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\\srv-braslogad\DADOS\OPERACIONAL\CLIENTES\ESTALEIROS DO BRASIL ( EBR )\MERCADO INTERNO\PROJETO - P79\DRAWBACK 20220009872\"/>
    </mc:Choice>
  </mc:AlternateContent>
  <xr:revisionPtr revIDLastSave="0" documentId="13_ncr:1_{7638A041-C5DE-4AFA-8FD5-CB693F4D51FF}" xr6:coauthVersionLast="47" xr6:coauthVersionMax="47" xr10:uidLastSave="{00000000-0000-0000-0000-000000000000}"/>
  <bookViews>
    <workbookView xWindow="20370" yWindow="-120" windowWidth="29040" windowHeight="16440" tabRatio="626" activeTab="3" xr2:uid="{00000000-000D-0000-FFFF-FFFF00000000}"/>
  </bookViews>
  <sheets>
    <sheet name="Main" sheetId="1" r:id="rId1"/>
    <sheet name="BRASLOG X EBR" sheetId="4" r:id="rId2"/>
    <sheet name="PLANILHA EBR" sheetId="5" r:id="rId3"/>
    <sheet name="PLANILHA X DRAWBACK" sheetId="6" r:id="rId4"/>
  </sheets>
  <externalReferences>
    <externalReference r:id="rId5"/>
  </externalReferences>
  <definedNames>
    <definedName name="_xlnm._FilterDatabase" localSheetId="1" hidden="1">'BRASLOG X EBR'!$F$1:$H$1302</definedName>
    <definedName name="_xlnm._FilterDatabase" localSheetId="0" hidden="1">Main!$A$14:$M$1956</definedName>
    <definedName name="_xlnm._FilterDatabase" localSheetId="2" hidden="1">'PLANILHA EBR'!$U$1:$Y$1298</definedName>
    <definedName name="_xlnm._FilterDatabase" localSheetId="3" hidden="1">'PLANILHA X DRAWBACK'!$A$2:$V$1935</definedName>
    <definedName name="_xlnm.Print_Area" localSheetId="0">Main!$A$13:$M$13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2" i="5" l="1" a="1"/>
  <c r="AP2" i="5" s="1"/>
  <c r="AI2" i="5" a="1"/>
  <c r="AJ15" i="5" s="1" a="1"/>
  <c r="AJ15" i="5" s="1"/>
  <c r="M2" i="5" a="1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F1863" i="5"/>
  <c r="F1864" i="5"/>
  <c r="F1865" i="5"/>
  <c r="F1866" i="5"/>
  <c r="F1867" i="5"/>
  <c r="F1868" i="5"/>
  <c r="F1869" i="5"/>
  <c r="F1870" i="5"/>
  <c r="F1871" i="5"/>
  <c r="F1872" i="5"/>
  <c r="F1873" i="5"/>
  <c r="F1874" i="5"/>
  <c r="F1875" i="5"/>
  <c r="F1876" i="5"/>
  <c r="F1877" i="5"/>
  <c r="F1878" i="5"/>
  <c r="F1879" i="5"/>
  <c r="F1880" i="5"/>
  <c r="F1881" i="5"/>
  <c r="F1882" i="5"/>
  <c r="F1883" i="5"/>
  <c r="F1884" i="5"/>
  <c r="F1885" i="5"/>
  <c r="F1886" i="5"/>
  <c r="F1887" i="5"/>
  <c r="F1888" i="5"/>
  <c r="F1889" i="5"/>
  <c r="F1890" i="5"/>
  <c r="F1891" i="5"/>
  <c r="F1892" i="5"/>
  <c r="F1893" i="5"/>
  <c r="F1894" i="5"/>
  <c r="F1895" i="5"/>
  <c r="F1896" i="5"/>
  <c r="F1897" i="5"/>
  <c r="F1898" i="5"/>
  <c r="F1899" i="5"/>
  <c r="F1900" i="5"/>
  <c r="F1901" i="5"/>
  <c r="F1902" i="5"/>
  <c r="F1903" i="5"/>
  <c r="F1904" i="5"/>
  <c r="F1905" i="5"/>
  <c r="F1906" i="5"/>
  <c r="F1907" i="5"/>
  <c r="F1908" i="5"/>
  <c r="F1909" i="5"/>
  <c r="F1910" i="5"/>
  <c r="F1911" i="5"/>
  <c r="F1912" i="5"/>
  <c r="F1913" i="5"/>
  <c r="F1914" i="5"/>
  <c r="F1915" i="5"/>
  <c r="F1916" i="5"/>
  <c r="F1917" i="5"/>
  <c r="F1918" i="5"/>
  <c r="F1919" i="5"/>
  <c r="F1920" i="5"/>
  <c r="F1921" i="5"/>
  <c r="F1922" i="5"/>
  <c r="F1923" i="5"/>
  <c r="F1924" i="5"/>
  <c r="F1925" i="5"/>
  <c r="F1926" i="5"/>
  <c r="F1927" i="5"/>
  <c r="F1928" i="5"/>
  <c r="F1929" i="5"/>
  <c r="F1930" i="5"/>
  <c r="F1931" i="5"/>
  <c r="F1932" i="5"/>
  <c r="F1933" i="5"/>
  <c r="F1934" i="5"/>
  <c r="F1935" i="5"/>
  <c r="F1936" i="5"/>
  <c r="F1937" i="5"/>
  <c r="F1938" i="5"/>
  <c r="F1939" i="5"/>
  <c r="F1940" i="5"/>
  <c r="F1941" i="5"/>
  <c r="F1942" i="5"/>
  <c r="F1943" i="5"/>
  <c r="F1944" i="5"/>
  <c r="F1945" i="5"/>
  <c r="F1946" i="5"/>
  <c r="F1947" i="5"/>
  <c r="F1948" i="5"/>
  <c r="F1949" i="5"/>
  <c r="F1950" i="5"/>
  <c r="F1951" i="5"/>
  <c r="F1952" i="5"/>
  <c r="F1953" i="5"/>
  <c r="F1954" i="5"/>
  <c r="F1955" i="5"/>
  <c r="F1956" i="5"/>
  <c r="F1957" i="5"/>
  <c r="F1958" i="5"/>
  <c r="F1959" i="5"/>
  <c r="F1960" i="5"/>
  <c r="F1961" i="5"/>
  <c r="F1962" i="5"/>
  <c r="F1963" i="5"/>
  <c r="F1964" i="5"/>
  <c r="F1965" i="5"/>
  <c r="F1966" i="5"/>
  <c r="F1967" i="5"/>
  <c r="F1968" i="5"/>
  <c r="F1969" i="5"/>
  <c r="F1970" i="5"/>
  <c r="F1971" i="5"/>
  <c r="F1972" i="5"/>
  <c r="F1973" i="5"/>
  <c r="F1974" i="5"/>
  <c r="F1975" i="5"/>
  <c r="F1976" i="5"/>
  <c r="F1977" i="5"/>
  <c r="F1978" i="5"/>
  <c r="F1979" i="5"/>
  <c r="F1980" i="5"/>
  <c r="F1981" i="5"/>
  <c r="F1982" i="5"/>
  <c r="F1983" i="5"/>
  <c r="F1984" i="5"/>
  <c r="F1985" i="5"/>
  <c r="F1986" i="5"/>
  <c r="F1987" i="5"/>
  <c r="F1988" i="5"/>
  <c r="F1989" i="5"/>
  <c r="F1990" i="5"/>
  <c r="F1991" i="5"/>
  <c r="F1992" i="5"/>
  <c r="F1993" i="5"/>
  <c r="F1994" i="5"/>
  <c r="F1995" i="5"/>
  <c r="F1996" i="5"/>
  <c r="F1997" i="5"/>
  <c r="F1998" i="5"/>
  <c r="F1999" i="5"/>
  <c r="F2000" i="5"/>
  <c r="F2001" i="5"/>
  <c r="F2002" i="5"/>
  <c r="F2003" i="5"/>
  <c r="F2004" i="5"/>
  <c r="F2005" i="5"/>
  <c r="F2006" i="5"/>
  <c r="F2007" i="5"/>
  <c r="F2008" i="5"/>
  <c r="F2009" i="5"/>
  <c r="F2010" i="5"/>
  <c r="F2011" i="5"/>
  <c r="F2012" i="5"/>
  <c r="F2013" i="5"/>
  <c r="F2014" i="5"/>
  <c r="F2015" i="5"/>
  <c r="F2016" i="5"/>
  <c r="F2017" i="5"/>
  <c r="F2018" i="5"/>
  <c r="F2019" i="5"/>
  <c r="F2020" i="5"/>
  <c r="F2021" i="5"/>
  <c r="F2022" i="5"/>
  <c r="F2023" i="5"/>
  <c r="F2024" i="5"/>
  <c r="F2025" i="5"/>
  <c r="F2026" i="5"/>
  <c r="F2027" i="5"/>
  <c r="F2028" i="5"/>
  <c r="F2029" i="5"/>
  <c r="F2030" i="5"/>
  <c r="F2031" i="5"/>
  <c r="F2032" i="5"/>
  <c r="F2033" i="5"/>
  <c r="F2034" i="5"/>
  <c r="F2035" i="5"/>
  <c r="F2036" i="5"/>
  <c r="F2037" i="5"/>
  <c r="F2038" i="5"/>
  <c r="F2039" i="5"/>
  <c r="F2040" i="5"/>
  <c r="F2041" i="5"/>
  <c r="F2042" i="5"/>
  <c r="F2043" i="5"/>
  <c r="F2044" i="5"/>
  <c r="F2045" i="5"/>
  <c r="F2046" i="5"/>
  <c r="F2047" i="5"/>
  <c r="F2048" i="5"/>
  <c r="F2049" i="5"/>
  <c r="F2050" i="5"/>
  <c r="F2051" i="5"/>
  <c r="F2052" i="5"/>
  <c r="F2053" i="5"/>
  <c r="F2054" i="5"/>
  <c r="F2055" i="5"/>
  <c r="F2056" i="5"/>
  <c r="F2057" i="5"/>
  <c r="F2058" i="5"/>
  <c r="F2059" i="5"/>
  <c r="F2060" i="5"/>
  <c r="F2061" i="5"/>
  <c r="F2062" i="5"/>
  <c r="F2063" i="5"/>
  <c r="F2064" i="5"/>
  <c r="F2065" i="5"/>
  <c r="F2066" i="5"/>
  <c r="F2067" i="5"/>
  <c r="F2068" i="5"/>
  <c r="F2069" i="5"/>
  <c r="F2070" i="5"/>
  <c r="F2071" i="5"/>
  <c r="F2072" i="5"/>
  <c r="F2073" i="5"/>
  <c r="F2074" i="5"/>
  <c r="F2075" i="5"/>
  <c r="F2076" i="5"/>
  <c r="F2077" i="5"/>
  <c r="F2078" i="5"/>
  <c r="F2079" i="5"/>
  <c r="F2080" i="5"/>
  <c r="F2081" i="5"/>
  <c r="F2082" i="5"/>
  <c r="F2083" i="5"/>
  <c r="F2084" i="5"/>
  <c r="F2085" i="5"/>
  <c r="F2086" i="5"/>
  <c r="F2087" i="5"/>
  <c r="F2088" i="5"/>
  <c r="F2089" i="5"/>
  <c r="F2090" i="5"/>
  <c r="F2091" i="5"/>
  <c r="F2092" i="5"/>
  <c r="F2093" i="5"/>
  <c r="F2094" i="5"/>
  <c r="F2095" i="5"/>
  <c r="F2096" i="5"/>
  <c r="F2097" i="5"/>
  <c r="F2098" i="5"/>
  <c r="F2099" i="5"/>
  <c r="F2100" i="5"/>
  <c r="F2101" i="5"/>
  <c r="F2102" i="5"/>
  <c r="F2103" i="5"/>
  <c r="F2104" i="5"/>
  <c r="F2105" i="5"/>
  <c r="F2106" i="5"/>
  <c r="F2107" i="5"/>
  <c r="F2108" i="5"/>
  <c r="F2109" i="5"/>
  <c r="F2110" i="5"/>
  <c r="F2111" i="5"/>
  <c r="F2112" i="5"/>
  <c r="F2113" i="5"/>
  <c r="F2114" i="5"/>
  <c r="F2115" i="5"/>
  <c r="F2116" i="5"/>
  <c r="F2117" i="5"/>
  <c r="F2118" i="5"/>
  <c r="F2119" i="5"/>
  <c r="F2120" i="5"/>
  <c r="F2121" i="5"/>
  <c r="F2122" i="5"/>
  <c r="F2123" i="5"/>
  <c r="F2124" i="5"/>
  <c r="F2125" i="5"/>
  <c r="F2126" i="5"/>
  <c r="F2127" i="5"/>
  <c r="F2128" i="5"/>
  <c r="F2129" i="5"/>
  <c r="F2130" i="5"/>
  <c r="F2131" i="5"/>
  <c r="F2132" i="5"/>
  <c r="F2133" i="5"/>
  <c r="F2134" i="5"/>
  <c r="F2135" i="5"/>
  <c r="F2136" i="5"/>
  <c r="F2137" i="5"/>
  <c r="F2138" i="5"/>
  <c r="F2139" i="5"/>
  <c r="F2140" i="5"/>
  <c r="F2141" i="5"/>
  <c r="F2142" i="5"/>
  <c r="F2143" i="5"/>
  <c r="F2144" i="5"/>
  <c r="F2145" i="5"/>
  <c r="F2146" i="5"/>
  <c r="F2147" i="5"/>
  <c r="F2148" i="5"/>
  <c r="F2149" i="5"/>
  <c r="F2150" i="5"/>
  <c r="F2151" i="5"/>
  <c r="F2152" i="5"/>
  <c r="F2153" i="5"/>
  <c r="F2154" i="5"/>
  <c r="F2155" i="5"/>
  <c r="F2156" i="5"/>
  <c r="F2157" i="5"/>
  <c r="F2158" i="5"/>
  <c r="F2159" i="5"/>
  <c r="F2160" i="5"/>
  <c r="F2161" i="5"/>
  <c r="F2162" i="5"/>
  <c r="F2163" i="5"/>
  <c r="F2164" i="5"/>
  <c r="F2165" i="5"/>
  <c r="F2166" i="5"/>
  <c r="F2167" i="5"/>
  <c r="F2168" i="5"/>
  <c r="F2169" i="5"/>
  <c r="F2170" i="5"/>
  <c r="F2171" i="5"/>
  <c r="F2172" i="5"/>
  <c r="F2173" i="5"/>
  <c r="F2174" i="5"/>
  <c r="F2175" i="5"/>
  <c r="F2176" i="5"/>
  <c r="F2177" i="5"/>
  <c r="F2178" i="5"/>
  <c r="F2179" i="5"/>
  <c r="F2180" i="5"/>
  <c r="F2181" i="5"/>
  <c r="F2182" i="5"/>
  <c r="F2183" i="5"/>
  <c r="F2184" i="5"/>
  <c r="F2185" i="5"/>
  <c r="F2186" i="5"/>
  <c r="F2187" i="5"/>
  <c r="F2188" i="5"/>
  <c r="F2189" i="5"/>
  <c r="F2190" i="5"/>
  <c r="F2191" i="5"/>
  <c r="F2192" i="5"/>
  <c r="F2193" i="5"/>
  <c r="F2194" i="5"/>
  <c r="F2195" i="5"/>
  <c r="F2196" i="5"/>
  <c r="F2197" i="5"/>
  <c r="F2198" i="5"/>
  <c r="F2199" i="5"/>
  <c r="F2200" i="5"/>
  <c r="F2201" i="5"/>
  <c r="F2202" i="5"/>
  <c r="F2203" i="5"/>
  <c r="F2204" i="5"/>
  <c r="F2205" i="5"/>
  <c r="F2206" i="5"/>
  <c r="F2207" i="5"/>
  <c r="F2208" i="5"/>
  <c r="F2209" i="5"/>
  <c r="F2210" i="5"/>
  <c r="F2211" i="5"/>
  <c r="F2212" i="5"/>
  <c r="F2213" i="5"/>
  <c r="F2214" i="5"/>
  <c r="F2215" i="5"/>
  <c r="F2216" i="5"/>
  <c r="F2217" i="5"/>
  <c r="F2218" i="5"/>
  <c r="F2219" i="5"/>
  <c r="F2220" i="5"/>
  <c r="F2221" i="5"/>
  <c r="F2222" i="5"/>
  <c r="F2223" i="5"/>
  <c r="F2224" i="5"/>
  <c r="F2225" i="5"/>
  <c r="F2226" i="5"/>
  <c r="F2227" i="5"/>
  <c r="F2228" i="5"/>
  <c r="F2229" i="5"/>
  <c r="F2230" i="5"/>
  <c r="F2231" i="5"/>
  <c r="F2232" i="5"/>
  <c r="F2233" i="5"/>
  <c r="F2234" i="5"/>
  <c r="F2235" i="5"/>
  <c r="F2236" i="5"/>
  <c r="F2237" i="5"/>
  <c r="F2238" i="5"/>
  <c r="F2239" i="5"/>
  <c r="F2240" i="5"/>
  <c r="F2241" i="5"/>
  <c r="F2242" i="5"/>
  <c r="F2243" i="5"/>
  <c r="F2244" i="5"/>
  <c r="F2245" i="5"/>
  <c r="F2246" i="5"/>
  <c r="F2247" i="5"/>
  <c r="F2248" i="5"/>
  <c r="F2249" i="5"/>
  <c r="F2250" i="5"/>
  <c r="F2251" i="5"/>
  <c r="F2252" i="5"/>
  <c r="F2253" i="5"/>
  <c r="F2254" i="5"/>
  <c r="F2255" i="5"/>
  <c r="F2256" i="5"/>
  <c r="F2257" i="5"/>
  <c r="F2258" i="5"/>
  <c r="F2259" i="5"/>
  <c r="F2260" i="5"/>
  <c r="F2261" i="5"/>
  <c r="F2262" i="5"/>
  <c r="F2263" i="5"/>
  <c r="F2264" i="5"/>
  <c r="F2265" i="5"/>
  <c r="F2266" i="5"/>
  <c r="F2267" i="5"/>
  <c r="F2268" i="5"/>
  <c r="F2269" i="5"/>
  <c r="F2270" i="5"/>
  <c r="F2271" i="5"/>
  <c r="F2272" i="5"/>
  <c r="F2273" i="5"/>
  <c r="F2274" i="5"/>
  <c r="F2275" i="5"/>
  <c r="F2276" i="5"/>
  <c r="F2277" i="5"/>
  <c r="F2278" i="5"/>
  <c r="F2279" i="5"/>
  <c r="F2280" i="5"/>
  <c r="F2281" i="5"/>
  <c r="F2282" i="5"/>
  <c r="F2283" i="5"/>
  <c r="F2284" i="5"/>
  <c r="F2285" i="5"/>
  <c r="F2286" i="5"/>
  <c r="F2287" i="5"/>
  <c r="F2288" i="5"/>
  <c r="F2289" i="5"/>
  <c r="F2290" i="5"/>
  <c r="F2291" i="5"/>
  <c r="F2292" i="5"/>
  <c r="F2293" i="5"/>
  <c r="F2294" i="5"/>
  <c r="F2295" i="5"/>
  <c r="F2296" i="5"/>
  <c r="F2297" i="5"/>
  <c r="F2298" i="5"/>
  <c r="F2299" i="5"/>
  <c r="F2300" i="5"/>
  <c r="F2301" i="5"/>
  <c r="F2302" i="5"/>
  <c r="F2303" i="5"/>
  <c r="F2304" i="5"/>
  <c r="F2305" i="5"/>
  <c r="F2306" i="5"/>
  <c r="F2307" i="5"/>
  <c r="F2308" i="5"/>
  <c r="F2309" i="5"/>
  <c r="F2310" i="5"/>
  <c r="F2311" i="5"/>
  <c r="F2312" i="5"/>
  <c r="F2313" i="5"/>
  <c r="F2314" i="5"/>
  <c r="F2315" i="5"/>
  <c r="F2316" i="5"/>
  <c r="F2317" i="5"/>
  <c r="F2318" i="5"/>
  <c r="F2319" i="5"/>
  <c r="F2320" i="5"/>
  <c r="F2321" i="5"/>
  <c r="F2322" i="5"/>
  <c r="F2323" i="5"/>
  <c r="F2324" i="5"/>
  <c r="F2325" i="5"/>
  <c r="F2326" i="5"/>
  <c r="F2327" i="5"/>
  <c r="F2328" i="5"/>
  <c r="F2329" i="5"/>
  <c r="F2330" i="5"/>
  <c r="F2331" i="5"/>
  <c r="F2332" i="5"/>
  <c r="F2333" i="5"/>
  <c r="F2334" i="5"/>
  <c r="F2335" i="5"/>
  <c r="F2336" i="5"/>
  <c r="F2337" i="5"/>
  <c r="F2338" i="5"/>
  <c r="F2339" i="5"/>
  <c r="F2340" i="5"/>
  <c r="F2341" i="5"/>
  <c r="F2342" i="5"/>
  <c r="F2343" i="5"/>
  <c r="F2344" i="5"/>
  <c r="F2345" i="5"/>
  <c r="F2346" i="5"/>
  <c r="F2347" i="5"/>
  <c r="F2348" i="5"/>
  <c r="F2349" i="5"/>
  <c r="F2350" i="5"/>
  <c r="F2351" i="5"/>
  <c r="F2352" i="5"/>
  <c r="F2353" i="5"/>
  <c r="F2354" i="5"/>
  <c r="F2355" i="5"/>
  <c r="F2356" i="5"/>
  <c r="F2357" i="5"/>
  <c r="F2358" i="5"/>
  <c r="F2359" i="5"/>
  <c r="F2360" i="5"/>
  <c r="F2361" i="5"/>
  <c r="F2362" i="5"/>
  <c r="F2363" i="5"/>
  <c r="F2364" i="5"/>
  <c r="F2365" i="5"/>
  <c r="F2366" i="5"/>
  <c r="F2367" i="5"/>
  <c r="F2368" i="5"/>
  <c r="F2369" i="5"/>
  <c r="F2370" i="5"/>
  <c r="F2371" i="5"/>
  <c r="F2372" i="5"/>
  <c r="F2373" i="5"/>
  <c r="F2374" i="5"/>
  <c r="F2375" i="5"/>
  <c r="F2376" i="5"/>
  <c r="F2377" i="5"/>
  <c r="F2378" i="5"/>
  <c r="F2379" i="5"/>
  <c r="F2380" i="5"/>
  <c r="F2381" i="5"/>
  <c r="F2382" i="5"/>
  <c r="F2383" i="5"/>
  <c r="F2384" i="5"/>
  <c r="F2385" i="5"/>
  <c r="F2386" i="5"/>
  <c r="F2387" i="5"/>
  <c r="F2388" i="5"/>
  <c r="F2389" i="5"/>
  <c r="F2390" i="5"/>
  <c r="F2391" i="5"/>
  <c r="F2392" i="5"/>
  <c r="F2393" i="5"/>
  <c r="F2394" i="5"/>
  <c r="F2395" i="5"/>
  <c r="F2396" i="5"/>
  <c r="F2397" i="5"/>
  <c r="F2398" i="5"/>
  <c r="F2399" i="5"/>
  <c r="F2400" i="5"/>
  <c r="F2401" i="5"/>
  <c r="F2402" i="5"/>
  <c r="F2403" i="5"/>
  <c r="F2404" i="5"/>
  <c r="F2405" i="5"/>
  <c r="F2406" i="5"/>
  <c r="F2407" i="5"/>
  <c r="F2408" i="5"/>
  <c r="F2409" i="5"/>
  <c r="F2410" i="5"/>
  <c r="F2411" i="5"/>
  <c r="F2412" i="5"/>
  <c r="F2413" i="5"/>
  <c r="F2414" i="5"/>
  <c r="F2415" i="5"/>
  <c r="F2416" i="5"/>
  <c r="F2417" i="5"/>
  <c r="F2418" i="5"/>
  <c r="F2419" i="5"/>
  <c r="F2420" i="5"/>
  <c r="F2421" i="5"/>
  <c r="F2422" i="5"/>
  <c r="F2423" i="5"/>
  <c r="F2424" i="5"/>
  <c r="F2425" i="5"/>
  <c r="F2426" i="5"/>
  <c r="F2427" i="5"/>
  <c r="F2428" i="5"/>
  <c r="F2429" i="5"/>
  <c r="F2430" i="5"/>
  <c r="F2431" i="5"/>
  <c r="F2432" i="5"/>
  <c r="F2433" i="5"/>
  <c r="F2434" i="5"/>
  <c r="F2435" i="5"/>
  <c r="F2436" i="5"/>
  <c r="F2437" i="5"/>
  <c r="F2438" i="5"/>
  <c r="F2439" i="5"/>
  <c r="F2440" i="5"/>
  <c r="F2441" i="5"/>
  <c r="F2442" i="5"/>
  <c r="F2443" i="5"/>
  <c r="F2444" i="5"/>
  <c r="F2445" i="5"/>
  <c r="F2446" i="5"/>
  <c r="F2447" i="5"/>
  <c r="F2448" i="5"/>
  <c r="F2449" i="5"/>
  <c r="F2450" i="5"/>
  <c r="F2451" i="5"/>
  <c r="F2452" i="5"/>
  <c r="F2453" i="5"/>
  <c r="F2454" i="5"/>
  <c r="F2455" i="5"/>
  <c r="F2456" i="5"/>
  <c r="F2457" i="5"/>
  <c r="F2458" i="5"/>
  <c r="F2459" i="5"/>
  <c r="F2460" i="5"/>
  <c r="F2461" i="5"/>
  <c r="F2462" i="5"/>
  <c r="F2463" i="5"/>
  <c r="F2464" i="5"/>
  <c r="F2465" i="5"/>
  <c r="F2466" i="5"/>
  <c r="F2467" i="5"/>
  <c r="F2468" i="5"/>
  <c r="F2469" i="5"/>
  <c r="F2470" i="5"/>
  <c r="F2471" i="5"/>
  <c r="F2472" i="5"/>
  <c r="F2473" i="5"/>
  <c r="F2474" i="5"/>
  <c r="F2475" i="5"/>
  <c r="F2476" i="5"/>
  <c r="F2477" i="5"/>
  <c r="F2478" i="5"/>
  <c r="F2479" i="5"/>
  <c r="F2480" i="5"/>
  <c r="F2481" i="5"/>
  <c r="F2482" i="5"/>
  <c r="F2483" i="5"/>
  <c r="F2484" i="5"/>
  <c r="F2485" i="5"/>
  <c r="F2486" i="5"/>
  <c r="F2487" i="5"/>
  <c r="F2488" i="5"/>
  <c r="F2489" i="5"/>
  <c r="F2490" i="5"/>
  <c r="F2491" i="5"/>
  <c r="F2492" i="5"/>
  <c r="F2493" i="5"/>
  <c r="F2494" i="5"/>
  <c r="F2495" i="5"/>
  <c r="F2496" i="5"/>
  <c r="F2497" i="5"/>
  <c r="F2498" i="5"/>
  <c r="F2499" i="5"/>
  <c r="F2500" i="5"/>
  <c r="F2501" i="5"/>
  <c r="F2502" i="5"/>
  <c r="F2503" i="5"/>
  <c r="F2504" i="5"/>
  <c r="F2505" i="5"/>
  <c r="F2506" i="5"/>
  <c r="F2507" i="5"/>
  <c r="F2508" i="5"/>
  <c r="F2509" i="5"/>
  <c r="F2510" i="5"/>
  <c r="F2511" i="5"/>
  <c r="F2512" i="5"/>
  <c r="F2513" i="5"/>
  <c r="F2514" i="5"/>
  <c r="F2515" i="5"/>
  <c r="F2516" i="5"/>
  <c r="F2517" i="5"/>
  <c r="F2518" i="5"/>
  <c r="F2519" i="5"/>
  <c r="F2520" i="5"/>
  <c r="F2521" i="5"/>
  <c r="F2522" i="5"/>
  <c r="F2523" i="5"/>
  <c r="F2524" i="5"/>
  <c r="F2525" i="5"/>
  <c r="F2526" i="5"/>
  <c r="F2527" i="5"/>
  <c r="F2528" i="5"/>
  <c r="F2529" i="5"/>
  <c r="F2530" i="5"/>
  <c r="F2531" i="5"/>
  <c r="F2532" i="5"/>
  <c r="F2533" i="5"/>
  <c r="F2534" i="5"/>
  <c r="F2535" i="5"/>
  <c r="F2536" i="5"/>
  <c r="F2537" i="5"/>
  <c r="F2538" i="5"/>
  <c r="F2539" i="5"/>
  <c r="F2540" i="5"/>
  <c r="F2541" i="5"/>
  <c r="F2542" i="5"/>
  <c r="F2543" i="5"/>
  <c r="F2544" i="5"/>
  <c r="F2545" i="5"/>
  <c r="F2546" i="5"/>
  <c r="F2547" i="5"/>
  <c r="F2548" i="5"/>
  <c r="F2549" i="5"/>
  <c r="F2550" i="5"/>
  <c r="F2551" i="5"/>
  <c r="F2552" i="5"/>
  <c r="F2553" i="5"/>
  <c r="F2554" i="5"/>
  <c r="F2555" i="5"/>
  <c r="F2556" i="5"/>
  <c r="F2557" i="5"/>
  <c r="F2558" i="5"/>
  <c r="F2559" i="5"/>
  <c r="F2560" i="5"/>
  <c r="F2561" i="5"/>
  <c r="F2562" i="5"/>
  <c r="F2563" i="5"/>
  <c r="F2564" i="5"/>
  <c r="F2565" i="5"/>
  <c r="F2566" i="5"/>
  <c r="F2567" i="5"/>
  <c r="F2568" i="5"/>
  <c r="F2569" i="5"/>
  <c r="F2570" i="5"/>
  <c r="F2571" i="5"/>
  <c r="F2572" i="5"/>
  <c r="F2573" i="5"/>
  <c r="F2574" i="5"/>
  <c r="F2575" i="5"/>
  <c r="F2576" i="5"/>
  <c r="F2577" i="5"/>
  <c r="F2578" i="5"/>
  <c r="F2579" i="5"/>
  <c r="F2580" i="5"/>
  <c r="F2581" i="5"/>
  <c r="F2582" i="5"/>
  <c r="F2583" i="5"/>
  <c r="F2584" i="5"/>
  <c r="F2585" i="5"/>
  <c r="F2586" i="5"/>
  <c r="F2587" i="5"/>
  <c r="F2588" i="5"/>
  <c r="F2589" i="5"/>
  <c r="F2590" i="5"/>
  <c r="F2591" i="5"/>
  <c r="F2592" i="5"/>
  <c r="F2593" i="5"/>
  <c r="F2594" i="5"/>
  <c r="F2595" i="5"/>
  <c r="F2596" i="5"/>
  <c r="F2597" i="5"/>
  <c r="F2598" i="5"/>
  <c r="F2599" i="5"/>
  <c r="F2600" i="5"/>
  <c r="F2601" i="5"/>
  <c r="F2602" i="5"/>
  <c r="F2603" i="5"/>
  <c r="F2604" i="5"/>
  <c r="F2605" i="5"/>
  <c r="F2606" i="5"/>
  <c r="F2607" i="5"/>
  <c r="F2608" i="5"/>
  <c r="F2609" i="5"/>
  <c r="F2610" i="5"/>
  <c r="F2611" i="5"/>
  <c r="F2612" i="5"/>
  <c r="F2613" i="5"/>
  <c r="F2614" i="5"/>
  <c r="F2615" i="5"/>
  <c r="F2616" i="5"/>
  <c r="F2617" i="5"/>
  <c r="F2618" i="5"/>
  <c r="F2619" i="5"/>
  <c r="F2620" i="5"/>
  <c r="F2621" i="5"/>
  <c r="F2622" i="5"/>
  <c r="F2623" i="5"/>
  <c r="F2624" i="5"/>
  <c r="F2625" i="5"/>
  <c r="F2626" i="5"/>
  <c r="F2627" i="5"/>
  <c r="F2628" i="5"/>
  <c r="F2629" i="5"/>
  <c r="F2630" i="5"/>
  <c r="F2631" i="5"/>
  <c r="F2632" i="5"/>
  <c r="F2633" i="5"/>
  <c r="F2634" i="5"/>
  <c r="F2635" i="5"/>
  <c r="F2636" i="5"/>
  <c r="F2637" i="5"/>
  <c r="F2638" i="5"/>
  <c r="F2639" i="5"/>
  <c r="F2640" i="5"/>
  <c r="F2641" i="5"/>
  <c r="F2642" i="5"/>
  <c r="F2643" i="5"/>
  <c r="F2644" i="5"/>
  <c r="F2645" i="5"/>
  <c r="F2646" i="5"/>
  <c r="F2647" i="5"/>
  <c r="F2648" i="5"/>
  <c r="F2649" i="5"/>
  <c r="F2650" i="5"/>
  <c r="F2651" i="5"/>
  <c r="F2652" i="5"/>
  <c r="F2653" i="5"/>
  <c r="F2654" i="5"/>
  <c r="F2655" i="5"/>
  <c r="F2656" i="5"/>
  <c r="F2657" i="5"/>
  <c r="F2658" i="5"/>
  <c r="F2659" i="5"/>
  <c r="F2660" i="5"/>
  <c r="F2661" i="5"/>
  <c r="F2662" i="5"/>
  <c r="F2663" i="5"/>
  <c r="F2664" i="5"/>
  <c r="F2665" i="5"/>
  <c r="F2666" i="5"/>
  <c r="F2667" i="5"/>
  <c r="F2668" i="5"/>
  <c r="F2669" i="5"/>
  <c r="F2670" i="5"/>
  <c r="F2671" i="5"/>
  <c r="F2672" i="5"/>
  <c r="F2673" i="5"/>
  <c r="F2674" i="5"/>
  <c r="F2675" i="5"/>
  <c r="F2676" i="5"/>
  <c r="F2677" i="5"/>
  <c r="F2678" i="5"/>
  <c r="F2679" i="5"/>
  <c r="F2680" i="5"/>
  <c r="F2681" i="5"/>
  <c r="F2682" i="5"/>
  <c r="F2683" i="5"/>
  <c r="F2684" i="5"/>
  <c r="F2685" i="5"/>
  <c r="F2686" i="5"/>
  <c r="F2687" i="5"/>
  <c r="F2688" i="5"/>
  <c r="F2689" i="5"/>
  <c r="F2690" i="5"/>
  <c r="F2691" i="5"/>
  <c r="F2692" i="5"/>
  <c r="F2693" i="5"/>
  <c r="F2694" i="5"/>
  <c r="F2695" i="5"/>
  <c r="F2696" i="5"/>
  <c r="F2697" i="5"/>
  <c r="F2698" i="5"/>
  <c r="F2699" i="5"/>
  <c r="F2700" i="5"/>
  <c r="F2701" i="5"/>
  <c r="F2702" i="5"/>
  <c r="F2703" i="5"/>
  <c r="F2704" i="5"/>
  <c r="F2705" i="5"/>
  <c r="F2706" i="5"/>
  <c r="F2707" i="5"/>
  <c r="F2708" i="5"/>
  <c r="F2709" i="5"/>
  <c r="F2710" i="5"/>
  <c r="F2711" i="5"/>
  <c r="F2712" i="5"/>
  <c r="F2713" i="5"/>
  <c r="F2714" i="5"/>
  <c r="F2715" i="5"/>
  <c r="F2716" i="5"/>
  <c r="F2717" i="5"/>
  <c r="F2718" i="5"/>
  <c r="F2719" i="5"/>
  <c r="F2720" i="5"/>
  <c r="F2721" i="5"/>
  <c r="F2722" i="5"/>
  <c r="F2723" i="5"/>
  <c r="F2724" i="5"/>
  <c r="F2725" i="5"/>
  <c r="F2726" i="5"/>
  <c r="F2727" i="5"/>
  <c r="F2728" i="5"/>
  <c r="F2729" i="5"/>
  <c r="F2730" i="5"/>
  <c r="F2731" i="5"/>
  <c r="F2732" i="5"/>
  <c r="F2733" i="5"/>
  <c r="F2734" i="5"/>
  <c r="F2735" i="5"/>
  <c r="F2736" i="5"/>
  <c r="F2737" i="5"/>
  <c r="F2738" i="5"/>
  <c r="F2739" i="5"/>
  <c r="F2740" i="5"/>
  <c r="F2741" i="5"/>
  <c r="F2742" i="5"/>
  <c r="F2743" i="5"/>
  <c r="F2744" i="5"/>
  <c r="F2745" i="5"/>
  <c r="F2746" i="5"/>
  <c r="F2747" i="5"/>
  <c r="F2748" i="5"/>
  <c r="F2749" i="5"/>
  <c r="F2750" i="5"/>
  <c r="F2751" i="5"/>
  <c r="F2752" i="5"/>
  <c r="F2753" i="5"/>
  <c r="F2754" i="5"/>
  <c r="F2755" i="5"/>
  <c r="F2756" i="5"/>
  <c r="F2757" i="5"/>
  <c r="F2758" i="5"/>
  <c r="F2759" i="5"/>
  <c r="F2760" i="5"/>
  <c r="F2761" i="5"/>
  <c r="F2762" i="5"/>
  <c r="F2763" i="5"/>
  <c r="F2764" i="5"/>
  <c r="F2765" i="5"/>
  <c r="F2766" i="5"/>
  <c r="F2767" i="5"/>
  <c r="F2768" i="5"/>
  <c r="F2769" i="5"/>
  <c r="F2770" i="5"/>
  <c r="F2771" i="5"/>
  <c r="F2772" i="5"/>
  <c r="F2773" i="5"/>
  <c r="F2774" i="5"/>
  <c r="F2775" i="5"/>
  <c r="F2776" i="5"/>
  <c r="F2777" i="5"/>
  <c r="F2778" i="5"/>
  <c r="F2779" i="5"/>
  <c r="F2780" i="5"/>
  <c r="F2781" i="5"/>
  <c r="F2782" i="5"/>
  <c r="F2783" i="5"/>
  <c r="F2784" i="5"/>
  <c r="F2785" i="5"/>
  <c r="F2786" i="5"/>
  <c r="F2787" i="5"/>
  <c r="F2788" i="5"/>
  <c r="F2789" i="5"/>
  <c r="F2790" i="5"/>
  <c r="F2791" i="5"/>
  <c r="F2792" i="5"/>
  <c r="F2793" i="5"/>
  <c r="F2794" i="5"/>
  <c r="F2795" i="5"/>
  <c r="F2796" i="5"/>
  <c r="F2797" i="5"/>
  <c r="F2798" i="5"/>
  <c r="F2799" i="5"/>
  <c r="F2800" i="5"/>
  <c r="F2801" i="5"/>
  <c r="F2802" i="5"/>
  <c r="F2803" i="5"/>
  <c r="F2804" i="5"/>
  <c r="F2805" i="5"/>
  <c r="F2806" i="5"/>
  <c r="F2807" i="5"/>
  <c r="F2808" i="5"/>
  <c r="F2809" i="5"/>
  <c r="F2810" i="5"/>
  <c r="F2811" i="5"/>
  <c r="F2812" i="5"/>
  <c r="F2813" i="5"/>
  <c r="F2814" i="5"/>
  <c r="F2815" i="5"/>
  <c r="F2816" i="5"/>
  <c r="F2817" i="5"/>
  <c r="F2818" i="5"/>
  <c r="F2819" i="5"/>
  <c r="F2820" i="5"/>
  <c r="F2821" i="5"/>
  <c r="F2822" i="5"/>
  <c r="F2823" i="5"/>
  <c r="F2824" i="5"/>
  <c r="F2825" i="5"/>
  <c r="F2826" i="5"/>
  <c r="F2827" i="5"/>
  <c r="F2828" i="5"/>
  <c r="F2829" i="5"/>
  <c r="F2830" i="5"/>
  <c r="F2831" i="5"/>
  <c r="F2832" i="5"/>
  <c r="F2833" i="5"/>
  <c r="F2834" i="5"/>
  <c r="F2835" i="5"/>
  <c r="F2836" i="5"/>
  <c r="F2837" i="5"/>
  <c r="F2838" i="5"/>
  <c r="F2839" i="5"/>
  <c r="F2840" i="5"/>
  <c r="F2841" i="5"/>
  <c r="F2842" i="5"/>
  <c r="F2843" i="5"/>
  <c r="F2844" i="5"/>
  <c r="F2845" i="5"/>
  <c r="F2846" i="5"/>
  <c r="F2847" i="5"/>
  <c r="F2848" i="5"/>
  <c r="F2849" i="5"/>
  <c r="F2850" i="5"/>
  <c r="F2851" i="5"/>
  <c r="F2852" i="5"/>
  <c r="F2853" i="5"/>
  <c r="F2854" i="5"/>
  <c r="F2855" i="5"/>
  <c r="F2856" i="5"/>
  <c r="F2857" i="5"/>
  <c r="F2858" i="5"/>
  <c r="F2859" i="5"/>
  <c r="F2860" i="5"/>
  <c r="F2861" i="5"/>
  <c r="F2862" i="5"/>
  <c r="F2863" i="5"/>
  <c r="F2864" i="5"/>
  <c r="F2865" i="5"/>
  <c r="F2866" i="5"/>
  <c r="F2867" i="5"/>
  <c r="F2868" i="5"/>
  <c r="F2869" i="5"/>
  <c r="F2870" i="5"/>
  <c r="F2871" i="5"/>
  <c r="F2872" i="5"/>
  <c r="F2873" i="5"/>
  <c r="F2874" i="5"/>
  <c r="F2875" i="5"/>
  <c r="F2876" i="5"/>
  <c r="F2877" i="5"/>
  <c r="F2878" i="5"/>
  <c r="F2879" i="5"/>
  <c r="F2880" i="5"/>
  <c r="F2881" i="5"/>
  <c r="F2882" i="5"/>
  <c r="F2883" i="5"/>
  <c r="F2884" i="5"/>
  <c r="F2885" i="5"/>
  <c r="F2886" i="5"/>
  <c r="F2887" i="5"/>
  <c r="F2888" i="5"/>
  <c r="F2889" i="5"/>
  <c r="F2890" i="5"/>
  <c r="F2891" i="5"/>
  <c r="F2892" i="5"/>
  <c r="F2893" i="5"/>
  <c r="F2894" i="5"/>
  <c r="F2895" i="5"/>
  <c r="F2896" i="5"/>
  <c r="F2897" i="5"/>
  <c r="F2898" i="5"/>
  <c r="F2899" i="5"/>
  <c r="F2900" i="5"/>
  <c r="F2901" i="5"/>
  <c r="F2902" i="5"/>
  <c r="F2903" i="5"/>
  <c r="F2904" i="5"/>
  <c r="F2905" i="5"/>
  <c r="F2906" i="5"/>
  <c r="F2907" i="5"/>
  <c r="F2908" i="5"/>
  <c r="F2909" i="5"/>
  <c r="F2910" i="5"/>
  <c r="F2911" i="5"/>
  <c r="F2912" i="5"/>
  <c r="F2913" i="5"/>
  <c r="F2914" i="5"/>
  <c r="F2915" i="5"/>
  <c r="F2916" i="5"/>
  <c r="F2917" i="5"/>
  <c r="F2918" i="5"/>
  <c r="F2919" i="5"/>
  <c r="F2920" i="5"/>
  <c r="F2921" i="5"/>
  <c r="F2922" i="5"/>
  <c r="F2923" i="5"/>
  <c r="F2924" i="5"/>
  <c r="F2925" i="5"/>
  <c r="F2926" i="5"/>
  <c r="F2927" i="5"/>
  <c r="F2928" i="5"/>
  <c r="F2929" i="5"/>
  <c r="F2930" i="5"/>
  <c r="F2931" i="5"/>
  <c r="F2932" i="5"/>
  <c r="F2933" i="5"/>
  <c r="F2934" i="5"/>
  <c r="F2935" i="5"/>
  <c r="F2936" i="5"/>
  <c r="F2937" i="5"/>
  <c r="F2938" i="5"/>
  <c r="F2939" i="5"/>
  <c r="F2940" i="5"/>
  <c r="F2941" i="5"/>
  <c r="F2942" i="5"/>
  <c r="F2943" i="5"/>
  <c r="F2944" i="5"/>
  <c r="F2945" i="5"/>
  <c r="F2946" i="5"/>
  <c r="F2947" i="5"/>
  <c r="F2948" i="5"/>
  <c r="F2949" i="5"/>
  <c r="F2950" i="5"/>
  <c r="F2951" i="5"/>
  <c r="F2952" i="5"/>
  <c r="F2953" i="5"/>
  <c r="F2954" i="5"/>
  <c r="F2955" i="5"/>
  <c r="F2956" i="5"/>
  <c r="F2957" i="5"/>
  <c r="F2958" i="5"/>
  <c r="F2959" i="5"/>
  <c r="F2960" i="5"/>
  <c r="F2961" i="5"/>
  <c r="F2962" i="5"/>
  <c r="F2963" i="5"/>
  <c r="F2964" i="5"/>
  <c r="F2965" i="5"/>
  <c r="F2966" i="5"/>
  <c r="F2967" i="5"/>
  <c r="F2968" i="5"/>
  <c r="F2969" i="5"/>
  <c r="F2970" i="5"/>
  <c r="F2971" i="5"/>
  <c r="F2972" i="5"/>
  <c r="F2973" i="5"/>
  <c r="F2974" i="5"/>
  <c r="F2975" i="5"/>
  <c r="F2976" i="5"/>
  <c r="F2977" i="5"/>
  <c r="F2978" i="5"/>
  <c r="F2979" i="5"/>
  <c r="F2980" i="5"/>
  <c r="F2981" i="5"/>
  <c r="F2982" i="5"/>
  <c r="F2983" i="5"/>
  <c r="F2984" i="5"/>
  <c r="F2985" i="5"/>
  <c r="F2986" i="5"/>
  <c r="F2987" i="5"/>
  <c r="F2988" i="5"/>
  <c r="F2989" i="5"/>
  <c r="F2990" i="5"/>
  <c r="F2991" i="5"/>
  <c r="F2992" i="5"/>
  <c r="F2993" i="5"/>
  <c r="F2994" i="5"/>
  <c r="F2995" i="5"/>
  <c r="F2996" i="5"/>
  <c r="F2997" i="5"/>
  <c r="F2998" i="5"/>
  <c r="F2999" i="5"/>
  <c r="F3000" i="5"/>
  <c r="F3001" i="5"/>
  <c r="F3002" i="5"/>
  <c r="F3003" i="5"/>
  <c r="F3004" i="5"/>
  <c r="F3005" i="5"/>
  <c r="F3006" i="5"/>
  <c r="F3007" i="5"/>
  <c r="F3008" i="5"/>
  <c r="F3009" i="5"/>
  <c r="F3010" i="5"/>
  <c r="F3011" i="5"/>
  <c r="F3012" i="5"/>
  <c r="F3013" i="5"/>
  <c r="F3014" i="5"/>
  <c r="F3015" i="5"/>
  <c r="F3016" i="5"/>
  <c r="F3017" i="5"/>
  <c r="F3018" i="5"/>
  <c r="F3019" i="5"/>
  <c r="F3020" i="5"/>
  <c r="F3021" i="5"/>
  <c r="F3022" i="5"/>
  <c r="F3023" i="5"/>
  <c r="F3024" i="5"/>
  <c r="F3025" i="5"/>
  <c r="F3026" i="5"/>
  <c r="F3027" i="5"/>
  <c r="F3028" i="5"/>
  <c r="F3029" i="5"/>
  <c r="F3030" i="5"/>
  <c r="F3031" i="5"/>
  <c r="F3032" i="5"/>
  <c r="F3033" i="5"/>
  <c r="F3034" i="5"/>
  <c r="F3035" i="5"/>
  <c r="F3036" i="5"/>
  <c r="F3037" i="5"/>
  <c r="F3038" i="5"/>
  <c r="F3039" i="5"/>
  <c r="F3040" i="5"/>
  <c r="F3041" i="5"/>
  <c r="F3042" i="5"/>
  <c r="F3043" i="5"/>
  <c r="F3044" i="5"/>
  <c r="F3045" i="5"/>
  <c r="F3046" i="5"/>
  <c r="F3047" i="5"/>
  <c r="F3048" i="5"/>
  <c r="F3049" i="5"/>
  <c r="F3050" i="5"/>
  <c r="F3051" i="5"/>
  <c r="F3052" i="5"/>
  <c r="F3053" i="5"/>
  <c r="F3054" i="5"/>
  <c r="F3055" i="5"/>
  <c r="F3056" i="5"/>
  <c r="F3057" i="5"/>
  <c r="F3058" i="5"/>
  <c r="F3059" i="5"/>
  <c r="F3060" i="5"/>
  <c r="F3061" i="5"/>
  <c r="F3062" i="5"/>
  <c r="F3063" i="5"/>
  <c r="F3064" i="5"/>
  <c r="F3065" i="5"/>
  <c r="F3066" i="5"/>
  <c r="F3067" i="5"/>
  <c r="F3068" i="5"/>
  <c r="F3069" i="5"/>
  <c r="F3070" i="5"/>
  <c r="F3071" i="5"/>
  <c r="F3072" i="5"/>
  <c r="F3073" i="5"/>
  <c r="F3074" i="5"/>
  <c r="F3075" i="5"/>
  <c r="F3076" i="5"/>
  <c r="F3077" i="5"/>
  <c r="F3078" i="5"/>
  <c r="F3079" i="5"/>
  <c r="F3080" i="5"/>
  <c r="F3081" i="5"/>
  <c r="F3082" i="5"/>
  <c r="F3083" i="5"/>
  <c r="F3084" i="5"/>
  <c r="F3085" i="5"/>
  <c r="F3086" i="5"/>
  <c r="F3087" i="5"/>
  <c r="F3088" i="5"/>
  <c r="F3089" i="5"/>
  <c r="F3090" i="5"/>
  <c r="F3091" i="5"/>
  <c r="F3092" i="5"/>
  <c r="F3093" i="5"/>
  <c r="F3094" i="5"/>
  <c r="F3095" i="5"/>
  <c r="F3096" i="5"/>
  <c r="F3097" i="5"/>
  <c r="F3098" i="5"/>
  <c r="F3099" i="5"/>
  <c r="F3100" i="5"/>
  <c r="F3101" i="5"/>
  <c r="F3102" i="5"/>
  <c r="F3103" i="5"/>
  <c r="F3104" i="5"/>
  <c r="F3105" i="5"/>
  <c r="F3106" i="5"/>
  <c r="F3107" i="5"/>
  <c r="F3108" i="5"/>
  <c r="F3109" i="5"/>
  <c r="F3110" i="5"/>
  <c r="F3111" i="5"/>
  <c r="F3112" i="5"/>
  <c r="F3113" i="5"/>
  <c r="F3114" i="5"/>
  <c r="F3115" i="5"/>
  <c r="F3116" i="5"/>
  <c r="F3117" i="5"/>
  <c r="F3118" i="5"/>
  <c r="F3119" i="5"/>
  <c r="F3120" i="5"/>
  <c r="F3121" i="5"/>
  <c r="F3122" i="5"/>
  <c r="F3123" i="5"/>
  <c r="F3124" i="5"/>
  <c r="F3125" i="5"/>
  <c r="F3126" i="5"/>
  <c r="F3127" i="5"/>
  <c r="F3128" i="5"/>
  <c r="F3129" i="5"/>
  <c r="F3130" i="5"/>
  <c r="F3131" i="5"/>
  <c r="F3132" i="5"/>
  <c r="F3133" i="5"/>
  <c r="F3134" i="5"/>
  <c r="F3135" i="5"/>
  <c r="F3136" i="5"/>
  <c r="F3137" i="5"/>
  <c r="F3138" i="5"/>
  <c r="F3139" i="5"/>
  <c r="F3140" i="5"/>
  <c r="F3141" i="5"/>
  <c r="F3142" i="5"/>
  <c r="F3143" i="5"/>
  <c r="F3144" i="5"/>
  <c r="F3145" i="5"/>
  <c r="F3146" i="5"/>
  <c r="F3147" i="5"/>
  <c r="F3148" i="5"/>
  <c r="F3149" i="5"/>
  <c r="F3150" i="5"/>
  <c r="F3151" i="5"/>
  <c r="F3152" i="5"/>
  <c r="F3153" i="5"/>
  <c r="F3154" i="5"/>
  <c r="F3155" i="5"/>
  <c r="F3156" i="5"/>
  <c r="F3157" i="5"/>
  <c r="F3158" i="5"/>
  <c r="F3159" i="5"/>
  <c r="F3160" i="5"/>
  <c r="F3161" i="5"/>
  <c r="F3162" i="5"/>
  <c r="F3163" i="5"/>
  <c r="F3164" i="5"/>
  <c r="F3165" i="5"/>
  <c r="F3166" i="5"/>
  <c r="F3167" i="5"/>
  <c r="F3168" i="5"/>
  <c r="F3169" i="5"/>
  <c r="F3170" i="5"/>
  <c r="F3171" i="5"/>
  <c r="F3172" i="5"/>
  <c r="F3173" i="5"/>
  <c r="F3174" i="5"/>
  <c r="F3175" i="5"/>
  <c r="F3176" i="5"/>
  <c r="F3177" i="5"/>
  <c r="F3178" i="5"/>
  <c r="F3179" i="5"/>
  <c r="F3180" i="5"/>
  <c r="F3181" i="5"/>
  <c r="F3182" i="5"/>
  <c r="F3183" i="5"/>
  <c r="F3184" i="5"/>
  <c r="F3185" i="5"/>
  <c r="F3186" i="5"/>
  <c r="F3187" i="5"/>
  <c r="F3188" i="5"/>
  <c r="F3189" i="5"/>
  <c r="F3190" i="5"/>
  <c r="F3191" i="5"/>
  <c r="F3192" i="5"/>
  <c r="F3193" i="5"/>
  <c r="F3194" i="5"/>
  <c r="F3195" i="5"/>
  <c r="F3196" i="5"/>
  <c r="F3197" i="5"/>
  <c r="F3198" i="5"/>
  <c r="F3199" i="5"/>
  <c r="F3200" i="5"/>
  <c r="F3201" i="5"/>
  <c r="F3202" i="5"/>
  <c r="F3203" i="5"/>
  <c r="F3204" i="5"/>
  <c r="F3205" i="5"/>
  <c r="F3206" i="5"/>
  <c r="F3207" i="5"/>
  <c r="F3208" i="5"/>
  <c r="F3209" i="5"/>
  <c r="F3210" i="5"/>
  <c r="F3211" i="5"/>
  <c r="F3212" i="5"/>
  <c r="F3213" i="5"/>
  <c r="F3214" i="5"/>
  <c r="F3215" i="5"/>
  <c r="F3216" i="5"/>
  <c r="F3217" i="5"/>
  <c r="F3218" i="5"/>
  <c r="F3219" i="5"/>
  <c r="F3220" i="5"/>
  <c r="F3221" i="5"/>
  <c r="F3222" i="5"/>
  <c r="F3223" i="5"/>
  <c r="F3224" i="5"/>
  <c r="F3225" i="5"/>
  <c r="F3226" i="5"/>
  <c r="F3227" i="5"/>
  <c r="F3228" i="5"/>
  <c r="F3229" i="5"/>
  <c r="F3230" i="5"/>
  <c r="F3231" i="5"/>
  <c r="F3232" i="5"/>
  <c r="F3233" i="5"/>
  <c r="F3234" i="5"/>
  <c r="F3235" i="5"/>
  <c r="F3236" i="5"/>
  <c r="F3237" i="5"/>
  <c r="F3238" i="5"/>
  <c r="F3239" i="5"/>
  <c r="F3240" i="5"/>
  <c r="F3241" i="5"/>
  <c r="F3242" i="5"/>
  <c r="F3243" i="5"/>
  <c r="F3244" i="5"/>
  <c r="F3245" i="5"/>
  <c r="F3246" i="5"/>
  <c r="F3247" i="5"/>
  <c r="F3248" i="5"/>
  <c r="F3249" i="5"/>
  <c r="F3250" i="5"/>
  <c r="F3251" i="5"/>
  <c r="F3252" i="5"/>
  <c r="F3253" i="5"/>
  <c r="F3254" i="5"/>
  <c r="F3255" i="5"/>
  <c r="F3256" i="5"/>
  <c r="F3257" i="5"/>
  <c r="F3258" i="5"/>
  <c r="F3259" i="5"/>
  <c r="F3260" i="5"/>
  <c r="F3261" i="5"/>
  <c r="F3262" i="5"/>
  <c r="F3263" i="5"/>
  <c r="F3264" i="5"/>
  <c r="F3265" i="5"/>
  <c r="F3266" i="5"/>
  <c r="F3267" i="5"/>
  <c r="F3268" i="5"/>
  <c r="F3269" i="5"/>
  <c r="F3270" i="5"/>
  <c r="F3271" i="5"/>
  <c r="F3272" i="5"/>
  <c r="F3273" i="5"/>
  <c r="F3274" i="5"/>
  <c r="F3275" i="5"/>
  <c r="F3276" i="5"/>
  <c r="F3277" i="5"/>
  <c r="F3278" i="5"/>
  <c r="F3279" i="5"/>
  <c r="F3280" i="5"/>
  <c r="F3281" i="5"/>
  <c r="F3282" i="5"/>
  <c r="F3283" i="5"/>
  <c r="F3284" i="5"/>
  <c r="F3285" i="5"/>
  <c r="F3286" i="5"/>
  <c r="F3287" i="5"/>
  <c r="F3288" i="5"/>
  <c r="F3289" i="5"/>
  <c r="F3290" i="5"/>
  <c r="F3291" i="5"/>
  <c r="F3292" i="5"/>
  <c r="F3293" i="5"/>
  <c r="F3294" i="5"/>
  <c r="F3295" i="5"/>
  <c r="F3296" i="5"/>
  <c r="F3297" i="5"/>
  <c r="F3298" i="5"/>
  <c r="F3299" i="5"/>
  <c r="F3300" i="5"/>
  <c r="F3301" i="5"/>
  <c r="F3302" i="5"/>
  <c r="F3303" i="5"/>
  <c r="F3304" i="5"/>
  <c r="F3305" i="5"/>
  <c r="F3306" i="5"/>
  <c r="F3307" i="5"/>
  <c r="F3308" i="5"/>
  <c r="F3309" i="5"/>
  <c r="F3310" i="5"/>
  <c r="F3311" i="5"/>
  <c r="F3312" i="5"/>
  <c r="F3313" i="5"/>
  <c r="F3314" i="5"/>
  <c r="F3315" i="5"/>
  <c r="F3316" i="5"/>
  <c r="F3317" i="5"/>
  <c r="F3318" i="5"/>
  <c r="F3319" i="5"/>
  <c r="F3320" i="5"/>
  <c r="F3321" i="5"/>
  <c r="F3322" i="5"/>
  <c r="F3323" i="5"/>
  <c r="F3324" i="5"/>
  <c r="F3325" i="5"/>
  <c r="F3326" i="5"/>
  <c r="F3327" i="5"/>
  <c r="F3328" i="5"/>
  <c r="F3329" i="5"/>
  <c r="F3330" i="5"/>
  <c r="F3331" i="5"/>
  <c r="F3332" i="5"/>
  <c r="F3333" i="5"/>
  <c r="F3334" i="5"/>
  <c r="F3335" i="5"/>
  <c r="F3336" i="5"/>
  <c r="F3337" i="5"/>
  <c r="F3338" i="5"/>
  <c r="F3339" i="5"/>
  <c r="F3340" i="5"/>
  <c r="F3341" i="5"/>
  <c r="F3342" i="5"/>
  <c r="F3343" i="5"/>
  <c r="F3344" i="5"/>
  <c r="F3345" i="5"/>
  <c r="F3346" i="5"/>
  <c r="F3347" i="5"/>
  <c r="F3348" i="5"/>
  <c r="F3349" i="5"/>
  <c r="F3350" i="5"/>
  <c r="F3351" i="5"/>
  <c r="F3352" i="5"/>
  <c r="F3353" i="5"/>
  <c r="F3354" i="5"/>
  <c r="F3355" i="5"/>
  <c r="F3356" i="5"/>
  <c r="F3357" i="5"/>
  <c r="F3358" i="5"/>
  <c r="F3359" i="5"/>
  <c r="F3360" i="5"/>
  <c r="F3361" i="5"/>
  <c r="F3362" i="5"/>
  <c r="F3363" i="5"/>
  <c r="F3364" i="5"/>
  <c r="F3365" i="5"/>
  <c r="F3366" i="5"/>
  <c r="F3367" i="5"/>
  <c r="F3368" i="5"/>
  <c r="F3369" i="5"/>
  <c r="F3370" i="5"/>
  <c r="F3371" i="5"/>
  <c r="F3372" i="5"/>
  <c r="F3373" i="5"/>
  <c r="F3374" i="5"/>
  <c r="F3375" i="5"/>
  <c r="F3376" i="5"/>
  <c r="F3377" i="5"/>
  <c r="F3378" i="5"/>
  <c r="F3379" i="5"/>
  <c r="F3380" i="5"/>
  <c r="F3381" i="5"/>
  <c r="F3382" i="5"/>
  <c r="F3383" i="5"/>
  <c r="F3384" i="5"/>
  <c r="F3385" i="5"/>
  <c r="F3386" i="5"/>
  <c r="F3387" i="5"/>
  <c r="F3388" i="5"/>
  <c r="F3389" i="5"/>
  <c r="F3390" i="5"/>
  <c r="F3391" i="5"/>
  <c r="F3392" i="5"/>
  <c r="F3393" i="5"/>
  <c r="F3394" i="5"/>
  <c r="F3395" i="5"/>
  <c r="F3396" i="5"/>
  <c r="F3397" i="5"/>
  <c r="F3398" i="5"/>
  <c r="F3399" i="5"/>
  <c r="F3400" i="5"/>
  <c r="F3401" i="5"/>
  <c r="F3402" i="5"/>
  <c r="F3403" i="5"/>
  <c r="F3404" i="5"/>
  <c r="F3405" i="5"/>
  <c r="F3406" i="5"/>
  <c r="F3407" i="5"/>
  <c r="F3408" i="5"/>
  <c r="F3409" i="5"/>
  <c r="F3410" i="5"/>
  <c r="F3411" i="5"/>
  <c r="F3412" i="5"/>
  <c r="F3413" i="5"/>
  <c r="F3414" i="5"/>
  <c r="F3415" i="5"/>
  <c r="F3416" i="5"/>
  <c r="F3417" i="5"/>
  <c r="F3418" i="5"/>
  <c r="F3419" i="5"/>
  <c r="F3420" i="5"/>
  <c r="F3421" i="5"/>
  <c r="F3422" i="5"/>
  <c r="F3423" i="5"/>
  <c r="F3424" i="5"/>
  <c r="F3425" i="5"/>
  <c r="F3426" i="5"/>
  <c r="F3427" i="5"/>
  <c r="F3428" i="5"/>
  <c r="F3429" i="5"/>
  <c r="F3430" i="5"/>
  <c r="F3431" i="5"/>
  <c r="F3432" i="5"/>
  <c r="F3433" i="5"/>
  <c r="F3434" i="5"/>
  <c r="F3435" i="5"/>
  <c r="F3436" i="5"/>
  <c r="F3437" i="5"/>
  <c r="F3438" i="5"/>
  <c r="F3439" i="5"/>
  <c r="F3440" i="5"/>
  <c r="F3441" i="5"/>
  <c r="F3442" i="5"/>
  <c r="F3443" i="5"/>
  <c r="F3444" i="5"/>
  <c r="F3445" i="5"/>
  <c r="F3446" i="5"/>
  <c r="F3447" i="5"/>
  <c r="F3448" i="5"/>
  <c r="F3449" i="5"/>
  <c r="F3450" i="5"/>
  <c r="F3451" i="5"/>
  <c r="F3452" i="5"/>
  <c r="F3453" i="5"/>
  <c r="F3454" i="5"/>
  <c r="F3455" i="5"/>
  <c r="F3456" i="5"/>
  <c r="F3457" i="5"/>
  <c r="F3458" i="5"/>
  <c r="F3459" i="5"/>
  <c r="F3460" i="5"/>
  <c r="F3461" i="5"/>
  <c r="F3462" i="5"/>
  <c r="F3463" i="5"/>
  <c r="F3464" i="5"/>
  <c r="F3465" i="5"/>
  <c r="F3466" i="5"/>
  <c r="F3467" i="5"/>
  <c r="F3468" i="5"/>
  <c r="F3469" i="5"/>
  <c r="F3470" i="5"/>
  <c r="F3471" i="5"/>
  <c r="F3472" i="5"/>
  <c r="F3473" i="5"/>
  <c r="F3474" i="5"/>
  <c r="F3475" i="5"/>
  <c r="F3476" i="5"/>
  <c r="F3477" i="5"/>
  <c r="F3478" i="5"/>
  <c r="F3479" i="5"/>
  <c r="F3480" i="5"/>
  <c r="F3481" i="5"/>
  <c r="F3482" i="5"/>
  <c r="F3483" i="5"/>
  <c r="F3484" i="5"/>
  <c r="F3485" i="5"/>
  <c r="F3486" i="5"/>
  <c r="F3487" i="5"/>
  <c r="F3488" i="5"/>
  <c r="F3489" i="5"/>
  <c r="F3490" i="5"/>
  <c r="F3491" i="5"/>
  <c r="F3492" i="5"/>
  <c r="F3493" i="5"/>
  <c r="F3494" i="5"/>
  <c r="F3495" i="5"/>
  <c r="F3496" i="5"/>
  <c r="F3497" i="5"/>
  <c r="F3498" i="5"/>
  <c r="F3499" i="5"/>
  <c r="F3500" i="5"/>
  <c r="F3501" i="5"/>
  <c r="F3502" i="5"/>
  <c r="F3503" i="5"/>
  <c r="F3504" i="5"/>
  <c r="F3505" i="5"/>
  <c r="F3506" i="5"/>
  <c r="F3507" i="5"/>
  <c r="F3508" i="5"/>
  <c r="F3509" i="5"/>
  <c r="F3510" i="5"/>
  <c r="F3511" i="5"/>
  <c r="F3512" i="5"/>
  <c r="F3513" i="5"/>
  <c r="F3514" i="5"/>
  <c r="F3515" i="5"/>
  <c r="F3516" i="5"/>
  <c r="F3517" i="5"/>
  <c r="F3518" i="5"/>
  <c r="F3519" i="5"/>
  <c r="F3520" i="5"/>
  <c r="F3521" i="5"/>
  <c r="F3522" i="5"/>
  <c r="F3523" i="5"/>
  <c r="F3524" i="5"/>
  <c r="F3525" i="5"/>
  <c r="F3526" i="5"/>
  <c r="F3527" i="5"/>
  <c r="F3528" i="5"/>
  <c r="F3529" i="5"/>
  <c r="F3530" i="5"/>
  <c r="F3531" i="5"/>
  <c r="F3532" i="5"/>
  <c r="F3533" i="5"/>
  <c r="F3534" i="5"/>
  <c r="F3535" i="5"/>
  <c r="F3536" i="5"/>
  <c r="F3537" i="5"/>
  <c r="F3538" i="5"/>
  <c r="F3539" i="5"/>
  <c r="F3540" i="5"/>
  <c r="F3541" i="5"/>
  <c r="F3542" i="5"/>
  <c r="F3543" i="5"/>
  <c r="F3544" i="5"/>
  <c r="F3545" i="5"/>
  <c r="F3546" i="5"/>
  <c r="F3547" i="5"/>
  <c r="F3548" i="5"/>
  <c r="F3549" i="5"/>
  <c r="F3550" i="5"/>
  <c r="F3551" i="5"/>
  <c r="F3552" i="5"/>
  <c r="F3553" i="5"/>
  <c r="F3554" i="5"/>
  <c r="F3555" i="5"/>
  <c r="F3556" i="5"/>
  <c r="F3557" i="5"/>
  <c r="F3558" i="5"/>
  <c r="F3559" i="5"/>
  <c r="F3560" i="5"/>
  <c r="F3561" i="5"/>
  <c r="F3562" i="5"/>
  <c r="F3563" i="5"/>
  <c r="F3564" i="5"/>
  <c r="F3565" i="5"/>
  <c r="F3566" i="5"/>
  <c r="F3567" i="5"/>
  <c r="F3568" i="5"/>
  <c r="F3569" i="5"/>
  <c r="F3570" i="5"/>
  <c r="F3571" i="5"/>
  <c r="F3572" i="5"/>
  <c r="F3573" i="5"/>
  <c r="F3574" i="5"/>
  <c r="F3575" i="5"/>
  <c r="F3576" i="5"/>
  <c r="F3577" i="5"/>
  <c r="F3578" i="5"/>
  <c r="F3579" i="5"/>
  <c r="F3580" i="5"/>
  <c r="F3581" i="5"/>
  <c r="F3582" i="5"/>
  <c r="F3583" i="5"/>
  <c r="F3584" i="5"/>
  <c r="F3585" i="5"/>
  <c r="F3586" i="5"/>
  <c r="F3587" i="5"/>
  <c r="F3588" i="5"/>
  <c r="F3589" i="5"/>
  <c r="F3590" i="5"/>
  <c r="F3591" i="5"/>
  <c r="F3592" i="5"/>
  <c r="F3593" i="5"/>
  <c r="F3594" i="5"/>
  <c r="F3595" i="5"/>
  <c r="F3596" i="5"/>
  <c r="F3597" i="5"/>
  <c r="F3598" i="5"/>
  <c r="F3599" i="5"/>
  <c r="F3600" i="5"/>
  <c r="F3601" i="5"/>
  <c r="F3602" i="5"/>
  <c r="F3603" i="5"/>
  <c r="F3604" i="5"/>
  <c r="F3605" i="5"/>
  <c r="F3606" i="5"/>
  <c r="F3607" i="5"/>
  <c r="F3608" i="5"/>
  <c r="F3609" i="5"/>
  <c r="F3610" i="5"/>
  <c r="F3611" i="5"/>
  <c r="F3612" i="5"/>
  <c r="F3613" i="5"/>
  <c r="F3614" i="5"/>
  <c r="F3615" i="5"/>
  <c r="F3616" i="5"/>
  <c r="F3617" i="5"/>
  <c r="F3618" i="5"/>
  <c r="F3619" i="5"/>
  <c r="F3620" i="5"/>
  <c r="F3621" i="5"/>
  <c r="F3622" i="5"/>
  <c r="F3623" i="5"/>
  <c r="F3624" i="5"/>
  <c r="F3625" i="5"/>
  <c r="F3626" i="5"/>
  <c r="F3627" i="5"/>
  <c r="F3628" i="5"/>
  <c r="F3629" i="5"/>
  <c r="F3630" i="5"/>
  <c r="F3631" i="5"/>
  <c r="F3632" i="5"/>
  <c r="F3633" i="5"/>
  <c r="F3634" i="5"/>
  <c r="F3635" i="5"/>
  <c r="F3636" i="5"/>
  <c r="F3637" i="5"/>
  <c r="F3638" i="5"/>
  <c r="F3639" i="5"/>
  <c r="F3640" i="5"/>
  <c r="F3641" i="5"/>
  <c r="F3642" i="5"/>
  <c r="F3643" i="5"/>
  <c r="F3644" i="5"/>
  <c r="F3645" i="5"/>
  <c r="F3646" i="5"/>
  <c r="F3647" i="5"/>
  <c r="F3648" i="5"/>
  <c r="F3649" i="5"/>
  <c r="F3650" i="5"/>
  <c r="F3651" i="5"/>
  <c r="F3652" i="5"/>
  <c r="F3653" i="5"/>
  <c r="F3654" i="5"/>
  <c r="F3655" i="5"/>
  <c r="F3656" i="5"/>
  <c r="F3657" i="5"/>
  <c r="F3658" i="5"/>
  <c r="F3659" i="5"/>
  <c r="F3660" i="5"/>
  <c r="F3661" i="5"/>
  <c r="F3662" i="5"/>
  <c r="F3663" i="5"/>
  <c r="F3664" i="5"/>
  <c r="F3665" i="5"/>
  <c r="F3666" i="5"/>
  <c r="F3667" i="5"/>
  <c r="F3668" i="5"/>
  <c r="F3669" i="5"/>
  <c r="F3670" i="5"/>
  <c r="F3671" i="5"/>
  <c r="F3672" i="5"/>
  <c r="F3673" i="5"/>
  <c r="F3674" i="5"/>
  <c r="F3675" i="5"/>
  <c r="F3676" i="5"/>
  <c r="F3677" i="5"/>
  <c r="F3678" i="5"/>
  <c r="F3679" i="5"/>
  <c r="F3680" i="5"/>
  <c r="F3681" i="5"/>
  <c r="F3682" i="5"/>
  <c r="F3683" i="5"/>
  <c r="F3684" i="5"/>
  <c r="F3685" i="5"/>
  <c r="F3686" i="5"/>
  <c r="F3687" i="5"/>
  <c r="F3688" i="5"/>
  <c r="F3689" i="5"/>
  <c r="F3690" i="5"/>
  <c r="F3691" i="5"/>
  <c r="F3692" i="5"/>
  <c r="F3693" i="5"/>
  <c r="F3694" i="5"/>
  <c r="F3695" i="5"/>
  <c r="F3696" i="5"/>
  <c r="F3697" i="5"/>
  <c r="F3698" i="5"/>
  <c r="F3699" i="5"/>
  <c r="F3700" i="5"/>
  <c r="F3701" i="5"/>
  <c r="F3702" i="5"/>
  <c r="F3703" i="5"/>
  <c r="F3704" i="5"/>
  <c r="F3705" i="5"/>
  <c r="F3706" i="5"/>
  <c r="F3707" i="5"/>
  <c r="F3708" i="5"/>
  <c r="F3709" i="5"/>
  <c r="F3710" i="5"/>
  <c r="F3711" i="5"/>
  <c r="F3712" i="5"/>
  <c r="F3713" i="5"/>
  <c r="F3714" i="5"/>
  <c r="F3715" i="5"/>
  <c r="F3716" i="5"/>
  <c r="F3717" i="5"/>
  <c r="F3718" i="5"/>
  <c r="F3719" i="5"/>
  <c r="F3720" i="5"/>
  <c r="F3721" i="5"/>
  <c r="F3722" i="5"/>
  <c r="F3723" i="5"/>
  <c r="F3724" i="5"/>
  <c r="F3725" i="5"/>
  <c r="F3726" i="5"/>
  <c r="F3727" i="5"/>
  <c r="F3728" i="5"/>
  <c r="F3729" i="5"/>
  <c r="F3730" i="5"/>
  <c r="F3731" i="5"/>
  <c r="F3732" i="5"/>
  <c r="F3733" i="5"/>
  <c r="F3734" i="5"/>
  <c r="F3735" i="5"/>
  <c r="F3736" i="5"/>
  <c r="F3737" i="5"/>
  <c r="F3738" i="5"/>
  <c r="F3739" i="5"/>
  <c r="F3740" i="5"/>
  <c r="F3741" i="5"/>
  <c r="F3742" i="5"/>
  <c r="F3743" i="5"/>
  <c r="F3744" i="5"/>
  <c r="F3745" i="5"/>
  <c r="F3746" i="5"/>
  <c r="F3747" i="5"/>
  <c r="F3748" i="5"/>
  <c r="F3749" i="5"/>
  <c r="F3750" i="5"/>
  <c r="F3751" i="5"/>
  <c r="F3752" i="5"/>
  <c r="F3753" i="5"/>
  <c r="F3754" i="5"/>
  <c r="F3755" i="5"/>
  <c r="F3756" i="5"/>
  <c r="F3757" i="5"/>
  <c r="F3758" i="5"/>
  <c r="F3759" i="5"/>
  <c r="F3760" i="5"/>
  <c r="F3761" i="5"/>
  <c r="F3762" i="5"/>
  <c r="F3763" i="5"/>
  <c r="F3764" i="5"/>
  <c r="F3765" i="5"/>
  <c r="F3766" i="5"/>
  <c r="F3767" i="5"/>
  <c r="F3768" i="5"/>
  <c r="F3769" i="5"/>
  <c r="F3770" i="5"/>
  <c r="F3771" i="5"/>
  <c r="F3772" i="5"/>
  <c r="F3773" i="5"/>
  <c r="F3774" i="5"/>
  <c r="F3775" i="5"/>
  <c r="F3776" i="5"/>
  <c r="F3777" i="5"/>
  <c r="F3778" i="5"/>
  <c r="F3779" i="5"/>
  <c r="F3780" i="5"/>
  <c r="F3781" i="5"/>
  <c r="F3782" i="5"/>
  <c r="F3783" i="5"/>
  <c r="F3784" i="5"/>
  <c r="F3785" i="5"/>
  <c r="F3786" i="5"/>
  <c r="F3787" i="5"/>
  <c r="F3788" i="5"/>
  <c r="F3789" i="5"/>
  <c r="F3790" i="5"/>
  <c r="F3791" i="5"/>
  <c r="F3792" i="5"/>
  <c r="F3793" i="5"/>
  <c r="F3794" i="5"/>
  <c r="F3795" i="5"/>
  <c r="F3796" i="5"/>
  <c r="F3797" i="5"/>
  <c r="F3798" i="5"/>
  <c r="F3799" i="5"/>
  <c r="F3800" i="5"/>
  <c r="F3801" i="5"/>
  <c r="F3802" i="5"/>
  <c r="F3803" i="5"/>
  <c r="F3804" i="5"/>
  <c r="F3805" i="5"/>
  <c r="F3806" i="5"/>
  <c r="F3807" i="5"/>
  <c r="F3808" i="5"/>
  <c r="F3809" i="5"/>
  <c r="F3810" i="5"/>
  <c r="F3811" i="5"/>
  <c r="F3812" i="5"/>
  <c r="F3813" i="5"/>
  <c r="F3814" i="5"/>
  <c r="F3815" i="5"/>
  <c r="F3816" i="5"/>
  <c r="F3817" i="5"/>
  <c r="F3818" i="5"/>
  <c r="F3819" i="5"/>
  <c r="F3820" i="5"/>
  <c r="F3821" i="5"/>
  <c r="F3822" i="5"/>
  <c r="F3823" i="5"/>
  <c r="F3824" i="5"/>
  <c r="F3825" i="5"/>
  <c r="F3826" i="5"/>
  <c r="F3827" i="5"/>
  <c r="F3828" i="5"/>
  <c r="F3829" i="5"/>
  <c r="F3830" i="5"/>
  <c r="F3831" i="5"/>
  <c r="F3832" i="5"/>
  <c r="F3833" i="5"/>
  <c r="F3834" i="5"/>
  <c r="F3835" i="5"/>
  <c r="F3836" i="5"/>
  <c r="F3837" i="5"/>
  <c r="F3838" i="5"/>
  <c r="F3839" i="5"/>
  <c r="F3840" i="5"/>
  <c r="F3841" i="5"/>
  <c r="F3842" i="5"/>
  <c r="F3843" i="5"/>
  <c r="F3844" i="5"/>
  <c r="F3845" i="5"/>
  <c r="F3846" i="5"/>
  <c r="F3847" i="5"/>
  <c r="F3848" i="5"/>
  <c r="F3849" i="5"/>
  <c r="F3850" i="5"/>
  <c r="F3851" i="5"/>
  <c r="F3852" i="5"/>
  <c r="F3853" i="5"/>
  <c r="F3854" i="5"/>
  <c r="F3855" i="5"/>
  <c r="F3856" i="5"/>
  <c r="F3857" i="5"/>
  <c r="F3858" i="5"/>
  <c r="F3859" i="5"/>
  <c r="F3860" i="5"/>
  <c r="F3861" i="5"/>
  <c r="F3862" i="5"/>
  <c r="F3863" i="5"/>
  <c r="F3864" i="5"/>
  <c r="F3865" i="5"/>
  <c r="F3866" i="5"/>
  <c r="F3867" i="5"/>
  <c r="F3868" i="5"/>
  <c r="F3869" i="5"/>
  <c r="F3870" i="5"/>
  <c r="F3871" i="5"/>
  <c r="F3872" i="5"/>
  <c r="F3873" i="5"/>
  <c r="F3874" i="5"/>
  <c r="F3875" i="5"/>
  <c r="F3876" i="5"/>
  <c r="F3877" i="5"/>
  <c r="F3878" i="5"/>
  <c r="F3879" i="5"/>
  <c r="F3880" i="5"/>
  <c r="F3881" i="5"/>
  <c r="F3882" i="5"/>
  <c r="F3883" i="5"/>
  <c r="F3884" i="5"/>
  <c r="F3885" i="5"/>
  <c r="F3886" i="5"/>
  <c r="F3887" i="5"/>
  <c r="F3888" i="5"/>
  <c r="F3889" i="5"/>
  <c r="F3890" i="5"/>
  <c r="F3891" i="5"/>
  <c r="F3892" i="5"/>
  <c r="F3893" i="5"/>
  <c r="F3894" i="5"/>
  <c r="F3895" i="5"/>
  <c r="F3896" i="5"/>
  <c r="F3897" i="5"/>
  <c r="F3898" i="5"/>
  <c r="F3899" i="5"/>
  <c r="F3900" i="5"/>
  <c r="F3901" i="5"/>
  <c r="F3902" i="5"/>
  <c r="F3903" i="5"/>
  <c r="F3904" i="5"/>
  <c r="F3905" i="5"/>
  <c r="F3906" i="5"/>
  <c r="F3907" i="5"/>
  <c r="F3908" i="5"/>
  <c r="F3909" i="5"/>
  <c r="F3910" i="5"/>
  <c r="F3911" i="5"/>
  <c r="F3912" i="5"/>
  <c r="F3913" i="5"/>
  <c r="F3914" i="5"/>
  <c r="F3915" i="5"/>
  <c r="F3916" i="5"/>
  <c r="F3917" i="5"/>
  <c r="F3918" i="5"/>
  <c r="F3919" i="5"/>
  <c r="F3920" i="5"/>
  <c r="F3921" i="5"/>
  <c r="F3922" i="5"/>
  <c r="F3923" i="5"/>
  <c r="F3924" i="5"/>
  <c r="F3925" i="5"/>
  <c r="F3926" i="5"/>
  <c r="F3927" i="5"/>
  <c r="F3928" i="5"/>
  <c r="F3929" i="5"/>
  <c r="F3930" i="5"/>
  <c r="F3931" i="5"/>
  <c r="F3932" i="5"/>
  <c r="F3933" i="5"/>
  <c r="F3934" i="5"/>
  <c r="F3935" i="5"/>
  <c r="F3936" i="5"/>
  <c r="F3937" i="5"/>
  <c r="F3938" i="5"/>
  <c r="F3939" i="5"/>
  <c r="F3940" i="5"/>
  <c r="F3941" i="5"/>
  <c r="F3942" i="5"/>
  <c r="F3943" i="5"/>
  <c r="F3944" i="5"/>
  <c r="F3945" i="5"/>
  <c r="F3946" i="5"/>
  <c r="F3947" i="5"/>
  <c r="F3948" i="5"/>
  <c r="F3949" i="5"/>
  <c r="F3950" i="5"/>
  <c r="F3951" i="5"/>
  <c r="F3952" i="5"/>
  <c r="F3953" i="5"/>
  <c r="F3954" i="5"/>
  <c r="F3955" i="5"/>
  <c r="F3956" i="5"/>
  <c r="F3957" i="5"/>
  <c r="F3958" i="5"/>
  <c r="F3959" i="5"/>
  <c r="F3960" i="5"/>
  <c r="F3961" i="5"/>
  <c r="F3962" i="5"/>
  <c r="F3963" i="5"/>
  <c r="F3964" i="5"/>
  <c r="F3965" i="5"/>
  <c r="F3966" i="5"/>
  <c r="F3967" i="5"/>
  <c r="F3968" i="5"/>
  <c r="F3969" i="5"/>
  <c r="F3970" i="5"/>
  <c r="F3971" i="5"/>
  <c r="F3972" i="5"/>
  <c r="F3973" i="5"/>
  <c r="F3974" i="5"/>
  <c r="F3975" i="5"/>
  <c r="F3976" i="5"/>
  <c r="F3977" i="5"/>
  <c r="F3978" i="5"/>
  <c r="F3979" i="5"/>
  <c r="F3980" i="5"/>
  <c r="F3981" i="5"/>
  <c r="F3982" i="5"/>
  <c r="F3983" i="5"/>
  <c r="F3984" i="5"/>
  <c r="F3985" i="5"/>
  <c r="F3986" i="5"/>
  <c r="F3987" i="5"/>
  <c r="F3988" i="5"/>
  <c r="F3989" i="5"/>
  <c r="F3990" i="5"/>
  <c r="F3991" i="5"/>
  <c r="F3992" i="5"/>
  <c r="F3993" i="5"/>
  <c r="F3994" i="5"/>
  <c r="F3995" i="5"/>
  <c r="F3996" i="5"/>
  <c r="F3997" i="5"/>
  <c r="F3998" i="5"/>
  <c r="F3999" i="5"/>
  <c r="F4000" i="5"/>
  <c r="F4001" i="5"/>
  <c r="F4002" i="5"/>
  <c r="F4003" i="5"/>
  <c r="F4004" i="5"/>
  <c r="F4005" i="5"/>
  <c r="F4006" i="5"/>
  <c r="F4007" i="5"/>
  <c r="F4008" i="5"/>
  <c r="F4009" i="5"/>
  <c r="F4010" i="5"/>
  <c r="F4011" i="5"/>
  <c r="F4012" i="5"/>
  <c r="F4013" i="5"/>
  <c r="F4014" i="5"/>
  <c r="F4015" i="5"/>
  <c r="F4016" i="5"/>
  <c r="F4017" i="5"/>
  <c r="F4018" i="5"/>
  <c r="F4019" i="5"/>
  <c r="F4020" i="5"/>
  <c r="F4021" i="5"/>
  <c r="F4022" i="5"/>
  <c r="F4023" i="5"/>
  <c r="F4024" i="5"/>
  <c r="F4025" i="5"/>
  <c r="F4026" i="5"/>
  <c r="F4027" i="5"/>
  <c r="F4028" i="5"/>
  <c r="F4029" i="5"/>
  <c r="F4030" i="5"/>
  <c r="F4031" i="5"/>
  <c r="F4032" i="5"/>
  <c r="F4033" i="5"/>
  <c r="F4034" i="5"/>
  <c r="F4035" i="5"/>
  <c r="F4036" i="5"/>
  <c r="F4037" i="5"/>
  <c r="F4038" i="5"/>
  <c r="F4039" i="5"/>
  <c r="F4040" i="5"/>
  <c r="F4041" i="5"/>
  <c r="F4042" i="5"/>
  <c r="F4043" i="5"/>
  <c r="F4044" i="5"/>
  <c r="F4045" i="5"/>
  <c r="F4046" i="5"/>
  <c r="F4047" i="5"/>
  <c r="F4048" i="5"/>
  <c r="F4049" i="5"/>
  <c r="F4050" i="5"/>
  <c r="F4051" i="5"/>
  <c r="F4052" i="5"/>
  <c r="F4053" i="5"/>
  <c r="F4054" i="5"/>
  <c r="F4055" i="5"/>
  <c r="F4056" i="5"/>
  <c r="F4057" i="5"/>
  <c r="F4058" i="5"/>
  <c r="F4059" i="5"/>
  <c r="F4060" i="5"/>
  <c r="F4061" i="5"/>
  <c r="F4062" i="5"/>
  <c r="F4063" i="5"/>
  <c r="F4064" i="5"/>
  <c r="F4065" i="5"/>
  <c r="F4066" i="5"/>
  <c r="F4067" i="5"/>
  <c r="F4068" i="5"/>
  <c r="F4069" i="5"/>
  <c r="F4070" i="5"/>
  <c r="F4071" i="5"/>
  <c r="F4072" i="5"/>
  <c r="F4073" i="5"/>
  <c r="F4074" i="5"/>
  <c r="F4075" i="5"/>
  <c r="F4076" i="5"/>
  <c r="F4077" i="5"/>
  <c r="F4078" i="5"/>
  <c r="F4079" i="5"/>
  <c r="F4080" i="5"/>
  <c r="F4081" i="5"/>
  <c r="F4082" i="5"/>
  <c r="F4083" i="5"/>
  <c r="F4084" i="5"/>
  <c r="F4085" i="5"/>
  <c r="F4086" i="5"/>
  <c r="F4087" i="5"/>
  <c r="F4088" i="5"/>
  <c r="F4089" i="5"/>
  <c r="F4090" i="5"/>
  <c r="F4091" i="5"/>
  <c r="F4092" i="5"/>
  <c r="F4093" i="5"/>
  <c r="F4094" i="5"/>
  <c r="F4095" i="5"/>
  <c r="F4096" i="5"/>
  <c r="F4097" i="5"/>
  <c r="F4098" i="5"/>
  <c r="F4099" i="5"/>
  <c r="F4100" i="5"/>
  <c r="F4101" i="5"/>
  <c r="F4102" i="5"/>
  <c r="F4103" i="5"/>
  <c r="F4104" i="5"/>
  <c r="F4105" i="5"/>
  <c r="F4106" i="5"/>
  <c r="F4107" i="5"/>
  <c r="F4108" i="5"/>
  <c r="F4109" i="5"/>
  <c r="F4110" i="5"/>
  <c r="F4111" i="5"/>
  <c r="F4112" i="5"/>
  <c r="F4113" i="5"/>
  <c r="F4114" i="5"/>
  <c r="F4115" i="5"/>
  <c r="F4116" i="5"/>
  <c r="F4117" i="5"/>
  <c r="F4118" i="5"/>
  <c r="F4119" i="5"/>
  <c r="F4120" i="5"/>
  <c r="F4121" i="5"/>
  <c r="F4122" i="5"/>
  <c r="F4123" i="5"/>
  <c r="F4124" i="5"/>
  <c r="F4125" i="5"/>
  <c r="F4126" i="5"/>
  <c r="F4127" i="5"/>
  <c r="F4128" i="5"/>
  <c r="F4129" i="5"/>
  <c r="F4130" i="5"/>
  <c r="F4131" i="5"/>
  <c r="F4132" i="5"/>
  <c r="F4133" i="5"/>
  <c r="F4134" i="5"/>
  <c r="F4135" i="5"/>
  <c r="F4136" i="5"/>
  <c r="F4137" i="5"/>
  <c r="F4138" i="5"/>
  <c r="F4139" i="5"/>
  <c r="F4140" i="5"/>
  <c r="F4141" i="5"/>
  <c r="F4142" i="5"/>
  <c r="F4143" i="5"/>
  <c r="F4144" i="5"/>
  <c r="F4145" i="5"/>
  <c r="F4146" i="5"/>
  <c r="F4147" i="5"/>
  <c r="F4148" i="5"/>
  <c r="F4149" i="5"/>
  <c r="F4150" i="5"/>
  <c r="F4151" i="5"/>
  <c r="F4152" i="5"/>
  <c r="F4153" i="5"/>
  <c r="F4154" i="5"/>
  <c r="F4155" i="5"/>
  <c r="F4156" i="5"/>
  <c r="F4157" i="5"/>
  <c r="F4158" i="5"/>
  <c r="F4159" i="5"/>
  <c r="F4160" i="5"/>
  <c r="F4161" i="5"/>
  <c r="F4162" i="5"/>
  <c r="F4163" i="5"/>
  <c r="F4164" i="5"/>
  <c r="F4165" i="5"/>
  <c r="F4166" i="5"/>
  <c r="F4167" i="5"/>
  <c r="F4168" i="5"/>
  <c r="F4169" i="5"/>
  <c r="F4170" i="5"/>
  <c r="F4171" i="5"/>
  <c r="F4172" i="5"/>
  <c r="F4173" i="5"/>
  <c r="F4174" i="5"/>
  <c r="F4175" i="5"/>
  <c r="F4176" i="5"/>
  <c r="F4177" i="5"/>
  <c r="F4178" i="5"/>
  <c r="F4179" i="5"/>
  <c r="F4180" i="5"/>
  <c r="F4181" i="5"/>
  <c r="F4182" i="5"/>
  <c r="F4183" i="5"/>
  <c r="F4184" i="5"/>
  <c r="F4185" i="5"/>
  <c r="F4186" i="5"/>
  <c r="F4187" i="5"/>
  <c r="F4188" i="5"/>
  <c r="F4189" i="5"/>
  <c r="F4190" i="5"/>
  <c r="F4191" i="5"/>
  <c r="F4192" i="5"/>
  <c r="F4193" i="5"/>
  <c r="F4194" i="5"/>
  <c r="F4195" i="5"/>
  <c r="F4196" i="5"/>
  <c r="F4197" i="5"/>
  <c r="F4198" i="5"/>
  <c r="F4199" i="5"/>
  <c r="F4200" i="5"/>
  <c r="F4201" i="5"/>
  <c r="F4202" i="5"/>
  <c r="F4203" i="5"/>
  <c r="F4204" i="5"/>
  <c r="F4205" i="5"/>
  <c r="F4206" i="5"/>
  <c r="F4207" i="5"/>
  <c r="F4208" i="5"/>
  <c r="F4209" i="5"/>
  <c r="F4210" i="5"/>
  <c r="F4211" i="5"/>
  <c r="F4212" i="5"/>
  <c r="F4213" i="5"/>
  <c r="F4214" i="5"/>
  <c r="F4215" i="5"/>
  <c r="F4216" i="5"/>
  <c r="F4217" i="5"/>
  <c r="F4218" i="5"/>
  <c r="F4219" i="5"/>
  <c r="F4220" i="5"/>
  <c r="F4221" i="5"/>
  <c r="F4222" i="5"/>
  <c r="F4223" i="5"/>
  <c r="F4224" i="5"/>
  <c r="F4225" i="5"/>
  <c r="F4226" i="5"/>
  <c r="F4227" i="5"/>
  <c r="F4228" i="5"/>
  <c r="F4229" i="5"/>
  <c r="F4230" i="5"/>
  <c r="F4231" i="5"/>
  <c r="F4232" i="5"/>
  <c r="F4233" i="5"/>
  <c r="F4234" i="5"/>
  <c r="F4235" i="5"/>
  <c r="F4236" i="5"/>
  <c r="F4237" i="5"/>
  <c r="F4238" i="5"/>
  <c r="F4239" i="5"/>
  <c r="F4240" i="5"/>
  <c r="F4241" i="5"/>
  <c r="F4242" i="5"/>
  <c r="F4243" i="5"/>
  <c r="F4244" i="5"/>
  <c r="F4245" i="5"/>
  <c r="F4246" i="5"/>
  <c r="F4247" i="5"/>
  <c r="F4248" i="5"/>
  <c r="F4249" i="5"/>
  <c r="F4250" i="5"/>
  <c r="F4251" i="5"/>
  <c r="F4252" i="5"/>
  <c r="F4253" i="5"/>
  <c r="F4254" i="5"/>
  <c r="F4255" i="5"/>
  <c r="F4256" i="5"/>
  <c r="F4257" i="5"/>
  <c r="F4258" i="5"/>
  <c r="F4259" i="5"/>
  <c r="F4260" i="5"/>
  <c r="F4261" i="5"/>
  <c r="F4262" i="5"/>
  <c r="F4263" i="5"/>
  <c r="F4264" i="5"/>
  <c r="F4265" i="5"/>
  <c r="F4266" i="5"/>
  <c r="F4267" i="5"/>
  <c r="F4268" i="5"/>
  <c r="F4269" i="5"/>
  <c r="F4270" i="5"/>
  <c r="F4271" i="5"/>
  <c r="F4272" i="5"/>
  <c r="F4273" i="5"/>
  <c r="F4274" i="5"/>
  <c r="F4275" i="5"/>
  <c r="F4276" i="5"/>
  <c r="F4277" i="5"/>
  <c r="F4278" i="5"/>
  <c r="F4279" i="5"/>
  <c r="F4280" i="5"/>
  <c r="F4281" i="5"/>
  <c r="F4282" i="5"/>
  <c r="F4283" i="5"/>
  <c r="F4284" i="5"/>
  <c r="F4285" i="5"/>
  <c r="F4286" i="5"/>
  <c r="F4287" i="5"/>
  <c r="F4288" i="5"/>
  <c r="F4289" i="5"/>
  <c r="F4290" i="5"/>
  <c r="F4291" i="5"/>
  <c r="F4292" i="5"/>
  <c r="F4293" i="5"/>
  <c r="F4294" i="5"/>
  <c r="F4295" i="5"/>
  <c r="F4296" i="5"/>
  <c r="F4297" i="5"/>
  <c r="F4298" i="5"/>
  <c r="F4299" i="5"/>
  <c r="F4300" i="5"/>
  <c r="F4301" i="5"/>
  <c r="F4302" i="5"/>
  <c r="F4303" i="5"/>
  <c r="F4304" i="5"/>
  <c r="F4305" i="5"/>
  <c r="F4306" i="5"/>
  <c r="F4307" i="5"/>
  <c r="F4308" i="5"/>
  <c r="F4309" i="5"/>
  <c r="F4310" i="5"/>
  <c r="F4311" i="5"/>
  <c r="F4312" i="5"/>
  <c r="F4313" i="5"/>
  <c r="F4314" i="5"/>
  <c r="F4315" i="5"/>
  <c r="F4316" i="5"/>
  <c r="F4317" i="5"/>
  <c r="F4318" i="5"/>
  <c r="F4319" i="5"/>
  <c r="F4320" i="5"/>
  <c r="F4321" i="5"/>
  <c r="F4322" i="5"/>
  <c r="F4323" i="5"/>
  <c r="F4324" i="5"/>
  <c r="F4325" i="5"/>
  <c r="F4326" i="5"/>
  <c r="F4327" i="5"/>
  <c r="F4328" i="5"/>
  <c r="F4329" i="5"/>
  <c r="F4330" i="5"/>
  <c r="F4331" i="5"/>
  <c r="F4332" i="5"/>
  <c r="F4333" i="5"/>
  <c r="F4334" i="5"/>
  <c r="F4335" i="5"/>
  <c r="F4336" i="5"/>
  <c r="F4337" i="5"/>
  <c r="F4338" i="5"/>
  <c r="F4339" i="5"/>
  <c r="F4340" i="5"/>
  <c r="F4341" i="5"/>
  <c r="F4342" i="5"/>
  <c r="F4343" i="5"/>
  <c r="F4344" i="5"/>
  <c r="F4345" i="5"/>
  <c r="F4346" i="5"/>
  <c r="F4347" i="5"/>
  <c r="F4348" i="5"/>
  <c r="F4349" i="5"/>
  <c r="F4350" i="5"/>
  <c r="F4351" i="5"/>
  <c r="F4352" i="5"/>
  <c r="F4353" i="5"/>
  <c r="F4354" i="5"/>
  <c r="F4355" i="5"/>
  <c r="F4356" i="5"/>
  <c r="F4357" i="5"/>
  <c r="F4358" i="5"/>
  <c r="F4359" i="5"/>
  <c r="F4360" i="5"/>
  <c r="F4361" i="5"/>
  <c r="F4362" i="5"/>
  <c r="F4363" i="5"/>
  <c r="F4364" i="5"/>
  <c r="F4365" i="5"/>
  <c r="F4366" i="5"/>
  <c r="F4367" i="5"/>
  <c r="F4368" i="5"/>
  <c r="F4369" i="5"/>
  <c r="F4370" i="5"/>
  <c r="F4371" i="5"/>
  <c r="F4372" i="5"/>
  <c r="F4373" i="5"/>
  <c r="F4374" i="5"/>
  <c r="F4375" i="5"/>
  <c r="F4376" i="5"/>
  <c r="F4377" i="5"/>
  <c r="F4378" i="5"/>
  <c r="F4379" i="5"/>
  <c r="F4380" i="5"/>
  <c r="F4381" i="5"/>
  <c r="F4382" i="5"/>
  <c r="F4383" i="5"/>
  <c r="F4384" i="5"/>
  <c r="F4385" i="5"/>
  <c r="F4386" i="5"/>
  <c r="F4387" i="5"/>
  <c r="F4388" i="5"/>
  <c r="F4389" i="5"/>
  <c r="F4390" i="5"/>
  <c r="F4391" i="5"/>
  <c r="F4392" i="5"/>
  <c r="F4393" i="5"/>
  <c r="F4394" i="5"/>
  <c r="F4395" i="5"/>
  <c r="F4396" i="5"/>
  <c r="F4397" i="5"/>
  <c r="F4398" i="5"/>
  <c r="F4399" i="5"/>
  <c r="F4400" i="5"/>
  <c r="F4401" i="5"/>
  <c r="F4402" i="5"/>
  <c r="F4403" i="5"/>
  <c r="F4404" i="5"/>
  <c r="F4405" i="5"/>
  <c r="F4406" i="5"/>
  <c r="F4407" i="5"/>
  <c r="F4408" i="5"/>
  <c r="F4409" i="5"/>
  <c r="F4410" i="5"/>
  <c r="F4411" i="5"/>
  <c r="F4412" i="5"/>
  <c r="F4413" i="5"/>
  <c r="F4414" i="5"/>
  <c r="F4415" i="5"/>
  <c r="F4416" i="5"/>
  <c r="F4417" i="5"/>
  <c r="F4418" i="5"/>
  <c r="F4419" i="5"/>
  <c r="F4420" i="5"/>
  <c r="F4421" i="5"/>
  <c r="F4422" i="5"/>
  <c r="F4423" i="5"/>
  <c r="F4424" i="5"/>
  <c r="F4425" i="5"/>
  <c r="F4426" i="5"/>
  <c r="F4427" i="5"/>
  <c r="F4428" i="5"/>
  <c r="F4429" i="5"/>
  <c r="F4430" i="5"/>
  <c r="F4431" i="5"/>
  <c r="F4432" i="5"/>
  <c r="F4433" i="5"/>
  <c r="F4434" i="5"/>
  <c r="F4435" i="5"/>
  <c r="F4436" i="5"/>
  <c r="F4437" i="5"/>
  <c r="F4438" i="5"/>
  <c r="F4439" i="5"/>
  <c r="F4440" i="5"/>
  <c r="F4441" i="5"/>
  <c r="F4442" i="5"/>
  <c r="F4443" i="5"/>
  <c r="F4444" i="5"/>
  <c r="F4445" i="5"/>
  <c r="F4446" i="5"/>
  <c r="F4447" i="5"/>
  <c r="F4448" i="5"/>
  <c r="F4449" i="5"/>
  <c r="F4450" i="5"/>
  <c r="F4451" i="5"/>
  <c r="F4452" i="5"/>
  <c r="F4453" i="5"/>
  <c r="F4454" i="5"/>
  <c r="F4455" i="5"/>
  <c r="F4456" i="5"/>
  <c r="F4457" i="5"/>
  <c r="F4458" i="5"/>
  <c r="F4459" i="5"/>
  <c r="F4460" i="5"/>
  <c r="F4461" i="5"/>
  <c r="F4462" i="5"/>
  <c r="F4463" i="5"/>
  <c r="F4464" i="5"/>
  <c r="F4465" i="5"/>
  <c r="F4466" i="5"/>
  <c r="F4467" i="5"/>
  <c r="F4468" i="5"/>
  <c r="F4469" i="5"/>
  <c r="F4470" i="5"/>
  <c r="F4471" i="5"/>
  <c r="F4472" i="5"/>
  <c r="F4473" i="5"/>
  <c r="F4474" i="5"/>
  <c r="F4475" i="5"/>
  <c r="F4476" i="5"/>
  <c r="F4477" i="5"/>
  <c r="F4478" i="5"/>
  <c r="F4479" i="5"/>
  <c r="F4480" i="5"/>
  <c r="F4481" i="5"/>
  <c r="F4482" i="5"/>
  <c r="F4483" i="5"/>
  <c r="F4484" i="5"/>
  <c r="F4485" i="5"/>
  <c r="F4486" i="5"/>
  <c r="F4487" i="5"/>
  <c r="F4488" i="5"/>
  <c r="F4489" i="5"/>
  <c r="F4490" i="5"/>
  <c r="F4491" i="5"/>
  <c r="F4492" i="5"/>
  <c r="F4493" i="5"/>
  <c r="F4494" i="5"/>
  <c r="F4495" i="5"/>
  <c r="F4496" i="5"/>
  <c r="F4497" i="5"/>
  <c r="F4498" i="5"/>
  <c r="F4499" i="5"/>
  <c r="F4500" i="5"/>
  <c r="F4501" i="5"/>
  <c r="F4502" i="5"/>
  <c r="F4503" i="5"/>
  <c r="F4504" i="5"/>
  <c r="F4505" i="5"/>
  <c r="F4506" i="5"/>
  <c r="F4507" i="5"/>
  <c r="F4508" i="5"/>
  <c r="F4509" i="5"/>
  <c r="F4510" i="5"/>
  <c r="F4511" i="5"/>
  <c r="F4512" i="5"/>
  <c r="F4513" i="5"/>
  <c r="F4514" i="5"/>
  <c r="F4515" i="5"/>
  <c r="F4516" i="5"/>
  <c r="F4517" i="5"/>
  <c r="F4518" i="5"/>
  <c r="F4519" i="5"/>
  <c r="F4520" i="5"/>
  <c r="F4521" i="5"/>
  <c r="F4522" i="5"/>
  <c r="F4523" i="5"/>
  <c r="F4524" i="5"/>
  <c r="F4525" i="5"/>
  <c r="F4526" i="5"/>
  <c r="F4527" i="5"/>
  <c r="F4528" i="5"/>
  <c r="F4529" i="5"/>
  <c r="F4530" i="5"/>
  <c r="F4531" i="5"/>
  <c r="F4532" i="5"/>
  <c r="F4533" i="5"/>
  <c r="F4534" i="5"/>
  <c r="F4535" i="5"/>
  <c r="F4536" i="5"/>
  <c r="F4537" i="5"/>
  <c r="F4538" i="5"/>
  <c r="F4539" i="5"/>
  <c r="F4540" i="5"/>
  <c r="F4541" i="5"/>
  <c r="F4542" i="5"/>
  <c r="F4543" i="5"/>
  <c r="F4544" i="5"/>
  <c r="F4545" i="5"/>
  <c r="F4546" i="5"/>
  <c r="F4547" i="5"/>
  <c r="F4548" i="5"/>
  <c r="F4549" i="5"/>
  <c r="F4550" i="5"/>
  <c r="F4551" i="5"/>
  <c r="F4552" i="5"/>
  <c r="F4553" i="5"/>
  <c r="F4554" i="5"/>
  <c r="F4555" i="5"/>
  <c r="F4556" i="5"/>
  <c r="F4557" i="5"/>
  <c r="F4558" i="5"/>
  <c r="F4559" i="5"/>
  <c r="F4560" i="5"/>
  <c r="F4561" i="5"/>
  <c r="F4562" i="5"/>
  <c r="F4563" i="5"/>
  <c r="F4564" i="5"/>
  <c r="F4565" i="5"/>
  <c r="F4566" i="5"/>
  <c r="F4567" i="5"/>
  <c r="F4568" i="5"/>
  <c r="F4569" i="5"/>
  <c r="F4570" i="5"/>
  <c r="F4571" i="5"/>
  <c r="F4572" i="5"/>
  <c r="F4573" i="5"/>
  <c r="F4574" i="5"/>
  <c r="F4575" i="5"/>
  <c r="F4576" i="5"/>
  <c r="F4577" i="5"/>
  <c r="F4578" i="5"/>
  <c r="F4579" i="5"/>
  <c r="F4580" i="5"/>
  <c r="F4581" i="5"/>
  <c r="F4582" i="5"/>
  <c r="F4583" i="5"/>
  <c r="F4584" i="5"/>
  <c r="F4585" i="5"/>
  <c r="F4586" i="5"/>
  <c r="F4587" i="5"/>
  <c r="F4588" i="5"/>
  <c r="F4589" i="5"/>
  <c r="F4590" i="5"/>
  <c r="F4591" i="5"/>
  <c r="F4592" i="5"/>
  <c r="F4593" i="5"/>
  <c r="F4594" i="5"/>
  <c r="F4595" i="5"/>
  <c r="F4596" i="5"/>
  <c r="F4597" i="5"/>
  <c r="F4598" i="5"/>
  <c r="F4599" i="5"/>
  <c r="F4600" i="5"/>
  <c r="F4601" i="5"/>
  <c r="F4602" i="5"/>
  <c r="F4603" i="5"/>
  <c r="F4604" i="5"/>
  <c r="F4605" i="5"/>
  <c r="F4606" i="5"/>
  <c r="F4607" i="5"/>
  <c r="F4608" i="5"/>
  <c r="F4609" i="5"/>
  <c r="F4610" i="5"/>
  <c r="F4611" i="5"/>
  <c r="F4612" i="5"/>
  <c r="F4613" i="5"/>
  <c r="F4614" i="5"/>
  <c r="F4615" i="5"/>
  <c r="F4616" i="5"/>
  <c r="F4617" i="5"/>
  <c r="F4618" i="5"/>
  <c r="F4619" i="5"/>
  <c r="F4620" i="5"/>
  <c r="F4621" i="5"/>
  <c r="F4622" i="5"/>
  <c r="F4623" i="5"/>
  <c r="F4624" i="5"/>
  <c r="F4625" i="5"/>
  <c r="F4626" i="5"/>
  <c r="F4627" i="5"/>
  <c r="F4628" i="5"/>
  <c r="F4629" i="5"/>
  <c r="F4630" i="5"/>
  <c r="F4631" i="5"/>
  <c r="F4632" i="5"/>
  <c r="F4633" i="5"/>
  <c r="F4634" i="5"/>
  <c r="F4635" i="5"/>
  <c r="F4636" i="5"/>
  <c r="F4637" i="5"/>
  <c r="F4638" i="5"/>
  <c r="F4639" i="5"/>
  <c r="F4640" i="5"/>
  <c r="F4641" i="5"/>
  <c r="F4642" i="5"/>
  <c r="F4643" i="5"/>
  <c r="F4644" i="5"/>
  <c r="F4645" i="5"/>
  <c r="F4646" i="5"/>
  <c r="F4647" i="5"/>
  <c r="F4648" i="5"/>
  <c r="F4649" i="5"/>
  <c r="F4650" i="5"/>
  <c r="F4651" i="5"/>
  <c r="F4652" i="5"/>
  <c r="F4653" i="5"/>
  <c r="F4654" i="5"/>
  <c r="F4655" i="5"/>
  <c r="F4656" i="5"/>
  <c r="F4657" i="5"/>
  <c r="F4658" i="5"/>
  <c r="F4659" i="5"/>
  <c r="F4660" i="5"/>
  <c r="F4661" i="5"/>
  <c r="F4662" i="5"/>
  <c r="F4663" i="5"/>
  <c r="F4664" i="5"/>
  <c r="F4665" i="5"/>
  <c r="F4666" i="5"/>
  <c r="F4667" i="5"/>
  <c r="F4668" i="5"/>
  <c r="F4669" i="5"/>
  <c r="F4670" i="5"/>
  <c r="F4671" i="5"/>
  <c r="F4672" i="5"/>
  <c r="F4673" i="5"/>
  <c r="F4674" i="5"/>
  <c r="F4675" i="5"/>
  <c r="F4676" i="5"/>
  <c r="F4677" i="5"/>
  <c r="F4678" i="5"/>
  <c r="F4679" i="5"/>
  <c r="F4680" i="5"/>
  <c r="F4681" i="5"/>
  <c r="F4682" i="5"/>
  <c r="F4683" i="5"/>
  <c r="F4684" i="5"/>
  <c r="F4685" i="5"/>
  <c r="F4686" i="5"/>
  <c r="F4687" i="5"/>
  <c r="F4688" i="5"/>
  <c r="F4689" i="5"/>
  <c r="F4690" i="5"/>
  <c r="F4691" i="5"/>
  <c r="F4692" i="5"/>
  <c r="F4693" i="5"/>
  <c r="F4694" i="5"/>
  <c r="F4695" i="5"/>
  <c r="F4696" i="5"/>
  <c r="F4697" i="5"/>
  <c r="F4698" i="5"/>
  <c r="F4699" i="5"/>
  <c r="F4700" i="5"/>
  <c r="F4701" i="5"/>
  <c r="F4702" i="5"/>
  <c r="F4703" i="5"/>
  <c r="F4704" i="5"/>
  <c r="F4705" i="5"/>
  <c r="F4706" i="5"/>
  <c r="F4707" i="5"/>
  <c r="F4708" i="5"/>
  <c r="F4709" i="5"/>
  <c r="F4710" i="5"/>
  <c r="F4711" i="5"/>
  <c r="F4712" i="5"/>
  <c r="F4713" i="5"/>
  <c r="F4714" i="5"/>
  <c r="F4715" i="5"/>
  <c r="F4716" i="5"/>
  <c r="F4717" i="5"/>
  <c r="F4718" i="5"/>
  <c r="F4719" i="5"/>
  <c r="F4720" i="5"/>
  <c r="F4721" i="5"/>
  <c r="F4722" i="5"/>
  <c r="F4723" i="5"/>
  <c r="F4724" i="5"/>
  <c r="F4725" i="5"/>
  <c r="F4726" i="5"/>
  <c r="F4727" i="5"/>
  <c r="F4728" i="5"/>
  <c r="F4729" i="5"/>
  <c r="F4730" i="5"/>
  <c r="F4731" i="5"/>
  <c r="F4732" i="5"/>
  <c r="F4733" i="5"/>
  <c r="F4734" i="5"/>
  <c r="F4735" i="5"/>
  <c r="F4736" i="5"/>
  <c r="F4737" i="5"/>
  <c r="F4738" i="5"/>
  <c r="F4739" i="5"/>
  <c r="F4740" i="5"/>
  <c r="F4741" i="5"/>
  <c r="F4742" i="5"/>
  <c r="F4743" i="5"/>
  <c r="F4744" i="5"/>
  <c r="F4745" i="5"/>
  <c r="F4746" i="5"/>
  <c r="F4747" i="5"/>
  <c r="F4748" i="5"/>
  <c r="F4749" i="5"/>
  <c r="F4750" i="5"/>
  <c r="F4751" i="5"/>
  <c r="F4752" i="5"/>
  <c r="F4753" i="5"/>
  <c r="F4754" i="5"/>
  <c r="F4755" i="5"/>
  <c r="F4756" i="5"/>
  <c r="F4757" i="5"/>
  <c r="F4758" i="5"/>
  <c r="F4759" i="5"/>
  <c r="F4760" i="5"/>
  <c r="F4761" i="5"/>
  <c r="F4762" i="5"/>
  <c r="F4763" i="5"/>
  <c r="F4764" i="5"/>
  <c r="F4765" i="5"/>
  <c r="F4766" i="5"/>
  <c r="F4767" i="5"/>
  <c r="F4768" i="5"/>
  <c r="F4769" i="5"/>
  <c r="F4770" i="5"/>
  <c r="F4771" i="5"/>
  <c r="F4772" i="5"/>
  <c r="F4773" i="5"/>
  <c r="F4774" i="5"/>
  <c r="F4775" i="5"/>
  <c r="F4776" i="5"/>
  <c r="F4777" i="5"/>
  <c r="F4778" i="5"/>
  <c r="F4779" i="5"/>
  <c r="F4780" i="5"/>
  <c r="F4781" i="5"/>
  <c r="F4782" i="5"/>
  <c r="F4783" i="5"/>
  <c r="F4784" i="5"/>
  <c r="F4785" i="5"/>
  <c r="F4786" i="5"/>
  <c r="F4787" i="5"/>
  <c r="F4788" i="5"/>
  <c r="F4789" i="5"/>
  <c r="F4790" i="5"/>
  <c r="F4791" i="5"/>
  <c r="F4792" i="5"/>
  <c r="F4793" i="5"/>
  <c r="F4794" i="5"/>
  <c r="F4795" i="5"/>
  <c r="F4796" i="5"/>
  <c r="F4797" i="5"/>
  <c r="F4798" i="5"/>
  <c r="F4799" i="5"/>
  <c r="F4800" i="5"/>
  <c r="F4801" i="5"/>
  <c r="F4802" i="5"/>
  <c r="F4803" i="5"/>
  <c r="F4804" i="5"/>
  <c r="F4805" i="5"/>
  <c r="F4806" i="5"/>
  <c r="F4807" i="5"/>
  <c r="F4808" i="5"/>
  <c r="F4809" i="5"/>
  <c r="F4810" i="5"/>
  <c r="F4811" i="5"/>
  <c r="F4812" i="5"/>
  <c r="F4813" i="5"/>
  <c r="F4814" i="5"/>
  <c r="F4815" i="5"/>
  <c r="F4816" i="5"/>
  <c r="F4817" i="5"/>
  <c r="F4818" i="5"/>
  <c r="F4819" i="5"/>
  <c r="F4820" i="5"/>
  <c r="F4821" i="5"/>
  <c r="F4822" i="5"/>
  <c r="F4823" i="5"/>
  <c r="F4824" i="5"/>
  <c r="F4825" i="5"/>
  <c r="F4826" i="5"/>
  <c r="F4827" i="5"/>
  <c r="F4828" i="5"/>
  <c r="F4829" i="5"/>
  <c r="F4830" i="5"/>
  <c r="F4831" i="5"/>
  <c r="F4832" i="5"/>
  <c r="F4833" i="5"/>
  <c r="F4834" i="5"/>
  <c r="F4835" i="5"/>
  <c r="F4836" i="5"/>
  <c r="F4837" i="5"/>
  <c r="F4838" i="5"/>
  <c r="F4839" i="5"/>
  <c r="F4840" i="5"/>
  <c r="F4841" i="5"/>
  <c r="F4842" i="5"/>
  <c r="F4843" i="5"/>
  <c r="F4844" i="5"/>
  <c r="F4845" i="5"/>
  <c r="F4846" i="5"/>
  <c r="F4847" i="5"/>
  <c r="F4848" i="5"/>
  <c r="F4849" i="5"/>
  <c r="F4850" i="5"/>
  <c r="F4851" i="5"/>
  <c r="F4852" i="5"/>
  <c r="F4853" i="5"/>
  <c r="F4854" i="5"/>
  <c r="F4855" i="5"/>
  <c r="F4856" i="5"/>
  <c r="F4857" i="5"/>
  <c r="F4858" i="5"/>
  <c r="F4859" i="5"/>
  <c r="F4860" i="5"/>
  <c r="F4861" i="5"/>
  <c r="F4862" i="5"/>
  <c r="F4863" i="5"/>
  <c r="F4864" i="5"/>
  <c r="F4865" i="5"/>
  <c r="F4866" i="5"/>
  <c r="F4867" i="5"/>
  <c r="F4868" i="5"/>
  <c r="F4869" i="5"/>
  <c r="F4870" i="5"/>
  <c r="F4871" i="5"/>
  <c r="F4872" i="5"/>
  <c r="F4873" i="5"/>
  <c r="F4874" i="5"/>
  <c r="F4875" i="5"/>
  <c r="F4876" i="5"/>
  <c r="F4877" i="5"/>
  <c r="F4878" i="5"/>
  <c r="F4879" i="5"/>
  <c r="F4880" i="5"/>
  <c r="F4881" i="5"/>
  <c r="F4882" i="5"/>
  <c r="F4883" i="5"/>
  <c r="F4884" i="5"/>
  <c r="F4885" i="5"/>
  <c r="F4886" i="5"/>
  <c r="F4887" i="5"/>
  <c r="F4888" i="5"/>
  <c r="F4889" i="5"/>
  <c r="F4890" i="5"/>
  <c r="F4891" i="5"/>
  <c r="F4892" i="5"/>
  <c r="F4893" i="5"/>
  <c r="F4894" i="5"/>
  <c r="F4895" i="5"/>
  <c r="F4896" i="5"/>
  <c r="F4897" i="5"/>
  <c r="F4898" i="5"/>
  <c r="F4899" i="5"/>
  <c r="F4900" i="5"/>
  <c r="F4901" i="5"/>
  <c r="F4902" i="5"/>
  <c r="F4903" i="5"/>
  <c r="F4904" i="5"/>
  <c r="F4905" i="5"/>
  <c r="F4906" i="5"/>
  <c r="F4907" i="5"/>
  <c r="F4908" i="5"/>
  <c r="F4909" i="5"/>
  <c r="F4910" i="5"/>
  <c r="F4911" i="5"/>
  <c r="F4912" i="5"/>
  <c r="F4913" i="5"/>
  <c r="F4914" i="5"/>
  <c r="F4915" i="5"/>
  <c r="F4916" i="5"/>
  <c r="F4917" i="5"/>
  <c r="F4918" i="5"/>
  <c r="F4919" i="5"/>
  <c r="F4920" i="5"/>
  <c r="F4921" i="5"/>
  <c r="F4922" i="5"/>
  <c r="F4923" i="5"/>
  <c r="F4924" i="5"/>
  <c r="F4925" i="5"/>
  <c r="F4926" i="5"/>
  <c r="F4927" i="5"/>
  <c r="F4928" i="5"/>
  <c r="F4929" i="5"/>
  <c r="F4930" i="5"/>
  <c r="F4931" i="5"/>
  <c r="F4932" i="5"/>
  <c r="F4933" i="5"/>
  <c r="F4934" i="5"/>
  <c r="F4935" i="5"/>
  <c r="F4936" i="5"/>
  <c r="F4937" i="5"/>
  <c r="F4938" i="5"/>
  <c r="F4939" i="5"/>
  <c r="F4940" i="5"/>
  <c r="F4941" i="5"/>
  <c r="F4942" i="5"/>
  <c r="F4943" i="5"/>
  <c r="F4944" i="5"/>
  <c r="F4945" i="5"/>
  <c r="F4946" i="5"/>
  <c r="F4947" i="5"/>
  <c r="F4948" i="5"/>
  <c r="F4949" i="5"/>
  <c r="F4950" i="5"/>
  <c r="F4951" i="5"/>
  <c r="F4952" i="5"/>
  <c r="F4953" i="5"/>
  <c r="F4954" i="5"/>
  <c r="F4955" i="5"/>
  <c r="F4956" i="5"/>
  <c r="F4957" i="5"/>
  <c r="F4958" i="5"/>
  <c r="F4959" i="5"/>
  <c r="F4960" i="5"/>
  <c r="F4961" i="5"/>
  <c r="F4962" i="5"/>
  <c r="F4963" i="5"/>
  <c r="F4964" i="5"/>
  <c r="F4965" i="5"/>
  <c r="F4966" i="5"/>
  <c r="F4967" i="5"/>
  <c r="F4968" i="5"/>
  <c r="F4969" i="5"/>
  <c r="F4970" i="5"/>
  <c r="F4971" i="5"/>
  <c r="F4972" i="5"/>
  <c r="F4973" i="5"/>
  <c r="F4974" i="5"/>
  <c r="F4975" i="5"/>
  <c r="F4976" i="5"/>
  <c r="F4977" i="5"/>
  <c r="F4978" i="5"/>
  <c r="F4979" i="5"/>
  <c r="F4980" i="5"/>
  <c r="F4981" i="5"/>
  <c r="F4982" i="5"/>
  <c r="F4983" i="5"/>
  <c r="F4984" i="5"/>
  <c r="F4985" i="5"/>
  <c r="F4986" i="5"/>
  <c r="F4987" i="5"/>
  <c r="F4988" i="5"/>
  <c r="F4989" i="5"/>
  <c r="F4990" i="5"/>
  <c r="F4991" i="5"/>
  <c r="F4992" i="5"/>
  <c r="F4993" i="5"/>
  <c r="F4994" i="5"/>
  <c r="F4995" i="5"/>
  <c r="F4996" i="5"/>
  <c r="F4997" i="5"/>
  <c r="F4998" i="5"/>
  <c r="F4999" i="5"/>
  <c r="F5000" i="5"/>
  <c r="F5001" i="5"/>
  <c r="F5002" i="5"/>
  <c r="F5003" i="5"/>
  <c r="F5004" i="5"/>
  <c r="F5005" i="5"/>
  <c r="F5006" i="5"/>
  <c r="F5007" i="5"/>
  <c r="F5008" i="5"/>
  <c r="F5009" i="5"/>
  <c r="F5010" i="5"/>
  <c r="F5011" i="5"/>
  <c r="F5012" i="5"/>
  <c r="F5013" i="5"/>
  <c r="F5014" i="5"/>
  <c r="F5015" i="5"/>
  <c r="F5016" i="5"/>
  <c r="F5017" i="5"/>
  <c r="F5018" i="5"/>
  <c r="F5019" i="5"/>
  <c r="F5020" i="5"/>
  <c r="F5021" i="5"/>
  <c r="F5022" i="5"/>
  <c r="F5023" i="5"/>
  <c r="F5024" i="5"/>
  <c r="F5025" i="5"/>
  <c r="F5026" i="5"/>
  <c r="F5027" i="5"/>
  <c r="F5028" i="5"/>
  <c r="F5029" i="5"/>
  <c r="F5030" i="5"/>
  <c r="F5031" i="5"/>
  <c r="F5032" i="5"/>
  <c r="F5033" i="5"/>
  <c r="F5034" i="5"/>
  <c r="F5035" i="5"/>
  <c r="F5036" i="5"/>
  <c r="F5037" i="5"/>
  <c r="F5038" i="5"/>
  <c r="F5039" i="5"/>
  <c r="F5040" i="5"/>
  <c r="F5041" i="5"/>
  <c r="F5042" i="5"/>
  <c r="F5043" i="5"/>
  <c r="F5044" i="5"/>
  <c r="F5045" i="5"/>
  <c r="F5046" i="5"/>
  <c r="F5047" i="5"/>
  <c r="F5048" i="5"/>
  <c r="F5049" i="5"/>
  <c r="F5050" i="5"/>
  <c r="F5051" i="5"/>
  <c r="F5052" i="5"/>
  <c r="F5053" i="5"/>
  <c r="F5054" i="5"/>
  <c r="F5055" i="5"/>
  <c r="F5056" i="5"/>
  <c r="F5057" i="5"/>
  <c r="F5058" i="5"/>
  <c r="F5059" i="5"/>
  <c r="F5060" i="5"/>
  <c r="F5061" i="5"/>
  <c r="F5062" i="5"/>
  <c r="F5063" i="5"/>
  <c r="F5064" i="5"/>
  <c r="F5065" i="5"/>
  <c r="F5066" i="5"/>
  <c r="F5067" i="5"/>
  <c r="F5068" i="5"/>
  <c r="F5069" i="5"/>
  <c r="F5070" i="5"/>
  <c r="F5071" i="5"/>
  <c r="F5072" i="5"/>
  <c r="F5073" i="5"/>
  <c r="F5074" i="5"/>
  <c r="F5075" i="5"/>
  <c r="F5076" i="5"/>
  <c r="F5077" i="5"/>
  <c r="F5078" i="5"/>
  <c r="F5079" i="5"/>
  <c r="F5080" i="5"/>
  <c r="F5081" i="5"/>
  <c r="F5082" i="5"/>
  <c r="F5083" i="5"/>
  <c r="F5084" i="5"/>
  <c r="F5085" i="5"/>
  <c r="F5086" i="5"/>
  <c r="F5087" i="5"/>
  <c r="F5088" i="5"/>
  <c r="F5089" i="5"/>
  <c r="F5090" i="5"/>
  <c r="F5091" i="5"/>
  <c r="F5092" i="5"/>
  <c r="F5093" i="5"/>
  <c r="F5094" i="5"/>
  <c r="F5095" i="5"/>
  <c r="F5096" i="5"/>
  <c r="F5097" i="5"/>
  <c r="F5098" i="5"/>
  <c r="F5099" i="5"/>
  <c r="F5100" i="5"/>
  <c r="F5101" i="5"/>
  <c r="F5102" i="5"/>
  <c r="F5103" i="5"/>
  <c r="F5104" i="5"/>
  <c r="F5105" i="5"/>
  <c r="F5106" i="5"/>
  <c r="F5107" i="5"/>
  <c r="F5108" i="5"/>
  <c r="F5109" i="5"/>
  <c r="F5110" i="5"/>
  <c r="F5111" i="5"/>
  <c r="F5112" i="5"/>
  <c r="F5113" i="5"/>
  <c r="F5114" i="5"/>
  <c r="F5115" i="5"/>
  <c r="F5116" i="5"/>
  <c r="F5117" i="5"/>
  <c r="F5118" i="5"/>
  <c r="F5119" i="5"/>
  <c r="F5120" i="5"/>
  <c r="F5121" i="5"/>
  <c r="F5122" i="5"/>
  <c r="F5123" i="5"/>
  <c r="F5124" i="5"/>
  <c r="F5125" i="5"/>
  <c r="F5126" i="5"/>
  <c r="F5127" i="5"/>
  <c r="F5128" i="5"/>
  <c r="F5129" i="5"/>
  <c r="F5130" i="5"/>
  <c r="F5131" i="5"/>
  <c r="F5132" i="5"/>
  <c r="F5133" i="5"/>
  <c r="F5134" i="5"/>
  <c r="F5135" i="5"/>
  <c r="F5136" i="5"/>
  <c r="F5137" i="5"/>
  <c r="F5138" i="5"/>
  <c r="F5139" i="5"/>
  <c r="F5140" i="5"/>
  <c r="F5141" i="5"/>
  <c r="F5142" i="5"/>
  <c r="F5143" i="5"/>
  <c r="F5144" i="5"/>
  <c r="F5145" i="5"/>
  <c r="F5146" i="5"/>
  <c r="F5147" i="5"/>
  <c r="F5148" i="5"/>
  <c r="F5149" i="5"/>
  <c r="F5150" i="5"/>
  <c r="F5151" i="5"/>
  <c r="F5152" i="5"/>
  <c r="F5153" i="5"/>
  <c r="F5154" i="5"/>
  <c r="F5155" i="5"/>
  <c r="F5156" i="5"/>
  <c r="F5157" i="5"/>
  <c r="F5158" i="5"/>
  <c r="F5159" i="5"/>
  <c r="F5160" i="5"/>
  <c r="F5161" i="5"/>
  <c r="F5162" i="5"/>
  <c r="F5163" i="5"/>
  <c r="F5164" i="5"/>
  <c r="F5165" i="5"/>
  <c r="F5166" i="5"/>
  <c r="F5167" i="5"/>
  <c r="F5168" i="5"/>
  <c r="F5169" i="5"/>
  <c r="F5170" i="5"/>
  <c r="F5171" i="5"/>
  <c r="F5172" i="5"/>
  <c r="F5173" i="5"/>
  <c r="F5174" i="5"/>
  <c r="F5175" i="5"/>
  <c r="F5176" i="5"/>
  <c r="F5177" i="5"/>
  <c r="F5178" i="5"/>
  <c r="F5179" i="5"/>
  <c r="F5180" i="5"/>
  <c r="F5181" i="5"/>
  <c r="F5182" i="5"/>
  <c r="F5183" i="5"/>
  <c r="F5184" i="5"/>
  <c r="F5185" i="5"/>
  <c r="F5186" i="5"/>
  <c r="F5187" i="5"/>
  <c r="F5188" i="5"/>
  <c r="F5189" i="5"/>
  <c r="F5190" i="5"/>
  <c r="F5191" i="5"/>
  <c r="F5192" i="5"/>
  <c r="F5193" i="5"/>
  <c r="F5194" i="5"/>
  <c r="F5195" i="5"/>
  <c r="F5196" i="5"/>
  <c r="F5197" i="5"/>
  <c r="F5198" i="5"/>
  <c r="F5199" i="5"/>
  <c r="F5200" i="5"/>
  <c r="F5201" i="5"/>
  <c r="F5202" i="5"/>
  <c r="F5203" i="5"/>
  <c r="F5204" i="5"/>
  <c r="F5205" i="5"/>
  <c r="F5206" i="5"/>
  <c r="F5207" i="5"/>
  <c r="F5208" i="5"/>
  <c r="F5209" i="5"/>
  <c r="F5210" i="5"/>
  <c r="F5211" i="5"/>
  <c r="F5212" i="5"/>
  <c r="F5213" i="5"/>
  <c r="F5214" i="5"/>
  <c r="F5215" i="5"/>
  <c r="F5216" i="5"/>
  <c r="F5217" i="5"/>
  <c r="F5218" i="5"/>
  <c r="F5219" i="5"/>
  <c r="F5220" i="5"/>
  <c r="F5221" i="5"/>
  <c r="F5222" i="5"/>
  <c r="F5223" i="5"/>
  <c r="F5224" i="5"/>
  <c r="F5225" i="5"/>
  <c r="F5226" i="5"/>
  <c r="F5227" i="5"/>
  <c r="F5228" i="5"/>
  <c r="F5229" i="5"/>
  <c r="F5230" i="5"/>
  <c r="F5231" i="5"/>
  <c r="F5232" i="5"/>
  <c r="F5233" i="5"/>
  <c r="F5234" i="5"/>
  <c r="F5235" i="5"/>
  <c r="F5236" i="5"/>
  <c r="F5237" i="5"/>
  <c r="F5238" i="5"/>
  <c r="F5239" i="5"/>
  <c r="F5240" i="5"/>
  <c r="F5241" i="5"/>
  <c r="F5242" i="5"/>
  <c r="F5243" i="5"/>
  <c r="F5244" i="5"/>
  <c r="F5245" i="5"/>
  <c r="F5246" i="5"/>
  <c r="F5247" i="5"/>
  <c r="F5248" i="5"/>
  <c r="F5249" i="5"/>
  <c r="F5250" i="5"/>
  <c r="F5251" i="5"/>
  <c r="F5252" i="5"/>
  <c r="F5253" i="5"/>
  <c r="F5254" i="5"/>
  <c r="F5255" i="5"/>
  <c r="F5256" i="5"/>
  <c r="F5257" i="5"/>
  <c r="F5258" i="5"/>
  <c r="F5259" i="5"/>
  <c r="F5260" i="5"/>
  <c r="F5261" i="5"/>
  <c r="F5262" i="5"/>
  <c r="F5263" i="5"/>
  <c r="F5264" i="5"/>
  <c r="F5265" i="5"/>
  <c r="F5266" i="5"/>
  <c r="F5267" i="5"/>
  <c r="F5268" i="5"/>
  <c r="F5269" i="5"/>
  <c r="F5270" i="5"/>
  <c r="F5271" i="5"/>
  <c r="F5272" i="5"/>
  <c r="F5273" i="5"/>
  <c r="F5274" i="5"/>
  <c r="F5275" i="5"/>
  <c r="F5276" i="5"/>
  <c r="F5277" i="5"/>
  <c r="F5278" i="5"/>
  <c r="F5279" i="5"/>
  <c r="F5280" i="5"/>
  <c r="F5281" i="5"/>
  <c r="F5282" i="5"/>
  <c r="F5283" i="5"/>
  <c r="F5284" i="5"/>
  <c r="F5285" i="5"/>
  <c r="F5286" i="5"/>
  <c r="F5287" i="5"/>
  <c r="F5288" i="5"/>
  <c r="F5289" i="5"/>
  <c r="F5290" i="5"/>
  <c r="F5291" i="5"/>
  <c r="F5292" i="5"/>
  <c r="F5293" i="5"/>
  <c r="F5294" i="5"/>
  <c r="F5295" i="5"/>
  <c r="F5296" i="5"/>
  <c r="F5297" i="5"/>
  <c r="F5298" i="5"/>
  <c r="F5299" i="5"/>
  <c r="F5300" i="5"/>
  <c r="F5301" i="5"/>
  <c r="F5302" i="5"/>
  <c r="F5303" i="5"/>
  <c r="F5304" i="5"/>
  <c r="F5305" i="5"/>
  <c r="F5306" i="5"/>
  <c r="F5307" i="5"/>
  <c r="F5308" i="5"/>
  <c r="F5309" i="5"/>
  <c r="F5310" i="5"/>
  <c r="F5311" i="5"/>
  <c r="F5312" i="5"/>
  <c r="F5313" i="5"/>
  <c r="F5314" i="5"/>
  <c r="F5315" i="5"/>
  <c r="F5316" i="5"/>
  <c r="F5317" i="5"/>
  <c r="F5318" i="5"/>
  <c r="F5319" i="5"/>
  <c r="F5320" i="5"/>
  <c r="F5321" i="5"/>
  <c r="F5322" i="5"/>
  <c r="F5323" i="5"/>
  <c r="F5324" i="5"/>
  <c r="F5325" i="5"/>
  <c r="F5326" i="5"/>
  <c r="F5327" i="5"/>
  <c r="F5328" i="5"/>
  <c r="F5329" i="5"/>
  <c r="F5330" i="5"/>
  <c r="F5331" i="5"/>
  <c r="F5332" i="5"/>
  <c r="F5333" i="5"/>
  <c r="F5334" i="5"/>
  <c r="F5335" i="5"/>
  <c r="F5336" i="5"/>
  <c r="F5337" i="5"/>
  <c r="F5338" i="5"/>
  <c r="F5339" i="5"/>
  <c r="F5340" i="5"/>
  <c r="F5341" i="5"/>
  <c r="F5342" i="5"/>
  <c r="F5343" i="5"/>
  <c r="F5344" i="5"/>
  <c r="F5345" i="5"/>
  <c r="F5346" i="5"/>
  <c r="F5347" i="5"/>
  <c r="F5348" i="5"/>
  <c r="F5349" i="5"/>
  <c r="F5350" i="5"/>
  <c r="F5351" i="5"/>
  <c r="F5352" i="5"/>
  <c r="F5353" i="5"/>
  <c r="F5354" i="5"/>
  <c r="F5355" i="5"/>
  <c r="F5356" i="5"/>
  <c r="F5357" i="5"/>
  <c r="F5358" i="5"/>
  <c r="F5359" i="5"/>
  <c r="F5360" i="5"/>
  <c r="F5361" i="5"/>
  <c r="F5362" i="5"/>
  <c r="F5363" i="5"/>
  <c r="F5364" i="5"/>
  <c r="F5365" i="5"/>
  <c r="F5366" i="5"/>
  <c r="F5367" i="5"/>
  <c r="F5368" i="5"/>
  <c r="F5369" i="5"/>
  <c r="F5370" i="5"/>
  <c r="F5371" i="5"/>
  <c r="F5372" i="5"/>
  <c r="F5373" i="5"/>
  <c r="F5374" i="5"/>
  <c r="F5375" i="5"/>
  <c r="F5376" i="5"/>
  <c r="F5377" i="5"/>
  <c r="F5378" i="5"/>
  <c r="F5379" i="5"/>
  <c r="F5380" i="5"/>
  <c r="F5381" i="5"/>
  <c r="F5382" i="5"/>
  <c r="F5383" i="5"/>
  <c r="F5384" i="5"/>
  <c r="F5385" i="5"/>
  <c r="F5386" i="5"/>
  <c r="F5387" i="5"/>
  <c r="F5388" i="5"/>
  <c r="F5389" i="5"/>
  <c r="F5390" i="5"/>
  <c r="F5391" i="5"/>
  <c r="F5392" i="5"/>
  <c r="F5393" i="5"/>
  <c r="F5394" i="5"/>
  <c r="F5395" i="5"/>
  <c r="F5396" i="5"/>
  <c r="F5397" i="5"/>
  <c r="F5398" i="5"/>
  <c r="F5399" i="5"/>
  <c r="F5400" i="5"/>
  <c r="F5401" i="5"/>
  <c r="F5402" i="5"/>
  <c r="F5403" i="5"/>
  <c r="F5404" i="5"/>
  <c r="F5405" i="5"/>
  <c r="F5406" i="5"/>
  <c r="F5407" i="5"/>
  <c r="F5408" i="5"/>
  <c r="F5409" i="5"/>
  <c r="F5410" i="5"/>
  <c r="F5411" i="5"/>
  <c r="F5412" i="5"/>
  <c r="F5413" i="5"/>
  <c r="F5414" i="5"/>
  <c r="F5415" i="5"/>
  <c r="F5416" i="5"/>
  <c r="F5417" i="5"/>
  <c r="F5418" i="5"/>
  <c r="F5419" i="5"/>
  <c r="F5420" i="5"/>
  <c r="F5421" i="5"/>
  <c r="F5422" i="5"/>
  <c r="F5423" i="5"/>
  <c r="F5424" i="5"/>
  <c r="F5425" i="5"/>
  <c r="F5426" i="5"/>
  <c r="F5427" i="5"/>
  <c r="F5428" i="5"/>
  <c r="F5429" i="5"/>
  <c r="F5430" i="5"/>
  <c r="F5431" i="5"/>
  <c r="F5432" i="5"/>
  <c r="F5433" i="5"/>
  <c r="F5434" i="5"/>
  <c r="F5435" i="5"/>
  <c r="F5436" i="5"/>
  <c r="F5437" i="5"/>
  <c r="F5438" i="5"/>
  <c r="F5439" i="5"/>
  <c r="F5440" i="5"/>
  <c r="F5441" i="5"/>
  <c r="F5442" i="5"/>
  <c r="F5443" i="5"/>
  <c r="F5444" i="5"/>
  <c r="F5445" i="5"/>
  <c r="F5446" i="5"/>
  <c r="F5447" i="5"/>
  <c r="F5448" i="5"/>
  <c r="F5449" i="5"/>
  <c r="F5450" i="5"/>
  <c r="F5451" i="5"/>
  <c r="F5452" i="5"/>
  <c r="F5453" i="5"/>
  <c r="F5454" i="5"/>
  <c r="F5455" i="5"/>
  <c r="F5456" i="5"/>
  <c r="F5457" i="5"/>
  <c r="F5458" i="5"/>
  <c r="F5459" i="5"/>
  <c r="F5460" i="5"/>
  <c r="F5461" i="5"/>
  <c r="F5462" i="5"/>
  <c r="F5463" i="5"/>
  <c r="F5464" i="5"/>
  <c r="F5465" i="5"/>
  <c r="F5466" i="5"/>
  <c r="F5467" i="5"/>
  <c r="F5468" i="5"/>
  <c r="F5469" i="5"/>
  <c r="F5470" i="5"/>
  <c r="F5471" i="5"/>
  <c r="F5472" i="5"/>
  <c r="F5473" i="5"/>
  <c r="F5474" i="5"/>
  <c r="F5475" i="5"/>
  <c r="F5476" i="5"/>
  <c r="F5477" i="5"/>
  <c r="F5478" i="5"/>
  <c r="F5479" i="5"/>
  <c r="F5480" i="5"/>
  <c r="F5481" i="5"/>
  <c r="F5482" i="5"/>
  <c r="F5483" i="5"/>
  <c r="F5484" i="5"/>
  <c r="F5485" i="5"/>
  <c r="F5486" i="5"/>
  <c r="F5487" i="5"/>
  <c r="F5488" i="5"/>
  <c r="F5489" i="5"/>
  <c r="F5490" i="5"/>
  <c r="F5491" i="5"/>
  <c r="F5492" i="5"/>
  <c r="F5493" i="5"/>
  <c r="F5494" i="5"/>
  <c r="F5495" i="5"/>
  <c r="F5496" i="5"/>
  <c r="F5497" i="5"/>
  <c r="F5498" i="5"/>
  <c r="F5499" i="5"/>
  <c r="F5500" i="5"/>
  <c r="F5501" i="5"/>
  <c r="F5502" i="5"/>
  <c r="F5503" i="5"/>
  <c r="F5504" i="5"/>
  <c r="F5505" i="5"/>
  <c r="F5506" i="5"/>
  <c r="F5507" i="5"/>
  <c r="F5508" i="5"/>
  <c r="F5509" i="5"/>
  <c r="F5510" i="5"/>
  <c r="F5511" i="5"/>
  <c r="F5512" i="5"/>
  <c r="F5513" i="5"/>
  <c r="F5514" i="5"/>
  <c r="F5515" i="5"/>
  <c r="F5516" i="5"/>
  <c r="F5517" i="5"/>
  <c r="F5518" i="5"/>
  <c r="F5519" i="5"/>
  <c r="F5520" i="5"/>
  <c r="F5521" i="5"/>
  <c r="F5522" i="5"/>
  <c r="F5523" i="5"/>
  <c r="F5524" i="5"/>
  <c r="F5525" i="5"/>
  <c r="F5526" i="5"/>
  <c r="F5527" i="5"/>
  <c r="F5528" i="5"/>
  <c r="F5529" i="5"/>
  <c r="F5530" i="5"/>
  <c r="F5531" i="5"/>
  <c r="F5532" i="5"/>
  <c r="F5533" i="5"/>
  <c r="F5534" i="5"/>
  <c r="F5535" i="5"/>
  <c r="F5536" i="5"/>
  <c r="F5537" i="5"/>
  <c r="F5538" i="5"/>
  <c r="F5539" i="5"/>
  <c r="F5540" i="5"/>
  <c r="F5541" i="5"/>
  <c r="F5542" i="5"/>
  <c r="F5543" i="5"/>
  <c r="F5544" i="5"/>
  <c r="F5545" i="5"/>
  <c r="F5546" i="5"/>
  <c r="F5547" i="5"/>
  <c r="F5548" i="5"/>
  <c r="F5549" i="5"/>
  <c r="F5550" i="5"/>
  <c r="F5551" i="5"/>
  <c r="F5552" i="5"/>
  <c r="F5553" i="5"/>
  <c r="F5554" i="5"/>
  <c r="F5555" i="5"/>
  <c r="F5556" i="5"/>
  <c r="F5557" i="5"/>
  <c r="F5558" i="5"/>
  <c r="F5559" i="5"/>
  <c r="F5560" i="5"/>
  <c r="F5561" i="5"/>
  <c r="F5562" i="5"/>
  <c r="F5563" i="5"/>
  <c r="F5564" i="5"/>
  <c r="F5565" i="5"/>
  <c r="F5566" i="5"/>
  <c r="F5567" i="5"/>
  <c r="F5568" i="5"/>
  <c r="F5569" i="5"/>
  <c r="F5570" i="5"/>
  <c r="F5571" i="5"/>
  <c r="F5572" i="5"/>
  <c r="F5573" i="5"/>
  <c r="F5574" i="5"/>
  <c r="F5575" i="5"/>
  <c r="F5576" i="5"/>
  <c r="F5577" i="5"/>
  <c r="F5578" i="5"/>
  <c r="F5579" i="5"/>
  <c r="F5580" i="5"/>
  <c r="F5581" i="5"/>
  <c r="F5582" i="5"/>
  <c r="F5583" i="5"/>
  <c r="F5584" i="5"/>
  <c r="F5585" i="5"/>
  <c r="F5586" i="5"/>
  <c r="F5587" i="5"/>
  <c r="F5588" i="5"/>
  <c r="F5589" i="5"/>
  <c r="F5590" i="5"/>
  <c r="F5591" i="5"/>
  <c r="F5592" i="5"/>
  <c r="F5593" i="5"/>
  <c r="F5594" i="5"/>
  <c r="F5595" i="5"/>
  <c r="F5596" i="5"/>
  <c r="F5597" i="5"/>
  <c r="F5598" i="5"/>
  <c r="F5599" i="5"/>
  <c r="F5600" i="5"/>
  <c r="F5601" i="5"/>
  <c r="F5602" i="5"/>
  <c r="F5603" i="5"/>
  <c r="F5604" i="5"/>
  <c r="F5605" i="5"/>
  <c r="F5606" i="5"/>
  <c r="F5607" i="5"/>
  <c r="F5608" i="5"/>
  <c r="F5609" i="5"/>
  <c r="F5610" i="5"/>
  <c r="F5611" i="5"/>
  <c r="F5612" i="5"/>
  <c r="F5613" i="5"/>
  <c r="F5614" i="5"/>
  <c r="F5615" i="5"/>
  <c r="F5616" i="5"/>
  <c r="F5617" i="5"/>
  <c r="F5618" i="5"/>
  <c r="F5619" i="5"/>
  <c r="F5620" i="5"/>
  <c r="F5621" i="5"/>
  <c r="F5622" i="5"/>
  <c r="F5623" i="5"/>
  <c r="F5624" i="5"/>
  <c r="F5625" i="5"/>
  <c r="F5626" i="5"/>
  <c r="F5627" i="5"/>
  <c r="F5628" i="5"/>
  <c r="F5629" i="5"/>
  <c r="F5630" i="5"/>
  <c r="F5631" i="5"/>
  <c r="F5632" i="5"/>
  <c r="F5633" i="5"/>
  <c r="F5634" i="5"/>
  <c r="F5635" i="5"/>
  <c r="F5636" i="5"/>
  <c r="F5637" i="5"/>
  <c r="F5638" i="5"/>
  <c r="F5639" i="5"/>
  <c r="F5640" i="5"/>
  <c r="F5641" i="5"/>
  <c r="F5642" i="5"/>
  <c r="F5643" i="5"/>
  <c r="F5644" i="5"/>
  <c r="F5645" i="5"/>
  <c r="F5646" i="5"/>
  <c r="F5647" i="5"/>
  <c r="F5648" i="5"/>
  <c r="F5649" i="5"/>
  <c r="F5650" i="5"/>
  <c r="F5651" i="5"/>
  <c r="F5652" i="5"/>
  <c r="F5653" i="5"/>
  <c r="F5654" i="5"/>
  <c r="F5655" i="5"/>
  <c r="F5656" i="5"/>
  <c r="F5657" i="5"/>
  <c r="F5658" i="5"/>
  <c r="F5659" i="5"/>
  <c r="F5660" i="5"/>
  <c r="F5661" i="5"/>
  <c r="F5662" i="5"/>
  <c r="F5663" i="5"/>
  <c r="F5664" i="5"/>
  <c r="F5665" i="5"/>
  <c r="F5666" i="5"/>
  <c r="F5667" i="5"/>
  <c r="F5668" i="5"/>
  <c r="F5669" i="5"/>
  <c r="F5670" i="5"/>
  <c r="F5671" i="5"/>
  <c r="F5672" i="5"/>
  <c r="F5673" i="5"/>
  <c r="F5674" i="5"/>
  <c r="F5675" i="5"/>
  <c r="F5676" i="5"/>
  <c r="F5677" i="5"/>
  <c r="F5678" i="5"/>
  <c r="F5679" i="5"/>
  <c r="F5680" i="5"/>
  <c r="F5681" i="5"/>
  <c r="F5682" i="5"/>
  <c r="F5683" i="5"/>
  <c r="F5684" i="5"/>
  <c r="F5685" i="5"/>
  <c r="F5686" i="5"/>
  <c r="F5687" i="5"/>
  <c r="F5688" i="5"/>
  <c r="F5689" i="5"/>
  <c r="F5690" i="5"/>
  <c r="F5691" i="5"/>
  <c r="F5692" i="5"/>
  <c r="F5693" i="5"/>
  <c r="F5694" i="5"/>
  <c r="F5695" i="5"/>
  <c r="F5696" i="5"/>
  <c r="F5697" i="5"/>
  <c r="F5698" i="5"/>
  <c r="F5699" i="5"/>
  <c r="F5700" i="5"/>
  <c r="F5701" i="5"/>
  <c r="F5702" i="5"/>
  <c r="F5703" i="5"/>
  <c r="F5704" i="5"/>
  <c r="F5705" i="5"/>
  <c r="F5706" i="5"/>
  <c r="F5707" i="5"/>
  <c r="F5708" i="5"/>
  <c r="F5709" i="5"/>
  <c r="F5710" i="5"/>
  <c r="F5711" i="5"/>
  <c r="F5712" i="5"/>
  <c r="F5713" i="5"/>
  <c r="F5714" i="5"/>
  <c r="F5715" i="5"/>
  <c r="F5716" i="5"/>
  <c r="F5717" i="5"/>
  <c r="F5718" i="5"/>
  <c r="F5719" i="5"/>
  <c r="F5720" i="5"/>
  <c r="F5721" i="5"/>
  <c r="F5722" i="5"/>
  <c r="F5723" i="5"/>
  <c r="F5724" i="5"/>
  <c r="F5725" i="5"/>
  <c r="F5726" i="5"/>
  <c r="F5727" i="5"/>
  <c r="F5728" i="5"/>
  <c r="F5729" i="5"/>
  <c r="F5730" i="5"/>
  <c r="F5731" i="5"/>
  <c r="F5732" i="5"/>
  <c r="F5733" i="5"/>
  <c r="F5734" i="5"/>
  <c r="F5735" i="5"/>
  <c r="F5736" i="5"/>
  <c r="F5737" i="5"/>
  <c r="F5738" i="5"/>
  <c r="F5739" i="5"/>
  <c r="F5740" i="5"/>
  <c r="F5741" i="5"/>
  <c r="F5742" i="5"/>
  <c r="F5743" i="5"/>
  <c r="F5744" i="5"/>
  <c r="F5745" i="5"/>
  <c r="F5746" i="5"/>
  <c r="F5747" i="5"/>
  <c r="F5748" i="5"/>
  <c r="F5749" i="5"/>
  <c r="F5750" i="5"/>
  <c r="F5751" i="5"/>
  <c r="F5752" i="5"/>
  <c r="F5753" i="5"/>
  <c r="F5754" i="5"/>
  <c r="F5755" i="5"/>
  <c r="F5756" i="5"/>
  <c r="F5757" i="5"/>
  <c r="F5758" i="5"/>
  <c r="F5759" i="5"/>
  <c r="F5760" i="5"/>
  <c r="F5761" i="5"/>
  <c r="F5762" i="5"/>
  <c r="F5763" i="5"/>
  <c r="F5764" i="5"/>
  <c r="F5765" i="5"/>
  <c r="F5766" i="5"/>
  <c r="F5767" i="5"/>
  <c r="F5768" i="5"/>
  <c r="F5769" i="5"/>
  <c r="F5770" i="5"/>
  <c r="F5771" i="5"/>
  <c r="F5772" i="5"/>
  <c r="F5773" i="5"/>
  <c r="F5774" i="5"/>
  <c r="F5775" i="5"/>
  <c r="F5776" i="5"/>
  <c r="F5777" i="5"/>
  <c r="F5778" i="5"/>
  <c r="F5779" i="5"/>
  <c r="F5780" i="5"/>
  <c r="F5781" i="5"/>
  <c r="F5782" i="5"/>
  <c r="F5783" i="5"/>
  <c r="F5784" i="5"/>
  <c r="F5785" i="5"/>
  <c r="F5786" i="5"/>
  <c r="F5787" i="5"/>
  <c r="F5788" i="5"/>
  <c r="F5789" i="5"/>
  <c r="F5790" i="5"/>
  <c r="F5791" i="5"/>
  <c r="F5792" i="5"/>
  <c r="F5793" i="5"/>
  <c r="F5794" i="5"/>
  <c r="F5795" i="5"/>
  <c r="F5796" i="5"/>
  <c r="F5797" i="5"/>
  <c r="F5798" i="5"/>
  <c r="F5799" i="5"/>
  <c r="F5800" i="5"/>
  <c r="F5801" i="5"/>
  <c r="F5802" i="5"/>
  <c r="F5803" i="5"/>
  <c r="F5804" i="5"/>
  <c r="F5805" i="5"/>
  <c r="F5806" i="5"/>
  <c r="F5807" i="5"/>
  <c r="F5808" i="5"/>
  <c r="F5809" i="5"/>
  <c r="F5810" i="5"/>
  <c r="F5811" i="5"/>
  <c r="F5812" i="5"/>
  <c r="F5813" i="5"/>
  <c r="F5814" i="5"/>
  <c r="F5815" i="5"/>
  <c r="F5816" i="5"/>
  <c r="F5817" i="5"/>
  <c r="F5818" i="5"/>
  <c r="F5819" i="5"/>
  <c r="F5820" i="5"/>
  <c r="F5821" i="5"/>
  <c r="F5822" i="5"/>
  <c r="F5823" i="5"/>
  <c r="F5824" i="5"/>
  <c r="F5825" i="5"/>
  <c r="F5826" i="5"/>
  <c r="F5827" i="5"/>
  <c r="F5828" i="5"/>
  <c r="F5829" i="5"/>
  <c r="F5830" i="5"/>
  <c r="F5831" i="5"/>
  <c r="F5832" i="5"/>
  <c r="F5833" i="5"/>
  <c r="F5834" i="5"/>
  <c r="F5835" i="5"/>
  <c r="F5836" i="5"/>
  <c r="F5837" i="5"/>
  <c r="F5838" i="5"/>
  <c r="F5839" i="5"/>
  <c r="F5840" i="5"/>
  <c r="F5841" i="5"/>
  <c r="F5842" i="5"/>
  <c r="F5843" i="5"/>
  <c r="F5844" i="5"/>
  <c r="F5845" i="5"/>
  <c r="F5846" i="5"/>
  <c r="F5847" i="5"/>
  <c r="F5848" i="5"/>
  <c r="F5849" i="5"/>
  <c r="F5850" i="5"/>
  <c r="F5851" i="5"/>
  <c r="F5852" i="5"/>
  <c r="F5853" i="5"/>
  <c r="F5854" i="5"/>
  <c r="F5855" i="5"/>
  <c r="F5856" i="5"/>
  <c r="F5857" i="5"/>
  <c r="F5858" i="5"/>
  <c r="F5859" i="5"/>
  <c r="F5860" i="5"/>
  <c r="F5861" i="5"/>
  <c r="F5862" i="5"/>
  <c r="F5863" i="5"/>
  <c r="F5864" i="5"/>
  <c r="F5865" i="5"/>
  <c r="F5866" i="5"/>
  <c r="F5867" i="5"/>
  <c r="F5868" i="5"/>
  <c r="F5869" i="5"/>
  <c r="F5870" i="5"/>
  <c r="F5871" i="5"/>
  <c r="F5872" i="5"/>
  <c r="F5873" i="5"/>
  <c r="F5874" i="5"/>
  <c r="F5875" i="5"/>
  <c r="F5876" i="5"/>
  <c r="F5877" i="5"/>
  <c r="F5878" i="5"/>
  <c r="F5879" i="5"/>
  <c r="F5880" i="5"/>
  <c r="F5881" i="5"/>
  <c r="F5882" i="5"/>
  <c r="F5883" i="5"/>
  <c r="F5884" i="5"/>
  <c r="F5885" i="5"/>
  <c r="F5886" i="5"/>
  <c r="F5887" i="5"/>
  <c r="F5888" i="5"/>
  <c r="F5889" i="5"/>
  <c r="F5890" i="5"/>
  <c r="F5891" i="5"/>
  <c r="F5892" i="5"/>
  <c r="F5893" i="5"/>
  <c r="F5894" i="5"/>
  <c r="F5895" i="5"/>
  <c r="F5896" i="5"/>
  <c r="F5897" i="5"/>
  <c r="F5898" i="5"/>
  <c r="F5899" i="5"/>
  <c r="F5900" i="5"/>
  <c r="F5901" i="5"/>
  <c r="F5902" i="5"/>
  <c r="F5903" i="5"/>
  <c r="F5904" i="5"/>
  <c r="F5905" i="5"/>
  <c r="F5906" i="5"/>
  <c r="F5907" i="5"/>
  <c r="F5908" i="5"/>
  <c r="F5909" i="5"/>
  <c r="F5910" i="5"/>
  <c r="F5911" i="5"/>
  <c r="F5912" i="5"/>
  <c r="F5913" i="5"/>
  <c r="F5914" i="5"/>
  <c r="F5915" i="5"/>
  <c r="F5916" i="5"/>
  <c r="F5917" i="5"/>
  <c r="F5918" i="5"/>
  <c r="F5919" i="5"/>
  <c r="F5920" i="5"/>
  <c r="F5921" i="5"/>
  <c r="F5922" i="5"/>
  <c r="F5923" i="5"/>
  <c r="F5924" i="5"/>
  <c r="F5925" i="5"/>
  <c r="F5926" i="5"/>
  <c r="F5927" i="5"/>
  <c r="F5928" i="5"/>
  <c r="F5929" i="5"/>
  <c r="F5930" i="5"/>
  <c r="F5931" i="5"/>
  <c r="F5932" i="5"/>
  <c r="F5933" i="5"/>
  <c r="F5934" i="5"/>
  <c r="F5935" i="5"/>
  <c r="F5936" i="5"/>
  <c r="F5937" i="5"/>
  <c r="F5938" i="5"/>
  <c r="F5939" i="5"/>
  <c r="F5940" i="5"/>
  <c r="F5941" i="5"/>
  <c r="F5942" i="5"/>
  <c r="F5943" i="5"/>
  <c r="F5944" i="5"/>
  <c r="F5945" i="5"/>
  <c r="F5946" i="5"/>
  <c r="F5947" i="5"/>
  <c r="F5948" i="5"/>
  <c r="F5949" i="5"/>
  <c r="F5950" i="5"/>
  <c r="F5951" i="5"/>
  <c r="F5952" i="5"/>
  <c r="F5953" i="5"/>
  <c r="F5954" i="5"/>
  <c r="F5955" i="5"/>
  <c r="F5956" i="5"/>
  <c r="F5957" i="5"/>
  <c r="F5958" i="5"/>
  <c r="F5959" i="5"/>
  <c r="F5960" i="5"/>
  <c r="F5961" i="5"/>
  <c r="F5962" i="5"/>
  <c r="F5963" i="5"/>
  <c r="F5964" i="5"/>
  <c r="F5965" i="5"/>
  <c r="F5966" i="5"/>
  <c r="F5967" i="5"/>
  <c r="F5968" i="5"/>
  <c r="F5969" i="5"/>
  <c r="F5970" i="5"/>
  <c r="F5971" i="5"/>
  <c r="F5972" i="5"/>
  <c r="F5973" i="5"/>
  <c r="F5974" i="5"/>
  <c r="F5975" i="5"/>
  <c r="F5976" i="5"/>
  <c r="F5977" i="5"/>
  <c r="F5978" i="5"/>
  <c r="F5979" i="5"/>
  <c r="F5980" i="5"/>
  <c r="F5981" i="5"/>
  <c r="F5982" i="5"/>
  <c r="F5983" i="5"/>
  <c r="F5984" i="5"/>
  <c r="F5985" i="5"/>
  <c r="F5986" i="5"/>
  <c r="F5987" i="5"/>
  <c r="F5988" i="5"/>
  <c r="F5989" i="5"/>
  <c r="F5990" i="5"/>
  <c r="F5991" i="5"/>
  <c r="F5992" i="5"/>
  <c r="F5993" i="5"/>
  <c r="F5994" i="5"/>
  <c r="F5995" i="5"/>
  <c r="F5996" i="5"/>
  <c r="F5997" i="5"/>
  <c r="F5998" i="5"/>
  <c r="F5999" i="5"/>
  <c r="F6000" i="5"/>
  <c r="F6001" i="5"/>
  <c r="F6002" i="5"/>
  <c r="F6003" i="5"/>
  <c r="F6004" i="5"/>
  <c r="F6005" i="5"/>
  <c r="F6006" i="5"/>
  <c r="F6007" i="5"/>
  <c r="F6008" i="5"/>
  <c r="F6009" i="5"/>
  <c r="F6010" i="5"/>
  <c r="F6011" i="5"/>
  <c r="F6012" i="5"/>
  <c r="F6013" i="5"/>
  <c r="F6014" i="5"/>
  <c r="F6015" i="5"/>
  <c r="F6016" i="5"/>
  <c r="F6017" i="5"/>
  <c r="F6018" i="5"/>
  <c r="F6019" i="5"/>
  <c r="F6020" i="5"/>
  <c r="F6021" i="5"/>
  <c r="F6022" i="5"/>
  <c r="F6023" i="5"/>
  <c r="F6024" i="5"/>
  <c r="F6025" i="5"/>
  <c r="F6026" i="5"/>
  <c r="F6027" i="5"/>
  <c r="F6028" i="5"/>
  <c r="F6029" i="5"/>
  <c r="F6030" i="5"/>
  <c r="F6031" i="5"/>
  <c r="F6032" i="5"/>
  <c r="F6033" i="5"/>
  <c r="F6034" i="5"/>
  <c r="F6035" i="5"/>
  <c r="F6036" i="5"/>
  <c r="F6037" i="5"/>
  <c r="F6038" i="5"/>
  <c r="F6039" i="5"/>
  <c r="F6040" i="5"/>
  <c r="F6041" i="5"/>
  <c r="F6042" i="5"/>
  <c r="F6043" i="5"/>
  <c r="F6044" i="5"/>
  <c r="F6045" i="5"/>
  <c r="F6046" i="5"/>
  <c r="F6047" i="5"/>
  <c r="F6048" i="5"/>
  <c r="F6049" i="5"/>
  <c r="F6050" i="5"/>
  <c r="F6051" i="5"/>
  <c r="F6052" i="5"/>
  <c r="F6053" i="5"/>
  <c r="F6054" i="5"/>
  <c r="F6055" i="5"/>
  <c r="F6056" i="5"/>
  <c r="F6057" i="5"/>
  <c r="F6058" i="5"/>
  <c r="F6059" i="5"/>
  <c r="F6060" i="5"/>
  <c r="F6061" i="5"/>
  <c r="F6062" i="5"/>
  <c r="F6063" i="5"/>
  <c r="F6064" i="5"/>
  <c r="F6065" i="5"/>
  <c r="F6066" i="5"/>
  <c r="F6067" i="5"/>
  <c r="F6068" i="5"/>
  <c r="F6069" i="5"/>
  <c r="F6070" i="5"/>
  <c r="F6071" i="5"/>
  <c r="F6072" i="5"/>
  <c r="F6073" i="5"/>
  <c r="F6074" i="5"/>
  <c r="F6075" i="5"/>
  <c r="F6076" i="5"/>
  <c r="F6077" i="5"/>
  <c r="F6078" i="5"/>
  <c r="F6079" i="5"/>
  <c r="F6080" i="5"/>
  <c r="F6081" i="5"/>
  <c r="F6082" i="5"/>
  <c r="F6083" i="5"/>
  <c r="F6084" i="5"/>
  <c r="F6085" i="5"/>
  <c r="F6086" i="5"/>
  <c r="F6087" i="5"/>
  <c r="F6088" i="5"/>
  <c r="F6089" i="5"/>
  <c r="F6090" i="5"/>
  <c r="F6091" i="5"/>
  <c r="F6092" i="5"/>
  <c r="F6093" i="5"/>
  <c r="F6094" i="5"/>
  <c r="F6095" i="5"/>
  <c r="F6096" i="5"/>
  <c r="F6097" i="5"/>
  <c r="F6098" i="5"/>
  <c r="F6099" i="5"/>
  <c r="F6100" i="5"/>
  <c r="F6101" i="5"/>
  <c r="F6102" i="5"/>
  <c r="F6103" i="5"/>
  <c r="F6104" i="5"/>
  <c r="F6105" i="5"/>
  <c r="F6106" i="5"/>
  <c r="F6107" i="5"/>
  <c r="F6108" i="5"/>
  <c r="F6109" i="5"/>
  <c r="F6110" i="5"/>
  <c r="F6111" i="5"/>
  <c r="F6112" i="5"/>
  <c r="F6113" i="5"/>
  <c r="F6114" i="5"/>
  <c r="F6115" i="5"/>
  <c r="F6116" i="5"/>
  <c r="F6117" i="5"/>
  <c r="F6118" i="5"/>
  <c r="F6119" i="5"/>
  <c r="F6120" i="5"/>
  <c r="F6121" i="5"/>
  <c r="F6122" i="5"/>
  <c r="F6123" i="5"/>
  <c r="F6124" i="5"/>
  <c r="F6125" i="5"/>
  <c r="F6126" i="5"/>
  <c r="F6127" i="5"/>
  <c r="F6128" i="5"/>
  <c r="F6129" i="5"/>
  <c r="F6130" i="5"/>
  <c r="F6131" i="5"/>
  <c r="F6132" i="5"/>
  <c r="F6133" i="5"/>
  <c r="F6134" i="5"/>
  <c r="F6135" i="5"/>
  <c r="F6136" i="5"/>
  <c r="F6137" i="5"/>
  <c r="F6138" i="5"/>
  <c r="F6139" i="5"/>
  <c r="F6140" i="5"/>
  <c r="F6141" i="5"/>
  <c r="F6142" i="5"/>
  <c r="F6143" i="5"/>
  <c r="F6144" i="5"/>
  <c r="F6145" i="5"/>
  <c r="F6146" i="5"/>
  <c r="F6147" i="5"/>
  <c r="F6148" i="5"/>
  <c r="F6149" i="5"/>
  <c r="F6150" i="5"/>
  <c r="F6151" i="5"/>
  <c r="F6152" i="5"/>
  <c r="F6153" i="5"/>
  <c r="F6154" i="5"/>
  <c r="F6155" i="5"/>
  <c r="F6156" i="5"/>
  <c r="F6157" i="5"/>
  <c r="F6158" i="5"/>
  <c r="F6159" i="5"/>
  <c r="F6160" i="5"/>
  <c r="F6161" i="5"/>
  <c r="F6162" i="5"/>
  <c r="F6163" i="5"/>
  <c r="F6164" i="5"/>
  <c r="F6165" i="5"/>
  <c r="F6166" i="5"/>
  <c r="F6167" i="5"/>
  <c r="F6168" i="5"/>
  <c r="F6169" i="5"/>
  <c r="F6170" i="5"/>
  <c r="F6171" i="5"/>
  <c r="F6172" i="5"/>
  <c r="F6173" i="5"/>
  <c r="F6174" i="5"/>
  <c r="F6175" i="5"/>
  <c r="F6176" i="5"/>
  <c r="F6177" i="5"/>
  <c r="F6178" i="5"/>
  <c r="F6179" i="5"/>
  <c r="F6180" i="5"/>
  <c r="F6181" i="5"/>
  <c r="F6182" i="5"/>
  <c r="F6183" i="5"/>
  <c r="F6184" i="5"/>
  <c r="F6185" i="5"/>
  <c r="F6186" i="5"/>
  <c r="F6187" i="5"/>
  <c r="F6188" i="5"/>
  <c r="F6189" i="5"/>
  <c r="F6190" i="5"/>
  <c r="F6191" i="5"/>
  <c r="F6192" i="5"/>
  <c r="F6193" i="5"/>
  <c r="F6194" i="5"/>
  <c r="F6195" i="5"/>
  <c r="F6196" i="5"/>
  <c r="F6197" i="5"/>
  <c r="F6198" i="5"/>
  <c r="F6199" i="5"/>
  <c r="F6200" i="5"/>
  <c r="F6201" i="5"/>
  <c r="F6202" i="5"/>
  <c r="F6203" i="5"/>
  <c r="F6204" i="5"/>
  <c r="F6205" i="5"/>
  <c r="F6206" i="5"/>
  <c r="F6207" i="5"/>
  <c r="F6208" i="5"/>
  <c r="F6209" i="5"/>
  <c r="F6210" i="5"/>
  <c r="F6211" i="5"/>
  <c r="F6212" i="5"/>
  <c r="F6213" i="5"/>
  <c r="F6214" i="5"/>
  <c r="F6215" i="5"/>
  <c r="F6216" i="5"/>
  <c r="F6217" i="5"/>
  <c r="F6218" i="5"/>
  <c r="F6219" i="5"/>
  <c r="F6220" i="5"/>
  <c r="F6221" i="5"/>
  <c r="F6222" i="5"/>
  <c r="F6223" i="5"/>
  <c r="F6224" i="5"/>
  <c r="F6225" i="5"/>
  <c r="F6226" i="5"/>
  <c r="F6227" i="5"/>
  <c r="F6228" i="5"/>
  <c r="F6229" i="5"/>
  <c r="F6230" i="5"/>
  <c r="F6231" i="5"/>
  <c r="F6232" i="5"/>
  <c r="F6233" i="5"/>
  <c r="F6234" i="5"/>
  <c r="F6235" i="5"/>
  <c r="F6236" i="5"/>
  <c r="F6237" i="5"/>
  <c r="F6238" i="5"/>
  <c r="F6239" i="5"/>
  <c r="F6240" i="5"/>
  <c r="F6241" i="5"/>
  <c r="F6242" i="5"/>
  <c r="F6243" i="5"/>
  <c r="F6244" i="5"/>
  <c r="F6245" i="5"/>
  <c r="F6246" i="5"/>
  <c r="F6247" i="5"/>
  <c r="F6248" i="5"/>
  <c r="F6249" i="5"/>
  <c r="F6250" i="5"/>
  <c r="F6251" i="5"/>
  <c r="F6252" i="5"/>
  <c r="F6253" i="5"/>
  <c r="F6254" i="5"/>
  <c r="F6255" i="5"/>
  <c r="F6256" i="5"/>
  <c r="F6257" i="5"/>
  <c r="F6258" i="5"/>
  <c r="F6259" i="5"/>
  <c r="F6260" i="5"/>
  <c r="F6261" i="5"/>
  <c r="F6262" i="5"/>
  <c r="F6263" i="5"/>
  <c r="F6264" i="5"/>
  <c r="F6265" i="5"/>
  <c r="F6266" i="5"/>
  <c r="F6267" i="5"/>
  <c r="F6268" i="5"/>
  <c r="F6269" i="5"/>
  <c r="F6270" i="5"/>
  <c r="F6271" i="5"/>
  <c r="F6272" i="5"/>
  <c r="F6273" i="5"/>
  <c r="F6274" i="5"/>
  <c r="F6275" i="5"/>
  <c r="F6276" i="5"/>
  <c r="F6277" i="5"/>
  <c r="F6278" i="5"/>
  <c r="F6279" i="5"/>
  <c r="F6280" i="5"/>
  <c r="F6281" i="5"/>
  <c r="F6282" i="5"/>
  <c r="F6283" i="5"/>
  <c r="F6284" i="5"/>
  <c r="F6285" i="5"/>
  <c r="F6286" i="5"/>
  <c r="F6287" i="5"/>
  <c r="F6288" i="5"/>
  <c r="F6289" i="5"/>
  <c r="F6290" i="5"/>
  <c r="F6291" i="5"/>
  <c r="F6292" i="5"/>
  <c r="F6293" i="5"/>
  <c r="F6294" i="5"/>
  <c r="F6295" i="5"/>
  <c r="F6296" i="5"/>
  <c r="F6297" i="5"/>
  <c r="F6298" i="5"/>
  <c r="F6299" i="5"/>
  <c r="F6300" i="5"/>
  <c r="F6301" i="5"/>
  <c r="F6302" i="5"/>
  <c r="F6303" i="5"/>
  <c r="F6304" i="5"/>
  <c r="F6305" i="5"/>
  <c r="F6306" i="5"/>
  <c r="F6307" i="5"/>
  <c r="F6308" i="5"/>
  <c r="F6309" i="5"/>
  <c r="F6310" i="5"/>
  <c r="F6311" i="5"/>
  <c r="F6312" i="5"/>
  <c r="F6313" i="5"/>
  <c r="F6314" i="5"/>
  <c r="F6315" i="5"/>
  <c r="F6316" i="5"/>
  <c r="F6317" i="5"/>
  <c r="F6318" i="5"/>
  <c r="F6319" i="5"/>
  <c r="F6320" i="5"/>
  <c r="F6321" i="5"/>
  <c r="F6322" i="5"/>
  <c r="F6323" i="5"/>
  <c r="F6324" i="5"/>
  <c r="F6325" i="5"/>
  <c r="F6326" i="5"/>
  <c r="F6327" i="5"/>
  <c r="F6328" i="5"/>
  <c r="F6329" i="5"/>
  <c r="F6330" i="5"/>
  <c r="F6331" i="5"/>
  <c r="F6332" i="5"/>
  <c r="F6333" i="5"/>
  <c r="F6334" i="5"/>
  <c r="F6335" i="5"/>
  <c r="F6336" i="5"/>
  <c r="F6337" i="5"/>
  <c r="F6338" i="5"/>
  <c r="F6339" i="5"/>
  <c r="F6340" i="5"/>
  <c r="F6341" i="5"/>
  <c r="F6342" i="5"/>
  <c r="F6343" i="5"/>
  <c r="F6344" i="5"/>
  <c r="F6345" i="5"/>
  <c r="F6346" i="5"/>
  <c r="F6347" i="5"/>
  <c r="F6348" i="5"/>
  <c r="F6349" i="5"/>
  <c r="F6350" i="5"/>
  <c r="F6351" i="5"/>
  <c r="F6352" i="5"/>
  <c r="F6353" i="5"/>
  <c r="F6354" i="5"/>
  <c r="F6355" i="5"/>
  <c r="F6356" i="5"/>
  <c r="F6357" i="5"/>
  <c r="F6358" i="5"/>
  <c r="F6359" i="5"/>
  <c r="F6360" i="5"/>
  <c r="F6361" i="5"/>
  <c r="F6362" i="5"/>
  <c r="F6363" i="5"/>
  <c r="F6364" i="5"/>
  <c r="F6365" i="5"/>
  <c r="F6366" i="5"/>
  <c r="F6367" i="5"/>
  <c r="F6368" i="5"/>
  <c r="F6369" i="5"/>
  <c r="F6370" i="5"/>
  <c r="F6371" i="5"/>
  <c r="F6372" i="5"/>
  <c r="F6373" i="5"/>
  <c r="F6374" i="5"/>
  <c r="F6375" i="5"/>
  <c r="F6376" i="5"/>
  <c r="F6377" i="5"/>
  <c r="F6378" i="5"/>
  <c r="F6379" i="5"/>
  <c r="F6380" i="5"/>
  <c r="F6381" i="5"/>
  <c r="F6382" i="5"/>
  <c r="F6383" i="5"/>
  <c r="F6384" i="5"/>
  <c r="F6385" i="5"/>
  <c r="F6386" i="5"/>
  <c r="F6387" i="5"/>
  <c r="F6388" i="5"/>
  <c r="F6389" i="5"/>
  <c r="F6390" i="5"/>
  <c r="F6391" i="5"/>
  <c r="F6392" i="5"/>
  <c r="F6393" i="5"/>
  <c r="F6394" i="5"/>
  <c r="F6395" i="5"/>
  <c r="F6396" i="5"/>
  <c r="F6397" i="5"/>
  <c r="F6398" i="5"/>
  <c r="F6399" i="5"/>
  <c r="F6400" i="5"/>
  <c r="F6401" i="5"/>
  <c r="F6402" i="5"/>
  <c r="F6403" i="5"/>
  <c r="F6404" i="5"/>
  <c r="F6405" i="5"/>
  <c r="F6406" i="5"/>
  <c r="F6407" i="5"/>
  <c r="F6408" i="5"/>
  <c r="F6409" i="5"/>
  <c r="F6410" i="5"/>
  <c r="F6411" i="5"/>
  <c r="F6412" i="5"/>
  <c r="F6413" i="5"/>
  <c r="F6414" i="5"/>
  <c r="F6415" i="5"/>
  <c r="F6416" i="5"/>
  <c r="F6417" i="5"/>
  <c r="F6418" i="5"/>
  <c r="F6419" i="5"/>
  <c r="F6420" i="5"/>
  <c r="F6421" i="5"/>
  <c r="F6422" i="5"/>
  <c r="F6423" i="5"/>
  <c r="F6424" i="5"/>
  <c r="F6425" i="5"/>
  <c r="F6426" i="5"/>
  <c r="F6427" i="5"/>
  <c r="F6428" i="5"/>
  <c r="F6429" i="5"/>
  <c r="F6430" i="5"/>
  <c r="F6431" i="5"/>
  <c r="F6432" i="5"/>
  <c r="F6433" i="5"/>
  <c r="F6434" i="5"/>
  <c r="F6435" i="5"/>
  <c r="F6436" i="5"/>
  <c r="F6437" i="5"/>
  <c r="F6438" i="5"/>
  <c r="F6439" i="5"/>
  <c r="F6440" i="5"/>
  <c r="F6441" i="5"/>
  <c r="F6442" i="5"/>
  <c r="F6443" i="5"/>
  <c r="F6444" i="5"/>
  <c r="F6445" i="5"/>
  <c r="F6446" i="5"/>
  <c r="F6447" i="5"/>
  <c r="F6448" i="5"/>
  <c r="F6449" i="5"/>
  <c r="F6450" i="5"/>
  <c r="F6451" i="5"/>
  <c r="F6452" i="5"/>
  <c r="F6453" i="5"/>
  <c r="F6454" i="5"/>
  <c r="F6455" i="5"/>
  <c r="F6456" i="5"/>
  <c r="F6457" i="5"/>
  <c r="F6458" i="5"/>
  <c r="F6459" i="5"/>
  <c r="F6460" i="5"/>
  <c r="F6461" i="5"/>
  <c r="F6462" i="5"/>
  <c r="F6463" i="5"/>
  <c r="F6464" i="5"/>
  <c r="F6465" i="5"/>
  <c r="F6466" i="5"/>
  <c r="F6467" i="5"/>
  <c r="F6468" i="5"/>
  <c r="F6469" i="5"/>
  <c r="F6470" i="5"/>
  <c r="F6471" i="5"/>
  <c r="F6472" i="5"/>
  <c r="F6473" i="5"/>
  <c r="F6474" i="5"/>
  <c r="F6475" i="5"/>
  <c r="F6476" i="5"/>
  <c r="F6477" i="5"/>
  <c r="F6478" i="5"/>
  <c r="F6479" i="5"/>
  <c r="F6480" i="5"/>
  <c r="F6481" i="5"/>
  <c r="F6482" i="5"/>
  <c r="F6483" i="5"/>
  <c r="F6484" i="5"/>
  <c r="F6485" i="5"/>
  <c r="F6486" i="5"/>
  <c r="F6487" i="5"/>
  <c r="F6488" i="5"/>
  <c r="F6489" i="5"/>
  <c r="F6490" i="5"/>
  <c r="F6491" i="5"/>
  <c r="F6492" i="5"/>
  <c r="F6493" i="5"/>
  <c r="F6494" i="5"/>
  <c r="F6495" i="5"/>
  <c r="F6496" i="5"/>
  <c r="F6497" i="5"/>
  <c r="F6498" i="5"/>
  <c r="F6499" i="5"/>
  <c r="F6500" i="5"/>
  <c r="F6501" i="5"/>
  <c r="F6502" i="5"/>
  <c r="F6503" i="5"/>
  <c r="F6504" i="5"/>
  <c r="F6505" i="5"/>
  <c r="F6506" i="5"/>
  <c r="F6507" i="5"/>
  <c r="F6508" i="5"/>
  <c r="F6509" i="5"/>
  <c r="F6510" i="5"/>
  <c r="F6511" i="5"/>
  <c r="F6512" i="5"/>
  <c r="F6513" i="5"/>
  <c r="F6514" i="5"/>
  <c r="F6515" i="5"/>
  <c r="F6516" i="5"/>
  <c r="F6517" i="5"/>
  <c r="F6518" i="5"/>
  <c r="F6519" i="5"/>
  <c r="F6520" i="5"/>
  <c r="F6521" i="5"/>
  <c r="F6522" i="5"/>
  <c r="F6523" i="5"/>
  <c r="F6524" i="5"/>
  <c r="F6525" i="5"/>
  <c r="F6526" i="5"/>
  <c r="F6527" i="5"/>
  <c r="F6528" i="5"/>
  <c r="F6529" i="5"/>
  <c r="F6530" i="5"/>
  <c r="F6531" i="5"/>
  <c r="F6532" i="5"/>
  <c r="F6533" i="5"/>
  <c r="F6534" i="5"/>
  <c r="F6535" i="5"/>
  <c r="F6536" i="5"/>
  <c r="F6537" i="5"/>
  <c r="F6538" i="5"/>
  <c r="F6539" i="5"/>
  <c r="F6540" i="5"/>
  <c r="F6541" i="5"/>
  <c r="F6542" i="5"/>
  <c r="F6543" i="5"/>
  <c r="F6544" i="5"/>
  <c r="F6545" i="5"/>
  <c r="F6546" i="5"/>
  <c r="F6547" i="5"/>
  <c r="F6548" i="5"/>
  <c r="F6549" i="5"/>
  <c r="F6550" i="5"/>
  <c r="F6551" i="5"/>
  <c r="F6552" i="5"/>
  <c r="F6553" i="5"/>
  <c r="F6554" i="5"/>
  <c r="F6555" i="5"/>
  <c r="F6556" i="5"/>
  <c r="F6557" i="5"/>
  <c r="F6558" i="5"/>
  <c r="F6559" i="5"/>
  <c r="F6560" i="5"/>
  <c r="F6561" i="5"/>
  <c r="F6562" i="5"/>
  <c r="F6563" i="5"/>
  <c r="F6564" i="5"/>
  <c r="F6565" i="5"/>
  <c r="F6566" i="5"/>
  <c r="F6567" i="5"/>
  <c r="F6568" i="5"/>
  <c r="F6569" i="5"/>
  <c r="F6570" i="5"/>
  <c r="F6571" i="5"/>
  <c r="F6572" i="5"/>
  <c r="F6573" i="5"/>
  <c r="F6574" i="5"/>
  <c r="F6575" i="5"/>
  <c r="F6576" i="5"/>
  <c r="F6577" i="5"/>
  <c r="F6578" i="5"/>
  <c r="F6579" i="5"/>
  <c r="F6580" i="5"/>
  <c r="F6581" i="5"/>
  <c r="F6582" i="5"/>
  <c r="F6583" i="5"/>
  <c r="F6584" i="5"/>
  <c r="F6585" i="5"/>
  <c r="F6586" i="5"/>
  <c r="F6587" i="5"/>
  <c r="F6588" i="5"/>
  <c r="F6589" i="5"/>
  <c r="F6590" i="5"/>
  <c r="F6591" i="5"/>
  <c r="F6592" i="5"/>
  <c r="F6593" i="5"/>
  <c r="F6594" i="5"/>
  <c r="F6595" i="5"/>
  <c r="F6596" i="5"/>
  <c r="F6597" i="5"/>
  <c r="F6598" i="5"/>
  <c r="F6599" i="5"/>
  <c r="F6600" i="5"/>
  <c r="F6601" i="5"/>
  <c r="F6602" i="5"/>
  <c r="F6603" i="5"/>
  <c r="F6604" i="5"/>
  <c r="F6605" i="5"/>
  <c r="F6606" i="5"/>
  <c r="F6607" i="5"/>
  <c r="F6608" i="5"/>
  <c r="F6609" i="5"/>
  <c r="F6610" i="5"/>
  <c r="F6611" i="5"/>
  <c r="F6612" i="5"/>
  <c r="F6613" i="5"/>
  <c r="F6614" i="5"/>
  <c r="F6615" i="5"/>
  <c r="F6616" i="5"/>
  <c r="F6617" i="5"/>
  <c r="F6618" i="5"/>
  <c r="F6619" i="5"/>
  <c r="F6620" i="5"/>
  <c r="F6621" i="5"/>
  <c r="F6622" i="5"/>
  <c r="F6623" i="5"/>
  <c r="F6624" i="5"/>
  <c r="F6625" i="5"/>
  <c r="F6626" i="5"/>
  <c r="F6627" i="5"/>
  <c r="F6628" i="5"/>
  <c r="F6629" i="5"/>
  <c r="F6630" i="5"/>
  <c r="F6631" i="5"/>
  <c r="F6632" i="5"/>
  <c r="F6633" i="5"/>
  <c r="F6634" i="5"/>
  <c r="F6635" i="5"/>
  <c r="F6636" i="5"/>
  <c r="F6637" i="5"/>
  <c r="F6638" i="5"/>
  <c r="F6639" i="5"/>
  <c r="F6640" i="5"/>
  <c r="F6641" i="5"/>
  <c r="F6642" i="5"/>
  <c r="F6643" i="5"/>
  <c r="F6644" i="5"/>
  <c r="F6645" i="5"/>
  <c r="F6646" i="5"/>
  <c r="F6647" i="5"/>
  <c r="F6648" i="5"/>
  <c r="F6649" i="5"/>
  <c r="F6650" i="5"/>
  <c r="F6651" i="5"/>
  <c r="F6652" i="5"/>
  <c r="F6653" i="5"/>
  <c r="F6654" i="5"/>
  <c r="F6655" i="5"/>
  <c r="F6656" i="5"/>
  <c r="F6657" i="5"/>
  <c r="F6658" i="5"/>
  <c r="F6659" i="5"/>
  <c r="F6660" i="5"/>
  <c r="F6661" i="5"/>
  <c r="F6662" i="5"/>
  <c r="F6663" i="5"/>
  <c r="F6664" i="5"/>
  <c r="F6665" i="5"/>
  <c r="F6666" i="5"/>
  <c r="F6667" i="5"/>
  <c r="F6668" i="5"/>
  <c r="F6669" i="5"/>
  <c r="F6670" i="5"/>
  <c r="F6671" i="5"/>
  <c r="F6672" i="5"/>
  <c r="F6673" i="5"/>
  <c r="F6674" i="5"/>
  <c r="F6675" i="5"/>
  <c r="F6676" i="5"/>
  <c r="F6677" i="5"/>
  <c r="F6678" i="5"/>
  <c r="F6679" i="5"/>
  <c r="F6680" i="5"/>
  <c r="F6681" i="5"/>
  <c r="F6682" i="5"/>
  <c r="F6683" i="5"/>
  <c r="F6684" i="5"/>
  <c r="F6685" i="5"/>
  <c r="F6686" i="5"/>
  <c r="F6687" i="5"/>
  <c r="F6688" i="5"/>
  <c r="F6689" i="5"/>
  <c r="F6690" i="5"/>
  <c r="F6691" i="5"/>
  <c r="F6692" i="5"/>
  <c r="F6693" i="5"/>
  <c r="F6694" i="5"/>
  <c r="F6695" i="5"/>
  <c r="F6696" i="5"/>
  <c r="F6697" i="5"/>
  <c r="F6698" i="5"/>
  <c r="F6699" i="5"/>
  <c r="F6700" i="5"/>
  <c r="F6701" i="5"/>
  <c r="F6702" i="5"/>
  <c r="F6703" i="5"/>
  <c r="F6704" i="5"/>
  <c r="F6705" i="5"/>
  <c r="F6706" i="5"/>
  <c r="F6707" i="5"/>
  <c r="F6708" i="5"/>
  <c r="F6709" i="5"/>
  <c r="F6710" i="5"/>
  <c r="F6711" i="5"/>
  <c r="F6712" i="5"/>
  <c r="F6713" i="5"/>
  <c r="F6714" i="5"/>
  <c r="F6715" i="5"/>
  <c r="F6716" i="5"/>
  <c r="F6717" i="5"/>
  <c r="F6718" i="5"/>
  <c r="F6719" i="5"/>
  <c r="F6720" i="5"/>
  <c r="F6721" i="5"/>
  <c r="F6722" i="5"/>
  <c r="F6723" i="5"/>
  <c r="F6724" i="5"/>
  <c r="F6725" i="5"/>
  <c r="F6726" i="5"/>
  <c r="F6727" i="5"/>
  <c r="F6728" i="5"/>
  <c r="F6729" i="5"/>
  <c r="F6730" i="5"/>
  <c r="F6731" i="5"/>
  <c r="F6732" i="5"/>
  <c r="F6733" i="5"/>
  <c r="F6734" i="5"/>
  <c r="F6735" i="5"/>
  <c r="F6736" i="5"/>
  <c r="F6737" i="5"/>
  <c r="F6738" i="5"/>
  <c r="F6739" i="5"/>
  <c r="F6740" i="5"/>
  <c r="F6741" i="5"/>
  <c r="F6742" i="5"/>
  <c r="F6743" i="5"/>
  <c r="F6744" i="5"/>
  <c r="F6745" i="5"/>
  <c r="F6746" i="5"/>
  <c r="F6747" i="5"/>
  <c r="F6748" i="5"/>
  <c r="F6749" i="5"/>
  <c r="F6750" i="5"/>
  <c r="F6751" i="5"/>
  <c r="F6752" i="5"/>
  <c r="F6753" i="5"/>
  <c r="F6754" i="5"/>
  <c r="F6755" i="5"/>
  <c r="F6756" i="5"/>
  <c r="F6757" i="5"/>
  <c r="F6758" i="5"/>
  <c r="F6759" i="5"/>
  <c r="F6760" i="5"/>
  <c r="F6761" i="5"/>
  <c r="F6762" i="5"/>
  <c r="F6763" i="5"/>
  <c r="F6764" i="5"/>
  <c r="F6765" i="5"/>
  <c r="F6766" i="5"/>
  <c r="F6767" i="5"/>
  <c r="F6768" i="5"/>
  <c r="F6769" i="5"/>
  <c r="F6770" i="5"/>
  <c r="F6771" i="5"/>
  <c r="F6772" i="5"/>
  <c r="F6773" i="5"/>
  <c r="F6774" i="5"/>
  <c r="F6775" i="5"/>
  <c r="F6776" i="5"/>
  <c r="F6777" i="5"/>
  <c r="F6778" i="5"/>
  <c r="F6779" i="5"/>
  <c r="F6780" i="5"/>
  <c r="F6781" i="5"/>
  <c r="F6782" i="5"/>
  <c r="F6783" i="5"/>
  <c r="F6784" i="5"/>
  <c r="F6785" i="5"/>
  <c r="F6786" i="5"/>
  <c r="F6787" i="5"/>
  <c r="F6788" i="5"/>
  <c r="F6789" i="5"/>
  <c r="F6790" i="5"/>
  <c r="F6791" i="5"/>
  <c r="F6792" i="5"/>
  <c r="F6793" i="5"/>
  <c r="F6794" i="5"/>
  <c r="F6795" i="5"/>
  <c r="F6796" i="5"/>
  <c r="F6797" i="5"/>
  <c r="F6798" i="5"/>
  <c r="F6799" i="5"/>
  <c r="F6800" i="5"/>
  <c r="F6801" i="5"/>
  <c r="F6802" i="5"/>
  <c r="F6803" i="5"/>
  <c r="F6804" i="5"/>
  <c r="F6805" i="5"/>
  <c r="F6806" i="5"/>
  <c r="F6807" i="5"/>
  <c r="F6808" i="5"/>
  <c r="F6809" i="5"/>
  <c r="F6810" i="5"/>
  <c r="F6811" i="5"/>
  <c r="F6812" i="5"/>
  <c r="F6813" i="5"/>
  <c r="F6814" i="5"/>
  <c r="F6815" i="5"/>
  <c r="F6816" i="5"/>
  <c r="F6817" i="5"/>
  <c r="F6818" i="5"/>
  <c r="F6819" i="5"/>
  <c r="F6820" i="5"/>
  <c r="F6821" i="5"/>
  <c r="F6822" i="5"/>
  <c r="F6823" i="5"/>
  <c r="F6824" i="5"/>
  <c r="F6825" i="5"/>
  <c r="F6826" i="5"/>
  <c r="F6827" i="5"/>
  <c r="F6828" i="5"/>
  <c r="F6829" i="5"/>
  <c r="F6830" i="5"/>
  <c r="F6831" i="5"/>
  <c r="F6832" i="5"/>
  <c r="F6833" i="5"/>
  <c r="F6834" i="5"/>
  <c r="F6835" i="5"/>
  <c r="F6836" i="5"/>
  <c r="F6837" i="5"/>
  <c r="F6838" i="5"/>
  <c r="F6839" i="5"/>
  <c r="F6840" i="5"/>
  <c r="F6841" i="5"/>
  <c r="F6842" i="5"/>
  <c r="F6843" i="5"/>
  <c r="F6844" i="5"/>
  <c r="F6845" i="5"/>
  <c r="F6846" i="5"/>
  <c r="F6847" i="5"/>
  <c r="F6848" i="5"/>
  <c r="F6849" i="5"/>
  <c r="F6850" i="5"/>
  <c r="F6851" i="5"/>
  <c r="F6852" i="5"/>
  <c r="F6853" i="5"/>
  <c r="F6854" i="5"/>
  <c r="F6855" i="5"/>
  <c r="F6856" i="5"/>
  <c r="F6857" i="5"/>
  <c r="F6858" i="5"/>
  <c r="F6859" i="5"/>
  <c r="F6860" i="5"/>
  <c r="F6861" i="5"/>
  <c r="F6862" i="5"/>
  <c r="F6863" i="5"/>
  <c r="F6864" i="5"/>
  <c r="F6865" i="5"/>
  <c r="F6866" i="5"/>
  <c r="F6867" i="5"/>
  <c r="F6868" i="5"/>
  <c r="F6869" i="5"/>
  <c r="F6870" i="5"/>
  <c r="F6871" i="5"/>
  <c r="F6872" i="5"/>
  <c r="F6873" i="5"/>
  <c r="F6874" i="5"/>
  <c r="F6875" i="5"/>
  <c r="F6876" i="5"/>
  <c r="F6877" i="5"/>
  <c r="F6878" i="5"/>
  <c r="F6879" i="5"/>
  <c r="F6880" i="5"/>
  <c r="F6881" i="5"/>
  <c r="F6882" i="5"/>
  <c r="F6883" i="5"/>
  <c r="F6884" i="5"/>
  <c r="F6885" i="5"/>
  <c r="F6886" i="5"/>
  <c r="F6887" i="5"/>
  <c r="F6888" i="5"/>
  <c r="F6889" i="5"/>
  <c r="F6890" i="5"/>
  <c r="F6891" i="5"/>
  <c r="F6892" i="5"/>
  <c r="F6893" i="5"/>
  <c r="F6894" i="5"/>
  <c r="F6895" i="5"/>
  <c r="F6896" i="5"/>
  <c r="F6897" i="5"/>
  <c r="F6898" i="5"/>
  <c r="F6899" i="5"/>
  <c r="F6900" i="5"/>
  <c r="F6901" i="5"/>
  <c r="F6902" i="5"/>
  <c r="F6903" i="5"/>
  <c r="F6904" i="5"/>
  <c r="F6905" i="5"/>
  <c r="F6906" i="5"/>
  <c r="F6907" i="5"/>
  <c r="F6908" i="5"/>
  <c r="F6909" i="5"/>
  <c r="F6910" i="5"/>
  <c r="F6911" i="5"/>
  <c r="F6912" i="5"/>
  <c r="F6913" i="5"/>
  <c r="F6914" i="5"/>
  <c r="F6915" i="5"/>
  <c r="F6916" i="5"/>
  <c r="F6917" i="5"/>
  <c r="F6918" i="5"/>
  <c r="F6919" i="5"/>
  <c r="F6920" i="5"/>
  <c r="F6921" i="5"/>
  <c r="F6922" i="5"/>
  <c r="F6923" i="5"/>
  <c r="F6924" i="5"/>
  <c r="F6925" i="5"/>
  <c r="F6926" i="5"/>
  <c r="F6927" i="5"/>
  <c r="F6928" i="5"/>
  <c r="F6929" i="5"/>
  <c r="F6930" i="5"/>
  <c r="F6931" i="5"/>
  <c r="F6932" i="5"/>
  <c r="F6933" i="5"/>
  <c r="F6934" i="5"/>
  <c r="F6935" i="5"/>
  <c r="F6936" i="5"/>
  <c r="F6937" i="5"/>
  <c r="F6938" i="5"/>
  <c r="F6939" i="5"/>
  <c r="F6940" i="5"/>
  <c r="F6941" i="5"/>
  <c r="F6942" i="5"/>
  <c r="F6943" i="5"/>
  <c r="F6944" i="5"/>
  <c r="F6945" i="5"/>
  <c r="F6946" i="5"/>
  <c r="F6947" i="5"/>
  <c r="F6948" i="5"/>
  <c r="F6949" i="5"/>
  <c r="F6950" i="5"/>
  <c r="F6951" i="5"/>
  <c r="F6952" i="5"/>
  <c r="F6953" i="5"/>
  <c r="F6954" i="5"/>
  <c r="F6955" i="5"/>
  <c r="F6956" i="5"/>
  <c r="F6957" i="5"/>
  <c r="F6958" i="5"/>
  <c r="F6959" i="5"/>
  <c r="F6960" i="5"/>
  <c r="F6961" i="5"/>
  <c r="F6962" i="5"/>
  <c r="F6963" i="5"/>
  <c r="F6964" i="5"/>
  <c r="F6965" i="5"/>
  <c r="F6966" i="5"/>
  <c r="F6967" i="5"/>
  <c r="F6968" i="5"/>
  <c r="F6969" i="5"/>
  <c r="F6970" i="5"/>
  <c r="F6971" i="5"/>
  <c r="F6972" i="5"/>
  <c r="F6973" i="5"/>
  <c r="F6974" i="5"/>
  <c r="F6975" i="5"/>
  <c r="F6976" i="5"/>
  <c r="F6977" i="5"/>
  <c r="F6978" i="5"/>
  <c r="F6979" i="5"/>
  <c r="F6980" i="5"/>
  <c r="F6981" i="5"/>
  <c r="F6982" i="5"/>
  <c r="F6983" i="5"/>
  <c r="F6984" i="5"/>
  <c r="F6985" i="5"/>
  <c r="F6986" i="5"/>
  <c r="F6987" i="5"/>
  <c r="F6988" i="5"/>
  <c r="F6989" i="5"/>
  <c r="F6990" i="5"/>
  <c r="F6991" i="5"/>
  <c r="F6992" i="5"/>
  <c r="F6993" i="5"/>
  <c r="F6994" i="5"/>
  <c r="F6995" i="5"/>
  <c r="F6996" i="5"/>
  <c r="F6997" i="5"/>
  <c r="F6998" i="5"/>
  <c r="F6999" i="5"/>
  <c r="F7000" i="5"/>
  <c r="F7001" i="5"/>
  <c r="F7002" i="5"/>
  <c r="F7003" i="5"/>
  <c r="F7004" i="5"/>
  <c r="F7005" i="5"/>
  <c r="F7006" i="5"/>
  <c r="F7007" i="5"/>
  <c r="F7008" i="5"/>
  <c r="F7009" i="5"/>
  <c r="F7010" i="5"/>
  <c r="F7011" i="5"/>
  <c r="F7012" i="5"/>
  <c r="F7013" i="5"/>
  <c r="F7014" i="5"/>
  <c r="F7015" i="5"/>
  <c r="F7016" i="5"/>
  <c r="F7017" i="5"/>
  <c r="F7018" i="5"/>
  <c r="F7019" i="5"/>
  <c r="F7020" i="5"/>
  <c r="F7021" i="5"/>
  <c r="F7022" i="5"/>
  <c r="F7023" i="5"/>
  <c r="F7024" i="5"/>
  <c r="F7025" i="5"/>
  <c r="F7026" i="5"/>
  <c r="F7027" i="5"/>
  <c r="F7028" i="5"/>
  <c r="F7029" i="5"/>
  <c r="F7030" i="5"/>
  <c r="F7031" i="5"/>
  <c r="F7032" i="5"/>
  <c r="F7033" i="5"/>
  <c r="F7034" i="5"/>
  <c r="F7035" i="5"/>
  <c r="F7036" i="5"/>
  <c r="F7037" i="5"/>
  <c r="F7038" i="5"/>
  <c r="F7039" i="5"/>
  <c r="F7040" i="5"/>
  <c r="F7041" i="5"/>
  <c r="F7042" i="5"/>
  <c r="F7043" i="5"/>
  <c r="F7044" i="5"/>
  <c r="F7045" i="5"/>
  <c r="F7046" i="5"/>
  <c r="F7047" i="5"/>
  <c r="F7048" i="5"/>
  <c r="F7049" i="5"/>
  <c r="F7050" i="5"/>
  <c r="F7051" i="5"/>
  <c r="F7052" i="5"/>
  <c r="F7053" i="5"/>
  <c r="F7054" i="5"/>
  <c r="F7055" i="5"/>
  <c r="F7056" i="5"/>
  <c r="F7057" i="5"/>
  <c r="F7058" i="5"/>
  <c r="F7059" i="5"/>
  <c r="F7060" i="5"/>
  <c r="F7061" i="5"/>
  <c r="F7062" i="5"/>
  <c r="F7063" i="5"/>
  <c r="F7064" i="5"/>
  <c r="F7065" i="5"/>
  <c r="F7066" i="5"/>
  <c r="F7067" i="5"/>
  <c r="F7068" i="5"/>
  <c r="F7069" i="5"/>
  <c r="F7070" i="5"/>
  <c r="F7071" i="5"/>
  <c r="F7072" i="5"/>
  <c r="F7073" i="5"/>
  <c r="F7074" i="5"/>
  <c r="F7075" i="5"/>
  <c r="F7076" i="5"/>
  <c r="F7077" i="5"/>
  <c r="F7078" i="5"/>
  <c r="F7079" i="5"/>
  <c r="F7080" i="5"/>
  <c r="F7081" i="5"/>
  <c r="F7082" i="5"/>
  <c r="F7083" i="5"/>
  <c r="F7084" i="5"/>
  <c r="F7085" i="5"/>
  <c r="F7086" i="5"/>
  <c r="F7087" i="5"/>
  <c r="F7088" i="5"/>
  <c r="F7089" i="5"/>
  <c r="F7090" i="5"/>
  <c r="F7091" i="5"/>
  <c r="F7092" i="5"/>
  <c r="F7093" i="5"/>
  <c r="F7094" i="5"/>
  <c r="F7095" i="5"/>
  <c r="F7096" i="5"/>
  <c r="F7097" i="5"/>
  <c r="F7098" i="5"/>
  <c r="F7099" i="5"/>
  <c r="F7100" i="5"/>
  <c r="F7101" i="5"/>
  <c r="F7102" i="5"/>
  <c r="F7103" i="5"/>
  <c r="F7104" i="5"/>
  <c r="F7105" i="5"/>
  <c r="F7106" i="5"/>
  <c r="F7107" i="5"/>
  <c r="F7108" i="5"/>
  <c r="F7109" i="5"/>
  <c r="F7110" i="5"/>
  <c r="F7111" i="5"/>
  <c r="F7112" i="5"/>
  <c r="F7113" i="5"/>
  <c r="F7114" i="5"/>
  <c r="F7115" i="5"/>
  <c r="F7116" i="5"/>
  <c r="F7117" i="5"/>
  <c r="F7118" i="5"/>
  <c r="F7119" i="5"/>
  <c r="F7120" i="5"/>
  <c r="F7121" i="5"/>
  <c r="F7122" i="5"/>
  <c r="F7123" i="5"/>
  <c r="F7124" i="5"/>
  <c r="F7125" i="5"/>
  <c r="F7126" i="5"/>
  <c r="F7127" i="5"/>
  <c r="F7128" i="5"/>
  <c r="F7129" i="5"/>
  <c r="F7130" i="5"/>
  <c r="F7131" i="5"/>
  <c r="F7132" i="5"/>
  <c r="F7133" i="5"/>
  <c r="F7134" i="5"/>
  <c r="F7135" i="5"/>
  <c r="F7136" i="5"/>
  <c r="F7137" i="5"/>
  <c r="F7138" i="5"/>
  <c r="F7139" i="5"/>
  <c r="F7140" i="5"/>
  <c r="F7141" i="5"/>
  <c r="F7142" i="5"/>
  <c r="F7143" i="5"/>
  <c r="F7144" i="5"/>
  <c r="F7145" i="5"/>
  <c r="F7146" i="5"/>
  <c r="F7147" i="5"/>
  <c r="F7148" i="5"/>
  <c r="F7149" i="5"/>
  <c r="F7150" i="5"/>
  <c r="F7151" i="5"/>
  <c r="F7152" i="5"/>
  <c r="F7153" i="5"/>
  <c r="F7154" i="5"/>
  <c r="F7155" i="5"/>
  <c r="F7156" i="5"/>
  <c r="F7157" i="5"/>
  <c r="F7158" i="5"/>
  <c r="F7159" i="5"/>
  <c r="F7160" i="5"/>
  <c r="F7161" i="5"/>
  <c r="F7162" i="5"/>
  <c r="F7163" i="5"/>
  <c r="F7164" i="5"/>
  <c r="F7165" i="5"/>
  <c r="F7166" i="5"/>
  <c r="F7167" i="5"/>
  <c r="F7168" i="5"/>
  <c r="F7169" i="5"/>
  <c r="F7170" i="5"/>
  <c r="F7171" i="5"/>
  <c r="F7172" i="5"/>
  <c r="F7173" i="5"/>
  <c r="F7174" i="5"/>
  <c r="F7175" i="5"/>
  <c r="F7176" i="5"/>
  <c r="F7177" i="5"/>
  <c r="F7178" i="5"/>
  <c r="F7179" i="5"/>
  <c r="F7180" i="5"/>
  <c r="F7181" i="5"/>
  <c r="F7182" i="5"/>
  <c r="F7183" i="5"/>
  <c r="F7184" i="5"/>
  <c r="F7185" i="5"/>
  <c r="F7186" i="5"/>
  <c r="F7187" i="5"/>
  <c r="F7188" i="5"/>
  <c r="F7189" i="5"/>
  <c r="F7190" i="5"/>
  <c r="F7191" i="5"/>
  <c r="F7192" i="5"/>
  <c r="F7193" i="5"/>
  <c r="F7194" i="5"/>
  <c r="F7195" i="5"/>
  <c r="F7196" i="5"/>
  <c r="F7197" i="5"/>
  <c r="F7198" i="5"/>
  <c r="F7199" i="5"/>
  <c r="F7200" i="5"/>
  <c r="F7201" i="5"/>
  <c r="F7202" i="5"/>
  <c r="F7203" i="5"/>
  <c r="F7204" i="5"/>
  <c r="F7205" i="5"/>
  <c r="F7206" i="5"/>
  <c r="F7207" i="5"/>
  <c r="F7208" i="5"/>
  <c r="F7209" i="5"/>
  <c r="F7210" i="5"/>
  <c r="F7211" i="5"/>
  <c r="F7212" i="5"/>
  <c r="F7213" i="5"/>
  <c r="F7214" i="5"/>
  <c r="F7215" i="5"/>
  <c r="F7216" i="5"/>
  <c r="F7217" i="5"/>
  <c r="F7218" i="5"/>
  <c r="F7219" i="5"/>
  <c r="F7220" i="5"/>
  <c r="F7221" i="5"/>
  <c r="F7222" i="5"/>
  <c r="F7223" i="5"/>
  <c r="F7224" i="5"/>
  <c r="F7225" i="5"/>
  <c r="F7226" i="5"/>
  <c r="F7227" i="5"/>
  <c r="F7228" i="5"/>
  <c r="F7229" i="5"/>
  <c r="F7230" i="5"/>
  <c r="F7231" i="5"/>
  <c r="F7232" i="5"/>
  <c r="F7233" i="5"/>
  <c r="F7234" i="5"/>
  <c r="F7235" i="5"/>
  <c r="F7236" i="5"/>
  <c r="F7237" i="5"/>
  <c r="F7238" i="5"/>
  <c r="F7239" i="5"/>
  <c r="F7240" i="5"/>
  <c r="F7241" i="5"/>
  <c r="F7242" i="5"/>
  <c r="F7243" i="5"/>
  <c r="F7244" i="5"/>
  <c r="F7245" i="5"/>
  <c r="F7246" i="5"/>
  <c r="F7247" i="5"/>
  <c r="F7248" i="5"/>
  <c r="F7249" i="5"/>
  <c r="F7250" i="5"/>
  <c r="F7251" i="5"/>
  <c r="F7252" i="5"/>
  <c r="F7253" i="5"/>
  <c r="F7254" i="5"/>
  <c r="F7255" i="5"/>
  <c r="F7256" i="5"/>
  <c r="F7257" i="5"/>
  <c r="F7258" i="5"/>
  <c r="F7259" i="5"/>
  <c r="F7260" i="5"/>
  <c r="F7261" i="5"/>
  <c r="F7262" i="5"/>
  <c r="F7263" i="5"/>
  <c r="F7264" i="5"/>
  <c r="F7265" i="5"/>
  <c r="F7266" i="5"/>
  <c r="F7267" i="5"/>
  <c r="F7268" i="5"/>
  <c r="F7269" i="5"/>
  <c r="F7270" i="5"/>
  <c r="F7271" i="5"/>
  <c r="F7272" i="5"/>
  <c r="F7273" i="5"/>
  <c r="F7274" i="5"/>
  <c r="F7275" i="5"/>
  <c r="F7276" i="5"/>
  <c r="F7277" i="5"/>
  <c r="F7278" i="5"/>
  <c r="F7279" i="5"/>
  <c r="F7280" i="5"/>
  <c r="F7281" i="5"/>
  <c r="F7282" i="5"/>
  <c r="F7283" i="5"/>
  <c r="F7284" i="5"/>
  <c r="F7285" i="5"/>
  <c r="F7286" i="5"/>
  <c r="F7287" i="5"/>
  <c r="F7288" i="5"/>
  <c r="F7289" i="5"/>
  <c r="F7290" i="5"/>
  <c r="F7291" i="5"/>
  <c r="F7292" i="5"/>
  <c r="F7293" i="5"/>
  <c r="F7294" i="5"/>
  <c r="F7295" i="5"/>
  <c r="F7296" i="5"/>
  <c r="F7297" i="5"/>
  <c r="F7298" i="5"/>
  <c r="F7299" i="5"/>
  <c r="F7300" i="5"/>
  <c r="F7301" i="5"/>
  <c r="F7302" i="5"/>
  <c r="F7303" i="5"/>
  <c r="F7304" i="5"/>
  <c r="F7305" i="5"/>
  <c r="F7306" i="5"/>
  <c r="F7307" i="5"/>
  <c r="F7308" i="5"/>
  <c r="F7309" i="5"/>
  <c r="F7310" i="5"/>
  <c r="F7311" i="5"/>
  <c r="F7312" i="5"/>
  <c r="F7313" i="5"/>
  <c r="F7314" i="5"/>
  <c r="F7315" i="5"/>
  <c r="F7316" i="5"/>
  <c r="F7317" i="5"/>
  <c r="F7318" i="5"/>
  <c r="F7319" i="5"/>
  <c r="F7320" i="5"/>
  <c r="F7321" i="5"/>
  <c r="F7322" i="5"/>
  <c r="F7323" i="5"/>
  <c r="F7324" i="5"/>
  <c r="F7325" i="5"/>
  <c r="F7326" i="5"/>
  <c r="F7327" i="5"/>
  <c r="F7328" i="5"/>
  <c r="F7329" i="5"/>
  <c r="F7330" i="5"/>
  <c r="F7331" i="5"/>
  <c r="F7332" i="5"/>
  <c r="F7333" i="5"/>
  <c r="F7334" i="5"/>
  <c r="F7335" i="5"/>
  <c r="F7336" i="5"/>
  <c r="F7337" i="5"/>
  <c r="F7338" i="5"/>
  <c r="F7339" i="5"/>
  <c r="F7340" i="5"/>
  <c r="F7341" i="5"/>
  <c r="F7342" i="5"/>
  <c r="F7343" i="5"/>
  <c r="F7344" i="5"/>
  <c r="F7345" i="5"/>
  <c r="F7346" i="5"/>
  <c r="F7347" i="5"/>
  <c r="F7348" i="5"/>
  <c r="F7349" i="5"/>
  <c r="F7350" i="5"/>
  <c r="F7351" i="5"/>
  <c r="F7352" i="5"/>
  <c r="F7353" i="5"/>
  <c r="F7354" i="5"/>
  <c r="F7355" i="5"/>
  <c r="F7356" i="5"/>
  <c r="F7357" i="5"/>
  <c r="F7358" i="5"/>
  <c r="F7359" i="5"/>
  <c r="F7360" i="5"/>
  <c r="F7361" i="5"/>
  <c r="F7362" i="5"/>
  <c r="F7363" i="5"/>
  <c r="F7364" i="5"/>
  <c r="F7365" i="5"/>
  <c r="F7366" i="5"/>
  <c r="F7367" i="5"/>
  <c r="F7368" i="5"/>
  <c r="F7369" i="5"/>
  <c r="F7370" i="5"/>
  <c r="F7371" i="5"/>
  <c r="F7372" i="5"/>
  <c r="F7373" i="5"/>
  <c r="F7374" i="5"/>
  <c r="F7375" i="5"/>
  <c r="F7376" i="5"/>
  <c r="F7377" i="5"/>
  <c r="F7378" i="5"/>
  <c r="F7379" i="5"/>
  <c r="F7380" i="5"/>
  <c r="F7381" i="5"/>
  <c r="F7382" i="5"/>
  <c r="F7383" i="5"/>
  <c r="F7384" i="5"/>
  <c r="F7385" i="5"/>
  <c r="F7386" i="5"/>
  <c r="F7387" i="5"/>
  <c r="F7388" i="5"/>
  <c r="F7389" i="5"/>
  <c r="F7390" i="5"/>
  <c r="F7391" i="5"/>
  <c r="F7392" i="5"/>
  <c r="F7393" i="5"/>
  <c r="F7394" i="5"/>
  <c r="F7395" i="5"/>
  <c r="F7396" i="5"/>
  <c r="F7397" i="5"/>
  <c r="F7398" i="5"/>
  <c r="F7399" i="5"/>
  <c r="F7400" i="5"/>
  <c r="F7401" i="5"/>
  <c r="F7402" i="5"/>
  <c r="F7403" i="5"/>
  <c r="F7404" i="5"/>
  <c r="F7405" i="5"/>
  <c r="F7406" i="5"/>
  <c r="F7407" i="5"/>
  <c r="F7408" i="5"/>
  <c r="F7409" i="5"/>
  <c r="F7410" i="5"/>
  <c r="F7411" i="5"/>
  <c r="F7412" i="5"/>
  <c r="F7413" i="5"/>
  <c r="F7414" i="5"/>
  <c r="F7415" i="5"/>
  <c r="F7416" i="5"/>
  <c r="F7417" i="5"/>
  <c r="F7418" i="5"/>
  <c r="F7419" i="5"/>
  <c r="F7420" i="5"/>
  <c r="F7421" i="5"/>
  <c r="F7422" i="5"/>
  <c r="F7423" i="5"/>
  <c r="F7424" i="5"/>
  <c r="F7425" i="5"/>
  <c r="F7426" i="5"/>
  <c r="F7427" i="5"/>
  <c r="F7428" i="5"/>
  <c r="F7429" i="5"/>
  <c r="F7430" i="5"/>
  <c r="F7431" i="5"/>
  <c r="F7432" i="5"/>
  <c r="F7433" i="5"/>
  <c r="F7434" i="5"/>
  <c r="F7435" i="5"/>
  <c r="F7436" i="5"/>
  <c r="F7437" i="5"/>
  <c r="F7438" i="5"/>
  <c r="F7439" i="5"/>
  <c r="F7440" i="5"/>
  <c r="F7441" i="5"/>
  <c r="F7442" i="5"/>
  <c r="F7443" i="5"/>
  <c r="F7444" i="5"/>
  <c r="F7445" i="5"/>
  <c r="F7446" i="5"/>
  <c r="F7447" i="5"/>
  <c r="F7448" i="5"/>
  <c r="F7449" i="5"/>
  <c r="F7450" i="5"/>
  <c r="F7451" i="5"/>
  <c r="F7452" i="5"/>
  <c r="F7453" i="5"/>
  <c r="F7454" i="5"/>
  <c r="F7455" i="5"/>
  <c r="F7456" i="5"/>
  <c r="F7457" i="5"/>
  <c r="F7458" i="5"/>
  <c r="F7459" i="5"/>
  <c r="F7460" i="5"/>
  <c r="F7461" i="5"/>
  <c r="F7462" i="5"/>
  <c r="F7463" i="5"/>
  <c r="F7464" i="5"/>
  <c r="F7465" i="5"/>
  <c r="F7466" i="5"/>
  <c r="F7467" i="5"/>
  <c r="F7468" i="5"/>
  <c r="F7469" i="5"/>
  <c r="F7470" i="5"/>
  <c r="F7471" i="5"/>
  <c r="F7472" i="5"/>
  <c r="F7473" i="5"/>
  <c r="F7474" i="5"/>
  <c r="F7475" i="5"/>
  <c r="F7476" i="5"/>
  <c r="F7477" i="5"/>
  <c r="F7478" i="5"/>
  <c r="F7479" i="5"/>
  <c r="F7480" i="5"/>
  <c r="F7481" i="5"/>
  <c r="F7482" i="5"/>
  <c r="F7483" i="5"/>
  <c r="F7484" i="5"/>
  <c r="F7485" i="5"/>
  <c r="F7486" i="5"/>
  <c r="F7487" i="5"/>
  <c r="F7488" i="5"/>
  <c r="F7489" i="5"/>
  <c r="F7490" i="5"/>
  <c r="F7491" i="5"/>
  <c r="F7492" i="5"/>
  <c r="F7493" i="5"/>
  <c r="F7494" i="5"/>
  <c r="F7495" i="5"/>
  <c r="F7496" i="5"/>
  <c r="F7497" i="5"/>
  <c r="F7498" i="5"/>
  <c r="F7499" i="5"/>
  <c r="F7500" i="5"/>
  <c r="F7501" i="5"/>
  <c r="F7502" i="5"/>
  <c r="F7503" i="5"/>
  <c r="F7504" i="5"/>
  <c r="F7505" i="5"/>
  <c r="F7506" i="5"/>
  <c r="F7507" i="5"/>
  <c r="F7508" i="5"/>
  <c r="F7509" i="5"/>
  <c r="F7510" i="5"/>
  <c r="F7511" i="5"/>
  <c r="F7512" i="5"/>
  <c r="F7513" i="5"/>
  <c r="F7514" i="5"/>
  <c r="F7515" i="5"/>
  <c r="F7516" i="5"/>
  <c r="F7517" i="5"/>
  <c r="F7518" i="5"/>
  <c r="F7519" i="5"/>
  <c r="F7520" i="5"/>
  <c r="F7521" i="5"/>
  <c r="F7522" i="5"/>
  <c r="F7523" i="5"/>
  <c r="F7524" i="5"/>
  <c r="F7525" i="5"/>
  <c r="F7526" i="5"/>
  <c r="F7527" i="5"/>
  <c r="F7528" i="5"/>
  <c r="F7529" i="5"/>
  <c r="F7530" i="5"/>
  <c r="F7531" i="5"/>
  <c r="F7532" i="5"/>
  <c r="F7533" i="5"/>
  <c r="F7534" i="5"/>
  <c r="F7535" i="5"/>
  <c r="F7536" i="5"/>
  <c r="F7537" i="5"/>
  <c r="F7538" i="5"/>
  <c r="F7539" i="5"/>
  <c r="F7540" i="5"/>
  <c r="F7541" i="5"/>
  <c r="F7542" i="5"/>
  <c r="F7543" i="5"/>
  <c r="F7544" i="5"/>
  <c r="F7545" i="5"/>
  <c r="F7546" i="5"/>
  <c r="F7547" i="5"/>
  <c r="F7548" i="5"/>
  <c r="F7549" i="5"/>
  <c r="F7550" i="5"/>
  <c r="F7551" i="5"/>
  <c r="F7552" i="5"/>
  <c r="F7553" i="5"/>
  <c r="F7554" i="5"/>
  <c r="F7555" i="5"/>
  <c r="F7556" i="5"/>
  <c r="F7557" i="5"/>
  <c r="F7558" i="5"/>
  <c r="F7559" i="5"/>
  <c r="F7560" i="5"/>
  <c r="F7561" i="5"/>
  <c r="F7562" i="5"/>
  <c r="F7563" i="5"/>
  <c r="F7564" i="5"/>
  <c r="F7565" i="5"/>
  <c r="F7566" i="5"/>
  <c r="F7567" i="5"/>
  <c r="F7568" i="5"/>
  <c r="F7569" i="5"/>
  <c r="F7570" i="5"/>
  <c r="F7571" i="5"/>
  <c r="F7572" i="5"/>
  <c r="F7573" i="5"/>
  <c r="F7574" i="5"/>
  <c r="F7575" i="5"/>
  <c r="F7576" i="5"/>
  <c r="F7577" i="5"/>
  <c r="F7578" i="5"/>
  <c r="F7579" i="5"/>
  <c r="F7580" i="5"/>
  <c r="F7581" i="5"/>
  <c r="F7582" i="5"/>
  <c r="F7583" i="5"/>
  <c r="F7584" i="5"/>
  <c r="F7585" i="5"/>
  <c r="F7586" i="5"/>
  <c r="F7587" i="5"/>
  <c r="F7588" i="5"/>
  <c r="F7589" i="5"/>
  <c r="F7590" i="5"/>
  <c r="F7591" i="5"/>
  <c r="F7592" i="5"/>
  <c r="F7593" i="5"/>
  <c r="F7594" i="5"/>
  <c r="F7595" i="5"/>
  <c r="F7596" i="5"/>
  <c r="F7597" i="5"/>
  <c r="F7598" i="5"/>
  <c r="F7599" i="5"/>
  <c r="F7600" i="5"/>
  <c r="F7601" i="5"/>
  <c r="F7602" i="5"/>
  <c r="F7603" i="5"/>
  <c r="F7604" i="5"/>
  <c r="F7605" i="5"/>
  <c r="F7606" i="5"/>
  <c r="F7607" i="5"/>
  <c r="F7608" i="5"/>
  <c r="F7609" i="5"/>
  <c r="F7610" i="5"/>
  <c r="F7611" i="5"/>
  <c r="F7612" i="5"/>
  <c r="F7613" i="5"/>
  <c r="F7614" i="5"/>
  <c r="F7615" i="5"/>
  <c r="F7616" i="5"/>
  <c r="F7617" i="5"/>
  <c r="F7618" i="5"/>
  <c r="F7619" i="5"/>
  <c r="F7620" i="5"/>
  <c r="F7621" i="5"/>
  <c r="F7622" i="5"/>
  <c r="F7623" i="5"/>
  <c r="F7624" i="5"/>
  <c r="F7625" i="5"/>
  <c r="F7626" i="5"/>
  <c r="F7627" i="5"/>
  <c r="F7628" i="5"/>
  <c r="F7629" i="5"/>
  <c r="F7630" i="5"/>
  <c r="F7631" i="5"/>
  <c r="F7632" i="5"/>
  <c r="F7633" i="5"/>
  <c r="F7634" i="5"/>
  <c r="F7635" i="5"/>
  <c r="F7636" i="5"/>
  <c r="F7637" i="5"/>
  <c r="F7638" i="5"/>
  <c r="F7639" i="5"/>
  <c r="F7640" i="5"/>
  <c r="F7641" i="5"/>
  <c r="F7642" i="5"/>
  <c r="F7643" i="5"/>
  <c r="F7644" i="5"/>
  <c r="F7645" i="5"/>
  <c r="F7646" i="5"/>
  <c r="F7647" i="5"/>
  <c r="F7648" i="5"/>
  <c r="F7649" i="5"/>
  <c r="F7650" i="5"/>
  <c r="F7651" i="5"/>
  <c r="F7652" i="5"/>
  <c r="F7653" i="5"/>
  <c r="F7654" i="5"/>
  <c r="F7655" i="5"/>
  <c r="F7656" i="5"/>
  <c r="F7657" i="5"/>
  <c r="F7658" i="5"/>
  <c r="F7659" i="5"/>
  <c r="F7660" i="5"/>
  <c r="F7661" i="5"/>
  <c r="F7662" i="5"/>
  <c r="F7663" i="5"/>
  <c r="F7664" i="5"/>
  <c r="F7665" i="5"/>
  <c r="F7666" i="5"/>
  <c r="F7667" i="5"/>
  <c r="F7668" i="5"/>
  <c r="F7669" i="5"/>
  <c r="F7670" i="5"/>
  <c r="F7671" i="5"/>
  <c r="F7672" i="5"/>
  <c r="F7673" i="5"/>
  <c r="F7674" i="5"/>
  <c r="F7675" i="5"/>
  <c r="F7676" i="5"/>
  <c r="F7677" i="5"/>
  <c r="F7678" i="5"/>
  <c r="F7679" i="5"/>
  <c r="F7680" i="5"/>
  <c r="F7681" i="5"/>
  <c r="F7682" i="5"/>
  <c r="F7683" i="5"/>
  <c r="F7684" i="5"/>
  <c r="F7685" i="5"/>
  <c r="F7686" i="5"/>
  <c r="F7687" i="5"/>
  <c r="F7688" i="5"/>
  <c r="F7689" i="5"/>
  <c r="F7690" i="5"/>
  <c r="F7691" i="5"/>
  <c r="F7692" i="5"/>
  <c r="F7693" i="5"/>
  <c r="F7694" i="5"/>
  <c r="F7695" i="5"/>
  <c r="F7696" i="5"/>
  <c r="F7697" i="5"/>
  <c r="F7698" i="5"/>
  <c r="F7699" i="5"/>
  <c r="F7700" i="5"/>
  <c r="F7701" i="5"/>
  <c r="F7702" i="5"/>
  <c r="F7703" i="5"/>
  <c r="F7704" i="5"/>
  <c r="F7705" i="5"/>
  <c r="F7706" i="5"/>
  <c r="F7707" i="5"/>
  <c r="F7708" i="5"/>
  <c r="F7709" i="5"/>
  <c r="F7710" i="5"/>
  <c r="F7711" i="5"/>
  <c r="F7712" i="5"/>
  <c r="F7713" i="5"/>
  <c r="F7714" i="5"/>
  <c r="F7715" i="5"/>
  <c r="F7716" i="5"/>
  <c r="F7717" i="5"/>
  <c r="F7718" i="5"/>
  <c r="F7719" i="5"/>
  <c r="F7720" i="5"/>
  <c r="F7721" i="5"/>
  <c r="F7722" i="5"/>
  <c r="F7723" i="5"/>
  <c r="F7724" i="5"/>
  <c r="F7725" i="5"/>
  <c r="F7726" i="5"/>
  <c r="F7727" i="5"/>
  <c r="F7728" i="5"/>
  <c r="F7729" i="5"/>
  <c r="F7730" i="5"/>
  <c r="F7731" i="5"/>
  <c r="F7732" i="5"/>
  <c r="F7733" i="5"/>
  <c r="F7734" i="5"/>
  <c r="F7735" i="5"/>
  <c r="F7736" i="5"/>
  <c r="F7737" i="5"/>
  <c r="F7738" i="5"/>
  <c r="F7739" i="5"/>
  <c r="F7740" i="5"/>
  <c r="F7741" i="5"/>
  <c r="F7742" i="5"/>
  <c r="F7743" i="5"/>
  <c r="F7744" i="5"/>
  <c r="F7745" i="5"/>
  <c r="F7746" i="5"/>
  <c r="F7747" i="5"/>
  <c r="F7748" i="5"/>
  <c r="F7749" i="5"/>
  <c r="F7750" i="5"/>
  <c r="F7751" i="5"/>
  <c r="F7752" i="5"/>
  <c r="F7753" i="5"/>
  <c r="F7754" i="5"/>
  <c r="F7755" i="5"/>
  <c r="F7756" i="5"/>
  <c r="F7757" i="5"/>
  <c r="F7758" i="5"/>
  <c r="F7759" i="5"/>
  <c r="F7760" i="5"/>
  <c r="F7761" i="5"/>
  <c r="F7762" i="5"/>
  <c r="F7763" i="5"/>
  <c r="F7764" i="5"/>
  <c r="F7765" i="5"/>
  <c r="F7766" i="5"/>
  <c r="F7767" i="5"/>
  <c r="F7768" i="5"/>
  <c r="F7769" i="5"/>
  <c r="F7770" i="5"/>
  <c r="F7771" i="5"/>
  <c r="F7772" i="5"/>
  <c r="F7773" i="5"/>
  <c r="F7774" i="5"/>
  <c r="F7775" i="5"/>
  <c r="F7776" i="5"/>
  <c r="F7777" i="5"/>
  <c r="F7778" i="5"/>
  <c r="F7779" i="5"/>
  <c r="F7780" i="5"/>
  <c r="F7781" i="5"/>
  <c r="F7782" i="5"/>
  <c r="F7783" i="5"/>
  <c r="F7784" i="5"/>
  <c r="F7785" i="5"/>
  <c r="F7786" i="5"/>
  <c r="F7787" i="5"/>
  <c r="F7788" i="5"/>
  <c r="F7789" i="5"/>
  <c r="F7790" i="5"/>
  <c r="F7791" i="5"/>
  <c r="F7792" i="5"/>
  <c r="F7793" i="5"/>
  <c r="F7794" i="5"/>
  <c r="F7795" i="5"/>
  <c r="F7796" i="5"/>
  <c r="F7797" i="5"/>
  <c r="F7798" i="5"/>
  <c r="F7799" i="5"/>
  <c r="F7800" i="5"/>
  <c r="F7801" i="5"/>
  <c r="F7802" i="5"/>
  <c r="F7803" i="5"/>
  <c r="F7804" i="5"/>
  <c r="F7805" i="5"/>
  <c r="F7806" i="5"/>
  <c r="F7807" i="5"/>
  <c r="F7808" i="5"/>
  <c r="F7809" i="5"/>
  <c r="F7810" i="5"/>
  <c r="F7811" i="5"/>
  <c r="F7812" i="5"/>
  <c r="F7813" i="5"/>
  <c r="F7814" i="5"/>
  <c r="F7815" i="5"/>
  <c r="F7816" i="5"/>
  <c r="F7817" i="5"/>
  <c r="F7818" i="5"/>
  <c r="F7819" i="5"/>
  <c r="F7820" i="5"/>
  <c r="F7821" i="5"/>
  <c r="F7822" i="5"/>
  <c r="F7823" i="5"/>
  <c r="F7824" i="5"/>
  <c r="F7825" i="5"/>
  <c r="F7826" i="5"/>
  <c r="F7827" i="5"/>
  <c r="F7828" i="5"/>
  <c r="F7829" i="5"/>
  <c r="F7830" i="5"/>
  <c r="F7831" i="5"/>
  <c r="F7832" i="5"/>
  <c r="F7833" i="5"/>
  <c r="F7834" i="5"/>
  <c r="F7835" i="5"/>
  <c r="F7836" i="5"/>
  <c r="F7837" i="5"/>
  <c r="F7838" i="5"/>
  <c r="F7839" i="5"/>
  <c r="F7840" i="5"/>
  <c r="F7841" i="5"/>
  <c r="F7842" i="5"/>
  <c r="F7843" i="5"/>
  <c r="F7844" i="5"/>
  <c r="F7845" i="5"/>
  <c r="F7846" i="5"/>
  <c r="F7847" i="5"/>
  <c r="F7848" i="5"/>
  <c r="F7849" i="5"/>
  <c r="F7850" i="5"/>
  <c r="F7851" i="5"/>
  <c r="F7852" i="5"/>
  <c r="F7853" i="5"/>
  <c r="F7854" i="5"/>
  <c r="F7855" i="5"/>
  <c r="F7856" i="5"/>
  <c r="F7857" i="5"/>
  <c r="F7858" i="5"/>
  <c r="F7859" i="5"/>
  <c r="F7860" i="5"/>
  <c r="F7861" i="5"/>
  <c r="F7862" i="5"/>
  <c r="F7863" i="5"/>
  <c r="F7864" i="5"/>
  <c r="F7865" i="5"/>
  <c r="F7866" i="5"/>
  <c r="F7867" i="5"/>
  <c r="F7868" i="5"/>
  <c r="F7869" i="5"/>
  <c r="F7870" i="5"/>
  <c r="F7871" i="5"/>
  <c r="F7872" i="5"/>
  <c r="F7873" i="5"/>
  <c r="F7874" i="5"/>
  <c r="F7875" i="5"/>
  <c r="F7876" i="5"/>
  <c r="F7877" i="5"/>
  <c r="F7878" i="5"/>
  <c r="F7879" i="5"/>
  <c r="F7880" i="5"/>
  <c r="F7881" i="5"/>
  <c r="F7882" i="5"/>
  <c r="F7883" i="5"/>
  <c r="F7884" i="5"/>
  <c r="F7885" i="5"/>
  <c r="F7886" i="5"/>
  <c r="F7887" i="5"/>
  <c r="F7888" i="5"/>
  <c r="F7889" i="5"/>
  <c r="F7890" i="5"/>
  <c r="F7891" i="5"/>
  <c r="F7892" i="5"/>
  <c r="F7893" i="5"/>
  <c r="F7894" i="5"/>
  <c r="F7895" i="5"/>
  <c r="F7896" i="5"/>
  <c r="F7897" i="5"/>
  <c r="F7898" i="5"/>
  <c r="F7899" i="5"/>
  <c r="F7900" i="5"/>
  <c r="F7901" i="5"/>
  <c r="F7902" i="5"/>
  <c r="F7903" i="5"/>
  <c r="F7904" i="5"/>
  <c r="F7905" i="5"/>
  <c r="F7906" i="5"/>
  <c r="F7907" i="5"/>
  <c r="F7908" i="5"/>
  <c r="F7909" i="5"/>
  <c r="F7910" i="5"/>
  <c r="F7911" i="5"/>
  <c r="F7912" i="5"/>
  <c r="F7913" i="5"/>
  <c r="F7914" i="5"/>
  <c r="F7915" i="5"/>
  <c r="F7916" i="5"/>
  <c r="F7917" i="5"/>
  <c r="F7918" i="5"/>
  <c r="F7919" i="5"/>
  <c r="F7920" i="5"/>
  <c r="F7921" i="5"/>
  <c r="F7922" i="5"/>
  <c r="F7923" i="5"/>
  <c r="F7924" i="5"/>
  <c r="F7925" i="5"/>
  <c r="F7926" i="5"/>
  <c r="F7927" i="5"/>
  <c r="F7928" i="5"/>
  <c r="F7929" i="5"/>
  <c r="F7930" i="5"/>
  <c r="F7931" i="5"/>
  <c r="F7932" i="5"/>
  <c r="F7933" i="5"/>
  <c r="F7934" i="5"/>
  <c r="F7935" i="5"/>
  <c r="F7936" i="5"/>
  <c r="F7937" i="5"/>
  <c r="F7938" i="5"/>
  <c r="F7939" i="5"/>
  <c r="F7940" i="5"/>
  <c r="F7941" i="5"/>
  <c r="F7942" i="5"/>
  <c r="F7943" i="5"/>
  <c r="F7944" i="5"/>
  <c r="F7945" i="5"/>
  <c r="F7946" i="5"/>
  <c r="F7947" i="5"/>
  <c r="F7948" i="5"/>
  <c r="F7949" i="5"/>
  <c r="F7950" i="5"/>
  <c r="F7951" i="5"/>
  <c r="F7952" i="5"/>
  <c r="F7953" i="5"/>
  <c r="F7954" i="5"/>
  <c r="F7955" i="5"/>
  <c r="F7956" i="5"/>
  <c r="F7957" i="5"/>
  <c r="F7958" i="5"/>
  <c r="F7959" i="5"/>
  <c r="F7960" i="5"/>
  <c r="F7961" i="5"/>
  <c r="F7962" i="5"/>
  <c r="F7963" i="5"/>
  <c r="F7964" i="5"/>
  <c r="F7965" i="5"/>
  <c r="F7966" i="5"/>
  <c r="F7967" i="5"/>
  <c r="F7968" i="5"/>
  <c r="F7969" i="5"/>
  <c r="F7970" i="5"/>
  <c r="F7971" i="5"/>
  <c r="F7972" i="5"/>
  <c r="F7973" i="5"/>
  <c r="F7974" i="5"/>
  <c r="F7975" i="5"/>
  <c r="F7976" i="5"/>
  <c r="F7977" i="5"/>
  <c r="F7978" i="5"/>
  <c r="F7979" i="5"/>
  <c r="F7980" i="5"/>
  <c r="F7981" i="5"/>
  <c r="F7982" i="5"/>
  <c r="F7983" i="5"/>
  <c r="F7984" i="5"/>
  <c r="F7985" i="5"/>
  <c r="F7986" i="5"/>
  <c r="F7987" i="5"/>
  <c r="F7988" i="5"/>
  <c r="F7989" i="5"/>
  <c r="F7990" i="5"/>
  <c r="F7991" i="5"/>
  <c r="F7992" i="5"/>
  <c r="F7993" i="5"/>
  <c r="F7994" i="5"/>
  <c r="F7995" i="5"/>
  <c r="F7996" i="5"/>
  <c r="F7997" i="5"/>
  <c r="F7998" i="5"/>
  <c r="F7999" i="5"/>
  <c r="F8000" i="5"/>
  <c r="F8001" i="5"/>
  <c r="F8002" i="5"/>
  <c r="F8003" i="5"/>
  <c r="F8004" i="5"/>
  <c r="F8005" i="5"/>
  <c r="F8006" i="5"/>
  <c r="F8007" i="5"/>
  <c r="F8008" i="5"/>
  <c r="F8009" i="5"/>
  <c r="F8010" i="5"/>
  <c r="F8011" i="5"/>
  <c r="F8012" i="5"/>
  <c r="F8013" i="5"/>
  <c r="F8014" i="5"/>
  <c r="F8015" i="5"/>
  <c r="F8016" i="5"/>
  <c r="F8017" i="5"/>
  <c r="F8018" i="5"/>
  <c r="F8019" i="5"/>
  <c r="F8020" i="5"/>
  <c r="F8021" i="5"/>
  <c r="F8022" i="5"/>
  <c r="F8023" i="5"/>
  <c r="F8024" i="5"/>
  <c r="F8025" i="5"/>
  <c r="F8026" i="5"/>
  <c r="F8027" i="5"/>
  <c r="F8028" i="5"/>
  <c r="F8029" i="5"/>
  <c r="F8030" i="5"/>
  <c r="F8031" i="5"/>
  <c r="F8032" i="5"/>
  <c r="F8033" i="5"/>
  <c r="F8034" i="5"/>
  <c r="F8035" i="5"/>
  <c r="F8036" i="5"/>
  <c r="F8037" i="5"/>
  <c r="F8038" i="5"/>
  <c r="F8039" i="5"/>
  <c r="F8040" i="5"/>
  <c r="F8041" i="5"/>
  <c r="F8042" i="5"/>
  <c r="F8043" i="5"/>
  <c r="F8044" i="5"/>
  <c r="F8045" i="5"/>
  <c r="F8046" i="5"/>
  <c r="F8047" i="5"/>
  <c r="F8048" i="5"/>
  <c r="F8049" i="5"/>
  <c r="F8050" i="5"/>
  <c r="F8051" i="5"/>
  <c r="F8052" i="5"/>
  <c r="F8053" i="5"/>
  <c r="F8054" i="5"/>
  <c r="F8055" i="5"/>
  <c r="F8056" i="5"/>
  <c r="F8057" i="5"/>
  <c r="F8058" i="5"/>
  <c r="F8059" i="5"/>
  <c r="F8060" i="5"/>
  <c r="F8061" i="5"/>
  <c r="F8062" i="5"/>
  <c r="F8063" i="5"/>
  <c r="F8064" i="5"/>
  <c r="F8065" i="5"/>
  <c r="F8066" i="5"/>
  <c r="F8067" i="5"/>
  <c r="F8068" i="5"/>
  <c r="F8069" i="5"/>
  <c r="F8070" i="5"/>
  <c r="F8071" i="5"/>
  <c r="F8072" i="5"/>
  <c r="F8073" i="5"/>
  <c r="F8074" i="5"/>
  <c r="F8075" i="5"/>
  <c r="F8076" i="5"/>
  <c r="F8077" i="5"/>
  <c r="F8078" i="5"/>
  <c r="F8079" i="5"/>
  <c r="F8080" i="5"/>
  <c r="F8081" i="5"/>
  <c r="F8082" i="5"/>
  <c r="F8083" i="5"/>
  <c r="F8084" i="5"/>
  <c r="F8085" i="5"/>
  <c r="F8086" i="5"/>
  <c r="F8087" i="5"/>
  <c r="F8088" i="5"/>
  <c r="F8089" i="5"/>
  <c r="F8090" i="5"/>
  <c r="F8091" i="5"/>
  <c r="F8092" i="5"/>
  <c r="F8093" i="5"/>
  <c r="F8094" i="5"/>
  <c r="F8095" i="5"/>
  <c r="F8096" i="5"/>
  <c r="F8097" i="5"/>
  <c r="F8098" i="5"/>
  <c r="F8099" i="5"/>
  <c r="F8100" i="5"/>
  <c r="F8101" i="5"/>
  <c r="F8102" i="5"/>
  <c r="F8103" i="5"/>
  <c r="F8104" i="5"/>
  <c r="F8105" i="5"/>
  <c r="F8106" i="5"/>
  <c r="F8107" i="5"/>
  <c r="F8108" i="5"/>
  <c r="F8109" i="5"/>
  <c r="F8110" i="5"/>
  <c r="F8111" i="5"/>
  <c r="F8112" i="5"/>
  <c r="F8113" i="5"/>
  <c r="F8114" i="5"/>
  <c r="F8115" i="5"/>
  <c r="F8116" i="5"/>
  <c r="F8117" i="5"/>
  <c r="F8118" i="5"/>
  <c r="F8119" i="5"/>
  <c r="F8120" i="5"/>
  <c r="F8121" i="5"/>
  <c r="F8122" i="5"/>
  <c r="F8123" i="5"/>
  <c r="F8124" i="5"/>
  <c r="F8125" i="5"/>
  <c r="F8126" i="5"/>
  <c r="F8127" i="5"/>
  <c r="F8128" i="5"/>
  <c r="F8129" i="5"/>
  <c r="F8130" i="5"/>
  <c r="F8131" i="5"/>
  <c r="F8132" i="5"/>
  <c r="F8133" i="5"/>
  <c r="F8134" i="5"/>
  <c r="F8135" i="5"/>
  <c r="F8136" i="5"/>
  <c r="F8137" i="5"/>
  <c r="F8138" i="5"/>
  <c r="F8139" i="5"/>
  <c r="F8140" i="5"/>
  <c r="F8141" i="5"/>
  <c r="F8142" i="5"/>
  <c r="F8143" i="5"/>
  <c r="F8144" i="5"/>
  <c r="F8145" i="5"/>
  <c r="F8146" i="5"/>
  <c r="F8147" i="5"/>
  <c r="F8148" i="5"/>
  <c r="F8149" i="5"/>
  <c r="F8150" i="5"/>
  <c r="F8151" i="5"/>
  <c r="F8152" i="5"/>
  <c r="F8153" i="5"/>
  <c r="F8154" i="5"/>
  <c r="F8155" i="5"/>
  <c r="F8156" i="5"/>
  <c r="F8157" i="5"/>
  <c r="F8158" i="5"/>
  <c r="F8159" i="5"/>
  <c r="F8160" i="5"/>
  <c r="F8161" i="5"/>
  <c r="F8162" i="5"/>
  <c r="F8163" i="5"/>
  <c r="F8164" i="5"/>
  <c r="F8165" i="5"/>
  <c r="F8166" i="5"/>
  <c r="F8167" i="5"/>
  <c r="F8168" i="5"/>
  <c r="F8169" i="5"/>
  <c r="F8170" i="5"/>
  <c r="F8171" i="5"/>
  <c r="F8172" i="5"/>
  <c r="F8173" i="5"/>
  <c r="F8174" i="5"/>
  <c r="F8175" i="5"/>
  <c r="F8176" i="5"/>
  <c r="F8177" i="5"/>
  <c r="F8178" i="5"/>
  <c r="F8179" i="5"/>
  <c r="F8180" i="5"/>
  <c r="F8181" i="5"/>
  <c r="F8182" i="5"/>
  <c r="F8183" i="5"/>
  <c r="F8184" i="5"/>
  <c r="F8185" i="5"/>
  <c r="F8186" i="5"/>
  <c r="F8187" i="5"/>
  <c r="F8188" i="5"/>
  <c r="F8189" i="5"/>
  <c r="F8190" i="5"/>
  <c r="F8191" i="5"/>
  <c r="F8192" i="5"/>
  <c r="F8193" i="5"/>
  <c r="F8194" i="5"/>
  <c r="F8195" i="5"/>
  <c r="F8196" i="5"/>
  <c r="F8197" i="5"/>
  <c r="F8198" i="5"/>
  <c r="F8199" i="5"/>
  <c r="F8200" i="5"/>
  <c r="F8201" i="5"/>
  <c r="F8202" i="5"/>
  <c r="F8203" i="5"/>
  <c r="F8204" i="5"/>
  <c r="F8205" i="5"/>
  <c r="F8206" i="5"/>
  <c r="F8207" i="5"/>
  <c r="F8208" i="5"/>
  <c r="F8209" i="5"/>
  <c r="F8210" i="5"/>
  <c r="F8211" i="5"/>
  <c r="F8212" i="5"/>
  <c r="F8213" i="5"/>
  <c r="F8214" i="5"/>
  <c r="F8215" i="5"/>
  <c r="F8216" i="5"/>
  <c r="F8217" i="5"/>
  <c r="F8218" i="5"/>
  <c r="F8219" i="5"/>
  <c r="F8220" i="5"/>
  <c r="F8221" i="5"/>
  <c r="F8222" i="5"/>
  <c r="F8223" i="5"/>
  <c r="F8224" i="5"/>
  <c r="F8225" i="5"/>
  <c r="F8226" i="5"/>
  <c r="F8227" i="5"/>
  <c r="F8228" i="5"/>
  <c r="F8229" i="5"/>
  <c r="F8230" i="5"/>
  <c r="F8231" i="5"/>
  <c r="F8232" i="5"/>
  <c r="F8233" i="5"/>
  <c r="F8234" i="5"/>
  <c r="F8235" i="5"/>
  <c r="F8236" i="5"/>
  <c r="F8237" i="5"/>
  <c r="F8238" i="5"/>
  <c r="F8239" i="5"/>
  <c r="F8240" i="5"/>
  <c r="F8241" i="5"/>
  <c r="F8242" i="5"/>
  <c r="F8243" i="5"/>
  <c r="F8244" i="5"/>
  <c r="F8245" i="5"/>
  <c r="F8246" i="5"/>
  <c r="F8247" i="5"/>
  <c r="F8248" i="5"/>
  <c r="F8249" i="5"/>
  <c r="F8250" i="5"/>
  <c r="F8251" i="5"/>
  <c r="F8252" i="5"/>
  <c r="F8253" i="5"/>
  <c r="F8254" i="5"/>
  <c r="F8255" i="5"/>
  <c r="F8256" i="5"/>
  <c r="F8257" i="5"/>
  <c r="F8258" i="5"/>
  <c r="F8259" i="5"/>
  <c r="F8260" i="5"/>
  <c r="F8261" i="5"/>
  <c r="F8262" i="5"/>
  <c r="F8263" i="5"/>
  <c r="F8264" i="5"/>
  <c r="F8265" i="5"/>
  <c r="F8266" i="5"/>
  <c r="F8267" i="5"/>
  <c r="F8268" i="5"/>
  <c r="F8269" i="5"/>
  <c r="F8270" i="5"/>
  <c r="F8271" i="5"/>
  <c r="F8272" i="5"/>
  <c r="F8273" i="5"/>
  <c r="F8274" i="5"/>
  <c r="F8275" i="5"/>
  <c r="F8276" i="5"/>
  <c r="F8277" i="5"/>
  <c r="F8278" i="5"/>
  <c r="F8279" i="5"/>
  <c r="F8280" i="5"/>
  <c r="F8281" i="5"/>
  <c r="F8282" i="5"/>
  <c r="F8283" i="5"/>
  <c r="F8284" i="5"/>
  <c r="F8285" i="5"/>
  <c r="F8286" i="5"/>
  <c r="F8287" i="5"/>
  <c r="F8288" i="5"/>
  <c r="F8289" i="5"/>
  <c r="F8290" i="5"/>
  <c r="F8291" i="5"/>
  <c r="F8292" i="5"/>
  <c r="F8293" i="5"/>
  <c r="F8294" i="5"/>
  <c r="F8295" i="5"/>
  <c r="F8296" i="5"/>
  <c r="F8297" i="5"/>
  <c r="F8298" i="5"/>
  <c r="F8299" i="5"/>
  <c r="F8300" i="5"/>
  <c r="F8301" i="5"/>
  <c r="F8302" i="5"/>
  <c r="F8303" i="5"/>
  <c r="F8304" i="5"/>
  <c r="F8305" i="5"/>
  <c r="F8306" i="5"/>
  <c r="F8307" i="5"/>
  <c r="F8308" i="5"/>
  <c r="F8309" i="5"/>
  <c r="F8310" i="5"/>
  <c r="F8311" i="5"/>
  <c r="F8312" i="5"/>
  <c r="F8313" i="5"/>
  <c r="F8314" i="5"/>
  <c r="F8315" i="5"/>
  <c r="F8316" i="5"/>
  <c r="F8317" i="5"/>
  <c r="F8318" i="5"/>
  <c r="F8319" i="5"/>
  <c r="F8320" i="5"/>
  <c r="F8321" i="5"/>
  <c r="F8322" i="5"/>
  <c r="F8323" i="5"/>
  <c r="F8324" i="5"/>
  <c r="F8325" i="5"/>
  <c r="F8326" i="5"/>
  <c r="F8327" i="5"/>
  <c r="F8328" i="5"/>
  <c r="F8329" i="5"/>
  <c r="F8330" i="5"/>
  <c r="F8331" i="5"/>
  <c r="F8332" i="5"/>
  <c r="F8333" i="5"/>
  <c r="F8334" i="5"/>
  <c r="F8335" i="5"/>
  <c r="F8336" i="5"/>
  <c r="F8337" i="5"/>
  <c r="F8338" i="5"/>
  <c r="F8339" i="5"/>
  <c r="F8340" i="5"/>
  <c r="F8341" i="5"/>
  <c r="F8342" i="5"/>
  <c r="F8343" i="5"/>
  <c r="F8344" i="5"/>
  <c r="F8345" i="5"/>
  <c r="F8346" i="5"/>
  <c r="F8347" i="5"/>
  <c r="F8348" i="5"/>
  <c r="F8349" i="5"/>
  <c r="F8350" i="5"/>
  <c r="F8351" i="5"/>
  <c r="F8352" i="5"/>
  <c r="F8353" i="5"/>
  <c r="F8354" i="5"/>
  <c r="F8355" i="5"/>
  <c r="F8356" i="5"/>
  <c r="F8357" i="5"/>
  <c r="F8358" i="5"/>
  <c r="F8359" i="5"/>
  <c r="F8360" i="5"/>
  <c r="F8361" i="5"/>
  <c r="F8362" i="5"/>
  <c r="F8363" i="5"/>
  <c r="F8364" i="5"/>
  <c r="F8365" i="5"/>
  <c r="F8366" i="5"/>
  <c r="F8367" i="5"/>
  <c r="F8368" i="5"/>
  <c r="F8369" i="5"/>
  <c r="F8370" i="5"/>
  <c r="F8371" i="5"/>
  <c r="F8372" i="5"/>
  <c r="F8373" i="5"/>
  <c r="F8374" i="5"/>
  <c r="F8375" i="5"/>
  <c r="F8376" i="5"/>
  <c r="F8377" i="5"/>
  <c r="F8378" i="5"/>
  <c r="F8379" i="5"/>
  <c r="F8380" i="5"/>
  <c r="F8381" i="5"/>
  <c r="F8382" i="5"/>
  <c r="F8383" i="5"/>
  <c r="F8384" i="5"/>
  <c r="F8385" i="5"/>
  <c r="F8386" i="5"/>
  <c r="F8387" i="5"/>
  <c r="F8388" i="5"/>
  <c r="F8389" i="5"/>
  <c r="F8390" i="5"/>
  <c r="F8391" i="5"/>
  <c r="F8392" i="5"/>
  <c r="F8393" i="5"/>
  <c r="F8394" i="5"/>
  <c r="F8395" i="5"/>
  <c r="F8396" i="5"/>
  <c r="F8397" i="5"/>
  <c r="F8398" i="5"/>
  <c r="F8399" i="5"/>
  <c r="F8400" i="5"/>
  <c r="F8401" i="5"/>
  <c r="F8402" i="5"/>
  <c r="F8403" i="5"/>
  <c r="F8404" i="5"/>
  <c r="F8405" i="5"/>
  <c r="F8406" i="5"/>
  <c r="F8407" i="5"/>
  <c r="F8408" i="5"/>
  <c r="F8409" i="5"/>
  <c r="F8410" i="5"/>
  <c r="F8411" i="5"/>
  <c r="F8412" i="5"/>
  <c r="F8413" i="5"/>
  <c r="F8414" i="5"/>
  <c r="F8415" i="5"/>
  <c r="F8416" i="5"/>
  <c r="F8417" i="5"/>
  <c r="F8418" i="5"/>
  <c r="F8419" i="5"/>
  <c r="F8420" i="5"/>
  <c r="F8421" i="5"/>
  <c r="F8422" i="5"/>
  <c r="F8423" i="5"/>
  <c r="F8424" i="5"/>
  <c r="F8425" i="5"/>
  <c r="F8426" i="5"/>
  <c r="F8427" i="5"/>
  <c r="F8428" i="5"/>
  <c r="F8429" i="5"/>
  <c r="F8430" i="5"/>
  <c r="F8431" i="5"/>
  <c r="F8432" i="5"/>
  <c r="F8433" i="5"/>
  <c r="F8434" i="5"/>
  <c r="F8435" i="5"/>
  <c r="F8436" i="5"/>
  <c r="F8437" i="5"/>
  <c r="F8438" i="5"/>
  <c r="F8439" i="5"/>
  <c r="F8440" i="5"/>
  <c r="F8441" i="5"/>
  <c r="F8442" i="5"/>
  <c r="F8443" i="5"/>
  <c r="F8444" i="5"/>
  <c r="F8445" i="5"/>
  <c r="F8446" i="5"/>
  <c r="F8447" i="5"/>
  <c r="F8448" i="5"/>
  <c r="F8449" i="5"/>
  <c r="F8450" i="5"/>
  <c r="F8451" i="5"/>
  <c r="F8452" i="5"/>
  <c r="F8453" i="5"/>
  <c r="F8454" i="5"/>
  <c r="F8455" i="5"/>
  <c r="F8456" i="5"/>
  <c r="F8457" i="5"/>
  <c r="F8458" i="5"/>
  <c r="F8459" i="5"/>
  <c r="F8460" i="5"/>
  <c r="F8461" i="5"/>
  <c r="F8462" i="5"/>
  <c r="F8463" i="5"/>
  <c r="F8464" i="5"/>
  <c r="F8465" i="5"/>
  <c r="F8466" i="5"/>
  <c r="F8467" i="5"/>
  <c r="F8468" i="5"/>
  <c r="F8469" i="5"/>
  <c r="F8470" i="5"/>
  <c r="F8471" i="5"/>
  <c r="F8472" i="5"/>
  <c r="F8473" i="5"/>
  <c r="F8474" i="5"/>
  <c r="F8475" i="5"/>
  <c r="F8476" i="5"/>
  <c r="F8477" i="5"/>
  <c r="F8478" i="5"/>
  <c r="F8479" i="5"/>
  <c r="F8480" i="5"/>
  <c r="F8481" i="5"/>
  <c r="F8482" i="5"/>
  <c r="F8483" i="5"/>
  <c r="F8484" i="5"/>
  <c r="F8485" i="5"/>
  <c r="F8486" i="5"/>
  <c r="F8487" i="5"/>
  <c r="F8488" i="5"/>
  <c r="F8489" i="5"/>
  <c r="F8490" i="5"/>
  <c r="F8491" i="5"/>
  <c r="F8492" i="5"/>
  <c r="F8493" i="5"/>
  <c r="F8494" i="5"/>
  <c r="F8495" i="5"/>
  <c r="F8496" i="5"/>
  <c r="F8497" i="5"/>
  <c r="F8498" i="5"/>
  <c r="F8499" i="5"/>
  <c r="F8500" i="5"/>
  <c r="F8501" i="5"/>
  <c r="F8502" i="5"/>
  <c r="F8503" i="5"/>
  <c r="F8504" i="5"/>
  <c r="F8505" i="5"/>
  <c r="F8506" i="5"/>
  <c r="F8507" i="5"/>
  <c r="F8508" i="5"/>
  <c r="F8509" i="5"/>
  <c r="F8510" i="5"/>
  <c r="F8511" i="5"/>
  <c r="F8512" i="5"/>
  <c r="F8513" i="5"/>
  <c r="F8514" i="5"/>
  <c r="F8515" i="5"/>
  <c r="F8516" i="5"/>
  <c r="F8517" i="5"/>
  <c r="F8518" i="5"/>
  <c r="F8519" i="5"/>
  <c r="F8520" i="5"/>
  <c r="F8521" i="5"/>
  <c r="F8522" i="5"/>
  <c r="F8523" i="5"/>
  <c r="F8524" i="5"/>
  <c r="F8525" i="5"/>
  <c r="F8526" i="5"/>
  <c r="F8527" i="5"/>
  <c r="F8528" i="5"/>
  <c r="F8529" i="5"/>
  <c r="F8530" i="5"/>
  <c r="F8531" i="5"/>
  <c r="F8532" i="5"/>
  <c r="F8533" i="5"/>
  <c r="F8534" i="5"/>
  <c r="F8535" i="5"/>
  <c r="F8536" i="5"/>
  <c r="F8537" i="5"/>
  <c r="F8538" i="5"/>
  <c r="F8539" i="5"/>
  <c r="F8540" i="5"/>
  <c r="F8541" i="5"/>
  <c r="F8542" i="5"/>
  <c r="F8543" i="5"/>
  <c r="F8544" i="5"/>
  <c r="F8545" i="5"/>
  <c r="F8546" i="5"/>
  <c r="F8547" i="5"/>
  <c r="F8548" i="5"/>
  <c r="F8549" i="5"/>
  <c r="F8550" i="5"/>
  <c r="F8551" i="5"/>
  <c r="F8552" i="5"/>
  <c r="F8553" i="5"/>
  <c r="F8554" i="5"/>
  <c r="F8555" i="5"/>
  <c r="F8556" i="5"/>
  <c r="F8557" i="5"/>
  <c r="F8558" i="5"/>
  <c r="F8559" i="5"/>
  <c r="F8560" i="5"/>
  <c r="F8561" i="5"/>
  <c r="F8562" i="5"/>
  <c r="F8563" i="5"/>
  <c r="F8564" i="5"/>
  <c r="F8565" i="5"/>
  <c r="F8566" i="5"/>
  <c r="F8567" i="5"/>
  <c r="F8568" i="5"/>
  <c r="F8569" i="5"/>
  <c r="F8570" i="5"/>
  <c r="F8571" i="5"/>
  <c r="F8572" i="5"/>
  <c r="F8573" i="5"/>
  <c r="F8574" i="5"/>
  <c r="F8575" i="5"/>
  <c r="F8576" i="5"/>
  <c r="F8577" i="5"/>
  <c r="F8578" i="5"/>
  <c r="F8579" i="5"/>
  <c r="F8580" i="5"/>
  <c r="F8581" i="5"/>
  <c r="F8582" i="5"/>
  <c r="F8583" i="5"/>
  <c r="F8584" i="5"/>
  <c r="F8585" i="5"/>
  <c r="F8586" i="5"/>
  <c r="F8587" i="5"/>
  <c r="F8588" i="5"/>
  <c r="F8589" i="5"/>
  <c r="F8590" i="5"/>
  <c r="F8591" i="5"/>
  <c r="F8592" i="5"/>
  <c r="F8593" i="5"/>
  <c r="F8594" i="5"/>
  <c r="F8595" i="5"/>
  <c r="F8596" i="5"/>
  <c r="F8597" i="5"/>
  <c r="F8598" i="5"/>
  <c r="F8599" i="5"/>
  <c r="F8600" i="5"/>
  <c r="F8601" i="5"/>
  <c r="F8602" i="5"/>
  <c r="F8603" i="5"/>
  <c r="F8604" i="5"/>
  <c r="F8605" i="5"/>
  <c r="F8606" i="5"/>
  <c r="F8607" i="5"/>
  <c r="F8608" i="5"/>
  <c r="F8609" i="5"/>
  <c r="F8610" i="5"/>
  <c r="F8611" i="5"/>
  <c r="F8612" i="5"/>
  <c r="F8613" i="5"/>
  <c r="F8614" i="5"/>
  <c r="F8615" i="5"/>
  <c r="F8616" i="5"/>
  <c r="F8617" i="5"/>
  <c r="F8618" i="5"/>
  <c r="F8619" i="5"/>
  <c r="F8620" i="5"/>
  <c r="F8621" i="5"/>
  <c r="F8622" i="5"/>
  <c r="F8623" i="5"/>
  <c r="F8624" i="5"/>
  <c r="F8625" i="5"/>
  <c r="F8626" i="5"/>
  <c r="F8627" i="5"/>
  <c r="F8628" i="5"/>
  <c r="F8629" i="5"/>
  <c r="F8630" i="5"/>
  <c r="F8631" i="5"/>
  <c r="F8632" i="5"/>
  <c r="F8633" i="5"/>
  <c r="F8634" i="5"/>
  <c r="F8635" i="5"/>
  <c r="F8636" i="5"/>
  <c r="F8637" i="5"/>
  <c r="F8638" i="5"/>
  <c r="F8639" i="5"/>
  <c r="F8640" i="5"/>
  <c r="F8641" i="5"/>
  <c r="F8642" i="5"/>
  <c r="F8643" i="5"/>
  <c r="F8644" i="5"/>
  <c r="F8645" i="5"/>
  <c r="F8646" i="5"/>
  <c r="F8647" i="5"/>
  <c r="F8648" i="5"/>
  <c r="F8649" i="5"/>
  <c r="F8650" i="5"/>
  <c r="F8651" i="5"/>
  <c r="F8652" i="5"/>
  <c r="F8653" i="5"/>
  <c r="F8654" i="5"/>
  <c r="F8655" i="5"/>
  <c r="F2" i="5"/>
  <c r="E2" i="5" s="1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84" i="4"/>
  <c r="H1285" i="4"/>
  <c r="H1286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876" i="4"/>
  <c r="H877" i="4"/>
  <c r="H878" i="4"/>
  <c r="H879" i="4"/>
  <c r="H880" i="4"/>
  <c r="H881" i="4"/>
  <c r="H882" i="4"/>
  <c r="H883" i="4"/>
  <c r="H884" i="4"/>
  <c r="H885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2" i="4"/>
  <c r="H23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K501" i="6"/>
  <c r="K502" i="6"/>
  <c r="K503" i="6"/>
  <c r="K504" i="6"/>
  <c r="K505" i="6"/>
  <c r="K506" i="6"/>
  <c r="K507" i="6"/>
  <c r="K508" i="6"/>
  <c r="K509" i="6"/>
  <c r="K510" i="6"/>
  <c r="K511" i="6"/>
  <c r="K512" i="6"/>
  <c r="K513" i="6"/>
  <c r="K514" i="6"/>
  <c r="K515" i="6"/>
  <c r="K516" i="6"/>
  <c r="K517" i="6"/>
  <c r="K518" i="6"/>
  <c r="K519" i="6"/>
  <c r="K520" i="6"/>
  <c r="K521" i="6"/>
  <c r="K522" i="6"/>
  <c r="K523" i="6"/>
  <c r="K524" i="6"/>
  <c r="K525" i="6"/>
  <c r="K526" i="6"/>
  <c r="K527" i="6"/>
  <c r="K528" i="6"/>
  <c r="K529" i="6"/>
  <c r="K530" i="6"/>
  <c r="K531" i="6"/>
  <c r="K532" i="6"/>
  <c r="K533" i="6"/>
  <c r="K534" i="6"/>
  <c r="K535" i="6"/>
  <c r="K536" i="6"/>
  <c r="K537" i="6"/>
  <c r="K538" i="6"/>
  <c r="K539" i="6"/>
  <c r="K540" i="6"/>
  <c r="K541" i="6"/>
  <c r="K542" i="6"/>
  <c r="K543" i="6"/>
  <c r="K544" i="6"/>
  <c r="K545" i="6"/>
  <c r="K546" i="6"/>
  <c r="K547" i="6"/>
  <c r="K548" i="6"/>
  <c r="K549" i="6"/>
  <c r="K550" i="6"/>
  <c r="K551" i="6"/>
  <c r="K552" i="6"/>
  <c r="K553" i="6"/>
  <c r="K554" i="6"/>
  <c r="K555" i="6"/>
  <c r="K556" i="6"/>
  <c r="K557" i="6"/>
  <c r="K558" i="6"/>
  <c r="K559" i="6"/>
  <c r="K560" i="6"/>
  <c r="K561" i="6"/>
  <c r="K562" i="6"/>
  <c r="K563" i="6"/>
  <c r="K564" i="6"/>
  <c r="K565" i="6"/>
  <c r="K566" i="6"/>
  <c r="K567" i="6"/>
  <c r="K568" i="6"/>
  <c r="K569" i="6"/>
  <c r="K570" i="6"/>
  <c r="K571" i="6"/>
  <c r="K572" i="6"/>
  <c r="K573" i="6"/>
  <c r="K574" i="6"/>
  <c r="K575" i="6"/>
  <c r="K576" i="6"/>
  <c r="K577" i="6"/>
  <c r="K578" i="6"/>
  <c r="K579" i="6"/>
  <c r="K580" i="6"/>
  <c r="K581" i="6"/>
  <c r="K582" i="6"/>
  <c r="K583" i="6"/>
  <c r="K584" i="6"/>
  <c r="K585" i="6"/>
  <c r="K586" i="6"/>
  <c r="K587" i="6"/>
  <c r="K588" i="6"/>
  <c r="K589" i="6"/>
  <c r="K590" i="6"/>
  <c r="K591" i="6"/>
  <c r="K592" i="6"/>
  <c r="K593" i="6"/>
  <c r="K594" i="6"/>
  <c r="K595" i="6"/>
  <c r="K596" i="6"/>
  <c r="K597" i="6"/>
  <c r="K598" i="6"/>
  <c r="K599" i="6"/>
  <c r="K600" i="6"/>
  <c r="K601" i="6"/>
  <c r="K602" i="6"/>
  <c r="K603" i="6"/>
  <c r="K604" i="6"/>
  <c r="K605" i="6"/>
  <c r="K606" i="6"/>
  <c r="K607" i="6"/>
  <c r="K608" i="6"/>
  <c r="K609" i="6"/>
  <c r="K610" i="6"/>
  <c r="K611" i="6"/>
  <c r="K612" i="6"/>
  <c r="K613" i="6"/>
  <c r="K614" i="6"/>
  <c r="K615" i="6"/>
  <c r="K616" i="6"/>
  <c r="K617" i="6"/>
  <c r="K618" i="6"/>
  <c r="K619" i="6"/>
  <c r="K620" i="6"/>
  <c r="K621" i="6"/>
  <c r="K622" i="6"/>
  <c r="K623" i="6"/>
  <c r="K624" i="6"/>
  <c r="K625" i="6"/>
  <c r="K626" i="6"/>
  <c r="K627" i="6"/>
  <c r="K628" i="6"/>
  <c r="K629" i="6"/>
  <c r="K630" i="6"/>
  <c r="K631" i="6"/>
  <c r="K632" i="6"/>
  <c r="K633" i="6"/>
  <c r="K634" i="6"/>
  <c r="K635" i="6"/>
  <c r="K636" i="6"/>
  <c r="K637" i="6"/>
  <c r="K638" i="6"/>
  <c r="K639" i="6"/>
  <c r="K640" i="6"/>
  <c r="K641" i="6"/>
  <c r="K642" i="6"/>
  <c r="K643" i="6"/>
  <c r="K644" i="6"/>
  <c r="K645" i="6"/>
  <c r="K646" i="6"/>
  <c r="K647" i="6"/>
  <c r="K648" i="6"/>
  <c r="K649" i="6"/>
  <c r="K650" i="6"/>
  <c r="K651" i="6"/>
  <c r="K652" i="6"/>
  <c r="K653" i="6"/>
  <c r="K654" i="6"/>
  <c r="K655" i="6"/>
  <c r="K656" i="6"/>
  <c r="K657" i="6"/>
  <c r="K658" i="6"/>
  <c r="K659" i="6"/>
  <c r="K660" i="6"/>
  <c r="K661" i="6"/>
  <c r="K662" i="6"/>
  <c r="K663" i="6"/>
  <c r="K664" i="6"/>
  <c r="K665" i="6"/>
  <c r="K666" i="6"/>
  <c r="K667" i="6"/>
  <c r="K668" i="6"/>
  <c r="K669" i="6"/>
  <c r="K670" i="6"/>
  <c r="K671" i="6"/>
  <c r="K672" i="6"/>
  <c r="K673" i="6"/>
  <c r="K674" i="6"/>
  <c r="K675" i="6"/>
  <c r="K676" i="6"/>
  <c r="K677" i="6"/>
  <c r="K678" i="6"/>
  <c r="K679" i="6"/>
  <c r="K680" i="6"/>
  <c r="K681" i="6"/>
  <c r="K682" i="6"/>
  <c r="K683" i="6"/>
  <c r="K684" i="6"/>
  <c r="K685" i="6"/>
  <c r="K686" i="6"/>
  <c r="K687" i="6"/>
  <c r="K688" i="6"/>
  <c r="K689" i="6"/>
  <c r="K690" i="6"/>
  <c r="K691" i="6"/>
  <c r="K692" i="6"/>
  <c r="K693" i="6"/>
  <c r="K694" i="6"/>
  <c r="K695" i="6"/>
  <c r="K696" i="6"/>
  <c r="K697" i="6"/>
  <c r="K698" i="6"/>
  <c r="K699" i="6"/>
  <c r="K700" i="6"/>
  <c r="K701" i="6"/>
  <c r="K702" i="6"/>
  <c r="K703" i="6"/>
  <c r="K704" i="6"/>
  <c r="K705" i="6"/>
  <c r="K706" i="6"/>
  <c r="K707" i="6"/>
  <c r="K708" i="6"/>
  <c r="K709" i="6"/>
  <c r="K710" i="6"/>
  <c r="K711" i="6"/>
  <c r="K712" i="6"/>
  <c r="K713" i="6"/>
  <c r="K714" i="6"/>
  <c r="K715" i="6"/>
  <c r="K716" i="6"/>
  <c r="K717" i="6"/>
  <c r="K718" i="6"/>
  <c r="K719" i="6"/>
  <c r="K720" i="6"/>
  <c r="K721" i="6"/>
  <c r="K722" i="6"/>
  <c r="K723" i="6"/>
  <c r="K724" i="6"/>
  <c r="K725" i="6"/>
  <c r="K726" i="6"/>
  <c r="K727" i="6"/>
  <c r="K728" i="6"/>
  <c r="K729" i="6"/>
  <c r="K730" i="6"/>
  <c r="K731" i="6"/>
  <c r="K732" i="6"/>
  <c r="K733" i="6"/>
  <c r="K734" i="6"/>
  <c r="K735" i="6"/>
  <c r="K736" i="6"/>
  <c r="K737" i="6"/>
  <c r="K738" i="6"/>
  <c r="K739" i="6"/>
  <c r="K740" i="6"/>
  <c r="K741" i="6"/>
  <c r="K742" i="6"/>
  <c r="K743" i="6"/>
  <c r="K744" i="6"/>
  <c r="K745" i="6"/>
  <c r="K746" i="6"/>
  <c r="K747" i="6"/>
  <c r="K748" i="6"/>
  <c r="K749" i="6"/>
  <c r="K750" i="6"/>
  <c r="K751" i="6"/>
  <c r="K752" i="6"/>
  <c r="K753" i="6"/>
  <c r="K754" i="6"/>
  <c r="K755" i="6"/>
  <c r="K756" i="6"/>
  <c r="K757" i="6"/>
  <c r="K758" i="6"/>
  <c r="K759" i="6"/>
  <c r="K760" i="6"/>
  <c r="K761" i="6"/>
  <c r="K762" i="6"/>
  <c r="K763" i="6"/>
  <c r="K764" i="6"/>
  <c r="K765" i="6"/>
  <c r="K766" i="6"/>
  <c r="K767" i="6"/>
  <c r="K768" i="6"/>
  <c r="K769" i="6"/>
  <c r="K770" i="6"/>
  <c r="K771" i="6"/>
  <c r="K772" i="6"/>
  <c r="K773" i="6"/>
  <c r="K774" i="6"/>
  <c r="K775" i="6"/>
  <c r="K776" i="6"/>
  <c r="K777" i="6"/>
  <c r="K778" i="6"/>
  <c r="K779" i="6"/>
  <c r="K780" i="6"/>
  <c r="K781" i="6"/>
  <c r="K782" i="6"/>
  <c r="K783" i="6"/>
  <c r="K784" i="6"/>
  <c r="K785" i="6"/>
  <c r="K786" i="6"/>
  <c r="K787" i="6"/>
  <c r="K788" i="6"/>
  <c r="K789" i="6"/>
  <c r="K790" i="6"/>
  <c r="K791" i="6"/>
  <c r="K792" i="6"/>
  <c r="K793" i="6"/>
  <c r="K794" i="6"/>
  <c r="K795" i="6"/>
  <c r="K796" i="6"/>
  <c r="K797" i="6"/>
  <c r="K798" i="6"/>
  <c r="K799" i="6"/>
  <c r="K800" i="6"/>
  <c r="K801" i="6"/>
  <c r="K802" i="6"/>
  <c r="K803" i="6"/>
  <c r="K804" i="6"/>
  <c r="K805" i="6"/>
  <c r="K806" i="6"/>
  <c r="K807" i="6"/>
  <c r="K808" i="6"/>
  <c r="K809" i="6"/>
  <c r="K810" i="6"/>
  <c r="K811" i="6"/>
  <c r="K812" i="6"/>
  <c r="K813" i="6"/>
  <c r="K814" i="6"/>
  <c r="K815" i="6"/>
  <c r="K816" i="6"/>
  <c r="K817" i="6"/>
  <c r="K818" i="6"/>
  <c r="K819" i="6"/>
  <c r="K820" i="6"/>
  <c r="K821" i="6"/>
  <c r="K822" i="6"/>
  <c r="K823" i="6"/>
  <c r="K824" i="6"/>
  <c r="K825" i="6"/>
  <c r="K826" i="6"/>
  <c r="K827" i="6"/>
  <c r="K828" i="6"/>
  <c r="K829" i="6"/>
  <c r="K830" i="6"/>
  <c r="K831" i="6"/>
  <c r="K832" i="6"/>
  <c r="K833" i="6"/>
  <c r="K834" i="6"/>
  <c r="K835" i="6"/>
  <c r="K836" i="6"/>
  <c r="K837" i="6"/>
  <c r="K838" i="6"/>
  <c r="K839" i="6"/>
  <c r="K840" i="6"/>
  <c r="K841" i="6"/>
  <c r="K842" i="6"/>
  <c r="K843" i="6"/>
  <c r="K844" i="6"/>
  <c r="K845" i="6"/>
  <c r="K846" i="6"/>
  <c r="K847" i="6"/>
  <c r="K848" i="6"/>
  <c r="K849" i="6"/>
  <c r="K850" i="6"/>
  <c r="K851" i="6"/>
  <c r="K852" i="6"/>
  <c r="K853" i="6"/>
  <c r="K854" i="6"/>
  <c r="K855" i="6"/>
  <c r="K856" i="6"/>
  <c r="K857" i="6"/>
  <c r="K858" i="6"/>
  <c r="K859" i="6"/>
  <c r="K860" i="6"/>
  <c r="K861" i="6"/>
  <c r="K862" i="6"/>
  <c r="K863" i="6"/>
  <c r="K864" i="6"/>
  <c r="K865" i="6"/>
  <c r="K866" i="6"/>
  <c r="K867" i="6"/>
  <c r="K868" i="6"/>
  <c r="K869" i="6"/>
  <c r="K870" i="6"/>
  <c r="K871" i="6"/>
  <c r="K872" i="6"/>
  <c r="K873" i="6"/>
  <c r="K874" i="6"/>
  <c r="K875" i="6"/>
  <c r="K876" i="6"/>
  <c r="K877" i="6"/>
  <c r="K878" i="6"/>
  <c r="K879" i="6"/>
  <c r="K880" i="6"/>
  <c r="K881" i="6"/>
  <c r="K882" i="6"/>
  <c r="K883" i="6"/>
  <c r="K884" i="6"/>
  <c r="K885" i="6"/>
  <c r="K886" i="6"/>
  <c r="K887" i="6"/>
  <c r="K888" i="6"/>
  <c r="K889" i="6"/>
  <c r="K890" i="6"/>
  <c r="K891" i="6"/>
  <c r="K892" i="6"/>
  <c r="K893" i="6"/>
  <c r="K894" i="6"/>
  <c r="K895" i="6"/>
  <c r="K896" i="6"/>
  <c r="K897" i="6"/>
  <c r="K898" i="6"/>
  <c r="K899" i="6"/>
  <c r="K900" i="6"/>
  <c r="K901" i="6"/>
  <c r="K902" i="6"/>
  <c r="K903" i="6"/>
  <c r="K904" i="6"/>
  <c r="K905" i="6"/>
  <c r="K906" i="6"/>
  <c r="K907" i="6"/>
  <c r="K908" i="6"/>
  <c r="K909" i="6"/>
  <c r="K910" i="6"/>
  <c r="K911" i="6"/>
  <c r="K912" i="6"/>
  <c r="K913" i="6"/>
  <c r="K914" i="6"/>
  <c r="K915" i="6"/>
  <c r="K916" i="6"/>
  <c r="K917" i="6"/>
  <c r="K918" i="6"/>
  <c r="K919" i="6"/>
  <c r="K920" i="6"/>
  <c r="K921" i="6"/>
  <c r="K922" i="6"/>
  <c r="K923" i="6"/>
  <c r="K924" i="6"/>
  <c r="K925" i="6"/>
  <c r="K926" i="6"/>
  <c r="K927" i="6"/>
  <c r="K928" i="6"/>
  <c r="K929" i="6"/>
  <c r="K930" i="6"/>
  <c r="K931" i="6"/>
  <c r="K932" i="6"/>
  <c r="K933" i="6"/>
  <c r="K934" i="6"/>
  <c r="K935" i="6"/>
  <c r="K936" i="6"/>
  <c r="K937" i="6"/>
  <c r="K938" i="6"/>
  <c r="K939" i="6"/>
  <c r="K940" i="6"/>
  <c r="K941" i="6"/>
  <c r="K942" i="6"/>
  <c r="K943" i="6"/>
  <c r="K944" i="6"/>
  <c r="K945" i="6"/>
  <c r="K946" i="6"/>
  <c r="K947" i="6"/>
  <c r="K948" i="6"/>
  <c r="K949" i="6"/>
  <c r="K950" i="6"/>
  <c r="K951" i="6"/>
  <c r="K952" i="6"/>
  <c r="K953" i="6"/>
  <c r="K954" i="6"/>
  <c r="K955" i="6"/>
  <c r="K956" i="6"/>
  <c r="K957" i="6"/>
  <c r="K958" i="6"/>
  <c r="K959" i="6"/>
  <c r="K960" i="6"/>
  <c r="K961" i="6"/>
  <c r="K962" i="6"/>
  <c r="K963" i="6"/>
  <c r="K964" i="6"/>
  <c r="K965" i="6"/>
  <c r="K966" i="6"/>
  <c r="K967" i="6"/>
  <c r="K968" i="6"/>
  <c r="K969" i="6"/>
  <c r="K970" i="6"/>
  <c r="K971" i="6"/>
  <c r="K972" i="6"/>
  <c r="K973" i="6"/>
  <c r="K974" i="6"/>
  <c r="K975" i="6"/>
  <c r="K976" i="6"/>
  <c r="K977" i="6"/>
  <c r="K978" i="6"/>
  <c r="K979" i="6"/>
  <c r="K980" i="6"/>
  <c r="K981" i="6"/>
  <c r="K982" i="6"/>
  <c r="K983" i="6"/>
  <c r="K984" i="6"/>
  <c r="K985" i="6"/>
  <c r="K986" i="6"/>
  <c r="K987" i="6"/>
  <c r="K988" i="6"/>
  <c r="K989" i="6"/>
  <c r="K990" i="6"/>
  <c r="K991" i="6"/>
  <c r="K992" i="6"/>
  <c r="K993" i="6"/>
  <c r="K994" i="6"/>
  <c r="K995" i="6"/>
  <c r="K996" i="6"/>
  <c r="K997" i="6"/>
  <c r="K998" i="6"/>
  <c r="K999" i="6"/>
  <c r="K1000" i="6"/>
  <c r="K1001" i="6"/>
  <c r="K1002" i="6"/>
  <c r="K1003" i="6"/>
  <c r="K1004" i="6"/>
  <c r="K1005" i="6"/>
  <c r="K1006" i="6"/>
  <c r="K1007" i="6"/>
  <c r="K1008" i="6"/>
  <c r="K1009" i="6"/>
  <c r="K1010" i="6"/>
  <c r="K1011" i="6"/>
  <c r="K1012" i="6"/>
  <c r="K1013" i="6"/>
  <c r="K1014" i="6"/>
  <c r="K1015" i="6"/>
  <c r="K1016" i="6"/>
  <c r="K1017" i="6"/>
  <c r="K1018" i="6"/>
  <c r="K1019" i="6"/>
  <c r="K1020" i="6"/>
  <c r="K1021" i="6"/>
  <c r="K1022" i="6"/>
  <c r="K1023" i="6"/>
  <c r="K1024" i="6"/>
  <c r="K1025" i="6"/>
  <c r="K1026" i="6"/>
  <c r="K1027" i="6"/>
  <c r="K1028" i="6"/>
  <c r="K1029" i="6"/>
  <c r="K1030" i="6"/>
  <c r="K1031" i="6"/>
  <c r="K1032" i="6"/>
  <c r="K1033" i="6"/>
  <c r="K1034" i="6"/>
  <c r="K1035" i="6"/>
  <c r="K1036" i="6"/>
  <c r="K1037" i="6"/>
  <c r="K1038" i="6"/>
  <c r="K1039" i="6"/>
  <c r="K1040" i="6"/>
  <c r="K1041" i="6"/>
  <c r="K1042" i="6"/>
  <c r="K1043" i="6"/>
  <c r="K1044" i="6"/>
  <c r="K1045" i="6"/>
  <c r="K1046" i="6"/>
  <c r="K1047" i="6"/>
  <c r="K1048" i="6"/>
  <c r="K1049" i="6"/>
  <c r="K1050" i="6"/>
  <c r="K1051" i="6"/>
  <c r="K1052" i="6"/>
  <c r="K1053" i="6"/>
  <c r="K1054" i="6"/>
  <c r="K1055" i="6"/>
  <c r="K1056" i="6"/>
  <c r="K1057" i="6"/>
  <c r="K1058" i="6"/>
  <c r="K1059" i="6"/>
  <c r="K1060" i="6"/>
  <c r="K1061" i="6"/>
  <c r="K1062" i="6"/>
  <c r="K1063" i="6"/>
  <c r="K1064" i="6"/>
  <c r="K1065" i="6"/>
  <c r="K1066" i="6"/>
  <c r="K1067" i="6"/>
  <c r="K1068" i="6"/>
  <c r="K1069" i="6"/>
  <c r="K1070" i="6"/>
  <c r="K1071" i="6"/>
  <c r="K1072" i="6"/>
  <c r="K1073" i="6"/>
  <c r="K1074" i="6"/>
  <c r="K1075" i="6"/>
  <c r="K1076" i="6"/>
  <c r="K1077" i="6"/>
  <c r="K1078" i="6"/>
  <c r="K1079" i="6"/>
  <c r="K1080" i="6"/>
  <c r="K1081" i="6"/>
  <c r="K1082" i="6"/>
  <c r="K1083" i="6"/>
  <c r="K1084" i="6"/>
  <c r="K1085" i="6"/>
  <c r="K1086" i="6"/>
  <c r="K1087" i="6"/>
  <c r="K1088" i="6"/>
  <c r="K1089" i="6"/>
  <c r="K1090" i="6"/>
  <c r="K1091" i="6"/>
  <c r="K1092" i="6"/>
  <c r="K1093" i="6"/>
  <c r="K1094" i="6"/>
  <c r="K1095" i="6"/>
  <c r="K1096" i="6"/>
  <c r="K1097" i="6"/>
  <c r="K1098" i="6"/>
  <c r="K1099" i="6"/>
  <c r="K1100" i="6"/>
  <c r="K1101" i="6"/>
  <c r="K1102" i="6"/>
  <c r="K1103" i="6"/>
  <c r="K1104" i="6"/>
  <c r="K1105" i="6"/>
  <c r="K1106" i="6"/>
  <c r="K1107" i="6"/>
  <c r="K1108" i="6"/>
  <c r="K1109" i="6"/>
  <c r="K1110" i="6"/>
  <c r="K1111" i="6"/>
  <c r="K1112" i="6"/>
  <c r="K1113" i="6"/>
  <c r="K1114" i="6"/>
  <c r="K1115" i="6"/>
  <c r="K1116" i="6"/>
  <c r="K1117" i="6"/>
  <c r="K1118" i="6"/>
  <c r="K1119" i="6"/>
  <c r="K1120" i="6"/>
  <c r="K1121" i="6"/>
  <c r="K1122" i="6"/>
  <c r="K1123" i="6"/>
  <c r="K1124" i="6"/>
  <c r="K1125" i="6"/>
  <c r="K1126" i="6"/>
  <c r="K1127" i="6"/>
  <c r="K1128" i="6"/>
  <c r="K1129" i="6"/>
  <c r="K1130" i="6"/>
  <c r="K1131" i="6"/>
  <c r="K1132" i="6"/>
  <c r="K1133" i="6"/>
  <c r="K1134" i="6"/>
  <c r="K1135" i="6"/>
  <c r="K1136" i="6"/>
  <c r="K1137" i="6"/>
  <c r="K1138" i="6"/>
  <c r="K1139" i="6"/>
  <c r="K1140" i="6"/>
  <c r="K1141" i="6"/>
  <c r="K1142" i="6"/>
  <c r="K1143" i="6"/>
  <c r="K1144" i="6"/>
  <c r="K1145" i="6"/>
  <c r="K1146" i="6"/>
  <c r="K1147" i="6"/>
  <c r="K1148" i="6"/>
  <c r="K1149" i="6"/>
  <c r="K1150" i="6"/>
  <c r="K1151" i="6"/>
  <c r="K1152" i="6"/>
  <c r="K1153" i="6"/>
  <c r="K1154" i="6"/>
  <c r="K1155" i="6"/>
  <c r="K1156" i="6"/>
  <c r="K1157" i="6"/>
  <c r="K1158" i="6"/>
  <c r="K1159" i="6"/>
  <c r="K1160" i="6"/>
  <c r="K1161" i="6"/>
  <c r="K1162" i="6"/>
  <c r="K1163" i="6"/>
  <c r="K1164" i="6"/>
  <c r="K1165" i="6"/>
  <c r="K1166" i="6"/>
  <c r="K1167" i="6"/>
  <c r="K1168" i="6"/>
  <c r="K1169" i="6"/>
  <c r="K1170" i="6"/>
  <c r="K1171" i="6"/>
  <c r="K1172" i="6"/>
  <c r="K1173" i="6"/>
  <c r="K1174" i="6"/>
  <c r="K1175" i="6"/>
  <c r="K1176" i="6"/>
  <c r="K1177" i="6"/>
  <c r="K1178" i="6"/>
  <c r="K1179" i="6"/>
  <c r="K1180" i="6"/>
  <c r="K1181" i="6"/>
  <c r="K1182" i="6"/>
  <c r="K1183" i="6"/>
  <c r="K1184" i="6"/>
  <c r="K1185" i="6"/>
  <c r="K1186" i="6"/>
  <c r="K1187" i="6"/>
  <c r="K1188" i="6"/>
  <c r="K1189" i="6"/>
  <c r="K1190" i="6"/>
  <c r="K1191" i="6"/>
  <c r="K1192" i="6"/>
  <c r="K1193" i="6"/>
  <c r="K1194" i="6"/>
  <c r="K1195" i="6"/>
  <c r="K1196" i="6"/>
  <c r="K1197" i="6"/>
  <c r="K1198" i="6"/>
  <c r="K1199" i="6"/>
  <c r="K1200" i="6"/>
  <c r="K1201" i="6"/>
  <c r="K1202" i="6"/>
  <c r="K1203" i="6"/>
  <c r="K1204" i="6"/>
  <c r="K1205" i="6"/>
  <c r="K1206" i="6"/>
  <c r="K1207" i="6"/>
  <c r="K1208" i="6"/>
  <c r="K1209" i="6"/>
  <c r="K1210" i="6"/>
  <c r="K1211" i="6"/>
  <c r="K1212" i="6"/>
  <c r="K1213" i="6"/>
  <c r="K1214" i="6"/>
  <c r="K1215" i="6"/>
  <c r="K1216" i="6"/>
  <c r="K1217" i="6"/>
  <c r="K1218" i="6"/>
  <c r="K1219" i="6"/>
  <c r="K1220" i="6"/>
  <c r="K1221" i="6"/>
  <c r="K1222" i="6"/>
  <c r="K1223" i="6"/>
  <c r="K1224" i="6"/>
  <c r="K1225" i="6"/>
  <c r="K1226" i="6"/>
  <c r="K1227" i="6"/>
  <c r="K1228" i="6"/>
  <c r="K1229" i="6"/>
  <c r="K1230" i="6"/>
  <c r="K1231" i="6"/>
  <c r="K1232" i="6"/>
  <c r="K1233" i="6"/>
  <c r="K1234" i="6"/>
  <c r="K1235" i="6"/>
  <c r="K1236" i="6"/>
  <c r="K1237" i="6"/>
  <c r="K1238" i="6"/>
  <c r="K1239" i="6"/>
  <c r="K1240" i="6"/>
  <c r="K1241" i="6"/>
  <c r="K1242" i="6"/>
  <c r="K1243" i="6"/>
  <c r="K1244" i="6"/>
  <c r="K1245" i="6"/>
  <c r="K1246" i="6"/>
  <c r="K1247" i="6"/>
  <c r="K1248" i="6"/>
  <c r="K1249" i="6"/>
  <c r="K1250" i="6"/>
  <c r="K1251" i="6"/>
  <c r="K1252" i="6"/>
  <c r="K1253" i="6"/>
  <c r="K1254" i="6"/>
  <c r="K1255" i="6"/>
  <c r="K1256" i="6"/>
  <c r="K1257" i="6"/>
  <c r="K1258" i="6"/>
  <c r="K1259" i="6"/>
  <c r="K1260" i="6"/>
  <c r="K1261" i="6"/>
  <c r="K1262" i="6"/>
  <c r="K1263" i="6"/>
  <c r="K1264" i="6"/>
  <c r="K1265" i="6"/>
  <c r="K1266" i="6"/>
  <c r="K1267" i="6"/>
  <c r="K1268" i="6"/>
  <c r="K1269" i="6"/>
  <c r="K1270" i="6"/>
  <c r="K1271" i="6"/>
  <c r="K1272" i="6"/>
  <c r="K1273" i="6"/>
  <c r="K1274" i="6"/>
  <c r="K1275" i="6"/>
  <c r="K1276" i="6"/>
  <c r="K1277" i="6"/>
  <c r="K1278" i="6"/>
  <c r="K1279" i="6"/>
  <c r="K1280" i="6"/>
  <c r="K1281" i="6"/>
  <c r="K1282" i="6"/>
  <c r="K1283" i="6"/>
  <c r="K1284" i="6"/>
  <c r="K1285" i="6"/>
  <c r="K1286" i="6"/>
  <c r="K1287" i="6"/>
  <c r="K1288" i="6"/>
  <c r="K1289" i="6"/>
  <c r="K1290" i="6"/>
  <c r="K1291" i="6"/>
  <c r="K1292" i="6"/>
  <c r="K1293" i="6"/>
  <c r="K1294" i="6"/>
  <c r="K1295" i="6"/>
  <c r="K1296" i="6"/>
  <c r="K1297" i="6"/>
  <c r="K1298" i="6"/>
  <c r="K1299" i="6"/>
  <c r="K1300" i="6"/>
  <c r="K1301" i="6"/>
  <c r="K1302" i="6"/>
  <c r="K1303" i="6"/>
  <c r="K1304" i="6"/>
  <c r="K1305" i="6"/>
  <c r="K1306" i="6"/>
  <c r="K1307" i="6"/>
  <c r="K1308" i="6"/>
  <c r="K1309" i="6"/>
  <c r="K1310" i="6"/>
  <c r="K1311" i="6"/>
  <c r="K1312" i="6"/>
  <c r="K1313" i="6"/>
  <c r="K1314" i="6"/>
  <c r="K1315" i="6"/>
  <c r="K1316" i="6"/>
  <c r="K1317" i="6"/>
  <c r="K1318" i="6"/>
  <c r="K1319" i="6"/>
  <c r="K1320" i="6"/>
  <c r="K1321" i="6"/>
  <c r="K1322" i="6"/>
  <c r="K1323" i="6"/>
  <c r="K1324" i="6"/>
  <c r="K1325" i="6"/>
  <c r="K1326" i="6"/>
  <c r="K1327" i="6"/>
  <c r="K1328" i="6"/>
  <c r="K1329" i="6"/>
  <c r="K1330" i="6"/>
  <c r="K1331" i="6"/>
  <c r="K1332" i="6"/>
  <c r="K1333" i="6"/>
  <c r="K1334" i="6"/>
  <c r="K1335" i="6"/>
  <c r="K1336" i="6"/>
  <c r="K1337" i="6"/>
  <c r="K1338" i="6"/>
  <c r="K1339" i="6"/>
  <c r="K1340" i="6"/>
  <c r="K1341" i="6"/>
  <c r="K1342" i="6"/>
  <c r="K1343" i="6"/>
  <c r="K1344" i="6"/>
  <c r="K1345" i="6"/>
  <c r="K1346" i="6"/>
  <c r="K1347" i="6"/>
  <c r="K1348" i="6"/>
  <c r="K1349" i="6"/>
  <c r="K1350" i="6"/>
  <c r="K1351" i="6"/>
  <c r="K1352" i="6"/>
  <c r="K1353" i="6"/>
  <c r="K1354" i="6"/>
  <c r="K1355" i="6"/>
  <c r="K1356" i="6"/>
  <c r="K1357" i="6"/>
  <c r="K1358" i="6"/>
  <c r="K1359" i="6"/>
  <c r="K1360" i="6"/>
  <c r="K1361" i="6"/>
  <c r="K1362" i="6"/>
  <c r="K1363" i="6"/>
  <c r="K1364" i="6"/>
  <c r="K1365" i="6"/>
  <c r="K1366" i="6"/>
  <c r="K1367" i="6"/>
  <c r="K1368" i="6"/>
  <c r="K1369" i="6"/>
  <c r="K1370" i="6"/>
  <c r="K1371" i="6"/>
  <c r="K1372" i="6"/>
  <c r="K1373" i="6"/>
  <c r="K1374" i="6"/>
  <c r="K1375" i="6"/>
  <c r="K1376" i="6"/>
  <c r="K1377" i="6"/>
  <c r="K1378" i="6"/>
  <c r="K1379" i="6"/>
  <c r="K1380" i="6"/>
  <c r="K1381" i="6"/>
  <c r="K1382" i="6"/>
  <c r="K1383" i="6"/>
  <c r="K1384" i="6"/>
  <c r="K1385" i="6"/>
  <c r="K1386" i="6"/>
  <c r="K1387" i="6"/>
  <c r="K1388" i="6"/>
  <c r="K1389" i="6"/>
  <c r="K1390" i="6"/>
  <c r="K1391" i="6"/>
  <c r="K1392" i="6"/>
  <c r="K1393" i="6"/>
  <c r="K1394" i="6"/>
  <c r="K1395" i="6"/>
  <c r="K1396" i="6"/>
  <c r="K1397" i="6"/>
  <c r="K1398" i="6"/>
  <c r="K1399" i="6"/>
  <c r="K1400" i="6"/>
  <c r="K1401" i="6"/>
  <c r="K1402" i="6"/>
  <c r="K1403" i="6"/>
  <c r="K1404" i="6"/>
  <c r="K1405" i="6"/>
  <c r="K1406" i="6"/>
  <c r="K1407" i="6"/>
  <c r="K1408" i="6"/>
  <c r="K1409" i="6"/>
  <c r="K1410" i="6"/>
  <c r="K1411" i="6"/>
  <c r="K1412" i="6"/>
  <c r="K1413" i="6"/>
  <c r="K1414" i="6"/>
  <c r="K1415" i="6"/>
  <c r="K1416" i="6"/>
  <c r="K1417" i="6"/>
  <c r="K1418" i="6"/>
  <c r="K1419" i="6"/>
  <c r="K1420" i="6"/>
  <c r="K1421" i="6"/>
  <c r="K1422" i="6"/>
  <c r="K1423" i="6"/>
  <c r="K1424" i="6"/>
  <c r="K1425" i="6"/>
  <c r="K1426" i="6"/>
  <c r="K1427" i="6"/>
  <c r="K1428" i="6"/>
  <c r="K1429" i="6"/>
  <c r="K1430" i="6"/>
  <c r="K1431" i="6"/>
  <c r="K1432" i="6"/>
  <c r="K1433" i="6"/>
  <c r="K1434" i="6"/>
  <c r="K1435" i="6"/>
  <c r="K1436" i="6"/>
  <c r="K1437" i="6"/>
  <c r="K1438" i="6"/>
  <c r="K1439" i="6"/>
  <c r="K1440" i="6"/>
  <c r="K1441" i="6"/>
  <c r="K1442" i="6"/>
  <c r="K1443" i="6"/>
  <c r="K1444" i="6"/>
  <c r="K1445" i="6"/>
  <c r="K1446" i="6"/>
  <c r="K1447" i="6"/>
  <c r="K1448" i="6"/>
  <c r="K1449" i="6"/>
  <c r="K1450" i="6"/>
  <c r="K1451" i="6"/>
  <c r="K1452" i="6"/>
  <c r="K1453" i="6"/>
  <c r="K1454" i="6"/>
  <c r="K1455" i="6"/>
  <c r="K1456" i="6"/>
  <c r="K1457" i="6"/>
  <c r="K1458" i="6"/>
  <c r="K1459" i="6"/>
  <c r="K1460" i="6"/>
  <c r="K1461" i="6"/>
  <c r="K1462" i="6"/>
  <c r="K1463" i="6"/>
  <c r="K1464" i="6"/>
  <c r="K1465" i="6"/>
  <c r="K1466" i="6"/>
  <c r="K1467" i="6"/>
  <c r="K1468" i="6"/>
  <c r="K1469" i="6"/>
  <c r="K1470" i="6"/>
  <c r="K1471" i="6"/>
  <c r="K1472" i="6"/>
  <c r="K1473" i="6"/>
  <c r="K1474" i="6"/>
  <c r="K1475" i="6"/>
  <c r="K1476" i="6"/>
  <c r="K1477" i="6"/>
  <c r="K1478" i="6"/>
  <c r="K1479" i="6"/>
  <c r="K1480" i="6"/>
  <c r="K1481" i="6"/>
  <c r="K1482" i="6"/>
  <c r="K1483" i="6"/>
  <c r="K1484" i="6"/>
  <c r="K1485" i="6"/>
  <c r="K1486" i="6"/>
  <c r="K1487" i="6"/>
  <c r="K1488" i="6"/>
  <c r="K1489" i="6"/>
  <c r="K1490" i="6"/>
  <c r="K1491" i="6"/>
  <c r="K1492" i="6"/>
  <c r="K1493" i="6"/>
  <c r="K1494" i="6"/>
  <c r="K1495" i="6"/>
  <c r="K1496" i="6"/>
  <c r="K1497" i="6"/>
  <c r="K1498" i="6"/>
  <c r="K1499" i="6"/>
  <c r="K1500" i="6"/>
  <c r="K1501" i="6"/>
  <c r="K1502" i="6"/>
  <c r="K1503" i="6"/>
  <c r="K1504" i="6"/>
  <c r="K1505" i="6"/>
  <c r="K1506" i="6"/>
  <c r="K1507" i="6"/>
  <c r="K1508" i="6"/>
  <c r="K1509" i="6"/>
  <c r="K1510" i="6"/>
  <c r="K1511" i="6"/>
  <c r="K1512" i="6"/>
  <c r="K1513" i="6"/>
  <c r="K1514" i="6"/>
  <c r="K1515" i="6"/>
  <c r="K1516" i="6"/>
  <c r="K1517" i="6"/>
  <c r="K1518" i="6"/>
  <c r="K1519" i="6"/>
  <c r="K1520" i="6"/>
  <c r="K1521" i="6"/>
  <c r="K1522" i="6"/>
  <c r="K1523" i="6"/>
  <c r="K1524" i="6"/>
  <c r="K1525" i="6"/>
  <c r="K1526" i="6"/>
  <c r="K1527" i="6"/>
  <c r="K1528" i="6"/>
  <c r="K1529" i="6"/>
  <c r="K1530" i="6"/>
  <c r="K1531" i="6"/>
  <c r="K1532" i="6"/>
  <c r="K1533" i="6"/>
  <c r="K1534" i="6"/>
  <c r="K1535" i="6"/>
  <c r="K1536" i="6"/>
  <c r="K1537" i="6"/>
  <c r="K1538" i="6"/>
  <c r="K1539" i="6"/>
  <c r="K1540" i="6"/>
  <c r="K1541" i="6"/>
  <c r="K1542" i="6"/>
  <c r="K1543" i="6"/>
  <c r="K1544" i="6"/>
  <c r="K1545" i="6"/>
  <c r="K1546" i="6"/>
  <c r="K1547" i="6"/>
  <c r="K1548" i="6"/>
  <c r="K1549" i="6"/>
  <c r="K1550" i="6"/>
  <c r="K1551" i="6"/>
  <c r="K1552" i="6"/>
  <c r="K1553" i="6"/>
  <c r="K1554" i="6"/>
  <c r="K1555" i="6"/>
  <c r="K1556" i="6"/>
  <c r="K1557" i="6"/>
  <c r="K1558" i="6"/>
  <c r="K1559" i="6"/>
  <c r="K1560" i="6"/>
  <c r="K1561" i="6"/>
  <c r="K1562" i="6"/>
  <c r="K1563" i="6"/>
  <c r="K1564" i="6"/>
  <c r="K1565" i="6"/>
  <c r="K1566" i="6"/>
  <c r="K1567" i="6"/>
  <c r="K1568" i="6"/>
  <c r="K1569" i="6"/>
  <c r="K1570" i="6"/>
  <c r="K1571" i="6"/>
  <c r="K1572" i="6"/>
  <c r="K1573" i="6"/>
  <c r="K1574" i="6"/>
  <c r="K1575" i="6"/>
  <c r="K1576" i="6"/>
  <c r="K1577" i="6"/>
  <c r="K1578" i="6"/>
  <c r="K1579" i="6"/>
  <c r="K1580" i="6"/>
  <c r="K1581" i="6"/>
  <c r="K1582" i="6"/>
  <c r="K1583" i="6"/>
  <c r="K1584" i="6"/>
  <c r="K1585" i="6"/>
  <c r="K1586" i="6"/>
  <c r="K1587" i="6"/>
  <c r="K1588" i="6"/>
  <c r="K1589" i="6"/>
  <c r="K1590" i="6"/>
  <c r="K1591" i="6"/>
  <c r="K1592" i="6"/>
  <c r="K1593" i="6"/>
  <c r="K1594" i="6"/>
  <c r="K1595" i="6"/>
  <c r="K1596" i="6"/>
  <c r="K1597" i="6"/>
  <c r="K1598" i="6"/>
  <c r="K1599" i="6"/>
  <c r="K1600" i="6"/>
  <c r="K1601" i="6"/>
  <c r="K1602" i="6"/>
  <c r="K1603" i="6"/>
  <c r="K1604" i="6"/>
  <c r="K1605" i="6"/>
  <c r="K1606" i="6"/>
  <c r="K1607" i="6"/>
  <c r="K1608" i="6"/>
  <c r="K1609" i="6"/>
  <c r="K1610" i="6"/>
  <c r="K1611" i="6"/>
  <c r="K1612" i="6"/>
  <c r="K1613" i="6"/>
  <c r="K1614" i="6"/>
  <c r="K1615" i="6"/>
  <c r="K1616" i="6"/>
  <c r="K1617" i="6"/>
  <c r="K1618" i="6"/>
  <c r="K1619" i="6"/>
  <c r="K1620" i="6"/>
  <c r="K1621" i="6"/>
  <c r="K1622" i="6"/>
  <c r="K1623" i="6"/>
  <c r="K1624" i="6"/>
  <c r="K1625" i="6"/>
  <c r="K1626" i="6"/>
  <c r="K1627" i="6"/>
  <c r="K1628" i="6"/>
  <c r="K1629" i="6"/>
  <c r="K1630" i="6"/>
  <c r="K1631" i="6"/>
  <c r="K1632" i="6"/>
  <c r="K1633" i="6"/>
  <c r="K1634" i="6"/>
  <c r="K1635" i="6"/>
  <c r="K1636" i="6"/>
  <c r="K1637" i="6"/>
  <c r="K1638" i="6"/>
  <c r="K1639" i="6"/>
  <c r="K1640" i="6"/>
  <c r="K1641" i="6"/>
  <c r="K1642" i="6"/>
  <c r="K1643" i="6"/>
  <c r="K1644" i="6"/>
  <c r="K1645" i="6"/>
  <c r="K1646" i="6"/>
  <c r="K1647" i="6"/>
  <c r="K1648" i="6"/>
  <c r="K1649" i="6"/>
  <c r="K1650" i="6"/>
  <c r="K1651" i="6"/>
  <c r="K1652" i="6"/>
  <c r="K1653" i="6"/>
  <c r="K1654" i="6"/>
  <c r="K1655" i="6"/>
  <c r="K1656" i="6"/>
  <c r="K1657" i="6"/>
  <c r="K1658" i="6"/>
  <c r="K1659" i="6"/>
  <c r="K1660" i="6"/>
  <c r="K1661" i="6"/>
  <c r="K1662" i="6"/>
  <c r="K1663" i="6"/>
  <c r="K1664" i="6"/>
  <c r="K1665" i="6"/>
  <c r="K1666" i="6"/>
  <c r="K1667" i="6"/>
  <c r="K1668" i="6"/>
  <c r="K1669" i="6"/>
  <c r="K1670" i="6"/>
  <c r="K1671" i="6"/>
  <c r="K1672" i="6"/>
  <c r="K1673" i="6"/>
  <c r="K1674" i="6"/>
  <c r="K1675" i="6"/>
  <c r="K1676" i="6"/>
  <c r="K1677" i="6"/>
  <c r="K1678" i="6"/>
  <c r="K1679" i="6"/>
  <c r="K1680" i="6"/>
  <c r="K1681" i="6"/>
  <c r="K1682" i="6"/>
  <c r="K1683" i="6"/>
  <c r="K1684" i="6"/>
  <c r="K1685" i="6"/>
  <c r="K1686" i="6"/>
  <c r="K1687" i="6"/>
  <c r="K1688" i="6"/>
  <c r="K1689" i="6"/>
  <c r="K1690" i="6"/>
  <c r="K1691" i="6"/>
  <c r="K1692" i="6"/>
  <c r="K1693" i="6"/>
  <c r="K1694" i="6"/>
  <c r="K1695" i="6"/>
  <c r="K1696" i="6"/>
  <c r="K1697" i="6"/>
  <c r="K1698" i="6"/>
  <c r="K1699" i="6"/>
  <c r="K1700" i="6"/>
  <c r="K1701" i="6"/>
  <c r="K1702" i="6"/>
  <c r="K1703" i="6"/>
  <c r="K1704" i="6"/>
  <c r="K1705" i="6"/>
  <c r="K1706" i="6"/>
  <c r="K1707" i="6"/>
  <c r="K1708" i="6"/>
  <c r="K1709" i="6"/>
  <c r="K1710" i="6"/>
  <c r="K1711" i="6"/>
  <c r="K1712" i="6"/>
  <c r="K1713" i="6"/>
  <c r="K1714" i="6"/>
  <c r="K1715" i="6"/>
  <c r="K1716" i="6"/>
  <c r="K1717" i="6"/>
  <c r="K1718" i="6"/>
  <c r="K1719" i="6"/>
  <c r="K1720" i="6"/>
  <c r="K1721" i="6"/>
  <c r="K1722" i="6"/>
  <c r="K1723" i="6"/>
  <c r="K1724" i="6"/>
  <c r="K1725" i="6"/>
  <c r="K1726" i="6"/>
  <c r="K1727" i="6"/>
  <c r="K1728" i="6"/>
  <c r="K1729" i="6"/>
  <c r="K1730" i="6"/>
  <c r="K1731" i="6"/>
  <c r="K1732" i="6"/>
  <c r="K1733" i="6"/>
  <c r="K1734" i="6"/>
  <c r="K1735" i="6"/>
  <c r="K1736" i="6"/>
  <c r="K1737" i="6"/>
  <c r="K1738" i="6"/>
  <c r="K1739" i="6"/>
  <c r="K1740" i="6"/>
  <c r="K1741" i="6"/>
  <c r="K1742" i="6"/>
  <c r="K1743" i="6"/>
  <c r="K1744" i="6"/>
  <c r="K1745" i="6"/>
  <c r="K1746" i="6"/>
  <c r="K1747" i="6"/>
  <c r="K1748" i="6"/>
  <c r="K1749" i="6"/>
  <c r="K1750" i="6"/>
  <c r="K1751" i="6"/>
  <c r="K1752" i="6"/>
  <c r="K1753" i="6"/>
  <c r="K1754" i="6"/>
  <c r="K1755" i="6"/>
  <c r="K1756" i="6"/>
  <c r="K1757" i="6"/>
  <c r="K1758" i="6"/>
  <c r="K1759" i="6"/>
  <c r="K1760" i="6"/>
  <c r="K1761" i="6"/>
  <c r="K1762" i="6"/>
  <c r="K1763" i="6"/>
  <c r="K1764" i="6"/>
  <c r="K1765" i="6"/>
  <c r="K1766" i="6"/>
  <c r="K1767" i="6"/>
  <c r="K1768" i="6"/>
  <c r="K1769" i="6"/>
  <c r="K1770" i="6"/>
  <c r="K1771" i="6"/>
  <c r="K1772" i="6"/>
  <c r="K1773" i="6"/>
  <c r="K1774" i="6"/>
  <c r="K1775" i="6"/>
  <c r="K1776" i="6"/>
  <c r="K1777" i="6"/>
  <c r="K1778" i="6"/>
  <c r="K1779" i="6"/>
  <c r="K1780" i="6"/>
  <c r="K1781" i="6"/>
  <c r="K1782" i="6"/>
  <c r="K1783" i="6"/>
  <c r="K1784" i="6"/>
  <c r="K1785" i="6"/>
  <c r="K1786" i="6"/>
  <c r="K1787" i="6"/>
  <c r="K1788" i="6"/>
  <c r="K1789" i="6"/>
  <c r="K1790" i="6"/>
  <c r="K1791" i="6"/>
  <c r="K1792" i="6"/>
  <c r="K1793" i="6"/>
  <c r="K1794" i="6"/>
  <c r="K1795" i="6"/>
  <c r="K1796" i="6"/>
  <c r="K1797" i="6"/>
  <c r="K1798" i="6"/>
  <c r="K1799" i="6"/>
  <c r="K1800" i="6"/>
  <c r="K1801" i="6"/>
  <c r="K1802" i="6"/>
  <c r="K1803" i="6"/>
  <c r="K1804" i="6"/>
  <c r="K1805" i="6"/>
  <c r="K1806" i="6"/>
  <c r="K1807" i="6"/>
  <c r="K1808" i="6"/>
  <c r="K1809" i="6"/>
  <c r="K1810" i="6"/>
  <c r="K1811" i="6"/>
  <c r="K1812" i="6"/>
  <c r="K1813" i="6"/>
  <c r="K1814" i="6"/>
  <c r="K1815" i="6"/>
  <c r="K1816" i="6"/>
  <c r="K1817" i="6"/>
  <c r="K1818" i="6"/>
  <c r="K1819" i="6"/>
  <c r="K1820" i="6"/>
  <c r="K1821" i="6"/>
  <c r="K1822" i="6"/>
  <c r="K1823" i="6"/>
  <c r="K1824" i="6"/>
  <c r="K1825" i="6"/>
  <c r="K1826" i="6"/>
  <c r="K1827" i="6"/>
  <c r="K1828" i="6"/>
  <c r="K1829" i="6"/>
  <c r="K1830" i="6"/>
  <c r="K1831" i="6"/>
  <c r="K1832" i="6"/>
  <c r="K1833" i="6"/>
  <c r="K1834" i="6"/>
  <c r="K1835" i="6"/>
  <c r="K1836" i="6"/>
  <c r="K1837" i="6"/>
  <c r="K1838" i="6"/>
  <c r="K1839" i="6"/>
  <c r="K1840" i="6"/>
  <c r="K1841" i="6"/>
  <c r="K1842" i="6"/>
  <c r="K1843" i="6"/>
  <c r="K1844" i="6"/>
  <c r="K1845" i="6"/>
  <c r="K1846" i="6"/>
  <c r="K1847" i="6"/>
  <c r="K1848" i="6"/>
  <c r="K1849" i="6"/>
  <c r="K1850" i="6"/>
  <c r="K1851" i="6"/>
  <c r="K1852" i="6"/>
  <c r="K1853" i="6"/>
  <c r="K1854" i="6"/>
  <c r="K1855" i="6"/>
  <c r="K1856" i="6"/>
  <c r="K1857" i="6"/>
  <c r="K1858" i="6"/>
  <c r="K1859" i="6"/>
  <c r="K1860" i="6"/>
  <c r="K1861" i="6"/>
  <c r="K1862" i="6"/>
  <c r="K1863" i="6"/>
  <c r="K1864" i="6"/>
  <c r="K1865" i="6"/>
  <c r="K1866" i="6"/>
  <c r="K1867" i="6"/>
  <c r="K1868" i="6"/>
  <c r="K1869" i="6"/>
  <c r="K1870" i="6"/>
  <c r="K1871" i="6"/>
  <c r="K1872" i="6"/>
  <c r="K1873" i="6"/>
  <c r="K1874" i="6"/>
  <c r="K1875" i="6"/>
  <c r="K1876" i="6"/>
  <c r="K1877" i="6"/>
  <c r="K1878" i="6"/>
  <c r="K1879" i="6"/>
  <c r="K1880" i="6"/>
  <c r="K1881" i="6"/>
  <c r="K1882" i="6"/>
  <c r="K1883" i="6"/>
  <c r="K1884" i="6"/>
  <c r="K1885" i="6"/>
  <c r="K1886" i="6"/>
  <c r="K1887" i="6"/>
  <c r="K1888" i="6"/>
  <c r="K1889" i="6"/>
  <c r="K1890" i="6"/>
  <c r="K1891" i="6"/>
  <c r="K1892" i="6"/>
  <c r="K1893" i="6"/>
  <c r="K1894" i="6"/>
  <c r="K1895" i="6"/>
  <c r="K1896" i="6"/>
  <c r="K1897" i="6"/>
  <c r="K1898" i="6"/>
  <c r="K1899" i="6"/>
  <c r="K1900" i="6"/>
  <c r="K1901" i="6"/>
  <c r="K1902" i="6"/>
  <c r="K1903" i="6"/>
  <c r="K1904" i="6"/>
  <c r="K1905" i="6"/>
  <c r="K1906" i="6"/>
  <c r="K1907" i="6"/>
  <c r="K1908" i="6"/>
  <c r="K1909" i="6"/>
  <c r="K1910" i="6"/>
  <c r="K1911" i="6"/>
  <c r="K1912" i="6"/>
  <c r="K1913" i="6"/>
  <c r="K1914" i="6"/>
  <c r="K1915" i="6"/>
  <c r="K1916" i="6"/>
  <c r="K1917" i="6"/>
  <c r="K1918" i="6"/>
  <c r="K1919" i="6"/>
  <c r="K1920" i="6"/>
  <c r="K1921" i="6"/>
  <c r="K1922" i="6"/>
  <c r="K1923" i="6"/>
  <c r="K1924" i="6"/>
  <c r="K1925" i="6"/>
  <c r="K1926" i="6"/>
  <c r="K1927" i="6"/>
  <c r="K1928" i="6"/>
  <c r="K1929" i="6"/>
  <c r="K1930" i="6"/>
  <c r="K1931" i="6"/>
  <c r="K1932" i="6"/>
  <c r="K1933" i="6"/>
  <c r="K1934" i="6"/>
  <c r="K1935" i="6"/>
  <c r="K3" i="6"/>
  <c r="J2" i="4" a="1"/>
  <c r="J2" i="4" s="1"/>
  <c r="I3" i="6" a="1"/>
  <c r="I3" i="6" s="1"/>
  <c r="U99" i="5" l="1"/>
  <c r="U103" i="5"/>
  <c r="U107" i="5"/>
  <c r="U111" i="5"/>
  <c r="U115" i="5"/>
  <c r="U119" i="5"/>
  <c r="U123" i="5"/>
  <c r="U127" i="5"/>
  <c r="U131" i="5"/>
  <c r="U135" i="5"/>
  <c r="U139" i="5"/>
  <c r="U143" i="5"/>
  <c r="U147" i="5"/>
  <c r="U151" i="5"/>
  <c r="U155" i="5"/>
  <c r="U159" i="5"/>
  <c r="U163" i="5"/>
  <c r="U100" i="5"/>
  <c r="U104" i="5"/>
  <c r="U108" i="5"/>
  <c r="U112" i="5"/>
  <c r="U116" i="5"/>
  <c r="U120" i="5"/>
  <c r="U124" i="5"/>
  <c r="U128" i="5"/>
  <c r="U132" i="5"/>
  <c r="U136" i="5"/>
  <c r="U140" i="5"/>
  <c r="U144" i="5"/>
  <c r="U148" i="5"/>
  <c r="U152" i="5"/>
  <c r="U156" i="5"/>
  <c r="U160" i="5"/>
  <c r="U164" i="5"/>
  <c r="U101" i="5"/>
  <c r="U105" i="5"/>
  <c r="U109" i="5"/>
  <c r="U113" i="5"/>
  <c r="U117" i="5"/>
  <c r="U121" i="5"/>
  <c r="U125" i="5"/>
  <c r="U129" i="5"/>
  <c r="U133" i="5"/>
  <c r="U137" i="5"/>
  <c r="U141" i="5"/>
  <c r="U145" i="5"/>
  <c r="U149" i="5"/>
  <c r="U153" i="5"/>
  <c r="U157" i="5"/>
  <c r="U161" i="5"/>
  <c r="U165" i="5"/>
  <c r="U106" i="5"/>
  <c r="U122" i="5"/>
  <c r="U138" i="5"/>
  <c r="U154" i="5"/>
  <c r="U166" i="5"/>
  <c r="U168" i="5"/>
  <c r="U172" i="5"/>
  <c r="U176" i="5"/>
  <c r="U180" i="5"/>
  <c r="U184" i="5"/>
  <c r="U188" i="5"/>
  <c r="U192" i="5"/>
  <c r="U196" i="5"/>
  <c r="U200" i="5"/>
  <c r="U204" i="5"/>
  <c r="U208" i="5"/>
  <c r="U212" i="5"/>
  <c r="U216" i="5"/>
  <c r="U110" i="5"/>
  <c r="U126" i="5"/>
  <c r="U142" i="5"/>
  <c r="U158" i="5"/>
  <c r="U169" i="5"/>
  <c r="U173" i="5"/>
  <c r="U177" i="5"/>
  <c r="U181" i="5"/>
  <c r="U185" i="5"/>
  <c r="U189" i="5"/>
  <c r="U193" i="5"/>
  <c r="U197" i="5"/>
  <c r="U201" i="5"/>
  <c r="U205" i="5"/>
  <c r="U209" i="5"/>
  <c r="U213" i="5"/>
  <c r="U217" i="5"/>
  <c r="U114" i="5"/>
  <c r="U146" i="5"/>
  <c r="U174" i="5"/>
  <c r="U182" i="5"/>
  <c r="U190" i="5"/>
  <c r="U198" i="5"/>
  <c r="U206" i="5"/>
  <c r="U214" i="5"/>
  <c r="U218" i="5"/>
  <c r="U222" i="5"/>
  <c r="U226" i="5"/>
  <c r="U230" i="5"/>
  <c r="U234" i="5"/>
  <c r="U238" i="5"/>
  <c r="U242" i="5"/>
  <c r="U246" i="5"/>
  <c r="U250" i="5"/>
  <c r="U102" i="5"/>
  <c r="U134" i="5"/>
  <c r="U171" i="5"/>
  <c r="U179" i="5"/>
  <c r="U187" i="5"/>
  <c r="U195" i="5"/>
  <c r="U203" i="5"/>
  <c r="U211" i="5"/>
  <c r="U219" i="5"/>
  <c r="U223" i="5"/>
  <c r="U227" i="5"/>
  <c r="U231" i="5"/>
  <c r="U235" i="5"/>
  <c r="U239" i="5"/>
  <c r="U243" i="5"/>
  <c r="U247" i="5"/>
  <c r="U251" i="5"/>
  <c r="U130" i="5"/>
  <c r="U170" i="5"/>
  <c r="U186" i="5"/>
  <c r="U202" i="5"/>
  <c r="U224" i="5"/>
  <c r="U232" i="5"/>
  <c r="U240" i="5"/>
  <c r="U248" i="5"/>
  <c r="U252" i="5"/>
  <c r="U256" i="5"/>
  <c r="U260" i="5"/>
  <c r="U264" i="5"/>
  <c r="U268" i="5"/>
  <c r="U272" i="5"/>
  <c r="U276" i="5"/>
  <c r="U280" i="5"/>
  <c r="U284" i="5"/>
  <c r="U288" i="5"/>
  <c r="U292" i="5"/>
  <c r="U296" i="5"/>
  <c r="U300" i="5"/>
  <c r="U304" i="5"/>
  <c r="U308" i="5"/>
  <c r="U312" i="5"/>
  <c r="U316" i="5"/>
  <c r="U320" i="5"/>
  <c r="U324" i="5"/>
  <c r="U328" i="5"/>
  <c r="U332" i="5"/>
  <c r="U336" i="5"/>
  <c r="U340" i="5"/>
  <c r="U344" i="5"/>
  <c r="U348" i="5"/>
  <c r="U352" i="5"/>
  <c r="U118" i="5"/>
  <c r="U167" i="5"/>
  <c r="U183" i="5"/>
  <c r="U199" i="5"/>
  <c r="U215" i="5"/>
  <c r="U221" i="5"/>
  <c r="U229" i="5"/>
  <c r="U237" i="5"/>
  <c r="U245" i="5"/>
  <c r="U253" i="5"/>
  <c r="U257" i="5"/>
  <c r="U261" i="5"/>
  <c r="U265" i="5"/>
  <c r="U269" i="5"/>
  <c r="U273" i="5"/>
  <c r="U277" i="5"/>
  <c r="U281" i="5"/>
  <c r="U285" i="5"/>
  <c r="U289" i="5"/>
  <c r="U293" i="5"/>
  <c r="U297" i="5"/>
  <c r="U301" i="5"/>
  <c r="U305" i="5"/>
  <c r="U309" i="5"/>
  <c r="U313" i="5"/>
  <c r="U317" i="5"/>
  <c r="U321" i="5"/>
  <c r="U325" i="5"/>
  <c r="U329" i="5"/>
  <c r="U333" i="5"/>
  <c r="U337" i="5"/>
  <c r="U341" i="5"/>
  <c r="U345" i="5"/>
  <c r="U349" i="5"/>
  <c r="U353" i="5"/>
  <c r="U162" i="5"/>
  <c r="U178" i="5"/>
  <c r="U210" i="5"/>
  <c r="U220" i="5"/>
  <c r="U236" i="5"/>
  <c r="U258" i="5"/>
  <c r="U266" i="5"/>
  <c r="U274" i="5"/>
  <c r="U282" i="5"/>
  <c r="U290" i="5"/>
  <c r="U298" i="5"/>
  <c r="U306" i="5"/>
  <c r="U314" i="5"/>
  <c r="U322" i="5"/>
  <c r="U330" i="5"/>
  <c r="U338" i="5"/>
  <c r="U346" i="5"/>
  <c r="U356" i="5"/>
  <c r="U360" i="5"/>
  <c r="U364" i="5"/>
  <c r="U368" i="5"/>
  <c r="U372" i="5"/>
  <c r="U376" i="5"/>
  <c r="U380" i="5"/>
  <c r="U384" i="5"/>
  <c r="U388" i="5"/>
  <c r="U392" i="5"/>
  <c r="U396" i="5"/>
  <c r="U400" i="5"/>
  <c r="U404" i="5"/>
  <c r="U408" i="5"/>
  <c r="U412" i="5"/>
  <c r="U416" i="5"/>
  <c r="U420" i="5"/>
  <c r="U191" i="5"/>
  <c r="U233" i="5"/>
  <c r="U249" i="5"/>
  <c r="U255" i="5"/>
  <c r="U263" i="5"/>
  <c r="U271" i="5"/>
  <c r="U279" i="5"/>
  <c r="U287" i="5"/>
  <c r="U295" i="5"/>
  <c r="U303" i="5"/>
  <c r="U311" i="5"/>
  <c r="U319" i="5"/>
  <c r="U327" i="5"/>
  <c r="U335" i="5"/>
  <c r="U343" i="5"/>
  <c r="U351" i="5"/>
  <c r="U357" i="5"/>
  <c r="U361" i="5"/>
  <c r="U365" i="5"/>
  <c r="U369" i="5"/>
  <c r="U373" i="5"/>
  <c r="U377" i="5"/>
  <c r="U381" i="5"/>
  <c r="U385" i="5"/>
  <c r="U389" i="5"/>
  <c r="U393" i="5"/>
  <c r="U397" i="5"/>
  <c r="U401" i="5"/>
  <c r="U405" i="5"/>
  <c r="U409" i="5"/>
  <c r="U413" i="5"/>
  <c r="U417" i="5"/>
  <c r="U421" i="5"/>
  <c r="U194" i="5"/>
  <c r="U244" i="5"/>
  <c r="U254" i="5"/>
  <c r="U270" i="5"/>
  <c r="U286" i="5"/>
  <c r="U302" i="5"/>
  <c r="U318" i="5"/>
  <c r="U334" i="5"/>
  <c r="U350" i="5"/>
  <c r="U358" i="5"/>
  <c r="U366" i="5"/>
  <c r="U374" i="5"/>
  <c r="U382" i="5"/>
  <c r="U390" i="5"/>
  <c r="U398" i="5"/>
  <c r="U406" i="5"/>
  <c r="U414" i="5"/>
  <c r="U424" i="5"/>
  <c r="U428" i="5"/>
  <c r="U432" i="5"/>
  <c r="U436" i="5"/>
  <c r="U440" i="5"/>
  <c r="U444" i="5"/>
  <c r="U448" i="5"/>
  <c r="U452" i="5"/>
  <c r="U456" i="5"/>
  <c r="U457" i="5"/>
  <c r="U461" i="5"/>
  <c r="U465" i="5"/>
  <c r="U469" i="5"/>
  <c r="U473" i="5"/>
  <c r="U477" i="5"/>
  <c r="U481" i="5"/>
  <c r="U485" i="5"/>
  <c r="U489" i="5"/>
  <c r="U493" i="5"/>
  <c r="U497" i="5"/>
  <c r="U501" i="5"/>
  <c r="U505" i="5"/>
  <c r="U509" i="5"/>
  <c r="U513" i="5"/>
  <c r="U517" i="5"/>
  <c r="U521" i="5"/>
  <c r="U525" i="5"/>
  <c r="U529" i="5"/>
  <c r="U533" i="5"/>
  <c r="U537" i="5"/>
  <c r="U541" i="5"/>
  <c r="U545" i="5"/>
  <c r="U550" i="5"/>
  <c r="U551" i="5"/>
  <c r="U555" i="5"/>
  <c r="U559" i="5"/>
  <c r="U563" i="5"/>
  <c r="U567" i="5"/>
  <c r="U571" i="5"/>
  <c r="U574" i="5"/>
  <c r="U578" i="5"/>
  <c r="U582" i="5"/>
  <c r="U586" i="5"/>
  <c r="U590" i="5"/>
  <c r="U594" i="5"/>
  <c r="U598" i="5"/>
  <c r="U602" i="5"/>
  <c r="U606" i="5"/>
  <c r="U610" i="5"/>
  <c r="U614" i="5"/>
  <c r="U618" i="5"/>
  <c r="U622" i="5"/>
  <c r="U626" i="5"/>
  <c r="U207" i="5"/>
  <c r="U225" i="5"/>
  <c r="U267" i="5"/>
  <c r="U283" i="5"/>
  <c r="U299" i="5"/>
  <c r="U315" i="5"/>
  <c r="U331" i="5"/>
  <c r="U347" i="5"/>
  <c r="U355" i="5"/>
  <c r="U363" i="5"/>
  <c r="U371" i="5"/>
  <c r="U379" i="5"/>
  <c r="U387" i="5"/>
  <c r="U395" i="5"/>
  <c r="U403" i="5"/>
  <c r="U411" i="5"/>
  <c r="U419" i="5"/>
  <c r="U425" i="5"/>
  <c r="U429" i="5"/>
  <c r="U433" i="5"/>
  <c r="U437" i="5"/>
  <c r="U441" i="5"/>
  <c r="U445" i="5"/>
  <c r="U449" i="5"/>
  <c r="U453" i="5"/>
  <c r="U458" i="5"/>
  <c r="U462" i="5"/>
  <c r="U466" i="5"/>
  <c r="U470" i="5"/>
  <c r="U474" i="5"/>
  <c r="U478" i="5"/>
  <c r="U482" i="5"/>
  <c r="U486" i="5"/>
  <c r="U490" i="5"/>
  <c r="U494" i="5"/>
  <c r="U498" i="5"/>
  <c r="U502" i="5"/>
  <c r="U506" i="5"/>
  <c r="U510" i="5"/>
  <c r="U514" i="5"/>
  <c r="U518" i="5"/>
  <c r="U522" i="5"/>
  <c r="U526" i="5"/>
  <c r="U530" i="5"/>
  <c r="U534" i="5"/>
  <c r="U538" i="5"/>
  <c r="U542" i="5"/>
  <c r="U546" i="5"/>
  <c r="U547" i="5"/>
  <c r="U552" i="5"/>
  <c r="U556" i="5"/>
  <c r="U560" i="5"/>
  <c r="U564" i="5"/>
  <c r="U568" i="5"/>
  <c r="U572" i="5"/>
  <c r="U575" i="5"/>
  <c r="U579" i="5"/>
  <c r="U583" i="5"/>
  <c r="U587" i="5"/>
  <c r="U591" i="5"/>
  <c r="U595" i="5"/>
  <c r="U599" i="5"/>
  <c r="U603" i="5"/>
  <c r="U607" i="5"/>
  <c r="U611" i="5"/>
  <c r="U615" i="5"/>
  <c r="U619" i="5"/>
  <c r="U623" i="5"/>
  <c r="U627" i="5"/>
  <c r="U228" i="5"/>
  <c r="U278" i="5"/>
  <c r="U310" i="5"/>
  <c r="U342" i="5"/>
  <c r="U354" i="5"/>
  <c r="U370" i="5"/>
  <c r="U386" i="5"/>
  <c r="U402" i="5"/>
  <c r="U418" i="5"/>
  <c r="U426" i="5"/>
  <c r="U434" i="5"/>
  <c r="U442" i="5"/>
  <c r="U450" i="5"/>
  <c r="U463" i="5"/>
  <c r="U471" i="5"/>
  <c r="U479" i="5"/>
  <c r="U487" i="5"/>
  <c r="U495" i="5"/>
  <c r="U503" i="5"/>
  <c r="U511" i="5"/>
  <c r="U519" i="5"/>
  <c r="U527" i="5"/>
  <c r="U535" i="5"/>
  <c r="U543" i="5"/>
  <c r="U548" i="5"/>
  <c r="U553" i="5"/>
  <c r="U561" i="5"/>
  <c r="U569" i="5"/>
  <c r="U576" i="5"/>
  <c r="U584" i="5"/>
  <c r="U592" i="5"/>
  <c r="U600" i="5"/>
  <c r="U608" i="5"/>
  <c r="U616" i="5"/>
  <c r="U624" i="5"/>
  <c r="U150" i="5"/>
  <c r="U241" i="5"/>
  <c r="U259" i="5"/>
  <c r="U291" i="5"/>
  <c r="U323" i="5"/>
  <c r="U367" i="5"/>
  <c r="U383" i="5"/>
  <c r="U399" i="5"/>
  <c r="U415" i="5"/>
  <c r="U423" i="5"/>
  <c r="U431" i="5"/>
  <c r="U439" i="5"/>
  <c r="U447" i="5"/>
  <c r="U455" i="5"/>
  <c r="U460" i="5"/>
  <c r="U468" i="5"/>
  <c r="U476" i="5"/>
  <c r="U484" i="5"/>
  <c r="U492" i="5"/>
  <c r="U500" i="5"/>
  <c r="U508" i="5"/>
  <c r="U516" i="5"/>
  <c r="U524" i="5"/>
  <c r="U532" i="5"/>
  <c r="U540" i="5"/>
  <c r="U262" i="5"/>
  <c r="U294" i="5"/>
  <c r="U326" i="5"/>
  <c r="U362" i="5"/>
  <c r="U378" i="5"/>
  <c r="U394" i="5"/>
  <c r="U410" i="5"/>
  <c r="U422" i="5"/>
  <c r="U430" i="5"/>
  <c r="U438" i="5"/>
  <c r="U446" i="5"/>
  <c r="U454" i="5"/>
  <c r="U459" i="5"/>
  <c r="U467" i="5"/>
  <c r="U475" i="5"/>
  <c r="U483" i="5"/>
  <c r="U491" i="5"/>
  <c r="U499" i="5"/>
  <c r="U507" i="5"/>
  <c r="U515" i="5"/>
  <c r="U523" i="5"/>
  <c r="U531" i="5"/>
  <c r="U539" i="5"/>
  <c r="U557" i="5"/>
  <c r="U565" i="5"/>
  <c r="U580" i="5"/>
  <c r="U588" i="5"/>
  <c r="U596" i="5"/>
  <c r="U604" i="5"/>
  <c r="U612" i="5"/>
  <c r="U620" i="5"/>
  <c r="U175" i="5"/>
  <c r="U275" i="5"/>
  <c r="U391" i="5"/>
  <c r="U451" i="5"/>
  <c r="U464" i="5"/>
  <c r="U496" i="5"/>
  <c r="U528" i="5"/>
  <c r="U554" i="5"/>
  <c r="U570" i="5"/>
  <c r="U577" i="5"/>
  <c r="U593" i="5"/>
  <c r="U609" i="5"/>
  <c r="U625" i="5"/>
  <c r="U629" i="5"/>
  <c r="U633" i="5"/>
  <c r="U637" i="5"/>
  <c r="U641" i="5"/>
  <c r="U645" i="5"/>
  <c r="U649" i="5"/>
  <c r="U653" i="5"/>
  <c r="U657" i="5"/>
  <c r="U661" i="5"/>
  <c r="U665" i="5"/>
  <c r="U669" i="5"/>
  <c r="U672" i="5"/>
  <c r="U676" i="5"/>
  <c r="U680" i="5"/>
  <c r="U684" i="5"/>
  <c r="U688" i="5"/>
  <c r="U692" i="5"/>
  <c r="U696" i="5"/>
  <c r="U700" i="5"/>
  <c r="U704" i="5"/>
  <c r="U708" i="5"/>
  <c r="U712" i="5"/>
  <c r="U716" i="5"/>
  <c r="U720" i="5"/>
  <c r="U724" i="5"/>
  <c r="U728" i="5"/>
  <c r="U732" i="5"/>
  <c r="U736" i="5"/>
  <c r="U740" i="5"/>
  <c r="U744" i="5"/>
  <c r="U748" i="5"/>
  <c r="U752" i="5"/>
  <c r="U756" i="5"/>
  <c r="U760" i="5"/>
  <c r="U766" i="5"/>
  <c r="U770" i="5"/>
  <c r="U774" i="5"/>
  <c r="U778" i="5"/>
  <c r="U782" i="5"/>
  <c r="U786" i="5"/>
  <c r="U790" i="5"/>
  <c r="U794" i="5"/>
  <c r="U798" i="5"/>
  <c r="U802" i="5"/>
  <c r="U806" i="5"/>
  <c r="U810" i="5"/>
  <c r="U814" i="5"/>
  <c r="U818" i="5"/>
  <c r="U822" i="5"/>
  <c r="U826" i="5"/>
  <c r="U830" i="5"/>
  <c r="U834" i="5"/>
  <c r="U838" i="5"/>
  <c r="U842" i="5"/>
  <c r="U846" i="5"/>
  <c r="U850" i="5"/>
  <c r="U854" i="5"/>
  <c r="U858" i="5"/>
  <c r="U307" i="5"/>
  <c r="U407" i="5"/>
  <c r="U427" i="5"/>
  <c r="U472" i="5"/>
  <c r="U504" i="5"/>
  <c r="U536" i="5"/>
  <c r="U549" i="5"/>
  <c r="U558" i="5"/>
  <c r="U581" i="5"/>
  <c r="U597" i="5"/>
  <c r="U613" i="5"/>
  <c r="U630" i="5"/>
  <c r="U634" i="5"/>
  <c r="U638" i="5"/>
  <c r="U642" i="5"/>
  <c r="U646" i="5"/>
  <c r="U650" i="5"/>
  <c r="U654" i="5"/>
  <c r="U658" i="5"/>
  <c r="U662" i="5"/>
  <c r="U666" i="5"/>
  <c r="U670" i="5"/>
  <c r="U673" i="5"/>
  <c r="U677" i="5"/>
  <c r="U681" i="5"/>
  <c r="U685" i="5"/>
  <c r="U689" i="5"/>
  <c r="U693" i="5"/>
  <c r="U697" i="5"/>
  <c r="U701" i="5"/>
  <c r="U705" i="5"/>
  <c r="U709" i="5"/>
  <c r="U713" i="5"/>
  <c r="U717" i="5"/>
  <c r="U721" i="5"/>
  <c r="U725" i="5"/>
  <c r="U729" i="5"/>
  <c r="U733" i="5"/>
  <c r="U737" i="5"/>
  <c r="U741" i="5"/>
  <c r="U745" i="5"/>
  <c r="U749" i="5"/>
  <c r="U753" i="5"/>
  <c r="U757" i="5"/>
  <c r="U761" i="5"/>
  <c r="U767" i="5"/>
  <c r="U771" i="5"/>
  <c r="U775" i="5"/>
  <c r="U779" i="5"/>
  <c r="U783" i="5"/>
  <c r="U787" i="5"/>
  <c r="U791" i="5"/>
  <c r="U795" i="5"/>
  <c r="U799" i="5"/>
  <c r="U803" i="5"/>
  <c r="U807" i="5"/>
  <c r="U811" i="5"/>
  <c r="U815" i="5"/>
  <c r="U819" i="5"/>
  <c r="U823" i="5"/>
  <c r="U827" i="5"/>
  <c r="U339" i="5"/>
  <c r="U359" i="5"/>
  <c r="U435" i="5"/>
  <c r="U480" i="5"/>
  <c r="U512" i="5"/>
  <c r="U544" i="5"/>
  <c r="U562" i="5"/>
  <c r="U585" i="5"/>
  <c r="U601" i="5"/>
  <c r="U617" i="5"/>
  <c r="U631" i="5"/>
  <c r="U635" i="5"/>
  <c r="U639" i="5"/>
  <c r="U643" i="5"/>
  <c r="U647" i="5"/>
  <c r="U651" i="5"/>
  <c r="U655" i="5"/>
  <c r="U659" i="5"/>
  <c r="U663" i="5"/>
  <c r="U667" i="5"/>
  <c r="U671" i="5"/>
  <c r="U674" i="5"/>
  <c r="U678" i="5"/>
  <c r="U682" i="5"/>
  <c r="U686" i="5"/>
  <c r="U690" i="5"/>
  <c r="U694" i="5"/>
  <c r="U698" i="5"/>
  <c r="U702" i="5"/>
  <c r="U706" i="5"/>
  <c r="U710" i="5"/>
  <c r="U714" i="5"/>
  <c r="U718" i="5"/>
  <c r="U722" i="5"/>
  <c r="U726" i="5"/>
  <c r="U730" i="5"/>
  <c r="U734" i="5"/>
  <c r="U738" i="5"/>
  <c r="U742" i="5"/>
  <c r="U746" i="5"/>
  <c r="U750" i="5"/>
  <c r="U754" i="5"/>
  <c r="U758" i="5"/>
  <c r="U762" i="5"/>
  <c r="U764" i="5"/>
  <c r="U768" i="5"/>
  <c r="U772" i="5"/>
  <c r="U776" i="5"/>
  <c r="U780" i="5"/>
  <c r="U784" i="5"/>
  <c r="U788" i="5"/>
  <c r="U792" i="5"/>
  <c r="U796" i="5"/>
  <c r="U800" i="5"/>
  <c r="U804" i="5"/>
  <c r="U808" i="5"/>
  <c r="U812" i="5"/>
  <c r="U816" i="5"/>
  <c r="U820" i="5"/>
  <c r="U824" i="5"/>
  <c r="U828" i="5"/>
  <c r="U832" i="5"/>
  <c r="U836" i="5"/>
  <c r="U840" i="5"/>
  <c r="U844" i="5"/>
  <c r="U848" i="5"/>
  <c r="U852" i="5"/>
  <c r="U856" i="5"/>
  <c r="U488" i="5"/>
  <c r="U573" i="5"/>
  <c r="U636" i="5"/>
  <c r="U652" i="5"/>
  <c r="U668" i="5"/>
  <c r="U675" i="5"/>
  <c r="U691" i="5"/>
  <c r="U707" i="5"/>
  <c r="U723" i="5"/>
  <c r="U739" i="5"/>
  <c r="U755" i="5"/>
  <c r="U765" i="5"/>
  <c r="U781" i="5"/>
  <c r="U797" i="5"/>
  <c r="U813" i="5"/>
  <c r="U835" i="5"/>
  <c r="U843" i="5"/>
  <c r="U851" i="5"/>
  <c r="U861" i="5"/>
  <c r="U865" i="5"/>
  <c r="U869" i="5"/>
  <c r="U873" i="5"/>
  <c r="U877" i="5"/>
  <c r="U881" i="5"/>
  <c r="U885" i="5"/>
  <c r="U889" i="5"/>
  <c r="U893" i="5"/>
  <c r="U897" i="5"/>
  <c r="U901" i="5"/>
  <c r="U905" i="5"/>
  <c r="U909" i="5"/>
  <c r="U913" i="5"/>
  <c r="U917" i="5"/>
  <c r="U921" i="5"/>
  <c r="U925" i="5"/>
  <c r="U929" i="5"/>
  <c r="U933" i="5"/>
  <c r="U937" i="5"/>
  <c r="U941" i="5"/>
  <c r="U945" i="5"/>
  <c r="U949" i="5"/>
  <c r="U953" i="5"/>
  <c r="U957" i="5"/>
  <c r="U961" i="5"/>
  <c r="U965" i="5"/>
  <c r="U971" i="5"/>
  <c r="U975" i="5"/>
  <c r="U979" i="5"/>
  <c r="U983" i="5"/>
  <c r="U987" i="5"/>
  <c r="U991" i="5"/>
  <c r="U995" i="5"/>
  <c r="U999" i="5"/>
  <c r="U1003" i="5"/>
  <c r="U1007" i="5"/>
  <c r="U1011" i="5"/>
  <c r="U1015" i="5"/>
  <c r="U1019" i="5"/>
  <c r="U1023" i="5"/>
  <c r="U1027" i="5"/>
  <c r="U1031" i="5"/>
  <c r="U1035" i="5"/>
  <c r="U1039" i="5"/>
  <c r="U1043" i="5"/>
  <c r="U1047" i="5"/>
  <c r="U1051" i="5"/>
  <c r="U1055" i="5"/>
  <c r="U1059" i="5"/>
  <c r="U1063" i="5"/>
  <c r="U1067" i="5"/>
  <c r="U1071" i="5"/>
  <c r="U443" i="5"/>
  <c r="U520" i="5"/>
  <c r="U589" i="5"/>
  <c r="U640" i="5"/>
  <c r="U656" i="5"/>
  <c r="U679" i="5"/>
  <c r="U695" i="5"/>
  <c r="U711" i="5"/>
  <c r="U727" i="5"/>
  <c r="U743" i="5"/>
  <c r="U759" i="5"/>
  <c r="U769" i="5"/>
  <c r="U785" i="5"/>
  <c r="U801" i="5"/>
  <c r="U817" i="5"/>
  <c r="U829" i="5"/>
  <c r="U837" i="5"/>
  <c r="U845" i="5"/>
  <c r="U853" i="5"/>
  <c r="U862" i="5"/>
  <c r="U866" i="5"/>
  <c r="U870" i="5"/>
  <c r="U874" i="5"/>
  <c r="U878" i="5"/>
  <c r="U882" i="5"/>
  <c r="U886" i="5"/>
  <c r="U890" i="5"/>
  <c r="U894" i="5"/>
  <c r="U898" i="5"/>
  <c r="U902" i="5"/>
  <c r="U906" i="5"/>
  <c r="U910" i="5"/>
  <c r="U914" i="5"/>
  <c r="U918" i="5"/>
  <c r="U922" i="5"/>
  <c r="U926" i="5"/>
  <c r="U930" i="5"/>
  <c r="U934" i="5"/>
  <c r="U938" i="5"/>
  <c r="U942" i="5"/>
  <c r="U946" i="5"/>
  <c r="U950" i="5"/>
  <c r="U954" i="5"/>
  <c r="U958" i="5"/>
  <c r="U962" i="5"/>
  <c r="U966" i="5"/>
  <c r="U972" i="5"/>
  <c r="U976" i="5"/>
  <c r="U980" i="5"/>
  <c r="U984" i="5"/>
  <c r="U988" i="5"/>
  <c r="U992" i="5"/>
  <c r="U996" i="5"/>
  <c r="U1000" i="5"/>
  <c r="U1004" i="5"/>
  <c r="U1008" i="5"/>
  <c r="U1012" i="5"/>
  <c r="U1016" i="5"/>
  <c r="U1020" i="5"/>
  <c r="U1024" i="5"/>
  <c r="U1028" i="5"/>
  <c r="U1032" i="5"/>
  <c r="U1036" i="5"/>
  <c r="U1040" i="5"/>
  <c r="U1044" i="5"/>
  <c r="U1048" i="5"/>
  <c r="U1052" i="5"/>
  <c r="U375" i="5"/>
  <c r="U566" i="5"/>
  <c r="U605" i="5"/>
  <c r="U628" i="5"/>
  <c r="U644" i="5"/>
  <c r="U660" i="5"/>
  <c r="U683" i="5"/>
  <c r="U699" i="5"/>
  <c r="U715" i="5"/>
  <c r="U731" i="5"/>
  <c r="U747" i="5"/>
  <c r="U763" i="5"/>
  <c r="U773" i="5"/>
  <c r="U789" i="5"/>
  <c r="U805" i="5"/>
  <c r="U821" i="5"/>
  <c r="U831" i="5"/>
  <c r="U839" i="5"/>
  <c r="U847" i="5"/>
  <c r="U855" i="5"/>
  <c r="U859" i="5"/>
  <c r="U863" i="5"/>
  <c r="U867" i="5"/>
  <c r="U871" i="5"/>
  <c r="U875" i="5"/>
  <c r="U879" i="5"/>
  <c r="U883" i="5"/>
  <c r="U887" i="5"/>
  <c r="U891" i="5"/>
  <c r="U895" i="5"/>
  <c r="U899" i="5"/>
  <c r="U903" i="5"/>
  <c r="U621" i="5"/>
  <c r="U664" i="5"/>
  <c r="U703" i="5"/>
  <c r="U793" i="5"/>
  <c r="U849" i="5"/>
  <c r="U860" i="5"/>
  <c r="U876" i="5"/>
  <c r="U892" i="5"/>
  <c r="U908" i="5"/>
  <c r="U916" i="5"/>
  <c r="U924" i="5"/>
  <c r="U932" i="5"/>
  <c r="U940" i="5"/>
  <c r="U948" i="5"/>
  <c r="U956" i="5"/>
  <c r="U964" i="5"/>
  <c r="U974" i="5"/>
  <c r="U982" i="5"/>
  <c r="U990" i="5"/>
  <c r="U998" i="5"/>
  <c r="U1006" i="5"/>
  <c r="U1014" i="5"/>
  <c r="U1022" i="5"/>
  <c r="U1030" i="5"/>
  <c r="U1038" i="5"/>
  <c r="U1046" i="5"/>
  <c r="U1054" i="5"/>
  <c r="U1060" i="5"/>
  <c r="U1061" i="5"/>
  <c r="U1062" i="5"/>
  <c r="U1076" i="5"/>
  <c r="U1080" i="5"/>
  <c r="U1084" i="5"/>
  <c r="U1088" i="5"/>
  <c r="U1092" i="5"/>
  <c r="U1096" i="5"/>
  <c r="U1100" i="5"/>
  <c r="U1104" i="5"/>
  <c r="U1108" i="5"/>
  <c r="U1112" i="5"/>
  <c r="U1116" i="5"/>
  <c r="U1120" i="5"/>
  <c r="U1124" i="5"/>
  <c r="U1125" i="5"/>
  <c r="U1129" i="5"/>
  <c r="U1133" i="5"/>
  <c r="U1137" i="5"/>
  <c r="U1141" i="5"/>
  <c r="U1145" i="5"/>
  <c r="U1149" i="5"/>
  <c r="U1153" i="5"/>
  <c r="U1157" i="5"/>
  <c r="U1161" i="5"/>
  <c r="U1165" i="5"/>
  <c r="U1169" i="5"/>
  <c r="U1173" i="5"/>
  <c r="U1177" i="5"/>
  <c r="U1181" i="5"/>
  <c r="U1185" i="5"/>
  <c r="U1189" i="5"/>
  <c r="U1193" i="5"/>
  <c r="U1197" i="5"/>
  <c r="U1201" i="5"/>
  <c r="U1205" i="5"/>
  <c r="U1209" i="5"/>
  <c r="U1213" i="5"/>
  <c r="U1218" i="5"/>
  <c r="U1222" i="5"/>
  <c r="U1226" i="5"/>
  <c r="U1230" i="5"/>
  <c r="U1234" i="5"/>
  <c r="U1238" i="5"/>
  <c r="U1242" i="5"/>
  <c r="U1246" i="5"/>
  <c r="U1250" i="5"/>
  <c r="U1254" i="5"/>
  <c r="U1258" i="5"/>
  <c r="U1262" i="5"/>
  <c r="U1266" i="5"/>
  <c r="U1270" i="5"/>
  <c r="U1274" i="5"/>
  <c r="U1278" i="5"/>
  <c r="U1282" i="5"/>
  <c r="U1283" i="5"/>
  <c r="U1287" i="5"/>
  <c r="U1291" i="5"/>
  <c r="U1295" i="5"/>
  <c r="U1034" i="5"/>
  <c r="U1042" i="5"/>
  <c r="U1050" i="5"/>
  <c r="U1068" i="5"/>
  <c r="U1074" i="5"/>
  <c r="U1086" i="5"/>
  <c r="U1094" i="5"/>
  <c r="U1106" i="5"/>
  <c r="U1135" i="5"/>
  <c r="U1143" i="5"/>
  <c r="U1163" i="5"/>
  <c r="U1175" i="5"/>
  <c r="U1199" i="5"/>
  <c r="U1207" i="5"/>
  <c r="U1216" i="5"/>
  <c r="U1240" i="5"/>
  <c r="U1244" i="5"/>
  <c r="U1252" i="5"/>
  <c r="U1264" i="5"/>
  <c r="U1276" i="5"/>
  <c r="U1280" i="5"/>
  <c r="U1285" i="5"/>
  <c r="U1289" i="5"/>
  <c r="U687" i="5"/>
  <c r="U911" i="5"/>
  <c r="U927" i="5"/>
  <c r="U935" i="5"/>
  <c r="U943" i="5"/>
  <c r="U959" i="5"/>
  <c r="U969" i="5"/>
  <c r="U985" i="5"/>
  <c r="U1049" i="5"/>
  <c r="U1064" i="5"/>
  <c r="U1087" i="5"/>
  <c r="U1107" i="5"/>
  <c r="U1111" i="5"/>
  <c r="U1123" i="5"/>
  <c r="U1140" i="5"/>
  <c r="U1144" i="5"/>
  <c r="U1148" i="5"/>
  <c r="U1168" i="5"/>
  <c r="U1172" i="5"/>
  <c r="U1188" i="5"/>
  <c r="U1196" i="5"/>
  <c r="U1200" i="5"/>
  <c r="U1221" i="5"/>
  <c r="U1241" i="5"/>
  <c r="U1253" i="5"/>
  <c r="U719" i="5"/>
  <c r="U809" i="5"/>
  <c r="U857" i="5"/>
  <c r="U864" i="5"/>
  <c r="U880" i="5"/>
  <c r="U896" i="5"/>
  <c r="U907" i="5"/>
  <c r="U915" i="5"/>
  <c r="U923" i="5"/>
  <c r="U931" i="5"/>
  <c r="U939" i="5"/>
  <c r="U947" i="5"/>
  <c r="U955" i="5"/>
  <c r="U963" i="5"/>
  <c r="U973" i="5"/>
  <c r="U981" i="5"/>
  <c r="U989" i="5"/>
  <c r="U997" i="5"/>
  <c r="U1005" i="5"/>
  <c r="U1013" i="5"/>
  <c r="U1021" i="5"/>
  <c r="U1029" i="5"/>
  <c r="U1037" i="5"/>
  <c r="U1045" i="5"/>
  <c r="U1053" i="5"/>
  <c r="U1056" i="5"/>
  <c r="U1057" i="5"/>
  <c r="U1058" i="5"/>
  <c r="U1072" i="5"/>
  <c r="U1073" i="5"/>
  <c r="U1077" i="5"/>
  <c r="U1081" i="5"/>
  <c r="U1085" i="5"/>
  <c r="U1089" i="5"/>
  <c r="U1093" i="5"/>
  <c r="U1097" i="5"/>
  <c r="U1101" i="5"/>
  <c r="U1105" i="5"/>
  <c r="U1109" i="5"/>
  <c r="U1113" i="5"/>
  <c r="U1117" i="5"/>
  <c r="U1121" i="5"/>
  <c r="U1126" i="5"/>
  <c r="U1130" i="5"/>
  <c r="U1134" i="5"/>
  <c r="U1138" i="5"/>
  <c r="U1142" i="5"/>
  <c r="U1146" i="5"/>
  <c r="U1150" i="5"/>
  <c r="U1154" i="5"/>
  <c r="U1158" i="5"/>
  <c r="U1162" i="5"/>
  <c r="U1166" i="5"/>
  <c r="U1170" i="5"/>
  <c r="U1174" i="5"/>
  <c r="U1178" i="5"/>
  <c r="U1182" i="5"/>
  <c r="U1186" i="5"/>
  <c r="U1190" i="5"/>
  <c r="U1194" i="5"/>
  <c r="U1198" i="5"/>
  <c r="U1202" i="5"/>
  <c r="U1206" i="5"/>
  <c r="U1210" i="5"/>
  <c r="U1214" i="5"/>
  <c r="U1219" i="5"/>
  <c r="U1223" i="5"/>
  <c r="U1227" i="5"/>
  <c r="U1231" i="5"/>
  <c r="U1235" i="5"/>
  <c r="U1239" i="5"/>
  <c r="U1243" i="5"/>
  <c r="U1247" i="5"/>
  <c r="U1251" i="5"/>
  <c r="U1255" i="5"/>
  <c r="U1259" i="5"/>
  <c r="U1263" i="5"/>
  <c r="U1267" i="5"/>
  <c r="U1271" i="5"/>
  <c r="U1275" i="5"/>
  <c r="U1279" i="5"/>
  <c r="U1284" i="5"/>
  <c r="U1288" i="5"/>
  <c r="U1292" i="5"/>
  <c r="U1296" i="5"/>
  <c r="U1070" i="5"/>
  <c r="U1078" i="5"/>
  <c r="U1090" i="5"/>
  <c r="U1098" i="5"/>
  <c r="U1102" i="5"/>
  <c r="U1114" i="5"/>
  <c r="U1122" i="5"/>
  <c r="U1127" i="5"/>
  <c r="U1139" i="5"/>
  <c r="U1151" i="5"/>
  <c r="U1167" i="5"/>
  <c r="U1179" i="5"/>
  <c r="U1187" i="5"/>
  <c r="U1203" i="5"/>
  <c r="U1211" i="5"/>
  <c r="U1220" i="5"/>
  <c r="U1228" i="5"/>
  <c r="U1236" i="5"/>
  <c r="U1248" i="5"/>
  <c r="U1272" i="5"/>
  <c r="U1293" i="5"/>
  <c r="U872" i="5"/>
  <c r="U888" i="5"/>
  <c r="U919" i="5"/>
  <c r="U951" i="5"/>
  <c r="U967" i="5"/>
  <c r="U1009" i="5"/>
  <c r="U1033" i="5"/>
  <c r="U1041" i="5"/>
  <c r="U1066" i="5"/>
  <c r="U1075" i="5"/>
  <c r="U1083" i="5"/>
  <c r="U1091" i="5"/>
  <c r="U1099" i="5"/>
  <c r="U1103" i="5"/>
  <c r="U1119" i="5"/>
  <c r="U1136" i="5"/>
  <c r="U1156" i="5"/>
  <c r="U1192" i="5"/>
  <c r="U1208" i="5"/>
  <c r="U1225" i="5"/>
  <c r="U1237" i="5"/>
  <c r="U1245" i="5"/>
  <c r="U632" i="5"/>
  <c r="U735" i="5"/>
  <c r="U825" i="5"/>
  <c r="U833" i="5"/>
  <c r="U868" i="5"/>
  <c r="U884" i="5"/>
  <c r="U900" i="5"/>
  <c r="U912" i="5"/>
  <c r="U920" i="5"/>
  <c r="U928" i="5"/>
  <c r="U936" i="5"/>
  <c r="U944" i="5"/>
  <c r="U952" i="5"/>
  <c r="U960" i="5"/>
  <c r="U968" i="5"/>
  <c r="U970" i="5"/>
  <c r="U978" i="5"/>
  <c r="U986" i="5"/>
  <c r="U994" i="5"/>
  <c r="U1002" i="5"/>
  <c r="U1010" i="5"/>
  <c r="U1018" i="5"/>
  <c r="U1026" i="5"/>
  <c r="U1069" i="5"/>
  <c r="U1082" i="5"/>
  <c r="U1110" i="5"/>
  <c r="U1118" i="5"/>
  <c r="U1131" i="5"/>
  <c r="U1147" i="5"/>
  <c r="U1155" i="5"/>
  <c r="U1159" i="5"/>
  <c r="U1171" i="5"/>
  <c r="U1183" i="5"/>
  <c r="U1191" i="5"/>
  <c r="U1195" i="5"/>
  <c r="U1215" i="5"/>
  <c r="U1224" i="5"/>
  <c r="U1232" i="5"/>
  <c r="U1256" i="5"/>
  <c r="U1260" i="5"/>
  <c r="U1268" i="5"/>
  <c r="U1297" i="5"/>
  <c r="U648" i="5"/>
  <c r="U751" i="5"/>
  <c r="U777" i="5"/>
  <c r="U841" i="5"/>
  <c r="U904" i="5"/>
  <c r="U977" i="5"/>
  <c r="U993" i="5"/>
  <c r="U1001" i="5"/>
  <c r="U1017" i="5"/>
  <c r="U1025" i="5"/>
  <c r="U1065" i="5"/>
  <c r="U1079" i="5"/>
  <c r="U1095" i="5"/>
  <c r="U1115" i="5"/>
  <c r="U1128" i="5"/>
  <c r="U1132" i="5"/>
  <c r="U1152" i="5"/>
  <c r="U1160" i="5"/>
  <c r="U1164" i="5"/>
  <c r="U1176" i="5"/>
  <c r="U1180" i="5"/>
  <c r="U1184" i="5"/>
  <c r="U1204" i="5"/>
  <c r="U1212" i="5"/>
  <c r="U1217" i="5"/>
  <c r="U1229" i="5"/>
  <c r="U1233" i="5"/>
  <c r="U1249" i="5"/>
  <c r="U1265" i="5"/>
  <c r="U1281" i="5"/>
  <c r="U1294" i="5"/>
  <c r="U1269" i="5"/>
  <c r="U1298" i="5"/>
  <c r="U1261" i="5"/>
  <c r="U1277" i="5"/>
  <c r="U1257" i="5"/>
  <c r="U1273" i="5"/>
  <c r="U1286" i="5"/>
  <c r="U1290" i="5"/>
  <c r="U95" i="5"/>
  <c r="U96" i="5"/>
  <c r="U97" i="5"/>
  <c r="U11" i="5"/>
  <c r="U12" i="5"/>
  <c r="U16" i="5"/>
  <c r="U20" i="5"/>
  <c r="U24" i="5"/>
  <c r="U28" i="5"/>
  <c r="U32" i="5"/>
  <c r="U36" i="5"/>
  <c r="U40" i="5"/>
  <c r="U44" i="5"/>
  <c r="U48" i="5"/>
  <c r="U52" i="5"/>
  <c r="U57" i="5"/>
  <c r="U61" i="5"/>
  <c r="U65" i="5"/>
  <c r="U69" i="5"/>
  <c r="U73" i="5"/>
  <c r="U77" i="5"/>
  <c r="U13" i="5"/>
  <c r="U17" i="5"/>
  <c r="U21" i="5"/>
  <c r="U25" i="5"/>
  <c r="U29" i="5"/>
  <c r="U33" i="5"/>
  <c r="U37" i="5"/>
  <c r="U41" i="5"/>
  <c r="U45" i="5"/>
  <c r="U49" i="5"/>
  <c r="U53" i="5"/>
  <c r="U58" i="5"/>
  <c r="U62" i="5"/>
  <c r="U66" i="5"/>
  <c r="U70" i="5"/>
  <c r="U74" i="5"/>
  <c r="U78" i="5"/>
  <c r="U14" i="5"/>
  <c r="U22" i="5"/>
  <c r="U30" i="5"/>
  <c r="U38" i="5"/>
  <c r="U46" i="5"/>
  <c r="U54" i="5"/>
  <c r="U59" i="5"/>
  <c r="U67" i="5"/>
  <c r="U75" i="5"/>
  <c r="U83" i="5"/>
  <c r="U19" i="5"/>
  <c r="U27" i="5"/>
  <c r="U35" i="5"/>
  <c r="U43" i="5"/>
  <c r="U51" i="5"/>
  <c r="U56" i="5"/>
  <c r="U64" i="5"/>
  <c r="U72" i="5"/>
  <c r="U80" i="5"/>
  <c r="U84" i="5"/>
  <c r="U88" i="5"/>
  <c r="U93" i="5"/>
  <c r="U18" i="5"/>
  <c r="U26" i="5"/>
  <c r="U34" i="5"/>
  <c r="U42" i="5"/>
  <c r="U50" i="5"/>
  <c r="U55" i="5"/>
  <c r="U63" i="5"/>
  <c r="U71" i="5"/>
  <c r="U79" i="5"/>
  <c r="U81" i="5"/>
  <c r="U85" i="5"/>
  <c r="U89" i="5"/>
  <c r="U39" i="5"/>
  <c r="U82" i="5"/>
  <c r="U91" i="5"/>
  <c r="U15" i="5"/>
  <c r="U47" i="5"/>
  <c r="U60" i="5"/>
  <c r="U90" i="5"/>
  <c r="U23" i="5"/>
  <c r="U68" i="5"/>
  <c r="U87" i="5"/>
  <c r="U86" i="5"/>
  <c r="U76" i="5"/>
  <c r="U31" i="5"/>
  <c r="U3" i="5"/>
  <c r="U7" i="5"/>
  <c r="U8" i="5"/>
  <c r="U4" i="5"/>
  <c r="U9" i="5"/>
  <c r="U5" i="5"/>
  <c r="U6" i="5"/>
  <c r="E8626" i="5"/>
  <c r="E8622" i="5"/>
  <c r="E8630" i="5"/>
  <c r="E8618" i="5"/>
  <c r="E8614" i="5"/>
  <c r="E8655" i="5"/>
  <c r="E8651" i="5"/>
  <c r="E8647" i="5"/>
  <c r="E8643" i="5"/>
  <c r="E8639" i="5"/>
  <c r="E8635" i="5"/>
  <c r="E8631" i="5"/>
  <c r="E8627" i="5"/>
  <c r="E8623" i="5"/>
  <c r="E8619" i="5"/>
  <c r="E8615" i="5"/>
  <c r="E8611" i="5"/>
  <c r="E8607" i="5"/>
  <c r="E8603" i="5"/>
  <c r="E8599" i="5"/>
  <c r="E8595" i="5"/>
  <c r="E8591" i="5"/>
  <c r="E8587" i="5"/>
  <c r="E8583" i="5"/>
  <c r="E8579" i="5"/>
  <c r="E8575" i="5"/>
  <c r="E8571" i="5"/>
  <c r="E8567" i="5"/>
  <c r="E8563" i="5"/>
  <c r="E8559" i="5"/>
  <c r="E8555" i="5"/>
  <c r="E8551" i="5"/>
  <c r="E8547" i="5"/>
  <c r="E8543" i="5"/>
  <c r="E8539" i="5"/>
  <c r="E8535" i="5"/>
  <c r="E8531" i="5"/>
  <c r="E8527" i="5"/>
  <c r="E8523" i="5"/>
  <c r="E8519" i="5"/>
  <c r="E8515" i="5"/>
  <c r="E8511" i="5"/>
  <c r="E8507" i="5"/>
  <c r="E8503" i="5"/>
  <c r="E8499" i="5"/>
  <c r="E8495" i="5"/>
  <c r="E8491" i="5"/>
  <c r="E8487" i="5"/>
  <c r="E8483" i="5"/>
  <c r="E8479" i="5"/>
  <c r="E8475" i="5"/>
  <c r="E8471" i="5"/>
  <c r="E8467" i="5"/>
  <c r="E8463" i="5"/>
  <c r="E8459" i="5"/>
  <c r="E8455" i="5"/>
  <c r="E8451" i="5"/>
  <c r="E8447" i="5"/>
  <c r="E8443" i="5"/>
  <c r="E8439" i="5"/>
  <c r="E8435" i="5"/>
  <c r="E8431" i="5"/>
  <c r="E8427" i="5"/>
  <c r="E8423" i="5"/>
  <c r="E8419" i="5"/>
  <c r="E8415" i="5"/>
  <c r="E8411" i="5"/>
  <c r="E8407" i="5"/>
  <c r="E8403" i="5"/>
  <c r="E8399" i="5"/>
  <c r="E8395" i="5"/>
  <c r="E8391" i="5"/>
  <c r="E8387" i="5"/>
  <c r="E8383" i="5"/>
  <c r="E8379" i="5"/>
  <c r="E8375" i="5"/>
  <c r="E8371" i="5"/>
  <c r="E8367" i="5"/>
  <c r="E8363" i="5"/>
  <c r="E8359" i="5"/>
  <c r="E8355" i="5"/>
  <c r="E8351" i="5"/>
  <c r="E8347" i="5"/>
  <c r="E8343" i="5"/>
  <c r="E8339" i="5"/>
  <c r="E8335" i="5"/>
  <c r="E8331" i="5"/>
  <c r="E8327" i="5"/>
  <c r="E8323" i="5"/>
  <c r="E8319" i="5"/>
  <c r="E8315" i="5"/>
  <c r="E8311" i="5"/>
  <c r="E8307" i="5"/>
  <c r="E8303" i="5"/>
  <c r="E8299" i="5"/>
  <c r="E8295" i="5"/>
  <c r="E8291" i="5"/>
  <c r="E8287" i="5"/>
  <c r="E8283" i="5"/>
  <c r="E8279" i="5"/>
  <c r="E8275" i="5"/>
  <c r="E8271" i="5"/>
  <c r="E8267" i="5"/>
  <c r="E8263" i="5"/>
  <c r="E8259" i="5"/>
  <c r="E8255" i="5"/>
  <c r="E8251" i="5"/>
  <c r="E8247" i="5"/>
  <c r="E8243" i="5"/>
  <c r="E8239" i="5"/>
  <c r="E8235" i="5"/>
  <c r="E8231" i="5"/>
  <c r="E8227" i="5"/>
  <c r="E8223" i="5"/>
  <c r="E8219" i="5"/>
  <c r="E8215" i="5"/>
  <c r="E8211" i="5"/>
  <c r="E8207" i="5"/>
  <c r="E8203" i="5"/>
  <c r="E8199" i="5"/>
  <c r="E8195" i="5"/>
  <c r="E8191" i="5"/>
  <c r="E8187" i="5"/>
  <c r="E8183" i="5"/>
  <c r="E8179" i="5"/>
  <c r="E8175" i="5"/>
  <c r="E8171" i="5"/>
  <c r="E8167" i="5"/>
  <c r="E8163" i="5"/>
  <c r="E8159" i="5"/>
  <c r="E8155" i="5"/>
  <c r="E8151" i="5"/>
  <c r="E8147" i="5"/>
  <c r="E8143" i="5"/>
  <c r="E8139" i="5"/>
  <c r="E8135" i="5"/>
  <c r="E8131" i="5"/>
  <c r="E8127" i="5"/>
  <c r="E8123" i="5"/>
  <c r="E8119" i="5"/>
  <c r="E8115" i="5"/>
  <c r="E8111" i="5"/>
  <c r="E8107" i="5"/>
  <c r="E8103" i="5"/>
  <c r="E8099" i="5"/>
  <c r="E8095" i="5"/>
  <c r="E8091" i="5"/>
  <c r="E8087" i="5"/>
  <c r="E8083" i="5"/>
  <c r="E8079" i="5"/>
  <c r="E8075" i="5"/>
  <c r="E8071" i="5"/>
  <c r="E8067" i="5"/>
  <c r="E8063" i="5"/>
  <c r="E8059" i="5"/>
  <c r="E8055" i="5"/>
  <c r="E8051" i="5"/>
  <c r="E8047" i="5"/>
  <c r="E8043" i="5"/>
  <c r="E8039" i="5"/>
  <c r="E8035" i="5"/>
  <c r="E8031" i="5"/>
  <c r="E8027" i="5"/>
  <c r="E8023" i="5"/>
  <c r="E8019" i="5"/>
  <c r="E8015" i="5"/>
  <c r="E8011" i="5"/>
  <c r="E8007" i="5"/>
  <c r="E8003" i="5"/>
  <c r="E7999" i="5"/>
  <c r="E7995" i="5"/>
  <c r="E7991" i="5"/>
  <c r="E7987" i="5"/>
  <c r="E7983" i="5"/>
  <c r="E7979" i="5"/>
  <c r="E7975" i="5"/>
  <c r="E7971" i="5"/>
  <c r="E7967" i="5"/>
  <c r="E7963" i="5"/>
  <c r="E7959" i="5"/>
  <c r="E7955" i="5"/>
  <c r="E7951" i="5"/>
  <c r="E7947" i="5"/>
  <c r="E7943" i="5"/>
  <c r="E7939" i="5"/>
  <c r="E7935" i="5"/>
  <c r="E7931" i="5"/>
  <c r="E7927" i="5"/>
  <c r="E7923" i="5"/>
  <c r="E7919" i="5"/>
  <c r="E7915" i="5"/>
  <c r="E7911" i="5"/>
  <c r="E7907" i="5"/>
  <c r="E7903" i="5"/>
  <c r="E7899" i="5"/>
  <c r="E7895" i="5"/>
  <c r="E7891" i="5"/>
  <c r="E7887" i="5"/>
  <c r="E7883" i="5"/>
  <c r="E7879" i="5"/>
  <c r="E7875" i="5"/>
  <c r="E7871" i="5"/>
  <c r="E7867" i="5"/>
  <c r="E7863" i="5"/>
  <c r="E7859" i="5"/>
  <c r="E7855" i="5"/>
  <c r="E7851" i="5"/>
  <c r="E7847" i="5"/>
  <c r="E7843" i="5"/>
  <c r="E7839" i="5"/>
  <c r="E7835" i="5"/>
  <c r="E7831" i="5"/>
  <c r="E7827" i="5"/>
  <c r="E7823" i="5"/>
  <c r="E7819" i="5"/>
  <c r="E7815" i="5"/>
  <c r="E7811" i="5"/>
  <c r="E7807" i="5"/>
  <c r="E7803" i="5"/>
  <c r="E7799" i="5"/>
  <c r="E7795" i="5"/>
  <c r="E7791" i="5"/>
  <c r="E7787" i="5"/>
  <c r="E7783" i="5"/>
  <c r="E7779" i="5"/>
  <c r="E7775" i="5"/>
  <c r="E7771" i="5"/>
  <c r="E7767" i="5"/>
  <c r="E7763" i="5"/>
  <c r="E7759" i="5"/>
  <c r="E7755" i="5"/>
  <c r="E7751" i="5"/>
  <c r="E7747" i="5"/>
  <c r="E7743" i="5"/>
  <c r="E7739" i="5"/>
  <c r="E7735" i="5"/>
  <c r="E7731" i="5"/>
  <c r="E7727" i="5"/>
  <c r="E7723" i="5"/>
  <c r="E7719" i="5"/>
  <c r="E7715" i="5"/>
  <c r="E8654" i="5"/>
  <c r="E8638" i="5"/>
  <c r="E8634" i="5"/>
  <c r="E8610" i="5"/>
  <c r="E8606" i="5"/>
  <c r="E8602" i="5"/>
  <c r="E8598" i="5"/>
  <c r="E8594" i="5"/>
  <c r="E8590" i="5"/>
  <c r="E8586" i="5"/>
  <c r="E8582" i="5"/>
  <c r="E8578" i="5"/>
  <c r="E8574" i="5"/>
  <c r="E8570" i="5"/>
  <c r="E8566" i="5"/>
  <c r="E8562" i="5"/>
  <c r="E8558" i="5"/>
  <c r="E8554" i="5"/>
  <c r="E8550" i="5"/>
  <c r="E8546" i="5"/>
  <c r="E8542" i="5"/>
  <c r="E8538" i="5"/>
  <c r="E8534" i="5"/>
  <c r="E8530" i="5"/>
  <c r="E8526" i="5"/>
  <c r="E8522" i="5"/>
  <c r="E8518" i="5"/>
  <c r="E8514" i="5"/>
  <c r="E8510" i="5"/>
  <c r="E8506" i="5"/>
  <c r="E8502" i="5"/>
  <c r="E8498" i="5"/>
  <c r="E8494" i="5"/>
  <c r="E8490" i="5"/>
  <c r="E8486" i="5"/>
  <c r="E8482" i="5"/>
  <c r="E8478" i="5"/>
  <c r="E8474" i="5"/>
  <c r="E8470" i="5"/>
  <c r="E8466" i="5"/>
  <c r="E8462" i="5"/>
  <c r="E8458" i="5"/>
  <c r="E8454" i="5"/>
  <c r="E8450" i="5"/>
  <c r="E8446" i="5"/>
  <c r="E8442" i="5"/>
  <c r="E8438" i="5"/>
  <c r="E8434" i="5"/>
  <c r="E8430" i="5"/>
  <c r="E8426" i="5"/>
  <c r="E8422" i="5"/>
  <c r="E8418" i="5"/>
  <c r="E8414" i="5"/>
  <c r="E8410" i="5"/>
  <c r="E8406" i="5"/>
  <c r="E8402" i="5"/>
  <c r="E8398" i="5"/>
  <c r="E8394" i="5"/>
  <c r="E8390" i="5"/>
  <c r="E8386" i="5"/>
  <c r="E8382" i="5"/>
  <c r="E8378" i="5"/>
  <c r="E8374" i="5"/>
  <c r="E8370" i="5"/>
  <c r="E8366" i="5"/>
  <c r="E8362" i="5"/>
  <c r="E8358" i="5"/>
  <c r="E8354" i="5"/>
  <c r="E8350" i="5"/>
  <c r="E8346" i="5"/>
  <c r="E8342" i="5"/>
  <c r="E8338" i="5"/>
  <c r="E8334" i="5"/>
  <c r="E8330" i="5"/>
  <c r="E8326" i="5"/>
  <c r="E8322" i="5"/>
  <c r="E8318" i="5"/>
  <c r="E8314" i="5"/>
  <c r="E8310" i="5"/>
  <c r="E8306" i="5"/>
  <c r="E8302" i="5"/>
  <c r="E8298" i="5"/>
  <c r="E8294" i="5"/>
  <c r="E8290" i="5"/>
  <c r="E8286" i="5"/>
  <c r="E8282" i="5"/>
  <c r="E8278" i="5"/>
  <c r="E8274" i="5"/>
  <c r="E8270" i="5"/>
  <c r="E8266" i="5"/>
  <c r="E8262" i="5"/>
  <c r="E8258" i="5"/>
  <c r="E8254" i="5"/>
  <c r="E8250" i="5"/>
  <c r="E8246" i="5"/>
  <c r="E8242" i="5"/>
  <c r="E8238" i="5"/>
  <c r="E8234" i="5"/>
  <c r="E8230" i="5"/>
  <c r="E8226" i="5"/>
  <c r="E8222" i="5"/>
  <c r="E8218" i="5"/>
  <c r="E8214" i="5"/>
  <c r="E8210" i="5"/>
  <c r="E8206" i="5"/>
  <c r="E8202" i="5"/>
  <c r="E8198" i="5"/>
  <c r="E8194" i="5"/>
  <c r="E8190" i="5"/>
  <c r="E8186" i="5"/>
  <c r="E8182" i="5"/>
  <c r="E8178" i="5"/>
  <c r="E8174" i="5"/>
  <c r="E8170" i="5"/>
  <c r="E8166" i="5"/>
  <c r="E8162" i="5"/>
  <c r="E8158" i="5"/>
  <c r="E8154" i="5"/>
  <c r="E8150" i="5"/>
  <c r="E8146" i="5"/>
  <c r="E8142" i="5"/>
  <c r="E8138" i="5"/>
  <c r="E8134" i="5"/>
  <c r="E8130" i="5"/>
  <c r="E8126" i="5"/>
  <c r="E8122" i="5"/>
  <c r="E8118" i="5"/>
  <c r="E8114" i="5"/>
  <c r="E8110" i="5"/>
  <c r="E8106" i="5"/>
  <c r="E8102" i="5"/>
  <c r="E8098" i="5"/>
  <c r="E8094" i="5"/>
  <c r="E8090" i="5"/>
  <c r="E8086" i="5"/>
  <c r="E8082" i="5"/>
  <c r="E8078" i="5"/>
  <c r="E8074" i="5"/>
  <c r="E8070" i="5"/>
  <c r="E8066" i="5"/>
  <c r="E8062" i="5"/>
  <c r="E8058" i="5"/>
  <c r="E8054" i="5"/>
  <c r="E8050" i="5"/>
  <c r="E8046" i="5"/>
  <c r="E8042" i="5"/>
  <c r="E8038" i="5"/>
  <c r="E8034" i="5"/>
  <c r="E8030" i="5"/>
  <c r="E8026" i="5"/>
  <c r="E8022" i="5"/>
  <c r="E8018" i="5"/>
  <c r="E8014" i="5"/>
  <c r="E8010" i="5"/>
  <c r="E8006" i="5"/>
  <c r="E8002" i="5"/>
  <c r="E7998" i="5"/>
  <c r="E7994" i="5"/>
  <c r="E7990" i="5"/>
  <c r="E7986" i="5"/>
  <c r="E7982" i="5"/>
  <c r="E7978" i="5"/>
  <c r="E7974" i="5"/>
  <c r="E7970" i="5"/>
  <c r="E7966" i="5"/>
  <c r="E7962" i="5"/>
  <c r="E7958" i="5"/>
  <c r="E7954" i="5"/>
  <c r="E7950" i="5"/>
  <c r="E7946" i="5"/>
  <c r="E7942" i="5"/>
  <c r="E7938" i="5"/>
  <c r="E7934" i="5"/>
  <c r="E7930" i="5"/>
  <c r="E7926" i="5"/>
  <c r="E7922" i="5"/>
  <c r="E7918" i="5"/>
  <c r="E7914" i="5"/>
  <c r="E7910" i="5"/>
  <c r="E7906" i="5"/>
  <c r="E7902" i="5"/>
  <c r="E7898" i="5"/>
  <c r="E7894" i="5"/>
  <c r="E7890" i="5"/>
  <c r="E7886" i="5"/>
  <c r="E7882" i="5"/>
  <c r="E7878" i="5"/>
  <c r="E7874" i="5"/>
  <c r="E7870" i="5"/>
  <c r="E7866" i="5"/>
  <c r="E7862" i="5"/>
  <c r="E7858" i="5"/>
  <c r="E7854" i="5"/>
  <c r="E7850" i="5"/>
  <c r="E7846" i="5"/>
  <c r="E7842" i="5"/>
  <c r="E7838" i="5"/>
  <c r="E7834" i="5"/>
  <c r="E7830" i="5"/>
  <c r="E7826" i="5"/>
  <c r="E7822" i="5"/>
  <c r="E7818" i="5"/>
  <c r="E7814" i="5"/>
  <c r="E7810" i="5"/>
  <c r="E7806" i="5"/>
  <c r="E7802" i="5"/>
  <c r="E7798" i="5"/>
  <c r="E7794" i="5"/>
  <c r="E7790" i="5"/>
  <c r="E7786" i="5"/>
  <c r="E7782" i="5"/>
  <c r="E7778" i="5"/>
  <c r="E7774" i="5"/>
  <c r="E7770" i="5"/>
  <c r="E7766" i="5"/>
  <c r="E7762" i="5"/>
  <c r="E7758" i="5"/>
  <c r="E7754" i="5"/>
  <c r="E7750" i="5"/>
  <c r="E7746" i="5"/>
  <c r="E7742" i="5"/>
  <c r="E7738" i="5"/>
  <c r="E7734" i="5"/>
  <c r="E7730" i="5"/>
  <c r="E7726" i="5"/>
  <c r="E7722" i="5"/>
  <c r="E7718" i="5"/>
  <c r="E7714" i="5"/>
  <c r="E7710" i="5"/>
  <c r="E7706" i="5"/>
  <c r="E7702" i="5"/>
  <c r="E7698" i="5"/>
  <c r="E8650" i="5"/>
  <c r="E8642" i="5"/>
  <c r="E8653" i="5"/>
  <c r="E8649" i="5"/>
  <c r="E8645" i="5"/>
  <c r="E8641" i="5"/>
  <c r="E8637" i="5"/>
  <c r="E8633" i="5"/>
  <c r="E8629" i="5"/>
  <c r="E8625" i="5"/>
  <c r="E8621" i="5"/>
  <c r="E8617" i="5"/>
  <c r="E8613" i="5"/>
  <c r="E8609" i="5"/>
  <c r="E8605" i="5"/>
  <c r="E8601" i="5"/>
  <c r="E8597" i="5"/>
  <c r="E8593" i="5"/>
  <c r="E8589" i="5"/>
  <c r="E8585" i="5"/>
  <c r="E8581" i="5"/>
  <c r="E8577" i="5"/>
  <c r="E8573" i="5"/>
  <c r="E8569" i="5"/>
  <c r="E8565" i="5"/>
  <c r="E8561" i="5"/>
  <c r="E8557" i="5"/>
  <c r="E8553" i="5"/>
  <c r="E8549" i="5"/>
  <c r="E8545" i="5"/>
  <c r="E8541" i="5"/>
  <c r="E8537" i="5"/>
  <c r="E8533" i="5"/>
  <c r="E8529" i="5"/>
  <c r="E8525" i="5"/>
  <c r="E8521" i="5"/>
  <c r="E8517" i="5"/>
  <c r="E8513" i="5"/>
  <c r="E8509" i="5"/>
  <c r="E8505" i="5"/>
  <c r="E8501" i="5"/>
  <c r="E8497" i="5"/>
  <c r="E8493" i="5"/>
  <c r="E8489" i="5"/>
  <c r="E8485" i="5"/>
  <c r="E8481" i="5"/>
  <c r="E8477" i="5"/>
  <c r="E8473" i="5"/>
  <c r="E8469" i="5"/>
  <c r="E8465" i="5"/>
  <c r="E8461" i="5"/>
  <c r="E8457" i="5"/>
  <c r="E8453" i="5"/>
  <c r="E8449" i="5"/>
  <c r="E8445" i="5"/>
  <c r="E8441" i="5"/>
  <c r="E8437" i="5"/>
  <c r="E8433" i="5"/>
  <c r="E8429" i="5"/>
  <c r="E8425" i="5"/>
  <c r="E8421" i="5"/>
  <c r="E8417" i="5"/>
  <c r="E8413" i="5"/>
  <c r="E8409" i="5"/>
  <c r="E8405" i="5"/>
  <c r="E8401" i="5"/>
  <c r="E8397" i="5"/>
  <c r="E8393" i="5"/>
  <c r="E8389" i="5"/>
  <c r="E8385" i="5"/>
  <c r="E8381" i="5"/>
  <c r="E8377" i="5"/>
  <c r="E8373" i="5"/>
  <c r="E8369" i="5"/>
  <c r="E8365" i="5"/>
  <c r="E8361" i="5"/>
  <c r="E8357" i="5"/>
  <c r="E8353" i="5"/>
  <c r="E8349" i="5"/>
  <c r="E8345" i="5"/>
  <c r="E8341" i="5"/>
  <c r="E8337" i="5"/>
  <c r="E8333" i="5"/>
  <c r="E8329" i="5"/>
  <c r="E8325" i="5"/>
  <c r="E8321" i="5"/>
  <c r="E8317" i="5"/>
  <c r="E8313" i="5"/>
  <c r="E8309" i="5"/>
  <c r="E8305" i="5"/>
  <c r="E8301" i="5"/>
  <c r="E8297" i="5"/>
  <c r="E8293" i="5"/>
  <c r="E8289" i="5"/>
  <c r="E8285" i="5"/>
  <c r="E8281" i="5"/>
  <c r="E8277" i="5"/>
  <c r="E8273" i="5"/>
  <c r="E8269" i="5"/>
  <c r="E8265" i="5"/>
  <c r="E8261" i="5"/>
  <c r="E8257" i="5"/>
  <c r="E8253" i="5"/>
  <c r="E8249" i="5"/>
  <c r="E8245" i="5"/>
  <c r="E8241" i="5"/>
  <c r="E8237" i="5"/>
  <c r="E8233" i="5"/>
  <c r="E8229" i="5"/>
  <c r="E8225" i="5"/>
  <c r="E8221" i="5"/>
  <c r="E8217" i="5"/>
  <c r="E8213" i="5"/>
  <c r="E8209" i="5"/>
  <c r="E8205" i="5"/>
  <c r="E8201" i="5"/>
  <c r="E8197" i="5"/>
  <c r="E8193" i="5"/>
  <c r="E8189" i="5"/>
  <c r="E8185" i="5"/>
  <c r="E8181" i="5"/>
  <c r="E8177" i="5"/>
  <c r="E8173" i="5"/>
  <c r="E8169" i="5"/>
  <c r="E8165" i="5"/>
  <c r="E8161" i="5"/>
  <c r="E8157" i="5"/>
  <c r="E8153" i="5"/>
  <c r="E8149" i="5"/>
  <c r="E8145" i="5"/>
  <c r="E8141" i="5"/>
  <c r="E8137" i="5"/>
  <c r="E8133" i="5"/>
  <c r="E8129" i="5"/>
  <c r="E8125" i="5"/>
  <c r="E8121" i="5"/>
  <c r="E8117" i="5"/>
  <c r="E8113" i="5"/>
  <c r="E8109" i="5"/>
  <c r="E8105" i="5"/>
  <c r="E8101" i="5"/>
  <c r="E8097" i="5"/>
  <c r="E8093" i="5"/>
  <c r="E8089" i="5"/>
  <c r="E8085" i="5"/>
  <c r="E8081" i="5"/>
  <c r="E8077" i="5"/>
  <c r="E8073" i="5"/>
  <c r="E8069" i="5"/>
  <c r="E8065" i="5"/>
  <c r="E8061" i="5"/>
  <c r="E8057" i="5"/>
  <c r="E8053" i="5"/>
  <c r="E8049" i="5"/>
  <c r="E8045" i="5"/>
  <c r="E8041" i="5"/>
  <c r="E8037" i="5"/>
  <c r="E8033" i="5"/>
  <c r="E8029" i="5"/>
  <c r="E8025" i="5"/>
  <c r="E8021" i="5"/>
  <c r="E8017" i="5"/>
  <c r="E8013" i="5"/>
  <c r="E8009" i="5"/>
  <c r="E8005" i="5"/>
  <c r="E8001" i="5"/>
  <c r="E7997" i="5"/>
  <c r="E7993" i="5"/>
  <c r="E7989" i="5"/>
  <c r="E7985" i="5"/>
  <c r="E7981" i="5"/>
  <c r="E7977" i="5"/>
  <c r="E7973" i="5"/>
  <c r="E7969" i="5"/>
  <c r="E7965" i="5"/>
  <c r="E7961" i="5"/>
  <c r="E7957" i="5"/>
  <c r="E7953" i="5"/>
  <c r="E7949" i="5"/>
  <c r="E7945" i="5"/>
  <c r="E7941" i="5"/>
  <c r="E7937" i="5"/>
  <c r="E7933" i="5"/>
  <c r="E7929" i="5"/>
  <c r="E7925" i="5"/>
  <c r="E7921" i="5"/>
  <c r="E7917" i="5"/>
  <c r="E7913" i="5"/>
  <c r="E7909" i="5"/>
  <c r="E7905" i="5"/>
  <c r="E7901" i="5"/>
  <c r="E7897" i="5"/>
  <c r="E7893" i="5"/>
  <c r="E7889" i="5"/>
  <c r="E7885" i="5"/>
  <c r="E7881" i="5"/>
  <c r="E7877" i="5"/>
  <c r="E7873" i="5"/>
  <c r="E7869" i="5"/>
  <c r="E7865" i="5"/>
  <c r="E7861" i="5"/>
  <c r="E7857" i="5"/>
  <c r="E7853" i="5"/>
  <c r="E7849" i="5"/>
  <c r="E7845" i="5"/>
  <c r="E7841" i="5"/>
  <c r="E7837" i="5"/>
  <c r="E7833" i="5"/>
  <c r="E7829" i="5"/>
  <c r="E7825" i="5"/>
  <c r="E7821" i="5"/>
  <c r="E7817" i="5"/>
  <c r="E7813" i="5"/>
  <c r="E7809" i="5"/>
  <c r="E7805" i="5"/>
  <c r="E7801" i="5"/>
  <c r="E7797" i="5"/>
  <c r="E7793" i="5"/>
  <c r="E7789" i="5"/>
  <c r="E7785" i="5"/>
  <c r="E7781" i="5"/>
  <c r="E8646" i="5"/>
  <c r="E8652" i="5"/>
  <c r="E8648" i="5"/>
  <c r="E8644" i="5"/>
  <c r="E8640" i="5"/>
  <c r="E8636" i="5"/>
  <c r="E8632" i="5"/>
  <c r="E8628" i="5"/>
  <c r="E8624" i="5"/>
  <c r="E8620" i="5"/>
  <c r="E8616" i="5"/>
  <c r="E8612" i="5"/>
  <c r="E8608" i="5"/>
  <c r="E8604" i="5"/>
  <c r="E8600" i="5"/>
  <c r="E8596" i="5"/>
  <c r="E8592" i="5"/>
  <c r="E8588" i="5"/>
  <c r="E8584" i="5"/>
  <c r="E8580" i="5"/>
  <c r="E8576" i="5"/>
  <c r="E8572" i="5"/>
  <c r="E8568" i="5"/>
  <c r="E8564" i="5"/>
  <c r="E8560" i="5"/>
  <c r="E8556" i="5"/>
  <c r="E8552" i="5"/>
  <c r="E8548" i="5"/>
  <c r="E8544" i="5"/>
  <c r="E8540" i="5"/>
  <c r="E8536" i="5"/>
  <c r="E8532" i="5"/>
  <c r="E8528" i="5"/>
  <c r="E8524" i="5"/>
  <c r="E8520" i="5"/>
  <c r="E8516" i="5"/>
  <c r="E8512" i="5"/>
  <c r="E8508" i="5"/>
  <c r="E8504" i="5"/>
  <c r="E8500" i="5"/>
  <c r="E8496" i="5"/>
  <c r="E8492" i="5"/>
  <c r="E8488" i="5"/>
  <c r="E8484" i="5"/>
  <c r="E8480" i="5"/>
  <c r="E8476" i="5"/>
  <c r="E8472" i="5"/>
  <c r="E8468" i="5"/>
  <c r="E8464" i="5"/>
  <c r="E8460" i="5"/>
  <c r="E8456" i="5"/>
  <c r="E8452" i="5"/>
  <c r="E8448" i="5"/>
  <c r="E8444" i="5"/>
  <c r="E8440" i="5"/>
  <c r="E8436" i="5"/>
  <c r="E8432" i="5"/>
  <c r="E8428" i="5"/>
  <c r="E8424" i="5"/>
  <c r="E8420" i="5"/>
  <c r="E8416" i="5"/>
  <c r="E8412" i="5"/>
  <c r="E8408" i="5"/>
  <c r="E8404" i="5"/>
  <c r="E8400" i="5"/>
  <c r="E8396" i="5"/>
  <c r="E8392" i="5"/>
  <c r="E8388" i="5"/>
  <c r="E8384" i="5"/>
  <c r="E8380" i="5"/>
  <c r="E8376" i="5"/>
  <c r="E8372" i="5"/>
  <c r="E8368" i="5"/>
  <c r="E8364" i="5"/>
  <c r="E8360" i="5"/>
  <c r="E8356" i="5"/>
  <c r="E8352" i="5"/>
  <c r="E8348" i="5"/>
  <c r="E8344" i="5"/>
  <c r="E8340" i="5"/>
  <c r="E8336" i="5"/>
  <c r="E8332" i="5"/>
  <c r="E8328" i="5"/>
  <c r="E8324" i="5"/>
  <c r="E8320" i="5"/>
  <c r="E8316" i="5"/>
  <c r="E8312" i="5"/>
  <c r="E8308" i="5"/>
  <c r="E8304" i="5"/>
  <c r="E8300" i="5"/>
  <c r="E8296" i="5"/>
  <c r="E8292" i="5"/>
  <c r="E8288" i="5"/>
  <c r="E8284" i="5"/>
  <c r="E8280" i="5"/>
  <c r="E8276" i="5"/>
  <c r="E8272" i="5"/>
  <c r="E8268" i="5"/>
  <c r="E8264" i="5"/>
  <c r="E8260" i="5"/>
  <c r="E8256" i="5"/>
  <c r="E8252" i="5"/>
  <c r="E8248" i="5"/>
  <c r="E8244" i="5"/>
  <c r="E8240" i="5"/>
  <c r="E8236" i="5"/>
  <c r="E8232" i="5"/>
  <c r="E8228" i="5"/>
  <c r="E8224" i="5"/>
  <c r="E8220" i="5"/>
  <c r="E8216" i="5"/>
  <c r="E8212" i="5"/>
  <c r="E8208" i="5"/>
  <c r="E8204" i="5"/>
  <c r="E8200" i="5"/>
  <c r="E8196" i="5"/>
  <c r="E8192" i="5"/>
  <c r="E8188" i="5"/>
  <c r="E8184" i="5"/>
  <c r="E8180" i="5"/>
  <c r="E8176" i="5"/>
  <c r="E8172" i="5"/>
  <c r="E8168" i="5"/>
  <c r="E8164" i="5"/>
  <c r="E8160" i="5"/>
  <c r="E8156" i="5"/>
  <c r="E8152" i="5"/>
  <c r="E8148" i="5"/>
  <c r="E8144" i="5"/>
  <c r="E8140" i="5"/>
  <c r="E8136" i="5"/>
  <c r="E8132" i="5"/>
  <c r="E8128" i="5"/>
  <c r="E8124" i="5"/>
  <c r="E8120" i="5"/>
  <c r="E8116" i="5"/>
  <c r="E8112" i="5"/>
  <c r="E8108" i="5"/>
  <c r="E8104" i="5"/>
  <c r="E8100" i="5"/>
  <c r="E8096" i="5"/>
  <c r="E8092" i="5"/>
  <c r="E8088" i="5"/>
  <c r="E8084" i="5"/>
  <c r="E8080" i="5"/>
  <c r="E8076" i="5"/>
  <c r="E8072" i="5"/>
  <c r="E8068" i="5"/>
  <c r="E8064" i="5"/>
  <c r="E8060" i="5"/>
  <c r="E8056" i="5"/>
  <c r="E8052" i="5"/>
  <c r="E8048" i="5"/>
  <c r="E8044" i="5"/>
  <c r="E8040" i="5"/>
  <c r="E8036" i="5"/>
  <c r="E8032" i="5"/>
  <c r="E8028" i="5"/>
  <c r="E8024" i="5"/>
  <c r="E8020" i="5"/>
  <c r="E8016" i="5"/>
  <c r="E8012" i="5"/>
  <c r="E8008" i="5"/>
  <c r="E8004" i="5"/>
  <c r="E8000" i="5"/>
  <c r="E7996" i="5"/>
  <c r="E7992" i="5"/>
  <c r="E7988" i="5"/>
  <c r="E7984" i="5"/>
  <c r="E7980" i="5"/>
  <c r="E7976" i="5"/>
  <c r="E7972" i="5"/>
  <c r="E7968" i="5"/>
  <c r="E7964" i="5"/>
  <c r="E7960" i="5"/>
  <c r="E7956" i="5"/>
  <c r="E7952" i="5"/>
  <c r="E7948" i="5"/>
  <c r="E7944" i="5"/>
  <c r="E7940" i="5"/>
  <c r="E7936" i="5"/>
  <c r="E7932" i="5"/>
  <c r="E7928" i="5"/>
  <c r="E7924" i="5"/>
  <c r="E7920" i="5"/>
  <c r="E7916" i="5"/>
  <c r="E7912" i="5"/>
  <c r="E7908" i="5"/>
  <c r="E7904" i="5"/>
  <c r="E7900" i="5"/>
  <c r="E7896" i="5"/>
  <c r="E7892" i="5"/>
  <c r="E7888" i="5"/>
  <c r="E7884" i="5"/>
  <c r="E7880" i="5"/>
  <c r="E7876" i="5"/>
  <c r="E7872" i="5"/>
  <c r="E7868" i="5"/>
  <c r="E7864" i="5"/>
  <c r="E7860" i="5"/>
  <c r="E7856" i="5"/>
  <c r="E7852" i="5"/>
  <c r="E7848" i="5"/>
  <c r="E7844" i="5"/>
  <c r="E7840" i="5"/>
  <c r="E7836" i="5"/>
  <c r="E7832" i="5"/>
  <c r="E7828" i="5"/>
  <c r="E7824" i="5"/>
  <c r="E7820" i="5"/>
  <c r="E7816" i="5"/>
  <c r="E7812" i="5"/>
  <c r="E7808" i="5"/>
  <c r="E7804" i="5"/>
  <c r="E7800" i="5"/>
  <c r="E7796" i="5"/>
  <c r="E7792" i="5"/>
  <c r="E7788" i="5"/>
  <c r="E7784" i="5"/>
  <c r="E7780" i="5"/>
  <c r="E7776" i="5"/>
  <c r="E7772" i="5"/>
  <c r="E7768" i="5"/>
  <c r="E7764" i="5"/>
  <c r="E7760" i="5"/>
  <c r="E7756" i="5"/>
  <c r="E7752" i="5"/>
  <c r="E7748" i="5"/>
  <c r="E7744" i="5"/>
  <c r="E7711" i="5"/>
  <c r="E7707" i="5"/>
  <c r="E7703" i="5"/>
  <c r="E7699" i="5"/>
  <c r="E7695" i="5"/>
  <c r="E7691" i="5"/>
  <c r="E7687" i="5"/>
  <c r="E7683" i="5"/>
  <c r="E7679" i="5"/>
  <c r="E7675" i="5"/>
  <c r="E7671" i="5"/>
  <c r="E7667" i="5"/>
  <c r="E7663" i="5"/>
  <c r="E7659" i="5"/>
  <c r="E7655" i="5"/>
  <c r="E7651" i="5"/>
  <c r="E7647" i="5"/>
  <c r="E7643" i="5"/>
  <c r="E7639" i="5"/>
  <c r="E7635" i="5"/>
  <c r="E7631" i="5"/>
  <c r="E7627" i="5"/>
  <c r="E7623" i="5"/>
  <c r="E7619" i="5"/>
  <c r="E7615" i="5"/>
  <c r="E7611" i="5"/>
  <c r="E7607" i="5"/>
  <c r="E7603" i="5"/>
  <c r="E7599" i="5"/>
  <c r="E7595" i="5"/>
  <c r="E7591" i="5"/>
  <c r="E7587" i="5"/>
  <c r="E7583" i="5"/>
  <c r="E7579" i="5"/>
  <c r="E7575" i="5"/>
  <c r="E7571" i="5"/>
  <c r="E7567" i="5"/>
  <c r="E7563" i="5"/>
  <c r="E7559" i="5"/>
  <c r="E7555" i="5"/>
  <c r="E7551" i="5"/>
  <c r="E7547" i="5"/>
  <c r="E7543" i="5"/>
  <c r="E7539" i="5"/>
  <c r="E7535" i="5"/>
  <c r="E7531" i="5"/>
  <c r="E7527" i="5"/>
  <c r="E7523" i="5"/>
  <c r="E7519" i="5"/>
  <c r="E7515" i="5"/>
  <c r="E7511" i="5"/>
  <c r="E7507" i="5"/>
  <c r="E7503" i="5"/>
  <c r="E7499" i="5"/>
  <c r="E7495" i="5"/>
  <c r="E7491" i="5"/>
  <c r="E7487" i="5"/>
  <c r="E7483" i="5"/>
  <c r="E7479" i="5"/>
  <c r="E7475" i="5"/>
  <c r="E7471" i="5"/>
  <c r="E7467" i="5"/>
  <c r="E7463" i="5"/>
  <c r="E7459" i="5"/>
  <c r="E7455" i="5"/>
  <c r="E7451" i="5"/>
  <c r="E7447" i="5"/>
  <c r="E7443" i="5"/>
  <c r="E7439" i="5"/>
  <c r="E7435" i="5"/>
  <c r="E7431" i="5"/>
  <c r="E7427" i="5"/>
  <c r="E7423" i="5"/>
  <c r="E7419" i="5"/>
  <c r="E7415" i="5"/>
  <c r="E7411" i="5"/>
  <c r="E7407" i="5"/>
  <c r="E7403" i="5"/>
  <c r="E7399" i="5"/>
  <c r="E7395" i="5"/>
  <c r="E7391" i="5"/>
  <c r="E7387" i="5"/>
  <c r="E7383" i="5"/>
  <c r="E7379" i="5"/>
  <c r="E7375" i="5"/>
  <c r="E7371" i="5"/>
  <c r="E7367" i="5"/>
  <c r="E7363" i="5"/>
  <c r="E7359" i="5"/>
  <c r="E7355" i="5"/>
  <c r="E7351" i="5"/>
  <c r="E7347" i="5"/>
  <c r="E7343" i="5"/>
  <c r="E7339" i="5"/>
  <c r="E7335" i="5"/>
  <c r="E7331" i="5"/>
  <c r="E7327" i="5"/>
  <c r="E7323" i="5"/>
  <c r="E7319" i="5"/>
  <c r="E7315" i="5"/>
  <c r="E7311" i="5"/>
  <c r="E7307" i="5"/>
  <c r="E7303" i="5"/>
  <c r="E7299" i="5"/>
  <c r="E7295" i="5"/>
  <c r="E7291" i="5"/>
  <c r="E7287" i="5"/>
  <c r="E7283" i="5"/>
  <c r="E7279" i="5"/>
  <c r="E7275" i="5"/>
  <c r="E7271" i="5"/>
  <c r="E7267" i="5"/>
  <c r="E7263" i="5"/>
  <c r="E7259" i="5"/>
  <c r="E7255" i="5"/>
  <c r="E7251" i="5"/>
  <c r="E7247" i="5"/>
  <c r="E7243" i="5"/>
  <c r="E7239" i="5"/>
  <c r="E7235" i="5"/>
  <c r="E7231" i="5"/>
  <c r="E7227" i="5"/>
  <c r="E7223" i="5"/>
  <c r="E7219" i="5"/>
  <c r="E7215" i="5"/>
  <c r="E7211" i="5"/>
  <c r="E7207" i="5"/>
  <c r="E7203" i="5"/>
  <c r="E7199" i="5"/>
  <c r="E7195" i="5"/>
  <c r="E7191" i="5"/>
  <c r="E7187" i="5"/>
  <c r="E7183" i="5"/>
  <c r="E7179" i="5"/>
  <c r="E7175" i="5"/>
  <c r="E7171" i="5"/>
  <c r="E7167" i="5"/>
  <c r="E7163" i="5"/>
  <c r="E7159" i="5"/>
  <c r="E7155" i="5"/>
  <c r="E7151" i="5"/>
  <c r="E7147" i="5"/>
  <c r="E7143" i="5"/>
  <c r="E7139" i="5"/>
  <c r="E7135" i="5"/>
  <c r="E7131" i="5"/>
  <c r="E7127" i="5"/>
  <c r="E7123" i="5"/>
  <c r="E7119" i="5"/>
  <c r="E7115" i="5"/>
  <c r="E7111" i="5"/>
  <c r="E7107" i="5"/>
  <c r="E7103" i="5"/>
  <c r="E7099" i="5"/>
  <c r="E7095" i="5"/>
  <c r="E7091" i="5"/>
  <c r="E7087" i="5"/>
  <c r="E7083" i="5"/>
  <c r="E7079" i="5"/>
  <c r="E7075" i="5"/>
  <c r="E7071" i="5"/>
  <c r="E7067" i="5"/>
  <c r="E7063" i="5"/>
  <c r="E7059" i="5"/>
  <c r="E7055" i="5"/>
  <c r="E7051" i="5"/>
  <c r="E7047" i="5"/>
  <c r="E7043" i="5"/>
  <c r="E7039" i="5"/>
  <c r="E7035" i="5"/>
  <c r="E7031" i="5"/>
  <c r="E7027" i="5"/>
  <c r="E7023" i="5"/>
  <c r="E7019" i="5"/>
  <c r="E7015" i="5"/>
  <c r="E7011" i="5"/>
  <c r="E7007" i="5"/>
  <c r="E7003" i="5"/>
  <c r="E6999" i="5"/>
  <c r="E6995" i="5"/>
  <c r="E6991" i="5"/>
  <c r="E6987" i="5"/>
  <c r="E6983" i="5"/>
  <c r="E6979" i="5"/>
  <c r="E6975" i="5"/>
  <c r="E6971" i="5"/>
  <c r="E6967" i="5"/>
  <c r="E6963" i="5"/>
  <c r="E6959" i="5"/>
  <c r="E6955" i="5"/>
  <c r="E6951" i="5"/>
  <c r="E6947" i="5"/>
  <c r="E6943" i="5"/>
  <c r="E6939" i="5"/>
  <c r="E6935" i="5"/>
  <c r="E6931" i="5"/>
  <c r="E6927" i="5"/>
  <c r="E6923" i="5"/>
  <c r="E6919" i="5"/>
  <c r="E6915" i="5"/>
  <c r="E6911" i="5"/>
  <c r="E6907" i="5"/>
  <c r="E6903" i="5"/>
  <c r="E6899" i="5"/>
  <c r="E6895" i="5"/>
  <c r="E6891" i="5"/>
  <c r="E6887" i="5"/>
  <c r="E6883" i="5"/>
  <c r="E6879" i="5"/>
  <c r="E6875" i="5"/>
  <c r="E6871" i="5"/>
  <c r="E6867" i="5"/>
  <c r="E6863" i="5"/>
  <c r="E6859" i="5"/>
  <c r="E6855" i="5"/>
  <c r="E6851" i="5"/>
  <c r="E6847" i="5"/>
  <c r="E6843" i="5"/>
  <c r="E6839" i="5"/>
  <c r="E6835" i="5"/>
  <c r="E6831" i="5"/>
  <c r="E6827" i="5"/>
  <c r="E6823" i="5"/>
  <c r="E6819" i="5"/>
  <c r="E6815" i="5"/>
  <c r="E6811" i="5"/>
  <c r="E6807" i="5"/>
  <c r="E6803" i="5"/>
  <c r="E6799" i="5"/>
  <c r="E6795" i="5"/>
  <c r="E6791" i="5"/>
  <c r="E6787" i="5"/>
  <c r="E6783" i="5"/>
  <c r="E6779" i="5"/>
  <c r="E6775" i="5"/>
  <c r="E6771" i="5"/>
  <c r="E6767" i="5"/>
  <c r="E6763" i="5"/>
  <c r="E6759" i="5"/>
  <c r="E6755" i="5"/>
  <c r="E6751" i="5"/>
  <c r="E6747" i="5"/>
  <c r="E6743" i="5"/>
  <c r="E6739" i="5"/>
  <c r="E6735" i="5"/>
  <c r="E6731" i="5"/>
  <c r="E6727" i="5"/>
  <c r="E6723" i="5"/>
  <c r="E6719" i="5"/>
  <c r="E6715" i="5"/>
  <c r="E6711" i="5"/>
  <c r="E6707" i="5"/>
  <c r="E6703" i="5"/>
  <c r="E6699" i="5"/>
  <c r="E6695" i="5"/>
  <c r="E6691" i="5"/>
  <c r="E6687" i="5"/>
  <c r="E6683" i="5"/>
  <c r="E6679" i="5"/>
  <c r="E6675" i="5"/>
  <c r="E6671" i="5"/>
  <c r="E6667" i="5"/>
  <c r="E6663" i="5"/>
  <c r="E6659" i="5"/>
  <c r="E6655" i="5"/>
  <c r="E6651" i="5"/>
  <c r="E6647" i="5"/>
  <c r="E6643" i="5"/>
  <c r="E6639" i="5"/>
  <c r="E6635" i="5"/>
  <c r="E6631" i="5"/>
  <c r="E6627" i="5"/>
  <c r="E6623" i="5"/>
  <c r="E6619" i="5"/>
  <c r="E6615" i="5"/>
  <c r="E6611" i="5"/>
  <c r="E6607" i="5"/>
  <c r="E6603" i="5"/>
  <c r="E6599" i="5"/>
  <c r="E6595" i="5"/>
  <c r="E6591" i="5"/>
  <c r="E6587" i="5"/>
  <c r="E6583" i="5"/>
  <c r="E6579" i="5"/>
  <c r="E6575" i="5"/>
  <c r="E6571" i="5"/>
  <c r="E6567" i="5"/>
  <c r="E6563" i="5"/>
  <c r="E6559" i="5"/>
  <c r="E6555" i="5"/>
  <c r="E6551" i="5"/>
  <c r="E6547" i="5"/>
  <c r="E6543" i="5"/>
  <c r="E6539" i="5"/>
  <c r="E6535" i="5"/>
  <c r="E6531" i="5"/>
  <c r="E6527" i="5"/>
  <c r="E6523" i="5"/>
  <c r="E6519" i="5"/>
  <c r="E6515" i="5"/>
  <c r="E6511" i="5"/>
  <c r="E6507" i="5"/>
  <c r="E6503" i="5"/>
  <c r="E6499" i="5"/>
  <c r="E6495" i="5"/>
  <c r="E6491" i="5"/>
  <c r="E6487" i="5"/>
  <c r="E6483" i="5"/>
  <c r="E6479" i="5"/>
  <c r="E6475" i="5"/>
  <c r="E6471" i="5"/>
  <c r="E6467" i="5"/>
  <c r="E6463" i="5"/>
  <c r="E6459" i="5"/>
  <c r="E6455" i="5"/>
  <c r="E6451" i="5"/>
  <c r="E6447" i="5"/>
  <c r="E6443" i="5"/>
  <c r="E6439" i="5"/>
  <c r="E6435" i="5"/>
  <c r="E6431" i="5"/>
  <c r="E6427" i="5"/>
  <c r="E6423" i="5"/>
  <c r="E6419" i="5"/>
  <c r="E6415" i="5"/>
  <c r="E6411" i="5"/>
  <c r="E6407" i="5"/>
  <c r="E6403" i="5"/>
  <c r="E6399" i="5"/>
  <c r="E6395" i="5"/>
  <c r="E6391" i="5"/>
  <c r="E6387" i="5"/>
  <c r="E6383" i="5"/>
  <c r="E6379" i="5"/>
  <c r="E6375" i="5"/>
  <c r="E6371" i="5"/>
  <c r="E6367" i="5"/>
  <c r="E6363" i="5"/>
  <c r="E6359" i="5"/>
  <c r="E6355" i="5"/>
  <c r="E6351" i="5"/>
  <c r="E6347" i="5"/>
  <c r="E6343" i="5"/>
  <c r="E6339" i="5"/>
  <c r="E6335" i="5"/>
  <c r="E6331" i="5"/>
  <c r="E6327" i="5"/>
  <c r="E6323" i="5"/>
  <c r="E6319" i="5"/>
  <c r="E6315" i="5"/>
  <c r="E6311" i="5"/>
  <c r="E6307" i="5"/>
  <c r="E6303" i="5"/>
  <c r="E6299" i="5"/>
  <c r="E6295" i="5"/>
  <c r="E6291" i="5"/>
  <c r="E6287" i="5"/>
  <c r="E6283" i="5"/>
  <c r="E6279" i="5"/>
  <c r="E6275" i="5"/>
  <c r="E6271" i="5"/>
  <c r="E6267" i="5"/>
  <c r="E6263" i="5"/>
  <c r="E6259" i="5"/>
  <c r="E6255" i="5"/>
  <c r="E6251" i="5"/>
  <c r="E6247" i="5"/>
  <c r="E6243" i="5"/>
  <c r="E6239" i="5"/>
  <c r="E6235" i="5"/>
  <c r="E6231" i="5"/>
  <c r="E6227" i="5"/>
  <c r="E6223" i="5"/>
  <c r="E6219" i="5"/>
  <c r="E6215" i="5"/>
  <c r="E6211" i="5"/>
  <c r="E6207" i="5"/>
  <c r="E6203" i="5"/>
  <c r="E6199" i="5"/>
  <c r="E6195" i="5"/>
  <c r="E6191" i="5"/>
  <c r="E6187" i="5"/>
  <c r="E6183" i="5"/>
  <c r="E6179" i="5"/>
  <c r="E6175" i="5"/>
  <c r="E6171" i="5"/>
  <c r="E6167" i="5"/>
  <c r="E6163" i="5"/>
  <c r="E6159" i="5"/>
  <c r="E6155" i="5"/>
  <c r="E6151" i="5"/>
  <c r="E6147" i="5"/>
  <c r="E6143" i="5"/>
  <c r="E6139" i="5"/>
  <c r="E6135" i="5"/>
  <c r="E6131" i="5"/>
  <c r="E6127" i="5"/>
  <c r="E6123" i="5"/>
  <c r="E6119" i="5"/>
  <c r="E6115" i="5"/>
  <c r="E6111" i="5"/>
  <c r="E6107" i="5"/>
  <c r="E6103" i="5"/>
  <c r="E6099" i="5"/>
  <c r="E6095" i="5"/>
  <c r="E6091" i="5"/>
  <c r="E6087" i="5"/>
  <c r="E6083" i="5"/>
  <c r="E6079" i="5"/>
  <c r="E6075" i="5"/>
  <c r="E6071" i="5"/>
  <c r="E6067" i="5"/>
  <c r="E6063" i="5"/>
  <c r="E6059" i="5"/>
  <c r="E6055" i="5"/>
  <c r="E6051" i="5"/>
  <c r="E6047" i="5"/>
  <c r="E6043" i="5"/>
  <c r="E6039" i="5"/>
  <c r="E6035" i="5"/>
  <c r="E6031" i="5"/>
  <c r="E6027" i="5"/>
  <c r="E6023" i="5"/>
  <c r="E6019" i="5"/>
  <c r="E6015" i="5"/>
  <c r="E6011" i="5"/>
  <c r="E6007" i="5"/>
  <c r="E6003" i="5"/>
  <c r="E5999" i="5"/>
  <c r="E5995" i="5"/>
  <c r="E5991" i="5"/>
  <c r="E5987" i="5"/>
  <c r="E5983" i="5"/>
  <c r="E5979" i="5"/>
  <c r="E5975" i="5"/>
  <c r="E5971" i="5"/>
  <c r="E5967" i="5"/>
  <c r="E5963" i="5"/>
  <c r="E5959" i="5"/>
  <c r="E5955" i="5"/>
  <c r="E5951" i="5"/>
  <c r="E5947" i="5"/>
  <c r="E5943" i="5"/>
  <c r="E5939" i="5"/>
  <c r="E5935" i="5"/>
  <c r="E5931" i="5"/>
  <c r="E5927" i="5"/>
  <c r="E5923" i="5"/>
  <c r="E5919" i="5"/>
  <c r="E5915" i="5"/>
  <c r="E5911" i="5"/>
  <c r="E5907" i="5"/>
  <c r="E5903" i="5"/>
  <c r="E5899" i="5"/>
  <c r="E5895" i="5"/>
  <c r="E5891" i="5"/>
  <c r="E5887" i="5"/>
  <c r="E5883" i="5"/>
  <c r="E5879" i="5"/>
  <c r="E5875" i="5"/>
  <c r="E5871" i="5"/>
  <c r="E5867" i="5"/>
  <c r="E5863" i="5"/>
  <c r="E5859" i="5"/>
  <c r="E5855" i="5"/>
  <c r="E5851" i="5"/>
  <c r="E5847" i="5"/>
  <c r="E5843" i="5"/>
  <c r="E5839" i="5"/>
  <c r="E5835" i="5"/>
  <c r="E5831" i="5"/>
  <c r="E5827" i="5"/>
  <c r="E5823" i="5"/>
  <c r="E5819" i="5"/>
  <c r="E5815" i="5"/>
  <c r="E5811" i="5"/>
  <c r="E5807" i="5"/>
  <c r="E5803" i="5"/>
  <c r="E5799" i="5"/>
  <c r="E5795" i="5"/>
  <c r="E5791" i="5"/>
  <c r="E5787" i="5"/>
  <c r="E5783" i="5"/>
  <c r="E5779" i="5"/>
  <c r="E5775" i="5"/>
  <c r="E5771" i="5"/>
  <c r="E5767" i="5"/>
  <c r="E5763" i="5"/>
  <c r="E5759" i="5"/>
  <c r="E5755" i="5"/>
  <c r="E5751" i="5"/>
  <c r="E5747" i="5"/>
  <c r="E5743" i="5"/>
  <c r="E5739" i="5"/>
  <c r="E5735" i="5"/>
  <c r="E5731" i="5"/>
  <c r="E5727" i="5"/>
  <c r="E5723" i="5"/>
  <c r="E5719" i="5"/>
  <c r="E5715" i="5"/>
  <c r="E5711" i="5"/>
  <c r="E5707" i="5"/>
  <c r="E5703" i="5"/>
  <c r="E5699" i="5"/>
  <c r="E5695" i="5"/>
  <c r="E5691" i="5"/>
  <c r="E5687" i="5"/>
  <c r="E5683" i="5"/>
  <c r="E5679" i="5"/>
  <c r="E5675" i="5"/>
  <c r="E5671" i="5"/>
  <c r="E5667" i="5"/>
  <c r="E5663" i="5"/>
  <c r="E5659" i="5"/>
  <c r="E5655" i="5"/>
  <c r="E5651" i="5"/>
  <c r="E5647" i="5"/>
  <c r="E5643" i="5"/>
  <c r="E5639" i="5"/>
  <c r="E5635" i="5"/>
  <c r="E5631" i="5"/>
  <c r="E5627" i="5"/>
  <c r="E5623" i="5"/>
  <c r="E5619" i="5"/>
  <c r="E5615" i="5"/>
  <c r="E5611" i="5"/>
  <c r="E5607" i="5"/>
  <c r="E5603" i="5"/>
  <c r="E5599" i="5"/>
  <c r="E5595" i="5"/>
  <c r="E5591" i="5"/>
  <c r="E5587" i="5"/>
  <c r="E5583" i="5"/>
  <c r="E5579" i="5"/>
  <c r="E5575" i="5"/>
  <c r="E5571" i="5"/>
  <c r="E5567" i="5"/>
  <c r="E5563" i="5"/>
  <c r="E5559" i="5"/>
  <c r="E5555" i="5"/>
  <c r="E5551" i="5"/>
  <c r="E5547" i="5"/>
  <c r="E5543" i="5"/>
  <c r="E5539" i="5"/>
  <c r="E5535" i="5"/>
  <c r="E5531" i="5"/>
  <c r="E5527" i="5"/>
  <c r="E5523" i="5"/>
  <c r="E5519" i="5"/>
  <c r="E5515" i="5"/>
  <c r="E5511" i="5"/>
  <c r="E5507" i="5"/>
  <c r="E5503" i="5"/>
  <c r="E5499" i="5"/>
  <c r="E5495" i="5"/>
  <c r="E5491" i="5"/>
  <c r="E5487" i="5"/>
  <c r="E5483" i="5"/>
  <c r="E5479" i="5"/>
  <c r="E5475" i="5"/>
  <c r="E5471" i="5"/>
  <c r="E5467" i="5"/>
  <c r="E5463" i="5"/>
  <c r="E5459" i="5"/>
  <c r="E5455" i="5"/>
  <c r="E5451" i="5"/>
  <c r="E5447" i="5"/>
  <c r="E5443" i="5"/>
  <c r="E5439" i="5"/>
  <c r="E5435" i="5"/>
  <c r="E5431" i="5"/>
  <c r="E5427" i="5"/>
  <c r="E5423" i="5"/>
  <c r="E5419" i="5"/>
  <c r="E5415" i="5"/>
  <c r="E5411" i="5"/>
  <c r="E5407" i="5"/>
  <c r="E5403" i="5"/>
  <c r="E5399" i="5"/>
  <c r="E5395" i="5"/>
  <c r="E5391" i="5"/>
  <c r="E5387" i="5"/>
  <c r="E5383" i="5"/>
  <c r="E5379" i="5"/>
  <c r="E5375" i="5"/>
  <c r="E5371" i="5"/>
  <c r="E5367" i="5"/>
  <c r="E5363" i="5"/>
  <c r="E5359" i="5"/>
  <c r="E5355" i="5"/>
  <c r="E5351" i="5"/>
  <c r="E5347" i="5"/>
  <c r="E5343" i="5"/>
  <c r="E5339" i="5"/>
  <c r="E5335" i="5"/>
  <c r="E5331" i="5"/>
  <c r="E5327" i="5"/>
  <c r="E5323" i="5"/>
  <c r="E5319" i="5"/>
  <c r="E5315" i="5"/>
  <c r="E5311" i="5"/>
  <c r="E5307" i="5"/>
  <c r="E5303" i="5"/>
  <c r="E5299" i="5"/>
  <c r="E5295" i="5"/>
  <c r="E5291" i="5"/>
  <c r="E5287" i="5"/>
  <c r="E5283" i="5"/>
  <c r="E5279" i="5"/>
  <c r="E5275" i="5"/>
  <c r="E5271" i="5"/>
  <c r="E5267" i="5"/>
  <c r="E5263" i="5"/>
  <c r="E5259" i="5"/>
  <c r="E5255" i="5"/>
  <c r="E5251" i="5"/>
  <c r="E5247" i="5"/>
  <c r="E5243" i="5"/>
  <c r="E5239" i="5"/>
  <c r="E5235" i="5"/>
  <c r="E5231" i="5"/>
  <c r="E5227" i="5"/>
  <c r="E5223" i="5"/>
  <c r="E5219" i="5"/>
  <c r="E5215" i="5"/>
  <c r="E5211" i="5"/>
  <c r="E5207" i="5"/>
  <c r="E5203" i="5"/>
  <c r="E5199" i="5"/>
  <c r="E5195" i="5"/>
  <c r="E5191" i="5"/>
  <c r="E5187" i="5"/>
  <c r="E5183" i="5"/>
  <c r="E5179" i="5"/>
  <c r="E5175" i="5"/>
  <c r="E5171" i="5"/>
  <c r="E5167" i="5"/>
  <c r="E5163" i="5"/>
  <c r="E5159" i="5"/>
  <c r="E5155" i="5"/>
  <c r="E5151" i="5"/>
  <c r="E5147" i="5"/>
  <c r="E5143" i="5"/>
  <c r="E5139" i="5"/>
  <c r="E5135" i="5"/>
  <c r="E5131" i="5"/>
  <c r="E5127" i="5"/>
  <c r="E5123" i="5"/>
  <c r="E5119" i="5"/>
  <c r="E5115" i="5"/>
  <c r="E5111" i="5"/>
  <c r="E5107" i="5"/>
  <c r="E5103" i="5"/>
  <c r="E5099" i="5"/>
  <c r="E5095" i="5"/>
  <c r="E5091" i="5"/>
  <c r="E5087" i="5"/>
  <c r="E5083" i="5"/>
  <c r="E5079" i="5"/>
  <c r="E5075" i="5"/>
  <c r="E5071" i="5"/>
  <c r="E5067" i="5"/>
  <c r="E5063" i="5"/>
  <c r="E5059" i="5"/>
  <c r="E5055" i="5"/>
  <c r="E5051" i="5"/>
  <c r="E5047" i="5"/>
  <c r="E5043" i="5"/>
  <c r="E5039" i="5"/>
  <c r="E5035" i="5"/>
  <c r="E5031" i="5"/>
  <c r="E5027" i="5"/>
  <c r="E5023" i="5"/>
  <c r="E5019" i="5"/>
  <c r="E5015" i="5"/>
  <c r="E5011" i="5"/>
  <c r="E5007" i="5"/>
  <c r="E5003" i="5"/>
  <c r="E4999" i="5"/>
  <c r="E4995" i="5"/>
  <c r="E4991" i="5"/>
  <c r="E4987" i="5"/>
  <c r="E4983" i="5"/>
  <c r="E4979" i="5"/>
  <c r="E4975" i="5"/>
  <c r="E4971" i="5"/>
  <c r="E4967" i="5"/>
  <c r="E4963" i="5"/>
  <c r="E4959" i="5"/>
  <c r="E4955" i="5"/>
  <c r="E4951" i="5"/>
  <c r="E4947" i="5"/>
  <c r="E4943" i="5"/>
  <c r="E4939" i="5"/>
  <c r="E4935" i="5"/>
  <c r="E4931" i="5"/>
  <c r="E4927" i="5"/>
  <c r="E4923" i="5"/>
  <c r="E4919" i="5"/>
  <c r="E4915" i="5"/>
  <c r="E4911" i="5"/>
  <c r="E4907" i="5"/>
  <c r="E4903" i="5"/>
  <c r="E4899" i="5"/>
  <c r="E4895" i="5"/>
  <c r="E4891" i="5"/>
  <c r="E4887" i="5"/>
  <c r="E4883" i="5"/>
  <c r="E4879" i="5"/>
  <c r="E4875" i="5"/>
  <c r="E4871" i="5"/>
  <c r="E4867" i="5"/>
  <c r="E4863" i="5"/>
  <c r="E4859" i="5"/>
  <c r="E4855" i="5"/>
  <c r="E4851" i="5"/>
  <c r="E4847" i="5"/>
  <c r="E4843" i="5"/>
  <c r="E4839" i="5"/>
  <c r="E4835" i="5"/>
  <c r="E4831" i="5"/>
  <c r="E4827" i="5"/>
  <c r="E4823" i="5"/>
  <c r="E4819" i="5"/>
  <c r="E4815" i="5"/>
  <c r="E4811" i="5"/>
  <c r="E4807" i="5"/>
  <c r="E4803" i="5"/>
  <c r="E4799" i="5"/>
  <c r="E4795" i="5"/>
  <c r="E4791" i="5"/>
  <c r="E4787" i="5"/>
  <c r="E4783" i="5"/>
  <c r="E4779" i="5"/>
  <c r="E4775" i="5"/>
  <c r="E4771" i="5"/>
  <c r="E4767" i="5"/>
  <c r="E4763" i="5"/>
  <c r="E4759" i="5"/>
  <c r="E4755" i="5"/>
  <c r="E4751" i="5"/>
  <c r="E4747" i="5"/>
  <c r="E4743" i="5"/>
  <c r="E4739" i="5"/>
  <c r="E4735" i="5"/>
  <c r="E4731" i="5"/>
  <c r="E4727" i="5"/>
  <c r="E4723" i="5"/>
  <c r="E4719" i="5"/>
  <c r="E4715" i="5"/>
  <c r="E4711" i="5"/>
  <c r="E4707" i="5"/>
  <c r="E4703" i="5"/>
  <c r="E4699" i="5"/>
  <c r="E4695" i="5"/>
  <c r="E4691" i="5"/>
  <c r="E4687" i="5"/>
  <c r="E4683" i="5"/>
  <c r="E4679" i="5"/>
  <c r="E4675" i="5"/>
  <c r="E4671" i="5"/>
  <c r="E4667" i="5"/>
  <c r="E4663" i="5"/>
  <c r="E4659" i="5"/>
  <c r="E4655" i="5"/>
  <c r="E4651" i="5"/>
  <c r="E4647" i="5"/>
  <c r="E4643" i="5"/>
  <c r="E4639" i="5"/>
  <c r="E4635" i="5"/>
  <c r="E4631" i="5"/>
  <c r="E4627" i="5"/>
  <c r="E4623" i="5"/>
  <c r="E4619" i="5"/>
  <c r="E4615" i="5"/>
  <c r="E4611" i="5"/>
  <c r="E4607" i="5"/>
  <c r="E4603" i="5"/>
  <c r="E4599" i="5"/>
  <c r="E4595" i="5"/>
  <c r="E4591" i="5"/>
  <c r="E4587" i="5"/>
  <c r="E4583" i="5"/>
  <c r="E4579" i="5"/>
  <c r="E4575" i="5"/>
  <c r="E4571" i="5"/>
  <c r="E4567" i="5"/>
  <c r="E4563" i="5"/>
  <c r="E4559" i="5"/>
  <c r="E4555" i="5"/>
  <c r="E4551" i="5"/>
  <c r="E4547" i="5"/>
  <c r="E4543" i="5"/>
  <c r="E4539" i="5"/>
  <c r="E4535" i="5"/>
  <c r="E4531" i="5"/>
  <c r="E4527" i="5"/>
  <c r="E4523" i="5"/>
  <c r="E4519" i="5"/>
  <c r="E4515" i="5"/>
  <c r="E4511" i="5"/>
  <c r="E4507" i="5"/>
  <c r="E4503" i="5"/>
  <c r="E4499" i="5"/>
  <c r="E4495" i="5"/>
  <c r="E4491" i="5"/>
  <c r="E4487" i="5"/>
  <c r="E4483" i="5"/>
  <c r="E4479" i="5"/>
  <c r="E4475" i="5"/>
  <c r="E4471" i="5"/>
  <c r="E4467" i="5"/>
  <c r="E4463" i="5"/>
  <c r="E4459" i="5"/>
  <c r="E4455" i="5"/>
  <c r="E4451" i="5"/>
  <c r="E4447" i="5"/>
  <c r="E4443" i="5"/>
  <c r="E4439" i="5"/>
  <c r="E4435" i="5"/>
  <c r="E4431" i="5"/>
  <c r="E4427" i="5"/>
  <c r="E4423" i="5"/>
  <c r="E4419" i="5"/>
  <c r="E4415" i="5"/>
  <c r="E4411" i="5"/>
  <c r="E4407" i="5"/>
  <c r="E4403" i="5"/>
  <c r="E4399" i="5"/>
  <c r="E4395" i="5"/>
  <c r="E4391" i="5"/>
  <c r="E4387" i="5"/>
  <c r="E4383" i="5"/>
  <c r="E4379" i="5"/>
  <c r="E4375" i="5"/>
  <c r="E4371" i="5"/>
  <c r="E4367" i="5"/>
  <c r="E4363" i="5"/>
  <c r="E4359" i="5"/>
  <c r="E4355" i="5"/>
  <c r="E4351" i="5"/>
  <c r="E4347" i="5"/>
  <c r="E4343" i="5"/>
  <c r="E4339" i="5"/>
  <c r="E4335" i="5"/>
  <c r="E4331" i="5"/>
  <c r="E4327" i="5"/>
  <c r="E4323" i="5"/>
  <c r="E4319" i="5"/>
  <c r="E4315" i="5"/>
  <c r="E4311" i="5"/>
  <c r="E4307" i="5"/>
  <c r="E4303" i="5"/>
  <c r="E4299" i="5"/>
  <c r="E4295" i="5"/>
  <c r="E4291" i="5"/>
  <c r="E4287" i="5"/>
  <c r="E4283" i="5"/>
  <c r="E4279" i="5"/>
  <c r="E4275" i="5"/>
  <c r="E4271" i="5"/>
  <c r="E4267" i="5"/>
  <c r="E4263" i="5"/>
  <c r="E4259" i="5"/>
  <c r="E4255" i="5"/>
  <c r="E4251" i="5"/>
  <c r="E4247" i="5"/>
  <c r="E4243" i="5"/>
  <c r="E4239" i="5"/>
  <c r="E4235" i="5"/>
  <c r="E4231" i="5"/>
  <c r="E4227" i="5"/>
  <c r="E4223" i="5"/>
  <c r="E4219" i="5"/>
  <c r="E4215" i="5"/>
  <c r="E4211" i="5"/>
  <c r="E4207" i="5"/>
  <c r="E4203" i="5"/>
  <c r="E4199" i="5"/>
  <c r="E4195" i="5"/>
  <c r="E4191" i="5"/>
  <c r="E4187" i="5"/>
  <c r="E4183" i="5"/>
  <c r="E4179" i="5"/>
  <c r="E4175" i="5"/>
  <c r="E4171" i="5"/>
  <c r="E4167" i="5"/>
  <c r="E4163" i="5"/>
  <c r="E4159" i="5"/>
  <c r="E4155" i="5"/>
  <c r="E4151" i="5"/>
  <c r="E4147" i="5"/>
  <c r="E4143" i="5"/>
  <c r="E4139" i="5"/>
  <c r="E4135" i="5"/>
  <c r="E4131" i="5"/>
  <c r="E4127" i="5"/>
  <c r="E4123" i="5"/>
  <c r="E4119" i="5"/>
  <c r="E4115" i="5"/>
  <c r="E4111" i="5"/>
  <c r="E4107" i="5"/>
  <c r="E4103" i="5"/>
  <c r="E4099" i="5"/>
  <c r="E4095" i="5"/>
  <c r="E4091" i="5"/>
  <c r="E4087" i="5"/>
  <c r="E4083" i="5"/>
  <c r="E4079" i="5"/>
  <c r="E4075" i="5"/>
  <c r="E4071" i="5"/>
  <c r="E4067" i="5"/>
  <c r="E4063" i="5"/>
  <c r="E4059" i="5"/>
  <c r="E4055" i="5"/>
  <c r="E4051" i="5"/>
  <c r="E4047" i="5"/>
  <c r="E4043" i="5"/>
  <c r="E4039" i="5"/>
  <c r="E4035" i="5"/>
  <c r="E4031" i="5"/>
  <c r="E4027" i="5"/>
  <c r="E4023" i="5"/>
  <c r="E4019" i="5"/>
  <c r="E4015" i="5"/>
  <c r="E4011" i="5"/>
  <c r="E4007" i="5"/>
  <c r="E4003" i="5"/>
  <c r="E3999" i="5"/>
  <c r="E3995" i="5"/>
  <c r="E3991" i="5"/>
  <c r="E3987" i="5"/>
  <c r="E3983" i="5"/>
  <c r="E3979" i="5"/>
  <c r="E3975" i="5"/>
  <c r="E3971" i="5"/>
  <c r="E3967" i="5"/>
  <c r="E3963" i="5"/>
  <c r="E3959" i="5"/>
  <c r="E3955" i="5"/>
  <c r="E3951" i="5"/>
  <c r="E3947" i="5"/>
  <c r="E3943" i="5"/>
  <c r="E3939" i="5"/>
  <c r="E3935" i="5"/>
  <c r="E3931" i="5"/>
  <c r="E3927" i="5"/>
  <c r="E3923" i="5"/>
  <c r="E3919" i="5"/>
  <c r="E3915" i="5"/>
  <c r="E3911" i="5"/>
  <c r="E3907" i="5"/>
  <c r="E3903" i="5"/>
  <c r="E3899" i="5"/>
  <c r="E3895" i="5"/>
  <c r="E3891" i="5"/>
  <c r="E3887" i="5"/>
  <c r="E3883" i="5"/>
  <c r="E3879" i="5"/>
  <c r="E3875" i="5"/>
  <c r="E3871" i="5"/>
  <c r="E3867" i="5"/>
  <c r="E3863" i="5"/>
  <c r="E3859" i="5"/>
  <c r="E3855" i="5"/>
  <c r="E3851" i="5"/>
  <c r="E3847" i="5"/>
  <c r="E3843" i="5"/>
  <c r="E3839" i="5"/>
  <c r="E3835" i="5"/>
  <c r="E3831" i="5"/>
  <c r="E3827" i="5"/>
  <c r="E3823" i="5"/>
  <c r="E3819" i="5"/>
  <c r="E3815" i="5"/>
  <c r="E3811" i="5"/>
  <c r="E3807" i="5"/>
  <c r="E3803" i="5"/>
  <c r="E3799" i="5"/>
  <c r="E3795" i="5"/>
  <c r="E3791" i="5"/>
  <c r="E3787" i="5"/>
  <c r="E3783" i="5"/>
  <c r="E3779" i="5"/>
  <c r="E3775" i="5"/>
  <c r="E3771" i="5"/>
  <c r="E3767" i="5"/>
  <c r="E3763" i="5"/>
  <c r="E3759" i="5"/>
  <c r="E3755" i="5"/>
  <c r="E3751" i="5"/>
  <c r="E3747" i="5"/>
  <c r="E3743" i="5"/>
  <c r="E3739" i="5"/>
  <c r="E3735" i="5"/>
  <c r="E3731" i="5"/>
  <c r="E3727" i="5"/>
  <c r="E3723" i="5"/>
  <c r="E3719" i="5"/>
  <c r="E3715" i="5"/>
  <c r="E3711" i="5"/>
  <c r="E3707" i="5"/>
  <c r="E3703" i="5"/>
  <c r="E3699" i="5"/>
  <c r="E3695" i="5"/>
  <c r="E3691" i="5"/>
  <c r="E3687" i="5"/>
  <c r="E3683" i="5"/>
  <c r="E3679" i="5"/>
  <c r="E3675" i="5"/>
  <c r="E3671" i="5"/>
  <c r="E3667" i="5"/>
  <c r="E3663" i="5"/>
  <c r="E3659" i="5"/>
  <c r="E3655" i="5"/>
  <c r="E3651" i="5"/>
  <c r="E3647" i="5"/>
  <c r="E3643" i="5"/>
  <c r="E3639" i="5"/>
  <c r="E3635" i="5"/>
  <c r="E3631" i="5"/>
  <c r="E3627" i="5"/>
  <c r="E3623" i="5"/>
  <c r="E3619" i="5"/>
  <c r="E3615" i="5"/>
  <c r="E3611" i="5"/>
  <c r="E3607" i="5"/>
  <c r="E3603" i="5"/>
  <c r="E3599" i="5"/>
  <c r="E3595" i="5"/>
  <c r="E3591" i="5"/>
  <c r="E3587" i="5"/>
  <c r="E3583" i="5"/>
  <c r="E3579" i="5"/>
  <c r="E3575" i="5"/>
  <c r="E3571" i="5"/>
  <c r="E3567" i="5"/>
  <c r="E3563" i="5"/>
  <c r="E3559" i="5"/>
  <c r="E3555" i="5"/>
  <c r="E3551" i="5"/>
  <c r="E3547" i="5"/>
  <c r="E3543" i="5"/>
  <c r="E3539" i="5"/>
  <c r="E3535" i="5"/>
  <c r="E3531" i="5"/>
  <c r="E3527" i="5"/>
  <c r="E3523" i="5"/>
  <c r="E3519" i="5"/>
  <c r="E3515" i="5"/>
  <c r="E3511" i="5"/>
  <c r="E3507" i="5"/>
  <c r="E3503" i="5"/>
  <c r="E3499" i="5"/>
  <c r="E3495" i="5"/>
  <c r="E3491" i="5"/>
  <c r="E3487" i="5"/>
  <c r="E3483" i="5"/>
  <c r="E3479" i="5"/>
  <c r="E3475" i="5"/>
  <c r="E3471" i="5"/>
  <c r="E3467" i="5"/>
  <c r="E3463" i="5"/>
  <c r="E3459" i="5"/>
  <c r="E3455" i="5"/>
  <c r="E3451" i="5"/>
  <c r="E3447" i="5"/>
  <c r="E3443" i="5"/>
  <c r="E3439" i="5"/>
  <c r="E3435" i="5"/>
  <c r="E3431" i="5"/>
  <c r="E3427" i="5"/>
  <c r="E3423" i="5"/>
  <c r="E3419" i="5"/>
  <c r="E3415" i="5"/>
  <c r="E3411" i="5"/>
  <c r="E3407" i="5"/>
  <c r="E3403" i="5"/>
  <c r="E3399" i="5"/>
  <c r="E3395" i="5"/>
  <c r="E3391" i="5"/>
  <c r="E3387" i="5"/>
  <c r="E3383" i="5"/>
  <c r="E3379" i="5"/>
  <c r="E3375" i="5"/>
  <c r="E3371" i="5"/>
  <c r="E3367" i="5"/>
  <c r="E3363" i="5"/>
  <c r="E3359" i="5"/>
  <c r="E3355" i="5"/>
  <c r="E3351" i="5"/>
  <c r="E3347" i="5"/>
  <c r="E3343" i="5"/>
  <c r="E3339" i="5"/>
  <c r="E3335" i="5"/>
  <c r="E3331" i="5"/>
  <c r="E3327" i="5"/>
  <c r="E3323" i="5"/>
  <c r="E3319" i="5"/>
  <c r="E3315" i="5"/>
  <c r="E3311" i="5"/>
  <c r="E3307" i="5"/>
  <c r="E3303" i="5"/>
  <c r="E3299" i="5"/>
  <c r="E3295" i="5"/>
  <c r="E3291" i="5"/>
  <c r="E3287" i="5"/>
  <c r="E3283" i="5"/>
  <c r="E3279" i="5"/>
  <c r="E3275" i="5"/>
  <c r="E3271" i="5"/>
  <c r="E3267" i="5"/>
  <c r="E3263" i="5"/>
  <c r="E3259" i="5"/>
  <c r="E3255" i="5"/>
  <c r="E3251" i="5"/>
  <c r="E3247" i="5"/>
  <c r="E3243" i="5"/>
  <c r="E3239" i="5"/>
  <c r="E3235" i="5"/>
  <c r="E3231" i="5"/>
  <c r="E3227" i="5"/>
  <c r="E3223" i="5"/>
  <c r="E3219" i="5"/>
  <c r="E3215" i="5"/>
  <c r="E3211" i="5"/>
  <c r="E3207" i="5"/>
  <c r="E3203" i="5"/>
  <c r="E3199" i="5"/>
  <c r="E3195" i="5"/>
  <c r="E3191" i="5"/>
  <c r="E3187" i="5"/>
  <c r="E3183" i="5"/>
  <c r="E3179" i="5"/>
  <c r="E3175" i="5"/>
  <c r="E3171" i="5"/>
  <c r="E3167" i="5"/>
  <c r="E3163" i="5"/>
  <c r="E3159" i="5"/>
  <c r="E3155" i="5"/>
  <c r="E3151" i="5"/>
  <c r="E3147" i="5"/>
  <c r="E3143" i="5"/>
  <c r="E3139" i="5"/>
  <c r="E3135" i="5"/>
  <c r="E3131" i="5"/>
  <c r="E3127" i="5"/>
  <c r="E3123" i="5"/>
  <c r="E3119" i="5"/>
  <c r="E3115" i="5"/>
  <c r="E3111" i="5"/>
  <c r="E3107" i="5"/>
  <c r="E3103" i="5"/>
  <c r="E3099" i="5"/>
  <c r="E3095" i="5"/>
  <c r="E3091" i="5"/>
  <c r="E3087" i="5"/>
  <c r="E3083" i="5"/>
  <c r="E3079" i="5"/>
  <c r="E3075" i="5"/>
  <c r="E3071" i="5"/>
  <c r="E3067" i="5"/>
  <c r="E3063" i="5"/>
  <c r="E3059" i="5"/>
  <c r="E3055" i="5"/>
  <c r="E3051" i="5"/>
  <c r="E3047" i="5"/>
  <c r="E3043" i="5"/>
  <c r="E3039" i="5"/>
  <c r="E3035" i="5"/>
  <c r="E3031" i="5"/>
  <c r="E3027" i="5"/>
  <c r="E3023" i="5"/>
  <c r="E3019" i="5"/>
  <c r="E3015" i="5"/>
  <c r="E3011" i="5"/>
  <c r="E3007" i="5"/>
  <c r="E3003" i="5"/>
  <c r="E2999" i="5"/>
  <c r="E2995" i="5"/>
  <c r="E2991" i="5"/>
  <c r="E2987" i="5"/>
  <c r="E2983" i="5"/>
  <c r="E2979" i="5"/>
  <c r="E2975" i="5"/>
  <c r="E2971" i="5"/>
  <c r="E2967" i="5"/>
  <c r="E2963" i="5"/>
  <c r="E2959" i="5"/>
  <c r="E2955" i="5"/>
  <c r="E2951" i="5"/>
  <c r="E2947" i="5"/>
  <c r="E2943" i="5"/>
  <c r="E2939" i="5"/>
  <c r="E2935" i="5"/>
  <c r="E2931" i="5"/>
  <c r="E2927" i="5"/>
  <c r="E2923" i="5"/>
  <c r="E2919" i="5"/>
  <c r="E2915" i="5"/>
  <c r="E2911" i="5"/>
  <c r="E2907" i="5"/>
  <c r="E2903" i="5"/>
  <c r="E2899" i="5"/>
  <c r="E2895" i="5"/>
  <c r="E2891" i="5"/>
  <c r="E2887" i="5"/>
  <c r="E2883" i="5"/>
  <c r="E2879" i="5"/>
  <c r="E2875" i="5"/>
  <c r="E2871" i="5"/>
  <c r="E2867" i="5"/>
  <c r="E2863" i="5"/>
  <c r="E2859" i="5"/>
  <c r="E2855" i="5"/>
  <c r="E2851" i="5"/>
  <c r="E2847" i="5"/>
  <c r="E2843" i="5"/>
  <c r="E2839" i="5"/>
  <c r="E2835" i="5"/>
  <c r="E2831" i="5"/>
  <c r="E2827" i="5"/>
  <c r="E2823" i="5"/>
  <c r="E2819" i="5"/>
  <c r="E2815" i="5"/>
  <c r="E2811" i="5"/>
  <c r="E2807" i="5"/>
  <c r="E2803" i="5"/>
  <c r="E2799" i="5"/>
  <c r="E2795" i="5"/>
  <c r="E2791" i="5"/>
  <c r="E2787" i="5"/>
  <c r="E2783" i="5"/>
  <c r="E2779" i="5"/>
  <c r="E2775" i="5"/>
  <c r="E2771" i="5"/>
  <c r="E2767" i="5"/>
  <c r="E2763" i="5"/>
  <c r="E2759" i="5"/>
  <c r="E2755" i="5"/>
  <c r="E2751" i="5"/>
  <c r="E2747" i="5"/>
  <c r="E2743" i="5"/>
  <c r="E2739" i="5"/>
  <c r="E2735" i="5"/>
  <c r="E2731" i="5"/>
  <c r="E2727" i="5"/>
  <c r="E2723" i="5"/>
  <c r="E2719" i="5"/>
  <c r="E2715" i="5"/>
  <c r="E2711" i="5"/>
  <c r="E2707" i="5"/>
  <c r="E2703" i="5"/>
  <c r="E2699" i="5"/>
  <c r="E2695" i="5"/>
  <c r="E2691" i="5"/>
  <c r="E2687" i="5"/>
  <c r="E2683" i="5"/>
  <c r="E2679" i="5"/>
  <c r="E2675" i="5"/>
  <c r="E2671" i="5"/>
  <c r="E2667" i="5"/>
  <c r="E2663" i="5"/>
  <c r="E2659" i="5"/>
  <c r="E2655" i="5"/>
  <c r="E2651" i="5"/>
  <c r="E2647" i="5"/>
  <c r="E2643" i="5"/>
  <c r="E2639" i="5"/>
  <c r="E2635" i="5"/>
  <c r="E2631" i="5"/>
  <c r="E2627" i="5"/>
  <c r="E2623" i="5"/>
  <c r="E2619" i="5"/>
  <c r="E2615" i="5"/>
  <c r="E2611" i="5"/>
  <c r="E2607" i="5"/>
  <c r="E2603" i="5"/>
  <c r="E2599" i="5"/>
  <c r="E2595" i="5"/>
  <c r="E2591" i="5"/>
  <c r="E2587" i="5"/>
  <c r="E2583" i="5"/>
  <c r="E2579" i="5"/>
  <c r="E2575" i="5"/>
  <c r="E2571" i="5"/>
  <c r="E2567" i="5"/>
  <c r="E2563" i="5"/>
  <c r="E2559" i="5"/>
  <c r="E2555" i="5"/>
  <c r="E2551" i="5"/>
  <c r="E2547" i="5"/>
  <c r="E2543" i="5"/>
  <c r="E2539" i="5"/>
  <c r="E2535" i="5"/>
  <c r="E2531" i="5"/>
  <c r="E2527" i="5"/>
  <c r="E2523" i="5"/>
  <c r="E2519" i="5"/>
  <c r="E2515" i="5"/>
  <c r="E2511" i="5"/>
  <c r="E2507" i="5"/>
  <c r="E2503" i="5"/>
  <c r="E2499" i="5"/>
  <c r="E2495" i="5"/>
  <c r="E2491" i="5"/>
  <c r="E2487" i="5"/>
  <c r="E2483" i="5"/>
  <c r="E2479" i="5"/>
  <c r="E2475" i="5"/>
  <c r="E2471" i="5"/>
  <c r="E2467" i="5"/>
  <c r="E2463" i="5"/>
  <c r="E2459" i="5"/>
  <c r="E2455" i="5"/>
  <c r="E2451" i="5"/>
  <c r="E2447" i="5"/>
  <c r="E2443" i="5"/>
  <c r="E2439" i="5"/>
  <c r="E2435" i="5"/>
  <c r="E2431" i="5"/>
  <c r="E2427" i="5"/>
  <c r="E2423" i="5"/>
  <c r="E2419" i="5"/>
  <c r="E2415" i="5"/>
  <c r="E2411" i="5"/>
  <c r="E2407" i="5"/>
  <c r="E2403" i="5"/>
  <c r="E2399" i="5"/>
  <c r="E2395" i="5"/>
  <c r="E2391" i="5"/>
  <c r="E2387" i="5"/>
  <c r="E2383" i="5"/>
  <c r="E2379" i="5"/>
  <c r="E2375" i="5"/>
  <c r="E2371" i="5"/>
  <c r="E2367" i="5"/>
  <c r="E2363" i="5"/>
  <c r="E2359" i="5"/>
  <c r="E2355" i="5"/>
  <c r="E2351" i="5"/>
  <c r="E2347" i="5"/>
  <c r="E2343" i="5"/>
  <c r="E2339" i="5"/>
  <c r="E2335" i="5"/>
  <c r="E2331" i="5"/>
  <c r="E2327" i="5"/>
  <c r="E2323" i="5"/>
  <c r="E2319" i="5"/>
  <c r="E7694" i="5"/>
  <c r="E7690" i="5"/>
  <c r="E7686" i="5"/>
  <c r="E7682" i="5"/>
  <c r="E7678" i="5"/>
  <c r="E7674" i="5"/>
  <c r="E7670" i="5"/>
  <c r="E7666" i="5"/>
  <c r="E7662" i="5"/>
  <c r="E7658" i="5"/>
  <c r="E7654" i="5"/>
  <c r="E7650" i="5"/>
  <c r="E7646" i="5"/>
  <c r="E7642" i="5"/>
  <c r="E7638" i="5"/>
  <c r="E7634" i="5"/>
  <c r="E7630" i="5"/>
  <c r="E7626" i="5"/>
  <c r="E7622" i="5"/>
  <c r="E7618" i="5"/>
  <c r="E7614" i="5"/>
  <c r="E7610" i="5"/>
  <c r="E7606" i="5"/>
  <c r="E7602" i="5"/>
  <c r="E7598" i="5"/>
  <c r="E7594" i="5"/>
  <c r="E7590" i="5"/>
  <c r="E7586" i="5"/>
  <c r="E7582" i="5"/>
  <c r="E7578" i="5"/>
  <c r="E7574" i="5"/>
  <c r="E7570" i="5"/>
  <c r="E7566" i="5"/>
  <c r="E7562" i="5"/>
  <c r="E7558" i="5"/>
  <c r="E7554" i="5"/>
  <c r="E7550" i="5"/>
  <c r="E7546" i="5"/>
  <c r="E7542" i="5"/>
  <c r="E7538" i="5"/>
  <c r="E7534" i="5"/>
  <c r="E7530" i="5"/>
  <c r="E7526" i="5"/>
  <c r="E7522" i="5"/>
  <c r="E7518" i="5"/>
  <c r="E7514" i="5"/>
  <c r="E7510" i="5"/>
  <c r="E7506" i="5"/>
  <c r="E7502" i="5"/>
  <c r="E7498" i="5"/>
  <c r="E7494" i="5"/>
  <c r="E7490" i="5"/>
  <c r="E7486" i="5"/>
  <c r="E7482" i="5"/>
  <c r="E7478" i="5"/>
  <c r="E7474" i="5"/>
  <c r="E7470" i="5"/>
  <c r="E7466" i="5"/>
  <c r="E7462" i="5"/>
  <c r="E7458" i="5"/>
  <c r="E7454" i="5"/>
  <c r="E7450" i="5"/>
  <c r="E7446" i="5"/>
  <c r="E7442" i="5"/>
  <c r="E7438" i="5"/>
  <c r="E7434" i="5"/>
  <c r="E7430" i="5"/>
  <c r="E7426" i="5"/>
  <c r="E7422" i="5"/>
  <c r="E7418" i="5"/>
  <c r="E7414" i="5"/>
  <c r="E7410" i="5"/>
  <c r="E7406" i="5"/>
  <c r="E7402" i="5"/>
  <c r="E7398" i="5"/>
  <c r="E7394" i="5"/>
  <c r="E7390" i="5"/>
  <c r="E7386" i="5"/>
  <c r="E7382" i="5"/>
  <c r="E7378" i="5"/>
  <c r="E7374" i="5"/>
  <c r="E7370" i="5"/>
  <c r="E7366" i="5"/>
  <c r="E7362" i="5"/>
  <c r="E7358" i="5"/>
  <c r="E7354" i="5"/>
  <c r="E7350" i="5"/>
  <c r="E7346" i="5"/>
  <c r="E7342" i="5"/>
  <c r="E7338" i="5"/>
  <c r="E7334" i="5"/>
  <c r="E7330" i="5"/>
  <c r="E7326" i="5"/>
  <c r="E7322" i="5"/>
  <c r="E7318" i="5"/>
  <c r="E7314" i="5"/>
  <c r="E7310" i="5"/>
  <c r="E7306" i="5"/>
  <c r="E7302" i="5"/>
  <c r="E7298" i="5"/>
  <c r="E7294" i="5"/>
  <c r="E7290" i="5"/>
  <c r="E7286" i="5"/>
  <c r="E7282" i="5"/>
  <c r="E7278" i="5"/>
  <c r="E7274" i="5"/>
  <c r="E7270" i="5"/>
  <c r="E7266" i="5"/>
  <c r="E7262" i="5"/>
  <c r="E7258" i="5"/>
  <c r="E7254" i="5"/>
  <c r="E7250" i="5"/>
  <c r="E7246" i="5"/>
  <c r="E7242" i="5"/>
  <c r="E7238" i="5"/>
  <c r="E7234" i="5"/>
  <c r="E7230" i="5"/>
  <c r="E7226" i="5"/>
  <c r="E7222" i="5"/>
  <c r="E7218" i="5"/>
  <c r="E7214" i="5"/>
  <c r="E7210" i="5"/>
  <c r="E7206" i="5"/>
  <c r="E7202" i="5"/>
  <c r="E7198" i="5"/>
  <c r="E7194" i="5"/>
  <c r="E7190" i="5"/>
  <c r="E7186" i="5"/>
  <c r="E7182" i="5"/>
  <c r="E7178" i="5"/>
  <c r="E7174" i="5"/>
  <c r="E7170" i="5"/>
  <c r="E7166" i="5"/>
  <c r="E7162" i="5"/>
  <c r="E7158" i="5"/>
  <c r="E7154" i="5"/>
  <c r="E7150" i="5"/>
  <c r="E7146" i="5"/>
  <c r="E7142" i="5"/>
  <c r="E7138" i="5"/>
  <c r="E7134" i="5"/>
  <c r="E7130" i="5"/>
  <c r="E7126" i="5"/>
  <c r="E7122" i="5"/>
  <c r="E7118" i="5"/>
  <c r="E7114" i="5"/>
  <c r="E7110" i="5"/>
  <c r="E7106" i="5"/>
  <c r="E7102" i="5"/>
  <c r="E7098" i="5"/>
  <c r="E7094" i="5"/>
  <c r="E7090" i="5"/>
  <c r="E7086" i="5"/>
  <c r="E7082" i="5"/>
  <c r="E7078" i="5"/>
  <c r="E7074" i="5"/>
  <c r="E7070" i="5"/>
  <c r="E7066" i="5"/>
  <c r="E7062" i="5"/>
  <c r="E7058" i="5"/>
  <c r="E7054" i="5"/>
  <c r="E7050" i="5"/>
  <c r="E7046" i="5"/>
  <c r="E7042" i="5"/>
  <c r="E7038" i="5"/>
  <c r="E7034" i="5"/>
  <c r="E7030" i="5"/>
  <c r="E7026" i="5"/>
  <c r="E7022" i="5"/>
  <c r="E7018" i="5"/>
  <c r="E7014" i="5"/>
  <c r="E7010" i="5"/>
  <c r="E7006" i="5"/>
  <c r="E7002" i="5"/>
  <c r="E6998" i="5"/>
  <c r="E6994" i="5"/>
  <c r="E6990" i="5"/>
  <c r="E6986" i="5"/>
  <c r="E6982" i="5"/>
  <c r="E6978" i="5"/>
  <c r="E6974" i="5"/>
  <c r="E6970" i="5"/>
  <c r="E6966" i="5"/>
  <c r="E6962" i="5"/>
  <c r="E6958" i="5"/>
  <c r="E6954" i="5"/>
  <c r="E6950" i="5"/>
  <c r="E6946" i="5"/>
  <c r="E6942" i="5"/>
  <c r="E6938" i="5"/>
  <c r="E6934" i="5"/>
  <c r="E6930" i="5"/>
  <c r="E6926" i="5"/>
  <c r="E6922" i="5"/>
  <c r="E6918" i="5"/>
  <c r="E6914" i="5"/>
  <c r="E6910" i="5"/>
  <c r="E6906" i="5"/>
  <c r="E6902" i="5"/>
  <c r="E6898" i="5"/>
  <c r="E6894" i="5"/>
  <c r="E6890" i="5"/>
  <c r="E6886" i="5"/>
  <c r="E6882" i="5"/>
  <c r="E6878" i="5"/>
  <c r="E6874" i="5"/>
  <c r="E6870" i="5"/>
  <c r="E6866" i="5"/>
  <c r="E6862" i="5"/>
  <c r="E6858" i="5"/>
  <c r="E6854" i="5"/>
  <c r="E6850" i="5"/>
  <c r="E6846" i="5"/>
  <c r="E6842" i="5"/>
  <c r="E6838" i="5"/>
  <c r="E6834" i="5"/>
  <c r="E6830" i="5"/>
  <c r="E6826" i="5"/>
  <c r="E6822" i="5"/>
  <c r="E6818" i="5"/>
  <c r="E6814" i="5"/>
  <c r="E6810" i="5"/>
  <c r="E6806" i="5"/>
  <c r="E6802" i="5"/>
  <c r="E6798" i="5"/>
  <c r="E6794" i="5"/>
  <c r="E6790" i="5"/>
  <c r="E6786" i="5"/>
  <c r="E6782" i="5"/>
  <c r="E6778" i="5"/>
  <c r="E6774" i="5"/>
  <c r="E6770" i="5"/>
  <c r="E6766" i="5"/>
  <c r="E6762" i="5"/>
  <c r="E6758" i="5"/>
  <c r="E6754" i="5"/>
  <c r="E6750" i="5"/>
  <c r="E6746" i="5"/>
  <c r="E6742" i="5"/>
  <c r="E6738" i="5"/>
  <c r="E6734" i="5"/>
  <c r="E6730" i="5"/>
  <c r="E6726" i="5"/>
  <c r="E6722" i="5"/>
  <c r="E6718" i="5"/>
  <c r="E6714" i="5"/>
  <c r="E6710" i="5"/>
  <c r="E6706" i="5"/>
  <c r="E6702" i="5"/>
  <c r="E6698" i="5"/>
  <c r="E6694" i="5"/>
  <c r="E6690" i="5"/>
  <c r="E6686" i="5"/>
  <c r="E6682" i="5"/>
  <c r="E6678" i="5"/>
  <c r="E6674" i="5"/>
  <c r="E6670" i="5"/>
  <c r="E6666" i="5"/>
  <c r="E6662" i="5"/>
  <c r="E6658" i="5"/>
  <c r="E6654" i="5"/>
  <c r="E6650" i="5"/>
  <c r="E6646" i="5"/>
  <c r="E6642" i="5"/>
  <c r="E6638" i="5"/>
  <c r="E6634" i="5"/>
  <c r="E6630" i="5"/>
  <c r="E6626" i="5"/>
  <c r="E6622" i="5"/>
  <c r="E6618" i="5"/>
  <c r="E6614" i="5"/>
  <c r="E6610" i="5"/>
  <c r="E6606" i="5"/>
  <c r="E6602" i="5"/>
  <c r="E6598" i="5"/>
  <c r="E6594" i="5"/>
  <c r="E6590" i="5"/>
  <c r="E6586" i="5"/>
  <c r="E6582" i="5"/>
  <c r="E6578" i="5"/>
  <c r="E6574" i="5"/>
  <c r="E6570" i="5"/>
  <c r="E6566" i="5"/>
  <c r="E6562" i="5"/>
  <c r="E6558" i="5"/>
  <c r="E6554" i="5"/>
  <c r="E6550" i="5"/>
  <c r="E6546" i="5"/>
  <c r="E6542" i="5"/>
  <c r="E6538" i="5"/>
  <c r="E6534" i="5"/>
  <c r="E6530" i="5"/>
  <c r="E6526" i="5"/>
  <c r="E6522" i="5"/>
  <c r="E6518" i="5"/>
  <c r="E6514" i="5"/>
  <c r="E6510" i="5"/>
  <c r="E6506" i="5"/>
  <c r="E6502" i="5"/>
  <c r="E6498" i="5"/>
  <c r="E6494" i="5"/>
  <c r="E6490" i="5"/>
  <c r="E6486" i="5"/>
  <c r="E6482" i="5"/>
  <c r="E6478" i="5"/>
  <c r="E6474" i="5"/>
  <c r="E6470" i="5"/>
  <c r="E6466" i="5"/>
  <c r="E6462" i="5"/>
  <c r="E6458" i="5"/>
  <c r="E6454" i="5"/>
  <c r="E6450" i="5"/>
  <c r="E6446" i="5"/>
  <c r="E6442" i="5"/>
  <c r="E6438" i="5"/>
  <c r="E6434" i="5"/>
  <c r="E6430" i="5"/>
  <c r="E6426" i="5"/>
  <c r="E6422" i="5"/>
  <c r="E6418" i="5"/>
  <c r="E6414" i="5"/>
  <c r="E6410" i="5"/>
  <c r="E6406" i="5"/>
  <c r="E6402" i="5"/>
  <c r="E6398" i="5"/>
  <c r="E6394" i="5"/>
  <c r="E6390" i="5"/>
  <c r="E6386" i="5"/>
  <c r="E6382" i="5"/>
  <c r="E6378" i="5"/>
  <c r="E6374" i="5"/>
  <c r="E6370" i="5"/>
  <c r="E6366" i="5"/>
  <c r="E6362" i="5"/>
  <c r="E6358" i="5"/>
  <c r="E6354" i="5"/>
  <c r="E6350" i="5"/>
  <c r="E6346" i="5"/>
  <c r="E6342" i="5"/>
  <c r="E6338" i="5"/>
  <c r="E6334" i="5"/>
  <c r="E6330" i="5"/>
  <c r="E6326" i="5"/>
  <c r="E6322" i="5"/>
  <c r="E6318" i="5"/>
  <c r="E6314" i="5"/>
  <c r="E6310" i="5"/>
  <c r="E6306" i="5"/>
  <c r="E6302" i="5"/>
  <c r="E6298" i="5"/>
  <c r="E6294" i="5"/>
  <c r="E6290" i="5"/>
  <c r="E6286" i="5"/>
  <c r="E6282" i="5"/>
  <c r="E6278" i="5"/>
  <c r="E6274" i="5"/>
  <c r="E6270" i="5"/>
  <c r="E6266" i="5"/>
  <c r="E6262" i="5"/>
  <c r="E6258" i="5"/>
  <c r="E6254" i="5"/>
  <c r="E6250" i="5"/>
  <c r="E6246" i="5"/>
  <c r="E6242" i="5"/>
  <c r="E6238" i="5"/>
  <c r="E6234" i="5"/>
  <c r="E6230" i="5"/>
  <c r="E6226" i="5"/>
  <c r="E6222" i="5"/>
  <c r="E6218" i="5"/>
  <c r="E6214" i="5"/>
  <c r="E6210" i="5"/>
  <c r="E6206" i="5"/>
  <c r="E6202" i="5"/>
  <c r="E6198" i="5"/>
  <c r="E6194" i="5"/>
  <c r="E6190" i="5"/>
  <c r="E6186" i="5"/>
  <c r="E6182" i="5"/>
  <c r="E6178" i="5"/>
  <c r="E6174" i="5"/>
  <c r="E6170" i="5"/>
  <c r="E6166" i="5"/>
  <c r="E6162" i="5"/>
  <c r="E6158" i="5"/>
  <c r="E6154" i="5"/>
  <c r="E6150" i="5"/>
  <c r="E6146" i="5"/>
  <c r="E6142" i="5"/>
  <c r="E6138" i="5"/>
  <c r="E6134" i="5"/>
  <c r="E6130" i="5"/>
  <c r="E6126" i="5"/>
  <c r="E6122" i="5"/>
  <c r="E6118" i="5"/>
  <c r="E6114" i="5"/>
  <c r="E6110" i="5"/>
  <c r="E6106" i="5"/>
  <c r="E6102" i="5"/>
  <c r="E6098" i="5"/>
  <c r="E6094" i="5"/>
  <c r="E6090" i="5"/>
  <c r="E6086" i="5"/>
  <c r="E6082" i="5"/>
  <c r="E6078" i="5"/>
  <c r="E6074" i="5"/>
  <c r="E6070" i="5"/>
  <c r="E6066" i="5"/>
  <c r="E6062" i="5"/>
  <c r="E6058" i="5"/>
  <c r="E6054" i="5"/>
  <c r="E6050" i="5"/>
  <c r="E6046" i="5"/>
  <c r="E6042" i="5"/>
  <c r="E6038" i="5"/>
  <c r="E6034" i="5"/>
  <c r="E6030" i="5"/>
  <c r="E6026" i="5"/>
  <c r="E6022" i="5"/>
  <c r="E6018" i="5"/>
  <c r="E6014" i="5"/>
  <c r="E6010" i="5"/>
  <c r="E6006" i="5"/>
  <c r="E6002" i="5"/>
  <c r="E5998" i="5"/>
  <c r="E5994" i="5"/>
  <c r="E5990" i="5"/>
  <c r="E5986" i="5"/>
  <c r="E5982" i="5"/>
  <c r="E5978" i="5"/>
  <c r="E5974" i="5"/>
  <c r="E5970" i="5"/>
  <c r="E5966" i="5"/>
  <c r="E5962" i="5"/>
  <c r="E5958" i="5"/>
  <c r="E5954" i="5"/>
  <c r="E5950" i="5"/>
  <c r="E5946" i="5"/>
  <c r="E5942" i="5"/>
  <c r="E5938" i="5"/>
  <c r="E5934" i="5"/>
  <c r="E5930" i="5"/>
  <c r="E5926" i="5"/>
  <c r="E5922" i="5"/>
  <c r="E5918" i="5"/>
  <c r="E5914" i="5"/>
  <c r="E5910" i="5"/>
  <c r="E5906" i="5"/>
  <c r="E5902" i="5"/>
  <c r="E5898" i="5"/>
  <c r="E5894" i="5"/>
  <c r="E5890" i="5"/>
  <c r="E5886" i="5"/>
  <c r="E5882" i="5"/>
  <c r="E5878" i="5"/>
  <c r="E5874" i="5"/>
  <c r="E5870" i="5"/>
  <c r="E5866" i="5"/>
  <c r="E5862" i="5"/>
  <c r="E5858" i="5"/>
  <c r="E5854" i="5"/>
  <c r="E5850" i="5"/>
  <c r="E5846" i="5"/>
  <c r="E5842" i="5"/>
  <c r="E5838" i="5"/>
  <c r="E5834" i="5"/>
  <c r="E5830" i="5"/>
  <c r="E5826" i="5"/>
  <c r="E5822" i="5"/>
  <c r="E5818" i="5"/>
  <c r="E5814" i="5"/>
  <c r="E5810" i="5"/>
  <c r="E5806" i="5"/>
  <c r="E5802" i="5"/>
  <c r="E5798" i="5"/>
  <c r="E5794" i="5"/>
  <c r="E5790" i="5"/>
  <c r="E5786" i="5"/>
  <c r="E5782" i="5"/>
  <c r="E5778" i="5"/>
  <c r="E5774" i="5"/>
  <c r="E5770" i="5"/>
  <c r="E5766" i="5"/>
  <c r="E5762" i="5"/>
  <c r="E5758" i="5"/>
  <c r="E5754" i="5"/>
  <c r="E5750" i="5"/>
  <c r="E5746" i="5"/>
  <c r="E5742" i="5"/>
  <c r="E5738" i="5"/>
  <c r="E5734" i="5"/>
  <c r="E5730" i="5"/>
  <c r="E5726" i="5"/>
  <c r="E5722" i="5"/>
  <c r="E5718" i="5"/>
  <c r="E5714" i="5"/>
  <c r="E5710" i="5"/>
  <c r="E5706" i="5"/>
  <c r="E5702" i="5"/>
  <c r="E5698" i="5"/>
  <c r="E5694" i="5"/>
  <c r="E5690" i="5"/>
  <c r="E5686" i="5"/>
  <c r="E5682" i="5"/>
  <c r="E5678" i="5"/>
  <c r="E5674" i="5"/>
  <c r="E5670" i="5"/>
  <c r="E5666" i="5"/>
  <c r="E5662" i="5"/>
  <c r="E5658" i="5"/>
  <c r="E5654" i="5"/>
  <c r="E5650" i="5"/>
  <c r="E5646" i="5"/>
  <c r="E5642" i="5"/>
  <c r="E5638" i="5"/>
  <c r="E5634" i="5"/>
  <c r="E5630" i="5"/>
  <c r="E5626" i="5"/>
  <c r="E5622" i="5"/>
  <c r="E5618" i="5"/>
  <c r="E5614" i="5"/>
  <c r="E5610" i="5"/>
  <c r="E5606" i="5"/>
  <c r="E5602" i="5"/>
  <c r="E5598" i="5"/>
  <c r="E5594" i="5"/>
  <c r="E5590" i="5"/>
  <c r="E5586" i="5"/>
  <c r="E5582" i="5"/>
  <c r="E5578" i="5"/>
  <c r="E5574" i="5"/>
  <c r="E5570" i="5"/>
  <c r="E5566" i="5"/>
  <c r="E5562" i="5"/>
  <c r="E5558" i="5"/>
  <c r="E5554" i="5"/>
  <c r="E5550" i="5"/>
  <c r="E5546" i="5"/>
  <c r="E5542" i="5"/>
  <c r="E5538" i="5"/>
  <c r="E5534" i="5"/>
  <c r="E5530" i="5"/>
  <c r="E5526" i="5"/>
  <c r="E5522" i="5"/>
  <c r="E5518" i="5"/>
  <c r="E5514" i="5"/>
  <c r="E5510" i="5"/>
  <c r="E5506" i="5"/>
  <c r="E5502" i="5"/>
  <c r="E5498" i="5"/>
  <c r="E5494" i="5"/>
  <c r="E5490" i="5"/>
  <c r="E5486" i="5"/>
  <c r="E5482" i="5"/>
  <c r="E5478" i="5"/>
  <c r="E5474" i="5"/>
  <c r="E5470" i="5"/>
  <c r="E5466" i="5"/>
  <c r="E5462" i="5"/>
  <c r="E5458" i="5"/>
  <c r="E5454" i="5"/>
  <c r="E5450" i="5"/>
  <c r="E5446" i="5"/>
  <c r="E5442" i="5"/>
  <c r="E5438" i="5"/>
  <c r="E5434" i="5"/>
  <c r="E5430" i="5"/>
  <c r="E5426" i="5"/>
  <c r="E5422" i="5"/>
  <c r="E5418" i="5"/>
  <c r="E5414" i="5"/>
  <c r="E5410" i="5"/>
  <c r="E5406" i="5"/>
  <c r="E5402" i="5"/>
  <c r="E5398" i="5"/>
  <c r="E5394" i="5"/>
  <c r="E5390" i="5"/>
  <c r="E5386" i="5"/>
  <c r="E5382" i="5"/>
  <c r="E5378" i="5"/>
  <c r="E5374" i="5"/>
  <c r="E5370" i="5"/>
  <c r="E5366" i="5"/>
  <c r="E5362" i="5"/>
  <c r="E5358" i="5"/>
  <c r="E5354" i="5"/>
  <c r="E5350" i="5"/>
  <c r="E5346" i="5"/>
  <c r="E5342" i="5"/>
  <c r="E5338" i="5"/>
  <c r="E5334" i="5"/>
  <c r="E5330" i="5"/>
  <c r="E5326" i="5"/>
  <c r="E5322" i="5"/>
  <c r="E5318" i="5"/>
  <c r="E5314" i="5"/>
  <c r="E5310" i="5"/>
  <c r="E5306" i="5"/>
  <c r="E5302" i="5"/>
  <c r="E5298" i="5"/>
  <c r="E5294" i="5"/>
  <c r="E5290" i="5"/>
  <c r="E5286" i="5"/>
  <c r="E5282" i="5"/>
  <c r="E5278" i="5"/>
  <c r="E5274" i="5"/>
  <c r="E5270" i="5"/>
  <c r="E5266" i="5"/>
  <c r="E5262" i="5"/>
  <c r="E5258" i="5"/>
  <c r="E5254" i="5"/>
  <c r="E5250" i="5"/>
  <c r="E5246" i="5"/>
  <c r="E5242" i="5"/>
  <c r="E5238" i="5"/>
  <c r="E5234" i="5"/>
  <c r="E5230" i="5"/>
  <c r="E5226" i="5"/>
  <c r="E5222" i="5"/>
  <c r="E5218" i="5"/>
  <c r="E5214" i="5"/>
  <c r="E5210" i="5"/>
  <c r="E5206" i="5"/>
  <c r="E5202" i="5"/>
  <c r="E5198" i="5"/>
  <c r="E5194" i="5"/>
  <c r="E5190" i="5"/>
  <c r="E5186" i="5"/>
  <c r="E5182" i="5"/>
  <c r="E5178" i="5"/>
  <c r="E5174" i="5"/>
  <c r="E5170" i="5"/>
  <c r="E5166" i="5"/>
  <c r="E5162" i="5"/>
  <c r="E5158" i="5"/>
  <c r="E5154" i="5"/>
  <c r="E5150" i="5"/>
  <c r="E5146" i="5"/>
  <c r="E5142" i="5"/>
  <c r="E5138" i="5"/>
  <c r="E5134" i="5"/>
  <c r="E5130" i="5"/>
  <c r="E5126" i="5"/>
  <c r="E5122" i="5"/>
  <c r="E5118" i="5"/>
  <c r="E5114" i="5"/>
  <c r="E5110" i="5"/>
  <c r="E5106" i="5"/>
  <c r="E5102" i="5"/>
  <c r="E5098" i="5"/>
  <c r="E5094" i="5"/>
  <c r="E5090" i="5"/>
  <c r="E5086" i="5"/>
  <c r="E5082" i="5"/>
  <c r="E5078" i="5"/>
  <c r="E5074" i="5"/>
  <c r="E5070" i="5"/>
  <c r="E5066" i="5"/>
  <c r="E5062" i="5"/>
  <c r="E5058" i="5"/>
  <c r="E5054" i="5"/>
  <c r="E5050" i="5"/>
  <c r="E5046" i="5"/>
  <c r="E5042" i="5"/>
  <c r="E5038" i="5"/>
  <c r="E5034" i="5"/>
  <c r="E5030" i="5"/>
  <c r="E5026" i="5"/>
  <c r="E5022" i="5"/>
  <c r="E5018" i="5"/>
  <c r="E5014" i="5"/>
  <c r="E5010" i="5"/>
  <c r="E5006" i="5"/>
  <c r="E5002" i="5"/>
  <c r="E4998" i="5"/>
  <c r="E4994" i="5"/>
  <c r="E4990" i="5"/>
  <c r="E4986" i="5"/>
  <c r="E4982" i="5"/>
  <c r="E4978" i="5"/>
  <c r="E4974" i="5"/>
  <c r="E4970" i="5"/>
  <c r="E4966" i="5"/>
  <c r="E4962" i="5"/>
  <c r="E4958" i="5"/>
  <c r="E4954" i="5"/>
  <c r="E4950" i="5"/>
  <c r="E4946" i="5"/>
  <c r="E4942" i="5"/>
  <c r="E4938" i="5"/>
  <c r="E4934" i="5"/>
  <c r="E4930" i="5"/>
  <c r="E4926" i="5"/>
  <c r="E4922" i="5"/>
  <c r="E4918" i="5"/>
  <c r="E4914" i="5"/>
  <c r="E4910" i="5"/>
  <c r="E4906" i="5"/>
  <c r="E4902" i="5"/>
  <c r="E4898" i="5"/>
  <c r="E4894" i="5"/>
  <c r="E4890" i="5"/>
  <c r="E4886" i="5"/>
  <c r="E4882" i="5"/>
  <c r="E4878" i="5"/>
  <c r="E4874" i="5"/>
  <c r="E4870" i="5"/>
  <c r="E4866" i="5"/>
  <c r="E4862" i="5"/>
  <c r="E4858" i="5"/>
  <c r="E4854" i="5"/>
  <c r="E4850" i="5"/>
  <c r="E4846" i="5"/>
  <c r="E4842" i="5"/>
  <c r="E4838" i="5"/>
  <c r="E4834" i="5"/>
  <c r="E4830" i="5"/>
  <c r="E4826" i="5"/>
  <c r="E4822" i="5"/>
  <c r="E4818" i="5"/>
  <c r="E4814" i="5"/>
  <c r="E4810" i="5"/>
  <c r="E4806" i="5"/>
  <c r="E4802" i="5"/>
  <c r="E4798" i="5"/>
  <c r="E4794" i="5"/>
  <c r="E4790" i="5"/>
  <c r="E4786" i="5"/>
  <c r="E4782" i="5"/>
  <c r="E4778" i="5"/>
  <c r="E4774" i="5"/>
  <c r="E4770" i="5"/>
  <c r="E4766" i="5"/>
  <c r="E4762" i="5"/>
  <c r="E4758" i="5"/>
  <c r="E4754" i="5"/>
  <c r="E4750" i="5"/>
  <c r="E4746" i="5"/>
  <c r="E4742" i="5"/>
  <c r="E4738" i="5"/>
  <c r="E4734" i="5"/>
  <c r="E4730" i="5"/>
  <c r="E4726" i="5"/>
  <c r="E4722" i="5"/>
  <c r="E4718" i="5"/>
  <c r="E4714" i="5"/>
  <c r="E4710" i="5"/>
  <c r="E4706" i="5"/>
  <c r="E4702" i="5"/>
  <c r="E4698" i="5"/>
  <c r="E4694" i="5"/>
  <c r="E4690" i="5"/>
  <c r="E4686" i="5"/>
  <c r="E4682" i="5"/>
  <c r="E4678" i="5"/>
  <c r="E4674" i="5"/>
  <c r="E4670" i="5"/>
  <c r="E4666" i="5"/>
  <c r="E4662" i="5"/>
  <c r="E4658" i="5"/>
  <c r="E4654" i="5"/>
  <c r="E4650" i="5"/>
  <c r="E4646" i="5"/>
  <c r="E4642" i="5"/>
  <c r="E4638" i="5"/>
  <c r="E4634" i="5"/>
  <c r="E4630" i="5"/>
  <c r="E4626" i="5"/>
  <c r="E4622" i="5"/>
  <c r="E4618" i="5"/>
  <c r="E4614" i="5"/>
  <c r="E4610" i="5"/>
  <c r="E4606" i="5"/>
  <c r="E4602" i="5"/>
  <c r="E4598" i="5"/>
  <c r="E4594" i="5"/>
  <c r="E4590" i="5"/>
  <c r="E4586" i="5"/>
  <c r="E4582" i="5"/>
  <c r="E4578" i="5"/>
  <c r="E4574" i="5"/>
  <c r="E4570" i="5"/>
  <c r="E4566" i="5"/>
  <c r="E4562" i="5"/>
  <c r="E4558" i="5"/>
  <c r="E4554" i="5"/>
  <c r="E4550" i="5"/>
  <c r="E4546" i="5"/>
  <c r="E4542" i="5"/>
  <c r="E4538" i="5"/>
  <c r="E4534" i="5"/>
  <c r="E4530" i="5"/>
  <c r="E4526" i="5"/>
  <c r="E4522" i="5"/>
  <c r="E4518" i="5"/>
  <c r="E4514" i="5"/>
  <c r="E4510" i="5"/>
  <c r="E4506" i="5"/>
  <c r="E4502" i="5"/>
  <c r="E4498" i="5"/>
  <c r="E4494" i="5"/>
  <c r="E4490" i="5"/>
  <c r="E4486" i="5"/>
  <c r="E4482" i="5"/>
  <c r="E4478" i="5"/>
  <c r="E4474" i="5"/>
  <c r="E4470" i="5"/>
  <c r="E4466" i="5"/>
  <c r="E4462" i="5"/>
  <c r="E4458" i="5"/>
  <c r="E4454" i="5"/>
  <c r="E4450" i="5"/>
  <c r="E4446" i="5"/>
  <c r="E4442" i="5"/>
  <c r="E4438" i="5"/>
  <c r="E4434" i="5"/>
  <c r="E4430" i="5"/>
  <c r="E4426" i="5"/>
  <c r="E4422" i="5"/>
  <c r="E4418" i="5"/>
  <c r="E4414" i="5"/>
  <c r="E4410" i="5"/>
  <c r="E4406" i="5"/>
  <c r="E4402" i="5"/>
  <c r="E4398" i="5"/>
  <c r="E4394" i="5"/>
  <c r="E4390" i="5"/>
  <c r="E4386" i="5"/>
  <c r="E4382" i="5"/>
  <c r="E4378" i="5"/>
  <c r="E4374" i="5"/>
  <c r="E4370" i="5"/>
  <c r="E4366" i="5"/>
  <c r="E4362" i="5"/>
  <c r="E4358" i="5"/>
  <c r="E4354" i="5"/>
  <c r="E4350" i="5"/>
  <c r="E4346" i="5"/>
  <c r="E4342" i="5"/>
  <c r="E4338" i="5"/>
  <c r="E4334" i="5"/>
  <c r="E4330" i="5"/>
  <c r="E4326" i="5"/>
  <c r="E4322" i="5"/>
  <c r="E4318" i="5"/>
  <c r="E4314" i="5"/>
  <c r="E4310" i="5"/>
  <c r="E4306" i="5"/>
  <c r="E4302" i="5"/>
  <c r="E4298" i="5"/>
  <c r="E4294" i="5"/>
  <c r="E4290" i="5"/>
  <c r="E4286" i="5"/>
  <c r="E4282" i="5"/>
  <c r="E4278" i="5"/>
  <c r="E4274" i="5"/>
  <c r="E4270" i="5"/>
  <c r="E4266" i="5"/>
  <c r="E4262" i="5"/>
  <c r="E4258" i="5"/>
  <c r="E4254" i="5"/>
  <c r="E4250" i="5"/>
  <c r="E4246" i="5"/>
  <c r="E4242" i="5"/>
  <c r="E4238" i="5"/>
  <c r="E4234" i="5"/>
  <c r="E4230" i="5"/>
  <c r="E4226" i="5"/>
  <c r="E4222" i="5"/>
  <c r="E4218" i="5"/>
  <c r="E4214" i="5"/>
  <c r="E4210" i="5"/>
  <c r="E4206" i="5"/>
  <c r="E4202" i="5"/>
  <c r="E4198" i="5"/>
  <c r="E4194" i="5"/>
  <c r="E4190" i="5"/>
  <c r="E4186" i="5"/>
  <c r="E4182" i="5"/>
  <c r="E4178" i="5"/>
  <c r="E4174" i="5"/>
  <c r="E4170" i="5"/>
  <c r="E4166" i="5"/>
  <c r="E4162" i="5"/>
  <c r="E4158" i="5"/>
  <c r="E4154" i="5"/>
  <c r="E4150" i="5"/>
  <c r="E4146" i="5"/>
  <c r="E4142" i="5"/>
  <c r="E4138" i="5"/>
  <c r="E4134" i="5"/>
  <c r="E4130" i="5"/>
  <c r="E4126" i="5"/>
  <c r="E4122" i="5"/>
  <c r="E4118" i="5"/>
  <c r="E4114" i="5"/>
  <c r="E4110" i="5"/>
  <c r="E4106" i="5"/>
  <c r="E4102" i="5"/>
  <c r="E4098" i="5"/>
  <c r="E4094" i="5"/>
  <c r="E4090" i="5"/>
  <c r="E4086" i="5"/>
  <c r="E4082" i="5"/>
  <c r="E4078" i="5"/>
  <c r="E4074" i="5"/>
  <c r="E4070" i="5"/>
  <c r="E4066" i="5"/>
  <c r="E4062" i="5"/>
  <c r="E4058" i="5"/>
  <c r="E4054" i="5"/>
  <c r="E4050" i="5"/>
  <c r="E4046" i="5"/>
  <c r="E4042" i="5"/>
  <c r="E4038" i="5"/>
  <c r="E4034" i="5"/>
  <c r="E4030" i="5"/>
  <c r="E4026" i="5"/>
  <c r="E4022" i="5"/>
  <c r="E4018" i="5"/>
  <c r="E4014" i="5"/>
  <c r="E4010" i="5"/>
  <c r="E4006" i="5"/>
  <c r="E4002" i="5"/>
  <c r="E3998" i="5"/>
  <c r="E3994" i="5"/>
  <c r="E3990" i="5"/>
  <c r="E3986" i="5"/>
  <c r="E3982" i="5"/>
  <c r="E3978" i="5"/>
  <c r="E3974" i="5"/>
  <c r="E3970" i="5"/>
  <c r="E3966" i="5"/>
  <c r="E3962" i="5"/>
  <c r="E3958" i="5"/>
  <c r="E3954" i="5"/>
  <c r="E3950" i="5"/>
  <c r="E3946" i="5"/>
  <c r="E3942" i="5"/>
  <c r="E3938" i="5"/>
  <c r="E3934" i="5"/>
  <c r="E3930" i="5"/>
  <c r="E3926" i="5"/>
  <c r="E3922" i="5"/>
  <c r="E3918" i="5"/>
  <c r="E3914" i="5"/>
  <c r="E3910" i="5"/>
  <c r="E3906" i="5"/>
  <c r="E3902" i="5"/>
  <c r="E3898" i="5"/>
  <c r="E3894" i="5"/>
  <c r="E3890" i="5"/>
  <c r="E3886" i="5"/>
  <c r="E3882" i="5"/>
  <c r="E3878" i="5"/>
  <c r="E3874" i="5"/>
  <c r="E3870" i="5"/>
  <c r="E3866" i="5"/>
  <c r="E3862" i="5"/>
  <c r="E3858" i="5"/>
  <c r="E3854" i="5"/>
  <c r="E3850" i="5"/>
  <c r="E3846" i="5"/>
  <c r="E3842" i="5"/>
  <c r="E3838" i="5"/>
  <c r="E3834" i="5"/>
  <c r="E3830" i="5"/>
  <c r="E3826" i="5"/>
  <c r="E3822" i="5"/>
  <c r="E3818" i="5"/>
  <c r="E3814" i="5"/>
  <c r="E3810" i="5"/>
  <c r="E3806" i="5"/>
  <c r="E3802" i="5"/>
  <c r="E3798" i="5"/>
  <c r="E3794" i="5"/>
  <c r="E3790" i="5"/>
  <c r="E3786" i="5"/>
  <c r="E3782" i="5"/>
  <c r="E3778" i="5"/>
  <c r="E3774" i="5"/>
  <c r="E3770" i="5"/>
  <c r="E3766" i="5"/>
  <c r="E3762" i="5"/>
  <c r="E3758" i="5"/>
  <c r="E3754" i="5"/>
  <c r="E3750" i="5"/>
  <c r="E3746" i="5"/>
  <c r="E3742" i="5"/>
  <c r="E3738" i="5"/>
  <c r="E3734" i="5"/>
  <c r="E3730" i="5"/>
  <c r="E3726" i="5"/>
  <c r="E3722" i="5"/>
  <c r="E3718" i="5"/>
  <c r="E3714" i="5"/>
  <c r="E3710" i="5"/>
  <c r="E3706" i="5"/>
  <c r="E3702" i="5"/>
  <c r="E3698" i="5"/>
  <c r="E3694" i="5"/>
  <c r="E3690" i="5"/>
  <c r="E3686" i="5"/>
  <c r="E3682" i="5"/>
  <c r="E3678" i="5"/>
  <c r="E3674" i="5"/>
  <c r="E3670" i="5"/>
  <c r="E3666" i="5"/>
  <c r="E3662" i="5"/>
  <c r="E3658" i="5"/>
  <c r="E3654" i="5"/>
  <c r="E3650" i="5"/>
  <c r="E3646" i="5"/>
  <c r="E3642" i="5"/>
  <c r="E3638" i="5"/>
  <c r="E3634" i="5"/>
  <c r="E3630" i="5"/>
  <c r="E3626" i="5"/>
  <c r="E3622" i="5"/>
  <c r="E3618" i="5"/>
  <c r="E3614" i="5"/>
  <c r="E3610" i="5"/>
  <c r="E3606" i="5"/>
  <c r="E3602" i="5"/>
  <c r="E3598" i="5"/>
  <c r="E3594" i="5"/>
  <c r="E3590" i="5"/>
  <c r="E3586" i="5"/>
  <c r="E3582" i="5"/>
  <c r="E3578" i="5"/>
  <c r="E3574" i="5"/>
  <c r="E3570" i="5"/>
  <c r="E3566" i="5"/>
  <c r="E3562" i="5"/>
  <c r="E3558" i="5"/>
  <c r="E3554" i="5"/>
  <c r="E3550" i="5"/>
  <c r="E3546" i="5"/>
  <c r="E3542" i="5"/>
  <c r="E3538" i="5"/>
  <c r="E3534" i="5"/>
  <c r="E3530" i="5"/>
  <c r="E3526" i="5"/>
  <c r="E3522" i="5"/>
  <c r="E3518" i="5"/>
  <c r="E3514" i="5"/>
  <c r="E3510" i="5"/>
  <c r="E3506" i="5"/>
  <c r="E3502" i="5"/>
  <c r="E3498" i="5"/>
  <c r="E3494" i="5"/>
  <c r="E3490" i="5"/>
  <c r="E3486" i="5"/>
  <c r="E3482" i="5"/>
  <c r="E3478" i="5"/>
  <c r="E3474" i="5"/>
  <c r="E3470" i="5"/>
  <c r="E3466" i="5"/>
  <c r="E3462" i="5"/>
  <c r="E3458" i="5"/>
  <c r="E3454" i="5"/>
  <c r="E3450" i="5"/>
  <c r="E3446" i="5"/>
  <c r="E3442" i="5"/>
  <c r="E3438" i="5"/>
  <c r="E3434" i="5"/>
  <c r="E3430" i="5"/>
  <c r="E3426" i="5"/>
  <c r="E3422" i="5"/>
  <c r="E3418" i="5"/>
  <c r="E3414" i="5"/>
  <c r="E3410" i="5"/>
  <c r="E3406" i="5"/>
  <c r="E3402" i="5"/>
  <c r="E3398" i="5"/>
  <c r="E3394" i="5"/>
  <c r="E3390" i="5"/>
  <c r="E3386" i="5"/>
  <c r="E3382" i="5"/>
  <c r="E3378" i="5"/>
  <c r="E3374" i="5"/>
  <c r="E3370" i="5"/>
  <c r="E3366" i="5"/>
  <c r="E3362" i="5"/>
  <c r="E3358" i="5"/>
  <c r="E3354" i="5"/>
  <c r="E3350" i="5"/>
  <c r="E3346" i="5"/>
  <c r="E3342" i="5"/>
  <c r="E3338" i="5"/>
  <c r="E3334" i="5"/>
  <c r="E3330" i="5"/>
  <c r="E3326" i="5"/>
  <c r="E3322" i="5"/>
  <c r="E3318" i="5"/>
  <c r="E3314" i="5"/>
  <c r="E3310" i="5"/>
  <c r="E3306" i="5"/>
  <c r="E3302" i="5"/>
  <c r="E3298" i="5"/>
  <c r="E3294" i="5"/>
  <c r="E3290" i="5"/>
  <c r="E3286" i="5"/>
  <c r="E3282" i="5"/>
  <c r="E3278" i="5"/>
  <c r="E3274" i="5"/>
  <c r="E3270" i="5"/>
  <c r="E3266" i="5"/>
  <c r="E3262" i="5"/>
  <c r="E3258" i="5"/>
  <c r="E3254" i="5"/>
  <c r="E3250" i="5"/>
  <c r="E3246" i="5"/>
  <c r="E3242" i="5"/>
  <c r="E3238" i="5"/>
  <c r="E3234" i="5"/>
  <c r="E3230" i="5"/>
  <c r="E3226" i="5"/>
  <c r="E3222" i="5"/>
  <c r="E3218" i="5"/>
  <c r="E3214" i="5"/>
  <c r="E3210" i="5"/>
  <c r="E3206" i="5"/>
  <c r="E3202" i="5"/>
  <c r="E3198" i="5"/>
  <c r="E3194" i="5"/>
  <c r="E3190" i="5"/>
  <c r="E3186" i="5"/>
  <c r="E3182" i="5"/>
  <c r="E3178" i="5"/>
  <c r="E3174" i="5"/>
  <c r="E3170" i="5"/>
  <c r="E3166" i="5"/>
  <c r="E3162" i="5"/>
  <c r="E3158" i="5"/>
  <c r="E3154" i="5"/>
  <c r="E3150" i="5"/>
  <c r="E3146" i="5"/>
  <c r="E3142" i="5"/>
  <c r="E3138" i="5"/>
  <c r="E3134" i="5"/>
  <c r="E3130" i="5"/>
  <c r="E3126" i="5"/>
  <c r="E3122" i="5"/>
  <c r="E3118" i="5"/>
  <c r="E3114" i="5"/>
  <c r="E3110" i="5"/>
  <c r="E3106" i="5"/>
  <c r="E3102" i="5"/>
  <c r="E3098" i="5"/>
  <c r="E3094" i="5"/>
  <c r="E3090" i="5"/>
  <c r="E3086" i="5"/>
  <c r="E3082" i="5"/>
  <c r="E3078" i="5"/>
  <c r="E3074" i="5"/>
  <c r="E3070" i="5"/>
  <c r="E3066" i="5"/>
  <c r="E3062" i="5"/>
  <c r="E3058" i="5"/>
  <c r="E3054" i="5"/>
  <c r="E3050" i="5"/>
  <c r="E3046" i="5"/>
  <c r="E3042" i="5"/>
  <c r="E3038" i="5"/>
  <c r="E3034" i="5"/>
  <c r="E3030" i="5"/>
  <c r="E3026" i="5"/>
  <c r="E3022" i="5"/>
  <c r="E3018" i="5"/>
  <c r="E3014" i="5"/>
  <c r="E3010" i="5"/>
  <c r="E3006" i="5"/>
  <c r="E3002" i="5"/>
  <c r="E2998" i="5"/>
  <c r="E2994" i="5"/>
  <c r="E2990" i="5"/>
  <c r="E2986" i="5"/>
  <c r="E2982" i="5"/>
  <c r="E2978" i="5"/>
  <c r="E2974" i="5"/>
  <c r="E2970" i="5"/>
  <c r="E2966" i="5"/>
  <c r="E2962" i="5"/>
  <c r="E2958" i="5"/>
  <c r="E2954" i="5"/>
  <c r="E2950" i="5"/>
  <c r="E2946" i="5"/>
  <c r="E2942" i="5"/>
  <c r="E2938" i="5"/>
  <c r="E2934" i="5"/>
  <c r="E2930" i="5"/>
  <c r="E2926" i="5"/>
  <c r="E2922" i="5"/>
  <c r="E2918" i="5"/>
  <c r="E2914" i="5"/>
  <c r="E2910" i="5"/>
  <c r="E2906" i="5"/>
  <c r="E2902" i="5"/>
  <c r="E2898" i="5"/>
  <c r="E2894" i="5"/>
  <c r="E2890" i="5"/>
  <c r="E2886" i="5"/>
  <c r="E2882" i="5"/>
  <c r="E2878" i="5"/>
  <c r="E2874" i="5"/>
  <c r="E2870" i="5"/>
  <c r="E2866" i="5"/>
  <c r="E2862" i="5"/>
  <c r="E2858" i="5"/>
  <c r="E2854" i="5"/>
  <c r="E2850" i="5"/>
  <c r="E2846" i="5"/>
  <c r="E2842" i="5"/>
  <c r="E2838" i="5"/>
  <c r="E2834" i="5"/>
  <c r="E2830" i="5"/>
  <c r="E2826" i="5"/>
  <c r="E2822" i="5"/>
  <c r="E2818" i="5"/>
  <c r="E2814" i="5"/>
  <c r="E2810" i="5"/>
  <c r="E2806" i="5"/>
  <c r="E2802" i="5"/>
  <c r="E2798" i="5"/>
  <c r="E2794" i="5"/>
  <c r="E2790" i="5"/>
  <c r="E2786" i="5"/>
  <c r="E2782" i="5"/>
  <c r="E2778" i="5"/>
  <c r="E2774" i="5"/>
  <c r="E2770" i="5"/>
  <c r="E2766" i="5"/>
  <c r="E2762" i="5"/>
  <c r="E2758" i="5"/>
  <c r="E2754" i="5"/>
  <c r="E2750" i="5"/>
  <c r="E2746" i="5"/>
  <c r="E2742" i="5"/>
  <c r="E2738" i="5"/>
  <c r="E2734" i="5"/>
  <c r="E2730" i="5"/>
  <c r="E2726" i="5"/>
  <c r="E2722" i="5"/>
  <c r="E2718" i="5"/>
  <c r="E2714" i="5"/>
  <c r="E2710" i="5"/>
  <c r="E2706" i="5"/>
  <c r="E2702" i="5"/>
  <c r="E2698" i="5"/>
  <c r="E2694" i="5"/>
  <c r="E2690" i="5"/>
  <c r="E2686" i="5"/>
  <c r="E2682" i="5"/>
  <c r="E2678" i="5"/>
  <c r="E2674" i="5"/>
  <c r="E2670" i="5"/>
  <c r="E2666" i="5"/>
  <c r="E2662" i="5"/>
  <c r="E2658" i="5"/>
  <c r="E2654" i="5"/>
  <c r="E2650" i="5"/>
  <c r="E2646" i="5"/>
  <c r="E2642" i="5"/>
  <c r="E2638" i="5"/>
  <c r="E2634" i="5"/>
  <c r="E2630" i="5"/>
  <c r="E2626" i="5"/>
  <c r="E2622" i="5"/>
  <c r="E2618" i="5"/>
  <c r="E2614" i="5"/>
  <c r="E2610" i="5"/>
  <c r="E2606" i="5"/>
  <c r="E2602" i="5"/>
  <c r="E2598" i="5"/>
  <c r="E2594" i="5"/>
  <c r="E2590" i="5"/>
  <c r="E2586" i="5"/>
  <c r="E2582" i="5"/>
  <c r="E2578" i="5"/>
  <c r="E2574" i="5"/>
  <c r="E2570" i="5"/>
  <c r="E2566" i="5"/>
  <c r="E2562" i="5"/>
  <c r="E2558" i="5"/>
  <c r="E2554" i="5"/>
  <c r="E2550" i="5"/>
  <c r="E2546" i="5"/>
  <c r="E2542" i="5"/>
  <c r="E2538" i="5"/>
  <c r="E2534" i="5"/>
  <c r="E2530" i="5"/>
  <c r="E2526" i="5"/>
  <c r="E2522" i="5"/>
  <c r="E2518" i="5"/>
  <c r="E2514" i="5"/>
  <c r="E2510" i="5"/>
  <c r="E2506" i="5"/>
  <c r="E2502" i="5"/>
  <c r="E2498" i="5"/>
  <c r="E2494" i="5"/>
  <c r="E2490" i="5"/>
  <c r="E2486" i="5"/>
  <c r="E2482" i="5"/>
  <c r="E2478" i="5"/>
  <c r="E2474" i="5"/>
  <c r="E2470" i="5"/>
  <c r="E2466" i="5"/>
  <c r="E2462" i="5"/>
  <c r="E2458" i="5"/>
  <c r="E2454" i="5"/>
  <c r="E2450" i="5"/>
  <c r="E2446" i="5"/>
  <c r="E2442" i="5"/>
  <c r="E2438" i="5"/>
  <c r="E2434" i="5"/>
  <c r="E2430" i="5"/>
  <c r="E2426" i="5"/>
  <c r="E2422" i="5"/>
  <c r="E2418" i="5"/>
  <c r="E2414" i="5"/>
  <c r="E2410" i="5"/>
  <c r="E2406" i="5"/>
  <c r="E2402" i="5"/>
  <c r="E2398" i="5"/>
  <c r="E2394" i="5"/>
  <c r="E2390" i="5"/>
  <c r="E2386" i="5"/>
  <c r="E2382" i="5"/>
  <c r="E2378" i="5"/>
  <c r="E2374" i="5"/>
  <c r="E2370" i="5"/>
  <c r="E2366" i="5"/>
  <c r="E2362" i="5"/>
  <c r="E2358" i="5"/>
  <c r="E2354" i="5"/>
  <c r="E2350" i="5"/>
  <c r="E2346" i="5"/>
  <c r="E2342" i="5"/>
  <c r="E2338" i="5"/>
  <c r="E2334" i="5"/>
  <c r="E2330" i="5"/>
  <c r="E2326" i="5"/>
  <c r="E7777" i="5"/>
  <c r="E7773" i="5"/>
  <c r="E7769" i="5"/>
  <c r="E7765" i="5"/>
  <c r="E7761" i="5"/>
  <c r="E7757" i="5"/>
  <c r="E7753" i="5"/>
  <c r="E7749" i="5"/>
  <c r="E7745" i="5"/>
  <c r="E7741" i="5"/>
  <c r="E7737" i="5"/>
  <c r="E7733" i="5"/>
  <c r="E7729" i="5"/>
  <c r="E7725" i="5"/>
  <c r="E7721" i="5"/>
  <c r="E7717" i="5"/>
  <c r="E7713" i="5"/>
  <c r="E7709" i="5"/>
  <c r="E7705" i="5"/>
  <c r="E7701" i="5"/>
  <c r="E7697" i="5"/>
  <c r="E7693" i="5"/>
  <c r="E7689" i="5"/>
  <c r="E7685" i="5"/>
  <c r="E7681" i="5"/>
  <c r="E7677" i="5"/>
  <c r="E7673" i="5"/>
  <c r="E7669" i="5"/>
  <c r="E7665" i="5"/>
  <c r="E7661" i="5"/>
  <c r="E7657" i="5"/>
  <c r="E7653" i="5"/>
  <c r="E7649" i="5"/>
  <c r="E7645" i="5"/>
  <c r="E7641" i="5"/>
  <c r="E7637" i="5"/>
  <c r="E7633" i="5"/>
  <c r="E7629" i="5"/>
  <c r="E7625" i="5"/>
  <c r="E7621" i="5"/>
  <c r="E7617" i="5"/>
  <c r="E7613" i="5"/>
  <c r="E7609" i="5"/>
  <c r="E7605" i="5"/>
  <c r="E7601" i="5"/>
  <c r="E7597" i="5"/>
  <c r="E7593" i="5"/>
  <c r="E7589" i="5"/>
  <c r="E7585" i="5"/>
  <c r="E7581" i="5"/>
  <c r="E7577" i="5"/>
  <c r="E7573" i="5"/>
  <c r="E7569" i="5"/>
  <c r="E7565" i="5"/>
  <c r="E7561" i="5"/>
  <c r="E7557" i="5"/>
  <c r="E7553" i="5"/>
  <c r="E7549" i="5"/>
  <c r="E7545" i="5"/>
  <c r="E7541" i="5"/>
  <c r="E7537" i="5"/>
  <c r="E7533" i="5"/>
  <c r="E7529" i="5"/>
  <c r="E7525" i="5"/>
  <c r="E7521" i="5"/>
  <c r="E7517" i="5"/>
  <c r="E7513" i="5"/>
  <c r="E7509" i="5"/>
  <c r="E7505" i="5"/>
  <c r="E7501" i="5"/>
  <c r="E7497" i="5"/>
  <c r="E7493" i="5"/>
  <c r="E7489" i="5"/>
  <c r="E7485" i="5"/>
  <c r="E7481" i="5"/>
  <c r="E7477" i="5"/>
  <c r="E7473" i="5"/>
  <c r="E7469" i="5"/>
  <c r="E7465" i="5"/>
  <c r="E7461" i="5"/>
  <c r="E7457" i="5"/>
  <c r="E7453" i="5"/>
  <c r="E7449" i="5"/>
  <c r="E7445" i="5"/>
  <c r="E7441" i="5"/>
  <c r="E7437" i="5"/>
  <c r="E7433" i="5"/>
  <c r="E7429" i="5"/>
  <c r="E7425" i="5"/>
  <c r="E7421" i="5"/>
  <c r="E7417" i="5"/>
  <c r="E7413" i="5"/>
  <c r="E7409" i="5"/>
  <c r="E7405" i="5"/>
  <c r="E7401" i="5"/>
  <c r="E7397" i="5"/>
  <c r="E7393" i="5"/>
  <c r="E7389" i="5"/>
  <c r="E7385" i="5"/>
  <c r="E7381" i="5"/>
  <c r="E7377" i="5"/>
  <c r="E7373" i="5"/>
  <c r="E7369" i="5"/>
  <c r="E7365" i="5"/>
  <c r="E7361" i="5"/>
  <c r="E7357" i="5"/>
  <c r="E7353" i="5"/>
  <c r="E7349" i="5"/>
  <c r="E7345" i="5"/>
  <c r="E7341" i="5"/>
  <c r="E7337" i="5"/>
  <c r="E7333" i="5"/>
  <c r="E7329" i="5"/>
  <c r="E7325" i="5"/>
  <c r="E7321" i="5"/>
  <c r="E7317" i="5"/>
  <c r="E7313" i="5"/>
  <c r="E7309" i="5"/>
  <c r="E7305" i="5"/>
  <c r="E7301" i="5"/>
  <c r="E7297" i="5"/>
  <c r="E7293" i="5"/>
  <c r="E7289" i="5"/>
  <c r="E7285" i="5"/>
  <c r="E7281" i="5"/>
  <c r="E7277" i="5"/>
  <c r="E7273" i="5"/>
  <c r="E7269" i="5"/>
  <c r="E7265" i="5"/>
  <c r="E7261" i="5"/>
  <c r="E7257" i="5"/>
  <c r="E7253" i="5"/>
  <c r="E7249" i="5"/>
  <c r="E7245" i="5"/>
  <c r="E7241" i="5"/>
  <c r="E7237" i="5"/>
  <c r="E7233" i="5"/>
  <c r="E7229" i="5"/>
  <c r="E7225" i="5"/>
  <c r="E7221" i="5"/>
  <c r="E7217" i="5"/>
  <c r="E7213" i="5"/>
  <c r="E7209" i="5"/>
  <c r="E7205" i="5"/>
  <c r="E7201" i="5"/>
  <c r="E7197" i="5"/>
  <c r="E7193" i="5"/>
  <c r="E7189" i="5"/>
  <c r="E7185" i="5"/>
  <c r="E7181" i="5"/>
  <c r="E7177" i="5"/>
  <c r="E7173" i="5"/>
  <c r="E7169" i="5"/>
  <c r="E7165" i="5"/>
  <c r="E7161" i="5"/>
  <c r="E7157" i="5"/>
  <c r="E7153" i="5"/>
  <c r="E7149" i="5"/>
  <c r="E7145" i="5"/>
  <c r="E7141" i="5"/>
  <c r="E7137" i="5"/>
  <c r="E7133" i="5"/>
  <c r="E7129" i="5"/>
  <c r="E7125" i="5"/>
  <c r="E7121" i="5"/>
  <c r="E7117" i="5"/>
  <c r="E7113" i="5"/>
  <c r="E7109" i="5"/>
  <c r="E7105" i="5"/>
  <c r="E7101" i="5"/>
  <c r="E7097" i="5"/>
  <c r="E7093" i="5"/>
  <c r="E7089" i="5"/>
  <c r="E7085" i="5"/>
  <c r="E7081" i="5"/>
  <c r="E7077" i="5"/>
  <c r="E7073" i="5"/>
  <c r="E7069" i="5"/>
  <c r="E7065" i="5"/>
  <c r="E7061" i="5"/>
  <c r="E7057" i="5"/>
  <c r="E7053" i="5"/>
  <c r="E7049" i="5"/>
  <c r="E7045" i="5"/>
  <c r="E7041" i="5"/>
  <c r="E7037" i="5"/>
  <c r="E7033" i="5"/>
  <c r="E7029" i="5"/>
  <c r="E7025" i="5"/>
  <c r="E7021" i="5"/>
  <c r="E7017" i="5"/>
  <c r="E7013" i="5"/>
  <c r="E7009" i="5"/>
  <c r="E7005" i="5"/>
  <c r="E7001" i="5"/>
  <c r="E6997" i="5"/>
  <c r="E6993" i="5"/>
  <c r="E6989" i="5"/>
  <c r="E6985" i="5"/>
  <c r="E6981" i="5"/>
  <c r="E6977" i="5"/>
  <c r="E6973" i="5"/>
  <c r="E6969" i="5"/>
  <c r="E6965" i="5"/>
  <c r="E6961" i="5"/>
  <c r="E6957" i="5"/>
  <c r="E6953" i="5"/>
  <c r="E6949" i="5"/>
  <c r="E6945" i="5"/>
  <c r="E6941" i="5"/>
  <c r="E6937" i="5"/>
  <c r="E6933" i="5"/>
  <c r="E6929" i="5"/>
  <c r="E6925" i="5"/>
  <c r="E6921" i="5"/>
  <c r="E6917" i="5"/>
  <c r="E6913" i="5"/>
  <c r="E6909" i="5"/>
  <c r="E6905" i="5"/>
  <c r="E6901" i="5"/>
  <c r="E6897" i="5"/>
  <c r="E6893" i="5"/>
  <c r="E6889" i="5"/>
  <c r="E6885" i="5"/>
  <c r="E6881" i="5"/>
  <c r="E6877" i="5"/>
  <c r="E6873" i="5"/>
  <c r="E6869" i="5"/>
  <c r="E6865" i="5"/>
  <c r="E6861" i="5"/>
  <c r="E6857" i="5"/>
  <c r="E6853" i="5"/>
  <c r="E6849" i="5"/>
  <c r="E6845" i="5"/>
  <c r="E6841" i="5"/>
  <c r="E6837" i="5"/>
  <c r="E6833" i="5"/>
  <c r="E6829" i="5"/>
  <c r="E6825" i="5"/>
  <c r="E6821" i="5"/>
  <c r="E6817" i="5"/>
  <c r="E6813" i="5"/>
  <c r="E6809" i="5"/>
  <c r="E6805" i="5"/>
  <c r="E6801" i="5"/>
  <c r="E6797" i="5"/>
  <c r="E6793" i="5"/>
  <c r="E6789" i="5"/>
  <c r="E6785" i="5"/>
  <c r="E6781" i="5"/>
  <c r="E6777" i="5"/>
  <c r="E6773" i="5"/>
  <c r="E6769" i="5"/>
  <c r="E6765" i="5"/>
  <c r="E6761" i="5"/>
  <c r="E6757" i="5"/>
  <c r="E6753" i="5"/>
  <c r="E6749" i="5"/>
  <c r="E6745" i="5"/>
  <c r="E6741" i="5"/>
  <c r="E6737" i="5"/>
  <c r="E6733" i="5"/>
  <c r="E6729" i="5"/>
  <c r="E6725" i="5"/>
  <c r="E6721" i="5"/>
  <c r="E6717" i="5"/>
  <c r="E6713" i="5"/>
  <c r="E6709" i="5"/>
  <c r="E6705" i="5"/>
  <c r="E6701" i="5"/>
  <c r="E6697" i="5"/>
  <c r="E6693" i="5"/>
  <c r="E6689" i="5"/>
  <c r="E6685" i="5"/>
  <c r="E6681" i="5"/>
  <c r="E6677" i="5"/>
  <c r="E6673" i="5"/>
  <c r="E6669" i="5"/>
  <c r="E6665" i="5"/>
  <c r="E6661" i="5"/>
  <c r="E6657" i="5"/>
  <c r="E6653" i="5"/>
  <c r="E6649" i="5"/>
  <c r="E6645" i="5"/>
  <c r="E6641" i="5"/>
  <c r="E6637" i="5"/>
  <c r="E6633" i="5"/>
  <c r="E6629" i="5"/>
  <c r="E6625" i="5"/>
  <c r="E6621" i="5"/>
  <c r="E6617" i="5"/>
  <c r="E6613" i="5"/>
  <c r="E6609" i="5"/>
  <c r="E6605" i="5"/>
  <c r="E6601" i="5"/>
  <c r="E6597" i="5"/>
  <c r="E6593" i="5"/>
  <c r="E6589" i="5"/>
  <c r="E6585" i="5"/>
  <c r="E6581" i="5"/>
  <c r="E6577" i="5"/>
  <c r="E6573" i="5"/>
  <c r="E6569" i="5"/>
  <c r="E6565" i="5"/>
  <c r="E6561" i="5"/>
  <c r="E6557" i="5"/>
  <c r="E6553" i="5"/>
  <c r="E6549" i="5"/>
  <c r="E6545" i="5"/>
  <c r="E6541" i="5"/>
  <c r="E6537" i="5"/>
  <c r="E6533" i="5"/>
  <c r="E6529" i="5"/>
  <c r="E6525" i="5"/>
  <c r="E6521" i="5"/>
  <c r="E6517" i="5"/>
  <c r="E6513" i="5"/>
  <c r="E6509" i="5"/>
  <c r="E6505" i="5"/>
  <c r="E6501" i="5"/>
  <c r="E6497" i="5"/>
  <c r="E6493" i="5"/>
  <c r="E6489" i="5"/>
  <c r="E6485" i="5"/>
  <c r="E6481" i="5"/>
  <c r="E6477" i="5"/>
  <c r="E6473" i="5"/>
  <c r="E6469" i="5"/>
  <c r="E6465" i="5"/>
  <c r="E6461" i="5"/>
  <c r="E6457" i="5"/>
  <c r="E6453" i="5"/>
  <c r="E6449" i="5"/>
  <c r="E6445" i="5"/>
  <c r="E6441" i="5"/>
  <c r="E6437" i="5"/>
  <c r="E6433" i="5"/>
  <c r="E6429" i="5"/>
  <c r="E6425" i="5"/>
  <c r="E6421" i="5"/>
  <c r="E6417" i="5"/>
  <c r="E6413" i="5"/>
  <c r="E6409" i="5"/>
  <c r="E6405" i="5"/>
  <c r="E6401" i="5"/>
  <c r="E6397" i="5"/>
  <c r="E6393" i="5"/>
  <c r="E6389" i="5"/>
  <c r="E6385" i="5"/>
  <c r="E6381" i="5"/>
  <c r="E6377" i="5"/>
  <c r="E6373" i="5"/>
  <c r="E6369" i="5"/>
  <c r="E6365" i="5"/>
  <c r="E6361" i="5"/>
  <c r="E6357" i="5"/>
  <c r="E6353" i="5"/>
  <c r="E6349" i="5"/>
  <c r="E6345" i="5"/>
  <c r="E6341" i="5"/>
  <c r="E6337" i="5"/>
  <c r="E6333" i="5"/>
  <c r="E6329" i="5"/>
  <c r="E6325" i="5"/>
  <c r="E6321" i="5"/>
  <c r="E6317" i="5"/>
  <c r="E6313" i="5"/>
  <c r="E6309" i="5"/>
  <c r="E6305" i="5"/>
  <c r="E6301" i="5"/>
  <c r="E6297" i="5"/>
  <c r="E6293" i="5"/>
  <c r="E6289" i="5"/>
  <c r="E6285" i="5"/>
  <c r="E6281" i="5"/>
  <c r="E6277" i="5"/>
  <c r="E6273" i="5"/>
  <c r="E6269" i="5"/>
  <c r="E6265" i="5"/>
  <c r="E6261" i="5"/>
  <c r="E6257" i="5"/>
  <c r="E6253" i="5"/>
  <c r="E6249" i="5"/>
  <c r="E6245" i="5"/>
  <c r="E6241" i="5"/>
  <c r="E6237" i="5"/>
  <c r="E6233" i="5"/>
  <c r="E6229" i="5"/>
  <c r="E6225" i="5"/>
  <c r="E6221" i="5"/>
  <c r="E6217" i="5"/>
  <c r="E6213" i="5"/>
  <c r="E6209" i="5"/>
  <c r="E6205" i="5"/>
  <c r="E6201" i="5"/>
  <c r="E6197" i="5"/>
  <c r="E6193" i="5"/>
  <c r="E6189" i="5"/>
  <c r="E6185" i="5"/>
  <c r="E6181" i="5"/>
  <c r="E6177" i="5"/>
  <c r="E6173" i="5"/>
  <c r="E6169" i="5"/>
  <c r="E6165" i="5"/>
  <c r="E6161" i="5"/>
  <c r="E6157" i="5"/>
  <c r="E6153" i="5"/>
  <c r="E6149" i="5"/>
  <c r="E6145" i="5"/>
  <c r="E6141" i="5"/>
  <c r="E6137" i="5"/>
  <c r="E6133" i="5"/>
  <c r="E6129" i="5"/>
  <c r="E6125" i="5"/>
  <c r="E6121" i="5"/>
  <c r="E6117" i="5"/>
  <c r="E6113" i="5"/>
  <c r="E6109" i="5"/>
  <c r="E6105" i="5"/>
  <c r="E6101" i="5"/>
  <c r="E6097" i="5"/>
  <c r="E6093" i="5"/>
  <c r="E6089" i="5"/>
  <c r="E6085" i="5"/>
  <c r="E6081" i="5"/>
  <c r="E6077" i="5"/>
  <c r="E6073" i="5"/>
  <c r="E6069" i="5"/>
  <c r="E6065" i="5"/>
  <c r="E6061" i="5"/>
  <c r="E6057" i="5"/>
  <c r="E6053" i="5"/>
  <c r="E6049" i="5"/>
  <c r="E6045" i="5"/>
  <c r="E6041" i="5"/>
  <c r="E6037" i="5"/>
  <c r="E6033" i="5"/>
  <c r="E6029" i="5"/>
  <c r="E6025" i="5"/>
  <c r="E6021" i="5"/>
  <c r="E6017" i="5"/>
  <c r="E6013" i="5"/>
  <c r="E6009" i="5"/>
  <c r="E6005" i="5"/>
  <c r="E6001" i="5"/>
  <c r="E5997" i="5"/>
  <c r="E5993" i="5"/>
  <c r="E5989" i="5"/>
  <c r="E5985" i="5"/>
  <c r="E5981" i="5"/>
  <c r="E5977" i="5"/>
  <c r="E5973" i="5"/>
  <c r="E5969" i="5"/>
  <c r="E5965" i="5"/>
  <c r="E5961" i="5"/>
  <c r="E5957" i="5"/>
  <c r="E5953" i="5"/>
  <c r="E5949" i="5"/>
  <c r="E5945" i="5"/>
  <c r="E5941" i="5"/>
  <c r="E5937" i="5"/>
  <c r="E5933" i="5"/>
  <c r="E5929" i="5"/>
  <c r="E5925" i="5"/>
  <c r="E5921" i="5"/>
  <c r="E5917" i="5"/>
  <c r="E5913" i="5"/>
  <c r="E5909" i="5"/>
  <c r="E5905" i="5"/>
  <c r="E5901" i="5"/>
  <c r="E5897" i="5"/>
  <c r="E5893" i="5"/>
  <c r="E5889" i="5"/>
  <c r="E5885" i="5"/>
  <c r="E5881" i="5"/>
  <c r="E5877" i="5"/>
  <c r="E5873" i="5"/>
  <c r="E5869" i="5"/>
  <c r="E5865" i="5"/>
  <c r="E5861" i="5"/>
  <c r="E5857" i="5"/>
  <c r="E5853" i="5"/>
  <c r="E5849" i="5"/>
  <c r="E5845" i="5"/>
  <c r="E5841" i="5"/>
  <c r="E5837" i="5"/>
  <c r="E5833" i="5"/>
  <c r="E5829" i="5"/>
  <c r="E5825" i="5"/>
  <c r="E5821" i="5"/>
  <c r="E5817" i="5"/>
  <c r="E5813" i="5"/>
  <c r="E5809" i="5"/>
  <c r="E5805" i="5"/>
  <c r="E5801" i="5"/>
  <c r="E5797" i="5"/>
  <c r="E5793" i="5"/>
  <c r="E5789" i="5"/>
  <c r="E5785" i="5"/>
  <c r="E5781" i="5"/>
  <c r="E5777" i="5"/>
  <c r="E5773" i="5"/>
  <c r="E5769" i="5"/>
  <c r="E5765" i="5"/>
  <c r="E5761" i="5"/>
  <c r="E5757" i="5"/>
  <c r="E5753" i="5"/>
  <c r="E5749" i="5"/>
  <c r="E5745" i="5"/>
  <c r="E5741" i="5"/>
  <c r="E5737" i="5"/>
  <c r="E5733" i="5"/>
  <c r="E5729" i="5"/>
  <c r="E5725" i="5"/>
  <c r="E5721" i="5"/>
  <c r="E5717" i="5"/>
  <c r="E5713" i="5"/>
  <c r="E5709" i="5"/>
  <c r="E5705" i="5"/>
  <c r="E5701" i="5"/>
  <c r="E5697" i="5"/>
  <c r="E5693" i="5"/>
  <c r="E5689" i="5"/>
  <c r="E5685" i="5"/>
  <c r="E5681" i="5"/>
  <c r="E5677" i="5"/>
  <c r="E5673" i="5"/>
  <c r="E5669" i="5"/>
  <c r="E5665" i="5"/>
  <c r="E5661" i="5"/>
  <c r="E5657" i="5"/>
  <c r="E5653" i="5"/>
  <c r="E5649" i="5"/>
  <c r="E5645" i="5"/>
  <c r="E5641" i="5"/>
  <c r="E5637" i="5"/>
  <c r="E5633" i="5"/>
  <c r="E5629" i="5"/>
  <c r="E5625" i="5"/>
  <c r="E5621" i="5"/>
  <c r="E5617" i="5"/>
  <c r="E5613" i="5"/>
  <c r="E5609" i="5"/>
  <c r="E5605" i="5"/>
  <c r="E5601" i="5"/>
  <c r="E5597" i="5"/>
  <c r="E5593" i="5"/>
  <c r="E5589" i="5"/>
  <c r="E5585" i="5"/>
  <c r="E5581" i="5"/>
  <c r="E5577" i="5"/>
  <c r="E5573" i="5"/>
  <c r="E5569" i="5"/>
  <c r="E5565" i="5"/>
  <c r="E5561" i="5"/>
  <c r="E5557" i="5"/>
  <c r="E5553" i="5"/>
  <c r="E5549" i="5"/>
  <c r="E5545" i="5"/>
  <c r="E5541" i="5"/>
  <c r="E5537" i="5"/>
  <c r="E5533" i="5"/>
  <c r="E5529" i="5"/>
  <c r="E5525" i="5"/>
  <c r="E5521" i="5"/>
  <c r="E5517" i="5"/>
  <c r="E5513" i="5"/>
  <c r="E5509" i="5"/>
  <c r="E5505" i="5"/>
  <c r="E5501" i="5"/>
  <c r="E5497" i="5"/>
  <c r="E5493" i="5"/>
  <c r="E5489" i="5"/>
  <c r="E5485" i="5"/>
  <c r="E5481" i="5"/>
  <c r="E5477" i="5"/>
  <c r="E5473" i="5"/>
  <c r="E5469" i="5"/>
  <c r="E5465" i="5"/>
  <c r="E5461" i="5"/>
  <c r="E5457" i="5"/>
  <c r="E5453" i="5"/>
  <c r="E5449" i="5"/>
  <c r="E5445" i="5"/>
  <c r="E5441" i="5"/>
  <c r="E5437" i="5"/>
  <c r="E5433" i="5"/>
  <c r="E5429" i="5"/>
  <c r="E5425" i="5"/>
  <c r="E5421" i="5"/>
  <c r="E5417" i="5"/>
  <c r="E5413" i="5"/>
  <c r="E5409" i="5"/>
  <c r="E5405" i="5"/>
  <c r="E5401" i="5"/>
  <c r="E5397" i="5"/>
  <c r="E5393" i="5"/>
  <c r="E5389" i="5"/>
  <c r="E5385" i="5"/>
  <c r="E5381" i="5"/>
  <c r="E5377" i="5"/>
  <c r="E5373" i="5"/>
  <c r="E5369" i="5"/>
  <c r="E5365" i="5"/>
  <c r="E5361" i="5"/>
  <c r="E5357" i="5"/>
  <c r="E5353" i="5"/>
  <c r="E5349" i="5"/>
  <c r="E5345" i="5"/>
  <c r="E5341" i="5"/>
  <c r="E5337" i="5"/>
  <c r="E5333" i="5"/>
  <c r="E5329" i="5"/>
  <c r="E5325" i="5"/>
  <c r="E5321" i="5"/>
  <c r="E5317" i="5"/>
  <c r="E5313" i="5"/>
  <c r="E5309" i="5"/>
  <c r="E5305" i="5"/>
  <c r="E5301" i="5"/>
  <c r="E5297" i="5"/>
  <c r="E5293" i="5"/>
  <c r="E5289" i="5"/>
  <c r="E5285" i="5"/>
  <c r="E5281" i="5"/>
  <c r="E5277" i="5"/>
  <c r="E5273" i="5"/>
  <c r="E5269" i="5"/>
  <c r="E5265" i="5"/>
  <c r="E5261" i="5"/>
  <c r="E5257" i="5"/>
  <c r="E5253" i="5"/>
  <c r="E5249" i="5"/>
  <c r="E5245" i="5"/>
  <c r="E5241" i="5"/>
  <c r="E5237" i="5"/>
  <c r="E5233" i="5"/>
  <c r="E5229" i="5"/>
  <c r="E5225" i="5"/>
  <c r="E5221" i="5"/>
  <c r="E5217" i="5"/>
  <c r="E5213" i="5"/>
  <c r="E5209" i="5"/>
  <c r="E5205" i="5"/>
  <c r="E5201" i="5"/>
  <c r="E5197" i="5"/>
  <c r="E5193" i="5"/>
  <c r="E5189" i="5"/>
  <c r="E5185" i="5"/>
  <c r="E5181" i="5"/>
  <c r="E5177" i="5"/>
  <c r="E5173" i="5"/>
  <c r="E5169" i="5"/>
  <c r="E5165" i="5"/>
  <c r="E5161" i="5"/>
  <c r="E5157" i="5"/>
  <c r="E5153" i="5"/>
  <c r="E5149" i="5"/>
  <c r="E5145" i="5"/>
  <c r="E5141" i="5"/>
  <c r="E5137" i="5"/>
  <c r="E5133" i="5"/>
  <c r="E5129" i="5"/>
  <c r="E5125" i="5"/>
  <c r="E5121" i="5"/>
  <c r="E5117" i="5"/>
  <c r="E5113" i="5"/>
  <c r="E5109" i="5"/>
  <c r="E5105" i="5"/>
  <c r="E5101" i="5"/>
  <c r="E5097" i="5"/>
  <c r="E5093" i="5"/>
  <c r="E5089" i="5"/>
  <c r="E5085" i="5"/>
  <c r="E5081" i="5"/>
  <c r="E5077" i="5"/>
  <c r="E5073" i="5"/>
  <c r="E5069" i="5"/>
  <c r="E5065" i="5"/>
  <c r="E5061" i="5"/>
  <c r="E5057" i="5"/>
  <c r="E5053" i="5"/>
  <c r="E5049" i="5"/>
  <c r="E5045" i="5"/>
  <c r="E5041" i="5"/>
  <c r="E5037" i="5"/>
  <c r="E5033" i="5"/>
  <c r="E5029" i="5"/>
  <c r="E5025" i="5"/>
  <c r="E5021" i="5"/>
  <c r="E5017" i="5"/>
  <c r="E5013" i="5"/>
  <c r="E5009" i="5"/>
  <c r="E5005" i="5"/>
  <c r="E5001" i="5"/>
  <c r="E4997" i="5"/>
  <c r="E4993" i="5"/>
  <c r="E4989" i="5"/>
  <c r="E4985" i="5"/>
  <c r="E4981" i="5"/>
  <c r="E4977" i="5"/>
  <c r="E4973" i="5"/>
  <c r="E4969" i="5"/>
  <c r="E4965" i="5"/>
  <c r="E4961" i="5"/>
  <c r="E4957" i="5"/>
  <c r="E4953" i="5"/>
  <c r="E4949" i="5"/>
  <c r="E4945" i="5"/>
  <c r="E4941" i="5"/>
  <c r="E4937" i="5"/>
  <c r="E4933" i="5"/>
  <c r="E4929" i="5"/>
  <c r="E4925" i="5"/>
  <c r="E4921" i="5"/>
  <c r="E4917" i="5"/>
  <c r="E4913" i="5"/>
  <c r="E4909" i="5"/>
  <c r="E4905" i="5"/>
  <c r="E4901" i="5"/>
  <c r="E4897" i="5"/>
  <c r="E4893" i="5"/>
  <c r="E4889" i="5"/>
  <c r="E4885" i="5"/>
  <c r="E4881" i="5"/>
  <c r="E4877" i="5"/>
  <c r="E4873" i="5"/>
  <c r="E4869" i="5"/>
  <c r="E4865" i="5"/>
  <c r="E4861" i="5"/>
  <c r="E4857" i="5"/>
  <c r="E4853" i="5"/>
  <c r="E4849" i="5"/>
  <c r="E4845" i="5"/>
  <c r="E4841" i="5"/>
  <c r="E4837" i="5"/>
  <c r="E4833" i="5"/>
  <c r="E4829" i="5"/>
  <c r="E4825" i="5"/>
  <c r="E4821" i="5"/>
  <c r="E4817" i="5"/>
  <c r="E4813" i="5"/>
  <c r="E4809" i="5"/>
  <c r="E4805" i="5"/>
  <c r="E4801" i="5"/>
  <c r="E4797" i="5"/>
  <c r="E4793" i="5"/>
  <c r="E4789" i="5"/>
  <c r="E4785" i="5"/>
  <c r="E4781" i="5"/>
  <c r="E4777" i="5"/>
  <c r="E4773" i="5"/>
  <c r="E4769" i="5"/>
  <c r="E4765" i="5"/>
  <c r="E4761" i="5"/>
  <c r="E4757" i="5"/>
  <c r="E4753" i="5"/>
  <c r="E4749" i="5"/>
  <c r="E4745" i="5"/>
  <c r="E4741" i="5"/>
  <c r="E4737" i="5"/>
  <c r="E4733" i="5"/>
  <c r="E4729" i="5"/>
  <c r="E4725" i="5"/>
  <c r="E4721" i="5"/>
  <c r="E4717" i="5"/>
  <c r="E4713" i="5"/>
  <c r="E4709" i="5"/>
  <c r="E4705" i="5"/>
  <c r="E4701" i="5"/>
  <c r="E4697" i="5"/>
  <c r="E4693" i="5"/>
  <c r="E4689" i="5"/>
  <c r="E4685" i="5"/>
  <c r="E4681" i="5"/>
  <c r="E4677" i="5"/>
  <c r="E4673" i="5"/>
  <c r="E4669" i="5"/>
  <c r="E4665" i="5"/>
  <c r="E4661" i="5"/>
  <c r="E4657" i="5"/>
  <c r="E4653" i="5"/>
  <c r="E4649" i="5"/>
  <c r="E4645" i="5"/>
  <c r="E4641" i="5"/>
  <c r="E4637" i="5"/>
  <c r="E4633" i="5"/>
  <c r="E4629" i="5"/>
  <c r="E4625" i="5"/>
  <c r="E4621" i="5"/>
  <c r="E4617" i="5"/>
  <c r="E4613" i="5"/>
  <c r="E4609" i="5"/>
  <c r="E4605" i="5"/>
  <c r="E4601" i="5"/>
  <c r="E4597" i="5"/>
  <c r="E4593" i="5"/>
  <c r="E4589" i="5"/>
  <c r="E4585" i="5"/>
  <c r="E4581" i="5"/>
  <c r="E4577" i="5"/>
  <c r="E4573" i="5"/>
  <c r="E4569" i="5"/>
  <c r="E4565" i="5"/>
  <c r="E4561" i="5"/>
  <c r="E4557" i="5"/>
  <c r="E4553" i="5"/>
  <c r="E4549" i="5"/>
  <c r="E4545" i="5"/>
  <c r="E4541" i="5"/>
  <c r="E4537" i="5"/>
  <c r="E4533" i="5"/>
  <c r="E4529" i="5"/>
  <c r="E4525" i="5"/>
  <c r="E4521" i="5"/>
  <c r="E4517" i="5"/>
  <c r="E4513" i="5"/>
  <c r="E4509" i="5"/>
  <c r="E4505" i="5"/>
  <c r="E4501" i="5"/>
  <c r="E4497" i="5"/>
  <c r="E4493" i="5"/>
  <c r="E4489" i="5"/>
  <c r="E4485" i="5"/>
  <c r="E4481" i="5"/>
  <c r="E4477" i="5"/>
  <c r="E4473" i="5"/>
  <c r="E4469" i="5"/>
  <c r="E4465" i="5"/>
  <c r="E4461" i="5"/>
  <c r="E4457" i="5"/>
  <c r="E4453" i="5"/>
  <c r="E4449" i="5"/>
  <c r="E4445" i="5"/>
  <c r="E4441" i="5"/>
  <c r="E4437" i="5"/>
  <c r="E4433" i="5"/>
  <c r="E4429" i="5"/>
  <c r="E4425" i="5"/>
  <c r="E4421" i="5"/>
  <c r="E4417" i="5"/>
  <c r="E4413" i="5"/>
  <c r="E4409" i="5"/>
  <c r="E4405" i="5"/>
  <c r="E4401" i="5"/>
  <c r="E4397" i="5"/>
  <c r="E4393" i="5"/>
  <c r="E4389" i="5"/>
  <c r="E4385" i="5"/>
  <c r="E4381" i="5"/>
  <c r="E4377" i="5"/>
  <c r="E4373" i="5"/>
  <c r="E4369" i="5"/>
  <c r="E4365" i="5"/>
  <c r="E4361" i="5"/>
  <c r="E4357" i="5"/>
  <c r="E4353" i="5"/>
  <c r="E4349" i="5"/>
  <c r="E4345" i="5"/>
  <c r="E4341" i="5"/>
  <c r="E4337" i="5"/>
  <c r="E4333" i="5"/>
  <c r="E4329" i="5"/>
  <c r="E4325" i="5"/>
  <c r="E4321" i="5"/>
  <c r="E4317" i="5"/>
  <c r="E4313" i="5"/>
  <c r="E4309" i="5"/>
  <c r="E4305" i="5"/>
  <c r="E4301" i="5"/>
  <c r="E4297" i="5"/>
  <c r="E4293" i="5"/>
  <c r="E4289" i="5"/>
  <c r="E4285" i="5"/>
  <c r="E4281" i="5"/>
  <c r="E4277" i="5"/>
  <c r="E4273" i="5"/>
  <c r="E4269" i="5"/>
  <c r="E4265" i="5"/>
  <c r="E4261" i="5"/>
  <c r="E4257" i="5"/>
  <c r="E4253" i="5"/>
  <c r="E4249" i="5"/>
  <c r="E4245" i="5"/>
  <c r="E4241" i="5"/>
  <c r="E4237" i="5"/>
  <c r="E4233" i="5"/>
  <c r="E4229" i="5"/>
  <c r="E4225" i="5"/>
  <c r="E4221" i="5"/>
  <c r="E4217" i="5"/>
  <c r="E4213" i="5"/>
  <c r="E4209" i="5"/>
  <c r="E4205" i="5"/>
  <c r="E4201" i="5"/>
  <c r="E4197" i="5"/>
  <c r="E4193" i="5"/>
  <c r="E4189" i="5"/>
  <c r="E4185" i="5"/>
  <c r="E4181" i="5"/>
  <c r="E4177" i="5"/>
  <c r="E4173" i="5"/>
  <c r="E4169" i="5"/>
  <c r="E4165" i="5"/>
  <c r="E4161" i="5"/>
  <c r="E4157" i="5"/>
  <c r="E4153" i="5"/>
  <c r="E4149" i="5"/>
  <c r="E4145" i="5"/>
  <c r="E4141" i="5"/>
  <c r="E4137" i="5"/>
  <c r="E4133" i="5"/>
  <c r="E4129" i="5"/>
  <c r="E4125" i="5"/>
  <c r="E4121" i="5"/>
  <c r="E4117" i="5"/>
  <c r="E4113" i="5"/>
  <c r="E4109" i="5"/>
  <c r="E4105" i="5"/>
  <c r="E4101" i="5"/>
  <c r="E4097" i="5"/>
  <c r="E4093" i="5"/>
  <c r="E4089" i="5"/>
  <c r="E4085" i="5"/>
  <c r="E4081" i="5"/>
  <c r="E4077" i="5"/>
  <c r="E4073" i="5"/>
  <c r="E4069" i="5"/>
  <c r="E4065" i="5"/>
  <c r="E4061" i="5"/>
  <c r="E4057" i="5"/>
  <c r="E4053" i="5"/>
  <c r="E4049" i="5"/>
  <c r="E4045" i="5"/>
  <c r="E4041" i="5"/>
  <c r="E4037" i="5"/>
  <c r="E4033" i="5"/>
  <c r="E4029" i="5"/>
  <c r="E4025" i="5"/>
  <c r="E4021" i="5"/>
  <c r="E4017" i="5"/>
  <c r="E4013" i="5"/>
  <c r="E4009" i="5"/>
  <c r="E4005" i="5"/>
  <c r="E4001" i="5"/>
  <c r="E3997" i="5"/>
  <c r="E3993" i="5"/>
  <c r="E3989" i="5"/>
  <c r="E3985" i="5"/>
  <c r="E3981" i="5"/>
  <c r="E3977" i="5"/>
  <c r="E3973" i="5"/>
  <c r="E3969" i="5"/>
  <c r="E3965" i="5"/>
  <c r="E3961" i="5"/>
  <c r="E3957" i="5"/>
  <c r="E3953" i="5"/>
  <c r="E3949" i="5"/>
  <c r="E3945" i="5"/>
  <c r="E3941" i="5"/>
  <c r="E3937" i="5"/>
  <c r="E3933" i="5"/>
  <c r="E3929" i="5"/>
  <c r="E3925" i="5"/>
  <c r="E3921" i="5"/>
  <c r="E3917" i="5"/>
  <c r="E3913" i="5"/>
  <c r="E3909" i="5"/>
  <c r="E3905" i="5"/>
  <c r="E3901" i="5"/>
  <c r="E3897" i="5"/>
  <c r="E3893" i="5"/>
  <c r="E3889" i="5"/>
  <c r="E3885" i="5"/>
  <c r="E3881" i="5"/>
  <c r="E3877" i="5"/>
  <c r="E3873" i="5"/>
  <c r="E3869" i="5"/>
  <c r="E3865" i="5"/>
  <c r="E3861" i="5"/>
  <c r="E3857" i="5"/>
  <c r="E3853" i="5"/>
  <c r="E3849" i="5"/>
  <c r="E3845" i="5"/>
  <c r="E3841" i="5"/>
  <c r="E3837" i="5"/>
  <c r="E3833" i="5"/>
  <c r="E3829" i="5"/>
  <c r="E3825" i="5"/>
  <c r="E3821" i="5"/>
  <c r="E3817" i="5"/>
  <c r="E3813" i="5"/>
  <c r="E3809" i="5"/>
  <c r="E3805" i="5"/>
  <c r="E3801" i="5"/>
  <c r="E3797" i="5"/>
  <c r="E3793" i="5"/>
  <c r="E3789" i="5"/>
  <c r="E3785" i="5"/>
  <c r="E3781" i="5"/>
  <c r="E3777" i="5"/>
  <c r="E3773" i="5"/>
  <c r="E3769" i="5"/>
  <c r="E3765" i="5"/>
  <c r="E3761" i="5"/>
  <c r="E3757" i="5"/>
  <c r="E3753" i="5"/>
  <c r="E3749" i="5"/>
  <c r="E3745" i="5"/>
  <c r="E3741" i="5"/>
  <c r="E3737" i="5"/>
  <c r="E3733" i="5"/>
  <c r="E3729" i="5"/>
  <c r="E3725" i="5"/>
  <c r="E3721" i="5"/>
  <c r="E3717" i="5"/>
  <c r="E3713" i="5"/>
  <c r="E3709" i="5"/>
  <c r="E3705" i="5"/>
  <c r="E3701" i="5"/>
  <c r="E3697" i="5"/>
  <c r="E3693" i="5"/>
  <c r="E3689" i="5"/>
  <c r="E3685" i="5"/>
  <c r="E3681" i="5"/>
  <c r="E3677" i="5"/>
  <c r="E3673" i="5"/>
  <c r="E3669" i="5"/>
  <c r="E3665" i="5"/>
  <c r="E3661" i="5"/>
  <c r="E3657" i="5"/>
  <c r="E3653" i="5"/>
  <c r="E3649" i="5"/>
  <c r="E3645" i="5"/>
  <c r="E3641" i="5"/>
  <c r="E3637" i="5"/>
  <c r="E3633" i="5"/>
  <c r="E3629" i="5"/>
  <c r="E3625" i="5"/>
  <c r="E3621" i="5"/>
  <c r="E3617" i="5"/>
  <c r="E3613" i="5"/>
  <c r="E3609" i="5"/>
  <c r="E3605" i="5"/>
  <c r="E3601" i="5"/>
  <c r="E3597" i="5"/>
  <c r="E3593" i="5"/>
  <c r="E3589" i="5"/>
  <c r="E3585" i="5"/>
  <c r="E3581" i="5"/>
  <c r="E3577" i="5"/>
  <c r="E3573" i="5"/>
  <c r="E3569" i="5"/>
  <c r="E3565" i="5"/>
  <c r="E3561" i="5"/>
  <c r="E3557" i="5"/>
  <c r="E3553" i="5"/>
  <c r="E3549" i="5"/>
  <c r="E3545" i="5"/>
  <c r="E3541" i="5"/>
  <c r="E3537" i="5"/>
  <c r="E3533" i="5"/>
  <c r="E3529" i="5"/>
  <c r="E3525" i="5"/>
  <c r="E3521" i="5"/>
  <c r="E3517" i="5"/>
  <c r="E3513" i="5"/>
  <c r="E3509" i="5"/>
  <c r="E3505" i="5"/>
  <c r="E3501" i="5"/>
  <c r="E3497" i="5"/>
  <c r="E3493" i="5"/>
  <c r="E3489" i="5"/>
  <c r="E3485" i="5"/>
  <c r="E3481" i="5"/>
  <c r="E3477" i="5"/>
  <c r="E3473" i="5"/>
  <c r="E3469" i="5"/>
  <c r="E3465" i="5"/>
  <c r="E3461" i="5"/>
  <c r="E3457" i="5"/>
  <c r="E3453" i="5"/>
  <c r="E3449" i="5"/>
  <c r="E3445" i="5"/>
  <c r="E3441" i="5"/>
  <c r="E3437" i="5"/>
  <c r="E3433" i="5"/>
  <c r="E3429" i="5"/>
  <c r="E3425" i="5"/>
  <c r="E3421" i="5"/>
  <c r="E3417" i="5"/>
  <c r="E3413" i="5"/>
  <c r="E3409" i="5"/>
  <c r="E3405" i="5"/>
  <c r="E3401" i="5"/>
  <c r="E3397" i="5"/>
  <c r="E3393" i="5"/>
  <c r="E3389" i="5"/>
  <c r="E3385" i="5"/>
  <c r="E3381" i="5"/>
  <c r="E3377" i="5"/>
  <c r="E3373" i="5"/>
  <c r="E3369" i="5"/>
  <c r="E3365" i="5"/>
  <c r="E3361" i="5"/>
  <c r="E3357" i="5"/>
  <c r="E3353" i="5"/>
  <c r="E3349" i="5"/>
  <c r="E3345" i="5"/>
  <c r="E3341" i="5"/>
  <c r="E3337" i="5"/>
  <c r="E3333" i="5"/>
  <c r="E3329" i="5"/>
  <c r="E3325" i="5"/>
  <c r="E3321" i="5"/>
  <c r="E3317" i="5"/>
  <c r="E3313" i="5"/>
  <c r="E3309" i="5"/>
  <c r="E3305" i="5"/>
  <c r="E3301" i="5"/>
  <c r="E3297" i="5"/>
  <c r="E3293" i="5"/>
  <c r="E3289" i="5"/>
  <c r="E3285" i="5"/>
  <c r="E3281" i="5"/>
  <c r="E3277" i="5"/>
  <c r="E3273" i="5"/>
  <c r="E3269" i="5"/>
  <c r="E3265" i="5"/>
  <c r="E3261" i="5"/>
  <c r="E3257" i="5"/>
  <c r="E3253" i="5"/>
  <c r="E3249" i="5"/>
  <c r="E3245" i="5"/>
  <c r="E3241" i="5"/>
  <c r="E3237" i="5"/>
  <c r="E3233" i="5"/>
  <c r="E3229" i="5"/>
  <c r="E3225" i="5"/>
  <c r="E3221" i="5"/>
  <c r="E3217" i="5"/>
  <c r="E3213" i="5"/>
  <c r="E3209" i="5"/>
  <c r="E3205" i="5"/>
  <c r="E3201" i="5"/>
  <c r="E3197" i="5"/>
  <c r="E3193" i="5"/>
  <c r="E3189" i="5"/>
  <c r="E3185" i="5"/>
  <c r="E3181" i="5"/>
  <c r="E3177" i="5"/>
  <c r="E3173" i="5"/>
  <c r="E3169" i="5"/>
  <c r="E3165" i="5"/>
  <c r="E3161" i="5"/>
  <c r="E3157" i="5"/>
  <c r="E3153" i="5"/>
  <c r="E3149" i="5"/>
  <c r="E3145" i="5"/>
  <c r="E3141" i="5"/>
  <c r="E3137" i="5"/>
  <c r="E3133" i="5"/>
  <c r="E3129" i="5"/>
  <c r="E3125" i="5"/>
  <c r="E3121" i="5"/>
  <c r="E3117" i="5"/>
  <c r="E3113" i="5"/>
  <c r="E3109" i="5"/>
  <c r="E3105" i="5"/>
  <c r="E3101" i="5"/>
  <c r="E3097" i="5"/>
  <c r="E3093" i="5"/>
  <c r="E3089" i="5"/>
  <c r="E3085" i="5"/>
  <c r="E3081" i="5"/>
  <c r="E3077" i="5"/>
  <c r="E3073" i="5"/>
  <c r="E3069" i="5"/>
  <c r="E3065" i="5"/>
  <c r="E3061" i="5"/>
  <c r="E3057" i="5"/>
  <c r="E3053" i="5"/>
  <c r="E3049" i="5"/>
  <c r="E3045" i="5"/>
  <c r="E3041" i="5"/>
  <c r="E3037" i="5"/>
  <c r="E3033" i="5"/>
  <c r="E3029" i="5"/>
  <c r="E3025" i="5"/>
  <c r="E3021" i="5"/>
  <c r="E3017" i="5"/>
  <c r="E3013" i="5"/>
  <c r="E3009" i="5"/>
  <c r="E3005" i="5"/>
  <c r="E3001" i="5"/>
  <c r="E2997" i="5"/>
  <c r="E2993" i="5"/>
  <c r="E2989" i="5"/>
  <c r="E2985" i="5"/>
  <c r="E2981" i="5"/>
  <c r="E2977" i="5"/>
  <c r="E2973" i="5"/>
  <c r="E2969" i="5"/>
  <c r="E2965" i="5"/>
  <c r="E2961" i="5"/>
  <c r="E2957" i="5"/>
  <c r="E2953" i="5"/>
  <c r="E2949" i="5"/>
  <c r="E2945" i="5"/>
  <c r="E2941" i="5"/>
  <c r="E2937" i="5"/>
  <c r="E2933" i="5"/>
  <c r="E2929" i="5"/>
  <c r="E2925" i="5"/>
  <c r="E2921" i="5"/>
  <c r="E2917" i="5"/>
  <c r="E2913" i="5"/>
  <c r="E2909" i="5"/>
  <c r="E2905" i="5"/>
  <c r="E2901" i="5"/>
  <c r="E2897" i="5"/>
  <c r="E2893" i="5"/>
  <c r="E2889" i="5"/>
  <c r="E2885" i="5"/>
  <c r="E2881" i="5"/>
  <c r="E2877" i="5"/>
  <c r="E2873" i="5"/>
  <c r="E2869" i="5"/>
  <c r="E2865" i="5"/>
  <c r="E2861" i="5"/>
  <c r="E2857" i="5"/>
  <c r="E2853" i="5"/>
  <c r="E2849" i="5"/>
  <c r="E2845" i="5"/>
  <c r="E2841" i="5"/>
  <c r="E2837" i="5"/>
  <c r="E2833" i="5"/>
  <c r="E2829" i="5"/>
  <c r="E2825" i="5"/>
  <c r="E2821" i="5"/>
  <c r="E2817" i="5"/>
  <c r="E2813" i="5"/>
  <c r="E2809" i="5"/>
  <c r="E2805" i="5"/>
  <c r="E2801" i="5"/>
  <c r="E2797" i="5"/>
  <c r="E2793" i="5"/>
  <c r="E2789" i="5"/>
  <c r="E2785" i="5"/>
  <c r="E2781" i="5"/>
  <c r="E2777" i="5"/>
  <c r="E2773" i="5"/>
  <c r="E2769" i="5"/>
  <c r="E2765" i="5"/>
  <c r="E2761" i="5"/>
  <c r="E2757" i="5"/>
  <c r="E2753" i="5"/>
  <c r="E2749" i="5"/>
  <c r="E2745" i="5"/>
  <c r="E2741" i="5"/>
  <c r="E2737" i="5"/>
  <c r="E2733" i="5"/>
  <c r="E2729" i="5"/>
  <c r="E2725" i="5"/>
  <c r="E2721" i="5"/>
  <c r="E2717" i="5"/>
  <c r="E2713" i="5"/>
  <c r="E2709" i="5"/>
  <c r="E2705" i="5"/>
  <c r="E2701" i="5"/>
  <c r="E2697" i="5"/>
  <c r="E2693" i="5"/>
  <c r="E2689" i="5"/>
  <c r="E2685" i="5"/>
  <c r="E2681" i="5"/>
  <c r="E2677" i="5"/>
  <c r="E2673" i="5"/>
  <c r="E2669" i="5"/>
  <c r="E2665" i="5"/>
  <c r="E2661" i="5"/>
  <c r="E2657" i="5"/>
  <c r="E2653" i="5"/>
  <c r="E2649" i="5"/>
  <c r="E2645" i="5"/>
  <c r="E2641" i="5"/>
  <c r="E2637" i="5"/>
  <c r="E2633" i="5"/>
  <c r="E2629" i="5"/>
  <c r="E2625" i="5"/>
  <c r="E2621" i="5"/>
  <c r="E2617" i="5"/>
  <c r="E2613" i="5"/>
  <c r="E2609" i="5"/>
  <c r="E2605" i="5"/>
  <c r="E2601" i="5"/>
  <c r="E2597" i="5"/>
  <c r="E2593" i="5"/>
  <c r="E2589" i="5"/>
  <c r="E2585" i="5"/>
  <c r="E2581" i="5"/>
  <c r="E2577" i="5"/>
  <c r="E2573" i="5"/>
  <c r="E2569" i="5"/>
  <c r="E2565" i="5"/>
  <c r="E2561" i="5"/>
  <c r="E2557" i="5"/>
  <c r="E2553" i="5"/>
  <c r="E2549" i="5"/>
  <c r="E2545" i="5"/>
  <c r="E2541" i="5"/>
  <c r="E2537" i="5"/>
  <c r="E2533" i="5"/>
  <c r="E2529" i="5"/>
  <c r="E2525" i="5"/>
  <c r="E2521" i="5"/>
  <c r="E2517" i="5"/>
  <c r="E2513" i="5"/>
  <c r="E2509" i="5"/>
  <c r="E2505" i="5"/>
  <c r="E2501" i="5"/>
  <c r="E2497" i="5"/>
  <c r="E2493" i="5"/>
  <c r="E2489" i="5"/>
  <c r="E2485" i="5"/>
  <c r="E2481" i="5"/>
  <c r="E2477" i="5"/>
  <c r="E2473" i="5"/>
  <c r="E2469" i="5"/>
  <c r="E2465" i="5"/>
  <c r="E2461" i="5"/>
  <c r="E2457" i="5"/>
  <c r="E2453" i="5"/>
  <c r="E2449" i="5"/>
  <c r="E2445" i="5"/>
  <c r="E2441" i="5"/>
  <c r="E2437" i="5"/>
  <c r="E2433" i="5"/>
  <c r="E2429" i="5"/>
  <c r="E2425" i="5"/>
  <c r="E2421" i="5"/>
  <c r="E2417" i="5"/>
  <c r="E2413" i="5"/>
  <c r="E2409" i="5"/>
  <c r="E2405" i="5"/>
  <c r="E2401" i="5"/>
  <c r="E2397" i="5"/>
  <c r="E2393" i="5"/>
  <c r="E2389" i="5"/>
  <c r="E2385" i="5"/>
  <c r="E2381" i="5"/>
  <c r="E2377" i="5"/>
  <c r="E2373" i="5"/>
  <c r="E2369" i="5"/>
  <c r="E2365" i="5"/>
  <c r="E2361" i="5"/>
  <c r="E2357" i="5"/>
  <c r="E2353" i="5"/>
  <c r="E2349" i="5"/>
  <c r="E2345" i="5"/>
  <c r="E2341" i="5"/>
  <c r="E2337" i="5"/>
  <c r="E2333" i="5"/>
  <c r="E2329" i="5"/>
  <c r="E2325" i="5"/>
  <c r="E2321" i="5"/>
  <c r="E7740" i="5"/>
  <c r="E7736" i="5"/>
  <c r="E7732" i="5"/>
  <c r="E7728" i="5"/>
  <c r="E7724" i="5"/>
  <c r="E7720" i="5"/>
  <c r="E7716" i="5"/>
  <c r="E7712" i="5"/>
  <c r="E7708" i="5"/>
  <c r="E7704" i="5"/>
  <c r="E7700" i="5"/>
  <c r="E7696" i="5"/>
  <c r="E7692" i="5"/>
  <c r="E7688" i="5"/>
  <c r="E7684" i="5"/>
  <c r="E7680" i="5"/>
  <c r="E7676" i="5"/>
  <c r="E7672" i="5"/>
  <c r="E7668" i="5"/>
  <c r="E7664" i="5"/>
  <c r="E7660" i="5"/>
  <c r="E7656" i="5"/>
  <c r="E7652" i="5"/>
  <c r="E7648" i="5"/>
  <c r="E7644" i="5"/>
  <c r="E7640" i="5"/>
  <c r="E7636" i="5"/>
  <c r="E7632" i="5"/>
  <c r="E7628" i="5"/>
  <c r="E7624" i="5"/>
  <c r="E7620" i="5"/>
  <c r="E7616" i="5"/>
  <c r="E7612" i="5"/>
  <c r="E7608" i="5"/>
  <c r="E7604" i="5"/>
  <c r="E7600" i="5"/>
  <c r="E7596" i="5"/>
  <c r="E7592" i="5"/>
  <c r="E7588" i="5"/>
  <c r="E7584" i="5"/>
  <c r="E7580" i="5"/>
  <c r="E7576" i="5"/>
  <c r="E7572" i="5"/>
  <c r="E7568" i="5"/>
  <c r="E7564" i="5"/>
  <c r="E7560" i="5"/>
  <c r="E7556" i="5"/>
  <c r="E7552" i="5"/>
  <c r="E7548" i="5"/>
  <c r="E7544" i="5"/>
  <c r="E7540" i="5"/>
  <c r="E7536" i="5"/>
  <c r="E7532" i="5"/>
  <c r="E7528" i="5"/>
  <c r="E7524" i="5"/>
  <c r="E7520" i="5"/>
  <c r="E7516" i="5"/>
  <c r="E7512" i="5"/>
  <c r="E7508" i="5"/>
  <c r="E7504" i="5"/>
  <c r="E7500" i="5"/>
  <c r="E7496" i="5"/>
  <c r="E7492" i="5"/>
  <c r="E7488" i="5"/>
  <c r="E7484" i="5"/>
  <c r="E7480" i="5"/>
  <c r="E7476" i="5"/>
  <c r="E7472" i="5"/>
  <c r="E7468" i="5"/>
  <c r="E7464" i="5"/>
  <c r="E7460" i="5"/>
  <c r="E7456" i="5"/>
  <c r="E7452" i="5"/>
  <c r="E7448" i="5"/>
  <c r="E7444" i="5"/>
  <c r="E7440" i="5"/>
  <c r="E7436" i="5"/>
  <c r="E7432" i="5"/>
  <c r="E7428" i="5"/>
  <c r="E7424" i="5"/>
  <c r="E7420" i="5"/>
  <c r="E7416" i="5"/>
  <c r="E7412" i="5"/>
  <c r="E7408" i="5"/>
  <c r="E7404" i="5"/>
  <c r="E7400" i="5"/>
  <c r="E7396" i="5"/>
  <c r="E7392" i="5"/>
  <c r="E7388" i="5"/>
  <c r="E7384" i="5"/>
  <c r="E7380" i="5"/>
  <c r="E7376" i="5"/>
  <c r="E7372" i="5"/>
  <c r="E7368" i="5"/>
  <c r="E7364" i="5"/>
  <c r="E7360" i="5"/>
  <c r="E7356" i="5"/>
  <c r="E7352" i="5"/>
  <c r="E7348" i="5"/>
  <c r="E7344" i="5"/>
  <c r="E7340" i="5"/>
  <c r="E7336" i="5"/>
  <c r="E7332" i="5"/>
  <c r="E7328" i="5"/>
  <c r="E7324" i="5"/>
  <c r="E7320" i="5"/>
  <c r="E7316" i="5"/>
  <c r="E7312" i="5"/>
  <c r="E7308" i="5"/>
  <c r="E7304" i="5"/>
  <c r="E7300" i="5"/>
  <c r="E7296" i="5"/>
  <c r="E7292" i="5"/>
  <c r="E7288" i="5"/>
  <c r="E7284" i="5"/>
  <c r="E7280" i="5"/>
  <c r="E7276" i="5"/>
  <c r="E7272" i="5"/>
  <c r="E7268" i="5"/>
  <c r="E7264" i="5"/>
  <c r="E7260" i="5"/>
  <c r="E7256" i="5"/>
  <c r="E7252" i="5"/>
  <c r="E7248" i="5"/>
  <c r="E7244" i="5"/>
  <c r="E7240" i="5"/>
  <c r="E7236" i="5"/>
  <c r="E7232" i="5"/>
  <c r="E7228" i="5"/>
  <c r="E7224" i="5"/>
  <c r="E7220" i="5"/>
  <c r="E7216" i="5"/>
  <c r="E7212" i="5"/>
  <c r="E7208" i="5"/>
  <c r="E7204" i="5"/>
  <c r="E7200" i="5"/>
  <c r="E7196" i="5"/>
  <c r="E7192" i="5"/>
  <c r="E7188" i="5"/>
  <c r="E7184" i="5"/>
  <c r="E7180" i="5"/>
  <c r="E7176" i="5"/>
  <c r="E7172" i="5"/>
  <c r="E7168" i="5"/>
  <c r="E7164" i="5"/>
  <c r="E7160" i="5"/>
  <c r="E7156" i="5"/>
  <c r="E7152" i="5"/>
  <c r="E7148" i="5"/>
  <c r="E7144" i="5"/>
  <c r="E7140" i="5"/>
  <c r="E7136" i="5"/>
  <c r="E7132" i="5"/>
  <c r="E7128" i="5"/>
  <c r="E7124" i="5"/>
  <c r="E7120" i="5"/>
  <c r="E7116" i="5"/>
  <c r="E7112" i="5"/>
  <c r="E7108" i="5"/>
  <c r="E7104" i="5"/>
  <c r="E7100" i="5"/>
  <c r="E7096" i="5"/>
  <c r="E7092" i="5"/>
  <c r="E7088" i="5"/>
  <c r="E7084" i="5"/>
  <c r="E7080" i="5"/>
  <c r="E7076" i="5"/>
  <c r="E7072" i="5"/>
  <c r="E7068" i="5"/>
  <c r="E7064" i="5"/>
  <c r="E7060" i="5"/>
  <c r="E7056" i="5"/>
  <c r="E7052" i="5"/>
  <c r="E7048" i="5"/>
  <c r="E7044" i="5"/>
  <c r="E7040" i="5"/>
  <c r="E7036" i="5"/>
  <c r="E7032" i="5"/>
  <c r="E7028" i="5"/>
  <c r="E7024" i="5"/>
  <c r="E7020" i="5"/>
  <c r="E7016" i="5"/>
  <c r="E7012" i="5"/>
  <c r="E7008" i="5"/>
  <c r="E7004" i="5"/>
  <c r="E7000" i="5"/>
  <c r="E6996" i="5"/>
  <c r="E6992" i="5"/>
  <c r="E6988" i="5"/>
  <c r="E6984" i="5"/>
  <c r="E6980" i="5"/>
  <c r="E6976" i="5"/>
  <c r="E6972" i="5"/>
  <c r="E6968" i="5"/>
  <c r="E6964" i="5"/>
  <c r="E6960" i="5"/>
  <c r="E6956" i="5"/>
  <c r="E6952" i="5"/>
  <c r="E6948" i="5"/>
  <c r="E6944" i="5"/>
  <c r="E6940" i="5"/>
  <c r="E6936" i="5"/>
  <c r="E6932" i="5"/>
  <c r="E6928" i="5"/>
  <c r="E6924" i="5"/>
  <c r="E6920" i="5"/>
  <c r="E6916" i="5"/>
  <c r="E6912" i="5"/>
  <c r="E6908" i="5"/>
  <c r="E6904" i="5"/>
  <c r="E6900" i="5"/>
  <c r="E6896" i="5"/>
  <c r="E6892" i="5"/>
  <c r="E6888" i="5"/>
  <c r="E6884" i="5"/>
  <c r="E6880" i="5"/>
  <c r="E6876" i="5"/>
  <c r="E6872" i="5"/>
  <c r="E6868" i="5"/>
  <c r="E6864" i="5"/>
  <c r="E6860" i="5"/>
  <c r="E6856" i="5"/>
  <c r="E6852" i="5"/>
  <c r="E6848" i="5"/>
  <c r="E6844" i="5"/>
  <c r="E6840" i="5"/>
  <c r="E6836" i="5"/>
  <c r="E6832" i="5"/>
  <c r="E6828" i="5"/>
  <c r="E6824" i="5"/>
  <c r="E6820" i="5"/>
  <c r="E6816" i="5"/>
  <c r="E6812" i="5"/>
  <c r="E6808" i="5"/>
  <c r="E6804" i="5"/>
  <c r="E6800" i="5"/>
  <c r="E6796" i="5"/>
  <c r="E6792" i="5"/>
  <c r="E6788" i="5"/>
  <c r="E6784" i="5"/>
  <c r="E6780" i="5"/>
  <c r="E6776" i="5"/>
  <c r="E6772" i="5"/>
  <c r="E6768" i="5"/>
  <c r="E6764" i="5"/>
  <c r="E6760" i="5"/>
  <c r="E6756" i="5"/>
  <c r="E6752" i="5"/>
  <c r="E6748" i="5"/>
  <c r="E6744" i="5"/>
  <c r="E6740" i="5"/>
  <c r="E6736" i="5"/>
  <c r="E6732" i="5"/>
  <c r="E6728" i="5"/>
  <c r="E6724" i="5"/>
  <c r="E6720" i="5"/>
  <c r="E6716" i="5"/>
  <c r="E6712" i="5"/>
  <c r="E6708" i="5"/>
  <c r="E6704" i="5"/>
  <c r="E6700" i="5"/>
  <c r="E6696" i="5"/>
  <c r="E6692" i="5"/>
  <c r="E6688" i="5"/>
  <c r="E6684" i="5"/>
  <c r="E6680" i="5"/>
  <c r="E6676" i="5"/>
  <c r="E6672" i="5"/>
  <c r="E6668" i="5"/>
  <c r="E6664" i="5"/>
  <c r="E6660" i="5"/>
  <c r="E6656" i="5"/>
  <c r="E6652" i="5"/>
  <c r="E6648" i="5"/>
  <c r="E6644" i="5"/>
  <c r="E6640" i="5"/>
  <c r="E6636" i="5"/>
  <c r="E6632" i="5"/>
  <c r="E6628" i="5"/>
  <c r="E6624" i="5"/>
  <c r="E6620" i="5"/>
  <c r="E6616" i="5"/>
  <c r="E6612" i="5"/>
  <c r="E6608" i="5"/>
  <c r="E6604" i="5"/>
  <c r="E6600" i="5"/>
  <c r="E6596" i="5"/>
  <c r="E6592" i="5"/>
  <c r="E6588" i="5"/>
  <c r="E6584" i="5"/>
  <c r="E6580" i="5"/>
  <c r="E6576" i="5"/>
  <c r="E6572" i="5"/>
  <c r="E6568" i="5"/>
  <c r="E6564" i="5"/>
  <c r="E6560" i="5"/>
  <c r="E6556" i="5"/>
  <c r="E6552" i="5"/>
  <c r="E6548" i="5"/>
  <c r="E6544" i="5"/>
  <c r="E6540" i="5"/>
  <c r="E6536" i="5"/>
  <c r="E6532" i="5"/>
  <c r="E6528" i="5"/>
  <c r="E6524" i="5"/>
  <c r="E6520" i="5"/>
  <c r="E6516" i="5"/>
  <c r="E6512" i="5"/>
  <c r="E6508" i="5"/>
  <c r="E6504" i="5"/>
  <c r="E6500" i="5"/>
  <c r="E6496" i="5"/>
  <c r="E6492" i="5"/>
  <c r="E6488" i="5"/>
  <c r="E6484" i="5"/>
  <c r="E6480" i="5"/>
  <c r="E6476" i="5"/>
  <c r="E6472" i="5"/>
  <c r="E6468" i="5"/>
  <c r="E6464" i="5"/>
  <c r="E6460" i="5"/>
  <c r="E6456" i="5"/>
  <c r="E6452" i="5"/>
  <c r="E6448" i="5"/>
  <c r="E6444" i="5"/>
  <c r="E6440" i="5"/>
  <c r="E6436" i="5"/>
  <c r="E6432" i="5"/>
  <c r="E6428" i="5"/>
  <c r="E6424" i="5"/>
  <c r="E6420" i="5"/>
  <c r="E6416" i="5"/>
  <c r="E6412" i="5"/>
  <c r="E6408" i="5"/>
  <c r="E6404" i="5"/>
  <c r="E6400" i="5"/>
  <c r="E6396" i="5"/>
  <c r="E6392" i="5"/>
  <c r="E6388" i="5"/>
  <c r="E6384" i="5"/>
  <c r="E6380" i="5"/>
  <c r="E6376" i="5"/>
  <c r="E6372" i="5"/>
  <c r="E6368" i="5"/>
  <c r="E6364" i="5"/>
  <c r="E6360" i="5"/>
  <c r="E6356" i="5"/>
  <c r="E6352" i="5"/>
  <c r="E6348" i="5"/>
  <c r="E6344" i="5"/>
  <c r="E6340" i="5"/>
  <c r="E6336" i="5"/>
  <c r="E6332" i="5"/>
  <c r="E6328" i="5"/>
  <c r="E6324" i="5"/>
  <c r="E6320" i="5"/>
  <c r="E6316" i="5"/>
  <c r="E6312" i="5"/>
  <c r="E6308" i="5"/>
  <c r="E6304" i="5"/>
  <c r="E6300" i="5"/>
  <c r="E6296" i="5"/>
  <c r="E6292" i="5"/>
  <c r="E6288" i="5"/>
  <c r="E6284" i="5"/>
  <c r="E6280" i="5"/>
  <c r="E6276" i="5"/>
  <c r="E6272" i="5"/>
  <c r="E6268" i="5"/>
  <c r="E6264" i="5"/>
  <c r="E6260" i="5"/>
  <c r="E6256" i="5"/>
  <c r="E6252" i="5"/>
  <c r="E6248" i="5"/>
  <c r="E6244" i="5"/>
  <c r="E6240" i="5"/>
  <c r="E6236" i="5"/>
  <c r="E6232" i="5"/>
  <c r="E6228" i="5"/>
  <c r="E6224" i="5"/>
  <c r="E6220" i="5"/>
  <c r="E6216" i="5"/>
  <c r="E6212" i="5"/>
  <c r="E6208" i="5"/>
  <c r="E6204" i="5"/>
  <c r="E6200" i="5"/>
  <c r="E6196" i="5"/>
  <c r="E6192" i="5"/>
  <c r="E6188" i="5"/>
  <c r="E6184" i="5"/>
  <c r="E6180" i="5"/>
  <c r="E6176" i="5"/>
  <c r="E6172" i="5"/>
  <c r="E6168" i="5"/>
  <c r="E6164" i="5"/>
  <c r="E6160" i="5"/>
  <c r="E6156" i="5"/>
  <c r="E6152" i="5"/>
  <c r="E6148" i="5"/>
  <c r="E6144" i="5"/>
  <c r="E6140" i="5"/>
  <c r="E6136" i="5"/>
  <c r="E6132" i="5"/>
  <c r="E6128" i="5"/>
  <c r="E6124" i="5"/>
  <c r="E6120" i="5"/>
  <c r="E6116" i="5"/>
  <c r="E6112" i="5"/>
  <c r="E6108" i="5"/>
  <c r="E6104" i="5"/>
  <c r="E6100" i="5"/>
  <c r="E6096" i="5"/>
  <c r="E6092" i="5"/>
  <c r="E6088" i="5"/>
  <c r="E6084" i="5"/>
  <c r="E6080" i="5"/>
  <c r="E6076" i="5"/>
  <c r="E6072" i="5"/>
  <c r="E6068" i="5"/>
  <c r="E6064" i="5"/>
  <c r="E6060" i="5"/>
  <c r="E6056" i="5"/>
  <c r="E6052" i="5"/>
  <c r="E6048" i="5"/>
  <c r="E6044" i="5"/>
  <c r="E6040" i="5"/>
  <c r="E6036" i="5"/>
  <c r="E6032" i="5"/>
  <c r="E6028" i="5"/>
  <c r="E6024" i="5"/>
  <c r="E6020" i="5"/>
  <c r="E6016" i="5"/>
  <c r="E6012" i="5"/>
  <c r="E6008" i="5"/>
  <c r="E6004" i="5"/>
  <c r="E6000" i="5"/>
  <c r="E5996" i="5"/>
  <c r="E5992" i="5"/>
  <c r="E5988" i="5"/>
  <c r="E5984" i="5"/>
  <c r="E5980" i="5"/>
  <c r="E5976" i="5"/>
  <c r="E5972" i="5"/>
  <c r="E5968" i="5"/>
  <c r="E5964" i="5"/>
  <c r="E5960" i="5"/>
  <c r="E5956" i="5"/>
  <c r="E5952" i="5"/>
  <c r="E5948" i="5"/>
  <c r="E5944" i="5"/>
  <c r="E5940" i="5"/>
  <c r="E5936" i="5"/>
  <c r="E5932" i="5"/>
  <c r="E5928" i="5"/>
  <c r="E5924" i="5"/>
  <c r="E5920" i="5"/>
  <c r="E5916" i="5"/>
  <c r="E5912" i="5"/>
  <c r="E5908" i="5"/>
  <c r="E5904" i="5"/>
  <c r="E5900" i="5"/>
  <c r="E5896" i="5"/>
  <c r="E5892" i="5"/>
  <c r="E5888" i="5"/>
  <c r="E5884" i="5"/>
  <c r="E5880" i="5"/>
  <c r="E5876" i="5"/>
  <c r="E5872" i="5"/>
  <c r="E5868" i="5"/>
  <c r="E5864" i="5"/>
  <c r="E5860" i="5"/>
  <c r="E5856" i="5"/>
  <c r="E5852" i="5"/>
  <c r="E5848" i="5"/>
  <c r="E5844" i="5"/>
  <c r="E5840" i="5"/>
  <c r="E5836" i="5"/>
  <c r="E5832" i="5"/>
  <c r="E5828" i="5"/>
  <c r="E5824" i="5"/>
  <c r="E5820" i="5"/>
  <c r="E5816" i="5"/>
  <c r="E5812" i="5"/>
  <c r="E5808" i="5"/>
  <c r="E5804" i="5"/>
  <c r="E5800" i="5"/>
  <c r="E5796" i="5"/>
  <c r="E5792" i="5"/>
  <c r="E5788" i="5"/>
  <c r="E5784" i="5"/>
  <c r="E5780" i="5"/>
  <c r="E5776" i="5"/>
  <c r="E5772" i="5"/>
  <c r="E5768" i="5"/>
  <c r="E5764" i="5"/>
  <c r="E5760" i="5"/>
  <c r="E5756" i="5"/>
  <c r="E5752" i="5"/>
  <c r="E5748" i="5"/>
  <c r="E5744" i="5"/>
  <c r="E5740" i="5"/>
  <c r="E5736" i="5"/>
  <c r="E5732" i="5"/>
  <c r="E5728" i="5"/>
  <c r="E5724" i="5"/>
  <c r="E5720" i="5"/>
  <c r="E5716" i="5"/>
  <c r="E5712" i="5"/>
  <c r="E5708" i="5"/>
  <c r="E5704" i="5"/>
  <c r="E5700" i="5"/>
  <c r="E5696" i="5"/>
  <c r="E5692" i="5"/>
  <c r="E5688" i="5"/>
  <c r="E5684" i="5"/>
  <c r="E5680" i="5"/>
  <c r="E5676" i="5"/>
  <c r="E5672" i="5"/>
  <c r="E5668" i="5"/>
  <c r="E5664" i="5"/>
  <c r="E5660" i="5"/>
  <c r="E5656" i="5"/>
  <c r="E5652" i="5"/>
  <c r="E5648" i="5"/>
  <c r="E5644" i="5"/>
  <c r="E5640" i="5"/>
  <c r="E5636" i="5"/>
  <c r="E5632" i="5"/>
  <c r="E5628" i="5"/>
  <c r="E5624" i="5"/>
  <c r="E5620" i="5"/>
  <c r="E5616" i="5"/>
  <c r="E5612" i="5"/>
  <c r="E5608" i="5"/>
  <c r="E5604" i="5"/>
  <c r="E5600" i="5"/>
  <c r="E5596" i="5"/>
  <c r="E5592" i="5"/>
  <c r="E5588" i="5"/>
  <c r="E5584" i="5"/>
  <c r="E5580" i="5"/>
  <c r="E5576" i="5"/>
  <c r="E5572" i="5"/>
  <c r="E5568" i="5"/>
  <c r="E5564" i="5"/>
  <c r="E5560" i="5"/>
  <c r="E5556" i="5"/>
  <c r="E5552" i="5"/>
  <c r="E5548" i="5"/>
  <c r="E5544" i="5"/>
  <c r="E5540" i="5"/>
  <c r="E5536" i="5"/>
  <c r="E5532" i="5"/>
  <c r="E5528" i="5"/>
  <c r="E5524" i="5"/>
  <c r="E5520" i="5"/>
  <c r="E5516" i="5"/>
  <c r="E5512" i="5"/>
  <c r="E5508" i="5"/>
  <c r="E5504" i="5"/>
  <c r="E5500" i="5"/>
  <c r="E5496" i="5"/>
  <c r="E5492" i="5"/>
  <c r="E5488" i="5"/>
  <c r="E5484" i="5"/>
  <c r="E5480" i="5"/>
  <c r="E5476" i="5"/>
  <c r="E5472" i="5"/>
  <c r="E5468" i="5"/>
  <c r="E5464" i="5"/>
  <c r="E5460" i="5"/>
  <c r="E5456" i="5"/>
  <c r="E5452" i="5"/>
  <c r="E5448" i="5"/>
  <c r="E5444" i="5"/>
  <c r="E5440" i="5"/>
  <c r="E5436" i="5"/>
  <c r="E5432" i="5"/>
  <c r="E5428" i="5"/>
  <c r="E5424" i="5"/>
  <c r="E5420" i="5"/>
  <c r="E5416" i="5"/>
  <c r="E5412" i="5"/>
  <c r="E5408" i="5"/>
  <c r="E5404" i="5"/>
  <c r="E5400" i="5"/>
  <c r="E5396" i="5"/>
  <c r="E5392" i="5"/>
  <c r="E5388" i="5"/>
  <c r="E5384" i="5"/>
  <c r="E5380" i="5"/>
  <c r="E5376" i="5"/>
  <c r="E5372" i="5"/>
  <c r="E5368" i="5"/>
  <c r="E5364" i="5"/>
  <c r="E5360" i="5"/>
  <c r="E5356" i="5"/>
  <c r="E5352" i="5"/>
  <c r="E5348" i="5"/>
  <c r="E5344" i="5"/>
  <c r="E5340" i="5"/>
  <c r="E5336" i="5"/>
  <c r="E5332" i="5"/>
  <c r="E5328" i="5"/>
  <c r="E5324" i="5"/>
  <c r="E5320" i="5"/>
  <c r="E5316" i="5"/>
  <c r="E5312" i="5"/>
  <c r="E5308" i="5"/>
  <c r="E5304" i="5"/>
  <c r="E5300" i="5"/>
  <c r="E5296" i="5"/>
  <c r="E5292" i="5"/>
  <c r="E5288" i="5"/>
  <c r="E5284" i="5"/>
  <c r="E5280" i="5"/>
  <c r="E5276" i="5"/>
  <c r="E5272" i="5"/>
  <c r="E5268" i="5"/>
  <c r="E5264" i="5"/>
  <c r="E5260" i="5"/>
  <c r="E5256" i="5"/>
  <c r="E5252" i="5"/>
  <c r="E5248" i="5"/>
  <c r="E5244" i="5"/>
  <c r="E5240" i="5"/>
  <c r="E5236" i="5"/>
  <c r="E5232" i="5"/>
  <c r="E5228" i="5"/>
  <c r="E5224" i="5"/>
  <c r="E5220" i="5"/>
  <c r="E5216" i="5"/>
  <c r="E5212" i="5"/>
  <c r="E5208" i="5"/>
  <c r="E5204" i="5"/>
  <c r="E5200" i="5"/>
  <c r="E5196" i="5"/>
  <c r="E5192" i="5"/>
  <c r="E5188" i="5"/>
  <c r="E5184" i="5"/>
  <c r="E5180" i="5"/>
  <c r="E5176" i="5"/>
  <c r="E5172" i="5"/>
  <c r="E5168" i="5"/>
  <c r="E5164" i="5"/>
  <c r="E5160" i="5"/>
  <c r="E5156" i="5"/>
  <c r="E5152" i="5"/>
  <c r="E5148" i="5"/>
  <c r="E5144" i="5"/>
  <c r="E5140" i="5"/>
  <c r="E5136" i="5"/>
  <c r="E5132" i="5"/>
  <c r="E5128" i="5"/>
  <c r="E5124" i="5"/>
  <c r="E5120" i="5"/>
  <c r="E5116" i="5"/>
  <c r="E5112" i="5"/>
  <c r="E5108" i="5"/>
  <c r="E5104" i="5"/>
  <c r="E5100" i="5"/>
  <c r="E5096" i="5"/>
  <c r="E5092" i="5"/>
  <c r="E5088" i="5"/>
  <c r="E5084" i="5"/>
  <c r="E5080" i="5"/>
  <c r="E5076" i="5"/>
  <c r="E5072" i="5"/>
  <c r="E5068" i="5"/>
  <c r="E5064" i="5"/>
  <c r="E5060" i="5"/>
  <c r="E5056" i="5"/>
  <c r="E5052" i="5"/>
  <c r="E5048" i="5"/>
  <c r="E5044" i="5"/>
  <c r="E5040" i="5"/>
  <c r="E5036" i="5"/>
  <c r="E5032" i="5"/>
  <c r="E5028" i="5"/>
  <c r="E5024" i="5"/>
  <c r="E5020" i="5"/>
  <c r="E5016" i="5"/>
  <c r="E5012" i="5"/>
  <c r="E5008" i="5"/>
  <c r="E5004" i="5"/>
  <c r="E5000" i="5"/>
  <c r="E4996" i="5"/>
  <c r="E4992" i="5"/>
  <c r="E4988" i="5"/>
  <c r="E4984" i="5"/>
  <c r="E4980" i="5"/>
  <c r="E4976" i="5"/>
  <c r="E4972" i="5"/>
  <c r="E4968" i="5"/>
  <c r="E4964" i="5"/>
  <c r="E4960" i="5"/>
  <c r="E4956" i="5"/>
  <c r="E4952" i="5"/>
  <c r="E4948" i="5"/>
  <c r="E4944" i="5"/>
  <c r="E4940" i="5"/>
  <c r="E4936" i="5"/>
  <c r="E4932" i="5"/>
  <c r="E4928" i="5"/>
  <c r="E4924" i="5"/>
  <c r="E4920" i="5"/>
  <c r="E4916" i="5"/>
  <c r="E4912" i="5"/>
  <c r="E4908" i="5"/>
  <c r="E4904" i="5"/>
  <c r="E4900" i="5"/>
  <c r="E4896" i="5"/>
  <c r="E4892" i="5"/>
  <c r="E4888" i="5"/>
  <c r="E4884" i="5"/>
  <c r="E4880" i="5"/>
  <c r="E4876" i="5"/>
  <c r="E4872" i="5"/>
  <c r="E4868" i="5"/>
  <c r="E4864" i="5"/>
  <c r="E4860" i="5"/>
  <c r="E4856" i="5"/>
  <c r="E4852" i="5"/>
  <c r="E4848" i="5"/>
  <c r="E4844" i="5"/>
  <c r="E4840" i="5"/>
  <c r="E4836" i="5"/>
  <c r="E4832" i="5"/>
  <c r="E4828" i="5"/>
  <c r="E4824" i="5"/>
  <c r="E4820" i="5"/>
  <c r="E4816" i="5"/>
  <c r="E4812" i="5"/>
  <c r="E4808" i="5"/>
  <c r="E4804" i="5"/>
  <c r="E4800" i="5"/>
  <c r="E4796" i="5"/>
  <c r="E4792" i="5"/>
  <c r="E4788" i="5"/>
  <c r="E4784" i="5"/>
  <c r="E4780" i="5"/>
  <c r="E4776" i="5"/>
  <c r="E4772" i="5"/>
  <c r="E4768" i="5"/>
  <c r="E4764" i="5"/>
  <c r="E4760" i="5"/>
  <c r="E4756" i="5"/>
  <c r="E4752" i="5"/>
  <c r="E4748" i="5"/>
  <c r="E4744" i="5"/>
  <c r="E4740" i="5"/>
  <c r="E4736" i="5"/>
  <c r="E4732" i="5"/>
  <c r="E4728" i="5"/>
  <c r="E4724" i="5"/>
  <c r="E4720" i="5"/>
  <c r="E4716" i="5"/>
  <c r="E4712" i="5"/>
  <c r="E4708" i="5"/>
  <c r="E4704" i="5"/>
  <c r="E4700" i="5"/>
  <c r="E4696" i="5"/>
  <c r="E4692" i="5"/>
  <c r="E4688" i="5"/>
  <c r="E4684" i="5"/>
  <c r="E4680" i="5"/>
  <c r="E4676" i="5"/>
  <c r="E4672" i="5"/>
  <c r="E4668" i="5"/>
  <c r="E4664" i="5"/>
  <c r="E4660" i="5"/>
  <c r="E4656" i="5"/>
  <c r="E4652" i="5"/>
  <c r="E4648" i="5"/>
  <c r="E4644" i="5"/>
  <c r="E4640" i="5"/>
  <c r="E4636" i="5"/>
  <c r="E4632" i="5"/>
  <c r="E4628" i="5"/>
  <c r="E4624" i="5"/>
  <c r="E4620" i="5"/>
  <c r="E4616" i="5"/>
  <c r="E4612" i="5"/>
  <c r="E4608" i="5"/>
  <c r="E4604" i="5"/>
  <c r="E4600" i="5"/>
  <c r="E4596" i="5"/>
  <c r="E4592" i="5"/>
  <c r="E4588" i="5"/>
  <c r="E4584" i="5"/>
  <c r="E4580" i="5"/>
  <c r="E4576" i="5"/>
  <c r="E4572" i="5"/>
  <c r="E4568" i="5"/>
  <c r="E4564" i="5"/>
  <c r="E4560" i="5"/>
  <c r="E4556" i="5"/>
  <c r="E4552" i="5"/>
  <c r="E4548" i="5"/>
  <c r="E4544" i="5"/>
  <c r="E4540" i="5"/>
  <c r="E4536" i="5"/>
  <c r="E4532" i="5"/>
  <c r="E4528" i="5"/>
  <c r="E4524" i="5"/>
  <c r="E4520" i="5"/>
  <c r="E4516" i="5"/>
  <c r="E4512" i="5"/>
  <c r="E4508" i="5"/>
  <c r="E4504" i="5"/>
  <c r="E4500" i="5"/>
  <c r="E4496" i="5"/>
  <c r="E4492" i="5"/>
  <c r="E4488" i="5"/>
  <c r="E4484" i="5"/>
  <c r="E4480" i="5"/>
  <c r="E4476" i="5"/>
  <c r="E4472" i="5"/>
  <c r="E4468" i="5"/>
  <c r="E4464" i="5"/>
  <c r="E4460" i="5"/>
  <c r="E4456" i="5"/>
  <c r="E4452" i="5"/>
  <c r="E4448" i="5"/>
  <c r="E4444" i="5"/>
  <c r="E4440" i="5"/>
  <c r="E4436" i="5"/>
  <c r="E4432" i="5"/>
  <c r="E4428" i="5"/>
  <c r="E4424" i="5"/>
  <c r="E4420" i="5"/>
  <c r="E4416" i="5"/>
  <c r="E4412" i="5"/>
  <c r="E4408" i="5"/>
  <c r="E4404" i="5"/>
  <c r="E4400" i="5"/>
  <c r="E4396" i="5"/>
  <c r="E4392" i="5"/>
  <c r="E4388" i="5"/>
  <c r="E4384" i="5"/>
  <c r="E4380" i="5"/>
  <c r="E4376" i="5"/>
  <c r="E4372" i="5"/>
  <c r="E4368" i="5"/>
  <c r="E4364" i="5"/>
  <c r="E4360" i="5"/>
  <c r="E4356" i="5"/>
  <c r="E4352" i="5"/>
  <c r="E4348" i="5"/>
  <c r="E4344" i="5"/>
  <c r="E4340" i="5"/>
  <c r="E4336" i="5"/>
  <c r="E4332" i="5"/>
  <c r="E4328" i="5"/>
  <c r="E4324" i="5"/>
  <c r="E4320" i="5"/>
  <c r="E4316" i="5"/>
  <c r="E4312" i="5"/>
  <c r="E4308" i="5"/>
  <c r="E4304" i="5"/>
  <c r="E4300" i="5"/>
  <c r="E4296" i="5"/>
  <c r="E4292" i="5"/>
  <c r="E4288" i="5"/>
  <c r="E4284" i="5"/>
  <c r="E4280" i="5"/>
  <c r="E4276" i="5"/>
  <c r="E4272" i="5"/>
  <c r="E4268" i="5"/>
  <c r="E4264" i="5"/>
  <c r="E4260" i="5"/>
  <c r="E4256" i="5"/>
  <c r="E4252" i="5"/>
  <c r="E4248" i="5"/>
  <c r="E4244" i="5"/>
  <c r="E4240" i="5"/>
  <c r="E4236" i="5"/>
  <c r="E4232" i="5"/>
  <c r="E4228" i="5"/>
  <c r="E4224" i="5"/>
  <c r="E4220" i="5"/>
  <c r="E4216" i="5"/>
  <c r="E4212" i="5"/>
  <c r="E4208" i="5"/>
  <c r="E4204" i="5"/>
  <c r="E4200" i="5"/>
  <c r="E4196" i="5"/>
  <c r="E4192" i="5"/>
  <c r="E4188" i="5"/>
  <c r="E4184" i="5"/>
  <c r="E4180" i="5"/>
  <c r="E4176" i="5"/>
  <c r="E4172" i="5"/>
  <c r="E4168" i="5"/>
  <c r="E4164" i="5"/>
  <c r="E4160" i="5"/>
  <c r="E4156" i="5"/>
  <c r="E4152" i="5"/>
  <c r="E4148" i="5"/>
  <c r="E4144" i="5"/>
  <c r="E4140" i="5"/>
  <c r="E4136" i="5"/>
  <c r="E4132" i="5"/>
  <c r="E4128" i="5"/>
  <c r="E4124" i="5"/>
  <c r="E4120" i="5"/>
  <c r="E4116" i="5"/>
  <c r="E4112" i="5"/>
  <c r="E4108" i="5"/>
  <c r="E4104" i="5"/>
  <c r="E4100" i="5"/>
  <c r="E4096" i="5"/>
  <c r="E4092" i="5"/>
  <c r="E4088" i="5"/>
  <c r="E4084" i="5"/>
  <c r="E4080" i="5"/>
  <c r="E4076" i="5"/>
  <c r="E4072" i="5"/>
  <c r="E4068" i="5"/>
  <c r="E4064" i="5"/>
  <c r="E4060" i="5"/>
  <c r="E4056" i="5"/>
  <c r="E4052" i="5"/>
  <c r="E4048" i="5"/>
  <c r="E4044" i="5"/>
  <c r="E4040" i="5"/>
  <c r="E4036" i="5"/>
  <c r="E4032" i="5"/>
  <c r="E4028" i="5"/>
  <c r="E4024" i="5"/>
  <c r="E4020" i="5"/>
  <c r="E4016" i="5"/>
  <c r="E4012" i="5"/>
  <c r="E4008" i="5"/>
  <c r="E4004" i="5"/>
  <c r="E4000" i="5"/>
  <c r="E3996" i="5"/>
  <c r="E3992" i="5"/>
  <c r="E3988" i="5"/>
  <c r="E3984" i="5"/>
  <c r="E3980" i="5"/>
  <c r="E3976" i="5"/>
  <c r="E3972" i="5"/>
  <c r="E3968" i="5"/>
  <c r="E3964" i="5"/>
  <c r="E3960" i="5"/>
  <c r="E3956" i="5"/>
  <c r="E3952" i="5"/>
  <c r="E3948" i="5"/>
  <c r="E3944" i="5"/>
  <c r="E3940" i="5"/>
  <c r="E3936" i="5"/>
  <c r="E3932" i="5"/>
  <c r="E3928" i="5"/>
  <c r="E3924" i="5"/>
  <c r="E3920" i="5"/>
  <c r="E3916" i="5"/>
  <c r="E3912" i="5"/>
  <c r="E3908" i="5"/>
  <c r="E3904" i="5"/>
  <c r="E3900" i="5"/>
  <c r="E3896" i="5"/>
  <c r="E3892" i="5"/>
  <c r="E3888" i="5"/>
  <c r="E3884" i="5"/>
  <c r="E3880" i="5"/>
  <c r="E3876" i="5"/>
  <c r="E3872" i="5"/>
  <c r="E3868" i="5"/>
  <c r="E3864" i="5"/>
  <c r="E3860" i="5"/>
  <c r="E3856" i="5"/>
  <c r="E3852" i="5"/>
  <c r="E3848" i="5"/>
  <c r="E3844" i="5"/>
  <c r="E3840" i="5"/>
  <c r="E3836" i="5"/>
  <c r="E3832" i="5"/>
  <c r="E3828" i="5"/>
  <c r="E3824" i="5"/>
  <c r="E3820" i="5"/>
  <c r="E3816" i="5"/>
  <c r="E3812" i="5"/>
  <c r="E3808" i="5"/>
  <c r="E3804" i="5"/>
  <c r="E3800" i="5"/>
  <c r="E3796" i="5"/>
  <c r="E3792" i="5"/>
  <c r="E3788" i="5"/>
  <c r="E3784" i="5"/>
  <c r="E3780" i="5"/>
  <c r="E3776" i="5"/>
  <c r="E3772" i="5"/>
  <c r="E3768" i="5"/>
  <c r="E3764" i="5"/>
  <c r="E3760" i="5"/>
  <c r="E3756" i="5"/>
  <c r="E3752" i="5"/>
  <c r="E3748" i="5"/>
  <c r="E3744" i="5"/>
  <c r="E3740" i="5"/>
  <c r="E3736" i="5"/>
  <c r="E3732" i="5"/>
  <c r="E3728" i="5"/>
  <c r="E3724" i="5"/>
  <c r="E3720" i="5"/>
  <c r="E3716" i="5"/>
  <c r="E3712" i="5"/>
  <c r="E3708" i="5"/>
  <c r="E3704" i="5"/>
  <c r="E3700" i="5"/>
  <c r="E3696" i="5"/>
  <c r="E3692" i="5"/>
  <c r="E3688" i="5"/>
  <c r="E3684" i="5"/>
  <c r="E3680" i="5"/>
  <c r="E3676" i="5"/>
  <c r="E3672" i="5"/>
  <c r="E3668" i="5"/>
  <c r="E3664" i="5"/>
  <c r="E3660" i="5"/>
  <c r="E3656" i="5"/>
  <c r="E3652" i="5"/>
  <c r="E3648" i="5"/>
  <c r="E3644" i="5"/>
  <c r="E3640" i="5"/>
  <c r="E3636" i="5"/>
  <c r="E3632" i="5"/>
  <c r="E3628" i="5"/>
  <c r="E3624" i="5"/>
  <c r="E3620" i="5"/>
  <c r="E3616" i="5"/>
  <c r="E3612" i="5"/>
  <c r="E3608" i="5"/>
  <c r="E3604" i="5"/>
  <c r="E3600" i="5"/>
  <c r="E3596" i="5"/>
  <c r="E3592" i="5"/>
  <c r="E3588" i="5"/>
  <c r="E3584" i="5"/>
  <c r="E3580" i="5"/>
  <c r="E3576" i="5"/>
  <c r="E3572" i="5"/>
  <c r="E3568" i="5"/>
  <c r="E3564" i="5"/>
  <c r="E3560" i="5"/>
  <c r="E3556" i="5"/>
  <c r="E3552" i="5"/>
  <c r="E3548" i="5"/>
  <c r="E3544" i="5"/>
  <c r="E3540" i="5"/>
  <c r="E3536" i="5"/>
  <c r="E3532" i="5"/>
  <c r="E3528" i="5"/>
  <c r="E3524" i="5"/>
  <c r="E3520" i="5"/>
  <c r="E3516" i="5"/>
  <c r="E3512" i="5"/>
  <c r="E3508" i="5"/>
  <c r="E3504" i="5"/>
  <c r="E3500" i="5"/>
  <c r="E3496" i="5"/>
  <c r="E3492" i="5"/>
  <c r="E3488" i="5"/>
  <c r="E3484" i="5"/>
  <c r="E3480" i="5"/>
  <c r="E3476" i="5"/>
  <c r="E3472" i="5"/>
  <c r="E3468" i="5"/>
  <c r="E3464" i="5"/>
  <c r="E3460" i="5"/>
  <c r="E3456" i="5"/>
  <c r="E3452" i="5"/>
  <c r="E3448" i="5"/>
  <c r="E3444" i="5"/>
  <c r="E3440" i="5"/>
  <c r="E3436" i="5"/>
  <c r="E3432" i="5"/>
  <c r="E3428" i="5"/>
  <c r="E3424" i="5"/>
  <c r="E3420" i="5"/>
  <c r="E3416" i="5"/>
  <c r="E3412" i="5"/>
  <c r="E3408" i="5"/>
  <c r="E3404" i="5"/>
  <c r="E3400" i="5"/>
  <c r="E3396" i="5"/>
  <c r="E3392" i="5"/>
  <c r="E3388" i="5"/>
  <c r="E3384" i="5"/>
  <c r="E3380" i="5"/>
  <c r="E3376" i="5"/>
  <c r="E3372" i="5"/>
  <c r="E3368" i="5"/>
  <c r="E3364" i="5"/>
  <c r="E3360" i="5"/>
  <c r="E3356" i="5"/>
  <c r="E3352" i="5"/>
  <c r="E3348" i="5"/>
  <c r="E3344" i="5"/>
  <c r="E3340" i="5"/>
  <c r="E3336" i="5"/>
  <c r="E3332" i="5"/>
  <c r="E3328" i="5"/>
  <c r="E3324" i="5"/>
  <c r="E3320" i="5"/>
  <c r="E3316" i="5"/>
  <c r="E3312" i="5"/>
  <c r="E3308" i="5"/>
  <c r="E3304" i="5"/>
  <c r="E3300" i="5"/>
  <c r="E3296" i="5"/>
  <c r="E3292" i="5"/>
  <c r="E3288" i="5"/>
  <c r="E3284" i="5"/>
  <c r="E3280" i="5"/>
  <c r="E3276" i="5"/>
  <c r="E3272" i="5"/>
  <c r="E3268" i="5"/>
  <c r="E3264" i="5"/>
  <c r="E3260" i="5"/>
  <c r="E3256" i="5"/>
  <c r="E3252" i="5"/>
  <c r="E3248" i="5"/>
  <c r="E3244" i="5"/>
  <c r="E3240" i="5"/>
  <c r="E3236" i="5"/>
  <c r="E3232" i="5"/>
  <c r="E3228" i="5"/>
  <c r="E3224" i="5"/>
  <c r="E3220" i="5"/>
  <c r="E3216" i="5"/>
  <c r="E3212" i="5"/>
  <c r="E3208" i="5"/>
  <c r="E3204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152" i="5"/>
  <c r="E3148" i="5"/>
  <c r="E3144" i="5"/>
  <c r="E3140" i="5"/>
  <c r="E3136" i="5"/>
  <c r="E3132" i="5"/>
  <c r="E3128" i="5"/>
  <c r="E3124" i="5"/>
  <c r="E3120" i="5"/>
  <c r="E3116" i="5"/>
  <c r="E3112" i="5"/>
  <c r="E3108" i="5"/>
  <c r="E3104" i="5"/>
  <c r="E3100" i="5"/>
  <c r="E3096" i="5"/>
  <c r="E3092" i="5"/>
  <c r="E3088" i="5"/>
  <c r="E3084" i="5"/>
  <c r="E3080" i="5"/>
  <c r="E3076" i="5"/>
  <c r="E3072" i="5"/>
  <c r="E3068" i="5"/>
  <c r="E3064" i="5"/>
  <c r="E3060" i="5"/>
  <c r="E3056" i="5"/>
  <c r="E3052" i="5"/>
  <c r="E3048" i="5"/>
  <c r="E3044" i="5"/>
  <c r="E3040" i="5"/>
  <c r="E3036" i="5"/>
  <c r="E3032" i="5"/>
  <c r="E3028" i="5"/>
  <c r="E3024" i="5"/>
  <c r="E3020" i="5"/>
  <c r="E3016" i="5"/>
  <c r="E3012" i="5"/>
  <c r="E3008" i="5"/>
  <c r="E3004" i="5"/>
  <c r="E3000" i="5"/>
  <c r="E2996" i="5"/>
  <c r="E2992" i="5"/>
  <c r="E2988" i="5"/>
  <c r="E2984" i="5"/>
  <c r="E2980" i="5"/>
  <c r="E2976" i="5"/>
  <c r="E2972" i="5"/>
  <c r="E2968" i="5"/>
  <c r="E2964" i="5"/>
  <c r="E2960" i="5"/>
  <c r="E2956" i="5"/>
  <c r="E2952" i="5"/>
  <c r="E2948" i="5"/>
  <c r="E2944" i="5"/>
  <c r="E2940" i="5"/>
  <c r="E2936" i="5"/>
  <c r="E2932" i="5"/>
  <c r="E2928" i="5"/>
  <c r="E2924" i="5"/>
  <c r="E2920" i="5"/>
  <c r="E2916" i="5"/>
  <c r="E2912" i="5"/>
  <c r="E2908" i="5"/>
  <c r="E2904" i="5"/>
  <c r="E2900" i="5"/>
  <c r="E2896" i="5"/>
  <c r="E2892" i="5"/>
  <c r="E2888" i="5"/>
  <c r="E2884" i="5"/>
  <c r="E2880" i="5"/>
  <c r="E2876" i="5"/>
  <c r="E2872" i="5"/>
  <c r="E2868" i="5"/>
  <c r="E2864" i="5"/>
  <c r="E2860" i="5"/>
  <c r="E2856" i="5"/>
  <c r="E2852" i="5"/>
  <c r="E2848" i="5"/>
  <c r="E2844" i="5"/>
  <c r="E2840" i="5"/>
  <c r="E2836" i="5"/>
  <c r="E2832" i="5"/>
  <c r="E2828" i="5"/>
  <c r="E2824" i="5"/>
  <c r="E2820" i="5"/>
  <c r="E2816" i="5"/>
  <c r="E2812" i="5"/>
  <c r="E2808" i="5"/>
  <c r="E2804" i="5"/>
  <c r="E2800" i="5"/>
  <c r="E2796" i="5"/>
  <c r="E2792" i="5"/>
  <c r="E2788" i="5"/>
  <c r="E2784" i="5"/>
  <c r="E2780" i="5"/>
  <c r="E2776" i="5"/>
  <c r="E2772" i="5"/>
  <c r="E2768" i="5"/>
  <c r="E2764" i="5"/>
  <c r="E2760" i="5"/>
  <c r="E2756" i="5"/>
  <c r="E2752" i="5"/>
  <c r="E2748" i="5"/>
  <c r="E2744" i="5"/>
  <c r="E2740" i="5"/>
  <c r="E2736" i="5"/>
  <c r="E2732" i="5"/>
  <c r="E2728" i="5"/>
  <c r="E2724" i="5"/>
  <c r="E2720" i="5"/>
  <c r="E2716" i="5"/>
  <c r="E2712" i="5"/>
  <c r="E2708" i="5"/>
  <c r="E2704" i="5"/>
  <c r="E2700" i="5"/>
  <c r="E2696" i="5"/>
  <c r="E2692" i="5"/>
  <c r="E2688" i="5"/>
  <c r="E2684" i="5"/>
  <c r="E2680" i="5"/>
  <c r="E2676" i="5"/>
  <c r="E2672" i="5"/>
  <c r="E2668" i="5"/>
  <c r="E2664" i="5"/>
  <c r="E2660" i="5"/>
  <c r="E2656" i="5"/>
  <c r="E2652" i="5"/>
  <c r="E2648" i="5"/>
  <c r="E2644" i="5"/>
  <c r="E2640" i="5"/>
  <c r="E2636" i="5"/>
  <c r="E2632" i="5"/>
  <c r="E2628" i="5"/>
  <c r="E2624" i="5"/>
  <c r="E2620" i="5"/>
  <c r="E2616" i="5"/>
  <c r="E2612" i="5"/>
  <c r="E2608" i="5"/>
  <c r="E2604" i="5"/>
  <c r="E2600" i="5"/>
  <c r="E2596" i="5"/>
  <c r="E2592" i="5"/>
  <c r="E2588" i="5"/>
  <c r="E2584" i="5"/>
  <c r="E2580" i="5"/>
  <c r="E2576" i="5"/>
  <c r="E2572" i="5"/>
  <c r="E2568" i="5"/>
  <c r="E2564" i="5"/>
  <c r="E2560" i="5"/>
  <c r="E2556" i="5"/>
  <c r="E2552" i="5"/>
  <c r="E2548" i="5"/>
  <c r="E2544" i="5"/>
  <c r="E2540" i="5"/>
  <c r="E2536" i="5"/>
  <c r="E2532" i="5"/>
  <c r="E2528" i="5"/>
  <c r="E2524" i="5"/>
  <c r="E2520" i="5"/>
  <c r="E2516" i="5"/>
  <c r="E2512" i="5"/>
  <c r="E2508" i="5"/>
  <c r="E2504" i="5"/>
  <c r="E2500" i="5"/>
  <c r="E2496" i="5"/>
  <c r="E2492" i="5"/>
  <c r="E2488" i="5"/>
  <c r="E2484" i="5"/>
  <c r="E2480" i="5"/>
  <c r="E2476" i="5"/>
  <c r="E2472" i="5"/>
  <c r="E2468" i="5"/>
  <c r="E2464" i="5"/>
  <c r="E2460" i="5"/>
  <c r="E2456" i="5"/>
  <c r="E2452" i="5"/>
  <c r="E2448" i="5"/>
  <c r="E2444" i="5"/>
  <c r="E2440" i="5"/>
  <c r="E2436" i="5"/>
  <c r="E2432" i="5"/>
  <c r="E2428" i="5"/>
  <c r="E2424" i="5"/>
  <c r="E2420" i="5"/>
  <c r="E2416" i="5"/>
  <c r="E2412" i="5"/>
  <c r="E2408" i="5"/>
  <c r="E2404" i="5"/>
  <c r="E2400" i="5"/>
  <c r="E2396" i="5"/>
  <c r="E2392" i="5"/>
  <c r="E2388" i="5"/>
  <c r="E2384" i="5"/>
  <c r="E2380" i="5"/>
  <c r="E2376" i="5"/>
  <c r="E2372" i="5"/>
  <c r="E2368" i="5"/>
  <c r="E2364" i="5"/>
  <c r="E2360" i="5"/>
  <c r="E2356" i="5"/>
  <c r="E2352" i="5"/>
  <c r="E2348" i="5"/>
  <c r="E2344" i="5"/>
  <c r="E2340" i="5"/>
  <c r="E2322" i="5"/>
  <c r="E2318" i="5"/>
  <c r="E2314" i="5"/>
  <c r="E2310" i="5"/>
  <c r="E2306" i="5"/>
  <c r="E2302" i="5"/>
  <c r="E2298" i="5"/>
  <c r="E2294" i="5"/>
  <c r="E2290" i="5"/>
  <c r="E2286" i="5"/>
  <c r="E2282" i="5"/>
  <c r="E2278" i="5"/>
  <c r="E2274" i="5"/>
  <c r="E2270" i="5"/>
  <c r="E2266" i="5"/>
  <c r="E2262" i="5"/>
  <c r="E2258" i="5"/>
  <c r="E2254" i="5"/>
  <c r="E2250" i="5"/>
  <c r="E2246" i="5"/>
  <c r="E2242" i="5"/>
  <c r="E2238" i="5"/>
  <c r="E2234" i="5"/>
  <c r="E2230" i="5"/>
  <c r="E2226" i="5"/>
  <c r="E2222" i="5"/>
  <c r="E2218" i="5"/>
  <c r="E2214" i="5"/>
  <c r="E2210" i="5"/>
  <c r="E2206" i="5"/>
  <c r="E2202" i="5"/>
  <c r="E2198" i="5"/>
  <c r="E2194" i="5"/>
  <c r="E2190" i="5"/>
  <c r="E2186" i="5"/>
  <c r="E2182" i="5"/>
  <c r="E2178" i="5"/>
  <c r="E2174" i="5"/>
  <c r="E2170" i="5"/>
  <c r="E2166" i="5"/>
  <c r="E2162" i="5"/>
  <c r="E2158" i="5"/>
  <c r="E2154" i="5"/>
  <c r="E2150" i="5"/>
  <c r="E2146" i="5"/>
  <c r="E2142" i="5"/>
  <c r="E2138" i="5"/>
  <c r="E2134" i="5"/>
  <c r="E2130" i="5"/>
  <c r="E2126" i="5"/>
  <c r="E2122" i="5"/>
  <c r="E2118" i="5"/>
  <c r="E2114" i="5"/>
  <c r="E2110" i="5"/>
  <c r="E2106" i="5"/>
  <c r="E2102" i="5"/>
  <c r="E2098" i="5"/>
  <c r="E2094" i="5"/>
  <c r="E2090" i="5"/>
  <c r="E2086" i="5"/>
  <c r="E2082" i="5"/>
  <c r="E2078" i="5"/>
  <c r="E2074" i="5"/>
  <c r="E2070" i="5"/>
  <c r="E2066" i="5"/>
  <c r="E2062" i="5"/>
  <c r="E2058" i="5"/>
  <c r="E2054" i="5"/>
  <c r="E2050" i="5"/>
  <c r="E2046" i="5"/>
  <c r="E2042" i="5"/>
  <c r="E2038" i="5"/>
  <c r="E2034" i="5"/>
  <c r="E2030" i="5"/>
  <c r="E2026" i="5"/>
  <c r="E2022" i="5"/>
  <c r="E2018" i="5"/>
  <c r="E2014" i="5"/>
  <c r="E2010" i="5"/>
  <c r="E2006" i="5"/>
  <c r="E2002" i="5"/>
  <c r="E1998" i="5"/>
  <c r="E1994" i="5"/>
  <c r="E1990" i="5"/>
  <c r="E1986" i="5"/>
  <c r="E1982" i="5"/>
  <c r="E1978" i="5"/>
  <c r="E1974" i="5"/>
  <c r="E1970" i="5"/>
  <c r="E1966" i="5"/>
  <c r="E1962" i="5"/>
  <c r="E1958" i="5"/>
  <c r="E1954" i="5"/>
  <c r="E1950" i="5"/>
  <c r="E1946" i="5"/>
  <c r="E1942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830" i="5"/>
  <c r="E1826" i="5"/>
  <c r="E1822" i="5"/>
  <c r="E1818" i="5"/>
  <c r="E1814" i="5"/>
  <c r="E1810" i="5"/>
  <c r="E1806" i="5"/>
  <c r="E1802" i="5"/>
  <c r="E1798" i="5"/>
  <c r="E1794" i="5"/>
  <c r="E1790" i="5"/>
  <c r="E1786" i="5"/>
  <c r="E1782" i="5"/>
  <c r="E1778" i="5"/>
  <c r="E1774" i="5"/>
  <c r="E1770" i="5"/>
  <c r="E1766" i="5"/>
  <c r="E1762" i="5"/>
  <c r="E1758" i="5"/>
  <c r="E1754" i="5"/>
  <c r="E1750" i="5"/>
  <c r="E1746" i="5"/>
  <c r="E1742" i="5"/>
  <c r="E1738" i="5"/>
  <c r="E1734" i="5"/>
  <c r="E1730" i="5"/>
  <c r="E1726" i="5"/>
  <c r="E1722" i="5"/>
  <c r="E1718" i="5"/>
  <c r="E1714" i="5"/>
  <c r="E1710" i="5"/>
  <c r="E1706" i="5"/>
  <c r="E1702" i="5"/>
  <c r="E1698" i="5"/>
  <c r="E1694" i="5"/>
  <c r="E1690" i="5"/>
  <c r="E1686" i="5"/>
  <c r="E1682" i="5"/>
  <c r="E1678" i="5"/>
  <c r="E1674" i="5"/>
  <c r="E1670" i="5"/>
  <c r="E1666" i="5"/>
  <c r="E1662" i="5"/>
  <c r="E1658" i="5"/>
  <c r="E1654" i="5"/>
  <c r="E1650" i="5"/>
  <c r="E1646" i="5"/>
  <c r="E1642" i="5"/>
  <c r="E1638" i="5"/>
  <c r="E1634" i="5"/>
  <c r="E1630" i="5"/>
  <c r="E1626" i="5"/>
  <c r="E1622" i="5"/>
  <c r="E1618" i="5"/>
  <c r="E1614" i="5"/>
  <c r="E1610" i="5"/>
  <c r="E1606" i="5"/>
  <c r="E1602" i="5"/>
  <c r="E1598" i="5"/>
  <c r="E1594" i="5"/>
  <c r="E1590" i="5"/>
  <c r="E1586" i="5"/>
  <c r="E1582" i="5"/>
  <c r="E1578" i="5"/>
  <c r="E1574" i="5"/>
  <c r="E1570" i="5"/>
  <c r="E1566" i="5"/>
  <c r="E1562" i="5"/>
  <c r="E1558" i="5"/>
  <c r="E1554" i="5"/>
  <c r="E1550" i="5"/>
  <c r="E1546" i="5"/>
  <c r="E1542" i="5"/>
  <c r="E1538" i="5"/>
  <c r="E1534" i="5"/>
  <c r="E1530" i="5"/>
  <c r="E1526" i="5"/>
  <c r="E1522" i="5"/>
  <c r="E1518" i="5"/>
  <c r="E1514" i="5"/>
  <c r="E1510" i="5"/>
  <c r="E1506" i="5"/>
  <c r="E1502" i="5"/>
  <c r="E1498" i="5"/>
  <c r="E1494" i="5"/>
  <c r="E1490" i="5"/>
  <c r="E1486" i="5"/>
  <c r="E1482" i="5"/>
  <c r="E1478" i="5"/>
  <c r="E1474" i="5"/>
  <c r="E1470" i="5"/>
  <c r="E1466" i="5"/>
  <c r="E1462" i="5"/>
  <c r="E1458" i="5"/>
  <c r="E1454" i="5"/>
  <c r="E1450" i="5"/>
  <c r="E1446" i="5"/>
  <c r="E1442" i="5"/>
  <c r="E1438" i="5"/>
  <c r="E1434" i="5"/>
  <c r="E1430" i="5"/>
  <c r="E1426" i="5"/>
  <c r="E1422" i="5"/>
  <c r="E1418" i="5"/>
  <c r="E1414" i="5"/>
  <c r="E1410" i="5"/>
  <c r="E1406" i="5"/>
  <c r="E1402" i="5"/>
  <c r="E1398" i="5"/>
  <c r="E1394" i="5"/>
  <c r="E1390" i="5"/>
  <c r="E1386" i="5"/>
  <c r="E1382" i="5"/>
  <c r="E1378" i="5"/>
  <c r="E1374" i="5"/>
  <c r="E1370" i="5"/>
  <c r="E1366" i="5"/>
  <c r="E1362" i="5"/>
  <c r="E1358" i="5"/>
  <c r="E1354" i="5"/>
  <c r="E1350" i="5"/>
  <c r="E1346" i="5"/>
  <c r="E1342" i="5"/>
  <c r="E1338" i="5"/>
  <c r="E1334" i="5"/>
  <c r="E1330" i="5"/>
  <c r="E1326" i="5"/>
  <c r="E1322" i="5"/>
  <c r="E1318" i="5"/>
  <c r="E1314" i="5"/>
  <c r="E1310" i="5"/>
  <c r="E1306" i="5"/>
  <c r="E1302" i="5"/>
  <c r="E1298" i="5"/>
  <c r="E1294" i="5"/>
  <c r="E1290" i="5"/>
  <c r="E1286" i="5"/>
  <c r="E1282" i="5"/>
  <c r="E1278" i="5"/>
  <c r="E1274" i="5"/>
  <c r="E1270" i="5"/>
  <c r="E1266" i="5"/>
  <c r="E1262" i="5"/>
  <c r="E1258" i="5"/>
  <c r="E1254" i="5"/>
  <c r="E1250" i="5"/>
  <c r="E1246" i="5"/>
  <c r="E1242" i="5"/>
  <c r="E1238" i="5"/>
  <c r="E1234" i="5"/>
  <c r="E1230" i="5"/>
  <c r="E1226" i="5"/>
  <c r="E1222" i="5"/>
  <c r="E1218" i="5"/>
  <c r="E1214" i="5"/>
  <c r="E1210" i="5"/>
  <c r="E1206" i="5"/>
  <c r="E1202" i="5"/>
  <c r="E1198" i="5"/>
  <c r="E1194" i="5"/>
  <c r="E1190" i="5"/>
  <c r="E1186" i="5"/>
  <c r="E1182" i="5"/>
  <c r="E1178" i="5"/>
  <c r="E1174" i="5"/>
  <c r="E1170" i="5"/>
  <c r="E1166" i="5"/>
  <c r="E1162" i="5"/>
  <c r="E1158" i="5"/>
  <c r="E1154" i="5"/>
  <c r="E1150" i="5"/>
  <c r="E1146" i="5"/>
  <c r="E1142" i="5"/>
  <c r="E1138" i="5"/>
  <c r="E1134" i="5"/>
  <c r="E1130" i="5"/>
  <c r="E1126" i="5"/>
  <c r="E1122" i="5"/>
  <c r="E1118" i="5"/>
  <c r="E1114" i="5"/>
  <c r="E1110" i="5"/>
  <c r="E1106" i="5"/>
  <c r="E1102" i="5"/>
  <c r="E1098" i="5"/>
  <c r="E1094" i="5"/>
  <c r="E1090" i="5"/>
  <c r="E1086" i="5"/>
  <c r="E1082" i="5"/>
  <c r="E1078" i="5"/>
  <c r="E1074" i="5"/>
  <c r="E1070" i="5"/>
  <c r="E1066" i="5"/>
  <c r="E1062" i="5"/>
  <c r="E1058" i="5"/>
  <c r="E1054" i="5"/>
  <c r="E1050" i="5"/>
  <c r="E1046" i="5"/>
  <c r="E1042" i="5"/>
  <c r="E1038" i="5"/>
  <c r="E1034" i="5"/>
  <c r="E1030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674" i="5"/>
  <c r="E670" i="5"/>
  <c r="E666" i="5"/>
  <c r="E662" i="5"/>
  <c r="E658" i="5"/>
  <c r="E654" i="5"/>
  <c r="E650" i="5"/>
  <c r="E646" i="5"/>
  <c r="E642" i="5"/>
  <c r="E638" i="5"/>
  <c r="E634" i="5"/>
  <c r="E630" i="5"/>
  <c r="E626" i="5"/>
  <c r="E622" i="5"/>
  <c r="E618" i="5"/>
  <c r="E614" i="5"/>
  <c r="E610" i="5"/>
  <c r="E606" i="5"/>
  <c r="E602" i="5"/>
  <c r="E598" i="5"/>
  <c r="E594" i="5"/>
  <c r="E590" i="5"/>
  <c r="E586" i="5"/>
  <c r="E582" i="5"/>
  <c r="E578" i="5"/>
  <c r="E574" i="5"/>
  <c r="E570" i="5"/>
  <c r="E566" i="5"/>
  <c r="E562" i="5"/>
  <c r="E558" i="5"/>
  <c r="E554" i="5"/>
  <c r="E550" i="5"/>
  <c r="E546" i="5"/>
  <c r="E542" i="5"/>
  <c r="E538" i="5"/>
  <c r="E534" i="5"/>
  <c r="E530" i="5"/>
  <c r="E526" i="5"/>
  <c r="E522" i="5"/>
  <c r="E518" i="5"/>
  <c r="E514" i="5"/>
  <c r="E510" i="5"/>
  <c r="E506" i="5"/>
  <c r="E502" i="5"/>
  <c r="E498" i="5"/>
  <c r="E494" i="5"/>
  <c r="E490" i="5"/>
  <c r="E486" i="5"/>
  <c r="E482" i="5"/>
  <c r="E478" i="5"/>
  <c r="E474" i="5"/>
  <c r="E470" i="5"/>
  <c r="E466" i="5"/>
  <c r="E462" i="5"/>
  <c r="E458" i="5"/>
  <c r="E454" i="5"/>
  <c r="E450" i="5"/>
  <c r="E446" i="5"/>
  <c r="E442" i="5"/>
  <c r="E438" i="5"/>
  <c r="E434" i="5"/>
  <c r="E430" i="5"/>
  <c r="E426" i="5"/>
  <c r="E422" i="5"/>
  <c r="E418" i="5"/>
  <c r="E414" i="5"/>
  <c r="E410" i="5"/>
  <c r="E406" i="5"/>
  <c r="E402" i="5"/>
  <c r="E398" i="5"/>
  <c r="E394" i="5"/>
  <c r="E390" i="5"/>
  <c r="E386" i="5"/>
  <c r="E382" i="5"/>
  <c r="E378" i="5"/>
  <c r="E374" i="5"/>
  <c r="E370" i="5"/>
  <c r="E366" i="5"/>
  <c r="E362" i="5"/>
  <c r="E358" i="5"/>
  <c r="E354" i="5"/>
  <c r="E350" i="5"/>
  <c r="E346" i="5"/>
  <c r="E342" i="5"/>
  <c r="E338" i="5"/>
  <c r="E334" i="5"/>
  <c r="E330" i="5"/>
  <c r="E326" i="5"/>
  <c r="E322" i="5"/>
  <c r="E318" i="5"/>
  <c r="E314" i="5"/>
  <c r="E310" i="5"/>
  <c r="E306" i="5"/>
  <c r="E302" i="5"/>
  <c r="E298" i="5"/>
  <c r="E294" i="5"/>
  <c r="E290" i="5"/>
  <c r="E286" i="5"/>
  <c r="E282" i="5"/>
  <c r="E278" i="5"/>
  <c r="E274" i="5"/>
  <c r="E270" i="5"/>
  <c r="E266" i="5"/>
  <c r="E262" i="5"/>
  <c r="E258" i="5"/>
  <c r="E254" i="5"/>
  <c r="E250" i="5"/>
  <c r="E246" i="5"/>
  <c r="E242" i="5"/>
  <c r="E238" i="5"/>
  <c r="E234" i="5"/>
  <c r="E230" i="5"/>
  <c r="E226" i="5"/>
  <c r="E222" i="5"/>
  <c r="E218" i="5"/>
  <c r="E214" i="5"/>
  <c r="E210" i="5"/>
  <c r="E206" i="5"/>
  <c r="E202" i="5"/>
  <c r="E198" i="5"/>
  <c r="E194" i="5"/>
  <c r="E190" i="5"/>
  <c r="E186" i="5"/>
  <c r="E182" i="5"/>
  <c r="E178" i="5"/>
  <c r="E174" i="5"/>
  <c r="E170" i="5"/>
  <c r="E166" i="5"/>
  <c r="E162" i="5"/>
  <c r="E158" i="5"/>
  <c r="E154" i="5"/>
  <c r="E150" i="5"/>
  <c r="E146" i="5"/>
  <c r="E142" i="5"/>
  <c r="E138" i="5"/>
  <c r="E134" i="5"/>
  <c r="E130" i="5"/>
  <c r="E126" i="5"/>
  <c r="E122" i="5"/>
  <c r="E118" i="5"/>
  <c r="E114" i="5"/>
  <c r="E110" i="5"/>
  <c r="E106" i="5"/>
  <c r="E102" i="5"/>
  <c r="E98" i="5"/>
  <c r="E94" i="5"/>
  <c r="E90" i="5"/>
  <c r="E86" i="5"/>
  <c r="E82" i="5"/>
  <c r="E78" i="5"/>
  <c r="E74" i="5"/>
  <c r="E70" i="5"/>
  <c r="E66" i="5"/>
  <c r="E62" i="5"/>
  <c r="E58" i="5"/>
  <c r="E54" i="5"/>
  <c r="E50" i="5"/>
  <c r="E46" i="5"/>
  <c r="E42" i="5"/>
  <c r="E38" i="5"/>
  <c r="E34" i="5"/>
  <c r="E30" i="5"/>
  <c r="E26" i="5"/>
  <c r="E22" i="5"/>
  <c r="E18" i="5"/>
  <c r="E14" i="5"/>
  <c r="E10" i="5"/>
  <c r="E6" i="5"/>
  <c r="E2317" i="5"/>
  <c r="E2313" i="5"/>
  <c r="E2309" i="5"/>
  <c r="E2305" i="5"/>
  <c r="E2301" i="5"/>
  <c r="E2297" i="5"/>
  <c r="E2293" i="5"/>
  <c r="E2289" i="5"/>
  <c r="E2285" i="5"/>
  <c r="E2281" i="5"/>
  <c r="E2277" i="5"/>
  <c r="E2273" i="5"/>
  <c r="E2269" i="5"/>
  <c r="E2265" i="5"/>
  <c r="E2261" i="5"/>
  <c r="E2257" i="5"/>
  <c r="E2253" i="5"/>
  <c r="E2249" i="5"/>
  <c r="E2245" i="5"/>
  <c r="E2241" i="5"/>
  <c r="E2237" i="5"/>
  <c r="E2233" i="5"/>
  <c r="E2229" i="5"/>
  <c r="E2225" i="5"/>
  <c r="E2221" i="5"/>
  <c r="E2217" i="5"/>
  <c r="E2213" i="5"/>
  <c r="E2209" i="5"/>
  <c r="E2205" i="5"/>
  <c r="E2201" i="5"/>
  <c r="E2197" i="5"/>
  <c r="E2193" i="5"/>
  <c r="E2189" i="5"/>
  <c r="E2185" i="5"/>
  <c r="E2181" i="5"/>
  <c r="E2177" i="5"/>
  <c r="E2173" i="5"/>
  <c r="E2169" i="5"/>
  <c r="E2165" i="5"/>
  <c r="E2161" i="5"/>
  <c r="E2157" i="5"/>
  <c r="E2153" i="5"/>
  <c r="E2149" i="5"/>
  <c r="E2145" i="5"/>
  <c r="E2141" i="5"/>
  <c r="E2137" i="5"/>
  <c r="E2133" i="5"/>
  <c r="E2129" i="5"/>
  <c r="E2125" i="5"/>
  <c r="E2121" i="5"/>
  <c r="E2117" i="5"/>
  <c r="E2113" i="5"/>
  <c r="E2109" i="5"/>
  <c r="E2105" i="5"/>
  <c r="E2101" i="5"/>
  <c r="E2097" i="5"/>
  <c r="E2093" i="5"/>
  <c r="E2089" i="5"/>
  <c r="E2085" i="5"/>
  <c r="E2081" i="5"/>
  <c r="E2077" i="5"/>
  <c r="E2073" i="5"/>
  <c r="E2069" i="5"/>
  <c r="E2065" i="5"/>
  <c r="E2061" i="5"/>
  <c r="E2057" i="5"/>
  <c r="E2053" i="5"/>
  <c r="E2049" i="5"/>
  <c r="E2045" i="5"/>
  <c r="E2041" i="5"/>
  <c r="E2037" i="5"/>
  <c r="E2033" i="5"/>
  <c r="E2029" i="5"/>
  <c r="E2025" i="5"/>
  <c r="E2021" i="5"/>
  <c r="E2017" i="5"/>
  <c r="E2013" i="5"/>
  <c r="E2009" i="5"/>
  <c r="E2005" i="5"/>
  <c r="E2001" i="5"/>
  <c r="E1997" i="5"/>
  <c r="E1993" i="5"/>
  <c r="E1989" i="5"/>
  <c r="E1985" i="5"/>
  <c r="E1981" i="5"/>
  <c r="E1977" i="5"/>
  <c r="E1973" i="5"/>
  <c r="E1969" i="5"/>
  <c r="E1965" i="5"/>
  <c r="E1961" i="5"/>
  <c r="E1957" i="5"/>
  <c r="E1953" i="5"/>
  <c r="E1949" i="5"/>
  <c r="E1945" i="5"/>
  <c r="E1941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833" i="5"/>
  <c r="E1829" i="5"/>
  <c r="E1825" i="5"/>
  <c r="E1821" i="5"/>
  <c r="E1817" i="5"/>
  <c r="E1813" i="5"/>
  <c r="E1809" i="5"/>
  <c r="E1805" i="5"/>
  <c r="E1801" i="5"/>
  <c r="E1797" i="5"/>
  <c r="E1793" i="5"/>
  <c r="E1789" i="5"/>
  <c r="E1785" i="5"/>
  <c r="E1781" i="5"/>
  <c r="E1777" i="5"/>
  <c r="E1773" i="5"/>
  <c r="E1769" i="5"/>
  <c r="E1765" i="5"/>
  <c r="E1761" i="5"/>
  <c r="E1757" i="5"/>
  <c r="E1753" i="5"/>
  <c r="E1749" i="5"/>
  <c r="E1745" i="5"/>
  <c r="E1741" i="5"/>
  <c r="E1737" i="5"/>
  <c r="E1733" i="5"/>
  <c r="E1729" i="5"/>
  <c r="E1725" i="5"/>
  <c r="E1721" i="5"/>
  <c r="E1717" i="5"/>
  <c r="E1713" i="5"/>
  <c r="E1709" i="5"/>
  <c r="E1705" i="5"/>
  <c r="E1701" i="5"/>
  <c r="E1697" i="5"/>
  <c r="E1693" i="5"/>
  <c r="E1689" i="5"/>
  <c r="E1685" i="5"/>
  <c r="E1681" i="5"/>
  <c r="E1677" i="5"/>
  <c r="E1673" i="5"/>
  <c r="E1669" i="5"/>
  <c r="E1665" i="5"/>
  <c r="E1661" i="5"/>
  <c r="E1657" i="5"/>
  <c r="E1653" i="5"/>
  <c r="E1649" i="5"/>
  <c r="E1645" i="5"/>
  <c r="E1641" i="5"/>
  <c r="E1637" i="5"/>
  <c r="E1633" i="5"/>
  <c r="E1629" i="5"/>
  <c r="E1625" i="5"/>
  <c r="E1621" i="5"/>
  <c r="E1617" i="5"/>
  <c r="E1613" i="5"/>
  <c r="E1609" i="5"/>
  <c r="E1605" i="5"/>
  <c r="E1601" i="5"/>
  <c r="E1597" i="5"/>
  <c r="E1593" i="5"/>
  <c r="E1589" i="5"/>
  <c r="E1585" i="5"/>
  <c r="E1581" i="5"/>
  <c r="E1577" i="5"/>
  <c r="E1573" i="5"/>
  <c r="E1569" i="5"/>
  <c r="E1565" i="5"/>
  <c r="E1561" i="5"/>
  <c r="E1557" i="5"/>
  <c r="E1553" i="5"/>
  <c r="E1549" i="5"/>
  <c r="E1545" i="5"/>
  <c r="E1541" i="5"/>
  <c r="E1537" i="5"/>
  <c r="E1533" i="5"/>
  <c r="E1529" i="5"/>
  <c r="E1525" i="5"/>
  <c r="E1521" i="5"/>
  <c r="E1517" i="5"/>
  <c r="E1513" i="5"/>
  <c r="E1509" i="5"/>
  <c r="E1505" i="5"/>
  <c r="E1501" i="5"/>
  <c r="E1497" i="5"/>
  <c r="E1493" i="5"/>
  <c r="E1489" i="5"/>
  <c r="E1485" i="5"/>
  <c r="E1481" i="5"/>
  <c r="E1477" i="5"/>
  <c r="E1473" i="5"/>
  <c r="E1469" i="5"/>
  <c r="E1465" i="5"/>
  <c r="E1461" i="5"/>
  <c r="E1457" i="5"/>
  <c r="E1453" i="5"/>
  <c r="E1449" i="5"/>
  <c r="E1445" i="5"/>
  <c r="E1441" i="5"/>
  <c r="E1437" i="5"/>
  <c r="E1433" i="5"/>
  <c r="E1429" i="5"/>
  <c r="E1425" i="5"/>
  <c r="E1421" i="5"/>
  <c r="E1417" i="5"/>
  <c r="E1413" i="5"/>
  <c r="E1409" i="5"/>
  <c r="E1405" i="5"/>
  <c r="E1401" i="5"/>
  <c r="E1397" i="5"/>
  <c r="E1393" i="5"/>
  <c r="E1389" i="5"/>
  <c r="E1385" i="5"/>
  <c r="E1381" i="5"/>
  <c r="E1377" i="5"/>
  <c r="E1373" i="5"/>
  <c r="E1369" i="5"/>
  <c r="E1365" i="5"/>
  <c r="E1361" i="5"/>
  <c r="E1357" i="5"/>
  <c r="E1353" i="5"/>
  <c r="E1349" i="5"/>
  <c r="E1345" i="5"/>
  <c r="E1341" i="5"/>
  <c r="E1337" i="5"/>
  <c r="E1333" i="5"/>
  <c r="E1329" i="5"/>
  <c r="E1325" i="5"/>
  <c r="E1321" i="5"/>
  <c r="E1317" i="5"/>
  <c r="E1313" i="5"/>
  <c r="E1309" i="5"/>
  <c r="E1305" i="5"/>
  <c r="E1301" i="5"/>
  <c r="E1297" i="5"/>
  <c r="E1293" i="5"/>
  <c r="E1289" i="5"/>
  <c r="E1285" i="5"/>
  <c r="E1281" i="5"/>
  <c r="E1277" i="5"/>
  <c r="E1273" i="5"/>
  <c r="E1269" i="5"/>
  <c r="E1265" i="5"/>
  <c r="E1261" i="5"/>
  <c r="E1257" i="5"/>
  <c r="E1253" i="5"/>
  <c r="E1249" i="5"/>
  <c r="E1245" i="5"/>
  <c r="E1241" i="5"/>
  <c r="E1237" i="5"/>
  <c r="E1233" i="5"/>
  <c r="E1229" i="5"/>
  <c r="E1225" i="5"/>
  <c r="E1221" i="5"/>
  <c r="E1217" i="5"/>
  <c r="E1213" i="5"/>
  <c r="E1209" i="5"/>
  <c r="E1205" i="5"/>
  <c r="E1201" i="5"/>
  <c r="E1197" i="5"/>
  <c r="E1193" i="5"/>
  <c r="E1189" i="5"/>
  <c r="E1185" i="5"/>
  <c r="E1181" i="5"/>
  <c r="E1177" i="5"/>
  <c r="E1173" i="5"/>
  <c r="E1169" i="5"/>
  <c r="E1165" i="5"/>
  <c r="E1161" i="5"/>
  <c r="E1157" i="5"/>
  <c r="E1153" i="5"/>
  <c r="E1149" i="5"/>
  <c r="E1145" i="5"/>
  <c r="E1141" i="5"/>
  <c r="E1137" i="5"/>
  <c r="E1133" i="5"/>
  <c r="E1129" i="5"/>
  <c r="E1125" i="5"/>
  <c r="E1121" i="5"/>
  <c r="E1117" i="5"/>
  <c r="E1113" i="5"/>
  <c r="E1109" i="5"/>
  <c r="E1105" i="5"/>
  <c r="E1101" i="5"/>
  <c r="E1097" i="5"/>
  <c r="E1093" i="5"/>
  <c r="E1089" i="5"/>
  <c r="E1085" i="5"/>
  <c r="E1081" i="5"/>
  <c r="E1077" i="5"/>
  <c r="E1073" i="5"/>
  <c r="E1069" i="5"/>
  <c r="E1065" i="5"/>
  <c r="E1061" i="5"/>
  <c r="E1057" i="5"/>
  <c r="E1053" i="5"/>
  <c r="E1049" i="5"/>
  <c r="E1045" i="5"/>
  <c r="E1041" i="5"/>
  <c r="E1037" i="5"/>
  <c r="E1033" i="5"/>
  <c r="E10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673" i="5"/>
  <c r="E669" i="5"/>
  <c r="E665" i="5"/>
  <c r="E661" i="5"/>
  <c r="E657" i="5"/>
  <c r="E653" i="5"/>
  <c r="E649" i="5"/>
  <c r="E645" i="5"/>
  <c r="E641" i="5"/>
  <c r="E637" i="5"/>
  <c r="E633" i="5"/>
  <c r="E629" i="5"/>
  <c r="E625" i="5"/>
  <c r="E621" i="5"/>
  <c r="E617" i="5"/>
  <c r="E613" i="5"/>
  <c r="E609" i="5"/>
  <c r="E605" i="5"/>
  <c r="E601" i="5"/>
  <c r="E597" i="5"/>
  <c r="E593" i="5"/>
  <c r="E589" i="5"/>
  <c r="E585" i="5"/>
  <c r="E581" i="5"/>
  <c r="E577" i="5"/>
  <c r="E573" i="5"/>
  <c r="E569" i="5"/>
  <c r="E565" i="5"/>
  <c r="E561" i="5"/>
  <c r="E557" i="5"/>
  <c r="E553" i="5"/>
  <c r="E549" i="5"/>
  <c r="E545" i="5"/>
  <c r="E541" i="5"/>
  <c r="E537" i="5"/>
  <c r="E533" i="5"/>
  <c r="E529" i="5"/>
  <c r="E525" i="5"/>
  <c r="E521" i="5"/>
  <c r="E517" i="5"/>
  <c r="E513" i="5"/>
  <c r="E509" i="5"/>
  <c r="E505" i="5"/>
  <c r="E501" i="5"/>
  <c r="E497" i="5"/>
  <c r="E493" i="5"/>
  <c r="E489" i="5"/>
  <c r="E485" i="5"/>
  <c r="E481" i="5"/>
  <c r="E477" i="5"/>
  <c r="E473" i="5"/>
  <c r="E469" i="5"/>
  <c r="E465" i="5"/>
  <c r="E461" i="5"/>
  <c r="E457" i="5"/>
  <c r="E453" i="5"/>
  <c r="E449" i="5"/>
  <c r="E445" i="5"/>
  <c r="E441" i="5"/>
  <c r="E437" i="5"/>
  <c r="E433" i="5"/>
  <c r="E429" i="5"/>
  <c r="E425" i="5"/>
  <c r="E421" i="5"/>
  <c r="E417" i="5"/>
  <c r="E413" i="5"/>
  <c r="E409" i="5"/>
  <c r="E405" i="5"/>
  <c r="E401" i="5"/>
  <c r="E397" i="5"/>
  <c r="E393" i="5"/>
  <c r="E389" i="5"/>
  <c r="E385" i="5"/>
  <c r="E381" i="5"/>
  <c r="E377" i="5"/>
  <c r="E373" i="5"/>
  <c r="E369" i="5"/>
  <c r="E365" i="5"/>
  <c r="E361" i="5"/>
  <c r="E357" i="5"/>
  <c r="E353" i="5"/>
  <c r="E349" i="5"/>
  <c r="E345" i="5"/>
  <c r="E341" i="5"/>
  <c r="E337" i="5"/>
  <c r="E333" i="5"/>
  <c r="E329" i="5"/>
  <c r="E325" i="5"/>
  <c r="E321" i="5"/>
  <c r="E317" i="5"/>
  <c r="E313" i="5"/>
  <c r="E309" i="5"/>
  <c r="E305" i="5"/>
  <c r="E301" i="5"/>
  <c r="E297" i="5"/>
  <c r="E293" i="5"/>
  <c r="E289" i="5"/>
  <c r="E285" i="5"/>
  <c r="E281" i="5"/>
  <c r="E277" i="5"/>
  <c r="E273" i="5"/>
  <c r="E269" i="5"/>
  <c r="E265" i="5"/>
  <c r="E261" i="5"/>
  <c r="E257" i="5"/>
  <c r="E253" i="5"/>
  <c r="E249" i="5"/>
  <c r="E245" i="5"/>
  <c r="E241" i="5"/>
  <c r="E237" i="5"/>
  <c r="E233" i="5"/>
  <c r="E229" i="5"/>
  <c r="E225" i="5"/>
  <c r="E221" i="5"/>
  <c r="E217" i="5"/>
  <c r="E213" i="5"/>
  <c r="E209" i="5"/>
  <c r="E205" i="5"/>
  <c r="E201" i="5"/>
  <c r="E197" i="5"/>
  <c r="E193" i="5"/>
  <c r="E189" i="5"/>
  <c r="E185" i="5"/>
  <c r="E181" i="5"/>
  <c r="E177" i="5"/>
  <c r="E173" i="5"/>
  <c r="E169" i="5"/>
  <c r="E165" i="5"/>
  <c r="E161" i="5"/>
  <c r="E157" i="5"/>
  <c r="E153" i="5"/>
  <c r="E149" i="5"/>
  <c r="E145" i="5"/>
  <c r="E141" i="5"/>
  <c r="E137" i="5"/>
  <c r="E133" i="5"/>
  <c r="E129" i="5"/>
  <c r="E125" i="5"/>
  <c r="E121" i="5"/>
  <c r="E117" i="5"/>
  <c r="E113" i="5"/>
  <c r="E109" i="5"/>
  <c r="E105" i="5"/>
  <c r="E101" i="5"/>
  <c r="E97" i="5"/>
  <c r="E93" i="5"/>
  <c r="E89" i="5"/>
  <c r="E85" i="5"/>
  <c r="E81" i="5"/>
  <c r="E77" i="5"/>
  <c r="E73" i="5"/>
  <c r="E69" i="5"/>
  <c r="E65" i="5"/>
  <c r="E61" i="5"/>
  <c r="E57" i="5"/>
  <c r="E53" i="5"/>
  <c r="E49" i="5"/>
  <c r="E45" i="5"/>
  <c r="E41" i="5"/>
  <c r="E37" i="5"/>
  <c r="E33" i="5"/>
  <c r="E29" i="5"/>
  <c r="E25" i="5"/>
  <c r="E21" i="5"/>
  <c r="E17" i="5"/>
  <c r="E13" i="5"/>
  <c r="E9" i="5"/>
  <c r="E5" i="5"/>
  <c r="E2336" i="5"/>
  <c r="E2332" i="5"/>
  <c r="E2328" i="5"/>
  <c r="E2324" i="5"/>
  <c r="E2320" i="5"/>
  <c r="E2316" i="5"/>
  <c r="E2312" i="5"/>
  <c r="E2308" i="5"/>
  <c r="E2304" i="5"/>
  <c r="E2300" i="5"/>
  <c r="E2296" i="5"/>
  <c r="E2292" i="5"/>
  <c r="E2288" i="5"/>
  <c r="E2284" i="5"/>
  <c r="E2280" i="5"/>
  <c r="E2276" i="5"/>
  <c r="E2272" i="5"/>
  <c r="E2268" i="5"/>
  <c r="E2264" i="5"/>
  <c r="E2260" i="5"/>
  <c r="E2256" i="5"/>
  <c r="E2252" i="5"/>
  <c r="E2248" i="5"/>
  <c r="E2244" i="5"/>
  <c r="E2240" i="5"/>
  <c r="E2236" i="5"/>
  <c r="E2232" i="5"/>
  <c r="E2228" i="5"/>
  <c r="E2224" i="5"/>
  <c r="E2220" i="5"/>
  <c r="E2216" i="5"/>
  <c r="E2212" i="5"/>
  <c r="E2208" i="5"/>
  <c r="E2204" i="5"/>
  <c r="E2200" i="5"/>
  <c r="E2196" i="5"/>
  <c r="E2192" i="5"/>
  <c r="E2188" i="5"/>
  <c r="E2184" i="5"/>
  <c r="E2180" i="5"/>
  <c r="E2176" i="5"/>
  <c r="E2172" i="5"/>
  <c r="E2168" i="5"/>
  <c r="E2164" i="5"/>
  <c r="E2160" i="5"/>
  <c r="E2156" i="5"/>
  <c r="E2152" i="5"/>
  <c r="E2148" i="5"/>
  <c r="E2144" i="5"/>
  <c r="E2140" i="5"/>
  <c r="E2136" i="5"/>
  <c r="E2132" i="5"/>
  <c r="E2128" i="5"/>
  <c r="E2124" i="5"/>
  <c r="E2120" i="5"/>
  <c r="E2116" i="5"/>
  <c r="E2112" i="5"/>
  <c r="E2108" i="5"/>
  <c r="E2104" i="5"/>
  <c r="E2100" i="5"/>
  <c r="E2096" i="5"/>
  <c r="E2092" i="5"/>
  <c r="E2088" i="5"/>
  <c r="E2084" i="5"/>
  <c r="E2080" i="5"/>
  <c r="E2076" i="5"/>
  <c r="E2072" i="5"/>
  <c r="E2068" i="5"/>
  <c r="E2064" i="5"/>
  <c r="E2060" i="5"/>
  <c r="E2056" i="5"/>
  <c r="E2052" i="5"/>
  <c r="E2048" i="5"/>
  <c r="E2044" i="5"/>
  <c r="E2040" i="5"/>
  <c r="E2036" i="5"/>
  <c r="E2032" i="5"/>
  <c r="E2028" i="5"/>
  <c r="E2024" i="5"/>
  <c r="E2020" i="5"/>
  <c r="E2016" i="5"/>
  <c r="E2012" i="5"/>
  <c r="E2008" i="5"/>
  <c r="E2004" i="5"/>
  <c r="E2000" i="5"/>
  <c r="E1996" i="5"/>
  <c r="E1992" i="5"/>
  <c r="E1988" i="5"/>
  <c r="E1984" i="5"/>
  <c r="E1980" i="5"/>
  <c r="E1976" i="5"/>
  <c r="E1972" i="5"/>
  <c r="E1968" i="5"/>
  <c r="E1964" i="5"/>
  <c r="E1960" i="5"/>
  <c r="E1956" i="5"/>
  <c r="E1952" i="5"/>
  <c r="E1948" i="5"/>
  <c r="E1944" i="5"/>
  <c r="E1940" i="5"/>
  <c r="E1936" i="5"/>
  <c r="E1932" i="5"/>
  <c r="E1928" i="5"/>
  <c r="E1924" i="5"/>
  <c r="E1920" i="5"/>
  <c r="E1916" i="5"/>
  <c r="E1912" i="5"/>
  <c r="E1908" i="5"/>
  <c r="E1904" i="5"/>
  <c r="E1900" i="5"/>
  <c r="E1896" i="5"/>
  <c r="E1892" i="5"/>
  <c r="E1888" i="5"/>
  <c r="E1884" i="5"/>
  <c r="E1880" i="5"/>
  <c r="E1876" i="5"/>
  <c r="E1872" i="5"/>
  <c r="E1868" i="5"/>
  <c r="E1864" i="5"/>
  <c r="E1860" i="5"/>
  <c r="E1856" i="5"/>
  <c r="E1852" i="5"/>
  <c r="E1848" i="5"/>
  <c r="E1844" i="5"/>
  <c r="E1840" i="5"/>
  <c r="E1836" i="5"/>
  <c r="E1832" i="5"/>
  <c r="E1828" i="5"/>
  <c r="E1824" i="5"/>
  <c r="E1820" i="5"/>
  <c r="E1816" i="5"/>
  <c r="E1812" i="5"/>
  <c r="E1808" i="5"/>
  <c r="E1804" i="5"/>
  <c r="E1800" i="5"/>
  <c r="E1796" i="5"/>
  <c r="E1792" i="5"/>
  <c r="E1788" i="5"/>
  <c r="E1784" i="5"/>
  <c r="E1780" i="5"/>
  <c r="E1776" i="5"/>
  <c r="E1772" i="5"/>
  <c r="E1768" i="5"/>
  <c r="E1764" i="5"/>
  <c r="E1760" i="5"/>
  <c r="E1756" i="5"/>
  <c r="E1752" i="5"/>
  <c r="E1748" i="5"/>
  <c r="E1744" i="5"/>
  <c r="E1740" i="5"/>
  <c r="E1736" i="5"/>
  <c r="E1732" i="5"/>
  <c r="E1728" i="5"/>
  <c r="E1724" i="5"/>
  <c r="E1720" i="5"/>
  <c r="E1716" i="5"/>
  <c r="E1712" i="5"/>
  <c r="E1708" i="5"/>
  <c r="E1704" i="5"/>
  <c r="E1700" i="5"/>
  <c r="E1696" i="5"/>
  <c r="E1692" i="5"/>
  <c r="E1688" i="5"/>
  <c r="E1684" i="5"/>
  <c r="E1680" i="5"/>
  <c r="E1676" i="5"/>
  <c r="E1672" i="5"/>
  <c r="E1668" i="5"/>
  <c r="E1664" i="5"/>
  <c r="E1660" i="5"/>
  <c r="E1656" i="5"/>
  <c r="E1652" i="5"/>
  <c r="E1648" i="5"/>
  <c r="E1644" i="5"/>
  <c r="E1640" i="5"/>
  <c r="E1636" i="5"/>
  <c r="E1632" i="5"/>
  <c r="E1628" i="5"/>
  <c r="E1624" i="5"/>
  <c r="E1620" i="5"/>
  <c r="E1616" i="5"/>
  <c r="E1612" i="5"/>
  <c r="E1608" i="5"/>
  <c r="E1604" i="5"/>
  <c r="E1600" i="5"/>
  <c r="E1596" i="5"/>
  <c r="E1592" i="5"/>
  <c r="E1588" i="5"/>
  <c r="E1584" i="5"/>
  <c r="E1580" i="5"/>
  <c r="E1576" i="5"/>
  <c r="E1572" i="5"/>
  <c r="E1568" i="5"/>
  <c r="E1564" i="5"/>
  <c r="E1560" i="5"/>
  <c r="E1556" i="5"/>
  <c r="E1552" i="5"/>
  <c r="E1548" i="5"/>
  <c r="E1544" i="5"/>
  <c r="E1540" i="5"/>
  <c r="E1536" i="5"/>
  <c r="E1532" i="5"/>
  <c r="E1528" i="5"/>
  <c r="E1524" i="5"/>
  <c r="E1520" i="5"/>
  <c r="E1516" i="5"/>
  <c r="E1512" i="5"/>
  <c r="E1508" i="5"/>
  <c r="E1504" i="5"/>
  <c r="E1500" i="5"/>
  <c r="E1496" i="5"/>
  <c r="E1492" i="5"/>
  <c r="E1488" i="5"/>
  <c r="E1484" i="5"/>
  <c r="E1480" i="5"/>
  <c r="E1476" i="5"/>
  <c r="E1472" i="5"/>
  <c r="E1468" i="5"/>
  <c r="E1464" i="5"/>
  <c r="E1460" i="5"/>
  <c r="E1456" i="5"/>
  <c r="E1452" i="5"/>
  <c r="E1448" i="5"/>
  <c r="E1444" i="5"/>
  <c r="E1440" i="5"/>
  <c r="E1436" i="5"/>
  <c r="E1432" i="5"/>
  <c r="E1428" i="5"/>
  <c r="E1424" i="5"/>
  <c r="E1420" i="5"/>
  <c r="E1416" i="5"/>
  <c r="E1412" i="5"/>
  <c r="E1408" i="5"/>
  <c r="E1404" i="5"/>
  <c r="E1400" i="5"/>
  <c r="E1396" i="5"/>
  <c r="E1392" i="5"/>
  <c r="E1388" i="5"/>
  <c r="E1384" i="5"/>
  <c r="E1380" i="5"/>
  <c r="E1376" i="5"/>
  <c r="E1372" i="5"/>
  <c r="E1368" i="5"/>
  <c r="E1364" i="5"/>
  <c r="E1360" i="5"/>
  <c r="E1356" i="5"/>
  <c r="E1352" i="5"/>
  <c r="E1348" i="5"/>
  <c r="E1344" i="5"/>
  <c r="E1340" i="5"/>
  <c r="E1336" i="5"/>
  <c r="E1332" i="5"/>
  <c r="E1328" i="5"/>
  <c r="E1324" i="5"/>
  <c r="E1320" i="5"/>
  <c r="E1316" i="5"/>
  <c r="E1312" i="5"/>
  <c r="E1308" i="5"/>
  <c r="E1304" i="5"/>
  <c r="E1300" i="5"/>
  <c r="E1296" i="5"/>
  <c r="E1292" i="5"/>
  <c r="E1288" i="5"/>
  <c r="E1284" i="5"/>
  <c r="E1280" i="5"/>
  <c r="E1276" i="5"/>
  <c r="E1272" i="5"/>
  <c r="E1268" i="5"/>
  <c r="E1264" i="5"/>
  <c r="E1260" i="5"/>
  <c r="E1256" i="5"/>
  <c r="E1252" i="5"/>
  <c r="E1248" i="5"/>
  <c r="E1244" i="5"/>
  <c r="E1240" i="5"/>
  <c r="E1236" i="5"/>
  <c r="E1232" i="5"/>
  <c r="E1228" i="5"/>
  <c r="E1224" i="5"/>
  <c r="E1220" i="5"/>
  <c r="E1216" i="5"/>
  <c r="E1212" i="5"/>
  <c r="E1208" i="5"/>
  <c r="E1204" i="5"/>
  <c r="E1200" i="5"/>
  <c r="E1196" i="5"/>
  <c r="E1192" i="5"/>
  <c r="E1188" i="5"/>
  <c r="E1184" i="5"/>
  <c r="E1180" i="5"/>
  <c r="E1176" i="5"/>
  <c r="E1172" i="5"/>
  <c r="E1168" i="5"/>
  <c r="E1164" i="5"/>
  <c r="E1160" i="5"/>
  <c r="E1156" i="5"/>
  <c r="E1152" i="5"/>
  <c r="E1148" i="5"/>
  <c r="E1144" i="5"/>
  <c r="E1140" i="5"/>
  <c r="E1136" i="5"/>
  <c r="E1132" i="5"/>
  <c r="E1128" i="5"/>
  <c r="E1124" i="5"/>
  <c r="E1120" i="5"/>
  <c r="E1116" i="5"/>
  <c r="E1112" i="5"/>
  <c r="E1108" i="5"/>
  <c r="E1104" i="5"/>
  <c r="E1100" i="5"/>
  <c r="E1096" i="5"/>
  <c r="E1092" i="5"/>
  <c r="E1088" i="5"/>
  <c r="E1084" i="5"/>
  <c r="E1080" i="5"/>
  <c r="E1076" i="5"/>
  <c r="E1072" i="5"/>
  <c r="E1068" i="5"/>
  <c r="E1064" i="5"/>
  <c r="E1060" i="5"/>
  <c r="E1056" i="5"/>
  <c r="E1052" i="5"/>
  <c r="E1048" i="5"/>
  <c r="E1044" i="5"/>
  <c r="E1040" i="5"/>
  <c r="E1036" i="5"/>
  <c r="E1032" i="5"/>
  <c r="E1028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E748" i="5"/>
  <c r="E744" i="5"/>
  <c r="E740" i="5"/>
  <c r="E736" i="5"/>
  <c r="E732" i="5"/>
  <c r="E728" i="5"/>
  <c r="E724" i="5"/>
  <c r="E720" i="5"/>
  <c r="E716" i="5"/>
  <c r="E712" i="5"/>
  <c r="E708" i="5"/>
  <c r="E704" i="5"/>
  <c r="E700" i="5"/>
  <c r="E696" i="5"/>
  <c r="E692" i="5"/>
  <c r="E688" i="5"/>
  <c r="E684" i="5"/>
  <c r="E680" i="5"/>
  <c r="E676" i="5"/>
  <c r="E672" i="5"/>
  <c r="E668" i="5"/>
  <c r="E664" i="5"/>
  <c r="E660" i="5"/>
  <c r="E656" i="5"/>
  <c r="E652" i="5"/>
  <c r="E648" i="5"/>
  <c r="E644" i="5"/>
  <c r="E640" i="5"/>
  <c r="E636" i="5"/>
  <c r="E632" i="5"/>
  <c r="E628" i="5"/>
  <c r="E624" i="5"/>
  <c r="E620" i="5"/>
  <c r="E616" i="5"/>
  <c r="E612" i="5"/>
  <c r="E608" i="5"/>
  <c r="E604" i="5"/>
  <c r="E600" i="5"/>
  <c r="E596" i="5"/>
  <c r="E592" i="5"/>
  <c r="E588" i="5"/>
  <c r="E584" i="5"/>
  <c r="E580" i="5"/>
  <c r="E576" i="5"/>
  <c r="E572" i="5"/>
  <c r="E568" i="5"/>
  <c r="E564" i="5"/>
  <c r="E560" i="5"/>
  <c r="E556" i="5"/>
  <c r="E552" i="5"/>
  <c r="E548" i="5"/>
  <c r="E544" i="5"/>
  <c r="E540" i="5"/>
  <c r="E536" i="5"/>
  <c r="E532" i="5"/>
  <c r="E528" i="5"/>
  <c r="E524" i="5"/>
  <c r="E520" i="5"/>
  <c r="E516" i="5"/>
  <c r="E512" i="5"/>
  <c r="E508" i="5"/>
  <c r="E504" i="5"/>
  <c r="E500" i="5"/>
  <c r="E496" i="5"/>
  <c r="E492" i="5"/>
  <c r="E488" i="5"/>
  <c r="E484" i="5"/>
  <c r="E480" i="5"/>
  <c r="E476" i="5"/>
  <c r="E472" i="5"/>
  <c r="E468" i="5"/>
  <c r="E464" i="5"/>
  <c r="E460" i="5"/>
  <c r="E456" i="5"/>
  <c r="E452" i="5"/>
  <c r="E448" i="5"/>
  <c r="E444" i="5"/>
  <c r="E440" i="5"/>
  <c r="E436" i="5"/>
  <c r="E432" i="5"/>
  <c r="E428" i="5"/>
  <c r="E424" i="5"/>
  <c r="E420" i="5"/>
  <c r="E416" i="5"/>
  <c r="E412" i="5"/>
  <c r="E408" i="5"/>
  <c r="E404" i="5"/>
  <c r="E400" i="5"/>
  <c r="E396" i="5"/>
  <c r="E392" i="5"/>
  <c r="E388" i="5"/>
  <c r="E384" i="5"/>
  <c r="E380" i="5"/>
  <c r="E376" i="5"/>
  <c r="E372" i="5"/>
  <c r="E368" i="5"/>
  <c r="E364" i="5"/>
  <c r="E360" i="5"/>
  <c r="E356" i="5"/>
  <c r="E352" i="5"/>
  <c r="E348" i="5"/>
  <c r="E344" i="5"/>
  <c r="E340" i="5"/>
  <c r="E336" i="5"/>
  <c r="E332" i="5"/>
  <c r="E328" i="5"/>
  <c r="E324" i="5"/>
  <c r="E320" i="5"/>
  <c r="E316" i="5"/>
  <c r="E312" i="5"/>
  <c r="E308" i="5"/>
  <c r="E304" i="5"/>
  <c r="E300" i="5"/>
  <c r="E296" i="5"/>
  <c r="E292" i="5"/>
  <c r="E288" i="5"/>
  <c r="E284" i="5"/>
  <c r="E280" i="5"/>
  <c r="E276" i="5"/>
  <c r="E272" i="5"/>
  <c r="E268" i="5"/>
  <c r="E264" i="5"/>
  <c r="E260" i="5"/>
  <c r="E256" i="5"/>
  <c r="E252" i="5"/>
  <c r="E248" i="5"/>
  <c r="E244" i="5"/>
  <c r="E240" i="5"/>
  <c r="E236" i="5"/>
  <c r="E232" i="5"/>
  <c r="E228" i="5"/>
  <c r="E224" i="5"/>
  <c r="E220" i="5"/>
  <c r="E216" i="5"/>
  <c r="E212" i="5"/>
  <c r="E208" i="5"/>
  <c r="E204" i="5"/>
  <c r="E200" i="5"/>
  <c r="E196" i="5"/>
  <c r="E192" i="5"/>
  <c r="E188" i="5"/>
  <c r="E184" i="5"/>
  <c r="E180" i="5"/>
  <c r="E176" i="5"/>
  <c r="E172" i="5"/>
  <c r="E168" i="5"/>
  <c r="E164" i="5"/>
  <c r="E160" i="5"/>
  <c r="E156" i="5"/>
  <c r="E152" i="5"/>
  <c r="E148" i="5"/>
  <c r="E144" i="5"/>
  <c r="E140" i="5"/>
  <c r="E136" i="5"/>
  <c r="E132" i="5"/>
  <c r="E128" i="5"/>
  <c r="E124" i="5"/>
  <c r="E120" i="5"/>
  <c r="E116" i="5"/>
  <c r="E112" i="5"/>
  <c r="E108" i="5"/>
  <c r="E104" i="5"/>
  <c r="E100" i="5"/>
  <c r="E96" i="5"/>
  <c r="E92" i="5"/>
  <c r="E88" i="5"/>
  <c r="E84" i="5"/>
  <c r="E80" i="5"/>
  <c r="E76" i="5"/>
  <c r="E72" i="5"/>
  <c r="E68" i="5"/>
  <c r="E64" i="5"/>
  <c r="E60" i="5"/>
  <c r="E56" i="5"/>
  <c r="E52" i="5"/>
  <c r="E48" i="5"/>
  <c r="E44" i="5"/>
  <c r="E40" i="5"/>
  <c r="E36" i="5"/>
  <c r="E32" i="5"/>
  <c r="E28" i="5"/>
  <c r="E24" i="5"/>
  <c r="E20" i="5"/>
  <c r="E16" i="5"/>
  <c r="E12" i="5"/>
  <c r="E8" i="5"/>
  <c r="E4" i="5"/>
  <c r="E2315" i="5"/>
  <c r="E2311" i="5"/>
  <c r="E2307" i="5"/>
  <c r="E2303" i="5"/>
  <c r="E2299" i="5"/>
  <c r="E2295" i="5"/>
  <c r="E2291" i="5"/>
  <c r="E2287" i="5"/>
  <c r="E2283" i="5"/>
  <c r="E2279" i="5"/>
  <c r="E2275" i="5"/>
  <c r="E2271" i="5"/>
  <c r="E2267" i="5"/>
  <c r="E2263" i="5"/>
  <c r="E2259" i="5"/>
  <c r="E2255" i="5"/>
  <c r="E2251" i="5"/>
  <c r="E2247" i="5"/>
  <c r="E2243" i="5"/>
  <c r="E2239" i="5"/>
  <c r="E2235" i="5"/>
  <c r="E2231" i="5"/>
  <c r="E2227" i="5"/>
  <c r="E2223" i="5"/>
  <c r="E2219" i="5"/>
  <c r="E2215" i="5"/>
  <c r="E2211" i="5"/>
  <c r="E2207" i="5"/>
  <c r="E2203" i="5"/>
  <c r="E2199" i="5"/>
  <c r="E2195" i="5"/>
  <c r="E2191" i="5"/>
  <c r="E2187" i="5"/>
  <c r="E2183" i="5"/>
  <c r="E2179" i="5"/>
  <c r="E2175" i="5"/>
  <c r="E2171" i="5"/>
  <c r="E2167" i="5"/>
  <c r="E2163" i="5"/>
  <c r="E2159" i="5"/>
  <c r="E2155" i="5"/>
  <c r="E2151" i="5"/>
  <c r="E2147" i="5"/>
  <c r="E2143" i="5"/>
  <c r="E2139" i="5"/>
  <c r="E2135" i="5"/>
  <c r="E2131" i="5"/>
  <c r="E2127" i="5"/>
  <c r="E2123" i="5"/>
  <c r="E2119" i="5"/>
  <c r="E2115" i="5"/>
  <c r="E2111" i="5"/>
  <c r="E2107" i="5"/>
  <c r="E2103" i="5"/>
  <c r="E2099" i="5"/>
  <c r="E2095" i="5"/>
  <c r="E2091" i="5"/>
  <c r="E2087" i="5"/>
  <c r="E2083" i="5"/>
  <c r="E2079" i="5"/>
  <c r="E2075" i="5"/>
  <c r="E2071" i="5"/>
  <c r="E2067" i="5"/>
  <c r="E2063" i="5"/>
  <c r="E2059" i="5"/>
  <c r="E2055" i="5"/>
  <c r="E2051" i="5"/>
  <c r="E2047" i="5"/>
  <c r="E2043" i="5"/>
  <c r="E2039" i="5"/>
  <c r="E2035" i="5"/>
  <c r="E2031" i="5"/>
  <c r="E2027" i="5"/>
  <c r="E2023" i="5"/>
  <c r="E2019" i="5"/>
  <c r="E2015" i="5"/>
  <c r="E2011" i="5"/>
  <c r="E2007" i="5"/>
  <c r="E2003" i="5"/>
  <c r="E1999" i="5"/>
  <c r="E1995" i="5"/>
  <c r="E1991" i="5"/>
  <c r="E1987" i="5"/>
  <c r="E1983" i="5"/>
  <c r="E1979" i="5"/>
  <c r="E1975" i="5"/>
  <c r="E1971" i="5"/>
  <c r="E1967" i="5"/>
  <c r="E1963" i="5"/>
  <c r="E1959" i="5"/>
  <c r="E1955" i="5"/>
  <c r="E1951" i="5"/>
  <c r="E1947" i="5"/>
  <c r="E1943" i="5"/>
  <c r="E1939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831" i="5"/>
  <c r="E1827" i="5"/>
  <c r="E1823" i="5"/>
  <c r="E1819" i="5"/>
  <c r="E1815" i="5"/>
  <c r="E1811" i="5"/>
  <c r="E1807" i="5"/>
  <c r="E1803" i="5"/>
  <c r="E1799" i="5"/>
  <c r="E1795" i="5"/>
  <c r="E1791" i="5"/>
  <c r="E1787" i="5"/>
  <c r="E1783" i="5"/>
  <c r="E1779" i="5"/>
  <c r="E1775" i="5"/>
  <c r="E1771" i="5"/>
  <c r="E1767" i="5"/>
  <c r="E1763" i="5"/>
  <c r="E1759" i="5"/>
  <c r="E1755" i="5"/>
  <c r="E1751" i="5"/>
  <c r="E1747" i="5"/>
  <c r="E1743" i="5"/>
  <c r="E1739" i="5"/>
  <c r="E1735" i="5"/>
  <c r="E1731" i="5"/>
  <c r="E1727" i="5"/>
  <c r="E1723" i="5"/>
  <c r="E1719" i="5"/>
  <c r="E1715" i="5"/>
  <c r="E1711" i="5"/>
  <c r="E1707" i="5"/>
  <c r="E1703" i="5"/>
  <c r="E1699" i="5"/>
  <c r="E1695" i="5"/>
  <c r="E1691" i="5"/>
  <c r="E1687" i="5"/>
  <c r="E1683" i="5"/>
  <c r="E1679" i="5"/>
  <c r="E1675" i="5"/>
  <c r="E1671" i="5"/>
  <c r="E1667" i="5"/>
  <c r="E1663" i="5"/>
  <c r="E1659" i="5"/>
  <c r="E1655" i="5"/>
  <c r="E1651" i="5"/>
  <c r="E1647" i="5"/>
  <c r="E1643" i="5"/>
  <c r="E1639" i="5"/>
  <c r="E1635" i="5"/>
  <c r="E1631" i="5"/>
  <c r="E1627" i="5"/>
  <c r="E1623" i="5"/>
  <c r="E1619" i="5"/>
  <c r="E1615" i="5"/>
  <c r="E1611" i="5"/>
  <c r="E1607" i="5"/>
  <c r="E1603" i="5"/>
  <c r="E1599" i="5"/>
  <c r="E1595" i="5"/>
  <c r="E1591" i="5"/>
  <c r="E1587" i="5"/>
  <c r="E1583" i="5"/>
  <c r="E1579" i="5"/>
  <c r="E1575" i="5"/>
  <c r="E1571" i="5"/>
  <c r="E1567" i="5"/>
  <c r="E1563" i="5"/>
  <c r="E1559" i="5"/>
  <c r="E1555" i="5"/>
  <c r="E1551" i="5"/>
  <c r="E1547" i="5"/>
  <c r="E1543" i="5"/>
  <c r="E1539" i="5"/>
  <c r="E1535" i="5"/>
  <c r="E1531" i="5"/>
  <c r="E1527" i="5"/>
  <c r="E1523" i="5"/>
  <c r="E1519" i="5"/>
  <c r="E1515" i="5"/>
  <c r="E1511" i="5"/>
  <c r="E1507" i="5"/>
  <c r="E1503" i="5"/>
  <c r="E1499" i="5"/>
  <c r="E1495" i="5"/>
  <c r="E1491" i="5"/>
  <c r="E1487" i="5"/>
  <c r="E1483" i="5"/>
  <c r="E1479" i="5"/>
  <c r="E1475" i="5"/>
  <c r="E1471" i="5"/>
  <c r="E1467" i="5"/>
  <c r="E1463" i="5"/>
  <c r="E1459" i="5"/>
  <c r="E1455" i="5"/>
  <c r="E1451" i="5"/>
  <c r="E1447" i="5"/>
  <c r="E1443" i="5"/>
  <c r="E1439" i="5"/>
  <c r="E1435" i="5"/>
  <c r="E1431" i="5"/>
  <c r="E1427" i="5"/>
  <c r="E1423" i="5"/>
  <c r="E1419" i="5"/>
  <c r="E1415" i="5"/>
  <c r="E1411" i="5"/>
  <c r="E1407" i="5"/>
  <c r="E1403" i="5"/>
  <c r="E1399" i="5"/>
  <c r="E1395" i="5"/>
  <c r="E1391" i="5"/>
  <c r="E1387" i="5"/>
  <c r="E1383" i="5"/>
  <c r="E1379" i="5"/>
  <c r="E1375" i="5"/>
  <c r="E1371" i="5"/>
  <c r="E1367" i="5"/>
  <c r="E1363" i="5"/>
  <c r="E1359" i="5"/>
  <c r="E1355" i="5"/>
  <c r="E1351" i="5"/>
  <c r="E1347" i="5"/>
  <c r="E1343" i="5"/>
  <c r="E1339" i="5"/>
  <c r="E1335" i="5"/>
  <c r="E1331" i="5"/>
  <c r="E1327" i="5"/>
  <c r="E1323" i="5"/>
  <c r="E1319" i="5"/>
  <c r="E1315" i="5"/>
  <c r="E1311" i="5"/>
  <c r="E1307" i="5"/>
  <c r="E1303" i="5"/>
  <c r="E1299" i="5"/>
  <c r="E1295" i="5"/>
  <c r="E1291" i="5"/>
  <c r="E1287" i="5"/>
  <c r="E1283" i="5"/>
  <c r="E1279" i="5"/>
  <c r="E1275" i="5"/>
  <c r="E1271" i="5"/>
  <c r="E1267" i="5"/>
  <c r="E1263" i="5"/>
  <c r="E1259" i="5"/>
  <c r="E1255" i="5"/>
  <c r="E1251" i="5"/>
  <c r="E1247" i="5"/>
  <c r="E1243" i="5"/>
  <c r="E1239" i="5"/>
  <c r="E1235" i="5"/>
  <c r="E1231" i="5"/>
  <c r="E1227" i="5"/>
  <c r="E1223" i="5"/>
  <c r="E1219" i="5"/>
  <c r="E1215" i="5"/>
  <c r="E1211" i="5"/>
  <c r="E1207" i="5"/>
  <c r="E1203" i="5"/>
  <c r="E1199" i="5"/>
  <c r="E1195" i="5"/>
  <c r="E1191" i="5"/>
  <c r="E1187" i="5"/>
  <c r="E1183" i="5"/>
  <c r="E1179" i="5"/>
  <c r="E1175" i="5"/>
  <c r="E1171" i="5"/>
  <c r="E1167" i="5"/>
  <c r="E1163" i="5"/>
  <c r="E1159" i="5"/>
  <c r="E1155" i="5"/>
  <c r="E1151" i="5"/>
  <c r="E1147" i="5"/>
  <c r="E1143" i="5"/>
  <c r="E1139" i="5"/>
  <c r="E1135" i="5"/>
  <c r="E1131" i="5"/>
  <c r="E1127" i="5"/>
  <c r="E1123" i="5"/>
  <c r="E1119" i="5"/>
  <c r="E1115" i="5"/>
  <c r="E1111" i="5"/>
  <c r="E1107" i="5"/>
  <c r="E1103" i="5"/>
  <c r="E1099" i="5"/>
  <c r="E1095" i="5"/>
  <c r="E1091" i="5"/>
  <c r="E1087" i="5"/>
  <c r="E1083" i="5"/>
  <c r="E1079" i="5"/>
  <c r="E1075" i="5"/>
  <c r="E1071" i="5"/>
  <c r="E1067" i="5"/>
  <c r="E1063" i="5"/>
  <c r="E1059" i="5"/>
  <c r="E1055" i="5"/>
  <c r="E1051" i="5"/>
  <c r="E1047" i="5"/>
  <c r="E1043" i="5"/>
  <c r="E1039" i="5"/>
  <c r="E1035" i="5"/>
  <c r="E1031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11" i="5"/>
  <c r="E907" i="5"/>
  <c r="E903" i="5"/>
  <c r="E899" i="5"/>
  <c r="E895" i="5"/>
  <c r="E891" i="5"/>
  <c r="E887" i="5"/>
  <c r="E883" i="5"/>
  <c r="E879" i="5"/>
  <c r="E875" i="5"/>
  <c r="E871" i="5"/>
  <c r="E867" i="5"/>
  <c r="E863" i="5"/>
  <c r="E859" i="5"/>
  <c r="E855" i="5"/>
  <c r="E851" i="5"/>
  <c r="E847" i="5"/>
  <c r="E843" i="5"/>
  <c r="E839" i="5"/>
  <c r="E835" i="5"/>
  <c r="E831" i="5"/>
  <c r="E827" i="5"/>
  <c r="E823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675" i="5"/>
  <c r="E671" i="5"/>
  <c r="E667" i="5"/>
  <c r="E663" i="5"/>
  <c r="E659" i="5"/>
  <c r="E655" i="5"/>
  <c r="E651" i="5"/>
  <c r="E647" i="5"/>
  <c r="E643" i="5"/>
  <c r="E639" i="5"/>
  <c r="E635" i="5"/>
  <c r="E631" i="5"/>
  <c r="E627" i="5"/>
  <c r="E623" i="5"/>
  <c r="E619" i="5"/>
  <c r="E615" i="5"/>
  <c r="E611" i="5"/>
  <c r="E607" i="5"/>
  <c r="E603" i="5"/>
  <c r="E599" i="5"/>
  <c r="E595" i="5"/>
  <c r="E591" i="5"/>
  <c r="E587" i="5"/>
  <c r="E583" i="5"/>
  <c r="E579" i="5"/>
  <c r="E575" i="5"/>
  <c r="E571" i="5"/>
  <c r="E567" i="5"/>
  <c r="E563" i="5"/>
  <c r="E559" i="5"/>
  <c r="E555" i="5"/>
  <c r="E551" i="5"/>
  <c r="E547" i="5"/>
  <c r="E543" i="5"/>
  <c r="E539" i="5"/>
  <c r="E535" i="5"/>
  <c r="E531" i="5"/>
  <c r="E527" i="5"/>
  <c r="E523" i="5"/>
  <c r="E519" i="5"/>
  <c r="E515" i="5"/>
  <c r="E511" i="5"/>
  <c r="E507" i="5"/>
  <c r="E503" i="5"/>
  <c r="E499" i="5"/>
  <c r="E495" i="5"/>
  <c r="E491" i="5"/>
  <c r="E487" i="5"/>
  <c r="E483" i="5"/>
  <c r="E479" i="5"/>
  <c r="E475" i="5"/>
  <c r="E471" i="5"/>
  <c r="E467" i="5"/>
  <c r="E463" i="5"/>
  <c r="E459" i="5"/>
  <c r="E455" i="5"/>
  <c r="E451" i="5"/>
  <c r="E447" i="5"/>
  <c r="E443" i="5"/>
  <c r="E439" i="5"/>
  <c r="E435" i="5"/>
  <c r="E431" i="5"/>
  <c r="E427" i="5"/>
  <c r="E423" i="5"/>
  <c r="E419" i="5"/>
  <c r="E415" i="5"/>
  <c r="E411" i="5"/>
  <c r="E407" i="5"/>
  <c r="E403" i="5"/>
  <c r="E399" i="5"/>
  <c r="E395" i="5"/>
  <c r="E391" i="5"/>
  <c r="E387" i="5"/>
  <c r="E383" i="5"/>
  <c r="E379" i="5"/>
  <c r="E375" i="5"/>
  <c r="E371" i="5"/>
  <c r="E367" i="5"/>
  <c r="E363" i="5"/>
  <c r="E359" i="5"/>
  <c r="E355" i="5"/>
  <c r="E351" i="5"/>
  <c r="E347" i="5"/>
  <c r="E343" i="5"/>
  <c r="E339" i="5"/>
  <c r="E335" i="5"/>
  <c r="E331" i="5"/>
  <c r="E327" i="5"/>
  <c r="E323" i="5"/>
  <c r="E319" i="5"/>
  <c r="E315" i="5"/>
  <c r="E311" i="5"/>
  <c r="E307" i="5"/>
  <c r="E303" i="5"/>
  <c r="E299" i="5"/>
  <c r="E295" i="5"/>
  <c r="E291" i="5"/>
  <c r="E287" i="5"/>
  <c r="E283" i="5"/>
  <c r="E279" i="5"/>
  <c r="E275" i="5"/>
  <c r="E271" i="5"/>
  <c r="E267" i="5"/>
  <c r="E263" i="5"/>
  <c r="E259" i="5"/>
  <c r="E255" i="5"/>
  <c r="E251" i="5"/>
  <c r="E247" i="5"/>
  <c r="E243" i="5"/>
  <c r="E239" i="5"/>
  <c r="E235" i="5"/>
  <c r="E231" i="5"/>
  <c r="E227" i="5"/>
  <c r="E223" i="5"/>
  <c r="E219" i="5"/>
  <c r="E215" i="5"/>
  <c r="E211" i="5"/>
  <c r="E207" i="5"/>
  <c r="E203" i="5"/>
  <c r="E199" i="5"/>
  <c r="E195" i="5"/>
  <c r="E191" i="5"/>
  <c r="E187" i="5"/>
  <c r="E183" i="5"/>
  <c r="E179" i="5"/>
  <c r="E175" i="5"/>
  <c r="E171" i="5"/>
  <c r="E167" i="5"/>
  <c r="E163" i="5"/>
  <c r="E159" i="5"/>
  <c r="E155" i="5"/>
  <c r="E151" i="5"/>
  <c r="E147" i="5"/>
  <c r="E143" i="5"/>
  <c r="E139" i="5"/>
  <c r="E135" i="5"/>
  <c r="E131" i="5"/>
  <c r="E127" i="5"/>
  <c r="E123" i="5"/>
  <c r="E119" i="5"/>
  <c r="E115" i="5"/>
  <c r="E111" i="5"/>
  <c r="E107" i="5"/>
  <c r="E103" i="5"/>
  <c r="E99" i="5"/>
  <c r="E95" i="5"/>
  <c r="E91" i="5"/>
  <c r="E87" i="5"/>
  <c r="E83" i="5"/>
  <c r="E79" i="5"/>
  <c r="E75" i="5"/>
  <c r="E71" i="5"/>
  <c r="E67" i="5"/>
  <c r="E63" i="5"/>
  <c r="E59" i="5"/>
  <c r="E55" i="5"/>
  <c r="E51" i="5"/>
  <c r="E47" i="5"/>
  <c r="E43" i="5"/>
  <c r="E39" i="5"/>
  <c r="E35" i="5"/>
  <c r="E31" i="5"/>
  <c r="E27" i="5"/>
  <c r="E23" i="5"/>
  <c r="E19" i="5"/>
  <c r="E15" i="5"/>
  <c r="E11" i="5"/>
  <c r="E7" i="5"/>
  <c r="E3" i="5"/>
  <c r="M2" i="5"/>
  <c r="U2" i="5" s="1"/>
  <c r="AL15" i="5" a="1"/>
  <c r="AL15" i="5" s="1"/>
  <c r="AM15" i="5" a="1"/>
  <c r="AM15" i="5" s="1"/>
  <c r="AJ1295" i="5" a="1"/>
  <c r="AJ1295" i="5" s="1"/>
  <c r="AJ1291" i="5" a="1"/>
  <c r="AJ1291" i="5" s="1"/>
  <c r="AJ1287" i="5" a="1"/>
  <c r="AJ1287" i="5" s="1"/>
  <c r="AJ1283" i="5" a="1"/>
  <c r="AJ1283" i="5" s="1"/>
  <c r="AJ1279" i="5" a="1"/>
  <c r="AJ1279" i="5" s="1"/>
  <c r="AJ1275" i="5" a="1"/>
  <c r="AJ1275" i="5" s="1"/>
  <c r="AJ1271" i="5" a="1"/>
  <c r="AJ1271" i="5" s="1"/>
  <c r="AJ1267" i="5" a="1"/>
  <c r="AJ1267" i="5" s="1"/>
  <c r="AJ1263" i="5" a="1"/>
  <c r="AJ1263" i="5" s="1"/>
  <c r="AJ1259" i="5" a="1"/>
  <c r="AJ1259" i="5" s="1"/>
  <c r="AJ1255" i="5" a="1"/>
  <c r="AJ1255" i="5" s="1"/>
  <c r="AJ1251" i="5" a="1"/>
  <c r="AJ1251" i="5" s="1"/>
  <c r="AJ1247" i="5" a="1"/>
  <c r="AJ1247" i="5" s="1"/>
  <c r="AJ1243" i="5" a="1"/>
  <c r="AJ1243" i="5" s="1"/>
  <c r="AJ1240" i="5" a="1"/>
  <c r="AJ1240" i="5" s="1"/>
  <c r="AJ1234" i="5" a="1"/>
  <c r="AJ1234" i="5" s="1"/>
  <c r="AJ1231" i="5" a="1"/>
  <c r="AJ1231" i="5" s="1"/>
  <c r="AJ1228" i="5" a="1"/>
  <c r="AJ1228" i="5" s="1"/>
  <c r="AJ1224" i="5" a="1"/>
  <c r="AJ1224" i="5" s="1"/>
  <c r="AJ1218" i="5" a="1"/>
  <c r="AJ1218" i="5" s="1"/>
  <c r="AJ1215" i="5" a="1"/>
  <c r="AJ1215" i="5" s="1"/>
  <c r="AJ1212" i="5" a="1"/>
  <c r="AJ1212" i="5" s="1"/>
  <c r="AJ1206" i="5" a="1"/>
  <c r="AJ1206" i="5" s="1"/>
  <c r="AJ1193" i="5" a="1"/>
  <c r="AJ1193" i="5" s="1"/>
  <c r="AJ1187" i="5" a="1"/>
  <c r="AJ1187" i="5" s="1"/>
  <c r="AJ1181" i="5" a="1"/>
  <c r="AJ1181" i="5" s="1"/>
  <c r="AJ1174" i="5" a="1"/>
  <c r="AJ1174" i="5" s="1"/>
  <c r="AJ1161" i="5" a="1"/>
  <c r="AJ1161" i="5" s="1"/>
  <c r="AJ1155" i="5" a="1"/>
  <c r="AJ1155" i="5" s="1"/>
  <c r="AJ1149" i="5" a="1"/>
  <c r="AJ1149" i="5" s="1"/>
  <c r="AJ1142" i="5" a="1"/>
  <c r="AJ1142" i="5" s="1"/>
  <c r="AJ1129" i="5" a="1"/>
  <c r="AJ1129" i="5" s="1"/>
  <c r="AJ1123" i="5" a="1"/>
  <c r="AJ1123" i="5" s="1"/>
  <c r="AJ1117" i="5" a="1"/>
  <c r="AJ1117" i="5" s="1"/>
  <c r="AJ1110" i="5" a="1"/>
  <c r="AJ1110" i="5" s="1"/>
  <c r="AJ1097" i="5" a="1"/>
  <c r="AJ1097" i="5" s="1"/>
  <c r="AJ1091" i="5" a="1"/>
  <c r="AJ1091" i="5" s="1"/>
  <c r="AJ1085" i="5" a="1"/>
  <c r="AJ1085" i="5" s="1"/>
  <c r="AJ1078" i="5" a="1"/>
  <c r="AJ1078" i="5" s="1"/>
  <c r="AJ1065" i="5" a="1"/>
  <c r="AJ1065" i="5" s="1"/>
  <c r="AJ1059" i="5" a="1"/>
  <c r="AJ1059" i="5" s="1"/>
  <c r="AJ1053" i="5" a="1"/>
  <c r="AJ1053" i="5" s="1"/>
  <c r="AJ1046" i="5" a="1"/>
  <c r="AJ1046" i="5" s="1"/>
  <c r="AJ1033" i="5" a="1"/>
  <c r="AJ1033" i="5" s="1"/>
  <c r="AJ1027" i="5" a="1"/>
  <c r="AJ1027" i="5" s="1"/>
  <c r="AJ1021" i="5" a="1"/>
  <c r="AJ1021" i="5" s="1"/>
  <c r="AJ1014" i="5" a="1"/>
  <c r="AJ1014" i="5" s="1"/>
  <c r="AJ1001" i="5" a="1"/>
  <c r="AJ1001" i="5" s="1"/>
  <c r="AJ995" i="5" a="1"/>
  <c r="AJ995" i="5" s="1"/>
  <c r="AJ989" i="5" a="1"/>
  <c r="AJ989" i="5" s="1"/>
  <c r="AJ982" i="5" a="1"/>
  <c r="AJ982" i="5" s="1"/>
  <c r="AJ969" i="5" a="1"/>
  <c r="AJ969" i="5" s="1"/>
  <c r="AJ963" i="5" a="1"/>
  <c r="AJ963" i="5" s="1"/>
  <c r="AJ957" i="5" a="1"/>
  <c r="AJ957" i="5" s="1"/>
  <c r="AJ950" i="5" a="1"/>
  <c r="AJ950" i="5" s="1"/>
  <c r="AJ937" i="5" a="1"/>
  <c r="AJ937" i="5" s="1"/>
  <c r="AJ931" i="5" a="1"/>
  <c r="AJ931" i="5" s="1"/>
  <c r="AJ925" i="5" a="1"/>
  <c r="AJ925" i="5" s="1"/>
  <c r="AJ918" i="5" a="1"/>
  <c r="AJ918" i="5" s="1"/>
  <c r="AJ905" i="5" a="1"/>
  <c r="AJ905" i="5" s="1"/>
  <c r="AJ899" i="5" a="1"/>
  <c r="AJ899" i="5" s="1"/>
  <c r="AJ893" i="5" a="1"/>
  <c r="AJ893" i="5" s="1"/>
  <c r="AJ886" i="5" a="1"/>
  <c r="AJ886" i="5" s="1"/>
  <c r="AJ873" i="5" a="1"/>
  <c r="AJ873" i="5" s="1"/>
  <c r="AJ867" i="5" a="1"/>
  <c r="AJ867" i="5" s="1"/>
  <c r="AJ861" i="5" a="1"/>
  <c r="AJ861" i="5" s="1"/>
  <c r="AJ854" i="5" a="1"/>
  <c r="AJ854" i="5" s="1"/>
  <c r="AJ841" i="5" a="1"/>
  <c r="AJ841" i="5" s="1"/>
  <c r="AJ835" i="5" a="1"/>
  <c r="AJ835" i="5" s="1"/>
  <c r="AJ829" i="5" a="1"/>
  <c r="AJ829" i="5" s="1"/>
  <c r="AJ822" i="5" a="1"/>
  <c r="AJ822" i="5" s="1"/>
  <c r="AJ809" i="5" a="1"/>
  <c r="AJ809" i="5" s="1"/>
  <c r="AJ803" i="5" a="1"/>
  <c r="AJ803" i="5" s="1"/>
  <c r="AJ797" i="5" a="1"/>
  <c r="AJ797" i="5" s="1"/>
  <c r="AJ790" i="5" a="1"/>
  <c r="AJ790" i="5" s="1"/>
  <c r="AJ777" i="5" a="1"/>
  <c r="AJ777" i="5" s="1"/>
  <c r="AJ771" i="5" a="1"/>
  <c r="AJ771" i="5" s="1"/>
  <c r="AJ765" i="5" a="1"/>
  <c r="AJ765" i="5" s="1"/>
  <c r="AJ758" i="5" a="1"/>
  <c r="AJ758" i="5" s="1"/>
  <c r="AJ745" i="5" a="1"/>
  <c r="AJ745" i="5" s="1"/>
  <c r="AJ739" i="5" a="1"/>
  <c r="AJ739" i="5" s="1"/>
  <c r="AJ732" i="5" a="1"/>
  <c r="AJ732" i="5" s="1"/>
  <c r="AJ725" i="5" a="1"/>
  <c r="AJ725" i="5" s="1"/>
  <c r="AJ718" i="5" a="1"/>
  <c r="AJ718" i="5" s="1"/>
  <c r="AJ711" i="5" a="1"/>
  <c r="AJ711" i="5" s="1"/>
  <c r="AJ696" i="5" a="1"/>
  <c r="AJ696" i="5" s="1"/>
  <c r="AJ689" i="5" a="1"/>
  <c r="AJ689" i="5" s="1"/>
  <c r="AJ682" i="5" a="1"/>
  <c r="AJ682" i="5" s="1"/>
  <c r="AJ675" i="5" a="1"/>
  <c r="AJ675" i="5" s="1"/>
  <c r="AJ668" i="5" a="1"/>
  <c r="AJ668" i="5" s="1"/>
  <c r="AJ661" i="5" a="1"/>
  <c r="AJ661" i="5" s="1"/>
  <c r="AJ654" i="5" a="1"/>
  <c r="AJ654" i="5" s="1"/>
  <c r="AJ647" i="5" a="1"/>
  <c r="AJ647" i="5" s="1"/>
  <c r="AJ632" i="5" a="1"/>
  <c r="AJ632" i="5" s="1"/>
  <c r="AJ625" i="5" a="1"/>
  <c r="AJ625" i="5" s="1"/>
  <c r="AJ618" i="5" a="1"/>
  <c r="AJ618" i="5" s="1"/>
  <c r="AJ611" i="5" a="1"/>
  <c r="AJ611" i="5" s="1"/>
  <c r="AJ604" i="5" a="1"/>
  <c r="AJ604" i="5" s="1"/>
  <c r="AJ581" i="5" a="1"/>
  <c r="AJ581" i="5" s="1"/>
  <c r="AJ575" i="5" a="1"/>
  <c r="AJ575" i="5" s="1"/>
  <c r="AJ569" i="5" a="1"/>
  <c r="AJ569" i="5" s="1"/>
  <c r="AJ563" i="5" a="1"/>
  <c r="AJ563" i="5" s="1"/>
  <c r="AJ558" i="5" a="1"/>
  <c r="AJ558" i="5" s="1"/>
  <c r="AJ552" i="5" a="1"/>
  <c r="AJ552" i="5" s="1"/>
  <c r="AJ546" i="5" a="1"/>
  <c r="AJ546" i="5" s="1"/>
  <c r="AJ540" i="5" a="1"/>
  <c r="AJ540" i="5" s="1"/>
  <c r="AJ534" i="5" a="1"/>
  <c r="AJ534" i="5" s="1"/>
  <c r="AJ527" i="5" a="1"/>
  <c r="AJ527" i="5" s="1"/>
  <c r="AJ520" i="5" a="1"/>
  <c r="AJ520" i="5" s="1"/>
  <c r="AJ513" i="5" a="1"/>
  <c r="AJ513" i="5" s="1"/>
  <c r="AJ506" i="5" a="1"/>
  <c r="AJ506" i="5" s="1"/>
  <c r="AJ491" i="5" a="1"/>
  <c r="AJ491" i="5" s="1"/>
  <c r="AJ484" i="5" a="1"/>
  <c r="AJ484" i="5" s="1"/>
  <c r="AJ477" i="5" a="1"/>
  <c r="AJ477" i="5" s="1"/>
  <c r="AJ470" i="5" a="1"/>
  <c r="AJ470" i="5" s="1"/>
  <c r="AJ463" i="5" a="1"/>
  <c r="AJ463" i="5" s="1"/>
  <c r="AJ456" i="5" a="1"/>
  <c r="AJ456" i="5" s="1"/>
  <c r="AJ449" i="5" a="1"/>
  <c r="AJ449" i="5" s="1"/>
  <c r="AJ442" i="5" a="1"/>
  <c r="AJ442" i="5" s="1"/>
  <c r="AJ427" i="5" a="1"/>
  <c r="AJ427" i="5" s="1"/>
  <c r="AJ420" i="5" a="1"/>
  <c r="AJ420" i="5" s="1"/>
  <c r="AJ413" i="5" a="1"/>
  <c r="AJ413" i="5" s="1"/>
  <c r="AJ406" i="5" a="1"/>
  <c r="AJ406" i="5" s="1"/>
  <c r="AJ399" i="5" a="1"/>
  <c r="AJ399" i="5" s="1"/>
  <c r="AJ392" i="5" a="1"/>
  <c r="AJ392" i="5" s="1"/>
  <c r="AJ385" i="5" a="1"/>
  <c r="AJ385" i="5" s="1"/>
  <c r="AJ378" i="5" a="1"/>
  <c r="AJ378" i="5" s="1"/>
  <c r="AJ363" i="5" a="1"/>
  <c r="AJ363" i="5" s="1"/>
  <c r="AJ357" i="5" a="1"/>
  <c r="AJ357" i="5" s="1"/>
  <c r="AJ334" i="5" a="1"/>
  <c r="AJ334" i="5" s="1"/>
  <c r="AJ325" i="5" a="1"/>
  <c r="AJ325" i="5" s="1"/>
  <c r="AJ317" i="5" a="1"/>
  <c r="AJ317" i="5" s="1"/>
  <c r="AJ308" i="5" a="1"/>
  <c r="AJ308" i="5" s="1"/>
  <c r="AJ299" i="5" a="1"/>
  <c r="AJ299" i="5" s="1"/>
  <c r="AJ291" i="5" a="1"/>
  <c r="AJ291" i="5" s="1"/>
  <c r="AJ281" i="5" a="1"/>
  <c r="AJ281" i="5" s="1"/>
  <c r="AJ271" i="5" a="1"/>
  <c r="AJ271" i="5" s="1"/>
  <c r="AJ243" i="5" a="1"/>
  <c r="AJ243" i="5" s="1"/>
  <c r="AJ226" i="5" a="1"/>
  <c r="AJ226" i="5" s="1"/>
  <c r="AJ217" i="5" a="1"/>
  <c r="AJ217" i="5" s="1"/>
  <c r="AJ209" i="5" a="1"/>
  <c r="AJ209" i="5" s="1"/>
  <c r="AJ200" i="5" a="1"/>
  <c r="AJ200" i="5" s="1"/>
  <c r="AJ191" i="5" a="1"/>
  <c r="AJ191" i="5" s="1"/>
  <c r="AJ183" i="5" a="1"/>
  <c r="AJ183" i="5" s="1"/>
  <c r="AJ174" i="5" a="1"/>
  <c r="AJ174" i="5" s="1"/>
  <c r="AJ165" i="5" a="1"/>
  <c r="AJ165" i="5" s="1"/>
  <c r="AJ157" i="5" a="1"/>
  <c r="AJ157" i="5" s="1"/>
  <c r="AJ147" i="5" a="1"/>
  <c r="AJ147" i="5" s="1"/>
  <c r="AJ122" i="5" a="1"/>
  <c r="AJ122" i="5" s="1"/>
  <c r="AJ114" i="5" a="1"/>
  <c r="AJ114" i="5" s="1"/>
  <c r="AJ106" i="5" a="1"/>
  <c r="AJ106" i="5" s="1"/>
  <c r="AJ97" i="5" a="1"/>
  <c r="AJ97" i="5" s="1"/>
  <c r="AJ88" i="5" a="1"/>
  <c r="AJ88" i="5" s="1"/>
  <c r="AJ80" i="5" a="1"/>
  <c r="AJ80" i="5" s="1"/>
  <c r="AJ71" i="5" a="1"/>
  <c r="AJ71" i="5" s="1"/>
  <c r="AJ54" i="5" a="1"/>
  <c r="AJ54" i="5" s="1"/>
  <c r="AJ44" i="5" a="1"/>
  <c r="AJ44" i="5" s="1"/>
  <c r="AJ35" i="5" a="1"/>
  <c r="AJ35" i="5" s="1"/>
  <c r="AJ27" i="5" a="1"/>
  <c r="AJ27" i="5" s="1"/>
  <c r="AJ10" i="5" a="1"/>
  <c r="AJ10" i="5" s="1"/>
  <c r="AJ1294" i="5" a="1"/>
  <c r="AJ1294" i="5" s="1"/>
  <c r="AJ1290" i="5" a="1"/>
  <c r="AJ1290" i="5" s="1"/>
  <c r="AJ1286" i="5" a="1"/>
  <c r="AJ1286" i="5" s="1"/>
  <c r="AJ1282" i="5" a="1"/>
  <c r="AJ1282" i="5" s="1"/>
  <c r="AJ1278" i="5" a="1"/>
  <c r="AJ1278" i="5" s="1"/>
  <c r="AJ1274" i="5" a="1"/>
  <c r="AJ1274" i="5" s="1"/>
  <c r="AJ1270" i="5" a="1"/>
  <c r="AJ1270" i="5" s="1"/>
  <c r="AJ1266" i="5" a="1"/>
  <c r="AJ1266" i="5" s="1"/>
  <c r="AJ1262" i="5" a="1"/>
  <c r="AJ1262" i="5" s="1"/>
  <c r="AJ1258" i="5" a="1"/>
  <c r="AJ1258" i="5" s="1"/>
  <c r="AJ1254" i="5" a="1"/>
  <c r="AJ1254" i="5" s="1"/>
  <c r="AJ1250" i="5" a="1"/>
  <c r="AJ1250" i="5" s="1"/>
  <c r="AJ1246" i="5" a="1"/>
  <c r="AJ1246" i="5" s="1"/>
  <c r="AJ1242" i="5" a="1"/>
  <c r="AJ1242" i="5" s="1"/>
  <c r="AJ1237" i="5" a="1"/>
  <c r="AJ1237" i="5" s="1"/>
  <c r="AJ1233" i="5" a="1"/>
  <c r="AJ1233" i="5" s="1"/>
  <c r="AJ1230" i="5" a="1"/>
  <c r="AJ1230" i="5" s="1"/>
  <c r="AJ1227" i="5" a="1"/>
  <c r="AJ1227" i="5" s="1"/>
  <c r="AJ1221" i="5" a="1"/>
  <c r="AJ1221" i="5" s="1"/>
  <c r="AJ1217" i="5" a="1"/>
  <c r="AJ1217" i="5" s="1"/>
  <c r="AJ1214" i="5" a="1"/>
  <c r="AJ1214" i="5" s="1"/>
  <c r="AJ1210" i="5" a="1"/>
  <c r="AJ1210" i="5" s="1"/>
  <c r="AJ1204" i="5" a="1"/>
  <c r="AJ1204" i="5" s="1"/>
  <c r="AJ1191" i="5" a="1"/>
  <c r="AJ1191" i="5" s="1"/>
  <c r="AJ1184" i="5" a="1"/>
  <c r="AJ1184" i="5" s="1"/>
  <c r="AJ1178" i="5" a="1"/>
  <c r="AJ1178" i="5" s="1"/>
  <c r="AJ1172" i="5" a="1"/>
  <c r="AJ1172" i="5" s="1"/>
  <c r="AJ1159" i="5" a="1"/>
  <c r="AJ1159" i="5" s="1"/>
  <c r="AJ1152" i="5" a="1"/>
  <c r="AJ1152" i="5" s="1"/>
  <c r="AJ1146" i="5" a="1"/>
  <c r="AJ1146" i="5" s="1"/>
  <c r="AJ1140" i="5" a="1"/>
  <c r="AJ1140" i="5" s="1"/>
  <c r="AJ1127" i="5" a="1"/>
  <c r="AJ1127" i="5" s="1"/>
  <c r="AJ1120" i="5" a="1"/>
  <c r="AJ1120" i="5" s="1"/>
  <c r="AJ1114" i="5" a="1"/>
  <c r="AJ1114" i="5" s="1"/>
  <c r="AJ1108" i="5" a="1"/>
  <c r="AJ1108" i="5" s="1"/>
  <c r="AJ1095" i="5" a="1"/>
  <c r="AJ1095" i="5" s="1"/>
  <c r="AJ1088" i="5" a="1"/>
  <c r="AJ1088" i="5" s="1"/>
  <c r="AJ1082" i="5" a="1"/>
  <c r="AJ1082" i="5" s="1"/>
  <c r="AJ1076" i="5" a="1"/>
  <c r="AJ1076" i="5" s="1"/>
  <c r="AJ1063" i="5" a="1"/>
  <c r="AJ1063" i="5" s="1"/>
  <c r="AJ1056" i="5" a="1"/>
  <c r="AJ1056" i="5" s="1"/>
  <c r="AJ1050" i="5" a="1"/>
  <c r="AJ1050" i="5" s="1"/>
  <c r="AJ1044" i="5" a="1"/>
  <c r="AJ1044" i="5" s="1"/>
  <c r="AJ1031" i="5" a="1"/>
  <c r="AJ1031" i="5" s="1"/>
  <c r="AJ1024" i="5" a="1"/>
  <c r="AJ1024" i="5" s="1"/>
  <c r="AJ1018" i="5" a="1"/>
  <c r="AJ1018" i="5" s="1"/>
  <c r="AJ1012" i="5" a="1"/>
  <c r="AJ1012" i="5" s="1"/>
  <c r="AJ999" i="5" a="1"/>
  <c r="AJ999" i="5" s="1"/>
  <c r="AJ992" i="5" a="1"/>
  <c r="AJ992" i="5" s="1"/>
  <c r="AJ986" i="5" a="1"/>
  <c r="AJ986" i="5" s="1"/>
  <c r="AJ980" i="5" a="1"/>
  <c r="AJ980" i="5" s="1"/>
  <c r="AJ967" i="5" a="1"/>
  <c r="AJ967" i="5" s="1"/>
  <c r="AJ960" i="5" a="1"/>
  <c r="AJ960" i="5" s="1"/>
  <c r="AJ954" i="5" a="1"/>
  <c r="AJ954" i="5" s="1"/>
  <c r="AJ948" i="5" a="1"/>
  <c r="AJ948" i="5" s="1"/>
  <c r="AJ935" i="5" a="1"/>
  <c r="AJ935" i="5" s="1"/>
  <c r="AJ928" i="5" a="1"/>
  <c r="AJ928" i="5" s="1"/>
  <c r="AJ922" i="5" a="1"/>
  <c r="AJ922" i="5" s="1"/>
  <c r="AJ916" i="5" a="1"/>
  <c r="AJ916" i="5" s="1"/>
  <c r="AJ903" i="5" a="1"/>
  <c r="AJ903" i="5" s="1"/>
  <c r="AJ896" i="5" a="1"/>
  <c r="AJ896" i="5" s="1"/>
  <c r="AJ890" i="5" a="1"/>
  <c r="AJ890" i="5" s="1"/>
  <c r="AJ884" i="5" a="1"/>
  <c r="AJ884" i="5" s="1"/>
  <c r="AJ871" i="5" a="1"/>
  <c r="AJ871" i="5" s="1"/>
  <c r="AJ864" i="5" a="1"/>
  <c r="AJ864" i="5" s="1"/>
  <c r="AJ858" i="5" a="1"/>
  <c r="AJ858" i="5" s="1"/>
  <c r="AJ852" i="5" a="1"/>
  <c r="AJ852" i="5" s="1"/>
  <c r="AJ839" i="5" a="1"/>
  <c r="AJ839" i="5" s="1"/>
  <c r="AJ832" i="5" a="1"/>
  <c r="AJ832" i="5" s="1"/>
  <c r="AJ826" i="5" a="1"/>
  <c r="AJ826" i="5" s="1"/>
  <c r="AJ820" i="5" a="1"/>
  <c r="AJ820" i="5" s="1"/>
  <c r="AJ807" i="5" a="1"/>
  <c r="AJ807" i="5" s="1"/>
  <c r="AJ800" i="5" a="1"/>
  <c r="AJ800" i="5" s="1"/>
  <c r="AJ794" i="5" a="1"/>
  <c r="AJ794" i="5" s="1"/>
  <c r="AJ788" i="5" a="1"/>
  <c r="AJ788" i="5" s="1"/>
  <c r="AJ775" i="5" a="1"/>
  <c r="AJ775" i="5" s="1"/>
  <c r="AJ768" i="5" a="1"/>
  <c r="AJ768" i="5" s="1"/>
  <c r="AJ762" i="5" a="1"/>
  <c r="AJ762" i="5" s="1"/>
  <c r="AJ756" i="5" a="1"/>
  <c r="AJ756" i="5" s="1"/>
  <c r="AJ743" i="5" a="1"/>
  <c r="AJ743" i="5" s="1"/>
  <c r="AJ736" i="5" a="1"/>
  <c r="AJ736" i="5" s="1"/>
  <c r="AJ729" i="5" a="1"/>
  <c r="AJ729" i="5" s="1"/>
  <c r="AJ722" i="5" a="1"/>
  <c r="AJ722" i="5" s="1"/>
  <c r="AJ715" i="5" a="1"/>
  <c r="AJ715" i="5" s="1"/>
  <c r="AJ708" i="5" a="1"/>
  <c r="AJ708" i="5" s="1"/>
  <c r="AJ701" i="5" a="1"/>
  <c r="AJ701" i="5" s="1"/>
  <c r="AJ694" i="5" a="1"/>
  <c r="AJ694" i="5" s="1"/>
  <c r="AJ687" i="5" a="1"/>
  <c r="AJ687" i="5" s="1"/>
  <c r="AJ672" i="5" a="1"/>
  <c r="AJ672" i="5" s="1"/>
  <c r="AJ665" i="5" a="1"/>
  <c r="AJ665" i="5" s="1"/>
  <c r="AJ658" i="5" a="1"/>
  <c r="AJ658" i="5" s="1"/>
  <c r="AJ651" i="5" a="1"/>
  <c r="AJ651" i="5" s="1"/>
  <c r="AJ644" i="5" a="1"/>
  <c r="AJ644" i="5" s="1"/>
  <c r="AJ637" i="5" a="1"/>
  <c r="AJ637" i="5" s="1"/>
  <c r="AJ630" i="5" a="1"/>
  <c r="AJ630" i="5" s="1"/>
  <c r="AJ623" i="5" a="1"/>
  <c r="AJ623" i="5" s="1"/>
  <c r="AJ615" i="5" a="1"/>
  <c r="AJ615" i="5" s="1"/>
  <c r="AJ608" i="5" a="1"/>
  <c r="AJ608" i="5" s="1"/>
  <c r="AJ602" i="5" a="1"/>
  <c r="AJ602" i="5" s="1"/>
  <c r="AJ596" i="5" a="1"/>
  <c r="AJ596" i="5" s="1"/>
  <c r="AJ573" i="5" a="1"/>
  <c r="AJ573" i="5" s="1"/>
  <c r="AJ567" i="5" a="1"/>
  <c r="AJ567" i="5" s="1"/>
  <c r="AJ561" i="5" a="1"/>
  <c r="AJ561" i="5" s="1"/>
  <c r="AJ555" i="5" a="1"/>
  <c r="AJ555" i="5" s="1"/>
  <c r="AJ550" i="5" a="1"/>
  <c r="AJ550" i="5" s="1"/>
  <c r="AJ544" i="5" a="1"/>
  <c r="AJ544" i="5" s="1"/>
  <c r="AJ538" i="5" a="1"/>
  <c r="AJ538" i="5" s="1"/>
  <c r="AJ531" i="5" a="1"/>
  <c r="AJ531" i="5" s="1"/>
  <c r="AJ524" i="5" a="1"/>
  <c r="AJ524" i="5" s="1"/>
  <c r="AJ517" i="5" a="1"/>
  <c r="AJ517" i="5" s="1"/>
  <c r="AJ510" i="5" a="1"/>
  <c r="AJ510" i="5" s="1"/>
  <c r="AJ503" i="5" a="1"/>
  <c r="AJ503" i="5" s="1"/>
  <c r="AJ496" i="5" a="1"/>
  <c r="AJ496" i="5" s="1"/>
  <c r="AJ489" i="5" a="1"/>
  <c r="AJ489" i="5" s="1"/>
  <c r="AJ482" i="5" a="1"/>
  <c r="AJ482" i="5" s="1"/>
  <c r="AJ467" i="5" a="1"/>
  <c r="AJ467" i="5" s="1"/>
  <c r="AJ460" i="5" a="1"/>
  <c r="AJ460" i="5" s="1"/>
  <c r="AJ453" i="5" a="1"/>
  <c r="AJ453" i="5" s="1"/>
  <c r="AJ446" i="5" a="1"/>
  <c r="AJ446" i="5" s="1"/>
  <c r="AJ439" i="5" a="1"/>
  <c r="AJ439" i="5" s="1"/>
  <c r="AJ432" i="5" a="1"/>
  <c r="AJ432" i="5" s="1"/>
  <c r="AJ425" i="5" a="1"/>
  <c r="AJ425" i="5" s="1"/>
  <c r="AJ418" i="5" a="1"/>
  <c r="AJ418" i="5" s="1"/>
  <c r="AJ403" i="5" a="1"/>
  <c r="AJ403" i="5" s="1"/>
  <c r="AJ396" i="5" a="1"/>
  <c r="AJ396" i="5" s="1"/>
  <c r="AJ389" i="5" a="1"/>
  <c r="AJ389" i="5" s="1"/>
  <c r="AJ382" i="5" a="1"/>
  <c r="AJ382" i="5" s="1"/>
  <c r="AJ375" i="5" a="1"/>
  <c r="AJ375" i="5" s="1"/>
  <c r="AK375" i="5" s="1" a="1"/>
  <c r="AK375" i="5" s="1"/>
  <c r="AJ368" i="5" a="1"/>
  <c r="AJ368" i="5" s="1"/>
  <c r="AJ361" i="5" a="1"/>
  <c r="AJ361" i="5" s="1"/>
  <c r="AJ347" i="5" a="1"/>
  <c r="AJ347" i="5" s="1"/>
  <c r="AJ339" i="5" a="1"/>
  <c r="AJ339" i="5" s="1"/>
  <c r="AJ322" i="5" a="1"/>
  <c r="AJ322" i="5" s="1"/>
  <c r="AJ314" i="5" a="1"/>
  <c r="AJ314" i="5" s="1"/>
  <c r="AJ305" i="5" a="1"/>
  <c r="AJ305" i="5" s="1"/>
  <c r="AJ296" i="5" a="1"/>
  <c r="AJ296" i="5" s="1"/>
  <c r="AK296" i="5" s="1" a="1"/>
  <c r="AK296" i="5" s="1"/>
  <c r="AJ287" i="5" a="1"/>
  <c r="AJ287" i="5" s="1"/>
  <c r="AJ278" i="5" a="1"/>
  <c r="AJ278" i="5" s="1"/>
  <c r="AJ268" i="5" a="1"/>
  <c r="AJ268" i="5" s="1"/>
  <c r="AJ259" i="5" a="1"/>
  <c r="AJ259" i="5" s="1"/>
  <c r="AJ249" i="5" a="1"/>
  <c r="AJ249" i="5" s="1"/>
  <c r="AJ239" i="5" a="1"/>
  <c r="AJ239" i="5" s="1"/>
  <c r="AJ231" i="5" a="1"/>
  <c r="AJ231" i="5" s="1"/>
  <c r="AK231" i="5" s="1" a="1"/>
  <c r="AK231" i="5" s="1"/>
  <c r="AJ222" i="5" a="1"/>
  <c r="AJ222" i="5" s="1"/>
  <c r="AK222" i="5" s="1" a="1"/>
  <c r="AK222" i="5" s="1"/>
  <c r="AJ213" i="5" a="1"/>
  <c r="AJ213" i="5" s="1"/>
  <c r="AJ205" i="5" a="1"/>
  <c r="AJ205" i="5" s="1"/>
  <c r="AJ188" i="5" a="1"/>
  <c r="AJ188" i="5" s="1"/>
  <c r="AJ180" i="5" a="1"/>
  <c r="AJ180" i="5" s="1"/>
  <c r="AK180" i="5" s="1" a="1"/>
  <c r="AK180" i="5" s="1"/>
  <c r="AJ171" i="5" a="1"/>
  <c r="AJ171" i="5" s="1"/>
  <c r="AJ162" i="5" a="1"/>
  <c r="AJ162" i="5" s="1"/>
  <c r="AJ153" i="5" a="1"/>
  <c r="AJ153" i="5" s="1"/>
  <c r="AJ144" i="5" a="1"/>
  <c r="AJ144" i="5" s="1"/>
  <c r="AJ135" i="5" a="1"/>
  <c r="AJ135" i="5" s="1"/>
  <c r="AJ127" i="5" a="1"/>
  <c r="AJ127" i="5" s="1"/>
  <c r="AJ94" i="5" a="1"/>
  <c r="AJ94" i="5" s="1"/>
  <c r="AJ85" i="5" a="1"/>
  <c r="AJ85" i="5" s="1"/>
  <c r="AJ77" i="5" a="1"/>
  <c r="AJ77" i="5" s="1"/>
  <c r="AJ59" i="5" a="1"/>
  <c r="AJ59" i="5" s="1"/>
  <c r="AJ50" i="5" a="1"/>
  <c r="AJ50" i="5" s="1"/>
  <c r="AJ41" i="5" a="1"/>
  <c r="AJ41" i="5" s="1"/>
  <c r="AJ32" i="5" a="1"/>
  <c r="AJ32" i="5" s="1"/>
  <c r="AJ24" i="5" a="1"/>
  <c r="AJ24" i="5" s="1"/>
  <c r="AI2" i="5"/>
  <c r="AJ2" i="5" s="1" a="1"/>
  <c r="AJ2" i="5" s="1"/>
  <c r="AK106" i="5" a="1"/>
  <c r="AK106" i="5" s="1"/>
  <c r="AK135" i="5" a="1"/>
  <c r="AK135" i="5" s="1"/>
  <c r="AK174" i="5" a="1"/>
  <c r="AK174" i="5" s="1"/>
  <c r="AK183" i="5" a="1"/>
  <c r="AK183" i="5" s="1"/>
  <c r="AK209" i="5" a="1"/>
  <c r="AK209" i="5" s="1"/>
  <c r="AK305" i="5" a="1"/>
  <c r="AK305" i="5" s="1"/>
  <c r="AK308" i="5" a="1"/>
  <c r="AK308" i="5" s="1"/>
  <c r="AK314" i="5" a="1"/>
  <c r="AK314" i="5" s="1"/>
  <c r="AK378" i="5" a="1"/>
  <c r="AK378" i="5" s="1"/>
  <c r="AK385" i="5" a="1"/>
  <c r="AK385" i="5" s="1"/>
  <c r="AK555" i="5" a="1"/>
  <c r="AK555" i="5" s="1"/>
  <c r="AK558" i="5" a="1"/>
  <c r="AK558" i="5" s="1"/>
  <c r="AK561" i="5" a="1"/>
  <c r="AK561" i="5" s="1"/>
  <c r="AK162" i="5" a="1"/>
  <c r="AK162" i="5" s="1"/>
  <c r="AK165" i="5" a="1"/>
  <c r="AK165" i="5" s="1"/>
  <c r="AK171" i="5" a="1"/>
  <c r="AK171" i="5" s="1"/>
  <c r="AK200" i="5" a="1"/>
  <c r="AK200" i="5" s="1"/>
  <c r="AK213" i="5" a="1"/>
  <c r="AK213" i="5" s="1"/>
  <c r="AK226" i="5" a="1"/>
  <c r="AK226" i="5" s="1"/>
  <c r="AK299" i="5" a="1"/>
  <c r="AK299" i="5" s="1"/>
  <c r="AK325" i="5" a="1"/>
  <c r="AK325" i="5" s="1"/>
  <c r="AK334" i="5" a="1"/>
  <c r="AK334" i="5" s="1"/>
  <c r="AK347" i="5" a="1"/>
  <c r="AK347" i="5" s="1"/>
  <c r="AK357" i="5" a="1"/>
  <c r="AK357" i="5" s="1"/>
  <c r="AK363" i="5" a="1"/>
  <c r="AK363" i="5" s="1"/>
  <c r="AK382" i="5" a="1"/>
  <c r="AK382" i="5" s="1"/>
  <c r="AK389" i="5" a="1"/>
  <c r="AK389" i="5" s="1"/>
  <c r="AK392" i="5" a="1"/>
  <c r="AK392" i="5" s="1"/>
  <c r="AK399" i="5" a="1"/>
  <c r="AK399" i="5" s="1"/>
  <c r="AK406" i="5" a="1"/>
  <c r="AK406" i="5" s="1"/>
  <c r="AK413" i="5" a="1"/>
  <c r="AK413" i="5" s="1"/>
  <c r="AK420" i="5" a="1"/>
  <c r="AK420" i="5" s="1"/>
  <c r="AK427" i="5" a="1"/>
  <c r="AK427" i="5" s="1"/>
  <c r="AK456" i="5" a="1"/>
  <c r="AK456" i="5" s="1"/>
  <c r="AK463" i="5" a="1"/>
  <c r="AK463" i="5" s="1"/>
  <c r="AK470" i="5" a="1"/>
  <c r="AK470" i="5" s="1"/>
  <c r="AK477" i="5" a="1"/>
  <c r="AK477" i="5" s="1"/>
  <c r="AK484" i="5" a="1"/>
  <c r="AK484" i="5" s="1"/>
  <c r="AK491" i="5" a="1"/>
  <c r="AK491" i="5" s="1"/>
  <c r="AK520" i="5" a="1"/>
  <c r="AK520" i="5" s="1"/>
  <c r="AK527" i="5" a="1"/>
  <c r="AK527" i="5" s="1"/>
  <c r="AK540" i="5" a="1"/>
  <c r="AK540" i="5" s="1"/>
  <c r="AK546" i="5" a="1"/>
  <c r="AK546" i="5" s="1"/>
  <c r="AK552" i="5" a="1"/>
  <c r="AK552" i="5" s="1"/>
  <c r="AK575" i="5" a="1"/>
  <c r="AK575" i="5" s="1"/>
  <c r="AK581" i="5" a="1"/>
  <c r="AK581" i="5" s="1"/>
  <c r="AK97" i="5" a="1"/>
  <c r="AK97" i="5" s="1"/>
  <c r="AK114" i="5" a="1"/>
  <c r="AK114" i="5" s="1"/>
  <c r="AK127" i="5" a="1"/>
  <c r="AK127" i="5" s="1"/>
  <c r="AK153" i="5" a="1"/>
  <c r="AK153" i="5" s="1"/>
  <c r="AK188" i="5" a="1"/>
  <c r="AK188" i="5" s="1"/>
  <c r="AK191" i="5" a="1"/>
  <c r="AK191" i="5" s="1"/>
  <c r="AK217" i="5" a="1"/>
  <c r="AK217" i="5" s="1"/>
  <c r="AK239" i="5" a="1"/>
  <c r="AK239" i="5" s="1"/>
  <c r="AK249" i="5" a="1"/>
  <c r="AK249" i="5" s="1"/>
  <c r="AK268" i="5" a="1"/>
  <c r="AK268" i="5" s="1"/>
  <c r="AK271" i="5" a="1"/>
  <c r="AK271" i="5" s="1"/>
  <c r="AK281" i="5" a="1"/>
  <c r="AK281" i="5" s="1"/>
  <c r="AK287" i="5" a="1"/>
  <c r="AK287" i="5" s="1"/>
  <c r="AK322" i="5" a="1"/>
  <c r="AK322" i="5" s="1"/>
  <c r="AK361" i="5" a="1"/>
  <c r="AK361" i="5" s="1"/>
  <c r="AK396" i="5" a="1"/>
  <c r="AK396" i="5" s="1"/>
  <c r="AK403" i="5" a="1"/>
  <c r="AK403" i="5" s="1"/>
  <c r="AK432" i="5" a="1"/>
  <c r="AK432" i="5" s="1"/>
  <c r="AK439" i="5" a="1"/>
  <c r="AK439" i="5" s="1"/>
  <c r="AK442" i="5" a="1"/>
  <c r="AK442" i="5" s="1"/>
  <c r="AK446" i="5" a="1"/>
  <c r="AK446" i="5" s="1"/>
  <c r="AK449" i="5" a="1"/>
  <c r="AK449" i="5" s="1"/>
  <c r="AK453" i="5" a="1"/>
  <c r="AK453" i="5" s="1"/>
  <c r="AK460" i="5" a="1"/>
  <c r="AK460" i="5" s="1"/>
  <c r="AK467" i="5" a="1"/>
  <c r="AK467" i="5" s="1"/>
  <c r="AK496" i="5" a="1"/>
  <c r="AK496" i="5" s="1"/>
  <c r="AK503" i="5" a="1"/>
  <c r="AK503" i="5" s="1"/>
  <c r="AK506" i="5" a="1"/>
  <c r="AK506" i="5" s="1"/>
  <c r="AK510" i="5" a="1"/>
  <c r="AK510" i="5" s="1"/>
  <c r="AK513" i="5" a="1"/>
  <c r="AK513" i="5" s="1"/>
  <c r="AK517" i="5" a="1"/>
  <c r="AK517" i="5" s="1"/>
  <c r="AK524" i="5" a="1"/>
  <c r="AK524" i="5" s="1"/>
  <c r="AK531" i="5" a="1"/>
  <c r="AK531" i="5" s="1"/>
  <c r="AK534" i="5" a="1"/>
  <c r="AK534" i="5" s="1"/>
  <c r="AK563" i="5" a="1"/>
  <c r="AK563" i="5" s="1"/>
  <c r="AK569" i="5" a="1"/>
  <c r="AK569" i="5" s="1"/>
  <c r="AK122" i="5" a="1"/>
  <c r="AK122" i="5" s="1"/>
  <c r="AK144" i="5" a="1"/>
  <c r="AK144" i="5" s="1"/>
  <c r="AK147" i="5" a="1"/>
  <c r="AK147" i="5" s="1"/>
  <c r="AK157" i="5" a="1"/>
  <c r="AK157" i="5" s="1"/>
  <c r="AK205" i="5" a="1"/>
  <c r="AK205" i="5" s="1"/>
  <c r="AK243" i="5" a="1"/>
  <c r="AK243" i="5" s="1"/>
  <c r="AK259" i="5" a="1"/>
  <c r="AK259" i="5" s="1"/>
  <c r="AK278" i="5" a="1"/>
  <c r="AK278" i="5" s="1"/>
  <c r="AK291" i="5" a="1"/>
  <c r="AK291" i="5" s="1"/>
  <c r="AK317" i="5" a="1"/>
  <c r="AK317" i="5" s="1"/>
  <c r="AK339" i="5" a="1"/>
  <c r="AK339" i="5" s="1"/>
  <c r="AK368" i="5" a="1"/>
  <c r="AK368" i="5" s="1"/>
  <c r="AK418" i="5" a="1"/>
  <c r="AK418" i="5" s="1"/>
  <c r="AK425" i="5" a="1"/>
  <c r="AK425" i="5" s="1"/>
  <c r="AK482" i="5" a="1"/>
  <c r="AK482" i="5" s="1"/>
  <c r="AK489" i="5" a="1"/>
  <c r="AK489" i="5" s="1"/>
  <c r="AK544" i="5" a="1"/>
  <c r="AK544" i="5" s="1"/>
  <c r="AK611" i="5" a="1"/>
  <c r="AK611" i="5" s="1"/>
  <c r="AK630" i="5" a="1"/>
  <c r="AK630" i="5" s="1"/>
  <c r="AK665" i="5" a="1"/>
  <c r="AK665" i="5" s="1"/>
  <c r="AK668" i="5" a="1"/>
  <c r="AK668" i="5" s="1"/>
  <c r="AK675" i="5" a="1"/>
  <c r="AK675" i="5" s="1"/>
  <c r="AK694" i="5" a="1"/>
  <c r="AK694" i="5" s="1"/>
  <c r="AK729" i="5" a="1"/>
  <c r="AK729" i="5" s="1"/>
  <c r="AK732" i="5" a="1"/>
  <c r="AK732" i="5" s="1"/>
  <c r="AK739" i="5" a="1"/>
  <c r="AK739" i="5" s="1"/>
  <c r="AK745" i="5" a="1"/>
  <c r="AK745" i="5" s="1"/>
  <c r="AK758" i="5" a="1"/>
  <c r="AK758" i="5" s="1"/>
  <c r="AK771" i="5" a="1"/>
  <c r="AK771" i="5" s="1"/>
  <c r="AK777" i="5" a="1"/>
  <c r="AK777" i="5" s="1"/>
  <c r="AK790" i="5" a="1"/>
  <c r="AK790" i="5" s="1"/>
  <c r="AK803" i="5" a="1"/>
  <c r="AK803" i="5" s="1"/>
  <c r="AK809" i="5" a="1"/>
  <c r="AK809" i="5" s="1"/>
  <c r="AK822" i="5" a="1"/>
  <c r="AK822" i="5" s="1"/>
  <c r="AK835" i="5" a="1"/>
  <c r="AK835" i="5" s="1"/>
  <c r="AK854" i="5" a="1"/>
  <c r="AK854" i="5" s="1"/>
  <c r="AK858" i="5" a="1"/>
  <c r="AK858" i="5" s="1"/>
  <c r="AK861" i="5" a="1"/>
  <c r="AK861" i="5" s="1"/>
  <c r="AK884" i="5" a="1"/>
  <c r="AK884" i="5" s="1"/>
  <c r="AK896" i="5" a="1"/>
  <c r="AK896" i="5" s="1"/>
  <c r="AK916" i="5" a="1"/>
  <c r="AK916" i="5" s="1"/>
  <c r="AK928" i="5" a="1"/>
  <c r="AK928" i="5" s="1"/>
  <c r="AK935" i="5" a="1"/>
  <c r="AK935" i="5" s="1"/>
  <c r="AK960" i="5" a="1"/>
  <c r="AK960" i="5" s="1"/>
  <c r="AK963" i="5" a="1"/>
  <c r="AK963" i="5" s="1"/>
  <c r="AK967" i="5" a="1"/>
  <c r="AK967" i="5" s="1"/>
  <c r="AK1001" i="5" a="1"/>
  <c r="AK1001" i="5" s="1"/>
  <c r="AK1012" i="5" a="1"/>
  <c r="AK1012" i="5" s="1"/>
  <c r="AK1033" i="5" a="1"/>
  <c r="AK1033" i="5" s="1"/>
  <c r="AK1050" i="5" a="1"/>
  <c r="AK1050" i="5" s="1"/>
  <c r="AK1053" i="5" a="1"/>
  <c r="AK1053" i="5" s="1"/>
  <c r="AK1059" i="5" a="1"/>
  <c r="AK1059" i="5" s="1"/>
  <c r="AK1063" i="5" a="1"/>
  <c r="AK1063" i="5" s="1"/>
  <c r="AK1082" i="5" a="1"/>
  <c r="AK1082" i="5" s="1"/>
  <c r="AK1129" i="5" a="1"/>
  <c r="AK1129" i="5" s="1"/>
  <c r="AK1140" i="5" a="1"/>
  <c r="AK1140" i="5" s="1"/>
  <c r="AK1161" i="5" a="1"/>
  <c r="AK1161" i="5" s="1"/>
  <c r="AK1174" i="5" a="1"/>
  <c r="AK1174" i="5" s="1"/>
  <c r="AK1184" i="5" a="1"/>
  <c r="AK1184" i="5" s="1"/>
  <c r="AK1193" i="5" a="1"/>
  <c r="AK1193" i="5" s="1"/>
  <c r="AK1206" i="5" a="1"/>
  <c r="AK1206" i="5" s="1"/>
  <c r="AK1212" i="5" a="1"/>
  <c r="AK1212" i="5" s="1"/>
  <c r="AK1228" i="5" a="1"/>
  <c r="AK1228" i="5" s="1"/>
  <c r="AK1251" i="5" a="1"/>
  <c r="AK1251" i="5" s="1"/>
  <c r="AK1254" i="5" a="1"/>
  <c r="AK1254" i="5" s="1"/>
  <c r="AK24" i="5" a="1"/>
  <c r="AK24" i="5" s="1"/>
  <c r="AK32" i="5" a="1"/>
  <c r="AK32" i="5" s="1"/>
  <c r="AK44" i="5" a="1"/>
  <c r="AK44" i="5" s="1"/>
  <c r="AK80" i="5" a="1"/>
  <c r="AK80" i="5" s="1"/>
  <c r="AK88" i="5" a="1"/>
  <c r="AK88" i="5" s="1"/>
  <c r="AK573" i="5" a="1"/>
  <c r="AK573" i="5" s="1"/>
  <c r="AK604" i="5" a="1"/>
  <c r="AK604" i="5" s="1"/>
  <c r="AK608" i="5" a="1"/>
  <c r="AK608" i="5" s="1"/>
  <c r="AK615" i="5" a="1"/>
  <c r="AK615" i="5" s="1"/>
  <c r="AK618" i="5" a="1"/>
  <c r="AK618" i="5" s="1"/>
  <c r="AK637" i="5" a="1"/>
  <c r="AK637" i="5" s="1"/>
  <c r="AK647" i="5" a="1"/>
  <c r="AK647" i="5" s="1"/>
  <c r="AK672" i="5" a="1"/>
  <c r="AK672" i="5" s="1"/>
  <c r="AK682" i="5" a="1"/>
  <c r="AK682" i="5" s="1"/>
  <c r="AK701" i="5" a="1"/>
  <c r="AK701" i="5" s="1"/>
  <c r="AK711" i="5" a="1"/>
  <c r="AK711" i="5" s="1"/>
  <c r="AK736" i="5" a="1"/>
  <c r="AK736" i="5" s="1"/>
  <c r="AK743" i="5" a="1"/>
  <c r="AK743" i="5" s="1"/>
  <c r="AK762" i="5" a="1"/>
  <c r="AK762" i="5" s="1"/>
  <c r="AK765" i="5" a="1"/>
  <c r="AK765" i="5" s="1"/>
  <c r="AK768" i="5" a="1"/>
  <c r="AK768" i="5" s="1"/>
  <c r="AK775" i="5" a="1"/>
  <c r="AK775" i="5" s="1"/>
  <c r="AK794" i="5" a="1"/>
  <c r="AK794" i="5" s="1"/>
  <c r="AK797" i="5" a="1"/>
  <c r="AK797" i="5" s="1"/>
  <c r="AK800" i="5" a="1"/>
  <c r="AK800" i="5" s="1"/>
  <c r="AK807" i="5" a="1"/>
  <c r="AK807" i="5" s="1"/>
  <c r="AK826" i="5" a="1"/>
  <c r="AK826" i="5" s="1"/>
  <c r="AK829" i="5" a="1"/>
  <c r="AK829" i="5" s="1"/>
  <c r="AK832" i="5" a="1"/>
  <c r="AK832" i="5" s="1"/>
  <c r="AK839" i="5" a="1"/>
  <c r="AK839" i="5" s="1"/>
  <c r="AK873" i="5" a="1"/>
  <c r="AK873" i="5" s="1"/>
  <c r="AK893" i="5" a="1"/>
  <c r="AK893" i="5" s="1"/>
  <c r="AK905" i="5" a="1"/>
  <c r="AK905" i="5" s="1"/>
  <c r="AK925" i="5" a="1"/>
  <c r="AK925" i="5" s="1"/>
  <c r="AK950" i="5" a="1"/>
  <c r="AK950" i="5" s="1"/>
  <c r="AK954" i="5" a="1"/>
  <c r="AK954" i="5" s="1"/>
  <c r="AK957" i="5" a="1"/>
  <c r="AK957" i="5" s="1"/>
  <c r="AK982" i="5" a="1"/>
  <c r="AK982" i="5" s="1"/>
  <c r="AK992" i="5" a="1"/>
  <c r="AK992" i="5" s="1"/>
  <c r="AK995" i="5" a="1"/>
  <c r="AK995" i="5" s="1"/>
  <c r="AK999" i="5" a="1"/>
  <c r="AK999" i="5" s="1"/>
  <c r="AK1024" i="5" a="1"/>
  <c r="AK1024" i="5" s="1"/>
  <c r="AK1027" i="5" a="1"/>
  <c r="AK1027" i="5" s="1"/>
  <c r="AK1031" i="5" a="1"/>
  <c r="AK1031" i="5" s="1"/>
  <c r="AK1044" i="5" a="1"/>
  <c r="AK1044" i="5" s="1"/>
  <c r="AK1076" i="5" a="1"/>
  <c r="AK1076" i="5" s="1"/>
  <c r="AK1120" i="5" a="1"/>
  <c r="AK1120" i="5" s="1"/>
  <c r="AK1123" i="5" a="1"/>
  <c r="AK1123" i="5" s="1"/>
  <c r="AK1127" i="5" a="1"/>
  <c r="AK1127" i="5" s="1"/>
  <c r="AK1152" i="5" a="1"/>
  <c r="AK1152" i="5" s="1"/>
  <c r="AK1155" i="5" a="1"/>
  <c r="AK1155" i="5" s="1"/>
  <c r="AK1159" i="5" a="1"/>
  <c r="AK1159" i="5" s="1"/>
  <c r="AK1178" i="5" a="1"/>
  <c r="AK1178" i="5" s="1"/>
  <c r="AK1181" i="5" a="1"/>
  <c r="AK1181" i="5" s="1"/>
  <c r="AK1187" i="5" a="1"/>
  <c r="AK1187" i="5" s="1"/>
  <c r="AK1191" i="5" a="1"/>
  <c r="AK1191" i="5" s="1"/>
  <c r="AK1210" i="5" a="1"/>
  <c r="AK1210" i="5" s="1"/>
  <c r="AK1242" i="5" a="1"/>
  <c r="AK1242" i="5" s="1"/>
  <c r="AK1246" i="5" a="1"/>
  <c r="AK1246" i="5" s="1"/>
  <c r="AK1255" i="5" a="1"/>
  <c r="AK1255" i="5" s="1"/>
  <c r="AK1258" i="5" a="1"/>
  <c r="AK1258" i="5" s="1"/>
  <c r="AK1262" i="5" a="1"/>
  <c r="AK1262" i="5" s="1"/>
  <c r="AK1266" i="5" a="1"/>
  <c r="AK1266" i="5" s="1"/>
  <c r="AK1270" i="5" a="1"/>
  <c r="AK1270" i="5" s="1"/>
  <c r="AK1274" i="5" a="1"/>
  <c r="AK1274" i="5" s="1"/>
  <c r="AK1278" i="5" a="1"/>
  <c r="AK1278" i="5" s="1"/>
  <c r="AK1282" i="5" a="1"/>
  <c r="AK1282" i="5" s="1"/>
  <c r="AK1286" i="5" a="1"/>
  <c r="AK1286" i="5" s="1"/>
  <c r="AK1290" i="5" a="1"/>
  <c r="AK1290" i="5" s="1"/>
  <c r="AK1294" i="5" a="1"/>
  <c r="AK1294" i="5" s="1"/>
  <c r="AK41" i="5" a="1"/>
  <c r="AK41" i="5" s="1"/>
  <c r="AK77" i="5" a="1"/>
  <c r="AK77" i="5" s="1"/>
  <c r="AK85" i="5" a="1"/>
  <c r="AK85" i="5" s="1"/>
  <c r="AK538" i="5" a="1"/>
  <c r="AK538" i="5" s="1"/>
  <c r="AK550" i="5" a="1"/>
  <c r="AK550" i="5" s="1"/>
  <c r="AK596" i="5" a="1"/>
  <c r="AK596" i="5" s="1"/>
  <c r="AK625" i="5" a="1"/>
  <c r="AK625" i="5" s="1"/>
  <c r="AK644" i="5" a="1"/>
  <c r="AK644" i="5" s="1"/>
  <c r="AK651" i="5" a="1"/>
  <c r="AK651" i="5" s="1"/>
  <c r="AK654" i="5" a="1"/>
  <c r="AK654" i="5" s="1"/>
  <c r="AK689" i="5" a="1"/>
  <c r="AK689" i="5" s="1"/>
  <c r="AK708" i="5" a="1"/>
  <c r="AK708" i="5" s="1"/>
  <c r="AK715" i="5" a="1"/>
  <c r="AK715" i="5" s="1"/>
  <c r="AK718" i="5" a="1"/>
  <c r="AK718" i="5" s="1"/>
  <c r="AK756" i="5" a="1"/>
  <c r="AK756" i="5" s="1"/>
  <c r="AK788" i="5" a="1"/>
  <c r="AK788" i="5" s="1"/>
  <c r="AK820" i="5" a="1"/>
  <c r="AK820" i="5" s="1"/>
  <c r="AK852" i="5" a="1"/>
  <c r="AK852" i="5" s="1"/>
  <c r="AK867" i="5" a="1"/>
  <c r="AK867" i="5" s="1"/>
  <c r="AK886" i="5" a="1"/>
  <c r="AK886" i="5" s="1"/>
  <c r="AK890" i="5" a="1"/>
  <c r="AK890" i="5" s="1"/>
  <c r="AK918" i="5" a="1"/>
  <c r="AK918" i="5" s="1"/>
  <c r="AK922" i="5" a="1"/>
  <c r="AK922" i="5" s="1"/>
  <c r="AK937" i="5" a="1"/>
  <c r="AK937" i="5" s="1"/>
  <c r="AK969" i="5" a="1"/>
  <c r="AK969" i="5" s="1"/>
  <c r="AK980" i="5" a="1"/>
  <c r="AK980" i="5" s="1"/>
  <c r="AK986" i="5" a="1"/>
  <c r="AK986" i="5" s="1"/>
  <c r="AK989" i="5" a="1"/>
  <c r="AK989" i="5" s="1"/>
  <c r="AK1014" i="5" a="1"/>
  <c r="AK1014" i="5" s="1"/>
  <c r="AK1021" i="5" a="1"/>
  <c r="AK1021" i="5" s="1"/>
  <c r="AK1088" i="5" a="1"/>
  <c r="AK1088" i="5" s="1"/>
  <c r="AK1091" i="5" a="1"/>
  <c r="AK1091" i="5" s="1"/>
  <c r="AK1097" i="5" a="1"/>
  <c r="AK1097" i="5" s="1"/>
  <c r="AK1110" i="5" a="1"/>
  <c r="AK1110" i="5" s="1"/>
  <c r="AK1117" i="5" a="1"/>
  <c r="AK1117" i="5" s="1"/>
  <c r="AK1142" i="5" a="1"/>
  <c r="AK1142" i="5" s="1"/>
  <c r="AK1149" i="5" a="1"/>
  <c r="AK1149" i="5" s="1"/>
  <c r="AK1172" i="5" a="1"/>
  <c r="AK1172" i="5" s="1"/>
  <c r="AK1204" i="5" a="1"/>
  <c r="AK1204" i="5" s="1"/>
  <c r="AK1214" i="5" a="1"/>
  <c r="AK1214" i="5" s="1"/>
  <c r="AK1217" i="5" a="1"/>
  <c r="AK1217" i="5" s="1"/>
  <c r="AK1224" i="5" a="1"/>
  <c r="AK1224" i="5" s="1"/>
  <c r="AK1230" i="5" a="1"/>
  <c r="AK1230" i="5" s="1"/>
  <c r="AK1233" i="5" a="1"/>
  <c r="AK1233" i="5" s="1"/>
  <c r="AK1240" i="5" a="1"/>
  <c r="AK1240" i="5" s="1"/>
  <c r="AK1243" i="5" a="1"/>
  <c r="AK1243" i="5" s="1"/>
  <c r="AK1247" i="5" a="1"/>
  <c r="AK1247" i="5" s="1"/>
  <c r="AK1250" i="5" a="1"/>
  <c r="AK1250" i="5" s="1"/>
  <c r="AK1259" i="5" a="1"/>
  <c r="AK1259" i="5" s="1"/>
  <c r="AK1263" i="5" a="1"/>
  <c r="AK1263" i="5" s="1"/>
  <c r="AK1267" i="5" a="1"/>
  <c r="AK1267" i="5" s="1"/>
  <c r="AK1271" i="5" a="1"/>
  <c r="AK1271" i="5" s="1"/>
  <c r="AK1275" i="5" a="1"/>
  <c r="AK1275" i="5" s="1"/>
  <c r="AK1279" i="5" a="1"/>
  <c r="AK1279" i="5" s="1"/>
  <c r="AK1283" i="5" a="1"/>
  <c r="AK1283" i="5" s="1"/>
  <c r="AK1287" i="5" a="1"/>
  <c r="AK1287" i="5" s="1"/>
  <c r="AK1291" i="5" a="1"/>
  <c r="AK1291" i="5" s="1"/>
  <c r="AK1295" i="5" a="1"/>
  <c r="AK1295" i="5" s="1"/>
  <c r="AK10" i="5" a="1"/>
  <c r="AK10" i="5" s="1"/>
  <c r="AK50" i="5" a="1"/>
  <c r="AK50" i="5" s="1"/>
  <c r="AK54" i="5" a="1"/>
  <c r="AK54" i="5" s="1"/>
  <c r="AK567" i="5" a="1"/>
  <c r="AK567" i="5" s="1"/>
  <c r="AK602" i="5" a="1"/>
  <c r="AK602" i="5" s="1"/>
  <c r="AK623" i="5" a="1"/>
  <c r="AK623" i="5" s="1"/>
  <c r="AK632" i="5" a="1"/>
  <c r="AK632" i="5" s="1"/>
  <c r="AK658" i="5" a="1"/>
  <c r="AK658" i="5" s="1"/>
  <c r="AK661" i="5" a="1"/>
  <c r="AK661" i="5" s="1"/>
  <c r="AK687" i="5" a="1"/>
  <c r="AK687" i="5" s="1"/>
  <c r="AK696" i="5" a="1"/>
  <c r="AK696" i="5" s="1"/>
  <c r="AK722" i="5" a="1"/>
  <c r="AK722" i="5" s="1"/>
  <c r="AK725" i="5" a="1"/>
  <c r="AK725" i="5" s="1"/>
  <c r="AK841" i="5" a="1"/>
  <c r="AK841" i="5" s="1"/>
  <c r="AK864" i="5" a="1"/>
  <c r="AK864" i="5" s="1"/>
  <c r="AK871" i="5" a="1"/>
  <c r="AK871" i="5" s="1"/>
  <c r="AK899" i="5" a="1"/>
  <c r="AK899" i="5" s="1"/>
  <c r="AK903" i="5" a="1"/>
  <c r="AK903" i="5" s="1"/>
  <c r="AK931" i="5" a="1"/>
  <c r="AK931" i="5" s="1"/>
  <c r="AK948" i="5" a="1"/>
  <c r="AK948" i="5" s="1"/>
  <c r="AK1018" i="5" a="1"/>
  <c r="AK1018" i="5" s="1"/>
  <c r="AK1046" i="5" a="1"/>
  <c r="AK1046" i="5" s="1"/>
  <c r="AK1056" i="5" a="1"/>
  <c r="AK1056" i="5" s="1"/>
  <c r="AK1065" i="5" a="1"/>
  <c r="AK1065" i="5" s="1"/>
  <c r="AK1078" i="5" a="1"/>
  <c r="AK1078" i="5" s="1"/>
  <c r="AK1085" i="5" a="1"/>
  <c r="AK1085" i="5" s="1"/>
  <c r="AK1095" i="5" a="1"/>
  <c r="AK1095" i="5" s="1"/>
  <c r="AK1108" i="5" a="1"/>
  <c r="AK1108" i="5" s="1"/>
  <c r="AK1114" i="5" a="1"/>
  <c r="AK1114" i="5" s="1"/>
  <c r="AK1146" i="5" a="1"/>
  <c r="AK1146" i="5" s="1"/>
  <c r="AK1215" i="5" a="1"/>
  <c r="AK1215" i="5" s="1"/>
  <c r="AK1218" i="5" a="1"/>
  <c r="AK1218" i="5" s="1"/>
  <c r="AK1221" i="5" a="1"/>
  <c r="AK1221" i="5" s="1"/>
  <c r="AK1227" i="5" a="1"/>
  <c r="AK1227" i="5" s="1"/>
  <c r="AK1231" i="5" a="1"/>
  <c r="AK1231" i="5" s="1"/>
  <c r="AK1234" i="5" a="1"/>
  <c r="AK1234" i="5" s="1"/>
  <c r="AK1237" i="5" a="1"/>
  <c r="AK1237" i="5" s="1"/>
  <c r="AK15" i="5" a="1"/>
  <c r="AK15" i="5" s="1"/>
  <c r="AK27" i="5" a="1"/>
  <c r="AK27" i="5" s="1"/>
  <c r="AK35" i="5" a="1"/>
  <c r="AK35" i="5" s="1"/>
  <c r="AK59" i="5" a="1"/>
  <c r="AK59" i="5" s="1"/>
  <c r="AK71" i="5" a="1"/>
  <c r="AK71" i="5" s="1"/>
  <c r="AJ4" i="5" a="1"/>
  <c r="AJ4" i="5" s="1"/>
  <c r="AK4" i="5" s="1" a="1"/>
  <c r="AK4" i="5" s="1"/>
  <c r="AJ7" i="5" a="1"/>
  <c r="AJ7" i="5" s="1"/>
  <c r="AJ14" i="5" a="1"/>
  <c r="AJ14" i="5" s="1"/>
  <c r="AK14" i="5" s="1" a="1"/>
  <c r="AK14" i="5" s="1"/>
  <c r="AJ17" i="5" a="1"/>
  <c r="AJ17" i="5" s="1"/>
  <c r="AJ20" i="5" a="1"/>
  <c r="AJ20" i="5" s="1"/>
  <c r="AK20" i="5" s="1" a="1"/>
  <c r="AK20" i="5" s="1"/>
  <c r="AJ23" i="5" a="1"/>
  <c r="AJ23" i="5" s="1"/>
  <c r="AJ30" i="5" a="1"/>
  <c r="AJ30" i="5" s="1"/>
  <c r="AK30" i="5" s="1" a="1"/>
  <c r="AK30" i="5" s="1"/>
  <c r="AJ33" i="5" a="1"/>
  <c r="AJ33" i="5" s="1"/>
  <c r="AJ36" i="5" a="1"/>
  <c r="AJ36" i="5" s="1"/>
  <c r="AK36" i="5" s="1" a="1"/>
  <c r="AK36" i="5" s="1"/>
  <c r="AJ39" i="5" a="1"/>
  <c r="AJ39" i="5" s="1"/>
  <c r="AJ46" i="5" a="1"/>
  <c r="AJ46" i="5" s="1"/>
  <c r="AK46" i="5" s="1" a="1"/>
  <c r="AK46" i="5" s="1"/>
  <c r="AJ49" i="5" a="1"/>
  <c r="AJ49" i="5" s="1"/>
  <c r="AJ53" i="5" a="1"/>
  <c r="AJ53" i="5" s="1"/>
  <c r="AJ56" i="5" a="1"/>
  <c r="AJ56" i="5" s="1"/>
  <c r="AJ60" i="5" a="1"/>
  <c r="AJ60" i="5" s="1"/>
  <c r="AK60" i="5" s="1" a="1"/>
  <c r="AK60" i="5" s="1"/>
  <c r="AJ63" i="5" a="1"/>
  <c r="AJ63" i="5" s="1"/>
  <c r="AK63" i="5" s="1" a="1"/>
  <c r="AK63" i="5" s="1"/>
  <c r="AJ67" i="5" a="1"/>
  <c r="AJ67" i="5" s="1"/>
  <c r="AK67" i="5" s="1" a="1"/>
  <c r="AK67" i="5" s="1"/>
  <c r="AJ70" i="5" a="1"/>
  <c r="AJ70" i="5" s="1"/>
  <c r="AJ73" i="5" a="1"/>
  <c r="AJ73" i="5" s="1"/>
  <c r="AK73" i="5" s="1" a="1"/>
  <c r="AK73" i="5" s="1"/>
  <c r="AJ79" i="5" a="1"/>
  <c r="AJ79" i="5" s="1"/>
  <c r="AK79" i="5" s="1" a="1"/>
  <c r="AK79" i="5" s="1"/>
  <c r="AJ83" i="5" a="1"/>
  <c r="AJ83" i="5" s="1"/>
  <c r="AK83" i="5" s="1" a="1"/>
  <c r="AK83" i="5" s="1"/>
  <c r="AJ86" i="5" a="1"/>
  <c r="AJ86" i="5" s="1"/>
  <c r="AJ89" i="5" a="1"/>
  <c r="AJ89" i="5" s="1"/>
  <c r="AK89" i="5" s="1" a="1"/>
  <c r="AK89" i="5" s="1"/>
  <c r="AJ95" i="5" a="1"/>
  <c r="AJ95" i="5" s="1"/>
  <c r="AJ99" i="5" a="1"/>
  <c r="AJ99" i="5" s="1"/>
  <c r="AJ102" i="5" a="1"/>
  <c r="AJ102" i="5" s="1"/>
  <c r="AJ105" i="5" a="1"/>
  <c r="AJ105" i="5" s="1"/>
  <c r="AJ111" i="5" a="1"/>
  <c r="AJ111" i="5" s="1"/>
  <c r="AJ117" i="5" a="1"/>
  <c r="AJ117" i="5" s="1"/>
  <c r="AJ120" i="5" a="1"/>
  <c r="AJ120" i="5" s="1"/>
  <c r="AJ123" i="5" a="1"/>
  <c r="AJ123" i="5" s="1"/>
  <c r="AK123" i="5" s="1" a="1"/>
  <c r="AK123" i="5" s="1"/>
  <c r="AJ130" i="5" a="1"/>
  <c r="AJ130" i="5" s="1"/>
  <c r="AK130" i="5" s="1" a="1"/>
  <c r="AK130" i="5" s="1"/>
  <c r="AJ133" i="5" a="1"/>
  <c r="AJ133" i="5" s="1"/>
  <c r="AJ136" i="5" a="1"/>
  <c r="AJ136" i="5" s="1"/>
  <c r="AJ139" i="5" a="1"/>
  <c r="AJ139" i="5" s="1"/>
  <c r="AK139" i="5" s="1" a="1"/>
  <c r="AK139" i="5" s="1"/>
  <c r="AJ146" i="5" a="1"/>
  <c r="AJ146" i="5" s="1"/>
  <c r="AK146" i="5" s="1" a="1"/>
  <c r="AK146" i="5" s="1"/>
  <c r="AJ149" i="5" a="1"/>
  <c r="AJ149" i="5" s="1"/>
  <c r="AJ152" i="5" a="1"/>
  <c r="AJ152" i="5" s="1"/>
  <c r="AJ156" i="5" a="1"/>
  <c r="AJ156" i="5" s="1"/>
  <c r="AJ159" i="5" a="1"/>
  <c r="AJ159" i="5" s="1"/>
  <c r="AJ166" i="5" a="1"/>
  <c r="AJ166" i="5" s="1"/>
  <c r="AJ169" i="5" a="1"/>
  <c r="AJ169" i="5" s="1"/>
  <c r="AJ176" i="5" a="1"/>
  <c r="AJ176" i="5" s="1"/>
  <c r="AK176" i="5" s="1" a="1"/>
  <c r="AK176" i="5" s="1"/>
  <c r="AJ179" i="5" a="1"/>
  <c r="AJ179" i="5" s="1"/>
  <c r="AK179" i="5" s="1" a="1"/>
  <c r="AK179" i="5" s="1"/>
  <c r="AJ182" i="5" a="1"/>
  <c r="AJ182" i="5" s="1"/>
  <c r="AJ185" i="5" a="1"/>
  <c r="AJ185" i="5" s="1"/>
  <c r="AJ192" i="5" a="1"/>
  <c r="AJ192" i="5" s="1"/>
  <c r="AK192" i="5" s="1" a="1"/>
  <c r="AK192" i="5" s="1"/>
  <c r="AJ195" i="5" a="1"/>
  <c r="AJ195" i="5" s="1"/>
  <c r="AK195" i="5" s="1" a="1"/>
  <c r="AK195" i="5" s="1"/>
  <c r="AJ198" i="5" a="1"/>
  <c r="AJ198" i="5" s="1"/>
  <c r="AJ201" i="5" a="1"/>
  <c r="AJ201" i="5" s="1"/>
  <c r="AJ208" i="5" a="1"/>
  <c r="AJ208" i="5" s="1"/>
  <c r="AK208" i="5" s="1" a="1"/>
  <c r="AK208" i="5" s="1"/>
  <c r="AJ211" i="5" a="1"/>
  <c r="AJ211" i="5" s="1"/>
  <c r="AK211" i="5" s="1" a="1"/>
  <c r="AK211" i="5" s="1"/>
  <c r="AJ214" i="5" a="1"/>
  <c r="AJ214" i="5" s="1"/>
  <c r="AJ218" i="5" a="1"/>
  <c r="AJ218" i="5" s="1"/>
  <c r="AJ224" i="5" a="1"/>
  <c r="AJ224" i="5" s="1"/>
  <c r="AK224" i="5" s="1" a="1"/>
  <c r="AK224" i="5" s="1"/>
  <c r="AJ227" i="5" a="1"/>
  <c r="AJ227" i="5" s="1"/>
  <c r="AK227" i="5" s="1" a="1"/>
  <c r="AK227" i="5" s="1"/>
  <c r="AJ230" i="5" a="1"/>
  <c r="AJ230" i="5" s="1"/>
  <c r="AJ234" i="5" a="1"/>
  <c r="AJ234" i="5" s="1"/>
  <c r="AJ240" i="5" a="1"/>
  <c r="AJ240" i="5" s="1"/>
  <c r="AK240" i="5" s="1" a="1"/>
  <c r="AK240" i="5" s="1"/>
  <c r="AJ244" i="5" a="1"/>
  <c r="AJ244" i="5" s="1"/>
  <c r="AJ247" i="5" a="1"/>
  <c r="AJ247" i="5" s="1"/>
  <c r="AJ251" i="5" a="1"/>
  <c r="AJ251" i="5" s="1"/>
  <c r="AJ254" i="5" a="1"/>
  <c r="AJ254" i="5" s="1"/>
  <c r="AK254" i="5" s="1" a="1"/>
  <c r="AK254" i="5" s="1"/>
  <c r="AJ258" i="5" a="1"/>
  <c r="AJ258" i="5" s="1"/>
  <c r="AK258" i="5" s="1" a="1"/>
  <c r="AK258" i="5" s="1"/>
  <c r="AJ262" i="5" a="1"/>
  <c r="AJ262" i="5" s="1"/>
  <c r="AJ265" i="5" a="1"/>
  <c r="AJ265" i="5" s="1"/>
  <c r="AJ269" i="5" a="1"/>
  <c r="AJ269" i="5" s="1"/>
  <c r="AJ272" i="5" a="1"/>
  <c r="AJ272" i="5" s="1"/>
  <c r="AJ276" i="5" a="1"/>
  <c r="AJ276" i="5" s="1"/>
  <c r="AJ279" i="5" a="1"/>
  <c r="AJ279" i="5" s="1"/>
  <c r="AJ283" i="5" a="1"/>
  <c r="AJ283" i="5" s="1"/>
  <c r="AK283" i="5" s="1" a="1"/>
  <c r="AK283" i="5" s="1"/>
  <c r="AJ290" i="5" a="1"/>
  <c r="AJ290" i="5" s="1"/>
  <c r="AK290" i="5" s="1" a="1"/>
  <c r="AK290" i="5" s="1"/>
  <c r="AJ294" i="5" a="1"/>
  <c r="AJ294" i="5" s="1"/>
  <c r="AK294" i="5" s="1" a="1"/>
  <c r="AK294" i="5" s="1"/>
  <c r="AJ297" i="5" a="1"/>
  <c r="AJ297" i="5" s="1"/>
  <c r="AJ300" i="5" a="1"/>
  <c r="AJ300" i="5" s="1"/>
  <c r="AJ303" i="5" a="1"/>
  <c r="AJ303" i="5" s="1"/>
  <c r="AJ310" i="5" a="1"/>
  <c r="AJ310" i="5" s="1"/>
  <c r="AK310" i="5" s="1" a="1"/>
  <c r="AK310" i="5" s="1"/>
  <c r="AJ313" i="5" a="1"/>
  <c r="AJ313" i="5" s="1"/>
  <c r="AJ316" i="5" a="1"/>
  <c r="AJ316" i="5" s="1"/>
  <c r="AJ319" i="5" a="1"/>
  <c r="AJ319" i="5" s="1"/>
  <c r="AJ326" i="5" a="1"/>
  <c r="AJ326" i="5" s="1"/>
  <c r="AK326" i="5" s="1" a="1"/>
  <c r="AK326" i="5" s="1"/>
  <c r="AJ329" i="5" a="1"/>
  <c r="AJ329" i="5" s="1"/>
  <c r="AJ332" i="5" a="1"/>
  <c r="AJ332" i="5" s="1"/>
  <c r="AJ335" i="5" a="1"/>
  <c r="AJ335" i="5" s="1"/>
  <c r="AJ342" i="5" a="1"/>
  <c r="AJ342" i="5" s="1"/>
  <c r="AK342" i="5" s="1" a="1"/>
  <c r="AK342" i="5" s="1"/>
  <c r="AJ345" i="5" a="1"/>
  <c r="AJ345" i="5" s="1"/>
  <c r="AJ348" i="5" a="1"/>
  <c r="AJ348" i="5" s="1"/>
  <c r="AJ5" i="5" a="1"/>
  <c r="AJ5" i="5" s="1"/>
  <c r="AJ9" i="5" a="1"/>
  <c r="AJ9" i="5" s="1"/>
  <c r="AJ13" i="5" a="1"/>
  <c r="AJ13" i="5" s="1"/>
  <c r="AJ18" i="5" a="1"/>
  <c r="AJ18" i="5" s="1"/>
  <c r="AK18" i="5" s="1" a="1"/>
  <c r="AK18" i="5" s="1"/>
  <c r="AJ22" i="5" a="1"/>
  <c r="AJ22" i="5" s="1"/>
  <c r="AJ26" i="5" a="1"/>
  <c r="AJ26" i="5" s="1"/>
  <c r="AJ43" i="5" a="1"/>
  <c r="AJ43" i="5" s="1"/>
  <c r="AJ47" i="5" a="1"/>
  <c r="AJ47" i="5" s="1"/>
  <c r="AK47" i="5" s="1" a="1"/>
  <c r="AK47" i="5" s="1"/>
  <c r="AJ52" i="5" a="1"/>
  <c r="AJ52" i="5" s="1"/>
  <c r="AK52" i="5" s="1" a="1"/>
  <c r="AK52" i="5" s="1"/>
  <c r="AJ57" i="5" a="1"/>
  <c r="AJ57" i="5" s="1"/>
  <c r="AJ62" i="5" a="1"/>
  <c r="AJ62" i="5" s="1"/>
  <c r="AJ66" i="5" a="1"/>
  <c r="AJ66" i="5" s="1"/>
  <c r="AK66" i="5" s="1" a="1"/>
  <c r="AK66" i="5" s="1"/>
  <c r="AJ75" i="5" a="1"/>
  <c r="AJ75" i="5" s="1"/>
  <c r="AJ84" i="5" a="1"/>
  <c r="AJ84" i="5" s="1"/>
  <c r="AK84" i="5" s="1" a="1"/>
  <c r="AK84" i="5" s="1"/>
  <c r="AJ87" i="5" a="1"/>
  <c r="AJ87" i="5" s="1"/>
  <c r="AJ92" i="5" a="1"/>
  <c r="AJ92" i="5" s="1"/>
  <c r="AK92" i="5" s="1" a="1"/>
  <c r="AK92" i="5" s="1"/>
  <c r="AJ96" i="5" a="1"/>
  <c r="AJ96" i="5" s="1"/>
  <c r="AJ104" i="5" a="1"/>
  <c r="AJ104" i="5" s="1"/>
  <c r="AJ109" i="5" a="1"/>
  <c r="AJ109" i="5" s="1"/>
  <c r="AJ113" i="5" a="1"/>
  <c r="AJ113" i="5" s="1"/>
  <c r="AK113" i="5" s="1" a="1"/>
  <c r="AK113" i="5" s="1"/>
  <c r="AJ121" i="5" a="1"/>
  <c r="AJ121" i="5" s="1"/>
  <c r="AK121" i="5" s="1" a="1"/>
  <c r="AK121" i="5" s="1"/>
  <c r="AJ125" i="5" a="1"/>
  <c r="AJ125" i="5" s="1"/>
  <c r="AJ129" i="5" a="1"/>
  <c r="AJ129" i="5" s="1"/>
  <c r="AJ134" i="5" a="1"/>
  <c r="AJ134" i="5" s="1"/>
  <c r="AK134" i="5" s="1" a="1"/>
  <c r="AK134" i="5" s="1"/>
  <c r="AJ138" i="5" a="1"/>
  <c r="AJ138" i="5" s="1"/>
  <c r="AJ142" i="5" a="1"/>
  <c r="AJ142" i="5" s="1"/>
  <c r="AJ155" i="5" a="1"/>
  <c r="AJ155" i="5" s="1"/>
  <c r="AJ160" i="5" a="1"/>
  <c r="AJ160" i="5" s="1"/>
  <c r="AK160" i="5" s="1" a="1"/>
  <c r="AK160" i="5" s="1"/>
  <c r="AJ164" i="5" a="1"/>
  <c r="AJ164" i="5" s="1"/>
  <c r="AJ168" i="5" a="1"/>
  <c r="AJ168" i="5" s="1"/>
  <c r="AJ173" i="5" a="1"/>
  <c r="AJ173" i="5" s="1"/>
  <c r="AJ177" i="5" a="1"/>
  <c r="AJ177" i="5" s="1"/>
  <c r="AK177" i="5" s="1" a="1"/>
  <c r="AK177" i="5" s="1"/>
  <c r="AJ181" i="5" a="1"/>
  <c r="AJ181" i="5" s="1"/>
  <c r="AJ186" i="5" a="1"/>
  <c r="AJ186" i="5" s="1"/>
  <c r="AJ190" i="5" a="1"/>
  <c r="AJ190" i="5" s="1"/>
  <c r="AJ194" i="5" a="1"/>
  <c r="AJ194" i="5" s="1"/>
  <c r="AK194" i="5" s="1" a="1"/>
  <c r="AK194" i="5" s="1"/>
  <c r="AJ199" i="5" a="1"/>
  <c r="AJ199" i="5" s="1"/>
  <c r="AJ203" i="5" a="1"/>
  <c r="AJ203" i="5" s="1"/>
  <c r="AJ207" i="5" a="1"/>
  <c r="AJ207" i="5" s="1"/>
  <c r="AJ212" i="5" a="1"/>
  <c r="AJ212" i="5" s="1"/>
  <c r="AJ216" i="5" a="1"/>
  <c r="AJ216" i="5" s="1"/>
  <c r="AJ220" i="5" a="1"/>
  <c r="AJ220" i="5" s="1"/>
  <c r="AJ225" i="5" a="1"/>
  <c r="AJ225" i="5" s="1"/>
  <c r="AJ233" i="5" a="1"/>
  <c r="AJ233" i="5" s="1"/>
  <c r="AK233" i="5" s="1" a="1"/>
  <c r="AK233" i="5" s="1"/>
  <c r="AJ237" i="5" a="1"/>
  <c r="AJ237" i="5" s="1"/>
  <c r="AJ242" i="5" a="1"/>
  <c r="AJ242" i="5" s="1"/>
  <c r="AK242" i="5" s="1" a="1"/>
  <c r="AK242" i="5" s="1"/>
  <c r="AJ246" i="5" a="1"/>
  <c r="AJ246" i="5" s="1"/>
  <c r="AJ252" i="5" a="1"/>
  <c r="AJ252" i="5" s="1"/>
  <c r="AJ256" i="5" a="1"/>
  <c r="AJ256" i="5" s="1"/>
  <c r="AK256" i="5" s="1" a="1"/>
  <c r="AK256" i="5" s="1"/>
  <c r="AJ261" i="5" a="1"/>
  <c r="AJ261" i="5" s="1"/>
  <c r="AJ266" i="5" a="1"/>
  <c r="AJ266" i="5" s="1"/>
  <c r="AJ275" i="5" a="1"/>
  <c r="AJ275" i="5" s="1"/>
  <c r="AK275" i="5" s="1" a="1"/>
  <c r="AK275" i="5" s="1"/>
  <c r="AJ280" i="5" a="1"/>
  <c r="AJ280" i="5" s="1"/>
  <c r="AJ285" i="5" a="1"/>
  <c r="AJ285" i="5" s="1"/>
  <c r="AJ289" i="5" a="1"/>
  <c r="AJ289" i="5" s="1"/>
  <c r="AJ307" i="5" a="1"/>
  <c r="AJ307" i="5" s="1"/>
  <c r="AK307" i="5" s="1" a="1"/>
  <c r="AK307" i="5" s="1"/>
  <c r="AJ311" i="5" a="1"/>
  <c r="AJ311" i="5" s="1"/>
  <c r="AJ315" i="5" a="1"/>
  <c r="AJ315" i="5" s="1"/>
  <c r="AJ320" i="5" a="1"/>
  <c r="AJ320" i="5" s="1"/>
  <c r="AJ324" i="5" a="1"/>
  <c r="AJ324" i="5" s="1"/>
  <c r="AJ328" i="5" a="1"/>
  <c r="AJ328" i="5" s="1"/>
  <c r="AJ333" i="5" a="1"/>
  <c r="AJ333" i="5" s="1"/>
  <c r="AJ337" i="5" a="1"/>
  <c r="AJ337" i="5" s="1"/>
  <c r="AJ341" i="5" a="1"/>
  <c r="AJ341" i="5" s="1"/>
  <c r="AJ346" i="5" a="1"/>
  <c r="AJ346" i="5" s="1"/>
  <c r="AK346" i="5" s="1" a="1"/>
  <c r="AK346" i="5" s="1"/>
  <c r="AJ350" i="5" a="1"/>
  <c r="AJ350" i="5" s="1"/>
  <c r="AK350" i="5" s="1" a="1"/>
  <c r="AK350" i="5" s="1"/>
  <c r="AJ353" i="5" a="1"/>
  <c r="AJ353" i="5" s="1"/>
  <c r="AJ356" i="5" a="1"/>
  <c r="AJ356" i="5" s="1"/>
  <c r="AJ359" i="5" a="1"/>
  <c r="AJ359" i="5" s="1"/>
  <c r="AJ366" i="5" a="1"/>
  <c r="AJ366" i="5" s="1"/>
  <c r="AK366" i="5" s="1" a="1"/>
  <c r="AK366" i="5" s="1"/>
  <c r="AJ370" i="5" a="1"/>
  <c r="AJ370" i="5" s="1"/>
  <c r="AJ373" i="5" a="1"/>
  <c r="AJ373" i="5" s="1"/>
  <c r="AJ377" i="5" a="1"/>
  <c r="AJ377" i="5" s="1"/>
  <c r="AK377" i="5" s="1" a="1"/>
  <c r="AK377" i="5" s="1"/>
  <c r="AJ380" i="5" a="1"/>
  <c r="AJ380" i="5" s="1"/>
  <c r="AJ384" i="5" a="1"/>
  <c r="AJ384" i="5" s="1"/>
  <c r="AJ387" i="5" a="1"/>
  <c r="AJ387" i="5" s="1"/>
  <c r="AK387" i="5" s="1" a="1"/>
  <c r="AK387" i="5" s="1"/>
  <c r="AJ391" i="5" a="1"/>
  <c r="AJ391" i="5" s="1"/>
  <c r="AJ398" i="5" a="1"/>
  <c r="AJ398" i="5" s="1"/>
  <c r="AK398" i="5" s="1" a="1"/>
  <c r="AK398" i="5" s="1"/>
  <c r="AJ402" i="5" a="1"/>
  <c r="AJ402" i="5" s="1"/>
  <c r="AJ405" i="5" a="1"/>
  <c r="AJ405" i="5" s="1"/>
  <c r="AK405" i="5" s="1" a="1"/>
  <c r="AK405" i="5" s="1"/>
  <c r="AJ409" i="5" a="1"/>
  <c r="AJ409" i="5" s="1"/>
  <c r="AK409" i="5" s="1" a="1"/>
  <c r="AK409" i="5" s="1"/>
  <c r="AJ412" i="5" a="1"/>
  <c r="AJ412" i="5" s="1"/>
  <c r="AJ416" i="5" a="1"/>
  <c r="AJ416" i="5" s="1"/>
  <c r="AJ419" i="5" a="1"/>
  <c r="AJ419" i="5" s="1"/>
  <c r="AJ423" i="5" a="1"/>
  <c r="AJ423" i="5" s="1"/>
  <c r="AJ430" i="5" a="1"/>
  <c r="AJ430" i="5" s="1"/>
  <c r="AK430" i="5" s="1" a="1"/>
  <c r="AK430" i="5" s="1"/>
  <c r="AJ434" i="5" a="1"/>
  <c r="AJ434" i="5" s="1"/>
  <c r="AJ437" i="5" a="1"/>
  <c r="AJ437" i="5" s="1"/>
  <c r="AK437" i="5" s="1" a="1"/>
  <c r="AK437" i="5" s="1"/>
  <c r="AJ441" i="5" a="1"/>
  <c r="AJ441" i="5" s="1"/>
  <c r="AK441" i="5" s="1" a="1"/>
  <c r="AK441" i="5" s="1"/>
  <c r="AJ444" i="5" a="1"/>
  <c r="AJ444" i="5" s="1"/>
  <c r="AJ448" i="5" a="1"/>
  <c r="AJ448" i="5" s="1"/>
  <c r="AJ451" i="5" a="1"/>
  <c r="AJ451" i="5" s="1"/>
  <c r="AJ455" i="5" a="1"/>
  <c r="AJ455" i="5" s="1"/>
  <c r="AJ462" i="5" a="1"/>
  <c r="AJ462" i="5" s="1"/>
  <c r="AK462" i="5" s="1" a="1"/>
  <c r="AK462" i="5" s="1"/>
  <c r="AJ466" i="5" a="1"/>
  <c r="AJ466" i="5" s="1"/>
  <c r="AJ469" i="5" a="1"/>
  <c r="AJ469" i="5" s="1"/>
  <c r="AK469" i="5" s="1" a="1"/>
  <c r="AK469" i="5" s="1"/>
  <c r="AJ473" i="5" a="1"/>
  <c r="AJ473" i="5" s="1"/>
  <c r="AK473" i="5" s="1" a="1"/>
  <c r="AK473" i="5" s="1"/>
  <c r="AJ476" i="5" a="1"/>
  <c r="AJ476" i="5" s="1"/>
  <c r="AJ480" i="5" a="1"/>
  <c r="AJ480" i="5" s="1"/>
  <c r="AJ483" i="5" a="1"/>
  <c r="AJ483" i="5" s="1"/>
  <c r="AJ487" i="5" a="1"/>
  <c r="AJ487" i="5" s="1"/>
  <c r="AJ494" i="5" a="1"/>
  <c r="AJ494" i="5" s="1"/>
  <c r="AK494" i="5" s="1" a="1"/>
  <c r="AK494" i="5" s="1"/>
  <c r="AJ498" i="5" a="1"/>
  <c r="AJ498" i="5" s="1"/>
  <c r="AJ501" i="5" a="1"/>
  <c r="AJ501" i="5" s="1"/>
  <c r="AK501" i="5" s="1" a="1"/>
  <c r="AK501" i="5" s="1"/>
  <c r="AJ505" i="5" a="1"/>
  <c r="AJ505" i="5" s="1"/>
  <c r="AK505" i="5" s="1" a="1"/>
  <c r="AK505" i="5" s="1"/>
  <c r="AJ508" i="5" a="1"/>
  <c r="AJ508" i="5" s="1"/>
  <c r="AJ512" i="5" a="1"/>
  <c r="AJ512" i="5" s="1"/>
  <c r="AJ515" i="5" a="1"/>
  <c r="AJ515" i="5" s="1"/>
  <c r="AJ519" i="5" a="1"/>
  <c r="AJ519" i="5" s="1"/>
  <c r="AJ526" i="5" a="1"/>
  <c r="AJ526" i="5" s="1"/>
  <c r="AK526" i="5" s="1" a="1"/>
  <c r="AK526" i="5" s="1"/>
  <c r="AJ530" i="5" a="1"/>
  <c r="AJ530" i="5" s="1"/>
  <c r="AJ533" i="5" a="1"/>
  <c r="AJ533" i="5" s="1"/>
  <c r="AK533" i="5" s="1" a="1"/>
  <c r="AK533" i="5" s="1"/>
  <c r="AJ539" i="5" a="1"/>
  <c r="AJ539" i="5" s="1"/>
  <c r="AK539" i="5" s="1" a="1"/>
  <c r="AK539" i="5" s="1"/>
  <c r="AJ545" i="5" a="1"/>
  <c r="AJ545" i="5" s="1"/>
  <c r="AJ548" i="5" a="1"/>
  <c r="AJ548" i="5" s="1"/>
  <c r="AJ551" i="5" a="1"/>
  <c r="AJ551" i="5" s="1"/>
  <c r="AK551" i="5" s="1" a="1"/>
  <c r="AK551" i="5" s="1"/>
  <c r="AJ554" i="5" a="1"/>
  <c r="AJ554" i="5" s="1"/>
  <c r="AJ557" i="5" a="1"/>
  <c r="AJ557" i="5" s="1"/>
  <c r="AK557" i="5" s="1" a="1"/>
  <c r="AK557" i="5" s="1"/>
  <c r="AJ560" i="5" a="1"/>
  <c r="AJ560" i="5" s="1"/>
  <c r="AJ566" i="5" a="1"/>
  <c r="AJ566" i="5" s="1"/>
  <c r="AK566" i="5" s="1" a="1"/>
  <c r="AK566" i="5" s="1"/>
  <c r="AJ571" i="5" a="1"/>
  <c r="AJ571" i="5" s="1"/>
  <c r="AK571" i="5" s="1" a="1"/>
  <c r="AK571" i="5" s="1"/>
  <c r="AJ577" i="5" a="1"/>
  <c r="AJ577" i="5" s="1"/>
  <c r="AJ580" i="5" a="1"/>
  <c r="AJ580" i="5" s="1"/>
  <c r="AJ583" i="5" a="1"/>
  <c r="AJ583" i="5" s="1"/>
  <c r="AJ586" i="5" a="1"/>
  <c r="AJ586" i="5" s="1"/>
  <c r="AJ589" i="5" a="1"/>
  <c r="AJ589" i="5" s="1"/>
  <c r="AJ592" i="5" a="1"/>
  <c r="AJ592" i="5" s="1"/>
  <c r="AJ598" i="5" a="1"/>
  <c r="AJ598" i="5" s="1"/>
  <c r="AK598" i="5" s="1" a="1"/>
  <c r="AK598" i="5" s="1"/>
  <c r="AJ603" i="5" a="1"/>
  <c r="AJ603" i="5" s="1"/>
  <c r="AK603" i="5" s="1" a="1"/>
  <c r="AK603" i="5" s="1"/>
  <c r="AJ610" i="5" a="1"/>
  <c r="AJ610" i="5" s="1"/>
  <c r="AJ614" i="5" a="1"/>
  <c r="AJ614" i="5" s="1"/>
  <c r="AJ617" i="5" a="1"/>
  <c r="AJ617" i="5" s="1"/>
  <c r="AK617" i="5" s="1" a="1"/>
  <c r="AK617" i="5" s="1"/>
  <c r="AJ621" i="5" a="1"/>
  <c r="AJ621" i="5" s="1"/>
  <c r="AK621" i="5" s="1" a="1"/>
  <c r="AK621" i="5" s="1"/>
  <c r="AJ624" i="5" a="1"/>
  <c r="AJ624" i="5" s="1"/>
  <c r="AK624" i="5" s="1" a="1"/>
  <c r="AK624" i="5" s="1"/>
  <c r="AJ628" i="5" a="1"/>
  <c r="AJ628" i="5" s="1"/>
  <c r="AJ635" i="5" a="1"/>
  <c r="AJ635" i="5" s="1"/>
  <c r="AK635" i="5" s="1" a="1"/>
  <c r="AK635" i="5" s="1"/>
  <c r="AJ639" i="5" a="1"/>
  <c r="AJ639" i="5" s="1"/>
  <c r="AJ642" i="5" a="1"/>
  <c r="AJ642" i="5" s="1"/>
  <c r="AJ646" i="5" a="1"/>
  <c r="AJ646" i="5" s="1"/>
  <c r="AJ649" i="5" a="1"/>
  <c r="AJ649" i="5" s="1"/>
  <c r="AK649" i="5" s="1" a="1"/>
  <c r="AK649" i="5" s="1"/>
  <c r="AJ653" i="5" a="1"/>
  <c r="AJ653" i="5" s="1"/>
  <c r="AK653" i="5" s="1" a="1"/>
  <c r="AK653" i="5" s="1"/>
  <c r="AJ656" i="5" a="1"/>
  <c r="AJ656" i="5" s="1"/>
  <c r="AK656" i="5" s="1" a="1"/>
  <c r="AK656" i="5" s="1"/>
  <c r="AJ660" i="5" a="1"/>
  <c r="AJ660" i="5" s="1"/>
  <c r="AJ667" i="5" a="1"/>
  <c r="AJ667" i="5" s="1"/>
  <c r="AK667" i="5" s="1" a="1"/>
  <c r="AK667" i="5" s="1"/>
  <c r="AJ671" i="5" a="1"/>
  <c r="AJ671" i="5" s="1"/>
  <c r="AJ674" i="5" a="1"/>
  <c r="AJ674" i="5" s="1"/>
  <c r="AJ678" i="5" a="1"/>
  <c r="AJ678" i="5" s="1"/>
  <c r="AJ681" i="5" a="1"/>
  <c r="AJ681" i="5" s="1"/>
  <c r="AK681" i="5" s="1" a="1"/>
  <c r="AK681" i="5" s="1"/>
  <c r="AJ685" i="5" a="1"/>
  <c r="AJ685" i="5" s="1"/>
  <c r="AK685" i="5" s="1" a="1"/>
  <c r="AK685" i="5" s="1"/>
  <c r="AJ688" i="5" a="1"/>
  <c r="AJ688" i="5" s="1"/>
  <c r="AK688" i="5" s="1" a="1"/>
  <c r="AK688" i="5" s="1"/>
  <c r="AJ692" i="5" a="1"/>
  <c r="AJ692" i="5" s="1"/>
  <c r="AJ699" i="5" a="1"/>
  <c r="AJ699" i="5" s="1"/>
  <c r="AK699" i="5" s="1" a="1"/>
  <c r="AK699" i="5" s="1"/>
  <c r="AJ703" i="5" a="1"/>
  <c r="AJ703" i="5" s="1"/>
  <c r="AJ706" i="5" a="1"/>
  <c r="AJ706" i="5" s="1"/>
  <c r="AJ710" i="5" a="1"/>
  <c r="AJ710" i="5" s="1"/>
  <c r="AJ713" i="5" a="1"/>
  <c r="AJ713" i="5" s="1"/>
  <c r="AK713" i="5" s="1" a="1"/>
  <c r="AK713" i="5" s="1"/>
  <c r="AJ717" i="5" a="1"/>
  <c r="AJ717" i="5" s="1"/>
  <c r="AK717" i="5" s="1" a="1"/>
  <c r="AK717" i="5" s="1"/>
  <c r="AJ720" i="5" a="1"/>
  <c r="AJ720" i="5" s="1"/>
  <c r="AK720" i="5" s="1" a="1"/>
  <c r="AK720" i="5" s="1"/>
  <c r="AJ724" i="5" a="1"/>
  <c r="AJ724" i="5" s="1"/>
  <c r="AJ731" i="5" a="1"/>
  <c r="AJ731" i="5" s="1"/>
  <c r="AK731" i="5" s="1" a="1"/>
  <c r="AK731" i="5" s="1"/>
  <c r="AJ735" i="5" a="1"/>
  <c r="AJ735" i="5" s="1"/>
  <c r="AJ738" i="5" a="1"/>
  <c r="AJ738" i="5" s="1"/>
  <c r="AJ744" i="5" a="1"/>
  <c r="AJ744" i="5" s="1"/>
  <c r="AJ748" i="5" a="1"/>
  <c r="AJ748" i="5" s="1"/>
  <c r="AK748" i="5" s="1" a="1"/>
  <c r="AK748" i="5" s="1"/>
  <c r="AJ751" i="5" a="1"/>
  <c r="AJ751" i="5" s="1"/>
  <c r="AJ754" i="5" a="1"/>
  <c r="AJ754" i="5" s="1"/>
  <c r="AJ760" i="5" a="1"/>
  <c r="AJ760" i="5" s="1"/>
  <c r="AJ764" i="5" a="1"/>
  <c r="AJ764" i="5" s="1"/>
  <c r="AK764" i="5" s="1" a="1"/>
  <c r="AK764" i="5" s="1"/>
  <c r="AJ767" i="5" a="1"/>
  <c r="AJ767" i="5" s="1"/>
  <c r="AJ770" i="5" a="1"/>
  <c r="AJ770" i="5" s="1"/>
  <c r="AJ776" i="5" a="1"/>
  <c r="AJ776" i="5" s="1"/>
  <c r="AJ780" i="5" a="1"/>
  <c r="AJ780" i="5" s="1"/>
  <c r="AK780" i="5" s="1" a="1"/>
  <c r="AK780" i="5" s="1"/>
  <c r="AJ783" i="5" a="1"/>
  <c r="AJ783" i="5" s="1"/>
  <c r="AJ786" i="5" a="1"/>
  <c r="AJ786" i="5" s="1"/>
  <c r="AJ792" i="5" a="1"/>
  <c r="AJ792" i="5" s="1"/>
  <c r="AJ796" i="5" a="1"/>
  <c r="AJ796" i="5" s="1"/>
  <c r="AK796" i="5" s="1" a="1"/>
  <c r="AK796" i="5" s="1"/>
  <c r="AJ799" i="5" a="1"/>
  <c r="AJ799" i="5" s="1"/>
  <c r="AJ802" i="5" a="1"/>
  <c r="AJ802" i="5" s="1"/>
  <c r="AJ808" i="5" a="1"/>
  <c r="AJ808" i="5" s="1"/>
  <c r="AJ812" i="5" a="1"/>
  <c r="AJ812" i="5" s="1"/>
  <c r="AK812" i="5" s="1" a="1"/>
  <c r="AK812" i="5" s="1"/>
  <c r="AJ815" i="5" a="1"/>
  <c r="AJ815" i="5" s="1"/>
  <c r="AJ818" i="5" a="1"/>
  <c r="AJ818" i="5" s="1"/>
  <c r="AJ824" i="5" a="1"/>
  <c r="AJ824" i="5" s="1"/>
  <c r="AJ828" i="5" a="1"/>
  <c r="AJ828" i="5" s="1"/>
  <c r="AK828" i="5" s="1" a="1"/>
  <c r="AK828" i="5" s="1"/>
  <c r="AJ831" i="5" a="1"/>
  <c r="AJ831" i="5" s="1"/>
  <c r="AJ834" i="5" a="1"/>
  <c r="AJ834" i="5" s="1"/>
  <c r="AJ840" i="5" a="1"/>
  <c r="AJ840" i="5" s="1"/>
  <c r="AJ844" i="5" a="1"/>
  <c r="AJ844" i="5" s="1"/>
  <c r="AK844" i="5" s="1" a="1"/>
  <c r="AK844" i="5" s="1"/>
  <c r="AJ847" i="5" a="1"/>
  <c r="AJ847" i="5" s="1"/>
  <c r="AK847" i="5" s="1" a="1"/>
  <c r="AK847" i="5" s="1"/>
  <c r="AJ850" i="5" a="1"/>
  <c r="AJ850" i="5" s="1"/>
  <c r="AK850" i="5" s="1" a="1"/>
  <c r="AK850" i="5" s="1"/>
  <c r="AJ856" i="5" a="1"/>
  <c r="AJ856" i="5" s="1"/>
  <c r="AJ860" i="5" a="1"/>
  <c r="AJ860" i="5" s="1"/>
  <c r="AK860" i="5" s="1" a="1"/>
  <c r="AK860" i="5" s="1"/>
  <c r="AJ863" i="5" a="1"/>
  <c r="AJ863" i="5" s="1"/>
  <c r="AK863" i="5" s="1" a="1"/>
  <c r="AK863" i="5" s="1"/>
  <c r="AJ866" i="5" a="1"/>
  <c r="AJ866" i="5" s="1"/>
  <c r="AK866" i="5" s="1" a="1"/>
  <c r="AK866" i="5" s="1"/>
  <c r="AJ872" i="5" a="1"/>
  <c r="AJ872" i="5" s="1"/>
  <c r="AJ876" i="5" a="1"/>
  <c r="AJ876" i="5" s="1"/>
  <c r="AK876" i="5" s="1" a="1"/>
  <c r="AK876" i="5" s="1"/>
  <c r="AJ879" i="5" a="1"/>
  <c r="AJ879" i="5" s="1"/>
  <c r="AJ882" i="5" a="1"/>
  <c r="AJ882" i="5" s="1"/>
  <c r="AK882" i="5" s="1" a="1"/>
  <c r="AK882" i="5" s="1"/>
  <c r="AJ888" i="5" a="1"/>
  <c r="AJ888" i="5" s="1"/>
  <c r="AJ892" i="5" a="1"/>
  <c r="AJ892" i="5" s="1"/>
  <c r="AK892" i="5" s="1" a="1"/>
  <c r="AK892" i="5" s="1"/>
  <c r="AJ895" i="5" a="1"/>
  <c r="AJ895" i="5" s="1"/>
  <c r="AJ898" i="5" a="1"/>
  <c r="AJ898" i="5" s="1"/>
  <c r="AK898" i="5" s="1" a="1"/>
  <c r="AK898" i="5" s="1"/>
  <c r="AJ904" i="5" a="1"/>
  <c r="AJ904" i="5" s="1"/>
  <c r="AJ908" i="5" a="1"/>
  <c r="AJ908" i="5" s="1"/>
  <c r="AK908" i="5" s="1" a="1"/>
  <c r="AK908" i="5" s="1"/>
  <c r="AJ911" i="5" a="1"/>
  <c r="AJ911" i="5" s="1"/>
  <c r="AJ914" i="5" a="1"/>
  <c r="AJ914" i="5" s="1"/>
  <c r="AK914" i="5" s="1" a="1"/>
  <c r="AK914" i="5" s="1"/>
  <c r="AJ920" i="5" a="1"/>
  <c r="AJ920" i="5" s="1"/>
  <c r="AJ924" i="5" a="1"/>
  <c r="AJ924" i="5" s="1"/>
  <c r="AK924" i="5" s="1" a="1"/>
  <c r="AK924" i="5" s="1"/>
  <c r="AJ927" i="5" a="1"/>
  <c r="AJ927" i="5" s="1"/>
  <c r="AJ930" i="5" a="1"/>
  <c r="AJ930" i="5" s="1"/>
  <c r="AK930" i="5" s="1" a="1"/>
  <c r="AK930" i="5" s="1"/>
  <c r="AJ936" i="5" a="1"/>
  <c r="AJ936" i="5" s="1"/>
  <c r="AJ940" i="5" a="1"/>
  <c r="AJ940" i="5" s="1"/>
  <c r="AK940" i="5" s="1" a="1"/>
  <c r="AK940" i="5" s="1"/>
  <c r="AJ943" i="5" a="1"/>
  <c r="AJ943" i="5" s="1"/>
  <c r="AK943" i="5" s="1" a="1"/>
  <c r="AK943" i="5" s="1"/>
  <c r="AJ946" i="5" a="1"/>
  <c r="AJ946" i="5" s="1"/>
  <c r="AK946" i="5" s="1" a="1"/>
  <c r="AK946" i="5" s="1"/>
  <c r="AJ952" i="5" a="1"/>
  <c r="AJ952" i="5" s="1"/>
  <c r="AJ956" i="5" a="1"/>
  <c r="AJ956" i="5" s="1"/>
  <c r="AK956" i="5" s="1" a="1"/>
  <c r="AK956" i="5" s="1"/>
  <c r="AJ959" i="5" a="1"/>
  <c r="AJ959" i="5" s="1"/>
  <c r="AK959" i="5" s="1" a="1"/>
  <c r="AK959" i="5" s="1"/>
  <c r="AJ962" i="5" a="1"/>
  <c r="AJ962" i="5" s="1"/>
  <c r="AK962" i="5" s="1" a="1"/>
  <c r="AK962" i="5" s="1"/>
  <c r="AJ968" i="5" a="1"/>
  <c r="AJ968" i="5" s="1"/>
  <c r="AJ972" i="5" a="1"/>
  <c r="AJ972" i="5" s="1"/>
  <c r="AK972" i="5" s="1" a="1"/>
  <c r="AK972" i="5" s="1"/>
  <c r="AJ975" i="5" a="1"/>
  <c r="AJ975" i="5" s="1"/>
  <c r="AK975" i="5" s="1" a="1"/>
  <c r="AK975" i="5" s="1"/>
  <c r="AJ978" i="5" a="1"/>
  <c r="AJ978" i="5" s="1"/>
  <c r="AK978" i="5" s="1" a="1"/>
  <c r="AK978" i="5" s="1"/>
  <c r="AJ984" i="5" a="1"/>
  <c r="AJ984" i="5" s="1"/>
  <c r="AJ988" i="5" a="1"/>
  <c r="AJ988" i="5" s="1"/>
  <c r="AK988" i="5" s="1" a="1"/>
  <c r="AK988" i="5" s="1"/>
  <c r="AJ991" i="5" a="1"/>
  <c r="AJ991" i="5" s="1"/>
  <c r="AK991" i="5" s="1" a="1"/>
  <c r="AK991" i="5" s="1"/>
  <c r="AJ994" i="5" a="1"/>
  <c r="AJ994" i="5" s="1"/>
  <c r="AK994" i="5" s="1" a="1"/>
  <c r="AK994" i="5" s="1"/>
  <c r="AJ1000" i="5" a="1"/>
  <c r="AJ1000" i="5" s="1"/>
  <c r="AJ1004" i="5" a="1"/>
  <c r="AJ1004" i="5" s="1"/>
  <c r="AJ1007" i="5" a="1"/>
  <c r="AJ1007" i="5" s="1"/>
  <c r="AK1007" i="5" s="1" a="1"/>
  <c r="AK1007" i="5" s="1"/>
  <c r="AJ1010" i="5" a="1"/>
  <c r="AJ1010" i="5" s="1"/>
  <c r="AJ1016" i="5" a="1"/>
  <c r="AJ1016" i="5" s="1"/>
  <c r="AJ1020" i="5" a="1"/>
  <c r="AJ1020" i="5" s="1"/>
  <c r="AK1020" i="5" s="1" a="1"/>
  <c r="AK1020" i="5" s="1"/>
  <c r="AJ1023" i="5" a="1"/>
  <c r="AJ1023" i="5" s="1"/>
  <c r="AK1023" i="5" s="1" a="1"/>
  <c r="AK1023" i="5" s="1"/>
  <c r="AJ1026" i="5" a="1"/>
  <c r="AJ1026" i="5" s="1"/>
  <c r="AK1026" i="5" s="1" a="1"/>
  <c r="AK1026" i="5" s="1"/>
  <c r="AJ1032" i="5" a="1"/>
  <c r="AJ1032" i="5" s="1"/>
  <c r="AJ1036" i="5" a="1"/>
  <c r="AJ1036" i="5" s="1"/>
  <c r="AJ1039" i="5" a="1"/>
  <c r="AJ1039" i="5" s="1"/>
  <c r="AK1039" i="5" s="1" a="1"/>
  <c r="AK1039" i="5" s="1"/>
  <c r="AJ1042" i="5" a="1"/>
  <c r="AJ1042" i="5" s="1"/>
  <c r="AJ1048" i="5" a="1"/>
  <c r="AJ1048" i="5" s="1"/>
  <c r="AJ1052" i="5" a="1"/>
  <c r="AJ1052" i="5" s="1"/>
  <c r="AJ1055" i="5" a="1"/>
  <c r="AJ1055" i="5" s="1"/>
  <c r="AK1055" i="5" s="1" a="1"/>
  <c r="AK1055" i="5" s="1"/>
  <c r="AJ1058" i="5" a="1"/>
  <c r="AJ1058" i="5" s="1"/>
  <c r="AJ1064" i="5" a="1"/>
  <c r="AJ1064" i="5" s="1"/>
  <c r="AJ1068" i="5" a="1"/>
  <c r="AJ1068" i="5" s="1"/>
  <c r="AJ1071" i="5" a="1"/>
  <c r="AJ1071" i="5" s="1"/>
  <c r="AK1071" i="5" s="1" a="1"/>
  <c r="AK1071" i="5" s="1"/>
  <c r="AJ1074" i="5" a="1"/>
  <c r="AJ1074" i="5" s="1"/>
  <c r="AJ1080" i="5" a="1"/>
  <c r="AJ1080" i="5" s="1"/>
  <c r="AJ1084" i="5" a="1"/>
  <c r="AJ1084" i="5" s="1"/>
  <c r="AK1084" i="5" s="1" a="1"/>
  <c r="AK1084" i="5" s="1"/>
  <c r="AJ1087" i="5" a="1"/>
  <c r="AJ1087" i="5" s="1"/>
  <c r="AK1087" i="5" s="1" a="1"/>
  <c r="AK1087" i="5" s="1"/>
  <c r="AJ1090" i="5" a="1"/>
  <c r="AJ1090" i="5" s="1"/>
  <c r="AJ1096" i="5" a="1"/>
  <c r="AJ1096" i="5" s="1"/>
  <c r="AJ1100" i="5" a="1"/>
  <c r="AJ1100" i="5" s="1"/>
  <c r="AK1100" i="5" s="1" a="1"/>
  <c r="AK1100" i="5" s="1"/>
  <c r="AJ1103" i="5" a="1"/>
  <c r="AJ1103" i="5" s="1"/>
  <c r="AK1103" i="5" s="1" a="1"/>
  <c r="AK1103" i="5" s="1"/>
  <c r="AJ1106" i="5" a="1"/>
  <c r="AJ1106" i="5" s="1"/>
  <c r="AJ1112" i="5" a="1"/>
  <c r="AJ1112" i="5" s="1"/>
  <c r="AJ1116" i="5" a="1"/>
  <c r="AJ1116" i="5" s="1"/>
  <c r="AK1116" i="5" s="1" a="1"/>
  <c r="AK1116" i="5" s="1"/>
  <c r="AJ1119" i="5" a="1"/>
  <c r="AJ1119" i="5" s="1"/>
  <c r="AK1119" i="5" s="1" a="1"/>
  <c r="AK1119" i="5" s="1"/>
  <c r="AJ1122" i="5" a="1"/>
  <c r="AJ1122" i="5" s="1"/>
  <c r="AK1122" i="5" s="1" a="1"/>
  <c r="AK1122" i="5" s="1"/>
  <c r="AJ1128" i="5" a="1"/>
  <c r="AJ1128" i="5" s="1"/>
  <c r="AJ1132" i="5" a="1"/>
  <c r="AJ1132" i="5" s="1"/>
  <c r="AK1132" i="5" s="1" a="1"/>
  <c r="AK1132" i="5" s="1"/>
  <c r="AJ1135" i="5" a="1"/>
  <c r="AJ1135" i="5" s="1"/>
  <c r="AK1135" i="5" s="1" a="1"/>
  <c r="AK1135" i="5" s="1"/>
  <c r="AJ1138" i="5" a="1"/>
  <c r="AJ1138" i="5" s="1"/>
  <c r="AJ1144" i="5" a="1"/>
  <c r="AJ1144" i="5" s="1"/>
  <c r="AJ1148" i="5" a="1"/>
  <c r="AJ1148" i="5" s="1"/>
  <c r="AK1148" i="5" s="1" a="1"/>
  <c r="AK1148" i="5" s="1"/>
  <c r="AJ1151" i="5" a="1"/>
  <c r="AJ1151" i="5" s="1"/>
  <c r="AK1151" i="5" s="1" a="1"/>
  <c r="AK1151" i="5" s="1"/>
  <c r="AJ1154" i="5" a="1"/>
  <c r="AJ1154" i="5" s="1"/>
  <c r="AK1154" i="5" s="1" a="1"/>
  <c r="AK1154" i="5" s="1"/>
  <c r="AJ1160" i="5" a="1"/>
  <c r="AJ1160" i="5" s="1"/>
  <c r="AJ1164" i="5" a="1"/>
  <c r="AJ1164" i="5" s="1"/>
  <c r="AK1164" i="5" s="1" a="1"/>
  <c r="AK1164" i="5" s="1"/>
  <c r="AJ1167" i="5" a="1"/>
  <c r="AJ1167" i="5" s="1"/>
  <c r="AJ1170" i="5" a="1"/>
  <c r="AJ1170" i="5" s="1"/>
  <c r="AJ1176" i="5" a="1"/>
  <c r="AJ1176" i="5" s="1"/>
  <c r="AJ1180" i="5" a="1"/>
  <c r="AJ1180" i="5" s="1"/>
  <c r="AK1180" i="5" s="1" a="1"/>
  <c r="AK1180" i="5" s="1"/>
  <c r="AJ1183" i="5" a="1"/>
  <c r="AJ1183" i="5" s="1"/>
  <c r="AJ1186" i="5" a="1"/>
  <c r="AJ1186" i="5" s="1"/>
  <c r="AJ1192" i="5" a="1"/>
  <c r="AJ1192" i="5" s="1"/>
  <c r="AJ1196" i="5" a="1"/>
  <c r="AJ1196" i="5" s="1"/>
  <c r="AK1196" i="5" s="1" a="1"/>
  <c r="AK1196" i="5" s="1"/>
  <c r="AJ1199" i="5" a="1"/>
  <c r="AJ1199" i="5" s="1"/>
  <c r="AJ1202" i="5" a="1"/>
  <c r="AJ1202" i="5" s="1"/>
  <c r="AJ1208" i="5" a="1"/>
  <c r="AJ1208" i="5" s="1"/>
  <c r="AJ3" i="5" a="1"/>
  <c r="AJ3" i="5" s="1"/>
  <c r="AK3" i="5" s="1" a="1"/>
  <c r="AK3" i="5" s="1"/>
  <c r="AJ8" i="5" a="1"/>
  <c r="AJ8" i="5" s="1"/>
  <c r="AJ12" i="5" a="1"/>
  <c r="AJ12" i="5" s="1"/>
  <c r="AK12" i="5" s="1" a="1"/>
  <c r="AK12" i="5" s="1"/>
  <c r="AJ16" i="5" a="1"/>
  <c r="AJ16" i="5" s="1"/>
  <c r="AK16" i="5" s="1" a="1"/>
  <c r="AK16" i="5" s="1"/>
  <c r="AJ21" i="5" a="1"/>
  <c r="AJ21" i="5" s="1"/>
  <c r="AJ25" i="5" a="1"/>
  <c r="AJ25" i="5" s="1"/>
  <c r="AJ29" i="5" a="1"/>
  <c r="AJ29" i="5" s="1"/>
  <c r="AK29" i="5" s="1" a="1"/>
  <c r="AK29" i="5" s="1"/>
  <c r="AJ34" i="5" a="1"/>
  <c r="AJ34" i="5" s="1"/>
  <c r="AK34" i="5" s="1" a="1"/>
  <c r="AK34" i="5" s="1"/>
  <c r="AJ38" i="5" a="1"/>
  <c r="AJ38" i="5" s="1"/>
  <c r="AJ42" i="5" a="1"/>
  <c r="AJ42" i="5" s="1"/>
  <c r="AJ51" i="5" a="1"/>
  <c r="AJ51" i="5" s="1"/>
  <c r="AK51" i="5" s="1" a="1"/>
  <c r="AK51" i="5" s="1"/>
  <c r="AJ55" i="5" a="1"/>
  <c r="AJ55" i="5" s="1"/>
  <c r="AJ61" i="5" a="1"/>
  <c r="AJ61" i="5" s="1"/>
  <c r="AK61" i="5" s="1" a="1"/>
  <c r="AK61" i="5" s="1"/>
  <c r="AJ65" i="5" a="1"/>
  <c r="AJ65" i="5" s="1"/>
  <c r="AJ69" i="5" a="1"/>
  <c r="AJ69" i="5" s="1"/>
  <c r="AK69" i="5" s="1" a="1"/>
  <c r="AK69" i="5" s="1"/>
  <c r="AJ74" i="5" a="1"/>
  <c r="AJ74" i="5" s="1"/>
  <c r="AJ78" i="5" a="1"/>
  <c r="AJ78" i="5" s="1"/>
  <c r="AJ82" i="5" a="1"/>
  <c r="AJ82" i="5" s="1"/>
  <c r="AJ91" i="5" a="1"/>
  <c r="AJ91" i="5" s="1"/>
  <c r="AK91" i="5" s="1" a="1"/>
  <c r="AK91" i="5" s="1"/>
  <c r="AJ100" i="5" a="1"/>
  <c r="AJ100" i="5" s="1"/>
  <c r="AJ103" i="5" a="1"/>
  <c r="AJ103" i="5" s="1"/>
  <c r="AJ108" i="5" a="1"/>
  <c r="AJ108" i="5" s="1"/>
  <c r="AJ112" i="5" a="1"/>
  <c r="AJ112" i="5" s="1"/>
  <c r="AK112" i="5" s="1" a="1"/>
  <c r="AK112" i="5" s="1"/>
  <c r="AJ116" i="5" a="1"/>
  <c r="AJ116" i="5" s="1"/>
  <c r="AJ119" i="5" a="1"/>
  <c r="AJ119" i="5" s="1"/>
  <c r="AJ124" i="5" a="1"/>
  <c r="AJ124" i="5" s="1"/>
  <c r="AJ128" i="5" a="1"/>
  <c r="AJ128" i="5" s="1"/>
  <c r="AK128" i="5" s="1" a="1"/>
  <c r="AK128" i="5" s="1"/>
  <c r="AJ132" i="5" a="1"/>
  <c r="AJ132" i="5" s="1"/>
  <c r="AJ137" i="5" a="1"/>
  <c r="AJ137" i="5" s="1"/>
  <c r="AK137" i="5" s="1" a="1"/>
  <c r="AK137" i="5" s="1"/>
  <c r="AJ141" i="5" a="1"/>
  <c r="AJ141" i="5" s="1"/>
  <c r="AJ145" i="5" a="1"/>
  <c r="AJ145" i="5" s="1"/>
  <c r="AK145" i="5" s="1" a="1"/>
  <c r="AK145" i="5" s="1"/>
  <c r="AJ150" i="5" a="1"/>
  <c r="AJ150" i="5" s="1"/>
  <c r="AK150" i="5" s="1" a="1"/>
  <c r="AK150" i="5" s="1"/>
  <c r="AJ154" i="5" a="1"/>
  <c r="AJ154" i="5" s="1"/>
  <c r="AJ163" i="5" a="1"/>
  <c r="AJ163" i="5" s="1"/>
  <c r="AJ167" i="5" a="1"/>
  <c r="AJ167" i="5" s="1"/>
  <c r="AK167" i="5" s="1" a="1"/>
  <c r="AK167" i="5" s="1"/>
  <c r="AJ172" i="5" a="1"/>
  <c r="AJ172" i="5" s="1"/>
  <c r="AJ189" i="5" a="1"/>
  <c r="AJ189" i="5" s="1"/>
  <c r="AJ193" i="5" a="1"/>
  <c r="AJ193" i="5" s="1"/>
  <c r="AJ197" i="5" a="1"/>
  <c r="AJ197" i="5" s="1"/>
  <c r="AJ202" i="5" a="1"/>
  <c r="AJ202" i="5" s="1"/>
  <c r="AJ206" i="5" a="1"/>
  <c r="AJ206" i="5" s="1"/>
  <c r="AJ215" i="5" a="1"/>
  <c r="AJ215" i="5" s="1"/>
  <c r="AJ219" i="5" a="1"/>
  <c r="AJ219" i="5" s="1"/>
  <c r="AK219" i="5" s="1" a="1"/>
  <c r="AK219" i="5" s="1"/>
  <c r="AJ223" i="5" a="1"/>
  <c r="AJ223" i="5" s="1"/>
  <c r="AJ228" i="5" a="1"/>
  <c r="AJ228" i="5" s="1"/>
  <c r="AJ232" i="5" a="1"/>
  <c r="AJ232" i="5" s="1"/>
  <c r="AJ236" i="5" a="1"/>
  <c r="AJ236" i="5" s="1"/>
  <c r="AJ241" i="5" a="1"/>
  <c r="AJ241" i="5" s="1"/>
  <c r="AK241" i="5" s="1" a="1"/>
  <c r="AK241" i="5" s="1"/>
  <c r="AJ245" i="5" a="1"/>
  <c r="AJ245" i="5" s="1"/>
  <c r="AJ250" i="5" a="1"/>
  <c r="AJ250" i="5" s="1"/>
  <c r="AJ255" i="5" a="1"/>
  <c r="AJ255" i="5" s="1"/>
  <c r="AK255" i="5" s="1" a="1"/>
  <c r="AK255" i="5" s="1"/>
  <c r="AJ260" i="5" a="1"/>
  <c r="AJ260" i="5" s="1"/>
  <c r="AJ264" i="5" a="1"/>
  <c r="AJ264" i="5" s="1"/>
  <c r="AJ270" i="5" a="1"/>
  <c r="AJ270" i="5" s="1"/>
  <c r="AJ274" i="5" a="1"/>
  <c r="AJ274" i="5" s="1"/>
  <c r="AK274" i="5" s="1" a="1"/>
  <c r="AK274" i="5" s="1"/>
  <c r="AJ284" i="5" a="1"/>
  <c r="AJ284" i="5" s="1"/>
  <c r="AJ288" i="5" a="1"/>
  <c r="AJ288" i="5" s="1"/>
  <c r="AJ293" i="5" a="1"/>
  <c r="AJ293" i="5" s="1"/>
  <c r="AJ298" i="5" a="1"/>
  <c r="AJ298" i="5" s="1"/>
  <c r="AK298" i="5" s="1" a="1"/>
  <c r="AK298" i="5" s="1"/>
  <c r="AJ302" i="5" a="1"/>
  <c r="AJ302" i="5" s="1"/>
  <c r="AK302" i="5" s="1" a="1"/>
  <c r="AK302" i="5" s="1"/>
  <c r="AJ306" i="5" a="1"/>
  <c r="AJ306" i="5" s="1"/>
  <c r="AJ323" i="5" a="1"/>
  <c r="AJ323" i="5" s="1"/>
  <c r="AJ327" i="5" a="1"/>
  <c r="AJ327" i="5" s="1"/>
  <c r="AK327" i="5" s="1" a="1"/>
  <c r="AK327" i="5" s="1"/>
  <c r="AJ331" i="5" a="1"/>
  <c r="AJ331" i="5" s="1"/>
  <c r="AK331" i="5" s="1" a="1"/>
  <c r="AK331" i="5" s="1"/>
  <c r="AJ336" i="5" a="1"/>
  <c r="AJ336" i="5" s="1"/>
  <c r="AJ340" i="5" a="1"/>
  <c r="AJ340" i="5" s="1"/>
  <c r="AJ344" i="5" a="1"/>
  <c r="AJ344" i="5" s="1"/>
  <c r="AK344" i="5" s="1" a="1"/>
  <c r="AK344" i="5" s="1"/>
  <c r="AJ349" i="5" a="1"/>
  <c r="AJ349" i="5" s="1"/>
  <c r="AJ352" i="5" a="1"/>
  <c r="AJ352" i="5" s="1"/>
  <c r="AJ355" i="5" a="1"/>
  <c r="AJ355" i="5" s="1"/>
  <c r="AJ362" i="5" a="1"/>
  <c r="AJ362" i="5" s="1"/>
  <c r="AK362" i="5" s="1" a="1"/>
  <c r="AK362" i="5" s="1"/>
  <c r="AJ365" i="5" a="1"/>
  <c r="AJ365" i="5" s="1"/>
  <c r="AJ369" i="5" a="1"/>
  <c r="AJ369" i="5" s="1"/>
  <c r="AK369" i="5" s="1" a="1"/>
  <c r="AK369" i="5" s="1"/>
  <c r="AJ372" i="5" a="1"/>
  <c r="AJ372" i="5" s="1"/>
  <c r="AJ376" i="5" a="1"/>
  <c r="AJ376" i="5" s="1"/>
  <c r="AK376" i="5" s="1" a="1"/>
  <c r="AK376" i="5" s="1"/>
  <c r="AJ379" i="5" a="1"/>
  <c r="AJ379" i="5" s="1"/>
  <c r="AK379" i="5" s="1" a="1"/>
  <c r="AK379" i="5" s="1"/>
  <c r="AJ383" i="5" a="1"/>
  <c r="AJ383" i="5" s="1"/>
  <c r="AJ390" i="5" a="1"/>
  <c r="AJ390" i="5" s="1"/>
  <c r="AJ394" i="5" a="1"/>
  <c r="AJ394" i="5" s="1"/>
  <c r="AK394" i="5" s="1" a="1"/>
  <c r="AK394" i="5" s="1"/>
  <c r="AJ397" i="5" a="1"/>
  <c r="AJ397" i="5" s="1"/>
  <c r="AJ401" i="5" a="1"/>
  <c r="AJ401" i="5" s="1"/>
  <c r="AJ404" i="5" a="1"/>
  <c r="AJ404" i="5" s="1"/>
  <c r="AJ408" i="5" a="1"/>
  <c r="AJ408" i="5" s="1"/>
  <c r="AK408" i="5" s="1" a="1"/>
  <c r="AK408" i="5" s="1"/>
  <c r="AJ411" i="5" a="1"/>
  <c r="AJ411" i="5" s="1"/>
  <c r="AK411" i="5" s="1" a="1"/>
  <c r="AK411" i="5" s="1"/>
  <c r="AJ415" i="5" a="1"/>
  <c r="AJ415" i="5" s="1"/>
  <c r="AJ422" i="5" a="1"/>
  <c r="AJ422" i="5" s="1"/>
  <c r="AJ426" i="5" a="1"/>
  <c r="AJ426" i="5" s="1"/>
  <c r="AK426" i="5" s="1" a="1"/>
  <c r="AK426" i="5" s="1"/>
  <c r="AJ429" i="5" a="1"/>
  <c r="AJ429" i="5" s="1"/>
  <c r="AJ433" i="5" a="1"/>
  <c r="AJ433" i="5" s="1"/>
  <c r="AJ436" i="5" a="1"/>
  <c r="AJ436" i="5" s="1"/>
  <c r="AJ440" i="5" a="1"/>
  <c r="AJ440" i="5" s="1"/>
  <c r="AK440" i="5" s="1" a="1"/>
  <c r="AK440" i="5" s="1"/>
  <c r="AJ443" i="5" a="1"/>
  <c r="AJ443" i="5" s="1"/>
  <c r="AK443" i="5" s="1" a="1"/>
  <c r="AK443" i="5" s="1"/>
  <c r="AJ447" i="5" a="1"/>
  <c r="AJ447" i="5" s="1"/>
  <c r="AJ454" i="5" a="1"/>
  <c r="AJ454" i="5" s="1"/>
  <c r="AJ458" i="5" a="1"/>
  <c r="AJ458" i="5" s="1"/>
  <c r="AK458" i="5" s="1" a="1"/>
  <c r="AK458" i="5" s="1"/>
  <c r="AJ461" i="5" a="1"/>
  <c r="AJ461" i="5" s="1"/>
  <c r="AJ465" i="5" a="1"/>
  <c r="AJ465" i="5" s="1"/>
  <c r="AJ468" i="5" a="1"/>
  <c r="AJ468" i="5" s="1"/>
  <c r="AJ472" i="5" a="1"/>
  <c r="AJ472" i="5" s="1"/>
  <c r="AK472" i="5" s="1" a="1"/>
  <c r="AK472" i="5" s="1"/>
  <c r="AJ475" i="5" a="1"/>
  <c r="AJ475" i="5" s="1"/>
  <c r="AK475" i="5" s="1" a="1"/>
  <c r="AK475" i="5" s="1"/>
  <c r="AJ479" i="5" a="1"/>
  <c r="AJ479" i="5" s="1"/>
  <c r="AJ486" i="5" a="1"/>
  <c r="AJ486" i="5" s="1"/>
  <c r="AJ490" i="5" a="1"/>
  <c r="AJ490" i="5" s="1"/>
  <c r="AK490" i="5" s="1" a="1"/>
  <c r="AK490" i="5" s="1"/>
  <c r="AJ493" i="5" a="1"/>
  <c r="AJ493" i="5" s="1"/>
  <c r="AJ497" i="5" a="1"/>
  <c r="AJ497" i="5" s="1"/>
  <c r="AJ500" i="5" a="1"/>
  <c r="AJ500" i="5" s="1"/>
  <c r="AJ504" i="5" a="1"/>
  <c r="AJ504" i="5" s="1"/>
  <c r="AK504" i="5" s="1" a="1"/>
  <c r="AK504" i="5" s="1"/>
  <c r="AJ507" i="5" a="1"/>
  <c r="AJ507" i="5" s="1"/>
  <c r="AK507" i="5" s="1" a="1"/>
  <c r="AK507" i="5" s="1"/>
  <c r="AJ511" i="5" a="1"/>
  <c r="AJ511" i="5" s="1"/>
  <c r="AJ518" i="5" a="1"/>
  <c r="AJ518" i="5" s="1"/>
  <c r="AJ522" i="5" a="1"/>
  <c r="AJ522" i="5" s="1"/>
  <c r="AK522" i="5" s="1" a="1"/>
  <c r="AK522" i="5" s="1"/>
  <c r="AJ525" i="5" a="1"/>
  <c r="AJ525" i="5" s="1"/>
  <c r="AJ529" i="5" a="1"/>
  <c r="AJ529" i="5" s="1"/>
  <c r="AJ532" i="5" a="1"/>
  <c r="AJ532" i="5" s="1"/>
  <c r="AJ536" i="5" a="1"/>
  <c r="AJ536" i="5" s="1"/>
  <c r="AK536" i="5" s="1" a="1"/>
  <c r="AK536" i="5" s="1"/>
  <c r="AJ542" i="5" a="1"/>
  <c r="AJ542" i="5" s="1"/>
  <c r="AK542" i="5" s="1" a="1"/>
  <c r="AK542" i="5" s="1"/>
  <c r="AJ547" i="5" a="1"/>
  <c r="AJ547" i="5" s="1"/>
  <c r="AJ553" i="5" a="1"/>
  <c r="AJ553" i="5" s="1"/>
  <c r="AJ556" i="5" a="1"/>
  <c r="AJ556" i="5" s="1"/>
  <c r="AJ559" i="5" a="1"/>
  <c r="AJ559" i="5" s="1"/>
  <c r="AK559" i="5" s="1" a="1"/>
  <c r="AK559" i="5" s="1"/>
  <c r="AJ562" i="5" a="1"/>
  <c r="AJ562" i="5" s="1"/>
  <c r="AJ565" i="5" a="1"/>
  <c r="AJ565" i="5" s="1"/>
  <c r="AJ568" i="5" a="1"/>
  <c r="AJ568" i="5" s="1"/>
  <c r="AK568" i="5" s="1" a="1"/>
  <c r="AK568" i="5" s="1"/>
  <c r="AJ574" i="5" a="1"/>
  <c r="AJ574" i="5" s="1"/>
  <c r="AJ579" i="5" a="1"/>
  <c r="AJ579" i="5" s="1"/>
  <c r="AJ585" i="5" a="1"/>
  <c r="AJ585" i="5" s="1"/>
  <c r="AJ588" i="5" a="1"/>
  <c r="AJ588" i="5" s="1"/>
  <c r="AK588" i="5" s="1" a="1"/>
  <c r="AK588" i="5" s="1"/>
  <c r="AJ591" i="5" a="1"/>
  <c r="AJ591" i="5" s="1"/>
  <c r="AK591" i="5" s="1" a="1"/>
  <c r="AK591" i="5" s="1"/>
  <c r="AJ594" i="5" a="1"/>
  <c r="AJ594" i="5" s="1"/>
  <c r="AJ597" i="5" a="1"/>
  <c r="AJ597" i="5" s="1"/>
  <c r="AJ600" i="5" a="1"/>
  <c r="AJ600" i="5" s="1"/>
  <c r="AK600" i="5" s="1" a="1"/>
  <c r="AK600" i="5" s="1"/>
  <c r="AJ606" i="5" a="1"/>
  <c r="AJ606" i="5" s="1"/>
  <c r="AJ609" i="5" a="1"/>
  <c r="AJ609" i="5" s="1"/>
  <c r="AK609" i="5" s="1" a="1"/>
  <c r="AK609" i="5" s="1"/>
  <c r="AJ613" i="5" a="1"/>
  <c r="AJ613" i="5" s="1"/>
  <c r="AJ616" i="5" a="1"/>
  <c r="AJ616" i="5" s="1"/>
  <c r="AJ620" i="5" a="1"/>
  <c r="AJ620" i="5" s="1"/>
  <c r="AK620" i="5" s="1" a="1"/>
  <c r="AK620" i="5" s="1"/>
  <c r="AJ627" i="5" a="1"/>
  <c r="AJ627" i="5" s="1"/>
  <c r="AK627" i="5" s="1" a="1"/>
  <c r="AK627" i="5" s="1"/>
  <c r="AJ631" i="5" a="1"/>
  <c r="AJ631" i="5" s="1"/>
  <c r="AJ634" i="5" a="1"/>
  <c r="AJ634" i="5" s="1"/>
  <c r="AK634" i="5" s="1" a="1"/>
  <c r="AK634" i="5" s="1"/>
  <c r="AJ638" i="5" a="1"/>
  <c r="AJ638" i="5" s="1"/>
  <c r="AK638" i="5" s="1" a="1"/>
  <c r="AK638" i="5" s="1"/>
  <c r="AJ641" i="5" a="1"/>
  <c r="AJ641" i="5" s="1"/>
  <c r="AK641" i="5" s="1" a="1"/>
  <c r="AK641" i="5" s="1"/>
  <c r="AJ645" i="5" a="1"/>
  <c r="AJ645" i="5" s="1"/>
  <c r="AJ648" i="5" a="1"/>
  <c r="AJ648" i="5" s="1"/>
  <c r="AJ652" i="5" a="1"/>
  <c r="AJ652" i="5" s="1"/>
  <c r="AK652" i="5" s="1" a="1"/>
  <c r="AK652" i="5" s="1"/>
  <c r="AJ659" i="5" a="1"/>
  <c r="AJ659" i="5" s="1"/>
  <c r="AK659" i="5" s="1" a="1"/>
  <c r="AK659" i="5" s="1"/>
  <c r="AJ663" i="5" a="1"/>
  <c r="AJ663" i="5" s="1"/>
  <c r="AJ666" i="5" a="1"/>
  <c r="AJ666" i="5" s="1"/>
  <c r="AK666" i="5" s="1" a="1"/>
  <c r="AK666" i="5" s="1"/>
  <c r="AJ670" i="5" a="1"/>
  <c r="AJ670" i="5" s="1"/>
  <c r="AK670" i="5" s="1" a="1"/>
  <c r="AK670" i="5" s="1"/>
  <c r="AJ673" i="5" a="1"/>
  <c r="AJ673" i="5" s="1"/>
  <c r="AK673" i="5" s="1" a="1"/>
  <c r="AK673" i="5" s="1"/>
  <c r="AJ677" i="5" a="1"/>
  <c r="AJ677" i="5" s="1"/>
  <c r="AJ680" i="5" a="1"/>
  <c r="AJ680" i="5" s="1"/>
  <c r="AJ684" i="5" a="1"/>
  <c r="AJ684" i="5" s="1"/>
  <c r="AK684" i="5" s="1" a="1"/>
  <c r="AK684" i="5" s="1"/>
  <c r="AJ691" i="5" a="1"/>
  <c r="AJ691" i="5" s="1"/>
  <c r="AK691" i="5" s="1" a="1"/>
  <c r="AK691" i="5" s="1"/>
  <c r="AJ695" i="5" a="1"/>
  <c r="AJ695" i="5" s="1"/>
  <c r="AJ698" i="5" a="1"/>
  <c r="AJ698" i="5" s="1"/>
  <c r="AK698" i="5" s="1" a="1"/>
  <c r="AK698" i="5" s="1"/>
  <c r="AJ702" i="5" a="1"/>
  <c r="AJ702" i="5" s="1"/>
  <c r="AK702" i="5" s="1" a="1"/>
  <c r="AK702" i="5" s="1"/>
  <c r="AJ705" i="5" a="1"/>
  <c r="AJ705" i="5" s="1"/>
  <c r="AK705" i="5" s="1" a="1"/>
  <c r="AK705" i="5" s="1"/>
  <c r="AJ709" i="5" a="1"/>
  <c r="AJ709" i="5" s="1"/>
  <c r="AJ712" i="5" a="1"/>
  <c r="AJ712" i="5" s="1"/>
  <c r="AJ716" i="5" a="1"/>
  <c r="AJ716" i="5" s="1"/>
  <c r="AK716" i="5" s="1" a="1"/>
  <c r="AK716" i="5" s="1"/>
  <c r="AJ723" i="5" a="1"/>
  <c r="AJ723" i="5" s="1"/>
  <c r="AK723" i="5" s="1" a="1"/>
  <c r="AK723" i="5" s="1"/>
  <c r="AJ727" i="5" a="1"/>
  <c r="AJ727" i="5" s="1"/>
  <c r="AJ730" i="5" a="1"/>
  <c r="AJ730" i="5" s="1"/>
  <c r="AK730" i="5" s="1" a="1"/>
  <c r="AK730" i="5" s="1"/>
  <c r="AJ734" i="5" a="1"/>
  <c r="AJ734" i="5" s="1"/>
  <c r="AK734" i="5" s="1" a="1"/>
  <c r="AK734" i="5" s="1"/>
  <c r="AJ737" i="5" a="1"/>
  <c r="AJ737" i="5" s="1"/>
  <c r="AK737" i="5" s="1" a="1"/>
  <c r="AK737" i="5" s="1"/>
  <c r="AJ741" i="5" a="1"/>
  <c r="AJ741" i="5" s="1"/>
  <c r="AJ747" i="5" a="1"/>
  <c r="AJ747" i="5" s="1"/>
  <c r="AK747" i="5" s="1" a="1"/>
  <c r="AK747" i="5" s="1"/>
  <c r="AJ750" i="5" a="1"/>
  <c r="AJ750" i="5" s="1"/>
  <c r="AK750" i="5" s="1" a="1"/>
  <c r="AK750" i="5" s="1"/>
  <c r="AJ753" i="5" a="1"/>
  <c r="AJ753" i="5" s="1"/>
  <c r="AK753" i="5" s="1" a="1"/>
  <c r="AK753" i="5" s="1"/>
  <c r="AJ757" i="5" a="1"/>
  <c r="AJ757" i="5" s="1"/>
  <c r="AJ763" i="5" a="1"/>
  <c r="AJ763" i="5" s="1"/>
  <c r="AK763" i="5" s="1" a="1"/>
  <c r="AK763" i="5" s="1"/>
  <c r="AJ766" i="5" a="1"/>
  <c r="AJ766" i="5" s="1"/>
  <c r="AK766" i="5" s="1" a="1"/>
  <c r="AK766" i="5" s="1"/>
  <c r="AJ769" i="5" a="1"/>
  <c r="AJ769" i="5" s="1"/>
  <c r="AK769" i="5" s="1" a="1"/>
  <c r="AK769" i="5" s="1"/>
  <c r="AJ773" i="5" a="1"/>
  <c r="AJ773" i="5" s="1"/>
  <c r="AJ779" i="5" a="1"/>
  <c r="AJ779" i="5" s="1"/>
  <c r="AK779" i="5" s="1" a="1"/>
  <c r="AK779" i="5" s="1"/>
  <c r="AJ782" i="5" a="1"/>
  <c r="AJ782" i="5" s="1"/>
  <c r="AK782" i="5" s="1" a="1"/>
  <c r="AK782" i="5" s="1"/>
  <c r="AJ785" i="5" a="1"/>
  <c r="AJ785" i="5" s="1"/>
  <c r="AK785" i="5" s="1" a="1"/>
  <c r="AK785" i="5" s="1"/>
  <c r="AJ789" i="5" a="1"/>
  <c r="AJ789" i="5" s="1"/>
  <c r="AJ795" i="5" a="1"/>
  <c r="AJ795" i="5" s="1"/>
  <c r="AK795" i="5" s="1" a="1"/>
  <c r="AK795" i="5" s="1"/>
  <c r="AJ798" i="5" a="1"/>
  <c r="AJ798" i="5" s="1"/>
  <c r="AK798" i="5" s="1" a="1"/>
  <c r="AK798" i="5" s="1"/>
  <c r="AJ801" i="5" a="1"/>
  <c r="AJ801" i="5" s="1"/>
  <c r="AK801" i="5" s="1" a="1"/>
  <c r="AK801" i="5" s="1"/>
  <c r="AJ805" i="5" a="1"/>
  <c r="AJ805" i="5" s="1"/>
  <c r="AJ811" i="5" a="1"/>
  <c r="AJ811" i="5" s="1"/>
  <c r="AK811" i="5" s="1" a="1"/>
  <c r="AK811" i="5" s="1"/>
  <c r="AJ814" i="5" a="1"/>
  <c r="AJ814" i="5" s="1"/>
  <c r="AK814" i="5" s="1" a="1"/>
  <c r="AK814" i="5" s="1"/>
  <c r="AJ817" i="5" a="1"/>
  <c r="AJ817" i="5" s="1"/>
  <c r="AK817" i="5" s="1" a="1"/>
  <c r="AK817" i="5" s="1"/>
  <c r="AJ821" i="5" a="1"/>
  <c r="AJ821" i="5" s="1"/>
  <c r="AJ827" i="5" a="1"/>
  <c r="AJ827" i="5" s="1"/>
  <c r="AK827" i="5" s="1" a="1"/>
  <c r="AK827" i="5" s="1"/>
  <c r="AJ830" i="5" a="1"/>
  <c r="AJ830" i="5" s="1"/>
  <c r="AK830" i="5" s="1" a="1"/>
  <c r="AK830" i="5" s="1"/>
  <c r="AJ833" i="5" a="1"/>
  <c r="AJ833" i="5" s="1"/>
  <c r="AK833" i="5" s="1" a="1"/>
  <c r="AK833" i="5" s="1"/>
  <c r="AJ837" i="5" a="1"/>
  <c r="AJ837" i="5" s="1"/>
  <c r="AJ843" i="5" a="1"/>
  <c r="AJ843" i="5" s="1"/>
  <c r="AK843" i="5" s="1" a="1"/>
  <c r="AK843" i="5" s="1"/>
  <c r="AJ846" i="5" a="1"/>
  <c r="AJ846" i="5" s="1"/>
  <c r="AK846" i="5" s="1" a="1"/>
  <c r="AK846" i="5" s="1"/>
  <c r="AJ849" i="5" a="1"/>
  <c r="AJ849" i="5" s="1"/>
  <c r="AJ853" i="5" a="1"/>
  <c r="AJ853" i="5" s="1"/>
  <c r="AJ859" i="5" a="1"/>
  <c r="AJ859" i="5" s="1"/>
  <c r="AK859" i="5" s="1" a="1"/>
  <c r="AK859" i="5" s="1"/>
  <c r="AJ862" i="5" a="1"/>
  <c r="AJ862" i="5" s="1"/>
  <c r="AK862" i="5" s="1" a="1"/>
  <c r="AK862" i="5" s="1"/>
  <c r="AJ865" i="5" a="1"/>
  <c r="AJ865" i="5" s="1"/>
  <c r="AK865" i="5" s="1" a="1"/>
  <c r="AK865" i="5" s="1"/>
  <c r="AJ869" i="5" a="1"/>
  <c r="AJ869" i="5" s="1"/>
  <c r="AJ875" i="5" a="1"/>
  <c r="AJ875" i="5" s="1"/>
  <c r="AJ878" i="5" a="1"/>
  <c r="AJ878" i="5" s="1"/>
  <c r="AK878" i="5" s="1" a="1"/>
  <c r="AK878" i="5" s="1"/>
  <c r="AJ881" i="5" a="1"/>
  <c r="AJ881" i="5" s="1"/>
  <c r="AK881" i="5" s="1" a="1"/>
  <c r="AK881" i="5" s="1"/>
  <c r="AJ885" i="5" a="1"/>
  <c r="AJ885" i="5" s="1"/>
  <c r="AJ891" i="5" a="1"/>
  <c r="AJ891" i="5" s="1"/>
  <c r="AJ894" i="5" a="1"/>
  <c r="AJ894" i="5" s="1"/>
  <c r="AK894" i="5" s="1" a="1"/>
  <c r="AK894" i="5" s="1"/>
  <c r="AJ897" i="5" a="1"/>
  <c r="AJ897" i="5" s="1"/>
  <c r="AK897" i="5" s="1" a="1"/>
  <c r="AK897" i="5" s="1"/>
  <c r="AJ901" i="5" a="1"/>
  <c r="AJ901" i="5" s="1"/>
  <c r="AJ907" i="5" a="1"/>
  <c r="AJ907" i="5" s="1"/>
  <c r="AJ910" i="5" a="1"/>
  <c r="AJ910" i="5" s="1"/>
  <c r="AK910" i="5" s="1" a="1"/>
  <c r="AK910" i="5" s="1"/>
  <c r="AJ913" i="5" a="1"/>
  <c r="AJ913" i="5" s="1"/>
  <c r="AK913" i="5" s="1" a="1"/>
  <c r="AK913" i="5" s="1"/>
  <c r="AJ917" i="5" a="1"/>
  <c r="AJ917" i="5" s="1"/>
  <c r="AJ923" i="5" a="1"/>
  <c r="AJ923" i="5" s="1"/>
  <c r="AJ926" i="5" a="1"/>
  <c r="AJ926" i="5" s="1"/>
  <c r="AK926" i="5" s="1" a="1"/>
  <c r="AK926" i="5" s="1"/>
  <c r="AJ929" i="5" a="1"/>
  <c r="AJ929" i="5" s="1"/>
  <c r="AK929" i="5" s="1" a="1"/>
  <c r="AK929" i="5" s="1"/>
  <c r="AJ933" i="5" a="1"/>
  <c r="AJ933" i="5" s="1"/>
  <c r="AJ939" i="5" a="1"/>
  <c r="AJ939" i="5" s="1"/>
  <c r="AK939" i="5" s="1" a="1"/>
  <c r="AK939" i="5" s="1"/>
  <c r="AJ942" i="5" a="1"/>
  <c r="AJ942" i="5" s="1"/>
  <c r="AK942" i="5" s="1" a="1"/>
  <c r="AK942" i="5" s="1"/>
  <c r="AJ945" i="5" a="1"/>
  <c r="AJ945" i="5" s="1"/>
  <c r="AJ949" i="5" a="1"/>
  <c r="AJ949" i="5" s="1"/>
  <c r="AJ955" i="5" a="1"/>
  <c r="AJ955" i="5" s="1"/>
  <c r="AK955" i="5" s="1" a="1"/>
  <c r="AK955" i="5" s="1"/>
  <c r="AJ958" i="5" a="1"/>
  <c r="AJ958" i="5" s="1"/>
  <c r="AK958" i="5" s="1" a="1"/>
  <c r="AK958" i="5" s="1"/>
  <c r="AJ961" i="5" a="1"/>
  <c r="AJ961" i="5" s="1"/>
  <c r="AJ965" i="5" a="1"/>
  <c r="AJ965" i="5" s="1"/>
  <c r="AJ971" i="5" a="1"/>
  <c r="AJ971" i="5" s="1"/>
  <c r="AK971" i="5" s="1" a="1"/>
  <c r="AK971" i="5" s="1"/>
  <c r="AJ974" i="5" a="1"/>
  <c r="AJ974" i="5" s="1"/>
  <c r="AK974" i="5" s="1" a="1"/>
  <c r="AK974" i="5" s="1"/>
  <c r="AJ977" i="5" a="1"/>
  <c r="AJ977" i="5" s="1"/>
  <c r="AJ981" i="5" a="1"/>
  <c r="AJ981" i="5" s="1"/>
  <c r="AJ987" i="5" a="1"/>
  <c r="AJ987" i="5" s="1"/>
  <c r="AJ990" i="5" a="1"/>
  <c r="AJ990" i="5" s="1"/>
  <c r="AJ993" i="5" a="1"/>
  <c r="AJ993" i="5" s="1"/>
  <c r="AJ997" i="5" a="1"/>
  <c r="AJ997" i="5" s="1"/>
  <c r="AJ1003" i="5" a="1"/>
  <c r="AJ1003" i="5" s="1"/>
  <c r="AK1003" i="5" s="1" a="1"/>
  <c r="AK1003" i="5" s="1"/>
  <c r="AJ1006" i="5" a="1"/>
  <c r="AJ1006" i="5" s="1"/>
  <c r="AK1006" i="5" s="1" a="1"/>
  <c r="AK1006" i="5" s="1"/>
  <c r="AJ1009" i="5" a="1"/>
  <c r="AJ1009" i="5" s="1"/>
  <c r="AK1009" i="5" s="1" a="1"/>
  <c r="AK1009" i="5" s="1"/>
  <c r="AJ1013" i="5" a="1"/>
  <c r="AJ1013" i="5" s="1"/>
  <c r="AJ1019" i="5" a="1"/>
  <c r="AJ1019" i="5" s="1"/>
  <c r="AK1019" i="5" s="1" a="1"/>
  <c r="AK1019" i="5" s="1"/>
  <c r="AJ1022" i="5" a="1"/>
  <c r="AJ1022" i="5" s="1"/>
  <c r="AJ1025" i="5" a="1"/>
  <c r="AJ1025" i="5" s="1"/>
  <c r="AJ1029" i="5" a="1"/>
  <c r="AJ1029" i="5" s="1"/>
  <c r="AJ1035" i="5" a="1"/>
  <c r="AJ1035" i="5" s="1"/>
  <c r="AK1035" i="5" s="1" a="1"/>
  <c r="AK1035" i="5" s="1"/>
  <c r="AJ1038" i="5" a="1"/>
  <c r="AJ1038" i="5" s="1"/>
  <c r="AK1038" i="5" s="1" a="1"/>
  <c r="AK1038" i="5" s="1"/>
  <c r="AJ1041" i="5" a="1"/>
  <c r="AJ1041" i="5" s="1"/>
  <c r="AK1041" i="5" s="1" a="1"/>
  <c r="AK1041" i="5" s="1"/>
  <c r="AJ1045" i="5" a="1"/>
  <c r="AJ1045" i="5" s="1"/>
  <c r="AJ1051" i="5" a="1"/>
  <c r="AJ1051" i="5" s="1"/>
  <c r="AK1051" i="5" s="1" a="1"/>
  <c r="AK1051" i="5" s="1"/>
  <c r="AJ1054" i="5" a="1"/>
  <c r="AJ1054" i="5" s="1"/>
  <c r="AK1054" i="5" s="1" a="1"/>
  <c r="AK1054" i="5" s="1"/>
  <c r="AJ1057" i="5" a="1"/>
  <c r="AJ1057" i="5" s="1"/>
  <c r="AK1057" i="5" s="1" a="1"/>
  <c r="AK1057" i="5" s="1"/>
  <c r="AJ1061" i="5" a="1"/>
  <c r="AJ1061" i="5" s="1"/>
  <c r="AJ1067" i="5" a="1"/>
  <c r="AJ1067" i="5" s="1"/>
  <c r="AK1067" i="5" s="1" a="1"/>
  <c r="AK1067" i="5" s="1"/>
  <c r="AJ1070" i="5" a="1"/>
  <c r="AJ1070" i="5" s="1"/>
  <c r="AK1070" i="5" s="1" a="1"/>
  <c r="AK1070" i="5" s="1"/>
  <c r="AJ1073" i="5" a="1"/>
  <c r="AJ1073" i="5" s="1"/>
  <c r="AK1073" i="5" s="1" a="1"/>
  <c r="AK1073" i="5" s="1"/>
  <c r="AJ1077" i="5" a="1"/>
  <c r="AJ1077" i="5" s="1"/>
  <c r="AJ1083" i="5" a="1"/>
  <c r="AJ1083" i="5" s="1"/>
  <c r="AK1083" i="5" s="1" a="1"/>
  <c r="AK1083" i="5" s="1"/>
  <c r="AJ1086" i="5" a="1"/>
  <c r="AJ1086" i="5" s="1"/>
  <c r="AK1086" i="5" s="1" a="1"/>
  <c r="AK1086" i="5" s="1"/>
  <c r="AJ1089" i="5" a="1"/>
  <c r="AJ1089" i="5" s="1"/>
  <c r="AK1089" i="5" s="1" a="1"/>
  <c r="AK1089" i="5" s="1"/>
  <c r="AJ1093" i="5" a="1"/>
  <c r="AJ1093" i="5" s="1"/>
  <c r="AJ1099" i="5" a="1"/>
  <c r="AJ1099" i="5" s="1"/>
  <c r="AK1099" i="5" s="1" a="1"/>
  <c r="AK1099" i="5" s="1"/>
  <c r="AJ1102" i="5" a="1"/>
  <c r="AJ1102" i="5" s="1"/>
  <c r="AK1102" i="5" s="1" a="1"/>
  <c r="AK1102" i="5" s="1"/>
  <c r="AJ1105" i="5" a="1"/>
  <c r="AJ1105" i="5" s="1"/>
  <c r="AK1105" i="5" s="1" a="1"/>
  <c r="AK1105" i="5" s="1"/>
  <c r="AJ1109" i="5" a="1"/>
  <c r="AJ1109" i="5" s="1"/>
  <c r="AJ1115" i="5" a="1"/>
  <c r="AJ1115" i="5" s="1"/>
  <c r="AK1115" i="5" s="1" a="1"/>
  <c r="AK1115" i="5" s="1"/>
  <c r="AJ1118" i="5" a="1"/>
  <c r="AJ1118" i="5" s="1"/>
  <c r="AJ1121" i="5" a="1"/>
  <c r="AJ1121" i="5" s="1"/>
  <c r="AJ1125" i="5" a="1"/>
  <c r="AJ1125" i="5" s="1"/>
  <c r="AJ1131" i="5" a="1"/>
  <c r="AJ1131" i="5" s="1"/>
  <c r="AK1131" i="5" s="1" a="1"/>
  <c r="AK1131" i="5" s="1"/>
  <c r="AJ1134" i="5" a="1"/>
  <c r="AJ1134" i="5" s="1"/>
  <c r="AK1134" i="5" s="1" a="1"/>
  <c r="AK1134" i="5" s="1"/>
  <c r="AJ1137" i="5" a="1"/>
  <c r="AJ1137" i="5" s="1"/>
  <c r="AJ1141" i="5" a="1"/>
  <c r="AJ1141" i="5" s="1"/>
  <c r="AJ1147" i="5" a="1"/>
  <c r="AJ1147" i="5" s="1"/>
  <c r="AK1147" i="5" s="1" a="1"/>
  <c r="AK1147" i="5" s="1"/>
  <c r="AJ1150" i="5" a="1"/>
  <c r="AJ1150" i="5" s="1"/>
  <c r="AJ1153" i="5" a="1"/>
  <c r="AJ1153" i="5" s="1"/>
  <c r="AJ1157" i="5" a="1"/>
  <c r="AJ1157" i="5" s="1"/>
  <c r="AJ1163" i="5" a="1"/>
  <c r="AJ1163" i="5" s="1"/>
  <c r="AK1163" i="5" s="1" a="1"/>
  <c r="AK1163" i="5" s="1"/>
  <c r="AJ1166" i="5" a="1"/>
  <c r="AJ1166" i="5" s="1"/>
  <c r="AK1166" i="5" s="1" a="1"/>
  <c r="AK1166" i="5" s="1"/>
  <c r="AJ1169" i="5" a="1"/>
  <c r="AJ1169" i="5" s="1"/>
  <c r="AK1169" i="5" s="1" a="1"/>
  <c r="AK1169" i="5" s="1"/>
  <c r="AJ1173" i="5" a="1"/>
  <c r="AJ1173" i="5" s="1"/>
  <c r="AJ1179" i="5" a="1"/>
  <c r="AJ1179" i="5" s="1"/>
  <c r="AK1179" i="5" s="1" a="1"/>
  <c r="AK1179" i="5" s="1"/>
  <c r="AJ1182" i="5" a="1"/>
  <c r="AJ1182" i="5" s="1"/>
  <c r="AK1182" i="5" s="1" a="1"/>
  <c r="AK1182" i="5" s="1"/>
  <c r="AJ1185" i="5" a="1"/>
  <c r="AJ1185" i="5" s="1"/>
  <c r="AK1185" i="5" s="1" a="1"/>
  <c r="AK1185" i="5" s="1"/>
  <c r="AJ1189" i="5" a="1"/>
  <c r="AJ1189" i="5" s="1"/>
  <c r="AJ1195" i="5" a="1"/>
  <c r="AJ1195" i="5" s="1"/>
  <c r="AK1195" i="5" s="1" a="1"/>
  <c r="AK1195" i="5" s="1"/>
  <c r="AJ1198" i="5" a="1"/>
  <c r="AJ1198" i="5" s="1"/>
  <c r="AK1198" i="5" s="1" a="1"/>
  <c r="AK1198" i="5" s="1"/>
  <c r="AJ1201" i="5" a="1"/>
  <c r="AJ1201" i="5" s="1"/>
  <c r="AK1201" i="5" s="1" a="1"/>
  <c r="AK1201" i="5" s="1"/>
  <c r="AJ1205" i="5" a="1"/>
  <c r="AJ1205" i="5" s="1"/>
  <c r="AJ1211" i="5" a="1"/>
  <c r="AJ1211" i="5" s="1"/>
  <c r="AK1211" i="5" s="1" a="1"/>
  <c r="AK1211" i="5" s="1"/>
  <c r="AJ1293" i="5" a="1"/>
  <c r="AJ1293" i="5" s="1"/>
  <c r="AK1293" i="5" s="1" a="1"/>
  <c r="AK1293" i="5" s="1"/>
  <c r="AJ1289" i="5" a="1"/>
  <c r="AJ1289" i="5" s="1"/>
  <c r="AJ1285" i="5" a="1"/>
  <c r="AJ1285" i="5" s="1"/>
  <c r="AJ1281" i="5" a="1"/>
  <c r="AJ1281" i="5" s="1"/>
  <c r="AK1281" i="5" s="1" a="1"/>
  <c r="AK1281" i="5" s="1"/>
  <c r="AJ1277" i="5" a="1"/>
  <c r="AJ1277" i="5" s="1"/>
  <c r="AK1277" i="5" s="1" a="1"/>
  <c r="AK1277" i="5" s="1"/>
  <c r="AJ1273" i="5" a="1"/>
  <c r="AJ1273" i="5" s="1"/>
  <c r="AJ1269" i="5" a="1"/>
  <c r="AJ1269" i="5" s="1"/>
  <c r="AJ1265" i="5" a="1"/>
  <c r="AJ1265" i="5" s="1"/>
  <c r="AK1265" i="5" s="1" a="1"/>
  <c r="AK1265" i="5" s="1"/>
  <c r="AJ1261" i="5" a="1"/>
  <c r="AJ1261" i="5" s="1"/>
  <c r="AK1261" i="5" s="1" a="1"/>
  <c r="AK1261" i="5" s="1"/>
  <c r="AJ1257" i="5" a="1"/>
  <c r="AJ1257" i="5" s="1"/>
  <c r="AJ1253" i="5" a="1"/>
  <c r="AJ1253" i="5" s="1"/>
  <c r="AJ1249" i="5" a="1"/>
  <c r="AJ1249" i="5" s="1"/>
  <c r="AJ1245" i="5" a="1"/>
  <c r="AJ1245" i="5" s="1"/>
  <c r="AK1245" i="5" s="1" a="1"/>
  <c r="AK1245" i="5" s="1"/>
  <c r="AJ1239" i="5" a="1"/>
  <c r="AJ1239" i="5" s="1"/>
  <c r="AJ1236" i="5" a="1"/>
  <c r="AJ1236" i="5" s="1"/>
  <c r="AJ1232" i="5" a="1"/>
  <c r="AJ1232" i="5" s="1"/>
  <c r="AK1232" i="5" s="1" a="1"/>
  <c r="AK1232" i="5" s="1"/>
  <c r="AJ1226" i="5" a="1"/>
  <c r="AJ1226" i="5" s="1"/>
  <c r="AK1226" i="5" s="1" a="1"/>
  <c r="AK1226" i="5" s="1"/>
  <c r="AJ1223" i="5" a="1"/>
  <c r="AJ1223" i="5" s="1"/>
  <c r="AJ1220" i="5" a="1"/>
  <c r="AJ1220" i="5" s="1"/>
  <c r="AJ1216" i="5" a="1"/>
  <c r="AJ1216" i="5" s="1"/>
  <c r="AK1216" i="5" s="1" a="1"/>
  <c r="AK1216" i="5" s="1"/>
  <c r="AJ1209" i="5" a="1"/>
  <c r="AJ1209" i="5" s="1"/>
  <c r="AJ1203" i="5" a="1"/>
  <c r="AJ1203" i="5" s="1"/>
  <c r="AJ1197" i="5" a="1"/>
  <c r="AJ1197" i="5" s="1"/>
  <c r="AJ1190" i="5" a="1"/>
  <c r="AJ1190" i="5" s="1"/>
  <c r="AJ1177" i="5" a="1"/>
  <c r="AJ1177" i="5" s="1"/>
  <c r="AJ1171" i="5" a="1"/>
  <c r="AJ1171" i="5" s="1"/>
  <c r="AJ1165" i="5" a="1"/>
  <c r="AJ1165" i="5" s="1"/>
  <c r="AJ1158" i="5" a="1"/>
  <c r="AJ1158" i="5" s="1"/>
  <c r="AJ1145" i="5" a="1"/>
  <c r="AJ1145" i="5" s="1"/>
  <c r="AK1145" i="5" s="1" a="1"/>
  <c r="AK1145" i="5" s="1"/>
  <c r="AJ1139" i="5" a="1"/>
  <c r="AJ1139" i="5" s="1"/>
  <c r="AJ1133" i="5" a="1"/>
  <c r="AJ1133" i="5" s="1"/>
  <c r="AJ1126" i="5" a="1"/>
  <c r="AJ1126" i="5" s="1"/>
  <c r="AJ1113" i="5" a="1"/>
  <c r="AJ1113" i="5" s="1"/>
  <c r="AK1113" i="5" s="1" a="1"/>
  <c r="AK1113" i="5" s="1"/>
  <c r="AJ1107" i="5" a="1"/>
  <c r="AJ1107" i="5" s="1"/>
  <c r="AJ1101" i="5" a="1"/>
  <c r="AJ1101" i="5" s="1"/>
  <c r="AJ1094" i="5" a="1"/>
  <c r="AJ1094" i="5" s="1"/>
  <c r="AK1094" i="5" s="1" a="1"/>
  <c r="AK1094" i="5" s="1"/>
  <c r="AJ1081" i="5" a="1"/>
  <c r="AJ1081" i="5" s="1"/>
  <c r="AK1081" i="5" s="1" a="1"/>
  <c r="AK1081" i="5" s="1"/>
  <c r="AJ1075" i="5" a="1"/>
  <c r="AJ1075" i="5" s="1"/>
  <c r="AK1075" i="5" s="1" a="1"/>
  <c r="AK1075" i="5" s="1"/>
  <c r="AJ1069" i="5" a="1"/>
  <c r="AJ1069" i="5" s="1"/>
  <c r="AJ1062" i="5" a="1"/>
  <c r="AJ1062" i="5" s="1"/>
  <c r="AK1062" i="5" s="1" a="1"/>
  <c r="AK1062" i="5" s="1"/>
  <c r="AJ1049" i="5" a="1"/>
  <c r="AJ1049" i="5" s="1"/>
  <c r="AK1049" i="5" s="1" a="1"/>
  <c r="AK1049" i="5" s="1"/>
  <c r="AJ1043" i="5" a="1"/>
  <c r="AJ1043" i="5" s="1"/>
  <c r="AK1043" i="5" s="1" a="1"/>
  <c r="AK1043" i="5" s="1"/>
  <c r="AJ1037" i="5" a="1"/>
  <c r="AJ1037" i="5" s="1"/>
  <c r="AJ1030" i="5" a="1"/>
  <c r="AJ1030" i="5" s="1"/>
  <c r="AJ1017" i="5" a="1"/>
  <c r="AJ1017" i="5" s="1"/>
  <c r="AK1017" i="5" s="1" a="1"/>
  <c r="AK1017" i="5" s="1"/>
  <c r="AJ1011" i="5" a="1"/>
  <c r="AJ1011" i="5" s="1"/>
  <c r="AJ1005" i="5" a="1"/>
  <c r="AJ1005" i="5" s="1"/>
  <c r="AJ998" i="5" a="1"/>
  <c r="AJ998" i="5" s="1"/>
  <c r="AJ985" i="5" a="1"/>
  <c r="AJ985" i="5" s="1"/>
  <c r="AJ979" i="5" a="1"/>
  <c r="AJ979" i="5" s="1"/>
  <c r="AK979" i="5" s="1" a="1"/>
  <c r="AK979" i="5" s="1"/>
  <c r="AJ973" i="5" a="1"/>
  <c r="AJ973" i="5" s="1"/>
  <c r="AJ966" i="5" a="1"/>
  <c r="AJ966" i="5" s="1"/>
  <c r="AK966" i="5" s="1" a="1"/>
  <c r="AK966" i="5" s="1"/>
  <c r="AJ953" i="5" a="1"/>
  <c r="AJ953" i="5" s="1"/>
  <c r="AJ947" i="5" a="1"/>
  <c r="AJ947" i="5" s="1"/>
  <c r="AJ941" i="5" a="1"/>
  <c r="AJ941" i="5" s="1"/>
  <c r="AJ934" i="5" a="1"/>
  <c r="AJ934" i="5" s="1"/>
  <c r="AK934" i="5" s="1" a="1"/>
  <c r="AK934" i="5" s="1"/>
  <c r="AJ921" i="5" a="1"/>
  <c r="AJ921" i="5" s="1"/>
  <c r="AJ915" i="5" a="1"/>
  <c r="AJ915" i="5" s="1"/>
  <c r="AJ909" i="5" a="1"/>
  <c r="AJ909" i="5" s="1"/>
  <c r="AJ902" i="5" a="1"/>
  <c r="AJ902" i="5" s="1"/>
  <c r="AJ889" i="5" a="1"/>
  <c r="AJ889" i="5" s="1"/>
  <c r="AJ883" i="5" a="1"/>
  <c r="AJ883" i="5" s="1"/>
  <c r="AJ877" i="5" a="1"/>
  <c r="AJ877" i="5" s="1"/>
  <c r="AJ870" i="5" a="1"/>
  <c r="AJ870" i="5" s="1"/>
  <c r="AJ857" i="5" a="1"/>
  <c r="AJ857" i="5" s="1"/>
  <c r="AJ851" i="5" a="1"/>
  <c r="AJ851" i="5" s="1"/>
  <c r="AK851" i="5" s="1" a="1"/>
  <c r="AK851" i="5" s="1"/>
  <c r="AJ845" i="5" a="1"/>
  <c r="AJ845" i="5" s="1"/>
  <c r="AJ838" i="5" a="1"/>
  <c r="AJ838" i="5" s="1"/>
  <c r="AJ825" i="5" a="1"/>
  <c r="AJ825" i="5" s="1"/>
  <c r="AJ819" i="5" a="1"/>
  <c r="AJ819" i="5" s="1"/>
  <c r="AK819" i="5" s="1" a="1"/>
  <c r="AK819" i="5" s="1"/>
  <c r="AJ813" i="5" a="1"/>
  <c r="AJ813" i="5" s="1"/>
  <c r="AJ806" i="5" a="1"/>
  <c r="AJ806" i="5" s="1"/>
  <c r="AJ793" i="5" a="1"/>
  <c r="AJ793" i="5" s="1"/>
  <c r="AJ787" i="5" a="1"/>
  <c r="AJ787" i="5" s="1"/>
  <c r="AK787" i="5" s="1" a="1"/>
  <c r="AK787" i="5" s="1"/>
  <c r="AJ781" i="5" a="1"/>
  <c r="AJ781" i="5" s="1"/>
  <c r="AJ774" i="5" a="1"/>
  <c r="AJ774" i="5" s="1"/>
  <c r="AJ761" i="5" a="1"/>
  <c r="AJ761" i="5" s="1"/>
  <c r="AJ755" i="5" a="1"/>
  <c r="AJ755" i="5" s="1"/>
  <c r="AK755" i="5" s="1" a="1"/>
  <c r="AK755" i="5" s="1"/>
  <c r="AJ749" i="5" a="1"/>
  <c r="AJ749" i="5" s="1"/>
  <c r="AJ742" i="5" a="1"/>
  <c r="AJ742" i="5" s="1"/>
  <c r="AJ728" i="5" a="1"/>
  <c r="AJ728" i="5" s="1"/>
  <c r="AJ721" i="5" a="1"/>
  <c r="AJ721" i="5" s="1"/>
  <c r="AK721" i="5" s="1" a="1"/>
  <c r="AK721" i="5" s="1"/>
  <c r="AJ714" i="5" a="1"/>
  <c r="AJ714" i="5" s="1"/>
  <c r="AJ707" i="5" a="1"/>
  <c r="AJ707" i="5" s="1"/>
  <c r="AK707" i="5" s="1" a="1"/>
  <c r="AK707" i="5" s="1"/>
  <c r="AJ700" i="5" a="1"/>
  <c r="AJ700" i="5" s="1"/>
  <c r="AK700" i="5" s="1" a="1"/>
  <c r="AK700" i="5" s="1"/>
  <c r="AJ693" i="5" a="1"/>
  <c r="AJ693" i="5" s="1"/>
  <c r="AK693" i="5" s="1" a="1"/>
  <c r="AK693" i="5" s="1"/>
  <c r="AJ686" i="5" a="1"/>
  <c r="AJ686" i="5" s="1"/>
  <c r="AJ679" i="5" a="1"/>
  <c r="AJ679" i="5" s="1"/>
  <c r="AJ664" i="5" a="1"/>
  <c r="AJ664" i="5" s="1"/>
  <c r="AJ657" i="5" a="1"/>
  <c r="AJ657" i="5" s="1"/>
  <c r="AK657" i="5" s="1" a="1"/>
  <c r="AK657" i="5" s="1"/>
  <c r="AJ650" i="5" a="1"/>
  <c r="AJ650" i="5" s="1"/>
  <c r="AJ643" i="5" a="1"/>
  <c r="AJ643" i="5" s="1"/>
  <c r="AK643" i="5" s="1" a="1"/>
  <c r="AK643" i="5" s="1"/>
  <c r="AJ636" i="5" a="1"/>
  <c r="AJ636" i="5" s="1"/>
  <c r="AK636" i="5" s="1" a="1"/>
  <c r="AK636" i="5" s="1"/>
  <c r="AJ629" i="5" a="1"/>
  <c r="AJ629" i="5" s="1"/>
  <c r="AK629" i="5" s="1" a="1"/>
  <c r="AK629" i="5" s="1"/>
  <c r="AJ622" i="5" a="1"/>
  <c r="AJ622" i="5" s="1"/>
  <c r="AJ607" i="5" a="1"/>
  <c r="AJ607" i="5" s="1"/>
  <c r="AK607" i="5" s="1" a="1"/>
  <c r="AK607" i="5" s="1"/>
  <c r="AJ601" i="5" a="1"/>
  <c r="AJ601" i="5" s="1"/>
  <c r="AJ595" i="5" a="1"/>
  <c r="AJ595" i="5" s="1"/>
  <c r="AJ590" i="5" a="1"/>
  <c r="AJ590" i="5" s="1"/>
  <c r="AJ584" i="5" a="1"/>
  <c r="AJ584" i="5" s="1"/>
  <c r="AK584" i="5" s="1" a="1"/>
  <c r="AK584" i="5" s="1"/>
  <c r="AJ578" i="5" a="1"/>
  <c r="AJ578" i="5" s="1"/>
  <c r="AJ572" i="5" a="1"/>
  <c r="AJ572" i="5" s="1"/>
  <c r="AJ549" i="5" a="1"/>
  <c r="AJ549" i="5" s="1"/>
  <c r="AJ543" i="5" a="1"/>
  <c r="AJ543" i="5" s="1"/>
  <c r="AK543" i="5" s="1" a="1"/>
  <c r="AK543" i="5" s="1"/>
  <c r="AJ537" i="5" a="1"/>
  <c r="AJ537" i="5" s="1"/>
  <c r="AJ523" i="5" a="1"/>
  <c r="AJ523" i="5" s="1"/>
  <c r="AJ516" i="5" a="1"/>
  <c r="AJ516" i="5" s="1"/>
  <c r="AJ509" i="5" a="1"/>
  <c r="AJ509" i="5" s="1"/>
  <c r="AK509" i="5" s="1" a="1"/>
  <c r="AK509" i="5" s="1"/>
  <c r="AJ502" i="5" a="1"/>
  <c r="AJ502" i="5" s="1"/>
  <c r="AJ495" i="5" a="1"/>
  <c r="AJ495" i="5" s="1"/>
  <c r="AK495" i="5" s="1" a="1"/>
  <c r="AK495" i="5" s="1"/>
  <c r="AJ488" i="5" a="1"/>
  <c r="AJ488" i="5" s="1"/>
  <c r="AJ481" i="5" a="1"/>
  <c r="AJ481" i="5" s="1"/>
  <c r="AK481" i="5" s="1" a="1"/>
  <c r="AK481" i="5" s="1"/>
  <c r="AJ474" i="5" a="1"/>
  <c r="AJ474" i="5" s="1"/>
  <c r="AJ459" i="5" a="1"/>
  <c r="AJ459" i="5" s="1"/>
  <c r="AJ452" i="5" a="1"/>
  <c r="AJ452" i="5" s="1"/>
  <c r="AJ445" i="5" a="1"/>
  <c r="AJ445" i="5" s="1"/>
  <c r="AK445" i="5" s="1" a="1"/>
  <c r="AK445" i="5" s="1"/>
  <c r="AJ438" i="5" a="1"/>
  <c r="AJ438" i="5" s="1"/>
  <c r="AJ431" i="5" a="1"/>
  <c r="AJ431" i="5" s="1"/>
  <c r="AK431" i="5" s="1" a="1"/>
  <c r="AK431" i="5" s="1"/>
  <c r="AJ424" i="5" a="1"/>
  <c r="AJ424" i="5" s="1"/>
  <c r="AJ417" i="5" a="1"/>
  <c r="AJ417" i="5" s="1"/>
  <c r="AK417" i="5" s="1" a="1"/>
  <c r="AK417" i="5" s="1"/>
  <c r="AJ410" i="5" a="1"/>
  <c r="AJ410" i="5" s="1"/>
  <c r="AJ395" i="5" a="1"/>
  <c r="AJ395" i="5" s="1"/>
  <c r="AJ388" i="5" a="1"/>
  <c r="AJ388" i="5" s="1"/>
  <c r="AJ381" i="5" a="1"/>
  <c r="AJ381" i="5" s="1"/>
  <c r="AJ374" i="5" a="1"/>
  <c r="AJ374" i="5" s="1"/>
  <c r="AK374" i="5" s="1" a="1"/>
  <c r="AK374" i="5" s="1"/>
  <c r="AJ367" i="5" a="1"/>
  <c r="AJ367" i="5" s="1"/>
  <c r="AJ360" i="5" a="1"/>
  <c r="AJ360" i="5" s="1"/>
  <c r="AJ354" i="5" a="1"/>
  <c r="AJ354" i="5" s="1"/>
  <c r="AK354" i="5" s="1" a="1"/>
  <c r="AK354" i="5" s="1"/>
  <c r="AJ338" i="5" a="1"/>
  <c r="AJ338" i="5" s="1"/>
  <c r="AK338" i="5" s="1" a="1"/>
  <c r="AK338" i="5" s="1"/>
  <c r="AJ330" i="5" a="1"/>
  <c r="AJ330" i="5" s="1"/>
  <c r="AJ321" i="5" a="1"/>
  <c r="AJ321" i="5" s="1"/>
  <c r="AJ312" i="5" a="1"/>
  <c r="AJ312" i="5" s="1"/>
  <c r="AK312" i="5" s="1" a="1"/>
  <c r="AK312" i="5" s="1"/>
  <c r="AJ304" i="5" a="1"/>
  <c r="AJ304" i="5" s="1"/>
  <c r="AJ295" i="5" a="1"/>
  <c r="AJ295" i="5" s="1"/>
  <c r="AJ286" i="5" a="1"/>
  <c r="AJ286" i="5" s="1"/>
  <c r="AJ277" i="5" a="1"/>
  <c r="AJ277" i="5" s="1"/>
  <c r="AJ267" i="5" a="1"/>
  <c r="AJ267" i="5" s="1"/>
  <c r="AK267" i="5" s="1" a="1"/>
  <c r="AK267" i="5" s="1"/>
  <c r="AJ257" i="5" a="1"/>
  <c r="AJ257" i="5" s="1"/>
  <c r="AK257" i="5" s="1" a="1"/>
  <c r="AK257" i="5" s="1"/>
  <c r="AJ248" i="5" a="1"/>
  <c r="AJ248" i="5" s="1"/>
  <c r="AJ238" i="5" a="1"/>
  <c r="AJ238" i="5" s="1"/>
  <c r="AK238" i="5" s="1" a="1"/>
  <c r="AK238" i="5" s="1"/>
  <c r="AJ229" i="5" a="1"/>
  <c r="AJ229" i="5" s="1"/>
  <c r="AJ221" i="5" a="1"/>
  <c r="AJ221" i="5" s="1"/>
  <c r="AJ204" i="5" a="1"/>
  <c r="AJ204" i="5" s="1"/>
  <c r="AJ196" i="5" a="1"/>
  <c r="AJ196" i="5" s="1"/>
  <c r="AJ187" i="5" a="1"/>
  <c r="AJ187" i="5" s="1"/>
  <c r="AK187" i="5" s="1" a="1"/>
  <c r="AK187" i="5" s="1"/>
  <c r="AJ178" i="5" a="1"/>
  <c r="AJ178" i="5" s="1"/>
  <c r="AK178" i="5" s="1" a="1"/>
  <c r="AK178" i="5" s="1"/>
  <c r="AJ170" i="5" a="1"/>
  <c r="AJ170" i="5" s="1"/>
  <c r="AJ161" i="5" a="1"/>
  <c r="AJ161" i="5" s="1"/>
  <c r="AK161" i="5" s="1" a="1"/>
  <c r="AK161" i="5" s="1"/>
  <c r="AJ151" i="5" a="1"/>
  <c r="AJ151" i="5" s="1"/>
  <c r="AJ143" i="5" a="1"/>
  <c r="AJ143" i="5" s="1"/>
  <c r="AJ126" i="5" a="1"/>
  <c r="AJ126" i="5" s="1"/>
  <c r="AJ118" i="5" a="1"/>
  <c r="AJ118" i="5" s="1"/>
  <c r="AK118" i="5" s="1" a="1"/>
  <c r="AK118" i="5" s="1"/>
  <c r="AJ110" i="5" a="1"/>
  <c r="AJ110" i="5" s="1"/>
  <c r="AK110" i="5" s="1" a="1"/>
  <c r="AK110" i="5" s="1"/>
  <c r="AJ101" i="5" a="1"/>
  <c r="AJ101" i="5" s="1"/>
  <c r="AJ93" i="5" a="1"/>
  <c r="AJ93" i="5" s="1"/>
  <c r="AJ76" i="5" a="1"/>
  <c r="AJ76" i="5" s="1"/>
  <c r="AK76" i="5" s="1" a="1"/>
  <c r="AK76" i="5" s="1"/>
  <c r="AJ68" i="5" a="1"/>
  <c r="AJ68" i="5" s="1"/>
  <c r="AK68" i="5" s="1" a="1"/>
  <c r="AK68" i="5" s="1"/>
  <c r="AJ58" i="5" a="1"/>
  <c r="AJ58" i="5" s="1"/>
  <c r="AJ48" i="5" a="1"/>
  <c r="AJ48" i="5" s="1"/>
  <c r="AJ40" i="5" a="1"/>
  <c r="AJ40" i="5" s="1"/>
  <c r="AJ31" i="5" a="1"/>
  <c r="AJ31" i="5" s="1"/>
  <c r="AK31" i="5" s="1" a="1"/>
  <c r="AK31" i="5" s="1"/>
  <c r="AJ6" i="5" a="1"/>
  <c r="AJ6" i="5" s="1"/>
  <c r="AJ1292" i="5" a="1"/>
  <c r="AJ1292" i="5" s="1"/>
  <c r="AJ1288" i="5" a="1"/>
  <c r="AJ1288" i="5" s="1"/>
  <c r="AK1288" i="5" s="1" a="1"/>
  <c r="AK1288" i="5" s="1"/>
  <c r="AJ1284" i="5" a="1"/>
  <c r="AJ1284" i="5" s="1"/>
  <c r="AJ1280" i="5" a="1"/>
  <c r="AJ1280" i="5" s="1"/>
  <c r="AK1280" i="5" s="1" a="1"/>
  <c r="AK1280" i="5" s="1"/>
  <c r="AJ1276" i="5" a="1"/>
  <c r="AJ1276" i="5" s="1"/>
  <c r="AJ1272" i="5" a="1"/>
  <c r="AJ1272" i="5" s="1"/>
  <c r="AK1272" i="5" s="1" a="1"/>
  <c r="AK1272" i="5" s="1"/>
  <c r="AJ1268" i="5" a="1"/>
  <c r="AJ1268" i="5" s="1"/>
  <c r="AJ1264" i="5" a="1"/>
  <c r="AJ1264" i="5" s="1"/>
  <c r="AK1264" i="5" s="1" a="1"/>
  <c r="AK1264" i="5" s="1"/>
  <c r="AJ1260" i="5" a="1"/>
  <c r="AJ1260" i="5" s="1"/>
  <c r="AJ1256" i="5" a="1"/>
  <c r="AJ1256" i="5" s="1"/>
  <c r="AK1256" i="5" s="1" a="1"/>
  <c r="AK1256" i="5" s="1"/>
  <c r="AJ1252" i="5" a="1"/>
  <c r="AJ1252" i="5" s="1"/>
  <c r="AJ1248" i="5" a="1"/>
  <c r="AJ1248" i="5" s="1"/>
  <c r="AJ1244" i="5" a="1"/>
  <c r="AJ1244" i="5" s="1"/>
  <c r="AJ1241" i="5" a="1"/>
  <c r="AJ1241" i="5" s="1"/>
  <c r="AK1241" i="5" s="1" a="1"/>
  <c r="AK1241" i="5" s="1"/>
  <c r="AJ1238" i="5" a="1"/>
  <c r="AJ1238" i="5" s="1"/>
  <c r="AJ1235" i="5" a="1"/>
  <c r="AJ1235" i="5" s="1"/>
  <c r="AJ1229" i="5" a="1"/>
  <c r="AJ1229" i="5" s="1"/>
  <c r="AJ1225" i="5" a="1"/>
  <c r="AJ1225" i="5" s="1"/>
  <c r="AK1225" i="5" s="1" a="1"/>
  <c r="AK1225" i="5" s="1"/>
  <c r="AJ1222" i="5" a="1"/>
  <c r="AJ1222" i="5" s="1"/>
  <c r="AJ1219" i="5" a="1"/>
  <c r="AJ1219" i="5" s="1"/>
  <c r="AJ1213" i="5" a="1"/>
  <c r="AJ1213" i="5" s="1"/>
  <c r="AJ1207" i="5" a="1"/>
  <c r="AJ1207" i="5" s="1"/>
  <c r="AK1207" i="5" s="1" a="1"/>
  <c r="AK1207" i="5" s="1"/>
  <c r="AJ1200" i="5" a="1"/>
  <c r="AJ1200" i="5" s="1"/>
  <c r="AK1200" i="5" s="1" a="1"/>
  <c r="AK1200" i="5" s="1"/>
  <c r="AJ1194" i="5" a="1"/>
  <c r="AJ1194" i="5" s="1"/>
  <c r="AJ1188" i="5" a="1"/>
  <c r="AJ1188" i="5" s="1"/>
  <c r="AJ1175" i="5" a="1"/>
  <c r="AJ1175" i="5" s="1"/>
  <c r="AK1175" i="5" s="1" a="1"/>
  <c r="AK1175" i="5" s="1"/>
  <c r="AJ1168" i="5" a="1"/>
  <c r="AJ1168" i="5" s="1"/>
  <c r="AK1168" i="5" s="1" a="1"/>
  <c r="AK1168" i="5" s="1"/>
  <c r="AJ1162" i="5" a="1"/>
  <c r="AJ1162" i="5" s="1"/>
  <c r="AJ1156" i="5" a="1"/>
  <c r="AJ1156" i="5" s="1"/>
  <c r="AJ1143" i="5" a="1"/>
  <c r="AJ1143" i="5" s="1"/>
  <c r="AK1143" i="5" s="1" a="1"/>
  <c r="AK1143" i="5" s="1"/>
  <c r="AJ1136" i="5" a="1"/>
  <c r="AJ1136" i="5" s="1"/>
  <c r="AJ1130" i="5" a="1"/>
  <c r="AJ1130" i="5" s="1"/>
  <c r="AJ1124" i="5" a="1"/>
  <c r="AJ1124" i="5" s="1"/>
  <c r="AJ1111" i="5" a="1"/>
  <c r="AJ1111" i="5" s="1"/>
  <c r="AK1111" i="5" s="1" a="1"/>
  <c r="AK1111" i="5" s="1"/>
  <c r="AJ1104" i="5" a="1"/>
  <c r="AJ1104" i="5" s="1"/>
  <c r="AK1104" i="5" s="1" a="1"/>
  <c r="AK1104" i="5" s="1"/>
  <c r="AJ1098" i="5" a="1"/>
  <c r="AJ1098" i="5" s="1"/>
  <c r="AK1098" i="5" s="1" a="1"/>
  <c r="AK1098" i="5" s="1"/>
  <c r="AJ1092" i="5" a="1"/>
  <c r="AJ1092" i="5" s="1"/>
  <c r="AJ1079" i="5" a="1"/>
  <c r="AJ1079" i="5" s="1"/>
  <c r="AJ1072" i="5" a="1"/>
  <c r="AJ1072" i="5" s="1"/>
  <c r="AJ1066" i="5" a="1"/>
  <c r="AJ1066" i="5" s="1"/>
  <c r="AJ1060" i="5" a="1"/>
  <c r="AJ1060" i="5" s="1"/>
  <c r="AJ1047" i="5" a="1"/>
  <c r="AJ1047" i="5" s="1"/>
  <c r="AJ1040" i="5" a="1"/>
  <c r="AJ1040" i="5" s="1"/>
  <c r="AJ1034" i="5" a="1"/>
  <c r="AJ1034" i="5" s="1"/>
  <c r="AJ1028" i="5" a="1"/>
  <c r="AJ1028" i="5" s="1"/>
  <c r="AJ1015" i="5" a="1"/>
  <c r="AJ1015" i="5" s="1"/>
  <c r="AK1015" i="5" s="1" a="1"/>
  <c r="AK1015" i="5" s="1"/>
  <c r="AJ1008" i="5" a="1"/>
  <c r="AJ1008" i="5" s="1"/>
  <c r="AJ1002" i="5" a="1"/>
  <c r="AJ1002" i="5" s="1"/>
  <c r="AJ996" i="5" a="1"/>
  <c r="AJ996" i="5" s="1"/>
  <c r="AJ983" i="5" a="1"/>
  <c r="AJ983" i="5" s="1"/>
  <c r="AK983" i="5" s="1" a="1"/>
  <c r="AK983" i="5" s="1"/>
  <c r="AJ976" i="5" a="1"/>
  <c r="AJ976" i="5" s="1"/>
  <c r="AK976" i="5" s="1" a="1"/>
  <c r="AK976" i="5" s="1"/>
  <c r="AJ970" i="5" a="1"/>
  <c r="AJ970" i="5" s="1"/>
  <c r="AJ964" i="5" a="1"/>
  <c r="AJ964" i="5" s="1"/>
  <c r="AJ951" i="5" a="1"/>
  <c r="AJ951" i="5" s="1"/>
  <c r="AK951" i="5" s="1" a="1"/>
  <c r="AK951" i="5" s="1"/>
  <c r="AJ944" i="5" a="1"/>
  <c r="AJ944" i="5" s="1"/>
  <c r="AK944" i="5" s="1" a="1"/>
  <c r="AK944" i="5" s="1"/>
  <c r="AJ938" i="5" a="1"/>
  <c r="AJ938" i="5" s="1"/>
  <c r="AJ932" i="5" a="1"/>
  <c r="AJ932" i="5" s="1"/>
  <c r="AJ919" i="5" a="1"/>
  <c r="AJ919" i="5" s="1"/>
  <c r="AK919" i="5" s="1" a="1"/>
  <c r="AK919" i="5" s="1"/>
  <c r="AJ912" i="5" a="1"/>
  <c r="AJ912" i="5" s="1"/>
  <c r="AK912" i="5" s="1" a="1"/>
  <c r="AK912" i="5" s="1"/>
  <c r="AJ906" i="5" a="1"/>
  <c r="AJ906" i="5" s="1"/>
  <c r="AJ900" i="5" a="1"/>
  <c r="AJ900" i="5" s="1"/>
  <c r="AJ887" i="5" a="1"/>
  <c r="AJ887" i="5" s="1"/>
  <c r="AK887" i="5" s="1" a="1"/>
  <c r="AK887" i="5" s="1"/>
  <c r="AJ880" i="5" a="1"/>
  <c r="AJ880" i="5" s="1"/>
  <c r="AK880" i="5" s="1" a="1"/>
  <c r="AK880" i="5" s="1"/>
  <c r="AJ874" i="5" a="1"/>
  <c r="AJ874" i="5" s="1"/>
  <c r="AJ868" i="5" a="1"/>
  <c r="AJ868" i="5" s="1"/>
  <c r="AJ855" i="5" a="1"/>
  <c r="AJ855" i="5" s="1"/>
  <c r="AJ848" i="5" a="1"/>
  <c r="AJ848" i="5" s="1"/>
  <c r="AK848" i="5" s="1" a="1"/>
  <c r="AK848" i="5" s="1"/>
  <c r="AJ842" i="5" a="1"/>
  <c r="AJ842" i="5" s="1"/>
  <c r="AJ836" i="5" a="1"/>
  <c r="AJ836" i="5" s="1"/>
  <c r="AJ823" i="5" a="1"/>
  <c r="AJ823" i="5" s="1"/>
  <c r="AJ816" i="5" a="1"/>
  <c r="AJ816" i="5" s="1"/>
  <c r="AK816" i="5" s="1" a="1"/>
  <c r="AK816" i="5" s="1"/>
  <c r="AJ810" i="5" a="1"/>
  <c r="AJ810" i="5" s="1"/>
  <c r="AJ804" i="5" a="1"/>
  <c r="AJ804" i="5" s="1"/>
  <c r="AJ791" i="5" a="1"/>
  <c r="AJ791" i="5" s="1"/>
  <c r="AJ784" i="5" a="1"/>
  <c r="AJ784" i="5" s="1"/>
  <c r="AK784" i="5" s="1" a="1"/>
  <c r="AK784" i="5" s="1"/>
  <c r="AJ778" i="5" a="1"/>
  <c r="AJ778" i="5" s="1"/>
  <c r="AJ772" i="5" a="1"/>
  <c r="AJ772" i="5" s="1"/>
  <c r="AJ759" i="5" a="1"/>
  <c r="AJ759" i="5" s="1"/>
  <c r="AJ752" i="5" a="1"/>
  <c r="AJ752" i="5" s="1"/>
  <c r="AK752" i="5" s="1" a="1"/>
  <c r="AK752" i="5" s="1"/>
  <c r="AJ746" i="5" a="1"/>
  <c r="AJ746" i="5" s="1"/>
  <c r="AJ740" i="5" a="1"/>
  <c r="AJ740" i="5" s="1"/>
  <c r="AJ733" i="5" a="1"/>
  <c r="AJ733" i="5" s="1"/>
  <c r="AK733" i="5" s="1" a="1"/>
  <c r="AK733" i="5" s="1"/>
  <c r="AJ726" i="5" a="1"/>
  <c r="AJ726" i="5" s="1"/>
  <c r="AJ719" i="5" a="1"/>
  <c r="AJ719" i="5" s="1"/>
  <c r="AJ704" i="5" a="1"/>
  <c r="AJ704" i="5" s="1"/>
  <c r="AJ697" i="5" a="1"/>
  <c r="AJ697" i="5" s="1"/>
  <c r="AK697" i="5" s="1" a="1"/>
  <c r="AK697" i="5" s="1"/>
  <c r="AJ690" i="5" a="1"/>
  <c r="AJ690" i="5" s="1"/>
  <c r="AK690" i="5" s="1" a="1"/>
  <c r="AK690" i="5" s="1"/>
  <c r="AJ683" i="5" a="1"/>
  <c r="AJ683" i="5" s="1"/>
  <c r="AJ676" i="5" a="1"/>
  <c r="AJ676" i="5" s="1"/>
  <c r="AJ669" i="5" a="1"/>
  <c r="AJ669" i="5" s="1"/>
  <c r="AK669" i="5" s="1" a="1"/>
  <c r="AK669" i="5" s="1"/>
  <c r="AJ662" i="5" a="1"/>
  <c r="AJ662" i="5" s="1"/>
  <c r="AJ655" i="5" a="1"/>
  <c r="AJ655" i="5" s="1"/>
  <c r="AJ640" i="5" a="1"/>
  <c r="AJ640" i="5" s="1"/>
  <c r="AJ633" i="5" a="1"/>
  <c r="AJ633" i="5" s="1"/>
  <c r="AK633" i="5" s="1" a="1"/>
  <c r="AK633" i="5" s="1"/>
  <c r="AJ626" i="5" a="1"/>
  <c r="AJ626" i="5" s="1"/>
  <c r="AK626" i="5" s="1" a="1"/>
  <c r="AK626" i="5" s="1"/>
  <c r="AJ619" i="5" a="1"/>
  <c r="AJ619" i="5" s="1"/>
  <c r="AJ612" i="5" a="1"/>
  <c r="AJ612" i="5" s="1"/>
  <c r="AJ605" i="5" a="1"/>
  <c r="AJ605" i="5" s="1"/>
  <c r="AK605" i="5" s="1" a="1"/>
  <c r="AK605" i="5" s="1"/>
  <c r="AJ599" i="5" a="1"/>
  <c r="AJ599" i="5" s="1"/>
  <c r="AJ593" i="5" a="1"/>
  <c r="AJ593" i="5" s="1"/>
  <c r="AJ587" i="5" a="1"/>
  <c r="AJ587" i="5" s="1"/>
  <c r="AJ582" i="5" a="1"/>
  <c r="AJ582" i="5" s="1"/>
  <c r="AK582" i="5" s="1" a="1"/>
  <c r="AK582" i="5" s="1"/>
  <c r="AJ576" i="5" a="1"/>
  <c r="AJ576" i="5" s="1"/>
  <c r="AK576" i="5" s="1" a="1"/>
  <c r="AK576" i="5" s="1"/>
  <c r="AJ570" i="5" a="1"/>
  <c r="AJ570" i="5" s="1"/>
  <c r="AJ564" i="5" a="1"/>
  <c r="AJ564" i="5" s="1"/>
  <c r="AJ541" i="5" a="1"/>
  <c r="AJ541" i="5" s="1"/>
  <c r="AK541" i="5" s="1" a="1"/>
  <c r="AK541" i="5" s="1"/>
  <c r="AJ535" i="5" a="1"/>
  <c r="AJ535" i="5" s="1"/>
  <c r="AK535" i="5" s="1" a="1"/>
  <c r="AK535" i="5" s="1"/>
  <c r="AJ528" i="5" a="1"/>
  <c r="AJ528" i="5" s="1"/>
  <c r="AJ521" i="5" a="1"/>
  <c r="AJ521" i="5" s="1"/>
  <c r="AJ514" i="5" a="1"/>
  <c r="AJ514" i="5" s="1"/>
  <c r="AK514" i="5" s="1" a="1"/>
  <c r="AK514" i="5" s="1"/>
  <c r="AJ499" i="5" a="1"/>
  <c r="AJ499" i="5" s="1"/>
  <c r="AK499" i="5" s="1" a="1"/>
  <c r="AK499" i="5" s="1"/>
  <c r="AJ492" i="5" a="1"/>
  <c r="AJ492" i="5" s="1"/>
  <c r="AJ485" i="5" a="1"/>
  <c r="AJ485" i="5" s="1"/>
  <c r="AJ478" i="5" a="1"/>
  <c r="AJ478" i="5" s="1"/>
  <c r="AK478" i="5" s="1" a="1"/>
  <c r="AK478" i="5" s="1"/>
  <c r="AJ471" i="5" a="1"/>
  <c r="AJ471" i="5" s="1"/>
  <c r="AK471" i="5" s="1" a="1"/>
  <c r="AK471" i="5" s="1"/>
  <c r="AJ464" i="5" a="1"/>
  <c r="AJ464" i="5" s="1"/>
  <c r="AJ457" i="5" a="1"/>
  <c r="AJ457" i="5" s="1"/>
  <c r="AJ450" i="5" a="1"/>
  <c r="AJ450" i="5" s="1"/>
  <c r="AK450" i="5" s="1" a="1"/>
  <c r="AK450" i="5" s="1"/>
  <c r="AJ435" i="5" a="1"/>
  <c r="AJ435" i="5" s="1"/>
  <c r="AK435" i="5" s="1" a="1"/>
  <c r="AK435" i="5" s="1"/>
  <c r="AJ428" i="5" a="1"/>
  <c r="AJ428" i="5" s="1"/>
  <c r="AJ421" i="5" a="1"/>
  <c r="AJ421" i="5" s="1"/>
  <c r="AJ414" i="5" a="1"/>
  <c r="AJ414" i="5" s="1"/>
  <c r="AK414" i="5" s="1" a="1"/>
  <c r="AK414" i="5" s="1"/>
  <c r="AJ407" i="5" a="1"/>
  <c r="AJ407" i="5" s="1"/>
  <c r="AK407" i="5" s="1" a="1"/>
  <c r="AK407" i="5" s="1"/>
  <c r="AJ400" i="5" a="1"/>
  <c r="AJ400" i="5" s="1"/>
  <c r="AJ393" i="5" a="1"/>
  <c r="AJ393" i="5" s="1"/>
  <c r="AJ386" i="5" a="1"/>
  <c r="AJ386" i="5" s="1"/>
  <c r="AK386" i="5" s="1" a="1"/>
  <c r="AK386" i="5" s="1"/>
  <c r="AJ371" i="5" a="1"/>
  <c r="AJ371" i="5" s="1"/>
  <c r="AK371" i="5" s="1" a="1"/>
  <c r="AK371" i="5" s="1"/>
  <c r="AJ364" i="5" a="1"/>
  <c r="AJ364" i="5" s="1"/>
  <c r="AJ358" i="5" a="1"/>
  <c r="AJ358" i="5" s="1"/>
  <c r="AJ351" i="5" a="1"/>
  <c r="AJ351" i="5" s="1"/>
  <c r="AK351" i="5" s="1" a="1"/>
  <c r="AK351" i="5" s="1"/>
  <c r="AJ343" i="5" a="1"/>
  <c r="AJ343" i="5" s="1"/>
  <c r="AJ318" i="5" a="1"/>
  <c r="AJ318" i="5" s="1"/>
  <c r="AK318" i="5" s="1" a="1"/>
  <c r="AK318" i="5" s="1"/>
  <c r="AJ309" i="5" a="1"/>
  <c r="AJ309" i="5" s="1"/>
  <c r="AJ301" i="5" a="1"/>
  <c r="AJ301" i="5" s="1"/>
  <c r="AJ292" i="5" a="1"/>
  <c r="AJ292" i="5" s="1"/>
  <c r="AJ282" i="5" a="1"/>
  <c r="AJ282" i="5" s="1"/>
  <c r="AJ273" i="5" a="1"/>
  <c r="AJ273" i="5" s="1"/>
  <c r="AJ263" i="5" a="1"/>
  <c r="AJ263" i="5" s="1"/>
  <c r="AK263" i="5" s="1" a="1"/>
  <c r="AK263" i="5" s="1"/>
  <c r="AJ253" i="5" a="1"/>
  <c r="AJ253" i="5" s="1"/>
  <c r="AJ235" i="5" a="1"/>
  <c r="AJ235" i="5" s="1"/>
  <c r="AJ210" i="5" a="1"/>
  <c r="AJ210" i="5" s="1"/>
  <c r="AJ184" i="5" a="1"/>
  <c r="AJ184" i="5" s="1"/>
  <c r="AK184" i="5" s="1" a="1"/>
  <c r="AK184" i="5" s="1"/>
  <c r="AJ175" i="5" a="1"/>
  <c r="AJ175" i="5" s="1"/>
  <c r="AJ158" i="5" a="1"/>
  <c r="AJ158" i="5" s="1"/>
  <c r="AJ148" i="5" a="1"/>
  <c r="AJ148" i="5" s="1"/>
  <c r="AJ140" i="5" a="1"/>
  <c r="AJ140" i="5" s="1"/>
  <c r="AJ131" i="5" a="1"/>
  <c r="AJ131" i="5" s="1"/>
  <c r="AK131" i="5" s="1" a="1"/>
  <c r="AK131" i="5" s="1"/>
  <c r="AJ115" i="5" a="1"/>
  <c r="AJ115" i="5" s="1"/>
  <c r="AK115" i="5" s="1" a="1"/>
  <c r="AK115" i="5" s="1"/>
  <c r="AJ107" i="5" a="1"/>
  <c r="AJ107" i="5" s="1"/>
  <c r="AJ98" i="5" a="1"/>
  <c r="AJ98" i="5" s="1"/>
  <c r="AK98" i="5" s="1" a="1"/>
  <c r="AK98" i="5" s="1"/>
  <c r="AJ90" i="5" a="1"/>
  <c r="AJ90" i="5" s="1"/>
  <c r="AJ81" i="5" a="1"/>
  <c r="AJ81" i="5" s="1"/>
  <c r="AJ72" i="5" a="1"/>
  <c r="AJ72" i="5" s="1"/>
  <c r="AJ64" i="5" a="1"/>
  <c r="AJ64" i="5" s="1"/>
  <c r="AK64" i="5" s="1" a="1"/>
  <c r="AK64" i="5" s="1"/>
  <c r="AJ45" i="5" a="1"/>
  <c r="AJ45" i="5" s="1"/>
  <c r="AK45" i="5" s="1" a="1"/>
  <c r="AK45" i="5" s="1"/>
  <c r="AJ37" i="5" a="1"/>
  <c r="AJ37" i="5" s="1"/>
  <c r="AJ28" i="5" a="1"/>
  <c r="AJ28" i="5" s="1"/>
  <c r="AJ19" i="5" a="1"/>
  <c r="AJ19" i="5" s="1"/>
  <c r="AK19" i="5" s="1" a="1"/>
  <c r="AK19" i="5" s="1"/>
  <c r="AJ11" i="5" a="1"/>
  <c r="AJ11" i="5" s="1"/>
  <c r="AN2" i="5" a="1"/>
  <c r="AK2" i="5" a="1"/>
  <c r="AK2" i="5" s="1"/>
  <c r="B8655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B1215" i="5"/>
  <c r="B1216" i="5"/>
  <c r="B1217" i="5"/>
  <c r="B1218" i="5"/>
  <c r="B1219" i="5"/>
  <c r="B1220" i="5"/>
  <c r="B1221" i="5"/>
  <c r="B1222" i="5"/>
  <c r="B1223" i="5"/>
  <c r="B1224" i="5"/>
  <c r="B1225" i="5"/>
  <c r="B1226" i="5"/>
  <c r="B1227" i="5"/>
  <c r="B1228" i="5"/>
  <c r="B1229" i="5"/>
  <c r="B1230" i="5"/>
  <c r="B1231" i="5"/>
  <c r="B1232" i="5"/>
  <c r="B1233" i="5"/>
  <c r="B1234" i="5"/>
  <c r="B1235" i="5"/>
  <c r="B1236" i="5"/>
  <c r="B1237" i="5"/>
  <c r="B1238" i="5"/>
  <c r="B1239" i="5"/>
  <c r="B1240" i="5"/>
  <c r="B1241" i="5"/>
  <c r="B1242" i="5"/>
  <c r="B1243" i="5"/>
  <c r="B1244" i="5"/>
  <c r="B1245" i="5"/>
  <c r="B1246" i="5"/>
  <c r="B1247" i="5"/>
  <c r="B1248" i="5"/>
  <c r="B1249" i="5"/>
  <c r="B1250" i="5"/>
  <c r="B1251" i="5"/>
  <c r="B1252" i="5"/>
  <c r="B1253" i="5"/>
  <c r="B1254" i="5"/>
  <c r="B1255" i="5"/>
  <c r="B1256" i="5"/>
  <c r="B1257" i="5"/>
  <c r="B1258" i="5"/>
  <c r="B1259" i="5"/>
  <c r="B1260" i="5"/>
  <c r="B1261" i="5"/>
  <c r="B1262" i="5"/>
  <c r="B1263" i="5"/>
  <c r="B1264" i="5"/>
  <c r="B1265" i="5"/>
  <c r="B1266" i="5"/>
  <c r="B1267" i="5"/>
  <c r="B1268" i="5"/>
  <c r="B1269" i="5"/>
  <c r="B1270" i="5"/>
  <c r="B1271" i="5"/>
  <c r="B1272" i="5"/>
  <c r="B1273" i="5"/>
  <c r="B1274" i="5"/>
  <c r="B1275" i="5"/>
  <c r="B1276" i="5"/>
  <c r="B1277" i="5"/>
  <c r="B1278" i="5"/>
  <c r="B1279" i="5"/>
  <c r="B1280" i="5"/>
  <c r="B1281" i="5"/>
  <c r="B1282" i="5"/>
  <c r="B1283" i="5"/>
  <c r="B1284" i="5"/>
  <c r="B1285" i="5"/>
  <c r="B1286" i="5"/>
  <c r="B1287" i="5"/>
  <c r="B1288" i="5"/>
  <c r="B1289" i="5"/>
  <c r="B1290" i="5"/>
  <c r="B1291" i="5"/>
  <c r="B1292" i="5"/>
  <c r="B1293" i="5"/>
  <c r="B1294" i="5"/>
  <c r="B1295" i="5"/>
  <c r="B1296" i="5"/>
  <c r="B1297" i="5"/>
  <c r="B1298" i="5"/>
  <c r="B1299" i="5"/>
  <c r="B1300" i="5"/>
  <c r="B1301" i="5"/>
  <c r="B1302" i="5"/>
  <c r="B1303" i="5"/>
  <c r="B1304" i="5"/>
  <c r="B1305" i="5"/>
  <c r="B1306" i="5"/>
  <c r="B1307" i="5"/>
  <c r="B1308" i="5"/>
  <c r="B1309" i="5"/>
  <c r="B1310" i="5"/>
  <c r="B1311" i="5"/>
  <c r="B1312" i="5"/>
  <c r="B1313" i="5"/>
  <c r="B1314" i="5"/>
  <c r="B1315" i="5"/>
  <c r="B1316" i="5"/>
  <c r="B1317" i="5"/>
  <c r="B1318" i="5"/>
  <c r="B1319" i="5"/>
  <c r="B1320" i="5"/>
  <c r="B1321" i="5"/>
  <c r="B1322" i="5"/>
  <c r="B1323" i="5"/>
  <c r="B1324" i="5"/>
  <c r="B1325" i="5"/>
  <c r="B1326" i="5"/>
  <c r="B1327" i="5"/>
  <c r="B1328" i="5"/>
  <c r="B1329" i="5"/>
  <c r="B1330" i="5"/>
  <c r="B1331" i="5"/>
  <c r="B1332" i="5"/>
  <c r="B1333" i="5"/>
  <c r="B1334" i="5"/>
  <c r="B1335" i="5"/>
  <c r="B1336" i="5"/>
  <c r="B1337" i="5"/>
  <c r="B1338" i="5"/>
  <c r="B1339" i="5"/>
  <c r="B1340" i="5"/>
  <c r="B1341" i="5"/>
  <c r="B1342" i="5"/>
  <c r="B1343" i="5"/>
  <c r="B1344" i="5"/>
  <c r="B1345" i="5"/>
  <c r="B1346" i="5"/>
  <c r="B1347" i="5"/>
  <c r="B1348" i="5"/>
  <c r="B1349" i="5"/>
  <c r="B1350" i="5"/>
  <c r="B1351" i="5"/>
  <c r="B1352" i="5"/>
  <c r="B1353" i="5"/>
  <c r="B1354" i="5"/>
  <c r="B1355" i="5"/>
  <c r="B1356" i="5"/>
  <c r="B1357" i="5"/>
  <c r="B1358" i="5"/>
  <c r="B1359" i="5"/>
  <c r="B1360" i="5"/>
  <c r="B1361" i="5"/>
  <c r="B1362" i="5"/>
  <c r="B1363" i="5"/>
  <c r="B1364" i="5"/>
  <c r="B1365" i="5"/>
  <c r="B1366" i="5"/>
  <c r="B1367" i="5"/>
  <c r="B1368" i="5"/>
  <c r="B1369" i="5"/>
  <c r="B1370" i="5"/>
  <c r="B1371" i="5"/>
  <c r="B1372" i="5"/>
  <c r="B1373" i="5"/>
  <c r="B1374" i="5"/>
  <c r="B1375" i="5"/>
  <c r="B1376" i="5"/>
  <c r="B1377" i="5"/>
  <c r="B1378" i="5"/>
  <c r="B1379" i="5"/>
  <c r="B1380" i="5"/>
  <c r="B1381" i="5"/>
  <c r="B1382" i="5"/>
  <c r="B1383" i="5"/>
  <c r="B1384" i="5"/>
  <c r="B1385" i="5"/>
  <c r="B1386" i="5"/>
  <c r="B1387" i="5"/>
  <c r="B1388" i="5"/>
  <c r="B1389" i="5"/>
  <c r="B1390" i="5"/>
  <c r="B1391" i="5"/>
  <c r="B1392" i="5"/>
  <c r="B1393" i="5"/>
  <c r="B1394" i="5"/>
  <c r="B1395" i="5"/>
  <c r="B1396" i="5"/>
  <c r="B1397" i="5"/>
  <c r="B1398" i="5"/>
  <c r="B1399" i="5"/>
  <c r="B1400" i="5"/>
  <c r="B1401" i="5"/>
  <c r="B1402" i="5"/>
  <c r="B1403" i="5"/>
  <c r="B1404" i="5"/>
  <c r="B1405" i="5"/>
  <c r="B1406" i="5"/>
  <c r="B1407" i="5"/>
  <c r="B1408" i="5"/>
  <c r="B1409" i="5"/>
  <c r="B1410" i="5"/>
  <c r="B1411" i="5"/>
  <c r="B1412" i="5"/>
  <c r="B1413" i="5"/>
  <c r="B1414" i="5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B1427" i="5"/>
  <c r="B1428" i="5"/>
  <c r="B1429" i="5"/>
  <c r="B1430" i="5"/>
  <c r="B1431" i="5"/>
  <c r="B1432" i="5"/>
  <c r="B1433" i="5"/>
  <c r="B1434" i="5"/>
  <c r="B1435" i="5"/>
  <c r="B1436" i="5"/>
  <c r="B1437" i="5"/>
  <c r="B1438" i="5"/>
  <c r="B1439" i="5"/>
  <c r="B1440" i="5"/>
  <c r="B1441" i="5"/>
  <c r="B1442" i="5"/>
  <c r="B1443" i="5"/>
  <c r="B1444" i="5"/>
  <c r="B1445" i="5"/>
  <c r="B1446" i="5"/>
  <c r="B1447" i="5"/>
  <c r="B1448" i="5"/>
  <c r="B1449" i="5"/>
  <c r="B1450" i="5"/>
  <c r="B1451" i="5"/>
  <c r="B1452" i="5"/>
  <c r="B1453" i="5"/>
  <c r="B1454" i="5"/>
  <c r="B1455" i="5"/>
  <c r="B1456" i="5"/>
  <c r="B1457" i="5"/>
  <c r="B1458" i="5"/>
  <c r="B1459" i="5"/>
  <c r="B1460" i="5"/>
  <c r="B1461" i="5"/>
  <c r="B1462" i="5"/>
  <c r="B1463" i="5"/>
  <c r="B1464" i="5"/>
  <c r="B1465" i="5"/>
  <c r="B1466" i="5"/>
  <c r="B1467" i="5"/>
  <c r="B1468" i="5"/>
  <c r="B1469" i="5"/>
  <c r="B1470" i="5"/>
  <c r="B1471" i="5"/>
  <c r="B1472" i="5"/>
  <c r="B1473" i="5"/>
  <c r="B1474" i="5"/>
  <c r="B1475" i="5"/>
  <c r="B1476" i="5"/>
  <c r="B1477" i="5"/>
  <c r="B1478" i="5"/>
  <c r="B1479" i="5"/>
  <c r="B1480" i="5"/>
  <c r="B1481" i="5"/>
  <c r="B1482" i="5"/>
  <c r="B1483" i="5"/>
  <c r="B1484" i="5"/>
  <c r="B1485" i="5"/>
  <c r="B1486" i="5"/>
  <c r="B1487" i="5"/>
  <c r="B1488" i="5"/>
  <c r="B1489" i="5"/>
  <c r="B1490" i="5"/>
  <c r="B1491" i="5"/>
  <c r="B1492" i="5"/>
  <c r="B1493" i="5"/>
  <c r="B1494" i="5"/>
  <c r="B1495" i="5"/>
  <c r="B1496" i="5"/>
  <c r="B1497" i="5"/>
  <c r="B1498" i="5"/>
  <c r="B1499" i="5"/>
  <c r="B1500" i="5"/>
  <c r="B1501" i="5"/>
  <c r="B1502" i="5"/>
  <c r="B1503" i="5"/>
  <c r="B1504" i="5"/>
  <c r="B1505" i="5"/>
  <c r="B1506" i="5"/>
  <c r="B1507" i="5"/>
  <c r="B1508" i="5"/>
  <c r="B1509" i="5"/>
  <c r="B1510" i="5"/>
  <c r="B1511" i="5"/>
  <c r="B1512" i="5"/>
  <c r="B1513" i="5"/>
  <c r="B1514" i="5"/>
  <c r="B1515" i="5"/>
  <c r="B1516" i="5"/>
  <c r="B1517" i="5"/>
  <c r="B1518" i="5"/>
  <c r="B1519" i="5"/>
  <c r="B1520" i="5"/>
  <c r="B1521" i="5"/>
  <c r="B1522" i="5"/>
  <c r="B1523" i="5"/>
  <c r="B1524" i="5"/>
  <c r="B1525" i="5"/>
  <c r="B1526" i="5"/>
  <c r="B1527" i="5"/>
  <c r="B1528" i="5"/>
  <c r="B1529" i="5"/>
  <c r="B1530" i="5"/>
  <c r="B1531" i="5"/>
  <c r="B1532" i="5"/>
  <c r="B1533" i="5"/>
  <c r="B1534" i="5"/>
  <c r="B1535" i="5"/>
  <c r="B1536" i="5"/>
  <c r="B1537" i="5"/>
  <c r="B1538" i="5"/>
  <c r="B1539" i="5"/>
  <c r="B1540" i="5"/>
  <c r="B1541" i="5"/>
  <c r="B1542" i="5"/>
  <c r="B1543" i="5"/>
  <c r="B1544" i="5"/>
  <c r="B1545" i="5"/>
  <c r="B1546" i="5"/>
  <c r="B1547" i="5"/>
  <c r="B1548" i="5"/>
  <c r="B1549" i="5"/>
  <c r="B1550" i="5"/>
  <c r="B1551" i="5"/>
  <c r="B1552" i="5"/>
  <c r="B1553" i="5"/>
  <c r="B1554" i="5"/>
  <c r="B1555" i="5"/>
  <c r="B1556" i="5"/>
  <c r="B1557" i="5"/>
  <c r="B1558" i="5"/>
  <c r="B1559" i="5"/>
  <c r="B1560" i="5"/>
  <c r="B1561" i="5"/>
  <c r="B1562" i="5"/>
  <c r="B1563" i="5"/>
  <c r="B1564" i="5"/>
  <c r="B1565" i="5"/>
  <c r="B1566" i="5"/>
  <c r="B1567" i="5"/>
  <c r="B1568" i="5"/>
  <c r="B1569" i="5"/>
  <c r="B1570" i="5"/>
  <c r="B1571" i="5"/>
  <c r="B1572" i="5"/>
  <c r="B1573" i="5"/>
  <c r="B1574" i="5"/>
  <c r="B1575" i="5"/>
  <c r="B1576" i="5"/>
  <c r="B1577" i="5"/>
  <c r="B1578" i="5"/>
  <c r="B1579" i="5"/>
  <c r="B1580" i="5"/>
  <c r="B1581" i="5"/>
  <c r="B1582" i="5"/>
  <c r="B1583" i="5"/>
  <c r="B1584" i="5"/>
  <c r="B1585" i="5"/>
  <c r="B1586" i="5"/>
  <c r="B1587" i="5"/>
  <c r="B1588" i="5"/>
  <c r="B1589" i="5"/>
  <c r="B1590" i="5"/>
  <c r="B1591" i="5"/>
  <c r="B1592" i="5"/>
  <c r="B1593" i="5"/>
  <c r="B1594" i="5"/>
  <c r="B1595" i="5"/>
  <c r="B1596" i="5"/>
  <c r="B1597" i="5"/>
  <c r="B1598" i="5"/>
  <c r="B1599" i="5"/>
  <c r="B1600" i="5"/>
  <c r="B1601" i="5"/>
  <c r="B1602" i="5"/>
  <c r="B1603" i="5"/>
  <c r="B1604" i="5"/>
  <c r="B1605" i="5"/>
  <c r="B1606" i="5"/>
  <c r="B1607" i="5"/>
  <c r="B1608" i="5"/>
  <c r="B1609" i="5"/>
  <c r="B1610" i="5"/>
  <c r="B1611" i="5"/>
  <c r="B1612" i="5"/>
  <c r="B1613" i="5"/>
  <c r="B1614" i="5"/>
  <c r="B1615" i="5"/>
  <c r="B1616" i="5"/>
  <c r="B1617" i="5"/>
  <c r="B1618" i="5"/>
  <c r="B1619" i="5"/>
  <c r="B1620" i="5"/>
  <c r="B1621" i="5"/>
  <c r="B1622" i="5"/>
  <c r="B1623" i="5"/>
  <c r="B1624" i="5"/>
  <c r="B1625" i="5"/>
  <c r="B1626" i="5"/>
  <c r="B1627" i="5"/>
  <c r="B1628" i="5"/>
  <c r="B1629" i="5"/>
  <c r="B1630" i="5"/>
  <c r="B1631" i="5"/>
  <c r="B1632" i="5"/>
  <c r="B1633" i="5"/>
  <c r="B1634" i="5"/>
  <c r="B1635" i="5"/>
  <c r="B1636" i="5"/>
  <c r="B1637" i="5"/>
  <c r="B1638" i="5"/>
  <c r="B1639" i="5"/>
  <c r="B1640" i="5"/>
  <c r="B1641" i="5"/>
  <c r="B1642" i="5"/>
  <c r="B1643" i="5"/>
  <c r="B1644" i="5"/>
  <c r="B1645" i="5"/>
  <c r="B1646" i="5"/>
  <c r="B1647" i="5"/>
  <c r="B1648" i="5"/>
  <c r="B1649" i="5"/>
  <c r="B1650" i="5"/>
  <c r="B1651" i="5"/>
  <c r="B1652" i="5"/>
  <c r="B1653" i="5"/>
  <c r="B1654" i="5"/>
  <c r="B1655" i="5"/>
  <c r="B1656" i="5"/>
  <c r="B1657" i="5"/>
  <c r="B1658" i="5"/>
  <c r="B1659" i="5"/>
  <c r="B1660" i="5"/>
  <c r="B1661" i="5"/>
  <c r="B1662" i="5"/>
  <c r="B1663" i="5"/>
  <c r="B1664" i="5"/>
  <c r="B1665" i="5"/>
  <c r="B1666" i="5"/>
  <c r="B1667" i="5"/>
  <c r="B1668" i="5"/>
  <c r="B1669" i="5"/>
  <c r="B1670" i="5"/>
  <c r="B1671" i="5"/>
  <c r="B1672" i="5"/>
  <c r="B1673" i="5"/>
  <c r="B1674" i="5"/>
  <c r="B1675" i="5"/>
  <c r="B1676" i="5"/>
  <c r="B1677" i="5"/>
  <c r="B1678" i="5"/>
  <c r="B1679" i="5"/>
  <c r="B1680" i="5"/>
  <c r="B1681" i="5"/>
  <c r="B1682" i="5"/>
  <c r="B1683" i="5"/>
  <c r="B1684" i="5"/>
  <c r="B1685" i="5"/>
  <c r="B1686" i="5"/>
  <c r="B1687" i="5"/>
  <c r="B1688" i="5"/>
  <c r="B1689" i="5"/>
  <c r="B1690" i="5"/>
  <c r="B1691" i="5"/>
  <c r="B1692" i="5"/>
  <c r="B1693" i="5"/>
  <c r="B1694" i="5"/>
  <c r="B1695" i="5"/>
  <c r="B1696" i="5"/>
  <c r="B1697" i="5"/>
  <c r="B1698" i="5"/>
  <c r="B1699" i="5"/>
  <c r="B1700" i="5"/>
  <c r="B1701" i="5"/>
  <c r="B1702" i="5"/>
  <c r="B1703" i="5"/>
  <c r="B1704" i="5"/>
  <c r="B1705" i="5"/>
  <c r="B1706" i="5"/>
  <c r="B1707" i="5"/>
  <c r="B1708" i="5"/>
  <c r="B1709" i="5"/>
  <c r="B1710" i="5"/>
  <c r="B1711" i="5"/>
  <c r="B1712" i="5"/>
  <c r="B1713" i="5"/>
  <c r="B1714" i="5"/>
  <c r="B1715" i="5"/>
  <c r="B1716" i="5"/>
  <c r="B1717" i="5"/>
  <c r="B1718" i="5"/>
  <c r="B1719" i="5"/>
  <c r="B1720" i="5"/>
  <c r="B1721" i="5"/>
  <c r="B1722" i="5"/>
  <c r="B1723" i="5"/>
  <c r="B1724" i="5"/>
  <c r="B1725" i="5"/>
  <c r="B1726" i="5"/>
  <c r="B1727" i="5"/>
  <c r="B1728" i="5"/>
  <c r="B1729" i="5"/>
  <c r="B1730" i="5"/>
  <c r="B1731" i="5"/>
  <c r="B1732" i="5"/>
  <c r="B1733" i="5"/>
  <c r="B1734" i="5"/>
  <c r="B1735" i="5"/>
  <c r="B1736" i="5"/>
  <c r="B1737" i="5"/>
  <c r="B1738" i="5"/>
  <c r="B1739" i="5"/>
  <c r="B1740" i="5"/>
  <c r="B1741" i="5"/>
  <c r="B1742" i="5"/>
  <c r="B1743" i="5"/>
  <c r="B1744" i="5"/>
  <c r="B1745" i="5"/>
  <c r="B1746" i="5"/>
  <c r="B1747" i="5"/>
  <c r="B1748" i="5"/>
  <c r="B1749" i="5"/>
  <c r="B1750" i="5"/>
  <c r="B1751" i="5"/>
  <c r="B1752" i="5"/>
  <c r="B1753" i="5"/>
  <c r="B1754" i="5"/>
  <c r="B1755" i="5"/>
  <c r="B1756" i="5"/>
  <c r="B1757" i="5"/>
  <c r="B1758" i="5"/>
  <c r="B1759" i="5"/>
  <c r="B1760" i="5"/>
  <c r="B1761" i="5"/>
  <c r="B1762" i="5"/>
  <c r="B1763" i="5"/>
  <c r="B1764" i="5"/>
  <c r="B1765" i="5"/>
  <c r="B1766" i="5"/>
  <c r="B1767" i="5"/>
  <c r="B1768" i="5"/>
  <c r="B1769" i="5"/>
  <c r="B1770" i="5"/>
  <c r="B1771" i="5"/>
  <c r="B1772" i="5"/>
  <c r="B1773" i="5"/>
  <c r="B1774" i="5"/>
  <c r="B1775" i="5"/>
  <c r="B1776" i="5"/>
  <c r="B1777" i="5"/>
  <c r="B1778" i="5"/>
  <c r="B1779" i="5"/>
  <c r="B1780" i="5"/>
  <c r="B1781" i="5"/>
  <c r="B1782" i="5"/>
  <c r="B1783" i="5"/>
  <c r="B1784" i="5"/>
  <c r="B1785" i="5"/>
  <c r="B1786" i="5"/>
  <c r="B1787" i="5"/>
  <c r="B1788" i="5"/>
  <c r="B1789" i="5"/>
  <c r="B1790" i="5"/>
  <c r="B1791" i="5"/>
  <c r="B1792" i="5"/>
  <c r="B1793" i="5"/>
  <c r="B1794" i="5"/>
  <c r="B1795" i="5"/>
  <c r="B1796" i="5"/>
  <c r="B1797" i="5"/>
  <c r="B1798" i="5"/>
  <c r="B1799" i="5"/>
  <c r="B1800" i="5"/>
  <c r="B1801" i="5"/>
  <c r="B1802" i="5"/>
  <c r="B1803" i="5"/>
  <c r="B1804" i="5"/>
  <c r="B1805" i="5"/>
  <c r="B1806" i="5"/>
  <c r="B1807" i="5"/>
  <c r="B1808" i="5"/>
  <c r="B1809" i="5"/>
  <c r="B1810" i="5"/>
  <c r="B1811" i="5"/>
  <c r="B1812" i="5"/>
  <c r="B1813" i="5"/>
  <c r="B1814" i="5"/>
  <c r="B1815" i="5"/>
  <c r="B1816" i="5"/>
  <c r="B1817" i="5"/>
  <c r="B1818" i="5"/>
  <c r="B1819" i="5"/>
  <c r="B1820" i="5"/>
  <c r="B1821" i="5"/>
  <c r="B1822" i="5"/>
  <c r="B1823" i="5"/>
  <c r="B1824" i="5"/>
  <c r="B1825" i="5"/>
  <c r="B1826" i="5"/>
  <c r="B1827" i="5"/>
  <c r="B1828" i="5"/>
  <c r="B1829" i="5"/>
  <c r="B1830" i="5"/>
  <c r="B1831" i="5"/>
  <c r="B1832" i="5"/>
  <c r="B1833" i="5"/>
  <c r="B1834" i="5"/>
  <c r="B1835" i="5"/>
  <c r="B1836" i="5"/>
  <c r="B1837" i="5"/>
  <c r="B1838" i="5"/>
  <c r="B1839" i="5"/>
  <c r="B1840" i="5"/>
  <c r="B1841" i="5"/>
  <c r="B1842" i="5"/>
  <c r="B1843" i="5"/>
  <c r="B1844" i="5"/>
  <c r="B1845" i="5"/>
  <c r="B1846" i="5"/>
  <c r="B1847" i="5"/>
  <c r="B1848" i="5"/>
  <c r="B1849" i="5"/>
  <c r="B1850" i="5"/>
  <c r="B1851" i="5"/>
  <c r="B1852" i="5"/>
  <c r="B1853" i="5"/>
  <c r="B1854" i="5"/>
  <c r="B1855" i="5"/>
  <c r="B1856" i="5"/>
  <c r="B1857" i="5"/>
  <c r="B1858" i="5"/>
  <c r="B1859" i="5"/>
  <c r="B1860" i="5"/>
  <c r="B1861" i="5"/>
  <c r="B1862" i="5"/>
  <c r="B1863" i="5"/>
  <c r="B1864" i="5"/>
  <c r="B1865" i="5"/>
  <c r="B1866" i="5"/>
  <c r="B1867" i="5"/>
  <c r="B1868" i="5"/>
  <c r="B1869" i="5"/>
  <c r="B1870" i="5"/>
  <c r="B1871" i="5"/>
  <c r="B1872" i="5"/>
  <c r="B1873" i="5"/>
  <c r="B1874" i="5"/>
  <c r="B1875" i="5"/>
  <c r="B1876" i="5"/>
  <c r="B1877" i="5"/>
  <c r="B1878" i="5"/>
  <c r="B1879" i="5"/>
  <c r="B1880" i="5"/>
  <c r="B1881" i="5"/>
  <c r="B1882" i="5"/>
  <c r="B1883" i="5"/>
  <c r="B1884" i="5"/>
  <c r="B1885" i="5"/>
  <c r="B1886" i="5"/>
  <c r="B1887" i="5"/>
  <c r="B1888" i="5"/>
  <c r="B1889" i="5"/>
  <c r="B1890" i="5"/>
  <c r="B1891" i="5"/>
  <c r="B1892" i="5"/>
  <c r="B1893" i="5"/>
  <c r="B1894" i="5"/>
  <c r="B1895" i="5"/>
  <c r="B1896" i="5"/>
  <c r="B1897" i="5"/>
  <c r="B1898" i="5"/>
  <c r="B1899" i="5"/>
  <c r="B1900" i="5"/>
  <c r="B1901" i="5"/>
  <c r="B1902" i="5"/>
  <c r="B1903" i="5"/>
  <c r="B1904" i="5"/>
  <c r="B1905" i="5"/>
  <c r="B1906" i="5"/>
  <c r="B1907" i="5"/>
  <c r="B1908" i="5"/>
  <c r="B1909" i="5"/>
  <c r="B1910" i="5"/>
  <c r="B1911" i="5"/>
  <c r="B1912" i="5"/>
  <c r="B1913" i="5"/>
  <c r="B1914" i="5"/>
  <c r="B1915" i="5"/>
  <c r="B1916" i="5"/>
  <c r="B1917" i="5"/>
  <c r="B1918" i="5"/>
  <c r="B1919" i="5"/>
  <c r="B1920" i="5"/>
  <c r="B1921" i="5"/>
  <c r="B1922" i="5"/>
  <c r="B1923" i="5"/>
  <c r="B1924" i="5"/>
  <c r="B1925" i="5"/>
  <c r="B1926" i="5"/>
  <c r="B1927" i="5"/>
  <c r="B1928" i="5"/>
  <c r="B1929" i="5"/>
  <c r="B1930" i="5"/>
  <c r="B1931" i="5"/>
  <c r="B1932" i="5"/>
  <c r="B1933" i="5"/>
  <c r="B1934" i="5"/>
  <c r="B1935" i="5"/>
  <c r="B1936" i="5"/>
  <c r="B1937" i="5"/>
  <c r="B1938" i="5"/>
  <c r="B1939" i="5"/>
  <c r="B1940" i="5"/>
  <c r="B1941" i="5"/>
  <c r="B1942" i="5"/>
  <c r="B1943" i="5"/>
  <c r="B1944" i="5"/>
  <c r="B1945" i="5"/>
  <c r="B1946" i="5"/>
  <c r="B1947" i="5"/>
  <c r="B1948" i="5"/>
  <c r="B1949" i="5"/>
  <c r="B1950" i="5"/>
  <c r="B1951" i="5"/>
  <c r="B1952" i="5"/>
  <c r="B1953" i="5"/>
  <c r="B1954" i="5"/>
  <c r="B1955" i="5"/>
  <c r="B1956" i="5"/>
  <c r="B1957" i="5"/>
  <c r="B1958" i="5"/>
  <c r="B1959" i="5"/>
  <c r="B1960" i="5"/>
  <c r="B1961" i="5"/>
  <c r="B1962" i="5"/>
  <c r="B1963" i="5"/>
  <c r="B1964" i="5"/>
  <c r="B1965" i="5"/>
  <c r="B1966" i="5"/>
  <c r="B1967" i="5"/>
  <c r="B1968" i="5"/>
  <c r="B1969" i="5"/>
  <c r="B1970" i="5"/>
  <c r="B1971" i="5"/>
  <c r="B1972" i="5"/>
  <c r="B1973" i="5"/>
  <c r="B1974" i="5"/>
  <c r="B1975" i="5"/>
  <c r="B1976" i="5"/>
  <c r="B1977" i="5"/>
  <c r="B1978" i="5"/>
  <c r="B1979" i="5"/>
  <c r="B1980" i="5"/>
  <c r="B1981" i="5"/>
  <c r="B1982" i="5"/>
  <c r="B1983" i="5"/>
  <c r="B1984" i="5"/>
  <c r="B1985" i="5"/>
  <c r="B1986" i="5"/>
  <c r="B1987" i="5"/>
  <c r="B1988" i="5"/>
  <c r="B1989" i="5"/>
  <c r="B1990" i="5"/>
  <c r="B1991" i="5"/>
  <c r="B1992" i="5"/>
  <c r="B1993" i="5"/>
  <c r="B1994" i="5"/>
  <c r="B1995" i="5"/>
  <c r="B1996" i="5"/>
  <c r="B1997" i="5"/>
  <c r="B1998" i="5"/>
  <c r="B1999" i="5"/>
  <c r="B2000" i="5"/>
  <c r="B2001" i="5"/>
  <c r="B2002" i="5"/>
  <c r="B2003" i="5"/>
  <c r="B2004" i="5"/>
  <c r="B2005" i="5"/>
  <c r="B2006" i="5"/>
  <c r="B2007" i="5"/>
  <c r="B2008" i="5"/>
  <c r="B2009" i="5"/>
  <c r="B2010" i="5"/>
  <c r="B2011" i="5"/>
  <c r="B2012" i="5"/>
  <c r="B2013" i="5"/>
  <c r="B2014" i="5"/>
  <c r="B2015" i="5"/>
  <c r="B2016" i="5"/>
  <c r="B2017" i="5"/>
  <c r="B2018" i="5"/>
  <c r="B2019" i="5"/>
  <c r="B2020" i="5"/>
  <c r="B2021" i="5"/>
  <c r="B2022" i="5"/>
  <c r="B2023" i="5"/>
  <c r="B2024" i="5"/>
  <c r="B2025" i="5"/>
  <c r="B2026" i="5"/>
  <c r="B2027" i="5"/>
  <c r="B2028" i="5"/>
  <c r="B2029" i="5"/>
  <c r="B2030" i="5"/>
  <c r="B2031" i="5"/>
  <c r="B2032" i="5"/>
  <c r="B2033" i="5"/>
  <c r="B2034" i="5"/>
  <c r="B2035" i="5"/>
  <c r="B2036" i="5"/>
  <c r="B2037" i="5"/>
  <c r="B2038" i="5"/>
  <c r="B2039" i="5"/>
  <c r="B2040" i="5"/>
  <c r="B2041" i="5"/>
  <c r="B2042" i="5"/>
  <c r="B2043" i="5"/>
  <c r="B2044" i="5"/>
  <c r="B2045" i="5"/>
  <c r="B2046" i="5"/>
  <c r="B2047" i="5"/>
  <c r="B2048" i="5"/>
  <c r="B2049" i="5"/>
  <c r="B2050" i="5"/>
  <c r="B2051" i="5"/>
  <c r="B2052" i="5"/>
  <c r="B2053" i="5"/>
  <c r="B2054" i="5"/>
  <c r="B2055" i="5"/>
  <c r="B2056" i="5"/>
  <c r="B2057" i="5"/>
  <c r="B2058" i="5"/>
  <c r="B2059" i="5"/>
  <c r="B2060" i="5"/>
  <c r="B2061" i="5"/>
  <c r="B2062" i="5"/>
  <c r="B2063" i="5"/>
  <c r="B2064" i="5"/>
  <c r="B2065" i="5"/>
  <c r="B2066" i="5"/>
  <c r="B2067" i="5"/>
  <c r="B2068" i="5"/>
  <c r="B2069" i="5"/>
  <c r="B2070" i="5"/>
  <c r="B2071" i="5"/>
  <c r="B2072" i="5"/>
  <c r="B2073" i="5"/>
  <c r="B2074" i="5"/>
  <c r="B2075" i="5"/>
  <c r="B2076" i="5"/>
  <c r="B2077" i="5"/>
  <c r="B2078" i="5"/>
  <c r="B2079" i="5"/>
  <c r="B2080" i="5"/>
  <c r="B2081" i="5"/>
  <c r="B2082" i="5"/>
  <c r="B2083" i="5"/>
  <c r="B2084" i="5"/>
  <c r="B2085" i="5"/>
  <c r="B2086" i="5"/>
  <c r="B2087" i="5"/>
  <c r="B2088" i="5"/>
  <c r="B2089" i="5"/>
  <c r="B2090" i="5"/>
  <c r="B2091" i="5"/>
  <c r="B2092" i="5"/>
  <c r="B2093" i="5"/>
  <c r="B2094" i="5"/>
  <c r="B2095" i="5"/>
  <c r="B2096" i="5"/>
  <c r="B2097" i="5"/>
  <c r="B2098" i="5"/>
  <c r="B2099" i="5"/>
  <c r="B2100" i="5"/>
  <c r="B2101" i="5"/>
  <c r="B2102" i="5"/>
  <c r="B2103" i="5"/>
  <c r="B2104" i="5"/>
  <c r="B2105" i="5"/>
  <c r="B2106" i="5"/>
  <c r="B2107" i="5"/>
  <c r="B2108" i="5"/>
  <c r="B2109" i="5"/>
  <c r="B2110" i="5"/>
  <c r="B2111" i="5"/>
  <c r="B2112" i="5"/>
  <c r="B2113" i="5"/>
  <c r="B2114" i="5"/>
  <c r="B2115" i="5"/>
  <c r="B2116" i="5"/>
  <c r="B2117" i="5"/>
  <c r="B2118" i="5"/>
  <c r="B2119" i="5"/>
  <c r="B2120" i="5"/>
  <c r="B2121" i="5"/>
  <c r="B2122" i="5"/>
  <c r="B2123" i="5"/>
  <c r="B2124" i="5"/>
  <c r="B2125" i="5"/>
  <c r="B2126" i="5"/>
  <c r="B2127" i="5"/>
  <c r="B2128" i="5"/>
  <c r="B2129" i="5"/>
  <c r="B2130" i="5"/>
  <c r="B2131" i="5"/>
  <c r="B2132" i="5"/>
  <c r="B2133" i="5"/>
  <c r="B2134" i="5"/>
  <c r="B2135" i="5"/>
  <c r="B2136" i="5"/>
  <c r="B2137" i="5"/>
  <c r="B2138" i="5"/>
  <c r="B2139" i="5"/>
  <c r="B2140" i="5"/>
  <c r="B2141" i="5"/>
  <c r="B2142" i="5"/>
  <c r="B2143" i="5"/>
  <c r="B2144" i="5"/>
  <c r="B2145" i="5"/>
  <c r="B2146" i="5"/>
  <c r="B2147" i="5"/>
  <c r="B2148" i="5"/>
  <c r="B2149" i="5"/>
  <c r="B2150" i="5"/>
  <c r="B2151" i="5"/>
  <c r="B2152" i="5"/>
  <c r="B2153" i="5"/>
  <c r="B2154" i="5"/>
  <c r="B2155" i="5"/>
  <c r="B2156" i="5"/>
  <c r="B2157" i="5"/>
  <c r="B2158" i="5"/>
  <c r="B2159" i="5"/>
  <c r="B2160" i="5"/>
  <c r="B2161" i="5"/>
  <c r="B2162" i="5"/>
  <c r="B2163" i="5"/>
  <c r="B2164" i="5"/>
  <c r="B2165" i="5"/>
  <c r="B2166" i="5"/>
  <c r="B2167" i="5"/>
  <c r="B2168" i="5"/>
  <c r="B2169" i="5"/>
  <c r="B2170" i="5"/>
  <c r="B2171" i="5"/>
  <c r="B2172" i="5"/>
  <c r="B2173" i="5"/>
  <c r="B2174" i="5"/>
  <c r="B2175" i="5"/>
  <c r="B2176" i="5"/>
  <c r="B2177" i="5"/>
  <c r="B2178" i="5"/>
  <c r="B2179" i="5"/>
  <c r="B2180" i="5"/>
  <c r="B2181" i="5"/>
  <c r="B2182" i="5"/>
  <c r="B2183" i="5"/>
  <c r="B2184" i="5"/>
  <c r="B2185" i="5"/>
  <c r="B2186" i="5"/>
  <c r="B2187" i="5"/>
  <c r="B2188" i="5"/>
  <c r="B2189" i="5"/>
  <c r="B2190" i="5"/>
  <c r="B2191" i="5"/>
  <c r="B2192" i="5"/>
  <c r="B2193" i="5"/>
  <c r="B2194" i="5"/>
  <c r="B2195" i="5"/>
  <c r="B2196" i="5"/>
  <c r="B2197" i="5"/>
  <c r="B2198" i="5"/>
  <c r="B2199" i="5"/>
  <c r="B2200" i="5"/>
  <c r="B2201" i="5"/>
  <c r="B2202" i="5"/>
  <c r="B2203" i="5"/>
  <c r="B2204" i="5"/>
  <c r="B2205" i="5"/>
  <c r="B2206" i="5"/>
  <c r="B2207" i="5"/>
  <c r="B2208" i="5"/>
  <c r="B2209" i="5"/>
  <c r="B2210" i="5"/>
  <c r="B2211" i="5"/>
  <c r="B2212" i="5"/>
  <c r="B2213" i="5"/>
  <c r="B2214" i="5"/>
  <c r="B2215" i="5"/>
  <c r="B2216" i="5"/>
  <c r="B2217" i="5"/>
  <c r="B2218" i="5"/>
  <c r="B2219" i="5"/>
  <c r="B2220" i="5"/>
  <c r="B2221" i="5"/>
  <c r="B2222" i="5"/>
  <c r="B2223" i="5"/>
  <c r="B2224" i="5"/>
  <c r="B2225" i="5"/>
  <c r="B2226" i="5"/>
  <c r="B2227" i="5"/>
  <c r="B2228" i="5"/>
  <c r="B2229" i="5"/>
  <c r="B2230" i="5"/>
  <c r="B2231" i="5"/>
  <c r="B2232" i="5"/>
  <c r="B2233" i="5"/>
  <c r="B2234" i="5"/>
  <c r="B2235" i="5"/>
  <c r="B2236" i="5"/>
  <c r="B2237" i="5"/>
  <c r="B2238" i="5"/>
  <c r="B2239" i="5"/>
  <c r="B2240" i="5"/>
  <c r="B2241" i="5"/>
  <c r="B2242" i="5"/>
  <c r="B2243" i="5"/>
  <c r="B2244" i="5"/>
  <c r="B2245" i="5"/>
  <c r="B2246" i="5"/>
  <c r="B2247" i="5"/>
  <c r="B2248" i="5"/>
  <c r="B2249" i="5"/>
  <c r="B2250" i="5"/>
  <c r="B2251" i="5"/>
  <c r="B2252" i="5"/>
  <c r="B2253" i="5"/>
  <c r="B2254" i="5"/>
  <c r="B2255" i="5"/>
  <c r="B2256" i="5"/>
  <c r="B2257" i="5"/>
  <c r="B2258" i="5"/>
  <c r="B2259" i="5"/>
  <c r="B2260" i="5"/>
  <c r="B2261" i="5"/>
  <c r="B2262" i="5"/>
  <c r="B2263" i="5"/>
  <c r="B2264" i="5"/>
  <c r="B2265" i="5"/>
  <c r="B2266" i="5"/>
  <c r="B2267" i="5"/>
  <c r="B2268" i="5"/>
  <c r="B2269" i="5"/>
  <c r="B2270" i="5"/>
  <c r="B2271" i="5"/>
  <c r="B2272" i="5"/>
  <c r="B2273" i="5"/>
  <c r="B2274" i="5"/>
  <c r="B2275" i="5"/>
  <c r="B2276" i="5"/>
  <c r="B2277" i="5"/>
  <c r="B2278" i="5"/>
  <c r="B2279" i="5"/>
  <c r="B2280" i="5"/>
  <c r="B2281" i="5"/>
  <c r="B2282" i="5"/>
  <c r="B2283" i="5"/>
  <c r="B2284" i="5"/>
  <c r="B2285" i="5"/>
  <c r="B2286" i="5"/>
  <c r="B2287" i="5"/>
  <c r="B2288" i="5"/>
  <c r="B2289" i="5"/>
  <c r="B2290" i="5"/>
  <c r="B2291" i="5"/>
  <c r="B2292" i="5"/>
  <c r="B2293" i="5"/>
  <c r="B2294" i="5"/>
  <c r="B2295" i="5"/>
  <c r="B2296" i="5"/>
  <c r="B2297" i="5"/>
  <c r="B2298" i="5"/>
  <c r="B2299" i="5"/>
  <c r="B2300" i="5"/>
  <c r="B2301" i="5"/>
  <c r="B2302" i="5"/>
  <c r="B2303" i="5"/>
  <c r="B2304" i="5"/>
  <c r="B2305" i="5"/>
  <c r="B2306" i="5"/>
  <c r="B2307" i="5"/>
  <c r="B2308" i="5"/>
  <c r="B2309" i="5"/>
  <c r="B2310" i="5"/>
  <c r="B2311" i="5"/>
  <c r="B2312" i="5"/>
  <c r="B2313" i="5"/>
  <c r="B2314" i="5"/>
  <c r="B2315" i="5"/>
  <c r="B2316" i="5"/>
  <c r="B2317" i="5"/>
  <c r="B2318" i="5"/>
  <c r="B2319" i="5"/>
  <c r="B2320" i="5"/>
  <c r="B2321" i="5"/>
  <c r="B2322" i="5"/>
  <c r="B2323" i="5"/>
  <c r="B2324" i="5"/>
  <c r="B2325" i="5"/>
  <c r="B2326" i="5"/>
  <c r="B2327" i="5"/>
  <c r="B2328" i="5"/>
  <c r="B2329" i="5"/>
  <c r="B2330" i="5"/>
  <c r="B2331" i="5"/>
  <c r="B2332" i="5"/>
  <c r="B2333" i="5"/>
  <c r="B2334" i="5"/>
  <c r="B2335" i="5"/>
  <c r="B2336" i="5"/>
  <c r="B2337" i="5"/>
  <c r="B2338" i="5"/>
  <c r="B2339" i="5"/>
  <c r="B2340" i="5"/>
  <c r="B2341" i="5"/>
  <c r="B2342" i="5"/>
  <c r="B2343" i="5"/>
  <c r="B2344" i="5"/>
  <c r="B2345" i="5"/>
  <c r="B2346" i="5"/>
  <c r="B2347" i="5"/>
  <c r="B2348" i="5"/>
  <c r="B2349" i="5"/>
  <c r="B2350" i="5"/>
  <c r="B2351" i="5"/>
  <c r="B2352" i="5"/>
  <c r="B2353" i="5"/>
  <c r="B2354" i="5"/>
  <c r="B2355" i="5"/>
  <c r="B2356" i="5"/>
  <c r="B2357" i="5"/>
  <c r="B2358" i="5"/>
  <c r="B2359" i="5"/>
  <c r="B2360" i="5"/>
  <c r="B2361" i="5"/>
  <c r="B2362" i="5"/>
  <c r="B2363" i="5"/>
  <c r="B2364" i="5"/>
  <c r="B2365" i="5"/>
  <c r="B2366" i="5"/>
  <c r="B2367" i="5"/>
  <c r="B2368" i="5"/>
  <c r="B2369" i="5"/>
  <c r="B2370" i="5"/>
  <c r="B2371" i="5"/>
  <c r="B2372" i="5"/>
  <c r="B2373" i="5"/>
  <c r="B2374" i="5"/>
  <c r="B2375" i="5"/>
  <c r="B2376" i="5"/>
  <c r="B2377" i="5"/>
  <c r="B2378" i="5"/>
  <c r="B2379" i="5"/>
  <c r="B2380" i="5"/>
  <c r="B2381" i="5"/>
  <c r="B2382" i="5"/>
  <c r="B2383" i="5"/>
  <c r="B2384" i="5"/>
  <c r="B2385" i="5"/>
  <c r="B2386" i="5"/>
  <c r="B2387" i="5"/>
  <c r="B2388" i="5"/>
  <c r="B2389" i="5"/>
  <c r="B2390" i="5"/>
  <c r="B2391" i="5"/>
  <c r="B2392" i="5"/>
  <c r="B2393" i="5"/>
  <c r="B2394" i="5"/>
  <c r="B2395" i="5"/>
  <c r="B2396" i="5"/>
  <c r="B2397" i="5"/>
  <c r="B2398" i="5"/>
  <c r="B2399" i="5"/>
  <c r="B2400" i="5"/>
  <c r="B2401" i="5"/>
  <c r="B2402" i="5"/>
  <c r="B2403" i="5"/>
  <c r="B2404" i="5"/>
  <c r="B2405" i="5"/>
  <c r="B2406" i="5"/>
  <c r="B2407" i="5"/>
  <c r="B2408" i="5"/>
  <c r="B2409" i="5"/>
  <c r="B2410" i="5"/>
  <c r="B2411" i="5"/>
  <c r="B2412" i="5"/>
  <c r="B2413" i="5"/>
  <c r="B2414" i="5"/>
  <c r="B2415" i="5"/>
  <c r="B2416" i="5"/>
  <c r="B2417" i="5"/>
  <c r="B2418" i="5"/>
  <c r="B2419" i="5"/>
  <c r="B2420" i="5"/>
  <c r="B2421" i="5"/>
  <c r="B2422" i="5"/>
  <c r="B2423" i="5"/>
  <c r="B2424" i="5"/>
  <c r="B2425" i="5"/>
  <c r="B2426" i="5"/>
  <c r="B2427" i="5"/>
  <c r="B2428" i="5"/>
  <c r="B2429" i="5"/>
  <c r="B2430" i="5"/>
  <c r="B2431" i="5"/>
  <c r="B2432" i="5"/>
  <c r="B2433" i="5"/>
  <c r="B2434" i="5"/>
  <c r="B2435" i="5"/>
  <c r="B2436" i="5"/>
  <c r="B2437" i="5"/>
  <c r="B2438" i="5"/>
  <c r="B2439" i="5"/>
  <c r="B2440" i="5"/>
  <c r="B2441" i="5"/>
  <c r="B2442" i="5"/>
  <c r="B2443" i="5"/>
  <c r="B2444" i="5"/>
  <c r="B2445" i="5"/>
  <c r="B2446" i="5"/>
  <c r="B2447" i="5"/>
  <c r="B2448" i="5"/>
  <c r="B2449" i="5"/>
  <c r="B2450" i="5"/>
  <c r="B2451" i="5"/>
  <c r="B2452" i="5"/>
  <c r="B2453" i="5"/>
  <c r="B2454" i="5"/>
  <c r="B2455" i="5"/>
  <c r="B2456" i="5"/>
  <c r="B2457" i="5"/>
  <c r="B2458" i="5"/>
  <c r="B2459" i="5"/>
  <c r="B2460" i="5"/>
  <c r="B2461" i="5"/>
  <c r="B2462" i="5"/>
  <c r="B2463" i="5"/>
  <c r="B2464" i="5"/>
  <c r="B2465" i="5"/>
  <c r="B2466" i="5"/>
  <c r="B2467" i="5"/>
  <c r="B2468" i="5"/>
  <c r="B2469" i="5"/>
  <c r="B2470" i="5"/>
  <c r="B2471" i="5"/>
  <c r="B2472" i="5"/>
  <c r="B2473" i="5"/>
  <c r="B2474" i="5"/>
  <c r="B2475" i="5"/>
  <c r="B2476" i="5"/>
  <c r="B2477" i="5"/>
  <c r="B2478" i="5"/>
  <c r="B2479" i="5"/>
  <c r="B2480" i="5"/>
  <c r="B2481" i="5"/>
  <c r="B2482" i="5"/>
  <c r="B2483" i="5"/>
  <c r="B2484" i="5"/>
  <c r="B2485" i="5"/>
  <c r="B2486" i="5"/>
  <c r="B2487" i="5"/>
  <c r="B2488" i="5"/>
  <c r="B2489" i="5"/>
  <c r="B2490" i="5"/>
  <c r="B2491" i="5"/>
  <c r="B2492" i="5"/>
  <c r="B2493" i="5"/>
  <c r="B2494" i="5"/>
  <c r="B2495" i="5"/>
  <c r="B2496" i="5"/>
  <c r="B2497" i="5"/>
  <c r="B2498" i="5"/>
  <c r="B2499" i="5"/>
  <c r="B2500" i="5"/>
  <c r="B2501" i="5"/>
  <c r="B2502" i="5"/>
  <c r="B2503" i="5"/>
  <c r="B2504" i="5"/>
  <c r="B2505" i="5"/>
  <c r="B2506" i="5"/>
  <c r="B2507" i="5"/>
  <c r="B2508" i="5"/>
  <c r="B2509" i="5"/>
  <c r="B2510" i="5"/>
  <c r="B2511" i="5"/>
  <c r="B2512" i="5"/>
  <c r="B2513" i="5"/>
  <c r="B2514" i="5"/>
  <c r="B2515" i="5"/>
  <c r="B2516" i="5"/>
  <c r="B2517" i="5"/>
  <c r="B2518" i="5"/>
  <c r="B2519" i="5"/>
  <c r="B2520" i="5"/>
  <c r="B2521" i="5"/>
  <c r="B2522" i="5"/>
  <c r="B2523" i="5"/>
  <c r="B2524" i="5"/>
  <c r="B2525" i="5"/>
  <c r="B2526" i="5"/>
  <c r="B2527" i="5"/>
  <c r="B2528" i="5"/>
  <c r="B2529" i="5"/>
  <c r="B2530" i="5"/>
  <c r="B2531" i="5"/>
  <c r="B2532" i="5"/>
  <c r="B2533" i="5"/>
  <c r="B2534" i="5"/>
  <c r="B2535" i="5"/>
  <c r="B2536" i="5"/>
  <c r="B2537" i="5"/>
  <c r="B2538" i="5"/>
  <c r="B2539" i="5"/>
  <c r="B2540" i="5"/>
  <c r="B2541" i="5"/>
  <c r="B2542" i="5"/>
  <c r="B2543" i="5"/>
  <c r="B2544" i="5"/>
  <c r="B2545" i="5"/>
  <c r="B2546" i="5"/>
  <c r="B2547" i="5"/>
  <c r="B2548" i="5"/>
  <c r="B2549" i="5"/>
  <c r="B2550" i="5"/>
  <c r="B2551" i="5"/>
  <c r="B2552" i="5"/>
  <c r="B2553" i="5"/>
  <c r="B2554" i="5"/>
  <c r="B2555" i="5"/>
  <c r="B2556" i="5"/>
  <c r="B2557" i="5"/>
  <c r="B2558" i="5"/>
  <c r="B2559" i="5"/>
  <c r="B2560" i="5"/>
  <c r="B2561" i="5"/>
  <c r="B2562" i="5"/>
  <c r="B2563" i="5"/>
  <c r="B2564" i="5"/>
  <c r="B2565" i="5"/>
  <c r="B2566" i="5"/>
  <c r="B2567" i="5"/>
  <c r="B2568" i="5"/>
  <c r="B2569" i="5"/>
  <c r="B2570" i="5"/>
  <c r="B2571" i="5"/>
  <c r="B2572" i="5"/>
  <c r="B2573" i="5"/>
  <c r="B2574" i="5"/>
  <c r="B2575" i="5"/>
  <c r="B2576" i="5"/>
  <c r="B2577" i="5"/>
  <c r="B2578" i="5"/>
  <c r="B2579" i="5"/>
  <c r="B2580" i="5"/>
  <c r="B2581" i="5"/>
  <c r="B2582" i="5"/>
  <c r="B2583" i="5"/>
  <c r="B2584" i="5"/>
  <c r="B2585" i="5"/>
  <c r="B2586" i="5"/>
  <c r="B2587" i="5"/>
  <c r="B2588" i="5"/>
  <c r="B2589" i="5"/>
  <c r="B2590" i="5"/>
  <c r="B2591" i="5"/>
  <c r="B2592" i="5"/>
  <c r="B2593" i="5"/>
  <c r="B2594" i="5"/>
  <c r="B2595" i="5"/>
  <c r="B2596" i="5"/>
  <c r="B2597" i="5"/>
  <c r="B2598" i="5"/>
  <c r="B2599" i="5"/>
  <c r="B2600" i="5"/>
  <c r="B2601" i="5"/>
  <c r="B2602" i="5"/>
  <c r="B2603" i="5"/>
  <c r="B2604" i="5"/>
  <c r="B2605" i="5"/>
  <c r="B2606" i="5"/>
  <c r="B2607" i="5"/>
  <c r="B2608" i="5"/>
  <c r="B2609" i="5"/>
  <c r="B2610" i="5"/>
  <c r="B2611" i="5"/>
  <c r="B2612" i="5"/>
  <c r="B2613" i="5"/>
  <c r="B2614" i="5"/>
  <c r="B2615" i="5"/>
  <c r="B2616" i="5"/>
  <c r="B2617" i="5"/>
  <c r="B2618" i="5"/>
  <c r="B2619" i="5"/>
  <c r="B2620" i="5"/>
  <c r="B2621" i="5"/>
  <c r="B2622" i="5"/>
  <c r="B2623" i="5"/>
  <c r="B2624" i="5"/>
  <c r="B2625" i="5"/>
  <c r="B2626" i="5"/>
  <c r="B2627" i="5"/>
  <c r="B2628" i="5"/>
  <c r="B2629" i="5"/>
  <c r="B2630" i="5"/>
  <c r="B2631" i="5"/>
  <c r="B2632" i="5"/>
  <c r="B2633" i="5"/>
  <c r="B2634" i="5"/>
  <c r="B2635" i="5"/>
  <c r="B2636" i="5"/>
  <c r="B2637" i="5"/>
  <c r="B2638" i="5"/>
  <c r="B2639" i="5"/>
  <c r="B2640" i="5"/>
  <c r="B2641" i="5"/>
  <c r="B2642" i="5"/>
  <c r="B2643" i="5"/>
  <c r="B2644" i="5"/>
  <c r="B2645" i="5"/>
  <c r="B2646" i="5"/>
  <c r="B2647" i="5"/>
  <c r="B2648" i="5"/>
  <c r="B2649" i="5"/>
  <c r="B2650" i="5"/>
  <c r="B2651" i="5"/>
  <c r="B2652" i="5"/>
  <c r="B2653" i="5"/>
  <c r="B2654" i="5"/>
  <c r="B2655" i="5"/>
  <c r="B2656" i="5"/>
  <c r="B2657" i="5"/>
  <c r="B2658" i="5"/>
  <c r="B2659" i="5"/>
  <c r="B2660" i="5"/>
  <c r="B2661" i="5"/>
  <c r="B2662" i="5"/>
  <c r="B2663" i="5"/>
  <c r="B2664" i="5"/>
  <c r="B2665" i="5"/>
  <c r="B2666" i="5"/>
  <c r="B2667" i="5"/>
  <c r="B2668" i="5"/>
  <c r="B2669" i="5"/>
  <c r="B2670" i="5"/>
  <c r="B2671" i="5"/>
  <c r="B2672" i="5"/>
  <c r="B2673" i="5"/>
  <c r="B2674" i="5"/>
  <c r="B2675" i="5"/>
  <c r="B2676" i="5"/>
  <c r="B2677" i="5"/>
  <c r="B2678" i="5"/>
  <c r="B2679" i="5"/>
  <c r="B2680" i="5"/>
  <c r="B2681" i="5"/>
  <c r="B2682" i="5"/>
  <c r="B2683" i="5"/>
  <c r="B2684" i="5"/>
  <c r="B2685" i="5"/>
  <c r="B2686" i="5"/>
  <c r="B2687" i="5"/>
  <c r="B2688" i="5"/>
  <c r="B2689" i="5"/>
  <c r="B2690" i="5"/>
  <c r="B2691" i="5"/>
  <c r="B2692" i="5"/>
  <c r="B2693" i="5"/>
  <c r="B2694" i="5"/>
  <c r="B2695" i="5"/>
  <c r="B2696" i="5"/>
  <c r="B2697" i="5"/>
  <c r="B2698" i="5"/>
  <c r="B2699" i="5"/>
  <c r="B2700" i="5"/>
  <c r="B2701" i="5"/>
  <c r="B2702" i="5"/>
  <c r="B2703" i="5"/>
  <c r="B2704" i="5"/>
  <c r="B2705" i="5"/>
  <c r="B2706" i="5"/>
  <c r="B2707" i="5"/>
  <c r="B2708" i="5"/>
  <c r="B2709" i="5"/>
  <c r="B2710" i="5"/>
  <c r="B2711" i="5"/>
  <c r="B2712" i="5"/>
  <c r="B2713" i="5"/>
  <c r="B2714" i="5"/>
  <c r="B2715" i="5"/>
  <c r="B2716" i="5"/>
  <c r="B2717" i="5"/>
  <c r="B2718" i="5"/>
  <c r="B2719" i="5"/>
  <c r="B2720" i="5"/>
  <c r="B2721" i="5"/>
  <c r="B2722" i="5"/>
  <c r="B2723" i="5"/>
  <c r="B2724" i="5"/>
  <c r="B2725" i="5"/>
  <c r="B2726" i="5"/>
  <c r="B2727" i="5"/>
  <c r="B2728" i="5"/>
  <c r="B2729" i="5"/>
  <c r="B2730" i="5"/>
  <c r="B2731" i="5"/>
  <c r="B2732" i="5"/>
  <c r="B2733" i="5"/>
  <c r="B2734" i="5"/>
  <c r="B2735" i="5"/>
  <c r="B2736" i="5"/>
  <c r="B2737" i="5"/>
  <c r="B2738" i="5"/>
  <c r="B2739" i="5"/>
  <c r="B2740" i="5"/>
  <c r="B2741" i="5"/>
  <c r="B2742" i="5"/>
  <c r="B2743" i="5"/>
  <c r="B2744" i="5"/>
  <c r="B2745" i="5"/>
  <c r="B2746" i="5"/>
  <c r="B2747" i="5"/>
  <c r="B2748" i="5"/>
  <c r="B2749" i="5"/>
  <c r="B2750" i="5"/>
  <c r="B2751" i="5"/>
  <c r="B2752" i="5"/>
  <c r="B2753" i="5"/>
  <c r="B2754" i="5"/>
  <c r="B2755" i="5"/>
  <c r="B2756" i="5"/>
  <c r="B2757" i="5"/>
  <c r="B2758" i="5"/>
  <c r="B2759" i="5"/>
  <c r="B2760" i="5"/>
  <c r="B2761" i="5"/>
  <c r="B2762" i="5"/>
  <c r="B2763" i="5"/>
  <c r="B2764" i="5"/>
  <c r="B2765" i="5"/>
  <c r="B2766" i="5"/>
  <c r="B2767" i="5"/>
  <c r="B2768" i="5"/>
  <c r="B2769" i="5"/>
  <c r="B2770" i="5"/>
  <c r="B2771" i="5"/>
  <c r="B2772" i="5"/>
  <c r="B2773" i="5"/>
  <c r="B2774" i="5"/>
  <c r="B2775" i="5"/>
  <c r="B2776" i="5"/>
  <c r="B2777" i="5"/>
  <c r="B2778" i="5"/>
  <c r="B2779" i="5"/>
  <c r="B2780" i="5"/>
  <c r="B2781" i="5"/>
  <c r="B2782" i="5"/>
  <c r="B2783" i="5"/>
  <c r="B2784" i="5"/>
  <c r="B2785" i="5"/>
  <c r="B2786" i="5"/>
  <c r="B2787" i="5"/>
  <c r="B2788" i="5"/>
  <c r="B2789" i="5"/>
  <c r="B2790" i="5"/>
  <c r="B2791" i="5"/>
  <c r="B2792" i="5"/>
  <c r="B2793" i="5"/>
  <c r="B2794" i="5"/>
  <c r="B2795" i="5"/>
  <c r="B2796" i="5"/>
  <c r="B2797" i="5"/>
  <c r="B2798" i="5"/>
  <c r="B2799" i="5"/>
  <c r="B2800" i="5"/>
  <c r="B2801" i="5"/>
  <c r="B2802" i="5"/>
  <c r="B2803" i="5"/>
  <c r="B2804" i="5"/>
  <c r="B2805" i="5"/>
  <c r="B2806" i="5"/>
  <c r="B2807" i="5"/>
  <c r="B2808" i="5"/>
  <c r="B2809" i="5"/>
  <c r="B2810" i="5"/>
  <c r="B2811" i="5"/>
  <c r="B2812" i="5"/>
  <c r="B2813" i="5"/>
  <c r="B2814" i="5"/>
  <c r="B2815" i="5"/>
  <c r="B2816" i="5"/>
  <c r="B2817" i="5"/>
  <c r="B2818" i="5"/>
  <c r="B2819" i="5"/>
  <c r="B2820" i="5"/>
  <c r="B2821" i="5"/>
  <c r="B2822" i="5"/>
  <c r="B2823" i="5"/>
  <c r="B2824" i="5"/>
  <c r="B2825" i="5"/>
  <c r="B2826" i="5"/>
  <c r="B2827" i="5"/>
  <c r="B2828" i="5"/>
  <c r="B2829" i="5"/>
  <c r="B2830" i="5"/>
  <c r="B2831" i="5"/>
  <c r="B2832" i="5"/>
  <c r="B2833" i="5"/>
  <c r="B2834" i="5"/>
  <c r="B2835" i="5"/>
  <c r="B2836" i="5"/>
  <c r="B2837" i="5"/>
  <c r="B2838" i="5"/>
  <c r="B2839" i="5"/>
  <c r="B2840" i="5"/>
  <c r="B2841" i="5"/>
  <c r="B2842" i="5"/>
  <c r="B2843" i="5"/>
  <c r="B2844" i="5"/>
  <c r="B2845" i="5"/>
  <c r="B2846" i="5"/>
  <c r="B2847" i="5"/>
  <c r="B2848" i="5"/>
  <c r="B2849" i="5"/>
  <c r="B2850" i="5"/>
  <c r="B2851" i="5"/>
  <c r="B2852" i="5"/>
  <c r="B2853" i="5"/>
  <c r="B2854" i="5"/>
  <c r="B2855" i="5"/>
  <c r="B2856" i="5"/>
  <c r="B2857" i="5"/>
  <c r="B2858" i="5"/>
  <c r="B2859" i="5"/>
  <c r="B2860" i="5"/>
  <c r="B2861" i="5"/>
  <c r="B2862" i="5"/>
  <c r="B2863" i="5"/>
  <c r="B2864" i="5"/>
  <c r="B2865" i="5"/>
  <c r="B2866" i="5"/>
  <c r="B2867" i="5"/>
  <c r="B2868" i="5"/>
  <c r="B2869" i="5"/>
  <c r="B2870" i="5"/>
  <c r="B2871" i="5"/>
  <c r="B2872" i="5"/>
  <c r="B2873" i="5"/>
  <c r="B2874" i="5"/>
  <c r="B2875" i="5"/>
  <c r="B2876" i="5"/>
  <c r="B2877" i="5"/>
  <c r="B2878" i="5"/>
  <c r="B2879" i="5"/>
  <c r="B2880" i="5"/>
  <c r="B2881" i="5"/>
  <c r="B2882" i="5"/>
  <c r="B2883" i="5"/>
  <c r="B2884" i="5"/>
  <c r="B2885" i="5"/>
  <c r="B2886" i="5"/>
  <c r="B2887" i="5"/>
  <c r="B2888" i="5"/>
  <c r="B2889" i="5"/>
  <c r="B2890" i="5"/>
  <c r="B2891" i="5"/>
  <c r="B2892" i="5"/>
  <c r="B2893" i="5"/>
  <c r="B2894" i="5"/>
  <c r="B2895" i="5"/>
  <c r="B2896" i="5"/>
  <c r="B2897" i="5"/>
  <c r="B2898" i="5"/>
  <c r="B2899" i="5"/>
  <c r="B2900" i="5"/>
  <c r="B2901" i="5"/>
  <c r="B2902" i="5"/>
  <c r="B2903" i="5"/>
  <c r="B2904" i="5"/>
  <c r="B2905" i="5"/>
  <c r="B2906" i="5"/>
  <c r="B2907" i="5"/>
  <c r="B2908" i="5"/>
  <c r="B2909" i="5"/>
  <c r="B2910" i="5"/>
  <c r="B2911" i="5"/>
  <c r="B2912" i="5"/>
  <c r="B2913" i="5"/>
  <c r="B2914" i="5"/>
  <c r="B2915" i="5"/>
  <c r="B2916" i="5"/>
  <c r="B2917" i="5"/>
  <c r="B2918" i="5"/>
  <c r="B2919" i="5"/>
  <c r="B2920" i="5"/>
  <c r="B2921" i="5"/>
  <c r="B2922" i="5"/>
  <c r="B2923" i="5"/>
  <c r="B2924" i="5"/>
  <c r="B2925" i="5"/>
  <c r="B2926" i="5"/>
  <c r="B2927" i="5"/>
  <c r="B2928" i="5"/>
  <c r="B2929" i="5"/>
  <c r="B2930" i="5"/>
  <c r="B2931" i="5"/>
  <c r="B2932" i="5"/>
  <c r="B2933" i="5"/>
  <c r="B2934" i="5"/>
  <c r="B2935" i="5"/>
  <c r="B2936" i="5"/>
  <c r="B2937" i="5"/>
  <c r="B2938" i="5"/>
  <c r="B2939" i="5"/>
  <c r="B2940" i="5"/>
  <c r="B2941" i="5"/>
  <c r="B2942" i="5"/>
  <c r="B2943" i="5"/>
  <c r="B2944" i="5"/>
  <c r="B2945" i="5"/>
  <c r="B2946" i="5"/>
  <c r="B2947" i="5"/>
  <c r="B2948" i="5"/>
  <c r="B2949" i="5"/>
  <c r="B2950" i="5"/>
  <c r="B2951" i="5"/>
  <c r="B2952" i="5"/>
  <c r="B2953" i="5"/>
  <c r="B2954" i="5"/>
  <c r="B2955" i="5"/>
  <c r="B2956" i="5"/>
  <c r="B2957" i="5"/>
  <c r="B2958" i="5"/>
  <c r="B2959" i="5"/>
  <c r="B2960" i="5"/>
  <c r="B2961" i="5"/>
  <c r="B2962" i="5"/>
  <c r="B2963" i="5"/>
  <c r="B2964" i="5"/>
  <c r="B2965" i="5"/>
  <c r="B2966" i="5"/>
  <c r="B2967" i="5"/>
  <c r="B2968" i="5"/>
  <c r="B2969" i="5"/>
  <c r="B2970" i="5"/>
  <c r="B2971" i="5"/>
  <c r="B2972" i="5"/>
  <c r="B2973" i="5"/>
  <c r="B2974" i="5"/>
  <c r="B2975" i="5"/>
  <c r="B2976" i="5"/>
  <c r="B2977" i="5"/>
  <c r="B2978" i="5"/>
  <c r="B2979" i="5"/>
  <c r="B2980" i="5"/>
  <c r="B2981" i="5"/>
  <c r="B2982" i="5"/>
  <c r="B2983" i="5"/>
  <c r="B2984" i="5"/>
  <c r="B2985" i="5"/>
  <c r="B2986" i="5"/>
  <c r="B2987" i="5"/>
  <c r="B2988" i="5"/>
  <c r="B2989" i="5"/>
  <c r="B2990" i="5"/>
  <c r="B2991" i="5"/>
  <c r="B2992" i="5"/>
  <c r="B2993" i="5"/>
  <c r="B2994" i="5"/>
  <c r="B2995" i="5"/>
  <c r="B2996" i="5"/>
  <c r="B2997" i="5"/>
  <c r="B2998" i="5"/>
  <c r="B2999" i="5"/>
  <c r="B3000" i="5"/>
  <c r="B3001" i="5"/>
  <c r="B3002" i="5"/>
  <c r="B3003" i="5"/>
  <c r="B3004" i="5"/>
  <c r="B3005" i="5"/>
  <c r="B3006" i="5"/>
  <c r="B3007" i="5"/>
  <c r="B3008" i="5"/>
  <c r="B3009" i="5"/>
  <c r="B3010" i="5"/>
  <c r="B3011" i="5"/>
  <c r="B3012" i="5"/>
  <c r="B3013" i="5"/>
  <c r="B3014" i="5"/>
  <c r="B3015" i="5"/>
  <c r="B3016" i="5"/>
  <c r="B3017" i="5"/>
  <c r="B3018" i="5"/>
  <c r="B3019" i="5"/>
  <c r="B3020" i="5"/>
  <c r="B3021" i="5"/>
  <c r="B3022" i="5"/>
  <c r="B3023" i="5"/>
  <c r="B3024" i="5"/>
  <c r="B3025" i="5"/>
  <c r="B3026" i="5"/>
  <c r="B3027" i="5"/>
  <c r="B3028" i="5"/>
  <c r="B3029" i="5"/>
  <c r="B3030" i="5"/>
  <c r="B3031" i="5"/>
  <c r="B3032" i="5"/>
  <c r="B3033" i="5"/>
  <c r="B3034" i="5"/>
  <c r="B3035" i="5"/>
  <c r="B3036" i="5"/>
  <c r="B3037" i="5"/>
  <c r="B3038" i="5"/>
  <c r="B3039" i="5"/>
  <c r="B3040" i="5"/>
  <c r="B3041" i="5"/>
  <c r="B3042" i="5"/>
  <c r="B3043" i="5"/>
  <c r="B3044" i="5"/>
  <c r="B3045" i="5"/>
  <c r="B3046" i="5"/>
  <c r="B3047" i="5"/>
  <c r="B3048" i="5"/>
  <c r="B3049" i="5"/>
  <c r="B3050" i="5"/>
  <c r="B3051" i="5"/>
  <c r="B3052" i="5"/>
  <c r="B3053" i="5"/>
  <c r="B3054" i="5"/>
  <c r="B3055" i="5"/>
  <c r="B3056" i="5"/>
  <c r="B3057" i="5"/>
  <c r="B3058" i="5"/>
  <c r="B3059" i="5"/>
  <c r="B3060" i="5"/>
  <c r="B3061" i="5"/>
  <c r="B3062" i="5"/>
  <c r="B3063" i="5"/>
  <c r="B3064" i="5"/>
  <c r="B3065" i="5"/>
  <c r="B3066" i="5"/>
  <c r="B3067" i="5"/>
  <c r="B3068" i="5"/>
  <c r="B3069" i="5"/>
  <c r="B3070" i="5"/>
  <c r="B3071" i="5"/>
  <c r="B3072" i="5"/>
  <c r="B3073" i="5"/>
  <c r="B3074" i="5"/>
  <c r="B3075" i="5"/>
  <c r="B3076" i="5"/>
  <c r="B3077" i="5"/>
  <c r="B3078" i="5"/>
  <c r="B3079" i="5"/>
  <c r="B3080" i="5"/>
  <c r="B3081" i="5"/>
  <c r="B3082" i="5"/>
  <c r="B3083" i="5"/>
  <c r="B3084" i="5"/>
  <c r="B3085" i="5"/>
  <c r="B3086" i="5"/>
  <c r="B3087" i="5"/>
  <c r="B3088" i="5"/>
  <c r="B3089" i="5"/>
  <c r="B3090" i="5"/>
  <c r="B3091" i="5"/>
  <c r="B3092" i="5"/>
  <c r="B3093" i="5"/>
  <c r="B3094" i="5"/>
  <c r="B3095" i="5"/>
  <c r="B3096" i="5"/>
  <c r="B3097" i="5"/>
  <c r="B3098" i="5"/>
  <c r="B3099" i="5"/>
  <c r="B3100" i="5"/>
  <c r="B3101" i="5"/>
  <c r="B3102" i="5"/>
  <c r="B3103" i="5"/>
  <c r="B3104" i="5"/>
  <c r="B3105" i="5"/>
  <c r="B3106" i="5"/>
  <c r="B3107" i="5"/>
  <c r="B3108" i="5"/>
  <c r="B3109" i="5"/>
  <c r="B3110" i="5"/>
  <c r="B3111" i="5"/>
  <c r="B3112" i="5"/>
  <c r="B3113" i="5"/>
  <c r="B3114" i="5"/>
  <c r="B3115" i="5"/>
  <c r="B3116" i="5"/>
  <c r="B3117" i="5"/>
  <c r="B3118" i="5"/>
  <c r="B3119" i="5"/>
  <c r="B3120" i="5"/>
  <c r="B3121" i="5"/>
  <c r="B3122" i="5"/>
  <c r="B3123" i="5"/>
  <c r="B3124" i="5"/>
  <c r="B3125" i="5"/>
  <c r="B3126" i="5"/>
  <c r="B3127" i="5"/>
  <c r="B3128" i="5"/>
  <c r="B3129" i="5"/>
  <c r="B3130" i="5"/>
  <c r="B3131" i="5"/>
  <c r="B3132" i="5"/>
  <c r="B3133" i="5"/>
  <c r="B3134" i="5"/>
  <c r="B3135" i="5"/>
  <c r="B3136" i="5"/>
  <c r="B3137" i="5"/>
  <c r="B3138" i="5"/>
  <c r="B3139" i="5"/>
  <c r="B3140" i="5"/>
  <c r="B3141" i="5"/>
  <c r="B3142" i="5"/>
  <c r="B3143" i="5"/>
  <c r="B3144" i="5"/>
  <c r="B3145" i="5"/>
  <c r="B3146" i="5"/>
  <c r="B3147" i="5"/>
  <c r="B3148" i="5"/>
  <c r="B3149" i="5"/>
  <c r="B3150" i="5"/>
  <c r="B3151" i="5"/>
  <c r="B3152" i="5"/>
  <c r="B3153" i="5"/>
  <c r="B3154" i="5"/>
  <c r="B3155" i="5"/>
  <c r="B3156" i="5"/>
  <c r="B3157" i="5"/>
  <c r="B3158" i="5"/>
  <c r="B3159" i="5"/>
  <c r="B3160" i="5"/>
  <c r="B3161" i="5"/>
  <c r="B3162" i="5"/>
  <c r="B3163" i="5"/>
  <c r="B3164" i="5"/>
  <c r="B3165" i="5"/>
  <c r="B3166" i="5"/>
  <c r="B3167" i="5"/>
  <c r="B3168" i="5"/>
  <c r="B3169" i="5"/>
  <c r="B3170" i="5"/>
  <c r="B3171" i="5"/>
  <c r="B3172" i="5"/>
  <c r="B3173" i="5"/>
  <c r="B3174" i="5"/>
  <c r="B3175" i="5"/>
  <c r="B3176" i="5"/>
  <c r="B3177" i="5"/>
  <c r="B3178" i="5"/>
  <c r="B3179" i="5"/>
  <c r="B3180" i="5"/>
  <c r="B3181" i="5"/>
  <c r="B3182" i="5"/>
  <c r="B3183" i="5"/>
  <c r="B3184" i="5"/>
  <c r="B3185" i="5"/>
  <c r="B3186" i="5"/>
  <c r="B3187" i="5"/>
  <c r="B3188" i="5"/>
  <c r="B3189" i="5"/>
  <c r="B3190" i="5"/>
  <c r="B3191" i="5"/>
  <c r="B3192" i="5"/>
  <c r="B3193" i="5"/>
  <c r="B3194" i="5"/>
  <c r="B3195" i="5"/>
  <c r="B3196" i="5"/>
  <c r="B3197" i="5"/>
  <c r="B3198" i="5"/>
  <c r="B3199" i="5"/>
  <c r="B3200" i="5"/>
  <c r="B3201" i="5"/>
  <c r="B3202" i="5"/>
  <c r="B3203" i="5"/>
  <c r="B3204" i="5"/>
  <c r="B3205" i="5"/>
  <c r="B3206" i="5"/>
  <c r="B3207" i="5"/>
  <c r="B3208" i="5"/>
  <c r="B3209" i="5"/>
  <c r="B3210" i="5"/>
  <c r="B3211" i="5"/>
  <c r="B3212" i="5"/>
  <c r="B3213" i="5"/>
  <c r="B3214" i="5"/>
  <c r="B3215" i="5"/>
  <c r="B3216" i="5"/>
  <c r="B3217" i="5"/>
  <c r="B3218" i="5"/>
  <c r="B3219" i="5"/>
  <c r="B3220" i="5"/>
  <c r="B3221" i="5"/>
  <c r="B3222" i="5"/>
  <c r="B3223" i="5"/>
  <c r="B3224" i="5"/>
  <c r="B3225" i="5"/>
  <c r="B3226" i="5"/>
  <c r="B3227" i="5"/>
  <c r="B3228" i="5"/>
  <c r="B3229" i="5"/>
  <c r="B3230" i="5"/>
  <c r="B3231" i="5"/>
  <c r="B3232" i="5"/>
  <c r="B3233" i="5"/>
  <c r="B3234" i="5"/>
  <c r="B3235" i="5"/>
  <c r="B3236" i="5"/>
  <c r="B3237" i="5"/>
  <c r="B3238" i="5"/>
  <c r="B3239" i="5"/>
  <c r="B3240" i="5"/>
  <c r="B3241" i="5"/>
  <c r="B3242" i="5"/>
  <c r="B3243" i="5"/>
  <c r="B3244" i="5"/>
  <c r="B3245" i="5"/>
  <c r="B3246" i="5"/>
  <c r="B3247" i="5"/>
  <c r="B3248" i="5"/>
  <c r="B3249" i="5"/>
  <c r="B3250" i="5"/>
  <c r="B3251" i="5"/>
  <c r="B3252" i="5"/>
  <c r="B3253" i="5"/>
  <c r="B3254" i="5"/>
  <c r="B3255" i="5"/>
  <c r="B3256" i="5"/>
  <c r="B3257" i="5"/>
  <c r="B3258" i="5"/>
  <c r="B3259" i="5"/>
  <c r="B3260" i="5"/>
  <c r="B3261" i="5"/>
  <c r="B3262" i="5"/>
  <c r="B3263" i="5"/>
  <c r="B3264" i="5"/>
  <c r="B3265" i="5"/>
  <c r="B3266" i="5"/>
  <c r="B3267" i="5"/>
  <c r="B3268" i="5"/>
  <c r="B3269" i="5"/>
  <c r="B3270" i="5"/>
  <c r="B3271" i="5"/>
  <c r="B3272" i="5"/>
  <c r="B3273" i="5"/>
  <c r="B3274" i="5"/>
  <c r="B3275" i="5"/>
  <c r="B3276" i="5"/>
  <c r="B3277" i="5"/>
  <c r="B3278" i="5"/>
  <c r="B3279" i="5"/>
  <c r="B3280" i="5"/>
  <c r="B3281" i="5"/>
  <c r="B3282" i="5"/>
  <c r="B3283" i="5"/>
  <c r="B3284" i="5"/>
  <c r="B3285" i="5"/>
  <c r="B3286" i="5"/>
  <c r="B3287" i="5"/>
  <c r="B3288" i="5"/>
  <c r="B3289" i="5"/>
  <c r="B3290" i="5"/>
  <c r="B3291" i="5"/>
  <c r="B3292" i="5"/>
  <c r="B3293" i="5"/>
  <c r="B3294" i="5"/>
  <c r="B3295" i="5"/>
  <c r="B3296" i="5"/>
  <c r="B3297" i="5"/>
  <c r="B3298" i="5"/>
  <c r="B3299" i="5"/>
  <c r="B3300" i="5"/>
  <c r="B3301" i="5"/>
  <c r="B3302" i="5"/>
  <c r="B3303" i="5"/>
  <c r="B3304" i="5"/>
  <c r="B3305" i="5"/>
  <c r="B3306" i="5"/>
  <c r="B3307" i="5"/>
  <c r="B3308" i="5"/>
  <c r="B3309" i="5"/>
  <c r="B3310" i="5"/>
  <c r="B3311" i="5"/>
  <c r="B3312" i="5"/>
  <c r="B3313" i="5"/>
  <c r="B3314" i="5"/>
  <c r="B3315" i="5"/>
  <c r="B3316" i="5"/>
  <c r="B3317" i="5"/>
  <c r="B3318" i="5"/>
  <c r="B3319" i="5"/>
  <c r="B3320" i="5"/>
  <c r="B3321" i="5"/>
  <c r="B3322" i="5"/>
  <c r="B3323" i="5"/>
  <c r="B3324" i="5"/>
  <c r="B3325" i="5"/>
  <c r="B3326" i="5"/>
  <c r="B3327" i="5"/>
  <c r="B3328" i="5"/>
  <c r="B3329" i="5"/>
  <c r="B3330" i="5"/>
  <c r="B3331" i="5"/>
  <c r="B3332" i="5"/>
  <c r="B3333" i="5"/>
  <c r="B3334" i="5"/>
  <c r="B3335" i="5"/>
  <c r="B3336" i="5"/>
  <c r="B3337" i="5"/>
  <c r="B3338" i="5"/>
  <c r="B3339" i="5"/>
  <c r="B3340" i="5"/>
  <c r="B3341" i="5"/>
  <c r="B3342" i="5"/>
  <c r="B3343" i="5"/>
  <c r="B3344" i="5"/>
  <c r="B3345" i="5"/>
  <c r="B3346" i="5"/>
  <c r="B3347" i="5"/>
  <c r="B3348" i="5"/>
  <c r="B3349" i="5"/>
  <c r="B3350" i="5"/>
  <c r="B3351" i="5"/>
  <c r="B3352" i="5"/>
  <c r="B3353" i="5"/>
  <c r="B3354" i="5"/>
  <c r="B3355" i="5"/>
  <c r="B3356" i="5"/>
  <c r="B3357" i="5"/>
  <c r="B3358" i="5"/>
  <c r="B3359" i="5"/>
  <c r="B3360" i="5"/>
  <c r="B3361" i="5"/>
  <c r="B3362" i="5"/>
  <c r="B3363" i="5"/>
  <c r="B3364" i="5"/>
  <c r="B3365" i="5"/>
  <c r="B3366" i="5"/>
  <c r="B3367" i="5"/>
  <c r="B3368" i="5"/>
  <c r="B3369" i="5"/>
  <c r="B3370" i="5"/>
  <c r="B3371" i="5"/>
  <c r="B3372" i="5"/>
  <c r="B3373" i="5"/>
  <c r="B3374" i="5"/>
  <c r="B3375" i="5"/>
  <c r="B3376" i="5"/>
  <c r="B3377" i="5"/>
  <c r="B3378" i="5"/>
  <c r="B3379" i="5"/>
  <c r="B3380" i="5"/>
  <c r="B3381" i="5"/>
  <c r="B3382" i="5"/>
  <c r="B3383" i="5"/>
  <c r="B3384" i="5"/>
  <c r="B3385" i="5"/>
  <c r="B3386" i="5"/>
  <c r="B3387" i="5"/>
  <c r="B3388" i="5"/>
  <c r="B3389" i="5"/>
  <c r="B3390" i="5"/>
  <c r="B3391" i="5"/>
  <c r="B3392" i="5"/>
  <c r="B3393" i="5"/>
  <c r="B3394" i="5"/>
  <c r="B3395" i="5"/>
  <c r="B3396" i="5"/>
  <c r="B3397" i="5"/>
  <c r="B3398" i="5"/>
  <c r="B3399" i="5"/>
  <c r="B3400" i="5"/>
  <c r="B3401" i="5"/>
  <c r="B3402" i="5"/>
  <c r="B3403" i="5"/>
  <c r="B3404" i="5"/>
  <c r="B3405" i="5"/>
  <c r="B3406" i="5"/>
  <c r="B3407" i="5"/>
  <c r="B3408" i="5"/>
  <c r="B3409" i="5"/>
  <c r="B3410" i="5"/>
  <c r="B3411" i="5"/>
  <c r="B3412" i="5"/>
  <c r="B3413" i="5"/>
  <c r="B3414" i="5"/>
  <c r="B3415" i="5"/>
  <c r="B3416" i="5"/>
  <c r="B3417" i="5"/>
  <c r="B3418" i="5"/>
  <c r="B3419" i="5"/>
  <c r="B3420" i="5"/>
  <c r="B3421" i="5"/>
  <c r="B3422" i="5"/>
  <c r="B3423" i="5"/>
  <c r="B3424" i="5"/>
  <c r="B3425" i="5"/>
  <c r="B3426" i="5"/>
  <c r="B3427" i="5"/>
  <c r="B3428" i="5"/>
  <c r="B3429" i="5"/>
  <c r="B3430" i="5"/>
  <c r="B3431" i="5"/>
  <c r="B3432" i="5"/>
  <c r="B3433" i="5"/>
  <c r="B3434" i="5"/>
  <c r="B3435" i="5"/>
  <c r="B3436" i="5"/>
  <c r="B3437" i="5"/>
  <c r="B3438" i="5"/>
  <c r="B3439" i="5"/>
  <c r="B3440" i="5"/>
  <c r="B3441" i="5"/>
  <c r="B3442" i="5"/>
  <c r="B3443" i="5"/>
  <c r="B3444" i="5"/>
  <c r="B3445" i="5"/>
  <c r="B3446" i="5"/>
  <c r="B3447" i="5"/>
  <c r="B3448" i="5"/>
  <c r="B3449" i="5"/>
  <c r="B3450" i="5"/>
  <c r="B3451" i="5"/>
  <c r="B3452" i="5"/>
  <c r="B3453" i="5"/>
  <c r="B3454" i="5"/>
  <c r="B3455" i="5"/>
  <c r="B3456" i="5"/>
  <c r="B3457" i="5"/>
  <c r="B3458" i="5"/>
  <c r="B3459" i="5"/>
  <c r="B3460" i="5"/>
  <c r="B3461" i="5"/>
  <c r="B3462" i="5"/>
  <c r="B3463" i="5"/>
  <c r="B3464" i="5"/>
  <c r="B3465" i="5"/>
  <c r="B3466" i="5"/>
  <c r="B3467" i="5"/>
  <c r="B3468" i="5"/>
  <c r="B3469" i="5"/>
  <c r="B3470" i="5"/>
  <c r="B3471" i="5"/>
  <c r="B3472" i="5"/>
  <c r="B3473" i="5"/>
  <c r="B3474" i="5"/>
  <c r="B3475" i="5"/>
  <c r="B3476" i="5"/>
  <c r="B3477" i="5"/>
  <c r="B3478" i="5"/>
  <c r="B3479" i="5"/>
  <c r="B3480" i="5"/>
  <c r="B3481" i="5"/>
  <c r="B3482" i="5"/>
  <c r="B3483" i="5"/>
  <c r="B3484" i="5"/>
  <c r="B3485" i="5"/>
  <c r="B3486" i="5"/>
  <c r="B3487" i="5"/>
  <c r="B3488" i="5"/>
  <c r="B3489" i="5"/>
  <c r="B3490" i="5"/>
  <c r="B3491" i="5"/>
  <c r="B3492" i="5"/>
  <c r="B3493" i="5"/>
  <c r="B3494" i="5"/>
  <c r="B3495" i="5"/>
  <c r="B3496" i="5"/>
  <c r="B3497" i="5"/>
  <c r="B3498" i="5"/>
  <c r="B3499" i="5"/>
  <c r="B3500" i="5"/>
  <c r="B3501" i="5"/>
  <c r="B3502" i="5"/>
  <c r="B3503" i="5"/>
  <c r="B3504" i="5"/>
  <c r="B3505" i="5"/>
  <c r="B3506" i="5"/>
  <c r="B3507" i="5"/>
  <c r="B3508" i="5"/>
  <c r="B3509" i="5"/>
  <c r="B3510" i="5"/>
  <c r="B3511" i="5"/>
  <c r="B3512" i="5"/>
  <c r="B3513" i="5"/>
  <c r="B3514" i="5"/>
  <c r="B3515" i="5"/>
  <c r="B3516" i="5"/>
  <c r="B3517" i="5"/>
  <c r="B3518" i="5"/>
  <c r="B3519" i="5"/>
  <c r="B3520" i="5"/>
  <c r="B3521" i="5"/>
  <c r="B3522" i="5"/>
  <c r="B3523" i="5"/>
  <c r="B3524" i="5"/>
  <c r="B3525" i="5"/>
  <c r="B3526" i="5"/>
  <c r="B3527" i="5"/>
  <c r="B3528" i="5"/>
  <c r="B3529" i="5"/>
  <c r="B3530" i="5"/>
  <c r="B3531" i="5"/>
  <c r="B3532" i="5"/>
  <c r="B3533" i="5"/>
  <c r="B3534" i="5"/>
  <c r="B3535" i="5"/>
  <c r="B3536" i="5"/>
  <c r="B3537" i="5"/>
  <c r="B3538" i="5"/>
  <c r="B3539" i="5"/>
  <c r="B3540" i="5"/>
  <c r="B3541" i="5"/>
  <c r="B3542" i="5"/>
  <c r="B3543" i="5"/>
  <c r="B3544" i="5"/>
  <c r="B3545" i="5"/>
  <c r="B3546" i="5"/>
  <c r="B3547" i="5"/>
  <c r="B3548" i="5"/>
  <c r="B3549" i="5"/>
  <c r="B3550" i="5"/>
  <c r="B3551" i="5"/>
  <c r="B3552" i="5"/>
  <c r="B3553" i="5"/>
  <c r="B3554" i="5"/>
  <c r="B3555" i="5"/>
  <c r="B3556" i="5"/>
  <c r="B3557" i="5"/>
  <c r="B3558" i="5"/>
  <c r="B3559" i="5"/>
  <c r="B3560" i="5"/>
  <c r="B3561" i="5"/>
  <c r="B3562" i="5"/>
  <c r="B3563" i="5"/>
  <c r="B3564" i="5"/>
  <c r="B3565" i="5"/>
  <c r="B3566" i="5"/>
  <c r="B3567" i="5"/>
  <c r="B3568" i="5"/>
  <c r="B3569" i="5"/>
  <c r="B3570" i="5"/>
  <c r="B3571" i="5"/>
  <c r="B3572" i="5"/>
  <c r="B3573" i="5"/>
  <c r="B3574" i="5"/>
  <c r="B3575" i="5"/>
  <c r="B3576" i="5"/>
  <c r="B3577" i="5"/>
  <c r="B3578" i="5"/>
  <c r="B3579" i="5"/>
  <c r="B3580" i="5"/>
  <c r="B3581" i="5"/>
  <c r="B3582" i="5"/>
  <c r="B3583" i="5"/>
  <c r="B3584" i="5"/>
  <c r="B3585" i="5"/>
  <c r="B3586" i="5"/>
  <c r="B3587" i="5"/>
  <c r="B3588" i="5"/>
  <c r="B3589" i="5"/>
  <c r="B3590" i="5"/>
  <c r="B3591" i="5"/>
  <c r="B3592" i="5"/>
  <c r="B3593" i="5"/>
  <c r="B3594" i="5"/>
  <c r="B3595" i="5"/>
  <c r="B3596" i="5"/>
  <c r="B3597" i="5"/>
  <c r="B3598" i="5"/>
  <c r="B3599" i="5"/>
  <c r="B3600" i="5"/>
  <c r="B3601" i="5"/>
  <c r="B3602" i="5"/>
  <c r="B3603" i="5"/>
  <c r="B3604" i="5"/>
  <c r="B3605" i="5"/>
  <c r="B3606" i="5"/>
  <c r="B3607" i="5"/>
  <c r="B3608" i="5"/>
  <c r="B3609" i="5"/>
  <c r="B3610" i="5"/>
  <c r="B3611" i="5"/>
  <c r="B3612" i="5"/>
  <c r="B3613" i="5"/>
  <c r="B3614" i="5"/>
  <c r="B3615" i="5"/>
  <c r="B3616" i="5"/>
  <c r="B3617" i="5"/>
  <c r="B3618" i="5"/>
  <c r="B3619" i="5"/>
  <c r="B3620" i="5"/>
  <c r="B3621" i="5"/>
  <c r="B3622" i="5"/>
  <c r="B3623" i="5"/>
  <c r="B3624" i="5"/>
  <c r="B3625" i="5"/>
  <c r="B3626" i="5"/>
  <c r="B3627" i="5"/>
  <c r="B3628" i="5"/>
  <c r="B3629" i="5"/>
  <c r="B3630" i="5"/>
  <c r="B3631" i="5"/>
  <c r="B3632" i="5"/>
  <c r="B3633" i="5"/>
  <c r="B3634" i="5"/>
  <c r="B3635" i="5"/>
  <c r="B3636" i="5"/>
  <c r="B3637" i="5"/>
  <c r="B3638" i="5"/>
  <c r="B3639" i="5"/>
  <c r="B3640" i="5"/>
  <c r="B3641" i="5"/>
  <c r="B3642" i="5"/>
  <c r="B3643" i="5"/>
  <c r="B3644" i="5"/>
  <c r="B3645" i="5"/>
  <c r="B3646" i="5"/>
  <c r="B3647" i="5"/>
  <c r="B3648" i="5"/>
  <c r="B3649" i="5"/>
  <c r="B3650" i="5"/>
  <c r="B3651" i="5"/>
  <c r="B3652" i="5"/>
  <c r="B3653" i="5"/>
  <c r="B3654" i="5"/>
  <c r="B3655" i="5"/>
  <c r="B3656" i="5"/>
  <c r="B3657" i="5"/>
  <c r="B3658" i="5"/>
  <c r="B3659" i="5"/>
  <c r="B3660" i="5"/>
  <c r="B3661" i="5"/>
  <c r="B3662" i="5"/>
  <c r="B3663" i="5"/>
  <c r="B3664" i="5"/>
  <c r="B3665" i="5"/>
  <c r="B3666" i="5"/>
  <c r="B3667" i="5"/>
  <c r="B3668" i="5"/>
  <c r="B3669" i="5"/>
  <c r="B3670" i="5"/>
  <c r="B3671" i="5"/>
  <c r="B3672" i="5"/>
  <c r="B3673" i="5"/>
  <c r="B3674" i="5"/>
  <c r="B3675" i="5"/>
  <c r="B3676" i="5"/>
  <c r="B3677" i="5"/>
  <c r="B3678" i="5"/>
  <c r="B3679" i="5"/>
  <c r="B3680" i="5"/>
  <c r="B3681" i="5"/>
  <c r="B3682" i="5"/>
  <c r="B3683" i="5"/>
  <c r="B3684" i="5"/>
  <c r="B3685" i="5"/>
  <c r="B3686" i="5"/>
  <c r="B3687" i="5"/>
  <c r="B3688" i="5"/>
  <c r="B3689" i="5"/>
  <c r="B3690" i="5"/>
  <c r="B3691" i="5"/>
  <c r="B3692" i="5"/>
  <c r="B3693" i="5"/>
  <c r="B3694" i="5"/>
  <c r="B3695" i="5"/>
  <c r="B3696" i="5"/>
  <c r="B3697" i="5"/>
  <c r="B3698" i="5"/>
  <c r="B3699" i="5"/>
  <c r="B3700" i="5"/>
  <c r="B3701" i="5"/>
  <c r="B3702" i="5"/>
  <c r="B3703" i="5"/>
  <c r="B3704" i="5"/>
  <c r="B3705" i="5"/>
  <c r="B3706" i="5"/>
  <c r="B3707" i="5"/>
  <c r="B3708" i="5"/>
  <c r="B3709" i="5"/>
  <c r="B3710" i="5"/>
  <c r="B3711" i="5"/>
  <c r="B3712" i="5"/>
  <c r="B3713" i="5"/>
  <c r="B3714" i="5"/>
  <c r="B3715" i="5"/>
  <c r="B3716" i="5"/>
  <c r="B3717" i="5"/>
  <c r="B3718" i="5"/>
  <c r="B3719" i="5"/>
  <c r="B3720" i="5"/>
  <c r="B3721" i="5"/>
  <c r="B3722" i="5"/>
  <c r="B3723" i="5"/>
  <c r="B3724" i="5"/>
  <c r="B3725" i="5"/>
  <c r="B3726" i="5"/>
  <c r="B3727" i="5"/>
  <c r="B3728" i="5"/>
  <c r="B3729" i="5"/>
  <c r="B3730" i="5"/>
  <c r="B3731" i="5"/>
  <c r="B3732" i="5"/>
  <c r="B3733" i="5"/>
  <c r="B3734" i="5"/>
  <c r="B3735" i="5"/>
  <c r="B3736" i="5"/>
  <c r="B3737" i="5"/>
  <c r="B3738" i="5"/>
  <c r="B3739" i="5"/>
  <c r="B3740" i="5"/>
  <c r="B3741" i="5"/>
  <c r="B3742" i="5"/>
  <c r="B3743" i="5"/>
  <c r="B3744" i="5"/>
  <c r="B3745" i="5"/>
  <c r="B3746" i="5"/>
  <c r="B3747" i="5"/>
  <c r="B3748" i="5"/>
  <c r="B3749" i="5"/>
  <c r="B3750" i="5"/>
  <c r="B3751" i="5"/>
  <c r="B3752" i="5"/>
  <c r="B3753" i="5"/>
  <c r="B3754" i="5"/>
  <c r="B3755" i="5"/>
  <c r="B3756" i="5"/>
  <c r="B3757" i="5"/>
  <c r="B3758" i="5"/>
  <c r="B3759" i="5"/>
  <c r="B3760" i="5"/>
  <c r="B3761" i="5"/>
  <c r="B3762" i="5"/>
  <c r="B3763" i="5"/>
  <c r="B3764" i="5"/>
  <c r="B3765" i="5"/>
  <c r="B3766" i="5"/>
  <c r="B3767" i="5"/>
  <c r="B3768" i="5"/>
  <c r="B3769" i="5"/>
  <c r="B3770" i="5"/>
  <c r="B3771" i="5"/>
  <c r="B3772" i="5"/>
  <c r="B3773" i="5"/>
  <c r="B3774" i="5"/>
  <c r="B3775" i="5"/>
  <c r="B3776" i="5"/>
  <c r="B3777" i="5"/>
  <c r="B3778" i="5"/>
  <c r="B3779" i="5"/>
  <c r="B3780" i="5"/>
  <c r="B3781" i="5"/>
  <c r="B3782" i="5"/>
  <c r="B3783" i="5"/>
  <c r="B3784" i="5"/>
  <c r="B3785" i="5"/>
  <c r="B3786" i="5"/>
  <c r="B3787" i="5"/>
  <c r="B3788" i="5"/>
  <c r="B3789" i="5"/>
  <c r="B3790" i="5"/>
  <c r="B3791" i="5"/>
  <c r="B3792" i="5"/>
  <c r="B3793" i="5"/>
  <c r="B3794" i="5"/>
  <c r="B3795" i="5"/>
  <c r="B3796" i="5"/>
  <c r="B3797" i="5"/>
  <c r="B3798" i="5"/>
  <c r="B3799" i="5"/>
  <c r="B3800" i="5"/>
  <c r="B3801" i="5"/>
  <c r="B3802" i="5"/>
  <c r="B3803" i="5"/>
  <c r="B3804" i="5"/>
  <c r="B3805" i="5"/>
  <c r="B3806" i="5"/>
  <c r="B3807" i="5"/>
  <c r="B3808" i="5"/>
  <c r="B3809" i="5"/>
  <c r="B3810" i="5"/>
  <c r="B3811" i="5"/>
  <c r="B3812" i="5"/>
  <c r="B3813" i="5"/>
  <c r="B3814" i="5"/>
  <c r="B3815" i="5"/>
  <c r="B3816" i="5"/>
  <c r="B3817" i="5"/>
  <c r="B3818" i="5"/>
  <c r="B3819" i="5"/>
  <c r="B3820" i="5"/>
  <c r="B3821" i="5"/>
  <c r="B3822" i="5"/>
  <c r="B3823" i="5"/>
  <c r="B3824" i="5"/>
  <c r="B3825" i="5"/>
  <c r="B3826" i="5"/>
  <c r="B3827" i="5"/>
  <c r="B3828" i="5"/>
  <c r="B3829" i="5"/>
  <c r="B3830" i="5"/>
  <c r="B3831" i="5"/>
  <c r="B3832" i="5"/>
  <c r="B3833" i="5"/>
  <c r="B3834" i="5"/>
  <c r="B3835" i="5"/>
  <c r="B3836" i="5"/>
  <c r="B3837" i="5"/>
  <c r="B3838" i="5"/>
  <c r="B3839" i="5"/>
  <c r="B3840" i="5"/>
  <c r="B3841" i="5"/>
  <c r="B3842" i="5"/>
  <c r="B3843" i="5"/>
  <c r="B3844" i="5"/>
  <c r="B3845" i="5"/>
  <c r="B3846" i="5"/>
  <c r="B3847" i="5"/>
  <c r="B3848" i="5"/>
  <c r="B3849" i="5"/>
  <c r="B3850" i="5"/>
  <c r="B3851" i="5"/>
  <c r="B3852" i="5"/>
  <c r="B3853" i="5"/>
  <c r="B3854" i="5"/>
  <c r="B3855" i="5"/>
  <c r="B3856" i="5"/>
  <c r="B3857" i="5"/>
  <c r="B3858" i="5"/>
  <c r="B3859" i="5"/>
  <c r="B3860" i="5"/>
  <c r="B3861" i="5"/>
  <c r="B3862" i="5"/>
  <c r="B3863" i="5"/>
  <c r="B3864" i="5"/>
  <c r="B3865" i="5"/>
  <c r="B3866" i="5"/>
  <c r="B3867" i="5"/>
  <c r="B3868" i="5"/>
  <c r="B3869" i="5"/>
  <c r="B3870" i="5"/>
  <c r="B3871" i="5"/>
  <c r="B3872" i="5"/>
  <c r="B3873" i="5"/>
  <c r="B3874" i="5"/>
  <c r="B3875" i="5"/>
  <c r="B3876" i="5"/>
  <c r="B3877" i="5"/>
  <c r="B3878" i="5"/>
  <c r="B3879" i="5"/>
  <c r="B3880" i="5"/>
  <c r="B3881" i="5"/>
  <c r="B3882" i="5"/>
  <c r="B3883" i="5"/>
  <c r="B3884" i="5"/>
  <c r="B3885" i="5"/>
  <c r="B3886" i="5"/>
  <c r="B3887" i="5"/>
  <c r="B3888" i="5"/>
  <c r="B3889" i="5"/>
  <c r="B3890" i="5"/>
  <c r="B3891" i="5"/>
  <c r="B3892" i="5"/>
  <c r="B3893" i="5"/>
  <c r="B3894" i="5"/>
  <c r="B3895" i="5"/>
  <c r="B3896" i="5"/>
  <c r="B3897" i="5"/>
  <c r="B3898" i="5"/>
  <c r="B3899" i="5"/>
  <c r="B3900" i="5"/>
  <c r="B3901" i="5"/>
  <c r="B3902" i="5"/>
  <c r="B3903" i="5"/>
  <c r="B3904" i="5"/>
  <c r="B3905" i="5"/>
  <c r="B3906" i="5"/>
  <c r="B3907" i="5"/>
  <c r="B3908" i="5"/>
  <c r="B3909" i="5"/>
  <c r="B3910" i="5"/>
  <c r="B3911" i="5"/>
  <c r="B3912" i="5"/>
  <c r="B3913" i="5"/>
  <c r="B3914" i="5"/>
  <c r="B3915" i="5"/>
  <c r="B3916" i="5"/>
  <c r="B3917" i="5"/>
  <c r="B3918" i="5"/>
  <c r="B3919" i="5"/>
  <c r="B3920" i="5"/>
  <c r="B3921" i="5"/>
  <c r="B3922" i="5"/>
  <c r="B3923" i="5"/>
  <c r="B3924" i="5"/>
  <c r="B3925" i="5"/>
  <c r="B3926" i="5"/>
  <c r="B3927" i="5"/>
  <c r="B3928" i="5"/>
  <c r="B3929" i="5"/>
  <c r="B3930" i="5"/>
  <c r="B3931" i="5"/>
  <c r="B3932" i="5"/>
  <c r="B3933" i="5"/>
  <c r="B3934" i="5"/>
  <c r="B3935" i="5"/>
  <c r="B3936" i="5"/>
  <c r="B3937" i="5"/>
  <c r="B3938" i="5"/>
  <c r="B3939" i="5"/>
  <c r="B3940" i="5"/>
  <c r="B3941" i="5"/>
  <c r="B3942" i="5"/>
  <c r="B3943" i="5"/>
  <c r="B3944" i="5"/>
  <c r="B3945" i="5"/>
  <c r="B3946" i="5"/>
  <c r="B3947" i="5"/>
  <c r="B3948" i="5"/>
  <c r="B3949" i="5"/>
  <c r="B3950" i="5"/>
  <c r="B3951" i="5"/>
  <c r="B3952" i="5"/>
  <c r="B3953" i="5"/>
  <c r="B3954" i="5"/>
  <c r="B3955" i="5"/>
  <c r="B3956" i="5"/>
  <c r="B3957" i="5"/>
  <c r="B3958" i="5"/>
  <c r="B3959" i="5"/>
  <c r="B3960" i="5"/>
  <c r="B3961" i="5"/>
  <c r="B3962" i="5"/>
  <c r="B3963" i="5"/>
  <c r="B3964" i="5"/>
  <c r="B3965" i="5"/>
  <c r="B3966" i="5"/>
  <c r="B3967" i="5"/>
  <c r="B3968" i="5"/>
  <c r="B3969" i="5"/>
  <c r="B3970" i="5"/>
  <c r="B3971" i="5"/>
  <c r="B3972" i="5"/>
  <c r="B3973" i="5"/>
  <c r="B3974" i="5"/>
  <c r="B3975" i="5"/>
  <c r="B3976" i="5"/>
  <c r="B3977" i="5"/>
  <c r="B3978" i="5"/>
  <c r="B3979" i="5"/>
  <c r="B3980" i="5"/>
  <c r="B3981" i="5"/>
  <c r="B3982" i="5"/>
  <c r="B3983" i="5"/>
  <c r="B3984" i="5"/>
  <c r="B3985" i="5"/>
  <c r="B3986" i="5"/>
  <c r="B3987" i="5"/>
  <c r="B3988" i="5"/>
  <c r="B3989" i="5"/>
  <c r="B3990" i="5"/>
  <c r="B3991" i="5"/>
  <c r="B3992" i="5"/>
  <c r="B3993" i="5"/>
  <c r="B3994" i="5"/>
  <c r="B3995" i="5"/>
  <c r="B3996" i="5"/>
  <c r="B3997" i="5"/>
  <c r="B3998" i="5"/>
  <c r="B3999" i="5"/>
  <c r="B4000" i="5"/>
  <c r="B4001" i="5"/>
  <c r="B4002" i="5"/>
  <c r="B4003" i="5"/>
  <c r="B4004" i="5"/>
  <c r="B4005" i="5"/>
  <c r="B4006" i="5"/>
  <c r="B4007" i="5"/>
  <c r="B4008" i="5"/>
  <c r="B4009" i="5"/>
  <c r="B4010" i="5"/>
  <c r="B4011" i="5"/>
  <c r="B4012" i="5"/>
  <c r="B4013" i="5"/>
  <c r="B4014" i="5"/>
  <c r="B4015" i="5"/>
  <c r="B4016" i="5"/>
  <c r="B4017" i="5"/>
  <c r="B4018" i="5"/>
  <c r="B4019" i="5"/>
  <c r="B4020" i="5"/>
  <c r="B4021" i="5"/>
  <c r="B4022" i="5"/>
  <c r="B4023" i="5"/>
  <c r="B4024" i="5"/>
  <c r="B4025" i="5"/>
  <c r="B4026" i="5"/>
  <c r="B4027" i="5"/>
  <c r="B4028" i="5"/>
  <c r="B4029" i="5"/>
  <c r="B4030" i="5"/>
  <c r="B4031" i="5"/>
  <c r="B4032" i="5"/>
  <c r="B4033" i="5"/>
  <c r="B4034" i="5"/>
  <c r="B4035" i="5"/>
  <c r="B4036" i="5"/>
  <c r="B4037" i="5"/>
  <c r="B4038" i="5"/>
  <c r="B4039" i="5"/>
  <c r="B4040" i="5"/>
  <c r="B4041" i="5"/>
  <c r="B4042" i="5"/>
  <c r="B4043" i="5"/>
  <c r="B4044" i="5"/>
  <c r="B4045" i="5"/>
  <c r="B4046" i="5"/>
  <c r="B4047" i="5"/>
  <c r="B4048" i="5"/>
  <c r="B4049" i="5"/>
  <c r="B4050" i="5"/>
  <c r="B4051" i="5"/>
  <c r="B4052" i="5"/>
  <c r="B4053" i="5"/>
  <c r="B4054" i="5"/>
  <c r="B4055" i="5"/>
  <c r="B4056" i="5"/>
  <c r="B4057" i="5"/>
  <c r="B4058" i="5"/>
  <c r="B4059" i="5"/>
  <c r="B4060" i="5"/>
  <c r="B4061" i="5"/>
  <c r="B4062" i="5"/>
  <c r="B4063" i="5"/>
  <c r="B4064" i="5"/>
  <c r="B4065" i="5"/>
  <c r="B4066" i="5"/>
  <c r="B4067" i="5"/>
  <c r="B4068" i="5"/>
  <c r="B4069" i="5"/>
  <c r="B4070" i="5"/>
  <c r="B4071" i="5"/>
  <c r="B4072" i="5"/>
  <c r="B4073" i="5"/>
  <c r="B4074" i="5"/>
  <c r="B4075" i="5"/>
  <c r="B4076" i="5"/>
  <c r="B4077" i="5"/>
  <c r="B4078" i="5"/>
  <c r="B4079" i="5"/>
  <c r="B4080" i="5"/>
  <c r="B4081" i="5"/>
  <c r="B4082" i="5"/>
  <c r="B4083" i="5"/>
  <c r="B4084" i="5"/>
  <c r="B4085" i="5"/>
  <c r="B4086" i="5"/>
  <c r="B4087" i="5"/>
  <c r="B4088" i="5"/>
  <c r="B4089" i="5"/>
  <c r="B4090" i="5"/>
  <c r="B4091" i="5"/>
  <c r="B4092" i="5"/>
  <c r="B4093" i="5"/>
  <c r="B4094" i="5"/>
  <c r="B4095" i="5"/>
  <c r="B4096" i="5"/>
  <c r="B4097" i="5"/>
  <c r="B4098" i="5"/>
  <c r="B4099" i="5"/>
  <c r="B4100" i="5"/>
  <c r="B4101" i="5"/>
  <c r="B4102" i="5"/>
  <c r="B4103" i="5"/>
  <c r="B4104" i="5"/>
  <c r="B4105" i="5"/>
  <c r="B4106" i="5"/>
  <c r="B4107" i="5"/>
  <c r="B4108" i="5"/>
  <c r="B4109" i="5"/>
  <c r="B4110" i="5"/>
  <c r="B4111" i="5"/>
  <c r="B4112" i="5"/>
  <c r="B4113" i="5"/>
  <c r="B4114" i="5"/>
  <c r="B4115" i="5"/>
  <c r="B4116" i="5"/>
  <c r="B4117" i="5"/>
  <c r="B4118" i="5"/>
  <c r="B4119" i="5"/>
  <c r="B4120" i="5"/>
  <c r="B4121" i="5"/>
  <c r="B4122" i="5"/>
  <c r="B4123" i="5"/>
  <c r="B4124" i="5"/>
  <c r="B4125" i="5"/>
  <c r="B4126" i="5"/>
  <c r="B4127" i="5"/>
  <c r="B4128" i="5"/>
  <c r="B4129" i="5"/>
  <c r="B4130" i="5"/>
  <c r="B4131" i="5"/>
  <c r="B4132" i="5"/>
  <c r="B4133" i="5"/>
  <c r="B4134" i="5"/>
  <c r="B4135" i="5"/>
  <c r="B4136" i="5"/>
  <c r="B4137" i="5"/>
  <c r="B4138" i="5"/>
  <c r="B4139" i="5"/>
  <c r="B4140" i="5"/>
  <c r="B4141" i="5"/>
  <c r="B4142" i="5"/>
  <c r="B4143" i="5"/>
  <c r="B4144" i="5"/>
  <c r="B4145" i="5"/>
  <c r="B4146" i="5"/>
  <c r="B4147" i="5"/>
  <c r="B4148" i="5"/>
  <c r="B4149" i="5"/>
  <c r="B4150" i="5"/>
  <c r="B4151" i="5"/>
  <c r="B4152" i="5"/>
  <c r="B4153" i="5"/>
  <c r="B4154" i="5"/>
  <c r="B4155" i="5"/>
  <c r="B4156" i="5"/>
  <c r="B4157" i="5"/>
  <c r="B4158" i="5"/>
  <c r="B4159" i="5"/>
  <c r="B4160" i="5"/>
  <c r="B4161" i="5"/>
  <c r="B4162" i="5"/>
  <c r="B4163" i="5"/>
  <c r="B4164" i="5"/>
  <c r="B4165" i="5"/>
  <c r="B4166" i="5"/>
  <c r="B4167" i="5"/>
  <c r="B4168" i="5"/>
  <c r="B4169" i="5"/>
  <c r="B4170" i="5"/>
  <c r="B4171" i="5"/>
  <c r="B4172" i="5"/>
  <c r="B4173" i="5"/>
  <c r="B4174" i="5"/>
  <c r="B4175" i="5"/>
  <c r="B4176" i="5"/>
  <c r="B4177" i="5"/>
  <c r="B4178" i="5"/>
  <c r="B4179" i="5"/>
  <c r="B4180" i="5"/>
  <c r="B4181" i="5"/>
  <c r="B4182" i="5"/>
  <c r="B4183" i="5"/>
  <c r="B4184" i="5"/>
  <c r="B4185" i="5"/>
  <c r="B4186" i="5"/>
  <c r="B4187" i="5"/>
  <c r="B4188" i="5"/>
  <c r="B4189" i="5"/>
  <c r="B4190" i="5"/>
  <c r="B4191" i="5"/>
  <c r="B4192" i="5"/>
  <c r="B4193" i="5"/>
  <c r="B4194" i="5"/>
  <c r="B4195" i="5"/>
  <c r="B4196" i="5"/>
  <c r="B4197" i="5"/>
  <c r="B4198" i="5"/>
  <c r="B4199" i="5"/>
  <c r="B4200" i="5"/>
  <c r="B4201" i="5"/>
  <c r="B4202" i="5"/>
  <c r="B4203" i="5"/>
  <c r="B4204" i="5"/>
  <c r="B4205" i="5"/>
  <c r="B4206" i="5"/>
  <c r="B4207" i="5"/>
  <c r="B4208" i="5"/>
  <c r="B4209" i="5"/>
  <c r="B4210" i="5"/>
  <c r="B4211" i="5"/>
  <c r="B4212" i="5"/>
  <c r="B4213" i="5"/>
  <c r="B4214" i="5"/>
  <c r="B4215" i="5"/>
  <c r="B4216" i="5"/>
  <c r="B4217" i="5"/>
  <c r="B4218" i="5"/>
  <c r="B4219" i="5"/>
  <c r="B4220" i="5"/>
  <c r="B4221" i="5"/>
  <c r="B4222" i="5"/>
  <c r="B4223" i="5"/>
  <c r="B4224" i="5"/>
  <c r="B4225" i="5"/>
  <c r="B4226" i="5"/>
  <c r="B4227" i="5"/>
  <c r="B4228" i="5"/>
  <c r="B4229" i="5"/>
  <c r="B4230" i="5"/>
  <c r="B4231" i="5"/>
  <c r="B4232" i="5"/>
  <c r="B4233" i="5"/>
  <c r="B4234" i="5"/>
  <c r="B4235" i="5"/>
  <c r="B4236" i="5"/>
  <c r="B4237" i="5"/>
  <c r="B4238" i="5"/>
  <c r="B4239" i="5"/>
  <c r="B4240" i="5"/>
  <c r="B4241" i="5"/>
  <c r="B4242" i="5"/>
  <c r="B4243" i="5"/>
  <c r="B4244" i="5"/>
  <c r="B4245" i="5"/>
  <c r="B4246" i="5"/>
  <c r="B4247" i="5"/>
  <c r="B4248" i="5"/>
  <c r="B4249" i="5"/>
  <c r="B4250" i="5"/>
  <c r="B4251" i="5"/>
  <c r="B4252" i="5"/>
  <c r="B4253" i="5"/>
  <c r="B4254" i="5"/>
  <c r="B4255" i="5"/>
  <c r="B4256" i="5"/>
  <c r="B4257" i="5"/>
  <c r="B4258" i="5"/>
  <c r="B4259" i="5"/>
  <c r="B4260" i="5"/>
  <c r="B4261" i="5"/>
  <c r="B4262" i="5"/>
  <c r="B4263" i="5"/>
  <c r="B4264" i="5"/>
  <c r="B4265" i="5"/>
  <c r="B4266" i="5"/>
  <c r="B4267" i="5"/>
  <c r="B4268" i="5"/>
  <c r="B4269" i="5"/>
  <c r="B4270" i="5"/>
  <c r="B4271" i="5"/>
  <c r="B4272" i="5"/>
  <c r="B4273" i="5"/>
  <c r="B4274" i="5"/>
  <c r="B4275" i="5"/>
  <c r="B4276" i="5"/>
  <c r="B4277" i="5"/>
  <c r="B4278" i="5"/>
  <c r="B4279" i="5"/>
  <c r="B4280" i="5"/>
  <c r="B4281" i="5"/>
  <c r="B4282" i="5"/>
  <c r="B4283" i="5"/>
  <c r="B4284" i="5"/>
  <c r="B4285" i="5"/>
  <c r="B4286" i="5"/>
  <c r="B4287" i="5"/>
  <c r="B4288" i="5"/>
  <c r="B4289" i="5"/>
  <c r="B4290" i="5"/>
  <c r="B4291" i="5"/>
  <c r="B4292" i="5"/>
  <c r="B4293" i="5"/>
  <c r="B4294" i="5"/>
  <c r="B4295" i="5"/>
  <c r="B4296" i="5"/>
  <c r="B4297" i="5"/>
  <c r="B4298" i="5"/>
  <c r="B4299" i="5"/>
  <c r="B4300" i="5"/>
  <c r="B4301" i="5"/>
  <c r="B4302" i="5"/>
  <c r="B4303" i="5"/>
  <c r="B4304" i="5"/>
  <c r="B4305" i="5"/>
  <c r="B4306" i="5"/>
  <c r="B4307" i="5"/>
  <c r="B4308" i="5"/>
  <c r="B4309" i="5"/>
  <c r="B4310" i="5"/>
  <c r="B4311" i="5"/>
  <c r="B4312" i="5"/>
  <c r="B4313" i="5"/>
  <c r="B4314" i="5"/>
  <c r="B4315" i="5"/>
  <c r="B4316" i="5"/>
  <c r="B4317" i="5"/>
  <c r="B4318" i="5"/>
  <c r="B4319" i="5"/>
  <c r="B4320" i="5"/>
  <c r="B4321" i="5"/>
  <c r="B4322" i="5"/>
  <c r="B4323" i="5"/>
  <c r="B4324" i="5"/>
  <c r="B4325" i="5"/>
  <c r="B4326" i="5"/>
  <c r="B4327" i="5"/>
  <c r="B4328" i="5"/>
  <c r="B4329" i="5"/>
  <c r="B4330" i="5"/>
  <c r="B4331" i="5"/>
  <c r="B4332" i="5"/>
  <c r="B4333" i="5"/>
  <c r="B4334" i="5"/>
  <c r="B4335" i="5"/>
  <c r="B4336" i="5"/>
  <c r="B4337" i="5"/>
  <c r="B4338" i="5"/>
  <c r="B4339" i="5"/>
  <c r="B4340" i="5"/>
  <c r="B4341" i="5"/>
  <c r="B4342" i="5"/>
  <c r="B4343" i="5"/>
  <c r="B4344" i="5"/>
  <c r="B4345" i="5"/>
  <c r="B4346" i="5"/>
  <c r="B4347" i="5"/>
  <c r="B4348" i="5"/>
  <c r="B4349" i="5"/>
  <c r="B4350" i="5"/>
  <c r="B4351" i="5"/>
  <c r="B4352" i="5"/>
  <c r="B4353" i="5"/>
  <c r="B4354" i="5"/>
  <c r="B4355" i="5"/>
  <c r="B4356" i="5"/>
  <c r="B4357" i="5"/>
  <c r="B4358" i="5"/>
  <c r="B4359" i="5"/>
  <c r="B4360" i="5"/>
  <c r="B4361" i="5"/>
  <c r="B4362" i="5"/>
  <c r="B4363" i="5"/>
  <c r="B4364" i="5"/>
  <c r="B4365" i="5"/>
  <c r="B4366" i="5"/>
  <c r="B4367" i="5"/>
  <c r="B4368" i="5"/>
  <c r="B4369" i="5"/>
  <c r="B4370" i="5"/>
  <c r="B4371" i="5"/>
  <c r="B4372" i="5"/>
  <c r="B4373" i="5"/>
  <c r="B4374" i="5"/>
  <c r="B4375" i="5"/>
  <c r="B4376" i="5"/>
  <c r="B4377" i="5"/>
  <c r="B4378" i="5"/>
  <c r="B4379" i="5"/>
  <c r="B4380" i="5"/>
  <c r="B4381" i="5"/>
  <c r="B4382" i="5"/>
  <c r="B4383" i="5"/>
  <c r="B4384" i="5"/>
  <c r="B4385" i="5"/>
  <c r="B4386" i="5"/>
  <c r="B4387" i="5"/>
  <c r="B4388" i="5"/>
  <c r="B4389" i="5"/>
  <c r="B4390" i="5"/>
  <c r="B4391" i="5"/>
  <c r="B4392" i="5"/>
  <c r="B4393" i="5"/>
  <c r="B4394" i="5"/>
  <c r="B4395" i="5"/>
  <c r="B4396" i="5"/>
  <c r="B4397" i="5"/>
  <c r="B4398" i="5"/>
  <c r="B4399" i="5"/>
  <c r="B4400" i="5"/>
  <c r="B4401" i="5"/>
  <c r="B4402" i="5"/>
  <c r="B4403" i="5"/>
  <c r="B4404" i="5"/>
  <c r="B4405" i="5"/>
  <c r="B4406" i="5"/>
  <c r="B4407" i="5"/>
  <c r="B4408" i="5"/>
  <c r="B4409" i="5"/>
  <c r="B4410" i="5"/>
  <c r="B4411" i="5"/>
  <c r="B4412" i="5"/>
  <c r="B4413" i="5"/>
  <c r="B4414" i="5"/>
  <c r="B4415" i="5"/>
  <c r="B4416" i="5"/>
  <c r="B4417" i="5"/>
  <c r="B4418" i="5"/>
  <c r="B4419" i="5"/>
  <c r="B4420" i="5"/>
  <c r="B4421" i="5"/>
  <c r="B4422" i="5"/>
  <c r="B4423" i="5"/>
  <c r="B4424" i="5"/>
  <c r="B4425" i="5"/>
  <c r="B4426" i="5"/>
  <c r="B4427" i="5"/>
  <c r="B4428" i="5"/>
  <c r="B4429" i="5"/>
  <c r="B4430" i="5"/>
  <c r="B4431" i="5"/>
  <c r="B4432" i="5"/>
  <c r="B4433" i="5"/>
  <c r="B4434" i="5"/>
  <c r="B4435" i="5"/>
  <c r="B4436" i="5"/>
  <c r="B4437" i="5"/>
  <c r="B4438" i="5"/>
  <c r="B4439" i="5"/>
  <c r="B4440" i="5"/>
  <c r="B4441" i="5"/>
  <c r="B4442" i="5"/>
  <c r="B4443" i="5"/>
  <c r="B4444" i="5"/>
  <c r="B4445" i="5"/>
  <c r="B4446" i="5"/>
  <c r="B4447" i="5"/>
  <c r="B4448" i="5"/>
  <c r="B4449" i="5"/>
  <c r="B4450" i="5"/>
  <c r="B4451" i="5"/>
  <c r="B4452" i="5"/>
  <c r="B4453" i="5"/>
  <c r="B4454" i="5"/>
  <c r="B4455" i="5"/>
  <c r="B4456" i="5"/>
  <c r="B4457" i="5"/>
  <c r="B4458" i="5"/>
  <c r="B4459" i="5"/>
  <c r="B4460" i="5"/>
  <c r="B4461" i="5"/>
  <c r="B4462" i="5"/>
  <c r="B4463" i="5"/>
  <c r="B4464" i="5"/>
  <c r="B4465" i="5"/>
  <c r="B4466" i="5"/>
  <c r="B4467" i="5"/>
  <c r="B4468" i="5"/>
  <c r="B4469" i="5"/>
  <c r="B4470" i="5"/>
  <c r="B4471" i="5"/>
  <c r="B4472" i="5"/>
  <c r="B4473" i="5"/>
  <c r="B4474" i="5"/>
  <c r="B4475" i="5"/>
  <c r="B4476" i="5"/>
  <c r="B4477" i="5"/>
  <c r="B4478" i="5"/>
  <c r="B4479" i="5"/>
  <c r="B4480" i="5"/>
  <c r="B4481" i="5"/>
  <c r="B4482" i="5"/>
  <c r="B4483" i="5"/>
  <c r="B4484" i="5"/>
  <c r="B4485" i="5"/>
  <c r="B4486" i="5"/>
  <c r="B4487" i="5"/>
  <c r="B4488" i="5"/>
  <c r="B4489" i="5"/>
  <c r="B4490" i="5"/>
  <c r="B4491" i="5"/>
  <c r="B4492" i="5"/>
  <c r="B4493" i="5"/>
  <c r="B4494" i="5"/>
  <c r="B4495" i="5"/>
  <c r="B4496" i="5"/>
  <c r="B4497" i="5"/>
  <c r="B4498" i="5"/>
  <c r="B4499" i="5"/>
  <c r="B4500" i="5"/>
  <c r="B4501" i="5"/>
  <c r="B4502" i="5"/>
  <c r="B4503" i="5"/>
  <c r="B4504" i="5"/>
  <c r="B4505" i="5"/>
  <c r="B4506" i="5"/>
  <c r="B4507" i="5"/>
  <c r="B4508" i="5"/>
  <c r="B4509" i="5"/>
  <c r="B4510" i="5"/>
  <c r="B4511" i="5"/>
  <c r="B4512" i="5"/>
  <c r="B4513" i="5"/>
  <c r="B4514" i="5"/>
  <c r="B4515" i="5"/>
  <c r="B4516" i="5"/>
  <c r="B4517" i="5"/>
  <c r="B4518" i="5"/>
  <c r="B4519" i="5"/>
  <c r="B4520" i="5"/>
  <c r="B4521" i="5"/>
  <c r="B4522" i="5"/>
  <c r="B4523" i="5"/>
  <c r="B4524" i="5"/>
  <c r="B4525" i="5"/>
  <c r="B4526" i="5"/>
  <c r="B4527" i="5"/>
  <c r="B4528" i="5"/>
  <c r="B4529" i="5"/>
  <c r="B4530" i="5"/>
  <c r="B4531" i="5"/>
  <c r="B4532" i="5"/>
  <c r="B4533" i="5"/>
  <c r="B4534" i="5"/>
  <c r="B4535" i="5"/>
  <c r="B4536" i="5"/>
  <c r="B4537" i="5"/>
  <c r="B4538" i="5"/>
  <c r="B4539" i="5"/>
  <c r="B4540" i="5"/>
  <c r="B4541" i="5"/>
  <c r="B4542" i="5"/>
  <c r="B4543" i="5"/>
  <c r="B4544" i="5"/>
  <c r="B4545" i="5"/>
  <c r="B4546" i="5"/>
  <c r="B4547" i="5"/>
  <c r="B4548" i="5"/>
  <c r="B4549" i="5"/>
  <c r="B4550" i="5"/>
  <c r="B4551" i="5"/>
  <c r="B4552" i="5"/>
  <c r="B4553" i="5"/>
  <c r="B4554" i="5"/>
  <c r="B4555" i="5"/>
  <c r="B4556" i="5"/>
  <c r="B4557" i="5"/>
  <c r="B4558" i="5"/>
  <c r="B4559" i="5"/>
  <c r="B4560" i="5"/>
  <c r="B4561" i="5"/>
  <c r="B4562" i="5"/>
  <c r="B4563" i="5"/>
  <c r="B4564" i="5"/>
  <c r="B4565" i="5"/>
  <c r="B4566" i="5"/>
  <c r="B4567" i="5"/>
  <c r="B4568" i="5"/>
  <c r="B4569" i="5"/>
  <c r="B4570" i="5"/>
  <c r="B4571" i="5"/>
  <c r="B4572" i="5"/>
  <c r="B4573" i="5"/>
  <c r="B4574" i="5"/>
  <c r="B4575" i="5"/>
  <c r="B4576" i="5"/>
  <c r="B4577" i="5"/>
  <c r="B4578" i="5"/>
  <c r="B4579" i="5"/>
  <c r="B4580" i="5"/>
  <c r="B4581" i="5"/>
  <c r="B4582" i="5"/>
  <c r="B4583" i="5"/>
  <c r="B4584" i="5"/>
  <c r="B4585" i="5"/>
  <c r="B4586" i="5"/>
  <c r="B4587" i="5"/>
  <c r="B4588" i="5"/>
  <c r="B4589" i="5"/>
  <c r="B4590" i="5"/>
  <c r="B4591" i="5"/>
  <c r="B4592" i="5"/>
  <c r="B4593" i="5"/>
  <c r="B4594" i="5"/>
  <c r="B4595" i="5"/>
  <c r="B4596" i="5"/>
  <c r="B4597" i="5"/>
  <c r="B4598" i="5"/>
  <c r="B4599" i="5"/>
  <c r="B4600" i="5"/>
  <c r="B4601" i="5"/>
  <c r="B4602" i="5"/>
  <c r="B4603" i="5"/>
  <c r="B4604" i="5"/>
  <c r="B4605" i="5"/>
  <c r="B4606" i="5"/>
  <c r="B4607" i="5"/>
  <c r="B4608" i="5"/>
  <c r="B4609" i="5"/>
  <c r="B4610" i="5"/>
  <c r="B4611" i="5"/>
  <c r="B4612" i="5"/>
  <c r="B4613" i="5"/>
  <c r="B4614" i="5"/>
  <c r="B4615" i="5"/>
  <c r="B4616" i="5"/>
  <c r="B4617" i="5"/>
  <c r="B4618" i="5"/>
  <c r="B4619" i="5"/>
  <c r="B4620" i="5"/>
  <c r="B4621" i="5"/>
  <c r="B4622" i="5"/>
  <c r="B4623" i="5"/>
  <c r="B4624" i="5"/>
  <c r="B4625" i="5"/>
  <c r="B4626" i="5"/>
  <c r="B4627" i="5"/>
  <c r="B4628" i="5"/>
  <c r="B4629" i="5"/>
  <c r="B4630" i="5"/>
  <c r="B4631" i="5"/>
  <c r="B4632" i="5"/>
  <c r="B4633" i="5"/>
  <c r="B4634" i="5"/>
  <c r="B4635" i="5"/>
  <c r="B4636" i="5"/>
  <c r="B4637" i="5"/>
  <c r="B4638" i="5"/>
  <c r="B4639" i="5"/>
  <c r="B4640" i="5"/>
  <c r="B4641" i="5"/>
  <c r="B4642" i="5"/>
  <c r="B4643" i="5"/>
  <c r="B4644" i="5"/>
  <c r="B4645" i="5"/>
  <c r="B4646" i="5"/>
  <c r="B4647" i="5"/>
  <c r="B4648" i="5"/>
  <c r="B4649" i="5"/>
  <c r="B4650" i="5"/>
  <c r="B4651" i="5"/>
  <c r="B4652" i="5"/>
  <c r="B4653" i="5"/>
  <c r="B4654" i="5"/>
  <c r="B4655" i="5"/>
  <c r="B4656" i="5"/>
  <c r="B4657" i="5"/>
  <c r="B4658" i="5"/>
  <c r="B4659" i="5"/>
  <c r="B4660" i="5"/>
  <c r="B4661" i="5"/>
  <c r="B4662" i="5"/>
  <c r="B4663" i="5"/>
  <c r="B4664" i="5"/>
  <c r="B4665" i="5"/>
  <c r="B4666" i="5"/>
  <c r="B4667" i="5"/>
  <c r="B4668" i="5"/>
  <c r="B4669" i="5"/>
  <c r="B4670" i="5"/>
  <c r="B4671" i="5"/>
  <c r="B4672" i="5"/>
  <c r="B4673" i="5"/>
  <c r="B4674" i="5"/>
  <c r="B4675" i="5"/>
  <c r="B4676" i="5"/>
  <c r="B4677" i="5"/>
  <c r="B4678" i="5"/>
  <c r="B4679" i="5"/>
  <c r="B4680" i="5"/>
  <c r="B4681" i="5"/>
  <c r="B4682" i="5"/>
  <c r="B4683" i="5"/>
  <c r="B4684" i="5"/>
  <c r="B4685" i="5"/>
  <c r="B4686" i="5"/>
  <c r="B4687" i="5"/>
  <c r="B4688" i="5"/>
  <c r="B4689" i="5"/>
  <c r="B4690" i="5"/>
  <c r="B4691" i="5"/>
  <c r="B4692" i="5"/>
  <c r="B4693" i="5"/>
  <c r="B4694" i="5"/>
  <c r="B4695" i="5"/>
  <c r="B4696" i="5"/>
  <c r="B4697" i="5"/>
  <c r="B4698" i="5"/>
  <c r="B4699" i="5"/>
  <c r="B4700" i="5"/>
  <c r="B4701" i="5"/>
  <c r="B4702" i="5"/>
  <c r="B4703" i="5"/>
  <c r="B4704" i="5"/>
  <c r="B4705" i="5"/>
  <c r="B4706" i="5"/>
  <c r="B4707" i="5"/>
  <c r="B4708" i="5"/>
  <c r="B4709" i="5"/>
  <c r="B4710" i="5"/>
  <c r="B4711" i="5"/>
  <c r="B4712" i="5"/>
  <c r="B4713" i="5"/>
  <c r="B4714" i="5"/>
  <c r="B4715" i="5"/>
  <c r="B4716" i="5"/>
  <c r="B4717" i="5"/>
  <c r="B4718" i="5"/>
  <c r="B4719" i="5"/>
  <c r="B4720" i="5"/>
  <c r="B4721" i="5"/>
  <c r="B4722" i="5"/>
  <c r="B4723" i="5"/>
  <c r="B4724" i="5"/>
  <c r="B4725" i="5"/>
  <c r="B4726" i="5"/>
  <c r="B4727" i="5"/>
  <c r="B4728" i="5"/>
  <c r="B4729" i="5"/>
  <c r="B4730" i="5"/>
  <c r="B4731" i="5"/>
  <c r="B4732" i="5"/>
  <c r="B4733" i="5"/>
  <c r="B4734" i="5"/>
  <c r="B4735" i="5"/>
  <c r="B4736" i="5"/>
  <c r="B4737" i="5"/>
  <c r="B4738" i="5"/>
  <c r="B4739" i="5"/>
  <c r="B4740" i="5"/>
  <c r="B4741" i="5"/>
  <c r="B4742" i="5"/>
  <c r="B4743" i="5"/>
  <c r="B4744" i="5"/>
  <c r="B4745" i="5"/>
  <c r="B4746" i="5"/>
  <c r="B4747" i="5"/>
  <c r="B4748" i="5"/>
  <c r="B4749" i="5"/>
  <c r="B4750" i="5"/>
  <c r="B4751" i="5"/>
  <c r="B4752" i="5"/>
  <c r="B4753" i="5"/>
  <c r="B4754" i="5"/>
  <c r="B4755" i="5"/>
  <c r="B4756" i="5"/>
  <c r="B4757" i="5"/>
  <c r="B4758" i="5"/>
  <c r="B4759" i="5"/>
  <c r="B4760" i="5"/>
  <c r="B4761" i="5"/>
  <c r="B4762" i="5"/>
  <c r="B4763" i="5"/>
  <c r="B4764" i="5"/>
  <c r="B4765" i="5"/>
  <c r="B4766" i="5"/>
  <c r="B4767" i="5"/>
  <c r="B4768" i="5"/>
  <c r="B4769" i="5"/>
  <c r="B4770" i="5"/>
  <c r="B4771" i="5"/>
  <c r="B4772" i="5"/>
  <c r="B4773" i="5"/>
  <c r="B4774" i="5"/>
  <c r="B4775" i="5"/>
  <c r="B4776" i="5"/>
  <c r="B4777" i="5"/>
  <c r="B4778" i="5"/>
  <c r="B4779" i="5"/>
  <c r="B4780" i="5"/>
  <c r="B4781" i="5"/>
  <c r="B4782" i="5"/>
  <c r="B4783" i="5"/>
  <c r="B4784" i="5"/>
  <c r="B4785" i="5"/>
  <c r="B4786" i="5"/>
  <c r="B4787" i="5"/>
  <c r="B4788" i="5"/>
  <c r="B4789" i="5"/>
  <c r="B4790" i="5"/>
  <c r="B4791" i="5"/>
  <c r="B4792" i="5"/>
  <c r="B4793" i="5"/>
  <c r="B4794" i="5"/>
  <c r="B4795" i="5"/>
  <c r="B4796" i="5"/>
  <c r="B4797" i="5"/>
  <c r="B4798" i="5"/>
  <c r="B4799" i="5"/>
  <c r="B4800" i="5"/>
  <c r="B4801" i="5"/>
  <c r="B4802" i="5"/>
  <c r="B4803" i="5"/>
  <c r="B4804" i="5"/>
  <c r="B4805" i="5"/>
  <c r="B4806" i="5"/>
  <c r="B4807" i="5"/>
  <c r="B4808" i="5"/>
  <c r="B4809" i="5"/>
  <c r="B4810" i="5"/>
  <c r="B4811" i="5"/>
  <c r="B4812" i="5"/>
  <c r="B4813" i="5"/>
  <c r="B4814" i="5"/>
  <c r="B4815" i="5"/>
  <c r="B4816" i="5"/>
  <c r="B4817" i="5"/>
  <c r="B4818" i="5"/>
  <c r="B4819" i="5"/>
  <c r="B4820" i="5"/>
  <c r="B4821" i="5"/>
  <c r="B4822" i="5"/>
  <c r="B4823" i="5"/>
  <c r="B4824" i="5"/>
  <c r="B4825" i="5"/>
  <c r="B4826" i="5"/>
  <c r="B4827" i="5"/>
  <c r="B4828" i="5"/>
  <c r="B4829" i="5"/>
  <c r="B4830" i="5"/>
  <c r="B4831" i="5"/>
  <c r="B4832" i="5"/>
  <c r="B4833" i="5"/>
  <c r="B4834" i="5"/>
  <c r="B4835" i="5"/>
  <c r="B4836" i="5"/>
  <c r="B4837" i="5"/>
  <c r="B4838" i="5"/>
  <c r="B4839" i="5"/>
  <c r="B4840" i="5"/>
  <c r="B4841" i="5"/>
  <c r="B4842" i="5"/>
  <c r="B4843" i="5"/>
  <c r="B4844" i="5"/>
  <c r="B4845" i="5"/>
  <c r="B4846" i="5"/>
  <c r="B4847" i="5"/>
  <c r="B4848" i="5"/>
  <c r="B4849" i="5"/>
  <c r="B4850" i="5"/>
  <c r="B4851" i="5"/>
  <c r="B4852" i="5"/>
  <c r="B4853" i="5"/>
  <c r="B4854" i="5"/>
  <c r="B4855" i="5"/>
  <c r="B4856" i="5"/>
  <c r="B4857" i="5"/>
  <c r="B4858" i="5"/>
  <c r="B4859" i="5"/>
  <c r="B4860" i="5"/>
  <c r="B4861" i="5"/>
  <c r="B4862" i="5"/>
  <c r="B4863" i="5"/>
  <c r="B4864" i="5"/>
  <c r="B4865" i="5"/>
  <c r="B4866" i="5"/>
  <c r="B4867" i="5"/>
  <c r="B4868" i="5"/>
  <c r="B4869" i="5"/>
  <c r="B4870" i="5"/>
  <c r="B4871" i="5"/>
  <c r="B4872" i="5"/>
  <c r="B4873" i="5"/>
  <c r="B4874" i="5"/>
  <c r="B4875" i="5"/>
  <c r="B4876" i="5"/>
  <c r="B4877" i="5"/>
  <c r="B4878" i="5"/>
  <c r="B4879" i="5"/>
  <c r="B4880" i="5"/>
  <c r="B4881" i="5"/>
  <c r="B4882" i="5"/>
  <c r="B4883" i="5"/>
  <c r="B4884" i="5"/>
  <c r="B4885" i="5"/>
  <c r="B4886" i="5"/>
  <c r="B4887" i="5"/>
  <c r="B4888" i="5"/>
  <c r="B4889" i="5"/>
  <c r="B4890" i="5"/>
  <c r="B4891" i="5"/>
  <c r="B4892" i="5"/>
  <c r="B4893" i="5"/>
  <c r="B4894" i="5"/>
  <c r="B4895" i="5"/>
  <c r="B4896" i="5"/>
  <c r="B4897" i="5"/>
  <c r="B4898" i="5"/>
  <c r="B4899" i="5"/>
  <c r="B4900" i="5"/>
  <c r="B4901" i="5"/>
  <c r="B4902" i="5"/>
  <c r="B4903" i="5"/>
  <c r="B4904" i="5"/>
  <c r="B4905" i="5"/>
  <c r="B4906" i="5"/>
  <c r="B4907" i="5"/>
  <c r="B4908" i="5"/>
  <c r="B4909" i="5"/>
  <c r="B4910" i="5"/>
  <c r="B4911" i="5"/>
  <c r="B4912" i="5"/>
  <c r="B4913" i="5"/>
  <c r="B4914" i="5"/>
  <c r="B4915" i="5"/>
  <c r="B4916" i="5"/>
  <c r="B4917" i="5"/>
  <c r="B4918" i="5"/>
  <c r="B4919" i="5"/>
  <c r="B4920" i="5"/>
  <c r="B4921" i="5"/>
  <c r="B4922" i="5"/>
  <c r="B4923" i="5"/>
  <c r="B4924" i="5"/>
  <c r="B4925" i="5"/>
  <c r="B4926" i="5"/>
  <c r="B4927" i="5"/>
  <c r="B4928" i="5"/>
  <c r="B4929" i="5"/>
  <c r="B4930" i="5"/>
  <c r="B4931" i="5"/>
  <c r="B4932" i="5"/>
  <c r="B4933" i="5"/>
  <c r="B4934" i="5"/>
  <c r="B4935" i="5"/>
  <c r="B4936" i="5"/>
  <c r="B4937" i="5"/>
  <c r="B4938" i="5"/>
  <c r="B4939" i="5"/>
  <c r="B4940" i="5"/>
  <c r="B4941" i="5"/>
  <c r="B4942" i="5"/>
  <c r="B4943" i="5"/>
  <c r="B4944" i="5"/>
  <c r="B4945" i="5"/>
  <c r="B4946" i="5"/>
  <c r="B4947" i="5"/>
  <c r="B4948" i="5"/>
  <c r="B4949" i="5"/>
  <c r="B4950" i="5"/>
  <c r="B4951" i="5"/>
  <c r="B4952" i="5"/>
  <c r="B4953" i="5"/>
  <c r="B4954" i="5"/>
  <c r="B4955" i="5"/>
  <c r="B4956" i="5"/>
  <c r="B4957" i="5"/>
  <c r="B4958" i="5"/>
  <c r="B4959" i="5"/>
  <c r="B4960" i="5"/>
  <c r="B4961" i="5"/>
  <c r="B4962" i="5"/>
  <c r="B4963" i="5"/>
  <c r="B4964" i="5"/>
  <c r="B4965" i="5"/>
  <c r="B4966" i="5"/>
  <c r="B4967" i="5"/>
  <c r="B4968" i="5"/>
  <c r="B4969" i="5"/>
  <c r="B4970" i="5"/>
  <c r="B4971" i="5"/>
  <c r="B4972" i="5"/>
  <c r="B4973" i="5"/>
  <c r="B4974" i="5"/>
  <c r="B4975" i="5"/>
  <c r="B4976" i="5"/>
  <c r="B4977" i="5"/>
  <c r="B4978" i="5"/>
  <c r="B4979" i="5"/>
  <c r="B4980" i="5"/>
  <c r="B4981" i="5"/>
  <c r="B4982" i="5"/>
  <c r="B4983" i="5"/>
  <c r="B4984" i="5"/>
  <c r="B4985" i="5"/>
  <c r="B4986" i="5"/>
  <c r="B4987" i="5"/>
  <c r="B4988" i="5"/>
  <c r="B4989" i="5"/>
  <c r="B4990" i="5"/>
  <c r="B4991" i="5"/>
  <c r="B4992" i="5"/>
  <c r="B4993" i="5"/>
  <c r="B4994" i="5"/>
  <c r="B4995" i="5"/>
  <c r="B4996" i="5"/>
  <c r="B4997" i="5"/>
  <c r="B4998" i="5"/>
  <c r="B4999" i="5"/>
  <c r="B5000" i="5"/>
  <c r="B5001" i="5"/>
  <c r="B5002" i="5"/>
  <c r="B5003" i="5"/>
  <c r="B5004" i="5"/>
  <c r="B5005" i="5"/>
  <c r="B5006" i="5"/>
  <c r="B5007" i="5"/>
  <c r="B5008" i="5"/>
  <c r="B5009" i="5"/>
  <c r="B5010" i="5"/>
  <c r="B5011" i="5"/>
  <c r="B5012" i="5"/>
  <c r="B5013" i="5"/>
  <c r="B5014" i="5"/>
  <c r="B5015" i="5"/>
  <c r="B5016" i="5"/>
  <c r="B5017" i="5"/>
  <c r="B5018" i="5"/>
  <c r="B5019" i="5"/>
  <c r="B5020" i="5"/>
  <c r="B5021" i="5"/>
  <c r="B5022" i="5"/>
  <c r="B5023" i="5"/>
  <c r="B5024" i="5"/>
  <c r="B5025" i="5"/>
  <c r="B5026" i="5"/>
  <c r="B5027" i="5"/>
  <c r="B5028" i="5"/>
  <c r="B5029" i="5"/>
  <c r="B5030" i="5"/>
  <c r="B5031" i="5"/>
  <c r="B5032" i="5"/>
  <c r="B5033" i="5"/>
  <c r="B5034" i="5"/>
  <c r="B5035" i="5"/>
  <c r="B5036" i="5"/>
  <c r="B5037" i="5"/>
  <c r="B5038" i="5"/>
  <c r="B5039" i="5"/>
  <c r="B5040" i="5"/>
  <c r="B5041" i="5"/>
  <c r="B5042" i="5"/>
  <c r="B5043" i="5"/>
  <c r="B5044" i="5"/>
  <c r="B5045" i="5"/>
  <c r="B5046" i="5"/>
  <c r="B5047" i="5"/>
  <c r="B5048" i="5"/>
  <c r="B5049" i="5"/>
  <c r="B5050" i="5"/>
  <c r="B5051" i="5"/>
  <c r="B5052" i="5"/>
  <c r="B5053" i="5"/>
  <c r="B5054" i="5"/>
  <c r="B5055" i="5"/>
  <c r="B5056" i="5"/>
  <c r="B5057" i="5"/>
  <c r="B5058" i="5"/>
  <c r="B5059" i="5"/>
  <c r="B5060" i="5"/>
  <c r="B5061" i="5"/>
  <c r="B5062" i="5"/>
  <c r="B5063" i="5"/>
  <c r="B5064" i="5"/>
  <c r="B5065" i="5"/>
  <c r="B5066" i="5"/>
  <c r="B5067" i="5"/>
  <c r="B5068" i="5"/>
  <c r="B5069" i="5"/>
  <c r="B5070" i="5"/>
  <c r="B5071" i="5"/>
  <c r="B5072" i="5"/>
  <c r="B5073" i="5"/>
  <c r="B5074" i="5"/>
  <c r="B5075" i="5"/>
  <c r="B5076" i="5"/>
  <c r="B5077" i="5"/>
  <c r="B5078" i="5"/>
  <c r="B5079" i="5"/>
  <c r="B5080" i="5"/>
  <c r="B5081" i="5"/>
  <c r="B5082" i="5"/>
  <c r="B5083" i="5"/>
  <c r="B5084" i="5"/>
  <c r="B5085" i="5"/>
  <c r="B5086" i="5"/>
  <c r="B5087" i="5"/>
  <c r="B5088" i="5"/>
  <c r="B5089" i="5"/>
  <c r="B5090" i="5"/>
  <c r="B5091" i="5"/>
  <c r="B5092" i="5"/>
  <c r="B5093" i="5"/>
  <c r="B5094" i="5"/>
  <c r="B5095" i="5"/>
  <c r="B5096" i="5"/>
  <c r="B5097" i="5"/>
  <c r="B5098" i="5"/>
  <c r="B5099" i="5"/>
  <c r="B5100" i="5"/>
  <c r="B5101" i="5"/>
  <c r="B5102" i="5"/>
  <c r="B5103" i="5"/>
  <c r="B5104" i="5"/>
  <c r="B5105" i="5"/>
  <c r="B5106" i="5"/>
  <c r="B5107" i="5"/>
  <c r="B5108" i="5"/>
  <c r="B5109" i="5"/>
  <c r="B5110" i="5"/>
  <c r="B5111" i="5"/>
  <c r="B5112" i="5"/>
  <c r="B5113" i="5"/>
  <c r="B5114" i="5"/>
  <c r="B5115" i="5"/>
  <c r="B5116" i="5"/>
  <c r="B5117" i="5"/>
  <c r="B5118" i="5"/>
  <c r="B5119" i="5"/>
  <c r="B5120" i="5"/>
  <c r="B5121" i="5"/>
  <c r="B5122" i="5"/>
  <c r="B5123" i="5"/>
  <c r="B5124" i="5"/>
  <c r="B5125" i="5"/>
  <c r="B5126" i="5"/>
  <c r="B5127" i="5"/>
  <c r="B5128" i="5"/>
  <c r="B5129" i="5"/>
  <c r="B5130" i="5"/>
  <c r="B5131" i="5"/>
  <c r="B5132" i="5"/>
  <c r="B5133" i="5"/>
  <c r="B5134" i="5"/>
  <c r="B5135" i="5"/>
  <c r="B5136" i="5"/>
  <c r="B5137" i="5"/>
  <c r="B5138" i="5"/>
  <c r="B5139" i="5"/>
  <c r="B5140" i="5"/>
  <c r="B5141" i="5"/>
  <c r="B5142" i="5"/>
  <c r="B5143" i="5"/>
  <c r="B5144" i="5"/>
  <c r="B5145" i="5"/>
  <c r="B5146" i="5"/>
  <c r="B5147" i="5"/>
  <c r="B5148" i="5"/>
  <c r="B5149" i="5"/>
  <c r="B5150" i="5"/>
  <c r="B5151" i="5"/>
  <c r="B5152" i="5"/>
  <c r="B5153" i="5"/>
  <c r="B5154" i="5"/>
  <c r="B5155" i="5"/>
  <c r="B5156" i="5"/>
  <c r="B5157" i="5"/>
  <c r="B5158" i="5"/>
  <c r="B5159" i="5"/>
  <c r="B5160" i="5"/>
  <c r="B5161" i="5"/>
  <c r="B5162" i="5"/>
  <c r="B5163" i="5"/>
  <c r="B5164" i="5"/>
  <c r="B5165" i="5"/>
  <c r="B5166" i="5"/>
  <c r="B5167" i="5"/>
  <c r="B5168" i="5"/>
  <c r="B5169" i="5"/>
  <c r="B5170" i="5"/>
  <c r="B5171" i="5"/>
  <c r="B5172" i="5"/>
  <c r="B5173" i="5"/>
  <c r="B5174" i="5"/>
  <c r="B5175" i="5"/>
  <c r="B5176" i="5"/>
  <c r="B5177" i="5"/>
  <c r="B5178" i="5"/>
  <c r="B5179" i="5"/>
  <c r="B5180" i="5"/>
  <c r="B5181" i="5"/>
  <c r="B5182" i="5"/>
  <c r="B5183" i="5"/>
  <c r="B5184" i="5"/>
  <c r="B5185" i="5"/>
  <c r="B5186" i="5"/>
  <c r="B5187" i="5"/>
  <c r="B5188" i="5"/>
  <c r="B5189" i="5"/>
  <c r="B5190" i="5"/>
  <c r="B5191" i="5"/>
  <c r="B5192" i="5"/>
  <c r="B5193" i="5"/>
  <c r="B5194" i="5"/>
  <c r="B5195" i="5"/>
  <c r="B5196" i="5"/>
  <c r="B5197" i="5"/>
  <c r="B5198" i="5"/>
  <c r="B5199" i="5"/>
  <c r="B5200" i="5"/>
  <c r="B5201" i="5"/>
  <c r="B5202" i="5"/>
  <c r="B5203" i="5"/>
  <c r="B5204" i="5"/>
  <c r="B5205" i="5"/>
  <c r="B5206" i="5"/>
  <c r="B5207" i="5"/>
  <c r="B5208" i="5"/>
  <c r="B5209" i="5"/>
  <c r="B5210" i="5"/>
  <c r="B5211" i="5"/>
  <c r="B5212" i="5"/>
  <c r="B5213" i="5"/>
  <c r="B5214" i="5"/>
  <c r="B5215" i="5"/>
  <c r="B5216" i="5"/>
  <c r="B5217" i="5"/>
  <c r="B5218" i="5"/>
  <c r="B5219" i="5"/>
  <c r="B5220" i="5"/>
  <c r="B5221" i="5"/>
  <c r="B5222" i="5"/>
  <c r="B5223" i="5"/>
  <c r="B5224" i="5"/>
  <c r="B5225" i="5"/>
  <c r="B5226" i="5"/>
  <c r="B5227" i="5"/>
  <c r="B5228" i="5"/>
  <c r="B5229" i="5"/>
  <c r="B5230" i="5"/>
  <c r="B5231" i="5"/>
  <c r="B5232" i="5"/>
  <c r="B5233" i="5"/>
  <c r="B5234" i="5"/>
  <c r="B5235" i="5"/>
  <c r="B5236" i="5"/>
  <c r="B5237" i="5"/>
  <c r="B5238" i="5"/>
  <c r="B5239" i="5"/>
  <c r="B5240" i="5"/>
  <c r="B5241" i="5"/>
  <c r="B5242" i="5"/>
  <c r="B5243" i="5"/>
  <c r="B5244" i="5"/>
  <c r="B5245" i="5"/>
  <c r="B5246" i="5"/>
  <c r="B5247" i="5"/>
  <c r="B5248" i="5"/>
  <c r="B5249" i="5"/>
  <c r="B5250" i="5"/>
  <c r="B5251" i="5"/>
  <c r="B5252" i="5"/>
  <c r="B5253" i="5"/>
  <c r="B5254" i="5"/>
  <c r="B5255" i="5"/>
  <c r="B5256" i="5"/>
  <c r="B5257" i="5"/>
  <c r="B5258" i="5"/>
  <c r="B5259" i="5"/>
  <c r="B5260" i="5"/>
  <c r="B5261" i="5"/>
  <c r="B5262" i="5"/>
  <c r="B5263" i="5"/>
  <c r="B5264" i="5"/>
  <c r="B5265" i="5"/>
  <c r="B5266" i="5"/>
  <c r="B5267" i="5"/>
  <c r="B5268" i="5"/>
  <c r="B5269" i="5"/>
  <c r="B5270" i="5"/>
  <c r="B5271" i="5"/>
  <c r="B5272" i="5"/>
  <c r="B5273" i="5"/>
  <c r="B5274" i="5"/>
  <c r="B5275" i="5"/>
  <c r="B5276" i="5"/>
  <c r="B5277" i="5"/>
  <c r="B5278" i="5"/>
  <c r="B5279" i="5"/>
  <c r="B5280" i="5"/>
  <c r="B5281" i="5"/>
  <c r="B5282" i="5"/>
  <c r="B5283" i="5"/>
  <c r="B5284" i="5"/>
  <c r="B5285" i="5"/>
  <c r="B5286" i="5"/>
  <c r="B5287" i="5"/>
  <c r="B5288" i="5"/>
  <c r="B5289" i="5"/>
  <c r="B5290" i="5"/>
  <c r="B5291" i="5"/>
  <c r="B5292" i="5"/>
  <c r="B5293" i="5"/>
  <c r="B5294" i="5"/>
  <c r="B5295" i="5"/>
  <c r="B5296" i="5"/>
  <c r="B5297" i="5"/>
  <c r="B5298" i="5"/>
  <c r="B5299" i="5"/>
  <c r="B5300" i="5"/>
  <c r="B5301" i="5"/>
  <c r="B5302" i="5"/>
  <c r="B5303" i="5"/>
  <c r="B5304" i="5"/>
  <c r="B5305" i="5"/>
  <c r="B5306" i="5"/>
  <c r="B5307" i="5"/>
  <c r="B5308" i="5"/>
  <c r="B5309" i="5"/>
  <c r="B5310" i="5"/>
  <c r="B5311" i="5"/>
  <c r="B5312" i="5"/>
  <c r="B5313" i="5"/>
  <c r="B5314" i="5"/>
  <c r="B5315" i="5"/>
  <c r="B5316" i="5"/>
  <c r="B5317" i="5"/>
  <c r="B5318" i="5"/>
  <c r="B5319" i="5"/>
  <c r="B5320" i="5"/>
  <c r="B5321" i="5"/>
  <c r="B5322" i="5"/>
  <c r="B5323" i="5"/>
  <c r="B5324" i="5"/>
  <c r="B5325" i="5"/>
  <c r="B5326" i="5"/>
  <c r="B5327" i="5"/>
  <c r="B5328" i="5"/>
  <c r="B5329" i="5"/>
  <c r="B5330" i="5"/>
  <c r="B5331" i="5"/>
  <c r="B5332" i="5"/>
  <c r="B5333" i="5"/>
  <c r="B5334" i="5"/>
  <c r="B5335" i="5"/>
  <c r="B5336" i="5"/>
  <c r="B5337" i="5"/>
  <c r="B5338" i="5"/>
  <c r="B5339" i="5"/>
  <c r="B5340" i="5"/>
  <c r="B5341" i="5"/>
  <c r="B5342" i="5"/>
  <c r="B5343" i="5"/>
  <c r="B5344" i="5"/>
  <c r="B5345" i="5"/>
  <c r="B5346" i="5"/>
  <c r="B5347" i="5"/>
  <c r="B5348" i="5"/>
  <c r="B5349" i="5"/>
  <c r="B5350" i="5"/>
  <c r="B5351" i="5"/>
  <c r="B5352" i="5"/>
  <c r="B5353" i="5"/>
  <c r="B5354" i="5"/>
  <c r="B5355" i="5"/>
  <c r="B5356" i="5"/>
  <c r="B5357" i="5"/>
  <c r="B5358" i="5"/>
  <c r="B5359" i="5"/>
  <c r="B5360" i="5"/>
  <c r="B5361" i="5"/>
  <c r="B5362" i="5"/>
  <c r="B5363" i="5"/>
  <c r="B5364" i="5"/>
  <c r="B5365" i="5"/>
  <c r="B5366" i="5"/>
  <c r="B5367" i="5"/>
  <c r="B5368" i="5"/>
  <c r="B5369" i="5"/>
  <c r="B5370" i="5"/>
  <c r="B5371" i="5"/>
  <c r="B5372" i="5"/>
  <c r="B5373" i="5"/>
  <c r="B5374" i="5"/>
  <c r="B5375" i="5"/>
  <c r="B5376" i="5"/>
  <c r="B5377" i="5"/>
  <c r="B5378" i="5"/>
  <c r="B5379" i="5"/>
  <c r="B5380" i="5"/>
  <c r="B5381" i="5"/>
  <c r="B5382" i="5"/>
  <c r="B5383" i="5"/>
  <c r="B5384" i="5"/>
  <c r="B5385" i="5"/>
  <c r="B5386" i="5"/>
  <c r="B5387" i="5"/>
  <c r="B5388" i="5"/>
  <c r="B5389" i="5"/>
  <c r="B5390" i="5"/>
  <c r="B5391" i="5"/>
  <c r="B5392" i="5"/>
  <c r="B5393" i="5"/>
  <c r="B5394" i="5"/>
  <c r="B5395" i="5"/>
  <c r="B5396" i="5"/>
  <c r="B5397" i="5"/>
  <c r="B5398" i="5"/>
  <c r="B5399" i="5"/>
  <c r="B5400" i="5"/>
  <c r="B5401" i="5"/>
  <c r="B5402" i="5"/>
  <c r="B5403" i="5"/>
  <c r="B5404" i="5"/>
  <c r="B5405" i="5"/>
  <c r="B5406" i="5"/>
  <c r="B5407" i="5"/>
  <c r="B5408" i="5"/>
  <c r="B5409" i="5"/>
  <c r="B5410" i="5"/>
  <c r="B5411" i="5"/>
  <c r="B5412" i="5"/>
  <c r="B5413" i="5"/>
  <c r="B5414" i="5"/>
  <c r="B5415" i="5"/>
  <c r="B5416" i="5"/>
  <c r="B5417" i="5"/>
  <c r="B5418" i="5"/>
  <c r="B5419" i="5"/>
  <c r="B5420" i="5"/>
  <c r="B5421" i="5"/>
  <c r="B5422" i="5"/>
  <c r="B5423" i="5"/>
  <c r="B5424" i="5"/>
  <c r="B5425" i="5"/>
  <c r="B5426" i="5"/>
  <c r="B5427" i="5"/>
  <c r="B5428" i="5"/>
  <c r="B5429" i="5"/>
  <c r="B5430" i="5"/>
  <c r="B5431" i="5"/>
  <c r="B5432" i="5"/>
  <c r="B5433" i="5"/>
  <c r="B5434" i="5"/>
  <c r="B5435" i="5"/>
  <c r="B5436" i="5"/>
  <c r="B5437" i="5"/>
  <c r="B5438" i="5"/>
  <c r="B5439" i="5"/>
  <c r="B5440" i="5"/>
  <c r="B5441" i="5"/>
  <c r="B5442" i="5"/>
  <c r="B5443" i="5"/>
  <c r="B5444" i="5"/>
  <c r="B5445" i="5"/>
  <c r="B5446" i="5"/>
  <c r="B5447" i="5"/>
  <c r="B5448" i="5"/>
  <c r="B5449" i="5"/>
  <c r="B5450" i="5"/>
  <c r="B5451" i="5"/>
  <c r="B5452" i="5"/>
  <c r="B5453" i="5"/>
  <c r="B5454" i="5"/>
  <c r="B5455" i="5"/>
  <c r="B5456" i="5"/>
  <c r="B5457" i="5"/>
  <c r="B5458" i="5"/>
  <c r="B5459" i="5"/>
  <c r="B5460" i="5"/>
  <c r="B5461" i="5"/>
  <c r="B5462" i="5"/>
  <c r="B5463" i="5"/>
  <c r="B5464" i="5"/>
  <c r="B5465" i="5"/>
  <c r="B5466" i="5"/>
  <c r="B5467" i="5"/>
  <c r="B5468" i="5"/>
  <c r="B5469" i="5"/>
  <c r="B5470" i="5"/>
  <c r="B5471" i="5"/>
  <c r="B5472" i="5"/>
  <c r="B5473" i="5"/>
  <c r="B5474" i="5"/>
  <c r="B5475" i="5"/>
  <c r="B5476" i="5"/>
  <c r="B5477" i="5"/>
  <c r="B5478" i="5"/>
  <c r="B5479" i="5"/>
  <c r="B5480" i="5"/>
  <c r="B5481" i="5"/>
  <c r="B5482" i="5"/>
  <c r="B5483" i="5"/>
  <c r="B5484" i="5"/>
  <c r="B5485" i="5"/>
  <c r="B5486" i="5"/>
  <c r="B5487" i="5"/>
  <c r="B5488" i="5"/>
  <c r="B5489" i="5"/>
  <c r="B5490" i="5"/>
  <c r="B5491" i="5"/>
  <c r="B5492" i="5"/>
  <c r="B5493" i="5"/>
  <c r="B5494" i="5"/>
  <c r="B5495" i="5"/>
  <c r="B5496" i="5"/>
  <c r="B5497" i="5"/>
  <c r="B5498" i="5"/>
  <c r="B5499" i="5"/>
  <c r="B5500" i="5"/>
  <c r="B5501" i="5"/>
  <c r="B5502" i="5"/>
  <c r="B5503" i="5"/>
  <c r="B5504" i="5"/>
  <c r="B5505" i="5"/>
  <c r="B5506" i="5"/>
  <c r="B5507" i="5"/>
  <c r="B5508" i="5"/>
  <c r="B5509" i="5"/>
  <c r="B5510" i="5"/>
  <c r="B5511" i="5"/>
  <c r="B5512" i="5"/>
  <c r="B5513" i="5"/>
  <c r="B5514" i="5"/>
  <c r="B5515" i="5"/>
  <c r="B5516" i="5"/>
  <c r="B5517" i="5"/>
  <c r="B5518" i="5"/>
  <c r="B5519" i="5"/>
  <c r="B5520" i="5"/>
  <c r="B5521" i="5"/>
  <c r="B5522" i="5"/>
  <c r="B5523" i="5"/>
  <c r="B5524" i="5"/>
  <c r="B5525" i="5"/>
  <c r="B5526" i="5"/>
  <c r="B5527" i="5"/>
  <c r="B5528" i="5"/>
  <c r="B5529" i="5"/>
  <c r="B5530" i="5"/>
  <c r="B5531" i="5"/>
  <c r="B5532" i="5"/>
  <c r="B5533" i="5"/>
  <c r="B5534" i="5"/>
  <c r="B5535" i="5"/>
  <c r="B5536" i="5"/>
  <c r="B5537" i="5"/>
  <c r="B5538" i="5"/>
  <c r="B5539" i="5"/>
  <c r="B5540" i="5"/>
  <c r="B5541" i="5"/>
  <c r="B5542" i="5"/>
  <c r="B5543" i="5"/>
  <c r="B5544" i="5"/>
  <c r="B5545" i="5"/>
  <c r="B5546" i="5"/>
  <c r="B5547" i="5"/>
  <c r="B5548" i="5"/>
  <c r="B5549" i="5"/>
  <c r="B5550" i="5"/>
  <c r="B5551" i="5"/>
  <c r="B5552" i="5"/>
  <c r="B5553" i="5"/>
  <c r="B5554" i="5"/>
  <c r="B5555" i="5"/>
  <c r="B5556" i="5"/>
  <c r="B5557" i="5"/>
  <c r="B5558" i="5"/>
  <c r="B5559" i="5"/>
  <c r="B5560" i="5"/>
  <c r="B5561" i="5"/>
  <c r="B5562" i="5"/>
  <c r="B5563" i="5"/>
  <c r="B5564" i="5"/>
  <c r="B5565" i="5"/>
  <c r="B5566" i="5"/>
  <c r="B5567" i="5"/>
  <c r="B5568" i="5"/>
  <c r="B5569" i="5"/>
  <c r="B5570" i="5"/>
  <c r="B5571" i="5"/>
  <c r="B5572" i="5"/>
  <c r="B5573" i="5"/>
  <c r="B5574" i="5"/>
  <c r="B5575" i="5"/>
  <c r="B5576" i="5"/>
  <c r="B5577" i="5"/>
  <c r="B5578" i="5"/>
  <c r="B5579" i="5"/>
  <c r="B5580" i="5"/>
  <c r="B5581" i="5"/>
  <c r="B5582" i="5"/>
  <c r="B5583" i="5"/>
  <c r="B5584" i="5"/>
  <c r="B5585" i="5"/>
  <c r="B5586" i="5"/>
  <c r="B5587" i="5"/>
  <c r="B5588" i="5"/>
  <c r="B5589" i="5"/>
  <c r="B5590" i="5"/>
  <c r="B5591" i="5"/>
  <c r="B5592" i="5"/>
  <c r="B5593" i="5"/>
  <c r="B5594" i="5"/>
  <c r="B5595" i="5"/>
  <c r="B5596" i="5"/>
  <c r="B5597" i="5"/>
  <c r="B5598" i="5"/>
  <c r="B5599" i="5"/>
  <c r="B5600" i="5"/>
  <c r="B5601" i="5"/>
  <c r="B5602" i="5"/>
  <c r="B5603" i="5"/>
  <c r="B5604" i="5"/>
  <c r="B5605" i="5"/>
  <c r="B5606" i="5"/>
  <c r="B5607" i="5"/>
  <c r="B5608" i="5"/>
  <c r="B5609" i="5"/>
  <c r="B5610" i="5"/>
  <c r="B5611" i="5"/>
  <c r="B5612" i="5"/>
  <c r="B5613" i="5"/>
  <c r="B5614" i="5"/>
  <c r="B5615" i="5"/>
  <c r="B5616" i="5"/>
  <c r="B5617" i="5"/>
  <c r="B5618" i="5"/>
  <c r="B5619" i="5"/>
  <c r="B5620" i="5"/>
  <c r="B5621" i="5"/>
  <c r="B5622" i="5"/>
  <c r="B5623" i="5"/>
  <c r="B5624" i="5"/>
  <c r="B5625" i="5"/>
  <c r="B5626" i="5"/>
  <c r="B5627" i="5"/>
  <c r="B5628" i="5"/>
  <c r="B5629" i="5"/>
  <c r="B5630" i="5"/>
  <c r="B5631" i="5"/>
  <c r="B5632" i="5"/>
  <c r="B5633" i="5"/>
  <c r="B5634" i="5"/>
  <c r="B5635" i="5"/>
  <c r="B5636" i="5"/>
  <c r="B5637" i="5"/>
  <c r="B5638" i="5"/>
  <c r="B5639" i="5"/>
  <c r="B5640" i="5"/>
  <c r="B5641" i="5"/>
  <c r="B5642" i="5"/>
  <c r="B5643" i="5"/>
  <c r="B5644" i="5"/>
  <c r="B5645" i="5"/>
  <c r="B5646" i="5"/>
  <c r="B5647" i="5"/>
  <c r="B5648" i="5"/>
  <c r="B5649" i="5"/>
  <c r="B5650" i="5"/>
  <c r="B5651" i="5"/>
  <c r="B5652" i="5"/>
  <c r="B5653" i="5"/>
  <c r="B5654" i="5"/>
  <c r="B5655" i="5"/>
  <c r="B5656" i="5"/>
  <c r="B5657" i="5"/>
  <c r="B5658" i="5"/>
  <c r="B5659" i="5"/>
  <c r="B5660" i="5"/>
  <c r="B5661" i="5"/>
  <c r="B5662" i="5"/>
  <c r="B5663" i="5"/>
  <c r="B5664" i="5"/>
  <c r="B5665" i="5"/>
  <c r="B5666" i="5"/>
  <c r="B5667" i="5"/>
  <c r="B5668" i="5"/>
  <c r="B5669" i="5"/>
  <c r="B5670" i="5"/>
  <c r="B5671" i="5"/>
  <c r="B5672" i="5"/>
  <c r="B5673" i="5"/>
  <c r="B5674" i="5"/>
  <c r="B5675" i="5"/>
  <c r="B5676" i="5"/>
  <c r="B5677" i="5"/>
  <c r="B5678" i="5"/>
  <c r="B5679" i="5"/>
  <c r="B5680" i="5"/>
  <c r="B5681" i="5"/>
  <c r="B5682" i="5"/>
  <c r="B5683" i="5"/>
  <c r="B5684" i="5"/>
  <c r="B5685" i="5"/>
  <c r="B5686" i="5"/>
  <c r="B5687" i="5"/>
  <c r="B5688" i="5"/>
  <c r="B5689" i="5"/>
  <c r="B5690" i="5"/>
  <c r="B5691" i="5"/>
  <c r="B5692" i="5"/>
  <c r="B5693" i="5"/>
  <c r="B5694" i="5"/>
  <c r="B5695" i="5"/>
  <c r="B5696" i="5"/>
  <c r="B5697" i="5"/>
  <c r="B5698" i="5"/>
  <c r="B5699" i="5"/>
  <c r="B5700" i="5"/>
  <c r="B5701" i="5"/>
  <c r="B5702" i="5"/>
  <c r="B5703" i="5"/>
  <c r="B5704" i="5"/>
  <c r="B5705" i="5"/>
  <c r="B5706" i="5"/>
  <c r="B5707" i="5"/>
  <c r="B5708" i="5"/>
  <c r="B5709" i="5"/>
  <c r="B5710" i="5"/>
  <c r="B5711" i="5"/>
  <c r="B5712" i="5"/>
  <c r="B5713" i="5"/>
  <c r="B5714" i="5"/>
  <c r="B5715" i="5"/>
  <c r="B5716" i="5"/>
  <c r="B5717" i="5"/>
  <c r="B5718" i="5"/>
  <c r="B5719" i="5"/>
  <c r="B5720" i="5"/>
  <c r="B5721" i="5"/>
  <c r="B5722" i="5"/>
  <c r="B5723" i="5"/>
  <c r="B5724" i="5"/>
  <c r="B5725" i="5"/>
  <c r="B5726" i="5"/>
  <c r="B5727" i="5"/>
  <c r="B5728" i="5"/>
  <c r="B5729" i="5"/>
  <c r="B5730" i="5"/>
  <c r="B5731" i="5"/>
  <c r="B5732" i="5"/>
  <c r="B5733" i="5"/>
  <c r="B5734" i="5"/>
  <c r="B5735" i="5"/>
  <c r="B5736" i="5"/>
  <c r="B5737" i="5"/>
  <c r="B5738" i="5"/>
  <c r="B5739" i="5"/>
  <c r="B5740" i="5"/>
  <c r="B5741" i="5"/>
  <c r="B5742" i="5"/>
  <c r="B5743" i="5"/>
  <c r="B5744" i="5"/>
  <c r="B5745" i="5"/>
  <c r="B5746" i="5"/>
  <c r="B5747" i="5"/>
  <c r="B5748" i="5"/>
  <c r="B5749" i="5"/>
  <c r="B5750" i="5"/>
  <c r="B5751" i="5"/>
  <c r="B5752" i="5"/>
  <c r="B5753" i="5"/>
  <c r="B5754" i="5"/>
  <c r="B5755" i="5"/>
  <c r="B5756" i="5"/>
  <c r="B5757" i="5"/>
  <c r="B5758" i="5"/>
  <c r="B5759" i="5"/>
  <c r="B5760" i="5"/>
  <c r="B5761" i="5"/>
  <c r="B5762" i="5"/>
  <c r="B5763" i="5"/>
  <c r="B5764" i="5"/>
  <c r="B5765" i="5"/>
  <c r="B5766" i="5"/>
  <c r="B5767" i="5"/>
  <c r="B5768" i="5"/>
  <c r="B5769" i="5"/>
  <c r="B5770" i="5"/>
  <c r="B5771" i="5"/>
  <c r="B5772" i="5"/>
  <c r="B5773" i="5"/>
  <c r="B5774" i="5"/>
  <c r="B5775" i="5"/>
  <c r="B5776" i="5"/>
  <c r="B5777" i="5"/>
  <c r="B5778" i="5"/>
  <c r="B5779" i="5"/>
  <c r="B5780" i="5"/>
  <c r="B5781" i="5"/>
  <c r="B5782" i="5"/>
  <c r="B5783" i="5"/>
  <c r="B5784" i="5"/>
  <c r="B5785" i="5"/>
  <c r="B5786" i="5"/>
  <c r="B5787" i="5"/>
  <c r="B5788" i="5"/>
  <c r="B5789" i="5"/>
  <c r="B5790" i="5"/>
  <c r="B5791" i="5"/>
  <c r="B5792" i="5"/>
  <c r="B5793" i="5"/>
  <c r="B5794" i="5"/>
  <c r="B5795" i="5"/>
  <c r="B5796" i="5"/>
  <c r="B5797" i="5"/>
  <c r="B5798" i="5"/>
  <c r="B5799" i="5"/>
  <c r="B5800" i="5"/>
  <c r="B5801" i="5"/>
  <c r="B5802" i="5"/>
  <c r="B5803" i="5"/>
  <c r="B5804" i="5"/>
  <c r="B5805" i="5"/>
  <c r="B5806" i="5"/>
  <c r="B5807" i="5"/>
  <c r="B5808" i="5"/>
  <c r="B5809" i="5"/>
  <c r="B5810" i="5"/>
  <c r="B5811" i="5"/>
  <c r="B5812" i="5"/>
  <c r="B5813" i="5"/>
  <c r="B5814" i="5"/>
  <c r="B5815" i="5"/>
  <c r="B5816" i="5"/>
  <c r="B5817" i="5"/>
  <c r="B5818" i="5"/>
  <c r="B5819" i="5"/>
  <c r="B5820" i="5"/>
  <c r="B5821" i="5"/>
  <c r="B5822" i="5"/>
  <c r="B5823" i="5"/>
  <c r="B5824" i="5"/>
  <c r="B5825" i="5"/>
  <c r="B5826" i="5"/>
  <c r="B5827" i="5"/>
  <c r="B5828" i="5"/>
  <c r="B5829" i="5"/>
  <c r="B5830" i="5"/>
  <c r="B5831" i="5"/>
  <c r="B5832" i="5"/>
  <c r="B5833" i="5"/>
  <c r="B5834" i="5"/>
  <c r="B5835" i="5"/>
  <c r="B5836" i="5"/>
  <c r="B5837" i="5"/>
  <c r="B5838" i="5"/>
  <c r="B5839" i="5"/>
  <c r="B5840" i="5"/>
  <c r="B5841" i="5"/>
  <c r="B5842" i="5"/>
  <c r="B5843" i="5"/>
  <c r="B5844" i="5"/>
  <c r="B5845" i="5"/>
  <c r="B5846" i="5"/>
  <c r="B5847" i="5"/>
  <c r="B5848" i="5"/>
  <c r="B5849" i="5"/>
  <c r="B5850" i="5"/>
  <c r="B5851" i="5"/>
  <c r="B5852" i="5"/>
  <c r="B5853" i="5"/>
  <c r="B5854" i="5"/>
  <c r="B5855" i="5"/>
  <c r="B5856" i="5"/>
  <c r="B5857" i="5"/>
  <c r="B5858" i="5"/>
  <c r="B5859" i="5"/>
  <c r="B5860" i="5"/>
  <c r="B5861" i="5"/>
  <c r="B5862" i="5"/>
  <c r="B5863" i="5"/>
  <c r="B5864" i="5"/>
  <c r="B5865" i="5"/>
  <c r="B5866" i="5"/>
  <c r="B5867" i="5"/>
  <c r="B5868" i="5"/>
  <c r="B5869" i="5"/>
  <c r="B5870" i="5"/>
  <c r="B5871" i="5"/>
  <c r="B5872" i="5"/>
  <c r="B5873" i="5"/>
  <c r="B5874" i="5"/>
  <c r="B5875" i="5"/>
  <c r="B5876" i="5"/>
  <c r="B5877" i="5"/>
  <c r="B5878" i="5"/>
  <c r="B5879" i="5"/>
  <c r="B5880" i="5"/>
  <c r="B5881" i="5"/>
  <c r="B5882" i="5"/>
  <c r="B5883" i="5"/>
  <c r="B5884" i="5"/>
  <c r="B5885" i="5"/>
  <c r="B5886" i="5"/>
  <c r="B5887" i="5"/>
  <c r="B5888" i="5"/>
  <c r="B5889" i="5"/>
  <c r="B5890" i="5"/>
  <c r="B5891" i="5"/>
  <c r="B5892" i="5"/>
  <c r="B5893" i="5"/>
  <c r="B5894" i="5"/>
  <c r="B5895" i="5"/>
  <c r="B5896" i="5"/>
  <c r="B5897" i="5"/>
  <c r="B5898" i="5"/>
  <c r="B5899" i="5"/>
  <c r="B5900" i="5"/>
  <c r="B5901" i="5"/>
  <c r="B5902" i="5"/>
  <c r="B5903" i="5"/>
  <c r="B5904" i="5"/>
  <c r="B5905" i="5"/>
  <c r="B5906" i="5"/>
  <c r="B5907" i="5"/>
  <c r="B5908" i="5"/>
  <c r="B5909" i="5"/>
  <c r="B5910" i="5"/>
  <c r="B5911" i="5"/>
  <c r="B5912" i="5"/>
  <c r="B5913" i="5"/>
  <c r="B5914" i="5"/>
  <c r="B5915" i="5"/>
  <c r="B5916" i="5"/>
  <c r="B5917" i="5"/>
  <c r="B5918" i="5"/>
  <c r="B5919" i="5"/>
  <c r="B5920" i="5"/>
  <c r="B5921" i="5"/>
  <c r="B5922" i="5"/>
  <c r="B5923" i="5"/>
  <c r="B5924" i="5"/>
  <c r="B5925" i="5"/>
  <c r="B5926" i="5"/>
  <c r="B5927" i="5"/>
  <c r="B5928" i="5"/>
  <c r="B5929" i="5"/>
  <c r="B5930" i="5"/>
  <c r="B5931" i="5"/>
  <c r="B5932" i="5"/>
  <c r="B5933" i="5"/>
  <c r="B5934" i="5"/>
  <c r="B5935" i="5"/>
  <c r="B5936" i="5"/>
  <c r="B5937" i="5"/>
  <c r="B5938" i="5"/>
  <c r="B5939" i="5"/>
  <c r="B5940" i="5"/>
  <c r="B5941" i="5"/>
  <c r="B5942" i="5"/>
  <c r="B5943" i="5"/>
  <c r="B5944" i="5"/>
  <c r="B5945" i="5"/>
  <c r="B5946" i="5"/>
  <c r="B5947" i="5"/>
  <c r="B5948" i="5"/>
  <c r="B5949" i="5"/>
  <c r="B5950" i="5"/>
  <c r="B5951" i="5"/>
  <c r="B5952" i="5"/>
  <c r="B5953" i="5"/>
  <c r="B5954" i="5"/>
  <c r="B5955" i="5"/>
  <c r="B5956" i="5"/>
  <c r="B5957" i="5"/>
  <c r="B5958" i="5"/>
  <c r="B5959" i="5"/>
  <c r="B5960" i="5"/>
  <c r="B5961" i="5"/>
  <c r="B5962" i="5"/>
  <c r="B5963" i="5"/>
  <c r="B5964" i="5"/>
  <c r="B5965" i="5"/>
  <c r="B5966" i="5"/>
  <c r="B5967" i="5"/>
  <c r="B5968" i="5"/>
  <c r="B5969" i="5"/>
  <c r="B5970" i="5"/>
  <c r="B5971" i="5"/>
  <c r="B5972" i="5"/>
  <c r="B5973" i="5"/>
  <c r="B5974" i="5"/>
  <c r="B5975" i="5"/>
  <c r="B5976" i="5"/>
  <c r="B5977" i="5"/>
  <c r="B5978" i="5"/>
  <c r="B5979" i="5"/>
  <c r="B5980" i="5"/>
  <c r="B5981" i="5"/>
  <c r="B5982" i="5"/>
  <c r="B5983" i="5"/>
  <c r="B5984" i="5"/>
  <c r="B5985" i="5"/>
  <c r="B5986" i="5"/>
  <c r="B5987" i="5"/>
  <c r="B5988" i="5"/>
  <c r="B5989" i="5"/>
  <c r="B5990" i="5"/>
  <c r="B5991" i="5"/>
  <c r="B5992" i="5"/>
  <c r="B5993" i="5"/>
  <c r="B5994" i="5"/>
  <c r="B5995" i="5"/>
  <c r="B5996" i="5"/>
  <c r="B5997" i="5"/>
  <c r="B5998" i="5"/>
  <c r="B5999" i="5"/>
  <c r="B6000" i="5"/>
  <c r="B6001" i="5"/>
  <c r="B6002" i="5"/>
  <c r="B6003" i="5"/>
  <c r="B6004" i="5"/>
  <c r="B6005" i="5"/>
  <c r="B6006" i="5"/>
  <c r="B6007" i="5"/>
  <c r="B6008" i="5"/>
  <c r="B6009" i="5"/>
  <c r="B6010" i="5"/>
  <c r="B6011" i="5"/>
  <c r="B6012" i="5"/>
  <c r="B6013" i="5"/>
  <c r="B6014" i="5"/>
  <c r="B6015" i="5"/>
  <c r="B6016" i="5"/>
  <c r="B6017" i="5"/>
  <c r="B6018" i="5"/>
  <c r="B6019" i="5"/>
  <c r="B6020" i="5"/>
  <c r="B6021" i="5"/>
  <c r="B6022" i="5"/>
  <c r="B6023" i="5"/>
  <c r="B6024" i="5"/>
  <c r="B6025" i="5"/>
  <c r="B6026" i="5"/>
  <c r="B6027" i="5"/>
  <c r="B6028" i="5"/>
  <c r="B6029" i="5"/>
  <c r="B6030" i="5"/>
  <c r="B6031" i="5"/>
  <c r="B6032" i="5"/>
  <c r="B6033" i="5"/>
  <c r="B6034" i="5"/>
  <c r="B6035" i="5"/>
  <c r="B6036" i="5"/>
  <c r="B6037" i="5"/>
  <c r="B6038" i="5"/>
  <c r="B6039" i="5"/>
  <c r="B6040" i="5"/>
  <c r="B6041" i="5"/>
  <c r="B6042" i="5"/>
  <c r="B6043" i="5"/>
  <c r="B6044" i="5"/>
  <c r="B6045" i="5"/>
  <c r="B6046" i="5"/>
  <c r="B6047" i="5"/>
  <c r="B6048" i="5"/>
  <c r="B6049" i="5"/>
  <c r="B6050" i="5"/>
  <c r="B6051" i="5"/>
  <c r="B6052" i="5"/>
  <c r="B6053" i="5"/>
  <c r="B6054" i="5"/>
  <c r="B6055" i="5"/>
  <c r="B6056" i="5"/>
  <c r="B6057" i="5"/>
  <c r="B6058" i="5"/>
  <c r="B6059" i="5"/>
  <c r="B6060" i="5"/>
  <c r="B6061" i="5"/>
  <c r="B6062" i="5"/>
  <c r="B6063" i="5"/>
  <c r="B6064" i="5"/>
  <c r="B6065" i="5"/>
  <c r="B6066" i="5"/>
  <c r="B6067" i="5"/>
  <c r="B6068" i="5"/>
  <c r="B6069" i="5"/>
  <c r="B6070" i="5"/>
  <c r="B6071" i="5"/>
  <c r="B6072" i="5"/>
  <c r="B6073" i="5"/>
  <c r="B6074" i="5"/>
  <c r="B6075" i="5"/>
  <c r="B6076" i="5"/>
  <c r="B6077" i="5"/>
  <c r="B6078" i="5"/>
  <c r="B6079" i="5"/>
  <c r="B6080" i="5"/>
  <c r="B6081" i="5"/>
  <c r="B6082" i="5"/>
  <c r="B6083" i="5"/>
  <c r="B6084" i="5"/>
  <c r="B6085" i="5"/>
  <c r="B6086" i="5"/>
  <c r="B6087" i="5"/>
  <c r="B6088" i="5"/>
  <c r="B6089" i="5"/>
  <c r="B6090" i="5"/>
  <c r="B6091" i="5"/>
  <c r="B6092" i="5"/>
  <c r="B6093" i="5"/>
  <c r="B6094" i="5"/>
  <c r="B6095" i="5"/>
  <c r="B6096" i="5"/>
  <c r="B6097" i="5"/>
  <c r="B6098" i="5"/>
  <c r="B6099" i="5"/>
  <c r="B6100" i="5"/>
  <c r="B6101" i="5"/>
  <c r="B6102" i="5"/>
  <c r="B6103" i="5"/>
  <c r="B6104" i="5"/>
  <c r="B6105" i="5"/>
  <c r="B6106" i="5"/>
  <c r="B6107" i="5"/>
  <c r="B6108" i="5"/>
  <c r="B6109" i="5"/>
  <c r="B6110" i="5"/>
  <c r="B6111" i="5"/>
  <c r="B6112" i="5"/>
  <c r="B6113" i="5"/>
  <c r="B6114" i="5"/>
  <c r="B6115" i="5"/>
  <c r="B6116" i="5"/>
  <c r="B6117" i="5"/>
  <c r="B6118" i="5"/>
  <c r="B6119" i="5"/>
  <c r="B6120" i="5"/>
  <c r="B6121" i="5"/>
  <c r="B6122" i="5"/>
  <c r="B6123" i="5"/>
  <c r="B6124" i="5"/>
  <c r="B6125" i="5"/>
  <c r="B6126" i="5"/>
  <c r="B6127" i="5"/>
  <c r="B6128" i="5"/>
  <c r="B6129" i="5"/>
  <c r="B6130" i="5"/>
  <c r="B6131" i="5"/>
  <c r="B6132" i="5"/>
  <c r="B6133" i="5"/>
  <c r="B6134" i="5"/>
  <c r="B6135" i="5"/>
  <c r="B6136" i="5"/>
  <c r="B6137" i="5"/>
  <c r="B6138" i="5"/>
  <c r="B6139" i="5"/>
  <c r="B6140" i="5"/>
  <c r="B6141" i="5"/>
  <c r="B6142" i="5"/>
  <c r="B6143" i="5"/>
  <c r="B6144" i="5"/>
  <c r="B6145" i="5"/>
  <c r="B6146" i="5"/>
  <c r="B6147" i="5"/>
  <c r="B6148" i="5"/>
  <c r="B6149" i="5"/>
  <c r="B6150" i="5"/>
  <c r="B6151" i="5"/>
  <c r="B6152" i="5"/>
  <c r="B6153" i="5"/>
  <c r="B6154" i="5"/>
  <c r="B6155" i="5"/>
  <c r="B6156" i="5"/>
  <c r="B6157" i="5"/>
  <c r="B6158" i="5"/>
  <c r="B6159" i="5"/>
  <c r="B6160" i="5"/>
  <c r="B6161" i="5"/>
  <c r="B6162" i="5"/>
  <c r="B6163" i="5"/>
  <c r="B6164" i="5"/>
  <c r="B6165" i="5"/>
  <c r="B6166" i="5"/>
  <c r="B6167" i="5"/>
  <c r="B6168" i="5"/>
  <c r="B6169" i="5"/>
  <c r="B6170" i="5"/>
  <c r="B6171" i="5"/>
  <c r="B6172" i="5"/>
  <c r="B6173" i="5"/>
  <c r="B6174" i="5"/>
  <c r="B6175" i="5"/>
  <c r="B6176" i="5"/>
  <c r="B6177" i="5"/>
  <c r="B6178" i="5"/>
  <c r="B6179" i="5"/>
  <c r="B6180" i="5"/>
  <c r="B6181" i="5"/>
  <c r="B6182" i="5"/>
  <c r="B6183" i="5"/>
  <c r="B6184" i="5"/>
  <c r="B6185" i="5"/>
  <c r="B6186" i="5"/>
  <c r="B6187" i="5"/>
  <c r="B6188" i="5"/>
  <c r="B6189" i="5"/>
  <c r="B6190" i="5"/>
  <c r="B6191" i="5"/>
  <c r="B6192" i="5"/>
  <c r="B6193" i="5"/>
  <c r="B6194" i="5"/>
  <c r="B6195" i="5"/>
  <c r="B6196" i="5"/>
  <c r="B6197" i="5"/>
  <c r="B6198" i="5"/>
  <c r="B6199" i="5"/>
  <c r="B6200" i="5"/>
  <c r="B6201" i="5"/>
  <c r="B6202" i="5"/>
  <c r="B6203" i="5"/>
  <c r="B6204" i="5"/>
  <c r="B6205" i="5"/>
  <c r="B6206" i="5"/>
  <c r="B6207" i="5"/>
  <c r="B6208" i="5"/>
  <c r="B6209" i="5"/>
  <c r="B6210" i="5"/>
  <c r="B6211" i="5"/>
  <c r="B6212" i="5"/>
  <c r="B6213" i="5"/>
  <c r="B6214" i="5"/>
  <c r="B6215" i="5"/>
  <c r="B6216" i="5"/>
  <c r="B6217" i="5"/>
  <c r="B6218" i="5"/>
  <c r="B6219" i="5"/>
  <c r="B6220" i="5"/>
  <c r="B6221" i="5"/>
  <c r="B6222" i="5"/>
  <c r="B6223" i="5"/>
  <c r="B6224" i="5"/>
  <c r="B6225" i="5"/>
  <c r="B6226" i="5"/>
  <c r="B6227" i="5"/>
  <c r="B6228" i="5"/>
  <c r="B6229" i="5"/>
  <c r="B6230" i="5"/>
  <c r="B6231" i="5"/>
  <c r="B6232" i="5"/>
  <c r="B6233" i="5"/>
  <c r="B6234" i="5"/>
  <c r="B6235" i="5"/>
  <c r="B6236" i="5"/>
  <c r="B6237" i="5"/>
  <c r="B6238" i="5"/>
  <c r="B6239" i="5"/>
  <c r="B6240" i="5"/>
  <c r="B6241" i="5"/>
  <c r="B6242" i="5"/>
  <c r="B6243" i="5"/>
  <c r="B6244" i="5"/>
  <c r="B6245" i="5"/>
  <c r="B6246" i="5"/>
  <c r="B6247" i="5"/>
  <c r="B6248" i="5"/>
  <c r="B6249" i="5"/>
  <c r="B6250" i="5"/>
  <c r="B6251" i="5"/>
  <c r="B6252" i="5"/>
  <c r="B6253" i="5"/>
  <c r="B6254" i="5"/>
  <c r="B6255" i="5"/>
  <c r="B6256" i="5"/>
  <c r="B6257" i="5"/>
  <c r="B6258" i="5"/>
  <c r="B6259" i="5"/>
  <c r="B6260" i="5"/>
  <c r="B6261" i="5"/>
  <c r="B6262" i="5"/>
  <c r="B6263" i="5"/>
  <c r="B6264" i="5"/>
  <c r="B6265" i="5"/>
  <c r="B6266" i="5"/>
  <c r="B6267" i="5"/>
  <c r="B6268" i="5"/>
  <c r="B6269" i="5"/>
  <c r="B6270" i="5"/>
  <c r="B6271" i="5"/>
  <c r="B6272" i="5"/>
  <c r="B6273" i="5"/>
  <c r="B6274" i="5"/>
  <c r="B6275" i="5"/>
  <c r="B6276" i="5"/>
  <c r="B6277" i="5"/>
  <c r="B6278" i="5"/>
  <c r="B6279" i="5"/>
  <c r="B6280" i="5"/>
  <c r="B6281" i="5"/>
  <c r="B6282" i="5"/>
  <c r="B6283" i="5"/>
  <c r="B6284" i="5"/>
  <c r="B6285" i="5"/>
  <c r="B6286" i="5"/>
  <c r="B6287" i="5"/>
  <c r="B6288" i="5"/>
  <c r="B6289" i="5"/>
  <c r="B6290" i="5"/>
  <c r="B6291" i="5"/>
  <c r="B6292" i="5"/>
  <c r="B6293" i="5"/>
  <c r="B6294" i="5"/>
  <c r="B6295" i="5"/>
  <c r="B6296" i="5"/>
  <c r="B6297" i="5"/>
  <c r="B6298" i="5"/>
  <c r="B6299" i="5"/>
  <c r="B6300" i="5"/>
  <c r="B6301" i="5"/>
  <c r="B6302" i="5"/>
  <c r="B6303" i="5"/>
  <c r="B6304" i="5"/>
  <c r="B6305" i="5"/>
  <c r="B6306" i="5"/>
  <c r="B6307" i="5"/>
  <c r="B6308" i="5"/>
  <c r="B6309" i="5"/>
  <c r="B6310" i="5"/>
  <c r="B6311" i="5"/>
  <c r="B6312" i="5"/>
  <c r="B6313" i="5"/>
  <c r="B6314" i="5"/>
  <c r="B6315" i="5"/>
  <c r="B6316" i="5"/>
  <c r="B6317" i="5"/>
  <c r="B6318" i="5"/>
  <c r="B6319" i="5"/>
  <c r="B6320" i="5"/>
  <c r="B6321" i="5"/>
  <c r="B6322" i="5"/>
  <c r="B6323" i="5"/>
  <c r="B6324" i="5"/>
  <c r="B6325" i="5"/>
  <c r="B6326" i="5"/>
  <c r="B6327" i="5"/>
  <c r="B6328" i="5"/>
  <c r="B6329" i="5"/>
  <c r="B6330" i="5"/>
  <c r="B6331" i="5"/>
  <c r="B6332" i="5"/>
  <c r="B6333" i="5"/>
  <c r="B6334" i="5"/>
  <c r="B6335" i="5"/>
  <c r="B6336" i="5"/>
  <c r="B6337" i="5"/>
  <c r="B6338" i="5"/>
  <c r="B6339" i="5"/>
  <c r="B6340" i="5"/>
  <c r="B6341" i="5"/>
  <c r="B6342" i="5"/>
  <c r="B6343" i="5"/>
  <c r="B6344" i="5"/>
  <c r="B6345" i="5"/>
  <c r="B6346" i="5"/>
  <c r="B6347" i="5"/>
  <c r="B6348" i="5"/>
  <c r="B6349" i="5"/>
  <c r="B6350" i="5"/>
  <c r="B6351" i="5"/>
  <c r="B6352" i="5"/>
  <c r="B6353" i="5"/>
  <c r="B6354" i="5"/>
  <c r="B6355" i="5"/>
  <c r="B6356" i="5"/>
  <c r="B6357" i="5"/>
  <c r="B6358" i="5"/>
  <c r="B6359" i="5"/>
  <c r="B6360" i="5"/>
  <c r="B6361" i="5"/>
  <c r="B6362" i="5"/>
  <c r="B6363" i="5"/>
  <c r="B6364" i="5"/>
  <c r="B6365" i="5"/>
  <c r="B6366" i="5"/>
  <c r="B6367" i="5"/>
  <c r="B6368" i="5"/>
  <c r="B6369" i="5"/>
  <c r="B6370" i="5"/>
  <c r="B6371" i="5"/>
  <c r="B6372" i="5"/>
  <c r="B6373" i="5"/>
  <c r="B6374" i="5"/>
  <c r="B6375" i="5"/>
  <c r="B6376" i="5"/>
  <c r="B6377" i="5"/>
  <c r="B6378" i="5"/>
  <c r="B6379" i="5"/>
  <c r="B6380" i="5"/>
  <c r="B6381" i="5"/>
  <c r="B6382" i="5"/>
  <c r="B6383" i="5"/>
  <c r="B6384" i="5"/>
  <c r="B6385" i="5"/>
  <c r="B6386" i="5"/>
  <c r="B6387" i="5"/>
  <c r="B6388" i="5"/>
  <c r="B6389" i="5"/>
  <c r="B6390" i="5"/>
  <c r="B6391" i="5"/>
  <c r="B6392" i="5"/>
  <c r="B6393" i="5"/>
  <c r="B6394" i="5"/>
  <c r="B6395" i="5"/>
  <c r="B6396" i="5"/>
  <c r="B6397" i="5"/>
  <c r="B6398" i="5"/>
  <c r="B6399" i="5"/>
  <c r="B6400" i="5"/>
  <c r="B6401" i="5"/>
  <c r="B6402" i="5"/>
  <c r="B6403" i="5"/>
  <c r="B6404" i="5"/>
  <c r="B6405" i="5"/>
  <c r="B6406" i="5"/>
  <c r="B6407" i="5"/>
  <c r="B6408" i="5"/>
  <c r="B6409" i="5"/>
  <c r="B6410" i="5"/>
  <c r="B6411" i="5"/>
  <c r="B6412" i="5"/>
  <c r="B6413" i="5"/>
  <c r="B6414" i="5"/>
  <c r="B6415" i="5"/>
  <c r="B6416" i="5"/>
  <c r="B6417" i="5"/>
  <c r="B6418" i="5"/>
  <c r="B6419" i="5"/>
  <c r="B6420" i="5"/>
  <c r="B6421" i="5"/>
  <c r="B6422" i="5"/>
  <c r="B6423" i="5"/>
  <c r="B6424" i="5"/>
  <c r="B6425" i="5"/>
  <c r="B6426" i="5"/>
  <c r="B6427" i="5"/>
  <c r="B6428" i="5"/>
  <c r="B6429" i="5"/>
  <c r="B6430" i="5"/>
  <c r="B6431" i="5"/>
  <c r="B6432" i="5"/>
  <c r="B6433" i="5"/>
  <c r="B6434" i="5"/>
  <c r="B6435" i="5"/>
  <c r="B6436" i="5"/>
  <c r="B6437" i="5"/>
  <c r="B6438" i="5"/>
  <c r="B6439" i="5"/>
  <c r="B6440" i="5"/>
  <c r="B6441" i="5"/>
  <c r="B6442" i="5"/>
  <c r="B6443" i="5"/>
  <c r="B6444" i="5"/>
  <c r="B6445" i="5"/>
  <c r="B6446" i="5"/>
  <c r="B6447" i="5"/>
  <c r="B6448" i="5"/>
  <c r="B6449" i="5"/>
  <c r="B6450" i="5"/>
  <c r="B6451" i="5"/>
  <c r="B6452" i="5"/>
  <c r="B6453" i="5"/>
  <c r="B6454" i="5"/>
  <c r="B6455" i="5"/>
  <c r="B6456" i="5"/>
  <c r="B6457" i="5"/>
  <c r="B6458" i="5"/>
  <c r="B6459" i="5"/>
  <c r="B6460" i="5"/>
  <c r="B6461" i="5"/>
  <c r="B6462" i="5"/>
  <c r="B6463" i="5"/>
  <c r="B6464" i="5"/>
  <c r="B6465" i="5"/>
  <c r="B6466" i="5"/>
  <c r="B6467" i="5"/>
  <c r="B6468" i="5"/>
  <c r="B6469" i="5"/>
  <c r="B6470" i="5"/>
  <c r="B6471" i="5"/>
  <c r="B6472" i="5"/>
  <c r="B6473" i="5"/>
  <c r="B6474" i="5"/>
  <c r="B6475" i="5"/>
  <c r="B6476" i="5"/>
  <c r="B6477" i="5"/>
  <c r="B6478" i="5"/>
  <c r="B6479" i="5"/>
  <c r="B6480" i="5"/>
  <c r="B6481" i="5"/>
  <c r="B6482" i="5"/>
  <c r="B6483" i="5"/>
  <c r="B6484" i="5"/>
  <c r="B6485" i="5"/>
  <c r="B6486" i="5"/>
  <c r="B6487" i="5"/>
  <c r="B6488" i="5"/>
  <c r="B6489" i="5"/>
  <c r="B6490" i="5"/>
  <c r="B6491" i="5"/>
  <c r="B6492" i="5"/>
  <c r="B6493" i="5"/>
  <c r="B6494" i="5"/>
  <c r="B6495" i="5"/>
  <c r="B6496" i="5"/>
  <c r="B6497" i="5"/>
  <c r="B6498" i="5"/>
  <c r="B6499" i="5"/>
  <c r="B6500" i="5"/>
  <c r="B6501" i="5"/>
  <c r="B6502" i="5"/>
  <c r="B6503" i="5"/>
  <c r="B6504" i="5"/>
  <c r="B6505" i="5"/>
  <c r="B6506" i="5"/>
  <c r="B6507" i="5"/>
  <c r="B6508" i="5"/>
  <c r="B6509" i="5"/>
  <c r="B6510" i="5"/>
  <c r="B6511" i="5"/>
  <c r="B6512" i="5"/>
  <c r="B6513" i="5"/>
  <c r="B6514" i="5"/>
  <c r="B6515" i="5"/>
  <c r="B6516" i="5"/>
  <c r="B6517" i="5"/>
  <c r="B6518" i="5"/>
  <c r="B6519" i="5"/>
  <c r="B6520" i="5"/>
  <c r="B6521" i="5"/>
  <c r="B6522" i="5"/>
  <c r="B6523" i="5"/>
  <c r="B6524" i="5"/>
  <c r="B6525" i="5"/>
  <c r="B6526" i="5"/>
  <c r="B6527" i="5"/>
  <c r="B6528" i="5"/>
  <c r="B6529" i="5"/>
  <c r="B6530" i="5"/>
  <c r="B6531" i="5"/>
  <c r="B6532" i="5"/>
  <c r="B6533" i="5"/>
  <c r="B6534" i="5"/>
  <c r="B6535" i="5"/>
  <c r="B6536" i="5"/>
  <c r="B6537" i="5"/>
  <c r="B6538" i="5"/>
  <c r="B6539" i="5"/>
  <c r="B6540" i="5"/>
  <c r="B6541" i="5"/>
  <c r="B6542" i="5"/>
  <c r="B6543" i="5"/>
  <c r="B6544" i="5"/>
  <c r="B6545" i="5"/>
  <c r="B6546" i="5"/>
  <c r="B6547" i="5"/>
  <c r="B6548" i="5"/>
  <c r="B6549" i="5"/>
  <c r="B6550" i="5"/>
  <c r="B6551" i="5"/>
  <c r="B6552" i="5"/>
  <c r="B6553" i="5"/>
  <c r="B6554" i="5"/>
  <c r="B6555" i="5"/>
  <c r="B6556" i="5"/>
  <c r="B6557" i="5"/>
  <c r="B6558" i="5"/>
  <c r="B6559" i="5"/>
  <c r="B6560" i="5"/>
  <c r="B6561" i="5"/>
  <c r="B6562" i="5"/>
  <c r="B6563" i="5"/>
  <c r="B6564" i="5"/>
  <c r="B6565" i="5"/>
  <c r="B6566" i="5"/>
  <c r="B6567" i="5"/>
  <c r="B6568" i="5"/>
  <c r="B6569" i="5"/>
  <c r="B6570" i="5"/>
  <c r="B6571" i="5"/>
  <c r="B6572" i="5"/>
  <c r="B6573" i="5"/>
  <c r="B6574" i="5"/>
  <c r="B6575" i="5"/>
  <c r="B6576" i="5"/>
  <c r="B6577" i="5"/>
  <c r="B6578" i="5"/>
  <c r="B6579" i="5"/>
  <c r="B6580" i="5"/>
  <c r="B6581" i="5"/>
  <c r="B6582" i="5"/>
  <c r="B6583" i="5"/>
  <c r="B6584" i="5"/>
  <c r="B6585" i="5"/>
  <c r="B6586" i="5"/>
  <c r="B6587" i="5"/>
  <c r="B6588" i="5"/>
  <c r="B6589" i="5"/>
  <c r="B6590" i="5"/>
  <c r="B6591" i="5"/>
  <c r="B6592" i="5"/>
  <c r="B6593" i="5"/>
  <c r="B6594" i="5"/>
  <c r="B6595" i="5"/>
  <c r="B6596" i="5"/>
  <c r="B6597" i="5"/>
  <c r="B6598" i="5"/>
  <c r="B6599" i="5"/>
  <c r="B6600" i="5"/>
  <c r="B6601" i="5"/>
  <c r="B6602" i="5"/>
  <c r="B6603" i="5"/>
  <c r="B6604" i="5"/>
  <c r="B6605" i="5"/>
  <c r="B6606" i="5"/>
  <c r="B6607" i="5"/>
  <c r="B6608" i="5"/>
  <c r="B6609" i="5"/>
  <c r="B6610" i="5"/>
  <c r="B6611" i="5"/>
  <c r="B6612" i="5"/>
  <c r="B6613" i="5"/>
  <c r="B6614" i="5"/>
  <c r="B6615" i="5"/>
  <c r="B6616" i="5"/>
  <c r="B6617" i="5"/>
  <c r="B6618" i="5"/>
  <c r="B6619" i="5"/>
  <c r="B6620" i="5"/>
  <c r="B6621" i="5"/>
  <c r="B6622" i="5"/>
  <c r="B6623" i="5"/>
  <c r="B6624" i="5"/>
  <c r="B6625" i="5"/>
  <c r="B6626" i="5"/>
  <c r="B6627" i="5"/>
  <c r="B6628" i="5"/>
  <c r="B6629" i="5"/>
  <c r="B6630" i="5"/>
  <c r="B6631" i="5"/>
  <c r="B6632" i="5"/>
  <c r="B6633" i="5"/>
  <c r="B6634" i="5"/>
  <c r="B6635" i="5"/>
  <c r="B6636" i="5"/>
  <c r="B6637" i="5"/>
  <c r="B6638" i="5"/>
  <c r="B6639" i="5"/>
  <c r="B6640" i="5"/>
  <c r="B6641" i="5"/>
  <c r="B6642" i="5"/>
  <c r="B6643" i="5"/>
  <c r="B6644" i="5"/>
  <c r="B6645" i="5"/>
  <c r="B6646" i="5"/>
  <c r="B6647" i="5"/>
  <c r="B6648" i="5"/>
  <c r="B6649" i="5"/>
  <c r="B6650" i="5"/>
  <c r="B6651" i="5"/>
  <c r="B6652" i="5"/>
  <c r="B6653" i="5"/>
  <c r="B6654" i="5"/>
  <c r="B6655" i="5"/>
  <c r="B6656" i="5"/>
  <c r="B6657" i="5"/>
  <c r="B6658" i="5"/>
  <c r="B6659" i="5"/>
  <c r="B6660" i="5"/>
  <c r="B6661" i="5"/>
  <c r="B6662" i="5"/>
  <c r="B6663" i="5"/>
  <c r="B6664" i="5"/>
  <c r="B6665" i="5"/>
  <c r="B6666" i="5"/>
  <c r="B6667" i="5"/>
  <c r="B6668" i="5"/>
  <c r="B6669" i="5"/>
  <c r="B6670" i="5"/>
  <c r="B6671" i="5"/>
  <c r="B6672" i="5"/>
  <c r="B6673" i="5"/>
  <c r="B6674" i="5"/>
  <c r="B6675" i="5"/>
  <c r="B6676" i="5"/>
  <c r="B6677" i="5"/>
  <c r="B6678" i="5"/>
  <c r="B6679" i="5"/>
  <c r="B6680" i="5"/>
  <c r="B6681" i="5"/>
  <c r="B6682" i="5"/>
  <c r="B6683" i="5"/>
  <c r="B6684" i="5"/>
  <c r="B6685" i="5"/>
  <c r="B6686" i="5"/>
  <c r="B6687" i="5"/>
  <c r="B6688" i="5"/>
  <c r="B6689" i="5"/>
  <c r="B6690" i="5"/>
  <c r="B6691" i="5"/>
  <c r="B6692" i="5"/>
  <c r="B6693" i="5"/>
  <c r="B6694" i="5"/>
  <c r="B6695" i="5"/>
  <c r="B6696" i="5"/>
  <c r="B6697" i="5"/>
  <c r="B6698" i="5"/>
  <c r="B6699" i="5"/>
  <c r="B6700" i="5"/>
  <c r="B6701" i="5"/>
  <c r="B6702" i="5"/>
  <c r="B6703" i="5"/>
  <c r="B6704" i="5"/>
  <c r="B6705" i="5"/>
  <c r="B6706" i="5"/>
  <c r="B6707" i="5"/>
  <c r="B6708" i="5"/>
  <c r="B6709" i="5"/>
  <c r="B6710" i="5"/>
  <c r="B6711" i="5"/>
  <c r="B6712" i="5"/>
  <c r="B6713" i="5"/>
  <c r="B6714" i="5"/>
  <c r="B6715" i="5"/>
  <c r="B6716" i="5"/>
  <c r="B6717" i="5"/>
  <c r="B6718" i="5"/>
  <c r="B6719" i="5"/>
  <c r="B6720" i="5"/>
  <c r="B6721" i="5"/>
  <c r="B6722" i="5"/>
  <c r="B6723" i="5"/>
  <c r="B6724" i="5"/>
  <c r="B6725" i="5"/>
  <c r="B6726" i="5"/>
  <c r="B6727" i="5"/>
  <c r="B6728" i="5"/>
  <c r="B6729" i="5"/>
  <c r="B6730" i="5"/>
  <c r="B6731" i="5"/>
  <c r="B6732" i="5"/>
  <c r="B6733" i="5"/>
  <c r="B6734" i="5"/>
  <c r="B6735" i="5"/>
  <c r="B6736" i="5"/>
  <c r="B6737" i="5"/>
  <c r="B6738" i="5"/>
  <c r="B6739" i="5"/>
  <c r="B6740" i="5"/>
  <c r="B6741" i="5"/>
  <c r="B6742" i="5"/>
  <c r="B6743" i="5"/>
  <c r="B6744" i="5"/>
  <c r="B6745" i="5"/>
  <c r="B6746" i="5"/>
  <c r="B6747" i="5"/>
  <c r="B6748" i="5"/>
  <c r="B6749" i="5"/>
  <c r="B6750" i="5"/>
  <c r="B6751" i="5"/>
  <c r="B6752" i="5"/>
  <c r="B6753" i="5"/>
  <c r="B6754" i="5"/>
  <c r="B6755" i="5"/>
  <c r="B6756" i="5"/>
  <c r="B6757" i="5"/>
  <c r="B6758" i="5"/>
  <c r="B6759" i="5"/>
  <c r="B6760" i="5"/>
  <c r="B6761" i="5"/>
  <c r="B6762" i="5"/>
  <c r="B6763" i="5"/>
  <c r="B6764" i="5"/>
  <c r="B6765" i="5"/>
  <c r="B6766" i="5"/>
  <c r="B6767" i="5"/>
  <c r="B6768" i="5"/>
  <c r="B6769" i="5"/>
  <c r="B6770" i="5"/>
  <c r="B6771" i="5"/>
  <c r="B6772" i="5"/>
  <c r="B6773" i="5"/>
  <c r="B6774" i="5"/>
  <c r="B6775" i="5"/>
  <c r="B6776" i="5"/>
  <c r="B6777" i="5"/>
  <c r="B6778" i="5"/>
  <c r="B6779" i="5"/>
  <c r="B6780" i="5"/>
  <c r="B6781" i="5"/>
  <c r="B6782" i="5"/>
  <c r="B6783" i="5"/>
  <c r="B6784" i="5"/>
  <c r="B6785" i="5"/>
  <c r="B6786" i="5"/>
  <c r="B6787" i="5"/>
  <c r="B6788" i="5"/>
  <c r="B6789" i="5"/>
  <c r="B6790" i="5"/>
  <c r="B6791" i="5"/>
  <c r="B6792" i="5"/>
  <c r="B6793" i="5"/>
  <c r="B6794" i="5"/>
  <c r="B6795" i="5"/>
  <c r="B6796" i="5"/>
  <c r="B6797" i="5"/>
  <c r="B6798" i="5"/>
  <c r="B6799" i="5"/>
  <c r="B6800" i="5"/>
  <c r="B6801" i="5"/>
  <c r="B6802" i="5"/>
  <c r="B6803" i="5"/>
  <c r="B6804" i="5"/>
  <c r="B6805" i="5"/>
  <c r="B6806" i="5"/>
  <c r="B6807" i="5"/>
  <c r="B6808" i="5"/>
  <c r="B6809" i="5"/>
  <c r="B6810" i="5"/>
  <c r="B6811" i="5"/>
  <c r="B6812" i="5"/>
  <c r="B6813" i="5"/>
  <c r="B6814" i="5"/>
  <c r="B6815" i="5"/>
  <c r="B6816" i="5"/>
  <c r="B6817" i="5"/>
  <c r="B6818" i="5"/>
  <c r="B6819" i="5"/>
  <c r="B6820" i="5"/>
  <c r="B6821" i="5"/>
  <c r="B6822" i="5"/>
  <c r="B6823" i="5"/>
  <c r="B6824" i="5"/>
  <c r="B6825" i="5"/>
  <c r="B6826" i="5"/>
  <c r="B6827" i="5"/>
  <c r="B6828" i="5"/>
  <c r="B6829" i="5"/>
  <c r="B6830" i="5"/>
  <c r="B6831" i="5"/>
  <c r="B6832" i="5"/>
  <c r="B6833" i="5"/>
  <c r="B6834" i="5"/>
  <c r="B6835" i="5"/>
  <c r="B6836" i="5"/>
  <c r="B6837" i="5"/>
  <c r="B6838" i="5"/>
  <c r="B6839" i="5"/>
  <c r="B6840" i="5"/>
  <c r="B6841" i="5"/>
  <c r="B6842" i="5"/>
  <c r="B6843" i="5"/>
  <c r="B6844" i="5"/>
  <c r="B6845" i="5"/>
  <c r="B6846" i="5"/>
  <c r="B6847" i="5"/>
  <c r="B6848" i="5"/>
  <c r="B6849" i="5"/>
  <c r="B6850" i="5"/>
  <c r="B6851" i="5"/>
  <c r="B6852" i="5"/>
  <c r="B6853" i="5"/>
  <c r="B6854" i="5"/>
  <c r="B6855" i="5"/>
  <c r="B6856" i="5"/>
  <c r="B6857" i="5"/>
  <c r="B6858" i="5"/>
  <c r="B6859" i="5"/>
  <c r="B6860" i="5"/>
  <c r="B6861" i="5"/>
  <c r="B6862" i="5"/>
  <c r="B6863" i="5"/>
  <c r="B6864" i="5"/>
  <c r="B6865" i="5"/>
  <c r="B6866" i="5"/>
  <c r="B6867" i="5"/>
  <c r="B6868" i="5"/>
  <c r="B6869" i="5"/>
  <c r="B6870" i="5"/>
  <c r="B6871" i="5"/>
  <c r="B6872" i="5"/>
  <c r="B6873" i="5"/>
  <c r="B6874" i="5"/>
  <c r="B6875" i="5"/>
  <c r="B6876" i="5"/>
  <c r="B6877" i="5"/>
  <c r="B6878" i="5"/>
  <c r="B6879" i="5"/>
  <c r="B6880" i="5"/>
  <c r="B6881" i="5"/>
  <c r="B6882" i="5"/>
  <c r="B6883" i="5"/>
  <c r="B6884" i="5"/>
  <c r="B6885" i="5"/>
  <c r="B6886" i="5"/>
  <c r="B6887" i="5"/>
  <c r="B6888" i="5"/>
  <c r="B6889" i="5"/>
  <c r="B6890" i="5"/>
  <c r="B6891" i="5"/>
  <c r="B6892" i="5"/>
  <c r="B6893" i="5"/>
  <c r="B6894" i="5"/>
  <c r="B6895" i="5"/>
  <c r="B6896" i="5"/>
  <c r="B6897" i="5"/>
  <c r="B6898" i="5"/>
  <c r="B6899" i="5"/>
  <c r="B6900" i="5"/>
  <c r="B6901" i="5"/>
  <c r="B6902" i="5"/>
  <c r="B6903" i="5"/>
  <c r="B6904" i="5"/>
  <c r="B6905" i="5"/>
  <c r="B6906" i="5"/>
  <c r="B6907" i="5"/>
  <c r="B6908" i="5"/>
  <c r="B6909" i="5"/>
  <c r="B6910" i="5"/>
  <c r="B6911" i="5"/>
  <c r="B6912" i="5"/>
  <c r="B6913" i="5"/>
  <c r="B6914" i="5"/>
  <c r="B6915" i="5"/>
  <c r="B6916" i="5"/>
  <c r="B6917" i="5"/>
  <c r="B6918" i="5"/>
  <c r="B6919" i="5"/>
  <c r="B6920" i="5"/>
  <c r="B6921" i="5"/>
  <c r="B6922" i="5"/>
  <c r="B6923" i="5"/>
  <c r="B6924" i="5"/>
  <c r="B6925" i="5"/>
  <c r="B6926" i="5"/>
  <c r="B6927" i="5"/>
  <c r="B6928" i="5"/>
  <c r="B6929" i="5"/>
  <c r="B6930" i="5"/>
  <c r="B6931" i="5"/>
  <c r="B6932" i="5"/>
  <c r="B6933" i="5"/>
  <c r="B6934" i="5"/>
  <c r="B6935" i="5"/>
  <c r="B6936" i="5"/>
  <c r="B6937" i="5"/>
  <c r="B6938" i="5"/>
  <c r="B6939" i="5"/>
  <c r="B6940" i="5"/>
  <c r="B6941" i="5"/>
  <c r="B6942" i="5"/>
  <c r="B6943" i="5"/>
  <c r="B6944" i="5"/>
  <c r="B6945" i="5"/>
  <c r="B6946" i="5"/>
  <c r="B6947" i="5"/>
  <c r="B6948" i="5"/>
  <c r="B6949" i="5"/>
  <c r="B6950" i="5"/>
  <c r="B6951" i="5"/>
  <c r="B6952" i="5"/>
  <c r="B6953" i="5"/>
  <c r="B6954" i="5"/>
  <c r="B6955" i="5"/>
  <c r="B6956" i="5"/>
  <c r="B6957" i="5"/>
  <c r="B6958" i="5"/>
  <c r="B6959" i="5"/>
  <c r="B6960" i="5"/>
  <c r="B6961" i="5"/>
  <c r="B6962" i="5"/>
  <c r="B6963" i="5"/>
  <c r="B6964" i="5"/>
  <c r="B6965" i="5"/>
  <c r="B6966" i="5"/>
  <c r="B6967" i="5"/>
  <c r="B6968" i="5"/>
  <c r="B6969" i="5"/>
  <c r="B6970" i="5"/>
  <c r="B6971" i="5"/>
  <c r="B6972" i="5"/>
  <c r="B6973" i="5"/>
  <c r="B6974" i="5"/>
  <c r="B6975" i="5"/>
  <c r="B6976" i="5"/>
  <c r="B6977" i="5"/>
  <c r="B6978" i="5"/>
  <c r="B6979" i="5"/>
  <c r="B6980" i="5"/>
  <c r="B6981" i="5"/>
  <c r="B6982" i="5"/>
  <c r="B6983" i="5"/>
  <c r="B6984" i="5"/>
  <c r="B6985" i="5"/>
  <c r="B6986" i="5"/>
  <c r="B6987" i="5"/>
  <c r="B6988" i="5"/>
  <c r="B6989" i="5"/>
  <c r="B6990" i="5"/>
  <c r="B6991" i="5"/>
  <c r="B6992" i="5"/>
  <c r="B6993" i="5"/>
  <c r="B6994" i="5"/>
  <c r="B6995" i="5"/>
  <c r="B6996" i="5"/>
  <c r="B6997" i="5"/>
  <c r="B6998" i="5"/>
  <c r="B6999" i="5"/>
  <c r="B7000" i="5"/>
  <c r="B7001" i="5"/>
  <c r="B7002" i="5"/>
  <c r="B7003" i="5"/>
  <c r="B7004" i="5"/>
  <c r="B7005" i="5"/>
  <c r="B7006" i="5"/>
  <c r="B7007" i="5"/>
  <c r="B7008" i="5"/>
  <c r="B7009" i="5"/>
  <c r="B7010" i="5"/>
  <c r="B7011" i="5"/>
  <c r="B7012" i="5"/>
  <c r="B7013" i="5"/>
  <c r="B7014" i="5"/>
  <c r="B7015" i="5"/>
  <c r="B7016" i="5"/>
  <c r="B7017" i="5"/>
  <c r="B7018" i="5"/>
  <c r="B7019" i="5"/>
  <c r="B7020" i="5"/>
  <c r="B7021" i="5"/>
  <c r="B7022" i="5"/>
  <c r="B7023" i="5"/>
  <c r="B7024" i="5"/>
  <c r="B7025" i="5"/>
  <c r="B7026" i="5"/>
  <c r="B7027" i="5"/>
  <c r="B7028" i="5"/>
  <c r="B7029" i="5"/>
  <c r="B7030" i="5"/>
  <c r="B7031" i="5"/>
  <c r="B7032" i="5"/>
  <c r="B7033" i="5"/>
  <c r="B7034" i="5"/>
  <c r="B7035" i="5"/>
  <c r="B7036" i="5"/>
  <c r="B7037" i="5"/>
  <c r="B7038" i="5"/>
  <c r="B7039" i="5"/>
  <c r="B7040" i="5"/>
  <c r="B7041" i="5"/>
  <c r="B7042" i="5"/>
  <c r="B7043" i="5"/>
  <c r="B7044" i="5"/>
  <c r="B7045" i="5"/>
  <c r="B7046" i="5"/>
  <c r="B7047" i="5"/>
  <c r="B7048" i="5"/>
  <c r="B7049" i="5"/>
  <c r="B7050" i="5"/>
  <c r="B7051" i="5"/>
  <c r="B7052" i="5"/>
  <c r="B7053" i="5"/>
  <c r="B7054" i="5"/>
  <c r="B7055" i="5"/>
  <c r="B7056" i="5"/>
  <c r="B7057" i="5"/>
  <c r="B7058" i="5"/>
  <c r="B7059" i="5"/>
  <c r="B7060" i="5"/>
  <c r="B7061" i="5"/>
  <c r="B7062" i="5"/>
  <c r="B7063" i="5"/>
  <c r="B7064" i="5"/>
  <c r="B7065" i="5"/>
  <c r="B7066" i="5"/>
  <c r="B7067" i="5"/>
  <c r="B7068" i="5"/>
  <c r="B7069" i="5"/>
  <c r="B7070" i="5"/>
  <c r="B7071" i="5"/>
  <c r="B7072" i="5"/>
  <c r="B7073" i="5"/>
  <c r="B7074" i="5"/>
  <c r="B7075" i="5"/>
  <c r="B7076" i="5"/>
  <c r="B7077" i="5"/>
  <c r="B7078" i="5"/>
  <c r="B7079" i="5"/>
  <c r="B7080" i="5"/>
  <c r="B7081" i="5"/>
  <c r="B7082" i="5"/>
  <c r="B7083" i="5"/>
  <c r="B7084" i="5"/>
  <c r="B7085" i="5"/>
  <c r="B7086" i="5"/>
  <c r="B7087" i="5"/>
  <c r="B7088" i="5"/>
  <c r="B7089" i="5"/>
  <c r="B7090" i="5"/>
  <c r="B7091" i="5"/>
  <c r="B7092" i="5"/>
  <c r="B7093" i="5"/>
  <c r="B7094" i="5"/>
  <c r="B7095" i="5"/>
  <c r="B7096" i="5"/>
  <c r="B7097" i="5"/>
  <c r="B7098" i="5"/>
  <c r="B7099" i="5"/>
  <c r="B7100" i="5"/>
  <c r="B7101" i="5"/>
  <c r="B7102" i="5"/>
  <c r="B7103" i="5"/>
  <c r="B7104" i="5"/>
  <c r="B7105" i="5"/>
  <c r="B7106" i="5"/>
  <c r="B7107" i="5"/>
  <c r="B7108" i="5"/>
  <c r="B7109" i="5"/>
  <c r="B7110" i="5"/>
  <c r="B7111" i="5"/>
  <c r="B7112" i="5"/>
  <c r="B7113" i="5"/>
  <c r="B7114" i="5"/>
  <c r="B7115" i="5"/>
  <c r="B7116" i="5"/>
  <c r="B7117" i="5"/>
  <c r="B7118" i="5"/>
  <c r="B7119" i="5"/>
  <c r="B7120" i="5"/>
  <c r="B7121" i="5"/>
  <c r="B7122" i="5"/>
  <c r="B7123" i="5"/>
  <c r="B7124" i="5"/>
  <c r="B7125" i="5"/>
  <c r="B7126" i="5"/>
  <c r="B7127" i="5"/>
  <c r="B7128" i="5"/>
  <c r="B7129" i="5"/>
  <c r="B7130" i="5"/>
  <c r="B7131" i="5"/>
  <c r="B7132" i="5"/>
  <c r="B7133" i="5"/>
  <c r="B7134" i="5"/>
  <c r="B7135" i="5"/>
  <c r="B7136" i="5"/>
  <c r="B7137" i="5"/>
  <c r="B7138" i="5"/>
  <c r="B7139" i="5"/>
  <c r="B7140" i="5"/>
  <c r="B7141" i="5"/>
  <c r="B7142" i="5"/>
  <c r="B7143" i="5"/>
  <c r="B7144" i="5"/>
  <c r="B7145" i="5"/>
  <c r="B7146" i="5"/>
  <c r="B7147" i="5"/>
  <c r="B7148" i="5"/>
  <c r="B7149" i="5"/>
  <c r="B7150" i="5"/>
  <c r="B7151" i="5"/>
  <c r="B7152" i="5"/>
  <c r="B7153" i="5"/>
  <c r="B7154" i="5"/>
  <c r="B7155" i="5"/>
  <c r="B7156" i="5"/>
  <c r="B7157" i="5"/>
  <c r="B7158" i="5"/>
  <c r="B7159" i="5"/>
  <c r="B7160" i="5"/>
  <c r="B7161" i="5"/>
  <c r="B7162" i="5"/>
  <c r="B7163" i="5"/>
  <c r="B7164" i="5"/>
  <c r="B7165" i="5"/>
  <c r="B7166" i="5"/>
  <c r="B7167" i="5"/>
  <c r="B7168" i="5"/>
  <c r="B7169" i="5"/>
  <c r="B7170" i="5"/>
  <c r="B7171" i="5"/>
  <c r="B7172" i="5"/>
  <c r="B7173" i="5"/>
  <c r="B7174" i="5"/>
  <c r="B7175" i="5"/>
  <c r="B7176" i="5"/>
  <c r="B7177" i="5"/>
  <c r="B7178" i="5"/>
  <c r="B7179" i="5"/>
  <c r="B7180" i="5"/>
  <c r="B7181" i="5"/>
  <c r="B7182" i="5"/>
  <c r="B7183" i="5"/>
  <c r="B7184" i="5"/>
  <c r="B7185" i="5"/>
  <c r="B7186" i="5"/>
  <c r="B7187" i="5"/>
  <c r="B7188" i="5"/>
  <c r="B7189" i="5"/>
  <c r="B7190" i="5"/>
  <c r="B7191" i="5"/>
  <c r="B7192" i="5"/>
  <c r="B7193" i="5"/>
  <c r="B7194" i="5"/>
  <c r="B7195" i="5"/>
  <c r="B7196" i="5"/>
  <c r="B7197" i="5"/>
  <c r="B7198" i="5"/>
  <c r="B7199" i="5"/>
  <c r="B7200" i="5"/>
  <c r="B7201" i="5"/>
  <c r="B7202" i="5"/>
  <c r="B7203" i="5"/>
  <c r="B7204" i="5"/>
  <c r="B7205" i="5"/>
  <c r="B7206" i="5"/>
  <c r="B7207" i="5"/>
  <c r="B7208" i="5"/>
  <c r="B7209" i="5"/>
  <c r="B7210" i="5"/>
  <c r="B7211" i="5"/>
  <c r="B7212" i="5"/>
  <c r="B7213" i="5"/>
  <c r="B7214" i="5"/>
  <c r="B7215" i="5"/>
  <c r="B7216" i="5"/>
  <c r="B7217" i="5"/>
  <c r="B7218" i="5"/>
  <c r="B7219" i="5"/>
  <c r="B7220" i="5"/>
  <c r="B7221" i="5"/>
  <c r="B7222" i="5"/>
  <c r="B7223" i="5"/>
  <c r="B7224" i="5"/>
  <c r="B7225" i="5"/>
  <c r="B7226" i="5"/>
  <c r="B7227" i="5"/>
  <c r="B7228" i="5"/>
  <c r="B7229" i="5"/>
  <c r="B7230" i="5"/>
  <c r="B7231" i="5"/>
  <c r="B7232" i="5"/>
  <c r="B7233" i="5"/>
  <c r="B7234" i="5"/>
  <c r="B7235" i="5"/>
  <c r="B7236" i="5"/>
  <c r="B7237" i="5"/>
  <c r="B7238" i="5"/>
  <c r="B7239" i="5"/>
  <c r="B7240" i="5"/>
  <c r="B7241" i="5"/>
  <c r="B7242" i="5"/>
  <c r="B7243" i="5"/>
  <c r="B7244" i="5"/>
  <c r="B7245" i="5"/>
  <c r="B7246" i="5"/>
  <c r="B7247" i="5"/>
  <c r="B7248" i="5"/>
  <c r="B7249" i="5"/>
  <c r="B7250" i="5"/>
  <c r="B7251" i="5"/>
  <c r="B7252" i="5"/>
  <c r="B7253" i="5"/>
  <c r="B7254" i="5"/>
  <c r="B7255" i="5"/>
  <c r="B7256" i="5"/>
  <c r="B7257" i="5"/>
  <c r="B7258" i="5"/>
  <c r="B7259" i="5"/>
  <c r="B7260" i="5"/>
  <c r="B7261" i="5"/>
  <c r="B7262" i="5"/>
  <c r="B7263" i="5"/>
  <c r="B7264" i="5"/>
  <c r="B7265" i="5"/>
  <c r="B7266" i="5"/>
  <c r="B7267" i="5"/>
  <c r="B7268" i="5"/>
  <c r="B7269" i="5"/>
  <c r="B7270" i="5"/>
  <c r="B7271" i="5"/>
  <c r="B7272" i="5"/>
  <c r="B7273" i="5"/>
  <c r="B7274" i="5"/>
  <c r="B7275" i="5"/>
  <c r="B7276" i="5"/>
  <c r="B7277" i="5"/>
  <c r="B7278" i="5"/>
  <c r="B7279" i="5"/>
  <c r="B7280" i="5"/>
  <c r="B7281" i="5"/>
  <c r="B7282" i="5"/>
  <c r="B7283" i="5"/>
  <c r="B7284" i="5"/>
  <c r="B7285" i="5"/>
  <c r="B7286" i="5"/>
  <c r="B7287" i="5"/>
  <c r="B7288" i="5"/>
  <c r="B7289" i="5"/>
  <c r="B7290" i="5"/>
  <c r="B7291" i="5"/>
  <c r="B7292" i="5"/>
  <c r="B7293" i="5"/>
  <c r="B7294" i="5"/>
  <c r="B7295" i="5"/>
  <c r="B7296" i="5"/>
  <c r="B7297" i="5"/>
  <c r="B7298" i="5"/>
  <c r="B7299" i="5"/>
  <c r="B7300" i="5"/>
  <c r="B7301" i="5"/>
  <c r="B7302" i="5"/>
  <c r="B7303" i="5"/>
  <c r="B7304" i="5"/>
  <c r="B7305" i="5"/>
  <c r="B7306" i="5"/>
  <c r="B7307" i="5"/>
  <c r="B7308" i="5"/>
  <c r="B7309" i="5"/>
  <c r="B7310" i="5"/>
  <c r="B7311" i="5"/>
  <c r="B7312" i="5"/>
  <c r="B7313" i="5"/>
  <c r="B7314" i="5"/>
  <c r="B7315" i="5"/>
  <c r="B7316" i="5"/>
  <c r="B7317" i="5"/>
  <c r="B7318" i="5"/>
  <c r="B7319" i="5"/>
  <c r="B7320" i="5"/>
  <c r="B7321" i="5"/>
  <c r="B7322" i="5"/>
  <c r="B7323" i="5"/>
  <c r="B7324" i="5"/>
  <c r="B7325" i="5"/>
  <c r="B7326" i="5"/>
  <c r="B7327" i="5"/>
  <c r="B7328" i="5"/>
  <c r="B7329" i="5"/>
  <c r="B7330" i="5"/>
  <c r="B7331" i="5"/>
  <c r="B7332" i="5"/>
  <c r="B7333" i="5"/>
  <c r="B7334" i="5"/>
  <c r="B7335" i="5"/>
  <c r="B7336" i="5"/>
  <c r="B7337" i="5"/>
  <c r="B7338" i="5"/>
  <c r="B7339" i="5"/>
  <c r="B7340" i="5"/>
  <c r="B7341" i="5"/>
  <c r="B7342" i="5"/>
  <c r="B7343" i="5"/>
  <c r="B7344" i="5"/>
  <c r="B7345" i="5"/>
  <c r="B7346" i="5"/>
  <c r="B7347" i="5"/>
  <c r="B7348" i="5"/>
  <c r="B7349" i="5"/>
  <c r="B7350" i="5"/>
  <c r="B7351" i="5"/>
  <c r="B7352" i="5"/>
  <c r="B7353" i="5"/>
  <c r="B7354" i="5"/>
  <c r="B7355" i="5"/>
  <c r="B7356" i="5"/>
  <c r="B7357" i="5"/>
  <c r="B7358" i="5"/>
  <c r="B7359" i="5"/>
  <c r="B7360" i="5"/>
  <c r="B7361" i="5"/>
  <c r="B7362" i="5"/>
  <c r="B7363" i="5"/>
  <c r="B7364" i="5"/>
  <c r="B7365" i="5"/>
  <c r="B7366" i="5"/>
  <c r="B7367" i="5"/>
  <c r="B7368" i="5"/>
  <c r="B7369" i="5"/>
  <c r="B7370" i="5"/>
  <c r="B7371" i="5"/>
  <c r="B7372" i="5"/>
  <c r="B7373" i="5"/>
  <c r="B7374" i="5"/>
  <c r="B7375" i="5"/>
  <c r="B7376" i="5"/>
  <c r="B7377" i="5"/>
  <c r="B7378" i="5"/>
  <c r="B7379" i="5"/>
  <c r="B7380" i="5"/>
  <c r="B7381" i="5"/>
  <c r="B7382" i="5"/>
  <c r="B7383" i="5"/>
  <c r="B7384" i="5"/>
  <c r="B7385" i="5"/>
  <c r="B7386" i="5"/>
  <c r="B7387" i="5"/>
  <c r="B7388" i="5"/>
  <c r="B7389" i="5"/>
  <c r="B7390" i="5"/>
  <c r="B7391" i="5"/>
  <c r="B7392" i="5"/>
  <c r="B7393" i="5"/>
  <c r="B7394" i="5"/>
  <c r="B7395" i="5"/>
  <c r="B7396" i="5"/>
  <c r="B7397" i="5"/>
  <c r="B7398" i="5"/>
  <c r="B7399" i="5"/>
  <c r="B7400" i="5"/>
  <c r="B7401" i="5"/>
  <c r="B7402" i="5"/>
  <c r="B7403" i="5"/>
  <c r="B7404" i="5"/>
  <c r="B7405" i="5"/>
  <c r="B7406" i="5"/>
  <c r="B7407" i="5"/>
  <c r="B7408" i="5"/>
  <c r="B7409" i="5"/>
  <c r="B7410" i="5"/>
  <c r="B7411" i="5"/>
  <c r="B7412" i="5"/>
  <c r="B7413" i="5"/>
  <c r="B7414" i="5"/>
  <c r="B7415" i="5"/>
  <c r="B7416" i="5"/>
  <c r="B7417" i="5"/>
  <c r="B7418" i="5"/>
  <c r="B7419" i="5"/>
  <c r="B7420" i="5"/>
  <c r="B7421" i="5"/>
  <c r="B7422" i="5"/>
  <c r="B7423" i="5"/>
  <c r="B7424" i="5"/>
  <c r="B7425" i="5"/>
  <c r="B7426" i="5"/>
  <c r="B7427" i="5"/>
  <c r="B7428" i="5"/>
  <c r="B7429" i="5"/>
  <c r="B7430" i="5"/>
  <c r="B7431" i="5"/>
  <c r="B7432" i="5"/>
  <c r="B7433" i="5"/>
  <c r="B7434" i="5"/>
  <c r="B7435" i="5"/>
  <c r="B7436" i="5"/>
  <c r="B7437" i="5"/>
  <c r="B7438" i="5"/>
  <c r="B7439" i="5"/>
  <c r="B7440" i="5"/>
  <c r="B7441" i="5"/>
  <c r="B7442" i="5"/>
  <c r="B7443" i="5"/>
  <c r="B7444" i="5"/>
  <c r="B7445" i="5"/>
  <c r="B7446" i="5"/>
  <c r="B7447" i="5"/>
  <c r="B7448" i="5"/>
  <c r="B7449" i="5"/>
  <c r="B7450" i="5"/>
  <c r="B7451" i="5"/>
  <c r="B7452" i="5"/>
  <c r="B7453" i="5"/>
  <c r="B7454" i="5"/>
  <c r="B7455" i="5"/>
  <c r="B7456" i="5"/>
  <c r="B7457" i="5"/>
  <c r="B7458" i="5"/>
  <c r="B7459" i="5"/>
  <c r="B7460" i="5"/>
  <c r="B7461" i="5"/>
  <c r="B7462" i="5"/>
  <c r="B7463" i="5"/>
  <c r="B7464" i="5"/>
  <c r="B7465" i="5"/>
  <c r="B7466" i="5"/>
  <c r="B7467" i="5"/>
  <c r="B7468" i="5"/>
  <c r="B7469" i="5"/>
  <c r="B7470" i="5"/>
  <c r="B7471" i="5"/>
  <c r="B7472" i="5"/>
  <c r="B7473" i="5"/>
  <c r="B7474" i="5"/>
  <c r="B7475" i="5"/>
  <c r="B7476" i="5"/>
  <c r="B7477" i="5"/>
  <c r="B7478" i="5"/>
  <c r="B7479" i="5"/>
  <c r="B7480" i="5"/>
  <c r="B7481" i="5"/>
  <c r="B7482" i="5"/>
  <c r="B7483" i="5"/>
  <c r="B7484" i="5"/>
  <c r="B7485" i="5"/>
  <c r="B7486" i="5"/>
  <c r="B7487" i="5"/>
  <c r="B7488" i="5"/>
  <c r="B7489" i="5"/>
  <c r="B7490" i="5"/>
  <c r="B7491" i="5"/>
  <c r="B7492" i="5"/>
  <c r="B7493" i="5"/>
  <c r="B7494" i="5"/>
  <c r="B7495" i="5"/>
  <c r="B7496" i="5"/>
  <c r="B7497" i="5"/>
  <c r="B7498" i="5"/>
  <c r="B7499" i="5"/>
  <c r="B7500" i="5"/>
  <c r="B7501" i="5"/>
  <c r="B7502" i="5"/>
  <c r="B7503" i="5"/>
  <c r="B7504" i="5"/>
  <c r="B7505" i="5"/>
  <c r="B7506" i="5"/>
  <c r="B7507" i="5"/>
  <c r="B7508" i="5"/>
  <c r="B7509" i="5"/>
  <c r="B7510" i="5"/>
  <c r="B7511" i="5"/>
  <c r="B7512" i="5"/>
  <c r="B7513" i="5"/>
  <c r="B7514" i="5"/>
  <c r="B7515" i="5"/>
  <c r="B7516" i="5"/>
  <c r="B7517" i="5"/>
  <c r="B7518" i="5"/>
  <c r="B7519" i="5"/>
  <c r="B7520" i="5"/>
  <c r="B7521" i="5"/>
  <c r="B7522" i="5"/>
  <c r="B7523" i="5"/>
  <c r="B7524" i="5"/>
  <c r="B7525" i="5"/>
  <c r="B7526" i="5"/>
  <c r="B7527" i="5"/>
  <c r="B7528" i="5"/>
  <c r="B7529" i="5"/>
  <c r="B7530" i="5"/>
  <c r="B7531" i="5"/>
  <c r="B7532" i="5"/>
  <c r="B7533" i="5"/>
  <c r="B7534" i="5"/>
  <c r="B7535" i="5"/>
  <c r="B7536" i="5"/>
  <c r="B7537" i="5"/>
  <c r="B7538" i="5"/>
  <c r="B7539" i="5"/>
  <c r="B7540" i="5"/>
  <c r="B7541" i="5"/>
  <c r="B7542" i="5"/>
  <c r="B7543" i="5"/>
  <c r="B7544" i="5"/>
  <c r="B7545" i="5"/>
  <c r="B7546" i="5"/>
  <c r="B7547" i="5"/>
  <c r="B7548" i="5"/>
  <c r="B7549" i="5"/>
  <c r="B7550" i="5"/>
  <c r="B7551" i="5"/>
  <c r="B7552" i="5"/>
  <c r="B7553" i="5"/>
  <c r="B7554" i="5"/>
  <c r="B7555" i="5"/>
  <c r="B7556" i="5"/>
  <c r="B7557" i="5"/>
  <c r="B7558" i="5"/>
  <c r="B7559" i="5"/>
  <c r="B7560" i="5"/>
  <c r="B7561" i="5"/>
  <c r="B7562" i="5"/>
  <c r="B7563" i="5"/>
  <c r="B7564" i="5"/>
  <c r="B7565" i="5"/>
  <c r="B7566" i="5"/>
  <c r="B7567" i="5"/>
  <c r="B7568" i="5"/>
  <c r="B7569" i="5"/>
  <c r="B7570" i="5"/>
  <c r="B7571" i="5"/>
  <c r="B7572" i="5"/>
  <c r="B7573" i="5"/>
  <c r="B7574" i="5"/>
  <c r="B7575" i="5"/>
  <c r="B7576" i="5"/>
  <c r="B7577" i="5"/>
  <c r="B7578" i="5"/>
  <c r="B7579" i="5"/>
  <c r="B7580" i="5"/>
  <c r="B7581" i="5"/>
  <c r="B7582" i="5"/>
  <c r="B7583" i="5"/>
  <c r="B7584" i="5"/>
  <c r="B7585" i="5"/>
  <c r="B7586" i="5"/>
  <c r="B7587" i="5"/>
  <c r="B7588" i="5"/>
  <c r="B7589" i="5"/>
  <c r="B7590" i="5"/>
  <c r="B7591" i="5"/>
  <c r="B7592" i="5"/>
  <c r="B7593" i="5"/>
  <c r="B7594" i="5"/>
  <c r="B7595" i="5"/>
  <c r="B7596" i="5"/>
  <c r="B7597" i="5"/>
  <c r="B7598" i="5"/>
  <c r="B7599" i="5"/>
  <c r="B7600" i="5"/>
  <c r="B7601" i="5"/>
  <c r="B7602" i="5"/>
  <c r="B7603" i="5"/>
  <c r="B7604" i="5"/>
  <c r="B7605" i="5"/>
  <c r="B7606" i="5"/>
  <c r="B7607" i="5"/>
  <c r="B7608" i="5"/>
  <c r="B7609" i="5"/>
  <c r="B7610" i="5"/>
  <c r="B7611" i="5"/>
  <c r="B7612" i="5"/>
  <c r="B7613" i="5"/>
  <c r="B7614" i="5"/>
  <c r="B7615" i="5"/>
  <c r="B7616" i="5"/>
  <c r="B7617" i="5"/>
  <c r="B7618" i="5"/>
  <c r="B7619" i="5"/>
  <c r="B7620" i="5"/>
  <c r="B7621" i="5"/>
  <c r="B7622" i="5"/>
  <c r="B7623" i="5"/>
  <c r="B7624" i="5"/>
  <c r="B7625" i="5"/>
  <c r="B7626" i="5"/>
  <c r="B7627" i="5"/>
  <c r="B7628" i="5"/>
  <c r="B7629" i="5"/>
  <c r="B7630" i="5"/>
  <c r="B7631" i="5"/>
  <c r="B7632" i="5"/>
  <c r="B7633" i="5"/>
  <c r="B7634" i="5"/>
  <c r="B7635" i="5"/>
  <c r="B7636" i="5"/>
  <c r="B7637" i="5"/>
  <c r="B7638" i="5"/>
  <c r="B7639" i="5"/>
  <c r="B7640" i="5"/>
  <c r="B7641" i="5"/>
  <c r="B7642" i="5"/>
  <c r="B7643" i="5"/>
  <c r="B7644" i="5"/>
  <c r="B7645" i="5"/>
  <c r="B7646" i="5"/>
  <c r="B7647" i="5"/>
  <c r="B7648" i="5"/>
  <c r="B7649" i="5"/>
  <c r="B7650" i="5"/>
  <c r="B7651" i="5"/>
  <c r="B7652" i="5"/>
  <c r="B7653" i="5"/>
  <c r="B7654" i="5"/>
  <c r="B7655" i="5"/>
  <c r="B7656" i="5"/>
  <c r="B7657" i="5"/>
  <c r="B7658" i="5"/>
  <c r="B7659" i="5"/>
  <c r="B7660" i="5"/>
  <c r="B7661" i="5"/>
  <c r="B7662" i="5"/>
  <c r="B7663" i="5"/>
  <c r="B7664" i="5"/>
  <c r="B7665" i="5"/>
  <c r="B7666" i="5"/>
  <c r="B7667" i="5"/>
  <c r="B7668" i="5"/>
  <c r="B7669" i="5"/>
  <c r="B7670" i="5"/>
  <c r="B7671" i="5"/>
  <c r="B7672" i="5"/>
  <c r="B7673" i="5"/>
  <c r="B7674" i="5"/>
  <c r="B7675" i="5"/>
  <c r="B7676" i="5"/>
  <c r="B7677" i="5"/>
  <c r="B7678" i="5"/>
  <c r="B7679" i="5"/>
  <c r="B7680" i="5"/>
  <c r="B7681" i="5"/>
  <c r="B7682" i="5"/>
  <c r="B7683" i="5"/>
  <c r="B7684" i="5"/>
  <c r="B7685" i="5"/>
  <c r="B7686" i="5"/>
  <c r="B7687" i="5"/>
  <c r="B7688" i="5"/>
  <c r="B7689" i="5"/>
  <c r="B7690" i="5"/>
  <c r="B7691" i="5"/>
  <c r="B7692" i="5"/>
  <c r="B7693" i="5"/>
  <c r="B7694" i="5"/>
  <c r="B7695" i="5"/>
  <c r="B7696" i="5"/>
  <c r="B7697" i="5"/>
  <c r="B7698" i="5"/>
  <c r="B7699" i="5"/>
  <c r="B7700" i="5"/>
  <c r="B7701" i="5"/>
  <c r="B7702" i="5"/>
  <c r="B7703" i="5"/>
  <c r="B7704" i="5"/>
  <c r="B7705" i="5"/>
  <c r="B7706" i="5"/>
  <c r="B7707" i="5"/>
  <c r="B7708" i="5"/>
  <c r="B7709" i="5"/>
  <c r="B7710" i="5"/>
  <c r="B7711" i="5"/>
  <c r="B7712" i="5"/>
  <c r="B7713" i="5"/>
  <c r="B7714" i="5"/>
  <c r="B7715" i="5"/>
  <c r="B7716" i="5"/>
  <c r="B7717" i="5"/>
  <c r="B7718" i="5"/>
  <c r="B7719" i="5"/>
  <c r="B7720" i="5"/>
  <c r="B7721" i="5"/>
  <c r="B7722" i="5"/>
  <c r="B7723" i="5"/>
  <c r="B7724" i="5"/>
  <c r="B7725" i="5"/>
  <c r="B7726" i="5"/>
  <c r="B7727" i="5"/>
  <c r="B7728" i="5"/>
  <c r="B7729" i="5"/>
  <c r="B7730" i="5"/>
  <c r="B7731" i="5"/>
  <c r="B7732" i="5"/>
  <c r="B7733" i="5"/>
  <c r="B7734" i="5"/>
  <c r="B7735" i="5"/>
  <c r="B7736" i="5"/>
  <c r="B7737" i="5"/>
  <c r="B7738" i="5"/>
  <c r="B7739" i="5"/>
  <c r="B7740" i="5"/>
  <c r="B7741" i="5"/>
  <c r="B7742" i="5"/>
  <c r="B7743" i="5"/>
  <c r="B7744" i="5"/>
  <c r="B7745" i="5"/>
  <c r="B7746" i="5"/>
  <c r="B7747" i="5"/>
  <c r="B7748" i="5"/>
  <c r="B7749" i="5"/>
  <c r="B7750" i="5"/>
  <c r="B7751" i="5"/>
  <c r="B7752" i="5"/>
  <c r="B7753" i="5"/>
  <c r="B7754" i="5"/>
  <c r="B7755" i="5"/>
  <c r="B7756" i="5"/>
  <c r="B7757" i="5"/>
  <c r="B7758" i="5"/>
  <c r="B7759" i="5"/>
  <c r="B7760" i="5"/>
  <c r="B7761" i="5"/>
  <c r="B7762" i="5"/>
  <c r="B7763" i="5"/>
  <c r="B7764" i="5"/>
  <c r="B7765" i="5"/>
  <c r="B7766" i="5"/>
  <c r="B7767" i="5"/>
  <c r="B7768" i="5"/>
  <c r="B7769" i="5"/>
  <c r="B7770" i="5"/>
  <c r="B7771" i="5"/>
  <c r="B7772" i="5"/>
  <c r="B7773" i="5"/>
  <c r="B7774" i="5"/>
  <c r="B7775" i="5"/>
  <c r="B7776" i="5"/>
  <c r="B7777" i="5"/>
  <c r="B7778" i="5"/>
  <c r="B7779" i="5"/>
  <c r="B7780" i="5"/>
  <c r="B7781" i="5"/>
  <c r="B7782" i="5"/>
  <c r="B7783" i="5"/>
  <c r="B7784" i="5"/>
  <c r="B7785" i="5"/>
  <c r="B7786" i="5"/>
  <c r="B7787" i="5"/>
  <c r="B7788" i="5"/>
  <c r="B7789" i="5"/>
  <c r="B7790" i="5"/>
  <c r="B7791" i="5"/>
  <c r="B7792" i="5"/>
  <c r="B7793" i="5"/>
  <c r="B7794" i="5"/>
  <c r="B7795" i="5"/>
  <c r="B7796" i="5"/>
  <c r="B7797" i="5"/>
  <c r="B7798" i="5"/>
  <c r="B7799" i="5"/>
  <c r="B7800" i="5"/>
  <c r="B7801" i="5"/>
  <c r="B7802" i="5"/>
  <c r="B7803" i="5"/>
  <c r="B7804" i="5"/>
  <c r="B7805" i="5"/>
  <c r="B7806" i="5"/>
  <c r="B7807" i="5"/>
  <c r="B7808" i="5"/>
  <c r="B7809" i="5"/>
  <c r="B7810" i="5"/>
  <c r="B7811" i="5"/>
  <c r="B7812" i="5"/>
  <c r="B7813" i="5"/>
  <c r="B7814" i="5"/>
  <c r="B7815" i="5"/>
  <c r="B7816" i="5"/>
  <c r="B7817" i="5"/>
  <c r="B7818" i="5"/>
  <c r="B7819" i="5"/>
  <c r="B7820" i="5"/>
  <c r="B7821" i="5"/>
  <c r="B7822" i="5"/>
  <c r="B7823" i="5"/>
  <c r="B7824" i="5"/>
  <c r="B7825" i="5"/>
  <c r="B7826" i="5"/>
  <c r="B7827" i="5"/>
  <c r="B7828" i="5"/>
  <c r="B7829" i="5"/>
  <c r="B7830" i="5"/>
  <c r="B7831" i="5"/>
  <c r="B7832" i="5"/>
  <c r="B7833" i="5"/>
  <c r="B7834" i="5"/>
  <c r="B7835" i="5"/>
  <c r="B7836" i="5"/>
  <c r="B7837" i="5"/>
  <c r="B7838" i="5"/>
  <c r="B7839" i="5"/>
  <c r="B7840" i="5"/>
  <c r="B7841" i="5"/>
  <c r="B7842" i="5"/>
  <c r="B7843" i="5"/>
  <c r="B7844" i="5"/>
  <c r="B7845" i="5"/>
  <c r="B7846" i="5"/>
  <c r="B7847" i="5"/>
  <c r="B7848" i="5"/>
  <c r="B7849" i="5"/>
  <c r="B7850" i="5"/>
  <c r="B7851" i="5"/>
  <c r="B7852" i="5"/>
  <c r="B7853" i="5"/>
  <c r="B7854" i="5"/>
  <c r="B7855" i="5"/>
  <c r="B7856" i="5"/>
  <c r="B7857" i="5"/>
  <c r="B7858" i="5"/>
  <c r="B7859" i="5"/>
  <c r="B7860" i="5"/>
  <c r="B7861" i="5"/>
  <c r="B7862" i="5"/>
  <c r="B7863" i="5"/>
  <c r="B7864" i="5"/>
  <c r="B7865" i="5"/>
  <c r="B7866" i="5"/>
  <c r="B7867" i="5"/>
  <c r="B7868" i="5"/>
  <c r="B7869" i="5"/>
  <c r="B7870" i="5"/>
  <c r="B7871" i="5"/>
  <c r="B7872" i="5"/>
  <c r="B7873" i="5"/>
  <c r="B7874" i="5"/>
  <c r="B7875" i="5"/>
  <c r="B7876" i="5"/>
  <c r="B7877" i="5"/>
  <c r="B7878" i="5"/>
  <c r="B7879" i="5"/>
  <c r="B7880" i="5"/>
  <c r="B7881" i="5"/>
  <c r="B7882" i="5"/>
  <c r="B7883" i="5"/>
  <c r="B7884" i="5"/>
  <c r="B7885" i="5"/>
  <c r="B7886" i="5"/>
  <c r="B7887" i="5"/>
  <c r="B7888" i="5"/>
  <c r="B7889" i="5"/>
  <c r="B7890" i="5"/>
  <c r="B7891" i="5"/>
  <c r="B7892" i="5"/>
  <c r="B7893" i="5"/>
  <c r="B7894" i="5"/>
  <c r="B7895" i="5"/>
  <c r="B7896" i="5"/>
  <c r="B7897" i="5"/>
  <c r="B7898" i="5"/>
  <c r="B7899" i="5"/>
  <c r="B7900" i="5"/>
  <c r="B7901" i="5"/>
  <c r="B7902" i="5"/>
  <c r="B7903" i="5"/>
  <c r="B7904" i="5"/>
  <c r="B7905" i="5"/>
  <c r="B7906" i="5"/>
  <c r="B7907" i="5"/>
  <c r="B7908" i="5"/>
  <c r="B7909" i="5"/>
  <c r="B7910" i="5"/>
  <c r="B7911" i="5"/>
  <c r="B7912" i="5"/>
  <c r="B7913" i="5"/>
  <c r="B7914" i="5"/>
  <c r="B7915" i="5"/>
  <c r="B7916" i="5"/>
  <c r="B7917" i="5"/>
  <c r="B7918" i="5"/>
  <c r="B7919" i="5"/>
  <c r="B7920" i="5"/>
  <c r="B7921" i="5"/>
  <c r="B7922" i="5"/>
  <c r="B7923" i="5"/>
  <c r="B7924" i="5"/>
  <c r="B7925" i="5"/>
  <c r="B7926" i="5"/>
  <c r="B7927" i="5"/>
  <c r="B7928" i="5"/>
  <c r="B7929" i="5"/>
  <c r="B7930" i="5"/>
  <c r="B7931" i="5"/>
  <c r="B7932" i="5"/>
  <c r="B7933" i="5"/>
  <c r="B7934" i="5"/>
  <c r="B7935" i="5"/>
  <c r="B7936" i="5"/>
  <c r="B7937" i="5"/>
  <c r="B7938" i="5"/>
  <c r="B7939" i="5"/>
  <c r="B7940" i="5"/>
  <c r="B7941" i="5"/>
  <c r="B7942" i="5"/>
  <c r="B7943" i="5"/>
  <c r="B7944" i="5"/>
  <c r="B7945" i="5"/>
  <c r="B7946" i="5"/>
  <c r="B7947" i="5"/>
  <c r="B7948" i="5"/>
  <c r="B7949" i="5"/>
  <c r="B7950" i="5"/>
  <c r="B7951" i="5"/>
  <c r="B7952" i="5"/>
  <c r="B7953" i="5"/>
  <c r="B7954" i="5"/>
  <c r="B7955" i="5"/>
  <c r="B7956" i="5"/>
  <c r="B7957" i="5"/>
  <c r="B7958" i="5"/>
  <c r="B7959" i="5"/>
  <c r="B7960" i="5"/>
  <c r="B7961" i="5"/>
  <c r="B7962" i="5"/>
  <c r="B7963" i="5"/>
  <c r="B7964" i="5"/>
  <c r="B7965" i="5"/>
  <c r="B7966" i="5"/>
  <c r="B7967" i="5"/>
  <c r="B7968" i="5"/>
  <c r="B7969" i="5"/>
  <c r="B7970" i="5"/>
  <c r="B7971" i="5"/>
  <c r="B7972" i="5"/>
  <c r="B7973" i="5"/>
  <c r="B7974" i="5"/>
  <c r="B7975" i="5"/>
  <c r="B7976" i="5"/>
  <c r="B7977" i="5"/>
  <c r="B7978" i="5"/>
  <c r="B7979" i="5"/>
  <c r="B7980" i="5"/>
  <c r="B7981" i="5"/>
  <c r="B7982" i="5"/>
  <c r="B7983" i="5"/>
  <c r="B7984" i="5"/>
  <c r="B7985" i="5"/>
  <c r="B7986" i="5"/>
  <c r="B7987" i="5"/>
  <c r="B7988" i="5"/>
  <c r="B7989" i="5"/>
  <c r="B7990" i="5"/>
  <c r="B7991" i="5"/>
  <c r="B7992" i="5"/>
  <c r="B7993" i="5"/>
  <c r="B7994" i="5"/>
  <c r="B7995" i="5"/>
  <c r="B7996" i="5"/>
  <c r="B7997" i="5"/>
  <c r="B7998" i="5"/>
  <c r="B7999" i="5"/>
  <c r="B8000" i="5"/>
  <c r="B8001" i="5"/>
  <c r="B8002" i="5"/>
  <c r="B8003" i="5"/>
  <c r="B8004" i="5"/>
  <c r="B8005" i="5"/>
  <c r="B8006" i="5"/>
  <c r="B8007" i="5"/>
  <c r="B8008" i="5"/>
  <c r="B8009" i="5"/>
  <c r="B8010" i="5"/>
  <c r="B8011" i="5"/>
  <c r="B8012" i="5"/>
  <c r="B8013" i="5"/>
  <c r="B8014" i="5"/>
  <c r="B8015" i="5"/>
  <c r="B8016" i="5"/>
  <c r="B8017" i="5"/>
  <c r="B8018" i="5"/>
  <c r="B8019" i="5"/>
  <c r="B8020" i="5"/>
  <c r="B8021" i="5"/>
  <c r="B8022" i="5"/>
  <c r="B8023" i="5"/>
  <c r="B8024" i="5"/>
  <c r="B8025" i="5"/>
  <c r="B8026" i="5"/>
  <c r="B8027" i="5"/>
  <c r="B8028" i="5"/>
  <c r="B8029" i="5"/>
  <c r="B8030" i="5"/>
  <c r="B8031" i="5"/>
  <c r="B8032" i="5"/>
  <c r="B8033" i="5"/>
  <c r="B8034" i="5"/>
  <c r="B8035" i="5"/>
  <c r="B8036" i="5"/>
  <c r="B8037" i="5"/>
  <c r="B8038" i="5"/>
  <c r="B8039" i="5"/>
  <c r="B8040" i="5"/>
  <c r="B8041" i="5"/>
  <c r="B8042" i="5"/>
  <c r="B8043" i="5"/>
  <c r="B8044" i="5"/>
  <c r="B8045" i="5"/>
  <c r="B8046" i="5"/>
  <c r="B8047" i="5"/>
  <c r="B8048" i="5"/>
  <c r="B8049" i="5"/>
  <c r="B8050" i="5"/>
  <c r="B8051" i="5"/>
  <c r="B8052" i="5"/>
  <c r="B8053" i="5"/>
  <c r="B8054" i="5"/>
  <c r="B8055" i="5"/>
  <c r="B8056" i="5"/>
  <c r="B8057" i="5"/>
  <c r="B8058" i="5"/>
  <c r="B8059" i="5"/>
  <c r="B8060" i="5"/>
  <c r="B8061" i="5"/>
  <c r="B8062" i="5"/>
  <c r="B8063" i="5"/>
  <c r="B8064" i="5"/>
  <c r="B8065" i="5"/>
  <c r="B8066" i="5"/>
  <c r="B8067" i="5"/>
  <c r="B8068" i="5"/>
  <c r="B8069" i="5"/>
  <c r="B8070" i="5"/>
  <c r="B8071" i="5"/>
  <c r="B8072" i="5"/>
  <c r="B8073" i="5"/>
  <c r="B8074" i="5"/>
  <c r="B8075" i="5"/>
  <c r="B8076" i="5"/>
  <c r="B8077" i="5"/>
  <c r="B8078" i="5"/>
  <c r="B8079" i="5"/>
  <c r="B8080" i="5"/>
  <c r="B8081" i="5"/>
  <c r="B8082" i="5"/>
  <c r="B8083" i="5"/>
  <c r="B8084" i="5"/>
  <c r="B8085" i="5"/>
  <c r="B8086" i="5"/>
  <c r="B8087" i="5"/>
  <c r="B8088" i="5"/>
  <c r="B8089" i="5"/>
  <c r="B8090" i="5"/>
  <c r="B8091" i="5"/>
  <c r="B8092" i="5"/>
  <c r="B8093" i="5"/>
  <c r="B8094" i="5"/>
  <c r="B8095" i="5"/>
  <c r="B8096" i="5"/>
  <c r="B8097" i="5"/>
  <c r="B8098" i="5"/>
  <c r="B8099" i="5"/>
  <c r="B8100" i="5"/>
  <c r="B8101" i="5"/>
  <c r="B8102" i="5"/>
  <c r="B8103" i="5"/>
  <c r="B8104" i="5"/>
  <c r="B8105" i="5"/>
  <c r="B8106" i="5"/>
  <c r="B8107" i="5"/>
  <c r="B8108" i="5"/>
  <c r="B8109" i="5"/>
  <c r="B8110" i="5"/>
  <c r="B8111" i="5"/>
  <c r="B8112" i="5"/>
  <c r="B8113" i="5"/>
  <c r="B8114" i="5"/>
  <c r="B8115" i="5"/>
  <c r="B8116" i="5"/>
  <c r="B8117" i="5"/>
  <c r="B8118" i="5"/>
  <c r="B8119" i="5"/>
  <c r="B8120" i="5"/>
  <c r="B8121" i="5"/>
  <c r="B8122" i="5"/>
  <c r="B8123" i="5"/>
  <c r="B8124" i="5"/>
  <c r="B8125" i="5"/>
  <c r="B8126" i="5"/>
  <c r="B8127" i="5"/>
  <c r="B8128" i="5"/>
  <c r="B8129" i="5"/>
  <c r="B8130" i="5"/>
  <c r="B8131" i="5"/>
  <c r="B8132" i="5"/>
  <c r="B8133" i="5"/>
  <c r="B8134" i="5"/>
  <c r="B8135" i="5"/>
  <c r="B8136" i="5"/>
  <c r="B8137" i="5"/>
  <c r="B8138" i="5"/>
  <c r="B8139" i="5"/>
  <c r="B8140" i="5"/>
  <c r="B8141" i="5"/>
  <c r="B8142" i="5"/>
  <c r="B8143" i="5"/>
  <c r="B8144" i="5"/>
  <c r="B8145" i="5"/>
  <c r="B8146" i="5"/>
  <c r="B8147" i="5"/>
  <c r="B8148" i="5"/>
  <c r="B8149" i="5"/>
  <c r="B8150" i="5"/>
  <c r="B8151" i="5"/>
  <c r="B8152" i="5"/>
  <c r="B8153" i="5"/>
  <c r="B8154" i="5"/>
  <c r="B8155" i="5"/>
  <c r="B8156" i="5"/>
  <c r="B8157" i="5"/>
  <c r="B8158" i="5"/>
  <c r="B8159" i="5"/>
  <c r="B8160" i="5"/>
  <c r="B8161" i="5"/>
  <c r="B8162" i="5"/>
  <c r="B8163" i="5"/>
  <c r="B8164" i="5"/>
  <c r="B8165" i="5"/>
  <c r="B8166" i="5"/>
  <c r="B8167" i="5"/>
  <c r="B8168" i="5"/>
  <c r="B8169" i="5"/>
  <c r="B8170" i="5"/>
  <c r="B8171" i="5"/>
  <c r="B8172" i="5"/>
  <c r="B8173" i="5"/>
  <c r="B8174" i="5"/>
  <c r="B8175" i="5"/>
  <c r="B8176" i="5"/>
  <c r="B8177" i="5"/>
  <c r="B8178" i="5"/>
  <c r="B8179" i="5"/>
  <c r="B8180" i="5"/>
  <c r="B8181" i="5"/>
  <c r="B8182" i="5"/>
  <c r="B8183" i="5"/>
  <c r="B8184" i="5"/>
  <c r="B8185" i="5"/>
  <c r="B8186" i="5"/>
  <c r="B8187" i="5"/>
  <c r="B8188" i="5"/>
  <c r="B8189" i="5"/>
  <c r="B8190" i="5"/>
  <c r="B8191" i="5"/>
  <c r="B8192" i="5"/>
  <c r="B8193" i="5"/>
  <c r="B8194" i="5"/>
  <c r="B8195" i="5"/>
  <c r="B8196" i="5"/>
  <c r="B8197" i="5"/>
  <c r="B8198" i="5"/>
  <c r="B8199" i="5"/>
  <c r="B8200" i="5"/>
  <c r="B8201" i="5"/>
  <c r="B8202" i="5"/>
  <c r="B8203" i="5"/>
  <c r="B8204" i="5"/>
  <c r="B8205" i="5"/>
  <c r="B8206" i="5"/>
  <c r="B8207" i="5"/>
  <c r="B8208" i="5"/>
  <c r="B8209" i="5"/>
  <c r="B8210" i="5"/>
  <c r="B8211" i="5"/>
  <c r="B8212" i="5"/>
  <c r="B8213" i="5"/>
  <c r="B8214" i="5"/>
  <c r="B8215" i="5"/>
  <c r="B8216" i="5"/>
  <c r="B8217" i="5"/>
  <c r="B8218" i="5"/>
  <c r="B8219" i="5"/>
  <c r="B8220" i="5"/>
  <c r="B8221" i="5"/>
  <c r="B8222" i="5"/>
  <c r="B8223" i="5"/>
  <c r="B8224" i="5"/>
  <c r="B8225" i="5"/>
  <c r="B8226" i="5"/>
  <c r="B8227" i="5"/>
  <c r="B8228" i="5"/>
  <c r="B8229" i="5"/>
  <c r="B8230" i="5"/>
  <c r="B8231" i="5"/>
  <c r="B8232" i="5"/>
  <c r="B8233" i="5"/>
  <c r="B8234" i="5"/>
  <c r="B8235" i="5"/>
  <c r="B8236" i="5"/>
  <c r="B8237" i="5"/>
  <c r="B8238" i="5"/>
  <c r="B8239" i="5"/>
  <c r="B8240" i="5"/>
  <c r="B8241" i="5"/>
  <c r="B8242" i="5"/>
  <c r="B8243" i="5"/>
  <c r="B8244" i="5"/>
  <c r="B8245" i="5"/>
  <c r="B8246" i="5"/>
  <c r="B8247" i="5"/>
  <c r="B8248" i="5"/>
  <c r="B8249" i="5"/>
  <c r="B8250" i="5"/>
  <c r="B8251" i="5"/>
  <c r="B8252" i="5"/>
  <c r="B8253" i="5"/>
  <c r="B8254" i="5"/>
  <c r="B8255" i="5"/>
  <c r="B8256" i="5"/>
  <c r="B8257" i="5"/>
  <c r="B8258" i="5"/>
  <c r="B8259" i="5"/>
  <c r="B8260" i="5"/>
  <c r="B8261" i="5"/>
  <c r="B8262" i="5"/>
  <c r="B8263" i="5"/>
  <c r="B8264" i="5"/>
  <c r="B8265" i="5"/>
  <c r="B8266" i="5"/>
  <c r="B8267" i="5"/>
  <c r="B8268" i="5"/>
  <c r="B8269" i="5"/>
  <c r="B8270" i="5"/>
  <c r="B8271" i="5"/>
  <c r="B8272" i="5"/>
  <c r="B8273" i="5"/>
  <c r="B8274" i="5"/>
  <c r="B8275" i="5"/>
  <c r="B8276" i="5"/>
  <c r="B8277" i="5"/>
  <c r="B8278" i="5"/>
  <c r="B8279" i="5"/>
  <c r="B8280" i="5"/>
  <c r="B8281" i="5"/>
  <c r="B8282" i="5"/>
  <c r="B8283" i="5"/>
  <c r="B8284" i="5"/>
  <c r="B8285" i="5"/>
  <c r="B8286" i="5"/>
  <c r="B8287" i="5"/>
  <c r="B8288" i="5"/>
  <c r="B8289" i="5"/>
  <c r="B8290" i="5"/>
  <c r="B8291" i="5"/>
  <c r="B8292" i="5"/>
  <c r="B8293" i="5"/>
  <c r="B8294" i="5"/>
  <c r="B8295" i="5"/>
  <c r="B8296" i="5"/>
  <c r="B8297" i="5"/>
  <c r="B8298" i="5"/>
  <c r="B8299" i="5"/>
  <c r="B8300" i="5"/>
  <c r="B8301" i="5"/>
  <c r="B8302" i="5"/>
  <c r="B8303" i="5"/>
  <c r="B8304" i="5"/>
  <c r="B8305" i="5"/>
  <c r="B8306" i="5"/>
  <c r="B8307" i="5"/>
  <c r="B8308" i="5"/>
  <c r="B8309" i="5"/>
  <c r="B8310" i="5"/>
  <c r="B8311" i="5"/>
  <c r="B8312" i="5"/>
  <c r="B8313" i="5"/>
  <c r="B8314" i="5"/>
  <c r="B8315" i="5"/>
  <c r="B8316" i="5"/>
  <c r="B8317" i="5"/>
  <c r="B8318" i="5"/>
  <c r="B8319" i="5"/>
  <c r="B8320" i="5"/>
  <c r="B8321" i="5"/>
  <c r="B8322" i="5"/>
  <c r="B8323" i="5"/>
  <c r="B8324" i="5"/>
  <c r="B8325" i="5"/>
  <c r="B8326" i="5"/>
  <c r="B8327" i="5"/>
  <c r="B8328" i="5"/>
  <c r="B8329" i="5"/>
  <c r="B8330" i="5"/>
  <c r="B8331" i="5"/>
  <c r="B8332" i="5"/>
  <c r="B8333" i="5"/>
  <c r="B8334" i="5"/>
  <c r="B8335" i="5"/>
  <c r="B8336" i="5"/>
  <c r="B8337" i="5"/>
  <c r="B8338" i="5"/>
  <c r="B8339" i="5"/>
  <c r="B8340" i="5"/>
  <c r="B8341" i="5"/>
  <c r="B8342" i="5"/>
  <c r="B8343" i="5"/>
  <c r="B8344" i="5"/>
  <c r="B8345" i="5"/>
  <c r="B8346" i="5"/>
  <c r="B8347" i="5"/>
  <c r="B8348" i="5"/>
  <c r="B8349" i="5"/>
  <c r="B8350" i="5"/>
  <c r="B8351" i="5"/>
  <c r="B8352" i="5"/>
  <c r="B8353" i="5"/>
  <c r="B8354" i="5"/>
  <c r="B8355" i="5"/>
  <c r="B8356" i="5"/>
  <c r="B8357" i="5"/>
  <c r="B8358" i="5"/>
  <c r="B8359" i="5"/>
  <c r="B8360" i="5"/>
  <c r="B8361" i="5"/>
  <c r="B8362" i="5"/>
  <c r="B8363" i="5"/>
  <c r="B8364" i="5"/>
  <c r="B8365" i="5"/>
  <c r="B8366" i="5"/>
  <c r="B8367" i="5"/>
  <c r="B8368" i="5"/>
  <c r="B8369" i="5"/>
  <c r="B8370" i="5"/>
  <c r="B8371" i="5"/>
  <c r="B8372" i="5"/>
  <c r="B8373" i="5"/>
  <c r="B8374" i="5"/>
  <c r="B8375" i="5"/>
  <c r="B8376" i="5"/>
  <c r="B8377" i="5"/>
  <c r="B8378" i="5"/>
  <c r="B8379" i="5"/>
  <c r="B8380" i="5"/>
  <c r="B8381" i="5"/>
  <c r="B8382" i="5"/>
  <c r="B8383" i="5"/>
  <c r="B8384" i="5"/>
  <c r="B8385" i="5"/>
  <c r="B8386" i="5"/>
  <c r="B8387" i="5"/>
  <c r="B8388" i="5"/>
  <c r="B8389" i="5"/>
  <c r="B8390" i="5"/>
  <c r="B8391" i="5"/>
  <c r="B8392" i="5"/>
  <c r="B8393" i="5"/>
  <c r="B8394" i="5"/>
  <c r="B8395" i="5"/>
  <c r="B8396" i="5"/>
  <c r="B8397" i="5"/>
  <c r="B8398" i="5"/>
  <c r="B8399" i="5"/>
  <c r="B8400" i="5"/>
  <c r="B8401" i="5"/>
  <c r="B8402" i="5"/>
  <c r="B8403" i="5"/>
  <c r="B8404" i="5"/>
  <c r="B8405" i="5"/>
  <c r="B8406" i="5"/>
  <c r="B8407" i="5"/>
  <c r="B8408" i="5"/>
  <c r="B8409" i="5"/>
  <c r="B8410" i="5"/>
  <c r="B8411" i="5"/>
  <c r="B8412" i="5"/>
  <c r="B8413" i="5"/>
  <c r="B8414" i="5"/>
  <c r="B8415" i="5"/>
  <c r="B8416" i="5"/>
  <c r="B8417" i="5"/>
  <c r="B8418" i="5"/>
  <c r="B8419" i="5"/>
  <c r="B8420" i="5"/>
  <c r="B8421" i="5"/>
  <c r="B8422" i="5"/>
  <c r="B8423" i="5"/>
  <c r="B8424" i="5"/>
  <c r="B8425" i="5"/>
  <c r="B8426" i="5"/>
  <c r="B8427" i="5"/>
  <c r="B8428" i="5"/>
  <c r="B8429" i="5"/>
  <c r="B8430" i="5"/>
  <c r="B8431" i="5"/>
  <c r="B8432" i="5"/>
  <c r="B8433" i="5"/>
  <c r="B8434" i="5"/>
  <c r="B8435" i="5"/>
  <c r="B8436" i="5"/>
  <c r="B8437" i="5"/>
  <c r="B8438" i="5"/>
  <c r="B8439" i="5"/>
  <c r="B8440" i="5"/>
  <c r="B8441" i="5"/>
  <c r="B8442" i="5"/>
  <c r="B8443" i="5"/>
  <c r="B8444" i="5"/>
  <c r="B8445" i="5"/>
  <c r="B8446" i="5"/>
  <c r="B8447" i="5"/>
  <c r="B8448" i="5"/>
  <c r="B8449" i="5"/>
  <c r="B8450" i="5"/>
  <c r="B8451" i="5"/>
  <c r="B8452" i="5"/>
  <c r="B8453" i="5"/>
  <c r="B8454" i="5"/>
  <c r="B8455" i="5"/>
  <c r="B8456" i="5"/>
  <c r="B8457" i="5"/>
  <c r="B8458" i="5"/>
  <c r="B8459" i="5"/>
  <c r="B8460" i="5"/>
  <c r="B8461" i="5"/>
  <c r="B8462" i="5"/>
  <c r="B8463" i="5"/>
  <c r="B8464" i="5"/>
  <c r="B8465" i="5"/>
  <c r="B8466" i="5"/>
  <c r="B8467" i="5"/>
  <c r="B8468" i="5"/>
  <c r="B8469" i="5"/>
  <c r="B8470" i="5"/>
  <c r="B8471" i="5"/>
  <c r="B8472" i="5"/>
  <c r="B8473" i="5"/>
  <c r="B8474" i="5"/>
  <c r="B8475" i="5"/>
  <c r="B8476" i="5"/>
  <c r="B8477" i="5"/>
  <c r="B8478" i="5"/>
  <c r="B8479" i="5"/>
  <c r="B8480" i="5"/>
  <c r="B8481" i="5"/>
  <c r="B8482" i="5"/>
  <c r="B8483" i="5"/>
  <c r="B8484" i="5"/>
  <c r="B8485" i="5"/>
  <c r="B8486" i="5"/>
  <c r="B8487" i="5"/>
  <c r="B8488" i="5"/>
  <c r="B8489" i="5"/>
  <c r="B8490" i="5"/>
  <c r="B8491" i="5"/>
  <c r="B8492" i="5"/>
  <c r="B8493" i="5"/>
  <c r="B8494" i="5"/>
  <c r="B8495" i="5"/>
  <c r="B8496" i="5"/>
  <c r="B8497" i="5"/>
  <c r="B8498" i="5"/>
  <c r="B8499" i="5"/>
  <c r="B8500" i="5"/>
  <c r="B8501" i="5"/>
  <c r="B8502" i="5"/>
  <c r="B8503" i="5"/>
  <c r="B8504" i="5"/>
  <c r="B8505" i="5"/>
  <c r="B8506" i="5"/>
  <c r="B8507" i="5"/>
  <c r="B8508" i="5"/>
  <c r="B8509" i="5"/>
  <c r="B8510" i="5"/>
  <c r="B8511" i="5"/>
  <c r="B8512" i="5"/>
  <c r="B8513" i="5"/>
  <c r="B8514" i="5"/>
  <c r="B8515" i="5"/>
  <c r="B8516" i="5"/>
  <c r="B8517" i="5"/>
  <c r="B8518" i="5"/>
  <c r="B8519" i="5"/>
  <c r="B8520" i="5"/>
  <c r="B8521" i="5"/>
  <c r="B8522" i="5"/>
  <c r="B8523" i="5"/>
  <c r="B8524" i="5"/>
  <c r="B8525" i="5"/>
  <c r="B8526" i="5"/>
  <c r="B8527" i="5"/>
  <c r="B8528" i="5"/>
  <c r="B8529" i="5"/>
  <c r="B8530" i="5"/>
  <c r="B8531" i="5"/>
  <c r="B8532" i="5"/>
  <c r="B8533" i="5"/>
  <c r="B8534" i="5"/>
  <c r="B8535" i="5"/>
  <c r="B8536" i="5"/>
  <c r="B8537" i="5"/>
  <c r="B8538" i="5"/>
  <c r="B8539" i="5"/>
  <c r="B8540" i="5"/>
  <c r="B8541" i="5"/>
  <c r="B8542" i="5"/>
  <c r="B8543" i="5"/>
  <c r="B8544" i="5"/>
  <c r="B8545" i="5"/>
  <c r="B8546" i="5"/>
  <c r="B8547" i="5"/>
  <c r="B8548" i="5"/>
  <c r="B8549" i="5"/>
  <c r="B8550" i="5"/>
  <c r="B8551" i="5"/>
  <c r="B8552" i="5"/>
  <c r="B8553" i="5"/>
  <c r="B8554" i="5"/>
  <c r="B8555" i="5"/>
  <c r="B8556" i="5"/>
  <c r="B8557" i="5"/>
  <c r="B8558" i="5"/>
  <c r="B8559" i="5"/>
  <c r="B8560" i="5"/>
  <c r="B8561" i="5"/>
  <c r="B8562" i="5"/>
  <c r="B8563" i="5"/>
  <c r="B8564" i="5"/>
  <c r="B8565" i="5"/>
  <c r="B8566" i="5"/>
  <c r="B8567" i="5"/>
  <c r="B8568" i="5"/>
  <c r="B8569" i="5"/>
  <c r="B8570" i="5"/>
  <c r="B8571" i="5"/>
  <c r="B8572" i="5"/>
  <c r="B8573" i="5"/>
  <c r="B8574" i="5"/>
  <c r="B8575" i="5"/>
  <c r="B8576" i="5"/>
  <c r="B8577" i="5"/>
  <c r="B8578" i="5"/>
  <c r="B8579" i="5"/>
  <c r="B8580" i="5"/>
  <c r="B8581" i="5"/>
  <c r="B8582" i="5"/>
  <c r="B8583" i="5"/>
  <c r="B8584" i="5"/>
  <c r="B8585" i="5"/>
  <c r="B8586" i="5"/>
  <c r="B8587" i="5"/>
  <c r="B8588" i="5"/>
  <c r="B8589" i="5"/>
  <c r="B8590" i="5"/>
  <c r="B8591" i="5"/>
  <c r="B8592" i="5"/>
  <c r="B8593" i="5"/>
  <c r="B8594" i="5"/>
  <c r="B8595" i="5"/>
  <c r="B8596" i="5"/>
  <c r="B8597" i="5"/>
  <c r="B8598" i="5"/>
  <c r="B8599" i="5"/>
  <c r="B8600" i="5"/>
  <c r="B8601" i="5"/>
  <c r="B8602" i="5"/>
  <c r="B8603" i="5"/>
  <c r="B8604" i="5"/>
  <c r="B8605" i="5"/>
  <c r="B8606" i="5"/>
  <c r="B8607" i="5"/>
  <c r="B8608" i="5"/>
  <c r="B8609" i="5"/>
  <c r="B8610" i="5"/>
  <c r="B8611" i="5"/>
  <c r="B8612" i="5"/>
  <c r="B8613" i="5"/>
  <c r="B8614" i="5"/>
  <c r="B8615" i="5"/>
  <c r="B8616" i="5"/>
  <c r="B8617" i="5"/>
  <c r="B8618" i="5"/>
  <c r="B8619" i="5"/>
  <c r="B8620" i="5"/>
  <c r="B8621" i="5"/>
  <c r="B8622" i="5"/>
  <c r="B8623" i="5"/>
  <c r="B8624" i="5"/>
  <c r="B8625" i="5"/>
  <c r="B8626" i="5"/>
  <c r="B8627" i="5"/>
  <c r="B8628" i="5"/>
  <c r="B8629" i="5"/>
  <c r="B8630" i="5"/>
  <c r="B8631" i="5"/>
  <c r="B8632" i="5"/>
  <c r="B8633" i="5"/>
  <c r="B8634" i="5"/>
  <c r="B8635" i="5"/>
  <c r="B8636" i="5"/>
  <c r="B8637" i="5"/>
  <c r="B8638" i="5"/>
  <c r="B8639" i="5"/>
  <c r="B8640" i="5"/>
  <c r="B8641" i="5"/>
  <c r="B8642" i="5"/>
  <c r="B8643" i="5"/>
  <c r="B8644" i="5"/>
  <c r="B8645" i="5"/>
  <c r="B8646" i="5"/>
  <c r="B8647" i="5"/>
  <c r="B8648" i="5"/>
  <c r="B8649" i="5"/>
  <c r="B8650" i="5"/>
  <c r="B8651" i="5"/>
  <c r="B8652" i="5"/>
  <c r="B8653" i="5"/>
  <c r="B8654" i="5"/>
  <c r="B2" i="5"/>
  <c r="AN2" i="5" l="1"/>
  <c r="AL28" i="5" a="1"/>
  <c r="AL28" i="5" s="1"/>
  <c r="AM28" i="5" a="1"/>
  <c r="AM28" i="5" s="1"/>
  <c r="AL72" i="5" a="1"/>
  <c r="AL72" i="5" s="1"/>
  <c r="AM72" i="5" a="1"/>
  <c r="AM72" i="5" s="1"/>
  <c r="AL107" i="5" a="1"/>
  <c r="AL107" i="5" s="1"/>
  <c r="AM107" i="5" a="1"/>
  <c r="AM107" i="5" s="1"/>
  <c r="AL148" i="5" a="1"/>
  <c r="AL148" i="5" s="1"/>
  <c r="AM148" i="5" a="1"/>
  <c r="AM148" i="5" s="1"/>
  <c r="AL210" i="5" a="1"/>
  <c r="AL210" i="5" s="1"/>
  <c r="AM210" i="5" a="1"/>
  <c r="AM210" i="5" s="1"/>
  <c r="AL273" i="5" a="1"/>
  <c r="AL273" i="5" s="1"/>
  <c r="AM273" i="5" a="1"/>
  <c r="AM273" i="5" s="1"/>
  <c r="AL309" i="5" a="1"/>
  <c r="AL309" i="5" s="1"/>
  <c r="AM309" i="5" a="1"/>
  <c r="AM309" i="5" s="1"/>
  <c r="AL358" i="5" a="1"/>
  <c r="AL358" i="5" s="1"/>
  <c r="AM358" i="5" a="1"/>
  <c r="AM358" i="5" s="1"/>
  <c r="AL393" i="5" a="1"/>
  <c r="AL393" i="5" s="1"/>
  <c r="AM393" i="5" a="1"/>
  <c r="AM393" i="5" s="1"/>
  <c r="AL421" i="5" a="1"/>
  <c r="AL421" i="5" s="1"/>
  <c r="AM421" i="5" a="1"/>
  <c r="AM421" i="5" s="1"/>
  <c r="AL457" i="5" a="1"/>
  <c r="AL457" i="5" s="1"/>
  <c r="AM457" i="5" a="1"/>
  <c r="AM457" i="5" s="1"/>
  <c r="AL485" i="5" a="1"/>
  <c r="AL485" i="5" s="1"/>
  <c r="AM485" i="5" a="1"/>
  <c r="AM485" i="5" s="1"/>
  <c r="AL521" i="5" a="1"/>
  <c r="AL521" i="5" s="1"/>
  <c r="AM521" i="5" a="1"/>
  <c r="AM521" i="5" s="1"/>
  <c r="AL564" i="5" a="1"/>
  <c r="AL564" i="5" s="1"/>
  <c r="AM564" i="5" a="1"/>
  <c r="AM564" i="5" s="1"/>
  <c r="AL587" i="5" a="1"/>
  <c r="AL587" i="5" s="1"/>
  <c r="AM587" i="5" a="1"/>
  <c r="AM587" i="5" s="1"/>
  <c r="AL612" i="5" a="1"/>
  <c r="AL612" i="5" s="1"/>
  <c r="AM612" i="5" a="1"/>
  <c r="AM612" i="5" s="1"/>
  <c r="AL640" i="5" a="1"/>
  <c r="AL640" i="5" s="1"/>
  <c r="AM640" i="5" a="1"/>
  <c r="AM640" i="5" s="1"/>
  <c r="AL676" i="5" a="1"/>
  <c r="AL676" i="5" s="1"/>
  <c r="AM676" i="5" a="1"/>
  <c r="AM676" i="5" s="1"/>
  <c r="AL704" i="5" a="1"/>
  <c r="AL704" i="5" s="1"/>
  <c r="AM704" i="5" a="1"/>
  <c r="AM704" i="5" s="1"/>
  <c r="AL740" i="5" a="1"/>
  <c r="AL740" i="5" s="1"/>
  <c r="AM740" i="5" a="1"/>
  <c r="AM740" i="5" s="1"/>
  <c r="AL772" i="5" a="1"/>
  <c r="AL772" i="5" s="1"/>
  <c r="AM772" i="5" a="1"/>
  <c r="AM772" i="5" s="1"/>
  <c r="AL804" i="5" a="1"/>
  <c r="AL804" i="5" s="1"/>
  <c r="AM804" i="5" a="1"/>
  <c r="AM804" i="5" s="1"/>
  <c r="AL836" i="5" a="1"/>
  <c r="AL836" i="5" s="1"/>
  <c r="AM836" i="5" a="1"/>
  <c r="AM836" i="5" s="1"/>
  <c r="AL868" i="5" a="1"/>
  <c r="AL868" i="5" s="1"/>
  <c r="AM868" i="5" a="1"/>
  <c r="AM868" i="5" s="1"/>
  <c r="AL900" i="5" a="1"/>
  <c r="AL900" i="5" s="1"/>
  <c r="AM900" i="5" a="1"/>
  <c r="AM900" i="5" s="1"/>
  <c r="AL932" i="5" a="1"/>
  <c r="AL932" i="5" s="1"/>
  <c r="AM932" i="5" a="1"/>
  <c r="AM932" i="5" s="1"/>
  <c r="AL964" i="5" a="1"/>
  <c r="AL964" i="5" s="1"/>
  <c r="AM964" i="5" a="1"/>
  <c r="AM964" i="5" s="1"/>
  <c r="AL996" i="5" a="1"/>
  <c r="AL996" i="5" s="1"/>
  <c r="AM996" i="5" a="1"/>
  <c r="AM996" i="5" s="1"/>
  <c r="AL1028" i="5" a="1"/>
  <c r="AL1028" i="5" s="1"/>
  <c r="AM1028" i="5" a="1"/>
  <c r="AM1028" i="5" s="1"/>
  <c r="AL1060" i="5" a="1"/>
  <c r="AL1060" i="5" s="1"/>
  <c r="AM1060" i="5" a="1"/>
  <c r="AM1060" i="5" s="1"/>
  <c r="AL1092" i="5" a="1"/>
  <c r="AL1092" i="5" s="1"/>
  <c r="AM1092" i="5" a="1"/>
  <c r="AM1092" i="5" s="1"/>
  <c r="AL1124" i="5" a="1"/>
  <c r="AL1124" i="5" s="1"/>
  <c r="AM1124" i="5" a="1"/>
  <c r="AM1124" i="5" s="1"/>
  <c r="AL1156" i="5" a="1"/>
  <c r="AL1156" i="5" s="1"/>
  <c r="AM1156" i="5" a="1"/>
  <c r="AM1156" i="5" s="1"/>
  <c r="AL1188" i="5" a="1"/>
  <c r="AL1188" i="5" s="1"/>
  <c r="AM1188" i="5" a="1"/>
  <c r="AM1188" i="5" s="1"/>
  <c r="AL1213" i="5" a="1"/>
  <c r="AL1213" i="5" s="1"/>
  <c r="AM1213" i="5" a="1"/>
  <c r="AM1213" i="5" s="1"/>
  <c r="AL1229" i="5" a="1"/>
  <c r="AL1229" i="5" s="1"/>
  <c r="AM1229" i="5" a="1"/>
  <c r="AM1229" i="5" s="1"/>
  <c r="AL1244" i="5" a="1"/>
  <c r="AL1244" i="5" s="1"/>
  <c r="AM1244" i="5" a="1"/>
  <c r="AM1244" i="5" s="1"/>
  <c r="AL1260" i="5" a="1"/>
  <c r="AL1260" i="5" s="1"/>
  <c r="AM1260" i="5" a="1"/>
  <c r="AM1260" i="5" s="1"/>
  <c r="AL1276" i="5" a="1"/>
  <c r="AL1276" i="5" s="1"/>
  <c r="AM1276" i="5" a="1"/>
  <c r="AM1276" i="5" s="1"/>
  <c r="AL1292" i="5" a="1"/>
  <c r="AL1292" i="5" s="1"/>
  <c r="AM1292" i="5" a="1"/>
  <c r="AM1292" i="5" s="1"/>
  <c r="AL48" i="5" a="1"/>
  <c r="AL48" i="5" s="1"/>
  <c r="AM48" i="5" a="1"/>
  <c r="AM48" i="5" s="1"/>
  <c r="AL93" i="5" a="1"/>
  <c r="AL93" i="5" s="1"/>
  <c r="AM93" i="5" a="1"/>
  <c r="AM93" i="5" s="1"/>
  <c r="AL126" i="5" a="1"/>
  <c r="AL126" i="5" s="1"/>
  <c r="AM126" i="5" a="1"/>
  <c r="AM126" i="5" s="1"/>
  <c r="AL170" i="5" a="1"/>
  <c r="AL170" i="5" s="1"/>
  <c r="AM170" i="5" a="1"/>
  <c r="AM170" i="5" s="1"/>
  <c r="AL204" i="5" a="1"/>
  <c r="AL204" i="5" s="1"/>
  <c r="AM204" i="5" a="1"/>
  <c r="AM204" i="5" s="1"/>
  <c r="AL248" i="5" a="1"/>
  <c r="AL248" i="5" s="1"/>
  <c r="AM248" i="5" a="1"/>
  <c r="AM248" i="5" s="1"/>
  <c r="AL286" i="5" a="1"/>
  <c r="AL286" i="5" s="1"/>
  <c r="AM286" i="5" a="1"/>
  <c r="AM286" i="5" s="1"/>
  <c r="AL321" i="5" a="1"/>
  <c r="AL321" i="5" s="1"/>
  <c r="AM321" i="5" a="1"/>
  <c r="AM321" i="5" s="1"/>
  <c r="AL360" i="5" a="1"/>
  <c r="AL360" i="5" s="1"/>
  <c r="AM360" i="5" a="1"/>
  <c r="AM360" i="5" s="1"/>
  <c r="AL388" i="5" a="1"/>
  <c r="AL388" i="5" s="1"/>
  <c r="AM388" i="5" a="1"/>
  <c r="AM388" i="5" s="1"/>
  <c r="AL424" i="5" a="1"/>
  <c r="AL424" i="5" s="1"/>
  <c r="AM424" i="5" a="1"/>
  <c r="AM424" i="5" s="1"/>
  <c r="AL452" i="5" a="1"/>
  <c r="AL452" i="5" s="1"/>
  <c r="AM452" i="5" a="1"/>
  <c r="AM452" i="5" s="1"/>
  <c r="AL488" i="5" a="1"/>
  <c r="AL488" i="5" s="1"/>
  <c r="AM488" i="5" a="1"/>
  <c r="AM488" i="5" s="1"/>
  <c r="AL516" i="5" a="1"/>
  <c r="AL516" i="5" s="1"/>
  <c r="AM516" i="5" a="1"/>
  <c r="AM516" i="5" s="1"/>
  <c r="AL549" i="5" a="1"/>
  <c r="AL549" i="5" s="1"/>
  <c r="AM549" i="5" a="1"/>
  <c r="AM549" i="5" s="1"/>
  <c r="AL590" i="5" a="1"/>
  <c r="AL590" i="5" s="1"/>
  <c r="AM590" i="5" a="1"/>
  <c r="AM590" i="5" s="1"/>
  <c r="AL622" i="5" a="1"/>
  <c r="AL622" i="5" s="1"/>
  <c r="AM622" i="5" a="1"/>
  <c r="AM622" i="5" s="1"/>
  <c r="AL650" i="5" a="1"/>
  <c r="AL650" i="5" s="1"/>
  <c r="AM650" i="5" a="1"/>
  <c r="AM650" i="5" s="1"/>
  <c r="AL686" i="5" a="1"/>
  <c r="AL686" i="5" s="1"/>
  <c r="AM686" i="5" a="1"/>
  <c r="AM686" i="5" s="1"/>
  <c r="AL714" i="5" a="1"/>
  <c r="AL714" i="5" s="1"/>
  <c r="AM714" i="5" a="1"/>
  <c r="AM714" i="5" s="1"/>
  <c r="AL749" i="5" a="1"/>
  <c r="AL749" i="5" s="1"/>
  <c r="AM749" i="5" a="1"/>
  <c r="AM749" i="5" s="1"/>
  <c r="AL781" i="5" a="1"/>
  <c r="AL781" i="5" s="1"/>
  <c r="AM781" i="5" a="1"/>
  <c r="AM781" i="5" s="1"/>
  <c r="AL813" i="5" a="1"/>
  <c r="AL813" i="5" s="1"/>
  <c r="AM813" i="5" a="1"/>
  <c r="AM813" i="5" s="1"/>
  <c r="AL845" i="5" a="1"/>
  <c r="AL845" i="5" s="1"/>
  <c r="AM845" i="5" a="1"/>
  <c r="AM845" i="5" s="1"/>
  <c r="AL877" i="5" a="1"/>
  <c r="AL877" i="5" s="1"/>
  <c r="AM877" i="5" a="1"/>
  <c r="AM877" i="5" s="1"/>
  <c r="AL909" i="5" a="1"/>
  <c r="AL909" i="5" s="1"/>
  <c r="AM909" i="5" a="1"/>
  <c r="AM909" i="5" s="1"/>
  <c r="AL941" i="5" a="1"/>
  <c r="AL941" i="5" s="1"/>
  <c r="AM941" i="5" a="1"/>
  <c r="AM941" i="5" s="1"/>
  <c r="AL973" i="5" a="1"/>
  <c r="AL973" i="5" s="1"/>
  <c r="AM973" i="5" a="1"/>
  <c r="AM973" i="5" s="1"/>
  <c r="AL1005" i="5" a="1"/>
  <c r="AL1005" i="5" s="1"/>
  <c r="AM1005" i="5" a="1"/>
  <c r="AM1005" i="5" s="1"/>
  <c r="AL1037" i="5" a="1"/>
  <c r="AL1037" i="5" s="1"/>
  <c r="AM1037" i="5" a="1"/>
  <c r="AM1037" i="5" s="1"/>
  <c r="AL1069" i="5" a="1"/>
  <c r="AL1069" i="5" s="1"/>
  <c r="AM1069" i="5" a="1"/>
  <c r="AM1069" i="5" s="1"/>
  <c r="AL1101" i="5" a="1"/>
  <c r="AL1101" i="5" s="1"/>
  <c r="AM1101" i="5" a="1"/>
  <c r="AM1101" i="5" s="1"/>
  <c r="AL1133" i="5" a="1"/>
  <c r="AL1133" i="5" s="1"/>
  <c r="AM1133" i="5" a="1"/>
  <c r="AM1133" i="5" s="1"/>
  <c r="AL1165" i="5" a="1"/>
  <c r="AL1165" i="5" s="1"/>
  <c r="AM1165" i="5" a="1"/>
  <c r="AM1165" i="5" s="1"/>
  <c r="AL1197" i="5" a="1"/>
  <c r="AL1197" i="5" s="1"/>
  <c r="AM1197" i="5" a="1"/>
  <c r="AM1197" i="5" s="1"/>
  <c r="AL1220" i="5" a="1"/>
  <c r="AL1220" i="5" s="1"/>
  <c r="AM1220" i="5" a="1"/>
  <c r="AM1220" i="5" s="1"/>
  <c r="AL1236" i="5" a="1"/>
  <c r="AL1236" i="5" s="1"/>
  <c r="AM1236" i="5" a="1"/>
  <c r="AM1236" i="5" s="1"/>
  <c r="AL1253" i="5" a="1"/>
  <c r="AL1253" i="5" s="1"/>
  <c r="AM1253" i="5" a="1"/>
  <c r="AM1253" i="5" s="1"/>
  <c r="AL1269" i="5" a="1"/>
  <c r="AL1269" i="5" s="1"/>
  <c r="AM1269" i="5" a="1"/>
  <c r="AM1269" i="5" s="1"/>
  <c r="AL1285" i="5" a="1"/>
  <c r="AL1285" i="5" s="1"/>
  <c r="AM1285" i="5" a="1"/>
  <c r="AM1285" i="5" s="1"/>
  <c r="AL1205" i="5" a="1"/>
  <c r="AL1205" i="5" s="1"/>
  <c r="AM1205" i="5" a="1"/>
  <c r="AM1205" i="5" s="1"/>
  <c r="AL1189" i="5" a="1"/>
  <c r="AL1189" i="5" s="1"/>
  <c r="AM1189" i="5" a="1"/>
  <c r="AM1189" i="5" s="1"/>
  <c r="AL1173" i="5" a="1"/>
  <c r="AL1173" i="5" s="1"/>
  <c r="AM1173" i="5" a="1"/>
  <c r="AM1173" i="5" s="1"/>
  <c r="AL1157" i="5" a="1"/>
  <c r="AL1157" i="5" s="1"/>
  <c r="AM1157" i="5" a="1"/>
  <c r="AM1157" i="5" s="1"/>
  <c r="AL1141" i="5" a="1"/>
  <c r="AL1141" i="5" s="1"/>
  <c r="AM1141" i="5" a="1"/>
  <c r="AM1141" i="5" s="1"/>
  <c r="AL1125" i="5" a="1"/>
  <c r="AL1125" i="5" s="1"/>
  <c r="AM1125" i="5" a="1"/>
  <c r="AM1125" i="5" s="1"/>
  <c r="AL1109" i="5" a="1"/>
  <c r="AL1109" i="5" s="1"/>
  <c r="AM1109" i="5" a="1"/>
  <c r="AM1109" i="5" s="1"/>
  <c r="AL1093" i="5" a="1"/>
  <c r="AL1093" i="5" s="1"/>
  <c r="AM1093" i="5" a="1"/>
  <c r="AM1093" i="5" s="1"/>
  <c r="AL1077" i="5" a="1"/>
  <c r="AL1077" i="5" s="1"/>
  <c r="AM1077" i="5" a="1"/>
  <c r="AM1077" i="5" s="1"/>
  <c r="AL1061" i="5" a="1"/>
  <c r="AL1061" i="5" s="1"/>
  <c r="AM1061" i="5" a="1"/>
  <c r="AM1061" i="5" s="1"/>
  <c r="AL1045" i="5" a="1"/>
  <c r="AL1045" i="5" s="1"/>
  <c r="AM1045" i="5" a="1"/>
  <c r="AM1045" i="5" s="1"/>
  <c r="AL1029" i="5" a="1"/>
  <c r="AL1029" i="5" s="1"/>
  <c r="AM1029" i="5" a="1"/>
  <c r="AM1029" i="5" s="1"/>
  <c r="AL1013" i="5" a="1"/>
  <c r="AL1013" i="5" s="1"/>
  <c r="AM1013" i="5" a="1"/>
  <c r="AM1013" i="5" s="1"/>
  <c r="AL997" i="5" a="1"/>
  <c r="AL997" i="5" s="1"/>
  <c r="AM997" i="5" a="1"/>
  <c r="AM997" i="5" s="1"/>
  <c r="AL981" i="5" a="1"/>
  <c r="AL981" i="5" s="1"/>
  <c r="AM981" i="5" a="1"/>
  <c r="AM981" i="5" s="1"/>
  <c r="AL965" i="5" a="1"/>
  <c r="AL965" i="5" s="1"/>
  <c r="AM965" i="5" a="1"/>
  <c r="AM965" i="5" s="1"/>
  <c r="AL949" i="5" a="1"/>
  <c r="AL949" i="5" s="1"/>
  <c r="AM949" i="5" a="1"/>
  <c r="AM949" i="5" s="1"/>
  <c r="AL933" i="5" a="1"/>
  <c r="AL933" i="5" s="1"/>
  <c r="AM933" i="5" a="1"/>
  <c r="AM933" i="5" s="1"/>
  <c r="AL917" i="5" a="1"/>
  <c r="AL917" i="5" s="1"/>
  <c r="AM917" i="5" a="1"/>
  <c r="AM917" i="5" s="1"/>
  <c r="AL901" i="5" a="1"/>
  <c r="AL901" i="5" s="1"/>
  <c r="AM901" i="5" a="1"/>
  <c r="AM901" i="5" s="1"/>
  <c r="AL885" i="5" a="1"/>
  <c r="AL885" i="5" s="1"/>
  <c r="AM885" i="5" a="1"/>
  <c r="AM885" i="5" s="1"/>
  <c r="AL869" i="5" a="1"/>
  <c r="AL869" i="5" s="1"/>
  <c r="AM869" i="5" a="1"/>
  <c r="AM869" i="5" s="1"/>
  <c r="AL853" i="5" a="1"/>
  <c r="AL853" i="5" s="1"/>
  <c r="AM853" i="5" a="1"/>
  <c r="AM853" i="5" s="1"/>
  <c r="AL837" i="5" a="1"/>
  <c r="AL837" i="5" s="1"/>
  <c r="AM837" i="5" a="1"/>
  <c r="AM837" i="5" s="1"/>
  <c r="AL821" i="5" a="1"/>
  <c r="AL821" i="5" s="1"/>
  <c r="AM821" i="5" a="1"/>
  <c r="AM821" i="5" s="1"/>
  <c r="AL805" i="5" a="1"/>
  <c r="AL805" i="5" s="1"/>
  <c r="AM805" i="5" a="1"/>
  <c r="AM805" i="5" s="1"/>
  <c r="AL789" i="5" a="1"/>
  <c r="AL789" i="5" s="1"/>
  <c r="AM789" i="5" a="1"/>
  <c r="AM789" i="5" s="1"/>
  <c r="AL773" i="5" a="1"/>
  <c r="AL773" i="5" s="1"/>
  <c r="AM773" i="5" a="1"/>
  <c r="AM773" i="5" s="1"/>
  <c r="AL757" i="5" a="1"/>
  <c r="AL757" i="5" s="1"/>
  <c r="AM757" i="5" a="1"/>
  <c r="AM757" i="5" s="1"/>
  <c r="AL741" i="5" a="1"/>
  <c r="AL741" i="5" s="1"/>
  <c r="AM741" i="5" a="1"/>
  <c r="AM741" i="5" s="1"/>
  <c r="AL727" i="5" a="1"/>
  <c r="AL727" i="5" s="1"/>
  <c r="AM727" i="5" a="1"/>
  <c r="AM727" i="5" s="1"/>
  <c r="AL709" i="5" a="1"/>
  <c r="AL709" i="5" s="1"/>
  <c r="AM709" i="5" a="1"/>
  <c r="AM709" i="5" s="1"/>
  <c r="AL695" i="5" a="1"/>
  <c r="AL695" i="5" s="1"/>
  <c r="AM695" i="5" a="1"/>
  <c r="AM695" i="5" s="1"/>
  <c r="AL677" i="5" a="1"/>
  <c r="AL677" i="5" s="1"/>
  <c r="AM677" i="5" a="1"/>
  <c r="AM677" i="5" s="1"/>
  <c r="AL663" i="5" a="1"/>
  <c r="AL663" i="5" s="1"/>
  <c r="AM663" i="5" a="1"/>
  <c r="AM663" i="5" s="1"/>
  <c r="AL645" i="5" a="1"/>
  <c r="AL645" i="5" s="1"/>
  <c r="AM645" i="5" a="1"/>
  <c r="AM645" i="5" s="1"/>
  <c r="AL631" i="5" a="1"/>
  <c r="AL631" i="5" s="1"/>
  <c r="AM631" i="5" a="1"/>
  <c r="AM631" i="5" s="1"/>
  <c r="AL613" i="5" a="1"/>
  <c r="AL613" i="5" s="1"/>
  <c r="AM613" i="5" a="1"/>
  <c r="AM613" i="5" s="1"/>
  <c r="AL597" i="5" a="1"/>
  <c r="AL597" i="5" s="1"/>
  <c r="AM597" i="5" a="1"/>
  <c r="AM597" i="5" s="1"/>
  <c r="AL585" i="5" a="1"/>
  <c r="AL585" i="5" s="1"/>
  <c r="AM585" i="5" a="1"/>
  <c r="AM585" i="5" s="1"/>
  <c r="AL565" i="5" a="1"/>
  <c r="AL565" i="5" s="1"/>
  <c r="AM565" i="5" a="1"/>
  <c r="AM565" i="5" s="1"/>
  <c r="AL553" i="5" a="1"/>
  <c r="AL553" i="5" s="1"/>
  <c r="AM553" i="5" a="1"/>
  <c r="AM553" i="5" s="1"/>
  <c r="AL532" i="5" a="1"/>
  <c r="AL532" i="5" s="1"/>
  <c r="AM532" i="5" a="1"/>
  <c r="AM532" i="5" s="1"/>
  <c r="AL518" i="5" a="1"/>
  <c r="AL518" i="5" s="1"/>
  <c r="AM518" i="5" a="1"/>
  <c r="AM518" i="5" s="1"/>
  <c r="AL500" i="5" a="1"/>
  <c r="AL500" i="5" s="1"/>
  <c r="AM500" i="5" a="1"/>
  <c r="AM500" i="5" s="1"/>
  <c r="AL486" i="5" a="1"/>
  <c r="AL486" i="5" s="1"/>
  <c r="AM486" i="5" a="1"/>
  <c r="AM486" i="5" s="1"/>
  <c r="AL468" i="5" a="1"/>
  <c r="AL468" i="5" s="1"/>
  <c r="AM468" i="5" a="1"/>
  <c r="AM468" i="5" s="1"/>
  <c r="AL454" i="5" a="1"/>
  <c r="AL454" i="5" s="1"/>
  <c r="AM454" i="5" a="1"/>
  <c r="AM454" i="5" s="1"/>
  <c r="AL436" i="5" a="1"/>
  <c r="AL436" i="5" s="1"/>
  <c r="AM436" i="5" a="1"/>
  <c r="AM436" i="5" s="1"/>
  <c r="AL422" i="5" a="1"/>
  <c r="AL422" i="5" s="1"/>
  <c r="AM422" i="5" a="1"/>
  <c r="AM422" i="5" s="1"/>
  <c r="AL404" i="5" a="1"/>
  <c r="AL404" i="5" s="1"/>
  <c r="AM404" i="5" a="1"/>
  <c r="AM404" i="5" s="1"/>
  <c r="AL390" i="5" a="1"/>
  <c r="AL390" i="5" s="1"/>
  <c r="AM390" i="5" a="1"/>
  <c r="AM390" i="5" s="1"/>
  <c r="AL372" i="5" a="1"/>
  <c r="AL372" i="5" s="1"/>
  <c r="AM372" i="5" a="1"/>
  <c r="AM372" i="5" s="1"/>
  <c r="AL355" i="5" a="1"/>
  <c r="AL355" i="5" s="1"/>
  <c r="AM355" i="5" a="1"/>
  <c r="AM355" i="5" s="1"/>
  <c r="AL340" i="5" a="1"/>
  <c r="AL340" i="5" s="1"/>
  <c r="AM340" i="5" a="1"/>
  <c r="AM340" i="5" s="1"/>
  <c r="AL323" i="5" a="1"/>
  <c r="AL323" i="5" s="1"/>
  <c r="AM323" i="5" a="1"/>
  <c r="AM323" i="5" s="1"/>
  <c r="AL293" i="5" a="1"/>
  <c r="AL293" i="5" s="1"/>
  <c r="AM293" i="5" a="1"/>
  <c r="AM293" i="5" s="1"/>
  <c r="AL270" i="5" a="1"/>
  <c r="AL270" i="5" s="1"/>
  <c r="AM270" i="5" a="1"/>
  <c r="AM270" i="5" s="1"/>
  <c r="AL250" i="5" a="1"/>
  <c r="AL250" i="5" s="1"/>
  <c r="AM250" i="5" a="1"/>
  <c r="AM250" i="5" s="1"/>
  <c r="AL232" i="5" a="1"/>
  <c r="AL232" i="5" s="1"/>
  <c r="AM232" i="5" a="1"/>
  <c r="AM232" i="5" s="1"/>
  <c r="AL215" i="5" a="1"/>
  <c r="AL215" i="5" s="1"/>
  <c r="AM215" i="5" a="1"/>
  <c r="AM215" i="5" s="1"/>
  <c r="AL193" i="5" a="1"/>
  <c r="AL193" i="5" s="1"/>
  <c r="AM193" i="5" a="1"/>
  <c r="AM193" i="5" s="1"/>
  <c r="AL163" i="5" a="1"/>
  <c r="AL163" i="5" s="1"/>
  <c r="AM163" i="5" a="1"/>
  <c r="AM163" i="5" s="1"/>
  <c r="AL141" i="5" a="1"/>
  <c r="AL141" i="5" s="1"/>
  <c r="AM141" i="5" a="1"/>
  <c r="AM141" i="5" s="1"/>
  <c r="AL124" i="5" a="1"/>
  <c r="AL124" i="5" s="1"/>
  <c r="AM124" i="5" a="1"/>
  <c r="AM124" i="5" s="1"/>
  <c r="AL108" i="5" a="1"/>
  <c r="AL108" i="5" s="1"/>
  <c r="AM108" i="5" a="1"/>
  <c r="AM108" i="5" s="1"/>
  <c r="AL82" i="5" a="1"/>
  <c r="AL82" i="5" s="1"/>
  <c r="AM82" i="5" a="1"/>
  <c r="AM82" i="5" s="1"/>
  <c r="AL65" i="5" a="1"/>
  <c r="AL65" i="5" s="1"/>
  <c r="AM65" i="5" a="1"/>
  <c r="AM65" i="5" s="1"/>
  <c r="AL42" i="5" a="1"/>
  <c r="AL42" i="5" s="1"/>
  <c r="AM42" i="5" a="1"/>
  <c r="AM42" i="5" s="1"/>
  <c r="AL25" i="5" a="1"/>
  <c r="AL25" i="5" s="1"/>
  <c r="AM25" i="5" a="1"/>
  <c r="AM25" i="5" s="1"/>
  <c r="AL8" i="5" a="1"/>
  <c r="AL8" i="5" s="1"/>
  <c r="AM8" i="5" a="1"/>
  <c r="AM8" i="5" s="1"/>
  <c r="AL1208" i="5" a="1"/>
  <c r="AL1208" i="5" s="1"/>
  <c r="AM1208" i="5" a="1"/>
  <c r="AM1208" i="5" s="1"/>
  <c r="AL1192" i="5" a="1"/>
  <c r="AL1192" i="5" s="1"/>
  <c r="AM1192" i="5" a="1"/>
  <c r="AM1192" i="5" s="1"/>
  <c r="AL1176" i="5" a="1"/>
  <c r="AL1176" i="5" s="1"/>
  <c r="AM1176" i="5" a="1"/>
  <c r="AM1176" i="5" s="1"/>
  <c r="AL1160" i="5" a="1"/>
  <c r="AL1160" i="5" s="1"/>
  <c r="AM1160" i="5" a="1"/>
  <c r="AM1160" i="5" s="1"/>
  <c r="AL1144" i="5" a="1"/>
  <c r="AL1144" i="5" s="1"/>
  <c r="AM1144" i="5" a="1"/>
  <c r="AM1144" i="5" s="1"/>
  <c r="AL1128" i="5" a="1"/>
  <c r="AL1128" i="5" s="1"/>
  <c r="AM1128" i="5" a="1"/>
  <c r="AM1128" i="5" s="1"/>
  <c r="AL1112" i="5" a="1"/>
  <c r="AL1112" i="5" s="1"/>
  <c r="AM1112" i="5" a="1"/>
  <c r="AM1112" i="5" s="1"/>
  <c r="AL1096" i="5" a="1"/>
  <c r="AL1096" i="5" s="1"/>
  <c r="AM1096" i="5" a="1"/>
  <c r="AM1096" i="5" s="1"/>
  <c r="AL1080" i="5" a="1"/>
  <c r="AL1080" i="5" s="1"/>
  <c r="AM1080" i="5" a="1"/>
  <c r="AM1080" i="5" s="1"/>
  <c r="AL1064" i="5" a="1"/>
  <c r="AL1064" i="5" s="1"/>
  <c r="AM1064" i="5" a="1"/>
  <c r="AM1064" i="5" s="1"/>
  <c r="AL1048" i="5" a="1"/>
  <c r="AL1048" i="5" s="1"/>
  <c r="AM1048" i="5" a="1"/>
  <c r="AM1048" i="5" s="1"/>
  <c r="AL1032" i="5" a="1"/>
  <c r="AL1032" i="5" s="1"/>
  <c r="AM1032" i="5" a="1"/>
  <c r="AM1032" i="5" s="1"/>
  <c r="AL1016" i="5" a="1"/>
  <c r="AL1016" i="5" s="1"/>
  <c r="AM1016" i="5" a="1"/>
  <c r="AM1016" i="5" s="1"/>
  <c r="AL1000" i="5" a="1"/>
  <c r="AL1000" i="5" s="1"/>
  <c r="AM1000" i="5" a="1"/>
  <c r="AM1000" i="5" s="1"/>
  <c r="AL984" i="5" a="1"/>
  <c r="AL984" i="5" s="1"/>
  <c r="AM984" i="5" a="1"/>
  <c r="AM984" i="5" s="1"/>
  <c r="AL968" i="5" a="1"/>
  <c r="AL968" i="5" s="1"/>
  <c r="AM968" i="5" a="1"/>
  <c r="AM968" i="5" s="1"/>
  <c r="AL952" i="5" a="1"/>
  <c r="AL952" i="5" s="1"/>
  <c r="AM952" i="5" a="1"/>
  <c r="AM952" i="5" s="1"/>
  <c r="AL936" i="5" a="1"/>
  <c r="AL936" i="5" s="1"/>
  <c r="AM936" i="5" a="1"/>
  <c r="AM936" i="5" s="1"/>
  <c r="AL920" i="5" a="1"/>
  <c r="AL920" i="5" s="1"/>
  <c r="AM920" i="5" a="1"/>
  <c r="AM920" i="5" s="1"/>
  <c r="AL904" i="5" a="1"/>
  <c r="AL904" i="5" s="1"/>
  <c r="AM904" i="5" a="1"/>
  <c r="AM904" i="5" s="1"/>
  <c r="AL888" i="5" a="1"/>
  <c r="AL888" i="5" s="1"/>
  <c r="AM888" i="5" a="1"/>
  <c r="AM888" i="5" s="1"/>
  <c r="AL872" i="5" a="1"/>
  <c r="AL872" i="5" s="1"/>
  <c r="AM872" i="5" a="1"/>
  <c r="AM872" i="5" s="1"/>
  <c r="AL856" i="5" a="1"/>
  <c r="AL856" i="5" s="1"/>
  <c r="AM856" i="5" a="1"/>
  <c r="AM856" i="5" s="1"/>
  <c r="AL840" i="5" a="1"/>
  <c r="AL840" i="5" s="1"/>
  <c r="AM840" i="5" a="1"/>
  <c r="AM840" i="5" s="1"/>
  <c r="AL824" i="5" a="1"/>
  <c r="AL824" i="5" s="1"/>
  <c r="AM824" i="5" a="1"/>
  <c r="AM824" i="5" s="1"/>
  <c r="AL808" i="5" a="1"/>
  <c r="AL808" i="5" s="1"/>
  <c r="AM808" i="5" a="1"/>
  <c r="AM808" i="5" s="1"/>
  <c r="AL792" i="5" a="1"/>
  <c r="AL792" i="5" s="1"/>
  <c r="AM792" i="5" a="1"/>
  <c r="AM792" i="5" s="1"/>
  <c r="AL776" i="5" a="1"/>
  <c r="AL776" i="5" s="1"/>
  <c r="AM776" i="5" a="1"/>
  <c r="AM776" i="5" s="1"/>
  <c r="AL760" i="5" a="1"/>
  <c r="AL760" i="5" s="1"/>
  <c r="AM760" i="5" a="1"/>
  <c r="AM760" i="5" s="1"/>
  <c r="AL744" i="5" a="1"/>
  <c r="AL744" i="5" s="1"/>
  <c r="AM744" i="5" a="1"/>
  <c r="AM744" i="5" s="1"/>
  <c r="AL724" i="5" a="1"/>
  <c r="AL724" i="5" s="1"/>
  <c r="AM724" i="5" a="1"/>
  <c r="AM724" i="5" s="1"/>
  <c r="AL710" i="5" a="1"/>
  <c r="AL710" i="5" s="1"/>
  <c r="AM710" i="5" a="1"/>
  <c r="AM710" i="5" s="1"/>
  <c r="AL692" i="5" a="1"/>
  <c r="AL692" i="5" s="1"/>
  <c r="AM692" i="5" a="1"/>
  <c r="AM692" i="5" s="1"/>
  <c r="AL678" i="5" a="1"/>
  <c r="AL678" i="5" s="1"/>
  <c r="AM678" i="5" a="1"/>
  <c r="AM678" i="5" s="1"/>
  <c r="AL660" i="5" a="1"/>
  <c r="AL660" i="5" s="1"/>
  <c r="AM660" i="5" a="1"/>
  <c r="AM660" i="5" s="1"/>
  <c r="AL646" i="5" a="1"/>
  <c r="AL646" i="5" s="1"/>
  <c r="AM646" i="5" a="1"/>
  <c r="AM646" i="5" s="1"/>
  <c r="AL628" i="5" a="1"/>
  <c r="AL628" i="5" s="1"/>
  <c r="AM628" i="5" a="1"/>
  <c r="AM628" i="5" s="1"/>
  <c r="AL614" i="5" a="1"/>
  <c r="AL614" i="5" s="1"/>
  <c r="AM614" i="5" a="1"/>
  <c r="AM614" i="5" s="1"/>
  <c r="AL592" i="5" a="1"/>
  <c r="AL592" i="5" s="1"/>
  <c r="AM592" i="5" a="1"/>
  <c r="AM592" i="5" s="1"/>
  <c r="AL580" i="5" a="1"/>
  <c r="AL580" i="5" s="1"/>
  <c r="AM580" i="5" a="1"/>
  <c r="AM580" i="5" s="1"/>
  <c r="AL560" i="5" a="1"/>
  <c r="AL560" i="5" s="1"/>
  <c r="AM560" i="5" a="1"/>
  <c r="AM560" i="5" s="1"/>
  <c r="AL548" i="5" a="1"/>
  <c r="AL548" i="5" s="1"/>
  <c r="AM548" i="5" a="1"/>
  <c r="AM548" i="5" s="1"/>
  <c r="AL530" i="5" a="1"/>
  <c r="AL530" i="5" s="1"/>
  <c r="AM530" i="5" a="1"/>
  <c r="AM530" i="5" s="1"/>
  <c r="AL512" i="5" a="1"/>
  <c r="AL512" i="5" s="1"/>
  <c r="AM512" i="5" a="1"/>
  <c r="AM512" i="5" s="1"/>
  <c r="AL498" i="5" a="1"/>
  <c r="AL498" i="5" s="1"/>
  <c r="AM498" i="5" a="1"/>
  <c r="AM498" i="5" s="1"/>
  <c r="AL480" i="5" a="1"/>
  <c r="AL480" i="5" s="1"/>
  <c r="AM480" i="5" a="1"/>
  <c r="AM480" i="5" s="1"/>
  <c r="AL466" i="5" a="1"/>
  <c r="AL466" i="5" s="1"/>
  <c r="AM466" i="5" a="1"/>
  <c r="AM466" i="5" s="1"/>
  <c r="AL448" i="5" a="1"/>
  <c r="AL448" i="5" s="1"/>
  <c r="AM448" i="5" a="1"/>
  <c r="AM448" i="5" s="1"/>
  <c r="AL434" i="5" a="1"/>
  <c r="AL434" i="5" s="1"/>
  <c r="AM434" i="5" a="1"/>
  <c r="AM434" i="5" s="1"/>
  <c r="AL416" i="5" a="1"/>
  <c r="AL416" i="5" s="1"/>
  <c r="AM416" i="5" a="1"/>
  <c r="AM416" i="5" s="1"/>
  <c r="AL402" i="5" a="1"/>
  <c r="AL402" i="5" s="1"/>
  <c r="AM402" i="5" a="1"/>
  <c r="AM402" i="5" s="1"/>
  <c r="AL384" i="5" a="1"/>
  <c r="AL384" i="5" s="1"/>
  <c r="AM384" i="5" a="1"/>
  <c r="AM384" i="5" s="1"/>
  <c r="AL370" i="5" a="1"/>
  <c r="AL370" i="5" s="1"/>
  <c r="AM370" i="5" a="1"/>
  <c r="AM370" i="5" s="1"/>
  <c r="AL353" i="5" a="1"/>
  <c r="AL353" i="5" s="1"/>
  <c r="AM353" i="5" a="1"/>
  <c r="AM353" i="5" s="1"/>
  <c r="AL337" i="5" a="1"/>
  <c r="AL337" i="5" s="1"/>
  <c r="AM337" i="5" a="1"/>
  <c r="AM337" i="5" s="1"/>
  <c r="AL320" i="5" a="1"/>
  <c r="AL320" i="5" s="1"/>
  <c r="AM320" i="5" a="1"/>
  <c r="AM320" i="5" s="1"/>
  <c r="AL289" i="5" a="1"/>
  <c r="AL289" i="5" s="1"/>
  <c r="AM289" i="5" a="1"/>
  <c r="AM289" i="5" s="1"/>
  <c r="AL266" i="5" a="1"/>
  <c r="AL266" i="5" s="1"/>
  <c r="AM266" i="5" a="1"/>
  <c r="AM266" i="5" s="1"/>
  <c r="AL246" i="5" a="1"/>
  <c r="AL246" i="5" s="1"/>
  <c r="AM246" i="5" a="1"/>
  <c r="AM246" i="5" s="1"/>
  <c r="AL225" i="5" a="1"/>
  <c r="AL225" i="5" s="1"/>
  <c r="AM225" i="5" a="1"/>
  <c r="AM225" i="5" s="1"/>
  <c r="AL207" i="5" a="1"/>
  <c r="AL207" i="5" s="1"/>
  <c r="AM207" i="5" a="1"/>
  <c r="AM207" i="5" s="1"/>
  <c r="AL190" i="5" a="1"/>
  <c r="AL190" i="5" s="1"/>
  <c r="AM190" i="5" a="1"/>
  <c r="AM190" i="5" s="1"/>
  <c r="AL173" i="5" a="1"/>
  <c r="AL173" i="5" s="1"/>
  <c r="AM173" i="5" a="1"/>
  <c r="AM173" i="5" s="1"/>
  <c r="AL155" i="5" a="1"/>
  <c r="AL155" i="5" s="1"/>
  <c r="AM155" i="5" a="1"/>
  <c r="AM155" i="5" s="1"/>
  <c r="AL129" i="5" a="1"/>
  <c r="AL129" i="5" s="1"/>
  <c r="AM129" i="5" a="1"/>
  <c r="AM129" i="5" s="1"/>
  <c r="AL109" i="5" a="1"/>
  <c r="AL109" i="5" s="1"/>
  <c r="AM109" i="5" a="1"/>
  <c r="AM109" i="5" s="1"/>
  <c r="AL87" i="5" a="1"/>
  <c r="AL87" i="5" s="1"/>
  <c r="AM87" i="5" a="1"/>
  <c r="AM87" i="5" s="1"/>
  <c r="AL62" i="5" a="1"/>
  <c r="AL62" i="5" s="1"/>
  <c r="AM62" i="5" a="1"/>
  <c r="AM62" i="5" s="1"/>
  <c r="AL43" i="5" a="1"/>
  <c r="AL43" i="5" s="1"/>
  <c r="AM43" i="5" a="1"/>
  <c r="AM43" i="5" s="1"/>
  <c r="AL13" i="5" a="1"/>
  <c r="AL13" i="5" s="1"/>
  <c r="AM13" i="5" a="1"/>
  <c r="AM13" i="5" s="1"/>
  <c r="AL345" i="5" a="1"/>
  <c r="AL345" i="5" s="1"/>
  <c r="AM345" i="5" a="1"/>
  <c r="AM345" i="5" s="1"/>
  <c r="AL329" i="5" a="1"/>
  <c r="AL329" i="5" s="1"/>
  <c r="AM329" i="5" a="1"/>
  <c r="AM329" i="5" s="1"/>
  <c r="AL313" i="5" a="1"/>
  <c r="AL313" i="5" s="1"/>
  <c r="AM313" i="5" a="1"/>
  <c r="AM313" i="5" s="1"/>
  <c r="AL297" i="5" a="1"/>
  <c r="AL297" i="5" s="1"/>
  <c r="AM297" i="5" a="1"/>
  <c r="AM297" i="5" s="1"/>
  <c r="AL279" i="5" a="1"/>
  <c r="AL279" i="5" s="1"/>
  <c r="AM279" i="5" a="1"/>
  <c r="AM279" i="5" s="1"/>
  <c r="AL265" i="5" a="1"/>
  <c r="AL265" i="5" s="1"/>
  <c r="AM265" i="5" a="1"/>
  <c r="AM265" i="5" s="1"/>
  <c r="AL251" i="5" a="1"/>
  <c r="AL251" i="5" s="1"/>
  <c r="AM251" i="5" a="1"/>
  <c r="AM251" i="5" s="1"/>
  <c r="AL234" i="5" a="1"/>
  <c r="AL234" i="5" s="1"/>
  <c r="AM234" i="5" a="1"/>
  <c r="AM234" i="5" s="1"/>
  <c r="AL218" i="5" a="1"/>
  <c r="AL218" i="5" s="1"/>
  <c r="AM218" i="5" a="1"/>
  <c r="AM218" i="5" s="1"/>
  <c r="AL201" i="5" a="1"/>
  <c r="AL201" i="5" s="1"/>
  <c r="AM201" i="5" a="1"/>
  <c r="AM201" i="5" s="1"/>
  <c r="AL185" i="5" a="1"/>
  <c r="AL185" i="5" s="1"/>
  <c r="AM185" i="5" a="1"/>
  <c r="AM185" i="5" s="1"/>
  <c r="AL169" i="5" a="1"/>
  <c r="AL169" i="5" s="1"/>
  <c r="AM169" i="5" a="1"/>
  <c r="AM169" i="5" s="1"/>
  <c r="AL152" i="5" a="1"/>
  <c r="AL152" i="5" s="1"/>
  <c r="AM152" i="5" a="1"/>
  <c r="AM152" i="5" s="1"/>
  <c r="AL136" i="5" a="1"/>
  <c r="AL136" i="5" s="1"/>
  <c r="AM136" i="5" a="1"/>
  <c r="AM136" i="5" s="1"/>
  <c r="AL120" i="5" a="1"/>
  <c r="AL120" i="5" s="1"/>
  <c r="AM120" i="5" a="1"/>
  <c r="AM120" i="5" s="1"/>
  <c r="AL102" i="5" a="1"/>
  <c r="AL102" i="5" s="1"/>
  <c r="AM102" i="5" a="1"/>
  <c r="AM102" i="5" s="1"/>
  <c r="AL86" i="5" a="1"/>
  <c r="AL86" i="5" s="1"/>
  <c r="AM86" i="5" a="1"/>
  <c r="AM86" i="5" s="1"/>
  <c r="AL70" i="5" a="1"/>
  <c r="AL70" i="5" s="1"/>
  <c r="AM70" i="5" a="1"/>
  <c r="AM70" i="5" s="1"/>
  <c r="AL56" i="5" a="1"/>
  <c r="AL56" i="5" s="1"/>
  <c r="AM56" i="5" a="1"/>
  <c r="AM56" i="5" s="1"/>
  <c r="AL39" i="5" a="1"/>
  <c r="AL39" i="5" s="1"/>
  <c r="AM39" i="5" a="1"/>
  <c r="AM39" i="5" s="1"/>
  <c r="AL23" i="5" a="1"/>
  <c r="AL23" i="5" s="1"/>
  <c r="AM23" i="5" a="1"/>
  <c r="AM23" i="5" s="1"/>
  <c r="AL7" i="5" a="1"/>
  <c r="AL7" i="5" s="1"/>
  <c r="AM7" i="5" a="1"/>
  <c r="AM7" i="5" s="1"/>
  <c r="AK1244" i="5" a="1"/>
  <c r="AK1244" i="5" s="1"/>
  <c r="AK1029" i="5" a="1"/>
  <c r="AK1029" i="5" s="1"/>
  <c r="AK997" i="5" a="1"/>
  <c r="AK997" i="5" s="1"/>
  <c r="AK984" i="5" a="1"/>
  <c r="AK984" i="5" s="1"/>
  <c r="AK853" i="5" a="1"/>
  <c r="AK853" i="5" s="1"/>
  <c r="AK837" i="5" a="1"/>
  <c r="AK837" i="5" s="1"/>
  <c r="AK821" i="5" a="1"/>
  <c r="AK821" i="5" s="1"/>
  <c r="AK805" i="5" a="1"/>
  <c r="AK805" i="5" s="1"/>
  <c r="AK789" i="5" a="1"/>
  <c r="AK789" i="5" s="1"/>
  <c r="AK773" i="5" a="1"/>
  <c r="AK773" i="5" s="1"/>
  <c r="AK757" i="5" a="1"/>
  <c r="AK757" i="5" s="1"/>
  <c r="AK741" i="5" a="1"/>
  <c r="AK741" i="5" s="1"/>
  <c r="AK709" i="5" a="1"/>
  <c r="AK709" i="5" s="1"/>
  <c r="AK677" i="5" a="1"/>
  <c r="AK677" i="5" s="1"/>
  <c r="AK645" i="5" a="1"/>
  <c r="AK645" i="5" s="1"/>
  <c r="AK613" i="5" a="1"/>
  <c r="AK613" i="5" s="1"/>
  <c r="AK82" i="5" a="1"/>
  <c r="AK82" i="5" s="1"/>
  <c r="AK592" i="5" a="1"/>
  <c r="AK592" i="5" s="1"/>
  <c r="AK13" i="5" a="1"/>
  <c r="AK13" i="5" s="1"/>
  <c r="AK1229" i="5" a="1"/>
  <c r="AK1229" i="5" s="1"/>
  <c r="AK1213" i="5" a="1"/>
  <c r="AK1213" i="5" s="1"/>
  <c r="AK1197" i="5" a="1"/>
  <c r="AK1197" i="5" s="1"/>
  <c r="AK1165" i="5" a="1"/>
  <c r="AK1165" i="5" s="1"/>
  <c r="AK964" i="5" a="1"/>
  <c r="AK964" i="5" s="1"/>
  <c r="AK704" i="5" a="1"/>
  <c r="AK704" i="5" s="1"/>
  <c r="AK640" i="5" a="1"/>
  <c r="AK640" i="5" s="1"/>
  <c r="AK560" i="5" a="1"/>
  <c r="AK560" i="5" s="1"/>
  <c r="AK590" i="5" a="1"/>
  <c r="AK590" i="5" s="1"/>
  <c r="AK521" i="5" a="1"/>
  <c r="AK521" i="5" s="1"/>
  <c r="AK457" i="5" a="1"/>
  <c r="AK457" i="5" s="1"/>
  <c r="AK390" i="5" a="1"/>
  <c r="AK390" i="5" s="1"/>
  <c r="AK358" i="5" a="1"/>
  <c r="AK358" i="5" s="1"/>
  <c r="AK163" i="5" a="1"/>
  <c r="AK163" i="5" s="1"/>
  <c r="AK102" i="5" a="1"/>
  <c r="AK102" i="5" s="1"/>
  <c r="AK553" i="5" a="1"/>
  <c r="AK553" i="5" s="1"/>
  <c r="AK485" i="5" a="1"/>
  <c r="AK485" i="5" s="1"/>
  <c r="AK421" i="5" a="1"/>
  <c r="AK421" i="5" s="1"/>
  <c r="AK393" i="5" a="1"/>
  <c r="AK393" i="5" s="1"/>
  <c r="AK345" i="5" a="1"/>
  <c r="AK345" i="5" s="1"/>
  <c r="AK329" i="5" a="1"/>
  <c r="AK329" i="5" s="1"/>
  <c r="AK313" i="5" a="1"/>
  <c r="AK313" i="5" s="1"/>
  <c r="AK297" i="5" a="1"/>
  <c r="AK297" i="5" s="1"/>
  <c r="AK265" i="5" a="1"/>
  <c r="AK265" i="5" s="1"/>
  <c r="AK201" i="5" a="1"/>
  <c r="AK201" i="5" s="1"/>
  <c r="AK185" i="5" a="1"/>
  <c r="AK185" i="5" s="1"/>
  <c r="AK169" i="5" a="1"/>
  <c r="AK169" i="5" s="1"/>
  <c r="AK108" i="5" a="1"/>
  <c r="AK108" i="5" s="1"/>
  <c r="AK286" i="5" a="1"/>
  <c r="AK286" i="5" s="1"/>
  <c r="AK270" i="5" a="1"/>
  <c r="AK270" i="5" s="1"/>
  <c r="AK210" i="5" a="1"/>
  <c r="AK210" i="5" s="1"/>
  <c r="AK587" i="5" a="1"/>
  <c r="AK587" i="5" s="1"/>
  <c r="AK512" i="5" a="1"/>
  <c r="AK512" i="5" s="1"/>
  <c r="AK480" i="5" a="1"/>
  <c r="AK480" i="5" s="1"/>
  <c r="AK448" i="5" a="1"/>
  <c r="AK448" i="5" s="1"/>
  <c r="AK416" i="5" a="1"/>
  <c r="AK416" i="5" s="1"/>
  <c r="AK353" i="5" a="1"/>
  <c r="AK353" i="5" s="1"/>
  <c r="AK337" i="5" a="1"/>
  <c r="AK337" i="5" s="1"/>
  <c r="AK321" i="5" a="1"/>
  <c r="AK321" i="5" s="1"/>
  <c r="AK289" i="5" a="1"/>
  <c r="AK289" i="5" s="1"/>
  <c r="AK273" i="5" a="1"/>
  <c r="AK273" i="5" s="1"/>
  <c r="AK225" i="5" a="1"/>
  <c r="AK225" i="5" s="1"/>
  <c r="AK193" i="5" a="1"/>
  <c r="AK193" i="5" s="1"/>
  <c r="AK129" i="5" a="1"/>
  <c r="AK129" i="5" s="1"/>
  <c r="AL2" i="5" a="1"/>
  <c r="AL2" i="5" s="1"/>
  <c r="AM2" i="5" a="1"/>
  <c r="AM2" i="5" s="1"/>
  <c r="AL50" i="5" a="1"/>
  <c r="AL50" i="5" s="1"/>
  <c r="AM50" i="5" a="1"/>
  <c r="AM50" i="5" s="1"/>
  <c r="AL94" i="5" a="1"/>
  <c r="AL94" i="5" s="1"/>
  <c r="AM94" i="5" a="1"/>
  <c r="AM94" i="5" s="1"/>
  <c r="AK94" i="5" a="1"/>
  <c r="AK94" i="5" s="1"/>
  <c r="AL153" i="5" a="1"/>
  <c r="AL153" i="5" s="1"/>
  <c r="AM153" i="5" a="1"/>
  <c r="AM153" i="5" s="1"/>
  <c r="AL188" i="5" a="1"/>
  <c r="AL188" i="5" s="1"/>
  <c r="AM188" i="5" a="1"/>
  <c r="AM188" i="5" s="1"/>
  <c r="AL231" i="5" a="1"/>
  <c r="AL231" i="5" s="1"/>
  <c r="AM231" i="5" a="1"/>
  <c r="AM231" i="5" s="1"/>
  <c r="AL268" i="5" a="1"/>
  <c r="AL268" i="5" s="1"/>
  <c r="AM268" i="5" a="1"/>
  <c r="AM268" i="5" s="1"/>
  <c r="AL305" i="5" a="1"/>
  <c r="AL305" i="5" s="1"/>
  <c r="AM305" i="5" a="1"/>
  <c r="AM305" i="5" s="1"/>
  <c r="AL347" i="5" a="1"/>
  <c r="AL347" i="5" s="1"/>
  <c r="AM347" i="5" a="1"/>
  <c r="AM347" i="5" s="1"/>
  <c r="AL382" i="5" a="1"/>
  <c r="AL382" i="5" s="1"/>
  <c r="AM382" i="5" a="1"/>
  <c r="AM382" i="5" s="1"/>
  <c r="AL418" i="5" a="1"/>
  <c r="AL418" i="5" s="1"/>
  <c r="AM418" i="5" a="1"/>
  <c r="AM418" i="5" s="1"/>
  <c r="AL446" i="5" a="1"/>
  <c r="AL446" i="5" s="1"/>
  <c r="AM446" i="5" a="1"/>
  <c r="AM446" i="5" s="1"/>
  <c r="AL482" i="5" a="1"/>
  <c r="AL482" i="5" s="1"/>
  <c r="AM482" i="5" a="1"/>
  <c r="AM482" i="5" s="1"/>
  <c r="AL510" i="5" a="1"/>
  <c r="AL510" i="5" s="1"/>
  <c r="AM510" i="5" a="1"/>
  <c r="AM510" i="5" s="1"/>
  <c r="AL538" i="5" a="1"/>
  <c r="AL538" i="5" s="1"/>
  <c r="AM538" i="5" a="1"/>
  <c r="AM538" i="5" s="1"/>
  <c r="AL561" i="5" a="1"/>
  <c r="AL561" i="5" s="1"/>
  <c r="AM561" i="5" a="1"/>
  <c r="AM561" i="5" s="1"/>
  <c r="AL602" i="5" a="1"/>
  <c r="AL602" i="5" s="1"/>
  <c r="AM602" i="5" a="1"/>
  <c r="AM602" i="5" s="1"/>
  <c r="AL630" i="5" a="1"/>
  <c r="AL630" i="5" s="1"/>
  <c r="AM630" i="5" a="1"/>
  <c r="AM630" i="5" s="1"/>
  <c r="AL658" i="5" a="1"/>
  <c r="AL658" i="5" s="1"/>
  <c r="AM658" i="5" a="1"/>
  <c r="AM658" i="5" s="1"/>
  <c r="AL694" i="5" a="1"/>
  <c r="AL694" i="5" s="1"/>
  <c r="AM694" i="5" a="1"/>
  <c r="AM694" i="5" s="1"/>
  <c r="AL722" i="5" a="1"/>
  <c r="AL722" i="5" s="1"/>
  <c r="AM722" i="5" a="1"/>
  <c r="AM722" i="5" s="1"/>
  <c r="AL756" i="5" a="1"/>
  <c r="AL756" i="5" s="1"/>
  <c r="AM756" i="5" a="1"/>
  <c r="AM756" i="5" s="1"/>
  <c r="AL788" i="5" a="1"/>
  <c r="AL788" i="5" s="1"/>
  <c r="AM788" i="5" a="1"/>
  <c r="AM788" i="5" s="1"/>
  <c r="AL820" i="5" a="1"/>
  <c r="AL820" i="5" s="1"/>
  <c r="AM820" i="5" a="1"/>
  <c r="AM820" i="5" s="1"/>
  <c r="AL852" i="5" a="1"/>
  <c r="AL852" i="5" s="1"/>
  <c r="AM852" i="5" a="1"/>
  <c r="AM852" i="5" s="1"/>
  <c r="AL884" i="5" a="1"/>
  <c r="AL884" i="5" s="1"/>
  <c r="AM884" i="5" a="1"/>
  <c r="AM884" i="5" s="1"/>
  <c r="AL916" i="5" a="1"/>
  <c r="AL916" i="5" s="1"/>
  <c r="AM916" i="5" a="1"/>
  <c r="AM916" i="5" s="1"/>
  <c r="AL948" i="5" a="1"/>
  <c r="AL948" i="5" s="1"/>
  <c r="AM948" i="5" a="1"/>
  <c r="AM948" i="5" s="1"/>
  <c r="AL980" i="5" a="1"/>
  <c r="AL980" i="5" s="1"/>
  <c r="AM980" i="5" a="1"/>
  <c r="AM980" i="5" s="1"/>
  <c r="AL1012" i="5" a="1"/>
  <c r="AL1012" i="5" s="1"/>
  <c r="AM1012" i="5" a="1"/>
  <c r="AM1012" i="5" s="1"/>
  <c r="AL1044" i="5" a="1"/>
  <c r="AL1044" i="5" s="1"/>
  <c r="AM1044" i="5" a="1"/>
  <c r="AM1044" i="5" s="1"/>
  <c r="AL1076" i="5" a="1"/>
  <c r="AL1076" i="5" s="1"/>
  <c r="AM1076" i="5" a="1"/>
  <c r="AM1076" i="5" s="1"/>
  <c r="AL1108" i="5" a="1"/>
  <c r="AL1108" i="5" s="1"/>
  <c r="AM1108" i="5" a="1"/>
  <c r="AM1108" i="5" s="1"/>
  <c r="AL1140" i="5" a="1"/>
  <c r="AL1140" i="5" s="1"/>
  <c r="AM1140" i="5" a="1"/>
  <c r="AM1140" i="5" s="1"/>
  <c r="AL1172" i="5" a="1"/>
  <c r="AL1172" i="5" s="1"/>
  <c r="AM1172" i="5" a="1"/>
  <c r="AM1172" i="5" s="1"/>
  <c r="AL1204" i="5" a="1"/>
  <c r="AL1204" i="5" s="1"/>
  <c r="AM1204" i="5" a="1"/>
  <c r="AM1204" i="5" s="1"/>
  <c r="AL1221" i="5" a="1"/>
  <c r="AL1221" i="5" s="1"/>
  <c r="AM1221" i="5" a="1"/>
  <c r="AM1221" i="5" s="1"/>
  <c r="AL1237" i="5" a="1"/>
  <c r="AL1237" i="5" s="1"/>
  <c r="AM1237" i="5" a="1"/>
  <c r="AM1237" i="5" s="1"/>
  <c r="AL1254" i="5" a="1"/>
  <c r="AL1254" i="5" s="1"/>
  <c r="AM1254" i="5" a="1"/>
  <c r="AM1254" i="5" s="1"/>
  <c r="AL1270" i="5" a="1"/>
  <c r="AL1270" i="5" s="1"/>
  <c r="AM1270" i="5" a="1"/>
  <c r="AM1270" i="5" s="1"/>
  <c r="AL1286" i="5" a="1"/>
  <c r="AL1286" i="5" s="1"/>
  <c r="AM1286" i="5" a="1"/>
  <c r="AM1286" i="5" s="1"/>
  <c r="AL27" i="5" a="1"/>
  <c r="AL27" i="5" s="1"/>
  <c r="AM27" i="5" a="1"/>
  <c r="AM27" i="5" s="1"/>
  <c r="AL71" i="5" a="1"/>
  <c r="AL71" i="5" s="1"/>
  <c r="AM71" i="5" a="1"/>
  <c r="AM71" i="5" s="1"/>
  <c r="AL106" i="5" a="1"/>
  <c r="AL106" i="5" s="1"/>
  <c r="AM106" i="5" a="1"/>
  <c r="AM106" i="5" s="1"/>
  <c r="AL157" i="5" a="1"/>
  <c r="AL157" i="5" s="1"/>
  <c r="AM157" i="5" a="1"/>
  <c r="AM157" i="5" s="1"/>
  <c r="AL191" i="5" a="1"/>
  <c r="AL191" i="5" s="1"/>
  <c r="AM191" i="5" a="1"/>
  <c r="AM191" i="5" s="1"/>
  <c r="AL226" i="5" a="1"/>
  <c r="AL226" i="5" s="1"/>
  <c r="AM226" i="5" a="1"/>
  <c r="AM226" i="5" s="1"/>
  <c r="AL291" i="5" a="1"/>
  <c r="AL291" i="5" s="1"/>
  <c r="AM291" i="5" a="1"/>
  <c r="AM291" i="5" s="1"/>
  <c r="AL325" i="5" a="1"/>
  <c r="AL325" i="5" s="1"/>
  <c r="AM325" i="5" a="1"/>
  <c r="AM325" i="5" s="1"/>
  <c r="AL378" i="5" a="1"/>
  <c r="AL378" i="5" s="1"/>
  <c r="AM378" i="5" a="1"/>
  <c r="AM378" i="5" s="1"/>
  <c r="AL406" i="5" a="1"/>
  <c r="AL406" i="5" s="1"/>
  <c r="AM406" i="5" a="1"/>
  <c r="AM406" i="5" s="1"/>
  <c r="AL442" i="5" a="1"/>
  <c r="AL442" i="5" s="1"/>
  <c r="AM442" i="5" a="1"/>
  <c r="AM442" i="5" s="1"/>
  <c r="AL470" i="5" a="1"/>
  <c r="AL470" i="5" s="1"/>
  <c r="AM470" i="5" a="1"/>
  <c r="AM470" i="5" s="1"/>
  <c r="AL506" i="5" a="1"/>
  <c r="AL506" i="5" s="1"/>
  <c r="AM506" i="5" a="1"/>
  <c r="AM506" i="5" s="1"/>
  <c r="AL534" i="5" a="1"/>
  <c r="AL534" i="5" s="1"/>
  <c r="AM534" i="5" a="1"/>
  <c r="AM534" i="5" s="1"/>
  <c r="AL558" i="5" a="1"/>
  <c r="AL558" i="5" s="1"/>
  <c r="AM558" i="5" a="1"/>
  <c r="AM558" i="5" s="1"/>
  <c r="AL581" i="5" a="1"/>
  <c r="AL581" i="5" s="1"/>
  <c r="AM581" i="5" a="1"/>
  <c r="AM581" i="5" s="1"/>
  <c r="AL625" i="5" a="1"/>
  <c r="AL625" i="5" s="1"/>
  <c r="AM625" i="5" a="1"/>
  <c r="AM625" i="5" s="1"/>
  <c r="AL661" i="5" a="1"/>
  <c r="AL661" i="5" s="1"/>
  <c r="AM661" i="5" a="1"/>
  <c r="AM661" i="5" s="1"/>
  <c r="AL689" i="5" a="1"/>
  <c r="AL689" i="5" s="1"/>
  <c r="AM689" i="5" a="1"/>
  <c r="AM689" i="5" s="1"/>
  <c r="AL725" i="5" a="1"/>
  <c r="AL725" i="5" s="1"/>
  <c r="AM725" i="5" a="1"/>
  <c r="AM725" i="5" s="1"/>
  <c r="AL758" i="5" a="1"/>
  <c r="AL758" i="5" s="1"/>
  <c r="AM758" i="5" a="1"/>
  <c r="AM758" i="5" s="1"/>
  <c r="AL790" i="5" a="1"/>
  <c r="AL790" i="5" s="1"/>
  <c r="AM790" i="5" a="1"/>
  <c r="AM790" i="5" s="1"/>
  <c r="AL822" i="5" a="1"/>
  <c r="AL822" i="5" s="1"/>
  <c r="AM822" i="5" a="1"/>
  <c r="AM822" i="5" s="1"/>
  <c r="AL854" i="5" a="1"/>
  <c r="AL854" i="5" s="1"/>
  <c r="AM854" i="5" a="1"/>
  <c r="AM854" i="5" s="1"/>
  <c r="AL886" i="5" a="1"/>
  <c r="AL886" i="5" s="1"/>
  <c r="AM886" i="5" a="1"/>
  <c r="AM886" i="5" s="1"/>
  <c r="AL918" i="5" a="1"/>
  <c r="AL918" i="5" s="1"/>
  <c r="AM918" i="5" a="1"/>
  <c r="AM918" i="5" s="1"/>
  <c r="AL950" i="5" a="1"/>
  <c r="AL950" i="5" s="1"/>
  <c r="AM950" i="5" a="1"/>
  <c r="AM950" i="5" s="1"/>
  <c r="AL982" i="5" a="1"/>
  <c r="AL982" i="5" s="1"/>
  <c r="AM982" i="5" a="1"/>
  <c r="AM982" i="5" s="1"/>
  <c r="AL1014" i="5" a="1"/>
  <c r="AL1014" i="5" s="1"/>
  <c r="AM1014" i="5" a="1"/>
  <c r="AM1014" i="5" s="1"/>
  <c r="AL1046" i="5" a="1"/>
  <c r="AL1046" i="5" s="1"/>
  <c r="AM1046" i="5" a="1"/>
  <c r="AM1046" i="5" s="1"/>
  <c r="AL1078" i="5" a="1"/>
  <c r="AL1078" i="5" s="1"/>
  <c r="AM1078" i="5" a="1"/>
  <c r="AM1078" i="5" s="1"/>
  <c r="AL1110" i="5" a="1"/>
  <c r="AL1110" i="5" s="1"/>
  <c r="AM1110" i="5" a="1"/>
  <c r="AM1110" i="5" s="1"/>
  <c r="AL1142" i="5" a="1"/>
  <c r="AL1142" i="5" s="1"/>
  <c r="AM1142" i="5" a="1"/>
  <c r="AM1142" i="5" s="1"/>
  <c r="AL1174" i="5" a="1"/>
  <c r="AL1174" i="5" s="1"/>
  <c r="AM1174" i="5" a="1"/>
  <c r="AM1174" i="5" s="1"/>
  <c r="AL1206" i="5" a="1"/>
  <c r="AL1206" i="5" s="1"/>
  <c r="AM1206" i="5" a="1"/>
  <c r="AM1206" i="5" s="1"/>
  <c r="AL1224" i="5" a="1"/>
  <c r="AL1224" i="5" s="1"/>
  <c r="AM1224" i="5" a="1"/>
  <c r="AM1224" i="5" s="1"/>
  <c r="AL1240" i="5" a="1"/>
  <c r="AL1240" i="5" s="1"/>
  <c r="AM1240" i="5" a="1"/>
  <c r="AM1240" i="5" s="1"/>
  <c r="AL1255" i="5" a="1"/>
  <c r="AL1255" i="5" s="1"/>
  <c r="AM1255" i="5" a="1"/>
  <c r="AM1255" i="5" s="1"/>
  <c r="AL1271" i="5" a="1"/>
  <c r="AL1271" i="5" s="1"/>
  <c r="AM1271" i="5" a="1"/>
  <c r="AM1271" i="5" s="1"/>
  <c r="AL1287" i="5" a="1"/>
  <c r="AL1287" i="5" s="1"/>
  <c r="AM1287" i="5" a="1"/>
  <c r="AM1287" i="5" s="1"/>
  <c r="AL37" i="5" a="1"/>
  <c r="AL37" i="5" s="1"/>
  <c r="AM37" i="5" a="1"/>
  <c r="AM37" i="5" s="1"/>
  <c r="AL81" i="5" a="1"/>
  <c r="AL81" i="5" s="1"/>
  <c r="AM81" i="5" a="1"/>
  <c r="AM81" i="5" s="1"/>
  <c r="AL115" i="5" a="1"/>
  <c r="AL115" i="5" s="1"/>
  <c r="AM115" i="5" a="1"/>
  <c r="AM115" i="5" s="1"/>
  <c r="AL158" i="5" a="1"/>
  <c r="AL158" i="5" s="1"/>
  <c r="AM158" i="5" a="1"/>
  <c r="AM158" i="5" s="1"/>
  <c r="AL235" i="5" a="1"/>
  <c r="AL235" i="5" s="1"/>
  <c r="AM235" i="5" a="1"/>
  <c r="AM235" i="5" s="1"/>
  <c r="AL282" i="5" a="1"/>
  <c r="AL282" i="5" s="1"/>
  <c r="AM282" i="5" a="1"/>
  <c r="AM282" i="5" s="1"/>
  <c r="AL318" i="5" a="1"/>
  <c r="AL318" i="5" s="1"/>
  <c r="AM318" i="5" a="1"/>
  <c r="AM318" i="5" s="1"/>
  <c r="AL364" i="5" a="1"/>
  <c r="AL364" i="5" s="1"/>
  <c r="AM364" i="5" a="1"/>
  <c r="AM364" i="5" s="1"/>
  <c r="AL400" i="5" a="1"/>
  <c r="AL400" i="5" s="1"/>
  <c r="AM400" i="5" a="1"/>
  <c r="AM400" i="5" s="1"/>
  <c r="AL428" i="5" a="1"/>
  <c r="AL428" i="5" s="1"/>
  <c r="AM428" i="5" a="1"/>
  <c r="AM428" i="5" s="1"/>
  <c r="AL464" i="5" a="1"/>
  <c r="AL464" i="5" s="1"/>
  <c r="AM464" i="5" a="1"/>
  <c r="AM464" i="5" s="1"/>
  <c r="AL492" i="5" a="1"/>
  <c r="AL492" i="5" s="1"/>
  <c r="AM492" i="5" a="1"/>
  <c r="AM492" i="5" s="1"/>
  <c r="AL528" i="5" a="1"/>
  <c r="AL528" i="5" s="1"/>
  <c r="AM528" i="5" a="1"/>
  <c r="AM528" i="5" s="1"/>
  <c r="AL570" i="5" a="1"/>
  <c r="AL570" i="5" s="1"/>
  <c r="AM570" i="5" a="1"/>
  <c r="AM570" i="5" s="1"/>
  <c r="AL593" i="5" a="1"/>
  <c r="AL593" i="5" s="1"/>
  <c r="AM593" i="5" a="1"/>
  <c r="AM593" i="5" s="1"/>
  <c r="AL619" i="5" a="1"/>
  <c r="AL619" i="5" s="1"/>
  <c r="AM619" i="5" a="1"/>
  <c r="AM619" i="5" s="1"/>
  <c r="AL655" i="5" a="1"/>
  <c r="AL655" i="5" s="1"/>
  <c r="AM655" i="5" a="1"/>
  <c r="AM655" i="5" s="1"/>
  <c r="AL683" i="5" a="1"/>
  <c r="AL683" i="5" s="1"/>
  <c r="AM683" i="5" a="1"/>
  <c r="AM683" i="5" s="1"/>
  <c r="AL719" i="5" a="1"/>
  <c r="AL719" i="5" s="1"/>
  <c r="AM719" i="5" a="1"/>
  <c r="AM719" i="5" s="1"/>
  <c r="AL746" i="5" a="1"/>
  <c r="AL746" i="5" s="1"/>
  <c r="AM746" i="5" a="1"/>
  <c r="AM746" i="5" s="1"/>
  <c r="AL778" i="5" a="1"/>
  <c r="AL778" i="5" s="1"/>
  <c r="AM778" i="5" a="1"/>
  <c r="AM778" i="5" s="1"/>
  <c r="AL810" i="5" a="1"/>
  <c r="AL810" i="5" s="1"/>
  <c r="AM810" i="5" a="1"/>
  <c r="AM810" i="5" s="1"/>
  <c r="AL842" i="5" a="1"/>
  <c r="AL842" i="5" s="1"/>
  <c r="AM842" i="5" a="1"/>
  <c r="AM842" i="5" s="1"/>
  <c r="AL874" i="5" a="1"/>
  <c r="AL874" i="5" s="1"/>
  <c r="AM874" i="5" a="1"/>
  <c r="AM874" i="5" s="1"/>
  <c r="AL906" i="5" a="1"/>
  <c r="AL906" i="5" s="1"/>
  <c r="AM906" i="5" a="1"/>
  <c r="AM906" i="5" s="1"/>
  <c r="AL938" i="5" a="1"/>
  <c r="AL938" i="5" s="1"/>
  <c r="AM938" i="5" a="1"/>
  <c r="AM938" i="5" s="1"/>
  <c r="AL970" i="5" a="1"/>
  <c r="AL970" i="5" s="1"/>
  <c r="AM970" i="5" a="1"/>
  <c r="AM970" i="5" s="1"/>
  <c r="AL1002" i="5" a="1"/>
  <c r="AL1002" i="5" s="1"/>
  <c r="AM1002" i="5" a="1"/>
  <c r="AM1002" i="5" s="1"/>
  <c r="AL1034" i="5" a="1"/>
  <c r="AL1034" i="5" s="1"/>
  <c r="AM1034" i="5" a="1"/>
  <c r="AM1034" i="5" s="1"/>
  <c r="AL1066" i="5" a="1"/>
  <c r="AL1066" i="5" s="1"/>
  <c r="AM1066" i="5" a="1"/>
  <c r="AM1066" i="5" s="1"/>
  <c r="AL1098" i="5" a="1"/>
  <c r="AL1098" i="5" s="1"/>
  <c r="AM1098" i="5" a="1"/>
  <c r="AM1098" i="5" s="1"/>
  <c r="AL1130" i="5" a="1"/>
  <c r="AL1130" i="5" s="1"/>
  <c r="AM1130" i="5" a="1"/>
  <c r="AM1130" i="5" s="1"/>
  <c r="AL1162" i="5" a="1"/>
  <c r="AL1162" i="5" s="1"/>
  <c r="AM1162" i="5" a="1"/>
  <c r="AM1162" i="5" s="1"/>
  <c r="AL1194" i="5" a="1"/>
  <c r="AL1194" i="5" s="1"/>
  <c r="AM1194" i="5" a="1"/>
  <c r="AM1194" i="5" s="1"/>
  <c r="AL1219" i="5" a="1"/>
  <c r="AL1219" i="5" s="1"/>
  <c r="AM1219" i="5" a="1"/>
  <c r="AM1219" i="5" s="1"/>
  <c r="AL1235" i="5" a="1"/>
  <c r="AL1235" i="5" s="1"/>
  <c r="AM1235" i="5" a="1"/>
  <c r="AM1235" i="5" s="1"/>
  <c r="AL1248" i="5" a="1"/>
  <c r="AL1248" i="5" s="1"/>
  <c r="AM1248" i="5" a="1"/>
  <c r="AM1248" i="5" s="1"/>
  <c r="AL1264" i="5" a="1"/>
  <c r="AL1264" i="5" s="1"/>
  <c r="AM1264" i="5" a="1"/>
  <c r="AM1264" i="5" s="1"/>
  <c r="AL1280" i="5" a="1"/>
  <c r="AL1280" i="5" s="1"/>
  <c r="AM1280" i="5" a="1"/>
  <c r="AM1280" i="5" s="1"/>
  <c r="AL6" i="5" a="1"/>
  <c r="AL6" i="5" s="1"/>
  <c r="AM6" i="5" a="1"/>
  <c r="AM6" i="5" s="1"/>
  <c r="AL58" i="5" a="1"/>
  <c r="AL58" i="5" s="1"/>
  <c r="AM58" i="5" a="1"/>
  <c r="AM58" i="5" s="1"/>
  <c r="AL101" i="5" a="1"/>
  <c r="AL101" i="5" s="1"/>
  <c r="AM101" i="5" a="1"/>
  <c r="AM101" i="5" s="1"/>
  <c r="AL143" i="5" a="1"/>
  <c r="AL143" i="5" s="1"/>
  <c r="AM143" i="5" a="1"/>
  <c r="AM143" i="5" s="1"/>
  <c r="AL178" i="5" a="1"/>
  <c r="AL178" i="5" s="1"/>
  <c r="AM178" i="5" a="1"/>
  <c r="AM178" i="5" s="1"/>
  <c r="AL221" i="5" a="1"/>
  <c r="AL221" i="5" s="1"/>
  <c r="AM221" i="5" a="1"/>
  <c r="AM221" i="5" s="1"/>
  <c r="AL257" i="5" a="1"/>
  <c r="AL257" i="5" s="1"/>
  <c r="AM257" i="5" a="1"/>
  <c r="AM257" i="5" s="1"/>
  <c r="AL295" i="5" a="1"/>
  <c r="AL295" i="5" s="1"/>
  <c r="AM295" i="5" a="1"/>
  <c r="AM295" i="5" s="1"/>
  <c r="AL330" i="5" a="1"/>
  <c r="AL330" i="5" s="1"/>
  <c r="AM330" i="5" a="1"/>
  <c r="AM330" i="5" s="1"/>
  <c r="AL367" i="5" a="1"/>
  <c r="AL367" i="5" s="1"/>
  <c r="AM367" i="5" a="1"/>
  <c r="AM367" i="5" s="1"/>
  <c r="AL395" i="5" a="1"/>
  <c r="AL395" i="5" s="1"/>
  <c r="AM395" i="5" a="1"/>
  <c r="AM395" i="5" s="1"/>
  <c r="AL431" i="5" a="1"/>
  <c r="AL431" i="5" s="1"/>
  <c r="AM431" i="5" a="1"/>
  <c r="AM431" i="5" s="1"/>
  <c r="AL459" i="5" a="1"/>
  <c r="AL459" i="5" s="1"/>
  <c r="AM459" i="5" a="1"/>
  <c r="AM459" i="5" s="1"/>
  <c r="AL495" i="5" a="1"/>
  <c r="AL495" i="5" s="1"/>
  <c r="AM495" i="5" a="1"/>
  <c r="AM495" i="5" s="1"/>
  <c r="AL523" i="5" a="1"/>
  <c r="AL523" i="5" s="1"/>
  <c r="AM523" i="5" a="1"/>
  <c r="AM523" i="5" s="1"/>
  <c r="AL572" i="5" a="1"/>
  <c r="AL572" i="5" s="1"/>
  <c r="AM572" i="5" a="1"/>
  <c r="AM572" i="5" s="1"/>
  <c r="AL595" i="5" a="1"/>
  <c r="AL595" i="5" s="1"/>
  <c r="AM595" i="5" a="1"/>
  <c r="AM595" i="5" s="1"/>
  <c r="AL629" i="5" a="1"/>
  <c r="AL629" i="5" s="1"/>
  <c r="AM629" i="5" a="1"/>
  <c r="AM629" i="5" s="1"/>
  <c r="AL657" i="5" a="1"/>
  <c r="AL657" i="5" s="1"/>
  <c r="AM657" i="5" a="1"/>
  <c r="AM657" i="5" s="1"/>
  <c r="AL693" i="5" a="1"/>
  <c r="AL693" i="5" s="1"/>
  <c r="AM693" i="5" a="1"/>
  <c r="AM693" i="5" s="1"/>
  <c r="AL721" i="5" a="1"/>
  <c r="AL721" i="5" s="1"/>
  <c r="AM721" i="5" a="1"/>
  <c r="AM721" i="5" s="1"/>
  <c r="AL755" i="5" a="1"/>
  <c r="AL755" i="5" s="1"/>
  <c r="AM755" i="5" a="1"/>
  <c r="AM755" i="5" s="1"/>
  <c r="AL787" i="5" a="1"/>
  <c r="AL787" i="5" s="1"/>
  <c r="AM787" i="5" a="1"/>
  <c r="AM787" i="5" s="1"/>
  <c r="AL819" i="5" a="1"/>
  <c r="AL819" i="5" s="1"/>
  <c r="AM819" i="5" a="1"/>
  <c r="AM819" i="5" s="1"/>
  <c r="AL851" i="5" a="1"/>
  <c r="AL851" i="5" s="1"/>
  <c r="AM851" i="5" a="1"/>
  <c r="AM851" i="5" s="1"/>
  <c r="AL883" i="5" a="1"/>
  <c r="AL883" i="5" s="1"/>
  <c r="AM883" i="5" a="1"/>
  <c r="AM883" i="5" s="1"/>
  <c r="AL915" i="5" a="1"/>
  <c r="AL915" i="5" s="1"/>
  <c r="AM915" i="5" a="1"/>
  <c r="AM915" i="5" s="1"/>
  <c r="AL947" i="5" a="1"/>
  <c r="AL947" i="5" s="1"/>
  <c r="AM947" i="5" a="1"/>
  <c r="AM947" i="5" s="1"/>
  <c r="AL979" i="5" a="1"/>
  <c r="AL979" i="5" s="1"/>
  <c r="AM979" i="5" a="1"/>
  <c r="AM979" i="5" s="1"/>
  <c r="AL1011" i="5" a="1"/>
  <c r="AL1011" i="5" s="1"/>
  <c r="AM1011" i="5" a="1"/>
  <c r="AM1011" i="5" s="1"/>
  <c r="AL1043" i="5" a="1"/>
  <c r="AL1043" i="5" s="1"/>
  <c r="AM1043" i="5" a="1"/>
  <c r="AM1043" i="5" s="1"/>
  <c r="AL1075" i="5" a="1"/>
  <c r="AL1075" i="5" s="1"/>
  <c r="AM1075" i="5" a="1"/>
  <c r="AM1075" i="5" s="1"/>
  <c r="AL1107" i="5" a="1"/>
  <c r="AL1107" i="5" s="1"/>
  <c r="AM1107" i="5" a="1"/>
  <c r="AM1107" i="5" s="1"/>
  <c r="AL1139" i="5" a="1"/>
  <c r="AL1139" i="5" s="1"/>
  <c r="AM1139" i="5" a="1"/>
  <c r="AM1139" i="5" s="1"/>
  <c r="AL1171" i="5" a="1"/>
  <c r="AL1171" i="5" s="1"/>
  <c r="AM1171" i="5" a="1"/>
  <c r="AM1171" i="5" s="1"/>
  <c r="AL1203" i="5" a="1"/>
  <c r="AL1203" i="5" s="1"/>
  <c r="AM1203" i="5" a="1"/>
  <c r="AM1203" i="5" s="1"/>
  <c r="AL1223" i="5" a="1"/>
  <c r="AL1223" i="5" s="1"/>
  <c r="AM1223" i="5" a="1"/>
  <c r="AM1223" i="5" s="1"/>
  <c r="AL1239" i="5" a="1"/>
  <c r="AL1239" i="5" s="1"/>
  <c r="AM1239" i="5" a="1"/>
  <c r="AM1239" i="5" s="1"/>
  <c r="AL1257" i="5" a="1"/>
  <c r="AL1257" i="5" s="1"/>
  <c r="AM1257" i="5" a="1"/>
  <c r="AM1257" i="5" s="1"/>
  <c r="AL1273" i="5" a="1"/>
  <c r="AL1273" i="5" s="1"/>
  <c r="AM1273" i="5" a="1"/>
  <c r="AM1273" i="5" s="1"/>
  <c r="AL1289" i="5" a="1"/>
  <c r="AL1289" i="5" s="1"/>
  <c r="AM1289" i="5" a="1"/>
  <c r="AM1289" i="5" s="1"/>
  <c r="AL1201" i="5" a="1"/>
  <c r="AL1201" i="5" s="1"/>
  <c r="AM1201" i="5" a="1"/>
  <c r="AM1201" i="5" s="1"/>
  <c r="AL1185" i="5" a="1"/>
  <c r="AL1185" i="5" s="1"/>
  <c r="AM1185" i="5" a="1"/>
  <c r="AM1185" i="5" s="1"/>
  <c r="AL1169" i="5" a="1"/>
  <c r="AL1169" i="5" s="1"/>
  <c r="AM1169" i="5" a="1"/>
  <c r="AM1169" i="5" s="1"/>
  <c r="AL1153" i="5" a="1"/>
  <c r="AL1153" i="5" s="1"/>
  <c r="AM1153" i="5" a="1"/>
  <c r="AM1153" i="5" s="1"/>
  <c r="AL1137" i="5" a="1"/>
  <c r="AL1137" i="5" s="1"/>
  <c r="AM1137" i="5" a="1"/>
  <c r="AM1137" i="5" s="1"/>
  <c r="AL1121" i="5" a="1"/>
  <c r="AL1121" i="5" s="1"/>
  <c r="AM1121" i="5" a="1"/>
  <c r="AM1121" i="5" s="1"/>
  <c r="AL1105" i="5" a="1"/>
  <c r="AL1105" i="5" s="1"/>
  <c r="AM1105" i="5" a="1"/>
  <c r="AM1105" i="5" s="1"/>
  <c r="AL1089" i="5" a="1"/>
  <c r="AL1089" i="5" s="1"/>
  <c r="AM1089" i="5" a="1"/>
  <c r="AM1089" i="5" s="1"/>
  <c r="AL1073" i="5" a="1"/>
  <c r="AL1073" i="5" s="1"/>
  <c r="AM1073" i="5" a="1"/>
  <c r="AM1073" i="5" s="1"/>
  <c r="AL1057" i="5" a="1"/>
  <c r="AL1057" i="5" s="1"/>
  <c r="AM1057" i="5" a="1"/>
  <c r="AM1057" i="5" s="1"/>
  <c r="AL1041" i="5" a="1"/>
  <c r="AL1041" i="5" s="1"/>
  <c r="AM1041" i="5" a="1"/>
  <c r="AM1041" i="5" s="1"/>
  <c r="AL1025" i="5" a="1"/>
  <c r="AL1025" i="5" s="1"/>
  <c r="AM1025" i="5" a="1"/>
  <c r="AM1025" i="5" s="1"/>
  <c r="AL1009" i="5" a="1"/>
  <c r="AL1009" i="5" s="1"/>
  <c r="AM1009" i="5" a="1"/>
  <c r="AM1009" i="5" s="1"/>
  <c r="AL993" i="5" a="1"/>
  <c r="AL993" i="5" s="1"/>
  <c r="AM993" i="5" a="1"/>
  <c r="AM993" i="5" s="1"/>
  <c r="AL977" i="5" a="1"/>
  <c r="AL977" i="5" s="1"/>
  <c r="AM977" i="5" a="1"/>
  <c r="AM977" i="5" s="1"/>
  <c r="AL961" i="5" a="1"/>
  <c r="AL961" i="5" s="1"/>
  <c r="AM961" i="5" a="1"/>
  <c r="AM961" i="5" s="1"/>
  <c r="AL945" i="5" a="1"/>
  <c r="AL945" i="5" s="1"/>
  <c r="AM945" i="5" a="1"/>
  <c r="AM945" i="5" s="1"/>
  <c r="AL929" i="5" a="1"/>
  <c r="AL929" i="5" s="1"/>
  <c r="AM929" i="5" a="1"/>
  <c r="AM929" i="5" s="1"/>
  <c r="AL913" i="5" a="1"/>
  <c r="AL913" i="5" s="1"/>
  <c r="AM913" i="5" a="1"/>
  <c r="AM913" i="5" s="1"/>
  <c r="AL897" i="5" a="1"/>
  <c r="AL897" i="5" s="1"/>
  <c r="AM897" i="5" a="1"/>
  <c r="AM897" i="5" s="1"/>
  <c r="AL881" i="5" a="1"/>
  <c r="AL881" i="5" s="1"/>
  <c r="AM881" i="5" a="1"/>
  <c r="AM881" i="5" s="1"/>
  <c r="AL865" i="5" a="1"/>
  <c r="AL865" i="5" s="1"/>
  <c r="AM865" i="5" a="1"/>
  <c r="AM865" i="5" s="1"/>
  <c r="AL849" i="5" a="1"/>
  <c r="AL849" i="5" s="1"/>
  <c r="AM849" i="5" a="1"/>
  <c r="AM849" i="5" s="1"/>
  <c r="AL833" i="5" a="1"/>
  <c r="AL833" i="5" s="1"/>
  <c r="AM833" i="5" a="1"/>
  <c r="AM833" i="5" s="1"/>
  <c r="AL817" i="5" a="1"/>
  <c r="AL817" i="5" s="1"/>
  <c r="AM817" i="5" a="1"/>
  <c r="AM817" i="5" s="1"/>
  <c r="AL801" i="5" a="1"/>
  <c r="AL801" i="5" s="1"/>
  <c r="AM801" i="5" a="1"/>
  <c r="AM801" i="5" s="1"/>
  <c r="AL785" i="5" a="1"/>
  <c r="AL785" i="5" s="1"/>
  <c r="AM785" i="5" a="1"/>
  <c r="AM785" i="5" s="1"/>
  <c r="AL769" i="5" a="1"/>
  <c r="AL769" i="5" s="1"/>
  <c r="AM769" i="5" a="1"/>
  <c r="AM769" i="5" s="1"/>
  <c r="AL753" i="5" a="1"/>
  <c r="AL753" i="5" s="1"/>
  <c r="AM753" i="5" a="1"/>
  <c r="AM753" i="5" s="1"/>
  <c r="AL737" i="5" a="1"/>
  <c r="AL737" i="5" s="1"/>
  <c r="AM737" i="5" a="1"/>
  <c r="AM737" i="5" s="1"/>
  <c r="AL723" i="5" a="1"/>
  <c r="AL723" i="5" s="1"/>
  <c r="AM723" i="5" a="1"/>
  <c r="AM723" i="5" s="1"/>
  <c r="AL705" i="5" a="1"/>
  <c r="AL705" i="5" s="1"/>
  <c r="AM705" i="5" a="1"/>
  <c r="AM705" i="5" s="1"/>
  <c r="AL691" i="5" a="1"/>
  <c r="AL691" i="5" s="1"/>
  <c r="AM691" i="5" a="1"/>
  <c r="AM691" i="5" s="1"/>
  <c r="AL673" i="5" a="1"/>
  <c r="AL673" i="5" s="1"/>
  <c r="AM673" i="5" a="1"/>
  <c r="AM673" i="5" s="1"/>
  <c r="AL659" i="5" a="1"/>
  <c r="AL659" i="5" s="1"/>
  <c r="AM659" i="5" a="1"/>
  <c r="AM659" i="5" s="1"/>
  <c r="AL641" i="5" a="1"/>
  <c r="AL641" i="5" s="1"/>
  <c r="AM641" i="5" a="1"/>
  <c r="AM641" i="5" s="1"/>
  <c r="AL627" i="5" a="1"/>
  <c r="AL627" i="5" s="1"/>
  <c r="AM627" i="5" a="1"/>
  <c r="AM627" i="5" s="1"/>
  <c r="AL609" i="5" a="1"/>
  <c r="AL609" i="5" s="1"/>
  <c r="AM609" i="5" a="1"/>
  <c r="AM609" i="5" s="1"/>
  <c r="AL594" i="5" a="1"/>
  <c r="AL594" i="5" s="1"/>
  <c r="AM594" i="5" a="1"/>
  <c r="AM594" i="5" s="1"/>
  <c r="AL579" i="5" a="1"/>
  <c r="AL579" i="5" s="1"/>
  <c r="AM579" i="5" a="1"/>
  <c r="AM579" i="5" s="1"/>
  <c r="AL562" i="5" a="1"/>
  <c r="AL562" i="5" s="1"/>
  <c r="AM562" i="5" a="1"/>
  <c r="AM562" i="5" s="1"/>
  <c r="AL547" i="5" a="1"/>
  <c r="AL547" i="5" s="1"/>
  <c r="AM547" i="5" a="1"/>
  <c r="AM547" i="5" s="1"/>
  <c r="AL529" i="5" a="1"/>
  <c r="AL529" i="5" s="1"/>
  <c r="AM529" i="5" a="1"/>
  <c r="AM529" i="5" s="1"/>
  <c r="AL511" i="5" a="1"/>
  <c r="AL511" i="5" s="1"/>
  <c r="AM511" i="5" a="1"/>
  <c r="AM511" i="5" s="1"/>
  <c r="AL497" i="5" a="1"/>
  <c r="AL497" i="5" s="1"/>
  <c r="AM497" i="5" a="1"/>
  <c r="AM497" i="5" s="1"/>
  <c r="AL479" i="5" a="1"/>
  <c r="AL479" i="5" s="1"/>
  <c r="AM479" i="5" a="1"/>
  <c r="AM479" i="5" s="1"/>
  <c r="AL465" i="5" a="1"/>
  <c r="AL465" i="5" s="1"/>
  <c r="AM465" i="5" a="1"/>
  <c r="AM465" i="5" s="1"/>
  <c r="AL447" i="5" a="1"/>
  <c r="AL447" i="5" s="1"/>
  <c r="AM447" i="5" a="1"/>
  <c r="AM447" i="5" s="1"/>
  <c r="AL433" i="5" a="1"/>
  <c r="AL433" i="5" s="1"/>
  <c r="AM433" i="5" a="1"/>
  <c r="AM433" i="5" s="1"/>
  <c r="AL415" i="5" a="1"/>
  <c r="AL415" i="5" s="1"/>
  <c r="AM415" i="5" a="1"/>
  <c r="AM415" i="5" s="1"/>
  <c r="AL401" i="5" a="1"/>
  <c r="AL401" i="5" s="1"/>
  <c r="AM401" i="5" a="1"/>
  <c r="AM401" i="5" s="1"/>
  <c r="AL383" i="5" a="1"/>
  <c r="AL383" i="5" s="1"/>
  <c r="AM383" i="5" a="1"/>
  <c r="AM383" i="5" s="1"/>
  <c r="AL369" i="5" a="1"/>
  <c r="AL369" i="5" s="1"/>
  <c r="AM369" i="5" a="1"/>
  <c r="AM369" i="5" s="1"/>
  <c r="AL352" i="5" a="1"/>
  <c r="AL352" i="5" s="1"/>
  <c r="AM352" i="5" a="1"/>
  <c r="AM352" i="5" s="1"/>
  <c r="AL336" i="5" a="1"/>
  <c r="AL336" i="5" s="1"/>
  <c r="AM336" i="5" a="1"/>
  <c r="AM336" i="5" s="1"/>
  <c r="AL306" i="5" a="1"/>
  <c r="AL306" i="5" s="1"/>
  <c r="AM306" i="5" a="1"/>
  <c r="AM306" i="5" s="1"/>
  <c r="AL288" i="5" a="1"/>
  <c r="AL288" i="5" s="1"/>
  <c r="AM288" i="5" a="1"/>
  <c r="AM288" i="5" s="1"/>
  <c r="AL264" i="5" a="1"/>
  <c r="AL264" i="5" s="1"/>
  <c r="AM264" i="5" a="1"/>
  <c r="AM264" i="5" s="1"/>
  <c r="AL245" i="5" a="1"/>
  <c r="AL245" i="5" s="1"/>
  <c r="AM245" i="5" a="1"/>
  <c r="AM245" i="5" s="1"/>
  <c r="AL228" i="5" a="1"/>
  <c r="AL228" i="5" s="1"/>
  <c r="AM228" i="5" a="1"/>
  <c r="AM228" i="5" s="1"/>
  <c r="AL206" i="5" a="1"/>
  <c r="AL206" i="5" s="1"/>
  <c r="AM206" i="5" a="1"/>
  <c r="AM206" i="5" s="1"/>
  <c r="AL189" i="5" a="1"/>
  <c r="AL189" i="5" s="1"/>
  <c r="AM189" i="5" a="1"/>
  <c r="AM189" i="5" s="1"/>
  <c r="AL154" i="5" a="1"/>
  <c r="AL154" i="5" s="1"/>
  <c r="AM154" i="5" a="1"/>
  <c r="AM154" i="5" s="1"/>
  <c r="AL137" i="5" a="1"/>
  <c r="AL137" i="5" s="1"/>
  <c r="AM137" i="5" a="1"/>
  <c r="AM137" i="5" s="1"/>
  <c r="AL119" i="5" a="1"/>
  <c r="AL119" i="5" s="1"/>
  <c r="AM119" i="5" a="1"/>
  <c r="AM119" i="5" s="1"/>
  <c r="AL103" i="5" a="1"/>
  <c r="AL103" i="5" s="1"/>
  <c r="AM103" i="5" a="1"/>
  <c r="AM103" i="5" s="1"/>
  <c r="AL78" i="5" a="1"/>
  <c r="AL78" i="5" s="1"/>
  <c r="AM78" i="5" a="1"/>
  <c r="AM78" i="5" s="1"/>
  <c r="AL61" i="5" a="1"/>
  <c r="AL61" i="5" s="1"/>
  <c r="AM61" i="5" a="1"/>
  <c r="AM61" i="5" s="1"/>
  <c r="AL38" i="5" a="1"/>
  <c r="AL38" i="5" s="1"/>
  <c r="AM38" i="5" a="1"/>
  <c r="AM38" i="5" s="1"/>
  <c r="AL21" i="5" a="1"/>
  <c r="AL21" i="5" s="1"/>
  <c r="AM21" i="5" a="1"/>
  <c r="AM21" i="5" s="1"/>
  <c r="AL3" i="5" a="1"/>
  <c r="AL3" i="5" s="1"/>
  <c r="AM3" i="5" a="1"/>
  <c r="AM3" i="5" s="1"/>
  <c r="AL1202" i="5" a="1"/>
  <c r="AL1202" i="5" s="1"/>
  <c r="AM1202" i="5" a="1"/>
  <c r="AM1202" i="5" s="1"/>
  <c r="AL1186" i="5" a="1"/>
  <c r="AL1186" i="5" s="1"/>
  <c r="AM1186" i="5" a="1"/>
  <c r="AM1186" i="5" s="1"/>
  <c r="AL1170" i="5" a="1"/>
  <c r="AL1170" i="5" s="1"/>
  <c r="AM1170" i="5" a="1"/>
  <c r="AM1170" i="5" s="1"/>
  <c r="AL1154" i="5" a="1"/>
  <c r="AL1154" i="5" s="1"/>
  <c r="AM1154" i="5" a="1"/>
  <c r="AM1154" i="5" s="1"/>
  <c r="AL1138" i="5" a="1"/>
  <c r="AL1138" i="5" s="1"/>
  <c r="AM1138" i="5" a="1"/>
  <c r="AM1138" i="5" s="1"/>
  <c r="AL1122" i="5" a="1"/>
  <c r="AL1122" i="5" s="1"/>
  <c r="AM1122" i="5" a="1"/>
  <c r="AM1122" i="5" s="1"/>
  <c r="AL1106" i="5" a="1"/>
  <c r="AL1106" i="5" s="1"/>
  <c r="AM1106" i="5" a="1"/>
  <c r="AM1106" i="5" s="1"/>
  <c r="AL1090" i="5" a="1"/>
  <c r="AL1090" i="5" s="1"/>
  <c r="AM1090" i="5" a="1"/>
  <c r="AM1090" i="5" s="1"/>
  <c r="AL1074" i="5" a="1"/>
  <c r="AL1074" i="5" s="1"/>
  <c r="AM1074" i="5" a="1"/>
  <c r="AM1074" i="5" s="1"/>
  <c r="AL1058" i="5" a="1"/>
  <c r="AL1058" i="5" s="1"/>
  <c r="AM1058" i="5" a="1"/>
  <c r="AM1058" i="5" s="1"/>
  <c r="AL1042" i="5" a="1"/>
  <c r="AL1042" i="5" s="1"/>
  <c r="AM1042" i="5" a="1"/>
  <c r="AM1042" i="5" s="1"/>
  <c r="AL1026" i="5" a="1"/>
  <c r="AL1026" i="5" s="1"/>
  <c r="AM1026" i="5" a="1"/>
  <c r="AM1026" i="5" s="1"/>
  <c r="AL1010" i="5" a="1"/>
  <c r="AL1010" i="5" s="1"/>
  <c r="AM1010" i="5" a="1"/>
  <c r="AM1010" i="5" s="1"/>
  <c r="AL994" i="5" a="1"/>
  <c r="AL994" i="5" s="1"/>
  <c r="AM994" i="5" a="1"/>
  <c r="AM994" i="5" s="1"/>
  <c r="AL978" i="5" a="1"/>
  <c r="AL978" i="5" s="1"/>
  <c r="AM978" i="5" a="1"/>
  <c r="AM978" i="5" s="1"/>
  <c r="AL962" i="5" a="1"/>
  <c r="AL962" i="5" s="1"/>
  <c r="AM962" i="5" a="1"/>
  <c r="AM962" i="5" s="1"/>
  <c r="AL946" i="5" a="1"/>
  <c r="AL946" i="5" s="1"/>
  <c r="AM946" i="5" a="1"/>
  <c r="AM946" i="5" s="1"/>
  <c r="AL930" i="5" a="1"/>
  <c r="AL930" i="5" s="1"/>
  <c r="AM930" i="5" a="1"/>
  <c r="AM930" i="5" s="1"/>
  <c r="AL914" i="5" a="1"/>
  <c r="AL914" i="5" s="1"/>
  <c r="AM914" i="5" a="1"/>
  <c r="AM914" i="5" s="1"/>
  <c r="AL898" i="5" a="1"/>
  <c r="AL898" i="5" s="1"/>
  <c r="AM898" i="5" a="1"/>
  <c r="AM898" i="5" s="1"/>
  <c r="AL882" i="5" a="1"/>
  <c r="AL882" i="5" s="1"/>
  <c r="AM882" i="5" a="1"/>
  <c r="AM882" i="5" s="1"/>
  <c r="AL866" i="5" a="1"/>
  <c r="AL866" i="5" s="1"/>
  <c r="AM866" i="5" a="1"/>
  <c r="AM866" i="5" s="1"/>
  <c r="AL850" i="5" a="1"/>
  <c r="AL850" i="5" s="1"/>
  <c r="AM850" i="5" a="1"/>
  <c r="AM850" i="5" s="1"/>
  <c r="AL834" i="5" a="1"/>
  <c r="AL834" i="5" s="1"/>
  <c r="AM834" i="5" a="1"/>
  <c r="AM834" i="5" s="1"/>
  <c r="AL818" i="5" a="1"/>
  <c r="AL818" i="5" s="1"/>
  <c r="AM818" i="5" a="1"/>
  <c r="AM818" i="5" s="1"/>
  <c r="AL802" i="5" a="1"/>
  <c r="AL802" i="5" s="1"/>
  <c r="AM802" i="5" a="1"/>
  <c r="AM802" i="5" s="1"/>
  <c r="AL786" i="5" a="1"/>
  <c r="AL786" i="5" s="1"/>
  <c r="AM786" i="5" a="1"/>
  <c r="AM786" i="5" s="1"/>
  <c r="AL770" i="5" a="1"/>
  <c r="AL770" i="5" s="1"/>
  <c r="AM770" i="5" a="1"/>
  <c r="AM770" i="5" s="1"/>
  <c r="AL754" i="5" a="1"/>
  <c r="AL754" i="5" s="1"/>
  <c r="AM754" i="5" a="1"/>
  <c r="AM754" i="5" s="1"/>
  <c r="AL738" i="5" a="1"/>
  <c r="AL738" i="5" s="1"/>
  <c r="AM738" i="5" a="1"/>
  <c r="AM738" i="5" s="1"/>
  <c r="AL720" i="5" a="1"/>
  <c r="AL720" i="5" s="1"/>
  <c r="AM720" i="5" a="1"/>
  <c r="AM720" i="5" s="1"/>
  <c r="AL706" i="5" a="1"/>
  <c r="AL706" i="5" s="1"/>
  <c r="AM706" i="5" a="1"/>
  <c r="AM706" i="5" s="1"/>
  <c r="AL688" i="5" a="1"/>
  <c r="AL688" i="5" s="1"/>
  <c r="AM688" i="5" a="1"/>
  <c r="AM688" i="5" s="1"/>
  <c r="AL674" i="5" a="1"/>
  <c r="AL674" i="5" s="1"/>
  <c r="AM674" i="5" a="1"/>
  <c r="AM674" i="5" s="1"/>
  <c r="AL656" i="5" a="1"/>
  <c r="AL656" i="5" s="1"/>
  <c r="AM656" i="5" a="1"/>
  <c r="AM656" i="5" s="1"/>
  <c r="AL642" i="5" a="1"/>
  <c r="AL642" i="5" s="1"/>
  <c r="AM642" i="5" a="1"/>
  <c r="AM642" i="5" s="1"/>
  <c r="AL624" i="5" a="1"/>
  <c r="AL624" i="5" s="1"/>
  <c r="AM624" i="5" a="1"/>
  <c r="AM624" i="5" s="1"/>
  <c r="AL610" i="5" a="1"/>
  <c r="AL610" i="5" s="1"/>
  <c r="AM610" i="5" a="1"/>
  <c r="AM610" i="5" s="1"/>
  <c r="AL589" i="5" a="1"/>
  <c r="AL589" i="5" s="1"/>
  <c r="AM589" i="5" a="1"/>
  <c r="AM589" i="5" s="1"/>
  <c r="AL577" i="5" a="1"/>
  <c r="AL577" i="5" s="1"/>
  <c r="AM577" i="5" a="1"/>
  <c r="AM577" i="5" s="1"/>
  <c r="AL557" i="5" a="1"/>
  <c r="AL557" i="5" s="1"/>
  <c r="AM557" i="5" a="1"/>
  <c r="AM557" i="5" s="1"/>
  <c r="AL545" i="5" a="1"/>
  <c r="AL545" i="5" s="1"/>
  <c r="AM545" i="5" a="1"/>
  <c r="AM545" i="5" s="1"/>
  <c r="AL526" i="5" a="1"/>
  <c r="AL526" i="5" s="1"/>
  <c r="AM526" i="5" a="1"/>
  <c r="AM526" i="5" s="1"/>
  <c r="AL508" i="5" a="1"/>
  <c r="AL508" i="5" s="1"/>
  <c r="AM508" i="5" a="1"/>
  <c r="AM508" i="5" s="1"/>
  <c r="AL494" i="5" a="1"/>
  <c r="AL494" i="5" s="1"/>
  <c r="AM494" i="5" a="1"/>
  <c r="AM494" i="5" s="1"/>
  <c r="AL476" i="5" a="1"/>
  <c r="AL476" i="5" s="1"/>
  <c r="AM476" i="5" a="1"/>
  <c r="AM476" i="5" s="1"/>
  <c r="AL462" i="5" a="1"/>
  <c r="AL462" i="5" s="1"/>
  <c r="AM462" i="5" a="1"/>
  <c r="AM462" i="5" s="1"/>
  <c r="AL444" i="5" a="1"/>
  <c r="AL444" i="5" s="1"/>
  <c r="AM444" i="5" a="1"/>
  <c r="AM444" i="5" s="1"/>
  <c r="AL430" i="5" a="1"/>
  <c r="AL430" i="5" s="1"/>
  <c r="AM430" i="5" a="1"/>
  <c r="AM430" i="5" s="1"/>
  <c r="AL412" i="5" a="1"/>
  <c r="AL412" i="5" s="1"/>
  <c r="AM412" i="5" a="1"/>
  <c r="AM412" i="5" s="1"/>
  <c r="AL398" i="5" a="1"/>
  <c r="AL398" i="5" s="1"/>
  <c r="AM398" i="5" a="1"/>
  <c r="AM398" i="5" s="1"/>
  <c r="AL380" i="5" a="1"/>
  <c r="AL380" i="5" s="1"/>
  <c r="AM380" i="5" a="1"/>
  <c r="AM380" i="5" s="1"/>
  <c r="AL366" i="5" a="1"/>
  <c r="AL366" i="5" s="1"/>
  <c r="AM366" i="5" a="1"/>
  <c r="AM366" i="5" s="1"/>
  <c r="AL350" i="5" a="1"/>
  <c r="AL350" i="5" s="1"/>
  <c r="AM350" i="5" a="1"/>
  <c r="AM350" i="5" s="1"/>
  <c r="AL333" i="5" a="1"/>
  <c r="AL333" i="5" s="1"/>
  <c r="AM333" i="5" a="1"/>
  <c r="AM333" i="5" s="1"/>
  <c r="AL315" i="5" a="1"/>
  <c r="AL315" i="5" s="1"/>
  <c r="AM315" i="5" a="1"/>
  <c r="AM315" i="5" s="1"/>
  <c r="AL285" i="5" a="1"/>
  <c r="AL285" i="5" s="1"/>
  <c r="AM285" i="5" a="1"/>
  <c r="AM285" i="5" s="1"/>
  <c r="AL261" i="5" a="1"/>
  <c r="AL261" i="5" s="1"/>
  <c r="AM261" i="5" a="1"/>
  <c r="AM261" i="5" s="1"/>
  <c r="AL242" i="5" a="1"/>
  <c r="AL242" i="5" s="1"/>
  <c r="AM242" i="5" a="1"/>
  <c r="AM242" i="5" s="1"/>
  <c r="AL220" i="5" a="1"/>
  <c r="AL220" i="5" s="1"/>
  <c r="AM220" i="5" a="1"/>
  <c r="AM220" i="5" s="1"/>
  <c r="AL203" i="5" a="1"/>
  <c r="AL203" i="5" s="1"/>
  <c r="AM203" i="5" a="1"/>
  <c r="AM203" i="5" s="1"/>
  <c r="AL186" i="5" a="1"/>
  <c r="AL186" i="5" s="1"/>
  <c r="AM186" i="5" a="1"/>
  <c r="AM186" i="5" s="1"/>
  <c r="AL168" i="5" a="1"/>
  <c r="AL168" i="5" s="1"/>
  <c r="AM168" i="5" a="1"/>
  <c r="AM168" i="5" s="1"/>
  <c r="AL142" i="5" a="1"/>
  <c r="AL142" i="5" s="1"/>
  <c r="AM142" i="5" a="1"/>
  <c r="AM142" i="5" s="1"/>
  <c r="AL125" i="5" a="1"/>
  <c r="AL125" i="5" s="1"/>
  <c r="AM125" i="5" a="1"/>
  <c r="AM125" i="5" s="1"/>
  <c r="AL104" i="5" a="1"/>
  <c r="AL104" i="5" s="1"/>
  <c r="AM104" i="5" a="1"/>
  <c r="AM104" i="5" s="1"/>
  <c r="AL84" i="5" a="1"/>
  <c r="AL84" i="5" s="1"/>
  <c r="AM84" i="5" a="1"/>
  <c r="AM84" i="5" s="1"/>
  <c r="AL57" i="5" a="1"/>
  <c r="AL57" i="5" s="1"/>
  <c r="AM57" i="5" a="1"/>
  <c r="AM57" i="5" s="1"/>
  <c r="AL26" i="5" a="1"/>
  <c r="AL26" i="5" s="1"/>
  <c r="AM26" i="5" a="1"/>
  <c r="AM26" i="5" s="1"/>
  <c r="AL9" i="5" a="1"/>
  <c r="AL9" i="5" s="1"/>
  <c r="AM9" i="5" a="1"/>
  <c r="AM9" i="5" s="1"/>
  <c r="AL342" i="5" a="1"/>
  <c r="AL342" i="5" s="1"/>
  <c r="AM342" i="5" a="1"/>
  <c r="AM342" i="5" s="1"/>
  <c r="AL326" i="5" a="1"/>
  <c r="AL326" i="5" s="1"/>
  <c r="AM326" i="5" a="1"/>
  <c r="AM326" i="5" s="1"/>
  <c r="AL310" i="5" a="1"/>
  <c r="AL310" i="5" s="1"/>
  <c r="AM310" i="5" a="1"/>
  <c r="AM310" i="5" s="1"/>
  <c r="AL294" i="5" a="1"/>
  <c r="AL294" i="5" s="1"/>
  <c r="AM294" i="5" a="1"/>
  <c r="AM294" i="5" s="1"/>
  <c r="AL276" i="5" a="1"/>
  <c r="AL276" i="5" s="1"/>
  <c r="AM276" i="5" a="1"/>
  <c r="AM276" i="5" s="1"/>
  <c r="AL262" i="5" a="1"/>
  <c r="AL262" i="5" s="1"/>
  <c r="AM262" i="5" a="1"/>
  <c r="AM262" i="5" s="1"/>
  <c r="AL247" i="5" a="1"/>
  <c r="AL247" i="5" s="1"/>
  <c r="AM247" i="5" a="1"/>
  <c r="AM247" i="5" s="1"/>
  <c r="AL230" i="5" a="1"/>
  <c r="AL230" i="5" s="1"/>
  <c r="AM230" i="5" a="1"/>
  <c r="AM230" i="5" s="1"/>
  <c r="AL214" i="5" a="1"/>
  <c r="AL214" i="5" s="1"/>
  <c r="AM214" i="5" a="1"/>
  <c r="AM214" i="5" s="1"/>
  <c r="AL198" i="5" a="1"/>
  <c r="AL198" i="5" s="1"/>
  <c r="AM198" i="5" a="1"/>
  <c r="AM198" i="5" s="1"/>
  <c r="AL182" i="5" a="1"/>
  <c r="AL182" i="5" s="1"/>
  <c r="AM182" i="5" a="1"/>
  <c r="AM182" i="5" s="1"/>
  <c r="AL166" i="5" a="1"/>
  <c r="AL166" i="5" s="1"/>
  <c r="AM166" i="5" a="1"/>
  <c r="AM166" i="5" s="1"/>
  <c r="AL149" i="5" a="1"/>
  <c r="AL149" i="5" s="1"/>
  <c r="AM149" i="5" a="1"/>
  <c r="AM149" i="5" s="1"/>
  <c r="AL133" i="5" a="1"/>
  <c r="AL133" i="5" s="1"/>
  <c r="AM133" i="5" a="1"/>
  <c r="AM133" i="5" s="1"/>
  <c r="AL117" i="5" a="1"/>
  <c r="AL117" i="5" s="1"/>
  <c r="AM117" i="5" a="1"/>
  <c r="AM117" i="5" s="1"/>
  <c r="AL99" i="5" a="1"/>
  <c r="AL99" i="5" s="1"/>
  <c r="AM99" i="5" a="1"/>
  <c r="AM99" i="5" s="1"/>
  <c r="AL83" i="5" a="1"/>
  <c r="AL83" i="5" s="1"/>
  <c r="AM83" i="5" a="1"/>
  <c r="AM83" i="5" s="1"/>
  <c r="AL67" i="5" a="1"/>
  <c r="AL67" i="5" s="1"/>
  <c r="AM67" i="5" a="1"/>
  <c r="AM67" i="5" s="1"/>
  <c r="AL53" i="5" a="1"/>
  <c r="AL53" i="5" s="1"/>
  <c r="AM53" i="5" a="1"/>
  <c r="AM53" i="5" s="1"/>
  <c r="AL36" i="5" a="1"/>
  <c r="AL36" i="5" s="1"/>
  <c r="AM36" i="5" a="1"/>
  <c r="AM36" i="5" s="1"/>
  <c r="AL20" i="5" a="1"/>
  <c r="AL20" i="5" s="1"/>
  <c r="AM20" i="5" a="1"/>
  <c r="AM20" i="5" s="1"/>
  <c r="AL4" i="5" a="1"/>
  <c r="AL4" i="5" s="1"/>
  <c r="AM4" i="5" a="1"/>
  <c r="AM4" i="5" s="1"/>
  <c r="AK1292" i="5" a="1"/>
  <c r="AK1292" i="5" s="1"/>
  <c r="AK1276" i="5" a="1"/>
  <c r="AK1276" i="5" s="1"/>
  <c r="AK1260" i="5" a="1"/>
  <c r="AK1260" i="5" s="1"/>
  <c r="AK1205" i="5" a="1"/>
  <c r="AK1205" i="5" s="1"/>
  <c r="AK1189" i="5" a="1"/>
  <c r="AK1189" i="5" s="1"/>
  <c r="AK1173" i="5" a="1"/>
  <c r="AK1173" i="5" s="1"/>
  <c r="AK1157" i="5" a="1"/>
  <c r="AK1157" i="5" s="1"/>
  <c r="AK1125" i="5" a="1"/>
  <c r="AK1125" i="5" s="1"/>
  <c r="AK1025" i="5" a="1"/>
  <c r="AK1025" i="5" s="1"/>
  <c r="AK1011" i="5" a="1"/>
  <c r="AK1011" i="5" s="1"/>
  <c r="AK993" i="5" a="1"/>
  <c r="AK993" i="5" s="1"/>
  <c r="AK977" i="5" a="1"/>
  <c r="AK977" i="5" s="1"/>
  <c r="AK945" i="5" a="1"/>
  <c r="AK945" i="5" s="1"/>
  <c r="AK915" i="5" a="1"/>
  <c r="AK915" i="5" s="1"/>
  <c r="AK883" i="5" a="1"/>
  <c r="AK883" i="5" s="1"/>
  <c r="AK849" i="5" a="1"/>
  <c r="AK849" i="5" s="1"/>
  <c r="AK834" i="5" a="1"/>
  <c r="AK834" i="5" s="1"/>
  <c r="AK818" i="5" a="1"/>
  <c r="AK818" i="5" s="1"/>
  <c r="AK802" i="5" a="1"/>
  <c r="AK802" i="5" s="1"/>
  <c r="AK786" i="5" a="1"/>
  <c r="AK786" i="5" s="1"/>
  <c r="AK770" i="5" a="1"/>
  <c r="AK770" i="5" s="1"/>
  <c r="AK754" i="5" a="1"/>
  <c r="AK754" i="5" s="1"/>
  <c r="AK738" i="5" a="1"/>
  <c r="AK738" i="5" s="1"/>
  <c r="AK706" i="5" a="1"/>
  <c r="AK706" i="5" s="1"/>
  <c r="AK674" i="5" a="1"/>
  <c r="AK674" i="5" s="1"/>
  <c r="AK642" i="5" a="1"/>
  <c r="AK642" i="5" s="1"/>
  <c r="AK610" i="5" a="1"/>
  <c r="AK610" i="5" s="1"/>
  <c r="AK593" i="5" a="1"/>
  <c r="AK593" i="5" s="1"/>
  <c r="AK78" i="5" a="1"/>
  <c r="AK78" i="5" s="1"/>
  <c r="AK62" i="5" a="1"/>
  <c r="AK62" i="5" s="1"/>
  <c r="AK686" i="5" a="1"/>
  <c r="AK686" i="5" s="1"/>
  <c r="AK622" i="5" a="1"/>
  <c r="AK622" i="5" s="1"/>
  <c r="AK57" i="5" a="1"/>
  <c r="AK57" i="5" s="1"/>
  <c r="AK25" i="5" a="1"/>
  <c r="AK25" i="5" s="1"/>
  <c r="AK9" i="5" a="1"/>
  <c r="AK9" i="5" s="1"/>
  <c r="AK1194" i="5" a="1"/>
  <c r="AK1194" i="5" s="1"/>
  <c r="AK1162" i="5" a="1"/>
  <c r="AK1162" i="5" s="1"/>
  <c r="AK1130" i="5" a="1"/>
  <c r="AK1130" i="5" s="1"/>
  <c r="AK961" i="5" a="1"/>
  <c r="AK961" i="5" s="1"/>
  <c r="AK909" i="5" a="1"/>
  <c r="AK909" i="5" s="1"/>
  <c r="AK877" i="5" a="1"/>
  <c r="AK877" i="5" s="1"/>
  <c r="AK813" i="5" a="1"/>
  <c r="AK813" i="5" s="1"/>
  <c r="AK781" i="5" a="1"/>
  <c r="AK781" i="5" s="1"/>
  <c r="AK749" i="5" a="1"/>
  <c r="AK749" i="5" s="1"/>
  <c r="AK48" i="5" a="1"/>
  <c r="AK48" i="5" s="1"/>
  <c r="AK1133" i="5" a="1"/>
  <c r="AK1133" i="5" s="1"/>
  <c r="AK1069" i="5" a="1"/>
  <c r="AK1069" i="5" s="1"/>
  <c r="AK1037" i="5" a="1"/>
  <c r="AK1037" i="5" s="1"/>
  <c r="AK1005" i="5" a="1"/>
  <c r="AK1005" i="5" s="1"/>
  <c r="AK585" i="5" a="1"/>
  <c r="AK585" i="5" s="1"/>
  <c r="AK518" i="5" a="1"/>
  <c r="AK518" i="5" s="1"/>
  <c r="AK486" i="5" a="1"/>
  <c r="AK486" i="5" s="1"/>
  <c r="AK454" i="5" a="1"/>
  <c r="AK454" i="5" s="1"/>
  <c r="AK422" i="5" a="1"/>
  <c r="AK422" i="5" s="1"/>
  <c r="AK355" i="5" a="1"/>
  <c r="AK355" i="5" s="1"/>
  <c r="AK323" i="5" a="1"/>
  <c r="AK323" i="5" s="1"/>
  <c r="AK547" i="5" a="1"/>
  <c r="AK547" i="5" s="1"/>
  <c r="AK370" i="5" a="1"/>
  <c r="AK370" i="5" s="1"/>
  <c r="AK306" i="5" a="1"/>
  <c r="AK306" i="5" s="1"/>
  <c r="AK262" i="5" a="1"/>
  <c r="AK262" i="5" s="1"/>
  <c r="AK246" i="5" a="1"/>
  <c r="AK246" i="5" s="1"/>
  <c r="AK230" i="5" a="1"/>
  <c r="AK230" i="5" s="1"/>
  <c r="AK214" i="5" a="1"/>
  <c r="AK214" i="5" s="1"/>
  <c r="AK198" i="5" a="1"/>
  <c r="AK198" i="5" s="1"/>
  <c r="AK182" i="5" a="1"/>
  <c r="AK182" i="5" s="1"/>
  <c r="AK166" i="5" a="1"/>
  <c r="AK166" i="5" s="1"/>
  <c r="AK104" i="5" a="1"/>
  <c r="AK104" i="5" s="1"/>
  <c r="AK523" i="5" a="1"/>
  <c r="AK523" i="5" s="1"/>
  <c r="AK459" i="5" a="1"/>
  <c r="AK459" i="5" s="1"/>
  <c r="AK395" i="5" a="1"/>
  <c r="AK395" i="5" s="1"/>
  <c r="AK315" i="5" a="1"/>
  <c r="AK315" i="5" s="1"/>
  <c r="AK251" i="5" a="1"/>
  <c r="AK251" i="5" s="1"/>
  <c r="AK235" i="5" a="1"/>
  <c r="AK235" i="5" s="1"/>
  <c r="AK203" i="5" a="1"/>
  <c r="AK203" i="5" s="1"/>
  <c r="AK155" i="5" a="1"/>
  <c r="AK155" i="5" s="1"/>
  <c r="AK107" i="5" a="1"/>
  <c r="AK107" i="5" s="1"/>
  <c r="AK580" i="5" a="1"/>
  <c r="AK580" i="5" s="1"/>
  <c r="AK564" i="5" a="1"/>
  <c r="AK564" i="5" s="1"/>
  <c r="AK508" i="5" a="1"/>
  <c r="AK508" i="5" s="1"/>
  <c r="AK476" i="5" a="1"/>
  <c r="AK476" i="5" s="1"/>
  <c r="AK444" i="5" a="1"/>
  <c r="AK444" i="5" s="1"/>
  <c r="AK412" i="5" a="1"/>
  <c r="AK412" i="5" s="1"/>
  <c r="AK330" i="5" a="1"/>
  <c r="AK330" i="5" s="1"/>
  <c r="AK282" i="5" a="1"/>
  <c r="AK282" i="5" s="1"/>
  <c r="AK266" i="5" a="1"/>
  <c r="AK266" i="5" s="1"/>
  <c r="AK206" i="5" a="1"/>
  <c r="AK206" i="5" s="1"/>
  <c r="AK190" i="5" a="1"/>
  <c r="AK190" i="5" s="1"/>
  <c r="AK158" i="5" a="1"/>
  <c r="AK158" i="5" s="1"/>
  <c r="AK142" i="5" a="1"/>
  <c r="AK142" i="5" s="1"/>
  <c r="AK126" i="5" a="1"/>
  <c r="AK126" i="5" s="1"/>
  <c r="AL24" i="5" a="1"/>
  <c r="AL24" i="5" s="1"/>
  <c r="AM24" i="5" a="1"/>
  <c r="AM24" i="5" s="1"/>
  <c r="AL59" i="5" a="1"/>
  <c r="AL59" i="5" s="1"/>
  <c r="AM59" i="5" a="1"/>
  <c r="AM59" i="5" s="1"/>
  <c r="AL127" i="5" a="1"/>
  <c r="AL127" i="5" s="1"/>
  <c r="AM127" i="5" a="1"/>
  <c r="AM127" i="5" s="1"/>
  <c r="AL162" i="5" a="1"/>
  <c r="AL162" i="5" s="1"/>
  <c r="AM162" i="5" a="1"/>
  <c r="AM162" i="5" s="1"/>
  <c r="AL205" i="5" a="1"/>
  <c r="AL205" i="5" s="1"/>
  <c r="AM205" i="5" a="1"/>
  <c r="AM205" i="5" s="1"/>
  <c r="AL239" i="5" a="1"/>
  <c r="AL239" i="5" s="1"/>
  <c r="AM239" i="5" a="1"/>
  <c r="AM239" i="5" s="1"/>
  <c r="AL278" i="5" a="1"/>
  <c r="AL278" i="5" s="1"/>
  <c r="AM278" i="5" a="1"/>
  <c r="AM278" i="5" s="1"/>
  <c r="AL314" i="5" a="1"/>
  <c r="AL314" i="5" s="1"/>
  <c r="AM314" i="5" a="1"/>
  <c r="AM314" i="5" s="1"/>
  <c r="AL361" i="5" a="1"/>
  <c r="AL361" i="5" s="1"/>
  <c r="AM361" i="5" a="1"/>
  <c r="AM361" i="5" s="1"/>
  <c r="AL389" i="5" a="1"/>
  <c r="AL389" i="5" s="1"/>
  <c r="AM389" i="5" a="1"/>
  <c r="AM389" i="5" s="1"/>
  <c r="AL425" i="5" a="1"/>
  <c r="AL425" i="5" s="1"/>
  <c r="AM425" i="5" a="1"/>
  <c r="AM425" i="5" s="1"/>
  <c r="AL453" i="5" a="1"/>
  <c r="AL453" i="5" s="1"/>
  <c r="AM453" i="5" a="1"/>
  <c r="AM453" i="5" s="1"/>
  <c r="AL489" i="5" a="1"/>
  <c r="AL489" i="5" s="1"/>
  <c r="AM489" i="5" a="1"/>
  <c r="AM489" i="5" s="1"/>
  <c r="AL517" i="5" a="1"/>
  <c r="AL517" i="5" s="1"/>
  <c r="AM517" i="5" a="1"/>
  <c r="AM517" i="5" s="1"/>
  <c r="AL544" i="5" a="1"/>
  <c r="AL544" i="5" s="1"/>
  <c r="AM544" i="5" a="1"/>
  <c r="AM544" i="5" s="1"/>
  <c r="AL567" i="5" a="1"/>
  <c r="AL567" i="5" s="1"/>
  <c r="AM567" i="5" a="1"/>
  <c r="AM567" i="5" s="1"/>
  <c r="AL608" i="5" a="1"/>
  <c r="AL608" i="5" s="1"/>
  <c r="AM608" i="5" a="1"/>
  <c r="AM608" i="5" s="1"/>
  <c r="AL637" i="5" a="1"/>
  <c r="AL637" i="5" s="1"/>
  <c r="AM637" i="5" a="1"/>
  <c r="AM637" i="5" s="1"/>
  <c r="AL665" i="5" a="1"/>
  <c r="AL665" i="5" s="1"/>
  <c r="AM665" i="5" a="1"/>
  <c r="AM665" i="5" s="1"/>
  <c r="AL701" i="5" a="1"/>
  <c r="AL701" i="5" s="1"/>
  <c r="AM701" i="5" a="1"/>
  <c r="AM701" i="5" s="1"/>
  <c r="AL729" i="5" a="1"/>
  <c r="AL729" i="5" s="1"/>
  <c r="AM729" i="5" a="1"/>
  <c r="AM729" i="5" s="1"/>
  <c r="AL762" i="5" a="1"/>
  <c r="AL762" i="5" s="1"/>
  <c r="AM762" i="5" a="1"/>
  <c r="AM762" i="5" s="1"/>
  <c r="AL794" i="5" a="1"/>
  <c r="AL794" i="5" s="1"/>
  <c r="AM794" i="5" a="1"/>
  <c r="AM794" i="5" s="1"/>
  <c r="AL826" i="5" a="1"/>
  <c r="AL826" i="5" s="1"/>
  <c r="AM826" i="5" a="1"/>
  <c r="AM826" i="5" s="1"/>
  <c r="AL858" i="5" a="1"/>
  <c r="AL858" i="5" s="1"/>
  <c r="AM858" i="5" a="1"/>
  <c r="AM858" i="5" s="1"/>
  <c r="AL890" i="5" a="1"/>
  <c r="AL890" i="5" s="1"/>
  <c r="AM890" i="5" a="1"/>
  <c r="AM890" i="5" s="1"/>
  <c r="AL922" i="5" a="1"/>
  <c r="AL922" i="5" s="1"/>
  <c r="AM922" i="5" a="1"/>
  <c r="AM922" i="5" s="1"/>
  <c r="AL954" i="5" a="1"/>
  <c r="AL954" i="5" s="1"/>
  <c r="AM954" i="5" a="1"/>
  <c r="AM954" i="5" s="1"/>
  <c r="AL986" i="5" a="1"/>
  <c r="AL986" i="5" s="1"/>
  <c r="AM986" i="5" a="1"/>
  <c r="AM986" i="5" s="1"/>
  <c r="AL1018" i="5" a="1"/>
  <c r="AL1018" i="5" s="1"/>
  <c r="AM1018" i="5" a="1"/>
  <c r="AM1018" i="5" s="1"/>
  <c r="AL1050" i="5" a="1"/>
  <c r="AL1050" i="5" s="1"/>
  <c r="AM1050" i="5" a="1"/>
  <c r="AM1050" i="5" s="1"/>
  <c r="AL1082" i="5" a="1"/>
  <c r="AL1082" i="5" s="1"/>
  <c r="AM1082" i="5" a="1"/>
  <c r="AM1082" i="5" s="1"/>
  <c r="AL1114" i="5" a="1"/>
  <c r="AL1114" i="5" s="1"/>
  <c r="AM1114" i="5" a="1"/>
  <c r="AM1114" i="5" s="1"/>
  <c r="AL1146" i="5" a="1"/>
  <c r="AL1146" i="5" s="1"/>
  <c r="AM1146" i="5" a="1"/>
  <c r="AM1146" i="5" s="1"/>
  <c r="AL1178" i="5" a="1"/>
  <c r="AL1178" i="5" s="1"/>
  <c r="AM1178" i="5" a="1"/>
  <c r="AM1178" i="5" s="1"/>
  <c r="AL1210" i="5" a="1"/>
  <c r="AL1210" i="5" s="1"/>
  <c r="AM1210" i="5" a="1"/>
  <c r="AM1210" i="5" s="1"/>
  <c r="AL1227" i="5" a="1"/>
  <c r="AL1227" i="5" s="1"/>
  <c r="AM1227" i="5" a="1"/>
  <c r="AM1227" i="5" s="1"/>
  <c r="AL1242" i="5" a="1"/>
  <c r="AL1242" i="5" s="1"/>
  <c r="AM1242" i="5" a="1"/>
  <c r="AM1242" i="5" s="1"/>
  <c r="AL1258" i="5" a="1"/>
  <c r="AL1258" i="5" s="1"/>
  <c r="AM1258" i="5" a="1"/>
  <c r="AM1258" i="5" s="1"/>
  <c r="AL1274" i="5" a="1"/>
  <c r="AL1274" i="5" s="1"/>
  <c r="AM1274" i="5" a="1"/>
  <c r="AM1274" i="5" s="1"/>
  <c r="AL1290" i="5" a="1"/>
  <c r="AL1290" i="5" s="1"/>
  <c r="AM1290" i="5" a="1"/>
  <c r="AM1290" i="5" s="1"/>
  <c r="AL35" i="5" a="1"/>
  <c r="AL35" i="5" s="1"/>
  <c r="AM35" i="5" a="1"/>
  <c r="AM35" i="5" s="1"/>
  <c r="AL80" i="5" a="1"/>
  <c r="AL80" i="5" s="1"/>
  <c r="AM80" i="5" a="1"/>
  <c r="AM80" i="5" s="1"/>
  <c r="AL114" i="5" a="1"/>
  <c r="AL114" i="5" s="1"/>
  <c r="AM114" i="5" a="1"/>
  <c r="AM114" i="5" s="1"/>
  <c r="AL165" i="5" a="1"/>
  <c r="AL165" i="5" s="1"/>
  <c r="AM165" i="5" a="1"/>
  <c r="AM165" i="5" s="1"/>
  <c r="AL200" i="5" a="1"/>
  <c r="AL200" i="5" s="1"/>
  <c r="AM200" i="5" a="1"/>
  <c r="AM200" i="5" s="1"/>
  <c r="AL243" i="5" a="1"/>
  <c r="AL243" i="5" s="1"/>
  <c r="AM243" i="5" a="1"/>
  <c r="AM243" i="5" s="1"/>
  <c r="AL299" i="5" a="1"/>
  <c r="AL299" i="5" s="1"/>
  <c r="AM299" i="5" a="1"/>
  <c r="AM299" i="5" s="1"/>
  <c r="AL334" i="5" a="1"/>
  <c r="AL334" i="5" s="1"/>
  <c r="AM334" i="5" a="1"/>
  <c r="AM334" i="5" s="1"/>
  <c r="AL385" i="5" a="1"/>
  <c r="AL385" i="5" s="1"/>
  <c r="AM385" i="5" a="1"/>
  <c r="AM385" i="5" s="1"/>
  <c r="AL413" i="5" a="1"/>
  <c r="AL413" i="5" s="1"/>
  <c r="AM413" i="5" a="1"/>
  <c r="AM413" i="5" s="1"/>
  <c r="AL449" i="5" a="1"/>
  <c r="AL449" i="5" s="1"/>
  <c r="AM449" i="5" a="1"/>
  <c r="AM449" i="5" s="1"/>
  <c r="AL477" i="5" a="1"/>
  <c r="AL477" i="5" s="1"/>
  <c r="AM477" i="5" a="1"/>
  <c r="AM477" i="5" s="1"/>
  <c r="AL513" i="5" a="1"/>
  <c r="AL513" i="5" s="1"/>
  <c r="AM513" i="5" a="1"/>
  <c r="AM513" i="5" s="1"/>
  <c r="AL540" i="5" a="1"/>
  <c r="AL540" i="5" s="1"/>
  <c r="AM540" i="5" a="1"/>
  <c r="AM540" i="5" s="1"/>
  <c r="AL563" i="5" a="1"/>
  <c r="AL563" i="5" s="1"/>
  <c r="AM563" i="5" a="1"/>
  <c r="AM563" i="5" s="1"/>
  <c r="AL604" i="5" a="1"/>
  <c r="AL604" i="5" s="1"/>
  <c r="AM604" i="5" a="1"/>
  <c r="AM604" i="5" s="1"/>
  <c r="AL632" i="5" a="1"/>
  <c r="AL632" i="5" s="1"/>
  <c r="AM632" i="5" a="1"/>
  <c r="AM632" i="5" s="1"/>
  <c r="AL668" i="5" a="1"/>
  <c r="AL668" i="5" s="1"/>
  <c r="AM668" i="5" a="1"/>
  <c r="AM668" i="5" s="1"/>
  <c r="AL696" i="5" a="1"/>
  <c r="AL696" i="5" s="1"/>
  <c r="AM696" i="5" a="1"/>
  <c r="AM696" i="5" s="1"/>
  <c r="AL732" i="5" a="1"/>
  <c r="AL732" i="5" s="1"/>
  <c r="AM732" i="5" a="1"/>
  <c r="AM732" i="5" s="1"/>
  <c r="AL765" i="5" a="1"/>
  <c r="AL765" i="5" s="1"/>
  <c r="AM765" i="5" a="1"/>
  <c r="AM765" i="5" s="1"/>
  <c r="AL797" i="5" a="1"/>
  <c r="AL797" i="5" s="1"/>
  <c r="AM797" i="5" a="1"/>
  <c r="AM797" i="5" s="1"/>
  <c r="AL829" i="5" a="1"/>
  <c r="AL829" i="5" s="1"/>
  <c r="AM829" i="5" a="1"/>
  <c r="AM829" i="5" s="1"/>
  <c r="AL861" i="5" a="1"/>
  <c r="AL861" i="5" s="1"/>
  <c r="AM861" i="5" a="1"/>
  <c r="AM861" i="5" s="1"/>
  <c r="AL893" i="5" a="1"/>
  <c r="AL893" i="5" s="1"/>
  <c r="AM893" i="5" a="1"/>
  <c r="AM893" i="5" s="1"/>
  <c r="AL925" i="5" a="1"/>
  <c r="AL925" i="5" s="1"/>
  <c r="AM925" i="5" a="1"/>
  <c r="AM925" i="5" s="1"/>
  <c r="AL957" i="5" a="1"/>
  <c r="AL957" i="5" s="1"/>
  <c r="AM957" i="5" a="1"/>
  <c r="AM957" i="5" s="1"/>
  <c r="AL989" i="5" a="1"/>
  <c r="AL989" i="5" s="1"/>
  <c r="AM989" i="5" a="1"/>
  <c r="AM989" i="5" s="1"/>
  <c r="AL1021" i="5" a="1"/>
  <c r="AL1021" i="5" s="1"/>
  <c r="AM1021" i="5" a="1"/>
  <c r="AM1021" i="5" s="1"/>
  <c r="AL1053" i="5" a="1"/>
  <c r="AL1053" i="5" s="1"/>
  <c r="AM1053" i="5" a="1"/>
  <c r="AM1053" i="5" s="1"/>
  <c r="AL1085" i="5" a="1"/>
  <c r="AL1085" i="5" s="1"/>
  <c r="AM1085" i="5" a="1"/>
  <c r="AM1085" i="5" s="1"/>
  <c r="AL1117" i="5" a="1"/>
  <c r="AL1117" i="5" s="1"/>
  <c r="AM1117" i="5" a="1"/>
  <c r="AM1117" i="5" s="1"/>
  <c r="AL1149" i="5" a="1"/>
  <c r="AL1149" i="5" s="1"/>
  <c r="AM1149" i="5" a="1"/>
  <c r="AM1149" i="5" s="1"/>
  <c r="AL1181" i="5" a="1"/>
  <c r="AL1181" i="5" s="1"/>
  <c r="AM1181" i="5" a="1"/>
  <c r="AM1181" i="5" s="1"/>
  <c r="AL1212" i="5" a="1"/>
  <c r="AL1212" i="5" s="1"/>
  <c r="AM1212" i="5" a="1"/>
  <c r="AM1212" i="5" s="1"/>
  <c r="AL1228" i="5" a="1"/>
  <c r="AL1228" i="5" s="1"/>
  <c r="AM1228" i="5" a="1"/>
  <c r="AM1228" i="5" s="1"/>
  <c r="AL1243" i="5" a="1"/>
  <c r="AL1243" i="5" s="1"/>
  <c r="AM1243" i="5" a="1"/>
  <c r="AM1243" i="5" s="1"/>
  <c r="AL1259" i="5" a="1"/>
  <c r="AL1259" i="5" s="1"/>
  <c r="AM1259" i="5" a="1"/>
  <c r="AM1259" i="5" s="1"/>
  <c r="AL1275" i="5" a="1"/>
  <c r="AL1275" i="5" s="1"/>
  <c r="AM1275" i="5" a="1"/>
  <c r="AM1275" i="5" s="1"/>
  <c r="AL1291" i="5" a="1"/>
  <c r="AL1291" i="5" s="1"/>
  <c r="AM1291" i="5" a="1"/>
  <c r="AM1291" i="5" s="1"/>
  <c r="Q2" i="5" a="1"/>
  <c r="P2" i="5" a="1"/>
  <c r="S2" i="5" a="1"/>
  <c r="R2" i="5" a="1"/>
  <c r="N2" i="5" a="1"/>
  <c r="AL11" i="5" a="1"/>
  <c r="AL11" i="5" s="1"/>
  <c r="AM11" i="5" a="1"/>
  <c r="AM11" i="5" s="1"/>
  <c r="AL45" i="5" a="1"/>
  <c r="AL45" i="5" s="1"/>
  <c r="AM45" i="5" a="1"/>
  <c r="AM45" i="5" s="1"/>
  <c r="AL90" i="5" a="1"/>
  <c r="AL90" i="5" s="1"/>
  <c r="AM90" i="5" a="1"/>
  <c r="AM90" i="5" s="1"/>
  <c r="AL131" i="5" a="1"/>
  <c r="AL131" i="5" s="1"/>
  <c r="AM131" i="5" a="1"/>
  <c r="AM131" i="5" s="1"/>
  <c r="AL175" i="5" a="1"/>
  <c r="AL175" i="5" s="1"/>
  <c r="AM175" i="5" a="1"/>
  <c r="AM175" i="5" s="1"/>
  <c r="AL253" i="5" a="1"/>
  <c r="AL253" i="5" s="1"/>
  <c r="AM253" i="5" a="1"/>
  <c r="AM253" i="5" s="1"/>
  <c r="AL292" i="5" a="1"/>
  <c r="AL292" i="5" s="1"/>
  <c r="AM292" i="5" a="1"/>
  <c r="AM292" i="5" s="1"/>
  <c r="AL343" i="5" a="1"/>
  <c r="AL343" i="5" s="1"/>
  <c r="AM343" i="5" a="1"/>
  <c r="AM343" i="5" s="1"/>
  <c r="AL371" i="5" a="1"/>
  <c r="AL371" i="5" s="1"/>
  <c r="AM371" i="5" a="1"/>
  <c r="AM371" i="5" s="1"/>
  <c r="AL407" i="5" a="1"/>
  <c r="AL407" i="5" s="1"/>
  <c r="AM407" i="5" a="1"/>
  <c r="AM407" i="5" s="1"/>
  <c r="AL435" i="5" a="1"/>
  <c r="AL435" i="5" s="1"/>
  <c r="AM435" i="5" a="1"/>
  <c r="AM435" i="5" s="1"/>
  <c r="AL471" i="5" a="1"/>
  <c r="AL471" i="5" s="1"/>
  <c r="AM471" i="5" a="1"/>
  <c r="AM471" i="5" s="1"/>
  <c r="AL499" i="5" a="1"/>
  <c r="AL499" i="5" s="1"/>
  <c r="AM499" i="5" a="1"/>
  <c r="AM499" i="5" s="1"/>
  <c r="AL535" i="5" a="1"/>
  <c r="AL535" i="5" s="1"/>
  <c r="AM535" i="5" a="1"/>
  <c r="AM535" i="5" s="1"/>
  <c r="AL576" i="5" a="1"/>
  <c r="AL576" i="5" s="1"/>
  <c r="AM576" i="5" a="1"/>
  <c r="AM576" i="5" s="1"/>
  <c r="AL599" i="5" a="1"/>
  <c r="AL599" i="5" s="1"/>
  <c r="AM599" i="5" a="1"/>
  <c r="AM599" i="5" s="1"/>
  <c r="AL626" i="5" a="1"/>
  <c r="AL626" i="5" s="1"/>
  <c r="AM626" i="5" a="1"/>
  <c r="AM626" i="5" s="1"/>
  <c r="AL662" i="5" a="1"/>
  <c r="AL662" i="5" s="1"/>
  <c r="AM662" i="5" a="1"/>
  <c r="AM662" i="5" s="1"/>
  <c r="AL690" i="5" a="1"/>
  <c r="AL690" i="5" s="1"/>
  <c r="AM690" i="5" a="1"/>
  <c r="AM690" i="5" s="1"/>
  <c r="AL726" i="5" a="1"/>
  <c r="AL726" i="5" s="1"/>
  <c r="AM726" i="5" a="1"/>
  <c r="AM726" i="5" s="1"/>
  <c r="AL752" i="5" a="1"/>
  <c r="AL752" i="5" s="1"/>
  <c r="AM752" i="5" a="1"/>
  <c r="AM752" i="5" s="1"/>
  <c r="AL784" i="5" a="1"/>
  <c r="AL784" i="5" s="1"/>
  <c r="AM784" i="5" a="1"/>
  <c r="AM784" i="5" s="1"/>
  <c r="AL816" i="5" a="1"/>
  <c r="AL816" i="5" s="1"/>
  <c r="AM816" i="5" a="1"/>
  <c r="AM816" i="5" s="1"/>
  <c r="AL848" i="5" a="1"/>
  <c r="AL848" i="5" s="1"/>
  <c r="AM848" i="5" a="1"/>
  <c r="AM848" i="5" s="1"/>
  <c r="AL880" i="5" a="1"/>
  <c r="AL880" i="5" s="1"/>
  <c r="AM880" i="5" a="1"/>
  <c r="AM880" i="5" s="1"/>
  <c r="AL912" i="5" a="1"/>
  <c r="AL912" i="5" s="1"/>
  <c r="AM912" i="5" a="1"/>
  <c r="AM912" i="5" s="1"/>
  <c r="AL944" i="5" a="1"/>
  <c r="AL944" i="5" s="1"/>
  <c r="AM944" i="5" a="1"/>
  <c r="AM944" i="5" s="1"/>
  <c r="AL976" i="5" a="1"/>
  <c r="AL976" i="5" s="1"/>
  <c r="AM976" i="5" a="1"/>
  <c r="AM976" i="5" s="1"/>
  <c r="AL1008" i="5" a="1"/>
  <c r="AL1008" i="5" s="1"/>
  <c r="AM1008" i="5" a="1"/>
  <c r="AM1008" i="5" s="1"/>
  <c r="AL1040" i="5" a="1"/>
  <c r="AL1040" i="5" s="1"/>
  <c r="AM1040" i="5" a="1"/>
  <c r="AM1040" i="5" s="1"/>
  <c r="AL1072" i="5" a="1"/>
  <c r="AL1072" i="5" s="1"/>
  <c r="AM1072" i="5" a="1"/>
  <c r="AM1072" i="5" s="1"/>
  <c r="AL1104" i="5" a="1"/>
  <c r="AL1104" i="5" s="1"/>
  <c r="AM1104" i="5" a="1"/>
  <c r="AM1104" i="5" s="1"/>
  <c r="AL1136" i="5" a="1"/>
  <c r="AL1136" i="5" s="1"/>
  <c r="AM1136" i="5" a="1"/>
  <c r="AM1136" i="5" s="1"/>
  <c r="AL1168" i="5" a="1"/>
  <c r="AL1168" i="5" s="1"/>
  <c r="AM1168" i="5" a="1"/>
  <c r="AM1168" i="5" s="1"/>
  <c r="AL1200" i="5" a="1"/>
  <c r="AL1200" i="5" s="1"/>
  <c r="AM1200" i="5" a="1"/>
  <c r="AM1200" i="5" s="1"/>
  <c r="AL1222" i="5" a="1"/>
  <c r="AL1222" i="5" s="1"/>
  <c r="AM1222" i="5" a="1"/>
  <c r="AM1222" i="5" s="1"/>
  <c r="AL1238" i="5" a="1"/>
  <c r="AL1238" i="5" s="1"/>
  <c r="AM1238" i="5" a="1"/>
  <c r="AM1238" i="5" s="1"/>
  <c r="AL1252" i="5" a="1"/>
  <c r="AL1252" i="5" s="1"/>
  <c r="AM1252" i="5" a="1"/>
  <c r="AM1252" i="5" s="1"/>
  <c r="AL1268" i="5" a="1"/>
  <c r="AL1268" i="5" s="1"/>
  <c r="AM1268" i="5" a="1"/>
  <c r="AM1268" i="5" s="1"/>
  <c r="AL1284" i="5" a="1"/>
  <c r="AL1284" i="5" s="1"/>
  <c r="AM1284" i="5" a="1"/>
  <c r="AM1284" i="5" s="1"/>
  <c r="AL31" i="5" a="1"/>
  <c r="AL31" i="5" s="1"/>
  <c r="AM31" i="5" a="1"/>
  <c r="AM31" i="5" s="1"/>
  <c r="AL68" i="5" a="1"/>
  <c r="AL68" i="5" s="1"/>
  <c r="AM68" i="5" a="1"/>
  <c r="AM68" i="5" s="1"/>
  <c r="AL110" i="5" a="1"/>
  <c r="AL110" i="5" s="1"/>
  <c r="AM110" i="5" a="1"/>
  <c r="AM110" i="5" s="1"/>
  <c r="AL151" i="5" a="1"/>
  <c r="AL151" i="5" s="1"/>
  <c r="AM151" i="5" a="1"/>
  <c r="AM151" i="5" s="1"/>
  <c r="AL187" i="5" a="1"/>
  <c r="AL187" i="5" s="1"/>
  <c r="AM187" i="5" a="1"/>
  <c r="AM187" i="5" s="1"/>
  <c r="AL229" i="5" a="1"/>
  <c r="AL229" i="5" s="1"/>
  <c r="AM229" i="5" a="1"/>
  <c r="AM229" i="5" s="1"/>
  <c r="AL267" i="5" a="1"/>
  <c r="AL267" i="5" s="1"/>
  <c r="AM267" i="5" a="1"/>
  <c r="AM267" i="5" s="1"/>
  <c r="AL304" i="5" a="1"/>
  <c r="AL304" i="5" s="1"/>
  <c r="AM304" i="5" a="1"/>
  <c r="AM304" i="5" s="1"/>
  <c r="AL338" i="5" a="1"/>
  <c r="AL338" i="5" s="1"/>
  <c r="AM338" i="5" a="1"/>
  <c r="AM338" i="5" s="1"/>
  <c r="AL374" i="5" a="1"/>
  <c r="AL374" i="5" s="1"/>
  <c r="AM374" i="5" a="1"/>
  <c r="AM374" i="5" s="1"/>
  <c r="AL410" i="5" a="1"/>
  <c r="AL410" i="5" s="1"/>
  <c r="AM410" i="5" a="1"/>
  <c r="AM410" i="5" s="1"/>
  <c r="AL438" i="5" a="1"/>
  <c r="AL438" i="5" s="1"/>
  <c r="AM438" i="5" a="1"/>
  <c r="AM438" i="5" s="1"/>
  <c r="AL474" i="5" a="1"/>
  <c r="AL474" i="5" s="1"/>
  <c r="AM474" i="5" a="1"/>
  <c r="AM474" i="5" s="1"/>
  <c r="AL502" i="5" a="1"/>
  <c r="AL502" i="5" s="1"/>
  <c r="AM502" i="5" a="1"/>
  <c r="AM502" i="5" s="1"/>
  <c r="AL537" i="5" a="1"/>
  <c r="AL537" i="5" s="1"/>
  <c r="AM537" i="5" a="1"/>
  <c r="AM537" i="5" s="1"/>
  <c r="AL578" i="5" a="1"/>
  <c r="AL578" i="5" s="1"/>
  <c r="AM578" i="5" a="1"/>
  <c r="AM578" i="5" s="1"/>
  <c r="AL601" i="5" a="1"/>
  <c r="AL601" i="5" s="1"/>
  <c r="AM601" i="5" a="1"/>
  <c r="AM601" i="5" s="1"/>
  <c r="AL636" i="5" a="1"/>
  <c r="AL636" i="5" s="1"/>
  <c r="AM636" i="5" a="1"/>
  <c r="AM636" i="5" s="1"/>
  <c r="AL664" i="5" a="1"/>
  <c r="AL664" i="5" s="1"/>
  <c r="AM664" i="5" a="1"/>
  <c r="AM664" i="5" s="1"/>
  <c r="AL700" i="5" a="1"/>
  <c r="AL700" i="5" s="1"/>
  <c r="AM700" i="5" a="1"/>
  <c r="AM700" i="5" s="1"/>
  <c r="AL728" i="5" a="1"/>
  <c r="AL728" i="5" s="1"/>
  <c r="AM728" i="5" a="1"/>
  <c r="AM728" i="5" s="1"/>
  <c r="AL761" i="5" a="1"/>
  <c r="AL761" i="5" s="1"/>
  <c r="AM761" i="5" a="1"/>
  <c r="AM761" i="5" s="1"/>
  <c r="AL793" i="5" a="1"/>
  <c r="AL793" i="5" s="1"/>
  <c r="AM793" i="5" a="1"/>
  <c r="AM793" i="5" s="1"/>
  <c r="AL825" i="5" a="1"/>
  <c r="AL825" i="5" s="1"/>
  <c r="AM825" i="5" a="1"/>
  <c r="AM825" i="5" s="1"/>
  <c r="AL857" i="5" a="1"/>
  <c r="AL857" i="5" s="1"/>
  <c r="AM857" i="5" a="1"/>
  <c r="AM857" i="5" s="1"/>
  <c r="AL889" i="5" a="1"/>
  <c r="AL889" i="5" s="1"/>
  <c r="AM889" i="5" a="1"/>
  <c r="AM889" i="5" s="1"/>
  <c r="AL921" i="5" a="1"/>
  <c r="AL921" i="5" s="1"/>
  <c r="AM921" i="5" a="1"/>
  <c r="AM921" i="5" s="1"/>
  <c r="AL953" i="5" a="1"/>
  <c r="AL953" i="5" s="1"/>
  <c r="AM953" i="5" a="1"/>
  <c r="AM953" i="5" s="1"/>
  <c r="AL985" i="5" a="1"/>
  <c r="AL985" i="5" s="1"/>
  <c r="AM985" i="5" a="1"/>
  <c r="AM985" i="5" s="1"/>
  <c r="AL1017" i="5" a="1"/>
  <c r="AL1017" i="5" s="1"/>
  <c r="AM1017" i="5" a="1"/>
  <c r="AM1017" i="5" s="1"/>
  <c r="AL1049" i="5" a="1"/>
  <c r="AL1049" i="5" s="1"/>
  <c r="AM1049" i="5" a="1"/>
  <c r="AM1049" i="5" s="1"/>
  <c r="AL1081" i="5" a="1"/>
  <c r="AL1081" i="5" s="1"/>
  <c r="AM1081" i="5" a="1"/>
  <c r="AM1081" i="5" s="1"/>
  <c r="AL1113" i="5" a="1"/>
  <c r="AL1113" i="5" s="1"/>
  <c r="AM1113" i="5" a="1"/>
  <c r="AM1113" i="5" s="1"/>
  <c r="AL1145" i="5" a="1"/>
  <c r="AL1145" i="5" s="1"/>
  <c r="AM1145" i="5" a="1"/>
  <c r="AM1145" i="5" s="1"/>
  <c r="AL1177" i="5" a="1"/>
  <c r="AL1177" i="5" s="1"/>
  <c r="AM1177" i="5" a="1"/>
  <c r="AM1177" i="5" s="1"/>
  <c r="AL1209" i="5" a="1"/>
  <c r="AL1209" i="5" s="1"/>
  <c r="AM1209" i="5" a="1"/>
  <c r="AM1209" i="5" s="1"/>
  <c r="AL1226" i="5" a="1"/>
  <c r="AL1226" i="5" s="1"/>
  <c r="AM1226" i="5" a="1"/>
  <c r="AM1226" i="5" s="1"/>
  <c r="AL1245" i="5" a="1"/>
  <c r="AL1245" i="5" s="1"/>
  <c r="AM1245" i="5" a="1"/>
  <c r="AM1245" i="5" s="1"/>
  <c r="AL1261" i="5" a="1"/>
  <c r="AL1261" i="5" s="1"/>
  <c r="AM1261" i="5" a="1"/>
  <c r="AM1261" i="5" s="1"/>
  <c r="AL1277" i="5" a="1"/>
  <c r="AL1277" i="5" s="1"/>
  <c r="AM1277" i="5" a="1"/>
  <c r="AM1277" i="5" s="1"/>
  <c r="AL1293" i="5" a="1"/>
  <c r="AL1293" i="5" s="1"/>
  <c r="AM1293" i="5" a="1"/>
  <c r="AM1293" i="5" s="1"/>
  <c r="AL1198" i="5" a="1"/>
  <c r="AL1198" i="5" s="1"/>
  <c r="AM1198" i="5" a="1"/>
  <c r="AM1198" i="5" s="1"/>
  <c r="AL1182" i="5" a="1"/>
  <c r="AL1182" i="5" s="1"/>
  <c r="AM1182" i="5" a="1"/>
  <c r="AM1182" i="5" s="1"/>
  <c r="AL1166" i="5" a="1"/>
  <c r="AL1166" i="5" s="1"/>
  <c r="AM1166" i="5" a="1"/>
  <c r="AM1166" i="5" s="1"/>
  <c r="AL1150" i="5" a="1"/>
  <c r="AL1150" i="5" s="1"/>
  <c r="AM1150" i="5" a="1"/>
  <c r="AM1150" i="5" s="1"/>
  <c r="AL1134" i="5" a="1"/>
  <c r="AL1134" i="5" s="1"/>
  <c r="AM1134" i="5" a="1"/>
  <c r="AM1134" i="5" s="1"/>
  <c r="AL1118" i="5" a="1"/>
  <c r="AL1118" i="5" s="1"/>
  <c r="AM1118" i="5" a="1"/>
  <c r="AM1118" i="5" s="1"/>
  <c r="AL1102" i="5" a="1"/>
  <c r="AL1102" i="5" s="1"/>
  <c r="AM1102" i="5" a="1"/>
  <c r="AM1102" i="5" s="1"/>
  <c r="AL1086" i="5" a="1"/>
  <c r="AL1086" i="5" s="1"/>
  <c r="AM1086" i="5" a="1"/>
  <c r="AM1086" i="5" s="1"/>
  <c r="AL1070" i="5" a="1"/>
  <c r="AL1070" i="5" s="1"/>
  <c r="AM1070" i="5" a="1"/>
  <c r="AM1070" i="5" s="1"/>
  <c r="AL1054" i="5" a="1"/>
  <c r="AL1054" i="5" s="1"/>
  <c r="AM1054" i="5" a="1"/>
  <c r="AM1054" i="5" s="1"/>
  <c r="AL1038" i="5" a="1"/>
  <c r="AL1038" i="5" s="1"/>
  <c r="AM1038" i="5" a="1"/>
  <c r="AM1038" i="5" s="1"/>
  <c r="AL1022" i="5" a="1"/>
  <c r="AL1022" i="5" s="1"/>
  <c r="AM1022" i="5" a="1"/>
  <c r="AM1022" i="5" s="1"/>
  <c r="AL1006" i="5" a="1"/>
  <c r="AL1006" i="5" s="1"/>
  <c r="AM1006" i="5" a="1"/>
  <c r="AM1006" i="5" s="1"/>
  <c r="AL990" i="5" a="1"/>
  <c r="AL990" i="5" s="1"/>
  <c r="AM990" i="5" a="1"/>
  <c r="AM990" i="5" s="1"/>
  <c r="AL974" i="5" a="1"/>
  <c r="AL974" i="5" s="1"/>
  <c r="AM974" i="5" a="1"/>
  <c r="AM974" i="5" s="1"/>
  <c r="AL958" i="5" a="1"/>
  <c r="AL958" i="5" s="1"/>
  <c r="AM958" i="5" a="1"/>
  <c r="AM958" i="5" s="1"/>
  <c r="AL942" i="5" a="1"/>
  <c r="AL942" i="5" s="1"/>
  <c r="AM942" i="5" a="1"/>
  <c r="AM942" i="5" s="1"/>
  <c r="AL926" i="5" a="1"/>
  <c r="AL926" i="5" s="1"/>
  <c r="AM926" i="5" a="1"/>
  <c r="AM926" i="5" s="1"/>
  <c r="AL910" i="5" a="1"/>
  <c r="AL910" i="5" s="1"/>
  <c r="AM910" i="5" a="1"/>
  <c r="AM910" i="5" s="1"/>
  <c r="AL894" i="5" a="1"/>
  <c r="AL894" i="5" s="1"/>
  <c r="AM894" i="5" a="1"/>
  <c r="AM894" i="5" s="1"/>
  <c r="AL878" i="5" a="1"/>
  <c r="AL878" i="5" s="1"/>
  <c r="AM878" i="5" a="1"/>
  <c r="AM878" i="5" s="1"/>
  <c r="AL862" i="5" a="1"/>
  <c r="AL862" i="5" s="1"/>
  <c r="AM862" i="5" a="1"/>
  <c r="AM862" i="5" s="1"/>
  <c r="AL846" i="5" a="1"/>
  <c r="AL846" i="5" s="1"/>
  <c r="AM846" i="5" a="1"/>
  <c r="AM846" i="5" s="1"/>
  <c r="AL830" i="5" a="1"/>
  <c r="AL830" i="5" s="1"/>
  <c r="AM830" i="5" a="1"/>
  <c r="AM830" i="5" s="1"/>
  <c r="AL814" i="5" a="1"/>
  <c r="AL814" i="5" s="1"/>
  <c r="AM814" i="5" a="1"/>
  <c r="AM814" i="5" s="1"/>
  <c r="AL798" i="5" a="1"/>
  <c r="AL798" i="5" s="1"/>
  <c r="AM798" i="5" a="1"/>
  <c r="AM798" i="5" s="1"/>
  <c r="AL782" i="5" a="1"/>
  <c r="AL782" i="5" s="1"/>
  <c r="AM782" i="5" a="1"/>
  <c r="AM782" i="5" s="1"/>
  <c r="AL766" i="5" a="1"/>
  <c r="AL766" i="5" s="1"/>
  <c r="AM766" i="5" a="1"/>
  <c r="AM766" i="5" s="1"/>
  <c r="AL750" i="5" a="1"/>
  <c r="AL750" i="5" s="1"/>
  <c r="AM750" i="5" a="1"/>
  <c r="AM750" i="5" s="1"/>
  <c r="AL734" i="5" a="1"/>
  <c r="AL734" i="5" s="1"/>
  <c r="AM734" i="5" a="1"/>
  <c r="AM734" i="5" s="1"/>
  <c r="AL716" i="5" a="1"/>
  <c r="AL716" i="5" s="1"/>
  <c r="AM716" i="5" a="1"/>
  <c r="AM716" i="5" s="1"/>
  <c r="AL702" i="5" a="1"/>
  <c r="AL702" i="5" s="1"/>
  <c r="AM702" i="5" a="1"/>
  <c r="AM702" i="5" s="1"/>
  <c r="AL684" i="5" a="1"/>
  <c r="AL684" i="5" s="1"/>
  <c r="AM684" i="5" a="1"/>
  <c r="AM684" i="5" s="1"/>
  <c r="AL670" i="5" a="1"/>
  <c r="AL670" i="5" s="1"/>
  <c r="AM670" i="5" a="1"/>
  <c r="AM670" i="5" s="1"/>
  <c r="AL652" i="5" a="1"/>
  <c r="AL652" i="5" s="1"/>
  <c r="AM652" i="5" a="1"/>
  <c r="AM652" i="5" s="1"/>
  <c r="AL638" i="5" a="1"/>
  <c r="AL638" i="5" s="1"/>
  <c r="AM638" i="5" a="1"/>
  <c r="AM638" i="5" s="1"/>
  <c r="AL620" i="5" a="1"/>
  <c r="AL620" i="5" s="1"/>
  <c r="AM620" i="5" a="1"/>
  <c r="AM620" i="5" s="1"/>
  <c r="AL606" i="5" a="1"/>
  <c r="AL606" i="5" s="1"/>
  <c r="AM606" i="5" a="1"/>
  <c r="AM606" i="5" s="1"/>
  <c r="AL591" i="5" a="1"/>
  <c r="AL591" i="5" s="1"/>
  <c r="AM591" i="5" a="1"/>
  <c r="AM591" i="5" s="1"/>
  <c r="AL574" i="5" a="1"/>
  <c r="AL574" i="5" s="1"/>
  <c r="AM574" i="5" a="1"/>
  <c r="AM574" i="5" s="1"/>
  <c r="AL559" i="5" a="1"/>
  <c r="AL559" i="5" s="1"/>
  <c r="AM559" i="5" a="1"/>
  <c r="AM559" i="5" s="1"/>
  <c r="AL542" i="5" a="1"/>
  <c r="AL542" i="5" s="1"/>
  <c r="AM542" i="5" a="1"/>
  <c r="AM542" i="5" s="1"/>
  <c r="AL525" i="5" a="1"/>
  <c r="AL525" i="5" s="1"/>
  <c r="AM525" i="5" a="1"/>
  <c r="AM525" i="5" s="1"/>
  <c r="AL507" i="5" a="1"/>
  <c r="AL507" i="5" s="1"/>
  <c r="AM507" i="5" a="1"/>
  <c r="AM507" i="5" s="1"/>
  <c r="AL493" i="5" a="1"/>
  <c r="AL493" i="5" s="1"/>
  <c r="AM493" i="5" a="1"/>
  <c r="AM493" i="5" s="1"/>
  <c r="AL475" i="5" a="1"/>
  <c r="AL475" i="5" s="1"/>
  <c r="AM475" i="5" a="1"/>
  <c r="AM475" i="5" s="1"/>
  <c r="AL461" i="5" a="1"/>
  <c r="AL461" i="5" s="1"/>
  <c r="AM461" i="5" a="1"/>
  <c r="AM461" i="5" s="1"/>
  <c r="AL443" i="5" a="1"/>
  <c r="AL443" i="5" s="1"/>
  <c r="AM443" i="5" a="1"/>
  <c r="AM443" i="5" s="1"/>
  <c r="AL429" i="5" a="1"/>
  <c r="AL429" i="5" s="1"/>
  <c r="AM429" i="5" a="1"/>
  <c r="AM429" i="5" s="1"/>
  <c r="AL411" i="5" a="1"/>
  <c r="AL411" i="5" s="1"/>
  <c r="AM411" i="5" a="1"/>
  <c r="AM411" i="5" s="1"/>
  <c r="AL397" i="5" a="1"/>
  <c r="AL397" i="5" s="1"/>
  <c r="AM397" i="5" a="1"/>
  <c r="AM397" i="5" s="1"/>
  <c r="AL379" i="5" a="1"/>
  <c r="AL379" i="5" s="1"/>
  <c r="AM379" i="5" a="1"/>
  <c r="AM379" i="5" s="1"/>
  <c r="AL365" i="5" a="1"/>
  <c r="AL365" i="5" s="1"/>
  <c r="AM365" i="5" a="1"/>
  <c r="AM365" i="5" s="1"/>
  <c r="AL349" i="5" a="1"/>
  <c r="AL349" i="5" s="1"/>
  <c r="AM349" i="5" a="1"/>
  <c r="AM349" i="5" s="1"/>
  <c r="AL331" i="5" a="1"/>
  <c r="AL331" i="5" s="1"/>
  <c r="AM331" i="5" a="1"/>
  <c r="AM331" i="5" s="1"/>
  <c r="AL302" i="5" a="1"/>
  <c r="AL302" i="5" s="1"/>
  <c r="AM302" i="5" a="1"/>
  <c r="AM302" i="5" s="1"/>
  <c r="AL284" i="5" a="1"/>
  <c r="AL284" i="5" s="1"/>
  <c r="AM284" i="5" a="1"/>
  <c r="AM284" i="5" s="1"/>
  <c r="AL260" i="5" a="1"/>
  <c r="AL260" i="5" s="1"/>
  <c r="AM260" i="5" a="1"/>
  <c r="AM260" i="5" s="1"/>
  <c r="AL241" i="5" a="1"/>
  <c r="AL241" i="5" s="1"/>
  <c r="AM241" i="5" a="1"/>
  <c r="AM241" i="5" s="1"/>
  <c r="AL223" i="5" a="1"/>
  <c r="AL223" i="5" s="1"/>
  <c r="AM223" i="5" a="1"/>
  <c r="AM223" i="5" s="1"/>
  <c r="AL202" i="5" a="1"/>
  <c r="AL202" i="5" s="1"/>
  <c r="AM202" i="5" a="1"/>
  <c r="AM202" i="5" s="1"/>
  <c r="AL172" i="5" a="1"/>
  <c r="AL172" i="5" s="1"/>
  <c r="AM172" i="5" a="1"/>
  <c r="AM172" i="5" s="1"/>
  <c r="AL150" i="5" a="1"/>
  <c r="AL150" i="5" s="1"/>
  <c r="AM150" i="5" a="1"/>
  <c r="AM150" i="5" s="1"/>
  <c r="AL132" i="5" a="1"/>
  <c r="AL132" i="5" s="1"/>
  <c r="AM132" i="5" a="1"/>
  <c r="AM132" i="5" s="1"/>
  <c r="AL116" i="5" a="1"/>
  <c r="AL116" i="5" s="1"/>
  <c r="AM116" i="5" a="1"/>
  <c r="AM116" i="5" s="1"/>
  <c r="AL100" i="5" a="1"/>
  <c r="AL100" i="5" s="1"/>
  <c r="AM100" i="5" a="1"/>
  <c r="AM100" i="5" s="1"/>
  <c r="AL74" i="5" a="1"/>
  <c r="AL74" i="5" s="1"/>
  <c r="AM74" i="5" a="1"/>
  <c r="AM74" i="5" s="1"/>
  <c r="AL55" i="5" a="1"/>
  <c r="AL55" i="5" s="1"/>
  <c r="AM55" i="5" a="1"/>
  <c r="AM55" i="5" s="1"/>
  <c r="AL34" i="5" a="1"/>
  <c r="AL34" i="5" s="1"/>
  <c r="AM34" i="5" a="1"/>
  <c r="AM34" i="5" s="1"/>
  <c r="AL16" i="5" a="1"/>
  <c r="AL16" i="5" s="1"/>
  <c r="AM16" i="5" a="1"/>
  <c r="AM16" i="5" s="1"/>
  <c r="AK93" i="5" a="1"/>
  <c r="AK93" i="5" s="1"/>
  <c r="AL1199" i="5" a="1"/>
  <c r="AL1199" i="5" s="1"/>
  <c r="AM1199" i="5" a="1"/>
  <c r="AM1199" i="5" s="1"/>
  <c r="AL1183" i="5" a="1"/>
  <c r="AL1183" i="5" s="1"/>
  <c r="AM1183" i="5" a="1"/>
  <c r="AM1183" i="5" s="1"/>
  <c r="AL1167" i="5" a="1"/>
  <c r="AL1167" i="5" s="1"/>
  <c r="AM1167" i="5" a="1"/>
  <c r="AM1167" i="5" s="1"/>
  <c r="AL1151" i="5" a="1"/>
  <c r="AL1151" i="5" s="1"/>
  <c r="AM1151" i="5" a="1"/>
  <c r="AM1151" i="5" s="1"/>
  <c r="AL1135" i="5" a="1"/>
  <c r="AL1135" i="5" s="1"/>
  <c r="AM1135" i="5" a="1"/>
  <c r="AM1135" i="5" s="1"/>
  <c r="AL1119" i="5" a="1"/>
  <c r="AL1119" i="5" s="1"/>
  <c r="AM1119" i="5" a="1"/>
  <c r="AM1119" i="5" s="1"/>
  <c r="AL1103" i="5" a="1"/>
  <c r="AL1103" i="5" s="1"/>
  <c r="AM1103" i="5" a="1"/>
  <c r="AM1103" i="5" s="1"/>
  <c r="AL1087" i="5" a="1"/>
  <c r="AL1087" i="5" s="1"/>
  <c r="AM1087" i="5" a="1"/>
  <c r="AM1087" i="5" s="1"/>
  <c r="AL1071" i="5" a="1"/>
  <c r="AL1071" i="5" s="1"/>
  <c r="AM1071" i="5" a="1"/>
  <c r="AM1071" i="5" s="1"/>
  <c r="AL1055" i="5" a="1"/>
  <c r="AL1055" i="5" s="1"/>
  <c r="AM1055" i="5" a="1"/>
  <c r="AM1055" i="5" s="1"/>
  <c r="AL1039" i="5" a="1"/>
  <c r="AL1039" i="5" s="1"/>
  <c r="AM1039" i="5" a="1"/>
  <c r="AM1039" i="5" s="1"/>
  <c r="AL1023" i="5" a="1"/>
  <c r="AL1023" i="5" s="1"/>
  <c r="AM1023" i="5" a="1"/>
  <c r="AM1023" i="5" s="1"/>
  <c r="AL1007" i="5" a="1"/>
  <c r="AL1007" i="5" s="1"/>
  <c r="AM1007" i="5" a="1"/>
  <c r="AM1007" i="5" s="1"/>
  <c r="AL991" i="5" a="1"/>
  <c r="AL991" i="5" s="1"/>
  <c r="AM991" i="5" a="1"/>
  <c r="AM991" i="5" s="1"/>
  <c r="AL975" i="5" a="1"/>
  <c r="AL975" i="5" s="1"/>
  <c r="AM975" i="5" a="1"/>
  <c r="AM975" i="5" s="1"/>
  <c r="AL959" i="5" a="1"/>
  <c r="AL959" i="5" s="1"/>
  <c r="AM959" i="5" a="1"/>
  <c r="AM959" i="5" s="1"/>
  <c r="AL943" i="5" a="1"/>
  <c r="AL943" i="5" s="1"/>
  <c r="AM943" i="5" a="1"/>
  <c r="AM943" i="5" s="1"/>
  <c r="AL927" i="5" a="1"/>
  <c r="AL927" i="5" s="1"/>
  <c r="AM927" i="5" a="1"/>
  <c r="AM927" i="5" s="1"/>
  <c r="AL911" i="5" a="1"/>
  <c r="AL911" i="5" s="1"/>
  <c r="AM911" i="5" a="1"/>
  <c r="AM911" i="5" s="1"/>
  <c r="AL895" i="5" a="1"/>
  <c r="AL895" i="5" s="1"/>
  <c r="AM895" i="5" a="1"/>
  <c r="AM895" i="5" s="1"/>
  <c r="AL879" i="5" a="1"/>
  <c r="AL879" i="5" s="1"/>
  <c r="AM879" i="5" a="1"/>
  <c r="AM879" i="5" s="1"/>
  <c r="AL863" i="5" a="1"/>
  <c r="AL863" i="5" s="1"/>
  <c r="AM863" i="5" a="1"/>
  <c r="AM863" i="5" s="1"/>
  <c r="AL847" i="5" a="1"/>
  <c r="AL847" i="5" s="1"/>
  <c r="AM847" i="5" a="1"/>
  <c r="AM847" i="5" s="1"/>
  <c r="AL831" i="5" a="1"/>
  <c r="AL831" i="5" s="1"/>
  <c r="AM831" i="5" a="1"/>
  <c r="AM831" i="5" s="1"/>
  <c r="AL815" i="5" a="1"/>
  <c r="AL815" i="5" s="1"/>
  <c r="AM815" i="5" a="1"/>
  <c r="AM815" i="5" s="1"/>
  <c r="AL799" i="5" a="1"/>
  <c r="AL799" i="5" s="1"/>
  <c r="AM799" i="5" a="1"/>
  <c r="AM799" i="5" s="1"/>
  <c r="AL783" i="5" a="1"/>
  <c r="AL783" i="5" s="1"/>
  <c r="AM783" i="5" a="1"/>
  <c r="AM783" i="5" s="1"/>
  <c r="AL767" i="5" a="1"/>
  <c r="AL767" i="5" s="1"/>
  <c r="AM767" i="5" a="1"/>
  <c r="AM767" i="5" s="1"/>
  <c r="AL751" i="5" a="1"/>
  <c r="AL751" i="5" s="1"/>
  <c r="AM751" i="5" a="1"/>
  <c r="AM751" i="5" s="1"/>
  <c r="AL735" i="5" a="1"/>
  <c r="AL735" i="5" s="1"/>
  <c r="AM735" i="5" a="1"/>
  <c r="AM735" i="5" s="1"/>
  <c r="AL717" i="5" a="1"/>
  <c r="AL717" i="5" s="1"/>
  <c r="AM717" i="5" a="1"/>
  <c r="AM717" i="5" s="1"/>
  <c r="AL703" i="5" a="1"/>
  <c r="AL703" i="5" s="1"/>
  <c r="AM703" i="5" a="1"/>
  <c r="AM703" i="5" s="1"/>
  <c r="AL685" i="5" a="1"/>
  <c r="AL685" i="5" s="1"/>
  <c r="AM685" i="5" a="1"/>
  <c r="AM685" i="5" s="1"/>
  <c r="AL671" i="5" a="1"/>
  <c r="AL671" i="5" s="1"/>
  <c r="AM671" i="5" a="1"/>
  <c r="AM671" i="5" s="1"/>
  <c r="AL653" i="5" a="1"/>
  <c r="AL653" i="5" s="1"/>
  <c r="AM653" i="5" a="1"/>
  <c r="AM653" i="5" s="1"/>
  <c r="AL639" i="5" a="1"/>
  <c r="AL639" i="5" s="1"/>
  <c r="AM639" i="5" a="1"/>
  <c r="AM639" i="5" s="1"/>
  <c r="AL621" i="5" a="1"/>
  <c r="AL621" i="5" s="1"/>
  <c r="AM621" i="5" a="1"/>
  <c r="AM621" i="5" s="1"/>
  <c r="AL603" i="5" a="1"/>
  <c r="AL603" i="5" s="1"/>
  <c r="AM603" i="5" a="1"/>
  <c r="AM603" i="5" s="1"/>
  <c r="AL586" i="5" a="1"/>
  <c r="AL586" i="5" s="1"/>
  <c r="AM586" i="5" a="1"/>
  <c r="AM586" i="5" s="1"/>
  <c r="AL571" i="5" a="1"/>
  <c r="AL571" i="5" s="1"/>
  <c r="AM571" i="5" a="1"/>
  <c r="AM571" i="5" s="1"/>
  <c r="AL554" i="5" a="1"/>
  <c r="AL554" i="5" s="1"/>
  <c r="AM554" i="5" a="1"/>
  <c r="AM554" i="5" s="1"/>
  <c r="AL539" i="5" a="1"/>
  <c r="AL539" i="5" s="1"/>
  <c r="AM539" i="5" a="1"/>
  <c r="AM539" i="5" s="1"/>
  <c r="AL519" i="5" a="1"/>
  <c r="AL519" i="5" s="1"/>
  <c r="AM519" i="5" a="1"/>
  <c r="AM519" i="5" s="1"/>
  <c r="AL505" i="5" a="1"/>
  <c r="AL505" i="5" s="1"/>
  <c r="AM505" i="5" a="1"/>
  <c r="AM505" i="5" s="1"/>
  <c r="AL487" i="5" a="1"/>
  <c r="AL487" i="5" s="1"/>
  <c r="AM487" i="5" a="1"/>
  <c r="AM487" i="5" s="1"/>
  <c r="AL473" i="5" a="1"/>
  <c r="AL473" i="5" s="1"/>
  <c r="AM473" i="5" a="1"/>
  <c r="AM473" i="5" s="1"/>
  <c r="AL455" i="5" a="1"/>
  <c r="AL455" i="5" s="1"/>
  <c r="AM455" i="5" a="1"/>
  <c r="AM455" i="5" s="1"/>
  <c r="AL441" i="5" a="1"/>
  <c r="AL441" i="5" s="1"/>
  <c r="AM441" i="5" a="1"/>
  <c r="AM441" i="5" s="1"/>
  <c r="AL423" i="5" a="1"/>
  <c r="AL423" i="5" s="1"/>
  <c r="AM423" i="5" a="1"/>
  <c r="AM423" i="5" s="1"/>
  <c r="AL409" i="5" a="1"/>
  <c r="AL409" i="5" s="1"/>
  <c r="AM409" i="5" a="1"/>
  <c r="AM409" i="5" s="1"/>
  <c r="AL391" i="5" a="1"/>
  <c r="AL391" i="5" s="1"/>
  <c r="AM391" i="5" a="1"/>
  <c r="AM391" i="5" s="1"/>
  <c r="AL377" i="5" a="1"/>
  <c r="AL377" i="5" s="1"/>
  <c r="AM377" i="5" a="1"/>
  <c r="AM377" i="5" s="1"/>
  <c r="AL359" i="5" a="1"/>
  <c r="AL359" i="5" s="1"/>
  <c r="AM359" i="5" a="1"/>
  <c r="AM359" i="5" s="1"/>
  <c r="AL346" i="5" a="1"/>
  <c r="AL346" i="5" s="1"/>
  <c r="AM346" i="5" a="1"/>
  <c r="AM346" i="5" s="1"/>
  <c r="AL328" i="5" a="1"/>
  <c r="AL328" i="5" s="1"/>
  <c r="AM328" i="5" a="1"/>
  <c r="AM328" i="5" s="1"/>
  <c r="AL311" i="5" a="1"/>
  <c r="AL311" i="5" s="1"/>
  <c r="AM311" i="5" a="1"/>
  <c r="AM311" i="5" s="1"/>
  <c r="AL280" i="5" a="1"/>
  <c r="AL280" i="5" s="1"/>
  <c r="AM280" i="5" a="1"/>
  <c r="AM280" i="5" s="1"/>
  <c r="AL256" i="5" a="1"/>
  <c r="AL256" i="5" s="1"/>
  <c r="AM256" i="5" a="1"/>
  <c r="AM256" i="5" s="1"/>
  <c r="AL237" i="5" a="1"/>
  <c r="AL237" i="5" s="1"/>
  <c r="AM237" i="5" a="1"/>
  <c r="AM237" i="5" s="1"/>
  <c r="AL216" i="5" a="1"/>
  <c r="AL216" i="5" s="1"/>
  <c r="AM216" i="5" a="1"/>
  <c r="AM216" i="5" s="1"/>
  <c r="AL199" i="5" a="1"/>
  <c r="AL199" i="5" s="1"/>
  <c r="AM199" i="5" a="1"/>
  <c r="AM199" i="5" s="1"/>
  <c r="AL181" i="5" a="1"/>
  <c r="AL181" i="5" s="1"/>
  <c r="AM181" i="5" a="1"/>
  <c r="AM181" i="5" s="1"/>
  <c r="AL164" i="5" a="1"/>
  <c r="AL164" i="5" s="1"/>
  <c r="AM164" i="5" a="1"/>
  <c r="AM164" i="5" s="1"/>
  <c r="AL138" i="5" a="1"/>
  <c r="AL138" i="5" s="1"/>
  <c r="AM138" i="5" a="1"/>
  <c r="AM138" i="5" s="1"/>
  <c r="AL121" i="5" a="1"/>
  <c r="AL121" i="5" s="1"/>
  <c r="AM121" i="5" a="1"/>
  <c r="AM121" i="5" s="1"/>
  <c r="AL96" i="5" a="1"/>
  <c r="AL96" i="5" s="1"/>
  <c r="AM96" i="5" a="1"/>
  <c r="AM96" i="5" s="1"/>
  <c r="AL75" i="5" a="1"/>
  <c r="AL75" i="5" s="1"/>
  <c r="AM75" i="5" a="1"/>
  <c r="AM75" i="5" s="1"/>
  <c r="AL52" i="5" a="1"/>
  <c r="AL52" i="5" s="1"/>
  <c r="AM52" i="5" a="1"/>
  <c r="AM52" i="5" s="1"/>
  <c r="AL22" i="5" a="1"/>
  <c r="AL22" i="5" s="1"/>
  <c r="AM22" i="5" a="1"/>
  <c r="AM22" i="5" s="1"/>
  <c r="AL5" i="5" a="1"/>
  <c r="AL5" i="5" s="1"/>
  <c r="AM5" i="5" a="1"/>
  <c r="AM5" i="5" s="1"/>
  <c r="AL335" i="5" a="1"/>
  <c r="AL335" i="5" s="1"/>
  <c r="AM335" i="5" a="1"/>
  <c r="AM335" i="5" s="1"/>
  <c r="AL319" i="5" a="1"/>
  <c r="AL319" i="5" s="1"/>
  <c r="AM319" i="5" a="1"/>
  <c r="AM319" i="5" s="1"/>
  <c r="AL303" i="5" a="1"/>
  <c r="AL303" i="5" s="1"/>
  <c r="AM303" i="5" a="1"/>
  <c r="AM303" i="5" s="1"/>
  <c r="AL290" i="5" a="1"/>
  <c r="AL290" i="5" s="1"/>
  <c r="AM290" i="5" a="1"/>
  <c r="AM290" i="5" s="1"/>
  <c r="AL272" i="5" a="1"/>
  <c r="AL272" i="5" s="1"/>
  <c r="AM272" i="5" a="1"/>
  <c r="AM272" i="5" s="1"/>
  <c r="AL258" i="5" a="1"/>
  <c r="AL258" i="5" s="1"/>
  <c r="AM258" i="5" a="1"/>
  <c r="AM258" i="5" s="1"/>
  <c r="AL244" i="5" a="1"/>
  <c r="AL244" i="5" s="1"/>
  <c r="AM244" i="5" a="1"/>
  <c r="AM244" i="5" s="1"/>
  <c r="AL227" i="5" a="1"/>
  <c r="AL227" i="5" s="1"/>
  <c r="AM227" i="5" a="1"/>
  <c r="AM227" i="5" s="1"/>
  <c r="AL211" i="5" a="1"/>
  <c r="AL211" i="5" s="1"/>
  <c r="AM211" i="5" a="1"/>
  <c r="AM211" i="5" s="1"/>
  <c r="AL195" i="5" a="1"/>
  <c r="AL195" i="5" s="1"/>
  <c r="AM195" i="5" a="1"/>
  <c r="AM195" i="5" s="1"/>
  <c r="AL179" i="5" a="1"/>
  <c r="AL179" i="5" s="1"/>
  <c r="AM179" i="5" a="1"/>
  <c r="AM179" i="5" s="1"/>
  <c r="AL159" i="5" a="1"/>
  <c r="AL159" i="5" s="1"/>
  <c r="AM159" i="5" a="1"/>
  <c r="AM159" i="5" s="1"/>
  <c r="AL146" i="5" a="1"/>
  <c r="AL146" i="5" s="1"/>
  <c r="AM146" i="5" a="1"/>
  <c r="AM146" i="5" s="1"/>
  <c r="AL130" i="5" a="1"/>
  <c r="AL130" i="5" s="1"/>
  <c r="AM130" i="5" a="1"/>
  <c r="AM130" i="5" s="1"/>
  <c r="AL111" i="5" a="1"/>
  <c r="AL111" i="5" s="1"/>
  <c r="AM111" i="5" a="1"/>
  <c r="AM111" i="5" s="1"/>
  <c r="AL95" i="5" a="1"/>
  <c r="AL95" i="5" s="1"/>
  <c r="AM95" i="5" a="1"/>
  <c r="AM95" i="5" s="1"/>
  <c r="AL79" i="5" a="1"/>
  <c r="AL79" i="5" s="1"/>
  <c r="AM79" i="5" a="1"/>
  <c r="AM79" i="5" s="1"/>
  <c r="AL63" i="5" a="1"/>
  <c r="AL63" i="5" s="1"/>
  <c r="AM63" i="5" a="1"/>
  <c r="AM63" i="5" s="1"/>
  <c r="AL49" i="5" a="1"/>
  <c r="AL49" i="5" s="1"/>
  <c r="AM49" i="5" a="1"/>
  <c r="AM49" i="5" s="1"/>
  <c r="AL33" i="5" a="1"/>
  <c r="AL33" i="5" s="1"/>
  <c r="AM33" i="5" a="1"/>
  <c r="AM33" i="5" s="1"/>
  <c r="AL17" i="5" a="1"/>
  <c r="AL17" i="5" s="1"/>
  <c r="AM17" i="5" a="1"/>
  <c r="AM17" i="5" s="1"/>
  <c r="AK75" i="5" a="1"/>
  <c r="AK75" i="5" s="1"/>
  <c r="AK43" i="5" a="1"/>
  <c r="AK43" i="5" s="1"/>
  <c r="AK11" i="5" a="1"/>
  <c r="AK11" i="5" s="1"/>
  <c r="AK1202" i="5" a="1"/>
  <c r="AK1202" i="5" s="1"/>
  <c r="AK1186" i="5" a="1"/>
  <c r="AK1186" i="5" s="1"/>
  <c r="AK1170" i="5" a="1"/>
  <c r="AK1170" i="5" s="1"/>
  <c r="AK1153" i="5" a="1"/>
  <c r="AK1153" i="5" s="1"/>
  <c r="AK1139" i="5" a="1"/>
  <c r="AK1139" i="5" s="1"/>
  <c r="AK1121" i="5" a="1"/>
  <c r="AK1121" i="5" s="1"/>
  <c r="AK1092" i="5" a="1"/>
  <c r="AK1092" i="5" s="1"/>
  <c r="AK1072" i="5" a="1"/>
  <c r="AK1072" i="5" s="1"/>
  <c r="AK1040" i="5" a="1"/>
  <c r="AK1040" i="5" s="1"/>
  <c r="AK1022" i="5" a="1"/>
  <c r="AK1022" i="5" s="1"/>
  <c r="AK1008" i="5" a="1"/>
  <c r="AK1008" i="5" s="1"/>
  <c r="AK990" i="5" a="1"/>
  <c r="AK990" i="5" s="1"/>
  <c r="AK973" i="5" a="1"/>
  <c r="AK973" i="5" s="1"/>
  <c r="AK941" i="5" a="1"/>
  <c r="AK941" i="5" s="1"/>
  <c r="AK927" i="5" a="1"/>
  <c r="AK927" i="5" s="1"/>
  <c r="AK911" i="5" a="1"/>
  <c r="AK911" i="5" s="1"/>
  <c r="AK895" i="5" a="1"/>
  <c r="AK895" i="5" s="1"/>
  <c r="AK879" i="5" a="1"/>
  <c r="AK879" i="5" s="1"/>
  <c r="AK845" i="5" a="1"/>
  <c r="AK845" i="5" s="1"/>
  <c r="AK831" i="5" a="1"/>
  <c r="AK831" i="5" s="1"/>
  <c r="AK815" i="5" a="1"/>
  <c r="AK815" i="5" s="1"/>
  <c r="AK799" i="5" a="1"/>
  <c r="AK799" i="5" s="1"/>
  <c r="AK783" i="5" a="1"/>
  <c r="AK783" i="5" s="1"/>
  <c r="AK767" i="5" a="1"/>
  <c r="AK767" i="5" s="1"/>
  <c r="AK751" i="5" a="1"/>
  <c r="AK751" i="5" s="1"/>
  <c r="AK735" i="5" a="1"/>
  <c r="AK735" i="5" s="1"/>
  <c r="AK719" i="5" a="1"/>
  <c r="AK719" i="5" s="1"/>
  <c r="AK703" i="5" a="1"/>
  <c r="AK703" i="5" s="1"/>
  <c r="AK671" i="5" a="1"/>
  <c r="AK671" i="5" s="1"/>
  <c r="AK655" i="5" a="1"/>
  <c r="AK655" i="5" s="1"/>
  <c r="AK639" i="5" a="1"/>
  <c r="AK639" i="5" s="1"/>
  <c r="AK606" i="5" a="1"/>
  <c r="AK606" i="5" s="1"/>
  <c r="AK589" i="5" a="1"/>
  <c r="AK589" i="5" s="1"/>
  <c r="AK554" i="5" a="1"/>
  <c r="AK554" i="5" s="1"/>
  <c r="AK74" i="5" a="1"/>
  <c r="AK74" i="5" s="1"/>
  <c r="AK58" i="5" a="1"/>
  <c r="AK58" i="5" s="1"/>
  <c r="AK42" i="5" a="1"/>
  <c r="AK42" i="5" s="1"/>
  <c r="AK26" i="5" a="1"/>
  <c r="AK26" i="5" s="1"/>
  <c r="AK1253" i="5" a="1"/>
  <c r="AK1253" i="5" s="1"/>
  <c r="AK1208" i="5" a="1"/>
  <c r="AK1208" i="5" s="1"/>
  <c r="AK1192" i="5" a="1"/>
  <c r="AK1192" i="5" s="1"/>
  <c r="AK1176" i="5" a="1"/>
  <c r="AK1176" i="5" s="1"/>
  <c r="AK1160" i="5" a="1"/>
  <c r="AK1160" i="5" s="1"/>
  <c r="AK1128" i="5" a="1"/>
  <c r="AK1128" i="5" s="1"/>
  <c r="AK1077" i="5" a="1"/>
  <c r="AK1077" i="5" s="1"/>
  <c r="AK1061" i="5" a="1"/>
  <c r="AK1061" i="5" s="1"/>
  <c r="AK1045" i="5" a="1"/>
  <c r="AK1045" i="5" s="1"/>
  <c r="AK1032" i="5" a="1"/>
  <c r="AK1032" i="5" s="1"/>
  <c r="AK1000" i="5" a="1"/>
  <c r="AK1000" i="5" s="1"/>
  <c r="AK906" i="5" a="1"/>
  <c r="AK906" i="5" s="1"/>
  <c r="AK874" i="5" a="1"/>
  <c r="AK874" i="5" s="1"/>
  <c r="AK856" i="5" a="1"/>
  <c r="AK856" i="5" s="1"/>
  <c r="AK840" i="5" a="1"/>
  <c r="AK840" i="5" s="1"/>
  <c r="AK683" i="5" a="1"/>
  <c r="AK683" i="5" s="1"/>
  <c r="AK619" i="5" a="1"/>
  <c r="AK619" i="5" s="1"/>
  <c r="AK601" i="5" a="1"/>
  <c r="AK601" i="5" s="1"/>
  <c r="AK53" i="5" a="1"/>
  <c r="AK53" i="5" s="1"/>
  <c r="AK37" i="5" a="1"/>
  <c r="AK37" i="5" s="1"/>
  <c r="AK21" i="5" a="1"/>
  <c r="AK21" i="5" s="1"/>
  <c r="AK5" i="5" a="1"/>
  <c r="AK5" i="5" s="1"/>
  <c r="AK1252" i="5" a="1"/>
  <c r="AK1252" i="5" s="1"/>
  <c r="AK1239" i="5" a="1"/>
  <c r="AK1239" i="5" s="1"/>
  <c r="AK1223" i="5" a="1"/>
  <c r="AK1223" i="5" s="1"/>
  <c r="AK1141" i="5" a="1"/>
  <c r="AK1141" i="5" s="1"/>
  <c r="AK1109" i="5" a="1"/>
  <c r="AK1109" i="5" s="1"/>
  <c r="AK1093" i="5" a="1"/>
  <c r="AK1093" i="5" s="1"/>
  <c r="AK1080" i="5" a="1"/>
  <c r="AK1080" i="5" s="1"/>
  <c r="AK1064" i="5" a="1"/>
  <c r="AK1064" i="5" s="1"/>
  <c r="AK1048" i="5" a="1"/>
  <c r="AK1048" i="5" s="1"/>
  <c r="AK1034" i="5" a="1"/>
  <c r="AK1034" i="5" s="1"/>
  <c r="AK1002" i="5" a="1"/>
  <c r="AK1002" i="5" s="1"/>
  <c r="AK985" i="5" a="1"/>
  <c r="AK985" i="5" s="1"/>
  <c r="AK921" i="5" a="1"/>
  <c r="AK921" i="5" s="1"/>
  <c r="AK889" i="5" a="1"/>
  <c r="AK889" i="5" s="1"/>
  <c r="AK810" i="5" a="1"/>
  <c r="AK810" i="5" s="1"/>
  <c r="AK778" i="5" a="1"/>
  <c r="AK778" i="5" s="1"/>
  <c r="AK746" i="5" a="1"/>
  <c r="AK746" i="5" s="1"/>
  <c r="AK714" i="5" a="1"/>
  <c r="AK714" i="5" s="1"/>
  <c r="AK650" i="5" a="1"/>
  <c r="AK650" i="5" s="1"/>
  <c r="AK586" i="5" a="1"/>
  <c r="AK586" i="5" s="1"/>
  <c r="AK28" i="5" a="1"/>
  <c r="AK28" i="5" s="1"/>
  <c r="AK1289" i="5" a="1"/>
  <c r="AK1289" i="5" s="1"/>
  <c r="AK1273" i="5" a="1"/>
  <c r="AK1273" i="5" s="1"/>
  <c r="AK1257" i="5" a="1"/>
  <c r="AK1257" i="5" s="1"/>
  <c r="AK1209" i="5" a="1"/>
  <c r="AK1209" i="5" s="1"/>
  <c r="AK1177" i="5" a="1"/>
  <c r="AK1177" i="5" s="1"/>
  <c r="AK1066" i="5" a="1"/>
  <c r="AK1066" i="5" s="1"/>
  <c r="AK953" i="5" a="1"/>
  <c r="AK953" i="5" s="1"/>
  <c r="AK920" i="5" a="1"/>
  <c r="AK920" i="5" s="1"/>
  <c r="AK904" i="5" a="1"/>
  <c r="AK904" i="5" s="1"/>
  <c r="AK888" i="5" a="1"/>
  <c r="AK888" i="5" s="1"/>
  <c r="AK872" i="5" a="1"/>
  <c r="AK872" i="5" s="1"/>
  <c r="AK842" i="5" a="1"/>
  <c r="AK842" i="5" s="1"/>
  <c r="AK825" i="5" a="1"/>
  <c r="AK825" i="5" s="1"/>
  <c r="AK793" i="5" a="1"/>
  <c r="AK793" i="5" s="1"/>
  <c r="AK761" i="5" a="1"/>
  <c r="AK761" i="5" s="1"/>
  <c r="AK599" i="5" a="1"/>
  <c r="AK599" i="5" s="1"/>
  <c r="AK579" i="5" a="1"/>
  <c r="AK579" i="5" s="1"/>
  <c r="AK532" i="5" a="1"/>
  <c r="AK532" i="5" s="1"/>
  <c r="AK500" i="5" a="1"/>
  <c r="AK500" i="5" s="1"/>
  <c r="AK468" i="5" a="1"/>
  <c r="AK468" i="5" s="1"/>
  <c r="AK436" i="5" a="1"/>
  <c r="AK436" i="5" s="1"/>
  <c r="AK404" i="5" a="1"/>
  <c r="AK404" i="5" s="1"/>
  <c r="AK384" i="5" a="1"/>
  <c r="AK384" i="5" s="1"/>
  <c r="AK352" i="5" a="1"/>
  <c r="AK352" i="5" s="1"/>
  <c r="AK336" i="5" a="1"/>
  <c r="AK336" i="5" s="1"/>
  <c r="AK320" i="5" a="1"/>
  <c r="AK320" i="5" s="1"/>
  <c r="AK304" i="5" a="1"/>
  <c r="AK304" i="5" s="1"/>
  <c r="AK288" i="5" a="1"/>
  <c r="AK288" i="5" s="1"/>
  <c r="AK272" i="5" a="1"/>
  <c r="AK272" i="5" s="1"/>
  <c r="AK253" i="5" a="1"/>
  <c r="AK253" i="5" s="1"/>
  <c r="AK237" i="5" a="1"/>
  <c r="AK237" i="5" s="1"/>
  <c r="AK221" i="5" a="1"/>
  <c r="AK221" i="5" s="1"/>
  <c r="AK189" i="5" a="1"/>
  <c r="AK189" i="5" s="1"/>
  <c r="AK173" i="5" a="1"/>
  <c r="AK173" i="5" s="1"/>
  <c r="AK141" i="5" a="1"/>
  <c r="AK141" i="5" s="1"/>
  <c r="AK125" i="5" a="1"/>
  <c r="AK125" i="5" s="1"/>
  <c r="AK109" i="5" a="1"/>
  <c r="AK109" i="5" s="1"/>
  <c r="AK95" i="5" a="1"/>
  <c r="AK95" i="5" s="1"/>
  <c r="AK528" i="5" a="1"/>
  <c r="AK528" i="5" s="1"/>
  <c r="AK464" i="5" a="1"/>
  <c r="AK464" i="5" s="1"/>
  <c r="AK400" i="5" a="1"/>
  <c r="AK400" i="5" s="1"/>
  <c r="AK383" i="5" a="1"/>
  <c r="AK383" i="5" s="1"/>
  <c r="AK367" i="5" a="1"/>
  <c r="AK367" i="5" s="1"/>
  <c r="AK335" i="5" a="1"/>
  <c r="AK335" i="5" s="1"/>
  <c r="AK319" i="5" a="1"/>
  <c r="AK319" i="5" s="1"/>
  <c r="AK303" i="5" a="1"/>
  <c r="AK303" i="5" s="1"/>
  <c r="AK223" i="5" a="1"/>
  <c r="AK223" i="5" s="1"/>
  <c r="AK207" i="5" a="1"/>
  <c r="AK207" i="5" s="1"/>
  <c r="AK175" i="5" a="1"/>
  <c r="AK175" i="5" s="1"/>
  <c r="AK159" i="5" a="1"/>
  <c r="AK159" i="5" s="1"/>
  <c r="AK143" i="5" a="1"/>
  <c r="AK143" i="5" s="1"/>
  <c r="AK101" i="5" a="1"/>
  <c r="AK101" i="5" s="1"/>
  <c r="AK597" i="5" a="1"/>
  <c r="AK597" i="5" s="1"/>
  <c r="AK565" i="5" a="1"/>
  <c r="AK565" i="5" s="1"/>
  <c r="AK549" i="5" a="1"/>
  <c r="AK549" i="5" s="1"/>
  <c r="AK502" i="5" a="1"/>
  <c r="AK502" i="5" s="1"/>
  <c r="AK488" i="5" a="1"/>
  <c r="AK488" i="5" s="1"/>
  <c r="AK438" i="5" a="1"/>
  <c r="AK438" i="5" s="1"/>
  <c r="AK424" i="5" a="1"/>
  <c r="AK424" i="5" s="1"/>
  <c r="AK360" i="5" a="1"/>
  <c r="AK360" i="5" s="1"/>
  <c r="AK328" i="5" a="1"/>
  <c r="AK328" i="5" s="1"/>
  <c r="AK280" i="5" a="1"/>
  <c r="AK280" i="5" s="1"/>
  <c r="AK264" i="5" a="1"/>
  <c r="AK264" i="5" s="1"/>
  <c r="AK248" i="5" a="1"/>
  <c r="AK248" i="5" s="1"/>
  <c r="AK232" i="5" a="1"/>
  <c r="AK232" i="5" s="1"/>
  <c r="AK216" i="5" a="1"/>
  <c r="AK216" i="5" s="1"/>
  <c r="AK168" i="5" a="1"/>
  <c r="AK168" i="5" s="1"/>
  <c r="AK152" i="5" a="1"/>
  <c r="AK152" i="5" s="1"/>
  <c r="AK136" i="5" a="1"/>
  <c r="AK136" i="5" s="1"/>
  <c r="AK120" i="5" a="1"/>
  <c r="AK120" i="5" s="1"/>
  <c r="AK103" i="5" a="1"/>
  <c r="AK103" i="5" s="1"/>
  <c r="AK577" i="5" a="1"/>
  <c r="AK577" i="5" s="1"/>
  <c r="AK548" i="5" a="1"/>
  <c r="AK548" i="5" s="1"/>
  <c r="AK519" i="5" a="1"/>
  <c r="AK519" i="5" s="1"/>
  <c r="AK487" i="5" a="1"/>
  <c r="AK487" i="5" s="1"/>
  <c r="AK455" i="5" a="1"/>
  <c r="AK455" i="5" s="1"/>
  <c r="AK423" i="5" a="1"/>
  <c r="AK423" i="5" s="1"/>
  <c r="AK391" i="5" a="1"/>
  <c r="AK391" i="5" s="1"/>
  <c r="AK359" i="5" a="1"/>
  <c r="AK359" i="5" s="1"/>
  <c r="AK343" i="5" a="1"/>
  <c r="AK343" i="5" s="1"/>
  <c r="AK311" i="5" a="1"/>
  <c r="AK311" i="5" s="1"/>
  <c r="AK295" i="5" a="1"/>
  <c r="AK295" i="5" s="1"/>
  <c r="AK279" i="5" a="1"/>
  <c r="AK279" i="5" s="1"/>
  <c r="AK247" i="5" a="1"/>
  <c r="AK247" i="5" s="1"/>
  <c r="AK215" i="5" a="1"/>
  <c r="AK215" i="5" s="1"/>
  <c r="AK199" i="5" a="1"/>
  <c r="AK199" i="5" s="1"/>
  <c r="AK151" i="5" a="1"/>
  <c r="AK151" i="5" s="1"/>
  <c r="AK119" i="5" a="1"/>
  <c r="AK119" i="5" s="1"/>
  <c r="AK99" i="5" a="1"/>
  <c r="AK99" i="5" s="1"/>
  <c r="AL32" i="5" a="1"/>
  <c r="AL32" i="5" s="1"/>
  <c r="AM32" i="5" a="1"/>
  <c r="AM32" i="5" s="1"/>
  <c r="AL77" i="5" a="1"/>
  <c r="AL77" i="5" s="1"/>
  <c r="AM77" i="5" a="1"/>
  <c r="AM77" i="5" s="1"/>
  <c r="AL135" i="5" a="1"/>
  <c r="AL135" i="5" s="1"/>
  <c r="AM135" i="5" a="1"/>
  <c r="AM135" i="5" s="1"/>
  <c r="AL171" i="5" a="1"/>
  <c r="AL171" i="5" s="1"/>
  <c r="AM171" i="5" a="1"/>
  <c r="AM171" i="5" s="1"/>
  <c r="AL213" i="5" a="1"/>
  <c r="AL213" i="5" s="1"/>
  <c r="AM213" i="5" a="1"/>
  <c r="AM213" i="5" s="1"/>
  <c r="AL249" i="5" a="1"/>
  <c r="AL249" i="5" s="1"/>
  <c r="AM249" i="5" a="1"/>
  <c r="AM249" i="5" s="1"/>
  <c r="AL287" i="5" a="1"/>
  <c r="AL287" i="5" s="1"/>
  <c r="AM287" i="5" a="1"/>
  <c r="AM287" i="5" s="1"/>
  <c r="AL322" i="5" a="1"/>
  <c r="AL322" i="5" s="1"/>
  <c r="AM322" i="5" a="1"/>
  <c r="AM322" i="5" s="1"/>
  <c r="AL368" i="5" a="1"/>
  <c r="AL368" i="5" s="1"/>
  <c r="AM368" i="5" a="1"/>
  <c r="AM368" i="5" s="1"/>
  <c r="AL396" i="5" a="1"/>
  <c r="AL396" i="5" s="1"/>
  <c r="AM396" i="5" a="1"/>
  <c r="AM396" i="5" s="1"/>
  <c r="AL432" i="5" a="1"/>
  <c r="AL432" i="5" s="1"/>
  <c r="AM432" i="5" a="1"/>
  <c r="AM432" i="5" s="1"/>
  <c r="AL460" i="5" a="1"/>
  <c r="AL460" i="5" s="1"/>
  <c r="AM460" i="5" a="1"/>
  <c r="AM460" i="5" s="1"/>
  <c r="AL496" i="5" a="1"/>
  <c r="AL496" i="5" s="1"/>
  <c r="AM496" i="5" a="1"/>
  <c r="AM496" i="5" s="1"/>
  <c r="AL524" i="5" a="1"/>
  <c r="AL524" i="5" s="1"/>
  <c r="AM524" i="5" a="1"/>
  <c r="AM524" i="5" s="1"/>
  <c r="AL550" i="5" a="1"/>
  <c r="AL550" i="5" s="1"/>
  <c r="AM550" i="5" a="1"/>
  <c r="AM550" i="5" s="1"/>
  <c r="AL573" i="5" a="1"/>
  <c r="AL573" i="5" s="1"/>
  <c r="AM573" i="5" a="1"/>
  <c r="AM573" i="5" s="1"/>
  <c r="AL615" i="5" a="1"/>
  <c r="AL615" i="5" s="1"/>
  <c r="AM615" i="5" a="1"/>
  <c r="AM615" i="5" s="1"/>
  <c r="AL644" i="5" a="1"/>
  <c r="AL644" i="5" s="1"/>
  <c r="AM644" i="5" a="1"/>
  <c r="AM644" i="5" s="1"/>
  <c r="AL672" i="5" a="1"/>
  <c r="AL672" i="5" s="1"/>
  <c r="AM672" i="5" a="1"/>
  <c r="AM672" i="5" s="1"/>
  <c r="AL708" i="5" a="1"/>
  <c r="AL708" i="5" s="1"/>
  <c r="AM708" i="5" a="1"/>
  <c r="AM708" i="5" s="1"/>
  <c r="AL736" i="5" a="1"/>
  <c r="AL736" i="5" s="1"/>
  <c r="AM736" i="5" a="1"/>
  <c r="AM736" i="5" s="1"/>
  <c r="AL768" i="5" a="1"/>
  <c r="AL768" i="5" s="1"/>
  <c r="AM768" i="5" a="1"/>
  <c r="AM768" i="5" s="1"/>
  <c r="AL800" i="5" a="1"/>
  <c r="AL800" i="5" s="1"/>
  <c r="AM800" i="5" a="1"/>
  <c r="AM800" i="5" s="1"/>
  <c r="AL832" i="5" a="1"/>
  <c r="AL832" i="5" s="1"/>
  <c r="AM832" i="5" a="1"/>
  <c r="AM832" i="5" s="1"/>
  <c r="AL864" i="5" a="1"/>
  <c r="AL864" i="5" s="1"/>
  <c r="AM864" i="5" a="1"/>
  <c r="AM864" i="5" s="1"/>
  <c r="AL896" i="5" a="1"/>
  <c r="AL896" i="5" s="1"/>
  <c r="AM896" i="5" a="1"/>
  <c r="AM896" i="5" s="1"/>
  <c r="AL928" i="5" a="1"/>
  <c r="AL928" i="5" s="1"/>
  <c r="AM928" i="5" a="1"/>
  <c r="AM928" i="5" s="1"/>
  <c r="AL960" i="5" a="1"/>
  <c r="AL960" i="5" s="1"/>
  <c r="AM960" i="5" a="1"/>
  <c r="AM960" i="5" s="1"/>
  <c r="AL992" i="5" a="1"/>
  <c r="AL992" i="5" s="1"/>
  <c r="AM992" i="5" a="1"/>
  <c r="AM992" i="5" s="1"/>
  <c r="AL1024" i="5" a="1"/>
  <c r="AL1024" i="5" s="1"/>
  <c r="AM1024" i="5" a="1"/>
  <c r="AM1024" i="5" s="1"/>
  <c r="AL1056" i="5" a="1"/>
  <c r="AL1056" i="5" s="1"/>
  <c r="AM1056" i="5" a="1"/>
  <c r="AM1056" i="5" s="1"/>
  <c r="AL1088" i="5" a="1"/>
  <c r="AL1088" i="5" s="1"/>
  <c r="AM1088" i="5" a="1"/>
  <c r="AM1088" i="5" s="1"/>
  <c r="AL1120" i="5" a="1"/>
  <c r="AL1120" i="5" s="1"/>
  <c r="AM1120" i="5" a="1"/>
  <c r="AM1120" i="5" s="1"/>
  <c r="AL1152" i="5" a="1"/>
  <c r="AL1152" i="5" s="1"/>
  <c r="AM1152" i="5" a="1"/>
  <c r="AM1152" i="5" s="1"/>
  <c r="AL1184" i="5" a="1"/>
  <c r="AL1184" i="5" s="1"/>
  <c r="AM1184" i="5" a="1"/>
  <c r="AM1184" i="5" s="1"/>
  <c r="AL1214" i="5" a="1"/>
  <c r="AL1214" i="5" s="1"/>
  <c r="AM1214" i="5" a="1"/>
  <c r="AM1214" i="5" s="1"/>
  <c r="AL1230" i="5" a="1"/>
  <c r="AL1230" i="5" s="1"/>
  <c r="AM1230" i="5" a="1"/>
  <c r="AM1230" i="5" s="1"/>
  <c r="AL1246" i="5" a="1"/>
  <c r="AL1246" i="5" s="1"/>
  <c r="AM1246" i="5" a="1"/>
  <c r="AM1246" i="5" s="1"/>
  <c r="AL1262" i="5" a="1"/>
  <c r="AL1262" i="5" s="1"/>
  <c r="AM1262" i="5" a="1"/>
  <c r="AM1262" i="5" s="1"/>
  <c r="AL1278" i="5" a="1"/>
  <c r="AL1278" i="5" s="1"/>
  <c r="AM1278" i="5" a="1"/>
  <c r="AM1278" i="5" s="1"/>
  <c r="AL1294" i="5" a="1"/>
  <c r="AL1294" i="5" s="1"/>
  <c r="AM1294" i="5" a="1"/>
  <c r="AM1294" i="5" s="1"/>
  <c r="AL44" i="5" a="1"/>
  <c r="AL44" i="5" s="1"/>
  <c r="AM44" i="5" a="1"/>
  <c r="AM44" i="5" s="1"/>
  <c r="AL88" i="5" a="1"/>
  <c r="AL88" i="5" s="1"/>
  <c r="AM88" i="5" a="1"/>
  <c r="AM88" i="5" s="1"/>
  <c r="AL122" i="5" a="1"/>
  <c r="AL122" i="5" s="1"/>
  <c r="AM122" i="5" a="1"/>
  <c r="AM122" i="5" s="1"/>
  <c r="AL174" i="5" a="1"/>
  <c r="AL174" i="5" s="1"/>
  <c r="AM174" i="5" a="1"/>
  <c r="AM174" i="5" s="1"/>
  <c r="AL209" i="5" a="1"/>
  <c r="AL209" i="5" s="1"/>
  <c r="AM209" i="5" a="1"/>
  <c r="AM209" i="5" s="1"/>
  <c r="AL271" i="5" a="1"/>
  <c r="AL271" i="5" s="1"/>
  <c r="AM271" i="5" a="1"/>
  <c r="AM271" i="5" s="1"/>
  <c r="AL308" i="5" a="1"/>
  <c r="AL308" i="5" s="1"/>
  <c r="AM308" i="5" a="1"/>
  <c r="AM308" i="5" s="1"/>
  <c r="AL357" i="5" a="1"/>
  <c r="AL357" i="5" s="1"/>
  <c r="AM357" i="5" a="1"/>
  <c r="AM357" i="5" s="1"/>
  <c r="AL392" i="5" a="1"/>
  <c r="AL392" i="5" s="1"/>
  <c r="AM392" i="5" a="1"/>
  <c r="AM392" i="5" s="1"/>
  <c r="AL420" i="5" a="1"/>
  <c r="AL420" i="5" s="1"/>
  <c r="AM420" i="5" a="1"/>
  <c r="AM420" i="5" s="1"/>
  <c r="AL456" i="5" a="1"/>
  <c r="AL456" i="5" s="1"/>
  <c r="AM456" i="5" a="1"/>
  <c r="AM456" i="5" s="1"/>
  <c r="AL484" i="5" a="1"/>
  <c r="AL484" i="5" s="1"/>
  <c r="AM484" i="5" a="1"/>
  <c r="AM484" i="5" s="1"/>
  <c r="AL520" i="5" a="1"/>
  <c r="AL520" i="5" s="1"/>
  <c r="AM520" i="5" a="1"/>
  <c r="AM520" i="5" s="1"/>
  <c r="AL546" i="5" a="1"/>
  <c r="AL546" i="5" s="1"/>
  <c r="AM546" i="5" a="1"/>
  <c r="AM546" i="5" s="1"/>
  <c r="AL569" i="5" a="1"/>
  <c r="AL569" i="5" s="1"/>
  <c r="AM569" i="5" a="1"/>
  <c r="AM569" i="5" s="1"/>
  <c r="AL611" i="5" a="1"/>
  <c r="AL611" i="5" s="1"/>
  <c r="AM611" i="5" a="1"/>
  <c r="AM611" i="5" s="1"/>
  <c r="AL647" i="5" a="1"/>
  <c r="AL647" i="5" s="1"/>
  <c r="AM647" i="5" a="1"/>
  <c r="AM647" i="5" s="1"/>
  <c r="AL675" i="5" a="1"/>
  <c r="AL675" i="5" s="1"/>
  <c r="AM675" i="5" a="1"/>
  <c r="AM675" i="5" s="1"/>
  <c r="AL711" i="5" a="1"/>
  <c r="AL711" i="5" s="1"/>
  <c r="AM711" i="5" a="1"/>
  <c r="AM711" i="5" s="1"/>
  <c r="AL739" i="5" a="1"/>
  <c r="AL739" i="5" s="1"/>
  <c r="AM739" i="5" a="1"/>
  <c r="AM739" i="5" s="1"/>
  <c r="AL771" i="5" a="1"/>
  <c r="AL771" i="5" s="1"/>
  <c r="AM771" i="5" a="1"/>
  <c r="AM771" i="5" s="1"/>
  <c r="AL803" i="5" a="1"/>
  <c r="AL803" i="5" s="1"/>
  <c r="AM803" i="5" a="1"/>
  <c r="AM803" i="5" s="1"/>
  <c r="AL835" i="5" a="1"/>
  <c r="AL835" i="5" s="1"/>
  <c r="AM835" i="5" a="1"/>
  <c r="AM835" i="5" s="1"/>
  <c r="AL867" i="5" a="1"/>
  <c r="AL867" i="5" s="1"/>
  <c r="AM867" i="5" a="1"/>
  <c r="AM867" i="5" s="1"/>
  <c r="AL899" i="5" a="1"/>
  <c r="AL899" i="5" s="1"/>
  <c r="AM899" i="5" a="1"/>
  <c r="AM899" i="5" s="1"/>
  <c r="AL931" i="5" a="1"/>
  <c r="AL931" i="5" s="1"/>
  <c r="AM931" i="5" a="1"/>
  <c r="AM931" i="5" s="1"/>
  <c r="AL963" i="5" a="1"/>
  <c r="AL963" i="5" s="1"/>
  <c r="AM963" i="5" a="1"/>
  <c r="AM963" i="5" s="1"/>
  <c r="AL995" i="5" a="1"/>
  <c r="AL995" i="5" s="1"/>
  <c r="AM995" i="5" a="1"/>
  <c r="AM995" i="5" s="1"/>
  <c r="AL1027" i="5" a="1"/>
  <c r="AL1027" i="5" s="1"/>
  <c r="AM1027" i="5" a="1"/>
  <c r="AM1027" i="5" s="1"/>
  <c r="AL1059" i="5" a="1"/>
  <c r="AL1059" i="5" s="1"/>
  <c r="AM1059" i="5" a="1"/>
  <c r="AM1059" i="5" s="1"/>
  <c r="AL1091" i="5" a="1"/>
  <c r="AL1091" i="5" s="1"/>
  <c r="AM1091" i="5" a="1"/>
  <c r="AM1091" i="5" s="1"/>
  <c r="AL1123" i="5" a="1"/>
  <c r="AL1123" i="5" s="1"/>
  <c r="AM1123" i="5" a="1"/>
  <c r="AM1123" i="5" s="1"/>
  <c r="AL1155" i="5" a="1"/>
  <c r="AL1155" i="5" s="1"/>
  <c r="AM1155" i="5" a="1"/>
  <c r="AM1155" i="5" s="1"/>
  <c r="AL1187" i="5" a="1"/>
  <c r="AL1187" i="5" s="1"/>
  <c r="AM1187" i="5" a="1"/>
  <c r="AM1187" i="5" s="1"/>
  <c r="AL1215" i="5" a="1"/>
  <c r="AL1215" i="5" s="1"/>
  <c r="AM1215" i="5" a="1"/>
  <c r="AM1215" i="5" s="1"/>
  <c r="AL1231" i="5" a="1"/>
  <c r="AL1231" i="5" s="1"/>
  <c r="AM1231" i="5" a="1"/>
  <c r="AM1231" i="5" s="1"/>
  <c r="AL1247" i="5" a="1"/>
  <c r="AL1247" i="5" s="1"/>
  <c r="AM1247" i="5" a="1"/>
  <c r="AM1247" i="5" s="1"/>
  <c r="AL1263" i="5" a="1"/>
  <c r="AL1263" i="5" s="1"/>
  <c r="AM1263" i="5" a="1"/>
  <c r="AM1263" i="5" s="1"/>
  <c r="AL1279" i="5" a="1"/>
  <c r="AL1279" i="5" s="1"/>
  <c r="AM1279" i="5" a="1"/>
  <c r="AM1279" i="5" s="1"/>
  <c r="AL1295" i="5" a="1"/>
  <c r="AL1295" i="5" s="1"/>
  <c r="AM1295" i="5" a="1"/>
  <c r="AM1295" i="5" s="1"/>
  <c r="AL19" i="5" a="1"/>
  <c r="AL19" i="5" s="1"/>
  <c r="AM19" i="5" a="1"/>
  <c r="AM19" i="5" s="1"/>
  <c r="AL64" i="5" a="1"/>
  <c r="AL64" i="5" s="1"/>
  <c r="AM64" i="5" a="1"/>
  <c r="AM64" i="5" s="1"/>
  <c r="AL98" i="5" a="1"/>
  <c r="AL98" i="5" s="1"/>
  <c r="AM98" i="5" a="1"/>
  <c r="AM98" i="5" s="1"/>
  <c r="AL140" i="5" a="1"/>
  <c r="AL140" i="5" s="1"/>
  <c r="AM140" i="5" a="1"/>
  <c r="AM140" i="5" s="1"/>
  <c r="AL184" i="5" a="1"/>
  <c r="AL184" i="5" s="1"/>
  <c r="AM184" i="5" a="1"/>
  <c r="AM184" i="5" s="1"/>
  <c r="AL263" i="5" a="1"/>
  <c r="AL263" i="5" s="1"/>
  <c r="AM263" i="5" a="1"/>
  <c r="AM263" i="5" s="1"/>
  <c r="AL301" i="5" a="1"/>
  <c r="AL301" i="5" s="1"/>
  <c r="AM301" i="5" a="1"/>
  <c r="AM301" i="5" s="1"/>
  <c r="AL351" i="5" a="1"/>
  <c r="AL351" i="5" s="1"/>
  <c r="AM351" i="5" a="1"/>
  <c r="AM351" i="5" s="1"/>
  <c r="AL386" i="5" a="1"/>
  <c r="AL386" i="5" s="1"/>
  <c r="AM386" i="5" a="1"/>
  <c r="AM386" i="5" s="1"/>
  <c r="AL414" i="5" a="1"/>
  <c r="AL414" i="5" s="1"/>
  <c r="AM414" i="5" a="1"/>
  <c r="AM414" i="5" s="1"/>
  <c r="AL450" i="5" a="1"/>
  <c r="AL450" i="5" s="1"/>
  <c r="AM450" i="5" a="1"/>
  <c r="AM450" i="5" s="1"/>
  <c r="AL478" i="5" a="1"/>
  <c r="AL478" i="5" s="1"/>
  <c r="AM478" i="5" a="1"/>
  <c r="AM478" i="5" s="1"/>
  <c r="AL514" i="5" a="1"/>
  <c r="AL514" i="5" s="1"/>
  <c r="AM514" i="5" a="1"/>
  <c r="AM514" i="5" s="1"/>
  <c r="AL541" i="5" a="1"/>
  <c r="AL541" i="5" s="1"/>
  <c r="AM541" i="5" a="1"/>
  <c r="AM541" i="5" s="1"/>
  <c r="AL582" i="5" a="1"/>
  <c r="AL582" i="5" s="1"/>
  <c r="AM582" i="5" a="1"/>
  <c r="AM582" i="5" s="1"/>
  <c r="AL605" i="5" a="1"/>
  <c r="AL605" i="5" s="1"/>
  <c r="AM605" i="5" a="1"/>
  <c r="AM605" i="5" s="1"/>
  <c r="AL633" i="5" a="1"/>
  <c r="AL633" i="5" s="1"/>
  <c r="AM633" i="5" a="1"/>
  <c r="AM633" i="5" s="1"/>
  <c r="AL669" i="5" a="1"/>
  <c r="AL669" i="5" s="1"/>
  <c r="AM669" i="5" a="1"/>
  <c r="AM669" i="5" s="1"/>
  <c r="AL697" i="5" a="1"/>
  <c r="AL697" i="5" s="1"/>
  <c r="AM697" i="5" a="1"/>
  <c r="AM697" i="5" s="1"/>
  <c r="AL733" i="5" a="1"/>
  <c r="AL733" i="5" s="1"/>
  <c r="AM733" i="5" a="1"/>
  <c r="AM733" i="5" s="1"/>
  <c r="AL759" i="5" a="1"/>
  <c r="AL759" i="5" s="1"/>
  <c r="AM759" i="5" a="1"/>
  <c r="AM759" i="5" s="1"/>
  <c r="AL791" i="5" a="1"/>
  <c r="AL791" i="5" s="1"/>
  <c r="AM791" i="5" a="1"/>
  <c r="AM791" i="5" s="1"/>
  <c r="AL823" i="5" a="1"/>
  <c r="AL823" i="5" s="1"/>
  <c r="AM823" i="5" a="1"/>
  <c r="AM823" i="5" s="1"/>
  <c r="AL855" i="5" a="1"/>
  <c r="AL855" i="5" s="1"/>
  <c r="AM855" i="5" a="1"/>
  <c r="AM855" i="5" s="1"/>
  <c r="AL887" i="5" a="1"/>
  <c r="AL887" i="5" s="1"/>
  <c r="AM887" i="5" a="1"/>
  <c r="AM887" i="5" s="1"/>
  <c r="AL919" i="5" a="1"/>
  <c r="AL919" i="5" s="1"/>
  <c r="AM919" i="5" a="1"/>
  <c r="AM919" i="5" s="1"/>
  <c r="AL951" i="5" a="1"/>
  <c r="AL951" i="5" s="1"/>
  <c r="AM951" i="5" a="1"/>
  <c r="AM951" i="5" s="1"/>
  <c r="AL983" i="5" a="1"/>
  <c r="AL983" i="5" s="1"/>
  <c r="AM983" i="5" a="1"/>
  <c r="AM983" i="5" s="1"/>
  <c r="AL1015" i="5" a="1"/>
  <c r="AL1015" i="5" s="1"/>
  <c r="AM1015" i="5" a="1"/>
  <c r="AM1015" i="5" s="1"/>
  <c r="AL1047" i="5" a="1"/>
  <c r="AL1047" i="5" s="1"/>
  <c r="AM1047" i="5" a="1"/>
  <c r="AM1047" i="5" s="1"/>
  <c r="AL1079" i="5" a="1"/>
  <c r="AL1079" i="5" s="1"/>
  <c r="AM1079" i="5" a="1"/>
  <c r="AM1079" i="5" s="1"/>
  <c r="AL1111" i="5" a="1"/>
  <c r="AL1111" i="5" s="1"/>
  <c r="AM1111" i="5" a="1"/>
  <c r="AM1111" i="5" s="1"/>
  <c r="AL1143" i="5" a="1"/>
  <c r="AL1143" i="5" s="1"/>
  <c r="AM1143" i="5" a="1"/>
  <c r="AM1143" i="5" s="1"/>
  <c r="AL1175" i="5" a="1"/>
  <c r="AL1175" i="5" s="1"/>
  <c r="AM1175" i="5" a="1"/>
  <c r="AM1175" i="5" s="1"/>
  <c r="AL1207" i="5" a="1"/>
  <c r="AL1207" i="5" s="1"/>
  <c r="AM1207" i="5" a="1"/>
  <c r="AM1207" i="5" s="1"/>
  <c r="AL1225" i="5" a="1"/>
  <c r="AL1225" i="5" s="1"/>
  <c r="AM1225" i="5" a="1"/>
  <c r="AM1225" i="5" s="1"/>
  <c r="AL1241" i="5" a="1"/>
  <c r="AL1241" i="5" s="1"/>
  <c r="AM1241" i="5" a="1"/>
  <c r="AM1241" i="5" s="1"/>
  <c r="AL1256" i="5" a="1"/>
  <c r="AL1256" i="5" s="1"/>
  <c r="AM1256" i="5" a="1"/>
  <c r="AM1256" i="5" s="1"/>
  <c r="AL1272" i="5" a="1"/>
  <c r="AL1272" i="5" s="1"/>
  <c r="AM1272" i="5" a="1"/>
  <c r="AM1272" i="5" s="1"/>
  <c r="AL1288" i="5" a="1"/>
  <c r="AL1288" i="5" s="1"/>
  <c r="AM1288" i="5" a="1"/>
  <c r="AM1288" i="5" s="1"/>
  <c r="AL40" i="5" a="1"/>
  <c r="AL40" i="5" s="1"/>
  <c r="AM40" i="5" a="1"/>
  <c r="AM40" i="5" s="1"/>
  <c r="AL76" i="5" a="1"/>
  <c r="AL76" i="5" s="1"/>
  <c r="AM76" i="5" a="1"/>
  <c r="AM76" i="5" s="1"/>
  <c r="AL118" i="5" a="1"/>
  <c r="AL118" i="5" s="1"/>
  <c r="AM118" i="5" a="1"/>
  <c r="AM118" i="5" s="1"/>
  <c r="AL161" i="5" a="1"/>
  <c r="AL161" i="5" s="1"/>
  <c r="AM161" i="5" a="1"/>
  <c r="AM161" i="5" s="1"/>
  <c r="AL196" i="5" a="1"/>
  <c r="AL196" i="5" s="1"/>
  <c r="AM196" i="5" a="1"/>
  <c r="AM196" i="5" s="1"/>
  <c r="AL238" i="5" a="1"/>
  <c r="AL238" i="5" s="1"/>
  <c r="AM238" i="5" a="1"/>
  <c r="AM238" i="5" s="1"/>
  <c r="AL277" i="5" a="1"/>
  <c r="AL277" i="5" s="1"/>
  <c r="AM277" i="5" a="1"/>
  <c r="AM277" i="5" s="1"/>
  <c r="AL312" i="5" a="1"/>
  <c r="AL312" i="5" s="1"/>
  <c r="AM312" i="5" a="1"/>
  <c r="AM312" i="5" s="1"/>
  <c r="AL354" i="5" a="1"/>
  <c r="AL354" i="5" s="1"/>
  <c r="AM354" i="5" a="1"/>
  <c r="AM354" i="5" s="1"/>
  <c r="AL381" i="5" a="1"/>
  <c r="AL381" i="5" s="1"/>
  <c r="AM381" i="5" a="1"/>
  <c r="AM381" i="5" s="1"/>
  <c r="AL417" i="5" a="1"/>
  <c r="AL417" i="5" s="1"/>
  <c r="AM417" i="5" a="1"/>
  <c r="AM417" i="5" s="1"/>
  <c r="AL445" i="5" a="1"/>
  <c r="AL445" i="5" s="1"/>
  <c r="AM445" i="5" a="1"/>
  <c r="AM445" i="5" s="1"/>
  <c r="AL481" i="5" a="1"/>
  <c r="AL481" i="5" s="1"/>
  <c r="AM481" i="5" a="1"/>
  <c r="AM481" i="5" s="1"/>
  <c r="AL509" i="5" a="1"/>
  <c r="AL509" i="5" s="1"/>
  <c r="AM509" i="5" a="1"/>
  <c r="AM509" i="5" s="1"/>
  <c r="AL543" i="5" a="1"/>
  <c r="AL543" i="5" s="1"/>
  <c r="AM543" i="5" a="1"/>
  <c r="AM543" i="5" s="1"/>
  <c r="AL584" i="5" a="1"/>
  <c r="AL584" i="5" s="1"/>
  <c r="AM584" i="5" a="1"/>
  <c r="AM584" i="5" s="1"/>
  <c r="AL607" i="5" a="1"/>
  <c r="AL607" i="5" s="1"/>
  <c r="AM607" i="5" a="1"/>
  <c r="AM607" i="5" s="1"/>
  <c r="AL643" i="5" a="1"/>
  <c r="AL643" i="5" s="1"/>
  <c r="AM643" i="5" a="1"/>
  <c r="AM643" i="5" s="1"/>
  <c r="AL679" i="5" a="1"/>
  <c r="AL679" i="5" s="1"/>
  <c r="AM679" i="5" a="1"/>
  <c r="AM679" i="5" s="1"/>
  <c r="AL707" i="5" a="1"/>
  <c r="AL707" i="5" s="1"/>
  <c r="AM707" i="5" a="1"/>
  <c r="AM707" i="5" s="1"/>
  <c r="AL742" i="5" a="1"/>
  <c r="AL742" i="5" s="1"/>
  <c r="AM742" i="5" a="1"/>
  <c r="AM742" i="5" s="1"/>
  <c r="AL774" i="5" a="1"/>
  <c r="AL774" i="5" s="1"/>
  <c r="AM774" i="5" a="1"/>
  <c r="AM774" i="5" s="1"/>
  <c r="AL806" i="5" a="1"/>
  <c r="AL806" i="5" s="1"/>
  <c r="AM806" i="5" a="1"/>
  <c r="AM806" i="5" s="1"/>
  <c r="AL838" i="5" a="1"/>
  <c r="AL838" i="5" s="1"/>
  <c r="AM838" i="5" a="1"/>
  <c r="AM838" i="5" s="1"/>
  <c r="AL870" i="5" a="1"/>
  <c r="AL870" i="5" s="1"/>
  <c r="AM870" i="5" a="1"/>
  <c r="AM870" i="5" s="1"/>
  <c r="AL902" i="5" a="1"/>
  <c r="AL902" i="5" s="1"/>
  <c r="AM902" i="5" a="1"/>
  <c r="AM902" i="5" s="1"/>
  <c r="AL934" i="5" a="1"/>
  <c r="AL934" i="5" s="1"/>
  <c r="AM934" i="5" a="1"/>
  <c r="AM934" i="5" s="1"/>
  <c r="AL966" i="5" a="1"/>
  <c r="AL966" i="5" s="1"/>
  <c r="AM966" i="5" a="1"/>
  <c r="AM966" i="5" s="1"/>
  <c r="AL998" i="5" a="1"/>
  <c r="AL998" i="5" s="1"/>
  <c r="AM998" i="5" a="1"/>
  <c r="AM998" i="5" s="1"/>
  <c r="AL1030" i="5" a="1"/>
  <c r="AL1030" i="5" s="1"/>
  <c r="AM1030" i="5" a="1"/>
  <c r="AM1030" i="5" s="1"/>
  <c r="AL1062" i="5" a="1"/>
  <c r="AL1062" i="5" s="1"/>
  <c r="AM1062" i="5" a="1"/>
  <c r="AM1062" i="5" s="1"/>
  <c r="AL1094" i="5" a="1"/>
  <c r="AL1094" i="5" s="1"/>
  <c r="AM1094" i="5" a="1"/>
  <c r="AM1094" i="5" s="1"/>
  <c r="AL1126" i="5" a="1"/>
  <c r="AL1126" i="5" s="1"/>
  <c r="AM1126" i="5" a="1"/>
  <c r="AM1126" i="5" s="1"/>
  <c r="AL1158" i="5" a="1"/>
  <c r="AL1158" i="5" s="1"/>
  <c r="AM1158" i="5" a="1"/>
  <c r="AM1158" i="5" s="1"/>
  <c r="AL1190" i="5" a="1"/>
  <c r="AL1190" i="5" s="1"/>
  <c r="AM1190" i="5" a="1"/>
  <c r="AM1190" i="5" s="1"/>
  <c r="AL1216" i="5" a="1"/>
  <c r="AL1216" i="5" s="1"/>
  <c r="AM1216" i="5" a="1"/>
  <c r="AM1216" i="5" s="1"/>
  <c r="AL1232" i="5" a="1"/>
  <c r="AL1232" i="5" s="1"/>
  <c r="AM1232" i="5" a="1"/>
  <c r="AM1232" i="5" s="1"/>
  <c r="AL1249" i="5" a="1"/>
  <c r="AL1249" i="5" s="1"/>
  <c r="AM1249" i="5" a="1"/>
  <c r="AM1249" i="5" s="1"/>
  <c r="AL1265" i="5" a="1"/>
  <c r="AL1265" i="5" s="1"/>
  <c r="AM1265" i="5" a="1"/>
  <c r="AM1265" i="5" s="1"/>
  <c r="AL1281" i="5" a="1"/>
  <c r="AL1281" i="5" s="1"/>
  <c r="AM1281" i="5" a="1"/>
  <c r="AM1281" i="5" s="1"/>
  <c r="AL1211" i="5" a="1"/>
  <c r="AL1211" i="5" s="1"/>
  <c r="AM1211" i="5" a="1"/>
  <c r="AM1211" i="5" s="1"/>
  <c r="AL1195" i="5" a="1"/>
  <c r="AL1195" i="5" s="1"/>
  <c r="AM1195" i="5" a="1"/>
  <c r="AM1195" i="5" s="1"/>
  <c r="AL1179" i="5" a="1"/>
  <c r="AL1179" i="5" s="1"/>
  <c r="AM1179" i="5" a="1"/>
  <c r="AM1179" i="5" s="1"/>
  <c r="AL1163" i="5" a="1"/>
  <c r="AL1163" i="5" s="1"/>
  <c r="AM1163" i="5" a="1"/>
  <c r="AM1163" i="5" s="1"/>
  <c r="AL1147" i="5" a="1"/>
  <c r="AL1147" i="5" s="1"/>
  <c r="AM1147" i="5" a="1"/>
  <c r="AM1147" i="5" s="1"/>
  <c r="AL1131" i="5" a="1"/>
  <c r="AL1131" i="5" s="1"/>
  <c r="AM1131" i="5" a="1"/>
  <c r="AM1131" i="5" s="1"/>
  <c r="AL1115" i="5" a="1"/>
  <c r="AL1115" i="5" s="1"/>
  <c r="AM1115" i="5" a="1"/>
  <c r="AM1115" i="5" s="1"/>
  <c r="AL1099" i="5" a="1"/>
  <c r="AL1099" i="5" s="1"/>
  <c r="AM1099" i="5" a="1"/>
  <c r="AM1099" i="5" s="1"/>
  <c r="AL1083" i="5" a="1"/>
  <c r="AL1083" i="5" s="1"/>
  <c r="AM1083" i="5" a="1"/>
  <c r="AM1083" i="5" s="1"/>
  <c r="AL1067" i="5" a="1"/>
  <c r="AL1067" i="5" s="1"/>
  <c r="AM1067" i="5" a="1"/>
  <c r="AM1067" i="5" s="1"/>
  <c r="AL1051" i="5" a="1"/>
  <c r="AL1051" i="5" s="1"/>
  <c r="AM1051" i="5" a="1"/>
  <c r="AM1051" i="5" s="1"/>
  <c r="AL1035" i="5" a="1"/>
  <c r="AL1035" i="5" s="1"/>
  <c r="AM1035" i="5" a="1"/>
  <c r="AM1035" i="5" s="1"/>
  <c r="AL1019" i="5" a="1"/>
  <c r="AL1019" i="5" s="1"/>
  <c r="AM1019" i="5" a="1"/>
  <c r="AM1019" i="5" s="1"/>
  <c r="AL1003" i="5" a="1"/>
  <c r="AL1003" i="5" s="1"/>
  <c r="AM1003" i="5" a="1"/>
  <c r="AM1003" i="5" s="1"/>
  <c r="AL987" i="5" a="1"/>
  <c r="AL987" i="5" s="1"/>
  <c r="AM987" i="5" a="1"/>
  <c r="AM987" i="5" s="1"/>
  <c r="AL971" i="5" a="1"/>
  <c r="AL971" i="5" s="1"/>
  <c r="AM971" i="5" a="1"/>
  <c r="AM971" i="5" s="1"/>
  <c r="AL955" i="5" a="1"/>
  <c r="AL955" i="5" s="1"/>
  <c r="AM955" i="5" a="1"/>
  <c r="AM955" i="5" s="1"/>
  <c r="AL939" i="5" a="1"/>
  <c r="AL939" i="5" s="1"/>
  <c r="AM939" i="5" a="1"/>
  <c r="AM939" i="5" s="1"/>
  <c r="AL923" i="5" a="1"/>
  <c r="AL923" i="5" s="1"/>
  <c r="AM923" i="5" a="1"/>
  <c r="AM923" i="5" s="1"/>
  <c r="AL907" i="5" a="1"/>
  <c r="AL907" i="5" s="1"/>
  <c r="AM907" i="5" a="1"/>
  <c r="AM907" i="5" s="1"/>
  <c r="AL891" i="5" a="1"/>
  <c r="AL891" i="5" s="1"/>
  <c r="AM891" i="5" a="1"/>
  <c r="AM891" i="5" s="1"/>
  <c r="AL875" i="5" a="1"/>
  <c r="AL875" i="5" s="1"/>
  <c r="AM875" i="5" a="1"/>
  <c r="AM875" i="5" s="1"/>
  <c r="AL859" i="5" a="1"/>
  <c r="AL859" i="5" s="1"/>
  <c r="AM859" i="5" a="1"/>
  <c r="AM859" i="5" s="1"/>
  <c r="AL843" i="5" a="1"/>
  <c r="AL843" i="5" s="1"/>
  <c r="AM843" i="5" a="1"/>
  <c r="AM843" i="5" s="1"/>
  <c r="AL827" i="5" a="1"/>
  <c r="AL827" i="5" s="1"/>
  <c r="AM827" i="5" a="1"/>
  <c r="AM827" i="5" s="1"/>
  <c r="AL811" i="5" a="1"/>
  <c r="AL811" i="5" s="1"/>
  <c r="AM811" i="5" a="1"/>
  <c r="AM811" i="5" s="1"/>
  <c r="AL795" i="5" a="1"/>
  <c r="AL795" i="5" s="1"/>
  <c r="AM795" i="5" a="1"/>
  <c r="AM795" i="5" s="1"/>
  <c r="AL779" i="5" a="1"/>
  <c r="AL779" i="5" s="1"/>
  <c r="AM779" i="5" a="1"/>
  <c r="AM779" i="5" s="1"/>
  <c r="AL763" i="5" a="1"/>
  <c r="AL763" i="5" s="1"/>
  <c r="AM763" i="5" a="1"/>
  <c r="AM763" i="5" s="1"/>
  <c r="AL747" i="5" a="1"/>
  <c r="AL747" i="5" s="1"/>
  <c r="AM747" i="5" a="1"/>
  <c r="AM747" i="5" s="1"/>
  <c r="AL730" i="5" a="1"/>
  <c r="AL730" i="5" s="1"/>
  <c r="AM730" i="5" a="1"/>
  <c r="AM730" i="5" s="1"/>
  <c r="AL712" i="5" a="1"/>
  <c r="AL712" i="5" s="1"/>
  <c r="AM712" i="5" a="1"/>
  <c r="AM712" i="5" s="1"/>
  <c r="AL698" i="5" a="1"/>
  <c r="AL698" i="5" s="1"/>
  <c r="AM698" i="5" a="1"/>
  <c r="AM698" i="5" s="1"/>
  <c r="AL680" i="5" a="1"/>
  <c r="AL680" i="5" s="1"/>
  <c r="AM680" i="5" a="1"/>
  <c r="AM680" i="5" s="1"/>
  <c r="AL666" i="5" a="1"/>
  <c r="AL666" i="5" s="1"/>
  <c r="AM666" i="5" a="1"/>
  <c r="AM666" i="5" s="1"/>
  <c r="AL648" i="5" a="1"/>
  <c r="AL648" i="5" s="1"/>
  <c r="AM648" i="5" a="1"/>
  <c r="AM648" i="5" s="1"/>
  <c r="AL634" i="5" a="1"/>
  <c r="AL634" i="5" s="1"/>
  <c r="AM634" i="5" a="1"/>
  <c r="AM634" i="5" s="1"/>
  <c r="AL616" i="5" a="1"/>
  <c r="AL616" i="5" s="1"/>
  <c r="AM616" i="5" a="1"/>
  <c r="AM616" i="5" s="1"/>
  <c r="AL600" i="5" a="1"/>
  <c r="AL600" i="5" s="1"/>
  <c r="AM600" i="5" a="1"/>
  <c r="AM600" i="5" s="1"/>
  <c r="AL588" i="5" a="1"/>
  <c r="AL588" i="5" s="1"/>
  <c r="AM588" i="5" a="1"/>
  <c r="AM588" i="5" s="1"/>
  <c r="AL568" i="5" a="1"/>
  <c r="AL568" i="5" s="1"/>
  <c r="AM568" i="5" a="1"/>
  <c r="AM568" i="5" s="1"/>
  <c r="AL556" i="5" a="1"/>
  <c r="AL556" i="5" s="1"/>
  <c r="AM556" i="5" a="1"/>
  <c r="AM556" i="5" s="1"/>
  <c r="AL536" i="5" a="1"/>
  <c r="AL536" i="5" s="1"/>
  <c r="AM536" i="5" a="1"/>
  <c r="AM536" i="5" s="1"/>
  <c r="AL522" i="5" a="1"/>
  <c r="AL522" i="5" s="1"/>
  <c r="AM522" i="5" a="1"/>
  <c r="AM522" i="5" s="1"/>
  <c r="AL504" i="5" a="1"/>
  <c r="AL504" i="5" s="1"/>
  <c r="AM504" i="5" a="1"/>
  <c r="AM504" i="5" s="1"/>
  <c r="AL490" i="5" a="1"/>
  <c r="AL490" i="5" s="1"/>
  <c r="AM490" i="5" a="1"/>
  <c r="AM490" i="5" s="1"/>
  <c r="AL472" i="5" a="1"/>
  <c r="AL472" i="5" s="1"/>
  <c r="AM472" i="5" a="1"/>
  <c r="AM472" i="5" s="1"/>
  <c r="AL458" i="5" a="1"/>
  <c r="AL458" i="5" s="1"/>
  <c r="AM458" i="5" a="1"/>
  <c r="AM458" i="5" s="1"/>
  <c r="AL440" i="5" a="1"/>
  <c r="AL440" i="5" s="1"/>
  <c r="AM440" i="5" a="1"/>
  <c r="AM440" i="5" s="1"/>
  <c r="AL426" i="5" a="1"/>
  <c r="AL426" i="5" s="1"/>
  <c r="AM426" i="5" a="1"/>
  <c r="AM426" i="5" s="1"/>
  <c r="AL408" i="5" a="1"/>
  <c r="AL408" i="5" s="1"/>
  <c r="AM408" i="5" a="1"/>
  <c r="AM408" i="5" s="1"/>
  <c r="AL394" i="5" a="1"/>
  <c r="AL394" i="5" s="1"/>
  <c r="AM394" i="5" a="1"/>
  <c r="AM394" i="5" s="1"/>
  <c r="AL376" i="5" a="1"/>
  <c r="AL376" i="5" s="1"/>
  <c r="AM376" i="5" a="1"/>
  <c r="AM376" i="5" s="1"/>
  <c r="AL362" i="5" a="1"/>
  <c r="AL362" i="5" s="1"/>
  <c r="AM362" i="5" a="1"/>
  <c r="AM362" i="5" s="1"/>
  <c r="AL344" i="5" a="1"/>
  <c r="AL344" i="5" s="1"/>
  <c r="AM344" i="5" a="1"/>
  <c r="AM344" i="5" s="1"/>
  <c r="AL327" i="5" a="1"/>
  <c r="AL327" i="5" s="1"/>
  <c r="AM327" i="5" a="1"/>
  <c r="AM327" i="5" s="1"/>
  <c r="AL298" i="5" a="1"/>
  <c r="AL298" i="5" s="1"/>
  <c r="AM298" i="5" a="1"/>
  <c r="AM298" i="5" s="1"/>
  <c r="AL274" i="5" a="1"/>
  <c r="AL274" i="5" s="1"/>
  <c r="AM274" i="5" a="1"/>
  <c r="AM274" i="5" s="1"/>
  <c r="AL255" i="5" a="1"/>
  <c r="AL255" i="5" s="1"/>
  <c r="AM255" i="5" a="1"/>
  <c r="AM255" i="5" s="1"/>
  <c r="AL236" i="5" a="1"/>
  <c r="AL236" i="5" s="1"/>
  <c r="AM236" i="5" a="1"/>
  <c r="AM236" i="5" s="1"/>
  <c r="AL219" i="5" a="1"/>
  <c r="AL219" i="5" s="1"/>
  <c r="AM219" i="5" a="1"/>
  <c r="AM219" i="5" s="1"/>
  <c r="AL197" i="5" a="1"/>
  <c r="AL197" i="5" s="1"/>
  <c r="AM197" i="5" a="1"/>
  <c r="AM197" i="5" s="1"/>
  <c r="AL167" i="5" a="1"/>
  <c r="AL167" i="5" s="1"/>
  <c r="AM167" i="5" a="1"/>
  <c r="AM167" i="5" s="1"/>
  <c r="AL145" i="5" a="1"/>
  <c r="AL145" i="5" s="1"/>
  <c r="AM145" i="5" a="1"/>
  <c r="AM145" i="5" s="1"/>
  <c r="AL128" i="5" a="1"/>
  <c r="AL128" i="5" s="1"/>
  <c r="AM128" i="5" a="1"/>
  <c r="AM128" i="5" s="1"/>
  <c r="AL112" i="5" a="1"/>
  <c r="AL112" i="5" s="1"/>
  <c r="AM112" i="5" a="1"/>
  <c r="AM112" i="5" s="1"/>
  <c r="AL91" i="5" a="1"/>
  <c r="AL91" i="5" s="1"/>
  <c r="AM91" i="5" a="1"/>
  <c r="AM91" i="5" s="1"/>
  <c r="AL69" i="5" a="1"/>
  <c r="AL69" i="5" s="1"/>
  <c r="AM69" i="5" a="1"/>
  <c r="AM69" i="5" s="1"/>
  <c r="AL51" i="5" a="1"/>
  <c r="AL51" i="5" s="1"/>
  <c r="AM51" i="5" a="1"/>
  <c r="AM51" i="5" s="1"/>
  <c r="AL29" i="5" a="1"/>
  <c r="AL29" i="5" s="1"/>
  <c r="AM29" i="5" a="1"/>
  <c r="AM29" i="5" s="1"/>
  <c r="AL12" i="5" a="1"/>
  <c r="AL12" i="5" s="1"/>
  <c r="AM12" i="5" a="1"/>
  <c r="AM12" i="5" s="1"/>
  <c r="AK90" i="5" a="1"/>
  <c r="AK90" i="5" s="1"/>
  <c r="AL1196" i="5" a="1"/>
  <c r="AL1196" i="5" s="1"/>
  <c r="AM1196" i="5" a="1"/>
  <c r="AM1196" i="5" s="1"/>
  <c r="AL1180" i="5" a="1"/>
  <c r="AL1180" i="5" s="1"/>
  <c r="AM1180" i="5" a="1"/>
  <c r="AM1180" i="5" s="1"/>
  <c r="AL1164" i="5" a="1"/>
  <c r="AL1164" i="5" s="1"/>
  <c r="AM1164" i="5" a="1"/>
  <c r="AM1164" i="5" s="1"/>
  <c r="AL1148" i="5" a="1"/>
  <c r="AL1148" i="5" s="1"/>
  <c r="AM1148" i="5" a="1"/>
  <c r="AM1148" i="5" s="1"/>
  <c r="AL1132" i="5" a="1"/>
  <c r="AL1132" i="5" s="1"/>
  <c r="AM1132" i="5" a="1"/>
  <c r="AM1132" i="5" s="1"/>
  <c r="AL1116" i="5" a="1"/>
  <c r="AL1116" i="5" s="1"/>
  <c r="AM1116" i="5" a="1"/>
  <c r="AM1116" i="5" s="1"/>
  <c r="AL1100" i="5" a="1"/>
  <c r="AL1100" i="5" s="1"/>
  <c r="AM1100" i="5" a="1"/>
  <c r="AM1100" i="5" s="1"/>
  <c r="AL1084" i="5" a="1"/>
  <c r="AL1084" i="5" s="1"/>
  <c r="AM1084" i="5" a="1"/>
  <c r="AM1084" i="5" s="1"/>
  <c r="AL1068" i="5" a="1"/>
  <c r="AL1068" i="5" s="1"/>
  <c r="AM1068" i="5" a="1"/>
  <c r="AM1068" i="5" s="1"/>
  <c r="AL1052" i="5" a="1"/>
  <c r="AL1052" i="5" s="1"/>
  <c r="AM1052" i="5" a="1"/>
  <c r="AM1052" i="5" s="1"/>
  <c r="AL1036" i="5" a="1"/>
  <c r="AL1036" i="5" s="1"/>
  <c r="AM1036" i="5" a="1"/>
  <c r="AM1036" i="5" s="1"/>
  <c r="AL1020" i="5" a="1"/>
  <c r="AL1020" i="5" s="1"/>
  <c r="AM1020" i="5" a="1"/>
  <c r="AM1020" i="5" s="1"/>
  <c r="AL1004" i="5" a="1"/>
  <c r="AL1004" i="5" s="1"/>
  <c r="AM1004" i="5" a="1"/>
  <c r="AM1004" i="5" s="1"/>
  <c r="AL988" i="5" a="1"/>
  <c r="AL988" i="5" s="1"/>
  <c r="AM988" i="5" a="1"/>
  <c r="AM988" i="5" s="1"/>
  <c r="AL972" i="5" a="1"/>
  <c r="AL972" i="5" s="1"/>
  <c r="AM972" i="5" a="1"/>
  <c r="AM972" i="5" s="1"/>
  <c r="AL956" i="5" a="1"/>
  <c r="AL956" i="5" s="1"/>
  <c r="AM956" i="5" a="1"/>
  <c r="AM956" i="5" s="1"/>
  <c r="AL940" i="5" a="1"/>
  <c r="AL940" i="5" s="1"/>
  <c r="AM940" i="5" a="1"/>
  <c r="AM940" i="5" s="1"/>
  <c r="AL924" i="5" a="1"/>
  <c r="AL924" i="5" s="1"/>
  <c r="AM924" i="5" a="1"/>
  <c r="AM924" i="5" s="1"/>
  <c r="AL908" i="5" a="1"/>
  <c r="AL908" i="5" s="1"/>
  <c r="AM908" i="5" a="1"/>
  <c r="AM908" i="5" s="1"/>
  <c r="AL892" i="5" a="1"/>
  <c r="AL892" i="5" s="1"/>
  <c r="AM892" i="5" a="1"/>
  <c r="AM892" i="5" s="1"/>
  <c r="AL876" i="5" a="1"/>
  <c r="AL876" i="5" s="1"/>
  <c r="AM876" i="5" a="1"/>
  <c r="AM876" i="5" s="1"/>
  <c r="AL860" i="5" a="1"/>
  <c r="AL860" i="5" s="1"/>
  <c r="AM860" i="5" a="1"/>
  <c r="AM860" i="5" s="1"/>
  <c r="AL844" i="5" a="1"/>
  <c r="AL844" i="5" s="1"/>
  <c r="AM844" i="5" a="1"/>
  <c r="AM844" i="5" s="1"/>
  <c r="AL828" i="5" a="1"/>
  <c r="AL828" i="5" s="1"/>
  <c r="AM828" i="5" a="1"/>
  <c r="AM828" i="5" s="1"/>
  <c r="AL812" i="5" a="1"/>
  <c r="AL812" i="5" s="1"/>
  <c r="AM812" i="5" a="1"/>
  <c r="AM812" i="5" s="1"/>
  <c r="AL796" i="5" a="1"/>
  <c r="AL796" i="5" s="1"/>
  <c r="AM796" i="5" a="1"/>
  <c r="AM796" i="5" s="1"/>
  <c r="AL780" i="5" a="1"/>
  <c r="AL780" i="5" s="1"/>
  <c r="AM780" i="5" a="1"/>
  <c r="AM780" i="5" s="1"/>
  <c r="AL764" i="5" a="1"/>
  <c r="AL764" i="5" s="1"/>
  <c r="AM764" i="5" a="1"/>
  <c r="AM764" i="5" s="1"/>
  <c r="AL748" i="5" a="1"/>
  <c r="AL748" i="5" s="1"/>
  <c r="AM748" i="5" a="1"/>
  <c r="AM748" i="5" s="1"/>
  <c r="AL731" i="5" a="1"/>
  <c r="AL731" i="5" s="1"/>
  <c r="AM731" i="5" a="1"/>
  <c r="AM731" i="5" s="1"/>
  <c r="AL713" i="5" a="1"/>
  <c r="AL713" i="5" s="1"/>
  <c r="AM713" i="5" a="1"/>
  <c r="AM713" i="5" s="1"/>
  <c r="AL699" i="5" a="1"/>
  <c r="AL699" i="5" s="1"/>
  <c r="AM699" i="5" a="1"/>
  <c r="AM699" i="5" s="1"/>
  <c r="AL681" i="5" a="1"/>
  <c r="AL681" i="5" s="1"/>
  <c r="AM681" i="5" a="1"/>
  <c r="AM681" i="5" s="1"/>
  <c r="AL667" i="5" a="1"/>
  <c r="AL667" i="5" s="1"/>
  <c r="AM667" i="5" a="1"/>
  <c r="AM667" i="5" s="1"/>
  <c r="AL649" i="5" a="1"/>
  <c r="AL649" i="5" s="1"/>
  <c r="AM649" i="5" a="1"/>
  <c r="AM649" i="5" s="1"/>
  <c r="AL635" i="5" a="1"/>
  <c r="AL635" i="5" s="1"/>
  <c r="AM635" i="5" a="1"/>
  <c r="AM635" i="5" s="1"/>
  <c r="AL617" i="5" a="1"/>
  <c r="AL617" i="5" s="1"/>
  <c r="AM617" i="5" a="1"/>
  <c r="AM617" i="5" s="1"/>
  <c r="AL598" i="5" a="1"/>
  <c r="AL598" i="5" s="1"/>
  <c r="AM598" i="5" a="1"/>
  <c r="AM598" i="5" s="1"/>
  <c r="AL583" i="5" a="1"/>
  <c r="AL583" i="5" s="1"/>
  <c r="AM583" i="5" a="1"/>
  <c r="AM583" i="5" s="1"/>
  <c r="AL566" i="5" a="1"/>
  <c r="AL566" i="5" s="1"/>
  <c r="AM566" i="5" a="1"/>
  <c r="AM566" i="5" s="1"/>
  <c r="AL551" i="5" a="1"/>
  <c r="AL551" i="5" s="1"/>
  <c r="AM551" i="5" a="1"/>
  <c r="AM551" i="5" s="1"/>
  <c r="AL533" i="5" a="1"/>
  <c r="AL533" i="5" s="1"/>
  <c r="AM533" i="5" a="1"/>
  <c r="AM533" i="5" s="1"/>
  <c r="AL515" i="5" a="1"/>
  <c r="AL515" i="5" s="1"/>
  <c r="AM515" i="5" a="1"/>
  <c r="AM515" i="5" s="1"/>
  <c r="AL501" i="5" a="1"/>
  <c r="AL501" i="5" s="1"/>
  <c r="AM501" i="5" a="1"/>
  <c r="AM501" i="5" s="1"/>
  <c r="AL483" i="5" a="1"/>
  <c r="AL483" i="5" s="1"/>
  <c r="AM483" i="5" a="1"/>
  <c r="AM483" i="5" s="1"/>
  <c r="AL469" i="5" a="1"/>
  <c r="AL469" i="5" s="1"/>
  <c r="AM469" i="5" a="1"/>
  <c r="AM469" i="5" s="1"/>
  <c r="AL451" i="5" a="1"/>
  <c r="AL451" i="5" s="1"/>
  <c r="AM451" i="5" a="1"/>
  <c r="AM451" i="5" s="1"/>
  <c r="AL437" i="5" a="1"/>
  <c r="AL437" i="5" s="1"/>
  <c r="AM437" i="5" a="1"/>
  <c r="AM437" i="5" s="1"/>
  <c r="AL419" i="5" a="1"/>
  <c r="AL419" i="5" s="1"/>
  <c r="AM419" i="5" a="1"/>
  <c r="AM419" i="5" s="1"/>
  <c r="AL405" i="5" a="1"/>
  <c r="AL405" i="5" s="1"/>
  <c r="AM405" i="5" a="1"/>
  <c r="AM405" i="5" s="1"/>
  <c r="AL387" i="5" a="1"/>
  <c r="AL387" i="5" s="1"/>
  <c r="AM387" i="5" a="1"/>
  <c r="AM387" i="5" s="1"/>
  <c r="AL373" i="5" a="1"/>
  <c r="AL373" i="5" s="1"/>
  <c r="AM373" i="5" a="1"/>
  <c r="AM373" i="5" s="1"/>
  <c r="AL356" i="5" a="1"/>
  <c r="AL356" i="5" s="1"/>
  <c r="AM356" i="5" a="1"/>
  <c r="AM356" i="5" s="1"/>
  <c r="AL341" i="5" a="1"/>
  <c r="AL341" i="5" s="1"/>
  <c r="AM341" i="5" a="1"/>
  <c r="AM341" i="5" s="1"/>
  <c r="AL324" i="5" a="1"/>
  <c r="AL324" i="5" s="1"/>
  <c r="AM324" i="5" a="1"/>
  <c r="AM324" i="5" s="1"/>
  <c r="AL307" i="5" a="1"/>
  <c r="AL307" i="5" s="1"/>
  <c r="AM307" i="5" a="1"/>
  <c r="AM307" i="5" s="1"/>
  <c r="AL275" i="5" a="1"/>
  <c r="AL275" i="5" s="1"/>
  <c r="AM275" i="5" a="1"/>
  <c r="AM275" i="5" s="1"/>
  <c r="AL252" i="5" a="1"/>
  <c r="AL252" i="5" s="1"/>
  <c r="AM252" i="5" a="1"/>
  <c r="AM252" i="5" s="1"/>
  <c r="AL233" i="5" a="1"/>
  <c r="AL233" i="5" s="1"/>
  <c r="AM233" i="5" a="1"/>
  <c r="AM233" i="5" s="1"/>
  <c r="AL212" i="5" a="1"/>
  <c r="AL212" i="5" s="1"/>
  <c r="AM212" i="5" a="1"/>
  <c r="AM212" i="5" s="1"/>
  <c r="AL194" i="5" a="1"/>
  <c r="AL194" i="5" s="1"/>
  <c r="AM194" i="5" a="1"/>
  <c r="AM194" i="5" s="1"/>
  <c r="AL177" i="5" a="1"/>
  <c r="AL177" i="5" s="1"/>
  <c r="AM177" i="5" a="1"/>
  <c r="AM177" i="5" s="1"/>
  <c r="AL160" i="5" a="1"/>
  <c r="AL160" i="5" s="1"/>
  <c r="AM160" i="5" a="1"/>
  <c r="AM160" i="5" s="1"/>
  <c r="AL134" i="5" a="1"/>
  <c r="AL134" i="5" s="1"/>
  <c r="AM134" i="5" a="1"/>
  <c r="AM134" i="5" s="1"/>
  <c r="AL113" i="5" a="1"/>
  <c r="AL113" i="5" s="1"/>
  <c r="AM113" i="5" a="1"/>
  <c r="AM113" i="5" s="1"/>
  <c r="AL92" i="5" a="1"/>
  <c r="AL92" i="5" s="1"/>
  <c r="AM92" i="5" a="1"/>
  <c r="AM92" i="5" s="1"/>
  <c r="AL66" i="5" a="1"/>
  <c r="AL66" i="5" s="1"/>
  <c r="AM66" i="5" a="1"/>
  <c r="AM66" i="5" s="1"/>
  <c r="AL47" i="5" a="1"/>
  <c r="AL47" i="5" s="1"/>
  <c r="AM47" i="5" a="1"/>
  <c r="AM47" i="5" s="1"/>
  <c r="AL18" i="5" a="1"/>
  <c r="AL18" i="5" s="1"/>
  <c r="AM18" i="5" a="1"/>
  <c r="AM18" i="5" s="1"/>
  <c r="AL348" i="5" a="1"/>
  <c r="AL348" i="5" s="1"/>
  <c r="AM348" i="5" a="1"/>
  <c r="AM348" i="5" s="1"/>
  <c r="AL332" i="5" a="1"/>
  <c r="AL332" i="5" s="1"/>
  <c r="AM332" i="5" a="1"/>
  <c r="AM332" i="5" s="1"/>
  <c r="AL316" i="5" a="1"/>
  <c r="AL316" i="5" s="1"/>
  <c r="AM316" i="5" a="1"/>
  <c r="AM316" i="5" s="1"/>
  <c r="AL300" i="5" a="1"/>
  <c r="AL300" i="5" s="1"/>
  <c r="AM300" i="5" a="1"/>
  <c r="AM300" i="5" s="1"/>
  <c r="AL283" i="5" a="1"/>
  <c r="AL283" i="5" s="1"/>
  <c r="AM283" i="5" a="1"/>
  <c r="AM283" i="5" s="1"/>
  <c r="AL269" i="5" a="1"/>
  <c r="AL269" i="5" s="1"/>
  <c r="AM269" i="5" a="1"/>
  <c r="AM269" i="5" s="1"/>
  <c r="AL254" i="5" a="1"/>
  <c r="AL254" i="5" s="1"/>
  <c r="AM254" i="5" a="1"/>
  <c r="AM254" i="5" s="1"/>
  <c r="AL240" i="5" a="1"/>
  <c r="AL240" i="5" s="1"/>
  <c r="AM240" i="5" a="1"/>
  <c r="AM240" i="5" s="1"/>
  <c r="AL224" i="5" a="1"/>
  <c r="AL224" i="5" s="1"/>
  <c r="AM224" i="5" a="1"/>
  <c r="AM224" i="5" s="1"/>
  <c r="AL208" i="5" a="1"/>
  <c r="AL208" i="5" s="1"/>
  <c r="AM208" i="5" a="1"/>
  <c r="AM208" i="5" s="1"/>
  <c r="AL192" i="5" a="1"/>
  <c r="AL192" i="5" s="1"/>
  <c r="AM192" i="5" a="1"/>
  <c r="AM192" i="5" s="1"/>
  <c r="AL176" i="5" a="1"/>
  <c r="AL176" i="5" s="1"/>
  <c r="AM176" i="5" a="1"/>
  <c r="AM176" i="5" s="1"/>
  <c r="AL156" i="5" a="1"/>
  <c r="AL156" i="5" s="1"/>
  <c r="AM156" i="5" a="1"/>
  <c r="AM156" i="5" s="1"/>
  <c r="AL139" i="5" a="1"/>
  <c r="AL139" i="5" s="1"/>
  <c r="AM139" i="5" a="1"/>
  <c r="AM139" i="5" s="1"/>
  <c r="AL123" i="5" a="1"/>
  <c r="AL123" i="5" s="1"/>
  <c r="AM123" i="5" a="1"/>
  <c r="AM123" i="5" s="1"/>
  <c r="AL105" i="5" a="1"/>
  <c r="AL105" i="5" s="1"/>
  <c r="AM105" i="5" a="1"/>
  <c r="AM105" i="5" s="1"/>
  <c r="AL89" i="5" a="1"/>
  <c r="AL89" i="5" s="1"/>
  <c r="AM89" i="5" a="1"/>
  <c r="AM89" i="5" s="1"/>
  <c r="AL73" i="5" a="1"/>
  <c r="AL73" i="5" s="1"/>
  <c r="AM73" i="5" a="1"/>
  <c r="AM73" i="5" s="1"/>
  <c r="AL60" i="5" a="1"/>
  <c r="AL60" i="5" s="1"/>
  <c r="AM60" i="5" a="1"/>
  <c r="AM60" i="5" s="1"/>
  <c r="AL46" i="5" a="1"/>
  <c r="AL46" i="5" s="1"/>
  <c r="AM46" i="5" a="1"/>
  <c r="AM46" i="5" s="1"/>
  <c r="AL30" i="5" a="1"/>
  <c r="AL30" i="5" s="1"/>
  <c r="AM30" i="5" a="1"/>
  <c r="AM30" i="5" s="1"/>
  <c r="AL14" i="5" a="1"/>
  <c r="AL14" i="5" s="1"/>
  <c r="AM14" i="5" a="1"/>
  <c r="AM14" i="5" s="1"/>
  <c r="AK87" i="5" a="1"/>
  <c r="AK87" i="5" s="1"/>
  <c r="AK55" i="5" a="1"/>
  <c r="AK55" i="5" s="1"/>
  <c r="AK39" i="5" a="1"/>
  <c r="AK39" i="5" s="1"/>
  <c r="AK23" i="5" a="1"/>
  <c r="AK23" i="5" s="1"/>
  <c r="AK7" i="5" a="1"/>
  <c r="AK7" i="5" s="1"/>
  <c r="AK1284" i="5" a="1"/>
  <c r="AK1284" i="5" s="1"/>
  <c r="AK1268" i="5" a="1"/>
  <c r="AK1268" i="5" s="1"/>
  <c r="AK1248" i="5" a="1"/>
  <c r="AK1248" i="5" s="1"/>
  <c r="AK1199" i="5" a="1"/>
  <c r="AK1199" i="5" s="1"/>
  <c r="AK1183" i="5" a="1"/>
  <c r="AK1183" i="5" s="1"/>
  <c r="AK1167" i="5" a="1"/>
  <c r="AK1167" i="5" s="1"/>
  <c r="AK1150" i="5" a="1"/>
  <c r="AK1150" i="5" s="1"/>
  <c r="AK1136" i="5" a="1"/>
  <c r="AK1136" i="5" s="1"/>
  <c r="AK1118" i="5" a="1"/>
  <c r="AK1118" i="5" s="1"/>
  <c r="AK1101" i="5" a="1"/>
  <c r="AK1101" i="5" s="1"/>
  <c r="AK1068" i="5" a="1"/>
  <c r="AK1068" i="5" s="1"/>
  <c r="AK1052" i="5" a="1"/>
  <c r="AK1052" i="5" s="1"/>
  <c r="AK1036" i="5" a="1"/>
  <c r="AK1036" i="5" s="1"/>
  <c r="AK1004" i="5" a="1"/>
  <c r="AK1004" i="5" s="1"/>
  <c r="AK987" i="5" a="1"/>
  <c r="AK987" i="5" s="1"/>
  <c r="AK970" i="5" a="1"/>
  <c r="AK970" i="5" s="1"/>
  <c r="AK952" i="5" a="1"/>
  <c r="AK952" i="5" s="1"/>
  <c r="AK938" i="5" a="1"/>
  <c r="AK938" i="5" s="1"/>
  <c r="AK923" i="5" a="1"/>
  <c r="AK923" i="5" s="1"/>
  <c r="AK907" i="5" a="1"/>
  <c r="AK907" i="5" s="1"/>
  <c r="AK891" i="5" a="1"/>
  <c r="AK891" i="5" s="1"/>
  <c r="AK875" i="5" a="1"/>
  <c r="AK875" i="5" s="1"/>
  <c r="AK857" i="5" a="1"/>
  <c r="AK857" i="5" s="1"/>
  <c r="AK824" i="5" a="1"/>
  <c r="AK824" i="5" s="1"/>
  <c r="AK808" i="5" a="1"/>
  <c r="AK808" i="5" s="1"/>
  <c r="AK792" i="5" a="1"/>
  <c r="AK792" i="5" s="1"/>
  <c r="AK776" i="5" a="1"/>
  <c r="AK776" i="5" s="1"/>
  <c r="AK760" i="5" a="1"/>
  <c r="AK760" i="5" s="1"/>
  <c r="AK744" i="5" a="1"/>
  <c r="AK744" i="5" s="1"/>
  <c r="AK728" i="5" a="1"/>
  <c r="AK728" i="5" s="1"/>
  <c r="AK712" i="5" a="1"/>
  <c r="AK712" i="5" s="1"/>
  <c r="AK680" i="5" a="1"/>
  <c r="AK680" i="5" s="1"/>
  <c r="AK664" i="5" a="1"/>
  <c r="AK664" i="5" s="1"/>
  <c r="AK648" i="5" a="1"/>
  <c r="AK648" i="5" s="1"/>
  <c r="AK616" i="5" a="1"/>
  <c r="AK616" i="5" s="1"/>
  <c r="AK583" i="5" a="1"/>
  <c r="AK583" i="5" s="1"/>
  <c r="AK86" i="5" a="1"/>
  <c r="AK86" i="5" s="1"/>
  <c r="AK70" i="5" a="1"/>
  <c r="AK70" i="5" s="1"/>
  <c r="AK38" i="5" a="1"/>
  <c r="AK38" i="5" s="1"/>
  <c r="AK22" i="5" a="1"/>
  <c r="AK22" i="5" s="1"/>
  <c r="AK6" i="5" a="1"/>
  <c r="AK6" i="5" s="1"/>
  <c r="AK1236" i="5" a="1"/>
  <c r="AK1236" i="5" s="1"/>
  <c r="AK1220" i="5" a="1"/>
  <c r="AK1220" i="5" s="1"/>
  <c r="AK1188" i="5" a="1"/>
  <c r="AK1188" i="5" s="1"/>
  <c r="AK1156" i="5" a="1"/>
  <c r="AK1156" i="5" s="1"/>
  <c r="AK1138" i="5" a="1"/>
  <c r="AK1138" i="5" s="1"/>
  <c r="AK1124" i="5" a="1"/>
  <c r="AK1124" i="5" s="1"/>
  <c r="AK1107" i="5" a="1"/>
  <c r="AK1107" i="5" s="1"/>
  <c r="AK1074" i="5" a="1"/>
  <c r="AK1074" i="5" s="1"/>
  <c r="AK1058" i="5" a="1"/>
  <c r="AK1058" i="5" s="1"/>
  <c r="AK1042" i="5" a="1"/>
  <c r="AK1042" i="5" s="1"/>
  <c r="AK1028" i="5" a="1"/>
  <c r="AK1028" i="5" s="1"/>
  <c r="AK1010" i="5" a="1"/>
  <c r="AK1010" i="5" s="1"/>
  <c r="AK996" i="5" a="1"/>
  <c r="AK996" i="5" s="1"/>
  <c r="AK965" i="5" a="1"/>
  <c r="AK965" i="5" s="1"/>
  <c r="AK947" i="5" a="1"/>
  <c r="AK947" i="5" s="1"/>
  <c r="AK933" i="5" a="1"/>
  <c r="AK933" i="5" s="1"/>
  <c r="AK902" i="5" a="1"/>
  <c r="AK902" i="5" s="1"/>
  <c r="AK870" i="5" a="1"/>
  <c r="AK870" i="5" s="1"/>
  <c r="AK836" i="5" a="1"/>
  <c r="AK836" i="5" s="1"/>
  <c r="AK804" i="5" a="1"/>
  <c r="AK804" i="5" s="1"/>
  <c r="AK772" i="5" a="1"/>
  <c r="AK772" i="5" s="1"/>
  <c r="AK740" i="5" a="1"/>
  <c r="AK740" i="5" s="1"/>
  <c r="AK724" i="5" a="1"/>
  <c r="AK724" i="5" s="1"/>
  <c r="AK692" i="5" a="1"/>
  <c r="AK692" i="5" s="1"/>
  <c r="AK676" i="5" a="1"/>
  <c r="AK676" i="5" s="1"/>
  <c r="AK660" i="5" a="1"/>
  <c r="AK660" i="5" s="1"/>
  <c r="AK628" i="5" a="1"/>
  <c r="AK628" i="5" s="1"/>
  <c r="AK612" i="5" a="1"/>
  <c r="AK612" i="5" s="1"/>
  <c r="AK81" i="5" a="1"/>
  <c r="AK81" i="5" s="1"/>
  <c r="AK65" i="5" a="1"/>
  <c r="AK65" i="5" s="1"/>
  <c r="AK49" i="5" a="1"/>
  <c r="AK49" i="5" s="1"/>
  <c r="AK33" i="5" a="1"/>
  <c r="AK33" i="5" s="1"/>
  <c r="AK17" i="5" a="1"/>
  <c r="AK17" i="5" s="1"/>
  <c r="AK1249" i="5" a="1"/>
  <c r="AK1249" i="5" s="1"/>
  <c r="AK1235" i="5" a="1"/>
  <c r="AK1235" i="5" s="1"/>
  <c r="AK1219" i="5" a="1"/>
  <c r="AK1219" i="5" s="1"/>
  <c r="AK1203" i="5" a="1"/>
  <c r="AK1203" i="5" s="1"/>
  <c r="AK1171" i="5" a="1"/>
  <c r="AK1171" i="5" s="1"/>
  <c r="AK1137" i="5" a="1"/>
  <c r="AK1137" i="5" s="1"/>
  <c r="AK1106" i="5" a="1"/>
  <c r="AK1106" i="5" s="1"/>
  <c r="AK1090" i="5" a="1"/>
  <c r="AK1090" i="5" s="1"/>
  <c r="AK1060" i="5" a="1"/>
  <c r="AK1060" i="5" s="1"/>
  <c r="AK1013" i="5" a="1"/>
  <c r="AK1013" i="5" s="1"/>
  <c r="AK968" i="5" a="1"/>
  <c r="AK968" i="5" s="1"/>
  <c r="AK936" i="5" a="1"/>
  <c r="AK936" i="5" s="1"/>
  <c r="AK917" i="5" a="1"/>
  <c r="AK917" i="5" s="1"/>
  <c r="AK901" i="5" a="1"/>
  <c r="AK901" i="5" s="1"/>
  <c r="AK885" i="5" a="1"/>
  <c r="AK885" i="5" s="1"/>
  <c r="AK869" i="5" a="1"/>
  <c r="AK869" i="5" s="1"/>
  <c r="AK855" i="5" a="1"/>
  <c r="AK855" i="5" s="1"/>
  <c r="AK823" i="5" a="1"/>
  <c r="AK823" i="5" s="1"/>
  <c r="AK791" i="5" a="1"/>
  <c r="AK791" i="5" s="1"/>
  <c r="AK759" i="5" a="1"/>
  <c r="AK759" i="5" s="1"/>
  <c r="AK727" i="5" a="1"/>
  <c r="AK727" i="5" s="1"/>
  <c r="AK695" i="5" a="1"/>
  <c r="AK695" i="5" s="1"/>
  <c r="AK679" i="5" a="1"/>
  <c r="AK679" i="5" s="1"/>
  <c r="AK663" i="5" a="1"/>
  <c r="AK663" i="5" s="1"/>
  <c r="AK631" i="5" a="1"/>
  <c r="AK631" i="5" s="1"/>
  <c r="AK72" i="5" a="1"/>
  <c r="AK72" i="5" s="1"/>
  <c r="AK56" i="5" a="1"/>
  <c r="AK56" i="5" s="1"/>
  <c r="AK40" i="5" a="1"/>
  <c r="AK40" i="5" s="1"/>
  <c r="AK8" i="5" a="1"/>
  <c r="AK8" i="5" s="1"/>
  <c r="AK1285" i="5" a="1"/>
  <c r="AK1285" i="5" s="1"/>
  <c r="AK1269" i="5" a="1"/>
  <c r="AK1269" i="5" s="1"/>
  <c r="AK1238" i="5" a="1"/>
  <c r="AK1238" i="5" s="1"/>
  <c r="AK1222" i="5" a="1"/>
  <c r="AK1222" i="5" s="1"/>
  <c r="AK1190" i="5" a="1"/>
  <c r="AK1190" i="5" s="1"/>
  <c r="AK1158" i="5" a="1"/>
  <c r="AK1158" i="5" s="1"/>
  <c r="AK1144" i="5" a="1"/>
  <c r="AK1144" i="5" s="1"/>
  <c r="AK1126" i="5" a="1"/>
  <c r="AK1126" i="5" s="1"/>
  <c r="AK1112" i="5" a="1"/>
  <c r="AK1112" i="5" s="1"/>
  <c r="AK1096" i="5" a="1"/>
  <c r="AK1096" i="5" s="1"/>
  <c r="AK1079" i="5" a="1"/>
  <c r="AK1079" i="5" s="1"/>
  <c r="AK1047" i="5" a="1"/>
  <c r="AK1047" i="5" s="1"/>
  <c r="AK1030" i="5" a="1"/>
  <c r="AK1030" i="5" s="1"/>
  <c r="AK1016" i="5" a="1"/>
  <c r="AK1016" i="5" s="1"/>
  <c r="AK998" i="5" a="1"/>
  <c r="AK998" i="5" s="1"/>
  <c r="AK981" i="5" a="1"/>
  <c r="AK981" i="5" s="1"/>
  <c r="AK949" i="5" a="1"/>
  <c r="AK949" i="5" s="1"/>
  <c r="AK932" i="5" a="1"/>
  <c r="AK932" i="5" s="1"/>
  <c r="AK900" i="5" a="1"/>
  <c r="AK900" i="5" s="1"/>
  <c r="AK868" i="5" a="1"/>
  <c r="AK868" i="5" s="1"/>
  <c r="AK838" i="5" a="1"/>
  <c r="AK838" i="5" s="1"/>
  <c r="AK806" i="5" a="1"/>
  <c r="AK806" i="5" s="1"/>
  <c r="AK774" i="5" a="1"/>
  <c r="AK774" i="5" s="1"/>
  <c r="AK742" i="5" a="1"/>
  <c r="AK742" i="5" s="1"/>
  <c r="AK726" i="5" a="1"/>
  <c r="AK726" i="5" s="1"/>
  <c r="AK710" i="5" a="1"/>
  <c r="AK710" i="5" s="1"/>
  <c r="AK678" i="5" a="1"/>
  <c r="AK678" i="5" s="1"/>
  <c r="AK662" i="5" a="1"/>
  <c r="AK662" i="5" s="1"/>
  <c r="AK646" i="5" a="1"/>
  <c r="AK646" i="5" s="1"/>
  <c r="AK614" i="5" a="1"/>
  <c r="AK614" i="5" s="1"/>
  <c r="AK595" i="5" a="1"/>
  <c r="AK595" i="5" s="1"/>
  <c r="AK570" i="5" a="1"/>
  <c r="AK570" i="5" s="1"/>
  <c r="AK525" i="5" a="1"/>
  <c r="AK525" i="5" s="1"/>
  <c r="AK511" i="5" a="1"/>
  <c r="AK511" i="5" s="1"/>
  <c r="AK493" i="5" a="1"/>
  <c r="AK493" i="5" s="1"/>
  <c r="AK479" i="5" a="1"/>
  <c r="AK479" i="5" s="1"/>
  <c r="AK461" i="5" a="1"/>
  <c r="AK461" i="5" s="1"/>
  <c r="AK447" i="5" a="1"/>
  <c r="AK447" i="5" s="1"/>
  <c r="AK429" i="5" a="1"/>
  <c r="AK429" i="5" s="1"/>
  <c r="AK415" i="5" a="1"/>
  <c r="AK415" i="5" s="1"/>
  <c r="AK397" i="5" a="1"/>
  <c r="AK397" i="5" s="1"/>
  <c r="AK381" i="5" a="1"/>
  <c r="AK381" i="5" s="1"/>
  <c r="AK365" i="5" a="1"/>
  <c r="AK365" i="5" s="1"/>
  <c r="AK349" i="5" a="1"/>
  <c r="AK349" i="5" s="1"/>
  <c r="AK333" i="5" a="1"/>
  <c r="AK333" i="5" s="1"/>
  <c r="AK301" i="5" a="1"/>
  <c r="AK301" i="5" s="1"/>
  <c r="AK285" i="5" a="1"/>
  <c r="AK285" i="5" s="1"/>
  <c r="AK269" i="5" a="1"/>
  <c r="AK269" i="5" s="1"/>
  <c r="AK250" i="5" a="1"/>
  <c r="AK250" i="5" s="1"/>
  <c r="AK234" i="5" a="1"/>
  <c r="AK234" i="5" s="1"/>
  <c r="AK218" i="5" a="1"/>
  <c r="AK218" i="5" s="1"/>
  <c r="AK202" i="5" a="1"/>
  <c r="AK202" i="5" s="1"/>
  <c r="AK186" i="5" a="1"/>
  <c r="AK186" i="5" s="1"/>
  <c r="AK170" i="5" a="1"/>
  <c r="AK170" i="5" s="1"/>
  <c r="AK154" i="5" a="1"/>
  <c r="AK154" i="5" s="1"/>
  <c r="AK138" i="5" a="1"/>
  <c r="AK138" i="5" s="1"/>
  <c r="AK105" i="5" a="1"/>
  <c r="AK105" i="5" s="1"/>
  <c r="AK572" i="5" a="1"/>
  <c r="AK572" i="5" s="1"/>
  <c r="AK556" i="5" a="1"/>
  <c r="AK556" i="5" s="1"/>
  <c r="AK537" i="5" a="1"/>
  <c r="AK537" i="5" s="1"/>
  <c r="AK492" i="5" a="1"/>
  <c r="AK492" i="5" s="1"/>
  <c r="AK474" i="5" a="1"/>
  <c r="AK474" i="5" s="1"/>
  <c r="AK428" i="5" a="1"/>
  <c r="AK428" i="5" s="1"/>
  <c r="AK410" i="5" a="1"/>
  <c r="AK410" i="5" s="1"/>
  <c r="AK380" i="5" a="1"/>
  <c r="AK380" i="5" s="1"/>
  <c r="AK364" i="5" a="1"/>
  <c r="AK364" i="5" s="1"/>
  <c r="AK348" i="5" a="1"/>
  <c r="AK348" i="5" s="1"/>
  <c r="AK332" i="5" a="1"/>
  <c r="AK332" i="5" s="1"/>
  <c r="AK316" i="5" a="1"/>
  <c r="AK316" i="5" s="1"/>
  <c r="AK300" i="5" a="1"/>
  <c r="AK300" i="5" s="1"/>
  <c r="AK284" i="5" a="1"/>
  <c r="AK284" i="5" s="1"/>
  <c r="AK252" i="5" a="1"/>
  <c r="AK252" i="5" s="1"/>
  <c r="AK236" i="5" a="1"/>
  <c r="AK236" i="5" s="1"/>
  <c r="AK220" i="5" a="1"/>
  <c r="AK220" i="5" s="1"/>
  <c r="AK204" i="5" a="1"/>
  <c r="AK204" i="5" s="1"/>
  <c r="AK172" i="5" a="1"/>
  <c r="AK172" i="5" s="1"/>
  <c r="AK156" i="5" a="1"/>
  <c r="AK156" i="5" s="1"/>
  <c r="AK140" i="5" a="1"/>
  <c r="AK140" i="5" s="1"/>
  <c r="AK124" i="5" a="1"/>
  <c r="AK124" i="5" s="1"/>
  <c r="AK111" i="5" a="1"/>
  <c r="AK111" i="5" s="1"/>
  <c r="AK594" i="5" a="1"/>
  <c r="AK594" i="5" s="1"/>
  <c r="AK578" i="5" a="1"/>
  <c r="AK578" i="5" s="1"/>
  <c r="AK562" i="5" a="1"/>
  <c r="AK562" i="5" s="1"/>
  <c r="AK530" i="5" a="1"/>
  <c r="AK530" i="5" s="1"/>
  <c r="AK516" i="5" a="1"/>
  <c r="AK516" i="5" s="1"/>
  <c r="AK498" i="5" a="1"/>
  <c r="AK498" i="5" s="1"/>
  <c r="AK466" i="5" a="1"/>
  <c r="AK466" i="5" s="1"/>
  <c r="AK452" i="5" a="1"/>
  <c r="AK452" i="5" s="1"/>
  <c r="AK434" i="5" a="1"/>
  <c r="AK434" i="5" s="1"/>
  <c r="AK402" i="5" a="1"/>
  <c r="AK402" i="5" s="1"/>
  <c r="AK373" i="5" a="1"/>
  <c r="AK373" i="5" s="1"/>
  <c r="AK341" i="5" a="1"/>
  <c r="AK341" i="5" s="1"/>
  <c r="AK309" i="5" a="1"/>
  <c r="AK309" i="5" s="1"/>
  <c r="AK293" i="5" a="1"/>
  <c r="AK293" i="5" s="1"/>
  <c r="AK277" i="5" a="1"/>
  <c r="AK277" i="5" s="1"/>
  <c r="AK261" i="5" a="1"/>
  <c r="AK261" i="5" s="1"/>
  <c r="AK245" i="5" a="1"/>
  <c r="AK245" i="5" s="1"/>
  <c r="AK229" i="5" a="1"/>
  <c r="AK229" i="5" s="1"/>
  <c r="AK197" i="5" a="1"/>
  <c r="AK197" i="5" s="1"/>
  <c r="AK181" i="5" a="1"/>
  <c r="AK181" i="5" s="1"/>
  <c r="AK149" i="5" a="1"/>
  <c r="AK149" i="5" s="1"/>
  <c r="AK133" i="5" a="1"/>
  <c r="AK133" i="5" s="1"/>
  <c r="AK117" i="5" a="1"/>
  <c r="AK117" i="5" s="1"/>
  <c r="AK100" i="5" a="1"/>
  <c r="AK100" i="5" s="1"/>
  <c r="AK574" i="5" a="1"/>
  <c r="AK574" i="5" s="1"/>
  <c r="AK545" i="5" a="1"/>
  <c r="AK545" i="5" s="1"/>
  <c r="AK529" i="5" a="1"/>
  <c r="AK529" i="5" s="1"/>
  <c r="AK515" i="5" a="1"/>
  <c r="AK515" i="5" s="1"/>
  <c r="AK497" i="5" a="1"/>
  <c r="AK497" i="5" s="1"/>
  <c r="AK483" i="5" a="1"/>
  <c r="AK483" i="5" s="1"/>
  <c r="AK465" i="5" a="1"/>
  <c r="AK465" i="5" s="1"/>
  <c r="AK451" i="5" a="1"/>
  <c r="AK451" i="5" s="1"/>
  <c r="AK433" i="5" a="1"/>
  <c r="AK433" i="5" s="1"/>
  <c r="AK419" i="5" a="1"/>
  <c r="AK419" i="5" s="1"/>
  <c r="AK401" i="5" a="1"/>
  <c r="AK401" i="5" s="1"/>
  <c r="AK388" i="5" a="1"/>
  <c r="AK388" i="5" s="1"/>
  <c r="AK372" i="5" a="1"/>
  <c r="AK372" i="5" s="1"/>
  <c r="AK356" i="5" a="1"/>
  <c r="AK356" i="5" s="1"/>
  <c r="AK340" i="5" a="1"/>
  <c r="AK340" i="5" s="1"/>
  <c r="AK324" i="5" a="1"/>
  <c r="AK324" i="5" s="1"/>
  <c r="AK292" i="5" a="1"/>
  <c r="AK292" i="5" s="1"/>
  <c r="AK276" i="5" a="1"/>
  <c r="AK276" i="5" s="1"/>
  <c r="AK260" i="5" a="1"/>
  <c r="AK260" i="5" s="1"/>
  <c r="AK244" i="5" a="1"/>
  <c r="AK244" i="5" s="1"/>
  <c r="AK228" i="5" a="1"/>
  <c r="AK228" i="5" s="1"/>
  <c r="AK212" i="5" a="1"/>
  <c r="AK212" i="5" s="1"/>
  <c r="AK196" i="5" a="1"/>
  <c r="AK196" i="5" s="1"/>
  <c r="AK164" i="5" a="1"/>
  <c r="AK164" i="5" s="1"/>
  <c r="AK148" i="5" a="1"/>
  <c r="AK148" i="5" s="1"/>
  <c r="AK132" i="5" a="1"/>
  <c r="AK132" i="5" s="1"/>
  <c r="AK116" i="5" a="1"/>
  <c r="AK116" i="5" s="1"/>
  <c r="AK96" i="5" a="1"/>
  <c r="AK96" i="5" s="1"/>
  <c r="AL41" i="5" a="1"/>
  <c r="AL41" i="5" s="1"/>
  <c r="AM41" i="5" a="1"/>
  <c r="AM41" i="5" s="1"/>
  <c r="AL85" i="5" a="1"/>
  <c r="AL85" i="5" s="1"/>
  <c r="AM85" i="5" a="1"/>
  <c r="AM85" i="5" s="1"/>
  <c r="AL144" i="5" a="1"/>
  <c r="AL144" i="5" s="1"/>
  <c r="AM144" i="5" a="1"/>
  <c r="AM144" i="5" s="1"/>
  <c r="AL180" i="5" a="1"/>
  <c r="AL180" i="5" s="1"/>
  <c r="AM180" i="5" a="1"/>
  <c r="AM180" i="5" s="1"/>
  <c r="AL222" i="5" a="1"/>
  <c r="AL222" i="5" s="1"/>
  <c r="AM222" i="5" a="1"/>
  <c r="AM222" i="5" s="1"/>
  <c r="AL259" i="5" a="1"/>
  <c r="AL259" i="5" s="1"/>
  <c r="AM259" i="5" a="1"/>
  <c r="AM259" i="5" s="1"/>
  <c r="AL296" i="5" a="1"/>
  <c r="AL296" i="5" s="1"/>
  <c r="AM296" i="5" a="1"/>
  <c r="AM296" i="5" s="1"/>
  <c r="AL339" i="5" a="1"/>
  <c r="AL339" i="5" s="1"/>
  <c r="AM339" i="5" a="1"/>
  <c r="AM339" i="5" s="1"/>
  <c r="AL375" i="5" a="1"/>
  <c r="AL375" i="5" s="1"/>
  <c r="AM375" i="5" a="1"/>
  <c r="AM375" i="5" s="1"/>
  <c r="AL403" i="5" a="1"/>
  <c r="AL403" i="5" s="1"/>
  <c r="AM403" i="5" a="1"/>
  <c r="AM403" i="5" s="1"/>
  <c r="AL439" i="5" a="1"/>
  <c r="AL439" i="5" s="1"/>
  <c r="AM439" i="5" a="1"/>
  <c r="AM439" i="5" s="1"/>
  <c r="AL467" i="5" a="1"/>
  <c r="AL467" i="5" s="1"/>
  <c r="AM467" i="5" a="1"/>
  <c r="AM467" i="5" s="1"/>
  <c r="AL503" i="5" a="1"/>
  <c r="AL503" i="5" s="1"/>
  <c r="AM503" i="5" a="1"/>
  <c r="AM503" i="5" s="1"/>
  <c r="AL531" i="5" a="1"/>
  <c r="AL531" i="5" s="1"/>
  <c r="AM531" i="5" a="1"/>
  <c r="AM531" i="5" s="1"/>
  <c r="AL555" i="5" a="1"/>
  <c r="AL555" i="5" s="1"/>
  <c r="AM555" i="5" a="1"/>
  <c r="AM555" i="5" s="1"/>
  <c r="AL596" i="5" a="1"/>
  <c r="AL596" i="5" s="1"/>
  <c r="AM596" i="5" a="1"/>
  <c r="AM596" i="5" s="1"/>
  <c r="AL623" i="5" a="1"/>
  <c r="AL623" i="5" s="1"/>
  <c r="AM623" i="5" a="1"/>
  <c r="AM623" i="5" s="1"/>
  <c r="AL651" i="5" a="1"/>
  <c r="AL651" i="5" s="1"/>
  <c r="AM651" i="5" a="1"/>
  <c r="AM651" i="5" s="1"/>
  <c r="AL687" i="5" a="1"/>
  <c r="AL687" i="5" s="1"/>
  <c r="AM687" i="5" a="1"/>
  <c r="AM687" i="5" s="1"/>
  <c r="AL715" i="5" a="1"/>
  <c r="AL715" i="5" s="1"/>
  <c r="AM715" i="5" a="1"/>
  <c r="AM715" i="5" s="1"/>
  <c r="AL743" i="5" a="1"/>
  <c r="AL743" i="5" s="1"/>
  <c r="AM743" i="5" a="1"/>
  <c r="AM743" i="5" s="1"/>
  <c r="AL775" i="5" a="1"/>
  <c r="AL775" i="5" s="1"/>
  <c r="AM775" i="5" a="1"/>
  <c r="AM775" i="5" s="1"/>
  <c r="AL807" i="5" a="1"/>
  <c r="AL807" i="5" s="1"/>
  <c r="AM807" i="5" a="1"/>
  <c r="AM807" i="5" s="1"/>
  <c r="AL839" i="5" a="1"/>
  <c r="AL839" i="5" s="1"/>
  <c r="AM839" i="5" a="1"/>
  <c r="AM839" i="5" s="1"/>
  <c r="AL871" i="5" a="1"/>
  <c r="AL871" i="5" s="1"/>
  <c r="AM871" i="5" a="1"/>
  <c r="AM871" i="5" s="1"/>
  <c r="AL903" i="5" a="1"/>
  <c r="AL903" i="5" s="1"/>
  <c r="AM903" i="5" a="1"/>
  <c r="AM903" i="5" s="1"/>
  <c r="AL935" i="5" a="1"/>
  <c r="AL935" i="5" s="1"/>
  <c r="AM935" i="5" a="1"/>
  <c r="AM935" i="5" s="1"/>
  <c r="AL967" i="5" a="1"/>
  <c r="AL967" i="5" s="1"/>
  <c r="AM967" i="5" a="1"/>
  <c r="AM967" i="5" s="1"/>
  <c r="AL999" i="5" a="1"/>
  <c r="AL999" i="5" s="1"/>
  <c r="AM999" i="5" a="1"/>
  <c r="AM999" i="5" s="1"/>
  <c r="AL1031" i="5" a="1"/>
  <c r="AL1031" i="5" s="1"/>
  <c r="AM1031" i="5" a="1"/>
  <c r="AM1031" i="5" s="1"/>
  <c r="AL1063" i="5" a="1"/>
  <c r="AL1063" i="5" s="1"/>
  <c r="AM1063" i="5" a="1"/>
  <c r="AM1063" i="5" s="1"/>
  <c r="AL1095" i="5" a="1"/>
  <c r="AL1095" i="5" s="1"/>
  <c r="AM1095" i="5" a="1"/>
  <c r="AM1095" i="5" s="1"/>
  <c r="AL1127" i="5" a="1"/>
  <c r="AL1127" i="5" s="1"/>
  <c r="AM1127" i="5" a="1"/>
  <c r="AM1127" i="5" s="1"/>
  <c r="AL1159" i="5" a="1"/>
  <c r="AL1159" i="5" s="1"/>
  <c r="AM1159" i="5" a="1"/>
  <c r="AM1159" i="5" s="1"/>
  <c r="AL1191" i="5" a="1"/>
  <c r="AL1191" i="5" s="1"/>
  <c r="AM1191" i="5" a="1"/>
  <c r="AM1191" i="5" s="1"/>
  <c r="AL1217" i="5" a="1"/>
  <c r="AL1217" i="5" s="1"/>
  <c r="AM1217" i="5" a="1"/>
  <c r="AM1217" i="5" s="1"/>
  <c r="AL1233" i="5" a="1"/>
  <c r="AL1233" i="5" s="1"/>
  <c r="AM1233" i="5" a="1"/>
  <c r="AM1233" i="5" s="1"/>
  <c r="AL1250" i="5" a="1"/>
  <c r="AL1250" i="5" s="1"/>
  <c r="AM1250" i="5" a="1"/>
  <c r="AM1250" i="5" s="1"/>
  <c r="AL1266" i="5" a="1"/>
  <c r="AL1266" i="5" s="1"/>
  <c r="AM1266" i="5" a="1"/>
  <c r="AM1266" i="5" s="1"/>
  <c r="AL1282" i="5" a="1"/>
  <c r="AL1282" i="5" s="1"/>
  <c r="AM1282" i="5" a="1"/>
  <c r="AM1282" i="5" s="1"/>
  <c r="AL10" i="5" a="1"/>
  <c r="AL10" i="5" s="1"/>
  <c r="AM10" i="5" a="1"/>
  <c r="AM10" i="5" s="1"/>
  <c r="AL54" i="5" a="1"/>
  <c r="AL54" i="5" s="1"/>
  <c r="AM54" i="5" a="1"/>
  <c r="AM54" i="5" s="1"/>
  <c r="AL97" i="5" a="1"/>
  <c r="AL97" i="5" s="1"/>
  <c r="AM97" i="5" a="1"/>
  <c r="AM97" i="5" s="1"/>
  <c r="AL147" i="5" a="1"/>
  <c r="AL147" i="5" s="1"/>
  <c r="AM147" i="5" a="1"/>
  <c r="AM147" i="5" s="1"/>
  <c r="AL183" i="5" a="1"/>
  <c r="AL183" i="5" s="1"/>
  <c r="AM183" i="5" a="1"/>
  <c r="AM183" i="5" s="1"/>
  <c r="AL217" i="5" a="1"/>
  <c r="AL217" i="5" s="1"/>
  <c r="AM217" i="5" a="1"/>
  <c r="AM217" i="5" s="1"/>
  <c r="AL281" i="5" a="1"/>
  <c r="AL281" i="5" s="1"/>
  <c r="AM281" i="5" a="1"/>
  <c r="AM281" i="5" s="1"/>
  <c r="AL317" i="5" a="1"/>
  <c r="AL317" i="5" s="1"/>
  <c r="AM317" i="5" a="1"/>
  <c r="AM317" i="5" s="1"/>
  <c r="AL363" i="5" a="1"/>
  <c r="AL363" i="5" s="1"/>
  <c r="AM363" i="5" a="1"/>
  <c r="AM363" i="5" s="1"/>
  <c r="AL399" i="5" a="1"/>
  <c r="AL399" i="5" s="1"/>
  <c r="AM399" i="5" a="1"/>
  <c r="AM399" i="5" s="1"/>
  <c r="AL427" i="5" a="1"/>
  <c r="AL427" i="5" s="1"/>
  <c r="AM427" i="5" a="1"/>
  <c r="AM427" i="5" s="1"/>
  <c r="AL463" i="5" a="1"/>
  <c r="AL463" i="5" s="1"/>
  <c r="AM463" i="5" a="1"/>
  <c r="AM463" i="5" s="1"/>
  <c r="AL491" i="5" a="1"/>
  <c r="AL491" i="5" s="1"/>
  <c r="AM491" i="5" a="1"/>
  <c r="AM491" i="5" s="1"/>
  <c r="AL527" i="5" a="1"/>
  <c r="AL527" i="5" s="1"/>
  <c r="AM527" i="5" a="1"/>
  <c r="AM527" i="5" s="1"/>
  <c r="AL552" i="5" a="1"/>
  <c r="AL552" i="5" s="1"/>
  <c r="AM552" i="5" a="1"/>
  <c r="AM552" i="5" s="1"/>
  <c r="AL575" i="5" a="1"/>
  <c r="AL575" i="5" s="1"/>
  <c r="AM575" i="5" a="1"/>
  <c r="AM575" i="5" s="1"/>
  <c r="AL618" i="5" a="1"/>
  <c r="AL618" i="5" s="1"/>
  <c r="AM618" i="5" a="1"/>
  <c r="AM618" i="5" s="1"/>
  <c r="AL654" i="5" a="1"/>
  <c r="AL654" i="5" s="1"/>
  <c r="AM654" i="5" a="1"/>
  <c r="AM654" i="5" s="1"/>
  <c r="AL682" i="5" a="1"/>
  <c r="AL682" i="5" s="1"/>
  <c r="AM682" i="5" a="1"/>
  <c r="AM682" i="5" s="1"/>
  <c r="AL718" i="5" a="1"/>
  <c r="AL718" i="5" s="1"/>
  <c r="AM718" i="5" a="1"/>
  <c r="AM718" i="5" s="1"/>
  <c r="AL745" i="5" a="1"/>
  <c r="AL745" i="5" s="1"/>
  <c r="AM745" i="5" a="1"/>
  <c r="AM745" i="5" s="1"/>
  <c r="AL777" i="5" a="1"/>
  <c r="AL777" i="5" s="1"/>
  <c r="AM777" i="5" a="1"/>
  <c r="AM777" i="5" s="1"/>
  <c r="AL809" i="5" a="1"/>
  <c r="AL809" i="5" s="1"/>
  <c r="AM809" i="5" a="1"/>
  <c r="AM809" i="5" s="1"/>
  <c r="AL841" i="5" a="1"/>
  <c r="AL841" i="5" s="1"/>
  <c r="AM841" i="5" a="1"/>
  <c r="AM841" i="5" s="1"/>
  <c r="AL873" i="5" a="1"/>
  <c r="AL873" i="5" s="1"/>
  <c r="AM873" i="5" a="1"/>
  <c r="AM873" i="5" s="1"/>
  <c r="AL905" i="5" a="1"/>
  <c r="AL905" i="5" s="1"/>
  <c r="AM905" i="5" a="1"/>
  <c r="AM905" i="5" s="1"/>
  <c r="AL937" i="5" a="1"/>
  <c r="AL937" i="5" s="1"/>
  <c r="AM937" i="5" a="1"/>
  <c r="AM937" i="5" s="1"/>
  <c r="AL969" i="5" a="1"/>
  <c r="AL969" i="5" s="1"/>
  <c r="AM969" i="5" a="1"/>
  <c r="AM969" i="5" s="1"/>
  <c r="AL1001" i="5" a="1"/>
  <c r="AL1001" i="5" s="1"/>
  <c r="AM1001" i="5" a="1"/>
  <c r="AM1001" i="5" s="1"/>
  <c r="AL1033" i="5" a="1"/>
  <c r="AL1033" i="5" s="1"/>
  <c r="AM1033" i="5" a="1"/>
  <c r="AM1033" i="5" s="1"/>
  <c r="AL1065" i="5" a="1"/>
  <c r="AL1065" i="5" s="1"/>
  <c r="AM1065" i="5" a="1"/>
  <c r="AM1065" i="5" s="1"/>
  <c r="AL1097" i="5" a="1"/>
  <c r="AL1097" i="5" s="1"/>
  <c r="AM1097" i="5" a="1"/>
  <c r="AM1097" i="5" s="1"/>
  <c r="AL1129" i="5" a="1"/>
  <c r="AL1129" i="5" s="1"/>
  <c r="AM1129" i="5" a="1"/>
  <c r="AM1129" i="5" s="1"/>
  <c r="AL1161" i="5" a="1"/>
  <c r="AL1161" i="5" s="1"/>
  <c r="AM1161" i="5" a="1"/>
  <c r="AM1161" i="5" s="1"/>
  <c r="AL1193" i="5" a="1"/>
  <c r="AL1193" i="5" s="1"/>
  <c r="AM1193" i="5" a="1"/>
  <c r="AM1193" i="5" s="1"/>
  <c r="AL1218" i="5" a="1"/>
  <c r="AL1218" i="5" s="1"/>
  <c r="AM1218" i="5" a="1"/>
  <c r="AM1218" i="5" s="1"/>
  <c r="AL1234" i="5" a="1"/>
  <c r="AL1234" i="5" s="1"/>
  <c r="AM1234" i="5" a="1"/>
  <c r="AM1234" i="5" s="1"/>
  <c r="AL1251" i="5" a="1"/>
  <c r="AL1251" i="5" s="1"/>
  <c r="AM1251" i="5" a="1"/>
  <c r="AM1251" i="5" s="1"/>
  <c r="AL1267" i="5" a="1"/>
  <c r="AL1267" i="5" s="1"/>
  <c r="AM1267" i="5" a="1"/>
  <c r="AM1267" i="5" s="1"/>
  <c r="AL1283" i="5" a="1"/>
  <c r="AL1283" i="5" s="1"/>
  <c r="AM1283" i="5" a="1"/>
  <c r="AM1283" i="5" s="1"/>
  <c r="K2" i="4" a="1"/>
  <c r="K2" i="4" s="1"/>
  <c r="Y99" i="5" l="1"/>
  <c r="Y103" i="5"/>
  <c r="Y107" i="5"/>
  <c r="Y111" i="5"/>
  <c r="Y115" i="5"/>
  <c r="Y119" i="5"/>
  <c r="Y123" i="5"/>
  <c r="Y127" i="5"/>
  <c r="Y131" i="5"/>
  <c r="Y135" i="5"/>
  <c r="Y139" i="5"/>
  <c r="Y143" i="5"/>
  <c r="Y147" i="5"/>
  <c r="Y151" i="5"/>
  <c r="Y155" i="5"/>
  <c r="Y159" i="5"/>
  <c r="Y163" i="5"/>
  <c r="Y100" i="5"/>
  <c r="Y104" i="5"/>
  <c r="Y108" i="5"/>
  <c r="Y112" i="5"/>
  <c r="Y116" i="5"/>
  <c r="Y120" i="5"/>
  <c r="Y124" i="5"/>
  <c r="Y128" i="5"/>
  <c r="Y132" i="5"/>
  <c r="Y136" i="5"/>
  <c r="Y140" i="5"/>
  <c r="Y144" i="5"/>
  <c r="Y148" i="5"/>
  <c r="Y152" i="5"/>
  <c r="Y156" i="5"/>
  <c r="Y160" i="5"/>
  <c r="Y164" i="5"/>
  <c r="Y101" i="5"/>
  <c r="Y105" i="5"/>
  <c r="Y109" i="5"/>
  <c r="Y113" i="5"/>
  <c r="Y117" i="5"/>
  <c r="Y121" i="5"/>
  <c r="Y125" i="5"/>
  <c r="Y129" i="5"/>
  <c r="Y133" i="5"/>
  <c r="Y137" i="5"/>
  <c r="Y141" i="5"/>
  <c r="Y145" i="5"/>
  <c r="Y149" i="5"/>
  <c r="Y153" i="5"/>
  <c r="Y157" i="5"/>
  <c r="Y161" i="5"/>
  <c r="Y165" i="5"/>
  <c r="Y102" i="5"/>
  <c r="Y118" i="5"/>
  <c r="Y134" i="5"/>
  <c r="Y150" i="5"/>
  <c r="Y168" i="5"/>
  <c r="Y172" i="5"/>
  <c r="Y176" i="5"/>
  <c r="Y180" i="5"/>
  <c r="Y184" i="5"/>
  <c r="Y188" i="5"/>
  <c r="Y192" i="5"/>
  <c r="Y196" i="5"/>
  <c r="Y200" i="5"/>
  <c r="Y204" i="5"/>
  <c r="Y208" i="5"/>
  <c r="Y212" i="5"/>
  <c r="Y216" i="5"/>
  <c r="Y106" i="5"/>
  <c r="Y122" i="5"/>
  <c r="Y138" i="5"/>
  <c r="Y154" i="5"/>
  <c r="Y169" i="5"/>
  <c r="Y173" i="5"/>
  <c r="Y177" i="5"/>
  <c r="Y181" i="5"/>
  <c r="Y185" i="5"/>
  <c r="Y189" i="5"/>
  <c r="Y193" i="5"/>
  <c r="Y197" i="5"/>
  <c r="Y201" i="5"/>
  <c r="Y205" i="5"/>
  <c r="Y209" i="5"/>
  <c r="Y213" i="5"/>
  <c r="Y126" i="5"/>
  <c r="Y158" i="5"/>
  <c r="Y170" i="5"/>
  <c r="Y178" i="5"/>
  <c r="Y186" i="5"/>
  <c r="Y194" i="5"/>
  <c r="Y202" i="5"/>
  <c r="Y210" i="5"/>
  <c r="Y218" i="5"/>
  <c r="Y222" i="5"/>
  <c r="Y226" i="5"/>
  <c r="Y230" i="5"/>
  <c r="Y234" i="5"/>
  <c r="Y238" i="5"/>
  <c r="Y242" i="5"/>
  <c r="Y246" i="5"/>
  <c r="Y250" i="5"/>
  <c r="Y114" i="5"/>
  <c r="Y146" i="5"/>
  <c r="Y167" i="5"/>
  <c r="Y175" i="5"/>
  <c r="Y183" i="5"/>
  <c r="Y191" i="5"/>
  <c r="Y199" i="5"/>
  <c r="Y207" i="5"/>
  <c r="Y215" i="5"/>
  <c r="Y219" i="5"/>
  <c r="Y223" i="5"/>
  <c r="Y227" i="5"/>
  <c r="Y231" i="5"/>
  <c r="Y235" i="5"/>
  <c r="Y239" i="5"/>
  <c r="Y243" i="5"/>
  <c r="Y247" i="5"/>
  <c r="Y142" i="5"/>
  <c r="Y166" i="5"/>
  <c r="Y182" i="5"/>
  <c r="Y198" i="5"/>
  <c r="Y214" i="5"/>
  <c r="Y220" i="5"/>
  <c r="Y228" i="5"/>
  <c r="Y236" i="5"/>
  <c r="Y244" i="5"/>
  <c r="Y252" i="5"/>
  <c r="Y256" i="5"/>
  <c r="Y260" i="5"/>
  <c r="Y264" i="5"/>
  <c r="Y268" i="5"/>
  <c r="Y272" i="5"/>
  <c r="Y276" i="5"/>
  <c r="Y280" i="5"/>
  <c r="Y284" i="5"/>
  <c r="Y288" i="5"/>
  <c r="Y292" i="5"/>
  <c r="Y296" i="5"/>
  <c r="Y300" i="5"/>
  <c r="Y304" i="5"/>
  <c r="Y308" i="5"/>
  <c r="Y312" i="5"/>
  <c r="Y316" i="5"/>
  <c r="Y320" i="5"/>
  <c r="Y324" i="5"/>
  <c r="Y328" i="5"/>
  <c r="Y332" i="5"/>
  <c r="Y336" i="5"/>
  <c r="Y340" i="5"/>
  <c r="Y344" i="5"/>
  <c r="Y348" i="5"/>
  <c r="Y352" i="5"/>
  <c r="Y130" i="5"/>
  <c r="Y179" i="5"/>
  <c r="Y195" i="5"/>
  <c r="Y211" i="5"/>
  <c r="Y217" i="5"/>
  <c r="Y225" i="5"/>
  <c r="Y233" i="5"/>
  <c r="Y241" i="5"/>
  <c r="Y249" i="5"/>
  <c r="Y253" i="5"/>
  <c r="Y257" i="5"/>
  <c r="Y261" i="5"/>
  <c r="Y265" i="5"/>
  <c r="Y269" i="5"/>
  <c r="Y273" i="5"/>
  <c r="Y277" i="5"/>
  <c r="Y281" i="5"/>
  <c r="Y285" i="5"/>
  <c r="Y289" i="5"/>
  <c r="Y293" i="5"/>
  <c r="Y297" i="5"/>
  <c r="Y301" i="5"/>
  <c r="Y305" i="5"/>
  <c r="Y309" i="5"/>
  <c r="Y313" i="5"/>
  <c r="Y317" i="5"/>
  <c r="Y321" i="5"/>
  <c r="Y325" i="5"/>
  <c r="Y329" i="5"/>
  <c r="Y333" i="5"/>
  <c r="Y337" i="5"/>
  <c r="Y341" i="5"/>
  <c r="Y345" i="5"/>
  <c r="Y349" i="5"/>
  <c r="Y110" i="5"/>
  <c r="Y190" i="5"/>
  <c r="Y232" i="5"/>
  <c r="Y248" i="5"/>
  <c r="Y254" i="5"/>
  <c r="Y262" i="5"/>
  <c r="Y270" i="5"/>
  <c r="Y278" i="5"/>
  <c r="Y286" i="5"/>
  <c r="Y294" i="5"/>
  <c r="Y302" i="5"/>
  <c r="Y310" i="5"/>
  <c r="Y318" i="5"/>
  <c r="Y326" i="5"/>
  <c r="Y334" i="5"/>
  <c r="Y342" i="5"/>
  <c r="Y350" i="5"/>
  <c r="Y356" i="5"/>
  <c r="Y360" i="5"/>
  <c r="Y364" i="5"/>
  <c r="Y368" i="5"/>
  <c r="Y372" i="5"/>
  <c r="Y376" i="5"/>
  <c r="Y380" i="5"/>
  <c r="Y384" i="5"/>
  <c r="Y388" i="5"/>
  <c r="Y392" i="5"/>
  <c r="Y396" i="5"/>
  <c r="Y400" i="5"/>
  <c r="Y404" i="5"/>
  <c r="Y408" i="5"/>
  <c r="Y412" i="5"/>
  <c r="Y416" i="5"/>
  <c r="Y420" i="5"/>
  <c r="Y162" i="5"/>
  <c r="Y171" i="5"/>
  <c r="Y203" i="5"/>
  <c r="Y229" i="5"/>
  <c r="Y245" i="5"/>
  <c r="Y251" i="5"/>
  <c r="Y259" i="5"/>
  <c r="Y267" i="5"/>
  <c r="Y275" i="5"/>
  <c r="Y283" i="5"/>
  <c r="Y291" i="5"/>
  <c r="Y299" i="5"/>
  <c r="Y307" i="5"/>
  <c r="Y315" i="5"/>
  <c r="Y323" i="5"/>
  <c r="Y331" i="5"/>
  <c r="Y339" i="5"/>
  <c r="Y347" i="5"/>
  <c r="Y353" i="5"/>
  <c r="Y357" i="5"/>
  <c r="Y361" i="5"/>
  <c r="Y365" i="5"/>
  <c r="Y369" i="5"/>
  <c r="Y373" i="5"/>
  <c r="Y377" i="5"/>
  <c r="Y381" i="5"/>
  <c r="Y385" i="5"/>
  <c r="Y389" i="5"/>
  <c r="Y393" i="5"/>
  <c r="Y397" i="5"/>
  <c r="Y401" i="5"/>
  <c r="Y405" i="5"/>
  <c r="Y409" i="5"/>
  <c r="Y413" i="5"/>
  <c r="Y417" i="5"/>
  <c r="Y206" i="5"/>
  <c r="Y224" i="5"/>
  <c r="Y266" i="5"/>
  <c r="Y282" i="5"/>
  <c r="Y298" i="5"/>
  <c r="Y314" i="5"/>
  <c r="Y330" i="5"/>
  <c r="Y346" i="5"/>
  <c r="Y354" i="5"/>
  <c r="Y362" i="5"/>
  <c r="Y370" i="5"/>
  <c r="Y378" i="5"/>
  <c r="Y386" i="5"/>
  <c r="Y394" i="5"/>
  <c r="Y402" i="5"/>
  <c r="Y410" i="5"/>
  <c r="Y418" i="5"/>
  <c r="Y424" i="5"/>
  <c r="Y428" i="5"/>
  <c r="Y432" i="5"/>
  <c r="Y436" i="5"/>
  <c r="Y440" i="5"/>
  <c r="Y444" i="5"/>
  <c r="Y448" i="5"/>
  <c r="Y452" i="5"/>
  <c r="Y457" i="5"/>
  <c r="Y461" i="5"/>
  <c r="Y465" i="5"/>
  <c r="Y469" i="5"/>
  <c r="Y473" i="5"/>
  <c r="Y477" i="5"/>
  <c r="Y481" i="5"/>
  <c r="Y485" i="5"/>
  <c r="Y489" i="5"/>
  <c r="Y493" i="5"/>
  <c r="Y497" i="5"/>
  <c r="Y501" i="5"/>
  <c r="Y505" i="5"/>
  <c r="Y509" i="5"/>
  <c r="Y513" i="5"/>
  <c r="Y517" i="5"/>
  <c r="Y521" i="5"/>
  <c r="Y525" i="5"/>
  <c r="Y529" i="5"/>
  <c r="Y533" i="5"/>
  <c r="Y537" i="5"/>
  <c r="Y541" i="5"/>
  <c r="Y545" i="5"/>
  <c r="Y546" i="5"/>
  <c r="Y551" i="5"/>
  <c r="Y555" i="5"/>
  <c r="Y559" i="5"/>
  <c r="Y563" i="5"/>
  <c r="Y567" i="5"/>
  <c r="Y571" i="5"/>
  <c r="Y574" i="5"/>
  <c r="Y578" i="5"/>
  <c r="Y582" i="5"/>
  <c r="Y586" i="5"/>
  <c r="Y590" i="5"/>
  <c r="Y594" i="5"/>
  <c r="Y598" i="5"/>
  <c r="Y602" i="5"/>
  <c r="Y606" i="5"/>
  <c r="Y610" i="5"/>
  <c r="Y614" i="5"/>
  <c r="Y618" i="5"/>
  <c r="Y622" i="5"/>
  <c r="Y626" i="5"/>
  <c r="Y237" i="5"/>
  <c r="Y263" i="5"/>
  <c r="Y279" i="5"/>
  <c r="Y295" i="5"/>
  <c r="Y311" i="5"/>
  <c r="Y327" i="5"/>
  <c r="Y343" i="5"/>
  <c r="Y359" i="5"/>
  <c r="Y367" i="5"/>
  <c r="Y375" i="5"/>
  <c r="Y383" i="5"/>
  <c r="Y391" i="5"/>
  <c r="Y399" i="5"/>
  <c r="Y407" i="5"/>
  <c r="Y415" i="5"/>
  <c r="Y421" i="5"/>
  <c r="Y425" i="5"/>
  <c r="Y429" i="5"/>
  <c r="Y433" i="5"/>
  <c r="Y437" i="5"/>
  <c r="Y441" i="5"/>
  <c r="Y445" i="5"/>
  <c r="Y449" i="5"/>
  <c r="Y453" i="5"/>
  <c r="Y458" i="5"/>
  <c r="Y462" i="5"/>
  <c r="Y466" i="5"/>
  <c r="Y470" i="5"/>
  <c r="Y474" i="5"/>
  <c r="Y478" i="5"/>
  <c r="Y482" i="5"/>
  <c r="Y486" i="5"/>
  <c r="Y490" i="5"/>
  <c r="Y494" i="5"/>
  <c r="Y498" i="5"/>
  <c r="Y502" i="5"/>
  <c r="Y506" i="5"/>
  <c r="Y510" i="5"/>
  <c r="Y514" i="5"/>
  <c r="Y518" i="5"/>
  <c r="Y522" i="5"/>
  <c r="Y526" i="5"/>
  <c r="Y530" i="5"/>
  <c r="Y534" i="5"/>
  <c r="Y538" i="5"/>
  <c r="Y542" i="5"/>
  <c r="Y547" i="5"/>
  <c r="Y552" i="5"/>
  <c r="Y556" i="5"/>
  <c r="Y560" i="5"/>
  <c r="Y564" i="5"/>
  <c r="Y568" i="5"/>
  <c r="Y575" i="5"/>
  <c r="Y579" i="5"/>
  <c r="Y583" i="5"/>
  <c r="Y587" i="5"/>
  <c r="Y591" i="5"/>
  <c r="Y595" i="5"/>
  <c r="Y599" i="5"/>
  <c r="Y603" i="5"/>
  <c r="Y607" i="5"/>
  <c r="Y611" i="5"/>
  <c r="Y615" i="5"/>
  <c r="Y619" i="5"/>
  <c r="Y623" i="5"/>
  <c r="Y240" i="5"/>
  <c r="Y258" i="5"/>
  <c r="Y290" i="5"/>
  <c r="Y322" i="5"/>
  <c r="Y366" i="5"/>
  <c r="Y382" i="5"/>
  <c r="Y398" i="5"/>
  <c r="Y414" i="5"/>
  <c r="Y422" i="5"/>
  <c r="Y430" i="5"/>
  <c r="Y438" i="5"/>
  <c r="Y446" i="5"/>
  <c r="Y454" i="5"/>
  <c r="Y459" i="5"/>
  <c r="Y467" i="5"/>
  <c r="Y475" i="5"/>
  <c r="Y483" i="5"/>
  <c r="Y491" i="5"/>
  <c r="Y499" i="5"/>
  <c r="Y507" i="5"/>
  <c r="Y515" i="5"/>
  <c r="Y523" i="5"/>
  <c r="Y531" i="5"/>
  <c r="Y539" i="5"/>
  <c r="Y557" i="5"/>
  <c r="Y565" i="5"/>
  <c r="Y572" i="5"/>
  <c r="Y580" i="5"/>
  <c r="Y588" i="5"/>
  <c r="Y596" i="5"/>
  <c r="Y604" i="5"/>
  <c r="Y612" i="5"/>
  <c r="Y620" i="5"/>
  <c r="Y187" i="5"/>
  <c r="Y271" i="5"/>
  <c r="Y303" i="5"/>
  <c r="Y335" i="5"/>
  <c r="Y363" i="5"/>
  <c r="Y379" i="5"/>
  <c r="Y395" i="5"/>
  <c r="Y411" i="5"/>
  <c r="Y427" i="5"/>
  <c r="Y435" i="5"/>
  <c r="Y443" i="5"/>
  <c r="Y451" i="5"/>
  <c r="Y464" i="5"/>
  <c r="Y472" i="5"/>
  <c r="Y480" i="5"/>
  <c r="Y488" i="5"/>
  <c r="Y496" i="5"/>
  <c r="Y504" i="5"/>
  <c r="Y512" i="5"/>
  <c r="Y520" i="5"/>
  <c r="Y528" i="5"/>
  <c r="Y536" i="5"/>
  <c r="Y544" i="5"/>
  <c r="Y549" i="5"/>
  <c r="Y174" i="5"/>
  <c r="Y274" i="5"/>
  <c r="Y306" i="5"/>
  <c r="Y338" i="5"/>
  <c r="Y358" i="5"/>
  <c r="Y374" i="5"/>
  <c r="Y390" i="5"/>
  <c r="Y406" i="5"/>
  <c r="Y426" i="5"/>
  <c r="Y434" i="5"/>
  <c r="Y442" i="5"/>
  <c r="Y450" i="5"/>
  <c r="Y463" i="5"/>
  <c r="Y471" i="5"/>
  <c r="Y479" i="5"/>
  <c r="Y487" i="5"/>
  <c r="Y495" i="5"/>
  <c r="Y503" i="5"/>
  <c r="Y511" i="5"/>
  <c r="Y519" i="5"/>
  <c r="Y527" i="5"/>
  <c r="Y535" i="5"/>
  <c r="Y543" i="5"/>
  <c r="Y548" i="5"/>
  <c r="Y553" i="5"/>
  <c r="Y561" i="5"/>
  <c r="Y569" i="5"/>
  <c r="Y576" i="5"/>
  <c r="Y584" i="5"/>
  <c r="Y592" i="5"/>
  <c r="Y600" i="5"/>
  <c r="Y608" i="5"/>
  <c r="Y616" i="5"/>
  <c r="Y624" i="5"/>
  <c r="Y351" i="5"/>
  <c r="Y403" i="5"/>
  <c r="Y431" i="5"/>
  <c r="Y476" i="5"/>
  <c r="Y508" i="5"/>
  <c r="Y540" i="5"/>
  <c r="Y566" i="5"/>
  <c r="Y573" i="5"/>
  <c r="Y589" i="5"/>
  <c r="Y605" i="5"/>
  <c r="Y621" i="5"/>
  <c r="Y629" i="5"/>
  <c r="Y633" i="5"/>
  <c r="Y637" i="5"/>
  <c r="Y641" i="5"/>
  <c r="Y645" i="5"/>
  <c r="Y649" i="5"/>
  <c r="Y653" i="5"/>
  <c r="Y657" i="5"/>
  <c r="Y661" i="5"/>
  <c r="Y665" i="5"/>
  <c r="Y669" i="5"/>
  <c r="Y672" i="5"/>
  <c r="Y676" i="5"/>
  <c r="Y680" i="5"/>
  <c r="Y684" i="5"/>
  <c r="Y688" i="5"/>
  <c r="Y692" i="5"/>
  <c r="Y696" i="5"/>
  <c r="Y700" i="5"/>
  <c r="Y704" i="5"/>
  <c r="Y708" i="5"/>
  <c r="Y712" i="5"/>
  <c r="Y716" i="5"/>
  <c r="Y720" i="5"/>
  <c r="Y724" i="5"/>
  <c r="Y728" i="5"/>
  <c r="Y732" i="5"/>
  <c r="Y736" i="5"/>
  <c r="Y740" i="5"/>
  <c r="Y744" i="5"/>
  <c r="Y748" i="5"/>
  <c r="Y752" i="5"/>
  <c r="Y756" i="5"/>
  <c r="Y760" i="5"/>
  <c r="Y766" i="5"/>
  <c r="Y770" i="5"/>
  <c r="Y774" i="5"/>
  <c r="Y778" i="5"/>
  <c r="Y782" i="5"/>
  <c r="Y786" i="5"/>
  <c r="Y790" i="5"/>
  <c r="Y794" i="5"/>
  <c r="Y798" i="5"/>
  <c r="Y802" i="5"/>
  <c r="Y806" i="5"/>
  <c r="Y810" i="5"/>
  <c r="Y814" i="5"/>
  <c r="Y818" i="5"/>
  <c r="Y822" i="5"/>
  <c r="Y826" i="5"/>
  <c r="Y830" i="5"/>
  <c r="Y834" i="5"/>
  <c r="Y838" i="5"/>
  <c r="Y842" i="5"/>
  <c r="Y846" i="5"/>
  <c r="Y850" i="5"/>
  <c r="Y854" i="5"/>
  <c r="Y255" i="5"/>
  <c r="Y355" i="5"/>
  <c r="Y419" i="5"/>
  <c r="Y439" i="5"/>
  <c r="Y484" i="5"/>
  <c r="Y516" i="5"/>
  <c r="Y554" i="5"/>
  <c r="Y570" i="5"/>
  <c r="Y577" i="5"/>
  <c r="Y593" i="5"/>
  <c r="Y609" i="5"/>
  <c r="Y625" i="5"/>
  <c r="Y630" i="5"/>
  <c r="Y634" i="5"/>
  <c r="Y638" i="5"/>
  <c r="Y642" i="5"/>
  <c r="Y646" i="5"/>
  <c r="Y650" i="5"/>
  <c r="Y654" i="5"/>
  <c r="Y658" i="5"/>
  <c r="Y662" i="5"/>
  <c r="Y666" i="5"/>
  <c r="Y670" i="5"/>
  <c r="Y673" i="5"/>
  <c r="Y677" i="5"/>
  <c r="Y681" i="5"/>
  <c r="Y685" i="5"/>
  <c r="Y689" i="5"/>
  <c r="Y693" i="5"/>
  <c r="Y697" i="5"/>
  <c r="Y701" i="5"/>
  <c r="Y705" i="5"/>
  <c r="Y709" i="5"/>
  <c r="Y713" i="5"/>
  <c r="Y717" i="5"/>
  <c r="Y721" i="5"/>
  <c r="Y725" i="5"/>
  <c r="Y729" i="5"/>
  <c r="Y733" i="5"/>
  <c r="Y737" i="5"/>
  <c r="Y741" i="5"/>
  <c r="Y745" i="5"/>
  <c r="Y749" i="5"/>
  <c r="Y753" i="5"/>
  <c r="Y757" i="5"/>
  <c r="Y761" i="5"/>
  <c r="Y763" i="5"/>
  <c r="Y767" i="5"/>
  <c r="Y771" i="5"/>
  <c r="Y775" i="5"/>
  <c r="Y779" i="5"/>
  <c r="Y783" i="5"/>
  <c r="Y787" i="5"/>
  <c r="Y791" i="5"/>
  <c r="Y795" i="5"/>
  <c r="Y799" i="5"/>
  <c r="Y803" i="5"/>
  <c r="Y807" i="5"/>
  <c r="Y811" i="5"/>
  <c r="Y815" i="5"/>
  <c r="Y819" i="5"/>
  <c r="Y823" i="5"/>
  <c r="Y827" i="5"/>
  <c r="Y221" i="5"/>
  <c r="Y287" i="5"/>
  <c r="Y371" i="5"/>
  <c r="Y447" i="5"/>
  <c r="Y460" i="5"/>
  <c r="Y492" i="5"/>
  <c r="Y524" i="5"/>
  <c r="Y550" i="5"/>
  <c r="Y558" i="5"/>
  <c r="Y581" i="5"/>
  <c r="Y597" i="5"/>
  <c r="Y613" i="5"/>
  <c r="Y627" i="5"/>
  <c r="Y631" i="5"/>
  <c r="Y635" i="5"/>
  <c r="Y639" i="5"/>
  <c r="Y643" i="5"/>
  <c r="Y647" i="5"/>
  <c r="Y651" i="5"/>
  <c r="Y655" i="5"/>
  <c r="Y659" i="5"/>
  <c r="Y663" i="5"/>
  <c r="Y667" i="5"/>
  <c r="Y674" i="5"/>
  <c r="Y678" i="5"/>
  <c r="Y682" i="5"/>
  <c r="Y686" i="5"/>
  <c r="Y690" i="5"/>
  <c r="Y694" i="5"/>
  <c r="Y698" i="5"/>
  <c r="Y702" i="5"/>
  <c r="Y706" i="5"/>
  <c r="Y710" i="5"/>
  <c r="Y714" i="5"/>
  <c r="Y718" i="5"/>
  <c r="Y722" i="5"/>
  <c r="Y726" i="5"/>
  <c r="Y730" i="5"/>
  <c r="Y734" i="5"/>
  <c r="Y738" i="5"/>
  <c r="Y742" i="5"/>
  <c r="Y746" i="5"/>
  <c r="Y750" i="5"/>
  <c r="Y754" i="5"/>
  <c r="Y758" i="5"/>
  <c r="Y762" i="5"/>
  <c r="Y764" i="5"/>
  <c r="Y768" i="5"/>
  <c r="Y772" i="5"/>
  <c r="Y776" i="5"/>
  <c r="Y780" i="5"/>
  <c r="Y784" i="5"/>
  <c r="Y788" i="5"/>
  <c r="Y792" i="5"/>
  <c r="Y796" i="5"/>
  <c r="Y800" i="5"/>
  <c r="Y804" i="5"/>
  <c r="Y808" i="5"/>
  <c r="Y812" i="5"/>
  <c r="Y816" i="5"/>
  <c r="Y820" i="5"/>
  <c r="Y824" i="5"/>
  <c r="Y828" i="5"/>
  <c r="Y832" i="5"/>
  <c r="Y836" i="5"/>
  <c r="Y840" i="5"/>
  <c r="Y844" i="5"/>
  <c r="Y848" i="5"/>
  <c r="Y852" i="5"/>
  <c r="Y856" i="5"/>
  <c r="Y585" i="5"/>
  <c r="Y632" i="5"/>
  <c r="Y648" i="5"/>
  <c r="Y664" i="5"/>
  <c r="Y671" i="5"/>
  <c r="Y687" i="5"/>
  <c r="Y703" i="5"/>
  <c r="Y719" i="5"/>
  <c r="Y735" i="5"/>
  <c r="Y751" i="5"/>
  <c r="Y777" i="5"/>
  <c r="Y793" i="5"/>
  <c r="Y809" i="5"/>
  <c r="Y825" i="5"/>
  <c r="Y831" i="5"/>
  <c r="Y839" i="5"/>
  <c r="Y847" i="5"/>
  <c r="Y855" i="5"/>
  <c r="Y861" i="5"/>
  <c r="Y865" i="5"/>
  <c r="Y869" i="5"/>
  <c r="Y873" i="5"/>
  <c r="Y877" i="5"/>
  <c r="Y881" i="5"/>
  <c r="Y885" i="5"/>
  <c r="Y889" i="5"/>
  <c r="Y893" i="5"/>
  <c r="Y897" i="5"/>
  <c r="Y901" i="5"/>
  <c r="Y905" i="5"/>
  <c r="Y909" i="5"/>
  <c r="Y913" i="5"/>
  <c r="Y917" i="5"/>
  <c r="Y921" i="5"/>
  <c r="Y925" i="5"/>
  <c r="Y929" i="5"/>
  <c r="Y933" i="5"/>
  <c r="Y937" i="5"/>
  <c r="Y941" i="5"/>
  <c r="Y945" i="5"/>
  <c r="Y949" i="5"/>
  <c r="Y953" i="5"/>
  <c r="Y957" i="5"/>
  <c r="Y961" i="5"/>
  <c r="Y965" i="5"/>
  <c r="Y971" i="5"/>
  <c r="Y975" i="5"/>
  <c r="Y979" i="5"/>
  <c r="Y983" i="5"/>
  <c r="Y987" i="5"/>
  <c r="Y991" i="5"/>
  <c r="Y995" i="5"/>
  <c r="Y999" i="5"/>
  <c r="Y1003" i="5"/>
  <c r="Y1007" i="5"/>
  <c r="Y1011" i="5"/>
  <c r="Y1015" i="5"/>
  <c r="Y1019" i="5"/>
  <c r="Y1023" i="5"/>
  <c r="Y1027" i="5"/>
  <c r="Y1031" i="5"/>
  <c r="Y1035" i="5"/>
  <c r="Y1039" i="5"/>
  <c r="Y1043" i="5"/>
  <c r="Y1047" i="5"/>
  <c r="Y1051" i="5"/>
  <c r="Y1055" i="5"/>
  <c r="Y1059" i="5"/>
  <c r="Y1063" i="5"/>
  <c r="Y1067" i="5"/>
  <c r="Y1071" i="5"/>
  <c r="Y468" i="5"/>
  <c r="Y562" i="5"/>
  <c r="Y601" i="5"/>
  <c r="Y636" i="5"/>
  <c r="Y652" i="5"/>
  <c r="Y668" i="5"/>
  <c r="Y675" i="5"/>
  <c r="Y691" i="5"/>
  <c r="Y707" i="5"/>
  <c r="Y723" i="5"/>
  <c r="Y739" i="5"/>
  <c r="Y755" i="5"/>
  <c r="Y765" i="5"/>
  <c r="Y781" i="5"/>
  <c r="Y797" i="5"/>
  <c r="Y813" i="5"/>
  <c r="Y833" i="5"/>
  <c r="Y841" i="5"/>
  <c r="Y849" i="5"/>
  <c r="Y857" i="5"/>
  <c r="Y858" i="5"/>
  <c r="Y862" i="5"/>
  <c r="Y866" i="5"/>
  <c r="Y870" i="5"/>
  <c r="Y874" i="5"/>
  <c r="Y878" i="5"/>
  <c r="Y882" i="5"/>
  <c r="Y886" i="5"/>
  <c r="Y890" i="5"/>
  <c r="Y894" i="5"/>
  <c r="Y898" i="5"/>
  <c r="Y902" i="5"/>
  <c r="Y906" i="5"/>
  <c r="Y910" i="5"/>
  <c r="Y914" i="5"/>
  <c r="Y918" i="5"/>
  <c r="Y922" i="5"/>
  <c r="Y926" i="5"/>
  <c r="Y930" i="5"/>
  <c r="Y934" i="5"/>
  <c r="Y938" i="5"/>
  <c r="Y942" i="5"/>
  <c r="Y946" i="5"/>
  <c r="Y950" i="5"/>
  <c r="Y954" i="5"/>
  <c r="Y958" i="5"/>
  <c r="Y962" i="5"/>
  <c r="Y966" i="5"/>
  <c r="Y972" i="5"/>
  <c r="Y976" i="5"/>
  <c r="Y980" i="5"/>
  <c r="Y984" i="5"/>
  <c r="Y988" i="5"/>
  <c r="Y992" i="5"/>
  <c r="Y996" i="5"/>
  <c r="Y1000" i="5"/>
  <c r="Y1004" i="5"/>
  <c r="Y1008" i="5"/>
  <c r="Y1012" i="5"/>
  <c r="Y1016" i="5"/>
  <c r="Y1020" i="5"/>
  <c r="Y1024" i="5"/>
  <c r="Y1028" i="5"/>
  <c r="Y1032" i="5"/>
  <c r="Y1036" i="5"/>
  <c r="Y1040" i="5"/>
  <c r="Y1044" i="5"/>
  <c r="Y1048" i="5"/>
  <c r="Y1052" i="5"/>
  <c r="Y423" i="5"/>
  <c r="Y500" i="5"/>
  <c r="Y617" i="5"/>
  <c r="Y640" i="5"/>
  <c r="Y656" i="5"/>
  <c r="Y679" i="5"/>
  <c r="Y695" i="5"/>
  <c r="Y711" i="5"/>
  <c r="Y727" i="5"/>
  <c r="Y743" i="5"/>
  <c r="Y759" i="5"/>
  <c r="Y769" i="5"/>
  <c r="Y785" i="5"/>
  <c r="Y801" i="5"/>
  <c r="Y817" i="5"/>
  <c r="Y835" i="5"/>
  <c r="Y843" i="5"/>
  <c r="Y851" i="5"/>
  <c r="Y859" i="5"/>
  <c r="Y863" i="5"/>
  <c r="Y867" i="5"/>
  <c r="Y871" i="5"/>
  <c r="Y875" i="5"/>
  <c r="Y879" i="5"/>
  <c r="Y883" i="5"/>
  <c r="Y887" i="5"/>
  <c r="Y891" i="5"/>
  <c r="Y895" i="5"/>
  <c r="Y899" i="5"/>
  <c r="Y903" i="5"/>
  <c r="Y319" i="5"/>
  <c r="Y715" i="5"/>
  <c r="Y805" i="5"/>
  <c r="Y829" i="5"/>
  <c r="Y872" i="5"/>
  <c r="Y888" i="5"/>
  <c r="Y904" i="5"/>
  <c r="Y912" i="5"/>
  <c r="Y920" i="5"/>
  <c r="Y928" i="5"/>
  <c r="Y936" i="5"/>
  <c r="Y944" i="5"/>
  <c r="Y952" i="5"/>
  <c r="Y960" i="5"/>
  <c r="Y970" i="5"/>
  <c r="Y978" i="5"/>
  <c r="Y986" i="5"/>
  <c r="Y994" i="5"/>
  <c r="Y1002" i="5"/>
  <c r="Y1010" i="5"/>
  <c r="Y1018" i="5"/>
  <c r="Y1026" i="5"/>
  <c r="Y1034" i="5"/>
  <c r="Y1042" i="5"/>
  <c r="Y1050" i="5"/>
  <c r="Y1056" i="5"/>
  <c r="Y1057" i="5"/>
  <c r="Y1058" i="5"/>
  <c r="Y1072" i="5"/>
  <c r="Y1076" i="5"/>
  <c r="Y1080" i="5"/>
  <c r="Y1084" i="5"/>
  <c r="Y1088" i="5"/>
  <c r="Y1092" i="5"/>
  <c r="Y1096" i="5"/>
  <c r="Y1100" i="5"/>
  <c r="Y1104" i="5"/>
  <c r="Y1108" i="5"/>
  <c r="Y1112" i="5"/>
  <c r="Y1116" i="5"/>
  <c r="Y1120" i="5"/>
  <c r="Y1125" i="5"/>
  <c r="Y1129" i="5"/>
  <c r="Y1133" i="5"/>
  <c r="Y1137" i="5"/>
  <c r="Y1141" i="5"/>
  <c r="Y1145" i="5"/>
  <c r="Y1149" i="5"/>
  <c r="Y1153" i="5"/>
  <c r="Y1157" i="5"/>
  <c r="Y1161" i="5"/>
  <c r="Y1165" i="5"/>
  <c r="Y1169" i="5"/>
  <c r="Y1173" i="5"/>
  <c r="Y1177" i="5"/>
  <c r="Y1181" i="5"/>
  <c r="Y1185" i="5"/>
  <c r="Y1189" i="5"/>
  <c r="Y1193" i="5"/>
  <c r="Y1197" i="5"/>
  <c r="Y1201" i="5"/>
  <c r="Y1205" i="5"/>
  <c r="Y1209" i="5"/>
  <c r="Y1213" i="5"/>
  <c r="Y1218" i="5"/>
  <c r="Y1222" i="5"/>
  <c r="Y1226" i="5"/>
  <c r="Y1230" i="5"/>
  <c r="Y1234" i="5"/>
  <c r="Y1238" i="5"/>
  <c r="Y1242" i="5"/>
  <c r="Y1246" i="5"/>
  <c r="Y1250" i="5"/>
  <c r="Y1254" i="5"/>
  <c r="Y1258" i="5"/>
  <c r="Y1262" i="5"/>
  <c r="Y1266" i="5"/>
  <c r="Y1270" i="5"/>
  <c r="Y1274" i="5"/>
  <c r="Y1278" i="5"/>
  <c r="Y1283" i="5"/>
  <c r="Y1287" i="5"/>
  <c r="Y1291" i="5"/>
  <c r="Y1295" i="5"/>
  <c r="Y998" i="5"/>
  <c r="Y1038" i="5"/>
  <c r="Y1054" i="5"/>
  <c r="Y1065" i="5"/>
  <c r="Y1078" i="5"/>
  <c r="Y1098" i="5"/>
  <c r="Y1110" i="5"/>
  <c r="Y1114" i="5"/>
  <c r="Y1118" i="5"/>
  <c r="Y1122" i="5"/>
  <c r="Y1127" i="5"/>
  <c r="Y1147" i="5"/>
  <c r="Y1151" i="5"/>
  <c r="Y1155" i="5"/>
  <c r="Y1167" i="5"/>
  <c r="Y1179" i="5"/>
  <c r="Y1183" i="5"/>
  <c r="Y1187" i="5"/>
  <c r="Y1191" i="5"/>
  <c r="Y1211" i="5"/>
  <c r="Y1220" i="5"/>
  <c r="Y1224" i="5"/>
  <c r="Y1228" i="5"/>
  <c r="Y1232" i="5"/>
  <c r="Y1256" i="5"/>
  <c r="Y1268" i="5"/>
  <c r="Y1293" i="5"/>
  <c r="Y1297" i="5"/>
  <c r="Y660" i="5"/>
  <c r="Y789" i="5"/>
  <c r="Y868" i="5"/>
  <c r="Y947" i="5"/>
  <c r="Y963" i="5"/>
  <c r="Y981" i="5"/>
  <c r="Y989" i="5"/>
  <c r="Y1005" i="5"/>
  <c r="Y1013" i="5"/>
  <c r="Y1062" i="5"/>
  <c r="Y1079" i="5"/>
  <c r="Y1091" i="5"/>
  <c r="Y1095" i="5"/>
  <c r="Y1103" i="5"/>
  <c r="Y1115" i="5"/>
  <c r="Y1128" i="5"/>
  <c r="Y1132" i="5"/>
  <c r="Y1152" i="5"/>
  <c r="Y1156" i="5"/>
  <c r="Y1204" i="5"/>
  <c r="Y1208" i="5"/>
  <c r="Y1212" i="5"/>
  <c r="Y1217" i="5"/>
  <c r="Y1229" i="5"/>
  <c r="Y1245" i="5"/>
  <c r="Y387" i="5"/>
  <c r="Y628" i="5"/>
  <c r="Y731" i="5"/>
  <c r="Y821" i="5"/>
  <c r="Y837" i="5"/>
  <c r="Y860" i="5"/>
  <c r="Y876" i="5"/>
  <c r="Y892" i="5"/>
  <c r="Y911" i="5"/>
  <c r="Y919" i="5"/>
  <c r="Y927" i="5"/>
  <c r="Y935" i="5"/>
  <c r="Y943" i="5"/>
  <c r="Y951" i="5"/>
  <c r="Y959" i="5"/>
  <c r="Y967" i="5"/>
  <c r="Y969" i="5"/>
  <c r="Y977" i="5"/>
  <c r="Y985" i="5"/>
  <c r="Y993" i="5"/>
  <c r="Y1001" i="5"/>
  <c r="Y1009" i="5"/>
  <c r="Y1017" i="5"/>
  <c r="Y1025" i="5"/>
  <c r="Y1033" i="5"/>
  <c r="Y1041" i="5"/>
  <c r="Y1049" i="5"/>
  <c r="Y1068" i="5"/>
  <c r="Y1069" i="5"/>
  <c r="Y1070" i="5"/>
  <c r="Y1073" i="5"/>
  <c r="Y1077" i="5"/>
  <c r="Y1081" i="5"/>
  <c r="Y1085" i="5"/>
  <c r="Y1089" i="5"/>
  <c r="Y1093" i="5"/>
  <c r="Y1097" i="5"/>
  <c r="Y1101" i="5"/>
  <c r="Y1105" i="5"/>
  <c r="Y1109" i="5"/>
  <c r="Y1113" i="5"/>
  <c r="Y1117" i="5"/>
  <c r="Y1121" i="5"/>
  <c r="Y1126" i="5"/>
  <c r="Y1130" i="5"/>
  <c r="Y1134" i="5"/>
  <c r="Y1138" i="5"/>
  <c r="Y1142" i="5"/>
  <c r="Y1146" i="5"/>
  <c r="Y1150" i="5"/>
  <c r="Y1154" i="5"/>
  <c r="Y1158" i="5"/>
  <c r="Y1162" i="5"/>
  <c r="Y1166" i="5"/>
  <c r="Y1170" i="5"/>
  <c r="Y1174" i="5"/>
  <c r="Y1178" i="5"/>
  <c r="Y1182" i="5"/>
  <c r="Y1186" i="5"/>
  <c r="Y1190" i="5"/>
  <c r="Y1194" i="5"/>
  <c r="Y1198" i="5"/>
  <c r="Y1202" i="5"/>
  <c r="Y1206" i="5"/>
  <c r="Y1210" i="5"/>
  <c r="Y1214" i="5"/>
  <c r="Y1215" i="5"/>
  <c r="Y1219" i="5"/>
  <c r="Y1223" i="5"/>
  <c r="Y1227" i="5"/>
  <c r="Y1231" i="5"/>
  <c r="Y1235" i="5"/>
  <c r="Y1239" i="5"/>
  <c r="Y1243" i="5"/>
  <c r="Y1247" i="5"/>
  <c r="Y1251" i="5"/>
  <c r="Y1255" i="5"/>
  <c r="Y1259" i="5"/>
  <c r="Y1263" i="5"/>
  <c r="Y1267" i="5"/>
  <c r="Y1271" i="5"/>
  <c r="Y1275" i="5"/>
  <c r="Y1279" i="5"/>
  <c r="Y1284" i="5"/>
  <c r="Y1288" i="5"/>
  <c r="Y1292" i="5"/>
  <c r="Y1296" i="5"/>
  <c r="Y1046" i="5"/>
  <c r="Y1066" i="5"/>
  <c r="Y1082" i="5"/>
  <c r="Y1106" i="5"/>
  <c r="Y1131" i="5"/>
  <c r="Y1143" i="5"/>
  <c r="Y1159" i="5"/>
  <c r="Y1171" i="5"/>
  <c r="Y1195" i="5"/>
  <c r="Y1240" i="5"/>
  <c r="Y1252" i="5"/>
  <c r="Y1260" i="5"/>
  <c r="Y1264" i="5"/>
  <c r="Y1280" i="5"/>
  <c r="Y1289" i="5"/>
  <c r="Y900" i="5"/>
  <c r="Y907" i="5"/>
  <c r="Y939" i="5"/>
  <c r="Y973" i="5"/>
  <c r="Y1021" i="5"/>
  <c r="Y1045" i="5"/>
  <c r="Y1053" i="5"/>
  <c r="Y1060" i="5"/>
  <c r="Y1111" i="5"/>
  <c r="Y1123" i="5"/>
  <c r="Y1148" i="5"/>
  <c r="Y1160" i="5"/>
  <c r="Y1164" i="5"/>
  <c r="Y1172" i="5"/>
  <c r="Y1176" i="5"/>
  <c r="Y1180" i="5"/>
  <c r="Y1184" i="5"/>
  <c r="Y1200" i="5"/>
  <c r="Y1233" i="5"/>
  <c r="Y1249" i="5"/>
  <c r="Y532" i="5"/>
  <c r="Y644" i="5"/>
  <c r="Y683" i="5"/>
  <c r="Y747" i="5"/>
  <c r="Y773" i="5"/>
  <c r="Y845" i="5"/>
  <c r="Y864" i="5"/>
  <c r="Y880" i="5"/>
  <c r="Y896" i="5"/>
  <c r="Y908" i="5"/>
  <c r="Y916" i="5"/>
  <c r="Y924" i="5"/>
  <c r="Y932" i="5"/>
  <c r="Y940" i="5"/>
  <c r="Y948" i="5"/>
  <c r="Y956" i="5"/>
  <c r="Y964" i="5"/>
  <c r="Y974" i="5"/>
  <c r="Y982" i="5"/>
  <c r="Y990" i="5"/>
  <c r="Y1006" i="5"/>
  <c r="Y1014" i="5"/>
  <c r="Y1022" i="5"/>
  <c r="Y1030" i="5"/>
  <c r="Y1064" i="5"/>
  <c r="Y1074" i="5"/>
  <c r="Y1086" i="5"/>
  <c r="Y1090" i="5"/>
  <c r="Y1094" i="5"/>
  <c r="Y1102" i="5"/>
  <c r="Y1135" i="5"/>
  <c r="Y1139" i="5"/>
  <c r="Y1163" i="5"/>
  <c r="Y1175" i="5"/>
  <c r="Y1199" i="5"/>
  <c r="Y1203" i="5"/>
  <c r="Y1207" i="5"/>
  <c r="Y1216" i="5"/>
  <c r="Y1236" i="5"/>
  <c r="Y1244" i="5"/>
  <c r="Y1248" i="5"/>
  <c r="Y1272" i="5"/>
  <c r="Y1276" i="5"/>
  <c r="Y1285" i="5"/>
  <c r="Y455" i="5"/>
  <c r="Y699" i="5"/>
  <c r="Y853" i="5"/>
  <c r="Y884" i="5"/>
  <c r="Y915" i="5"/>
  <c r="Y923" i="5"/>
  <c r="Y931" i="5"/>
  <c r="Y955" i="5"/>
  <c r="Y997" i="5"/>
  <c r="Y1029" i="5"/>
  <c r="Y1037" i="5"/>
  <c r="Y1061" i="5"/>
  <c r="Y1075" i="5"/>
  <c r="Y1083" i="5"/>
  <c r="Y1087" i="5"/>
  <c r="Y1099" i="5"/>
  <c r="Y1107" i="5"/>
  <c r="Y1119" i="5"/>
  <c r="Y1124" i="5"/>
  <c r="Y1136" i="5"/>
  <c r="Y1140" i="5"/>
  <c r="Y1144" i="5"/>
  <c r="Y1168" i="5"/>
  <c r="Y1188" i="5"/>
  <c r="Y1192" i="5"/>
  <c r="Y1196" i="5"/>
  <c r="Y1221" i="5"/>
  <c r="Y1225" i="5"/>
  <c r="Y1237" i="5"/>
  <c r="Y1241" i="5"/>
  <c r="Y1253" i="5"/>
  <c r="Y1261" i="5"/>
  <c r="Y1277" i="5"/>
  <c r="Y1290" i="5"/>
  <c r="Y1265" i="5"/>
  <c r="Y1281" i="5"/>
  <c r="Y1294" i="5"/>
  <c r="Y1298" i="5"/>
  <c r="Y1286" i="5"/>
  <c r="Y1269" i="5"/>
  <c r="Y1282" i="5"/>
  <c r="Y1257" i="5"/>
  <c r="Y1273" i="5"/>
  <c r="V102" i="5"/>
  <c r="V106" i="5"/>
  <c r="V110" i="5"/>
  <c r="V114" i="5"/>
  <c r="V118" i="5"/>
  <c r="V122" i="5"/>
  <c r="V126" i="5"/>
  <c r="V130" i="5"/>
  <c r="V134" i="5"/>
  <c r="V138" i="5"/>
  <c r="V142" i="5"/>
  <c r="V146" i="5"/>
  <c r="V150" i="5"/>
  <c r="V154" i="5"/>
  <c r="V158" i="5"/>
  <c r="V162" i="5"/>
  <c r="V166" i="5"/>
  <c r="V99" i="5"/>
  <c r="V103" i="5"/>
  <c r="V107" i="5"/>
  <c r="V111" i="5"/>
  <c r="V115" i="5"/>
  <c r="V119" i="5"/>
  <c r="V123" i="5"/>
  <c r="V127" i="5"/>
  <c r="V131" i="5"/>
  <c r="V135" i="5"/>
  <c r="V139" i="5"/>
  <c r="V143" i="5"/>
  <c r="V147" i="5"/>
  <c r="V151" i="5"/>
  <c r="V155" i="5"/>
  <c r="V159" i="5"/>
  <c r="V163" i="5"/>
  <c r="V100" i="5"/>
  <c r="V104" i="5"/>
  <c r="V108" i="5"/>
  <c r="V112" i="5"/>
  <c r="V116" i="5"/>
  <c r="V120" i="5"/>
  <c r="V124" i="5"/>
  <c r="V128" i="5"/>
  <c r="V132" i="5"/>
  <c r="V136" i="5"/>
  <c r="V140" i="5"/>
  <c r="V144" i="5"/>
  <c r="V148" i="5"/>
  <c r="V152" i="5"/>
  <c r="V156" i="5"/>
  <c r="V160" i="5"/>
  <c r="V164" i="5"/>
  <c r="V109" i="5"/>
  <c r="V125" i="5"/>
  <c r="V141" i="5"/>
  <c r="V157" i="5"/>
  <c r="V167" i="5"/>
  <c r="V171" i="5"/>
  <c r="V175" i="5"/>
  <c r="V179" i="5"/>
  <c r="V183" i="5"/>
  <c r="V187" i="5"/>
  <c r="V191" i="5"/>
  <c r="V195" i="5"/>
  <c r="V199" i="5"/>
  <c r="V203" i="5"/>
  <c r="V207" i="5"/>
  <c r="V211" i="5"/>
  <c r="V215" i="5"/>
  <c r="V113" i="5"/>
  <c r="V129" i="5"/>
  <c r="V145" i="5"/>
  <c r="V161" i="5"/>
  <c r="V168" i="5"/>
  <c r="V172" i="5"/>
  <c r="V176" i="5"/>
  <c r="V180" i="5"/>
  <c r="V184" i="5"/>
  <c r="V188" i="5"/>
  <c r="V192" i="5"/>
  <c r="V196" i="5"/>
  <c r="V200" i="5"/>
  <c r="V204" i="5"/>
  <c r="V208" i="5"/>
  <c r="V212" i="5"/>
  <c r="V216" i="5"/>
  <c r="V101" i="5"/>
  <c r="V133" i="5"/>
  <c r="V165" i="5"/>
  <c r="V169" i="5"/>
  <c r="V177" i="5"/>
  <c r="V185" i="5"/>
  <c r="V193" i="5"/>
  <c r="V201" i="5"/>
  <c r="V209" i="5"/>
  <c r="V217" i="5"/>
  <c r="V221" i="5"/>
  <c r="V225" i="5"/>
  <c r="V229" i="5"/>
  <c r="V233" i="5"/>
  <c r="V237" i="5"/>
  <c r="V241" i="5"/>
  <c r="V245" i="5"/>
  <c r="V249" i="5"/>
  <c r="V121" i="5"/>
  <c r="V153" i="5"/>
  <c r="V174" i="5"/>
  <c r="V182" i="5"/>
  <c r="V190" i="5"/>
  <c r="V198" i="5"/>
  <c r="V206" i="5"/>
  <c r="V214" i="5"/>
  <c r="V218" i="5"/>
  <c r="V222" i="5"/>
  <c r="V226" i="5"/>
  <c r="V230" i="5"/>
  <c r="V234" i="5"/>
  <c r="V238" i="5"/>
  <c r="V242" i="5"/>
  <c r="V246" i="5"/>
  <c r="V250" i="5"/>
  <c r="V117" i="5"/>
  <c r="V173" i="5"/>
  <c r="V189" i="5"/>
  <c r="V205" i="5"/>
  <c r="V219" i="5"/>
  <c r="V227" i="5"/>
  <c r="V235" i="5"/>
  <c r="V243" i="5"/>
  <c r="V251" i="5"/>
  <c r="V255" i="5"/>
  <c r="V259" i="5"/>
  <c r="V263" i="5"/>
  <c r="V267" i="5"/>
  <c r="V271" i="5"/>
  <c r="V275" i="5"/>
  <c r="V279" i="5"/>
  <c r="V283" i="5"/>
  <c r="V287" i="5"/>
  <c r="V291" i="5"/>
  <c r="V295" i="5"/>
  <c r="V299" i="5"/>
  <c r="V303" i="5"/>
  <c r="V307" i="5"/>
  <c r="V311" i="5"/>
  <c r="V315" i="5"/>
  <c r="V319" i="5"/>
  <c r="V323" i="5"/>
  <c r="V327" i="5"/>
  <c r="V331" i="5"/>
  <c r="V335" i="5"/>
  <c r="V339" i="5"/>
  <c r="V343" i="5"/>
  <c r="V347" i="5"/>
  <c r="V351" i="5"/>
  <c r="V105" i="5"/>
  <c r="V170" i="5"/>
  <c r="V186" i="5"/>
  <c r="V202" i="5"/>
  <c r="V224" i="5"/>
  <c r="V232" i="5"/>
  <c r="V240" i="5"/>
  <c r="V248" i="5"/>
  <c r="V252" i="5"/>
  <c r="V256" i="5"/>
  <c r="V260" i="5"/>
  <c r="V264" i="5"/>
  <c r="V268" i="5"/>
  <c r="V272" i="5"/>
  <c r="V276" i="5"/>
  <c r="V280" i="5"/>
  <c r="V284" i="5"/>
  <c r="V288" i="5"/>
  <c r="V292" i="5"/>
  <c r="V296" i="5"/>
  <c r="V300" i="5"/>
  <c r="V304" i="5"/>
  <c r="V308" i="5"/>
  <c r="V312" i="5"/>
  <c r="V316" i="5"/>
  <c r="V320" i="5"/>
  <c r="V324" i="5"/>
  <c r="V328" i="5"/>
  <c r="V332" i="5"/>
  <c r="V336" i="5"/>
  <c r="V340" i="5"/>
  <c r="V344" i="5"/>
  <c r="V348" i="5"/>
  <c r="V352" i="5"/>
  <c r="V197" i="5"/>
  <c r="V223" i="5"/>
  <c r="V239" i="5"/>
  <c r="V253" i="5"/>
  <c r="V261" i="5"/>
  <c r="V269" i="5"/>
  <c r="V277" i="5"/>
  <c r="V285" i="5"/>
  <c r="V293" i="5"/>
  <c r="V301" i="5"/>
  <c r="V309" i="5"/>
  <c r="V317" i="5"/>
  <c r="V325" i="5"/>
  <c r="V333" i="5"/>
  <c r="V341" i="5"/>
  <c r="V349" i="5"/>
  <c r="V355" i="5"/>
  <c r="V359" i="5"/>
  <c r="V363" i="5"/>
  <c r="V367" i="5"/>
  <c r="V371" i="5"/>
  <c r="V375" i="5"/>
  <c r="V379" i="5"/>
  <c r="V383" i="5"/>
  <c r="V387" i="5"/>
  <c r="V391" i="5"/>
  <c r="V395" i="5"/>
  <c r="V399" i="5"/>
  <c r="V403" i="5"/>
  <c r="V407" i="5"/>
  <c r="V411" i="5"/>
  <c r="V415" i="5"/>
  <c r="V419" i="5"/>
  <c r="V137" i="5"/>
  <c r="V178" i="5"/>
  <c r="V210" i="5"/>
  <c r="V220" i="5"/>
  <c r="V236" i="5"/>
  <c r="V258" i="5"/>
  <c r="V266" i="5"/>
  <c r="V274" i="5"/>
  <c r="V282" i="5"/>
  <c r="V290" i="5"/>
  <c r="V298" i="5"/>
  <c r="V306" i="5"/>
  <c r="V314" i="5"/>
  <c r="V322" i="5"/>
  <c r="V330" i="5"/>
  <c r="V338" i="5"/>
  <c r="V346" i="5"/>
  <c r="V356" i="5"/>
  <c r="V360" i="5"/>
  <c r="V364" i="5"/>
  <c r="V368" i="5"/>
  <c r="V372" i="5"/>
  <c r="V376" i="5"/>
  <c r="V380" i="5"/>
  <c r="V384" i="5"/>
  <c r="V388" i="5"/>
  <c r="V392" i="5"/>
  <c r="V396" i="5"/>
  <c r="V400" i="5"/>
  <c r="V404" i="5"/>
  <c r="V408" i="5"/>
  <c r="V412" i="5"/>
  <c r="V416" i="5"/>
  <c r="V420" i="5"/>
  <c r="V181" i="5"/>
  <c r="V231" i="5"/>
  <c r="V257" i="5"/>
  <c r="V273" i="5"/>
  <c r="V289" i="5"/>
  <c r="V305" i="5"/>
  <c r="V321" i="5"/>
  <c r="V337" i="5"/>
  <c r="V353" i="5"/>
  <c r="V361" i="5"/>
  <c r="V369" i="5"/>
  <c r="V377" i="5"/>
  <c r="V385" i="5"/>
  <c r="V393" i="5"/>
  <c r="V401" i="5"/>
  <c r="V409" i="5"/>
  <c r="V417" i="5"/>
  <c r="V423" i="5"/>
  <c r="V427" i="5"/>
  <c r="V431" i="5"/>
  <c r="V435" i="5"/>
  <c r="V439" i="5"/>
  <c r="V443" i="5"/>
  <c r="V447" i="5"/>
  <c r="V451" i="5"/>
  <c r="V455" i="5"/>
  <c r="V460" i="5"/>
  <c r="V464" i="5"/>
  <c r="V468" i="5"/>
  <c r="V472" i="5"/>
  <c r="V476" i="5"/>
  <c r="V480" i="5"/>
  <c r="V484" i="5"/>
  <c r="V488" i="5"/>
  <c r="V492" i="5"/>
  <c r="V496" i="5"/>
  <c r="V500" i="5"/>
  <c r="V504" i="5"/>
  <c r="V508" i="5"/>
  <c r="V512" i="5"/>
  <c r="V516" i="5"/>
  <c r="V520" i="5"/>
  <c r="V524" i="5"/>
  <c r="V528" i="5"/>
  <c r="V532" i="5"/>
  <c r="V536" i="5"/>
  <c r="V540" i="5"/>
  <c r="V544" i="5"/>
  <c r="V549" i="5"/>
  <c r="V554" i="5"/>
  <c r="V558" i="5"/>
  <c r="V562" i="5"/>
  <c r="V566" i="5"/>
  <c r="V570" i="5"/>
  <c r="V573" i="5"/>
  <c r="V577" i="5"/>
  <c r="V581" i="5"/>
  <c r="V585" i="5"/>
  <c r="V589" i="5"/>
  <c r="V593" i="5"/>
  <c r="V597" i="5"/>
  <c r="V601" i="5"/>
  <c r="V605" i="5"/>
  <c r="V609" i="5"/>
  <c r="V613" i="5"/>
  <c r="V617" i="5"/>
  <c r="V621" i="5"/>
  <c r="V625" i="5"/>
  <c r="V194" i="5"/>
  <c r="V244" i="5"/>
  <c r="V254" i="5"/>
  <c r="V270" i="5"/>
  <c r="V286" i="5"/>
  <c r="V302" i="5"/>
  <c r="V318" i="5"/>
  <c r="V334" i="5"/>
  <c r="V350" i="5"/>
  <c r="V358" i="5"/>
  <c r="V366" i="5"/>
  <c r="V374" i="5"/>
  <c r="V382" i="5"/>
  <c r="V390" i="5"/>
  <c r="V398" i="5"/>
  <c r="V406" i="5"/>
  <c r="V414" i="5"/>
  <c r="V424" i="5"/>
  <c r="V428" i="5"/>
  <c r="V432" i="5"/>
  <c r="V436" i="5"/>
  <c r="V440" i="5"/>
  <c r="V444" i="5"/>
  <c r="V448" i="5"/>
  <c r="V452" i="5"/>
  <c r="V456" i="5"/>
  <c r="V457" i="5"/>
  <c r="V461" i="5"/>
  <c r="V465" i="5"/>
  <c r="V469" i="5"/>
  <c r="V473" i="5"/>
  <c r="V477" i="5"/>
  <c r="V481" i="5"/>
  <c r="V485" i="5"/>
  <c r="V489" i="5"/>
  <c r="V493" i="5"/>
  <c r="V497" i="5"/>
  <c r="V501" i="5"/>
  <c r="V505" i="5"/>
  <c r="V509" i="5"/>
  <c r="V513" i="5"/>
  <c r="V517" i="5"/>
  <c r="V521" i="5"/>
  <c r="V525" i="5"/>
  <c r="V529" i="5"/>
  <c r="V533" i="5"/>
  <c r="V537" i="5"/>
  <c r="V541" i="5"/>
  <c r="V545" i="5"/>
  <c r="V550" i="5"/>
  <c r="V551" i="5"/>
  <c r="V555" i="5"/>
  <c r="V559" i="5"/>
  <c r="V563" i="5"/>
  <c r="V567" i="5"/>
  <c r="V571" i="5"/>
  <c r="V574" i="5"/>
  <c r="V578" i="5"/>
  <c r="V582" i="5"/>
  <c r="V586" i="5"/>
  <c r="V590" i="5"/>
  <c r="V594" i="5"/>
  <c r="V598" i="5"/>
  <c r="V602" i="5"/>
  <c r="V606" i="5"/>
  <c r="V610" i="5"/>
  <c r="V614" i="5"/>
  <c r="V618" i="5"/>
  <c r="V622" i="5"/>
  <c r="V626" i="5"/>
  <c r="V149" i="5"/>
  <c r="V213" i="5"/>
  <c r="V265" i="5"/>
  <c r="V297" i="5"/>
  <c r="V329" i="5"/>
  <c r="V357" i="5"/>
  <c r="V373" i="5"/>
  <c r="V389" i="5"/>
  <c r="V405" i="5"/>
  <c r="V421" i="5"/>
  <c r="V429" i="5"/>
  <c r="V437" i="5"/>
  <c r="V445" i="5"/>
  <c r="V453" i="5"/>
  <c r="V458" i="5"/>
  <c r="V466" i="5"/>
  <c r="V474" i="5"/>
  <c r="V482" i="5"/>
  <c r="V490" i="5"/>
  <c r="V498" i="5"/>
  <c r="V506" i="5"/>
  <c r="V514" i="5"/>
  <c r="V522" i="5"/>
  <c r="V530" i="5"/>
  <c r="V538" i="5"/>
  <c r="V546" i="5"/>
  <c r="V556" i="5"/>
  <c r="V564" i="5"/>
  <c r="V579" i="5"/>
  <c r="V587" i="5"/>
  <c r="V595" i="5"/>
  <c r="V603" i="5"/>
  <c r="V611" i="5"/>
  <c r="V619" i="5"/>
  <c r="V228" i="5"/>
  <c r="V278" i="5"/>
  <c r="V310" i="5"/>
  <c r="V342" i="5"/>
  <c r="V354" i="5"/>
  <c r="V370" i="5"/>
  <c r="V386" i="5"/>
  <c r="V402" i="5"/>
  <c r="V418" i="5"/>
  <c r="V426" i="5"/>
  <c r="V434" i="5"/>
  <c r="V442" i="5"/>
  <c r="V450" i="5"/>
  <c r="V463" i="5"/>
  <c r="V471" i="5"/>
  <c r="V479" i="5"/>
  <c r="V487" i="5"/>
  <c r="V495" i="5"/>
  <c r="V503" i="5"/>
  <c r="V511" i="5"/>
  <c r="V519" i="5"/>
  <c r="V527" i="5"/>
  <c r="V535" i="5"/>
  <c r="V543" i="5"/>
  <c r="V548" i="5"/>
  <c r="V553" i="5"/>
  <c r="V247" i="5"/>
  <c r="V281" i="5"/>
  <c r="V313" i="5"/>
  <c r="V345" i="5"/>
  <c r="V365" i="5"/>
  <c r="V381" i="5"/>
  <c r="V397" i="5"/>
  <c r="V413" i="5"/>
  <c r="V425" i="5"/>
  <c r="V433" i="5"/>
  <c r="V441" i="5"/>
  <c r="V449" i="5"/>
  <c r="V462" i="5"/>
  <c r="V470" i="5"/>
  <c r="V478" i="5"/>
  <c r="V486" i="5"/>
  <c r="V494" i="5"/>
  <c r="V502" i="5"/>
  <c r="V510" i="5"/>
  <c r="V518" i="5"/>
  <c r="V526" i="5"/>
  <c r="V534" i="5"/>
  <c r="V542" i="5"/>
  <c r="V547" i="5"/>
  <c r="V552" i="5"/>
  <c r="V560" i="5"/>
  <c r="V568" i="5"/>
  <c r="V575" i="5"/>
  <c r="V583" i="5"/>
  <c r="V591" i="5"/>
  <c r="V599" i="5"/>
  <c r="V607" i="5"/>
  <c r="V615" i="5"/>
  <c r="V623" i="5"/>
  <c r="V326" i="5"/>
  <c r="V378" i="5"/>
  <c r="V438" i="5"/>
  <c r="V483" i="5"/>
  <c r="V515" i="5"/>
  <c r="V557" i="5"/>
  <c r="V580" i="5"/>
  <c r="V596" i="5"/>
  <c r="V612" i="5"/>
  <c r="V628" i="5"/>
  <c r="V632" i="5"/>
  <c r="V636" i="5"/>
  <c r="V640" i="5"/>
  <c r="V644" i="5"/>
  <c r="V648" i="5"/>
  <c r="V652" i="5"/>
  <c r="V656" i="5"/>
  <c r="V660" i="5"/>
  <c r="V664" i="5"/>
  <c r="V668" i="5"/>
  <c r="V675" i="5"/>
  <c r="V679" i="5"/>
  <c r="V683" i="5"/>
  <c r="V687" i="5"/>
  <c r="V691" i="5"/>
  <c r="V695" i="5"/>
  <c r="V699" i="5"/>
  <c r="V703" i="5"/>
  <c r="V707" i="5"/>
  <c r="V711" i="5"/>
  <c r="V715" i="5"/>
  <c r="V719" i="5"/>
  <c r="V723" i="5"/>
  <c r="V727" i="5"/>
  <c r="V731" i="5"/>
  <c r="V735" i="5"/>
  <c r="V739" i="5"/>
  <c r="V743" i="5"/>
  <c r="V747" i="5"/>
  <c r="V751" i="5"/>
  <c r="V755" i="5"/>
  <c r="V759" i="5"/>
  <c r="V765" i="5"/>
  <c r="V769" i="5"/>
  <c r="V773" i="5"/>
  <c r="V777" i="5"/>
  <c r="V781" i="5"/>
  <c r="V785" i="5"/>
  <c r="V789" i="5"/>
  <c r="V793" i="5"/>
  <c r="V797" i="5"/>
  <c r="V801" i="5"/>
  <c r="V805" i="5"/>
  <c r="V809" i="5"/>
  <c r="V813" i="5"/>
  <c r="V817" i="5"/>
  <c r="V821" i="5"/>
  <c r="V825" i="5"/>
  <c r="V829" i="5"/>
  <c r="V833" i="5"/>
  <c r="V837" i="5"/>
  <c r="V841" i="5"/>
  <c r="V845" i="5"/>
  <c r="V849" i="5"/>
  <c r="V853" i="5"/>
  <c r="V857" i="5"/>
  <c r="V394" i="5"/>
  <c r="V446" i="5"/>
  <c r="V459" i="5"/>
  <c r="V491" i="5"/>
  <c r="V523" i="5"/>
  <c r="V561" i="5"/>
  <c r="V584" i="5"/>
  <c r="V600" i="5"/>
  <c r="V616" i="5"/>
  <c r="V629" i="5"/>
  <c r="V633" i="5"/>
  <c r="V637" i="5"/>
  <c r="V641" i="5"/>
  <c r="V645" i="5"/>
  <c r="V649" i="5"/>
  <c r="V653" i="5"/>
  <c r="V657" i="5"/>
  <c r="V661" i="5"/>
  <c r="V665" i="5"/>
  <c r="V669" i="5"/>
  <c r="V672" i="5"/>
  <c r="V676" i="5"/>
  <c r="V680" i="5"/>
  <c r="V684" i="5"/>
  <c r="V688" i="5"/>
  <c r="V692" i="5"/>
  <c r="V696" i="5"/>
  <c r="V700" i="5"/>
  <c r="V704" i="5"/>
  <c r="V708" i="5"/>
  <c r="V712" i="5"/>
  <c r="V716" i="5"/>
  <c r="V720" i="5"/>
  <c r="V724" i="5"/>
  <c r="V728" i="5"/>
  <c r="V732" i="5"/>
  <c r="V736" i="5"/>
  <c r="V740" i="5"/>
  <c r="V744" i="5"/>
  <c r="V748" i="5"/>
  <c r="V752" i="5"/>
  <c r="V756" i="5"/>
  <c r="V760" i="5"/>
  <c r="V766" i="5"/>
  <c r="V770" i="5"/>
  <c r="V774" i="5"/>
  <c r="V778" i="5"/>
  <c r="V782" i="5"/>
  <c r="V786" i="5"/>
  <c r="V790" i="5"/>
  <c r="V794" i="5"/>
  <c r="V798" i="5"/>
  <c r="V802" i="5"/>
  <c r="V806" i="5"/>
  <c r="V810" i="5"/>
  <c r="V814" i="5"/>
  <c r="V818" i="5"/>
  <c r="V822" i="5"/>
  <c r="V826" i="5"/>
  <c r="V262" i="5"/>
  <c r="V410" i="5"/>
  <c r="V422" i="5"/>
  <c r="V454" i="5"/>
  <c r="V467" i="5"/>
  <c r="V499" i="5"/>
  <c r="V531" i="5"/>
  <c r="V565" i="5"/>
  <c r="V588" i="5"/>
  <c r="V604" i="5"/>
  <c r="V620" i="5"/>
  <c r="V630" i="5"/>
  <c r="V634" i="5"/>
  <c r="V638" i="5"/>
  <c r="V642" i="5"/>
  <c r="V646" i="5"/>
  <c r="V650" i="5"/>
  <c r="V654" i="5"/>
  <c r="V658" i="5"/>
  <c r="V662" i="5"/>
  <c r="V666" i="5"/>
  <c r="V670" i="5"/>
  <c r="V673" i="5"/>
  <c r="V677" i="5"/>
  <c r="V681" i="5"/>
  <c r="V685" i="5"/>
  <c r="V689" i="5"/>
  <c r="V693" i="5"/>
  <c r="V697" i="5"/>
  <c r="V701" i="5"/>
  <c r="V705" i="5"/>
  <c r="V709" i="5"/>
  <c r="V713" i="5"/>
  <c r="V717" i="5"/>
  <c r="V721" i="5"/>
  <c r="V725" i="5"/>
  <c r="V729" i="5"/>
  <c r="V733" i="5"/>
  <c r="V737" i="5"/>
  <c r="V741" i="5"/>
  <c r="V745" i="5"/>
  <c r="V749" i="5"/>
  <c r="V753" i="5"/>
  <c r="V757" i="5"/>
  <c r="V761" i="5"/>
  <c r="V767" i="5"/>
  <c r="V771" i="5"/>
  <c r="V775" i="5"/>
  <c r="V779" i="5"/>
  <c r="V783" i="5"/>
  <c r="V787" i="5"/>
  <c r="V791" i="5"/>
  <c r="V795" i="5"/>
  <c r="V799" i="5"/>
  <c r="V803" i="5"/>
  <c r="V807" i="5"/>
  <c r="V811" i="5"/>
  <c r="V815" i="5"/>
  <c r="V819" i="5"/>
  <c r="V823" i="5"/>
  <c r="V827" i="5"/>
  <c r="V831" i="5"/>
  <c r="V835" i="5"/>
  <c r="V839" i="5"/>
  <c r="V843" i="5"/>
  <c r="V847" i="5"/>
  <c r="V851" i="5"/>
  <c r="V855" i="5"/>
  <c r="V539" i="5"/>
  <c r="V624" i="5"/>
  <c r="V639" i="5"/>
  <c r="V655" i="5"/>
  <c r="V678" i="5"/>
  <c r="V694" i="5"/>
  <c r="V710" i="5"/>
  <c r="V726" i="5"/>
  <c r="V742" i="5"/>
  <c r="V758" i="5"/>
  <c r="V768" i="5"/>
  <c r="V784" i="5"/>
  <c r="V800" i="5"/>
  <c r="V816" i="5"/>
  <c r="V830" i="5"/>
  <c r="V838" i="5"/>
  <c r="V846" i="5"/>
  <c r="V854" i="5"/>
  <c r="V860" i="5"/>
  <c r="V864" i="5"/>
  <c r="V868" i="5"/>
  <c r="V872" i="5"/>
  <c r="V876" i="5"/>
  <c r="V880" i="5"/>
  <c r="V884" i="5"/>
  <c r="V888" i="5"/>
  <c r="V892" i="5"/>
  <c r="V896" i="5"/>
  <c r="V900" i="5"/>
  <c r="V904" i="5"/>
  <c r="V908" i="5"/>
  <c r="V912" i="5"/>
  <c r="V916" i="5"/>
  <c r="V920" i="5"/>
  <c r="V924" i="5"/>
  <c r="V928" i="5"/>
  <c r="V932" i="5"/>
  <c r="V936" i="5"/>
  <c r="V940" i="5"/>
  <c r="V944" i="5"/>
  <c r="V948" i="5"/>
  <c r="V952" i="5"/>
  <c r="V956" i="5"/>
  <c r="V960" i="5"/>
  <c r="V964" i="5"/>
  <c r="V968" i="5"/>
  <c r="V970" i="5"/>
  <c r="V974" i="5"/>
  <c r="V978" i="5"/>
  <c r="V982" i="5"/>
  <c r="V986" i="5"/>
  <c r="V990" i="5"/>
  <c r="V994" i="5"/>
  <c r="V998" i="5"/>
  <c r="V1002" i="5"/>
  <c r="V1006" i="5"/>
  <c r="V1010" i="5"/>
  <c r="V1014" i="5"/>
  <c r="V1018" i="5"/>
  <c r="V1022" i="5"/>
  <c r="V1026" i="5"/>
  <c r="V1030" i="5"/>
  <c r="V1034" i="5"/>
  <c r="V1038" i="5"/>
  <c r="V1042" i="5"/>
  <c r="V1046" i="5"/>
  <c r="V1050" i="5"/>
  <c r="V1054" i="5"/>
  <c r="V1058" i="5"/>
  <c r="V1062" i="5"/>
  <c r="V1066" i="5"/>
  <c r="V1070" i="5"/>
  <c r="V362" i="5"/>
  <c r="V576" i="5"/>
  <c r="V627" i="5"/>
  <c r="V643" i="5"/>
  <c r="V659" i="5"/>
  <c r="V682" i="5"/>
  <c r="V698" i="5"/>
  <c r="V714" i="5"/>
  <c r="V730" i="5"/>
  <c r="V746" i="5"/>
  <c r="V762" i="5"/>
  <c r="V772" i="5"/>
  <c r="V788" i="5"/>
  <c r="V804" i="5"/>
  <c r="V820" i="5"/>
  <c r="V832" i="5"/>
  <c r="V840" i="5"/>
  <c r="V848" i="5"/>
  <c r="V856" i="5"/>
  <c r="V861" i="5"/>
  <c r="V865" i="5"/>
  <c r="V869" i="5"/>
  <c r="V873" i="5"/>
  <c r="V877" i="5"/>
  <c r="V881" i="5"/>
  <c r="V885" i="5"/>
  <c r="V889" i="5"/>
  <c r="V893" i="5"/>
  <c r="V897" i="5"/>
  <c r="V901" i="5"/>
  <c r="V905" i="5"/>
  <c r="V909" i="5"/>
  <c r="V913" i="5"/>
  <c r="V917" i="5"/>
  <c r="V921" i="5"/>
  <c r="V925" i="5"/>
  <c r="V929" i="5"/>
  <c r="V933" i="5"/>
  <c r="V937" i="5"/>
  <c r="V941" i="5"/>
  <c r="V945" i="5"/>
  <c r="V949" i="5"/>
  <c r="V953" i="5"/>
  <c r="V957" i="5"/>
  <c r="V961" i="5"/>
  <c r="V965" i="5"/>
  <c r="V971" i="5"/>
  <c r="V975" i="5"/>
  <c r="V979" i="5"/>
  <c r="V983" i="5"/>
  <c r="V987" i="5"/>
  <c r="V991" i="5"/>
  <c r="V995" i="5"/>
  <c r="V999" i="5"/>
  <c r="V1003" i="5"/>
  <c r="V1007" i="5"/>
  <c r="V1011" i="5"/>
  <c r="V1015" i="5"/>
  <c r="V1019" i="5"/>
  <c r="V1023" i="5"/>
  <c r="V1027" i="5"/>
  <c r="V1031" i="5"/>
  <c r="V1035" i="5"/>
  <c r="V1039" i="5"/>
  <c r="V1043" i="5"/>
  <c r="V1047" i="5"/>
  <c r="V1051" i="5"/>
  <c r="V1055" i="5"/>
  <c r="V294" i="5"/>
  <c r="V475" i="5"/>
  <c r="V592" i="5"/>
  <c r="V631" i="5"/>
  <c r="V647" i="5"/>
  <c r="V663" i="5"/>
  <c r="V686" i="5"/>
  <c r="V702" i="5"/>
  <c r="V718" i="5"/>
  <c r="V734" i="5"/>
  <c r="V750" i="5"/>
  <c r="V776" i="5"/>
  <c r="V792" i="5"/>
  <c r="V808" i="5"/>
  <c r="V824" i="5"/>
  <c r="V834" i="5"/>
  <c r="V842" i="5"/>
  <c r="V850" i="5"/>
  <c r="V858" i="5"/>
  <c r="V862" i="5"/>
  <c r="V866" i="5"/>
  <c r="V870" i="5"/>
  <c r="V874" i="5"/>
  <c r="V878" i="5"/>
  <c r="V882" i="5"/>
  <c r="V886" i="5"/>
  <c r="V890" i="5"/>
  <c r="V894" i="5"/>
  <c r="V898" i="5"/>
  <c r="V902" i="5"/>
  <c r="V569" i="5"/>
  <c r="V651" i="5"/>
  <c r="V690" i="5"/>
  <c r="V754" i="5"/>
  <c r="V780" i="5"/>
  <c r="V836" i="5"/>
  <c r="V863" i="5"/>
  <c r="V879" i="5"/>
  <c r="V895" i="5"/>
  <c r="V911" i="5"/>
  <c r="V919" i="5"/>
  <c r="V927" i="5"/>
  <c r="V935" i="5"/>
  <c r="V943" i="5"/>
  <c r="V951" i="5"/>
  <c r="V959" i="5"/>
  <c r="V967" i="5"/>
  <c r="V969" i="5"/>
  <c r="V977" i="5"/>
  <c r="V985" i="5"/>
  <c r="V993" i="5"/>
  <c r="V1001" i="5"/>
  <c r="V1009" i="5"/>
  <c r="V1017" i="5"/>
  <c r="V1025" i="5"/>
  <c r="V1033" i="5"/>
  <c r="V1041" i="5"/>
  <c r="V1049" i="5"/>
  <c r="V1063" i="5"/>
  <c r="V1064" i="5"/>
  <c r="V1065" i="5"/>
  <c r="V1075" i="5"/>
  <c r="V1079" i="5"/>
  <c r="V1083" i="5"/>
  <c r="V1087" i="5"/>
  <c r="V1091" i="5"/>
  <c r="V1095" i="5"/>
  <c r="V1099" i="5"/>
  <c r="V1103" i="5"/>
  <c r="V1107" i="5"/>
  <c r="V1111" i="5"/>
  <c r="V1115" i="5"/>
  <c r="V1119" i="5"/>
  <c r="V1123" i="5"/>
  <c r="V1128" i="5"/>
  <c r="V1132" i="5"/>
  <c r="V1136" i="5"/>
  <c r="V1140" i="5"/>
  <c r="V1144" i="5"/>
  <c r="V1148" i="5"/>
  <c r="V1152" i="5"/>
  <c r="V1156" i="5"/>
  <c r="V1160" i="5"/>
  <c r="V1164" i="5"/>
  <c r="V1168" i="5"/>
  <c r="V1172" i="5"/>
  <c r="V1176" i="5"/>
  <c r="V1180" i="5"/>
  <c r="V1184" i="5"/>
  <c r="V1188" i="5"/>
  <c r="V1192" i="5"/>
  <c r="V1196" i="5"/>
  <c r="V1200" i="5"/>
  <c r="V1204" i="5"/>
  <c r="V1208" i="5"/>
  <c r="V1212" i="5"/>
  <c r="V1217" i="5"/>
  <c r="V1221" i="5"/>
  <c r="V1225" i="5"/>
  <c r="V1229" i="5"/>
  <c r="V1233" i="5"/>
  <c r="V1237" i="5"/>
  <c r="V1241" i="5"/>
  <c r="V1245" i="5"/>
  <c r="V1249" i="5"/>
  <c r="V1253" i="5"/>
  <c r="V1257" i="5"/>
  <c r="V1261" i="5"/>
  <c r="V1265" i="5"/>
  <c r="V1269" i="5"/>
  <c r="V1273" i="5"/>
  <c r="V1277" i="5"/>
  <c r="V1281" i="5"/>
  <c r="V1286" i="5"/>
  <c r="V1290" i="5"/>
  <c r="V1294" i="5"/>
  <c r="V1298" i="5"/>
  <c r="V1029" i="5"/>
  <c r="V1045" i="5"/>
  <c r="V1071" i="5"/>
  <c r="V1081" i="5"/>
  <c r="V1113" i="5"/>
  <c r="V1121" i="5"/>
  <c r="V1130" i="5"/>
  <c r="V1154" i="5"/>
  <c r="V1158" i="5"/>
  <c r="V1170" i="5"/>
  <c r="V1178" i="5"/>
  <c r="V1186" i="5"/>
  <c r="V1194" i="5"/>
  <c r="V1214" i="5"/>
  <c r="V1223" i="5"/>
  <c r="V1231" i="5"/>
  <c r="V1235" i="5"/>
  <c r="V1259" i="5"/>
  <c r="V1267" i="5"/>
  <c r="V1296" i="5"/>
  <c r="V608" i="5"/>
  <c r="V635" i="5"/>
  <c r="V738" i="5"/>
  <c r="V764" i="5"/>
  <c r="V859" i="5"/>
  <c r="V891" i="5"/>
  <c r="V906" i="5"/>
  <c r="V914" i="5"/>
  <c r="V922" i="5"/>
  <c r="V930" i="5"/>
  <c r="V938" i="5"/>
  <c r="V954" i="5"/>
  <c r="V1044" i="5"/>
  <c r="V1067" i="5"/>
  <c r="V1078" i="5"/>
  <c r="V1082" i="5"/>
  <c r="V1098" i="5"/>
  <c r="V1102" i="5"/>
  <c r="V1118" i="5"/>
  <c r="V1127" i="5"/>
  <c r="V1131" i="5"/>
  <c r="V1135" i="5"/>
  <c r="V1155" i="5"/>
  <c r="V1159" i="5"/>
  <c r="V1163" i="5"/>
  <c r="V1171" i="5"/>
  <c r="V1179" i="5"/>
  <c r="V1183" i="5"/>
  <c r="V1207" i="5"/>
  <c r="V1211" i="5"/>
  <c r="V1215" i="5"/>
  <c r="V1220" i="5"/>
  <c r="V1224" i="5"/>
  <c r="V1228" i="5"/>
  <c r="V1232" i="5"/>
  <c r="V1236" i="5"/>
  <c r="V507" i="5"/>
  <c r="V667" i="5"/>
  <c r="V706" i="5"/>
  <c r="V796" i="5"/>
  <c r="V844" i="5"/>
  <c r="V867" i="5"/>
  <c r="V883" i="5"/>
  <c r="V899" i="5"/>
  <c r="V910" i="5"/>
  <c r="V918" i="5"/>
  <c r="V926" i="5"/>
  <c r="V934" i="5"/>
  <c r="V942" i="5"/>
  <c r="V950" i="5"/>
  <c r="V958" i="5"/>
  <c r="V966" i="5"/>
  <c r="V976" i="5"/>
  <c r="V984" i="5"/>
  <c r="V992" i="5"/>
  <c r="V1000" i="5"/>
  <c r="V1008" i="5"/>
  <c r="V1016" i="5"/>
  <c r="V1024" i="5"/>
  <c r="V1032" i="5"/>
  <c r="V1040" i="5"/>
  <c r="V1048" i="5"/>
  <c r="V1059" i="5"/>
  <c r="V1060" i="5"/>
  <c r="V1061" i="5"/>
  <c r="V1076" i="5"/>
  <c r="V1080" i="5"/>
  <c r="V1084" i="5"/>
  <c r="V1088" i="5"/>
  <c r="V1092" i="5"/>
  <c r="V1096" i="5"/>
  <c r="V1100" i="5"/>
  <c r="V1104" i="5"/>
  <c r="V1108" i="5"/>
  <c r="V1112" i="5"/>
  <c r="V1116" i="5"/>
  <c r="V1120" i="5"/>
  <c r="V1124" i="5"/>
  <c r="V1125" i="5"/>
  <c r="V1129" i="5"/>
  <c r="V1133" i="5"/>
  <c r="V1137" i="5"/>
  <c r="V1141" i="5"/>
  <c r="V1145" i="5"/>
  <c r="V1149" i="5"/>
  <c r="V1153" i="5"/>
  <c r="V1157" i="5"/>
  <c r="V1161" i="5"/>
  <c r="V1165" i="5"/>
  <c r="V1169" i="5"/>
  <c r="V1173" i="5"/>
  <c r="V1177" i="5"/>
  <c r="V1181" i="5"/>
  <c r="V1185" i="5"/>
  <c r="V1189" i="5"/>
  <c r="V1193" i="5"/>
  <c r="V1197" i="5"/>
  <c r="V1201" i="5"/>
  <c r="V1205" i="5"/>
  <c r="V1209" i="5"/>
  <c r="V1213" i="5"/>
  <c r="V1218" i="5"/>
  <c r="V1222" i="5"/>
  <c r="V1226" i="5"/>
  <c r="V1230" i="5"/>
  <c r="V1234" i="5"/>
  <c r="V1238" i="5"/>
  <c r="V1242" i="5"/>
  <c r="V1246" i="5"/>
  <c r="V1250" i="5"/>
  <c r="V1254" i="5"/>
  <c r="V1258" i="5"/>
  <c r="V1262" i="5"/>
  <c r="V1266" i="5"/>
  <c r="V1270" i="5"/>
  <c r="V1274" i="5"/>
  <c r="V1278" i="5"/>
  <c r="V1282" i="5"/>
  <c r="V1283" i="5"/>
  <c r="V1287" i="5"/>
  <c r="V1291" i="5"/>
  <c r="V1295" i="5"/>
  <c r="V1053" i="5"/>
  <c r="V1057" i="5"/>
  <c r="V1073" i="5"/>
  <c r="V1085" i="5"/>
  <c r="V1109" i="5"/>
  <c r="V1117" i="5"/>
  <c r="V1134" i="5"/>
  <c r="V1146" i="5"/>
  <c r="V1162" i="5"/>
  <c r="V1174" i="5"/>
  <c r="V1182" i="5"/>
  <c r="V1190" i="5"/>
  <c r="V1198" i="5"/>
  <c r="V1206" i="5"/>
  <c r="V1243" i="5"/>
  <c r="V1255" i="5"/>
  <c r="V1263" i="5"/>
  <c r="V946" i="5"/>
  <c r="V962" i="5"/>
  <c r="V980" i="5"/>
  <c r="V996" i="5"/>
  <c r="V1004" i="5"/>
  <c r="V1028" i="5"/>
  <c r="V1069" i="5"/>
  <c r="V1094" i="5"/>
  <c r="V1114" i="5"/>
  <c r="V1122" i="5"/>
  <c r="V1151" i="5"/>
  <c r="V1167" i="5"/>
  <c r="V1175" i="5"/>
  <c r="V1187" i="5"/>
  <c r="V1195" i="5"/>
  <c r="V1203" i="5"/>
  <c r="V1216" i="5"/>
  <c r="V1240" i="5"/>
  <c r="V1248" i="5"/>
  <c r="V1252" i="5"/>
  <c r="V430" i="5"/>
  <c r="V722" i="5"/>
  <c r="V812" i="5"/>
  <c r="V852" i="5"/>
  <c r="V871" i="5"/>
  <c r="V887" i="5"/>
  <c r="V903" i="5"/>
  <c r="V907" i="5"/>
  <c r="V915" i="5"/>
  <c r="V923" i="5"/>
  <c r="V931" i="5"/>
  <c r="V939" i="5"/>
  <c r="V947" i="5"/>
  <c r="V955" i="5"/>
  <c r="V963" i="5"/>
  <c r="V973" i="5"/>
  <c r="V981" i="5"/>
  <c r="V989" i="5"/>
  <c r="V997" i="5"/>
  <c r="V1005" i="5"/>
  <c r="V1013" i="5"/>
  <c r="V1021" i="5"/>
  <c r="V1037" i="5"/>
  <c r="V1056" i="5"/>
  <c r="V1072" i="5"/>
  <c r="V1077" i="5"/>
  <c r="V1089" i="5"/>
  <c r="V1093" i="5"/>
  <c r="V1097" i="5"/>
  <c r="V1101" i="5"/>
  <c r="V1105" i="5"/>
  <c r="V1126" i="5"/>
  <c r="V1138" i="5"/>
  <c r="V1142" i="5"/>
  <c r="V1150" i="5"/>
  <c r="V1166" i="5"/>
  <c r="V1202" i="5"/>
  <c r="V1210" i="5"/>
  <c r="V1219" i="5"/>
  <c r="V1227" i="5"/>
  <c r="V1239" i="5"/>
  <c r="V1247" i="5"/>
  <c r="V1251" i="5"/>
  <c r="V1271" i="5"/>
  <c r="V1275" i="5"/>
  <c r="V1279" i="5"/>
  <c r="V1284" i="5"/>
  <c r="V1288" i="5"/>
  <c r="V1292" i="5"/>
  <c r="V674" i="5"/>
  <c r="V828" i="5"/>
  <c r="V875" i="5"/>
  <c r="V972" i="5"/>
  <c r="V988" i="5"/>
  <c r="V1012" i="5"/>
  <c r="V1020" i="5"/>
  <c r="V1036" i="5"/>
  <c r="V1052" i="5"/>
  <c r="V1068" i="5"/>
  <c r="V1074" i="5"/>
  <c r="V1086" i="5"/>
  <c r="V1090" i="5"/>
  <c r="V1106" i="5"/>
  <c r="V1110" i="5"/>
  <c r="V1139" i="5"/>
  <c r="V1143" i="5"/>
  <c r="V1147" i="5"/>
  <c r="V1191" i="5"/>
  <c r="V1199" i="5"/>
  <c r="V1244" i="5"/>
  <c r="V1268" i="5"/>
  <c r="V1297" i="5"/>
  <c r="V1256" i="5"/>
  <c r="V1272" i="5"/>
  <c r="V1285" i="5"/>
  <c r="V1293" i="5"/>
  <c r="V1260" i="5"/>
  <c r="V1276" i="5"/>
  <c r="V1289" i="5"/>
  <c r="V1264" i="5"/>
  <c r="V1280" i="5"/>
  <c r="X100" i="5"/>
  <c r="X104" i="5"/>
  <c r="X108" i="5"/>
  <c r="X112" i="5"/>
  <c r="X116" i="5"/>
  <c r="X120" i="5"/>
  <c r="X124" i="5"/>
  <c r="X128" i="5"/>
  <c r="X132" i="5"/>
  <c r="X136" i="5"/>
  <c r="X140" i="5"/>
  <c r="X144" i="5"/>
  <c r="X148" i="5"/>
  <c r="X152" i="5"/>
  <c r="X156" i="5"/>
  <c r="X160" i="5"/>
  <c r="X164" i="5"/>
  <c r="X101" i="5"/>
  <c r="X105" i="5"/>
  <c r="X109" i="5"/>
  <c r="X113" i="5"/>
  <c r="X117" i="5"/>
  <c r="X121" i="5"/>
  <c r="X125" i="5"/>
  <c r="X129" i="5"/>
  <c r="X133" i="5"/>
  <c r="X137" i="5"/>
  <c r="X141" i="5"/>
  <c r="X145" i="5"/>
  <c r="X149" i="5"/>
  <c r="X153" i="5"/>
  <c r="X157" i="5"/>
  <c r="X161" i="5"/>
  <c r="X102" i="5"/>
  <c r="X106" i="5"/>
  <c r="X110" i="5"/>
  <c r="X114" i="5"/>
  <c r="X118" i="5"/>
  <c r="X122" i="5"/>
  <c r="X126" i="5"/>
  <c r="X130" i="5"/>
  <c r="X134" i="5"/>
  <c r="X138" i="5"/>
  <c r="X142" i="5"/>
  <c r="X146" i="5"/>
  <c r="X150" i="5"/>
  <c r="X154" i="5"/>
  <c r="X158" i="5"/>
  <c r="X162" i="5"/>
  <c r="X166" i="5"/>
  <c r="X99" i="5"/>
  <c r="X115" i="5"/>
  <c r="X131" i="5"/>
  <c r="X147" i="5"/>
  <c r="X163" i="5"/>
  <c r="X169" i="5"/>
  <c r="X173" i="5"/>
  <c r="X177" i="5"/>
  <c r="X181" i="5"/>
  <c r="X185" i="5"/>
  <c r="X189" i="5"/>
  <c r="X193" i="5"/>
  <c r="X197" i="5"/>
  <c r="X201" i="5"/>
  <c r="X205" i="5"/>
  <c r="X209" i="5"/>
  <c r="X213" i="5"/>
  <c r="X103" i="5"/>
  <c r="X119" i="5"/>
  <c r="X135" i="5"/>
  <c r="X151" i="5"/>
  <c r="X170" i="5"/>
  <c r="X174" i="5"/>
  <c r="X178" i="5"/>
  <c r="X182" i="5"/>
  <c r="X186" i="5"/>
  <c r="X190" i="5"/>
  <c r="X194" i="5"/>
  <c r="X198" i="5"/>
  <c r="X202" i="5"/>
  <c r="X206" i="5"/>
  <c r="X210" i="5"/>
  <c r="X214" i="5"/>
  <c r="X107" i="5"/>
  <c r="X139" i="5"/>
  <c r="X167" i="5"/>
  <c r="X175" i="5"/>
  <c r="X183" i="5"/>
  <c r="X191" i="5"/>
  <c r="X199" i="5"/>
  <c r="X207" i="5"/>
  <c r="X215" i="5"/>
  <c r="X219" i="5"/>
  <c r="X223" i="5"/>
  <c r="X227" i="5"/>
  <c r="X231" i="5"/>
  <c r="X235" i="5"/>
  <c r="X239" i="5"/>
  <c r="X243" i="5"/>
  <c r="X247" i="5"/>
  <c r="X127" i="5"/>
  <c r="X159" i="5"/>
  <c r="X165" i="5"/>
  <c r="X172" i="5"/>
  <c r="X180" i="5"/>
  <c r="X188" i="5"/>
  <c r="X196" i="5"/>
  <c r="X204" i="5"/>
  <c r="X212" i="5"/>
  <c r="X220" i="5"/>
  <c r="X224" i="5"/>
  <c r="X228" i="5"/>
  <c r="X232" i="5"/>
  <c r="X236" i="5"/>
  <c r="X240" i="5"/>
  <c r="X244" i="5"/>
  <c r="X248" i="5"/>
  <c r="X155" i="5"/>
  <c r="X179" i="5"/>
  <c r="X195" i="5"/>
  <c r="X211" i="5"/>
  <c r="X217" i="5"/>
  <c r="X225" i="5"/>
  <c r="X233" i="5"/>
  <c r="X241" i="5"/>
  <c r="X249" i="5"/>
  <c r="X253" i="5"/>
  <c r="X257" i="5"/>
  <c r="X261" i="5"/>
  <c r="X265" i="5"/>
  <c r="X269" i="5"/>
  <c r="X273" i="5"/>
  <c r="X277" i="5"/>
  <c r="X281" i="5"/>
  <c r="X285" i="5"/>
  <c r="X289" i="5"/>
  <c r="X293" i="5"/>
  <c r="X297" i="5"/>
  <c r="X301" i="5"/>
  <c r="X305" i="5"/>
  <c r="X309" i="5"/>
  <c r="X313" i="5"/>
  <c r="X317" i="5"/>
  <c r="X321" i="5"/>
  <c r="X325" i="5"/>
  <c r="X329" i="5"/>
  <c r="X333" i="5"/>
  <c r="X337" i="5"/>
  <c r="X341" i="5"/>
  <c r="X345" i="5"/>
  <c r="X349" i="5"/>
  <c r="X143" i="5"/>
  <c r="X176" i="5"/>
  <c r="X192" i="5"/>
  <c r="X208" i="5"/>
  <c r="X222" i="5"/>
  <c r="X230" i="5"/>
  <c r="X238" i="5"/>
  <c r="X246" i="5"/>
  <c r="X254" i="5"/>
  <c r="X258" i="5"/>
  <c r="X262" i="5"/>
  <c r="X266" i="5"/>
  <c r="X270" i="5"/>
  <c r="X274" i="5"/>
  <c r="X278" i="5"/>
  <c r="X282" i="5"/>
  <c r="X286" i="5"/>
  <c r="X290" i="5"/>
  <c r="X294" i="5"/>
  <c r="X298" i="5"/>
  <c r="X302" i="5"/>
  <c r="X306" i="5"/>
  <c r="X310" i="5"/>
  <c r="X314" i="5"/>
  <c r="X318" i="5"/>
  <c r="X322" i="5"/>
  <c r="X326" i="5"/>
  <c r="X330" i="5"/>
  <c r="X334" i="5"/>
  <c r="X338" i="5"/>
  <c r="X342" i="5"/>
  <c r="X346" i="5"/>
  <c r="X350" i="5"/>
  <c r="X171" i="5"/>
  <c r="X203" i="5"/>
  <c r="X229" i="5"/>
  <c r="X245" i="5"/>
  <c r="X251" i="5"/>
  <c r="X259" i="5"/>
  <c r="X267" i="5"/>
  <c r="X275" i="5"/>
  <c r="X283" i="5"/>
  <c r="X291" i="5"/>
  <c r="X299" i="5"/>
  <c r="X307" i="5"/>
  <c r="X315" i="5"/>
  <c r="X323" i="5"/>
  <c r="X331" i="5"/>
  <c r="X339" i="5"/>
  <c r="X347" i="5"/>
  <c r="X353" i="5"/>
  <c r="X357" i="5"/>
  <c r="X361" i="5"/>
  <c r="X365" i="5"/>
  <c r="X369" i="5"/>
  <c r="X373" i="5"/>
  <c r="X377" i="5"/>
  <c r="X381" i="5"/>
  <c r="X385" i="5"/>
  <c r="X389" i="5"/>
  <c r="X393" i="5"/>
  <c r="X397" i="5"/>
  <c r="X401" i="5"/>
  <c r="X405" i="5"/>
  <c r="X409" i="5"/>
  <c r="X413" i="5"/>
  <c r="X417" i="5"/>
  <c r="X111" i="5"/>
  <c r="X184" i="5"/>
  <c r="X216" i="5"/>
  <c r="X226" i="5"/>
  <c r="X242" i="5"/>
  <c r="X256" i="5"/>
  <c r="X264" i="5"/>
  <c r="X272" i="5"/>
  <c r="X280" i="5"/>
  <c r="X288" i="5"/>
  <c r="X296" i="5"/>
  <c r="X304" i="5"/>
  <c r="X312" i="5"/>
  <c r="X320" i="5"/>
  <c r="X328" i="5"/>
  <c r="X336" i="5"/>
  <c r="X344" i="5"/>
  <c r="X352" i="5"/>
  <c r="X354" i="5"/>
  <c r="X358" i="5"/>
  <c r="X362" i="5"/>
  <c r="X366" i="5"/>
  <c r="X370" i="5"/>
  <c r="X374" i="5"/>
  <c r="X378" i="5"/>
  <c r="X382" i="5"/>
  <c r="X386" i="5"/>
  <c r="X390" i="5"/>
  <c r="X394" i="5"/>
  <c r="X398" i="5"/>
  <c r="X402" i="5"/>
  <c r="X406" i="5"/>
  <c r="X410" i="5"/>
  <c r="X414" i="5"/>
  <c r="X418" i="5"/>
  <c r="X123" i="5"/>
  <c r="X237" i="5"/>
  <c r="X263" i="5"/>
  <c r="X279" i="5"/>
  <c r="X295" i="5"/>
  <c r="X311" i="5"/>
  <c r="X327" i="5"/>
  <c r="X343" i="5"/>
  <c r="X359" i="5"/>
  <c r="X367" i="5"/>
  <c r="X375" i="5"/>
  <c r="X383" i="5"/>
  <c r="X391" i="5"/>
  <c r="X399" i="5"/>
  <c r="X407" i="5"/>
  <c r="X415" i="5"/>
  <c r="X421" i="5"/>
  <c r="X425" i="5"/>
  <c r="X429" i="5"/>
  <c r="X433" i="5"/>
  <c r="X437" i="5"/>
  <c r="X441" i="5"/>
  <c r="X445" i="5"/>
  <c r="X449" i="5"/>
  <c r="X453" i="5"/>
  <c r="X458" i="5"/>
  <c r="X462" i="5"/>
  <c r="X466" i="5"/>
  <c r="X470" i="5"/>
  <c r="X474" i="5"/>
  <c r="X478" i="5"/>
  <c r="X482" i="5"/>
  <c r="X486" i="5"/>
  <c r="X490" i="5"/>
  <c r="X494" i="5"/>
  <c r="X498" i="5"/>
  <c r="X502" i="5"/>
  <c r="X506" i="5"/>
  <c r="X510" i="5"/>
  <c r="X514" i="5"/>
  <c r="X518" i="5"/>
  <c r="X522" i="5"/>
  <c r="X526" i="5"/>
  <c r="X530" i="5"/>
  <c r="X534" i="5"/>
  <c r="X538" i="5"/>
  <c r="X542" i="5"/>
  <c r="X547" i="5"/>
  <c r="X552" i="5"/>
  <c r="X556" i="5"/>
  <c r="X560" i="5"/>
  <c r="X564" i="5"/>
  <c r="X568" i="5"/>
  <c r="X575" i="5"/>
  <c r="X579" i="5"/>
  <c r="X583" i="5"/>
  <c r="X587" i="5"/>
  <c r="X591" i="5"/>
  <c r="X595" i="5"/>
  <c r="X599" i="5"/>
  <c r="X603" i="5"/>
  <c r="X607" i="5"/>
  <c r="X611" i="5"/>
  <c r="X615" i="5"/>
  <c r="X619" i="5"/>
  <c r="X623" i="5"/>
  <c r="X168" i="5"/>
  <c r="X218" i="5"/>
  <c r="X250" i="5"/>
  <c r="X260" i="5"/>
  <c r="X276" i="5"/>
  <c r="X292" i="5"/>
  <c r="X308" i="5"/>
  <c r="X324" i="5"/>
  <c r="X340" i="5"/>
  <c r="X356" i="5"/>
  <c r="X364" i="5"/>
  <c r="X372" i="5"/>
  <c r="X380" i="5"/>
  <c r="X388" i="5"/>
  <c r="X396" i="5"/>
  <c r="X404" i="5"/>
  <c r="X412" i="5"/>
  <c r="X420" i="5"/>
  <c r="X422" i="5"/>
  <c r="X426" i="5"/>
  <c r="X430" i="5"/>
  <c r="X434" i="5"/>
  <c r="X438" i="5"/>
  <c r="X442" i="5"/>
  <c r="X446" i="5"/>
  <c r="X450" i="5"/>
  <c r="X454" i="5"/>
  <c r="X459" i="5"/>
  <c r="X463" i="5"/>
  <c r="X467" i="5"/>
  <c r="X471" i="5"/>
  <c r="X475" i="5"/>
  <c r="X479" i="5"/>
  <c r="X483" i="5"/>
  <c r="X487" i="5"/>
  <c r="X491" i="5"/>
  <c r="X495" i="5"/>
  <c r="X499" i="5"/>
  <c r="X503" i="5"/>
  <c r="X507" i="5"/>
  <c r="X511" i="5"/>
  <c r="X515" i="5"/>
  <c r="X519" i="5"/>
  <c r="X523" i="5"/>
  <c r="X527" i="5"/>
  <c r="X531" i="5"/>
  <c r="X535" i="5"/>
  <c r="X539" i="5"/>
  <c r="X543" i="5"/>
  <c r="X548" i="5"/>
  <c r="X553" i="5"/>
  <c r="X557" i="5"/>
  <c r="X561" i="5"/>
  <c r="X565" i="5"/>
  <c r="X569" i="5"/>
  <c r="X576" i="5"/>
  <c r="X580" i="5"/>
  <c r="X584" i="5"/>
  <c r="X588" i="5"/>
  <c r="X592" i="5"/>
  <c r="X596" i="5"/>
  <c r="X600" i="5"/>
  <c r="X604" i="5"/>
  <c r="X608" i="5"/>
  <c r="X612" i="5"/>
  <c r="X616" i="5"/>
  <c r="X620" i="5"/>
  <c r="X624" i="5"/>
  <c r="X187" i="5"/>
  <c r="X271" i="5"/>
  <c r="X303" i="5"/>
  <c r="X335" i="5"/>
  <c r="X363" i="5"/>
  <c r="X379" i="5"/>
  <c r="X395" i="5"/>
  <c r="X411" i="5"/>
  <c r="X427" i="5"/>
  <c r="X435" i="5"/>
  <c r="X443" i="5"/>
  <c r="X451" i="5"/>
  <c r="X464" i="5"/>
  <c r="X472" i="5"/>
  <c r="X480" i="5"/>
  <c r="X488" i="5"/>
  <c r="X496" i="5"/>
  <c r="X504" i="5"/>
  <c r="X512" i="5"/>
  <c r="X520" i="5"/>
  <c r="X528" i="5"/>
  <c r="X536" i="5"/>
  <c r="X544" i="5"/>
  <c r="X549" i="5"/>
  <c r="X554" i="5"/>
  <c r="X562" i="5"/>
  <c r="X570" i="5"/>
  <c r="X577" i="5"/>
  <c r="X585" i="5"/>
  <c r="X593" i="5"/>
  <c r="X601" i="5"/>
  <c r="X609" i="5"/>
  <c r="X617" i="5"/>
  <c r="X625" i="5"/>
  <c r="X252" i="5"/>
  <c r="X284" i="5"/>
  <c r="X316" i="5"/>
  <c r="X348" i="5"/>
  <c r="X360" i="5"/>
  <c r="X376" i="5"/>
  <c r="X392" i="5"/>
  <c r="X408" i="5"/>
  <c r="X424" i="5"/>
  <c r="X432" i="5"/>
  <c r="X440" i="5"/>
  <c r="X448" i="5"/>
  <c r="X456" i="5"/>
  <c r="X461" i="5"/>
  <c r="X469" i="5"/>
  <c r="X477" i="5"/>
  <c r="X485" i="5"/>
  <c r="X493" i="5"/>
  <c r="X501" i="5"/>
  <c r="X509" i="5"/>
  <c r="X517" i="5"/>
  <c r="X525" i="5"/>
  <c r="X533" i="5"/>
  <c r="X541" i="5"/>
  <c r="X551" i="5"/>
  <c r="X221" i="5"/>
  <c r="X255" i="5"/>
  <c r="X287" i="5"/>
  <c r="X319" i="5"/>
  <c r="X351" i="5"/>
  <c r="X355" i="5"/>
  <c r="X371" i="5"/>
  <c r="X387" i="5"/>
  <c r="X403" i="5"/>
  <c r="X419" i="5"/>
  <c r="X423" i="5"/>
  <c r="X431" i="5"/>
  <c r="X439" i="5"/>
  <c r="X447" i="5"/>
  <c r="X455" i="5"/>
  <c r="X460" i="5"/>
  <c r="X468" i="5"/>
  <c r="X476" i="5"/>
  <c r="X484" i="5"/>
  <c r="X492" i="5"/>
  <c r="X500" i="5"/>
  <c r="X508" i="5"/>
  <c r="X516" i="5"/>
  <c r="X524" i="5"/>
  <c r="X532" i="5"/>
  <c r="X540" i="5"/>
  <c r="X558" i="5"/>
  <c r="X566" i="5"/>
  <c r="X573" i="5"/>
  <c r="X581" i="5"/>
  <c r="X589" i="5"/>
  <c r="X597" i="5"/>
  <c r="X605" i="5"/>
  <c r="X613" i="5"/>
  <c r="X621" i="5"/>
  <c r="X300" i="5"/>
  <c r="X416" i="5"/>
  <c r="X444" i="5"/>
  <c r="X457" i="5"/>
  <c r="X489" i="5"/>
  <c r="X521" i="5"/>
  <c r="X563" i="5"/>
  <c r="X586" i="5"/>
  <c r="X602" i="5"/>
  <c r="X618" i="5"/>
  <c r="X630" i="5"/>
  <c r="X634" i="5"/>
  <c r="X638" i="5"/>
  <c r="X642" i="5"/>
  <c r="X646" i="5"/>
  <c r="X650" i="5"/>
  <c r="X654" i="5"/>
  <c r="X658" i="5"/>
  <c r="X662" i="5"/>
  <c r="X666" i="5"/>
  <c r="X670" i="5"/>
  <c r="X673" i="5"/>
  <c r="X677" i="5"/>
  <c r="X681" i="5"/>
  <c r="X685" i="5"/>
  <c r="X689" i="5"/>
  <c r="X693" i="5"/>
  <c r="X697" i="5"/>
  <c r="X701" i="5"/>
  <c r="X705" i="5"/>
  <c r="X709" i="5"/>
  <c r="X713" i="5"/>
  <c r="X717" i="5"/>
  <c r="X721" i="5"/>
  <c r="X725" i="5"/>
  <c r="X729" i="5"/>
  <c r="X733" i="5"/>
  <c r="X737" i="5"/>
  <c r="X741" i="5"/>
  <c r="X745" i="5"/>
  <c r="X749" i="5"/>
  <c r="X753" i="5"/>
  <c r="X757" i="5"/>
  <c r="X761" i="5"/>
  <c r="X763" i="5"/>
  <c r="X767" i="5"/>
  <c r="X771" i="5"/>
  <c r="X775" i="5"/>
  <c r="X779" i="5"/>
  <c r="X783" i="5"/>
  <c r="X787" i="5"/>
  <c r="X791" i="5"/>
  <c r="X795" i="5"/>
  <c r="X799" i="5"/>
  <c r="X803" i="5"/>
  <c r="X807" i="5"/>
  <c r="X811" i="5"/>
  <c r="X815" i="5"/>
  <c r="X819" i="5"/>
  <c r="X823" i="5"/>
  <c r="X827" i="5"/>
  <c r="X831" i="5"/>
  <c r="X835" i="5"/>
  <c r="X839" i="5"/>
  <c r="X843" i="5"/>
  <c r="X847" i="5"/>
  <c r="X851" i="5"/>
  <c r="X855" i="5"/>
  <c r="X200" i="5"/>
  <c r="X332" i="5"/>
  <c r="X368" i="5"/>
  <c r="X452" i="5"/>
  <c r="X465" i="5"/>
  <c r="X497" i="5"/>
  <c r="X529" i="5"/>
  <c r="X567" i="5"/>
  <c r="X574" i="5"/>
  <c r="X590" i="5"/>
  <c r="X606" i="5"/>
  <c r="X622" i="5"/>
  <c r="X627" i="5"/>
  <c r="X631" i="5"/>
  <c r="X635" i="5"/>
  <c r="X639" i="5"/>
  <c r="X643" i="5"/>
  <c r="X647" i="5"/>
  <c r="X651" i="5"/>
  <c r="X655" i="5"/>
  <c r="X659" i="5"/>
  <c r="X663" i="5"/>
  <c r="X667" i="5"/>
  <c r="X674" i="5"/>
  <c r="X678" i="5"/>
  <c r="X682" i="5"/>
  <c r="X686" i="5"/>
  <c r="X690" i="5"/>
  <c r="X694" i="5"/>
  <c r="X698" i="5"/>
  <c r="X702" i="5"/>
  <c r="X706" i="5"/>
  <c r="X710" i="5"/>
  <c r="X714" i="5"/>
  <c r="X718" i="5"/>
  <c r="X722" i="5"/>
  <c r="X726" i="5"/>
  <c r="X730" i="5"/>
  <c r="X734" i="5"/>
  <c r="X738" i="5"/>
  <c r="X742" i="5"/>
  <c r="X746" i="5"/>
  <c r="X750" i="5"/>
  <c r="X754" i="5"/>
  <c r="X758" i="5"/>
  <c r="X762" i="5"/>
  <c r="X764" i="5"/>
  <c r="X768" i="5"/>
  <c r="X772" i="5"/>
  <c r="X776" i="5"/>
  <c r="X780" i="5"/>
  <c r="X784" i="5"/>
  <c r="X788" i="5"/>
  <c r="X792" i="5"/>
  <c r="X796" i="5"/>
  <c r="X800" i="5"/>
  <c r="X804" i="5"/>
  <c r="X808" i="5"/>
  <c r="X812" i="5"/>
  <c r="X816" i="5"/>
  <c r="X820" i="5"/>
  <c r="X824" i="5"/>
  <c r="X384" i="5"/>
  <c r="X428" i="5"/>
  <c r="X473" i="5"/>
  <c r="X505" i="5"/>
  <c r="X537" i="5"/>
  <c r="X555" i="5"/>
  <c r="X571" i="5"/>
  <c r="X578" i="5"/>
  <c r="X594" i="5"/>
  <c r="X610" i="5"/>
  <c r="X626" i="5"/>
  <c r="X628" i="5"/>
  <c r="X632" i="5"/>
  <c r="X636" i="5"/>
  <c r="X640" i="5"/>
  <c r="X644" i="5"/>
  <c r="X648" i="5"/>
  <c r="X652" i="5"/>
  <c r="X656" i="5"/>
  <c r="X660" i="5"/>
  <c r="X664" i="5"/>
  <c r="X668" i="5"/>
  <c r="X675" i="5"/>
  <c r="X679" i="5"/>
  <c r="X683" i="5"/>
  <c r="X687" i="5"/>
  <c r="X691" i="5"/>
  <c r="X695" i="5"/>
  <c r="X699" i="5"/>
  <c r="X703" i="5"/>
  <c r="X707" i="5"/>
  <c r="X711" i="5"/>
  <c r="X715" i="5"/>
  <c r="X719" i="5"/>
  <c r="X723" i="5"/>
  <c r="X727" i="5"/>
  <c r="X731" i="5"/>
  <c r="X735" i="5"/>
  <c r="X739" i="5"/>
  <c r="X743" i="5"/>
  <c r="X747" i="5"/>
  <c r="X751" i="5"/>
  <c r="X755" i="5"/>
  <c r="X759" i="5"/>
  <c r="X765" i="5"/>
  <c r="X769" i="5"/>
  <c r="X773" i="5"/>
  <c r="X777" i="5"/>
  <c r="X781" i="5"/>
  <c r="X785" i="5"/>
  <c r="X789" i="5"/>
  <c r="X793" i="5"/>
  <c r="X797" i="5"/>
  <c r="X801" i="5"/>
  <c r="X805" i="5"/>
  <c r="X809" i="5"/>
  <c r="X813" i="5"/>
  <c r="X817" i="5"/>
  <c r="X821" i="5"/>
  <c r="X825" i="5"/>
  <c r="X829" i="5"/>
  <c r="X833" i="5"/>
  <c r="X837" i="5"/>
  <c r="X841" i="5"/>
  <c r="X845" i="5"/>
  <c r="X849" i="5"/>
  <c r="X853" i="5"/>
  <c r="X857" i="5"/>
  <c r="X234" i="5"/>
  <c r="X400" i="5"/>
  <c r="X436" i="5"/>
  <c r="X513" i="5"/>
  <c r="X559" i="5"/>
  <c r="X598" i="5"/>
  <c r="X629" i="5"/>
  <c r="X645" i="5"/>
  <c r="X661" i="5"/>
  <c r="X684" i="5"/>
  <c r="X700" i="5"/>
  <c r="X716" i="5"/>
  <c r="X732" i="5"/>
  <c r="X748" i="5"/>
  <c r="X774" i="5"/>
  <c r="X790" i="5"/>
  <c r="X806" i="5"/>
  <c r="X822" i="5"/>
  <c r="X828" i="5"/>
  <c r="X836" i="5"/>
  <c r="X844" i="5"/>
  <c r="X852" i="5"/>
  <c r="X858" i="5"/>
  <c r="X862" i="5"/>
  <c r="X866" i="5"/>
  <c r="X870" i="5"/>
  <c r="X874" i="5"/>
  <c r="X878" i="5"/>
  <c r="X882" i="5"/>
  <c r="X886" i="5"/>
  <c r="X890" i="5"/>
  <c r="X894" i="5"/>
  <c r="X898" i="5"/>
  <c r="X902" i="5"/>
  <c r="X906" i="5"/>
  <c r="X910" i="5"/>
  <c r="X914" i="5"/>
  <c r="X918" i="5"/>
  <c r="X922" i="5"/>
  <c r="X926" i="5"/>
  <c r="X930" i="5"/>
  <c r="X934" i="5"/>
  <c r="X938" i="5"/>
  <c r="X942" i="5"/>
  <c r="X946" i="5"/>
  <c r="X950" i="5"/>
  <c r="X954" i="5"/>
  <c r="X958" i="5"/>
  <c r="X962" i="5"/>
  <c r="X966" i="5"/>
  <c r="X972" i="5"/>
  <c r="X976" i="5"/>
  <c r="X980" i="5"/>
  <c r="X984" i="5"/>
  <c r="X988" i="5"/>
  <c r="X992" i="5"/>
  <c r="X996" i="5"/>
  <c r="X1000" i="5"/>
  <c r="X1004" i="5"/>
  <c r="X1008" i="5"/>
  <c r="X1012" i="5"/>
  <c r="X1016" i="5"/>
  <c r="X1020" i="5"/>
  <c r="X1024" i="5"/>
  <c r="X1028" i="5"/>
  <c r="X1032" i="5"/>
  <c r="X1036" i="5"/>
  <c r="X1040" i="5"/>
  <c r="X1044" i="5"/>
  <c r="X1048" i="5"/>
  <c r="X1052" i="5"/>
  <c r="X1056" i="5"/>
  <c r="X1060" i="5"/>
  <c r="X1064" i="5"/>
  <c r="X1068" i="5"/>
  <c r="X1072" i="5"/>
  <c r="X268" i="5"/>
  <c r="X545" i="5"/>
  <c r="X614" i="5"/>
  <c r="X633" i="5"/>
  <c r="X649" i="5"/>
  <c r="X665" i="5"/>
  <c r="X672" i="5"/>
  <c r="X688" i="5"/>
  <c r="X704" i="5"/>
  <c r="X720" i="5"/>
  <c r="X736" i="5"/>
  <c r="X752" i="5"/>
  <c r="X778" i="5"/>
  <c r="X794" i="5"/>
  <c r="X810" i="5"/>
  <c r="X826" i="5"/>
  <c r="X830" i="5"/>
  <c r="X838" i="5"/>
  <c r="X846" i="5"/>
  <c r="X854" i="5"/>
  <c r="X859" i="5"/>
  <c r="X863" i="5"/>
  <c r="X867" i="5"/>
  <c r="X871" i="5"/>
  <c r="X875" i="5"/>
  <c r="X879" i="5"/>
  <c r="X883" i="5"/>
  <c r="X887" i="5"/>
  <c r="X891" i="5"/>
  <c r="X895" i="5"/>
  <c r="X899" i="5"/>
  <c r="X903" i="5"/>
  <c r="X907" i="5"/>
  <c r="X911" i="5"/>
  <c r="X915" i="5"/>
  <c r="X919" i="5"/>
  <c r="X923" i="5"/>
  <c r="X927" i="5"/>
  <c r="X931" i="5"/>
  <c r="X935" i="5"/>
  <c r="X939" i="5"/>
  <c r="X943" i="5"/>
  <c r="X947" i="5"/>
  <c r="X951" i="5"/>
  <c r="X955" i="5"/>
  <c r="X959" i="5"/>
  <c r="X963" i="5"/>
  <c r="X967" i="5"/>
  <c r="X969" i="5"/>
  <c r="X973" i="5"/>
  <c r="X977" i="5"/>
  <c r="X981" i="5"/>
  <c r="X985" i="5"/>
  <c r="X989" i="5"/>
  <c r="X993" i="5"/>
  <c r="X997" i="5"/>
  <c r="X1001" i="5"/>
  <c r="X1005" i="5"/>
  <c r="X1009" i="5"/>
  <c r="X1013" i="5"/>
  <c r="X1017" i="5"/>
  <c r="X1021" i="5"/>
  <c r="X1025" i="5"/>
  <c r="X1029" i="5"/>
  <c r="X1033" i="5"/>
  <c r="X1037" i="5"/>
  <c r="X1041" i="5"/>
  <c r="X1045" i="5"/>
  <c r="X1049" i="5"/>
  <c r="X1053" i="5"/>
  <c r="X637" i="5"/>
  <c r="X653" i="5"/>
  <c r="X669" i="5"/>
  <c r="X676" i="5"/>
  <c r="X692" i="5"/>
  <c r="X708" i="5"/>
  <c r="X724" i="5"/>
  <c r="X740" i="5"/>
  <c r="X756" i="5"/>
  <c r="X766" i="5"/>
  <c r="X782" i="5"/>
  <c r="X798" i="5"/>
  <c r="X814" i="5"/>
  <c r="X832" i="5"/>
  <c r="X840" i="5"/>
  <c r="X848" i="5"/>
  <c r="X856" i="5"/>
  <c r="X860" i="5"/>
  <c r="X864" i="5"/>
  <c r="X868" i="5"/>
  <c r="X872" i="5"/>
  <c r="X876" i="5"/>
  <c r="X880" i="5"/>
  <c r="X884" i="5"/>
  <c r="X888" i="5"/>
  <c r="X892" i="5"/>
  <c r="X896" i="5"/>
  <c r="X900" i="5"/>
  <c r="X904" i="5"/>
  <c r="X481" i="5"/>
  <c r="X728" i="5"/>
  <c r="X818" i="5"/>
  <c r="X842" i="5"/>
  <c r="X869" i="5"/>
  <c r="X885" i="5"/>
  <c r="X901" i="5"/>
  <c r="X909" i="5"/>
  <c r="X917" i="5"/>
  <c r="X925" i="5"/>
  <c r="X933" i="5"/>
  <c r="X941" i="5"/>
  <c r="X949" i="5"/>
  <c r="X957" i="5"/>
  <c r="X965" i="5"/>
  <c r="X975" i="5"/>
  <c r="X983" i="5"/>
  <c r="X991" i="5"/>
  <c r="X999" i="5"/>
  <c r="X1007" i="5"/>
  <c r="X1015" i="5"/>
  <c r="X1023" i="5"/>
  <c r="X1031" i="5"/>
  <c r="X1039" i="5"/>
  <c r="X1047" i="5"/>
  <c r="X1055" i="5"/>
  <c r="X1069" i="5"/>
  <c r="X1070" i="5"/>
  <c r="X1071" i="5"/>
  <c r="X1073" i="5"/>
  <c r="X1077" i="5"/>
  <c r="X1081" i="5"/>
  <c r="X1085" i="5"/>
  <c r="X1089" i="5"/>
  <c r="X1093" i="5"/>
  <c r="X1097" i="5"/>
  <c r="X1101" i="5"/>
  <c r="X1105" i="5"/>
  <c r="X1109" i="5"/>
  <c r="X1113" i="5"/>
  <c r="X1117" i="5"/>
  <c r="X1121" i="5"/>
  <c r="X1126" i="5"/>
  <c r="X1130" i="5"/>
  <c r="X1134" i="5"/>
  <c r="X1138" i="5"/>
  <c r="X1142" i="5"/>
  <c r="X1146" i="5"/>
  <c r="X1150" i="5"/>
  <c r="X1154" i="5"/>
  <c r="X1158" i="5"/>
  <c r="X1162" i="5"/>
  <c r="X1166" i="5"/>
  <c r="X1170" i="5"/>
  <c r="X1174" i="5"/>
  <c r="X1178" i="5"/>
  <c r="X1182" i="5"/>
  <c r="X1186" i="5"/>
  <c r="X1190" i="5"/>
  <c r="X1194" i="5"/>
  <c r="X1198" i="5"/>
  <c r="X1202" i="5"/>
  <c r="X1206" i="5"/>
  <c r="X1210" i="5"/>
  <c r="X1214" i="5"/>
  <c r="X1219" i="5"/>
  <c r="X1223" i="5"/>
  <c r="X1227" i="5"/>
  <c r="X1231" i="5"/>
  <c r="X1235" i="5"/>
  <c r="X1239" i="5"/>
  <c r="X1243" i="5"/>
  <c r="X1247" i="5"/>
  <c r="X1251" i="5"/>
  <c r="X1255" i="5"/>
  <c r="X1259" i="5"/>
  <c r="X1263" i="5"/>
  <c r="X1267" i="5"/>
  <c r="X1271" i="5"/>
  <c r="X1275" i="5"/>
  <c r="X1279" i="5"/>
  <c r="X1284" i="5"/>
  <c r="X1288" i="5"/>
  <c r="X1292" i="5"/>
  <c r="X1296" i="5"/>
  <c r="X1062" i="5"/>
  <c r="X1083" i="5"/>
  <c r="X1091" i="5"/>
  <c r="X1103" i="5"/>
  <c r="X1132" i="5"/>
  <c r="X1140" i="5"/>
  <c r="X1160" i="5"/>
  <c r="X1172" i="5"/>
  <c r="X1196" i="5"/>
  <c r="X1204" i="5"/>
  <c r="X1237" i="5"/>
  <c r="X1249" i="5"/>
  <c r="X1261" i="5"/>
  <c r="X1273" i="5"/>
  <c r="X1277" i="5"/>
  <c r="X1286" i="5"/>
  <c r="X712" i="5"/>
  <c r="X834" i="5"/>
  <c r="X881" i="5"/>
  <c r="X897" i="5"/>
  <c r="X994" i="5"/>
  <c r="X1002" i="5"/>
  <c r="X1010" i="5"/>
  <c r="X1018" i="5"/>
  <c r="X1026" i="5"/>
  <c r="X1034" i="5"/>
  <c r="X1050" i="5"/>
  <c r="X1059" i="5"/>
  <c r="X1076" i="5"/>
  <c r="X1084" i="5"/>
  <c r="X1100" i="5"/>
  <c r="X1120" i="5"/>
  <c r="X1125" i="5"/>
  <c r="X1137" i="5"/>
  <c r="X1141" i="5"/>
  <c r="X1161" i="5"/>
  <c r="X1165" i="5"/>
  <c r="X1177" i="5"/>
  <c r="X1181" i="5"/>
  <c r="X1185" i="5"/>
  <c r="X1193" i="5"/>
  <c r="X1226" i="5"/>
  <c r="X1234" i="5"/>
  <c r="X1238" i="5"/>
  <c r="X1250" i="5"/>
  <c r="X582" i="5"/>
  <c r="X641" i="5"/>
  <c r="X680" i="5"/>
  <c r="X744" i="5"/>
  <c r="X770" i="5"/>
  <c r="X850" i="5"/>
  <c r="X873" i="5"/>
  <c r="X889" i="5"/>
  <c r="X908" i="5"/>
  <c r="X916" i="5"/>
  <c r="X924" i="5"/>
  <c r="X932" i="5"/>
  <c r="X940" i="5"/>
  <c r="X948" i="5"/>
  <c r="X956" i="5"/>
  <c r="X964" i="5"/>
  <c r="X974" i="5"/>
  <c r="X982" i="5"/>
  <c r="X990" i="5"/>
  <c r="X998" i="5"/>
  <c r="X1006" i="5"/>
  <c r="X1014" i="5"/>
  <c r="X1022" i="5"/>
  <c r="X1030" i="5"/>
  <c r="X1038" i="5"/>
  <c r="X1046" i="5"/>
  <c r="X1054" i="5"/>
  <c r="X1065" i="5"/>
  <c r="X1066" i="5"/>
  <c r="X1067" i="5"/>
  <c r="X1074" i="5"/>
  <c r="X1078" i="5"/>
  <c r="X1082" i="5"/>
  <c r="X1086" i="5"/>
  <c r="X1090" i="5"/>
  <c r="X1094" i="5"/>
  <c r="X1098" i="5"/>
  <c r="X1102" i="5"/>
  <c r="X1106" i="5"/>
  <c r="X1110" i="5"/>
  <c r="X1114" i="5"/>
  <c r="X1118" i="5"/>
  <c r="X1122" i="5"/>
  <c r="X1127" i="5"/>
  <c r="X1131" i="5"/>
  <c r="X1135" i="5"/>
  <c r="X1139" i="5"/>
  <c r="X1143" i="5"/>
  <c r="X1147" i="5"/>
  <c r="X1151" i="5"/>
  <c r="X1155" i="5"/>
  <c r="X1159" i="5"/>
  <c r="X1163" i="5"/>
  <c r="X1167" i="5"/>
  <c r="X1171" i="5"/>
  <c r="X1175" i="5"/>
  <c r="X1179" i="5"/>
  <c r="X1183" i="5"/>
  <c r="X1187" i="5"/>
  <c r="X1191" i="5"/>
  <c r="X1195" i="5"/>
  <c r="X1199" i="5"/>
  <c r="X1203" i="5"/>
  <c r="X1207" i="5"/>
  <c r="X1211" i="5"/>
  <c r="X1216" i="5"/>
  <c r="X1220" i="5"/>
  <c r="X1224" i="5"/>
  <c r="X1228" i="5"/>
  <c r="X1232" i="5"/>
  <c r="X1236" i="5"/>
  <c r="X1240" i="5"/>
  <c r="X1244" i="5"/>
  <c r="X1248" i="5"/>
  <c r="X1252" i="5"/>
  <c r="X1256" i="5"/>
  <c r="X1260" i="5"/>
  <c r="X1264" i="5"/>
  <c r="X1268" i="5"/>
  <c r="X1272" i="5"/>
  <c r="X1276" i="5"/>
  <c r="X1280" i="5"/>
  <c r="X1285" i="5"/>
  <c r="X1289" i="5"/>
  <c r="X1293" i="5"/>
  <c r="X1297" i="5"/>
  <c r="X995" i="5"/>
  <c r="X1035" i="5"/>
  <c r="X1063" i="5"/>
  <c r="X1075" i="5"/>
  <c r="X1087" i="5"/>
  <c r="X1095" i="5"/>
  <c r="X1111" i="5"/>
  <c r="X1119" i="5"/>
  <c r="X1136" i="5"/>
  <c r="X1148" i="5"/>
  <c r="X1164" i="5"/>
  <c r="X1176" i="5"/>
  <c r="X1184" i="5"/>
  <c r="X1200" i="5"/>
  <c r="X1208" i="5"/>
  <c r="X1217" i="5"/>
  <c r="X1225" i="5"/>
  <c r="X1233" i="5"/>
  <c r="X1245" i="5"/>
  <c r="X1257" i="5"/>
  <c r="X1269" i="5"/>
  <c r="X1298" i="5"/>
  <c r="X912" i="5"/>
  <c r="X986" i="5"/>
  <c r="X1057" i="5"/>
  <c r="X1080" i="5"/>
  <c r="X1088" i="5"/>
  <c r="X1096" i="5"/>
  <c r="X1108" i="5"/>
  <c r="X1116" i="5"/>
  <c r="X1129" i="5"/>
  <c r="X1133" i="5"/>
  <c r="X1145" i="5"/>
  <c r="X1153" i="5"/>
  <c r="X1169" i="5"/>
  <c r="X1189" i="5"/>
  <c r="X1197" i="5"/>
  <c r="X1205" i="5"/>
  <c r="X1213" i="5"/>
  <c r="X1218" i="5"/>
  <c r="X1222" i="5"/>
  <c r="X1230" i="5"/>
  <c r="X1242" i="5"/>
  <c r="X1254" i="5"/>
  <c r="X657" i="5"/>
  <c r="X696" i="5"/>
  <c r="X760" i="5"/>
  <c r="X786" i="5"/>
  <c r="X861" i="5"/>
  <c r="X877" i="5"/>
  <c r="X893" i="5"/>
  <c r="X905" i="5"/>
  <c r="X913" i="5"/>
  <c r="X921" i="5"/>
  <c r="X929" i="5"/>
  <c r="X937" i="5"/>
  <c r="X945" i="5"/>
  <c r="X953" i="5"/>
  <c r="X961" i="5"/>
  <c r="X971" i="5"/>
  <c r="X979" i="5"/>
  <c r="X987" i="5"/>
  <c r="X1003" i="5"/>
  <c r="X1011" i="5"/>
  <c r="X1019" i="5"/>
  <c r="X1027" i="5"/>
  <c r="X1043" i="5"/>
  <c r="X1051" i="5"/>
  <c r="X1061" i="5"/>
  <c r="X1079" i="5"/>
  <c r="X1099" i="5"/>
  <c r="X1107" i="5"/>
  <c r="X1115" i="5"/>
  <c r="X1123" i="5"/>
  <c r="X1128" i="5"/>
  <c r="X1144" i="5"/>
  <c r="X1152" i="5"/>
  <c r="X1156" i="5"/>
  <c r="X1168" i="5"/>
  <c r="X1180" i="5"/>
  <c r="X1188" i="5"/>
  <c r="X1192" i="5"/>
  <c r="X1212" i="5"/>
  <c r="X1221" i="5"/>
  <c r="X1229" i="5"/>
  <c r="X1241" i="5"/>
  <c r="X1253" i="5"/>
  <c r="X1265" i="5"/>
  <c r="X1281" i="5"/>
  <c r="X1290" i="5"/>
  <c r="X1294" i="5"/>
  <c r="X802" i="5"/>
  <c r="X865" i="5"/>
  <c r="X920" i="5"/>
  <c r="X928" i="5"/>
  <c r="X936" i="5"/>
  <c r="X944" i="5"/>
  <c r="X952" i="5"/>
  <c r="X960" i="5"/>
  <c r="X970" i="5"/>
  <c r="X978" i="5"/>
  <c r="X1042" i="5"/>
  <c r="X1058" i="5"/>
  <c r="X1092" i="5"/>
  <c r="X1104" i="5"/>
  <c r="X1112" i="5"/>
  <c r="X1149" i="5"/>
  <c r="X1157" i="5"/>
  <c r="X1173" i="5"/>
  <c r="X1201" i="5"/>
  <c r="X1209" i="5"/>
  <c r="X1246" i="5"/>
  <c r="X1258" i="5"/>
  <c r="X1274" i="5"/>
  <c r="X1287" i="5"/>
  <c r="X1283" i="5"/>
  <c r="X1262" i="5"/>
  <c r="X1278" i="5"/>
  <c r="X1291" i="5"/>
  <c r="X1270" i="5"/>
  <c r="X1266" i="5"/>
  <c r="X1295" i="5"/>
  <c r="Y95" i="5"/>
  <c r="Y96" i="5"/>
  <c r="Y97" i="5"/>
  <c r="V95" i="5"/>
  <c r="V96" i="5"/>
  <c r="V97" i="5"/>
  <c r="X13" i="5"/>
  <c r="X17" i="5"/>
  <c r="X21" i="5"/>
  <c r="X25" i="5"/>
  <c r="X29" i="5"/>
  <c r="X33" i="5"/>
  <c r="X37" i="5"/>
  <c r="X41" i="5"/>
  <c r="X45" i="5"/>
  <c r="X49" i="5"/>
  <c r="X53" i="5"/>
  <c r="X58" i="5"/>
  <c r="X62" i="5"/>
  <c r="X66" i="5"/>
  <c r="X70" i="5"/>
  <c r="X74" i="5"/>
  <c r="X78" i="5"/>
  <c r="X14" i="5"/>
  <c r="X18" i="5"/>
  <c r="X22" i="5"/>
  <c r="X26" i="5"/>
  <c r="X30" i="5"/>
  <c r="X34" i="5"/>
  <c r="X38" i="5"/>
  <c r="X42" i="5"/>
  <c r="X46" i="5"/>
  <c r="X50" i="5"/>
  <c r="X55" i="5"/>
  <c r="X59" i="5"/>
  <c r="X63" i="5"/>
  <c r="X67" i="5"/>
  <c r="X71" i="5"/>
  <c r="X75" i="5"/>
  <c r="X79" i="5"/>
  <c r="X15" i="5"/>
  <c r="X23" i="5"/>
  <c r="X31" i="5"/>
  <c r="X39" i="5"/>
  <c r="X47" i="5"/>
  <c r="X60" i="5"/>
  <c r="X68" i="5"/>
  <c r="X76" i="5"/>
  <c r="X80" i="5"/>
  <c r="X12" i="5"/>
  <c r="X20" i="5"/>
  <c r="X28" i="5"/>
  <c r="X36" i="5"/>
  <c r="X44" i="5"/>
  <c r="X52" i="5"/>
  <c r="X57" i="5"/>
  <c r="X65" i="5"/>
  <c r="X73" i="5"/>
  <c r="X81" i="5"/>
  <c r="X85" i="5"/>
  <c r="X89" i="5"/>
  <c r="X19" i="5"/>
  <c r="X27" i="5"/>
  <c r="X35" i="5"/>
  <c r="X43" i="5"/>
  <c r="X51" i="5"/>
  <c r="X56" i="5"/>
  <c r="X64" i="5"/>
  <c r="X72" i="5"/>
  <c r="X82" i="5"/>
  <c r="X86" i="5"/>
  <c r="X90" i="5"/>
  <c r="X32" i="5"/>
  <c r="X77" i="5"/>
  <c r="X84" i="5"/>
  <c r="X93" i="5"/>
  <c r="X40" i="5"/>
  <c r="X91" i="5"/>
  <c r="X16" i="5"/>
  <c r="X48" i="5"/>
  <c r="X61" i="5"/>
  <c r="X83" i="5"/>
  <c r="X88" i="5"/>
  <c r="X69" i="5"/>
  <c r="X24" i="5"/>
  <c r="X87" i="5"/>
  <c r="X11" i="5"/>
  <c r="Y12" i="5"/>
  <c r="Y16" i="5"/>
  <c r="Y20" i="5"/>
  <c r="Y24" i="5"/>
  <c r="Y28" i="5"/>
  <c r="Y32" i="5"/>
  <c r="Y36" i="5"/>
  <c r="Y40" i="5"/>
  <c r="Y44" i="5"/>
  <c r="Y48" i="5"/>
  <c r="Y52" i="5"/>
  <c r="Y57" i="5"/>
  <c r="Y61" i="5"/>
  <c r="Y65" i="5"/>
  <c r="Y69" i="5"/>
  <c r="Y73" i="5"/>
  <c r="Y77" i="5"/>
  <c r="Y13" i="5"/>
  <c r="Y17" i="5"/>
  <c r="Y21" i="5"/>
  <c r="Y25" i="5"/>
  <c r="Y29" i="5"/>
  <c r="Y33" i="5"/>
  <c r="Y37" i="5"/>
  <c r="Y41" i="5"/>
  <c r="Y45" i="5"/>
  <c r="Y49" i="5"/>
  <c r="Y53" i="5"/>
  <c r="Y54" i="5"/>
  <c r="Y58" i="5"/>
  <c r="Y62" i="5"/>
  <c r="Y66" i="5"/>
  <c r="Y70" i="5"/>
  <c r="Y74" i="5"/>
  <c r="Y78" i="5"/>
  <c r="Y18" i="5"/>
  <c r="Y26" i="5"/>
  <c r="Y34" i="5"/>
  <c r="Y42" i="5"/>
  <c r="Y50" i="5"/>
  <c r="Y55" i="5"/>
  <c r="Y63" i="5"/>
  <c r="Y71" i="5"/>
  <c r="Y79" i="5"/>
  <c r="Y83" i="5"/>
  <c r="Y15" i="5"/>
  <c r="Y23" i="5"/>
  <c r="Y31" i="5"/>
  <c r="Y39" i="5"/>
  <c r="Y47" i="5"/>
  <c r="Y60" i="5"/>
  <c r="Y68" i="5"/>
  <c r="Y76" i="5"/>
  <c r="Y80" i="5"/>
  <c r="Y84" i="5"/>
  <c r="Y88" i="5"/>
  <c r="Y93" i="5"/>
  <c r="Y14" i="5"/>
  <c r="Y22" i="5"/>
  <c r="Y30" i="5"/>
  <c r="Y38" i="5"/>
  <c r="Y46" i="5"/>
  <c r="Y59" i="5"/>
  <c r="Y67" i="5"/>
  <c r="Y75" i="5"/>
  <c r="Y81" i="5"/>
  <c r="Y85" i="5"/>
  <c r="Y89" i="5"/>
  <c r="Y19" i="5"/>
  <c r="Y51" i="5"/>
  <c r="Y64" i="5"/>
  <c r="Y87" i="5"/>
  <c r="Y27" i="5"/>
  <c r="Y72" i="5"/>
  <c r="Y82" i="5"/>
  <c r="Y86" i="5"/>
  <c r="Y35" i="5"/>
  <c r="Y91" i="5"/>
  <c r="Y43" i="5"/>
  <c r="Y56" i="5"/>
  <c r="Y90" i="5"/>
  <c r="Y11" i="5"/>
  <c r="V15" i="5"/>
  <c r="V19" i="5"/>
  <c r="V23" i="5"/>
  <c r="V27" i="5"/>
  <c r="V31" i="5"/>
  <c r="V35" i="5"/>
  <c r="V39" i="5"/>
  <c r="V43" i="5"/>
  <c r="V47" i="5"/>
  <c r="V51" i="5"/>
  <c r="V56" i="5"/>
  <c r="V60" i="5"/>
  <c r="V64" i="5"/>
  <c r="V68" i="5"/>
  <c r="V72" i="5"/>
  <c r="V76" i="5"/>
  <c r="V12" i="5"/>
  <c r="V16" i="5"/>
  <c r="V20" i="5"/>
  <c r="V24" i="5"/>
  <c r="V28" i="5"/>
  <c r="V32" i="5"/>
  <c r="V36" i="5"/>
  <c r="V40" i="5"/>
  <c r="V44" i="5"/>
  <c r="V48" i="5"/>
  <c r="V52" i="5"/>
  <c r="V57" i="5"/>
  <c r="V61" i="5"/>
  <c r="V65" i="5"/>
  <c r="V69" i="5"/>
  <c r="V73" i="5"/>
  <c r="V77" i="5"/>
  <c r="V17" i="5"/>
  <c r="V25" i="5"/>
  <c r="V33" i="5"/>
  <c r="V41" i="5"/>
  <c r="V49" i="5"/>
  <c r="V62" i="5"/>
  <c r="V70" i="5"/>
  <c r="V78" i="5"/>
  <c r="V82" i="5"/>
  <c r="V14" i="5"/>
  <c r="V22" i="5"/>
  <c r="V30" i="5"/>
  <c r="V38" i="5"/>
  <c r="V46" i="5"/>
  <c r="V54" i="5"/>
  <c r="V59" i="5"/>
  <c r="V67" i="5"/>
  <c r="V75" i="5"/>
  <c r="V83" i="5"/>
  <c r="V87" i="5"/>
  <c r="V91" i="5"/>
  <c r="V13" i="5"/>
  <c r="V21" i="5"/>
  <c r="V29" i="5"/>
  <c r="V37" i="5"/>
  <c r="V45" i="5"/>
  <c r="V53" i="5"/>
  <c r="V58" i="5"/>
  <c r="V66" i="5"/>
  <c r="V74" i="5"/>
  <c r="V80" i="5"/>
  <c r="V84" i="5"/>
  <c r="V88" i="5"/>
  <c r="V93" i="5"/>
  <c r="V26" i="5"/>
  <c r="V71" i="5"/>
  <c r="V86" i="5"/>
  <c r="V34" i="5"/>
  <c r="V79" i="5"/>
  <c r="V85" i="5"/>
  <c r="V42" i="5"/>
  <c r="V55" i="5"/>
  <c r="V90" i="5"/>
  <c r="V18" i="5"/>
  <c r="V50" i="5"/>
  <c r="V81" i="5"/>
  <c r="V63" i="5"/>
  <c r="V89" i="5"/>
  <c r="V11" i="5"/>
  <c r="Y3" i="5"/>
  <c r="Y8" i="5"/>
  <c r="Y4" i="5"/>
  <c r="Y9" i="5"/>
  <c r="Y5" i="5"/>
  <c r="Y6" i="5"/>
  <c r="Y7" i="5"/>
  <c r="V6" i="5"/>
  <c r="V3" i="5"/>
  <c r="V7" i="5"/>
  <c r="V8" i="5"/>
  <c r="V4" i="5"/>
  <c r="V9" i="5"/>
  <c r="V5" i="5"/>
  <c r="X4" i="5"/>
  <c r="X9" i="5"/>
  <c r="X5" i="5"/>
  <c r="X6" i="5"/>
  <c r="X3" i="5"/>
  <c r="X8" i="5"/>
  <c r="Q2" i="5"/>
  <c r="X2" i="5" s="1"/>
  <c r="N2" i="5"/>
  <c r="O2" i="5" s="1" a="1"/>
  <c r="O2" i="5" s="1"/>
  <c r="W2" i="5" s="1"/>
  <c r="O1290" i="5" a="1"/>
  <c r="O1290" i="5" s="1"/>
  <c r="W1290" i="5" s="1"/>
  <c r="O1276" i="5" a="1"/>
  <c r="O1276" i="5" s="1"/>
  <c r="W1276" i="5" s="1"/>
  <c r="O1260" i="5" a="1"/>
  <c r="O1260" i="5" s="1"/>
  <c r="W1260" i="5" s="1"/>
  <c r="O1247" i="5" a="1"/>
  <c r="O1247" i="5" s="1"/>
  <c r="W1247" i="5" s="1"/>
  <c r="O1233" i="5" a="1"/>
  <c r="O1233" i="5" s="1"/>
  <c r="W1233" i="5" s="1"/>
  <c r="O1217" i="5" a="1"/>
  <c r="O1217" i="5" s="1"/>
  <c r="W1217" i="5" s="1"/>
  <c r="O1200" i="5" a="1"/>
  <c r="O1200" i="5" s="1"/>
  <c r="W1200" i="5" s="1"/>
  <c r="O1184" i="5" a="1"/>
  <c r="O1184" i="5" s="1"/>
  <c r="W1184" i="5" s="1"/>
  <c r="O1168" i="5" a="1"/>
  <c r="O1168" i="5" s="1"/>
  <c r="W1168" i="5" s="1"/>
  <c r="O1152" i="5" a="1"/>
  <c r="O1152" i="5" s="1"/>
  <c r="W1152" i="5" s="1"/>
  <c r="O1135" i="5" a="1"/>
  <c r="O1135" i="5" s="1"/>
  <c r="W1135" i="5" s="1"/>
  <c r="O1118" i="5" a="1"/>
  <c r="O1118" i="5" s="1"/>
  <c r="W1118" i="5" s="1"/>
  <c r="O1102" i="5" a="1"/>
  <c r="O1102" i="5" s="1"/>
  <c r="W1102" i="5" s="1"/>
  <c r="O1085" i="5" a="1"/>
  <c r="O1085" i="5" s="1"/>
  <c r="W1085" i="5" s="1"/>
  <c r="O1065" i="5" a="1"/>
  <c r="O1065" i="5" s="1"/>
  <c r="W1065" i="5" s="1"/>
  <c r="O1049" i="5" a="1"/>
  <c r="O1049" i="5" s="1"/>
  <c r="W1049" i="5" s="1"/>
  <c r="O1033" i="5" a="1"/>
  <c r="O1033" i="5" s="1"/>
  <c r="W1033" i="5" s="1"/>
  <c r="O1017" i="5" a="1"/>
  <c r="O1017" i="5" s="1"/>
  <c r="W1017" i="5" s="1"/>
  <c r="O1001" i="5" a="1"/>
  <c r="O1001" i="5" s="1"/>
  <c r="W1001" i="5" s="1"/>
  <c r="O985" i="5" a="1"/>
  <c r="O985" i="5" s="1"/>
  <c r="W985" i="5" s="1"/>
  <c r="O971" i="5" a="1"/>
  <c r="O971" i="5" s="1"/>
  <c r="W971" i="5" s="1"/>
  <c r="O951" i="5" a="1"/>
  <c r="O951" i="5" s="1"/>
  <c r="W951" i="5" s="1"/>
  <c r="O934" i="5" a="1"/>
  <c r="O934" i="5" s="1"/>
  <c r="W934" i="5" s="1"/>
  <c r="O918" i="5" a="1"/>
  <c r="O918" i="5" s="1"/>
  <c r="W918" i="5" s="1"/>
  <c r="O904" i="5" a="1"/>
  <c r="O904" i="5" s="1"/>
  <c r="W904" i="5" s="1"/>
  <c r="O887" i="5" a="1"/>
  <c r="O887" i="5" s="1"/>
  <c r="W887" i="5" s="1"/>
  <c r="O872" i="5" a="1"/>
  <c r="O872" i="5" s="1"/>
  <c r="W872" i="5" s="1"/>
  <c r="O857" i="5" a="1"/>
  <c r="O857" i="5" s="1"/>
  <c r="W857" i="5" s="1"/>
  <c r="O839" i="5" a="1"/>
  <c r="O839" i="5" s="1"/>
  <c r="W839" i="5" s="1"/>
  <c r="O821" i="5" a="1"/>
  <c r="O821" i="5" s="1"/>
  <c r="W821" i="5" s="1"/>
  <c r="O1296" i="5" a="1"/>
  <c r="O1296" i="5" s="1"/>
  <c r="W1296" i="5" s="1"/>
  <c r="O1279" i="5" a="1"/>
  <c r="O1279" i="5" s="1"/>
  <c r="W1279" i="5" s="1"/>
  <c r="O1263" i="5" a="1"/>
  <c r="O1263" i="5" s="1"/>
  <c r="W1263" i="5" s="1"/>
  <c r="O1249" i="5" a="1"/>
  <c r="O1249" i="5" s="1"/>
  <c r="W1249" i="5" s="1"/>
  <c r="O1229" i="5" a="1"/>
  <c r="O1229" i="5" s="1"/>
  <c r="W1229" i="5" s="1"/>
  <c r="O1216" i="5" a="1"/>
  <c r="O1216" i="5" s="1"/>
  <c r="W1216" i="5" s="1"/>
  <c r="O1202" i="5" a="1"/>
  <c r="O1202" i="5" s="1"/>
  <c r="W1202" i="5" s="1"/>
  <c r="O1186" i="5" a="1"/>
  <c r="O1186" i="5" s="1"/>
  <c r="W1186" i="5" s="1"/>
  <c r="O1170" i="5" a="1"/>
  <c r="O1170" i="5" s="1"/>
  <c r="W1170" i="5" s="1"/>
  <c r="O1154" i="5" a="1"/>
  <c r="O1154" i="5" s="1"/>
  <c r="W1154" i="5" s="1"/>
  <c r="O1138" i="5" a="1"/>
  <c r="O1138" i="5" s="1"/>
  <c r="W1138" i="5" s="1"/>
  <c r="O1124" i="5" a="1"/>
  <c r="O1124" i="5" s="1"/>
  <c r="W1124" i="5" s="1"/>
  <c r="O1107" i="5" a="1"/>
  <c r="O1107" i="5" s="1"/>
  <c r="W1107" i="5" s="1"/>
  <c r="O1091" i="5" a="1"/>
  <c r="O1091" i="5" s="1"/>
  <c r="W1091" i="5" s="1"/>
  <c r="O1077" i="5" a="1"/>
  <c r="O1077" i="5" s="1"/>
  <c r="W1077" i="5" s="1"/>
  <c r="O1061" i="5" a="1"/>
  <c r="O1061" i="5" s="1"/>
  <c r="W1061" i="5" s="1"/>
  <c r="O1045" i="5" a="1"/>
  <c r="O1045" i="5" s="1"/>
  <c r="W1045" i="5" s="1"/>
  <c r="O1029" i="5" a="1"/>
  <c r="O1029" i="5" s="1"/>
  <c r="W1029" i="5" s="1"/>
  <c r="O1013" i="5" a="1"/>
  <c r="O1013" i="5" s="1"/>
  <c r="W1013" i="5" s="1"/>
  <c r="O997" i="5" a="1"/>
  <c r="O997" i="5" s="1"/>
  <c r="W997" i="5" s="1"/>
  <c r="O981" i="5" a="1"/>
  <c r="O981" i="5" s="1"/>
  <c r="W981" i="5" s="1"/>
  <c r="O963" i="5" a="1"/>
  <c r="O963" i="5" s="1"/>
  <c r="W963" i="5" s="1"/>
  <c r="O946" i="5" a="1"/>
  <c r="O946" i="5" s="1"/>
  <c r="W946" i="5" s="1"/>
  <c r="O927" i="5" a="1"/>
  <c r="O927" i="5" s="1"/>
  <c r="W927" i="5" s="1"/>
  <c r="O910" i="5" a="1"/>
  <c r="O910" i="5" s="1"/>
  <c r="W910" i="5" s="1"/>
  <c r="O893" i="5" a="1"/>
  <c r="O893" i="5" s="1"/>
  <c r="W893" i="5" s="1"/>
  <c r="O875" i="5" a="1"/>
  <c r="O875" i="5" s="1"/>
  <c r="W875" i="5" s="1"/>
  <c r="O860" i="5" a="1"/>
  <c r="O860" i="5" s="1"/>
  <c r="W860" i="5" s="1"/>
  <c r="O1291" i="5" a="1"/>
  <c r="O1291" i="5" s="1"/>
  <c r="W1291" i="5" s="1"/>
  <c r="O1272" i="5" a="1"/>
  <c r="O1272" i="5" s="1"/>
  <c r="W1272" i="5" s="1"/>
  <c r="O1255" i="5" a="1"/>
  <c r="O1255" i="5" s="1"/>
  <c r="W1255" i="5" s="1"/>
  <c r="O1238" i="5" a="1"/>
  <c r="O1238" i="5" s="1"/>
  <c r="W1238" i="5" s="1"/>
  <c r="O1222" i="5" a="1"/>
  <c r="O1222" i="5" s="1"/>
  <c r="W1222" i="5" s="1"/>
  <c r="O1204" i="5" a="1"/>
  <c r="O1204" i="5" s="1"/>
  <c r="W1204" i="5" s="1"/>
  <c r="O1188" i="5" a="1"/>
  <c r="O1188" i="5" s="1"/>
  <c r="W1188" i="5" s="1"/>
  <c r="O1172" i="5" a="1"/>
  <c r="O1172" i="5" s="1"/>
  <c r="W1172" i="5" s="1"/>
  <c r="O1156" i="5" a="1"/>
  <c r="O1156" i="5" s="1"/>
  <c r="W1156" i="5" s="1"/>
  <c r="O1140" i="5" a="1"/>
  <c r="O1140" i="5" s="1"/>
  <c r="W1140" i="5" s="1"/>
  <c r="O1123" i="5" a="1"/>
  <c r="O1123" i="5" s="1"/>
  <c r="W1123" i="5" s="1"/>
  <c r="O1110" i="5" a="1"/>
  <c r="O1110" i="5" s="1"/>
  <c r="W1110" i="5" s="1"/>
  <c r="O1094" i="5" a="1"/>
  <c r="O1094" i="5" s="1"/>
  <c r="W1094" i="5" s="1"/>
  <c r="O1080" i="5" a="1"/>
  <c r="O1080" i="5" s="1"/>
  <c r="W1080" i="5" s="1"/>
  <c r="O1066" i="5" a="1"/>
  <c r="O1066" i="5" s="1"/>
  <c r="W1066" i="5" s="1"/>
  <c r="O1050" i="5" a="1"/>
  <c r="O1050" i="5" s="1"/>
  <c r="W1050" i="5" s="1"/>
  <c r="O1034" i="5" a="1"/>
  <c r="O1034" i="5" s="1"/>
  <c r="W1034" i="5" s="1"/>
  <c r="O1018" i="5" a="1"/>
  <c r="O1018" i="5" s="1"/>
  <c r="W1018" i="5" s="1"/>
  <c r="O1002" i="5" a="1"/>
  <c r="O1002" i="5" s="1"/>
  <c r="W1002" i="5" s="1"/>
  <c r="O986" i="5" a="1"/>
  <c r="O986" i="5" s="1"/>
  <c r="W986" i="5" s="1"/>
  <c r="O969" i="5" a="1"/>
  <c r="O969" i="5" s="1"/>
  <c r="W969" i="5" s="1"/>
  <c r="O955" i="5" a="1"/>
  <c r="O955" i="5" s="1"/>
  <c r="W955" i="5" s="1"/>
  <c r="O939" i="5" a="1"/>
  <c r="O939" i="5" s="1"/>
  <c r="W939" i="5" s="1"/>
  <c r="O926" i="5" a="1"/>
  <c r="O926" i="5" s="1"/>
  <c r="W926" i="5" s="1"/>
  <c r="O909" i="5" a="1"/>
  <c r="O909" i="5" s="1"/>
  <c r="W909" i="5" s="1"/>
  <c r="O892" i="5" a="1"/>
  <c r="O892" i="5" s="1"/>
  <c r="W892" i="5" s="1"/>
  <c r="O874" i="5" a="1"/>
  <c r="O874" i="5" s="1"/>
  <c r="W874" i="5" s="1"/>
  <c r="O859" i="5" a="1"/>
  <c r="O859" i="5" s="1"/>
  <c r="W859" i="5" s="1"/>
  <c r="O845" i="5" a="1"/>
  <c r="O845" i="5" s="1"/>
  <c r="W845" i="5" s="1"/>
  <c r="O830" i="5" a="1"/>
  <c r="O830" i="5" s="1"/>
  <c r="W830" i="5" s="1"/>
  <c r="O815" i="5" a="1"/>
  <c r="O815" i="5" s="1"/>
  <c r="W815" i="5" s="1"/>
  <c r="O1288" i="5" a="1"/>
  <c r="O1288" i="5" s="1"/>
  <c r="W1288" i="5" s="1"/>
  <c r="O1274" i="5" a="1"/>
  <c r="O1274" i="5" s="1"/>
  <c r="W1274" i="5" s="1"/>
  <c r="O1258" i="5" a="1"/>
  <c r="O1258" i="5" s="1"/>
  <c r="W1258" i="5" s="1"/>
  <c r="O1241" i="5" a="1"/>
  <c r="O1241" i="5" s="1"/>
  <c r="W1241" i="5" s="1"/>
  <c r="O1227" i="5" a="1"/>
  <c r="O1227" i="5" s="1"/>
  <c r="W1227" i="5" s="1"/>
  <c r="O1207" i="5" a="1"/>
  <c r="O1207" i="5" s="1"/>
  <c r="W1207" i="5" s="1"/>
  <c r="O1191" i="5" a="1"/>
  <c r="O1191" i="5" s="1"/>
  <c r="W1191" i="5" s="1"/>
  <c r="O1175" i="5" a="1"/>
  <c r="O1175" i="5" s="1"/>
  <c r="W1175" i="5" s="1"/>
  <c r="O1159" i="5" a="1"/>
  <c r="O1159" i="5" s="1"/>
  <c r="W1159" i="5" s="1"/>
  <c r="O1143" i="5" a="1"/>
  <c r="O1143" i="5" s="1"/>
  <c r="W1143" i="5" s="1"/>
  <c r="O1126" i="5" a="1"/>
  <c r="O1126" i="5" s="1"/>
  <c r="W1126" i="5" s="1"/>
  <c r="O1112" i="5" a="1"/>
  <c r="O1112" i="5" s="1"/>
  <c r="W1112" i="5" s="1"/>
  <c r="O1096" i="5" a="1"/>
  <c r="O1096" i="5" s="1"/>
  <c r="W1096" i="5" s="1"/>
  <c r="O1079" i="5" a="1"/>
  <c r="O1079" i="5" s="1"/>
  <c r="W1079" i="5" s="1"/>
  <c r="O1063" i="5" a="1"/>
  <c r="O1063" i="5" s="1"/>
  <c r="W1063" i="5" s="1"/>
  <c r="O1047" i="5" a="1"/>
  <c r="O1047" i="5" s="1"/>
  <c r="W1047" i="5" s="1"/>
  <c r="O1031" i="5" a="1"/>
  <c r="O1031" i="5" s="1"/>
  <c r="W1031" i="5" s="1"/>
  <c r="O1015" i="5" a="1"/>
  <c r="O1015" i="5" s="1"/>
  <c r="W1015" i="5" s="1"/>
  <c r="O999" i="5" a="1"/>
  <c r="O999" i="5" s="1"/>
  <c r="W999" i="5" s="1"/>
  <c r="O983" i="5" a="1"/>
  <c r="O983" i="5" s="1"/>
  <c r="W983" i="5" s="1"/>
  <c r="O968" i="5" a="1"/>
  <c r="O968" i="5" s="1"/>
  <c r="W968" i="5" s="1"/>
  <c r="O954" i="5" a="1"/>
  <c r="O954" i="5" s="1"/>
  <c r="W954" i="5" s="1"/>
  <c r="O938" i="5" a="1"/>
  <c r="O938" i="5" s="1"/>
  <c r="W938" i="5" s="1"/>
  <c r="O925" i="5" a="1"/>
  <c r="O925" i="5" s="1"/>
  <c r="W925" i="5" s="1"/>
  <c r="O908" i="5" a="1"/>
  <c r="O908" i="5" s="1"/>
  <c r="W908" i="5" s="1"/>
  <c r="O895" i="5" a="1"/>
  <c r="O895" i="5" s="1"/>
  <c r="W895" i="5" s="1"/>
  <c r="O880" i="5" a="1"/>
  <c r="O880" i="5" s="1"/>
  <c r="W880" i="5" s="1"/>
  <c r="O862" i="5" a="1"/>
  <c r="O862" i="5" s="1"/>
  <c r="W862" i="5" s="1"/>
  <c r="O844" i="5" a="1"/>
  <c r="O844" i="5" s="1"/>
  <c r="W844" i="5" s="1"/>
  <c r="O829" i="5" a="1"/>
  <c r="O829" i="5" s="1"/>
  <c r="W829" i="5" s="1"/>
  <c r="O846" i="5" a="1"/>
  <c r="O846" i="5" s="1"/>
  <c r="W846" i="5" s="1"/>
  <c r="O806" i="5" a="1"/>
  <c r="O806" i="5" s="1"/>
  <c r="W806" i="5" s="1"/>
  <c r="O787" i="5" a="1"/>
  <c r="O787" i="5" s="1"/>
  <c r="W787" i="5" s="1"/>
  <c r="O771" i="5" a="1"/>
  <c r="O771" i="5" s="1"/>
  <c r="W771" i="5" s="1"/>
  <c r="O753" i="5" a="1"/>
  <c r="O753" i="5" s="1"/>
  <c r="W753" i="5" s="1"/>
  <c r="O738" i="5" a="1"/>
  <c r="O738" i="5" s="1"/>
  <c r="W738" i="5" s="1"/>
  <c r="O724" i="5" a="1"/>
  <c r="O724" i="5" s="1"/>
  <c r="W724" i="5" s="1"/>
  <c r="O706" i="5" a="1"/>
  <c r="O706" i="5" s="1"/>
  <c r="W706" i="5" s="1"/>
  <c r="O687" i="5" a="1"/>
  <c r="O687" i="5" s="1"/>
  <c r="W687" i="5" s="1"/>
  <c r="O673" i="5" a="1"/>
  <c r="O673" i="5" s="1"/>
  <c r="W673" i="5" s="1"/>
  <c r="O656" i="5" a="1"/>
  <c r="O656" i="5" s="1"/>
  <c r="W656" i="5" s="1"/>
  <c r="O642" i="5" a="1"/>
  <c r="O642" i="5" s="1"/>
  <c r="W642" i="5" s="1"/>
  <c r="O627" i="5" a="1"/>
  <c r="O627" i="5" s="1"/>
  <c r="W627" i="5" s="1"/>
  <c r="O611" i="5" a="1"/>
  <c r="O611" i="5" s="1"/>
  <c r="W611" i="5" s="1"/>
  <c r="O595" i="5" a="1"/>
  <c r="O595" i="5" s="1"/>
  <c r="W595" i="5" s="1"/>
  <c r="O579" i="5" a="1"/>
  <c r="O579" i="5" s="1"/>
  <c r="W579" i="5" s="1"/>
  <c r="O563" i="5" a="1"/>
  <c r="O563" i="5" s="1"/>
  <c r="W563" i="5" s="1"/>
  <c r="O551" i="5" a="1"/>
  <c r="O551" i="5" s="1"/>
  <c r="W551" i="5" s="1"/>
  <c r="O530" i="5" a="1"/>
  <c r="O530" i="5" s="1"/>
  <c r="W530" i="5" s="1"/>
  <c r="O514" i="5" a="1"/>
  <c r="O514" i="5" s="1"/>
  <c r="W514" i="5" s="1"/>
  <c r="O496" i="5" a="1"/>
  <c r="O496" i="5" s="1"/>
  <c r="W496" i="5" s="1"/>
  <c r="O480" i="5" a="1"/>
  <c r="O480" i="5" s="1"/>
  <c r="W480" i="5" s="1"/>
  <c r="O463" i="5" a="1"/>
  <c r="O463" i="5" s="1"/>
  <c r="W463" i="5" s="1"/>
  <c r="O447" i="5" a="1"/>
  <c r="O447" i="5" s="1"/>
  <c r="W447" i="5" s="1"/>
  <c r="O427" i="5" a="1"/>
  <c r="O427" i="5" s="1"/>
  <c r="W427" i="5" s="1"/>
  <c r="O410" i="5" a="1"/>
  <c r="O410" i="5" s="1"/>
  <c r="W410" i="5" s="1"/>
  <c r="O394" i="5" a="1"/>
  <c r="O394" i="5" s="1"/>
  <c r="W394" i="5" s="1"/>
  <c r="O378" i="5" a="1"/>
  <c r="O378" i="5" s="1"/>
  <c r="W378" i="5" s="1"/>
  <c r="O362" i="5" a="1"/>
  <c r="O362" i="5" s="1"/>
  <c r="W362" i="5" s="1"/>
  <c r="O346" i="5" a="1"/>
  <c r="O346" i="5" s="1"/>
  <c r="W346" i="5" s="1"/>
  <c r="O332" i="5" a="1"/>
  <c r="O332" i="5" s="1"/>
  <c r="W332" i="5" s="1"/>
  <c r="O316" i="5" a="1"/>
  <c r="O316" i="5" s="1"/>
  <c r="W316" i="5" s="1"/>
  <c r="O300" i="5" a="1"/>
  <c r="O300" i="5" s="1"/>
  <c r="W300" i="5" s="1"/>
  <c r="O284" i="5" a="1"/>
  <c r="O284" i="5" s="1"/>
  <c r="W284" i="5" s="1"/>
  <c r="O268" i="5" a="1"/>
  <c r="O268" i="5" s="1"/>
  <c r="W268" i="5" s="1"/>
  <c r="O252" i="5" a="1"/>
  <c r="O252" i="5" s="1"/>
  <c r="W252" i="5" s="1"/>
  <c r="O236" i="5" a="1"/>
  <c r="O236" i="5" s="1"/>
  <c r="W236" i="5" s="1"/>
  <c r="O220" i="5" a="1"/>
  <c r="O220" i="5" s="1"/>
  <c r="W220" i="5" s="1"/>
  <c r="O203" i="5" a="1"/>
  <c r="O203" i="5" s="1"/>
  <c r="W203" i="5" s="1"/>
  <c r="O187" i="5" a="1"/>
  <c r="O187" i="5" s="1"/>
  <c r="W187" i="5" s="1"/>
  <c r="O171" i="5" a="1"/>
  <c r="O171" i="5" s="1"/>
  <c r="W171" i="5" s="1"/>
  <c r="O155" i="5" a="1"/>
  <c r="O155" i="5" s="1"/>
  <c r="W155" i="5" s="1"/>
  <c r="O139" i="5" a="1"/>
  <c r="O139" i="5" s="1"/>
  <c r="W139" i="5" s="1"/>
  <c r="O123" i="5" a="1"/>
  <c r="O123" i="5" s="1"/>
  <c r="W123" i="5" s="1"/>
  <c r="O107" i="5" a="1"/>
  <c r="O107" i="5" s="1"/>
  <c r="W107" i="5" s="1"/>
  <c r="O91" i="5" a="1"/>
  <c r="O91" i="5" s="1"/>
  <c r="W91" i="5" s="1"/>
  <c r="O75" i="5" a="1"/>
  <c r="O75" i="5" s="1"/>
  <c r="W75" i="5" s="1"/>
  <c r="O59" i="5" a="1"/>
  <c r="O59" i="5" s="1"/>
  <c r="W59" i="5" s="1"/>
  <c r="O43" i="5" a="1"/>
  <c r="O43" i="5" s="1"/>
  <c r="W43" i="5" s="1"/>
  <c r="O27" i="5" a="1"/>
  <c r="O27" i="5" s="1"/>
  <c r="W27" i="5" s="1"/>
  <c r="O11" i="5" a="1"/>
  <c r="O11" i="5" s="1"/>
  <c r="W11" i="5" s="1"/>
  <c r="O827" i="5" a="1"/>
  <c r="O827" i="5" s="1"/>
  <c r="W827" i="5" s="1"/>
  <c r="O802" i="5" a="1"/>
  <c r="O802" i="5" s="1"/>
  <c r="W802" i="5" s="1"/>
  <c r="O786" i="5" a="1"/>
  <c r="O786" i="5" s="1"/>
  <c r="W786" i="5" s="1"/>
  <c r="O770" i="5" a="1"/>
  <c r="O770" i="5" s="1"/>
  <c r="W770" i="5" s="1"/>
  <c r="O756" i="5" a="1"/>
  <c r="O756" i="5" s="1"/>
  <c r="W756" i="5" s="1"/>
  <c r="O737" i="5" a="1"/>
  <c r="O737" i="5" s="1"/>
  <c r="W737" i="5" s="1"/>
  <c r="O723" i="5" a="1"/>
  <c r="O723" i="5" s="1"/>
  <c r="W723" i="5" s="1"/>
  <c r="O705" i="5" a="1"/>
  <c r="O705" i="5" s="1"/>
  <c r="W705" i="5" s="1"/>
  <c r="O690" i="5" a="1"/>
  <c r="O690" i="5" s="1"/>
  <c r="W690" i="5" s="1"/>
  <c r="O672" i="5" a="1"/>
  <c r="O672" i="5" s="1"/>
  <c r="W672" i="5" s="1"/>
  <c r="O659" i="5" a="1"/>
  <c r="O659" i="5" s="1"/>
  <c r="W659" i="5" s="1"/>
  <c r="O645" i="5" a="1"/>
  <c r="O645" i="5" s="1"/>
  <c r="W645" i="5" s="1"/>
  <c r="O629" i="5" a="1"/>
  <c r="O629" i="5" s="1"/>
  <c r="W629" i="5" s="1"/>
  <c r="O616" i="5" a="1"/>
  <c r="O616" i="5" s="1"/>
  <c r="W616" i="5" s="1"/>
  <c r="O600" i="5" a="1"/>
  <c r="O600" i="5" s="1"/>
  <c r="W600" i="5" s="1"/>
  <c r="O584" i="5" a="1"/>
  <c r="O584" i="5" s="1"/>
  <c r="W584" i="5" s="1"/>
  <c r="O568" i="5" a="1"/>
  <c r="O568" i="5" s="1"/>
  <c r="W568" i="5" s="1"/>
  <c r="O553" i="5" a="1"/>
  <c r="O553" i="5" s="1"/>
  <c r="W553" i="5" s="1"/>
  <c r="O536" i="5" a="1"/>
  <c r="O536" i="5" s="1"/>
  <c r="W536" i="5" s="1"/>
  <c r="O520" i="5" a="1"/>
  <c r="O520" i="5" s="1"/>
  <c r="W520" i="5" s="1"/>
  <c r="O506" i="5" a="1"/>
  <c r="O506" i="5" s="1"/>
  <c r="W506" i="5" s="1"/>
  <c r="O486" i="5" a="1"/>
  <c r="O486" i="5" s="1"/>
  <c r="W486" i="5" s="1"/>
  <c r="O470" i="5" a="1"/>
  <c r="O470" i="5" s="1"/>
  <c r="W470" i="5" s="1"/>
  <c r="O453" i="5" a="1"/>
  <c r="O453" i="5" s="1"/>
  <c r="W453" i="5" s="1"/>
  <c r="O437" i="5" a="1"/>
  <c r="O437" i="5" s="1"/>
  <c r="W437" i="5" s="1"/>
  <c r="O419" i="5" a="1"/>
  <c r="O419" i="5" s="1"/>
  <c r="W419" i="5" s="1"/>
  <c r="O403" i="5" a="1"/>
  <c r="O403" i="5" s="1"/>
  <c r="W403" i="5" s="1"/>
  <c r="O387" i="5" a="1"/>
  <c r="O387" i="5" s="1"/>
  <c r="W387" i="5" s="1"/>
  <c r="O371" i="5" a="1"/>
  <c r="O371" i="5" s="1"/>
  <c r="W371" i="5" s="1"/>
  <c r="O355" i="5" a="1"/>
  <c r="O355" i="5" s="1"/>
  <c r="W355" i="5" s="1"/>
  <c r="O342" i="5" a="1"/>
  <c r="O342" i="5" s="1"/>
  <c r="W342" i="5" s="1"/>
  <c r="O328" i="5" a="1"/>
  <c r="O328" i="5" s="1"/>
  <c r="W328" i="5" s="1"/>
  <c r="O312" i="5" a="1"/>
  <c r="O312" i="5" s="1"/>
  <c r="W312" i="5" s="1"/>
  <c r="O296" i="5" a="1"/>
  <c r="O296" i="5" s="1"/>
  <c r="W296" i="5" s="1"/>
  <c r="O280" i="5" a="1"/>
  <c r="O280" i="5" s="1"/>
  <c r="W280" i="5" s="1"/>
  <c r="O264" i="5" a="1"/>
  <c r="O264" i="5" s="1"/>
  <c r="W264" i="5" s="1"/>
  <c r="O248" i="5" a="1"/>
  <c r="O248" i="5" s="1"/>
  <c r="W248" i="5" s="1"/>
  <c r="O232" i="5" a="1"/>
  <c r="O232" i="5" s="1"/>
  <c r="W232" i="5" s="1"/>
  <c r="O215" i="5" a="1"/>
  <c r="O215" i="5" s="1"/>
  <c r="W215" i="5" s="1"/>
  <c r="O199" i="5" a="1"/>
  <c r="O199" i="5" s="1"/>
  <c r="W199" i="5" s="1"/>
  <c r="O183" i="5" a="1"/>
  <c r="O183" i="5" s="1"/>
  <c r="W183" i="5" s="1"/>
  <c r="O167" i="5" a="1"/>
  <c r="O167" i="5" s="1"/>
  <c r="W167" i="5" s="1"/>
  <c r="O151" i="5" a="1"/>
  <c r="O151" i="5" s="1"/>
  <c r="W151" i="5" s="1"/>
  <c r="O135" i="5" a="1"/>
  <c r="O135" i="5" s="1"/>
  <c r="W135" i="5" s="1"/>
  <c r="O119" i="5" a="1"/>
  <c r="O119" i="5" s="1"/>
  <c r="W119" i="5" s="1"/>
  <c r="O103" i="5" a="1"/>
  <c r="O103" i="5" s="1"/>
  <c r="W103" i="5" s="1"/>
  <c r="O87" i="5" a="1"/>
  <c r="O87" i="5" s="1"/>
  <c r="W87" i="5" s="1"/>
  <c r="O71" i="5" a="1"/>
  <c r="O71" i="5" s="1"/>
  <c r="W71" i="5" s="1"/>
  <c r="O55" i="5" a="1"/>
  <c r="O55" i="5" s="1"/>
  <c r="W55" i="5" s="1"/>
  <c r="O838" i="5" a="1"/>
  <c r="O838" i="5" s="1"/>
  <c r="W838" i="5" s="1"/>
  <c r="O801" i="5" a="1"/>
  <c r="O801" i="5" s="1"/>
  <c r="W801" i="5" s="1"/>
  <c r="O785" i="5" a="1"/>
  <c r="O785" i="5" s="1"/>
  <c r="W785" i="5" s="1"/>
  <c r="O769" i="5" a="1"/>
  <c r="O769" i="5" s="1"/>
  <c r="W769" i="5" s="1"/>
  <c r="O755" i="5" a="1"/>
  <c r="O755" i="5" s="1"/>
  <c r="W755" i="5" s="1"/>
  <c r="O740" i="5" a="1"/>
  <c r="O740" i="5" s="1"/>
  <c r="W740" i="5" s="1"/>
  <c r="O722" i="5" a="1"/>
  <c r="O722" i="5" s="1"/>
  <c r="W722" i="5" s="1"/>
  <c r="O708" i="5" a="1"/>
  <c r="O708" i="5" s="1"/>
  <c r="W708" i="5" s="1"/>
  <c r="O693" i="5" a="1"/>
  <c r="O693" i="5" s="1"/>
  <c r="W693" i="5" s="1"/>
  <c r="O675" i="5" a="1"/>
  <c r="O675" i="5" s="1"/>
  <c r="W675" i="5" s="1"/>
  <c r="O661" i="5" a="1"/>
  <c r="O661" i="5" s="1"/>
  <c r="W661" i="5" s="1"/>
  <c r="O644" i="5" a="1"/>
  <c r="O644" i="5" s="1"/>
  <c r="W644" i="5" s="1"/>
  <c r="O625" i="5" a="1"/>
  <c r="O625" i="5" s="1"/>
  <c r="W625" i="5" s="1"/>
  <c r="O609" i="5" a="1"/>
  <c r="O609" i="5" s="1"/>
  <c r="W609" i="5" s="1"/>
  <c r="O593" i="5" a="1"/>
  <c r="O593" i="5" s="1"/>
  <c r="W593" i="5" s="1"/>
  <c r="O577" i="5" a="1"/>
  <c r="O577" i="5" s="1"/>
  <c r="W577" i="5" s="1"/>
  <c r="O561" i="5" a="1"/>
  <c r="O561" i="5" s="1"/>
  <c r="W561" i="5" s="1"/>
  <c r="O544" i="5" a="1"/>
  <c r="O544" i="5" s="1"/>
  <c r="W544" i="5" s="1"/>
  <c r="O532" i="5" a="1"/>
  <c r="O532" i="5" s="1"/>
  <c r="W532" i="5" s="1"/>
  <c r="O516" i="5" a="1"/>
  <c r="O516" i="5" s="1"/>
  <c r="W516" i="5" s="1"/>
  <c r="O491" i="5" a="1"/>
  <c r="O491" i="5" s="1"/>
  <c r="W491" i="5" s="1"/>
  <c r="O475" i="5" a="1"/>
  <c r="O475" i="5" s="1"/>
  <c r="W475" i="5" s="1"/>
  <c r="O462" i="5" a="1"/>
  <c r="O462" i="5" s="1"/>
  <c r="W462" i="5" s="1"/>
  <c r="O446" i="5" a="1"/>
  <c r="O446" i="5" s="1"/>
  <c r="W446" i="5" s="1"/>
  <c r="O432" i="5" a="1"/>
  <c r="O432" i="5" s="1"/>
  <c r="W432" i="5" s="1"/>
  <c r="O418" i="5" a="1"/>
  <c r="O418" i="5" s="1"/>
  <c r="W418" i="5" s="1"/>
  <c r="O402" i="5" a="1"/>
  <c r="O402" i="5" s="1"/>
  <c r="W402" i="5" s="1"/>
  <c r="O386" i="5" a="1"/>
  <c r="O386" i="5" s="1"/>
  <c r="W386" i="5" s="1"/>
  <c r="O370" i="5" a="1"/>
  <c r="O370" i="5" s="1"/>
  <c r="W370" i="5" s="1"/>
  <c r="O354" i="5" a="1"/>
  <c r="O354" i="5" s="1"/>
  <c r="W354" i="5" s="1"/>
  <c r="O337" i="5" a="1"/>
  <c r="O337" i="5" s="1"/>
  <c r="W337" i="5" s="1"/>
  <c r="O324" i="5" a="1"/>
  <c r="O324" i="5" s="1"/>
  <c r="W324" i="5" s="1"/>
  <c r="O308" i="5" a="1"/>
  <c r="O308" i="5" s="1"/>
  <c r="W308" i="5" s="1"/>
  <c r="O292" i="5" a="1"/>
  <c r="O292" i="5" s="1"/>
  <c r="W292" i="5" s="1"/>
  <c r="O276" i="5" a="1"/>
  <c r="O276" i="5" s="1"/>
  <c r="W276" i="5" s="1"/>
  <c r="O260" i="5" a="1"/>
  <c r="O260" i="5" s="1"/>
  <c r="W260" i="5" s="1"/>
  <c r="O244" i="5" a="1"/>
  <c r="O244" i="5" s="1"/>
  <c r="W244" i="5" s="1"/>
  <c r="O228" i="5" a="1"/>
  <c r="O228" i="5" s="1"/>
  <c r="W228" i="5" s="1"/>
  <c r="O208" i="5" a="1"/>
  <c r="O208" i="5" s="1"/>
  <c r="W208" i="5" s="1"/>
  <c r="O192" i="5" a="1"/>
  <c r="O192" i="5" s="1"/>
  <c r="W192" i="5" s="1"/>
  <c r="O176" i="5" a="1"/>
  <c r="O176" i="5" s="1"/>
  <c r="W176" i="5" s="1"/>
  <c r="O160" i="5" a="1"/>
  <c r="O160" i="5" s="1"/>
  <c r="W160" i="5" s="1"/>
  <c r="O144" i="5" a="1"/>
  <c r="O144" i="5" s="1"/>
  <c r="W144" i="5" s="1"/>
  <c r="O128" i="5" a="1"/>
  <c r="O128" i="5" s="1"/>
  <c r="W128" i="5" s="1"/>
  <c r="O112" i="5" a="1"/>
  <c r="O112" i="5" s="1"/>
  <c r="W112" i="5" s="1"/>
  <c r="O834" i="5" a="1"/>
  <c r="O834" i="5" s="1"/>
  <c r="W834" i="5" s="1"/>
  <c r="O796" i="5" a="1"/>
  <c r="O796" i="5" s="1"/>
  <c r="W796" i="5" s="1"/>
  <c r="O780" i="5" a="1"/>
  <c r="O780" i="5" s="1"/>
  <c r="W780" i="5" s="1"/>
  <c r="O761" i="5" a="1"/>
  <c r="O761" i="5" s="1"/>
  <c r="W761" i="5" s="1"/>
  <c r="O746" i="5" a="1"/>
  <c r="O746" i="5" s="1"/>
  <c r="W746" i="5" s="1"/>
  <c r="O732" i="5" a="1"/>
  <c r="O732" i="5" s="1"/>
  <c r="W732" i="5" s="1"/>
  <c r="O714" i="5" a="1"/>
  <c r="O714" i="5" s="1"/>
  <c r="W714" i="5" s="1"/>
  <c r="O699" i="5" a="1"/>
  <c r="O699" i="5" s="1"/>
  <c r="W699" i="5" s="1"/>
  <c r="O685" i="5" a="1"/>
  <c r="O685" i="5" s="1"/>
  <c r="W685" i="5" s="1"/>
  <c r="O667" i="5" a="1"/>
  <c r="O667" i="5" s="1"/>
  <c r="W667" i="5" s="1"/>
  <c r="O650" i="5" a="1"/>
  <c r="O650" i="5" s="1"/>
  <c r="W650" i="5" s="1"/>
  <c r="O633" i="5" a="1"/>
  <c r="O633" i="5" s="1"/>
  <c r="W633" i="5" s="1"/>
  <c r="O612" i="5" a="1"/>
  <c r="O612" i="5" s="1"/>
  <c r="W612" i="5" s="1"/>
  <c r="O596" i="5" a="1"/>
  <c r="O596" i="5" s="1"/>
  <c r="W596" i="5" s="1"/>
  <c r="O580" i="5" a="1"/>
  <c r="O580" i="5" s="1"/>
  <c r="W580" i="5" s="1"/>
  <c r="O564" i="5" a="1"/>
  <c r="O564" i="5" s="1"/>
  <c r="W564" i="5" s="1"/>
  <c r="O549" i="5" a="1"/>
  <c r="O549" i="5" s="1"/>
  <c r="W549" i="5" s="1"/>
  <c r="O534" i="5" a="1"/>
  <c r="O534" i="5" s="1"/>
  <c r="W534" i="5" s="1"/>
  <c r="O518" i="5" a="1"/>
  <c r="O518" i="5" s="1"/>
  <c r="W518" i="5" s="1"/>
  <c r="O508" i="5" a="1"/>
  <c r="O508" i="5" s="1"/>
  <c r="W508" i="5" s="1"/>
  <c r="O494" i="5" a="1"/>
  <c r="O494" i="5" s="1"/>
  <c r="W494" i="5" s="1"/>
  <c r="O478" i="5" a="1"/>
  <c r="O478" i="5" s="1"/>
  <c r="W478" i="5" s="1"/>
  <c r="O464" i="5" a="1"/>
  <c r="O464" i="5" s="1"/>
  <c r="W464" i="5" s="1"/>
  <c r="O448" i="5" a="1"/>
  <c r="O448" i="5" s="1"/>
  <c r="W448" i="5" s="1"/>
  <c r="O431" i="5" a="1"/>
  <c r="O431" i="5" s="1"/>
  <c r="W431" i="5" s="1"/>
  <c r="O417" i="5" a="1"/>
  <c r="O417" i="5" s="1"/>
  <c r="W417" i="5" s="1"/>
  <c r="O401" i="5" a="1"/>
  <c r="O401" i="5" s="1"/>
  <c r="W401" i="5" s="1"/>
  <c r="O385" i="5" a="1"/>
  <c r="O385" i="5" s="1"/>
  <c r="W385" i="5" s="1"/>
  <c r="O369" i="5" a="1"/>
  <c r="O369" i="5" s="1"/>
  <c r="W369" i="5" s="1"/>
  <c r="O353" i="5" a="1"/>
  <c r="O353" i="5" s="1"/>
  <c r="W353" i="5" s="1"/>
  <c r="O333" i="5" a="1"/>
  <c r="O333" i="5" s="1"/>
  <c r="W333" i="5" s="1"/>
  <c r="O317" i="5" a="1"/>
  <c r="O317" i="5" s="1"/>
  <c r="W317" i="5" s="1"/>
  <c r="O301" i="5" a="1"/>
  <c r="O301" i="5" s="1"/>
  <c r="W301" i="5" s="1"/>
  <c r="O285" i="5" a="1"/>
  <c r="O285" i="5" s="1"/>
  <c r="W285" i="5" s="1"/>
  <c r="O269" i="5" a="1"/>
  <c r="O269" i="5" s="1"/>
  <c r="W269" i="5" s="1"/>
  <c r="O253" i="5" a="1"/>
  <c r="O253" i="5" s="1"/>
  <c r="W253" i="5" s="1"/>
  <c r="O237" i="5" a="1"/>
  <c r="O237" i="5" s="1"/>
  <c r="W237" i="5" s="1"/>
  <c r="O221" i="5" a="1"/>
  <c r="O221" i="5" s="1"/>
  <c r="W221" i="5" s="1"/>
  <c r="O207" i="5" a="1"/>
  <c r="O207" i="5" s="1"/>
  <c r="W207" i="5" s="1"/>
  <c r="O191" i="5" a="1"/>
  <c r="O191" i="5" s="1"/>
  <c r="W191" i="5" s="1"/>
  <c r="O175" i="5" a="1"/>
  <c r="O175" i="5" s="1"/>
  <c r="W175" i="5" s="1"/>
  <c r="O159" i="5" a="1"/>
  <c r="O159" i="5" s="1"/>
  <c r="W159" i="5" s="1"/>
  <c r="O143" i="5" a="1"/>
  <c r="O143" i="5" s="1"/>
  <c r="W143" i="5" s="1"/>
  <c r="O127" i="5" a="1"/>
  <c r="O127" i="5" s="1"/>
  <c r="W127" i="5" s="1"/>
  <c r="O111" i="5" a="1"/>
  <c r="O111" i="5" s="1"/>
  <c r="W111" i="5" s="1"/>
  <c r="O95" i="5" a="1"/>
  <c r="O95" i="5" s="1"/>
  <c r="W95" i="5" s="1"/>
  <c r="O79" i="5" a="1"/>
  <c r="O79" i="5" s="1"/>
  <c r="W79" i="5" s="1"/>
  <c r="O63" i="5" a="1"/>
  <c r="O63" i="5" s="1"/>
  <c r="W63" i="5" s="1"/>
  <c r="O47" i="5" a="1"/>
  <c r="O47" i="5" s="1"/>
  <c r="W47" i="5" s="1"/>
  <c r="O31" i="5" a="1"/>
  <c r="O31" i="5" s="1"/>
  <c r="W31" i="5" s="1"/>
  <c r="O15" i="5" a="1"/>
  <c r="O15" i="5" s="1"/>
  <c r="W15" i="5" s="1"/>
  <c r="O14" i="5" a="1"/>
  <c r="O14" i="5" s="1"/>
  <c r="W14" i="5" s="1"/>
  <c r="O48" i="5" a="1"/>
  <c r="O48" i="5" s="1"/>
  <c r="W48" i="5" s="1"/>
  <c r="O3" i="5" a="1"/>
  <c r="O3" i="5" s="1"/>
  <c r="W3" i="5" s="1"/>
  <c r="O35" i="5" a="1"/>
  <c r="O35" i="5" s="1"/>
  <c r="W35" i="5" s="1"/>
  <c r="O77" i="5" a="1"/>
  <c r="O77" i="5" s="1"/>
  <c r="W77" i="5" s="1"/>
  <c r="O23" i="5" a="1"/>
  <c r="O23" i="5" s="1"/>
  <c r="W23" i="5" s="1"/>
  <c r="O67" i="5" a="1"/>
  <c r="O67" i="5" s="1"/>
  <c r="W67" i="5" s="1"/>
  <c r="O19" i="5" a="1"/>
  <c r="O19" i="5" s="1"/>
  <c r="W19" i="5" s="1"/>
  <c r="O57" i="5" a="1"/>
  <c r="O57" i="5" s="1"/>
  <c r="W57" i="5" s="1"/>
  <c r="O1287" i="5" a="1"/>
  <c r="O1287" i="5" s="1"/>
  <c r="W1287" i="5" s="1"/>
  <c r="O1273" i="5" a="1"/>
  <c r="O1273" i="5" s="1"/>
  <c r="W1273" i="5" s="1"/>
  <c r="O1257" i="5" a="1"/>
  <c r="O1257" i="5" s="1"/>
  <c r="W1257" i="5" s="1"/>
  <c r="O1243" i="5" a="1"/>
  <c r="O1243" i="5" s="1"/>
  <c r="W1243" i="5" s="1"/>
  <c r="O1230" i="5" a="1"/>
  <c r="O1230" i="5" s="1"/>
  <c r="W1230" i="5" s="1"/>
  <c r="O1213" i="5" a="1"/>
  <c r="O1213" i="5" s="1"/>
  <c r="W1213" i="5" s="1"/>
  <c r="O1196" i="5" a="1"/>
  <c r="O1196" i="5" s="1"/>
  <c r="W1196" i="5" s="1"/>
  <c r="O1180" i="5" a="1"/>
  <c r="O1180" i="5" s="1"/>
  <c r="W1180" i="5" s="1"/>
  <c r="O1164" i="5" a="1"/>
  <c r="O1164" i="5" s="1"/>
  <c r="W1164" i="5" s="1"/>
  <c r="O1148" i="5" a="1"/>
  <c r="O1148" i="5" s="1"/>
  <c r="W1148" i="5" s="1"/>
  <c r="O1132" i="5" a="1"/>
  <c r="O1132" i="5" s="1"/>
  <c r="W1132" i="5" s="1"/>
  <c r="O1114" i="5" a="1"/>
  <c r="O1114" i="5" s="1"/>
  <c r="W1114" i="5" s="1"/>
  <c r="O1098" i="5" a="1"/>
  <c r="O1098" i="5" s="1"/>
  <c r="W1098" i="5" s="1"/>
  <c r="O1078" i="5" a="1"/>
  <c r="O1078" i="5" s="1"/>
  <c r="W1078" i="5" s="1"/>
  <c r="O1062" i="5" a="1"/>
  <c r="O1062" i="5" s="1"/>
  <c r="W1062" i="5" s="1"/>
  <c r="O1046" i="5" a="1"/>
  <c r="O1046" i="5" s="1"/>
  <c r="W1046" i="5" s="1"/>
  <c r="O1030" i="5" a="1"/>
  <c r="O1030" i="5" s="1"/>
  <c r="W1030" i="5" s="1"/>
  <c r="O1014" i="5" a="1"/>
  <c r="O1014" i="5" s="1"/>
  <c r="W1014" i="5" s="1"/>
  <c r="O998" i="5" a="1"/>
  <c r="O998" i="5" s="1"/>
  <c r="W998" i="5" s="1"/>
  <c r="O982" i="5" a="1"/>
  <c r="O982" i="5" s="1"/>
  <c r="W982" i="5" s="1"/>
  <c r="O964" i="5" a="1"/>
  <c r="O964" i="5" s="1"/>
  <c r="W964" i="5" s="1"/>
  <c r="O947" i="5" a="1"/>
  <c r="O947" i="5" s="1"/>
  <c r="W947" i="5" s="1"/>
  <c r="O930" i="5" a="1"/>
  <c r="O930" i="5" s="1"/>
  <c r="W930" i="5" s="1"/>
  <c r="O914" i="5" a="1"/>
  <c r="O914" i="5" s="1"/>
  <c r="W914" i="5" s="1"/>
  <c r="O901" i="5" a="1"/>
  <c r="O901" i="5" s="1"/>
  <c r="W901" i="5" s="1"/>
  <c r="O883" i="5" a="1"/>
  <c r="O883" i="5" s="1"/>
  <c r="W883" i="5" s="1"/>
  <c r="O869" i="5" a="1"/>
  <c r="O869" i="5" s="1"/>
  <c r="W869" i="5" s="1"/>
  <c r="O850" i="5" a="1"/>
  <c r="O850" i="5" s="1"/>
  <c r="W850" i="5" s="1"/>
  <c r="O835" i="5" a="1"/>
  <c r="O835" i="5" s="1"/>
  <c r="W835" i="5" s="1"/>
  <c r="O817" i="5" a="1"/>
  <c r="O817" i="5" s="1"/>
  <c r="W817" i="5" s="1"/>
  <c r="O1292" i="5" a="1"/>
  <c r="O1292" i="5" s="1"/>
  <c r="W1292" i="5" s="1"/>
  <c r="O1275" i="5" a="1"/>
  <c r="O1275" i="5" s="1"/>
  <c r="W1275" i="5" s="1"/>
  <c r="O1259" i="5" a="1"/>
  <c r="O1259" i="5" s="1"/>
  <c r="W1259" i="5" s="1"/>
  <c r="O1246" i="5" a="1"/>
  <c r="O1246" i="5" s="1"/>
  <c r="W1246" i="5" s="1"/>
  <c r="O1226" i="5" a="1"/>
  <c r="O1226" i="5" s="1"/>
  <c r="W1226" i="5" s="1"/>
  <c r="O1212" i="5" a="1"/>
  <c r="O1212" i="5" s="1"/>
  <c r="W1212" i="5" s="1"/>
  <c r="O1199" i="5" a="1"/>
  <c r="O1199" i="5" s="1"/>
  <c r="W1199" i="5" s="1"/>
  <c r="O1183" i="5" a="1"/>
  <c r="O1183" i="5" s="1"/>
  <c r="W1183" i="5" s="1"/>
  <c r="O1167" i="5" a="1"/>
  <c r="O1167" i="5" s="1"/>
  <c r="W1167" i="5" s="1"/>
  <c r="O1151" i="5" a="1"/>
  <c r="O1151" i="5" s="1"/>
  <c r="W1151" i="5" s="1"/>
  <c r="O1134" i="5" a="1"/>
  <c r="O1134" i="5" s="1"/>
  <c r="W1134" i="5" s="1"/>
  <c r="O1121" i="5" a="1"/>
  <c r="O1121" i="5" s="1"/>
  <c r="W1121" i="5" s="1"/>
  <c r="O1104" i="5" a="1"/>
  <c r="O1104" i="5" s="1"/>
  <c r="W1104" i="5" s="1"/>
  <c r="O1088" i="5" a="1"/>
  <c r="O1088" i="5" s="1"/>
  <c r="W1088" i="5" s="1"/>
  <c r="O1071" i="5" a="1"/>
  <c r="O1071" i="5" s="1"/>
  <c r="W1071" i="5" s="1"/>
  <c r="O1055" i="5" a="1"/>
  <c r="O1055" i="5" s="1"/>
  <c r="W1055" i="5" s="1"/>
  <c r="O1039" i="5" a="1"/>
  <c r="O1039" i="5" s="1"/>
  <c r="W1039" i="5" s="1"/>
  <c r="O1023" i="5" a="1"/>
  <c r="O1023" i="5" s="1"/>
  <c r="W1023" i="5" s="1"/>
  <c r="O1007" i="5" a="1"/>
  <c r="O1007" i="5" s="1"/>
  <c r="W1007" i="5" s="1"/>
  <c r="O991" i="5" a="1"/>
  <c r="O991" i="5" s="1"/>
  <c r="W991" i="5" s="1"/>
  <c r="O974" i="5" a="1"/>
  <c r="O974" i="5" s="1"/>
  <c r="W974" i="5" s="1"/>
  <c r="O956" i="5" a="1"/>
  <c r="O956" i="5" s="1"/>
  <c r="W956" i="5" s="1"/>
  <c r="O940" i="5" a="1"/>
  <c r="O940" i="5" s="1"/>
  <c r="W940" i="5" s="1"/>
  <c r="O923" i="5" a="1"/>
  <c r="O923" i="5" s="1"/>
  <c r="W923" i="5" s="1"/>
  <c r="O906" i="5" a="1"/>
  <c r="O906" i="5" s="1"/>
  <c r="W906" i="5" s="1"/>
  <c r="O886" i="5" a="1"/>
  <c r="O886" i="5" s="1"/>
  <c r="W886" i="5" s="1"/>
  <c r="O871" i="5" a="1"/>
  <c r="O871" i="5" s="1"/>
  <c r="W871" i="5" s="1"/>
  <c r="O856" i="5" a="1"/>
  <c r="O856" i="5" s="1"/>
  <c r="W856" i="5" s="1"/>
  <c r="O1285" i="5" a="1"/>
  <c r="O1285" i="5" s="1"/>
  <c r="W1285" i="5" s="1"/>
  <c r="O1268" i="5" a="1"/>
  <c r="O1268" i="5" s="1"/>
  <c r="W1268" i="5" s="1"/>
  <c r="O1251" i="5" a="1"/>
  <c r="O1251" i="5" s="1"/>
  <c r="W1251" i="5" s="1"/>
  <c r="O1232" i="5" a="1"/>
  <c r="O1232" i="5" s="1"/>
  <c r="W1232" i="5" s="1"/>
  <c r="O1215" i="5" a="1"/>
  <c r="O1215" i="5" s="1"/>
  <c r="W1215" i="5" s="1"/>
  <c r="O1201" i="5" a="1"/>
  <c r="O1201" i="5" s="1"/>
  <c r="W1201" i="5" s="1"/>
  <c r="O1185" i="5" a="1"/>
  <c r="O1185" i="5" s="1"/>
  <c r="W1185" i="5" s="1"/>
  <c r="O1169" i="5" a="1"/>
  <c r="O1169" i="5" s="1"/>
  <c r="W1169" i="5" s="1"/>
  <c r="O1153" i="5" a="1"/>
  <c r="O1153" i="5" s="1"/>
  <c r="W1153" i="5" s="1"/>
  <c r="O1137" i="5" a="1"/>
  <c r="O1137" i="5" s="1"/>
  <c r="W1137" i="5" s="1"/>
  <c r="O1120" i="5" a="1"/>
  <c r="O1120" i="5" s="1"/>
  <c r="W1120" i="5" s="1"/>
  <c r="O1106" i="5" a="1"/>
  <c r="O1106" i="5" s="1"/>
  <c r="W1106" i="5" s="1"/>
  <c r="O1090" i="5" a="1"/>
  <c r="O1090" i="5" s="1"/>
  <c r="W1090" i="5" s="1"/>
  <c r="O1076" i="5" a="1"/>
  <c r="O1076" i="5" s="1"/>
  <c r="W1076" i="5" s="1"/>
  <c r="O1060" i="5" a="1"/>
  <c r="O1060" i="5" s="1"/>
  <c r="W1060" i="5" s="1"/>
  <c r="O1044" i="5" a="1"/>
  <c r="O1044" i="5" s="1"/>
  <c r="W1044" i="5" s="1"/>
  <c r="O1028" i="5" a="1"/>
  <c r="O1028" i="5" s="1"/>
  <c r="W1028" i="5" s="1"/>
  <c r="O1012" i="5" a="1"/>
  <c r="O1012" i="5" s="1"/>
  <c r="W1012" i="5" s="1"/>
  <c r="O996" i="5" a="1"/>
  <c r="O996" i="5" s="1"/>
  <c r="W996" i="5" s="1"/>
  <c r="O980" i="5" a="1"/>
  <c r="O980" i="5" s="1"/>
  <c r="W980" i="5" s="1"/>
  <c r="O966" i="5" a="1"/>
  <c r="O966" i="5" s="1"/>
  <c r="W966" i="5" s="1"/>
  <c r="O952" i="5" a="1"/>
  <c r="O952" i="5" s="1"/>
  <c r="W952" i="5" s="1"/>
  <c r="O936" i="5" a="1"/>
  <c r="O936" i="5" s="1"/>
  <c r="W936" i="5" s="1"/>
  <c r="O922" i="5" a="1"/>
  <c r="O922" i="5" s="1"/>
  <c r="W922" i="5" s="1"/>
  <c r="O903" i="5" a="1"/>
  <c r="O903" i="5" s="1"/>
  <c r="W903" i="5" s="1"/>
  <c r="O889" i="5" a="1"/>
  <c r="O889" i="5" s="1"/>
  <c r="W889" i="5" s="1"/>
  <c r="O870" i="5" a="1"/>
  <c r="O870" i="5" s="1"/>
  <c r="W870" i="5" s="1"/>
  <c r="O855" i="5" a="1"/>
  <c r="O855" i="5" s="1"/>
  <c r="W855" i="5" s="1"/>
  <c r="O841" i="5" a="1"/>
  <c r="O841" i="5" s="1"/>
  <c r="W841" i="5" s="1"/>
  <c r="O826" i="5" a="1"/>
  <c r="O826" i="5" s="1"/>
  <c r="W826" i="5" s="1"/>
  <c r="O811" i="5" a="1"/>
  <c r="O811" i="5" s="1"/>
  <c r="W811" i="5" s="1"/>
  <c r="O1284" i="5" a="1"/>
  <c r="O1284" i="5" s="1"/>
  <c r="W1284" i="5" s="1"/>
  <c r="O1271" i="5" a="1"/>
  <c r="O1271" i="5" s="1"/>
  <c r="W1271" i="5" s="1"/>
  <c r="O1254" i="5" a="1"/>
  <c r="O1254" i="5" s="1"/>
  <c r="W1254" i="5" s="1"/>
  <c r="O1237" i="5" a="1"/>
  <c r="O1237" i="5" s="1"/>
  <c r="W1237" i="5" s="1"/>
  <c r="O1221" i="5" a="1"/>
  <c r="O1221" i="5" s="1"/>
  <c r="W1221" i="5" s="1"/>
  <c r="O1203" i="5" a="1"/>
  <c r="O1203" i="5" s="1"/>
  <c r="W1203" i="5" s="1"/>
  <c r="O1187" i="5" a="1"/>
  <c r="O1187" i="5" s="1"/>
  <c r="W1187" i="5" s="1"/>
  <c r="O1171" i="5" a="1"/>
  <c r="O1171" i="5" s="1"/>
  <c r="W1171" i="5" s="1"/>
  <c r="O1155" i="5" a="1"/>
  <c r="O1155" i="5" s="1"/>
  <c r="W1155" i="5" s="1"/>
  <c r="O1139" i="5" a="1"/>
  <c r="O1139" i="5" s="1"/>
  <c r="W1139" i="5" s="1"/>
  <c r="O1122" i="5" a="1"/>
  <c r="O1122" i="5" s="1"/>
  <c r="W1122" i="5" s="1"/>
  <c r="O1109" i="5" a="1"/>
  <c r="O1109" i="5" s="1"/>
  <c r="W1109" i="5" s="1"/>
  <c r="O1093" i="5" a="1"/>
  <c r="O1093" i="5" s="1"/>
  <c r="W1093" i="5" s="1"/>
  <c r="O1075" i="5" a="1"/>
  <c r="O1075" i="5" s="1"/>
  <c r="W1075" i="5" s="1"/>
  <c r="O1059" i="5" a="1"/>
  <c r="O1059" i="5" s="1"/>
  <c r="W1059" i="5" s="1"/>
  <c r="O1043" i="5" a="1"/>
  <c r="O1043" i="5" s="1"/>
  <c r="W1043" i="5" s="1"/>
  <c r="O1027" i="5" a="1"/>
  <c r="O1027" i="5" s="1"/>
  <c r="W1027" i="5" s="1"/>
  <c r="O1011" i="5" a="1"/>
  <c r="O1011" i="5" s="1"/>
  <c r="W1011" i="5" s="1"/>
  <c r="O995" i="5" a="1"/>
  <c r="O995" i="5" s="1"/>
  <c r="W995" i="5" s="1"/>
  <c r="O979" i="5" a="1"/>
  <c r="O979" i="5" s="1"/>
  <c r="W979" i="5" s="1"/>
  <c r="O965" i="5" a="1"/>
  <c r="O965" i="5" s="1"/>
  <c r="W965" i="5" s="1"/>
  <c r="O948" i="5" a="1"/>
  <c r="O948" i="5" s="1"/>
  <c r="W948" i="5" s="1"/>
  <c r="O935" i="5" a="1"/>
  <c r="O935" i="5" s="1"/>
  <c r="W935" i="5" s="1"/>
  <c r="O919" i="5" a="1"/>
  <c r="O919" i="5" s="1"/>
  <c r="W919" i="5" s="1"/>
  <c r="O905" i="5" a="1"/>
  <c r="O905" i="5" s="1"/>
  <c r="W905" i="5" s="1"/>
  <c r="O891" i="5" a="1"/>
  <c r="O891" i="5" s="1"/>
  <c r="W891" i="5" s="1"/>
  <c r="O877" i="5" a="1"/>
  <c r="O877" i="5" s="1"/>
  <c r="W877" i="5" s="1"/>
  <c r="O858" i="5" a="1"/>
  <c r="O858" i="5" s="1"/>
  <c r="W858" i="5" s="1"/>
  <c r="O840" i="5" a="1"/>
  <c r="O840" i="5" s="1"/>
  <c r="W840" i="5" s="1"/>
  <c r="O825" i="5" a="1"/>
  <c r="O825" i="5" s="1"/>
  <c r="W825" i="5" s="1"/>
  <c r="O831" i="5" a="1"/>
  <c r="O831" i="5" s="1"/>
  <c r="W831" i="5" s="1"/>
  <c r="O799" i="5" a="1"/>
  <c r="O799" i="5" s="1"/>
  <c r="W799" i="5" s="1"/>
  <c r="O783" i="5" a="1"/>
  <c r="O783" i="5" s="1"/>
  <c r="W783" i="5" s="1"/>
  <c r="O768" i="5" a="1"/>
  <c r="O768" i="5" s="1"/>
  <c r="W768" i="5" s="1"/>
  <c r="O749" i="5" a="1"/>
  <c r="O749" i="5" s="1"/>
  <c r="W749" i="5" s="1"/>
  <c r="O735" i="5" a="1"/>
  <c r="O735" i="5" s="1"/>
  <c r="W735" i="5" s="1"/>
  <c r="O717" i="5" a="1"/>
  <c r="O717" i="5" s="1"/>
  <c r="W717" i="5" s="1"/>
  <c r="O702" i="5" a="1"/>
  <c r="O702" i="5" s="1"/>
  <c r="W702" i="5" s="1"/>
  <c r="O684" i="5" a="1"/>
  <c r="O684" i="5" s="1"/>
  <c r="W684" i="5" s="1"/>
  <c r="O670" i="5" a="1"/>
  <c r="O670" i="5" s="1"/>
  <c r="W670" i="5" s="1"/>
  <c r="O653" i="5" a="1"/>
  <c r="O653" i="5" s="1"/>
  <c r="W653" i="5" s="1"/>
  <c r="O639" i="5" a="1"/>
  <c r="O639" i="5" s="1"/>
  <c r="W639" i="5" s="1"/>
  <c r="O623" i="5" a="1"/>
  <c r="O623" i="5" s="1"/>
  <c r="W623" i="5" s="1"/>
  <c r="O607" i="5" a="1"/>
  <c r="O607" i="5" s="1"/>
  <c r="W607" i="5" s="1"/>
  <c r="O591" i="5" a="1"/>
  <c r="O591" i="5" s="1"/>
  <c r="W591" i="5" s="1"/>
  <c r="O575" i="5" a="1"/>
  <c r="O575" i="5" s="1"/>
  <c r="W575" i="5" s="1"/>
  <c r="O560" i="5" a="1"/>
  <c r="O560" i="5" s="1"/>
  <c r="W560" i="5" s="1"/>
  <c r="O545" i="5" a="1"/>
  <c r="O545" i="5" s="1"/>
  <c r="W545" i="5" s="1"/>
  <c r="O527" i="5" a="1"/>
  <c r="O527" i="5" s="1"/>
  <c r="W527" i="5" s="1"/>
  <c r="O507" i="5" a="1"/>
  <c r="O507" i="5" s="1"/>
  <c r="W507" i="5" s="1"/>
  <c r="O493" i="5" a="1"/>
  <c r="O493" i="5" s="1"/>
  <c r="W493" i="5" s="1"/>
  <c r="O477" i="5" a="1"/>
  <c r="O477" i="5" s="1"/>
  <c r="W477" i="5" s="1"/>
  <c r="O460" i="5" a="1"/>
  <c r="O460" i="5" s="1"/>
  <c r="W460" i="5" s="1"/>
  <c r="O444" i="5" a="1"/>
  <c r="O444" i="5" s="1"/>
  <c r="W444" i="5" s="1"/>
  <c r="O423" i="5" a="1"/>
  <c r="O423" i="5" s="1"/>
  <c r="W423" i="5" s="1"/>
  <c r="O407" i="5" a="1"/>
  <c r="O407" i="5" s="1"/>
  <c r="W407" i="5" s="1"/>
  <c r="O391" i="5" a="1"/>
  <c r="O391" i="5" s="1"/>
  <c r="W391" i="5" s="1"/>
  <c r="O375" i="5" a="1"/>
  <c r="O375" i="5" s="1"/>
  <c r="W375" i="5" s="1"/>
  <c r="O359" i="5" a="1"/>
  <c r="O359" i="5" s="1"/>
  <c r="W359" i="5" s="1"/>
  <c r="O343" i="5" a="1"/>
  <c r="O343" i="5" s="1"/>
  <c r="W343" i="5" s="1"/>
  <c r="O326" i="5" a="1"/>
  <c r="O326" i="5" s="1"/>
  <c r="W326" i="5" s="1"/>
  <c r="O310" i="5" a="1"/>
  <c r="O310" i="5" s="1"/>
  <c r="W310" i="5" s="1"/>
  <c r="O294" i="5" a="1"/>
  <c r="O294" i="5" s="1"/>
  <c r="W294" i="5" s="1"/>
  <c r="O278" i="5" a="1"/>
  <c r="O278" i="5" s="1"/>
  <c r="W278" i="5" s="1"/>
  <c r="O262" i="5" a="1"/>
  <c r="O262" i="5" s="1"/>
  <c r="W262" i="5" s="1"/>
  <c r="O246" i="5" a="1"/>
  <c r="O246" i="5" s="1"/>
  <c r="W246" i="5" s="1"/>
  <c r="O230" i="5" a="1"/>
  <c r="O230" i="5" s="1"/>
  <c r="W230" i="5" s="1"/>
  <c r="O216" i="5" a="1"/>
  <c r="O216" i="5" s="1"/>
  <c r="W216" i="5" s="1"/>
  <c r="O200" i="5" a="1"/>
  <c r="O200" i="5" s="1"/>
  <c r="W200" i="5" s="1"/>
  <c r="O184" i="5" a="1"/>
  <c r="O184" i="5" s="1"/>
  <c r="W184" i="5" s="1"/>
  <c r="O168" i="5" a="1"/>
  <c r="O168" i="5" s="1"/>
  <c r="W168" i="5" s="1"/>
  <c r="O152" i="5" a="1"/>
  <c r="O152" i="5" s="1"/>
  <c r="W152" i="5" s="1"/>
  <c r="O136" i="5" a="1"/>
  <c r="O136" i="5" s="1"/>
  <c r="W136" i="5" s="1"/>
  <c r="O120" i="5" a="1"/>
  <c r="O120" i="5" s="1"/>
  <c r="W120" i="5" s="1"/>
  <c r="O104" i="5" a="1"/>
  <c r="O104" i="5" s="1"/>
  <c r="W104" i="5" s="1"/>
  <c r="O88" i="5" a="1"/>
  <c r="O88" i="5" s="1"/>
  <c r="W88" i="5" s="1"/>
  <c r="O72" i="5" a="1"/>
  <c r="O72" i="5" s="1"/>
  <c r="W72" i="5" s="1"/>
  <c r="O56" i="5" a="1"/>
  <c r="O56" i="5" s="1"/>
  <c r="W56" i="5" s="1"/>
  <c r="O40" i="5" a="1"/>
  <c r="O40" i="5" s="1"/>
  <c r="W40" i="5" s="1"/>
  <c r="O24" i="5" a="1"/>
  <c r="O24" i="5" s="1"/>
  <c r="W24" i="5" s="1"/>
  <c r="O8" i="5" a="1"/>
  <c r="O8" i="5" s="1"/>
  <c r="W8" i="5" s="1"/>
  <c r="O814" i="5" a="1"/>
  <c r="O814" i="5" s="1"/>
  <c r="W814" i="5" s="1"/>
  <c r="O798" i="5" a="1"/>
  <c r="O798" i="5" s="1"/>
  <c r="W798" i="5" s="1"/>
  <c r="O782" i="5" a="1"/>
  <c r="O782" i="5" s="1"/>
  <c r="W782" i="5" s="1"/>
  <c r="O767" i="5" a="1"/>
  <c r="O767" i="5" s="1"/>
  <c r="W767" i="5" s="1"/>
  <c r="O752" i="5" a="1"/>
  <c r="O752" i="5" s="1"/>
  <c r="W752" i="5" s="1"/>
  <c r="O734" i="5" a="1"/>
  <c r="O734" i="5" s="1"/>
  <c r="W734" i="5" s="1"/>
  <c r="O720" i="5" a="1"/>
  <c r="O720" i="5" s="1"/>
  <c r="W720" i="5" s="1"/>
  <c r="O701" i="5" a="1"/>
  <c r="O701" i="5" s="1"/>
  <c r="W701" i="5" s="1"/>
  <c r="O683" i="5" a="1"/>
  <c r="O683" i="5" s="1"/>
  <c r="W683" i="5" s="1"/>
  <c r="O669" i="5" a="1"/>
  <c r="O669" i="5" s="1"/>
  <c r="W669" i="5" s="1"/>
  <c r="O655" i="5" a="1"/>
  <c r="O655" i="5" s="1"/>
  <c r="W655" i="5" s="1"/>
  <c r="O641" i="5" a="1"/>
  <c r="O641" i="5" s="1"/>
  <c r="W641" i="5" s="1"/>
  <c r="O626" i="5" a="1"/>
  <c r="O626" i="5" s="1"/>
  <c r="W626" i="5" s="1"/>
  <c r="O613" i="5" a="1"/>
  <c r="O613" i="5" s="1"/>
  <c r="W613" i="5" s="1"/>
  <c r="O597" i="5" a="1"/>
  <c r="O597" i="5" s="1"/>
  <c r="W597" i="5" s="1"/>
  <c r="O581" i="5" a="1"/>
  <c r="O581" i="5" s="1"/>
  <c r="W581" i="5" s="1"/>
  <c r="O565" i="5" a="1"/>
  <c r="O565" i="5" s="1"/>
  <c r="W565" i="5" s="1"/>
  <c r="O548" i="5" a="1"/>
  <c r="O548" i="5" s="1"/>
  <c r="W548" i="5" s="1"/>
  <c r="O529" i="5" a="1"/>
  <c r="O529" i="5" s="1"/>
  <c r="W529" i="5" s="1"/>
  <c r="O513" i="5" a="1"/>
  <c r="O513" i="5" s="1"/>
  <c r="W513" i="5" s="1"/>
  <c r="O499" i="5" a="1"/>
  <c r="O499" i="5" s="1"/>
  <c r="W499" i="5" s="1"/>
  <c r="O482" i="5" a="1"/>
  <c r="O482" i="5" s="1"/>
  <c r="W482" i="5" s="1"/>
  <c r="O466" i="5" a="1"/>
  <c r="O466" i="5" s="1"/>
  <c r="W466" i="5" s="1"/>
  <c r="O449" i="5" a="1"/>
  <c r="O449" i="5" s="1"/>
  <c r="W449" i="5" s="1"/>
  <c r="O433" i="5" a="1"/>
  <c r="O433" i="5" s="1"/>
  <c r="W433" i="5" s="1"/>
  <c r="O416" i="5" a="1"/>
  <c r="O416" i="5" s="1"/>
  <c r="W416" i="5" s="1"/>
  <c r="O400" i="5" a="1"/>
  <c r="O400" i="5" s="1"/>
  <c r="W400" i="5" s="1"/>
  <c r="O384" i="5" a="1"/>
  <c r="O384" i="5" s="1"/>
  <c r="W384" i="5" s="1"/>
  <c r="O368" i="5" a="1"/>
  <c r="O368" i="5" s="1"/>
  <c r="W368" i="5" s="1"/>
  <c r="O352" i="5" a="1"/>
  <c r="O352" i="5" s="1"/>
  <c r="W352" i="5" s="1"/>
  <c r="O338" i="5" a="1"/>
  <c r="O338" i="5" s="1"/>
  <c r="W338" i="5" s="1"/>
  <c r="O325" i="5" a="1"/>
  <c r="O325" i="5" s="1"/>
  <c r="W325" i="5" s="1"/>
  <c r="O309" i="5" a="1"/>
  <c r="O309" i="5" s="1"/>
  <c r="W309" i="5" s="1"/>
  <c r="O293" i="5" a="1"/>
  <c r="O293" i="5" s="1"/>
  <c r="W293" i="5" s="1"/>
  <c r="O277" i="5" a="1"/>
  <c r="O277" i="5" s="1"/>
  <c r="W277" i="5" s="1"/>
  <c r="O261" i="5" a="1"/>
  <c r="O261" i="5" s="1"/>
  <c r="W261" i="5" s="1"/>
  <c r="O245" i="5" a="1"/>
  <c r="O245" i="5" s="1"/>
  <c r="W245" i="5" s="1"/>
  <c r="O229" i="5" a="1"/>
  <c r="O229" i="5" s="1"/>
  <c r="W229" i="5" s="1"/>
  <c r="O212" i="5" a="1"/>
  <c r="O212" i="5" s="1"/>
  <c r="W212" i="5" s="1"/>
  <c r="O196" i="5" a="1"/>
  <c r="O196" i="5" s="1"/>
  <c r="W196" i="5" s="1"/>
  <c r="O180" i="5" a="1"/>
  <c r="O180" i="5" s="1"/>
  <c r="W180" i="5" s="1"/>
  <c r="O164" i="5" a="1"/>
  <c r="O164" i="5" s="1"/>
  <c r="W164" i="5" s="1"/>
  <c r="O148" i="5" a="1"/>
  <c r="O148" i="5" s="1"/>
  <c r="W148" i="5" s="1"/>
  <c r="O132" i="5" a="1"/>
  <c r="O132" i="5" s="1"/>
  <c r="W132" i="5" s="1"/>
  <c r="O116" i="5" a="1"/>
  <c r="O116" i="5" s="1"/>
  <c r="W116" i="5" s="1"/>
  <c r="O100" i="5" a="1"/>
  <c r="O100" i="5" s="1"/>
  <c r="W100" i="5" s="1"/>
  <c r="O84" i="5" a="1"/>
  <c r="O84" i="5" s="1"/>
  <c r="W84" i="5" s="1"/>
  <c r="O68" i="5" a="1"/>
  <c r="O68" i="5" s="1"/>
  <c r="W68" i="5" s="1"/>
  <c r="O52" i="5" a="1"/>
  <c r="O52" i="5" s="1"/>
  <c r="W52" i="5" s="1"/>
  <c r="O812" i="5" a="1"/>
  <c r="O812" i="5" s="1"/>
  <c r="W812" i="5" s="1"/>
  <c r="O797" i="5" a="1"/>
  <c r="O797" i="5" s="1"/>
  <c r="W797" i="5" s="1"/>
  <c r="O781" i="5" a="1"/>
  <c r="O781" i="5" s="1"/>
  <c r="W781" i="5" s="1"/>
  <c r="O766" i="5" a="1"/>
  <c r="O766" i="5" s="1"/>
  <c r="W766" i="5" s="1"/>
  <c r="O751" i="5" a="1"/>
  <c r="O751" i="5" s="1"/>
  <c r="W751" i="5" s="1"/>
  <c r="O733" i="5" a="1"/>
  <c r="O733" i="5" s="1"/>
  <c r="W733" i="5" s="1"/>
  <c r="O719" i="5" a="1"/>
  <c r="O719" i="5" s="1"/>
  <c r="W719" i="5" s="1"/>
  <c r="O704" i="5" a="1"/>
  <c r="O704" i="5" s="1"/>
  <c r="W704" i="5" s="1"/>
  <c r="O689" i="5" a="1"/>
  <c r="O689" i="5" s="1"/>
  <c r="W689" i="5" s="1"/>
  <c r="O671" i="5" a="1"/>
  <c r="O671" i="5" s="1"/>
  <c r="O658" i="5" a="1"/>
  <c r="O658" i="5" s="1"/>
  <c r="W658" i="5" s="1"/>
  <c r="O638" i="5" a="1"/>
  <c r="O638" i="5" s="1"/>
  <c r="W638" i="5" s="1"/>
  <c r="O621" i="5" a="1"/>
  <c r="O621" i="5" s="1"/>
  <c r="W621" i="5" s="1"/>
  <c r="O606" i="5" a="1"/>
  <c r="O606" i="5" s="1"/>
  <c r="W606" i="5" s="1"/>
  <c r="O590" i="5" a="1"/>
  <c r="O590" i="5" s="1"/>
  <c r="W590" i="5" s="1"/>
  <c r="O574" i="5" a="1"/>
  <c r="O574" i="5" s="1"/>
  <c r="W574" i="5" s="1"/>
  <c r="O556" i="5" a="1"/>
  <c r="O556" i="5" s="1"/>
  <c r="W556" i="5" s="1"/>
  <c r="O541" i="5" a="1"/>
  <c r="O541" i="5" s="1"/>
  <c r="W541" i="5" s="1"/>
  <c r="O525" i="5" a="1"/>
  <c r="O525" i="5" s="1"/>
  <c r="W525" i="5" s="1"/>
  <c r="O505" i="5" a="1"/>
  <c r="O505" i="5" s="1"/>
  <c r="W505" i="5" s="1"/>
  <c r="O488" i="5" a="1"/>
  <c r="O488" i="5" s="1"/>
  <c r="W488" i="5" s="1"/>
  <c r="O472" i="5" a="1"/>
  <c r="O472" i="5" s="1"/>
  <c r="W472" i="5" s="1"/>
  <c r="O458" i="5" a="1"/>
  <c r="O458" i="5" s="1"/>
  <c r="W458" i="5" s="1"/>
  <c r="O442" i="5" a="1"/>
  <c r="O442" i="5" s="1"/>
  <c r="W442" i="5" s="1"/>
  <c r="O429" i="5" a="1"/>
  <c r="O429" i="5" s="1"/>
  <c r="W429" i="5" s="1"/>
  <c r="O415" i="5" a="1"/>
  <c r="O415" i="5" s="1"/>
  <c r="W415" i="5" s="1"/>
  <c r="O399" i="5" a="1"/>
  <c r="O399" i="5" s="1"/>
  <c r="W399" i="5" s="1"/>
  <c r="O383" i="5" a="1"/>
  <c r="O383" i="5" s="1"/>
  <c r="W383" i="5" s="1"/>
  <c r="O367" i="5" a="1"/>
  <c r="O367" i="5" s="1"/>
  <c r="W367" i="5" s="1"/>
  <c r="O351" i="5" a="1"/>
  <c r="O351" i="5" s="1"/>
  <c r="W351" i="5" s="1"/>
  <c r="O334" i="5" a="1"/>
  <c r="O334" i="5" s="1"/>
  <c r="W334" i="5" s="1"/>
  <c r="O318" i="5" a="1"/>
  <c r="O318" i="5" s="1"/>
  <c r="W318" i="5" s="1"/>
  <c r="O302" i="5" a="1"/>
  <c r="O302" i="5" s="1"/>
  <c r="W302" i="5" s="1"/>
  <c r="O286" i="5" a="1"/>
  <c r="O286" i="5" s="1"/>
  <c r="W286" i="5" s="1"/>
  <c r="O270" i="5" a="1"/>
  <c r="O270" i="5" s="1"/>
  <c r="W270" i="5" s="1"/>
  <c r="O254" i="5" a="1"/>
  <c r="O254" i="5" s="1"/>
  <c r="W254" i="5" s="1"/>
  <c r="O238" i="5" a="1"/>
  <c r="O238" i="5" s="1"/>
  <c r="W238" i="5" s="1"/>
  <c r="O222" i="5" a="1"/>
  <c r="O222" i="5" s="1"/>
  <c r="W222" i="5" s="1"/>
  <c r="O205" i="5" a="1"/>
  <c r="O205" i="5" s="1"/>
  <c r="W205" i="5" s="1"/>
  <c r="O189" i="5" a="1"/>
  <c r="O189" i="5" s="1"/>
  <c r="W189" i="5" s="1"/>
  <c r="O173" i="5" a="1"/>
  <c r="O173" i="5" s="1"/>
  <c r="W173" i="5" s="1"/>
  <c r="O157" i="5" a="1"/>
  <c r="O157" i="5" s="1"/>
  <c r="W157" i="5" s="1"/>
  <c r="O141" i="5" a="1"/>
  <c r="O141" i="5" s="1"/>
  <c r="W141" i="5" s="1"/>
  <c r="O125" i="5" a="1"/>
  <c r="O125" i="5" s="1"/>
  <c r="W125" i="5" s="1"/>
  <c r="O109" i="5" a="1"/>
  <c r="O109" i="5" s="1"/>
  <c r="W109" i="5" s="1"/>
  <c r="O820" i="5" a="1"/>
  <c r="O820" i="5" s="1"/>
  <c r="W820" i="5" s="1"/>
  <c r="O792" i="5" a="1"/>
  <c r="O792" i="5" s="1"/>
  <c r="W792" i="5" s="1"/>
  <c r="O776" i="5" a="1"/>
  <c r="O776" i="5" s="1"/>
  <c r="W776" i="5" s="1"/>
  <c r="O758" i="5" a="1"/>
  <c r="O758" i="5" s="1"/>
  <c r="W758" i="5" s="1"/>
  <c r="O743" i="5" a="1"/>
  <c r="O743" i="5" s="1"/>
  <c r="W743" i="5" s="1"/>
  <c r="O725" i="5" a="1"/>
  <c r="O725" i="5" s="1"/>
  <c r="W725" i="5" s="1"/>
  <c r="O711" i="5" a="1"/>
  <c r="O711" i="5" s="1"/>
  <c r="W711" i="5" s="1"/>
  <c r="O695" i="5" a="1"/>
  <c r="O695" i="5" s="1"/>
  <c r="W695" i="5" s="1"/>
  <c r="O681" i="5" a="1"/>
  <c r="O681" i="5" s="1"/>
  <c r="W681" i="5" s="1"/>
  <c r="O663" i="5" a="1"/>
  <c r="O663" i="5" s="1"/>
  <c r="W663" i="5" s="1"/>
  <c r="O643" i="5" a="1"/>
  <c r="O643" i="5" s="1"/>
  <c r="W643" i="5" s="1"/>
  <c r="O628" i="5" a="1"/>
  <c r="O628" i="5" s="1"/>
  <c r="W628" i="5" s="1"/>
  <c r="O608" i="5" a="1"/>
  <c r="O608" i="5" s="1"/>
  <c r="W608" i="5" s="1"/>
  <c r="O592" i="5" a="1"/>
  <c r="O592" i="5" s="1"/>
  <c r="W592" i="5" s="1"/>
  <c r="O576" i="5" a="1"/>
  <c r="O576" i="5" s="1"/>
  <c r="W576" i="5" s="1"/>
  <c r="O558" i="5" a="1"/>
  <c r="O558" i="5" s="1"/>
  <c r="W558" i="5" s="1"/>
  <c r="O546" i="5" a="1"/>
  <c r="O546" i="5" s="1"/>
  <c r="W546" i="5" s="1"/>
  <c r="O531" i="5" a="1"/>
  <c r="O531" i="5" s="1"/>
  <c r="W531" i="5" s="1"/>
  <c r="O515" i="5" a="1"/>
  <c r="O515" i="5" s="1"/>
  <c r="W515" i="5" s="1"/>
  <c r="O504" i="5" a="1"/>
  <c r="O504" i="5" s="1"/>
  <c r="W504" i="5" s="1"/>
  <c r="O490" i="5" a="1"/>
  <c r="O490" i="5" s="1"/>
  <c r="W490" i="5" s="1"/>
  <c r="O474" i="5" a="1"/>
  <c r="O474" i="5" s="1"/>
  <c r="W474" i="5" s="1"/>
  <c r="O461" i="5" a="1"/>
  <c r="O461" i="5" s="1"/>
  <c r="W461" i="5" s="1"/>
  <c r="O445" i="5" a="1"/>
  <c r="O445" i="5" s="1"/>
  <c r="W445" i="5" s="1"/>
  <c r="O428" i="5" a="1"/>
  <c r="O428" i="5" s="1"/>
  <c r="W428" i="5" s="1"/>
  <c r="O411" i="5" a="1"/>
  <c r="O411" i="5" s="1"/>
  <c r="W411" i="5" s="1"/>
  <c r="O395" i="5" a="1"/>
  <c r="O395" i="5" s="1"/>
  <c r="W395" i="5" s="1"/>
  <c r="O379" i="5" a="1"/>
  <c r="O379" i="5" s="1"/>
  <c r="W379" i="5" s="1"/>
  <c r="O363" i="5" a="1"/>
  <c r="O363" i="5" s="1"/>
  <c r="W363" i="5" s="1"/>
  <c r="O347" i="5" a="1"/>
  <c r="O347" i="5" s="1"/>
  <c r="W347" i="5" s="1"/>
  <c r="O329" i="5" a="1"/>
  <c r="O329" i="5" s="1"/>
  <c r="W329" i="5" s="1"/>
  <c r="O313" i="5" a="1"/>
  <c r="O313" i="5" s="1"/>
  <c r="W313" i="5" s="1"/>
  <c r="O297" i="5" a="1"/>
  <c r="O297" i="5" s="1"/>
  <c r="W297" i="5" s="1"/>
  <c r="O281" i="5" a="1"/>
  <c r="O281" i="5" s="1"/>
  <c r="W281" i="5" s="1"/>
  <c r="O265" i="5" a="1"/>
  <c r="O265" i="5" s="1"/>
  <c r="W265" i="5" s="1"/>
  <c r="O249" i="5" a="1"/>
  <c r="O249" i="5" s="1"/>
  <c r="W249" i="5" s="1"/>
  <c r="O233" i="5" a="1"/>
  <c r="O233" i="5" s="1"/>
  <c r="W233" i="5" s="1"/>
  <c r="O217" i="5" a="1"/>
  <c r="O217" i="5" s="1"/>
  <c r="W217" i="5" s="1"/>
  <c r="O204" i="5" a="1"/>
  <c r="O204" i="5" s="1"/>
  <c r="W204" i="5" s="1"/>
  <c r="O188" i="5" a="1"/>
  <c r="O188" i="5" s="1"/>
  <c r="W188" i="5" s="1"/>
  <c r="O172" i="5" a="1"/>
  <c r="O172" i="5" s="1"/>
  <c r="W172" i="5" s="1"/>
  <c r="O156" i="5" a="1"/>
  <c r="O156" i="5" s="1"/>
  <c r="W156" i="5" s="1"/>
  <c r="O140" i="5" a="1"/>
  <c r="O140" i="5" s="1"/>
  <c r="W140" i="5" s="1"/>
  <c r="O124" i="5" a="1"/>
  <c r="O124" i="5" s="1"/>
  <c r="W124" i="5" s="1"/>
  <c r="O108" i="5" a="1"/>
  <c r="O108" i="5" s="1"/>
  <c r="W108" i="5" s="1"/>
  <c r="O92" i="5" a="1"/>
  <c r="O92" i="5" s="1"/>
  <c r="O76" i="5" a="1"/>
  <c r="O76" i="5" s="1"/>
  <c r="W76" i="5" s="1"/>
  <c r="O60" i="5" a="1"/>
  <c r="O60" i="5" s="1"/>
  <c r="W60" i="5" s="1"/>
  <c r="O44" i="5" a="1"/>
  <c r="O44" i="5" s="1"/>
  <c r="W44" i="5" s="1"/>
  <c r="O28" i="5" a="1"/>
  <c r="O28" i="5" s="1"/>
  <c r="W28" i="5" s="1"/>
  <c r="O12" i="5" a="1"/>
  <c r="O12" i="5" s="1"/>
  <c r="W12" i="5" s="1"/>
  <c r="O20" i="5" a="1"/>
  <c r="O20" i="5" s="1"/>
  <c r="W20" i="5" s="1"/>
  <c r="O61" i="5" a="1"/>
  <c r="O61" i="5" s="1"/>
  <c r="W61" i="5" s="1"/>
  <c r="O9" i="5" a="1"/>
  <c r="O9" i="5" s="1"/>
  <c r="W9" i="5" s="1"/>
  <c r="O41" i="5" a="1"/>
  <c r="O41" i="5" s="1"/>
  <c r="W41" i="5" s="1"/>
  <c r="O89" i="5" a="1"/>
  <c r="O89" i="5" s="1"/>
  <c r="W89" i="5" s="1"/>
  <c r="O30" i="5" a="1"/>
  <c r="O30" i="5" s="1"/>
  <c r="W30" i="5" s="1"/>
  <c r="O80" i="5" a="1"/>
  <c r="O80" i="5" s="1"/>
  <c r="W80" i="5" s="1"/>
  <c r="O25" i="5" a="1"/>
  <c r="O25" i="5" s="1"/>
  <c r="W25" i="5" s="1"/>
  <c r="O83" i="5" a="1"/>
  <c r="O83" i="5" s="1"/>
  <c r="W83" i="5" s="1"/>
  <c r="O1283" i="5" a="1"/>
  <c r="O1283" i="5" s="1"/>
  <c r="W1283" i="5" s="1"/>
  <c r="O1270" i="5" a="1"/>
  <c r="O1270" i="5" s="1"/>
  <c r="W1270" i="5" s="1"/>
  <c r="O1253" i="5" a="1"/>
  <c r="O1253" i="5" s="1"/>
  <c r="W1253" i="5" s="1"/>
  <c r="O1240" i="5" a="1"/>
  <c r="O1240" i="5" s="1"/>
  <c r="W1240" i="5" s="1"/>
  <c r="O1224" i="5" a="1"/>
  <c r="O1224" i="5" s="1"/>
  <c r="W1224" i="5" s="1"/>
  <c r="O1210" i="5" a="1"/>
  <c r="O1210" i="5" s="1"/>
  <c r="W1210" i="5" s="1"/>
  <c r="O1193" i="5" a="1"/>
  <c r="O1193" i="5" s="1"/>
  <c r="W1193" i="5" s="1"/>
  <c r="O1177" i="5" a="1"/>
  <c r="O1177" i="5" s="1"/>
  <c r="W1177" i="5" s="1"/>
  <c r="O1161" i="5" a="1"/>
  <c r="O1161" i="5" s="1"/>
  <c r="W1161" i="5" s="1"/>
  <c r="O1145" i="5" a="1"/>
  <c r="O1145" i="5" s="1"/>
  <c r="W1145" i="5" s="1"/>
  <c r="O1129" i="5" a="1"/>
  <c r="O1129" i="5" s="1"/>
  <c r="W1129" i="5" s="1"/>
  <c r="O1108" i="5" a="1"/>
  <c r="O1108" i="5" s="1"/>
  <c r="W1108" i="5" s="1"/>
  <c r="O1092" i="5" a="1"/>
  <c r="O1092" i="5" s="1"/>
  <c r="W1092" i="5" s="1"/>
  <c r="O1074" i="5" a="1"/>
  <c r="O1074" i="5" s="1"/>
  <c r="W1074" i="5" s="1"/>
  <c r="O1058" i="5" a="1"/>
  <c r="O1058" i="5" s="1"/>
  <c r="W1058" i="5" s="1"/>
  <c r="O1042" i="5" a="1"/>
  <c r="O1042" i="5" s="1"/>
  <c r="W1042" i="5" s="1"/>
  <c r="O1026" i="5" a="1"/>
  <c r="O1026" i="5" s="1"/>
  <c r="W1026" i="5" s="1"/>
  <c r="O1010" i="5" a="1"/>
  <c r="O1010" i="5" s="1"/>
  <c r="W1010" i="5" s="1"/>
  <c r="O994" i="5" a="1"/>
  <c r="O994" i="5" s="1"/>
  <c r="W994" i="5" s="1"/>
  <c r="O978" i="5" a="1"/>
  <c r="O978" i="5" s="1"/>
  <c r="W978" i="5" s="1"/>
  <c r="O960" i="5" a="1"/>
  <c r="O960" i="5" s="1"/>
  <c r="W960" i="5" s="1"/>
  <c r="O944" i="5" a="1"/>
  <c r="O944" i="5" s="1"/>
  <c r="W944" i="5" s="1"/>
  <c r="O924" i="5" a="1"/>
  <c r="O924" i="5" s="1"/>
  <c r="W924" i="5" s="1"/>
  <c r="O911" i="5" a="1"/>
  <c r="O911" i="5" s="1"/>
  <c r="W911" i="5" s="1"/>
  <c r="O894" i="5" a="1"/>
  <c r="O894" i="5" s="1"/>
  <c r="W894" i="5" s="1"/>
  <c r="O879" i="5" a="1"/>
  <c r="O879" i="5" s="1"/>
  <c r="W879" i="5" s="1"/>
  <c r="O865" i="5" a="1"/>
  <c r="O865" i="5" s="1"/>
  <c r="W865" i="5" s="1"/>
  <c r="O847" i="5" a="1"/>
  <c r="O847" i="5" s="1"/>
  <c r="W847" i="5" s="1"/>
  <c r="O828" i="5" a="1"/>
  <c r="O828" i="5" s="1"/>
  <c r="W828" i="5" s="1"/>
  <c r="O813" i="5" a="1"/>
  <c r="O813" i="5" s="1"/>
  <c r="W813" i="5" s="1"/>
  <c r="O1289" i="5" a="1"/>
  <c r="O1289" i="5" s="1"/>
  <c r="W1289" i="5" s="1"/>
  <c r="O1269" i="5" a="1"/>
  <c r="O1269" i="5" s="1"/>
  <c r="W1269" i="5" s="1"/>
  <c r="O1256" i="5" a="1"/>
  <c r="O1256" i="5" s="1"/>
  <c r="W1256" i="5" s="1"/>
  <c r="O1239" i="5" a="1"/>
  <c r="O1239" i="5" s="1"/>
  <c r="W1239" i="5" s="1"/>
  <c r="O1223" i="5" a="1"/>
  <c r="O1223" i="5" s="1"/>
  <c r="W1223" i="5" s="1"/>
  <c r="O1209" i="5" a="1"/>
  <c r="O1209" i="5" s="1"/>
  <c r="W1209" i="5" s="1"/>
  <c r="O1195" i="5" a="1"/>
  <c r="O1195" i="5" s="1"/>
  <c r="W1195" i="5" s="1"/>
  <c r="O1179" i="5" a="1"/>
  <c r="O1179" i="5" s="1"/>
  <c r="W1179" i="5" s="1"/>
  <c r="O1163" i="5" a="1"/>
  <c r="O1163" i="5" s="1"/>
  <c r="W1163" i="5" s="1"/>
  <c r="O1147" i="5" a="1"/>
  <c r="O1147" i="5" s="1"/>
  <c r="W1147" i="5" s="1"/>
  <c r="O1131" i="5" a="1"/>
  <c r="O1131" i="5" s="1"/>
  <c r="W1131" i="5" s="1"/>
  <c r="O1117" i="5" a="1"/>
  <c r="O1117" i="5" s="1"/>
  <c r="W1117" i="5" s="1"/>
  <c r="O1101" i="5" a="1"/>
  <c r="O1101" i="5" s="1"/>
  <c r="W1101" i="5" s="1"/>
  <c r="O1084" i="5" a="1"/>
  <c r="O1084" i="5" s="1"/>
  <c r="W1084" i="5" s="1"/>
  <c r="O1067" i="5" a="1"/>
  <c r="O1067" i="5" s="1"/>
  <c r="W1067" i="5" s="1"/>
  <c r="O1051" i="5" a="1"/>
  <c r="O1051" i="5" s="1"/>
  <c r="W1051" i="5" s="1"/>
  <c r="O1035" i="5" a="1"/>
  <c r="O1035" i="5" s="1"/>
  <c r="W1035" i="5" s="1"/>
  <c r="O1019" i="5" a="1"/>
  <c r="O1019" i="5" s="1"/>
  <c r="W1019" i="5" s="1"/>
  <c r="O1003" i="5" a="1"/>
  <c r="O1003" i="5" s="1"/>
  <c r="W1003" i="5" s="1"/>
  <c r="O987" i="5" a="1"/>
  <c r="O987" i="5" s="1"/>
  <c r="W987" i="5" s="1"/>
  <c r="O970" i="5" a="1"/>
  <c r="O970" i="5" s="1"/>
  <c r="W970" i="5" s="1"/>
  <c r="O953" i="5" a="1"/>
  <c r="O953" i="5" s="1"/>
  <c r="W953" i="5" s="1"/>
  <c r="O937" i="5" a="1"/>
  <c r="O937" i="5" s="1"/>
  <c r="W937" i="5" s="1"/>
  <c r="O920" i="5" a="1"/>
  <c r="O920" i="5" s="1"/>
  <c r="W920" i="5" s="1"/>
  <c r="O900" i="5" a="1"/>
  <c r="O900" i="5" s="1"/>
  <c r="W900" i="5" s="1"/>
  <c r="O882" i="5" a="1"/>
  <c r="O882" i="5" s="1"/>
  <c r="W882" i="5" s="1"/>
  <c r="O868" i="5" a="1"/>
  <c r="O868" i="5" s="1"/>
  <c r="W868" i="5" s="1"/>
  <c r="O1298" i="5" a="1"/>
  <c r="O1298" i="5" s="1"/>
  <c r="W1298" i="5" s="1"/>
  <c r="O1282" i="5" a="1"/>
  <c r="O1282" i="5" s="1"/>
  <c r="W1282" i="5" s="1"/>
  <c r="O1265" i="5" a="1"/>
  <c r="O1265" i="5" s="1"/>
  <c r="W1265" i="5" s="1"/>
  <c r="O1245" i="5" a="1"/>
  <c r="O1245" i="5" s="1"/>
  <c r="W1245" i="5" s="1"/>
  <c r="O1228" i="5" a="1"/>
  <c r="O1228" i="5" s="1"/>
  <c r="W1228" i="5" s="1"/>
  <c r="O1211" i="5" a="1"/>
  <c r="O1211" i="5" s="1"/>
  <c r="W1211" i="5" s="1"/>
  <c r="O1198" i="5" a="1"/>
  <c r="O1198" i="5" s="1"/>
  <c r="W1198" i="5" s="1"/>
  <c r="O1182" i="5" a="1"/>
  <c r="O1182" i="5" s="1"/>
  <c r="W1182" i="5" s="1"/>
  <c r="O1166" i="5" a="1"/>
  <c r="O1166" i="5" s="1"/>
  <c r="W1166" i="5" s="1"/>
  <c r="O1150" i="5" a="1"/>
  <c r="O1150" i="5" s="1"/>
  <c r="W1150" i="5" s="1"/>
  <c r="O1133" i="5" a="1"/>
  <c r="O1133" i="5" s="1"/>
  <c r="W1133" i="5" s="1"/>
  <c r="O1116" i="5" a="1"/>
  <c r="O1116" i="5" s="1"/>
  <c r="W1116" i="5" s="1"/>
  <c r="O1100" i="5" a="1"/>
  <c r="O1100" i="5" s="1"/>
  <c r="W1100" i="5" s="1"/>
  <c r="O1087" i="5" a="1"/>
  <c r="O1087" i="5" s="1"/>
  <c r="W1087" i="5" s="1"/>
  <c r="O1073" i="5" a="1"/>
  <c r="O1073" i="5" s="1"/>
  <c r="W1073" i="5" s="1"/>
  <c r="O1057" i="5" a="1"/>
  <c r="O1057" i="5" s="1"/>
  <c r="W1057" i="5" s="1"/>
  <c r="O1041" i="5" a="1"/>
  <c r="O1041" i="5" s="1"/>
  <c r="W1041" i="5" s="1"/>
  <c r="O1025" i="5" a="1"/>
  <c r="O1025" i="5" s="1"/>
  <c r="W1025" i="5" s="1"/>
  <c r="O1009" i="5" a="1"/>
  <c r="O1009" i="5" s="1"/>
  <c r="W1009" i="5" s="1"/>
  <c r="O993" i="5" a="1"/>
  <c r="O993" i="5" s="1"/>
  <c r="W993" i="5" s="1"/>
  <c r="O977" i="5" a="1"/>
  <c r="O977" i="5" s="1"/>
  <c r="W977" i="5" s="1"/>
  <c r="O962" i="5" a="1"/>
  <c r="O962" i="5" s="1"/>
  <c r="W962" i="5" s="1"/>
  <c r="O949" i="5" a="1"/>
  <c r="O949" i="5" s="1"/>
  <c r="W949" i="5" s="1"/>
  <c r="O932" i="5" a="1"/>
  <c r="O932" i="5" s="1"/>
  <c r="W932" i="5" s="1"/>
  <c r="O916" i="5" a="1"/>
  <c r="O916" i="5" s="1"/>
  <c r="W916" i="5" s="1"/>
  <c r="O899" i="5" a="1"/>
  <c r="O899" i="5" s="1"/>
  <c r="W899" i="5" s="1"/>
  <c r="O885" i="5" a="1"/>
  <c r="O885" i="5" s="1"/>
  <c r="W885" i="5" s="1"/>
  <c r="O867" i="5" a="1"/>
  <c r="O867" i="5" s="1"/>
  <c r="W867" i="5" s="1"/>
  <c r="O852" i="5" a="1"/>
  <c r="O852" i="5" s="1"/>
  <c r="W852" i="5" s="1"/>
  <c r="O837" i="5" a="1"/>
  <c r="O837" i="5" s="1"/>
  <c r="W837" i="5" s="1"/>
  <c r="O823" i="5" a="1"/>
  <c r="O823" i="5" s="1"/>
  <c r="W823" i="5" s="1"/>
  <c r="O1297" i="5" a="1"/>
  <c r="O1297" i="5" s="1"/>
  <c r="W1297" i="5" s="1"/>
  <c r="O1281" i="5" a="1"/>
  <c r="O1281" i="5" s="1"/>
  <c r="W1281" i="5" s="1"/>
  <c r="O1267" i="5" a="1"/>
  <c r="O1267" i="5" s="1"/>
  <c r="W1267" i="5" s="1"/>
  <c r="O1248" i="5" a="1"/>
  <c r="O1248" i="5" s="1"/>
  <c r="W1248" i="5" s="1"/>
  <c r="O1234" i="5" a="1"/>
  <c r="O1234" i="5" s="1"/>
  <c r="W1234" i="5" s="1"/>
  <c r="O1218" i="5" a="1"/>
  <c r="O1218" i="5" s="1"/>
  <c r="W1218" i="5" s="1"/>
  <c r="O1197" i="5" a="1"/>
  <c r="O1197" i="5" s="1"/>
  <c r="W1197" i="5" s="1"/>
  <c r="O1181" i="5" a="1"/>
  <c r="O1181" i="5" s="1"/>
  <c r="W1181" i="5" s="1"/>
  <c r="O1165" i="5" a="1"/>
  <c r="O1165" i="5" s="1"/>
  <c r="W1165" i="5" s="1"/>
  <c r="O1149" i="5" a="1"/>
  <c r="O1149" i="5" s="1"/>
  <c r="W1149" i="5" s="1"/>
  <c r="O1136" i="5" a="1"/>
  <c r="O1136" i="5" s="1"/>
  <c r="W1136" i="5" s="1"/>
  <c r="O1119" i="5" a="1"/>
  <c r="O1119" i="5" s="1"/>
  <c r="W1119" i="5" s="1"/>
  <c r="O1103" i="5" a="1"/>
  <c r="O1103" i="5" s="1"/>
  <c r="W1103" i="5" s="1"/>
  <c r="O1086" i="5" a="1"/>
  <c r="O1086" i="5" s="1"/>
  <c r="W1086" i="5" s="1"/>
  <c r="O1072" i="5" a="1"/>
  <c r="O1072" i="5" s="1"/>
  <c r="W1072" i="5" s="1"/>
  <c r="O1056" i="5" a="1"/>
  <c r="O1056" i="5" s="1"/>
  <c r="W1056" i="5" s="1"/>
  <c r="O1040" i="5" a="1"/>
  <c r="O1040" i="5" s="1"/>
  <c r="W1040" i="5" s="1"/>
  <c r="O1024" i="5" a="1"/>
  <c r="O1024" i="5" s="1"/>
  <c r="W1024" i="5" s="1"/>
  <c r="O1008" i="5" a="1"/>
  <c r="O1008" i="5" s="1"/>
  <c r="W1008" i="5" s="1"/>
  <c r="O992" i="5" a="1"/>
  <c r="O992" i="5" s="1"/>
  <c r="W992" i="5" s="1"/>
  <c r="O976" i="5" a="1"/>
  <c r="O976" i="5" s="1"/>
  <c r="W976" i="5" s="1"/>
  <c r="O961" i="5" a="1"/>
  <c r="O961" i="5" s="1"/>
  <c r="W961" i="5" s="1"/>
  <c r="O945" i="5" a="1"/>
  <c r="O945" i="5" s="1"/>
  <c r="W945" i="5" s="1"/>
  <c r="O931" i="5" a="1"/>
  <c r="O931" i="5" s="1"/>
  <c r="W931" i="5" s="1"/>
  <c r="O915" i="5" a="1"/>
  <c r="O915" i="5" s="1"/>
  <c r="W915" i="5" s="1"/>
  <c r="O902" i="5" a="1"/>
  <c r="O902" i="5" s="1"/>
  <c r="W902" i="5" s="1"/>
  <c r="O888" i="5" a="1"/>
  <c r="O888" i="5" s="1"/>
  <c r="W888" i="5" s="1"/>
  <c r="O873" i="5" a="1"/>
  <c r="O873" i="5" s="1"/>
  <c r="W873" i="5" s="1"/>
  <c r="O854" i="5" a="1"/>
  <c r="O854" i="5" s="1"/>
  <c r="W854" i="5" s="1"/>
  <c r="O836" i="5" a="1"/>
  <c r="O836" i="5" s="1"/>
  <c r="W836" i="5" s="1"/>
  <c r="O822" i="5" a="1"/>
  <c r="O822" i="5" s="1"/>
  <c r="W822" i="5" s="1"/>
  <c r="O816" i="5" a="1"/>
  <c r="O816" i="5" s="1"/>
  <c r="W816" i="5" s="1"/>
  <c r="O795" i="5" a="1"/>
  <c r="O795" i="5" s="1"/>
  <c r="W795" i="5" s="1"/>
  <c r="O779" i="5" a="1"/>
  <c r="O779" i="5" s="1"/>
  <c r="W779" i="5" s="1"/>
  <c r="O764" i="5" a="1"/>
  <c r="O764" i="5" s="1"/>
  <c r="W764" i="5" s="1"/>
  <c r="O745" i="5" a="1"/>
  <c r="O745" i="5" s="1"/>
  <c r="W745" i="5" s="1"/>
  <c r="O731" i="5" a="1"/>
  <c r="O731" i="5" s="1"/>
  <c r="W731" i="5" s="1"/>
  <c r="O713" i="5" a="1"/>
  <c r="O713" i="5" s="1"/>
  <c r="W713" i="5" s="1"/>
  <c r="O698" i="5" a="1"/>
  <c r="O698" i="5" s="1"/>
  <c r="W698" i="5" s="1"/>
  <c r="O680" i="5" a="1"/>
  <c r="O680" i="5" s="1"/>
  <c r="W680" i="5" s="1"/>
  <c r="O666" i="5" a="1"/>
  <c r="O666" i="5" s="1"/>
  <c r="W666" i="5" s="1"/>
  <c r="O649" i="5" a="1"/>
  <c r="O649" i="5" s="1"/>
  <c r="W649" i="5" s="1"/>
  <c r="O636" i="5" a="1"/>
  <c r="O636" i="5" s="1"/>
  <c r="W636" i="5" s="1"/>
  <c r="O620" i="5" a="1"/>
  <c r="O620" i="5" s="1"/>
  <c r="W620" i="5" s="1"/>
  <c r="O601" i="5" a="1"/>
  <c r="O601" i="5" s="1"/>
  <c r="W601" i="5" s="1"/>
  <c r="O585" i="5" a="1"/>
  <c r="O585" i="5" s="1"/>
  <c r="W585" i="5" s="1"/>
  <c r="O569" i="5" a="1"/>
  <c r="O569" i="5" s="1"/>
  <c r="W569" i="5" s="1"/>
  <c r="O557" i="5" a="1"/>
  <c r="O557" i="5" s="1"/>
  <c r="W557" i="5" s="1"/>
  <c r="O540" i="5" a="1"/>
  <c r="O540" i="5" s="1"/>
  <c r="W540" i="5" s="1"/>
  <c r="O524" i="5" a="1"/>
  <c r="O524" i="5" s="1"/>
  <c r="W524" i="5" s="1"/>
  <c r="O503" i="5" a="1"/>
  <c r="O503" i="5" s="1"/>
  <c r="W503" i="5" s="1"/>
  <c r="O489" i="5" a="1"/>
  <c r="O489" i="5" s="1"/>
  <c r="W489" i="5" s="1"/>
  <c r="O473" i="5" a="1"/>
  <c r="O473" i="5" s="1"/>
  <c r="W473" i="5" s="1"/>
  <c r="O454" i="5" a="1"/>
  <c r="O454" i="5" s="1"/>
  <c r="W454" i="5" s="1"/>
  <c r="O438" i="5" a="1"/>
  <c r="O438" i="5" s="1"/>
  <c r="W438" i="5" s="1"/>
  <c r="O420" i="5" a="1"/>
  <c r="O420" i="5" s="1"/>
  <c r="W420" i="5" s="1"/>
  <c r="O404" i="5" a="1"/>
  <c r="O404" i="5" s="1"/>
  <c r="W404" i="5" s="1"/>
  <c r="O388" i="5" a="1"/>
  <c r="O388" i="5" s="1"/>
  <c r="W388" i="5" s="1"/>
  <c r="O372" i="5" a="1"/>
  <c r="O372" i="5" s="1"/>
  <c r="W372" i="5" s="1"/>
  <c r="O356" i="5" a="1"/>
  <c r="O356" i="5" s="1"/>
  <c r="W356" i="5" s="1"/>
  <c r="O339" i="5" a="1"/>
  <c r="O339" i="5" s="1"/>
  <c r="W339" i="5" s="1"/>
  <c r="O322" i="5" a="1"/>
  <c r="O322" i="5" s="1"/>
  <c r="W322" i="5" s="1"/>
  <c r="O306" i="5" a="1"/>
  <c r="O306" i="5" s="1"/>
  <c r="W306" i="5" s="1"/>
  <c r="O290" i="5" a="1"/>
  <c r="O290" i="5" s="1"/>
  <c r="W290" i="5" s="1"/>
  <c r="O274" i="5" a="1"/>
  <c r="O274" i="5" s="1"/>
  <c r="W274" i="5" s="1"/>
  <c r="O258" i="5" a="1"/>
  <c r="O258" i="5" s="1"/>
  <c r="W258" i="5" s="1"/>
  <c r="O242" i="5" a="1"/>
  <c r="O242" i="5" s="1"/>
  <c r="W242" i="5" s="1"/>
  <c r="O226" i="5" a="1"/>
  <c r="O226" i="5" s="1"/>
  <c r="W226" i="5" s="1"/>
  <c r="O213" i="5" a="1"/>
  <c r="O213" i="5" s="1"/>
  <c r="W213" i="5" s="1"/>
  <c r="O197" i="5" a="1"/>
  <c r="O197" i="5" s="1"/>
  <c r="W197" i="5" s="1"/>
  <c r="O181" i="5" a="1"/>
  <c r="O181" i="5" s="1"/>
  <c r="W181" i="5" s="1"/>
  <c r="O165" i="5" a="1"/>
  <c r="O165" i="5" s="1"/>
  <c r="W165" i="5" s="1"/>
  <c r="O149" i="5" a="1"/>
  <c r="O149" i="5" s="1"/>
  <c r="W149" i="5" s="1"/>
  <c r="O133" i="5" a="1"/>
  <c r="O133" i="5" s="1"/>
  <c r="W133" i="5" s="1"/>
  <c r="O117" i="5" a="1"/>
  <c r="O117" i="5" s="1"/>
  <c r="W117" i="5" s="1"/>
  <c r="O101" i="5" a="1"/>
  <c r="O101" i="5" s="1"/>
  <c r="W101" i="5" s="1"/>
  <c r="O85" i="5" a="1"/>
  <c r="O85" i="5" s="1"/>
  <c r="W85" i="5" s="1"/>
  <c r="O69" i="5" a="1"/>
  <c r="O69" i="5" s="1"/>
  <c r="W69" i="5" s="1"/>
  <c r="O53" i="5" a="1"/>
  <c r="O53" i="5" s="1"/>
  <c r="W53" i="5" s="1"/>
  <c r="O37" i="5" a="1"/>
  <c r="O37" i="5" s="1"/>
  <c r="W37" i="5" s="1"/>
  <c r="O21" i="5" a="1"/>
  <c r="O21" i="5" s="1"/>
  <c r="W21" i="5" s="1"/>
  <c r="O5" i="5" a="1"/>
  <c r="O5" i="5" s="1"/>
  <c r="W5" i="5" s="1"/>
  <c r="O808" i="5" a="1"/>
  <c r="O808" i="5" s="1"/>
  <c r="W808" i="5" s="1"/>
  <c r="O794" i="5" a="1"/>
  <c r="O794" i="5" s="1"/>
  <c r="W794" i="5" s="1"/>
  <c r="O778" i="5" a="1"/>
  <c r="O778" i="5" s="1"/>
  <c r="W778" i="5" s="1"/>
  <c r="O763" i="5" a="1"/>
  <c r="O763" i="5" s="1"/>
  <c r="O748" i="5" a="1"/>
  <c r="O748" i="5" s="1"/>
  <c r="W748" i="5" s="1"/>
  <c r="O730" i="5" a="1"/>
  <c r="O730" i="5" s="1"/>
  <c r="W730" i="5" s="1"/>
  <c r="O716" i="5" a="1"/>
  <c r="O716" i="5" s="1"/>
  <c r="W716" i="5" s="1"/>
  <c r="O697" i="5" a="1"/>
  <c r="O697" i="5" s="1"/>
  <c r="W697" i="5" s="1"/>
  <c r="O679" i="5" a="1"/>
  <c r="O679" i="5" s="1"/>
  <c r="W679" i="5" s="1"/>
  <c r="O665" i="5" a="1"/>
  <c r="O665" i="5" s="1"/>
  <c r="W665" i="5" s="1"/>
  <c r="O652" i="5" a="1"/>
  <c r="O652" i="5" s="1"/>
  <c r="W652" i="5" s="1"/>
  <c r="O635" i="5" a="1"/>
  <c r="O635" i="5" s="1"/>
  <c r="W635" i="5" s="1"/>
  <c r="O622" i="5" a="1"/>
  <c r="O622" i="5" s="1"/>
  <c r="W622" i="5" s="1"/>
  <c r="O610" i="5" a="1"/>
  <c r="O610" i="5" s="1"/>
  <c r="W610" i="5" s="1"/>
  <c r="O594" i="5" a="1"/>
  <c r="O594" i="5" s="1"/>
  <c r="W594" i="5" s="1"/>
  <c r="O578" i="5" a="1"/>
  <c r="O578" i="5" s="1"/>
  <c r="W578" i="5" s="1"/>
  <c r="O562" i="5" a="1"/>
  <c r="O562" i="5" s="1"/>
  <c r="W562" i="5" s="1"/>
  <c r="O542" i="5" a="1"/>
  <c r="O542" i="5" s="1"/>
  <c r="W542" i="5" s="1"/>
  <c r="O526" i="5" a="1"/>
  <c r="O526" i="5" s="1"/>
  <c r="W526" i="5" s="1"/>
  <c r="O511" i="5" a="1"/>
  <c r="O511" i="5" s="1"/>
  <c r="W511" i="5" s="1"/>
  <c r="O495" i="5" a="1"/>
  <c r="O495" i="5" s="1"/>
  <c r="W495" i="5" s="1"/>
  <c r="O479" i="5" a="1"/>
  <c r="O479" i="5" s="1"/>
  <c r="W479" i="5" s="1"/>
  <c r="O459" i="5" a="1"/>
  <c r="O459" i="5" s="1"/>
  <c r="W459" i="5" s="1"/>
  <c r="O443" i="5" a="1"/>
  <c r="O443" i="5" s="1"/>
  <c r="W443" i="5" s="1"/>
  <c r="O430" i="5" a="1"/>
  <c r="O430" i="5" s="1"/>
  <c r="W430" i="5" s="1"/>
  <c r="O413" i="5" a="1"/>
  <c r="O413" i="5" s="1"/>
  <c r="W413" i="5" s="1"/>
  <c r="O397" i="5" a="1"/>
  <c r="O397" i="5" s="1"/>
  <c r="W397" i="5" s="1"/>
  <c r="O381" i="5" a="1"/>
  <c r="O381" i="5" s="1"/>
  <c r="W381" i="5" s="1"/>
  <c r="O365" i="5" a="1"/>
  <c r="O365" i="5" s="1"/>
  <c r="W365" i="5" s="1"/>
  <c r="O349" i="5" a="1"/>
  <c r="O349" i="5" s="1"/>
  <c r="W349" i="5" s="1"/>
  <c r="O335" i="5" a="1"/>
  <c r="O335" i="5" s="1"/>
  <c r="W335" i="5" s="1"/>
  <c r="O321" i="5" a="1"/>
  <c r="O321" i="5" s="1"/>
  <c r="W321" i="5" s="1"/>
  <c r="O305" i="5" a="1"/>
  <c r="O305" i="5" s="1"/>
  <c r="W305" i="5" s="1"/>
  <c r="O289" i="5" a="1"/>
  <c r="O289" i="5" s="1"/>
  <c r="W289" i="5" s="1"/>
  <c r="O273" i="5" a="1"/>
  <c r="O273" i="5" s="1"/>
  <c r="W273" i="5" s="1"/>
  <c r="O257" i="5" a="1"/>
  <c r="O257" i="5" s="1"/>
  <c r="W257" i="5" s="1"/>
  <c r="O241" i="5" a="1"/>
  <c r="O241" i="5" s="1"/>
  <c r="W241" i="5" s="1"/>
  <c r="O225" i="5" a="1"/>
  <c r="O225" i="5" s="1"/>
  <c r="W225" i="5" s="1"/>
  <c r="O206" i="5" a="1"/>
  <c r="O206" i="5" s="1"/>
  <c r="W206" i="5" s="1"/>
  <c r="O190" i="5" a="1"/>
  <c r="O190" i="5" s="1"/>
  <c r="W190" i="5" s="1"/>
  <c r="O174" i="5" a="1"/>
  <c r="O174" i="5" s="1"/>
  <c r="W174" i="5" s="1"/>
  <c r="O158" i="5" a="1"/>
  <c r="O158" i="5" s="1"/>
  <c r="W158" i="5" s="1"/>
  <c r="O142" i="5" a="1"/>
  <c r="O142" i="5" s="1"/>
  <c r="W142" i="5" s="1"/>
  <c r="O126" i="5" a="1"/>
  <c r="O126" i="5" s="1"/>
  <c r="W126" i="5" s="1"/>
  <c r="O110" i="5" a="1"/>
  <c r="O110" i="5" s="1"/>
  <c r="W110" i="5" s="1"/>
  <c r="O94" i="5" a="1"/>
  <c r="O94" i="5" s="1"/>
  <c r="O78" i="5" a="1"/>
  <c r="O78" i="5" s="1"/>
  <c r="W78" i="5" s="1"/>
  <c r="O62" i="5" a="1"/>
  <c r="O62" i="5" s="1"/>
  <c r="W62" i="5" s="1"/>
  <c r="O46" i="5" a="1"/>
  <c r="O46" i="5" s="1"/>
  <c r="W46" i="5" s="1"/>
  <c r="O807" i="5" a="1"/>
  <c r="O807" i="5" s="1"/>
  <c r="W807" i="5" s="1"/>
  <c r="O793" i="5" a="1"/>
  <c r="O793" i="5" s="1"/>
  <c r="W793" i="5" s="1"/>
  <c r="O777" i="5" a="1"/>
  <c r="O777" i="5" s="1"/>
  <c r="W777" i="5" s="1"/>
  <c r="O762" i="5" a="1"/>
  <c r="O762" i="5" s="1"/>
  <c r="W762" i="5" s="1"/>
  <c r="O747" i="5" a="1"/>
  <c r="O747" i="5" s="1"/>
  <c r="W747" i="5" s="1"/>
  <c r="O729" i="5" a="1"/>
  <c r="O729" i="5" s="1"/>
  <c r="W729" i="5" s="1"/>
  <c r="O715" i="5" a="1"/>
  <c r="O715" i="5" s="1"/>
  <c r="W715" i="5" s="1"/>
  <c r="O700" i="5" a="1"/>
  <c r="O700" i="5" s="1"/>
  <c r="W700" i="5" s="1"/>
  <c r="O686" i="5" a="1"/>
  <c r="O686" i="5" s="1"/>
  <c r="W686" i="5" s="1"/>
  <c r="O668" i="5" a="1"/>
  <c r="O668" i="5" s="1"/>
  <c r="W668" i="5" s="1"/>
  <c r="O651" i="5" a="1"/>
  <c r="O651" i="5" s="1"/>
  <c r="W651" i="5" s="1"/>
  <c r="O634" i="5" a="1"/>
  <c r="O634" i="5" s="1"/>
  <c r="W634" i="5" s="1"/>
  <c r="O618" i="5" a="1"/>
  <c r="O618" i="5" s="1"/>
  <c r="W618" i="5" s="1"/>
  <c r="O603" i="5" a="1"/>
  <c r="O603" i="5" s="1"/>
  <c r="W603" i="5" s="1"/>
  <c r="O587" i="5" a="1"/>
  <c r="O587" i="5" s="1"/>
  <c r="W587" i="5" s="1"/>
  <c r="O571" i="5" a="1"/>
  <c r="O571" i="5" s="1"/>
  <c r="W571" i="5" s="1"/>
  <c r="O550" i="5" a="1"/>
  <c r="O550" i="5" s="1"/>
  <c r="W550" i="5" s="1"/>
  <c r="O538" i="5" a="1"/>
  <c r="O538" i="5" s="1"/>
  <c r="W538" i="5" s="1"/>
  <c r="O522" i="5" a="1"/>
  <c r="O522" i="5" s="1"/>
  <c r="W522" i="5" s="1"/>
  <c r="O502" i="5" a="1"/>
  <c r="O502" i="5" s="1"/>
  <c r="W502" i="5" s="1"/>
  <c r="O485" i="5" a="1"/>
  <c r="O485" i="5" s="1"/>
  <c r="W485" i="5" s="1"/>
  <c r="O469" i="5" a="1"/>
  <c r="O469" i="5" s="1"/>
  <c r="W469" i="5" s="1"/>
  <c r="O455" i="5" a="1"/>
  <c r="O455" i="5" s="1"/>
  <c r="W455" i="5" s="1"/>
  <c r="O439" i="5" a="1"/>
  <c r="O439" i="5" s="1"/>
  <c r="W439" i="5" s="1"/>
  <c r="O425" i="5" a="1"/>
  <c r="O425" i="5" s="1"/>
  <c r="W425" i="5" s="1"/>
  <c r="O412" i="5" a="1"/>
  <c r="O412" i="5" s="1"/>
  <c r="W412" i="5" s="1"/>
  <c r="O396" i="5" a="1"/>
  <c r="O396" i="5" s="1"/>
  <c r="W396" i="5" s="1"/>
  <c r="O380" i="5" a="1"/>
  <c r="O380" i="5" s="1"/>
  <c r="W380" i="5" s="1"/>
  <c r="O364" i="5" a="1"/>
  <c r="O364" i="5" s="1"/>
  <c r="W364" i="5" s="1"/>
  <c r="O348" i="5" a="1"/>
  <c r="O348" i="5" s="1"/>
  <c r="W348" i="5" s="1"/>
  <c r="O330" i="5" a="1"/>
  <c r="O330" i="5" s="1"/>
  <c r="W330" i="5" s="1"/>
  <c r="O314" i="5" a="1"/>
  <c r="O314" i="5" s="1"/>
  <c r="W314" i="5" s="1"/>
  <c r="O298" i="5" a="1"/>
  <c r="O298" i="5" s="1"/>
  <c r="W298" i="5" s="1"/>
  <c r="O282" i="5" a="1"/>
  <c r="O282" i="5" s="1"/>
  <c r="W282" i="5" s="1"/>
  <c r="O266" i="5" a="1"/>
  <c r="O266" i="5" s="1"/>
  <c r="W266" i="5" s="1"/>
  <c r="O250" i="5" a="1"/>
  <c r="O250" i="5" s="1"/>
  <c r="W250" i="5" s="1"/>
  <c r="O234" i="5" a="1"/>
  <c r="O234" i="5" s="1"/>
  <c r="W234" i="5" s="1"/>
  <c r="O218" i="5" a="1"/>
  <c r="O218" i="5" s="1"/>
  <c r="W218" i="5" s="1"/>
  <c r="O201" i="5" a="1"/>
  <c r="O201" i="5" s="1"/>
  <c r="W201" i="5" s="1"/>
  <c r="O185" i="5" a="1"/>
  <c r="O185" i="5" s="1"/>
  <c r="W185" i="5" s="1"/>
  <c r="O169" i="5" a="1"/>
  <c r="O169" i="5" s="1"/>
  <c r="W169" i="5" s="1"/>
  <c r="O153" i="5" a="1"/>
  <c r="O153" i="5" s="1"/>
  <c r="W153" i="5" s="1"/>
  <c r="O137" i="5" a="1"/>
  <c r="O137" i="5" s="1"/>
  <c r="W137" i="5" s="1"/>
  <c r="O121" i="5" a="1"/>
  <c r="O121" i="5" s="1"/>
  <c r="W121" i="5" s="1"/>
  <c r="O105" i="5" a="1"/>
  <c r="O105" i="5" s="1"/>
  <c r="W105" i="5" s="1"/>
  <c r="O803" i="5" a="1"/>
  <c r="O803" i="5" s="1"/>
  <c r="W803" i="5" s="1"/>
  <c r="O788" i="5" a="1"/>
  <c r="O788" i="5" s="1"/>
  <c r="W788" i="5" s="1"/>
  <c r="O772" i="5" a="1"/>
  <c r="O772" i="5" s="1"/>
  <c r="W772" i="5" s="1"/>
  <c r="O754" i="5" a="1"/>
  <c r="O754" i="5" s="1"/>
  <c r="W754" i="5" s="1"/>
  <c r="O739" i="5" a="1"/>
  <c r="O739" i="5" s="1"/>
  <c r="W739" i="5" s="1"/>
  <c r="O721" i="5" a="1"/>
  <c r="O721" i="5" s="1"/>
  <c r="W721" i="5" s="1"/>
  <c r="O707" i="5" a="1"/>
  <c r="O707" i="5" s="1"/>
  <c r="W707" i="5" s="1"/>
  <c r="O692" i="5" a="1"/>
  <c r="O692" i="5" s="1"/>
  <c r="W692" i="5" s="1"/>
  <c r="O678" i="5" a="1"/>
  <c r="O678" i="5" s="1"/>
  <c r="W678" i="5" s="1"/>
  <c r="O657" i="5" a="1"/>
  <c r="O657" i="5" s="1"/>
  <c r="W657" i="5" s="1"/>
  <c r="O640" i="5" a="1"/>
  <c r="O640" i="5" s="1"/>
  <c r="W640" i="5" s="1"/>
  <c r="O624" i="5" a="1"/>
  <c r="O624" i="5" s="1"/>
  <c r="W624" i="5" s="1"/>
  <c r="O605" i="5" a="1"/>
  <c r="O605" i="5" s="1"/>
  <c r="W605" i="5" s="1"/>
  <c r="O589" i="5" a="1"/>
  <c r="O589" i="5" s="1"/>
  <c r="W589" i="5" s="1"/>
  <c r="O573" i="5" a="1"/>
  <c r="O573" i="5" s="1"/>
  <c r="W573" i="5" s="1"/>
  <c r="O555" i="5" a="1"/>
  <c r="O555" i="5" s="1"/>
  <c r="W555" i="5" s="1"/>
  <c r="O543" i="5" a="1"/>
  <c r="O543" i="5" s="1"/>
  <c r="W543" i="5" s="1"/>
  <c r="O528" i="5" a="1"/>
  <c r="O528" i="5" s="1"/>
  <c r="W528" i="5" s="1"/>
  <c r="O512" i="5" a="1"/>
  <c r="O512" i="5" s="1"/>
  <c r="W512" i="5" s="1"/>
  <c r="O501" i="5" a="1"/>
  <c r="O501" i="5" s="1"/>
  <c r="W501" i="5" s="1"/>
  <c r="O487" i="5" a="1"/>
  <c r="O487" i="5" s="1"/>
  <c r="W487" i="5" s="1"/>
  <c r="O471" i="5" a="1"/>
  <c r="O471" i="5" s="1"/>
  <c r="W471" i="5" s="1"/>
  <c r="O457" i="5" a="1"/>
  <c r="O457" i="5" s="1"/>
  <c r="W457" i="5" s="1"/>
  <c r="O441" i="5" a="1"/>
  <c r="O441" i="5" s="1"/>
  <c r="W441" i="5" s="1"/>
  <c r="O424" i="5" a="1"/>
  <c r="O424" i="5" s="1"/>
  <c r="W424" i="5" s="1"/>
  <c r="O408" i="5" a="1"/>
  <c r="O408" i="5" s="1"/>
  <c r="W408" i="5" s="1"/>
  <c r="O392" i="5" a="1"/>
  <c r="O392" i="5" s="1"/>
  <c r="W392" i="5" s="1"/>
  <c r="O376" i="5" a="1"/>
  <c r="O376" i="5" s="1"/>
  <c r="W376" i="5" s="1"/>
  <c r="O360" i="5" a="1"/>
  <c r="O360" i="5" s="1"/>
  <c r="W360" i="5" s="1"/>
  <c r="O344" i="5" a="1"/>
  <c r="O344" i="5" s="1"/>
  <c r="W344" i="5" s="1"/>
  <c r="O323" i="5" a="1"/>
  <c r="O323" i="5" s="1"/>
  <c r="W323" i="5" s="1"/>
  <c r="O307" i="5" a="1"/>
  <c r="O307" i="5" s="1"/>
  <c r="W307" i="5" s="1"/>
  <c r="O291" i="5" a="1"/>
  <c r="O291" i="5" s="1"/>
  <c r="W291" i="5" s="1"/>
  <c r="O275" i="5" a="1"/>
  <c r="O275" i="5" s="1"/>
  <c r="W275" i="5" s="1"/>
  <c r="O259" i="5" a="1"/>
  <c r="O259" i="5" s="1"/>
  <c r="W259" i="5" s="1"/>
  <c r="O243" i="5" a="1"/>
  <c r="O243" i="5" s="1"/>
  <c r="W243" i="5" s="1"/>
  <c r="O227" i="5" a="1"/>
  <c r="O227" i="5" s="1"/>
  <c r="W227" i="5" s="1"/>
  <c r="O214" i="5" a="1"/>
  <c r="O214" i="5" s="1"/>
  <c r="W214" i="5" s="1"/>
  <c r="O198" i="5" a="1"/>
  <c r="O198" i="5" s="1"/>
  <c r="W198" i="5" s="1"/>
  <c r="O182" i="5" a="1"/>
  <c r="O182" i="5" s="1"/>
  <c r="W182" i="5" s="1"/>
  <c r="O166" i="5" a="1"/>
  <c r="O166" i="5" s="1"/>
  <c r="W166" i="5" s="1"/>
  <c r="O150" i="5" a="1"/>
  <c r="O150" i="5" s="1"/>
  <c r="W150" i="5" s="1"/>
  <c r="O134" i="5" a="1"/>
  <c r="O134" i="5" s="1"/>
  <c r="W134" i="5" s="1"/>
  <c r="O118" i="5" a="1"/>
  <c r="O118" i="5" s="1"/>
  <c r="W118" i="5" s="1"/>
  <c r="O102" i="5" a="1"/>
  <c r="O102" i="5" s="1"/>
  <c r="W102" i="5" s="1"/>
  <c r="O86" i="5" a="1"/>
  <c r="O86" i="5" s="1"/>
  <c r="W86" i="5" s="1"/>
  <c r="O70" i="5" a="1"/>
  <c r="O70" i="5" s="1"/>
  <c r="W70" i="5" s="1"/>
  <c r="O54" i="5" a="1"/>
  <c r="O54" i="5" s="1"/>
  <c r="W54" i="5" s="1"/>
  <c r="O38" i="5" a="1"/>
  <c r="O38" i="5" s="1"/>
  <c r="W38" i="5" s="1"/>
  <c r="O22" i="5" a="1"/>
  <c r="O22" i="5" s="1"/>
  <c r="W22" i="5" s="1"/>
  <c r="O6" i="5" a="1"/>
  <c r="O6" i="5" s="1"/>
  <c r="W6" i="5" s="1"/>
  <c r="O26" i="5" a="1"/>
  <c r="O26" i="5" s="1"/>
  <c r="W26" i="5" s="1"/>
  <c r="O73" i="5" a="1"/>
  <c r="O73" i="5" s="1"/>
  <c r="W73" i="5" s="1"/>
  <c r="O16" i="5" a="1"/>
  <c r="O16" i="5" s="1"/>
  <c r="W16" i="5" s="1"/>
  <c r="O51" i="5" a="1"/>
  <c r="O51" i="5" s="1"/>
  <c r="W51" i="5" s="1"/>
  <c r="O4" i="5" a="1"/>
  <c r="O4" i="5" s="1"/>
  <c r="W4" i="5" s="1"/>
  <c r="O36" i="5" a="1"/>
  <c r="O36" i="5" s="1"/>
  <c r="W36" i="5" s="1"/>
  <c r="O93" i="5" a="1"/>
  <c r="O93" i="5" s="1"/>
  <c r="W93" i="5" s="1"/>
  <c r="O32" i="5" a="1"/>
  <c r="O32" i="5" s="1"/>
  <c r="W32" i="5" s="1"/>
  <c r="O96" i="5" a="1"/>
  <c r="O96" i="5" s="1"/>
  <c r="W96" i="5" s="1"/>
  <c r="O1293" i="5" a="1"/>
  <c r="O1293" i="5" s="1"/>
  <c r="W1293" i="5" s="1"/>
  <c r="O1280" i="5" a="1"/>
  <c r="O1280" i="5" s="1"/>
  <c r="W1280" i="5" s="1"/>
  <c r="O1264" i="5" a="1"/>
  <c r="O1264" i="5" s="1"/>
  <c r="W1264" i="5" s="1"/>
  <c r="O1250" i="5" a="1"/>
  <c r="O1250" i="5" s="1"/>
  <c r="W1250" i="5" s="1"/>
  <c r="O1236" i="5" a="1"/>
  <c r="O1236" i="5" s="1"/>
  <c r="W1236" i="5" s="1"/>
  <c r="O1220" i="5" a="1"/>
  <c r="O1220" i="5" s="1"/>
  <c r="W1220" i="5" s="1"/>
  <c r="O1206" i="5" a="1"/>
  <c r="O1206" i="5" s="1"/>
  <c r="W1206" i="5" s="1"/>
  <c r="O1190" i="5" a="1"/>
  <c r="O1190" i="5" s="1"/>
  <c r="W1190" i="5" s="1"/>
  <c r="O1174" i="5" a="1"/>
  <c r="O1174" i="5" s="1"/>
  <c r="W1174" i="5" s="1"/>
  <c r="O1158" i="5" a="1"/>
  <c r="O1158" i="5" s="1"/>
  <c r="W1158" i="5" s="1"/>
  <c r="O1142" i="5" a="1"/>
  <c r="O1142" i="5" s="1"/>
  <c r="W1142" i="5" s="1"/>
  <c r="O1125" i="5" a="1"/>
  <c r="O1125" i="5" s="1"/>
  <c r="W1125" i="5" s="1"/>
  <c r="O1105" i="5" a="1"/>
  <c r="O1105" i="5" s="1"/>
  <c r="W1105" i="5" s="1"/>
  <c r="O1089" i="5" a="1"/>
  <c r="O1089" i="5" s="1"/>
  <c r="W1089" i="5" s="1"/>
  <c r="O1068" i="5" a="1"/>
  <c r="O1068" i="5" s="1"/>
  <c r="W1068" i="5" s="1"/>
  <c r="O1052" i="5" a="1"/>
  <c r="O1052" i="5" s="1"/>
  <c r="W1052" i="5" s="1"/>
  <c r="O1036" i="5" a="1"/>
  <c r="O1036" i="5" s="1"/>
  <c r="W1036" i="5" s="1"/>
  <c r="O1020" i="5" a="1"/>
  <c r="O1020" i="5" s="1"/>
  <c r="W1020" i="5" s="1"/>
  <c r="O1004" i="5" a="1"/>
  <c r="O1004" i="5" s="1"/>
  <c r="W1004" i="5" s="1"/>
  <c r="O988" i="5" a="1"/>
  <c r="O988" i="5" s="1"/>
  <c r="W988" i="5" s="1"/>
  <c r="O975" i="5" a="1"/>
  <c r="O975" i="5" s="1"/>
  <c r="W975" i="5" s="1"/>
  <c r="O957" i="5" a="1"/>
  <c r="O957" i="5" s="1"/>
  <c r="W957" i="5" s="1"/>
  <c r="O941" i="5" a="1"/>
  <c r="O941" i="5" s="1"/>
  <c r="W941" i="5" s="1"/>
  <c r="O921" i="5" a="1"/>
  <c r="O921" i="5" s="1"/>
  <c r="W921" i="5" s="1"/>
  <c r="O907" i="5" a="1"/>
  <c r="O907" i="5" s="1"/>
  <c r="W907" i="5" s="1"/>
  <c r="O890" i="5" a="1"/>
  <c r="O890" i="5" s="1"/>
  <c r="W890" i="5" s="1"/>
  <c r="O876" i="5" a="1"/>
  <c r="O876" i="5" s="1"/>
  <c r="W876" i="5" s="1"/>
  <c r="O861" i="5" a="1"/>
  <c r="O861" i="5" s="1"/>
  <c r="W861" i="5" s="1"/>
  <c r="O843" i="5" a="1"/>
  <c r="O843" i="5" s="1"/>
  <c r="W843" i="5" s="1"/>
  <c r="O824" i="5" a="1"/>
  <c r="O824" i="5" s="1"/>
  <c r="W824" i="5" s="1"/>
  <c r="O810" i="5" a="1"/>
  <c r="O810" i="5" s="1"/>
  <c r="W810" i="5" s="1"/>
  <c r="O1286" i="5" a="1"/>
  <c r="O1286" i="5" s="1"/>
  <c r="W1286" i="5" s="1"/>
  <c r="O1266" i="5" a="1"/>
  <c r="O1266" i="5" s="1"/>
  <c r="W1266" i="5" s="1"/>
  <c r="O1252" i="5" a="1"/>
  <c r="O1252" i="5" s="1"/>
  <c r="W1252" i="5" s="1"/>
  <c r="O1235" i="5" a="1"/>
  <c r="O1235" i="5" s="1"/>
  <c r="W1235" i="5" s="1"/>
  <c r="O1219" i="5" a="1"/>
  <c r="O1219" i="5" s="1"/>
  <c r="W1219" i="5" s="1"/>
  <c r="O1205" i="5" a="1"/>
  <c r="O1205" i="5" s="1"/>
  <c r="W1205" i="5" s="1"/>
  <c r="O1189" i="5" a="1"/>
  <c r="O1189" i="5" s="1"/>
  <c r="W1189" i="5" s="1"/>
  <c r="O1173" i="5" a="1"/>
  <c r="O1173" i="5" s="1"/>
  <c r="W1173" i="5" s="1"/>
  <c r="O1157" i="5" a="1"/>
  <c r="O1157" i="5" s="1"/>
  <c r="W1157" i="5" s="1"/>
  <c r="O1141" i="5" a="1"/>
  <c r="O1141" i="5" s="1"/>
  <c r="W1141" i="5" s="1"/>
  <c r="O1128" i="5" a="1"/>
  <c r="O1128" i="5" s="1"/>
  <c r="W1128" i="5" s="1"/>
  <c r="O1111" i="5" a="1"/>
  <c r="O1111" i="5" s="1"/>
  <c r="W1111" i="5" s="1"/>
  <c r="O1095" i="5" a="1"/>
  <c r="O1095" i="5" s="1"/>
  <c r="W1095" i="5" s="1"/>
  <c r="O1081" i="5" a="1"/>
  <c r="O1081" i="5" s="1"/>
  <c r="W1081" i="5" s="1"/>
  <c r="O1064" i="5" a="1"/>
  <c r="O1064" i="5" s="1"/>
  <c r="W1064" i="5" s="1"/>
  <c r="O1048" i="5" a="1"/>
  <c r="O1048" i="5" s="1"/>
  <c r="W1048" i="5" s="1"/>
  <c r="O1032" i="5" a="1"/>
  <c r="O1032" i="5" s="1"/>
  <c r="W1032" i="5" s="1"/>
  <c r="O1016" i="5" a="1"/>
  <c r="O1016" i="5" s="1"/>
  <c r="W1016" i="5" s="1"/>
  <c r="O1000" i="5" a="1"/>
  <c r="O1000" i="5" s="1"/>
  <c r="W1000" i="5" s="1"/>
  <c r="O984" i="5" a="1"/>
  <c r="O984" i="5" s="1"/>
  <c r="W984" i="5" s="1"/>
  <c r="O967" i="5" a="1"/>
  <c r="O967" i="5" s="1"/>
  <c r="W967" i="5" s="1"/>
  <c r="O950" i="5" a="1"/>
  <c r="O950" i="5" s="1"/>
  <c r="W950" i="5" s="1"/>
  <c r="O933" i="5" a="1"/>
  <c r="O933" i="5" s="1"/>
  <c r="W933" i="5" s="1"/>
  <c r="O917" i="5" a="1"/>
  <c r="O917" i="5" s="1"/>
  <c r="W917" i="5" s="1"/>
  <c r="O897" i="5" a="1"/>
  <c r="O897" i="5" s="1"/>
  <c r="W897" i="5" s="1"/>
  <c r="O878" i="5" a="1"/>
  <c r="O878" i="5" s="1"/>
  <c r="W878" i="5" s="1"/>
  <c r="O864" i="5" a="1"/>
  <c r="O864" i="5" s="1"/>
  <c r="W864" i="5" s="1"/>
  <c r="O1295" i="5" a="1"/>
  <c r="O1295" i="5" s="1"/>
  <c r="W1295" i="5" s="1"/>
  <c r="O1278" i="5" a="1"/>
  <c r="O1278" i="5" s="1"/>
  <c r="W1278" i="5" s="1"/>
  <c r="O1262" i="5" a="1"/>
  <c r="O1262" i="5" s="1"/>
  <c r="W1262" i="5" s="1"/>
  <c r="O1242" i="5" a="1"/>
  <c r="O1242" i="5" s="1"/>
  <c r="W1242" i="5" s="1"/>
  <c r="O1225" i="5" a="1"/>
  <c r="O1225" i="5" s="1"/>
  <c r="W1225" i="5" s="1"/>
  <c r="O1208" i="5" a="1"/>
  <c r="O1208" i="5" s="1"/>
  <c r="W1208" i="5" s="1"/>
  <c r="O1192" i="5" a="1"/>
  <c r="O1192" i="5" s="1"/>
  <c r="W1192" i="5" s="1"/>
  <c r="O1176" i="5" a="1"/>
  <c r="O1176" i="5" s="1"/>
  <c r="W1176" i="5" s="1"/>
  <c r="O1160" i="5" a="1"/>
  <c r="O1160" i="5" s="1"/>
  <c r="W1160" i="5" s="1"/>
  <c r="O1144" i="5" a="1"/>
  <c r="O1144" i="5" s="1"/>
  <c r="W1144" i="5" s="1"/>
  <c r="O1127" i="5" a="1"/>
  <c r="O1127" i="5" s="1"/>
  <c r="W1127" i="5" s="1"/>
  <c r="O1113" i="5" a="1"/>
  <c r="O1113" i="5" s="1"/>
  <c r="W1113" i="5" s="1"/>
  <c r="O1097" i="5" a="1"/>
  <c r="O1097" i="5" s="1"/>
  <c r="W1097" i="5" s="1"/>
  <c r="O1083" i="5" a="1"/>
  <c r="O1083" i="5" s="1"/>
  <c r="W1083" i="5" s="1"/>
  <c r="O1070" i="5" a="1"/>
  <c r="O1070" i="5" s="1"/>
  <c r="W1070" i="5" s="1"/>
  <c r="O1054" i="5" a="1"/>
  <c r="O1054" i="5" s="1"/>
  <c r="W1054" i="5" s="1"/>
  <c r="O1038" i="5" a="1"/>
  <c r="O1038" i="5" s="1"/>
  <c r="W1038" i="5" s="1"/>
  <c r="O1022" i="5" a="1"/>
  <c r="O1022" i="5" s="1"/>
  <c r="W1022" i="5" s="1"/>
  <c r="O1006" i="5" a="1"/>
  <c r="O1006" i="5" s="1"/>
  <c r="W1006" i="5" s="1"/>
  <c r="O990" i="5" a="1"/>
  <c r="O990" i="5" s="1"/>
  <c r="W990" i="5" s="1"/>
  <c r="O973" i="5" a="1"/>
  <c r="O973" i="5" s="1"/>
  <c r="W973" i="5" s="1"/>
  <c r="O959" i="5" a="1"/>
  <c r="O959" i="5" s="1"/>
  <c r="W959" i="5" s="1"/>
  <c r="O943" i="5" a="1"/>
  <c r="O943" i="5" s="1"/>
  <c r="W943" i="5" s="1"/>
  <c r="O929" i="5" a="1"/>
  <c r="O929" i="5" s="1"/>
  <c r="W929" i="5" s="1"/>
  <c r="O913" i="5" a="1"/>
  <c r="O913" i="5" s="1"/>
  <c r="W913" i="5" s="1"/>
  <c r="O896" i="5" a="1"/>
  <c r="O896" i="5" s="1"/>
  <c r="W896" i="5" s="1"/>
  <c r="O881" i="5" a="1"/>
  <c r="O881" i="5" s="1"/>
  <c r="W881" i="5" s="1"/>
  <c r="O863" i="5" a="1"/>
  <c r="O863" i="5" s="1"/>
  <c r="W863" i="5" s="1"/>
  <c r="O848" i="5" a="1"/>
  <c r="O848" i="5" s="1"/>
  <c r="W848" i="5" s="1"/>
  <c r="O833" i="5" a="1"/>
  <c r="O833" i="5" s="1"/>
  <c r="W833" i="5" s="1"/>
  <c r="O819" i="5" a="1"/>
  <c r="O819" i="5" s="1"/>
  <c r="W819" i="5" s="1"/>
  <c r="O1294" i="5" a="1"/>
  <c r="O1294" i="5" s="1"/>
  <c r="W1294" i="5" s="1"/>
  <c r="O1277" i="5" a="1"/>
  <c r="O1277" i="5" s="1"/>
  <c r="W1277" i="5" s="1"/>
  <c r="O1261" i="5" a="1"/>
  <c r="O1261" i="5" s="1"/>
  <c r="W1261" i="5" s="1"/>
  <c r="O1244" i="5" a="1"/>
  <c r="O1244" i="5" s="1"/>
  <c r="W1244" i="5" s="1"/>
  <c r="O1231" i="5" a="1"/>
  <c r="O1231" i="5" s="1"/>
  <c r="W1231" i="5" s="1"/>
  <c r="O1214" i="5" a="1"/>
  <c r="O1214" i="5" s="1"/>
  <c r="W1214" i="5" s="1"/>
  <c r="O1194" i="5" a="1"/>
  <c r="O1194" i="5" s="1"/>
  <c r="W1194" i="5" s="1"/>
  <c r="O1178" i="5" a="1"/>
  <c r="O1178" i="5" s="1"/>
  <c r="W1178" i="5" s="1"/>
  <c r="O1162" i="5" a="1"/>
  <c r="O1162" i="5" s="1"/>
  <c r="W1162" i="5" s="1"/>
  <c r="O1146" i="5" a="1"/>
  <c r="O1146" i="5" s="1"/>
  <c r="W1146" i="5" s="1"/>
  <c r="O1130" i="5" a="1"/>
  <c r="O1130" i="5" s="1"/>
  <c r="W1130" i="5" s="1"/>
  <c r="O1115" i="5" a="1"/>
  <c r="O1115" i="5" s="1"/>
  <c r="W1115" i="5" s="1"/>
  <c r="O1099" i="5" a="1"/>
  <c r="O1099" i="5" s="1"/>
  <c r="W1099" i="5" s="1"/>
  <c r="O1082" i="5" a="1"/>
  <c r="O1082" i="5" s="1"/>
  <c r="W1082" i="5" s="1"/>
  <c r="O1069" i="5" a="1"/>
  <c r="O1069" i="5" s="1"/>
  <c r="W1069" i="5" s="1"/>
  <c r="O1053" i="5" a="1"/>
  <c r="O1053" i="5" s="1"/>
  <c r="W1053" i="5" s="1"/>
  <c r="O1037" i="5" a="1"/>
  <c r="O1037" i="5" s="1"/>
  <c r="W1037" i="5" s="1"/>
  <c r="O1021" i="5" a="1"/>
  <c r="O1021" i="5" s="1"/>
  <c r="W1021" i="5" s="1"/>
  <c r="O1005" i="5" a="1"/>
  <c r="O1005" i="5" s="1"/>
  <c r="W1005" i="5" s="1"/>
  <c r="O989" i="5" a="1"/>
  <c r="O989" i="5" s="1"/>
  <c r="W989" i="5" s="1"/>
  <c r="O972" i="5" a="1"/>
  <c r="O972" i="5" s="1"/>
  <c r="W972" i="5" s="1"/>
  <c r="O958" i="5" a="1"/>
  <c r="O958" i="5" s="1"/>
  <c r="W958" i="5" s="1"/>
  <c r="O942" i="5" a="1"/>
  <c r="O942" i="5" s="1"/>
  <c r="W942" i="5" s="1"/>
  <c r="O928" i="5" a="1"/>
  <c r="O928" i="5" s="1"/>
  <c r="W928" i="5" s="1"/>
  <c r="O912" i="5" a="1"/>
  <c r="O912" i="5" s="1"/>
  <c r="W912" i="5" s="1"/>
  <c r="O898" i="5" a="1"/>
  <c r="O898" i="5" s="1"/>
  <c r="W898" i="5" s="1"/>
  <c r="O884" i="5" a="1"/>
  <c r="O884" i="5" s="1"/>
  <c r="W884" i="5" s="1"/>
  <c r="O866" i="5" a="1"/>
  <c r="O866" i="5" s="1"/>
  <c r="W866" i="5" s="1"/>
  <c r="O851" i="5" a="1"/>
  <c r="O851" i="5" s="1"/>
  <c r="W851" i="5" s="1"/>
  <c r="O832" i="5" a="1"/>
  <c r="O832" i="5" s="1"/>
  <c r="W832" i="5" s="1"/>
  <c r="O818" i="5" a="1"/>
  <c r="O818" i="5" s="1"/>
  <c r="W818" i="5" s="1"/>
  <c r="O809" i="5" a="1"/>
  <c r="O809" i="5" s="1"/>
  <c r="W809" i="5" s="1"/>
  <c r="O791" i="5" a="1"/>
  <c r="O791" i="5" s="1"/>
  <c r="W791" i="5" s="1"/>
  <c r="O775" i="5" a="1"/>
  <c r="O775" i="5" s="1"/>
  <c r="W775" i="5" s="1"/>
  <c r="O757" i="5" a="1"/>
  <c r="O757" i="5" s="1"/>
  <c r="W757" i="5" s="1"/>
  <c r="O742" i="5" a="1"/>
  <c r="O742" i="5" s="1"/>
  <c r="W742" i="5" s="1"/>
  <c r="O728" i="5" a="1"/>
  <c r="O728" i="5" s="1"/>
  <c r="W728" i="5" s="1"/>
  <c r="O710" i="5" a="1"/>
  <c r="O710" i="5" s="1"/>
  <c r="W710" i="5" s="1"/>
  <c r="O691" i="5" a="1"/>
  <c r="O691" i="5" s="1"/>
  <c r="W691" i="5" s="1"/>
  <c r="O677" i="5" a="1"/>
  <c r="O677" i="5" s="1"/>
  <c r="W677" i="5" s="1"/>
  <c r="O660" i="5" a="1"/>
  <c r="O660" i="5" s="1"/>
  <c r="W660" i="5" s="1"/>
  <c r="O646" i="5" a="1"/>
  <c r="O646" i="5" s="1"/>
  <c r="W646" i="5" s="1"/>
  <c r="O630" i="5" a="1"/>
  <c r="O630" i="5" s="1"/>
  <c r="W630" i="5" s="1"/>
  <c r="O614" i="5" a="1"/>
  <c r="O614" i="5" s="1"/>
  <c r="W614" i="5" s="1"/>
  <c r="O598" i="5" a="1"/>
  <c r="O598" i="5" s="1"/>
  <c r="W598" i="5" s="1"/>
  <c r="O582" i="5" a="1"/>
  <c r="O582" i="5" s="1"/>
  <c r="W582" i="5" s="1"/>
  <c r="O566" i="5" a="1"/>
  <c r="O566" i="5" s="1"/>
  <c r="W566" i="5" s="1"/>
  <c r="O554" i="5" a="1"/>
  <c r="O554" i="5" s="1"/>
  <c r="W554" i="5" s="1"/>
  <c r="O533" i="5" a="1"/>
  <c r="O533" i="5" s="1"/>
  <c r="W533" i="5" s="1"/>
  <c r="O517" i="5" a="1"/>
  <c r="O517" i="5" s="1"/>
  <c r="W517" i="5" s="1"/>
  <c r="O500" i="5" a="1"/>
  <c r="O500" i="5" s="1"/>
  <c r="W500" i="5" s="1"/>
  <c r="O483" i="5" a="1"/>
  <c r="O483" i="5" s="1"/>
  <c r="W483" i="5" s="1"/>
  <c r="O467" i="5" a="1"/>
  <c r="O467" i="5" s="1"/>
  <c r="W467" i="5" s="1"/>
  <c r="O450" i="5" a="1"/>
  <c r="O450" i="5" s="1"/>
  <c r="W450" i="5" s="1"/>
  <c r="O434" i="5" a="1"/>
  <c r="O434" i="5" s="1"/>
  <c r="W434" i="5" s="1"/>
  <c r="O414" i="5" a="1"/>
  <c r="O414" i="5" s="1"/>
  <c r="W414" i="5" s="1"/>
  <c r="O398" i="5" a="1"/>
  <c r="O398" i="5" s="1"/>
  <c r="W398" i="5" s="1"/>
  <c r="O382" i="5" a="1"/>
  <c r="O382" i="5" s="1"/>
  <c r="W382" i="5" s="1"/>
  <c r="O366" i="5" a="1"/>
  <c r="O366" i="5" s="1"/>
  <c r="W366" i="5" s="1"/>
  <c r="O350" i="5" a="1"/>
  <c r="O350" i="5" s="1"/>
  <c r="W350" i="5" s="1"/>
  <c r="O336" i="5" a="1"/>
  <c r="O336" i="5" s="1"/>
  <c r="W336" i="5" s="1"/>
  <c r="O319" i="5" a="1"/>
  <c r="O319" i="5" s="1"/>
  <c r="W319" i="5" s="1"/>
  <c r="O303" i="5" a="1"/>
  <c r="O303" i="5" s="1"/>
  <c r="W303" i="5" s="1"/>
  <c r="O287" i="5" a="1"/>
  <c r="O287" i="5" s="1"/>
  <c r="W287" i="5" s="1"/>
  <c r="O271" i="5" a="1"/>
  <c r="O271" i="5" s="1"/>
  <c r="W271" i="5" s="1"/>
  <c r="O255" i="5" a="1"/>
  <c r="O255" i="5" s="1"/>
  <c r="W255" i="5" s="1"/>
  <c r="O239" i="5" a="1"/>
  <c r="O239" i="5" s="1"/>
  <c r="W239" i="5" s="1"/>
  <c r="O223" i="5" a="1"/>
  <c r="O223" i="5" s="1"/>
  <c r="W223" i="5" s="1"/>
  <c r="O209" i="5" a="1"/>
  <c r="O209" i="5" s="1"/>
  <c r="W209" i="5" s="1"/>
  <c r="O193" i="5" a="1"/>
  <c r="O193" i="5" s="1"/>
  <c r="W193" i="5" s="1"/>
  <c r="O177" i="5" a="1"/>
  <c r="O177" i="5" s="1"/>
  <c r="W177" i="5" s="1"/>
  <c r="O161" i="5" a="1"/>
  <c r="O161" i="5" s="1"/>
  <c r="W161" i="5" s="1"/>
  <c r="O145" i="5" a="1"/>
  <c r="O145" i="5" s="1"/>
  <c r="W145" i="5" s="1"/>
  <c r="O129" i="5" a="1"/>
  <c r="O129" i="5" s="1"/>
  <c r="W129" i="5" s="1"/>
  <c r="O113" i="5" a="1"/>
  <c r="O113" i="5" s="1"/>
  <c r="W113" i="5" s="1"/>
  <c r="O97" i="5" a="1"/>
  <c r="O97" i="5" s="1"/>
  <c r="W97" i="5" s="1"/>
  <c r="O81" i="5" a="1"/>
  <c r="O81" i="5" s="1"/>
  <c r="W81" i="5" s="1"/>
  <c r="O65" i="5" a="1"/>
  <c r="O65" i="5" s="1"/>
  <c r="W65" i="5" s="1"/>
  <c r="O49" i="5" a="1"/>
  <c r="O49" i="5" s="1"/>
  <c r="W49" i="5" s="1"/>
  <c r="O33" i="5" a="1"/>
  <c r="O33" i="5" s="1"/>
  <c r="W33" i="5" s="1"/>
  <c r="O17" i="5" a="1"/>
  <c r="O17" i="5" s="1"/>
  <c r="W17" i="5" s="1"/>
  <c r="O842" i="5" a="1"/>
  <c r="O842" i="5" s="1"/>
  <c r="W842" i="5" s="1"/>
  <c r="O805" i="5" a="1"/>
  <c r="O805" i="5" s="1"/>
  <c r="W805" i="5" s="1"/>
  <c r="O790" i="5" a="1"/>
  <c r="O790" i="5" s="1"/>
  <c r="W790" i="5" s="1"/>
  <c r="O774" i="5" a="1"/>
  <c r="O774" i="5" s="1"/>
  <c r="W774" i="5" s="1"/>
  <c r="O760" i="5" a="1"/>
  <c r="O760" i="5" s="1"/>
  <c r="W760" i="5" s="1"/>
  <c r="O741" i="5" a="1"/>
  <c r="O741" i="5" s="1"/>
  <c r="W741" i="5" s="1"/>
  <c r="O727" i="5" a="1"/>
  <c r="O727" i="5" s="1"/>
  <c r="W727" i="5" s="1"/>
  <c r="O709" i="5" a="1"/>
  <c r="O709" i="5" s="1"/>
  <c r="W709" i="5" s="1"/>
  <c r="O694" i="5" a="1"/>
  <c r="O694" i="5" s="1"/>
  <c r="W694" i="5" s="1"/>
  <c r="O676" i="5" a="1"/>
  <c r="O676" i="5" s="1"/>
  <c r="W676" i="5" s="1"/>
  <c r="O662" i="5" a="1"/>
  <c r="O662" i="5" s="1"/>
  <c r="W662" i="5" s="1"/>
  <c r="O648" i="5" a="1"/>
  <c r="O648" i="5" s="1"/>
  <c r="W648" i="5" s="1"/>
  <c r="O632" i="5" a="1"/>
  <c r="O632" i="5" s="1"/>
  <c r="W632" i="5" s="1"/>
  <c r="O619" i="5" a="1"/>
  <c r="O619" i="5" s="1"/>
  <c r="W619" i="5" s="1"/>
  <c r="O604" i="5" a="1"/>
  <c r="O604" i="5" s="1"/>
  <c r="W604" i="5" s="1"/>
  <c r="O588" i="5" a="1"/>
  <c r="O588" i="5" s="1"/>
  <c r="W588" i="5" s="1"/>
  <c r="O572" i="5" a="1"/>
  <c r="O572" i="5" s="1"/>
  <c r="O559" i="5" a="1"/>
  <c r="O559" i="5" s="1"/>
  <c r="W559" i="5" s="1"/>
  <c r="O539" i="5" a="1"/>
  <c r="O539" i="5" s="1"/>
  <c r="W539" i="5" s="1"/>
  <c r="O523" i="5" a="1"/>
  <c r="O523" i="5" s="1"/>
  <c r="W523" i="5" s="1"/>
  <c r="O509" i="5" a="1"/>
  <c r="O509" i="5" s="1"/>
  <c r="W509" i="5" s="1"/>
  <c r="O492" i="5" a="1"/>
  <c r="O492" i="5" s="1"/>
  <c r="W492" i="5" s="1"/>
  <c r="O476" i="5" a="1"/>
  <c r="O476" i="5" s="1"/>
  <c r="W476" i="5" s="1"/>
  <c r="O456" i="5" a="1"/>
  <c r="O456" i="5" s="1"/>
  <c r="W456" i="5" s="1"/>
  <c r="O440" i="5" a="1"/>
  <c r="O440" i="5" s="1"/>
  <c r="W440" i="5" s="1"/>
  <c r="O426" i="5" a="1"/>
  <c r="O426" i="5" s="1"/>
  <c r="W426" i="5" s="1"/>
  <c r="O409" i="5" a="1"/>
  <c r="O409" i="5" s="1"/>
  <c r="W409" i="5" s="1"/>
  <c r="O393" i="5" a="1"/>
  <c r="O393" i="5" s="1"/>
  <c r="W393" i="5" s="1"/>
  <c r="O377" i="5" a="1"/>
  <c r="O377" i="5" s="1"/>
  <c r="W377" i="5" s="1"/>
  <c r="O361" i="5" a="1"/>
  <c r="O361" i="5" s="1"/>
  <c r="W361" i="5" s="1"/>
  <c r="O345" i="5" a="1"/>
  <c r="O345" i="5" s="1"/>
  <c r="W345" i="5" s="1"/>
  <c r="O331" i="5" a="1"/>
  <c r="O331" i="5" s="1"/>
  <c r="W331" i="5" s="1"/>
  <c r="O315" i="5" a="1"/>
  <c r="O315" i="5" s="1"/>
  <c r="W315" i="5" s="1"/>
  <c r="O299" i="5" a="1"/>
  <c r="O299" i="5" s="1"/>
  <c r="W299" i="5" s="1"/>
  <c r="O283" i="5" a="1"/>
  <c r="O283" i="5" s="1"/>
  <c r="W283" i="5" s="1"/>
  <c r="O267" i="5" a="1"/>
  <c r="O267" i="5" s="1"/>
  <c r="W267" i="5" s="1"/>
  <c r="O251" i="5" a="1"/>
  <c r="O251" i="5" s="1"/>
  <c r="W251" i="5" s="1"/>
  <c r="O235" i="5" a="1"/>
  <c r="O235" i="5" s="1"/>
  <c r="W235" i="5" s="1"/>
  <c r="O219" i="5" a="1"/>
  <c r="O219" i="5" s="1"/>
  <c r="W219" i="5" s="1"/>
  <c r="O202" i="5" a="1"/>
  <c r="O202" i="5" s="1"/>
  <c r="W202" i="5" s="1"/>
  <c r="O186" i="5" a="1"/>
  <c r="O186" i="5" s="1"/>
  <c r="W186" i="5" s="1"/>
  <c r="O170" i="5" a="1"/>
  <c r="O170" i="5" s="1"/>
  <c r="W170" i="5" s="1"/>
  <c r="O154" i="5" a="1"/>
  <c r="O154" i="5" s="1"/>
  <c r="W154" i="5" s="1"/>
  <c r="O138" i="5" a="1"/>
  <c r="O138" i="5" s="1"/>
  <c r="W138" i="5" s="1"/>
  <c r="O122" i="5" a="1"/>
  <c r="O122" i="5" s="1"/>
  <c r="W122" i="5" s="1"/>
  <c r="O106" i="5" a="1"/>
  <c r="O106" i="5" s="1"/>
  <c r="W106" i="5" s="1"/>
  <c r="O90" i="5" a="1"/>
  <c r="O90" i="5" s="1"/>
  <c r="W90" i="5" s="1"/>
  <c r="O74" i="5" a="1"/>
  <c r="O74" i="5" s="1"/>
  <c r="W74" i="5" s="1"/>
  <c r="O58" i="5" a="1"/>
  <c r="O58" i="5" s="1"/>
  <c r="W58" i="5" s="1"/>
  <c r="O853" i="5" a="1"/>
  <c r="O853" i="5" s="1"/>
  <c r="W853" i="5" s="1"/>
  <c r="O804" i="5" a="1"/>
  <c r="O804" i="5" s="1"/>
  <c r="W804" i="5" s="1"/>
  <c r="O789" i="5" a="1"/>
  <c r="O789" i="5" s="1"/>
  <c r="W789" i="5" s="1"/>
  <c r="O773" i="5" a="1"/>
  <c r="O773" i="5" s="1"/>
  <c r="W773" i="5" s="1"/>
  <c r="O759" i="5" a="1"/>
  <c r="O759" i="5" s="1"/>
  <c r="W759" i="5" s="1"/>
  <c r="O744" i="5" a="1"/>
  <c r="O744" i="5" s="1"/>
  <c r="W744" i="5" s="1"/>
  <c r="O726" i="5" a="1"/>
  <c r="O726" i="5" s="1"/>
  <c r="W726" i="5" s="1"/>
  <c r="O712" i="5" a="1"/>
  <c r="O712" i="5" s="1"/>
  <c r="W712" i="5" s="1"/>
  <c r="O696" i="5" a="1"/>
  <c r="O696" i="5" s="1"/>
  <c r="W696" i="5" s="1"/>
  <c r="O682" i="5" a="1"/>
  <c r="O682" i="5" s="1"/>
  <c r="W682" i="5" s="1"/>
  <c r="O664" i="5" a="1"/>
  <c r="O664" i="5" s="1"/>
  <c r="W664" i="5" s="1"/>
  <c r="O647" i="5" a="1"/>
  <c r="O647" i="5" s="1"/>
  <c r="W647" i="5" s="1"/>
  <c r="O631" i="5" a="1"/>
  <c r="O631" i="5" s="1"/>
  <c r="W631" i="5" s="1"/>
  <c r="O615" i="5" a="1"/>
  <c r="O615" i="5" s="1"/>
  <c r="W615" i="5" s="1"/>
  <c r="O599" i="5" a="1"/>
  <c r="O599" i="5" s="1"/>
  <c r="W599" i="5" s="1"/>
  <c r="O583" i="5" a="1"/>
  <c r="O583" i="5" s="1"/>
  <c r="W583" i="5" s="1"/>
  <c r="O567" i="5" a="1"/>
  <c r="O567" i="5" s="1"/>
  <c r="W567" i="5" s="1"/>
  <c r="O547" i="5" a="1"/>
  <c r="O547" i="5" s="1"/>
  <c r="W547" i="5" s="1"/>
  <c r="O535" i="5" a="1"/>
  <c r="O535" i="5" s="1"/>
  <c r="W535" i="5" s="1"/>
  <c r="O519" i="5" a="1"/>
  <c r="O519" i="5" s="1"/>
  <c r="W519" i="5" s="1"/>
  <c r="O498" i="5" a="1"/>
  <c r="O498" i="5" s="1"/>
  <c r="W498" i="5" s="1"/>
  <c r="O481" i="5" a="1"/>
  <c r="O481" i="5" s="1"/>
  <c r="W481" i="5" s="1"/>
  <c r="O465" i="5" a="1"/>
  <c r="O465" i="5" s="1"/>
  <c r="W465" i="5" s="1"/>
  <c r="O452" i="5" a="1"/>
  <c r="O452" i="5" s="1"/>
  <c r="W452" i="5" s="1"/>
  <c r="O436" i="5" a="1"/>
  <c r="O436" i="5" s="1"/>
  <c r="W436" i="5" s="1"/>
  <c r="O422" i="5" a="1"/>
  <c r="O422" i="5" s="1"/>
  <c r="W422" i="5" s="1"/>
  <c r="O406" i="5" a="1"/>
  <c r="O406" i="5" s="1"/>
  <c r="W406" i="5" s="1"/>
  <c r="O390" i="5" a="1"/>
  <c r="O390" i="5" s="1"/>
  <c r="W390" i="5" s="1"/>
  <c r="O374" i="5" a="1"/>
  <c r="O374" i="5" s="1"/>
  <c r="W374" i="5" s="1"/>
  <c r="O358" i="5" a="1"/>
  <c r="O358" i="5" s="1"/>
  <c r="W358" i="5" s="1"/>
  <c r="O341" i="5" a="1"/>
  <c r="O341" i="5" s="1"/>
  <c r="W341" i="5" s="1"/>
  <c r="O327" i="5" a="1"/>
  <c r="O327" i="5" s="1"/>
  <c r="W327" i="5" s="1"/>
  <c r="O311" i="5" a="1"/>
  <c r="O311" i="5" s="1"/>
  <c r="W311" i="5" s="1"/>
  <c r="O295" i="5" a="1"/>
  <c r="O295" i="5" s="1"/>
  <c r="W295" i="5" s="1"/>
  <c r="O279" i="5" a="1"/>
  <c r="O279" i="5" s="1"/>
  <c r="W279" i="5" s="1"/>
  <c r="O263" i="5" a="1"/>
  <c r="O263" i="5" s="1"/>
  <c r="W263" i="5" s="1"/>
  <c r="O247" i="5" a="1"/>
  <c r="O247" i="5" s="1"/>
  <c r="W247" i="5" s="1"/>
  <c r="O231" i="5" a="1"/>
  <c r="O231" i="5" s="1"/>
  <c r="W231" i="5" s="1"/>
  <c r="O211" i="5" a="1"/>
  <c r="O211" i="5" s="1"/>
  <c r="W211" i="5" s="1"/>
  <c r="O195" i="5" a="1"/>
  <c r="O195" i="5" s="1"/>
  <c r="W195" i="5" s="1"/>
  <c r="O179" i="5" a="1"/>
  <c r="O179" i="5" s="1"/>
  <c r="W179" i="5" s="1"/>
  <c r="O163" i="5" a="1"/>
  <c r="O163" i="5" s="1"/>
  <c r="W163" i="5" s="1"/>
  <c r="O147" i="5" a="1"/>
  <c r="O147" i="5" s="1"/>
  <c r="W147" i="5" s="1"/>
  <c r="O131" i="5" a="1"/>
  <c r="O131" i="5" s="1"/>
  <c r="W131" i="5" s="1"/>
  <c r="O115" i="5" a="1"/>
  <c r="O115" i="5" s="1"/>
  <c r="W115" i="5" s="1"/>
  <c r="O849" i="5" a="1"/>
  <c r="O849" i="5" s="1"/>
  <c r="W849" i="5" s="1"/>
  <c r="O800" i="5" a="1"/>
  <c r="O800" i="5" s="1"/>
  <c r="W800" i="5" s="1"/>
  <c r="O784" i="5" a="1"/>
  <c r="O784" i="5" s="1"/>
  <c r="W784" i="5" s="1"/>
  <c r="O765" i="5" a="1"/>
  <c r="O765" i="5" s="1"/>
  <c r="W765" i="5" s="1"/>
  <c r="O750" i="5" a="1"/>
  <c r="O750" i="5" s="1"/>
  <c r="W750" i="5" s="1"/>
  <c r="O736" i="5" a="1"/>
  <c r="O736" i="5" s="1"/>
  <c r="W736" i="5" s="1"/>
  <c r="O718" i="5" a="1"/>
  <c r="O718" i="5" s="1"/>
  <c r="W718" i="5" s="1"/>
  <c r="O703" i="5" a="1"/>
  <c r="O703" i="5" s="1"/>
  <c r="W703" i="5" s="1"/>
  <c r="O688" i="5" a="1"/>
  <c r="O688" i="5" s="1"/>
  <c r="W688" i="5" s="1"/>
  <c r="O674" i="5" a="1"/>
  <c r="O674" i="5" s="1"/>
  <c r="W674" i="5" s="1"/>
  <c r="O654" i="5" a="1"/>
  <c r="O654" i="5" s="1"/>
  <c r="W654" i="5" s="1"/>
  <c r="O637" i="5" a="1"/>
  <c r="O637" i="5" s="1"/>
  <c r="W637" i="5" s="1"/>
  <c r="O617" i="5" a="1"/>
  <c r="O617" i="5" s="1"/>
  <c r="W617" i="5" s="1"/>
  <c r="O602" i="5" a="1"/>
  <c r="O602" i="5" s="1"/>
  <c r="W602" i="5" s="1"/>
  <c r="O586" i="5" a="1"/>
  <c r="O586" i="5" s="1"/>
  <c r="W586" i="5" s="1"/>
  <c r="O570" i="5" a="1"/>
  <c r="O570" i="5" s="1"/>
  <c r="W570" i="5" s="1"/>
  <c r="O552" i="5" a="1"/>
  <c r="O552" i="5" s="1"/>
  <c r="W552" i="5" s="1"/>
  <c r="O537" i="5" a="1"/>
  <c r="O537" i="5" s="1"/>
  <c r="W537" i="5" s="1"/>
  <c r="O521" i="5" a="1"/>
  <c r="O521" i="5" s="1"/>
  <c r="W521" i="5" s="1"/>
  <c r="O510" i="5" a="1"/>
  <c r="O510" i="5" s="1"/>
  <c r="W510" i="5" s="1"/>
  <c r="O497" i="5" a="1"/>
  <c r="O497" i="5" s="1"/>
  <c r="W497" i="5" s="1"/>
  <c r="O484" i="5" a="1"/>
  <c r="O484" i="5" s="1"/>
  <c r="W484" i="5" s="1"/>
  <c r="O468" i="5" a="1"/>
  <c r="O468" i="5" s="1"/>
  <c r="W468" i="5" s="1"/>
  <c r="O451" i="5" a="1"/>
  <c r="O451" i="5" s="1"/>
  <c r="W451" i="5" s="1"/>
  <c r="O435" i="5" a="1"/>
  <c r="O435" i="5" s="1"/>
  <c r="W435" i="5" s="1"/>
  <c r="O421" i="5" a="1"/>
  <c r="O421" i="5" s="1"/>
  <c r="W421" i="5" s="1"/>
  <c r="O405" i="5" a="1"/>
  <c r="O405" i="5" s="1"/>
  <c r="W405" i="5" s="1"/>
  <c r="O389" i="5" a="1"/>
  <c r="O389" i="5" s="1"/>
  <c r="W389" i="5" s="1"/>
  <c r="O373" i="5" a="1"/>
  <c r="O373" i="5" s="1"/>
  <c r="W373" i="5" s="1"/>
  <c r="O357" i="5" a="1"/>
  <c r="O357" i="5" s="1"/>
  <c r="W357" i="5" s="1"/>
  <c r="O340" i="5" a="1"/>
  <c r="O340" i="5" s="1"/>
  <c r="W340" i="5" s="1"/>
  <c r="O320" i="5" a="1"/>
  <c r="O320" i="5" s="1"/>
  <c r="W320" i="5" s="1"/>
  <c r="O304" i="5" a="1"/>
  <c r="O304" i="5" s="1"/>
  <c r="W304" i="5" s="1"/>
  <c r="O288" i="5" a="1"/>
  <c r="O288" i="5" s="1"/>
  <c r="W288" i="5" s="1"/>
  <c r="O272" i="5" a="1"/>
  <c r="O272" i="5" s="1"/>
  <c r="W272" i="5" s="1"/>
  <c r="O256" i="5" a="1"/>
  <c r="O256" i="5" s="1"/>
  <c r="W256" i="5" s="1"/>
  <c r="O240" i="5" a="1"/>
  <c r="O240" i="5" s="1"/>
  <c r="W240" i="5" s="1"/>
  <c r="O224" i="5" a="1"/>
  <c r="O224" i="5" s="1"/>
  <c r="W224" i="5" s="1"/>
  <c r="O210" i="5" a="1"/>
  <c r="O210" i="5" s="1"/>
  <c r="W210" i="5" s="1"/>
  <c r="O194" i="5" a="1"/>
  <c r="O194" i="5" s="1"/>
  <c r="W194" i="5" s="1"/>
  <c r="O178" i="5" a="1"/>
  <c r="O178" i="5" s="1"/>
  <c r="W178" i="5" s="1"/>
  <c r="O162" i="5" a="1"/>
  <c r="O162" i="5" s="1"/>
  <c r="W162" i="5" s="1"/>
  <c r="O146" i="5" a="1"/>
  <c r="O146" i="5" s="1"/>
  <c r="W146" i="5" s="1"/>
  <c r="O130" i="5" a="1"/>
  <c r="O130" i="5" s="1"/>
  <c r="W130" i="5" s="1"/>
  <c r="O114" i="5" a="1"/>
  <c r="O114" i="5" s="1"/>
  <c r="W114" i="5" s="1"/>
  <c r="O98" i="5" a="1"/>
  <c r="O98" i="5" s="1"/>
  <c r="O82" i="5" a="1"/>
  <c r="O82" i="5" s="1"/>
  <c r="W82" i="5" s="1"/>
  <c r="O66" i="5" a="1"/>
  <c r="O66" i="5" s="1"/>
  <c r="W66" i="5" s="1"/>
  <c r="O50" i="5" a="1"/>
  <c r="O50" i="5" s="1"/>
  <c r="W50" i="5" s="1"/>
  <c r="O34" i="5" a="1"/>
  <c r="O34" i="5" s="1"/>
  <c r="W34" i="5" s="1"/>
  <c r="O18" i="5" a="1"/>
  <c r="O18" i="5" s="1"/>
  <c r="W18" i="5" s="1"/>
  <c r="O7" i="5" a="1"/>
  <c r="O7" i="5" s="1"/>
  <c r="W7" i="5" s="1"/>
  <c r="O39" i="5" a="1"/>
  <c r="O39" i="5" s="1"/>
  <c r="W39" i="5" s="1"/>
  <c r="O99" i="5" a="1"/>
  <c r="O99" i="5" s="1"/>
  <c r="W99" i="5" s="1"/>
  <c r="O29" i="5" a="1"/>
  <c r="O29" i="5" s="1"/>
  <c r="W29" i="5" s="1"/>
  <c r="O64" i="5" a="1"/>
  <c r="O64" i="5" s="1"/>
  <c r="W64" i="5" s="1"/>
  <c r="O10" i="5" a="1"/>
  <c r="O10" i="5" s="1"/>
  <c r="O42" i="5" a="1"/>
  <c r="O42" i="5" s="1"/>
  <c r="W42" i="5" s="1"/>
  <c r="O13" i="5" a="1"/>
  <c r="O13" i="5" s="1"/>
  <c r="W13" i="5" s="1"/>
  <c r="O45" i="5" a="1"/>
  <c r="O45" i="5" s="1"/>
  <c r="W45" i="5" s="1"/>
  <c r="R2" i="5"/>
  <c r="S2" i="5"/>
  <c r="Y2" i="5" s="1"/>
  <c r="P2" i="5"/>
  <c r="V2" i="5" s="1"/>
  <c r="B5" i="1"/>
  <c r="B8" i="1"/>
  <c r="B10" i="1"/>
  <c r="A2" i="4" a="1"/>
  <c r="A2" i="4" s="1"/>
  <c r="H3" i="4" l="1"/>
  <c r="H4" i="4"/>
  <c r="H5" i="4"/>
  <c r="H2" i="4"/>
  <c r="D2" i="4" a="1"/>
  <c r="D2" i="4" s="1"/>
  <c r="I1550" i="1" l="1"/>
  <c r="O3" i="6" l="1" a="1"/>
  <c r="V4" i="6" s="1"/>
  <c r="AO2" i="5" a="1"/>
  <c r="AO2" i="5" s="1"/>
  <c r="B11" i="1"/>
  <c r="V1897" i="6" l="1"/>
  <c r="V1865" i="6"/>
  <c r="V1689" i="6"/>
  <c r="V1753" i="6"/>
  <c r="V1833" i="6"/>
  <c r="V1625" i="6"/>
  <c r="V1929" i="6"/>
  <c r="V1801" i="6"/>
  <c r="V1932" i="6"/>
  <c r="V1848" i="6"/>
  <c r="V1744" i="6"/>
  <c r="V1568" i="6"/>
  <c r="V1883" i="6"/>
  <c r="V1799" i="6"/>
  <c r="V1637" i="6"/>
  <c r="V1557" i="6"/>
  <c r="V1874" i="6"/>
  <c r="V1724" i="6"/>
  <c r="V1711" i="6"/>
  <c r="V1535" i="6"/>
  <c r="V1371" i="6"/>
  <c r="V1271" i="6"/>
  <c r="V1626" i="6"/>
  <c r="V1438" i="6"/>
  <c r="V1389" i="6"/>
  <c r="O3" i="6"/>
  <c r="V1885" i="6"/>
  <c r="V1821" i="6"/>
  <c r="V1789" i="6"/>
  <c r="V1665" i="6"/>
  <c r="V1528" i="6"/>
  <c r="V1876" i="6"/>
  <c r="V1788" i="6"/>
  <c r="V1712" i="6"/>
  <c r="V1524" i="6"/>
  <c r="V1867" i="6"/>
  <c r="V1781" i="6"/>
  <c r="V1693" i="6"/>
  <c r="V1902" i="6"/>
  <c r="V1806" i="6"/>
  <c r="V1660" i="6"/>
  <c r="V1759" i="6"/>
  <c r="V1595" i="6"/>
  <c r="V1503" i="6"/>
  <c r="V1339" i="6"/>
  <c r="V1158" i="6"/>
  <c r="V1726" i="6"/>
  <c r="V1562" i="6"/>
  <c r="V1374" i="6"/>
  <c r="V1029" i="6"/>
  <c r="V967" i="6"/>
  <c r="V1913" i="6"/>
  <c r="V1881" i="6"/>
  <c r="V1849" i="6"/>
  <c r="V1817" i="6"/>
  <c r="V1785" i="6"/>
  <c r="V1721" i="6"/>
  <c r="V1657" i="6"/>
  <c r="V1593" i="6"/>
  <c r="V1912" i="6"/>
  <c r="V1868" i="6"/>
  <c r="V1828" i="6"/>
  <c r="V1784" i="6"/>
  <c r="V1696" i="6"/>
  <c r="V1616" i="6"/>
  <c r="V1903" i="6"/>
  <c r="V1863" i="6"/>
  <c r="V1819" i="6"/>
  <c r="V1765" i="6"/>
  <c r="V1685" i="6"/>
  <c r="V1597" i="6"/>
  <c r="V1938" i="6"/>
  <c r="V1898" i="6"/>
  <c r="V1854" i="6"/>
  <c r="V1790" i="6"/>
  <c r="V1636" i="6"/>
  <c r="V1755" i="6"/>
  <c r="V1663" i="6"/>
  <c r="V1583" i="6"/>
  <c r="V1499" i="6"/>
  <c r="V1407" i="6"/>
  <c r="V1327" i="6"/>
  <c r="V1150" i="6"/>
  <c r="V1694" i="6"/>
  <c r="V1534" i="6"/>
  <c r="V1370" i="6"/>
  <c r="V1521" i="6"/>
  <c r="V1026" i="6"/>
  <c r="V844" i="6"/>
  <c r="V1561" i="6"/>
  <c r="V1892" i="6"/>
  <c r="V1804" i="6"/>
  <c r="V1656" i="6"/>
  <c r="V1927" i="6"/>
  <c r="V1839" i="6"/>
  <c r="V1725" i="6"/>
  <c r="V1918" i="6"/>
  <c r="V1834" i="6"/>
  <c r="V1532" i="6"/>
  <c r="V1627" i="6"/>
  <c r="V1455" i="6"/>
  <c r="V912" i="6"/>
  <c r="V1270" i="6"/>
  <c r="V1296" i="6"/>
  <c r="V1917" i="6"/>
  <c r="V1853" i="6"/>
  <c r="V1729" i="6"/>
  <c r="V1601" i="6"/>
  <c r="V1916" i="6"/>
  <c r="V1832" i="6"/>
  <c r="V1624" i="6"/>
  <c r="V1911" i="6"/>
  <c r="V1823" i="6"/>
  <c r="V1605" i="6"/>
  <c r="V1858" i="6"/>
  <c r="V1679" i="6"/>
  <c r="V1423" i="6"/>
  <c r="V1186" i="6"/>
  <c r="V1933" i="6"/>
  <c r="V1901" i="6"/>
  <c r="V1869" i="6"/>
  <c r="V1837" i="6"/>
  <c r="V1805" i="6"/>
  <c r="V1761" i="6"/>
  <c r="V1697" i="6"/>
  <c r="V1633" i="6"/>
  <c r="V1569" i="6"/>
  <c r="V1936" i="6"/>
  <c r="V1896" i="6"/>
  <c r="V1852" i="6"/>
  <c r="V1812" i="6"/>
  <c r="V1752" i="6"/>
  <c r="V1664" i="6"/>
  <c r="V1584" i="6"/>
  <c r="V1931" i="6"/>
  <c r="V1887" i="6"/>
  <c r="V1847" i="6"/>
  <c r="V1803" i="6"/>
  <c r="V1733" i="6"/>
  <c r="V1653" i="6"/>
  <c r="V1565" i="6"/>
  <c r="V1922" i="6"/>
  <c r="V1882" i="6"/>
  <c r="V1838" i="6"/>
  <c r="V1732" i="6"/>
  <c r="V1572" i="6"/>
  <c r="V1723" i="6"/>
  <c r="V1631" i="6"/>
  <c r="V1551" i="6"/>
  <c r="V1467" i="6"/>
  <c r="V1375" i="6"/>
  <c r="V1295" i="6"/>
  <c r="V1022" i="6"/>
  <c r="V1630" i="6"/>
  <c r="V1470" i="6"/>
  <c r="V1306" i="6"/>
  <c r="V1393" i="6"/>
  <c r="V1380" i="6"/>
  <c r="V786" i="6"/>
  <c r="V697" i="6"/>
  <c r="V1941" i="6"/>
  <c r="V1925" i="6"/>
  <c r="V1909" i="6"/>
  <c r="V1893" i="6"/>
  <c r="V1877" i="6"/>
  <c r="V1861" i="6"/>
  <c r="V1845" i="6"/>
  <c r="V1829" i="6"/>
  <c r="V1813" i="6"/>
  <c r="V1797" i="6"/>
  <c r="V1777" i="6"/>
  <c r="V1745" i="6"/>
  <c r="V1713" i="6"/>
  <c r="V1681" i="6"/>
  <c r="V1649" i="6"/>
  <c r="V1617" i="6"/>
  <c r="V1585" i="6"/>
  <c r="V1553" i="6"/>
  <c r="V1944" i="6"/>
  <c r="V1928" i="6"/>
  <c r="V1908" i="6"/>
  <c r="V1884" i="6"/>
  <c r="V1864" i="6"/>
  <c r="V1844" i="6"/>
  <c r="V1820" i="6"/>
  <c r="V1800" i="6"/>
  <c r="V1776" i="6"/>
  <c r="V1728" i="6"/>
  <c r="V1688" i="6"/>
  <c r="V1648" i="6"/>
  <c r="V1600" i="6"/>
  <c r="V1560" i="6"/>
  <c r="V1943" i="6"/>
  <c r="V1919" i="6"/>
  <c r="V1899" i="6"/>
  <c r="V1879" i="6"/>
  <c r="V1855" i="6"/>
  <c r="V1835" i="6"/>
  <c r="V1815" i="6"/>
  <c r="V1791" i="6"/>
  <c r="V1757" i="6"/>
  <c r="V1717" i="6"/>
  <c r="V1669" i="6"/>
  <c r="V1629" i="6"/>
  <c r="V1589" i="6"/>
  <c r="V1536" i="6"/>
  <c r="V1934" i="6"/>
  <c r="V1914" i="6"/>
  <c r="V1890" i="6"/>
  <c r="V1870" i="6"/>
  <c r="V1850" i="6"/>
  <c r="V1822" i="6"/>
  <c r="V1786" i="6"/>
  <c r="V1700" i="6"/>
  <c r="V1604" i="6"/>
  <c r="V1516" i="6"/>
  <c r="V1743" i="6"/>
  <c r="V1695" i="6"/>
  <c r="V1659" i="6"/>
  <c r="V1615" i="6"/>
  <c r="V1567" i="6"/>
  <c r="V1531" i="6"/>
  <c r="V1487" i="6"/>
  <c r="V1439" i="6"/>
  <c r="V1403" i="6"/>
  <c r="V1359" i="6"/>
  <c r="V1311" i="6"/>
  <c r="V1267" i="6"/>
  <c r="V1094" i="6"/>
  <c r="V1758" i="6"/>
  <c r="V1690" i="6"/>
  <c r="V1598" i="6"/>
  <c r="V1502" i="6"/>
  <c r="V1434" i="6"/>
  <c r="V1342" i="6"/>
  <c r="V1157" i="6"/>
  <c r="V1517" i="6"/>
  <c r="V1309" i="6"/>
  <c r="V1464" i="6"/>
  <c r="V1288" i="6"/>
  <c r="V1112" i="6"/>
  <c r="V867" i="6"/>
  <c r="V784" i="6"/>
  <c r="V951" i="6"/>
  <c r="V1115" i="6"/>
  <c r="V1937" i="6"/>
  <c r="V1921" i="6"/>
  <c r="V1905" i="6"/>
  <c r="V1889" i="6"/>
  <c r="V1873" i="6"/>
  <c r="V1857" i="6"/>
  <c r="V1841" i="6"/>
  <c r="V1825" i="6"/>
  <c r="V1809" i="6"/>
  <c r="V1793" i="6"/>
  <c r="V1769" i="6"/>
  <c r="V1737" i="6"/>
  <c r="V1705" i="6"/>
  <c r="V1673" i="6"/>
  <c r="V1641" i="6"/>
  <c r="V1609" i="6"/>
  <c r="V1577" i="6"/>
  <c r="V1544" i="6"/>
  <c r="V1940" i="6"/>
  <c r="V1924" i="6"/>
  <c r="V1900" i="6"/>
  <c r="V1880" i="6"/>
  <c r="V1860" i="6"/>
  <c r="V1836" i="6"/>
  <c r="V1816" i="6"/>
  <c r="V1796" i="6"/>
  <c r="V1760" i="6"/>
  <c r="V1720" i="6"/>
  <c r="V1680" i="6"/>
  <c r="V1632" i="6"/>
  <c r="V1592" i="6"/>
  <c r="V1552" i="6"/>
  <c r="V1935" i="6"/>
  <c r="V1915" i="6"/>
  <c r="V1895" i="6"/>
  <c r="V1871" i="6"/>
  <c r="V1851" i="6"/>
  <c r="V1831" i="6"/>
  <c r="V1807" i="6"/>
  <c r="V1787" i="6"/>
  <c r="V1749" i="6"/>
  <c r="V1701" i="6"/>
  <c r="V1661" i="6"/>
  <c r="V1621" i="6"/>
  <c r="V1573" i="6"/>
  <c r="V1520" i="6"/>
  <c r="V1930" i="6"/>
  <c r="V1906" i="6"/>
  <c r="V1886" i="6"/>
  <c r="V1866" i="6"/>
  <c r="V1842" i="6"/>
  <c r="V1818" i="6"/>
  <c r="V1764" i="6"/>
  <c r="V1668" i="6"/>
  <c r="V1596" i="6"/>
  <c r="V1775" i="6"/>
  <c r="V1727" i="6"/>
  <c r="V1691" i="6"/>
  <c r="V1647" i="6"/>
  <c r="V1599" i="6"/>
  <c r="V1563" i="6"/>
  <c r="V1519" i="6"/>
  <c r="V1471" i="6"/>
  <c r="V1435" i="6"/>
  <c r="V1391" i="6"/>
  <c r="V1343" i="6"/>
  <c r="V1307" i="6"/>
  <c r="V1222" i="6"/>
  <c r="V1030" i="6"/>
  <c r="V1754" i="6"/>
  <c r="V1662" i="6"/>
  <c r="V1566" i="6"/>
  <c r="V1498" i="6"/>
  <c r="V1406" i="6"/>
  <c r="V1310" i="6"/>
  <c r="V1149" i="6"/>
  <c r="V1457" i="6"/>
  <c r="V1194" i="6"/>
  <c r="V1460" i="6"/>
  <c r="V1161" i="6"/>
  <c r="V852" i="6"/>
  <c r="V819" i="6"/>
  <c r="V617" i="6"/>
  <c r="V1920" i="6"/>
  <c r="V1904" i="6"/>
  <c r="V1888" i="6"/>
  <c r="V1872" i="6"/>
  <c r="V1856" i="6"/>
  <c r="V1840" i="6"/>
  <c r="V1824" i="6"/>
  <c r="V1808" i="6"/>
  <c r="V1792" i="6"/>
  <c r="V1768" i="6"/>
  <c r="V1736" i="6"/>
  <c r="V1704" i="6"/>
  <c r="V1672" i="6"/>
  <c r="V1640" i="6"/>
  <c r="V1608" i="6"/>
  <c r="V1576" i="6"/>
  <c r="V1540" i="6"/>
  <c r="V1939" i="6"/>
  <c r="V1923" i="6"/>
  <c r="V1907" i="6"/>
  <c r="V1891" i="6"/>
  <c r="V1875" i="6"/>
  <c r="V1859" i="6"/>
  <c r="V1843" i="6"/>
  <c r="V1827" i="6"/>
  <c r="V1811" i="6"/>
  <c r="V1795" i="6"/>
  <c r="V1773" i="6"/>
  <c r="V1741" i="6"/>
  <c r="V1709" i="6"/>
  <c r="V1677" i="6"/>
  <c r="V1645" i="6"/>
  <c r="V1613" i="6"/>
  <c r="V1581" i="6"/>
  <c r="V1549" i="6"/>
  <c r="V1942" i="6"/>
  <c r="V1926" i="6"/>
  <c r="V1910" i="6"/>
  <c r="V1894" i="6"/>
  <c r="V1878" i="6"/>
  <c r="V1862" i="6"/>
  <c r="V1846" i="6"/>
  <c r="V1830" i="6"/>
  <c r="V1802" i="6"/>
  <c r="V1756" i="6"/>
  <c r="V1692" i="6"/>
  <c r="V1628" i="6"/>
  <c r="V1564" i="6"/>
  <c r="V1771" i="6"/>
  <c r="V1739" i="6"/>
  <c r="V1707" i="6"/>
  <c r="V1675" i="6"/>
  <c r="V1643" i="6"/>
  <c r="V1611" i="6"/>
  <c r="V1579" i="6"/>
  <c r="V1547" i="6"/>
  <c r="V1515" i="6"/>
  <c r="V1483" i="6"/>
  <c r="V1451" i="6"/>
  <c r="V1419" i="6"/>
  <c r="V1387" i="6"/>
  <c r="V1355" i="6"/>
  <c r="V1323" i="6"/>
  <c r="V1291" i="6"/>
  <c r="V1214" i="6"/>
  <c r="V1086" i="6"/>
  <c r="V896" i="6"/>
  <c r="V1722" i="6"/>
  <c r="V1658" i="6"/>
  <c r="V1594" i="6"/>
  <c r="V1530" i="6"/>
  <c r="V1466" i="6"/>
  <c r="V1402" i="6"/>
  <c r="V1338" i="6"/>
  <c r="V1266" i="6"/>
  <c r="V1021" i="6"/>
  <c r="V1453" i="6"/>
  <c r="V1305" i="6"/>
  <c r="V1000" i="6"/>
  <c r="V1376" i="6"/>
  <c r="V1153" i="6"/>
  <c r="V1096" i="6"/>
  <c r="V1103" i="6"/>
  <c r="V782" i="6"/>
  <c r="V533" i="6"/>
  <c r="V1814" i="6"/>
  <c r="V1798" i="6"/>
  <c r="V1780" i="6"/>
  <c r="V1748" i="6"/>
  <c r="V1716" i="6"/>
  <c r="V1684" i="6"/>
  <c r="V1652" i="6"/>
  <c r="V1620" i="6"/>
  <c r="V1588" i="6"/>
  <c r="V1556" i="6"/>
  <c r="V1783" i="6"/>
  <c r="V1767" i="6"/>
  <c r="V1751" i="6"/>
  <c r="V1735" i="6"/>
  <c r="V1719" i="6"/>
  <c r="V1703" i="6"/>
  <c r="V1687" i="6"/>
  <c r="V1671" i="6"/>
  <c r="V1655" i="6"/>
  <c r="V1639" i="6"/>
  <c r="V1623" i="6"/>
  <c r="V1607" i="6"/>
  <c r="V1591" i="6"/>
  <c r="V1575" i="6"/>
  <c r="V1559" i="6"/>
  <c r="V1543" i="6"/>
  <c r="V1527" i="6"/>
  <c r="V1511" i="6"/>
  <c r="V1495" i="6"/>
  <c r="V1479" i="6"/>
  <c r="V1463" i="6"/>
  <c r="V1447" i="6"/>
  <c r="V1431" i="6"/>
  <c r="V1415" i="6"/>
  <c r="V1399" i="6"/>
  <c r="V1383" i="6"/>
  <c r="V1367" i="6"/>
  <c r="V1351" i="6"/>
  <c r="V1335" i="6"/>
  <c r="V1319" i="6"/>
  <c r="V1303" i="6"/>
  <c r="V1287" i="6"/>
  <c r="V1254" i="6"/>
  <c r="V1190" i="6"/>
  <c r="V1126" i="6"/>
  <c r="V1062" i="6"/>
  <c r="V976" i="6"/>
  <c r="V1774" i="6"/>
  <c r="V1742" i="6"/>
  <c r="V1710" i="6"/>
  <c r="V1678" i="6"/>
  <c r="V1646" i="6"/>
  <c r="V1614" i="6"/>
  <c r="V1582" i="6"/>
  <c r="V1550" i="6"/>
  <c r="V1518" i="6"/>
  <c r="V1486" i="6"/>
  <c r="V1454" i="6"/>
  <c r="V1422" i="6"/>
  <c r="V1390" i="6"/>
  <c r="V1358" i="6"/>
  <c r="V1326" i="6"/>
  <c r="V1294" i="6"/>
  <c r="V1221" i="6"/>
  <c r="V1093" i="6"/>
  <c r="V911" i="6"/>
  <c r="V1489" i="6"/>
  <c r="V1425" i="6"/>
  <c r="V1353" i="6"/>
  <c r="V1269" i="6"/>
  <c r="V1106" i="6"/>
  <c r="V1508" i="6"/>
  <c r="V1424" i="6"/>
  <c r="V1336" i="6"/>
  <c r="V1249" i="6"/>
  <c r="V1081" i="6"/>
  <c r="V1192" i="6"/>
  <c r="V1028" i="6"/>
  <c r="V1199" i="6"/>
  <c r="V1023" i="6"/>
  <c r="V974" i="6"/>
  <c r="V913" i="6"/>
  <c r="V699" i="6"/>
  <c r="V344" i="6"/>
  <c r="V1826" i="6"/>
  <c r="V1810" i="6"/>
  <c r="V1794" i="6"/>
  <c r="V1772" i="6"/>
  <c r="V1740" i="6"/>
  <c r="V1708" i="6"/>
  <c r="V1676" i="6"/>
  <c r="V1644" i="6"/>
  <c r="V1612" i="6"/>
  <c r="V1580" i="6"/>
  <c r="V1548" i="6"/>
  <c r="V1779" i="6"/>
  <c r="V1763" i="6"/>
  <c r="V1747" i="6"/>
  <c r="V1731" i="6"/>
  <c r="V1715" i="6"/>
  <c r="V1699" i="6"/>
  <c r="V1683" i="6"/>
  <c r="V1667" i="6"/>
  <c r="V1651" i="6"/>
  <c r="V1635" i="6"/>
  <c r="V1619" i="6"/>
  <c r="V1603" i="6"/>
  <c r="V1587" i="6"/>
  <c r="V1571" i="6"/>
  <c r="V1555" i="6"/>
  <c r="V1539" i="6"/>
  <c r="V1523" i="6"/>
  <c r="V1507" i="6"/>
  <c r="V1491" i="6"/>
  <c r="V1475" i="6"/>
  <c r="V1459" i="6"/>
  <c r="V1443" i="6"/>
  <c r="V1427" i="6"/>
  <c r="V1411" i="6"/>
  <c r="V1395" i="6"/>
  <c r="V1379" i="6"/>
  <c r="V1363" i="6"/>
  <c r="V1347" i="6"/>
  <c r="V1331" i="6"/>
  <c r="V1315" i="6"/>
  <c r="V1299" i="6"/>
  <c r="V1283" i="6"/>
  <c r="V1246" i="6"/>
  <c r="V1182" i="6"/>
  <c r="V1118" i="6"/>
  <c r="V1054" i="6"/>
  <c r="V960" i="6"/>
  <c r="V1770" i="6"/>
  <c r="V1738" i="6"/>
  <c r="V1706" i="6"/>
  <c r="V1674" i="6"/>
  <c r="V1642" i="6"/>
  <c r="V1610" i="6"/>
  <c r="V1578" i="6"/>
  <c r="V1546" i="6"/>
  <c r="V1514" i="6"/>
  <c r="V1482" i="6"/>
  <c r="V1450" i="6"/>
  <c r="V1418" i="6"/>
  <c r="V1386" i="6"/>
  <c r="V1354" i="6"/>
  <c r="V1322" i="6"/>
  <c r="V1290" i="6"/>
  <c r="V1213" i="6"/>
  <c r="V1085" i="6"/>
  <c r="V895" i="6"/>
  <c r="V1485" i="6"/>
  <c r="V1421" i="6"/>
  <c r="V1349" i="6"/>
  <c r="V1261" i="6"/>
  <c r="V1098" i="6"/>
  <c r="V1504" i="6"/>
  <c r="V1416" i="6"/>
  <c r="V1332" i="6"/>
  <c r="V1241" i="6"/>
  <c r="V1065" i="6"/>
  <c r="V1188" i="6"/>
  <c r="V1012" i="6"/>
  <c r="V1183" i="6"/>
  <c r="V1019" i="6"/>
  <c r="V946" i="6"/>
  <c r="V873" i="6"/>
  <c r="V695" i="6"/>
  <c r="V527" i="6"/>
  <c r="V1279" i="6"/>
  <c r="V1263" i="6"/>
  <c r="V1238" i="6"/>
  <c r="V1206" i="6"/>
  <c r="V1174" i="6"/>
  <c r="V1142" i="6"/>
  <c r="V1110" i="6"/>
  <c r="V1078" i="6"/>
  <c r="V1046" i="6"/>
  <c r="V1008" i="6"/>
  <c r="V944" i="6"/>
  <c r="V1782" i="6"/>
  <c r="V1766" i="6"/>
  <c r="V1750" i="6"/>
  <c r="V1734" i="6"/>
  <c r="V1718" i="6"/>
  <c r="V1702" i="6"/>
  <c r="V1686" i="6"/>
  <c r="V1670" i="6"/>
  <c r="V1654" i="6"/>
  <c r="V1638" i="6"/>
  <c r="V1622" i="6"/>
  <c r="V1606" i="6"/>
  <c r="V1590" i="6"/>
  <c r="V1574" i="6"/>
  <c r="V1558" i="6"/>
  <c r="V1542" i="6"/>
  <c r="V1526" i="6"/>
  <c r="V1510" i="6"/>
  <c r="V1494" i="6"/>
  <c r="V1478" i="6"/>
  <c r="V1462" i="6"/>
  <c r="V1446" i="6"/>
  <c r="V1430" i="6"/>
  <c r="V1414" i="6"/>
  <c r="V1398" i="6"/>
  <c r="V1382" i="6"/>
  <c r="V1366" i="6"/>
  <c r="V1350" i="6"/>
  <c r="V1334" i="6"/>
  <c r="V1318" i="6"/>
  <c r="V1302" i="6"/>
  <c r="V1286" i="6"/>
  <c r="V1253" i="6"/>
  <c r="V1189" i="6"/>
  <c r="V1125" i="6"/>
  <c r="V1061" i="6"/>
  <c r="V975" i="6"/>
  <c r="V1537" i="6"/>
  <c r="V1505" i="6"/>
  <c r="V1473" i="6"/>
  <c r="V1441" i="6"/>
  <c r="V1409" i="6"/>
  <c r="V1373" i="6"/>
  <c r="V1333" i="6"/>
  <c r="V1289" i="6"/>
  <c r="V1234" i="6"/>
  <c r="V1154" i="6"/>
  <c r="V1066" i="6"/>
  <c r="V936" i="6"/>
  <c r="V1488" i="6"/>
  <c r="V1444" i="6"/>
  <c r="V1400" i="6"/>
  <c r="V1360" i="6"/>
  <c r="V1316" i="6"/>
  <c r="V1272" i="6"/>
  <c r="V1209" i="6"/>
  <c r="V1121" i="6"/>
  <c r="V1033" i="6"/>
  <c r="V1240" i="6"/>
  <c r="V1156" i="6"/>
  <c r="V1064" i="6"/>
  <c r="V948" i="6"/>
  <c r="V1243" i="6"/>
  <c r="V1151" i="6"/>
  <c r="V1071" i="6"/>
  <c r="V955" i="6"/>
  <c r="V847" i="6"/>
  <c r="V882" i="6"/>
  <c r="V698" i="6"/>
  <c r="V785" i="6"/>
  <c r="V700" i="6"/>
  <c r="V518" i="6"/>
  <c r="V361" i="6"/>
  <c r="V7" i="6"/>
  <c r="V1275" i="6"/>
  <c r="V1259" i="6"/>
  <c r="V1230" i="6"/>
  <c r="V1198" i="6"/>
  <c r="V1166" i="6"/>
  <c r="V1134" i="6"/>
  <c r="V1102" i="6"/>
  <c r="V1070" i="6"/>
  <c r="V1038" i="6"/>
  <c r="V992" i="6"/>
  <c r="V928" i="6"/>
  <c r="V1778" i="6"/>
  <c r="V1762" i="6"/>
  <c r="V1746" i="6"/>
  <c r="V1730" i="6"/>
  <c r="V1714" i="6"/>
  <c r="V1698" i="6"/>
  <c r="V1682" i="6"/>
  <c r="V1666" i="6"/>
  <c r="V1650" i="6"/>
  <c r="V1634" i="6"/>
  <c r="V1618" i="6"/>
  <c r="V1602" i="6"/>
  <c r="V1586" i="6"/>
  <c r="V1570" i="6"/>
  <c r="V1554" i="6"/>
  <c r="V1538" i="6"/>
  <c r="V1522" i="6"/>
  <c r="V1506" i="6"/>
  <c r="V1490" i="6"/>
  <c r="V1474" i="6"/>
  <c r="V1458" i="6"/>
  <c r="V1442" i="6"/>
  <c r="V1426" i="6"/>
  <c r="V1410" i="6"/>
  <c r="V1394" i="6"/>
  <c r="V1378" i="6"/>
  <c r="V1362" i="6"/>
  <c r="V1346" i="6"/>
  <c r="V1330" i="6"/>
  <c r="V1314" i="6"/>
  <c r="V1298" i="6"/>
  <c r="V1282" i="6"/>
  <c r="V1245" i="6"/>
  <c r="V1181" i="6"/>
  <c r="V1117" i="6"/>
  <c r="V1053" i="6"/>
  <c r="V959" i="6"/>
  <c r="V1533" i="6"/>
  <c r="V1501" i="6"/>
  <c r="V1469" i="6"/>
  <c r="V1437" i="6"/>
  <c r="V1405" i="6"/>
  <c r="V1369" i="6"/>
  <c r="V1325" i="6"/>
  <c r="V1285" i="6"/>
  <c r="V1226" i="6"/>
  <c r="V1138" i="6"/>
  <c r="V1058" i="6"/>
  <c r="V920" i="6"/>
  <c r="V1480" i="6"/>
  <c r="V1440" i="6"/>
  <c r="V1396" i="6"/>
  <c r="V1352" i="6"/>
  <c r="V1312" i="6"/>
  <c r="V1268" i="6"/>
  <c r="V1193" i="6"/>
  <c r="V1113" i="6"/>
  <c r="V1025" i="6"/>
  <c r="V1224" i="6"/>
  <c r="V1144" i="6"/>
  <c r="V1060" i="6"/>
  <c r="V916" i="6"/>
  <c r="V1231" i="6"/>
  <c r="V1147" i="6"/>
  <c r="V1055" i="6"/>
  <c r="V931" i="6"/>
  <c r="V839" i="6"/>
  <c r="V850" i="6"/>
  <c r="V1001" i="6"/>
  <c r="V781" i="6"/>
  <c r="V783" i="6"/>
  <c r="V450" i="6"/>
  <c r="V668" i="6"/>
  <c r="V26" i="6"/>
  <c r="V1278" i="6"/>
  <c r="V1262" i="6"/>
  <c r="V1237" i="6"/>
  <c r="V1205" i="6"/>
  <c r="V1173" i="6"/>
  <c r="V1141" i="6"/>
  <c r="V1109" i="6"/>
  <c r="V1077" i="6"/>
  <c r="V1045" i="6"/>
  <c r="V1007" i="6"/>
  <c r="V943" i="6"/>
  <c r="V1545" i="6"/>
  <c r="V1529" i="6"/>
  <c r="V1513" i="6"/>
  <c r="V1497" i="6"/>
  <c r="V1481" i="6"/>
  <c r="V1465" i="6"/>
  <c r="V1449" i="6"/>
  <c r="V1433" i="6"/>
  <c r="V1417" i="6"/>
  <c r="V1401" i="6"/>
  <c r="V1385" i="6"/>
  <c r="V1365" i="6"/>
  <c r="V1341" i="6"/>
  <c r="V1321" i="6"/>
  <c r="V1301" i="6"/>
  <c r="V1277" i="6"/>
  <c r="V1257" i="6"/>
  <c r="V1218" i="6"/>
  <c r="V1170" i="6"/>
  <c r="V1130" i="6"/>
  <c r="V1090" i="6"/>
  <c r="V1042" i="6"/>
  <c r="V984" i="6"/>
  <c r="V904" i="6"/>
  <c r="V1496" i="6"/>
  <c r="V1476" i="6"/>
  <c r="V1456" i="6"/>
  <c r="V1432" i="6"/>
  <c r="V1412" i="6"/>
  <c r="V1392" i="6"/>
  <c r="V1368" i="6"/>
  <c r="V1348" i="6"/>
  <c r="V1328" i="6"/>
  <c r="V1304" i="6"/>
  <c r="V1284" i="6"/>
  <c r="V1264" i="6"/>
  <c r="V1225" i="6"/>
  <c r="V1185" i="6"/>
  <c r="V1145" i="6"/>
  <c r="V1097" i="6"/>
  <c r="V1057" i="6"/>
  <c r="V1015" i="6"/>
  <c r="V887" i="6"/>
  <c r="V1220" i="6"/>
  <c r="V1176" i="6"/>
  <c r="V1128" i="6"/>
  <c r="V1092" i="6"/>
  <c r="V1048" i="6"/>
  <c r="V980" i="6"/>
  <c r="V908" i="6"/>
  <c r="V820" i="6"/>
  <c r="V1215" i="6"/>
  <c r="V1179" i="6"/>
  <c r="V1135" i="6"/>
  <c r="V1087" i="6"/>
  <c r="V1051" i="6"/>
  <c r="V995" i="6"/>
  <c r="V899" i="6"/>
  <c r="V811" i="6"/>
  <c r="V1010" i="6"/>
  <c r="V914" i="6"/>
  <c r="V846" i="6"/>
  <c r="V746" i="6"/>
  <c r="V957" i="6"/>
  <c r="V865" i="6"/>
  <c r="V745" i="6"/>
  <c r="V744" i="6"/>
  <c r="V779" i="6"/>
  <c r="V614" i="6"/>
  <c r="V358" i="6"/>
  <c r="V521" i="6"/>
  <c r="V536" i="6"/>
  <c r="V363" i="6"/>
  <c r="V301" i="6"/>
  <c r="V1274" i="6"/>
  <c r="V1258" i="6"/>
  <c r="V1229" i="6"/>
  <c r="V1197" i="6"/>
  <c r="V1165" i="6"/>
  <c r="V1133" i="6"/>
  <c r="V1101" i="6"/>
  <c r="V1069" i="6"/>
  <c r="V1037" i="6"/>
  <c r="V991" i="6"/>
  <c r="V927" i="6"/>
  <c r="V1541" i="6"/>
  <c r="V1525" i="6"/>
  <c r="V1509" i="6"/>
  <c r="V1493" i="6"/>
  <c r="V1477" i="6"/>
  <c r="V1461" i="6"/>
  <c r="V1445" i="6"/>
  <c r="V1429" i="6"/>
  <c r="V1413" i="6"/>
  <c r="V1397" i="6"/>
  <c r="V1381" i="6"/>
  <c r="V1357" i="6"/>
  <c r="V1337" i="6"/>
  <c r="V1317" i="6"/>
  <c r="V1293" i="6"/>
  <c r="V1273" i="6"/>
  <c r="V1250" i="6"/>
  <c r="V1202" i="6"/>
  <c r="V1162" i="6"/>
  <c r="V1122" i="6"/>
  <c r="V1074" i="6"/>
  <c r="V1034" i="6"/>
  <c r="V968" i="6"/>
  <c r="V1512" i="6"/>
  <c r="V1492" i="6"/>
  <c r="V1472" i="6"/>
  <c r="V1448" i="6"/>
  <c r="V1428" i="6"/>
  <c r="V1408" i="6"/>
  <c r="V1384" i="6"/>
  <c r="V1364" i="6"/>
  <c r="V1344" i="6"/>
  <c r="V1320" i="6"/>
  <c r="V1300" i="6"/>
  <c r="V1280" i="6"/>
  <c r="V1256" i="6"/>
  <c r="V1217" i="6"/>
  <c r="V1177" i="6"/>
  <c r="V1129" i="6"/>
  <c r="V1089" i="6"/>
  <c r="V1049" i="6"/>
  <c r="V983" i="6"/>
  <c r="V1252" i="6"/>
  <c r="V1208" i="6"/>
  <c r="V1160" i="6"/>
  <c r="V1124" i="6"/>
  <c r="V1080" i="6"/>
  <c r="V1032" i="6"/>
  <c r="V972" i="6"/>
  <c r="V884" i="6"/>
  <c r="V1247" i="6"/>
  <c r="V1211" i="6"/>
  <c r="V1167" i="6"/>
  <c r="V1119" i="6"/>
  <c r="V1083" i="6"/>
  <c r="V1039" i="6"/>
  <c r="V963" i="6"/>
  <c r="V891" i="6"/>
  <c r="V832" i="6"/>
  <c r="V978" i="6"/>
  <c r="V910" i="6"/>
  <c r="V818" i="6"/>
  <c r="V702" i="6"/>
  <c r="V953" i="6"/>
  <c r="V829" i="6"/>
  <c r="V701" i="6"/>
  <c r="V736" i="6"/>
  <c r="V743" i="6"/>
  <c r="V534" i="6"/>
  <c r="V354" i="6"/>
  <c r="V441" i="6"/>
  <c r="V348" i="6"/>
  <c r="V327" i="6"/>
  <c r="V41" i="6"/>
  <c r="V1377" i="6"/>
  <c r="V1361" i="6"/>
  <c r="V1345" i="6"/>
  <c r="V1329" i="6"/>
  <c r="V1313" i="6"/>
  <c r="V1297" i="6"/>
  <c r="V1281" i="6"/>
  <c r="V1265" i="6"/>
  <c r="V1242" i="6"/>
  <c r="V1210" i="6"/>
  <c r="V1178" i="6"/>
  <c r="V1146" i="6"/>
  <c r="V1114" i="6"/>
  <c r="V1082" i="6"/>
  <c r="V1050" i="6"/>
  <c r="V1016" i="6"/>
  <c r="V952" i="6"/>
  <c r="V888" i="6"/>
  <c r="V1500" i="6"/>
  <c r="V1484" i="6"/>
  <c r="V1468" i="6"/>
  <c r="V1452" i="6"/>
  <c r="V1436" i="6"/>
  <c r="V1420" i="6"/>
  <c r="V1404" i="6"/>
  <c r="V1388" i="6"/>
  <c r="V1372" i="6"/>
  <c r="V1356" i="6"/>
  <c r="V1340" i="6"/>
  <c r="V1324" i="6"/>
  <c r="V1308" i="6"/>
  <c r="V1292" i="6"/>
  <c r="V1276" i="6"/>
  <c r="V1260" i="6"/>
  <c r="V1233" i="6"/>
  <c r="V1201" i="6"/>
  <c r="V1169" i="6"/>
  <c r="V1137" i="6"/>
  <c r="V1105" i="6"/>
  <c r="V1073" i="6"/>
  <c r="V1041" i="6"/>
  <c r="V999" i="6"/>
  <c r="V935" i="6"/>
  <c r="V1236" i="6"/>
  <c r="V1204" i="6"/>
  <c r="V1172" i="6"/>
  <c r="V1140" i="6"/>
  <c r="V1108" i="6"/>
  <c r="V1076" i="6"/>
  <c r="V1044" i="6"/>
  <c r="V1004" i="6"/>
  <c r="V940" i="6"/>
  <c r="V876" i="6"/>
  <c r="V812" i="6"/>
  <c r="V1227" i="6"/>
  <c r="V1195" i="6"/>
  <c r="V1163" i="6"/>
  <c r="V1131" i="6"/>
  <c r="V1099" i="6"/>
  <c r="V1067" i="6"/>
  <c r="V1035" i="6"/>
  <c r="V987" i="6"/>
  <c r="V923" i="6"/>
  <c r="V859" i="6"/>
  <c r="V824" i="6"/>
  <c r="V1006" i="6"/>
  <c r="V942" i="6"/>
  <c r="V878" i="6"/>
  <c r="V814" i="6"/>
  <c r="V742" i="6"/>
  <c r="V993" i="6"/>
  <c r="V909" i="6"/>
  <c r="V825" i="6"/>
  <c r="V737" i="6"/>
  <c r="V780" i="6"/>
  <c r="V696" i="6"/>
  <c r="V735" i="6"/>
  <c r="V610" i="6"/>
  <c r="V438" i="6"/>
  <c r="V601" i="6"/>
  <c r="V437" i="6"/>
  <c r="V508" i="6"/>
  <c r="V495" i="6"/>
  <c r="V342" i="6"/>
  <c r="V320" i="6"/>
  <c r="V919" i="6"/>
  <c r="V1248" i="6"/>
  <c r="V1232" i="6"/>
  <c r="V1216" i="6"/>
  <c r="V1200" i="6"/>
  <c r="V1184" i="6"/>
  <c r="V1168" i="6"/>
  <c r="V1152" i="6"/>
  <c r="V1136" i="6"/>
  <c r="V1120" i="6"/>
  <c r="V1104" i="6"/>
  <c r="V1088" i="6"/>
  <c r="V1072" i="6"/>
  <c r="V1056" i="6"/>
  <c r="V1040" i="6"/>
  <c r="V1024" i="6"/>
  <c r="V996" i="6"/>
  <c r="V964" i="6"/>
  <c r="V932" i="6"/>
  <c r="V900" i="6"/>
  <c r="V868" i="6"/>
  <c r="V836" i="6"/>
  <c r="V1255" i="6"/>
  <c r="V1239" i="6"/>
  <c r="V1223" i="6"/>
  <c r="V1207" i="6"/>
  <c r="V1191" i="6"/>
  <c r="V1175" i="6"/>
  <c r="V1159" i="6"/>
  <c r="V1143" i="6"/>
  <c r="V1127" i="6"/>
  <c r="V1111" i="6"/>
  <c r="V1095" i="6"/>
  <c r="V1079" i="6"/>
  <c r="V1063" i="6"/>
  <c r="V1047" i="6"/>
  <c r="V1031" i="6"/>
  <c r="V1011" i="6"/>
  <c r="V979" i="6"/>
  <c r="V947" i="6"/>
  <c r="V915" i="6"/>
  <c r="V883" i="6"/>
  <c r="V851" i="6"/>
  <c r="V864" i="6"/>
  <c r="V879" i="6"/>
  <c r="V815" i="6"/>
  <c r="V994" i="6"/>
  <c r="V962" i="6"/>
  <c r="V930" i="6"/>
  <c r="V898" i="6"/>
  <c r="V866" i="6"/>
  <c r="V834" i="6"/>
  <c r="V802" i="6"/>
  <c r="V766" i="6"/>
  <c r="V726" i="6"/>
  <c r="V682" i="6"/>
  <c r="V977" i="6"/>
  <c r="V937" i="6"/>
  <c r="V893" i="6"/>
  <c r="V849" i="6"/>
  <c r="V809" i="6"/>
  <c r="V765" i="6"/>
  <c r="V721" i="6"/>
  <c r="V680" i="6"/>
  <c r="V764" i="6"/>
  <c r="V720" i="6"/>
  <c r="V678" i="6"/>
  <c r="V763" i="6"/>
  <c r="V719" i="6"/>
  <c r="V662" i="6"/>
  <c r="V578" i="6"/>
  <c r="V486" i="6"/>
  <c r="V406" i="6"/>
  <c r="V661" i="6"/>
  <c r="V569" i="6"/>
  <c r="V489" i="6"/>
  <c r="V405" i="6"/>
  <c r="V604" i="6"/>
  <c r="V444" i="6"/>
  <c r="V619" i="6"/>
  <c r="V431" i="6"/>
  <c r="V199" i="6"/>
  <c r="V214" i="6"/>
  <c r="V173" i="6"/>
  <c r="V192" i="6"/>
  <c r="V903" i="6"/>
  <c r="V1244" i="6"/>
  <c r="V1228" i="6"/>
  <c r="V1212" i="6"/>
  <c r="V1196" i="6"/>
  <c r="V1180" i="6"/>
  <c r="V1164" i="6"/>
  <c r="V1148" i="6"/>
  <c r="V1132" i="6"/>
  <c r="V1116" i="6"/>
  <c r="V1100" i="6"/>
  <c r="V1084" i="6"/>
  <c r="V1068" i="6"/>
  <c r="V1052" i="6"/>
  <c r="V1036" i="6"/>
  <c r="V1020" i="6"/>
  <c r="V988" i="6"/>
  <c r="V956" i="6"/>
  <c r="V924" i="6"/>
  <c r="V892" i="6"/>
  <c r="V860" i="6"/>
  <c r="V828" i="6"/>
  <c r="V1251" i="6"/>
  <c r="V1235" i="6"/>
  <c r="V1219" i="6"/>
  <c r="V1203" i="6"/>
  <c r="V1187" i="6"/>
  <c r="V1171" i="6"/>
  <c r="V1155" i="6"/>
  <c r="V1139" i="6"/>
  <c r="V1123" i="6"/>
  <c r="V1107" i="6"/>
  <c r="V1091" i="6"/>
  <c r="V1075" i="6"/>
  <c r="V1059" i="6"/>
  <c r="V1043" i="6"/>
  <c r="V1027" i="6"/>
  <c r="V1003" i="6"/>
  <c r="V971" i="6"/>
  <c r="V939" i="6"/>
  <c r="V907" i="6"/>
  <c r="V875" i="6"/>
  <c r="V843" i="6"/>
  <c r="V856" i="6"/>
  <c r="V871" i="6"/>
  <c r="V807" i="6"/>
  <c r="V990" i="6"/>
  <c r="V958" i="6"/>
  <c r="V926" i="6"/>
  <c r="V894" i="6"/>
  <c r="V862" i="6"/>
  <c r="V830" i="6"/>
  <c r="V798" i="6"/>
  <c r="V762" i="6"/>
  <c r="V718" i="6"/>
  <c r="V1017" i="6"/>
  <c r="V973" i="6"/>
  <c r="V929" i="6"/>
  <c r="V889" i="6"/>
  <c r="V845" i="6"/>
  <c r="V801" i="6"/>
  <c r="V761" i="6"/>
  <c r="V717" i="6"/>
  <c r="V800" i="6"/>
  <c r="V760" i="6"/>
  <c r="V716" i="6"/>
  <c r="V799" i="6"/>
  <c r="V759" i="6"/>
  <c r="V715" i="6"/>
  <c r="V646" i="6"/>
  <c r="V566" i="6"/>
  <c r="V482" i="6"/>
  <c r="V390" i="6"/>
  <c r="V649" i="6"/>
  <c r="V565" i="6"/>
  <c r="V473" i="6"/>
  <c r="V393" i="6"/>
  <c r="V600" i="6"/>
  <c r="V412" i="6"/>
  <c r="V591" i="6"/>
  <c r="V427" i="6"/>
  <c r="V135" i="6"/>
  <c r="V154" i="6"/>
  <c r="V169" i="6"/>
  <c r="V128" i="6"/>
  <c r="V835" i="6"/>
  <c r="V880" i="6"/>
  <c r="V848" i="6"/>
  <c r="V816" i="6"/>
  <c r="V863" i="6"/>
  <c r="V831" i="6"/>
  <c r="V1018" i="6"/>
  <c r="V1002" i="6"/>
  <c r="V986" i="6"/>
  <c r="V970" i="6"/>
  <c r="V954" i="6"/>
  <c r="V938" i="6"/>
  <c r="V922" i="6"/>
  <c r="V906" i="6"/>
  <c r="V890" i="6"/>
  <c r="V874" i="6"/>
  <c r="V858" i="6"/>
  <c r="V842" i="6"/>
  <c r="V826" i="6"/>
  <c r="V810" i="6"/>
  <c r="V794" i="6"/>
  <c r="V778" i="6"/>
  <c r="V758" i="6"/>
  <c r="V734" i="6"/>
  <c r="V714" i="6"/>
  <c r="V694" i="6"/>
  <c r="V1009" i="6"/>
  <c r="V989" i="6"/>
  <c r="V969" i="6"/>
  <c r="V945" i="6"/>
  <c r="V925" i="6"/>
  <c r="V905" i="6"/>
  <c r="V881" i="6"/>
  <c r="V861" i="6"/>
  <c r="V841" i="6"/>
  <c r="V817" i="6"/>
  <c r="V797" i="6"/>
  <c r="V777" i="6"/>
  <c r="V753" i="6"/>
  <c r="V733" i="6"/>
  <c r="V713" i="6"/>
  <c r="V689" i="6"/>
  <c r="V796" i="6"/>
  <c r="V776" i="6"/>
  <c r="V752" i="6"/>
  <c r="V732" i="6"/>
  <c r="V712" i="6"/>
  <c r="V688" i="6"/>
  <c r="V795" i="6"/>
  <c r="V775" i="6"/>
  <c r="V751" i="6"/>
  <c r="V731" i="6"/>
  <c r="V711" i="6"/>
  <c r="V676" i="6"/>
  <c r="V642" i="6"/>
  <c r="V598" i="6"/>
  <c r="V550" i="6"/>
  <c r="V514" i="6"/>
  <c r="V470" i="6"/>
  <c r="V422" i="6"/>
  <c r="V386" i="6"/>
  <c r="V681" i="6"/>
  <c r="V633" i="6"/>
  <c r="V597" i="6"/>
  <c r="V553" i="6"/>
  <c r="V505" i="6"/>
  <c r="V469" i="6"/>
  <c r="V425" i="6"/>
  <c r="V377" i="6"/>
  <c r="V664" i="6"/>
  <c r="V572" i="6"/>
  <c r="V476" i="6"/>
  <c r="V408" i="6"/>
  <c r="V655" i="6"/>
  <c r="V559" i="6"/>
  <c r="V491" i="6"/>
  <c r="V399" i="6"/>
  <c r="V263" i="6"/>
  <c r="V131" i="6"/>
  <c r="V282" i="6"/>
  <c r="V90" i="6"/>
  <c r="V297" i="6"/>
  <c r="V109" i="6"/>
  <c r="V256" i="6"/>
  <c r="V124" i="6"/>
  <c r="V827" i="6"/>
  <c r="V872" i="6"/>
  <c r="V840" i="6"/>
  <c r="V808" i="6"/>
  <c r="V855" i="6"/>
  <c r="V823" i="6"/>
  <c r="V1014" i="6"/>
  <c r="V998" i="6"/>
  <c r="V982" i="6"/>
  <c r="V966" i="6"/>
  <c r="V950" i="6"/>
  <c r="V934" i="6"/>
  <c r="V918" i="6"/>
  <c r="V902" i="6"/>
  <c r="V886" i="6"/>
  <c r="V870" i="6"/>
  <c r="V854" i="6"/>
  <c r="V838" i="6"/>
  <c r="V822" i="6"/>
  <c r="V806" i="6"/>
  <c r="V790" i="6"/>
  <c r="V774" i="6"/>
  <c r="V750" i="6"/>
  <c r="V730" i="6"/>
  <c r="V710" i="6"/>
  <c r="V686" i="6"/>
  <c r="V1005" i="6"/>
  <c r="V985" i="6"/>
  <c r="V961" i="6"/>
  <c r="V941" i="6"/>
  <c r="V921" i="6"/>
  <c r="V897" i="6"/>
  <c r="V877" i="6"/>
  <c r="V857" i="6"/>
  <c r="V833" i="6"/>
  <c r="V813" i="6"/>
  <c r="V793" i="6"/>
  <c r="V769" i="6"/>
  <c r="V749" i="6"/>
  <c r="V729" i="6"/>
  <c r="V705" i="6"/>
  <c r="V685" i="6"/>
  <c r="V792" i="6"/>
  <c r="V768" i="6"/>
  <c r="V748" i="6"/>
  <c r="V728" i="6"/>
  <c r="V704" i="6"/>
  <c r="V684" i="6"/>
  <c r="V791" i="6"/>
  <c r="V767" i="6"/>
  <c r="V747" i="6"/>
  <c r="V727" i="6"/>
  <c r="V703" i="6"/>
  <c r="V674" i="6"/>
  <c r="V630" i="6"/>
  <c r="V582" i="6"/>
  <c r="V546" i="6"/>
  <c r="V502" i="6"/>
  <c r="V454" i="6"/>
  <c r="V418" i="6"/>
  <c r="V374" i="6"/>
  <c r="V665" i="6"/>
  <c r="V629" i="6"/>
  <c r="V585" i="6"/>
  <c r="V537" i="6"/>
  <c r="V501" i="6"/>
  <c r="V457" i="6"/>
  <c r="V409" i="6"/>
  <c r="V373" i="6"/>
  <c r="V636" i="6"/>
  <c r="V540" i="6"/>
  <c r="V472" i="6"/>
  <c r="V380" i="6"/>
  <c r="V623" i="6"/>
  <c r="V555" i="6"/>
  <c r="V463" i="6"/>
  <c r="V367" i="6"/>
  <c r="V259" i="6"/>
  <c r="V71" i="6"/>
  <c r="V218" i="6"/>
  <c r="V86" i="6"/>
  <c r="V237" i="6"/>
  <c r="V45" i="6"/>
  <c r="V252" i="6"/>
  <c r="V64" i="6"/>
  <c r="V770" i="6"/>
  <c r="V754" i="6"/>
  <c r="V738" i="6"/>
  <c r="V722" i="6"/>
  <c r="V706" i="6"/>
  <c r="V690" i="6"/>
  <c r="V1013" i="6"/>
  <c r="V997" i="6"/>
  <c r="V981" i="6"/>
  <c r="V965" i="6"/>
  <c r="V949" i="6"/>
  <c r="V933" i="6"/>
  <c r="V917" i="6"/>
  <c r="V901" i="6"/>
  <c r="V885" i="6"/>
  <c r="V869" i="6"/>
  <c r="V853" i="6"/>
  <c r="V837" i="6"/>
  <c r="V821" i="6"/>
  <c r="V805" i="6"/>
  <c r="V789" i="6"/>
  <c r="V773" i="6"/>
  <c r="V757" i="6"/>
  <c r="V741" i="6"/>
  <c r="V725" i="6"/>
  <c r="V709" i="6"/>
  <c r="V693" i="6"/>
  <c r="V804" i="6"/>
  <c r="V788" i="6"/>
  <c r="V772" i="6"/>
  <c r="V756" i="6"/>
  <c r="V740" i="6"/>
  <c r="V724" i="6"/>
  <c r="V708" i="6"/>
  <c r="V692" i="6"/>
  <c r="V803" i="6"/>
  <c r="V787" i="6"/>
  <c r="V771" i="6"/>
  <c r="V755" i="6"/>
  <c r="V739" i="6"/>
  <c r="V723" i="6"/>
  <c r="V707" i="6"/>
  <c r="V691" i="6"/>
  <c r="V658" i="6"/>
  <c r="V626" i="6"/>
  <c r="V594" i="6"/>
  <c r="V562" i="6"/>
  <c r="V530" i="6"/>
  <c r="V498" i="6"/>
  <c r="V466" i="6"/>
  <c r="V434" i="6"/>
  <c r="V402" i="6"/>
  <c r="V370" i="6"/>
  <c r="V677" i="6"/>
  <c r="V645" i="6"/>
  <c r="V613" i="6"/>
  <c r="V581" i="6"/>
  <c r="V549" i="6"/>
  <c r="V517" i="6"/>
  <c r="V485" i="6"/>
  <c r="V453" i="6"/>
  <c r="V421" i="6"/>
  <c r="V389" i="6"/>
  <c r="V357" i="6"/>
  <c r="V632" i="6"/>
  <c r="V568" i="6"/>
  <c r="V504" i="6"/>
  <c r="V440" i="6"/>
  <c r="V376" i="6"/>
  <c r="V651" i="6"/>
  <c r="V587" i="6"/>
  <c r="V523" i="6"/>
  <c r="V459" i="6"/>
  <c r="V395" i="6"/>
  <c r="V323" i="6"/>
  <c r="V195" i="6"/>
  <c r="V67" i="6"/>
  <c r="V278" i="6"/>
  <c r="V150" i="6"/>
  <c r="V22" i="6"/>
  <c r="V233" i="6"/>
  <c r="V105" i="6"/>
  <c r="V316" i="6"/>
  <c r="V188" i="6"/>
  <c r="V60" i="6"/>
  <c r="V687" i="6"/>
  <c r="V670" i="6"/>
  <c r="V654" i="6"/>
  <c r="V638" i="6"/>
  <c r="V622" i="6"/>
  <c r="V606" i="6"/>
  <c r="V590" i="6"/>
  <c r="V574" i="6"/>
  <c r="V558" i="6"/>
  <c r="V542" i="6"/>
  <c r="V526" i="6"/>
  <c r="V510" i="6"/>
  <c r="V494" i="6"/>
  <c r="V478" i="6"/>
  <c r="V462" i="6"/>
  <c r="V446" i="6"/>
  <c r="V430" i="6"/>
  <c r="V414" i="6"/>
  <c r="V398" i="6"/>
  <c r="V382" i="6"/>
  <c r="V366" i="6"/>
  <c r="V350" i="6"/>
  <c r="V673" i="6"/>
  <c r="V657" i="6"/>
  <c r="V641" i="6"/>
  <c r="V625" i="6"/>
  <c r="V609" i="6"/>
  <c r="V593" i="6"/>
  <c r="V577" i="6"/>
  <c r="V561" i="6"/>
  <c r="V545" i="6"/>
  <c r="V529" i="6"/>
  <c r="V513" i="6"/>
  <c r="V497" i="6"/>
  <c r="V481" i="6"/>
  <c r="V465" i="6"/>
  <c r="V449" i="6"/>
  <c r="V433" i="6"/>
  <c r="V417" i="6"/>
  <c r="V401" i="6"/>
  <c r="V385" i="6"/>
  <c r="V369" i="6"/>
  <c r="V353" i="6"/>
  <c r="V652" i="6"/>
  <c r="V620" i="6"/>
  <c r="V588" i="6"/>
  <c r="V556" i="6"/>
  <c r="V524" i="6"/>
  <c r="V492" i="6"/>
  <c r="V460" i="6"/>
  <c r="V428" i="6"/>
  <c r="V396" i="6"/>
  <c r="V364" i="6"/>
  <c r="V671" i="6"/>
  <c r="V639" i="6"/>
  <c r="V607" i="6"/>
  <c r="V575" i="6"/>
  <c r="V543" i="6"/>
  <c r="V511" i="6"/>
  <c r="V479" i="6"/>
  <c r="V447" i="6"/>
  <c r="V415" i="6"/>
  <c r="V383" i="6"/>
  <c r="V351" i="6"/>
  <c r="V295" i="6"/>
  <c r="V231" i="6"/>
  <c r="V167" i="6"/>
  <c r="V103" i="6"/>
  <c r="V39" i="6"/>
  <c r="V314" i="6"/>
  <c r="V250" i="6"/>
  <c r="V186" i="6"/>
  <c r="V122" i="6"/>
  <c r="V58" i="6"/>
  <c r="V333" i="6"/>
  <c r="V269" i="6"/>
  <c r="V205" i="6"/>
  <c r="V141" i="6"/>
  <c r="V77" i="6"/>
  <c r="V13" i="6"/>
  <c r="V288" i="6"/>
  <c r="V224" i="6"/>
  <c r="V160" i="6"/>
  <c r="V96" i="6"/>
  <c r="V32" i="6"/>
  <c r="V683" i="6"/>
  <c r="V666" i="6"/>
  <c r="V650" i="6"/>
  <c r="V634" i="6"/>
  <c r="V618" i="6"/>
  <c r="V602" i="6"/>
  <c r="V586" i="6"/>
  <c r="V570" i="6"/>
  <c r="V554" i="6"/>
  <c r="V538" i="6"/>
  <c r="V522" i="6"/>
  <c r="V506" i="6"/>
  <c r="V490" i="6"/>
  <c r="V474" i="6"/>
  <c r="V458" i="6"/>
  <c r="V442" i="6"/>
  <c r="V426" i="6"/>
  <c r="V410" i="6"/>
  <c r="V394" i="6"/>
  <c r="V378" i="6"/>
  <c r="V362" i="6"/>
  <c r="V346" i="6"/>
  <c r="V669" i="6"/>
  <c r="V653" i="6"/>
  <c r="V637" i="6"/>
  <c r="V621" i="6"/>
  <c r="V605" i="6"/>
  <c r="V589" i="6"/>
  <c r="V573" i="6"/>
  <c r="V557" i="6"/>
  <c r="V541" i="6"/>
  <c r="V525" i="6"/>
  <c r="V509" i="6"/>
  <c r="V493" i="6"/>
  <c r="V477" i="6"/>
  <c r="V461" i="6"/>
  <c r="V445" i="6"/>
  <c r="V429" i="6"/>
  <c r="V413" i="6"/>
  <c r="V397" i="6"/>
  <c r="V381" i="6"/>
  <c r="V365" i="6"/>
  <c r="V349" i="6"/>
  <c r="V648" i="6"/>
  <c r="V616" i="6"/>
  <c r="V584" i="6"/>
  <c r="V552" i="6"/>
  <c r="V520" i="6"/>
  <c r="V488" i="6"/>
  <c r="V456" i="6"/>
  <c r="V424" i="6"/>
  <c r="V392" i="6"/>
  <c r="V360" i="6"/>
  <c r="V667" i="6"/>
  <c r="V635" i="6"/>
  <c r="V603" i="6"/>
  <c r="V571" i="6"/>
  <c r="V539" i="6"/>
  <c r="V507" i="6"/>
  <c r="V475" i="6"/>
  <c r="V443" i="6"/>
  <c r="V411" i="6"/>
  <c r="V379" i="6"/>
  <c r="V347" i="6"/>
  <c r="V291" i="6"/>
  <c r="V227" i="6"/>
  <c r="V163" i="6"/>
  <c r="V99" i="6"/>
  <c r="V35" i="6"/>
  <c r="V310" i="6"/>
  <c r="V246" i="6"/>
  <c r="V182" i="6"/>
  <c r="V118" i="6"/>
  <c r="V54" i="6"/>
  <c r="V329" i="6"/>
  <c r="V265" i="6"/>
  <c r="V201" i="6"/>
  <c r="V137" i="6"/>
  <c r="V73" i="6"/>
  <c r="V9" i="6"/>
  <c r="V284" i="6"/>
  <c r="V220" i="6"/>
  <c r="V156" i="6"/>
  <c r="V92" i="6"/>
  <c r="V28" i="6"/>
  <c r="V345" i="6"/>
  <c r="V660" i="6"/>
  <c r="V644" i="6"/>
  <c r="V628" i="6"/>
  <c r="V612" i="6"/>
  <c r="V596" i="6"/>
  <c r="V580" i="6"/>
  <c r="V564" i="6"/>
  <c r="V548" i="6"/>
  <c r="V532" i="6"/>
  <c r="V516" i="6"/>
  <c r="V500" i="6"/>
  <c r="V484" i="6"/>
  <c r="V468" i="6"/>
  <c r="V452" i="6"/>
  <c r="V436" i="6"/>
  <c r="V420" i="6"/>
  <c r="V404" i="6"/>
  <c r="V388" i="6"/>
  <c r="V372" i="6"/>
  <c r="V356" i="6"/>
  <c r="V679" i="6"/>
  <c r="V663" i="6"/>
  <c r="V647" i="6"/>
  <c r="V631" i="6"/>
  <c r="V615" i="6"/>
  <c r="V599" i="6"/>
  <c r="V583" i="6"/>
  <c r="V567" i="6"/>
  <c r="V551" i="6"/>
  <c r="V535" i="6"/>
  <c r="V519" i="6"/>
  <c r="V503" i="6"/>
  <c r="V487" i="6"/>
  <c r="V471" i="6"/>
  <c r="V455" i="6"/>
  <c r="V439" i="6"/>
  <c r="V423" i="6"/>
  <c r="V407" i="6"/>
  <c r="V391" i="6"/>
  <c r="V375" i="6"/>
  <c r="V359" i="6"/>
  <c r="V343" i="6"/>
  <c r="V311" i="6"/>
  <c r="V279" i="6"/>
  <c r="V247" i="6"/>
  <c r="V215" i="6"/>
  <c r="V183" i="6"/>
  <c r="V151" i="6"/>
  <c r="V119" i="6"/>
  <c r="V87" i="6"/>
  <c r="V55" i="6"/>
  <c r="V23" i="6"/>
  <c r="V330" i="6"/>
  <c r="V298" i="6"/>
  <c r="V266" i="6"/>
  <c r="V234" i="6"/>
  <c r="V202" i="6"/>
  <c r="V170" i="6"/>
  <c r="V138" i="6"/>
  <c r="V106" i="6"/>
  <c r="V74" i="6"/>
  <c r="V42" i="6"/>
  <c r="V10" i="6"/>
  <c r="V317" i="6"/>
  <c r="V285" i="6"/>
  <c r="V253" i="6"/>
  <c r="V221" i="6"/>
  <c r="V189" i="6"/>
  <c r="V157" i="6"/>
  <c r="V125" i="6"/>
  <c r="V93" i="6"/>
  <c r="V61" i="6"/>
  <c r="V29" i="6"/>
  <c r="V336" i="6"/>
  <c r="V304" i="6"/>
  <c r="V272" i="6"/>
  <c r="V240" i="6"/>
  <c r="V208" i="6"/>
  <c r="V176" i="6"/>
  <c r="V144" i="6"/>
  <c r="V112" i="6"/>
  <c r="V80" i="6"/>
  <c r="V48" i="6"/>
  <c r="V16" i="6"/>
  <c r="V672" i="6"/>
  <c r="V656" i="6"/>
  <c r="V640" i="6"/>
  <c r="V624" i="6"/>
  <c r="V608" i="6"/>
  <c r="V592" i="6"/>
  <c r="V576" i="6"/>
  <c r="V560" i="6"/>
  <c r="V544" i="6"/>
  <c r="V528" i="6"/>
  <c r="V512" i="6"/>
  <c r="V496" i="6"/>
  <c r="V480" i="6"/>
  <c r="V464" i="6"/>
  <c r="V448" i="6"/>
  <c r="V432" i="6"/>
  <c r="V416" i="6"/>
  <c r="V400" i="6"/>
  <c r="V384" i="6"/>
  <c r="V368" i="6"/>
  <c r="V352" i="6"/>
  <c r="V675" i="6"/>
  <c r="V659" i="6"/>
  <c r="V643" i="6"/>
  <c r="V627" i="6"/>
  <c r="V611" i="6"/>
  <c r="V595" i="6"/>
  <c r="V579" i="6"/>
  <c r="V563" i="6"/>
  <c r="V547" i="6"/>
  <c r="V531" i="6"/>
  <c r="V515" i="6"/>
  <c r="V499" i="6"/>
  <c r="V483" i="6"/>
  <c r="V467" i="6"/>
  <c r="V451" i="6"/>
  <c r="V435" i="6"/>
  <c r="V419" i="6"/>
  <c r="V403" i="6"/>
  <c r="V387" i="6"/>
  <c r="V371" i="6"/>
  <c r="V355" i="6"/>
  <c r="V339" i="6"/>
  <c r="V307" i="6"/>
  <c r="V275" i="6"/>
  <c r="V243" i="6"/>
  <c r="V211" i="6"/>
  <c r="V179" i="6"/>
  <c r="V147" i="6"/>
  <c r="V115" i="6"/>
  <c r="V83" i="6"/>
  <c r="V51" i="6"/>
  <c r="V19" i="6"/>
  <c r="V326" i="6"/>
  <c r="V294" i="6"/>
  <c r="V262" i="6"/>
  <c r="V230" i="6"/>
  <c r="V198" i="6"/>
  <c r="V166" i="6"/>
  <c r="V134" i="6"/>
  <c r="V102" i="6"/>
  <c r="V70" i="6"/>
  <c r="V38" i="6"/>
  <c r="V6" i="6"/>
  <c r="V313" i="6"/>
  <c r="V281" i="6"/>
  <c r="V249" i="6"/>
  <c r="V217" i="6"/>
  <c r="V185" i="6"/>
  <c r="V153" i="6"/>
  <c r="V121" i="6"/>
  <c r="V89" i="6"/>
  <c r="V57" i="6"/>
  <c r="V25" i="6"/>
  <c r="V332" i="6"/>
  <c r="V300" i="6"/>
  <c r="V268" i="6"/>
  <c r="V236" i="6"/>
  <c r="V204" i="6"/>
  <c r="V172" i="6"/>
  <c r="V140" i="6"/>
  <c r="V108" i="6"/>
  <c r="V76" i="6"/>
  <c r="V44" i="6"/>
  <c r="V12" i="6"/>
  <c r="V335" i="6"/>
  <c r="V319" i="6"/>
  <c r="V303" i="6"/>
  <c r="V287" i="6"/>
  <c r="V271" i="6"/>
  <c r="V255" i="6"/>
  <c r="V239" i="6"/>
  <c r="V223" i="6"/>
  <c r="V207" i="6"/>
  <c r="V191" i="6"/>
  <c r="V175" i="6"/>
  <c r="V159" i="6"/>
  <c r="V143" i="6"/>
  <c r="V127" i="6"/>
  <c r="V111" i="6"/>
  <c r="V95" i="6"/>
  <c r="V79" i="6"/>
  <c r="V63" i="6"/>
  <c r="V47" i="6"/>
  <c r="V31" i="6"/>
  <c r="V15" i="6"/>
  <c r="V338" i="6"/>
  <c r="V322" i="6"/>
  <c r="V306" i="6"/>
  <c r="V290" i="6"/>
  <c r="V274" i="6"/>
  <c r="V258" i="6"/>
  <c r="V242" i="6"/>
  <c r="V226" i="6"/>
  <c r="V210" i="6"/>
  <c r="V194" i="6"/>
  <c r="V178" i="6"/>
  <c r="V162" i="6"/>
  <c r="V146" i="6"/>
  <c r="V130" i="6"/>
  <c r="V114" i="6"/>
  <c r="V98" i="6"/>
  <c r="V82" i="6"/>
  <c r="V66" i="6"/>
  <c r="V50" i="6"/>
  <c r="V34" i="6"/>
  <c r="V18" i="6"/>
  <c r="V341" i="6"/>
  <c r="V325" i="6"/>
  <c r="V309" i="6"/>
  <c r="V293" i="6"/>
  <c r="V277" i="6"/>
  <c r="V261" i="6"/>
  <c r="V245" i="6"/>
  <c r="V229" i="6"/>
  <c r="V213" i="6"/>
  <c r="V197" i="6"/>
  <c r="V181" i="6"/>
  <c r="V165" i="6"/>
  <c r="V149" i="6"/>
  <c r="V133" i="6"/>
  <c r="V117" i="6"/>
  <c r="V101" i="6"/>
  <c r="V85" i="6"/>
  <c r="V69" i="6"/>
  <c r="V53" i="6"/>
  <c r="V37" i="6"/>
  <c r="V21" i="6"/>
  <c r="V5" i="6"/>
  <c r="V328" i="6"/>
  <c r="V312" i="6"/>
  <c r="V296" i="6"/>
  <c r="V280" i="6"/>
  <c r="V264" i="6"/>
  <c r="V248" i="6"/>
  <c r="V232" i="6"/>
  <c r="V216" i="6"/>
  <c r="V200" i="6"/>
  <c r="V184" i="6"/>
  <c r="V168" i="6"/>
  <c r="V152" i="6"/>
  <c r="V136" i="6"/>
  <c r="V120" i="6"/>
  <c r="V104" i="6"/>
  <c r="V88" i="6"/>
  <c r="V72" i="6"/>
  <c r="V56" i="6"/>
  <c r="V40" i="6"/>
  <c r="V24" i="6"/>
  <c r="V8" i="6"/>
  <c r="V331" i="6"/>
  <c r="V315" i="6"/>
  <c r="V299" i="6"/>
  <c r="V283" i="6"/>
  <c r="V267" i="6"/>
  <c r="V251" i="6"/>
  <c r="V235" i="6"/>
  <c r="V219" i="6"/>
  <c r="V203" i="6"/>
  <c r="V187" i="6"/>
  <c r="V171" i="6"/>
  <c r="V155" i="6"/>
  <c r="V139" i="6"/>
  <c r="V123" i="6"/>
  <c r="V107" i="6"/>
  <c r="V91" i="6"/>
  <c r="V75" i="6"/>
  <c r="V59" i="6"/>
  <c r="V43" i="6"/>
  <c r="V27" i="6"/>
  <c r="V11" i="6"/>
  <c r="V334" i="6"/>
  <c r="V318" i="6"/>
  <c r="V302" i="6"/>
  <c r="V286" i="6"/>
  <c r="V270" i="6"/>
  <c r="V254" i="6"/>
  <c r="V238" i="6"/>
  <c r="V222" i="6"/>
  <c r="V206" i="6"/>
  <c r="V190" i="6"/>
  <c r="V174" i="6"/>
  <c r="V158" i="6"/>
  <c r="V142" i="6"/>
  <c r="V126" i="6"/>
  <c r="V110" i="6"/>
  <c r="V94" i="6"/>
  <c r="V78" i="6"/>
  <c r="V62" i="6"/>
  <c r="V46" i="6"/>
  <c r="V30" i="6"/>
  <c r="V14" i="6"/>
  <c r="V337" i="6"/>
  <c r="V321" i="6"/>
  <c r="V305" i="6"/>
  <c r="V289" i="6"/>
  <c r="V273" i="6"/>
  <c r="V257" i="6"/>
  <c r="V241" i="6"/>
  <c r="V225" i="6"/>
  <c r="V209" i="6"/>
  <c r="V193" i="6"/>
  <c r="V177" i="6"/>
  <c r="V161" i="6"/>
  <c r="V145" i="6"/>
  <c r="V129" i="6"/>
  <c r="V113" i="6"/>
  <c r="V97" i="6"/>
  <c r="V81" i="6"/>
  <c r="V65" i="6"/>
  <c r="V49" i="6"/>
  <c r="V33" i="6"/>
  <c r="V17" i="6"/>
  <c r="V340" i="6"/>
  <c r="V324" i="6"/>
  <c r="V308" i="6"/>
  <c r="V292" i="6"/>
  <c r="V276" i="6"/>
  <c r="V260" i="6"/>
  <c r="V244" i="6"/>
  <c r="V228" i="6"/>
  <c r="V212" i="6"/>
  <c r="V196" i="6"/>
  <c r="V180" i="6"/>
  <c r="V164" i="6"/>
  <c r="V148" i="6"/>
  <c r="V132" i="6"/>
  <c r="V116" i="6"/>
  <c r="V100" i="6"/>
  <c r="V84" i="6"/>
  <c r="V68" i="6"/>
  <c r="V52" i="6"/>
  <c r="V36" i="6"/>
  <c r="V20" i="6"/>
  <c r="V3" i="6"/>
  <c r="M3" i="6" l="1" a="1"/>
  <c r="M3" i="6" s="1"/>
  <c r="L3" i="6" a="1"/>
  <c r="L3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<sst xmlns="http://schemas.openxmlformats.org/spreadsheetml/2006/main" count="51030" uniqueCount="10607">
  <si>
    <t>NCM</t>
  </si>
  <si>
    <t>Data de Emissão</t>
  </si>
  <si>
    <t>EMISSOR</t>
  </si>
  <si>
    <t>CNPJ do Emissor</t>
  </si>
  <si>
    <t>Itens</t>
  </si>
  <si>
    <t>Taxa Moeda</t>
  </si>
  <si>
    <t>Total (USD)</t>
  </si>
  <si>
    <t>Total (R$)</t>
  </si>
  <si>
    <t>Número da Nota Fiscal</t>
  </si>
  <si>
    <t>Descrição</t>
  </si>
  <si>
    <t>Unid. Medida Estatística</t>
  </si>
  <si>
    <t>Quant. Medida Estatística</t>
  </si>
  <si>
    <t>Lançamento no sistema</t>
  </si>
  <si>
    <t>NCM:</t>
  </si>
  <si>
    <t>NF:</t>
  </si>
  <si>
    <t>Data Emissão:</t>
  </si>
  <si>
    <t>Descrição:</t>
  </si>
  <si>
    <t>Qtd Medida Est.:</t>
  </si>
  <si>
    <t>Fornecedor:</t>
  </si>
  <si>
    <t>Total R$:</t>
  </si>
  <si>
    <t>Unidade Med. Est.:</t>
  </si>
  <si>
    <t>CNPJ:</t>
  </si>
  <si>
    <t>Taxa Moeda:</t>
  </si>
  <si>
    <t>Total USD</t>
  </si>
  <si>
    <t>1 e 2</t>
  </si>
  <si>
    <t>1 a 3</t>
  </si>
  <si>
    <t>1 a 4</t>
  </si>
  <si>
    <t>1</t>
  </si>
  <si>
    <t>1 a 6</t>
  </si>
  <si>
    <t>88416482000106</t>
  </si>
  <si>
    <t>KG LIQUIDO</t>
  </si>
  <si>
    <t>1 a 13</t>
  </si>
  <si>
    <t>1 a 7</t>
  </si>
  <si>
    <t>1 a 14</t>
  </si>
  <si>
    <t>1 a 9</t>
  </si>
  <si>
    <t>1 a 11</t>
  </si>
  <si>
    <t>1 a 12</t>
  </si>
  <si>
    <t>1 a 18</t>
  </si>
  <si>
    <t>29799921000571</t>
  </si>
  <si>
    <t>61479002000523</t>
  </si>
  <si>
    <t>ESAB</t>
  </si>
  <si>
    <t>VOESTALPINE</t>
  </si>
  <si>
    <t>65734 serie 001</t>
  </si>
  <si>
    <t>105400 serie 000</t>
  </si>
  <si>
    <t>65894 serie 001</t>
  </si>
  <si>
    <t>65912 serie 001</t>
  </si>
  <si>
    <t>65945 serie 001</t>
  </si>
  <si>
    <t>65968 serie 001</t>
  </si>
  <si>
    <t>65601 serie 001</t>
  </si>
  <si>
    <t>065601 serie 001</t>
  </si>
  <si>
    <t>65998 serie 001</t>
  </si>
  <si>
    <t>66023 serie 001</t>
  </si>
  <si>
    <t>66187 serie 001</t>
  </si>
  <si>
    <t>66219 serie 001</t>
  </si>
  <si>
    <t>66276 serie 001</t>
  </si>
  <si>
    <t>66281 serie 001</t>
  </si>
  <si>
    <t>105635 serie 000</t>
  </si>
  <si>
    <t>65939 serie 001</t>
  </si>
  <si>
    <t>065939 serie 001</t>
  </si>
  <si>
    <t>66284 serie 001</t>
  </si>
  <si>
    <t>66304 serie 001</t>
  </si>
  <si>
    <t>66305 serie 001</t>
  </si>
  <si>
    <t>66314 serie 001</t>
  </si>
  <si>
    <t>66320 serie 001</t>
  </si>
  <si>
    <t>66459 serie 001</t>
  </si>
  <si>
    <t>66591 serie 001</t>
  </si>
  <si>
    <t>66688 serie 001</t>
  </si>
  <si>
    <t>66727 serie 001</t>
  </si>
  <si>
    <t>66783 serie 001</t>
  </si>
  <si>
    <t>66872 serie 001</t>
  </si>
  <si>
    <t>66956 serie 001</t>
  </si>
  <si>
    <t>66960 serie 001</t>
  </si>
  <si>
    <t>66962 serie 001</t>
  </si>
  <si>
    <t>66974 serie 001</t>
  </si>
  <si>
    <t>66976 serie 001</t>
  </si>
  <si>
    <t>TAG: VAER70S-30002.4 - VARETA ER70S-3.2 4MM</t>
  </si>
  <si>
    <t>FIOS REVESTIDOS INTERIORMENTE PARA SOLDAR A ARCO</t>
  </si>
  <si>
    <t>ELETRODOS REVESTIDOS EXTERIORMENTE PARA SOLDAR A ARCO</t>
  </si>
  <si>
    <t>VARETA ERCUNI</t>
  </si>
  <si>
    <t>FIOS DE OUTRAS DE LIGAS DE AÇO</t>
  </si>
  <si>
    <t>METASA</t>
  </si>
  <si>
    <t>1 e 3</t>
  </si>
  <si>
    <t>2</t>
  </si>
  <si>
    <t>1 a 25</t>
  </si>
  <si>
    <t>1 a 8</t>
  </si>
  <si>
    <t>1 a 27</t>
  </si>
  <si>
    <t>60468 serie 001</t>
  </si>
  <si>
    <t>MUKI Z 2001 COMP A</t>
  </si>
  <si>
    <t>JOTUN</t>
  </si>
  <si>
    <t>02907585000404</t>
  </si>
  <si>
    <t>060468 serie 001</t>
  </si>
  <si>
    <t>JOTUN THINNER</t>
  </si>
  <si>
    <t>61026 serie 001</t>
  </si>
  <si>
    <t>JOTATEMP 1000, COMP B 0.04L</t>
  </si>
  <si>
    <t>4 e 7</t>
  </si>
  <si>
    <t>061026 serie 001</t>
  </si>
  <si>
    <t>BARRIER SMART PACK COMP A/EPOXY HR, COMP B 2.5L/EPOXY HR, COMP B 3.5L/EPOXY HR, COMP B 6.5L/EPOXY HR, COMP B 9.5L/BARRIER SMART PACK COMP A/EPOXY HR, COMP B 11.5L/EPOXY HR, COMP B 12.5L/BARRIER SMART PACK COMP A/EPOXY HR, COMP B 14.5L/EPOXY HR, COMP B 15.5L/EPOXY HR, COMP B 16.5L/BARRIER SMART PACK COMP A</t>
  </si>
  <si>
    <t>1 a 3, 6, 9, 10 a 17</t>
  </si>
  <si>
    <t>0061026 serie 001</t>
  </si>
  <si>
    <t>JOTATEMP 1000, COMP C 0.1L</t>
  </si>
  <si>
    <t>5 e 8</t>
  </si>
  <si>
    <t>66279 serie 001</t>
  </si>
  <si>
    <t>Eletrodos revestidos exteriormente para soldar a arco</t>
  </si>
  <si>
    <t>066279 serie 001</t>
  </si>
  <si>
    <t>Fios revestidos interiormente para soldar a arco,</t>
  </si>
  <si>
    <t>Fios revestidos interiormente para soldar a arco</t>
  </si>
  <si>
    <t>2 a 4</t>
  </si>
  <si>
    <t>66280 serie 001</t>
  </si>
  <si>
    <t>66324 serie 001</t>
  </si>
  <si>
    <t>PERFIL</t>
  </si>
  <si>
    <t>66377 serie 001</t>
  </si>
  <si>
    <t>Brs. e perfis aço inox acabado a frio</t>
  </si>
  <si>
    <t>66501 serie 001</t>
  </si>
  <si>
    <t>66647 serie 001</t>
  </si>
  <si>
    <t>066647 serie 001</t>
  </si>
  <si>
    <t>Fios revestidos interiormente para soldar a arco, de metais</t>
  </si>
  <si>
    <t>66975 serie 001</t>
  </si>
  <si>
    <t>PERFIL/CHAPA PESADA</t>
  </si>
  <si>
    <t>1 a 28</t>
  </si>
  <si>
    <t>67151 serie 001</t>
  </si>
  <si>
    <t>67187 serie 001</t>
  </si>
  <si>
    <t>67235 serie 001</t>
  </si>
  <si>
    <t>67238 serie 001</t>
  </si>
  <si>
    <t>67293 serie 001</t>
  </si>
  <si>
    <t>PERFIL - ESTR EXTRA PESADA</t>
  </si>
  <si>
    <t>PERFIL PERFIL - ESTR. EXTRA/ CHAPA SOLDADA</t>
  </si>
  <si>
    <t>PERFIL - PERFIL - ESTR. EXTRA PESADA ACIMA DE 125 KG/M</t>
  </si>
  <si>
    <t>PERFIL - PERFIL - ESTR. EXTRA PESADA</t>
  </si>
  <si>
    <t>CHAPA SOLDADA ATE 20MM ESP / PERFIL - PERFIL - ESTR. EXTRA PESADA ACIMA DE 125 KG/M</t>
  </si>
  <si>
    <t>TAG: FPSTRPRIWPG0004B.1 - 9728008698 - PERFIL - PERFIL - ESTR. EXTRA PESADA ACIMA DE 125 KG/M</t>
  </si>
  <si>
    <t>PERFIL - PERFIL - ESTR. EXTRA PESADA / CHAPA SOLDADA</t>
  </si>
  <si>
    <t>1 a 19</t>
  </si>
  <si>
    <t>1 a 10</t>
  </si>
  <si>
    <t>67321 serie 001</t>
  </si>
  <si>
    <t>67326 serie 001</t>
  </si>
  <si>
    <t>67343 serie 001</t>
  </si>
  <si>
    <t>67357 serie 001</t>
  </si>
  <si>
    <t>1 a 15</t>
  </si>
  <si>
    <t>BRASLOG</t>
  </si>
  <si>
    <t>FTP</t>
  </si>
  <si>
    <t>WK ACOS</t>
  </si>
  <si>
    <t>UTILINOX</t>
  </si>
  <si>
    <t>19454 serie 001</t>
  </si>
  <si>
    <t>FECHO DENTADO</t>
  </si>
  <si>
    <t>02677285000125</t>
  </si>
  <si>
    <t>019454 serie 001</t>
  </si>
  <si>
    <t>FITA AÇO INOX</t>
  </si>
  <si>
    <t>19455 serie 001</t>
  </si>
  <si>
    <t>FITA ACO INOX</t>
  </si>
  <si>
    <t>21089 serie 002</t>
  </si>
  <si>
    <t>CHAPA 5/8-1/2-1/4</t>
  </si>
  <si>
    <t>1 a 3 e 5</t>
  </si>
  <si>
    <t>021089 serie 002</t>
  </si>
  <si>
    <t>CHAPA 5/16</t>
  </si>
  <si>
    <t>97434047000103</t>
  </si>
  <si>
    <t>4</t>
  </si>
  <si>
    <t>21091 serie 002</t>
  </si>
  <si>
    <t>CHAPA 3/8</t>
  </si>
  <si>
    <t>21290 serie 002</t>
  </si>
  <si>
    <t>CHAPA INOX 316L</t>
  </si>
  <si>
    <t>021290 serie 002</t>
  </si>
  <si>
    <t>2 e 5</t>
  </si>
  <si>
    <t>0021290 serie 002</t>
  </si>
  <si>
    <t>CHAPA INOX</t>
  </si>
  <si>
    <t>00021290 serie 002</t>
  </si>
  <si>
    <t>000021290 serie 002</t>
  </si>
  <si>
    <t>21982 serie 002</t>
  </si>
  <si>
    <t>CANTONEIRA 1/8X3/4 - 3/16X1 1/2 - 3/16X2 - 1/4X2 1/2 - 5/16X3</t>
  </si>
  <si>
    <t>1 a 5</t>
  </si>
  <si>
    <t>22047 serie 002</t>
  </si>
  <si>
    <t>021982 serie 002</t>
  </si>
  <si>
    <t>CANTONEIRA 5/16X3</t>
  </si>
  <si>
    <t>FERRO CHATO 1X2 - 1X4</t>
  </si>
  <si>
    <t>22160 serie 002</t>
  </si>
  <si>
    <t>CHAPA 3/8-3/16</t>
  </si>
  <si>
    <t>2 e 4</t>
  </si>
  <si>
    <t>022160 serie 002</t>
  </si>
  <si>
    <t>0022160 serie 002</t>
  </si>
  <si>
    <t>CHAPA 5/8-1/4</t>
  </si>
  <si>
    <t>3 e 4</t>
  </si>
  <si>
    <t>22185 serie 002</t>
  </si>
  <si>
    <t>022185 serie 002</t>
  </si>
  <si>
    <t>0022185 serie 002</t>
  </si>
  <si>
    <t>CHAPA INOX 316</t>
  </si>
  <si>
    <t>22189 serie 002</t>
  </si>
  <si>
    <t>VIGA U</t>
  </si>
  <si>
    <t>022189 serie 002</t>
  </si>
  <si>
    <t>0022189 serie 002</t>
  </si>
  <si>
    <t>PERFIL W</t>
  </si>
  <si>
    <t>7 e 8</t>
  </si>
  <si>
    <t>00022189 serie 002</t>
  </si>
  <si>
    <t>PERIFL W</t>
  </si>
  <si>
    <t>22482 serie 002</t>
  </si>
  <si>
    <t>022482 serie 002</t>
  </si>
  <si>
    <t>23029 serie 002</t>
  </si>
  <si>
    <t>23262 serie 002</t>
  </si>
  <si>
    <t>CHAPA A516</t>
  </si>
  <si>
    <t>023262 serie 002</t>
  </si>
  <si>
    <t>CHAPA A516 3/8-1/2-5/16</t>
  </si>
  <si>
    <t>3 a 5</t>
  </si>
  <si>
    <t>23442 serie 002</t>
  </si>
  <si>
    <t>FERRO CHATO 1X3 1/2</t>
  </si>
  <si>
    <t>61503 serie 001</t>
  </si>
  <si>
    <t>JOTATEMP 1000, COMP B</t>
  </si>
  <si>
    <t>6 e 9</t>
  </si>
  <si>
    <t>BARRIER SMART PACK COMP A 3L, EPOXY HR, COMP B 2.5L, EPOXY HR RAL, EPOXY HR, COMP B 2.5L, JOTATEMP 1000 AL, JOTATEMP 1000 DARK GREY A 4.4L, SOVAL, BARRIER SMART PACK, COMP B 3L, PENGUARD EXPRESS BUFF A 16L, PENGUARD EXPRESS, COMP B 4L, HARDTOP XP CINZA N8 18.2L, HARDTOP XP, COMP B 1.8L, HARDTOP XP MUN 5R4/14 A 18.2L, HARDTOP XP, COMP B 1.8L, EPOXY HR AL</t>
  </si>
  <si>
    <t>1, 2, 3, 4, 5, 8, 11, 12, 13, 14, 15, 16, 17, 18 e 19</t>
  </si>
  <si>
    <t>061503 serie 001</t>
  </si>
  <si>
    <t>7 e 10</t>
  </si>
  <si>
    <t>0061503 serie 001</t>
  </si>
  <si>
    <t>61549 serie 001</t>
  </si>
  <si>
    <t>MUKI Z 2001 COMP A 10L/GREY CPB 6.75L</t>
  </si>
  <si>
    <t>62667 serie 001</t>
  </si>
  <si>
    <t>BARRIER SMART PACK/ EPOXY HR/ SOLVALITT ALUMINIUM/ PENGUARD/ HARDTOP</t>
  </si>
  <si>
    <t>62792 serie 001</t>
  </si>
  <si>
    <t>JOTATEMP 1000 ALU/JOTATEMP 1000 DARK</t>
  </si>
  <si>
    <t>1 e 4</t>
  </si>
  <si>
    <t>062792 serie 001</t>
  </si>
  <si>
    <t>JOTATEMP 1000</t>
  </si>
  <si>
    <t>3 e 6</t>
  </si>
  <si>
    <t>0062792 serie 001</t>
  </si>
  <si>
    <t>63289 serie 001</t>
  </si>
  <si>
    <t>BARRIER SMART PACK/PENGUARD EXPRESS/HARDTOP/JOTA ARMOUR</t>
  </si>
  <si>
    <t>65091 serie 001</t>
  </si>
  <si>
    <t>HARDTOP XP ALU RAL9006/COMP B</t>
  </si>
  <si>
    <t>65183 serie 001</t>
  </si>
  <si>
    <t>JOTATEMP 1000/JOTATEMP 1000</t>
  </si>
  <si>
    <t>3 e 12</t>
  </si>
  <si>
    <t>JOTATEMP/EPOXY</t>
  </si>
  <si>
    <t>1, 8 a 11 e 13</t>
  </si>
  <si>
    <t>065183 serie 001</t>
  </si>
  <si>
    <t>0065183 serie 001</t>
  </si>
  <si>
    <t>4, 5 e 7</t>
  </si>
  <si>
    <t>00065183 serie 001</t>
  </si>
  <si>
    <t>2 e 6</t>
  </si>
  <si>
    <t>65187 serie 001</t>
  </si>
  <si>
    <t>HARDTOP XP</t>
  </si>
  <si>
    <t>66365 serie 001</t>
  </si>
  <si>
    <t>66424 serie 001</t>
  </si>
  <si>
    <t>066424 serie 001</t>
  </si>
  <si>
    <t>HARDTOP XP/MARATHON 550</t>
  </si>
  <si>
    <t>2 a 5</t>
  </si>
  <si>
    <t>66458 serie 001</t>
  </si>
  <si>
    <t>066458 serie 001</t>
  </si>
  <si>
    <t>BARRIER SMART/MARATHON 550/PENGUARD</t>
  </si>
  <si>
    <t>1, 2, 6 a 9</t>
  </si>
  <si>
    <t>66768 serie 001</t>
  </si>
  <si>
    <t>66875 serie 001</t>
  </si>
  <si>
    <t>FIOS DE OUTRAS LIGAS DE AÇO</t>
  </si>
  <si>
    <t>066875 serie 001</t>
  </si>
  <si>
    <t>FIOS REVESTIDOS PARA SOLDAR A ARCO</t>
  </si>
  <si>
    <t>67389 serie 001</t>
  </si>
  <si>
    <t>CHAPA SOLDADA/PERFIL</t>
  </si>
  <si>
    <t>67410 serie 001</t>
  </si>
  <si>
    <t>1 a 22, 24 a 27</t>
  </si>
  <si>
    <t>067410 serie 001</t>
  </si>
  <si>
    <t>PERFIL ESTR PESADA</t>
  </si>
  <si>
    <t>67442 serie 001</t>
  </si>
  <si>
    <t>67482 serie 001</t>
  </si>
  <si>
    <t>67515 serie 001</t>
  </si>
  <si>
    <t>67542 serie 001</t>
  </si>
  <si>
    <t>CHAPA SOLDADA</t>
  </si>
  <si>
    <t>67547 serie 001</t>
  </si>
  <si>
    <t>67550 serie 001</t>
  </si>
  <si>
    <t>1 a 20</t>
  </si>
  <si>
    <t>67573 serie 001</t>
  </si>
  <si>
    <t>PERFIL ESTR EXTRA PESADA</t>
  </si>
  <si>
    <t>67582 serie 001</t>
  </si>
  <si>
    <t>67612 serie 001</t>
  </si>
  <si>
    <t>67623 serie 001</t>
  </si>
  <si>
    <t>PERIFL</t>
  </si>
  <si>
    <t>PERFIL/CHAPA SOLDADA</t>
  </si>
  <si>
    <t>67676 serie 001</t>
  </si>
  <si>
    <t>1 a 33</t>
  </si>
  <si>
    <t>67736 serie 001</t>
  </si>
  <si>
    <t>67761 serie 001</t>
  </si>
  <si>
    <t>1 a 31</t>
  </si>
  <si>
    <t>67776 serie 001</t>
  </si>
  <si>
    <t>67800 serie 001</t>
  </si>
  <si>
    <t>1 a 24</t>
  </si>
  <si>
    <t>67819 serie 001</t>
  </si>
  <si>
    <t>1 a 30</t>
  </si>
  <si>
    <t>67823 serie 001</t>
  </si>
  <si>
    <t>BARRA DE AÇO LIGA ACABADA A FRIO</t>
  </si>
  <si>
    <t>67872 serie 001</t>
  </si>
  <si>
    <t>67881 serie 001</t>
  </si>
  <si>
    <t>67913 serie 001</t>
  </si>
  <si>
    <t>1 a 35</t>
  </si>
  <si>
    <t>67997 serie 001</t>
  </si>
  <si>
    <t>68023 serie 001</t>
  </si>
  <si>
    <t>1 a 21</t>
  </si>
  <si>
    <t>68107 serie 001</t>
  </si>
  <si>
    <t>FIOS REVESTIDOS INTERIORMENTE PARA SOLDAR A ARCO DE METAIS</t>
  </si>
  <si>
    <t>68109 serie 001</t>
  </si>
  <si>
    <t>68115 serie 001</t>
  </si>
  <si>
    <t>68124 serie 001</t>
  </si>
  <si>
    <t>1 a 17</t>
  </si>
  <si>
    <t>68139 serie 001</t>
  </si>
  <si>
    <t>68177 serie 001</t>
  </si>
  <si>
    <t>68226 serie 001</t>
  </si>
  <si>
    <t>68230 serie 001</t>
  </si>
  <si>
    <t>1 a 41</t>
  </si>
  <si>
    <t>68264 serie 001</t>
  </si>
  <si>
    <t>1 a 29</t>
  </si>
  <si>
    <t>1 a 26</t>
  </si>
  <si>
    <t>68281 serie 001</t>
  </si>
  <si>
    <t>1 a 22</t>
  </si>
  <si>
    <t>68337 serie 001</t>
  </si>
  <si>
    <t>68371 serie 001</t>
  </si>
  <si>
    <t>68375 serie 001</t>
  </si>
  <si>
    <t>1 a 39</t>
  </si>
  <si>
    <t>68417 serie 001</t>
  </si>
  <si>
    <t>68490 serie 001</t>
  </si>
  <si>
    <t>68496 serie 001</t>
  </si>
  <si>
    <t>68498 serie 001</t>
  </si>
  <si>
    <t>68499 serie 001</t>
  </si>
  <si>
    <t>68511 serie 001</t>
  </si>
  <si>
    <t>68624 serie 001</t>
  </si>
  <si>
    <t>68625 serie 001</t>
  </si>
  <si>
    <t>68683 serie 001</t>
  </si>
  <si>
    <t>1 a 16</t>
  </si>
  <si>
    <t>68692 serie 001</t>
  </si>
  <si>
    <t>DECK PLATE LAMINADOS</t>
  </si>
  <si>
    <t>68695 serie 001</t>
  </si>
  <si>
    <t>68698 serie 001</t>
  </si>
  <si>
    <t>68715 serie 001</t>
  </si>
  <si>
    <t>68733 serie 001</t>
  </si>
  <si>
    <t>68734 serie 001</t>
  </si>
  <si>
    <t>68764 serie 001</t>
  </si>
  <si>
    <t>DECK PLATE CHAPAS</t>
  </si>
  <si>
    <t>68766 serie 001</t>
  </si>
  <si>
    <t>68768 serie 001</t>
  </si>
  <si>
    <t>DECK PLATES CHAPAS</t>
  </si>
  <si>
    <t>68773 serie 001</t>
  </si>
  <si>
    <t>68774 serie 001</t>
  </si>
  <si>
    <t>68837 serie 001</t>
  </si>
  <si>
    <t>1 a 23</t>
  </si>
  <si>
    <t>68884 serie 001</t>
  </si>
  <si>
    <t>068884 serie 001</t>
  </si>
  <si>
    <t>1 a 6 e 8 a 38</t>
  </si>
  <si>
    <t>68895 serie 001</t>
  </si>
  <si>
    <t>68938 serie 001</t>
  </si>
  <si>
    <t>68991 serie 001</t>
  </si>
  <si>
    <t>69002 serie 001</t>
  </si>
  <si>
    <t>69045 serie 001</t>
  </si>
  <si>
    <t>69069 serie 001</t>
  </si>
  <si>
    <t>69094 serie 001</t>
  </si>
  <si>
    <t>69098 serie 001</t>
  </si>
  <si>
    <t>69143 serie 001</t>
  </si>
  <si>
    <t>69191 serie 001</t>
  </si>
  <si>
    <t>69196 serie 001</t>
  </si>
  <si>
    <t>69219 serie 001</t>
  </si>
  <si>
    <t>69309 serie 001</t>
  </si>
  <si>
    <t>69347 serie 001</t>
  </si>
  <si>
    <t>69352 serie 001</t>
  </si>
  <si>
    <t>69373 serie 001</t>
  </si>
  <si>
    <t>69379 serie 001</t>
  </si>
  <si>
    <t>69436 serie 001</t>
  </si>
  <si>
    <t>69439 serie 001</t>
  </si>
  <si>
    <t>1 a 38</t>
  </si>
  <si>
    <t>69468 serie 001</t>
  </si>
  <si>
    <t>69471 serie 001</t>
  </si>
  <si>
    <t>1 a 48</t>
  </si>
  <si>
    <t>69481 serie 001</t>
  </si>
  <si>
    <t>69547 serie 001</t>
  </si>
  <si>
    <t>69585 serie 001</t>
  </si>
  <si>
    <t>69587 serie 001</t>
  </si>
  <si>
    <t>69589 serie 001</t>
  </si>
  <si>
    <t>69595 serie 001</t>
  </si>
  <si>
    <t>69649 serie 001</t>
  </si>
  <si>
    <t>1 a 42</t>
  </si>
  <si>
    <t>69710 serie 001</t>
  </si>
  <si>
    <t>1 a 37</t>
  </si>
  <si>
    <t>69779 serie 001</t>
  </si>
  <si>
    <t>69825 serie 001</t>
  </si>
  <si>
    <t>1 a 36</t>
  </si>
  <si>
    <t>69880 serie 001</t>
  </si>
  <si>
    <t>CHAPA SOLDADA/PERFIL ESTR EXTRA PESADA</t>
  </si>
  <si>
    <t>69926 serie 001</t>
  </si>
  <si>
    <t>69939 serie 001</t>
  </si>
  <si>
    <t>69953 serie 001</t>
  </si>
  <si>
    <t>DECK PLATE CHPAS/LAMINADOS</t>
  </si>
  <si>
    <t>69959 serie 001</t>
  </si>
  <si>
    <t>69983 serie 001</t>
  </si>
  <si>
    <t>70052 serie 001</t>
  </si>
  <si>
    <t>70091 serie 001</t>
  </si>
  <si>
    <t>70144 serie 001</t>
  </si>
  <si>
    <t>70163 serie 001</t>
  </si>
  <si>
    <t>70225 serie 001</t>
  </si>
  <si>
    <t>70255 serie 001</t>
  </si>
  <si>
    <t>70302 serie 001</t>
  </si>
  <si>
    <t>70310 serie 001</t>
  </si>
  <si>
    <t>70348 serie 001</t>
  </si>
  <si>
    <t>70356 serie 001</t>
  </si>
  <si>
    <t>PERFIL ESTR. EXTRA PESADA</t>
  </si>
  <si>
    <t>70380 serie 001</t>
  </si>
  <si>
    <t>70425 serie 001</t>
  </si>
  <si>
    <t>70494 serie 001</t>
  </si>
  <si>
    <t>70520 serie 001</t>
  </si>
  <si>
    <t>70524 serie 001</t>
  </si>
  <si>
    <t>1 a 43</t>
  </si>
  <si>
    <t>70613 serie 001</t>
  </si>
  <si>
    <t>70633 serie 001</t>
  </si>
  <si>
    <t>70640 serie 001</t>
  </si>
  <si>
    <t>70681 serie 001</t>
  </si>
  <si>
    <t>1 a 28, 30 a 41</t>
  </si>
  <si>
    <t>070681 serie 001</t>
  </si>
  <si>
    <t>70709 serie 001</t>
  </si>
  <si>
    <t>70712 serie 001</t>
  </si>
  <si>
    <t>70797 serie 001</t>
  </si>
  <si>
    <t>70799 serie 001</t>
  </si>
  <si>
    <t>70831 serie 001</t>
  </si>
  <si>
    <t>70833 serie 001</t>
  </si>
  <si>
    <t>70834 serie 001</t>
  </si>
  <si>
    <t>70843 serie 001</t>
  </si>
  <si>
    <t>70845 serie 001</t>
  </si>
  <si>
    <t>70910 serie 001</t>
  </si>
  <si>
    <t>1 a 61</t>
  </si>
  <si>
    <t>70931 serie 001</t>
  </si>
  <si>
    <t>70946 serie 001</t>
  </si>
  <si>
    <t>71023 serie 001</t>
  </si>
  <si>
    <t>PERFIL - ESTR. PESADA</t>
  </si>
  <si>
    <t>71064 serie 001</t>
  </si>
  <si>
    <t>71066 serie 001</t>
  </si>
  <si>
    <t>71077 serie 001</t>
  </si>
  <si>
    <t>71135 serie 001</t>
  </si>
  <si>
    <t>71204 serie 001</t>
  </si>
  <si>
    <t>71220 serie 001</t>
  </si>
  <si>
    <t>71229 serie 001</t>
  </si>
  <si>
    <t>71234 serie 001</t>
  </si>
  <si>
    <t>71330 serie 001</t>
  </si>
  <si>
    <t>71362 serie 001</t>
  </si>
  <si>
    <t>71366 serie 001</t>
  </si>
  <si>
    <t>71373 serie 001</t>
  </si>
  <si>
    <t>1 a 34</t>
  </si>
  <si>
    <t>71408 serie 001</t>
  </si>
  <si>
    <t>71485 serie 001</t>
  </si>
  <si>
    <t>71520 serie 001</t>
  </si>
  <si>
    <t>71526 serie 001</t>
  </si>
  <si>
    <t>71560 serie 001</t>
  </si>
  <si>
    <t>71643 serie 001</t>
  </si>
  <si>
    <t>71658 serie 001</t>
  </si>
  <si>
    <t>71681 serie 001</t>
  </si>
  <si>
    <t>71712 serie 001</t>
  </si>
  <si>
    <t>71755 serie 001</t>
  </si>
  <si>
    <t>71759 serie 001</t>
  </si>
  <si>
    <t>71808 serie 001</t>
  </si>
  <si>
    <t>71819 serie 001</t>
  </si>
  <si>
    <t>71839 serie 001</t>
  </si>
  <si>
    <t>71846 serie 001</t>
  </si>
  <si>
    <t>71848 serie 001</t>
  </si>
  <si>
    <t>71850 serie 001</t>
  </si>
  <si>
    <t>71882 serie 001</t>
  </si>
  <si>
    <t>071882 serie 001</t>
  </si>
  <si>
    <t>1 a 10, 12 a 25</t>
  </si>
  <si>
    <t>71912 serie 001</t>
  </si>
  <si>
    <t>71933 serie  001</t>
  </si>
  <si>
    <t>71934 serie 001</t>
  </si>
  <si>
    <t>71960 serie 001</t>
  </si>
  <si>
    <t>72032 serie 001</t>
  </si>
  <si>
    <t>72050 serie 001</t>
  </si>
  <si>
    <t>72075 serie 001</t>
  </si>
  <si>
    <t>72108 serie 001</t>
  </si>
  <si>
    <t>72137 serie 001</t>
  </si>
  <si>
    <t>72142 serie 001</t>
  </si>
  <si>
    <t>72147 serie 001</t>
  </si>
  <si>
    <t>72173 serie 001</t>
  </si>
  <si>
    <t>72177 serie 001</t>
  </si>
  <si>
    <t>1 a 40</t>
  </si>
  <si>
    <t>72214 serie 001</t>
  </si>
  <si>
    <t>72241 serie 001</t>
  </si>
  <si>
    <t>72244 serie 001</t>
  </si>
  <si>
    <t>1 a 32</t>
  </si>
  <si>
    <t>72273 serie 001</t>
  </si>
  <si>
    <t>1 a 46</t>
  </si>
  <si>
    <t>72274 serie 001</t>
  </si>
  <si>
    <t>72284 serie 001</t>
  </si>
  <si>
    <t>72296 serie 001</t>
  </si>
  <si>
    <t>72298 serie 001</t>
  </si>
  <si>
    <t>1  a 23</t>
  </si>
  <si>
    <t>72301 serie 001</t>
  </si>
  <si>
    <t>1 a 52</t>
  </si>
  <si>
    <t>72303 serie 001</t>
  </si>
  <si>
    <t>72304 serie 001</t>
  </si>
  <si>
    <t>72448 serie 001</t>
  </si>
  <si>
    <t>39 a 46</t>
  </si>
  <si>
    <t>072448 serie 001</t>
  </si>
  <si>
    <t>72450 serie 001</t>
  </si>
  <si>
    <t>1 a 73</t>
  </si>
  <si>
    <t>72476 serie 001</t>
  </si>
  <si>
    <t>72538 serie 001</t>
  </si>
  <si>
    <t>72592 serie 001</t>
  </si>
  <si>
    <t>72633 serie 001</t>
  </si>
  <si>
    <t>72639 serie 001</t>
  </si>
  <si>
    <t>72692 serie 001</t>
  </si>
  <si>
    <t>1 a 8, 10 a 25</t>
  </si>
  <si>
    <t>072692 serie 001</t>
  </si>
  <si>
    <t>72733 serie 001</t>
  </si>
  <si>
    <t>072733 serie 001</t>
  </si>
  <si>
    <t>13 a 39</t>
  </si>
  <si>
    <t>72800 serie 001</t>
  </si>
  <si>
    <t>105906 serie 000</t>
  </si>
  <si>
    <t>EXATON 22.8.3.L</t>
  </si>
  <si>
    <t>105907 serie 000</t>
  </si>
  <si>
    <t>VARTEA TIG NI OX</t>
  </si>
  <si>
    <t>106020 serie 000</t>
  </si>
  <si>
    <t>ARAME TUBULAR SHIELD DUAL SHIELD</t>
  </si>
  <si>
    <t>106068 serie 000</t>
  </si>
  <si>
    <t>ELETRODO SOLDA OK</t>
  </si>
  <si>
    <t>1 a 2</t>
  </si>
  <si>
    <t>106069 serie 000</t>
  </si>
  <si>
    <t>106112 serie 000</t>
  </si>
  <si>
    <t>ARAME TUBULAR DUAL SHIELD</t>
  </si>
  <si>
    <t>106231 serie 000</t>
  </si>
  <si>
    <t>0106231 serie 000</t>
  </si>
  <si>
    <t>VARETA TIG ACÇ OK</t>
  </si>
  <si>
    <t>00106231 serie 000</t>
  </si>
  <si>
    <t>ARAME SOLDA AÇO OK</t>
  </si>
  <si>
    <t>000106231 serie 000</t>
  </si>
  <si>
    <t>VARETA TIG INOX OK TIGROD</t>
  </si>
  <si>
    <t>106260 serie 000</t>
  </si>
  <si>
    <t>VARETA TIG AÇO OK</t>
  </si>
  <si>
    <t>0106260 serie 000</t>
  </si>
  <si>
    <t>FLUXO PARA SOLDA OK</t>
  </si>
  <si>
    <t>106317 serie 000</t>
  </si>
  <si>
    <t>106318 serie 000</t>
  </si>
  <si>
    <t>VARETA TI AÇO OK</t>
  </si>
  <si>
    <t>106506 serie 000</t>
  </si>
  <si>
    <t>VARETA TIG INOX OK</t>
  </si>
  <si>
    <t>0106506 serie 000</t>
  </si>
  <si>
    <t>VARETA TIG NI OK</t>
  </si>
  <si>
    <t>00106506 serie 000</t>
  </si>
  <si>
    <t>4 e 5</t>
  </si>
  <si>
    <t>106713 serie 000</t>
  </si>
  <si>
    <t>OK TIGROD/VARETA TIG INOX/EXATON</t>
  </si>
  <si>
    <t>1, 3, 7 e 11</t>
  </si>
  <si>
    <t>0106713 serie 000</t>
  </si>
  <si>
    <t>ARAME PARA SOLDA/EXATON</t>
  </si>
  <si>
    <t>2. 8 e 10</t>
  </si>
  <si>
    <t>00106713 serie 000</t>
  </si>
  <si>
    <t>000106713 serie 000</t>
  </si>
  <si>
    <t>ELETRODO SOLDA/EXATON</t>
  </si>
  <si>
    <t>4 a 6</t>
  </si>
  <si>
    <t>106714 serie 000</t>
  </si>
  <si>
    <t>EXATON 22.8.3L</t>
  </si>
  <si>
    <t>2 e 3</t>
  </si>
  <si>
    <t>106896 serie 000</t>
  </si>
  <si>
    <t>FLUXO PARA SOLDA</t>
  </si>
  <si>
    <t>0106896 serie 000</t>
  </si>
  <si>
    <t>VARETA TIG INOX/EXATON</t>
  </si>
  <si>
    <t>2, 11 e 13</t>
  </si>
  <si>
    <t>00106896 serie 000</t>
  </si>
  <si>
    <t>EXATON 25.10.4L</t>
  </si>
  <si>
    <t>000106896 serie 000</t>
  </si>
  <si>
    <t>ARAME DE SOLDA</t>
  </si>
  <si>
    <t>0000106896 serie 000</t>
  </si>
  <si>
    <t>VARETA TIG COBRE OK TIGROD</t>
  </si>
  <si>
    <t>00000106896 serie 000</t>
  </si>
  <si>
    <t>ARAME SOLDA</t>
  </si>
  <si>
    <t>000000106896 serie 000</t>
  </si>
  <si>
    <t>0000000106896 serie 000</t>
  </si>
  <si>
    <t>ELTRODO SOLDA OK</t>
  </si>
  <si>
    <t>1, 3 a 5</t>
  </si>
  <si>
    <t>0000000000106896 serie 000</t>
  </si>
  <si>
    <t>106922 serie 000</t>
  </si>
  <si>
    <t>ARAME SOLDA NIQUEL EXATON</t>
  </si>
  <si>
    <t>107225 serie 000</t>
  </si>
  <si>
    <t>FLUXO PARA SOLDA OK FLUX</t>
  </si>
  <si>
    <t>0107225 serie 000</t>
  </si>
  <si>
    <t>107235 serie 000</t>
  </si>
  <si>
    <t>108087 serie 000</t>
  </si>
  <si>
    <t>2, 3, 9, 10, 12</t>
  </si>
  <si>
    <t>0108087 serie 000</t>
  </si>
  <si>
    <t>EXATON 25.10.4.L</t>
  </si>
  <si>
    <t>00108087 serie 000</t>
  </si>
  <si>
    <t>VARETA TIG COBRE</t>
  </si>
  <si>
    <t>000108087 serie 000</t>
  </si>
  <si>
    <t>ARAME SOLDA NIQUEL</t>
  </si>
  <si>
    <t>0000108087 serie 000</t>
  </si>
  <si>
    <t>00000108087 serie 000</t>
  </si>
  <si>
    <t>000000108087 serie 000</t>
  </si>
  <si>
    <t>108447 serie 000</t>
  </si>
  <si>
    <t>0108447 serie 000</t>
  </si>
  <si>
    <t>00108447 serie 000</t>
  </si>
  <si>
    <t>000108447 serie 000</t>
  </si>
  <si>
    <t>0000108447 serie 000</t>
  </si>
  <si>
    <t>00000108447 serie 000</t>
  </si>
  <si>
    <t>ARAME SOLDA NÍQUEL</t>
  </si>
  <si>
    <t>000000108447 serie 000</t>
  </si>
  <si>
    <t>147951 serie 001</t>
  </si>
  <si>
    <t>GG ABAH36-8</t>
  </si>
  <si>
    <t>GERDAU</t>
  </si>
  <si>
    <t>149095 serie 001</t>
  </si>
  <si>
    <t>149096 serie 001</t>
  </si>
  <si>
    <t>149097 serie 001</t>
  </si>
  <si>
    <t>149101 serie 001</t>
  </si>
  <si>
    <t>149102 serie 001</t>
  </si>
  <si>
    <t>149107 serie 001</t>
  </si>
  <si>
    <t>160605 serie 025</t>
  </si>
  <si>
    <t>CHARTEK 7E PART A/B</t>
  </si>
  <si>
    <t>AKZONOBEL</t>
  </si>
  <si>
    <t>60561719009775</t>
  </si>
  <si>
    <t>160767 serie 001</t>
  </si>
  <si>
    <t>TUBO SC XS DN 14</t>
  </si>
  <si>
    <t>HCI</t>
  </si>
  <si>
    <t>62312426000138</t>
  </si>
  <si>
    <t>TUBO CALANDRADO</t>
  </si>
  <si>
    <t>ARTEX</t>
  </si>
  <si>
    <t>33150053000733</t>
  </si>
  <si>
    <t>222001 serie 000</t>
  </si>
  <si>
    <t>222003 serie 000</t>
  </si>
  <si>
    <t>TUBO S/C RED INOX</t>
  </si>
  <si>
    <t>661134 serie 000</t>
  </si>
  <si>
    <t>TUBO S/C COM RED</t>
  </si>
  <si>
    <t>ACOTUBO</t>
  </si>
  <si>
    <t>43919968000129</t>
  </si>
  <si>
    <t>661572 serie 000</t>
  </si>
  <si>
    <t>661574 serie 000</t>
  </si>
  <si>
    <t>661576 serie 000</t>
  </si>
  <si>
    <t>2600085 serie 005</t>
  </si>
  <si>
    <t>AH36/ABAH36</t>
  </si>
  <si>
    <t>2600124 serie 005</t>
  </si>
  <si>
    <t>2612693 serie 005</t>
  </si>
  <si>
    <t>2621093 serie 005</t>
  </si>
  <si>
    <t>158735 serie 001</t>
  </si>
  <si>
    <t>TUBO SC XS/STD DN 8/2</t>
  </si>
  <si>
    <t>0158735 serie 001</t>
  </si>
  <si>
    <t>TUBO SC STD/XS DN 10/18</t>
  </si>
  <si>
    <t>2605484 serie 005</t>
  </si>
  <si>
    <t>0106714 serie 000</t>
  </si>
  <si>
    <t>70673 serie 001</t>
  </si>
  <si>
    <t>68005 serie 001</t>
  </si>
  <si>
    <t>67671 serie 001</t>
  </si>
  <si>
    <t>PERFIL - ESTR. EXTRA PESADA/CHAPA SOLDADA</t>
  </si>
  <si>
    <t>68272 serie 001</t>
  </si>
  <si>
    <t>68974 serie 001</t>
  </si>
  <si>
    <t>361 serie 001</t>
  </si>
  <si>
    <t>FABRICAÇÃO ESTRUTURAS MET GUARDA CORPO</t>
  </si>
  <si>
    <t>ENIGMA</t>
  </si>
  <si>
    <t>10371253000125</t>
  </si>
  <si>
    <t>363 serie 001</t>
  </si>
  <si>
    <t>FABRICAÇÃO ESTRUTURAS MET PECAS REVISADAS PRONTAS/RETRABALHO DE REVISOES RODAPES</t>
  </si>
  <si>
    <t>370 serie 001</t>
  </si>
  <si>
    <t>FABRICACAO ESTRUT MET TERICARIA</t>
  </si>
  <si>
    <t>10170 serie 001</t>
  </si>
  <si>
    <t>CR-3388-0911 * DA 12,7XD2,5DL0 185,0/DA 45,0XD3XL0 270</t>
  </si>
  <si>
    <t>CEPRONN</t>
  </si>
  <si>
    <t>13401034000130</t>
  </si>
  <si>
    <t>12935 serie 001</t>
  </si>
  <si>
    <t>TUBO AC C/C ASTM A53 DN 22</t>
  </si>
  <si>
    <t>TUBOS</t>
  </si>
  <si>
    <t>05755311000184</t>
  </si>
  <si>
    <t>012935 serie 001</t>
  </si>
  <si>
    <t>TUBO AC C/C ASTM A53 DN 18</t>
  </si>
  <si>
    <t>19981 serie 001</t>
  </si>
  <si>
    <t>019981 serie 001</t>
  </si>
  <si>
    <t>FECHO LISO</t>
  </si>
  <si>
    <t>24194 serie 002</t>
  </si>
  <si>
    <t>FERRO CHATO 5/16X8</t>
  </si>
  <si>
    <t>24473 serie 002</t>
  </si>
  <si>
    <t>24474 serie 002</t>
  </si>
  <si>
    <t>CHAPA 3/8-1/4</t>
  </si>
  <si>
    <t>024474 serie 002</t>
  </si>
  <si>
    <t>CHAPA 1/2</t>
  </si>
  <si>
    <t>24475 serie 002</t>
  </si>
  <si>
    <t>CHAPA 5/16-3/8</t>
  </si>
  <si>
    <t>024475 serie 002</t>
  </si>
  <si>
    <t>24517 serie 002</t>
  </si>
  <si>
    <t>1 e 5</t>
  </si>
  <si>
    <t>FERRO CHATO</t>
  </si>
  <si>
    <t>024517 serie 002</t>
  </si>
  <si>
    <t>0024517 serie 002</t>
  </si>
  <si>
    <t>CANTONEIRA 1/4X3-5/16X3-1/4X3</t>
  </si>
  <si>
    <t>2, 4 e 6</t>
  </si>
  <si>
    <t>00024517 serie 002</t>
  </si>
  <si>
    <t>24518 serie 002</t>
  </si>
  <si>
    <t>CANTONEIRA 1/2X4-3/8X4</t>
  </si>
  <si>
    <t>024518 serie 002</t>
  </si>
  <si>
    <t>CANTONEIRA 1/4X3</t>
  </si>
  <si>
    <t>0024518 serie 002</t>
  </si>
  <si>
    <t>24560 serie 002</t>
  </si>
  <si>
    <t>VIGA U 4 2 ALMA</t>
  </si>
  <si>
    <t>24595 serie 002</t>
  </si>
  <si>
    <t>024595 serie 002</t>
  </si>
  <si>
    <t>CANTONEIRA 1/4X2,1/2</t>
  </si>
  <si>
    <t>0024595 serie 002</t>
  </si>
  <si>
    <t>TAMPAO CAP</t>
  </si>
  <si>
    <t>24643 serie 002</t>
  </si>
  <si>
    <t>024643 serie 002</t>
  </si>
  <si>
    <t>24644 serie 002</t>
  </si>
  <si>
    <t>PERFIL W 150X37,1-200X71</t>
  </si>
  <si>
    <t>24683 serie 002</t>
  </si>
  <si>
    <t>CANTONEIRA 1/2X4</t>
  </si>
  <si>
    <t>25089 serie 002</t>
  </si>
  <si>
    <t>025089 serie 002</t>
  </si>
  <si>
    <t>25090 serie 002</t>
  </si>
  <si>
    <t>025090 serie 002</t>
  </si>
  <si>
    <t>CHAPA 1/4</t>
  </si>
  <si>
    <t>0025090 serie 002</t>
  </si>
  <si>
    <t>25091 serie 002</t>
  </si>
  <si>
    <t>25337 serie 002</t>
  </si>
  <si>
    <t>CHAPA 3/16-5/16-3/8</t>
  </si>
  <si>
    <t>1, 2 e 4</t>
  </si>
  <si>
    <t>025337 serie 002</t>
  </si>
  <si>
    <t>CHAPA 1/4-5/8</t>
  </si>
  <si>
    <t>3 e 5</t>
  </si>
  <si>
    <t>25365 serie 002</t>
  </si>
  <si>
    <t>025365 serie 002</t>
  </si>
  <si>
    <t>0025365 serie 002</t>
  </si>
  <si>
    <t>00025365 serie 002</t>
  </si>
  <si>
    <t>25464 serie 002</t>
  </si>
  <si>
    <t>25465 serie 002</t>
  </si>
  <si>
    <t>25742 serie 002</t>
  </si>
  <si>
    <t>TAMPAO</t>
  </si>
  <si>
    <t>31319 serie 001</t>
  </si>
  <si>
    <t>ARAME INOX</t>
  </si>
  <si>
    <t>TECIAM</t>
  </si>
  <si>
    <t>50388768000152</t>
  </si>
  <si>
    <t>65472 serie 001</t>
  </si>
  <si>
    <t>66809 serie 001</t>
  </si>
  <si>
    <t>67481 serie 001</t>
  </si>
  <si>
    <t>HARDTOP CLEAR</t>
  </si>
  <si>
    <t>067481 serie 001</t>
  </si>
  <si>
    <t>HARDTOP CLEAR COMP</t>
  </si>
  <si>
    <t>HARDTOP XP MUN</t>
  </si>
  <si>
    <t>067482 serie 001</t>
  </si>
  <si>
    <t>68127 serie 001</t>
  </si>
  <si>
    <t>068127 serie 001</t>
  </si>
  <si>
    <t>MARATHON 550,/BARRIER SMART PACK,/PENGUARD EXPRESS,/MARATHON 550,/SOLVALITT ALUMINIUM 5L,/JOTATEMP 1000,/PENGUARD EXPRESS BUFF A 16L,/JOTATEMP 1000,/BARRIER SMART PACK COMP A 3L,</t>
  </si>
  <si>
    <t>1, 3, 4, 6, 8, 9, 10, 11 e 14</t>
  </si>
  <si>
    <t>0068127 serie 001</t>
  </si>
  <si>
    <t>2, 5 e 12</t>
  </si>
  <si>
    <t>00068127 serie 001</t>
  </si>
  <si>
    <t>68654 serie 001</t>
  </si>
  <si>
    <t>FIOS REVESTIDOS INTERIORMENTE PARA SOLDAR A ARCO, DE METAIS</t>
  </si>
  <si>
    <t>68677 serie 001</t>
  </si>
  <si>
    <t>68696 serie 001</t>
  </si>
  <si>
    <t>68760 serie 001</t>
  </si>
  <si>
    <t>69476 serie 001</t>
  </si>
  <si>
    <t>CHAPA SOLDADA/ESTR EXTRA PESADA</t>
  </si>
  <si>
    <t>71844 serie 001</t>
  </si>
  <si>
    <t>72507 serie 001</t>
  </si>
  <si>
    <t>72678 serie 001</t>
  </si>
  <si>
    <t>PERFIL/CHAPA SOLDADAS</t>
  </si>
  <si>
    <t>1 a 44</t>
  </si>
  <si>
    <t>72754 serie 001</t>
  </si>
  <si>
    <t>PERFIL EXTRA PESADA/CHAPA SOLDADA</t>
  </si>
  <si>
    <t>72756 serie 001</t>
  </si>
  <si>
    <t>72806 serie 001</t>
  </si>
  <si>
    <t>72847 serie 001</t>
  </si>
  <si>
    <t>CHAPA/PERFIL ESTR</t>
  </si>
  <si>
    <t>72851 serie 001</t>
  </si>
  <si>
    <t>PERFIL ESTR. EXTRA PESADA/CHAPA SOLDADA</t>
  </si>
  <si>
    <t>1 a 47</t>
  </si>
  <si>
    <t>72855 serie 001</t>
  </si>
  <si>
    <t>072855 serie 001</t>
  </si>
  <si>
    <t>7 a 34</t>
  </si>
  <si>
    <t>72883 serie 001</t>
  </si>
  <si>
    <t>72887 serie 001</t>
  </si>
  <si>
    <t>72909 serie 001</t>
  </si>
  <si>
    <t>72911 serie 001</t>
  </si>
  <si>
    <t>72922 serie 001</t>
  </si>
  <si>
    <t>72923 serie 001</t>
  </si>
  <si>
    <t>72926 serie 001</t>
  </si>
  <si>
    <t>73000 serie 001</t>
  </si>
  <si>
    <t>73008 serie 001</t>
  </si>
  <si>
    <t>73053 serie 001</t>
  </si>
  <si>
    <t>1 a 18, 20 a 41</t>
  </si>
  <si>
    <t>073053 serie 001</t>
  </si>
  <si>
    <t>73104 serie 001</t>
  </si>
  <si>
    <t>73154 serie 001</t>
  </si>
  <si>
    <t>73190 serie 001</t>
  </si>
  <si>
    <t>073190 serie 001</t>
  </si>
  <si>
    <t>3 a 30</t>
  </si>
  <si>
    <t>73286 serie 001</t>
  </si>
  <si>
    <t>73309 serie 001</t>
  </si>
  <si>
    <t>73340 serie 001</t>
  </si>
  <si>
    <t>73441 serie 001</t>
  </si>
  <si>
    <t>1 a 56</t>
  </si>
  <si>
    <t>73446 serie 001</t>
  </si>
  <si>
    <t>73450 serie 001</t>
  </si>
  <si>
    <t>73456 serie 001</t>
  </si>
  <si>
    <t>73460 serie 001</t>
  </si>
  <si>
    <t>73543 serie 001</t>
  </si>
  <si>
    <t>73582 serie 001</t>
  </si>
  <si>
    <t>1 a 50</t>
  </si>
  <si>
    <t>73612 serie 001</t>
  </si>
  <si>
    <t>73665 serie 001</t>
  </si>
  <si>
    <t>73689 serie 001</t>
  </si>
  <si>
    <t>73768 serie 001</t>
  </si>
  <si>
    <t>1 a 58</t>
  </si>
  <si>
    <t>73821 serie 001</t>
  </si>
  <si>
    <t>73853 serie 001</t>
  </si>
  <si>
    <t>73867 serie 001</t>
  </si>
  <si>
    <t>73891 serie 001</t>
  </si>
  <si>
    <t>73963 serie 001</t>
  </si>
  <si>
    <t>73973 serie 001</t>
  </si>
  <si>
    <t>74043 serie 001</t>
  </si>
  <si>
    <t>74048 serie 001</t>
  </si>
  <si>
    <t>74071 serie 001</t>
  </si>
  <si>
    <t>74103 serie 001</t>
  </si>
  <si>
    <t>74105 serie 001</t>
  </si>
  <si>
    <t>74107 serie 001</t>
  </si>
  <si>
    <t>74131 serie 001</t>
  </si>
  <si>
    <t>74139 serie 001</t>
  </si>
  <si>
    <t>74148 serie 001</t>
  </si>
  <si>
    <t>74159 serie 001</t>
  </si>
  <si>
    <t>74162 serie 001</t>
  </si>
  <si>
    <t>1 a 68</t>
  </si>
  <si>
    <t>74219 serie 001</t>
  </si>
  <si>
    <t>108759 serie 000</t>
  </si>
  <si>
    <t>FLUXO DE SOLDA OK FLUX</t>
  </si>
  <si>
    <t>0108759 serie 000</t>
  </si>
  <si>
    <t>EXATON</t>
  </si>
  <si>
    <t>7, 8 e 10</t>
  </si>
  <si>
    <t>00108759 serie 000</t>
  </si>
  <si>
    <t>ARAME P/ SOLDA - EXATON</t>
  </si>
  <si>
    <t>1 e 9</t>
  </si>
  <si>
    <t>000108759 serie 000</t>
  </si>
  <si>
    <t>0000108759 serie 000</t>
  </si>
  <si>
    <t>VARETA TIG NI OK TIGROD</t>
  </si>
  <si>
    <t>5 e 6</t>
  </si>
  <si>
    <t>00000108759 serie 000</t>
  </si>
  <si>
    <t>108803 serie 000</t>
  </si>
  <si>
    <t>108946 serie 000</t>
  </si>
  <si>
    <t>0108946 serie 000</t>
  </si>
  <si>
    <t>00108946 serie 000</t>
  </si>
  <si>
    <t>000108946 serie 000</t>
  </si>
  <si>
    <t>0000108946 serie 000</t>
  </si>
  <si>
    <t>00000108946 serie 000</t>
  </si>
  <si>
    <t>109122 serie 000</t>
  </si>
  <si>
    <t>1, 2, 4 e 5</t>
  </si>
  <si>
    <t>0109122 serie 000</t>
  </si>
  <si>
    <t>110655 serie 001</t>
  </si>
  <si>
    <t>MLI-A/B/C</t>
  </si>
  <si>
    <t>TECNOFLON</t>
  </si>
  <si>
    <t>69196657000172</t>
  </si>
  <si>
    <t>0110655 serie 001</t>
  </si>
  <si>
    <t>PLACA PTFE</t>
  </si>
  <si>
    <t>119466 serie 001</t>
  </si>
  <si>
    <t>DUTO PERF C NA BASE</t>
  </si>
  <si>
    <t>POLEODUTO</t>
  </si>
  <si>
    <t>72797913000191</t>
  </si>
  <si>
    <t>119468 serie 001</t>
  </si>
  <si>
    <t>LEITO PESADO/TAMPA ENCAIXE/C.V.I/DUTO PERFT.H.</t>
  </si>
  <si>
    <t>119484 serie 001</t>
  </si>
  <si>
    <t>CH.45/CV45/TH90/RED ESQ/RED DIR/JUNCAO</t>
  </si>
  <si>
    <t>119485 serie 001</t>
  </si>
  <si>
    <t>CRUZ 90</t>
  </si>
  <si>
    <t>119691 serie 001</t>
  </si>
  <si>
    <t>119693 serie 001</t>
  </si>
  <si>
    <t>LEITO PESADO</t>
  </si>
  <si>
    <t>119900 serie 001</t>
  </si>
  <si>
    <t>CHAPA LISA</t>
  </si>
  <si>
    <t>120301 serie 001</t>
  </si>
  <si>
    <t>TUBO, AÇO INOXIDAVEL</t>
  </si>
  <si>
    <t>TECFLUX</t>
  </si>
  <si>
    <t>60933017000123</t>
  </si>
  <si>
    <t>150234 serie 001</t>
  </si>
  <si>
    <t>CG ABAH</t>
  </si>
  <si>
    <t>150236 serie 001</t>
  </si>
  <si>
    <t>150237 serie 001</t>
  </si>
  <si>
    <t>150327 serie 001</t>
  </si>
  <si>
    <t>150357 serie 001</t>
  </si>
  <si>
    <t>150460 serie 001</t>
  </si>
  <si>
    <t>150522 serie 001</t>
  </si>
  <si>
    <t>150523 serie 001</t>
  </si>
  <si>
    <t>162495 serie 001</t>
  </si>
  <si>
    <t>V GA SD</t>
  </si>
  <si>
    <t>UNIDADE</t>
  </si>
  <si>
    <t>0162495 serie 001</t>
  </si>
  <si>
    <t>V RE PST</t>
  </si>
  <si>
    <t>10 a 16</t>
  </si>
  <si>
    <t>166582 serie 001</t>
  </si>
  <si>
    <t>TUBO SC STD DN 3/DN 2</t>
  </si>
  <si>
    <t>TEADIT</t>
  </si>
  <si>
    <t>210599 serie 001</t>
  </si>
  <si>
    <t>JUNTA CORTADA</t>
  </si>
  <si>
    <t>62948658000187</t>
  </si>
  <si>
    <t>0210599 serie 001</t>
  </si>
  <si>
    <t>JUNTA CORTADA NEOPREME</t>
  </si>
  <si>
    <t>24 a 52</t>
  </si>
  <si>
    <t>00210599 serie 001</t>
  </si>
  <si>
    <t>JUNTA CORTADA 820FF</t>
  </si>
  <si>
    <t>53 a 56</t>
  </si>
  <si>
    <t>000210599 serie 001</t>
  </si>
  <si>
    <t>JUNTA ANEL RTJ 950 OVAL</t>
  </si>
  <si>
    <t>57 a 59</t>
  </si>
  <si>
    <t>210600 serie 001</t>
  </si>
  <si>
    <t>JUNTA METAFLEX</t>
  </si>
  <si>
    <t>210609 serie 001</t>
  </si>
  <si>
    <t>1 a 74</t>
  </si>
  <si>
    <t>211441 serie 001</t>
  </si>
  <si>
    <t>2, 3, 6, 7, 8, 10, 13, 15, 16, 18, 23, 28, 30, 31, 33, 35, 36, 37, 39, 40, 41, 42, 45, 46, 47</t>
  </si>
  <si>
    <t>0211441 serie 001</t>
  </si>
  <si>
    <t>1, 4, 5, 9, 11, 12, 14, 17, 19, 20, 21, 22, 24, 26, 27, 29, 32, 34, 38, 43, 44</t>
  </si>
  <si>
    <t>00211441 serie 001</t>
  </si>
  <si>
    <t>303306 serie 017</t>
  </si>
  <si>
    <t>SIGMADUR CLEAR</t>
  </si>
  <si>
    <t>PPG</t>
  </si>
  <si>
    <t>43996693000127</t>
  </si>
  <si>
    <t>THINNER 21-06</t>
  </si>
  <si>
    <t>SIGMADUR CLEAR COAT</t>
  </si>
  <si>
    <t>671672 serie 000</t>
  </si>
  <si>
    <t>TUBO S/C COND RED</t>
  </si>
  <si>
    <t>0671672 serie 000</t>
  </si>
  <si>
    <t>00671672 serie 000</t>
  </si>
  <si>
    <t>TUBO S/C COND</t>
  </si>
  <si>
    <t>71022 serie 022</t>
  </si>
  <si>
    <t>107224 serie 000</t>
  </si>
  <si>
    <t>0303306 serie 017</t>
  </si>
  <si>
    <t>379 serie 001</t>
  </si>
  <si>
    <t>FABRICAÇÃO ESTRUTURAIS</t>
  </si>
  <si>
    <t>380 serie 001</t>
  </si>
  <si>
    <t>FABRICAÇÃO ESTRUTURAS METALICAS TERCIARIA</t>
  </si>
  <si>
    <t>2074 serie 001</t>
  </si>
  <si>
    <t>CE NV HEPR/SHF1 01 CL5 FR VD/AM Cabo de
Potencia Naval, com baixa emissao de fumaca e nao
halogenad</t>
  </si>
  <si>
    <t>YOFC</t>
  </si>
  <si>
    <t>3068 serie 001</t>
  </si>
  <si>
    <t>TUBO 323 WELDED HEAT</t>
  </si>
  <si>
    <t>RACCORTUBI</t>
  </si>
  <si>
    <t>18210166000106</t>
  </si>
  <si>
    <t>3641 serie 000</t>
  </si>
  <si>
    <t>CURVA 900</t>
  </si>
  <si>
    <t>CIL</t>
  </si>
  <si>
    <t>97533434000199</t>
  </si>
  <si>
    <t>FLANGE WN</t>
  </si>
  <si>
    <t>2, 3, 5 e 6</t>
  </si>
  <si>
    <t>3648 serie 001</t>
  </si>
  <si>
    <t>VASO SANITARIO DE PAREDE</t>
  </si>
  <si>
    <t>EVAC</t>
  </si>
  <si>
    <t>13997203000146</t>
  </si>
  <si>
    <t>AUTO FLUSH</t>
  </si>
  <si>
    <t>03648 serie 001</t>
  </si>
  <si>
    <t>5748 serie 001</t>
  </si>
  <si>
    <t>WN RF/FF</t>
  </si>
  <si>
    <t>GALPERTI</t>
  </si>
  <si>
    <t>12143076000155</t>
  </si>
  <si>
    <t>05748 serie 001</t>
  </si>
  <si>
    <t>5749 serie 001</t>
  </si>
  <si>
    <t>9299 serie 001</t>
  </si>
  <si>
    <t>TB RD AC PR API 5L/A106</t>
  </si>
  <si>
    <t>ATITUBOS</t>
  </si>
  <si>
    <t>16907419000161</t>
  </si>
  <si>
    <t>9303 serie 001</t>
  </si>
  <si>
    <t>20008 serie 001</t>
  </si>
  <si>
    <t>FITA ACO INOX 316L</t>
  </si>
  <si>
    <t>20027 serie 001</t>
  </si>
  <si>
    <t>020027 serie 001</t>
  </si>
  <si>
    <t>FECHO DENT 316L</t>
  </si>
  <si>
    <t>20638 serie 001</t>
  </si>
  <si>
    <t>PF SX B7 D/PO SX B7 D/SA194/2H</t>
  </si>
  <si>
    <t>SIGA</t>
  </si>
  <si>
    <t>00866937000144</t>
  </si>
  <si>
    <t>21838 serie 001</t>
  </si>
  <si>
    <t>BARRA RSC</t>
  </si>
  <si>
    <t>R SIMIONI</t>
  </si>
  <si>
    <t>62821723000109</t>
  </si>
  <si>
    <t>AR LISA M10 INOX</t>
  </si>
  <si>
    <t>021838 serie 001</t>
  </si>
  <si>
    <t>0021838 serie 001</t>
  </si>
  <si>
    <t>POR SEXT INOX</t>
  </si>
  <si>
    <t>00021838 serie 001</t>
  </si>
  <si>
    <t>AR PRESSAO INOX</t>
  </si>
  <si>
    <t>24870 serie 001</t>
  </si>
  <si>
    <t>ENGATE E1 INOX</t>
  </si>
  <si>
    <t>GFIX</t>
  </si>
  <si>
    <t>14050990000187</t>
  </si>
  <si>
    <t>25726 serie 002</t>
  </si>
  <si>
    <t>025726 serie 002</t>
  </si>
  <si>
    <t>0025726 serie 002</t>
  </si>
  <si>
    <t>28344 serie 002</t>
  </si>
  <si>
    <t>CANTONEIRA 3/8X3/3/8X2</t>
  </si>
  <si>
    <t>028344 serie 002</t>
  </si>
  <si>
    <t>28367 serie 002</t>
  </si>
  <si>
    <t>28400 serie 002</t>
  </si>
  <si>
    <t>028400 serie 002</t>
  </si>
  <si>
    <t>0028400 serie 002</t>
  </si>
  <si>
    <t>CANTONEIRA 3/4X4</t>
  </si>
  <si>
    <t>00028400 serie 002</t>
  </si>
  <si>
    <t>4 e 6</t>
  </si>
  <si>
    <t>000028400 serie 002</t>
  </si>
  <si>
    <t>0000028400 serie 002</t>
  </si>
  <si>
    <t>28416 serie 002</t>
  </si>
  <si>
    <t>PERFIL W 200X52</t>
  </si>
  <si>
    <t>28448 serie 002</t>
  </si>
  <si>
    <t>CHAPA DH36</t>
  </si>
  <si>
    <t>28674 serie 002</t>
  </si>
  <si>
    <t>1, 4 e 7</t>
  </si>
  <si>
    <t>028674 serie 002</t>
  </si>
  <si>
    <t>CANTONEIRA</t>
  </si>
  <si>
    <t>0028674 serie 002</t>
  </si>
  <si>
    <t>TUBO SQUAD</t>
  </si>
  <si>
    <t>00028674 serie 002</t>
  </si>
  <si>
    <t>CHAPA 1/8</t>
  </si>
  <si>
    <t>28710 serie 002</t>
  </si>
  <si>
    <t>TUBO SCH 160</t>
  </si>
  <si>
    <t>028710 serie 002</t>
  </si>
  <si>
    <t>TUBO SCH 40</t>
  </si>
  <si>
    <t>28813 serie 002</t>
  </si>
  <si>
    <t>1, 3 e 4</t>
  </si>
  <si>
    <t>028813 serie 002</t>
  </si>
  <si>
    <t>0028813 serie 002</t>
  </si>
  <si>
    <t>28815 serie 002</t>
  </si>
  <si>
    <t>028815 serie 002</t>
  </si>
  <si>
    <t>2, 4  e 6</t>
  </si>
  <si>
    <t>0028815 serie 002</t>
  </si>
  <si>
    <t>28920 serie 002</t>
  </si>
  <si>
    <t>29141 serie 002</t>
  </si>
  <si>
    <t>CHAPA 3/8-3/16-1/4</t>
  </si>
  <si>
    <t>029141 serie 002</t>
  </si>
  <si>
    <t>29208 serie 002</t>
  </si>
  <si>
    <t>TUBO QUAD</t>
  </si>
  <si>
    <t>29216 serie 002</t>
  </si>
  <si>
    <t>FERRO CHATO 3/8X4-3/16X1,1/4</t>
  </si>
  <si>
    <t>029216 serie 002</t>
  </si>
  <si>
    <t>0029216 serie 002</t>
  </si>
  <si>
    <t>29241 serie 002</t>
  </si>
  <si>
    <t>TAMPAO CAP SCH 40</t>
  </si>
  <si>
    <t>29368 serie 002</t>
  </si>
  <si>
    <t>REDONDO INOX</t>
  </si>
  <si>
    <t>029368 serie 002</t>
  </si>
  <si>
    <t>29379 serie 002</t>
  </si>
  <si>
    <t>029379 serie 002</t>
  </si>
  <si>
    <t>0029379 serie 002</t>
  </si>
  <si>
    <t>00029379 serie 002</t>
  </si>
  <si>
    <t>000029379 serie 002</t>
  </si>
  <si>
    <t>FERRO CHATO 3/16X3/4</t>
  </si>
  <si>
    <t>66172 serie 001</t>
  </si>
  <si>
    <t>CHAPA INOX/CANTONEIRA INOX</t>
  </si>
  <si>
    <t>1, 3 e 6</t>
  </si>
  <si>
    <t>066172 serie 001</t>
  </si>
  <si>
    <t>CHATO INOX</t>
  </si>
  <si>
    <t>0066172 serie 001</t>
  </si>
  <si>
    <t>CHAPA GALV</t>
  </si>
  <si>
    <t>00066172 serie 001</t>
  </si>
  <si>
    <t>000066172 serie 001</t>
  </si>
  <si>
    <t>RENOX</t>
  </si>
  <si>
    <t>50641174000101</t>
  </si>
  <si>
    <t>68863 serie 001</t>
  </si>
  <si>
    <t>69112 serie 001</t>
  </si>
  <si>
    <t>69113 serie 001</t>
  </si>
  <si>
    <t>69393 serie 001</t>
  </si>
  <si>
    <t>71244 serie 001</t>
  </si>
  <si>
    <t>BARRIER SMART PACK/JOTATEMP/PENGUARD</t>
  </si>
  <si>
    <t>1, 2, 4, 5 e 7</t>
  </si>
  <si>
    <t>071244 serie 001</t>
  </si>
  <si>
    <t>0071244 serie 001</t>
  </si>
  <si>
    <t>71246 serie 001</t>
  </si>
  <si>
    <t>71765 serie 001</t>
  </si>
  <si>
    <t>71766 serie 001</t>
  </si>
  <si>
    <t>BARRIER SMART PACK/PENGUARD EXPRESS BUFF</t>
  </si>
  <si>
    <t>71767 serie 001</t>
  </si>
  <si>
    <t>JOTATEMP/PENGUARD/HARDTOP</t>
  </si>
  <si>
    <t>1, 3 a 5 e 7</t>
  </si>
  <si>
    <t>071767 serie 001</t>
  </si>
  <si>
    <t>0071767 serie 001</t>
  </si>
  <si>
    <t>72295 serie 001</t>
  </si>
  <si>
    <t>BARRIER SMART PACK COMP</t>
  </si>
  <si>
    <t>74069 serie 001</t>
  </si>
  <si>
    <t>PERFIL ESTR EXTRA PESADAESTR LEVE</t>
  </si>
  <si>
    <t>74970 serie 001</t>
  </si>
  <si>
    <t>PERFIL ESTR EXTRA PESADA/ESTR LEVE/CHAPA SOLDADA</t>
  </si>
  <si>
    <t>75156 serie 001</t>
  </si>
  <si>
    <t>CHAPA SOLDADA/PERFIL ESTR LEVE</t>
  </si>
  <si>
    <t>75209 serie 001</t>
  </si>
  <si>
    <t>CHAPA SOLDADA/PERFIL ESTR PESADA</t>
  </si>
  <si>
    <t>1  a 51</t>
  </si>
  <si>
    <t>75252 serie 001</t>
  </si>
  <si>
    <t>1 a 49</t>
  </si>
  <si>
    <t>75289 serie 001</t>
  </si>
  <si>
    <t>1 a 53</t>
  </si>
  <si>
    <t>75292 serie 001</t>
  </si>
  <si>
    <t>75309 serie 001</t>
  </si>
  <si>
    <t>75351 serie 001</t>
  </si>
  <si>
    <t>75378 serie 001</t>
  </si>
  <si>
    <t>1 a 71</t>
  </si>
  <si>
    <t>75395 serie 001</t>
  </si>
  <si>
    <t>75403 serie 001</t>
  </si>
  <si>
    <t>1 a 88</t>
  </si>
  <si>
    <t>75652 serie 001</t>
  </si>
  <si>
    <t>75804 serie 001</t>
  </si>
  <si>
    <t>75847 serie 001</t>
  </si>
  <si>
    <t>75853 serie 001</t>
  </si>
  <si>
    <t>75877 serie 001</t>
  </si>
  <si>
    <t>75916 serie 001</t>
  </si>
  <si>
    <t>75947 serie 001</t>
  </si>
  <si>
    <t>75955 serie 001</t>
  </si>
  <si>
    <t>75956 serie 001</t>
  </si>
  <si>
    <t>75982 serie 001</t>
  </si>
  <si>
    <t>75995 serie 001</t>
  </si>
  <si>
    <t>75997 serie 001</t>
  </si>
  <si>
    <t>76000 serie 001</t>
  </si>
  <si>
    <t>76001 serie 001</t>
  </si>
  <si>
    <t>76034 serie 001</t>
  </si>
  <si>
    <t>76062 serie 001</t>
  </si>
  <si>
    <t>76063 serie 001</t>
  </si>
  <si>
    <t>76065 serie 001</t>
  </si>
  <si>
    <t>76068 serie 001</t>
  </si>
  <si>
    <t>76123 serie 001</t>
  </si>
  <si>
    <t>76142 serie 001</t>
  </si>
  <si>
    <t>76253 serie 001</t>
  </si>
  <si>
    <t>76336 serie 001</t>
  </si>
  <si>
    <t>76351 serie 001</t>
  </si>
  <si>
    <t>PERFIL ESTR MEDIA</t>
  </si>
  <si>
    <t>76352 serie 001</t>
  </si>
  <si>
    <t>76374 serie 001</t>
  </si>
  <si>
    <t>76425 serie 001</t>
  </si>
  <si>
    <t>76426 serie 001</t>
  </si>
  <si>
    <t>76427 serie 001</t>
  </si>
  <si>
    <t>76446 serie 001</t>
  </si>
  <si>
    <t>76504 serie 001</t>
  </si>
  <si>
    <t>76542 serie 001</t>
  </si>
  <si>
    <t>1 a 55</t>
  </si>
  <si>
    <t>76616 serie 001</t>
  </si>
  <si>
    <t>109830 serie 000</t>
  </si>
  <si>
    <t>EXATON N160</t>
  </si>
  <si>
    <t>110651 serie 000</t>
  </si>
  <si>
    <t>ELETRODO SOLDA</t>
  </si>
  <si>
    <t>110675 serie 000</t>
  </si>
  <si>
    <t>0110675 serie 000</t>
  </si>
  <si>
    <t>EXATON 22.8.3</t>
  </si>
  <si>
    <t>00110675 serie 000</t>
  </si>
  <si>
    <t>ARAME SOLDA NIQUEL EXATON N160</t>
  </si>
  <si>
    <t>110748 serie 000</t>
  </si>
  <si>
    <t>FLUXO SOLDA OK FLUX</t>
  </si>
  <si>
    <t>110749 serie 000</t>
  </si>
  <si>
    <t>110750 serie 000</t>
  </si>
  <si>
    <t>111155 serie 001</t>
  </si>
  <si>
    <t>MLI-B E I-ET-3010.2H-1223-200-XSA-483</t>
  </si>
  <si>
    <t>111225 serie 000</t>
  </si>
  <si>
    <t>VARETA TIG ACO</t>
  </si>
  <si>
    <t>111264 serie 000</t>
  </si>
  <si>
    <t>120158 serie 001</t>
  </si>
  <si>
    <t>LEITO PESADO/TAMPA ENCAIXE P LEITO</t>
  </si>
  <si>
    <t>120159 serie 001</t>
  </si>
  <si>
    <t>TAMPA ENCAIXE P LEITO</t>
  </si>
  <si>
    <t>120160 serie 001</t>
  </si>
  <si>
    <t>120161 serie 001</t>
  </si>
  <si>
    <t>120162 serie 001</t>
  </si>
  <si>
    <t>120163 serie 001</t>
  </si>
  <si>
    <t>C.H.30 R.600 L150X19 EXT T38X19 AI6L 300
CONF.DESENHO</t>
  </si>
  <si>
    <t>120164 serie 001</t>
  </si>
  <si>
    <t>C.V.I.45 R.900 L150X19 EXT T38X19 AI6L
300 CONF.DESENHO</t>
  </si>
  <si>
    <t>120165 serie 001</t>
  </si>
  <si>
    <t>4508 C.H.30 R.300 PERF. NA BASE P/DUTO C
AI6L 150X100 ESPECIAL C/VIROLA DE 180
CONF.DESENHO</t>
  </si>
  <si>
    <t>120166 serie 001</t>
  </si>
  <si>
    <t>120417 serie 001</t>
  </si>
  <si>
    <t>T.H.90 R.900 L150X19 EXT T38X19 AI6L 300
CONF.DESENHO</t>
  </si>
  <si>
    <t>120418 serie 001</t>
  </si>
  <si>
    <t>TH/JUNCAO/TAMPA/GRAPA</t>
  </si>
  <si>
    <t>120419 serie 001</t>
  </si>
  <si>
    <t>TAMPA ENCAIXE P DUTO</t>
  </si>
  <si>
    <t>120420 serie 001</t>
  </si>
  <si>
    <t>TAMPA ENCAIXE P/C.H.30 R.600 ABA EXT
AI6L 300 ESPECIAL C/VIROLA DE 15MM</t>
  </si>
  <si>
    <t>120421 serie 001</t>
  </si>
  <si>
    <t>C.V.I.90 R.600 L150X19 EXT T38X19 AI6L
600 CONF.DESENHO</t>
  </si>
  <si>
    <t>120666 serie 001</t>
  </si>
  <si>
    <t>120667 serie 001</t>
  </si>
  <si>
    <t>120668 serie 001</t>
  </si>
  <si>
    <t>CVE/CVI/TAMPA ENCAIXE/CRUZ 90</t>
  </si>
  <si>
    <t>1 a 67</t>
  </si>
  <si>
    <t>120676 serie 001</t>
  </si>
  <si>
    <t>JUNCAO/TALA REF/SUPORTE SIMPLES</t>
  </si>
  <si>
    <t>0120676 serie 001</t>
  </si>
  <si>
    <t>PARAFUSO CABECA LENTILHA AUTO TRAV</t>
  </si>
  <si>
    <t>215479 serie 001</t>
  </si>
  <si>
    <t>JUNTA ANEL RTJ</t>
  </si>
  <si>
    <t>215486 serie 001</t>
  </si>
  <si>
    <t>1 a 76</t>
  </si>
  <si>
    <t>168198 serie 001</t>
  </si>
  <si>
    <t>NIPLE 160</t>
  </si>
  <si>
    <t>532137 serie 001</t>
  </si>
  <si>
    <t>SELANTE PU CINZA</t>
  </si>
  <si>
    <t>FATI</t>
  </si>
  <si>
    <t>93101343000123</t>
  </si>
  <si>
    <t>167249 serie 001</t>
  </si>
  <si>
    <t>7 a 13</t>
  </si>
  <si>
    <t>0167249 serie 001</t>
  </si>
  <si>
    <t>V GA SD 3/4"</t>
  </si>
  <si>
    <t>00167249 serie 001</t>
  </si>
  <si>
    <t>V AG SD</t>
  </si>
  <si>
    <t>2 a 6</t>
  </si>
  <si>
    <t>000167249 serie 001</t>
  </si>
  <si>
    <t>V ES F.PP.FS</t>
  </si>
  <si>
    <t>14 a 34</t>
  </si>
  <si>
    <t>168197 serie 001</t>
  </si>
  <si>
    <t>5 a 7</t>
  </si>
  <si>
    <t>0168197 serie 001</t>
  </si>
  <si>
    <t>9 e 10</t>
  </si>
  <si>
    <t>00168197 serie 001</t>
  </si>
  <si>
    <t>V GL SD</t>
  </si>
  <si>
    <t>000168197 serie 001</t>
  </si>
  <si>
    <t>V ES F PP FS</t>
  </si>
  <si>
    <t>215485 serie 001</t>
  </si>
  <si>
    <t>4 a 8</t>
  </si>
  <si>
    <t>0215485 serie 001</t>
  </si>
  <si>
    <t>00215485 serie 001</t>
  </si>
  <si>
    <t>VALOR ÚNICO - BRASLOG</t>
  </si>
  <si>
    <t>VALOR ÚNICO - FTP</t>
  </si>
  <si>
    <t>VALORES FALSOS, INCLUIR NA BRASLOG</t>
  </si>
  <si>
    <t>FALTA INFORMAÇÃO DE PESO LÍQUIDO</t>
  </si>
  <si>
    <t>LAUDO (NCM INCOMPATÍVEL)</t>
  </si>
  <si>
    <t>NF-10170-CEPRONN_INDUSTRIA_E_COMERCIO_DE_MOLAS_LTDA.pdf</t>
  </si>
  <si>
    <t>NF-105400-ESAB_INDUSTRIA_E_COMERCIO_LTDA.pdf</t>
  </si>
  <si>
    <t>NF-105635-ESAB_INDUSTRIA_E_COMERCIO_LTDA.pdf</t>
  </si>
  <si>
    <t>NF-105906-ESAB_INDUSTRIA_E_COMERCIO_LTDA.pdf</t>
  </si>
  <si>
    <t>NF-105907-ESAB_INDUSTRIA_E_COMERCIO_LTDA.pdf</t>
  </si>
  <si>
    <t>NF-106020-ESAB_INDUSTRIA_E_COMERCIO_LTDA.pdf</t>
  </si>
  <si>
    <t>NF-106068-ESAB_INDUSTRIA_E_COMERCIO_LTDA.pdf</t>
  </si>
  <si>
    <t>NF-106069-ESAB_INDUSTRIA_E_COMERCIO_LTDA.pdf</t>
  </si>
  <si>
    <t>NF-106112-ESAB_INDUSTRIA_E_COMERCIO_LTDA.pdf</t>
  </si>
  <si>
    <t>NF-106231-ESAB_INDUSTRIA_E_COMERCIO_LTDA.pdf</t>
  </si>
  <si>
    <t>NF-106260-ESAB_INDUSTRIA_E_COMERCIO_LTDA.pdf</t>
  </si>
  <si>
    <t>NF-106317-ESAB_INDUSTRIA_E_COMERCIO_LTDA.pdf</t>
  </si>
  <si>
    <t>NF-106318-ESAB_INDUSTRIA_E_COMERCIO_LTDA.pdf</t>
  </si>
  <si>
    <t>NF-106506-ESAB_INDUSTRIA_E_COMERCIO_LTDA.pdf</t>
  </si>
  <si>
    <t>NF-106713-ESAB_INDUSTRIA_E_COMERCIO_LTDA.pdf</t>
  </si>
  <si>
    <t>NF-106714-ESAB_INDUSTRIA_E_COMERCIO_LTDA.pdf</t>
  </si>
  <si>
    <t>NF-106749-FORJAFIX_ELEMENTOS_DE_FIXACAO_LTDA.pdf</t>
  </si>
  <si>
    <t>NF-106896-ESAB_INDUSTRIA_E_COMERCIO_LTDA.pdf</t>
  </si>
  <si>
    <t>NF-106922-ESAB_INDUSTRIA_E_COMERCIO_LTDA.pdf</t>
  </si>
  <si>
    <t>NF-107224-ESAB_INDUSTRIA_E_COMERCIO_LTDA.pdf</t>
  </si>
  <si>
    <t>NF-107225-ESAB_INDUSTRIA_E_COMERCIO_LTDA.pdf</t>
  </si>
  <si>
    <t>NF-107235-ESAB_INDUSTRIA_E_COMERCIO_LTDA.pdf</t>
  </si>
  <si>
    <t>NF-108087-ESAB_INDUSTRIA_E_COMERCIO_LTDA.pdf</t>
  </si>
  <si>
    <t>NF-108447-ESAB_INDUSTRIA_E_COMERCIO_LTDA.pdf</t>
  </si>
  <si>
    <t>NF-108759-ESAB_INDUSTRIA_E_COMERCIO_LTDA.pdf</t>
  </si>
  <si>
    <t>NF-108803-ESAB_INDUSTRIA_E_COMERCIO_LTDA.pdf</t>
  </si>
  <si>
    <t>NF-108946-ESAB_INDUSTRIA_E_COMERCIO_LTDA.pdf</t>
  </si>
  <si>
    <t>NF-109122-ESAB_INDUSTRIA_E_COMERCIO_LTDA.pdf</t>
  </si>
  <si>
    <t>NF-109830-ESAB_INDUSTRIA_E_COMERCIO_LTDA.pdf</t>
  </si>
  <si>
    <t>NF-110651-ESAB_INDUSTRIA_E_COMERCIO_LTDA.pdf</t>
  </si>
  <si>
    <t>NF-110655-TECNOFLON_BRASFITA_COMERCIO_E_INDUSTRIA_LTDA.pdf</t>
  </si>
  <si>
    <t>NF-110675-ESAB_INDUSTRIA_E_COMERCIO_LTDA.pdf</t>
  </si>
  <si>
    <t>NF-110748-ESAB_INDUSTRIA_E_COMERCIO_LTDA.pdf</t>
  </si>
  <si>
    <t>NF-110749-ESAB_INDUSTRIA_E_COMERCIO_LTDA.pdf</t>
  </si>
  <si>
    <t>NF-110750-ESAB_INDUSTRIA_E_COMERCIO_LTDA.pdf</t>
  </si>
  <si>
    <t>NF-11113-CEPRONN_INDUSTRIA_E_COMERCIO_DE_MOLAS_LTDA.pdf</t>
  </si>
  <si>
    <t>NF-111155-TECNOFLON_BRASFITA_COMERCIO_E_INDUSTRIA_LTDA.pdf</t>
  </si>
  <si>
    <t>NF-111225-ESAB_INDUSTRIA_E_COMERCIO_LTDA.pdf</t>
  </si>
  <si>
    <t>NF-111264-ESAB_INDUSTRIA_E_COMERCIO_LTDA.pdf</t>
  </si>
  <si>
    <t>NF-111394-ESAB_INDUSTRIA_E_COMERCIO_LTDA.pdf</t>
  </si>
  <si>
    <t>NF-11151-ROXTEC_LATIN_AMERICA_LTDA.pdf</t>
  </si>
  <si>
    <t>NF-111569-ESAB_INDUSTRIA_E_COMERCIO_LTDA.pdf</t>
  </si>
  <si>
    <t>NF-111914-ESAB_INDUSTRIA_E_COMERCIO_LTDA.pdf</t>
  </si>
  <si>
    <t>NF-112226-ESAB_INDUSTRIA_E_COMERCIO_LTDA.pdf</t>
  </si>
  <si>
    <t>NF-112557-ESAB_INDUSTRIA_E_COMERCIO_LTDA.pdf</t>
  </si>
  <si>
    <t>NF-113129-ESAB_INDUSTRIA_E_COMERCIO_LTDA.pdf</t>
  </si>
  <si>
    <t>NF-113382-ESAB_INDUSTRIA_E_COMERCIO_LTDA.pdf</t>
  </si>
  <si>
    <t>NF-119466-POLEODUTO_INDUSTRIA_E_COMERCIO_DE_ELETRO_MECANICOS_LTDA.pdf</t>
  </si>
  <si>
    <t>NF-119468-POLEODUTO_INDUSTRIA_E_COMERCIO_DE_ELETRO_MECANICOS_LTDA.pdf</t>
  </si>
  <si>
    <t>NF-119484-POLEODUTO_INDUSTRIA_E_COMERCIO_DE_ELETRO_MECANICOS_LTDA.pdf</t>
  </si>
  <si>
    <t>NF-119485-POLEODUTO_INDUSTRIA_E_COMERCIO_DE_ELETRO_MECANICOS_LTDA.pdf</t>
  </si>
  <si>
    <t>NF-119691-POLEODUTO_INDUSTRIA_E_COMERCIO_DE_ELETRO_MECANICOS_LTDA.pdf</t>
  </si>
  <si>
    <t>NF-119693-POLEODUTO_INDUSTRIA_E_COMERCIO_DE_ELETRO_MECANICOS_LTDA.pdf</t>
  </si>
  <si>
    <t>NF-119900-POLEODUTO_INDUSTRIA_E_COMERCIO_DE_ELETRO_MECANICOS_LTDA.pdf</t>
  </si>
  <si>
    <t>NF-11991-TEADIT_INDUSTRIA_E_COMERCIO_LTDA.pdf</t>
  </si>
  <si>
    <t>NF-120158-POLEODUTO_INDUSTRIA_E_COMERCIO_DE_ELETRO_MECANICOS_LTDA.pdf</t>
  </si>
  <si>
    <t>NF-120159-POLEODUTO_INDUSTRIA_E_COMERCIO_DE_ELETRO_MECANICOS_LTDA.pdf</t>
  </si>
  <si>
    <t>NF-120160-POLEODUTO_INDUSTRIA_E_COMERCIO_DE_ELETRO_MECANICOS_LTDA.pdf</t>
  </si>
  <si>
    <t>NF-120161-POLEODUTO_INDUSTRIA_E_COMERCIO_DE_ELETRO_MECANICOS_LTDA.pdf</t>
  </si>
  <si>
    <t>NF-120162-POLEODUTO_INDUSTRIA_E_COMERCIO_DE_ELETRO_MECANICOS_LTDA.pdf</t>
  </si>
  <si>
    <t>NF-120163-POLEODUTO_INDUSTRIA_E_COMERCIO_DE_ELETRO_MECANICOS_LTDA.pdf</t>
  </si>
  <si>
    <t>NF-120164-POLEODUTO_INDUSTRIA_E_COMERCIO_DE_ELETRO_MECANICOS_LTDA.pdf</t>
  </si>
  <si>
    <t>NF-120165-POLEODUTO_INDUSTRIA_E_COMERCIO_DE_ELETRO_MECANICOS_LTDA.pdf</t>
  </si>
  <si>
    <t>NF-120166-POLEODUTO_INDUSTRIA_E_COMERCIO_DE_ELETRO_MECANICOS_LTDA.pdf</t>
  </si>
  <si>
    <t>NF-120301-TECFLUX_LTDA.pdf</t>
  </si>
  <si>
    <t>NF-120417-POLEODUTO_INDUSTRIA_E_COMERCIO_DE_ELETRO_MECANICOS_LTDA.pdf</t>
  </si>
  <si>
    <t>NF-120418-POLEODUTO_INDUSTRIA_E_COMERCIO_DE_ELETRO_MECANICOS_LTDA.pdf</t>
  </si>
  <si>
    <t>NF-120419-POLEODUTO_INDUSTRIA_E_COMERCIO_DE_ELETRO_MECANICOS_LTDA.pdf</t>
  </si>
  <si>
    <t>NF-120420-POLEODUTO_INDUSTRIA_E_COMERCIO_DE_ELETRO_MECANICOS_LTDA.pdf</t>
  </si>
  <si>
    <t>NF-120421-POLEODUTO_INDUSTRIA_E_COMERCIO_DE_ELETRO_MECANICOS_LTDA.pdf</t>
  </si>
  <si>
    <t>NF-120666-POLEODUTO_INDUSTRIA_E_COMERCIO_DE_ELETRO_MECANICOS_LTDA.pdf</t>
  </si>
  <si>
    <t>NF-120667-POLEODUTO_INDUSTRIA_E_COMERCIO_DE_ELETRO_MECANICOS_LTDA.pdf</t>
  </si>
  <si>
    <t>NF-120668-POLEODUTO_INDUSTRIA_E_COMERCIO_DE_ELETRO_MECANICOS_LTDA.pdf</t>
  </si>
  <si>
    <t>NF-120676-POLEODUTO_INDUSTRIA_E_COMERCIO_DE_ELETRO_MECANICOS_LTDA.pdf</t>
  </si>
  <si>
    <t>NF-121390-POLEODUTO_INDUSTRIA_E_COMERCIO_DE_ELETRO_MECANICOS_LTDA.pdf</t>
  </si>
  <si>
    <t>NF-121391-POLEODUTO_INDUSTRIA_E_COMERCIO_DE_ELETRO_MECANICOS_LTDA.pdf</t>
  </si>
  <si>
    <t>NF-121506-POLEODUTO_INDUSTRIA_E_COMERCIO_DE_ELETRO_MECANICOS_LTDA.pdf</t>
  </si>
  <si>
    <t>NF-121582-POLEODUTO_INDUSTRIA_E_COMERCIO_DE_ELETRO_MECANICOS_LTDA.pdf</t>
  </si>
  <si>
    <t>NF-121583-POLEODUTO_INDUSTRIA_E_COMERCIO_DE_ELETRO_MECANICOS_LTDA.pdf</t>
  </si>
  <si>
    <t>NF-121713-POLEODUTO_INDUSTRIA_E_COMERCIO_DE_ELETRO_MECANICOS_LTDA.pdf</t>
  </si>
  <si>
    <t>NF-12180-ABRASSER_FERRAMENTAS_LTDA.pdf</t>
  </si>
  <si>
    <t>NF-12181-ABRASSER_FERRAMENTAS_LTDA.pdf</t>
  </si>
  <si>
    <t>NF-12468-SIENA_VEDACOES_INDUSTRIAIS_EIRELI.pdf</t>
  </si>
  <si>
    <t>NF-12502-SIENA_VEDACOES_INDUSTRIAIS_EIRELI.pdf</t>
  </si>
  <si>
    <t>NF-125468-TECFLUX_LTDA.pdf</t>
  </si>
  <si>
    <t>NF-12600-SIENA_VEDACOES_INDUSTRIAIS_EIRELI.pdf</t>
  </si>
  <si>
    <t>NF-126293-TECFLUX_LTDA.pdf</t>
  </si>
  <si>
    <t>NF-12655-SIENA_VEDACOES_INDUSTRIAIS_EIRELI.pdf</t>
  </si>
  <si>
    <t>NF-12656-SIENA_VEDACOES_INDUSTRIAIS_EIRELI.pdf</t>
  </si>
  <si>
    <t>NF-126912-TECFLUX_LTDA.pdf</t>
  </si>
  <si>
    <t>NF-12935-TUBOS_ABC_COMERCIO_DE_TUBOS_EIRELI.pdf</t>
  </si>
  <si>
    <t>NF-13073-TEADIT_INDUSTRIA_E_COMERCIO_LTDA.pdf</t>
  </si>
  <si>
    <t>NF-147190-TUBOS_OLIVEIRA_LTDA.pdf</t>
  </si>
  <si>
    <t>NF-147542-TUBOS_OLIVEIRA_LTDA.pdf</t>
  </si>
  <si>
    <t>NF-147951-GERDAU_ACOMINAS_S_A.pdf</t>
  </si>
  <si>
    <t>NF-149095-GERDAU_ACOMINAS_S_A.pdf</t>
  </si>
  <si>
    <t>NF-149096-GERDAU_ACOMINAS_S_A.pdf</t>
  </si>
  <si>
    <t>NF-149097-GERDAU_ACOMINAS_S_A.pdf</t>
  </si>
  <si>
    <t>NF-149101-GERDAU_ACOMINAS_S_A.pdf</t>
  </si>
  <si>
    <t>NF-149102-GERDAU_ACOMINAS_S_A.pdf</t>
  </si>
  <si>
    <t>NF-149107-GERDAU_ACOMINAS_S_A.pdf</t>
  </si>
  <si>
    <t>NF-150234-GERDAU_ACOMINAS_S_A.pdf</t>
  </si>
  <si>
    <t>NF-150236-GERDAU_ACOMINAS_S_A.pdf</t>
  </si>
  <si>
    <t>NF-150237-GERDAU_ACOMINAS_S_A.pdf</t>
  </si>
  <si>
    <t>NF-150327-GERDAU_ACOMINAS_S_A.pdf</t>
  </si>
  <si>
    <t>NF-150357-GERDAU_ACOMINAS_S_A.pdf</t>
  </si>
  <si>
    <t>NF-150460-GERDAU_ACOMINAS_S_A.pdf</t>
  </si>
  <si>
    <t>NF-150522-GERDAU_ACOMINAS_S_A.pdf</t>
  </si>
  <si>
    <t>NF-150523-GERDAU_ACOMINAS_S_A.pdf</t>
  </si>
  <si>
    <t>NF-152574-CARDAL_ELETRO_METALURGICA_LTDA.pdf</t>
  </si>
  <si>
    <t>NF-15702-MSM_INDUSTRIA_E_COMERCIO_LTDA.pdf</t>
  </si>
  <si>
    <t>NF-158735-H_C_I_HIDRAULICA_CONEXOES_INDUSTRIAIS_LTDA.pdf</t>
  </si>
  <si>
    <t>NF-15934-MSM_INDUSTRIA_E_COMERCIO_LTDA.pdf</t>
  </si>
  <si>
    <t>NF-160605-AKZO_NOBEL_LTDA.pdf</t>
  </si>
  <si>
    <t>NF-160767-H_C_I_HIDRAULICA_CONEXOES_INDUSTRIAIS_LTDA.pdf</t>
  </si>
  <si>
    <t>NF-162495-H_C_I_HIDRAULICA_CONEXOES_INDUSTRIAIS_LTDA.pdf</t>
  </si>
  <si>
    <t>NF-166582-H_C_I_HIDRAULICA_CONEXOES_INDUSTRIAIS_LTDA.pdf</t>
  </si>
  <si>
    <t>NF-168197-H_C_I_HIDRAULICA_CONEXOES_INDUSTRIAIS_LTDA.pdf</t>
  </si>
  <si>
    <t>NF-168198-H_C_I_HIDRAULICA_CONEXOES_INDUSTRIAIS_LTDA.pdf</t>
  </si>
  <si>
    <t>NF-173176-H_C_I_HIDRAULICA_CONEXOES_INDUSTRIAIS_LTDA.pdf</t>
  </si>
  <si>
    <t>NF-173229-H_C_I_HIDRAULICA_CONEXOES_INDUSTRIAIS_LTDA.pdf</t>
  </si>
  <si>
    <t>NF-173670-H_C_I_HIDRAULICA_CONEXOES_INDUSTRIAIS_LTDA.pdf</t>
  </si>
  <si>
    <t>NF-17370-PROJINOX_INDUSTRIA_E_COMERCIO_LTDA.pdf</t>
  </si>
  <si>
    <t>NF-174215-H_C_I_HIDRAULICA_CONEXOES_INDUSTRIAIS_LTDA.pdf</t>
  </si>
  <si>
    <t>NF-176103-H_C_I_HIDRAULICA_CONEXOES_INDUSTRIAIS_LTDA.pdf</t>
  </si>
  <si>
    <t>NF-177033-H_C_I_HIDRAULICA_CONEXOES_INDUSTRIAIS_LTDA.pdf</t>
  </si>
  <si>
    <t>NF-177626-H_C_I_HIDRAULICA_CONEXOES_INDUSTRIAIS_LTDA.pdf</t>
  </si>
  <si>
    <t>NF-177627-H_C_I_HIDRAULICA_CONEXOES_INDUSTRIAIS_LTDA.pdf</t>
  </si>
  <si>
    <t>NF-179406-H_C_I_HIDRAULICA_CONEXOES_INDUSTRIAIS_LTDA.pdf</t>
  </si>
  <si>
    <t>NF-179642-H_C_I_HIDRAULICA_CONEXOES_INDUSTRIAIS_LTDA.pdf</t>
  </si>
  <si>
    <t>NF-188465-ABRASSER_FERRAMENTAS_LTDA.pdf</t>
  </si>
  <si>
    <t>NF-191192-HILTI_DO_BRASIL_COMERCIAL_LTDA.pdf</t>
  </si>
  <si>
    <t>NF-19454-UTILINOX_COMERCIO_E_INDUSTRIA_LTDA.pdf</t>
  </si>
  <si>
    <t>NF-19455-UTILINOX_COMERCIO_E_INDUSTRIA_LTDA.pdf</t>
  </si>
  <si>
    <t>NF-19981-UTILINOX_COMERCIO_E_INDUSTRIA_LTDA.pdf</t>
  </si>
  <si>
    <t>NF-20008-UTILINOX_COMERCIO_E_INDUSTRIA_LTDA.pdf</t>
  </si>
  <si>
    <t>NF-20027-UTILINOX_COMERCIO_E_INDUSTRIA_LTDA.pdf</t>
  </si>
  <si>
    <t>NF-20578-MARANGONI_MEISER_PISOS_METALICOS_LTDA.pdf</t>
  </si>
  <si>
    <t>NF-20638-SIGA_ELEMENTOS_DE_FIXACAO_LTDA.pdf</t>
  </si>
  <si>
    <t>NF-2074-YOFC_POLIRON_INDUSTRIA_E_COMERCIO_DE_CABOS_ESPECIAIS_LTDA.pdf</t>
  </si>
  <si>
    <t>NF-20804-UTILINOX_COMERCIO_E_INDUSTRIA_LTDA.pdf</t>
  </si>
  <si>
    <t>NF-20805-UTILINOX_COMERCIO_E_INDUSTRIA_LTDA.pdf</t>
  </si>
  <si>
    <t>NF-20927-MARANGONI_MEISER_PISOS_METALICOS_LTDA.pdf</t>
  </si>
  <si>
    <t>NF-20928-MARANGONI_MEISER_PISOS_METALICOS_LTDA.pdf</t>
  </si>
  <si>
    <t>NF-20929-MARANGONI_MEISER_PISOS_METALICOS_LTDA.pdf</t>
  </si>
  <si>
    <t>NF-20930-MARANGONI_MEISER_PISOS_METALICOS_LTDA.pdf</t>
  </si>
  <si>
    <t>NF-20931-MARANGONI_MEISER_PISOS_METALICOS_LTDA.pdf</t>
  </si>
  <si>
    <t>NF-20932-MARANGONI_MEISER_PISOS_METALICOS_LTDA.pdf</t>
  </si>
  <si>
    <t>NF-21028-MARANGONI_MEISER_PISOS_METALICOS_LTDA.pdf</t>
  </si>
  <si>
    <t>NF-21029-MARANGONI_MEISER_PISOS_METALICOS_LTDA.pdf</t>
  </si>
  <si>
    <t>NF-21031-MARANGONI_MEISER_PISOS_METALICOS_LTDA.pdf</t>
  </si>
  <si>
    <t>NF-21032-MARANGONI_MEISER_PISOS_METALICOS_LTDA.pdf</t>
  </si>
  <si>
    <t>NF-210599-TEADIT_JUNTAS_LTDA.pdf</t>
  </si>
  <si>
    <t>NF-210600-TEADIT_JUNTAS_LTDA.pdf</t>
  </si>
  <si>
    <t>NF-210609-TEADIT_JUNTAS_LTDA.pdf</t>
  </si>
  <si>
    <t>NF-21089-WK_ACOS_COMERCIO_E_DISTRIBUICAO_DE_FERRO_E_ACO_EIRELI.pdf</t>
  </si>
  <si>
    <t>NF-2108-PANORAMA_ELEMENTOS_DE_FIXACAO_LTDA.pdf</t>
  </si>
  <si>
    <t>NF-21091-WK_ACOS_COMERCIO_E_DISTRIBUICAO_DE_FERRO_E_ACO_EIRELI.pdf</t>
  </si>
  <si>
    <t>NF-211441-TEADIT_JUNTAS_LTDA.pdf</t>
  </si>
  <si>
    <t>NF-21290-WK_ACOS_COMERCIO_E_DISTRIBUICAO_DE_FERRO_E_ACO_EIRELI.pdf</t>
  </si>
  <si>
    <t>NF-215479-TEADIT_JUNTAS_LTDA.pdf</t>
  </si>
  <si>
    <t>NF-215485-TEADIT_JUNTAS_LTDA.pdf</t>
  </si>
  <si>
    <t>NF-215486-TEADIT_JUNTAS_LTDA.pdf</t>
  </si>
  <si>
    <t>NF-21838-R_SIMIONI_INDUSTRIA_E_COMERCIO_LTDA.pdf</t>
  </si>
  <si>
    <t>NF-21982-WK_ACOS_COMERCIO_E_DISTRIBUICAO_DE_FERRO_E_ACO_EIRELI.pdf</t>
  </si>
  <si>
    <t>NF-22047-WK_ACOS_COMERCIO_E_DISTRIBUICAO_DE_FERRO_E_ACO_EIRELI.pdf</t>
  </si>
  <si>
    <t>NF-22160-WK_ACOS_COMERCIO_E_DISTRIBUICAO_DE_FERRO_E_ACO_EIRELI.pdf</t>
  </si>
  <si>
    <t>NF-221859-TEADIT_JUNTAS_LTDA.pdf</t>
  </si>
  <si>
    <t>NF-22185-WK_ACOS_COMERCIO_E_DISTRIBUICAO_DE_FERRO_E_ACO_EIRELI.pdf</t>
  </si>
  <si>
    <t>NF-221860-TEADIT_JUNTAS_LTDA.pdf</t>
  </si>
  <si>
    <t>NF-221867-TEADIT_JUNTAS_LTDA.pdf</t>
  </si>
  <si>
    <t>NF-22189-WK_ACOS_COMERCIO_E_DISTRIBUICAO_DE_FERRO_E_ACO_EIRELI.pdf</t>
  </si>
  <si>
    <t>NF-222001-ACO_INOXIDAVEL_ARTEX_LTDA.pdf</t>
  </si>
  <si>
    <t>NF-222003-ACO_INOXIDAVEL_ARTEX_LTDA.pdf</t>
  </si>
  <si>
    <t>NF-222733-TEADIT_JUNTAS_LTDA.pdf</t>
  </si>
  <si>
    <t>NF-222734-TEADIT_JUNTAS_LTDA.pdf</t>
  </si>
  <si>
    <t>NF-222736-TEADIT_JUNTAS_LTDA.pdf</t>
  </si>
  <si>
    <t>NF-222743-TEADIT_JUNTAS_LTDA.pdf</t>
  </si>
  <si>
    <t>NF-222744-TEADIT_JUNTAS_LTDA.pdf</t>
  </si>
  <si>
    <t>NF-222784-TEADIT_JUNTAS_LTDA.pdf</t>
  </si>
  <si>
    <t>NF-222785-TEADIT_JUNTAS_LTDA.pdf</t>
  </si>
  <si>
    <t>NF-223423-TEADIT_JUNTAS_LTDA.pdf</t>
  </si>
  <si>
    <t>NF-223424-TEADIT_JUNTAS_LTDA.pdf</t>
  </si>
  <si>
    <t>NF-223425-TEADIT_JUNTAS_LTDA.pdf</t>
  </si>
  <si>
    <t>NF-223426-TEADIT_JUNTAS_LTDA.pdf</t>
  </si>
  <si>
    <t>NF-22359-SIGA_ELEMENTOS_DE_FIXACAO_LTDA.pdf</t>
  </si>
  <si>
    <t>NF-22360-SIGA_ELEMENTOS_DE_FIXACAO_LTDA.pdf</t>
  </si>
  <si>
    <t>NF-224092-TEADIT_JUNTAS_LTDA.pdf</t>
  </si>
  <si>
    <t>NF-224093-TEADIT_JUNTAS_LTDA.pdf</t>
  </si>
  <si>
    <t>NF-224094-TEADIT_JUNTAS_LTDA.pdf</t>
  </si>
  <si>
    <t>NF-224436-TEADIT_JUNTAS_LTDA.pdf</t>
  </si>
  <si>
    <t>NF-224437-TEADIT_JUNTAS_LTDA.pdf</t>
  </si>
  <si>
    <t>NF-224438-TEADIT_JUNTAS_LTDA.pdf</t>
  </si>
  <si>
    <t>NF-224793-TEADIT_JUNTAS_LTDA.pdf</t>
  </si>
  <si>
    <t>NF-22482-WK_ACOS_COMERCIO_E_DISTRIBUICAO_DE_FERRO_E_ACO_EIRELI.pdf</t>
  </si>
  <si>
    <t>NF-225053-TEADIT_JUNTAS_LTDA.pdf</t>
  </si>
  <si>
    <t>NF-225410-TEADIT_JUNTAS_LTDA.pdf</t>
  </si>
  <si>
    <t>NF-225411-TEADIT_JUNTAS_LTDA.pdf</t>
  </si>
  <si>
    <t>NF-225412-TEADIT_JUNTAS_LTDA.pdf</t>
  </si>
  <si>
    <t>NF-225413-TEADIT_JUNTAS_LTDA.pdf</t>
  </si>
  <si>
    <t>NF-22544-SIGA_ELEMENTOS_DE_FIXACAO_LTDA.pdf</t>
  </si>
  <si>
    <t>NF-22545-SIGA_ELEMENTOS_DE_FIXACAO_LTDA.pdf</t>
  </si>
  <si>
    <t>NF-225778-TEADIT_JUNTAS_LTDA.pdf</t>
  </si>
  <si>
    <t>NF-225779-TEADIT_JUNTAS_LTDA.pdf</t>
  </si>
  <si>
    <t>NF-226222-TEADIT_JUNTAS_LTDA.pdf</t>
  </si>
  <si>
    <t>NF-226223-TEADIT_JUNTAS_LTDA.pdf</t>
  </si>
  <si>
    <t>NF-226224-TEADIT_JUNTAS_LTDA.pdf</t>
  </si>
  <si>
    <t>NF-226225-TEADIT_JUNTAS_LTDA.pdf</t>
  </si>
  <si>
    <t>NF-226226-TEADIT_JUNTAS_LTDA.pdf</t>
  </si>
  <si>
    <t>NF-226227-TEADIT_JUNTAS_LTDA.pdf</t>
  </si>
  <si>
    <t>NF-226228-TEADIT_JUNTAS_LTDA.pdf</t>
  </si>
  <si>
    <t>NF-226229-TEADIT_JUNTAS_LTDA.pdf</t>
  </si>
  <si>
    <t>NF-226517-TEADIT_JUNTAS_LTDA.pdf</t>
  </si>
  <si>
    <t>NF-226518-TEADIT_JUNTAS_LTDA.pdf</t>
  </si>
  <si>
    <t>NF-227414-TEADIT_JUNTAS_LTDA.pdf</t>
  </si>
  <si>
    <t>NF-227652-TEADIT_JUNTAS_LTDA.pdf</t>
  </si>
  <si>
    <t>NF-227822-TEADIT_JUNTAS_LTDA.pdf</t>
  </si>
  <si>
    <t>NF-228052-TEADIT_JUNTAS_LTDA.pdf</t>
  </si>
  <si>
    <t>NF-228497-TEADIT_JUNTAS_LTDA.pdf</t>
  </si>
  <si>
    <t>NF-228499-TEADIT_JUNTAS_LTDA.pdf</t>
  </si>
  <si>
    <t>NF-228522-TEADIT_JUNTAS_LTDA.pdf</t>
  </si>
  <si>
    <t>NF-228950-TEADIT_JUNTAS_LTDA.pdf</t>
  </si>
  <si>
    <t>NF-23029-WK_ACOS_COMERCIO_E_DISTRIBUICAO_DE_FERRO_E_ACO_EIRELI.pdf</t>
  </si>
  <si>
    <t>NF-2310-CRAS_AGROINDUSTRIA_LTDA.pdf</t>
  </si>
  <si>
    <t>NF-23262-WK_ACOS_COMERCIO_E_DISTRIBUICAO_DE_FERRO_E_ACO_EIRELI.pdf</t>
  </si>
  <si>
    <t>NF-23442-WK_ACOS_COMERCIO_E_DISTRIBUICAO_DE_FERRO_E_ACO_EIRELI.pdf</t>
  </si>
  <si>
    <t>NF-2373-CRAS_AGROINDUSTRIA_LTDA.pdf</t>
  </si>
  <si>
    <t>NF-24194-WK_ACOS_COMERCIO_E_DISTRIBUICAO_DE_FERRO_E_ACO_EIRELI.pdf</t>
  </si>
  <si>
    <t>NF-24473-WK_ACOS_COMERCIO_E_DISTRIBUICAO_DE_FERRO_E_ACO_EIRELI.pdf</t>
  </si>
  <si>
    <t>NF-24474-WK_ACOS_COMERCIO_E_DISTRIBUICAO_DE_FERRO_E_ACO_EIRELI.pdf</t>
  </si>
  <si>
    <t>NF-24475-WK_ACOS_COMERCIO_E_DISTRIBUICAO_DE_FERRO_E_ACO_EIRELI.pdf</t>
  </si>
  <si>
    <t>NF-244874-ACO_INOXIDAVEL_ARTEX_LTDA.pdf</t>
  </si>
  <si>
    <t>NF-24517-WK_ACOS_COMERCIO_E_DISTRIBUICAO_DE_FERRO_E_ACO_EIRELI.pdf</t>
  </si>
  <si>
    <t>NF-24518-WK_ACOS_COMERCIO_E_DISTRIBUICAO_DE_FERRO_E_ACO_EIRELI.pdf</t>
  </si>
  <si>
    <t>NF-245201-ACO_INOXIDAVEL_ARTEX_LTDA.pdf</t>
  </si>
  <si>
    <t>NF-245349-ACO_INOXIDAVEL_ARTEX_LTDA.pdf</t>
  </si>
  <si>
    <t>NF-24560-WK_ACOS_COMERCIO_E_DISTRIBUICAO_DE_FERRO_E_ACO_EIRELI.pdf</t>
  </si>
  <si>
    <t>NF-24595-WK_ACOS_COMERCIO_E_DISTRIBUICAO_DE_FERRO_E_ACO_EIRELI.pdf</t>
  </si>
  <si>
    <t>NF-24643-WK_ACOS_COMERCIO_E_DISTRIBUICAO_DE_FERRO_E_ACO_EIRELI.pdf</t>
  </si>
  <si>
    <t>NF-24644-WK_ACOS_COMERCIO_E_DISTRIBUICAO_DE_FERRO_E_ACO_EIRELI.pdf</t>
  </si>
  <si>
    <t>NF-24683-WK_ACOS_COMERCIO_E_DISTRIBUICAO_DE_FERRO_E_ACO_EIRELI.pdf</t>
  </si>
  <si>
    <t>NF-247797-ACO_INOXIDAVEL_ARTEX_LTDA.pdf</t>
  </si>
  <si>
    <t>NF-24870-G_FIX_COMERCIAL_DE_FERRAGENS_LTDA.pdf</t>
  </si>
  <si>
    <t>NF-250714-ACO_INOXIDAVEL_ARTEX_LTDA.pdf</t>
  </si>
  <si>
    <t>NF-25089-WK_ACOS_COMERCIO_E_DISTRIBUICAO_DE_FERRO_E_ACO_EIRELI.pdf</t>
  </si>
  <si>
    <t>NF-25090-WK_ACOS_COMERCIO_E_DISTRIBUICAO_DE_FERRO_E_ACO_EIRELI.pdf</t>
  </si>
  <si>
    <t>NF-25091-WK_ACOS_COMERCIO_E_DISTRIBUICAO_DE_FERRO_E_ACO_EIRELI.pdf</t>
  </si>
  <si>
    <t>NF-25337-WK_ACOS_COMERCIO_E_DISTRIBUICAO_DE_FERRO_E_ACO_EIRELI.pdf</t>
  </si>
  <si>
    <t>NF-25365-WK_ACOS_COMERCIO_E_DISTRIBUICAO_DE_FERRO_E_ACO_EIRELI.pdf</t>
  </si>
  <si>
    <t>NF-25464-WK_ACOS_COMERCIO_E_DISTRIBUICAO_DE_FERRO_E_ACO_EIRELI.pdf</t>
  </si>
  <si>
    <t>NF-25465-WK_ACOS_COMERCIO_E_DISTRIBUICAO_DE_FERRO_E_ACO_EIRELI.pdf</t>
  </si>
  <si>
    <t>NF-25726-WK_ACOS_COMERCIO_E_DISTRIBUICAO_DE_FERRO_E_ACO_EIRELI.pdf</t>
  </si>
  <si>
    <t>NF-25742-WK_ACOS_COMERCIO_E_DISTRIBUICAO_DE_FERRO_E_ACO_EIRELI.pdf</t>
  </si>
  <si>
    <t>NF-2600085-GERDAU_ACOMINAS_S_A.pdf</t>
  </si>
  <si>
    <t>NF-2600124-GERDAU_ACOMINAS_S_A.pdf</t>
  </si>
  <si>
    <t>NF-2605484-GERDAU_ACOMINAS_S_A.pdf</t>
  </si>
  <si>
    <t>NF-2612693-GERDAU_ACOMINAS_S_A.pdf</t>
  </si>
  <si>
    <t>NF-2621093-GERDAU_ACOMINAS_S_A.pdf</t>
  </si>
  <si>
    <t>NF-27098-G_FIX_COMERCIAL_DE_FERRAGENS_LTDA.pdf</t>
  </si>
  <si>
    <t>NF-28344-WK_ACOS_COMERCIO_E_DISTRIBUICAO_DE_FERRO_E_ACO_EIRELI.pdf</t>
  </si>
  <si>
    <t>NF-28367-WK_ACOS_COMERCIO_E_DISTRIBUICAO_DE_FERRO_E_ACO_EIRELI.pdf</t>
  </si>
  <si>
    <t>NF-28400-WK_ACOS_COMERCIO_E_DISTRIBUICAO_DE_FERRO_E_ACO_EIRELI.pdf</t>
  </si>
  <si>
    <t>NF-28416-WK_ACOS_COMERCIO_E_DISTRIBUICAO_DE_FERRO_E_ACO_EIRELI.pdf</t>
  </si>
  <si>
    <t>NF-28448-WK_ACOS_COMERCIO_E_DISTRIBUICAO_DE_FERRO_E_ACO_EIRELI.pdf</t>
  </si>
  <si>
    <t>NF-28674-WK_ACOS_COMERCIO_E_DISTRIBUICAO_DE_FERRO_E_ACO_EIRELI.pdf</t>
  </si>
  <si>
    <t>NF-28710-WK_ACOS_COMERCIO_E_DISTRIBUICAO_DE_FERRO_E_ACO_EIRELI.pdf</t>
  </si>
  <si>
    <t>NF-28813-WK_ACOS_COMERCIO_E_DISTRIBUICAO_DE_FERRO_E_ACO_EIRELI.pdf</t>
  </si>
  <si>
    <t>NF-28815-WK_ACOS_COMERCIO_E_DISTRIBUICAO_DE_FERRO_E_ACO_EIRELI.pdf</t>
  </si>
  <si>
    <t>NF-28920-WK_ACOS_COMERCIO_E_DISTRIBUICAO_DE_FERRO_E_ACO_EIRELI.pdf</t>
  </si>
  <si>
    <t>NF-29141-WK_ACOS_COMERCIO_E_DISTRIBUICAO_DE_FERRO_E_ACO_EIRELI.pdf</t>
  </si>
  <si>
    <t>NF-29208-WK_ACOS_COMERCIO_E_DISTRIBUICAO_DE_FERRO_E_ACO_EIRELI.pdf</t>
  </si>
  <si>
    <t>NF-29216-WK_ACOS_COMERCIO_E_DISTRIBUICAO_DE_FERRO_E_ACO_EIRELI.pdf</t>
  </si>
  <si>
    <t>NF-29241-WK_ACOS_COMERCIO_E_DISTRIBUICAO_DE_FERRO_E_ACO_EIRELI.pdf</t>
  </si>
  <si>
    <t>NF-29291-WK_ACOS_COMERCIO_E_DISTRIBUICAO_DE_FERRO_E_ACO_EIRELI.pdf</t>
  </si>
  <si>
    <t>NF-29323-WK_ACOS_COMERCIO_E_DISTRIBUICAO_DE_FERRO_E_ACO_EIRELI.pdf</t>
  </si>
  <si>
    <t>NF-29368-WK_ACOS_COMERCIO_E_DISTRIBUICAO_DE_FERRO_E_ACO_EIRELI.pdf</t>
  </si>
  <si>
    <t>NF-29379-WK_ACOS_COMERCIO_E_DISTRIBUICAO_DE_FERRO_E_ACO_EIRELI.pdf</t>
  </si>
  <si>
    <t>NF-29516-WK_ACOS_COMERCIO_E_DISTRIBUICAO_DE_FERRO_E_ACO_EIRELI.pdf</t>
  </si>
  <si>
    <t>NF-29518-WK_ACOS_COMERCIO_E_DISTRIBUICAO_DE_FERRO_E_ACO_EIRELI.pdf</t>
  </si>
  <si>
    <t>NF-29528-WK_ACOS_COMERCIO_E_DISTRIBUICAO_DE_FERRO_E_ACO_EIRELI.pdf</t>
  </si>
  <si>
    <t>NF-29693-WK_ACOS_COMERCIO_E_DISTRIBUICAO_DE_FERRO_E_ACO_EIRELI.pdf</t>
  </si>
  <si>
    <t>NF-29875-WK_ACOS_COMERCIO_E_DISTRIBUICAO_DE_FERRO_E_ACO_EIRELI.pdf</t>
  </si>
  <si>
    <t>NF-30045-WK_ACOS_COMERCIO_E_DISTRIBUICAO_DE_FERRO_E_ACO_EIRELI.pdf</t>
  </si>
  <si>
    <t>NF-30236-WK_ACOS_COMERCIO_E_DISTRIBUICAO_DE_FERRO_E_ACO_EIRELI.pdf</t>
  </si>
  <si>
    <t>NF-303306-PPG_INDUSTRIAL_DO_BRASIL_TINTAS_E_VERNIZES_LTDA.pdf</t>
  </si>
  <si>
    <t>NF-30421-WK_ACOS_COMERCIO_E_DISTRIBUICAO_DE_FERRO_E_ACO_EIRELI.pdf</t>
  </si>
  <si>
    <t>NF-30452-WK_ACOS_COMERCIO_E_DISTRIBUICAO_DE_FERRO_E_ACO_EIRELI.pdf</t>
  </si>
  <si>
    <t>NF-30617-WK_ACOS_COMERCIO_E_DISTRIBUICAO_DE_FERRO_E_ACO_EIRELI.pdf</t>
  </si>
  <si>
    <t>NF-3068-RACCORTUBI_DO_BRASIL_COMERCIALIZACAO_DE_TUBOS_E_CONEXOES_LTDA.pdf</t>
  </si>
  <si>
    <t>NF-30751-WK_ACOS_COMERCIO_E_DISTRIBUICAO_DE_FERRO_E_ACO_EIRELI.pdf</t>
  </si>
  <si>
    <t>NF-30887-WK_ACOS_COMERCIO_E_DISTRIBUICAO_DE_FERRO_E_ACO_EIRELI.pdf</t>
  </si>
  <si>
    <t>NF-31241-WK_ACOS_COMERCIO_E_DISTRIBUICAO_DE_FERRO_E_ACO_EIRELI.pdf</t>
  </si>
  <si>
    <t>NF-31303-WK_ACOS_COMERCIO_E_DISTRIBUICAO_DE_FERRO_E_ACO_EIRELI.pdf</t>
  </si>
  <si>
    <t>NF-31319-TECIAM_TELAS_E_TECIDOS_METALICOS_LTDA.pdf</t>
  </si>
  <si>
    <t>NF-31455-WK_ACOS_COMERCIO_E_DISTRIBUICAO_DE_FERRO_E_ACO_EIRELI.pdf</t>
  </si>
  <si>
    <t>NF-31457-WK_ACOS_COMERCIO_E_DISTRIBUICAO_DE_FERRO_E_ACO_EIRELI.pdf</t>
  </si>
  <si>
    <t>NF-31470-WK_ACOS_COMERCIO_E_DISTRIBUICAO_DE_FERRO_E_ACO_EIRELI.pdf</t>
  </si>
  <si>
    <t>NF-31489-R_SIMIONI_INDUSTRIA_E_COMERCIO_LTDA.pdf</t>
  </si>
  <si>
    <t>NF-31504-WK_ACOS_COMERCIO_E_DISTRIBUICAO_DE_FERRO_E_ACO_EIRELI.pdf</t>
  </si>
  <si>
    <t>NF-31604-WK_ACOS_COMERCIO_E_DISTRIBUICAO_DE_FERRO_E_ACO_EIRELI.pdf</t>
  </si>
  <si>
    <t>NF-31614-WK_ACOS_COMERCIO_E_DISTRIBUICAO_DE_FERRO_E_ACO_EIRELI.pdf</t>
  </si>
  <si>
    <t>NF-31652-WK_ACOS_COMERCIO_E_DISTRIBUICAO_DE_FERRO_E_ACO_EIRELI.pdf</t>
  </si>
  <si>
    <t>NF-31827-WK_ACOS_COMERCIO_E_DISTRIBUICAO_DE_FERRO_E_ACO_EIRELI.pdf</t>
  </si>
  <si>
    <t>NF-31844-R_SIMIONI_INDUSTRIA_E_COMERCIO_LTDA.pdf</t>
  </si>
  <si>
    <t>NF-31921-WK_ACOS_COMERCIO_E_DISTRIBUICAO_DE_FERRO_E_ACO_EIRELI.pdf</t>
  </si>
  <si>
    <t>NF-32058-WK_ACOS_COMERCIO_E_DISTRIBUICAO_DE_FERRO_E_ACO_EIRELI.pdf</t>
  </si>
  <si>
    <t>NF-32098-WK_ACOS_COMERCIO_E_DISTRIBUICAO_DE_FERRO_E_ACO_EIRELI.pdf</t>
  </si>
  <si>
    <t>NF-32108-WK_ACOS_COMERCIO_E_DISTRIBUICAO_DE_FERRO_E_ACO_EIRELI.pdf</t>
  </si>
  <si>
    <t>NF-32205-WK_ACOS_COMERCIO_E_DISTRIBUICAO_DE_FERRO_E_ACO_EIRELI.pdf</t>
  </si>
  <si>
    <t>NF-32225-WK_ACOS_COMERCIO_E_DISTRIBUICAO_DE_FERRO_E_ACO_EIRELI.pdf</t>
  </si>
  <si>
    <t>NF-32263-WK_ACOS_COMERCIO_E_DISTRIBUICAO_DE_FERRO_E_ACO_EIRELI.pdf</t>
  </si>
  <si>
    <t>NF-32342-WK_ACOS_COMERCIO_E_DISTRIBUICAO_DE_FERRO_E_ACO_EIRELI.pdf</t>
  </si>
  <si>
    <t>NF-32344-WK_ACOS_COMERCIO_E_DISTRIBUICAO_DE_FERRO_E_ACO_EIRELI.pdf</t>
  </si>
  <si>
    <t>NF-32355-WK_ACOS_COMERCIO_E_DISTRIBUICAO_DE_FERRO_E_ACO_EIRELI.pdf</t>
  </si>
  <si>
    <t>NF-32485-WK_ACOS_COMERCIO_E_DISTRIBUICAO_DE_FERRO_E_ACO_EIRELI.pdf</t>
  </si>
  <si>
    <t>NF-32489-WK_ACOS_COMERCIO_E_DISTRIBUICAO_DE_FERRO_E_ACO_EIRELI.pdf</t>
  </si>
  <si>
    <t>NF-32580-WK_ACOS_COMERCIO_E_DISTRIBUICAO_DE_FERRO_E_ACO_EIRELI.pdf</t>
  </si>
  <si>
    <t>NF-32848-R_SIMIONI_INDUSTRIA_E_COMERCIO_LTDA.pdf</t>
  </si>
  <si>
    <t>NF-33411-R_SIMIONI_INDUSTRIA_E_COMERCIO_LTDA.pdf</t>
  </si>
  <si>
    <t>NF-33412-R_SIMIONI_INDUSTRIA_E_COMERCIO_LTDA.pdf</t>
  </si>
  <si>
    <t>NF-33465-WK_ACOS_COMERCIO_E_DISTRIBUICAO_DE_FERRO_E_ACO_EIRELI.pdf</t>
  </si>
  <si>
    <t>NF-33475-WK_ACOS_COMERCIO_E_DISTRIBUICAO_DE_FERRO_E_ACO_EIRELI.pdf</t>
  </si>
  <si>
    <t>NF-33543-WK_ACOS_COMERCIO_E_DISTRIBUICAO_DE_FERRO_E_ACO_EIRELI.pdf</t>
  </si>
  <si>
    <t>NF-33774-WK_ACOS_COMERCIO_E_DISTRIBUICAO_DE_FERRO_E_ACO_EIRELI.pdf</t>
  </si>
  <si>
    <t>NF-33778-WK_ACOS_COMERCIO_E_DISTRIBUICAO_DE_FERRO_E_ACO_EIRELI.pdf</t>
  </si>
  <si>
    <t>NF-33785-WK_ACOS_COMERCIO_E_DISTRIBUICAO_DE_FERRO_E_ACO_EIRELI.pdf</t>
  </si>
  <si>
    <t>NF-33789-WK_ACOS_COMERCIO_E_DISTRIBUICAO_DE_FERRO_E_ACO_EIRELI.pdf</t>
  </si>
  <si>
    <t>NF-33886-WK_ACOS_COMERCIO_E_DISTRIBUICAO_DE_FERRO_E_ACO_EIRELI.pdf</t>
  </si>
  <si>
    <t>NF-33897-WK_ACOS_COMERCIO_E_DISTRIBUICAO_DE_FERRO_E_ACO_EIRELI.pdf</t>
  </si>
  <si>
    <t>NF-33958-WK_ACOS_COMERCIO_E_DISTRIBUICAO_DE_FERRO_E_ACO_EIRELI.pdf</t>
  </si>
  <si>
    <t>NF-33960-WK_ACOS_COMERCIO_E_DISTRIBUICAO_DE_FERRO_E_ACO_EIRELI.pdf</t>
  </si>
  <si>
    <t>NF-33985-WK_ACOS_COMERCIO_E_DISTRIBUICAO_DE_FERRO_E_ACO_EIRELI.pdf</t>
  </si>
  <si>
    <t>NF-34066-WK_ACOS_COMERCIO_E_DISTRIBUICAO_DE_FERRO_E_ACO_EIRELI.pdf</t>
  </si>
  <si>
    <t>NF-34068-WK_ACOS_COMERCIO_E_DISTRIBUICAO_DE_FERRO_E_ACO_EIRELI.pdf</t>
  </si>
  <si>
    <t>NF-34070-WK_ACOS_COMERCIO_E_DISTRIBUICAO_DE_FERRO_E_ACO_EIRELI.pdf</t>
  </si>
  <si>
    <t>NF-34075-WK_ACOS_COMERCIO_E_DISTRIBUICAO_DE_FERRO_E_ACO_EIRELI.pdf</t>
  </si>
  <si>
    <t>NF-34136-WK_ACOS_COMERCIO_E_DISTRIBUICAO_DE_FERRO_E_ACO_EIRELI.pdf</t>
  </si>
  <si>
    <t>NF-34155-WK_ACOS_COMERCIO_E_DISTRIBUICAO_DE_FERRO_E_ACO_EIRELI.pdf</t>
  </si>
  <si>
    <t>NF-34177-WK_ACOS_COMERCIO_E_DISTRIBUICAO_DE_FERRO_E_ACO_EIRELI.pdf</t>
  </si>
  <si>
    <t>NF-34225-WK_ACOS_COMERCIO_E_DISTRIBUICAO_DE_FERRO_E_ACO_EIRELI.pdf</t>
  </si>
  <si>
    <t>NF-34277-WK_ACOS_COMERCIO_E_DISTRIBUICAO_DE_FERRO_E_ACO_EIRELI.pdf</t>
  </si>
  <si>
    <t>NF-34404-WK_ACOS_COMERCIO_E_DISTRIBUICAO_DE_FERRO_E_ACO_EIRELI.pdf</t>
  </si>
  <si>
    <t>NF-34430-WK_ACOS_COMERCIO_E_DISTRIBUICAO_DE_FERRO_E_ACO_EIRELI.pdf</t>
  </si>
  <si>
    <t>NF-34487-WK_ACOS_COMERCIO_E_DISTRIBUICAO_DE_FERRO_E_ACO_EIRELI.pdf</t>
  </si>
  <si>
    <t>NF-34495-WK_ACOS_COMERCIO_E_DISTRIBUICAO_DE_FERRO_E_ACO_EIRELI.pdf</t>
  </si>
  <si>
    <t>NF-34611-WK_ACOS_COMERCIO_E_DISTRIBUICAO_DE_FERRO_E_ACO_EIRELI.pdf</t>
  </si>
  <si>
    <t>NF-34813-WK_ACOS_COMERCIO_E_DISTRIBUICAO_DE_FERRO_E_ACO_EIRELI.pdf</t>
  </si>
  <si>
    <t>NF-34849-WK_ACOS_COMERCIO_E_DISTRIBUICAO_DE_FERRO_E_ACO_EIRELI.pdf</t>
  </si>
  <si>
    <t>NF-34912-WK_ACOS_COMERCIO_E_DISTRIBUICAO_DE_FERRO_E_ACO_EIRELI.pdf</t>
  </si>
  <si>
    <t>NF-34914-WK_ACOS_COMERCIO_E_DISTRIBUICAO_DE_FERRO_E_ACO_EIRELI.pdf</t>
  </si>
  <si>
    <t>NF-34921-WK_ACOS_COMERCIO_E_DISTRIBUICAO_DE_FERRO_E_ACO_EIRELI.pdf</t>
  </si>
  <si>
    <t>NF-34946-WK_ACOS_COMERCIO_E_DISTRIBUICAO_DE_FERRO_E_ACO_EIRELI.pdf</t>
  </si>
  <si>
    <t>NF-35234-WK_ACOS_COMERCIO_E_DISTRIBUICAO_DE_FERRO_E_ACO_EIRELI.pdf</t>
  </si>
  <si>
    <t>NF-361-ENIGMA_SERVICOS_LTDA.pdf</t>
  </si>
  <si>
    <t>NF-363-ENIGMA_SERVICOS_LTDA.pdf</t>
  </si>
  <si>
    <t>NF-36401-R_SIMIONI_INDUSTRIA_E_COMERCIO_LTDA.pdf</t>
  </si>
  <si>
    <t>NF-3641-CIL_INDUSTRIA_E_COMERCIO_DE_CONEXOES_E_VALVULAS_EIRELI.pdf</t>
  </si>
  <si>
    <t>NF-3681-CIL_INDUSTRIA_E_COMERCIO_DE_CONEXOES_E_VALVULAS_EIRELI.pdf</t>
  </si>
  <si>
    <t>NF-3682-CIL_INDUSTRIA_E_COMERCIO_DE_CONEXOES_E_VALVULAS_EIRELI.pdf</t>
  </si>
  <si>
    <t>NF-3689-CIL_INDUSTRIA_E_COMERCIO_DE_CONEXOES_E_VALVULAS_EIRELI.pdf</t>
  </si>
  <si>
    <t>NF-37054-R_SIMIONI_INDUSTRIA_E_COMERCIO_LTDA.pdf</t>
  </si>
  <si>
    <t>NF-370-ENIGMA_SERVICOS_LTDA.pdf</t>
  </si>
  <si>
    <t>NF-3725-CIL_INDUSTRIA_E_COMERCIO_DE_CONEXOES_E_VALVULAS_EIRELI.pdf</t>
  </si>
  <si>
    <t>NF-3726-CIL_INDUSTRIA_E_COMERCIO_DE_CONEXOES_E_VALVULAS_EIRELI.pdf</t>
  </si>
  <si>
    <t>NF-3784-CIL_INDUSTRIA_E_COMERCIO_DE_CONEXOES_E_VALVULAS_EIRELI.pdf</t>
  </si>
  <si>
    <t>NF-3785-CIL_INDUSTRIA_E_COMERCIO_DE_CONEXOES_E_VALVULAS_EIRELI.pdf</t>
  </si>
  <si>
    <t>NF-3786-CIL_INDUSTRIA_E_COMERCIO_DE_CONEXOES_E_VALVULAS_EIRELI.pdf</t>
  </si>
  <si>
    <t>NF-3787-CIL_INDUSTRIA_E_COMERCIO_DE_CONEXOES_E_VALVULAS_EIRELI.pdf</t>
  </si>
  <si>
    <t>NF-3788-CIL_INDUSTRIA_E_COMERCIO_DE_CONEXOES_E_VALVULAS_EIRELI.pdf</t>
  </si>
  <si>
    <t>NF-3789-CIL_INDUSTRIA_E_COMERCIO_DE_CONEXOES_E_VALVULAS_EIRELI.pdf</t>
  </si>
  <si>
    <t>NF-3790-CIL_INDUSTRIA_E_COMERCIO_DE_CONEXOES_E_VALVULAS_EIRELI.pdf</t>
  </si>
  <si>
    <t>NF-3791-CIL_INDUSTRIA_E_COMERCIO_DE_CONEXOES_E_VALVULAS_EIRELI.pdf</t>
  </si>
  <si>
    <t>NF-3792-CIL_INDUSTRIA_E_COMERCIO_DE_CONEXOES_E_VALVULAS_EIRELI.pdf</t>
  </si>
  <si>
    <t>NF-379-ENIGMA_SERVICOS_LTDA.pdf</t>
  </si>
  <si>
    <t>NF-380-ENIGMA_SERVICOS_LTDA.pdf</t>
  </si>
  <si>
    <t>NF-38240-R_SIMIONI_INDUSTRIA_E_COMERCIO_LTDA.pdf</t>
  </si>
  <si>
    <t>NF-38294-R_SIMIONI_INDUSTRIA_E_COMERCIO_LTDA.pdf</t>
  </si>
  <si>
    <t>NF-38298-R_SIMIONI_INDUSTRIA_E_COMERCIO_LTDA.pdf</t>
  </si>
  <si>
    <t>NF-382-ENIGMA_SERVICOS_LTDA.pdf</t>
  </si>
  <si>
    <t>NF-388-ENIGMA_SERVICOS_LTDA.pdf</t>
  </si>
  <si>
    <t>NF-3895-CIL_INDUSTRIA_E_COMERCIO_DE_CONEXOES_E_VALVULAS_EIRELI.pdf</t>
  </si>
  <si>
    <t>NF-389-ENIGMA_SERVICOS_LTDA.pdf</t>
  </si>
  <si>
    <t>NF-3948-CIL_INDUSTRIA_E_COMERCIO_DE_CONEXOES_E_VALVULAS_EIRELI.pdf</t>
  </si>
  <si>
    <t>NF-3984-CIL_INDUSTRIA_E_COMERCIO_DE_CONEXOES_E_VALVULAS_EIRELI.pdf</t>
  </si>
  <si>
    <t>NF-3993-CIL_INDUSTRIA_E_COMERCIO_DE_CONEXOES_E_VALVULAS_EIRELI.pdf</t>
  </si>
  <si>
    <t>NF-4064-CIL_INDUSTRIA_E_COMERCIO_DE_CONEXOES_E_VALVULAS_EIRELI.pdf</t>
  </si>
  <si>
    <t>NF-4065-CIL_INDUSTRIA_E_COMERCIO_DE_CONEXOES_E_VALVULAS_EIRELI.pdf</t>
  </si>
  <si>
    <t>NF-4066-CIL_INDUSTRIA_E_COMERCIO_DE_CONEXOES_E_VALVULAS_EIRELI.pdf</t>
  </si>
  <si>
    <t>NF-4067-CIL_INDUSTRIA_E_COMERCIO_DE_CONEXOES_E_VALVULAS_EIRELI.pdf</t>
  </si>
  <si>
    <t>NF-406-ENIGMA_SERVICOS_LTDA.pdf</t>
  </si>
  <si>
    <t>NF-407-ENIGMA_SERVICOS_LTDA.pdf</t>
  </si>
  <si>
    <t>NF-4091-CIL_INDUSTRIA_E_COMERCIO_DE_CONEXOES_E_VALVULAS_EIRELI.pdf</t>
  </si>
  <si>
    <t>NF-4110-CIL_INDUSTRIA_E_COMERCIO_DE_CONEXOES_E_VALVULAS_EIRELI.pdf</t>
  </si>
  <si>
    <t>NF-4145-CIL_INDUSTRIA_E_COMERCIO_DE_CONEXOES_E_VALVULAS_EIRELI.pdf</t>
  </si>
  <si>
    <t>NF-416-ENIGMA_SERVICOS_LTDA.pdf</t>
  </si>
  <si>
    <t>NF-417-ENIGMA_SERVICOS_LTDA.pdf</t>
  </si>
  <si>
    <t>NF-418-ENIGMA_SERVICOS_LTDA.pdf</t>
  </si>
  <si>
    <t>NF-419-ENIGMA_SERVICOS_LTDA.pdf</t>
  </si>
  <si>
    <t>NF-426-ENIGMA_SERVICOS_LTDA.pdf</t>
  </si>
  <si>
    <t>NF-434-ENIGMA_SERVICOS_LTDA.pdf</t>
  </si>
  <si>
    <t>NF-49500052-CRISTIANO_FOSSATI_LIMA_EIRELI.pdf</t>
  </si>
  <si>
    <t>NF-4-RMO_INDUSTRIAL_LTDA.pdf</t>
  </si>
  <si>
    <t>NF-51594613-CRISTIANO_FOSSATI_LIMA_EIRELI.pdf</t>
  </si>
  <si>
    <t>NF-52018339-CRISTIANO_FOSSATI_LIMA_EIRELI.pdf</t>
  </si>
  <si>
    <t>NF-532137-FATI_FERRAMENTAS_LTDA.pdf</t>
  </si>
  <si>
    <t>NF-551291-FATI_FERRAMENTAS_LTDA.pdf</t>
  </si>
  <si>
    <t>NF-551320-FATI_FERRAMENTAS_LTDA.pdf</t>
  </si>
  <si>
    <t>NF-56861-ARMACELL_BRASIL_LTDA.pdf</t>
  </si>
  <si>
    <t>NF-5748-GALPERTI_DO_BRASIL_COMERCIAL_E_INDUSTRIAL_LTDA.pdf</t>
  </si>
  <si>
    <t>NF-5749-GALPERTI_DO_BRASIL_COMERCIAL_E_INDUSTRIAL_LTDA.pdf</t>
  </si>
  <si>
    <t>NF-5914-GALPERTI_DO_BRASIL_COMERCIAL_E_INDUSTRIAL_LTDA.pdf</t>
  </si>
  <si>
    <t>NF-5-RMO_INDUSTRIAL_LTDA.pdf</t>
  </si>
  <si>
    <t>NF-6033-GALPERTI_DO_BRASIL_COMERCIAL_E_INDUSTRIAL_LTDA.pdf</t>
  </si>
  <si>
    <t>NF-6034-GALPERTI_DO_BRASIL_COMERCIAL_E_INDUSTRIAL_LTDA.pdf</t>
  </si>
  <si>
    <t>NF-60468-JOTUN_BRASIL_IMPORTACAO_EXPORTACAO_E_INDUSTRIA_DE_TINTAS_LTDA.pdf</t>
  </si>
  <si>
    <t>NF-60967-ARMACELL_BRASIL_LTDA.pdf</t>
  </si>
  <si>
    <t>NF-61026-JOTUN_BRASIL_IMPORTACAO_EXPORTACAO_E_INDUSTRIA_DE_TINTAS_LTDA.pdf</t>
  </si>
  <si>
    <t>NF-61503-JOTUN_BRASIL_IMPORTACAO_EXPORTACAO_E_INDUSTRIA_DE_TINTAS_LTDA.pdf</t>
  </si>
  <si>
    <t>NF-61549-JOTUN_BRASIL_IMPORTACAO_EXPORTACAO_E_INDUSTRIA_DE_TINTAS_LTDA.pdf</t>
  </si>
  <si>
    <t>NF-62175-ARMACELL_BRASIL_LTDA.pdf</t>
  </si>
  <si>
    <t>NF-62179-ARMACELL_BRASIL_LTDA.pdf</t>
  </si>
  <si>
    <t>NF-62667-JOTUN_BRASIL_IMPORTACAO_EXPORTACAO_E_INDUSTRIA_DE_TINTAS_LTDA.pdf</t>
  </si>
  <si>
    <t>NF-62792-JOTUN_BRASIL_IMPORTACAO_EXPORTACAO_E_INDUSTRIA_DE_TINTAS_LTDA.pdf</t>
  </si>
  <si>
    <t>NF-63289-JOTUN_BRASIL_IMPORTACAO_EXPORTACAO_E_INDUSTRIA_DE_TINTAS_LTDA.pdf</t>
  </si>
  <si>
    <t>NF-65091-JOTUN_BRASIL_IMPORTACAO_EXPORTACAO_E_INDUSTRIA_DE_TINTAS_LTDA.pdf</t>
  </si>
  <si>
    <t>NF-65183-JOTUN_BRASIL_IMPORTACAO_EXPORTACAO_E_INDUSTRIA_DE_TINTAS_LTDA.pdf</t>
  </si>
  <si>
    <t>NF-65187-JOTUN_BRASIL_IMPORTACAO_EXPORTACAO_E_INDUSTRIA_DE_TINTAS_LTDA.pdf</t>
  </si>
  <si>
    <t>NF-65472-JOTUN_BRASIL_IMPORTACAO_EXPORTACAO_E_INDUSTRIA_DE_TINTAS_LTDA.pdf</t>
  </si>
  <si>
    <t>NF-65601-VOESTALPINE_BOHLER_WELDING_SOLDAS_DO_BRASIL_LTDA.pdf</t>
  </si>
  <si>
    <t>NF-65734-METASA_SA_INDUSTRIA_METALURGICA.pdf</t>
  </si>
  <si>
    <t>NF-65894-METASA_SA_INDUSTRIA_METALURGICA.pdf</t>
  </si>
  <si>
    <t>NF-65912-METASA_SA_INDUSTRIA_METALURGICA.pdf</t>
  </si>
  <si>
    <t>NF-65939-VOESTALPINE_BOHLER_WELDING_SOLDAS_DO_BRASIL_LTDA.pdf</t>
  </si>
  <si>
    <t>NF-65945-METASA_SA_INDUSTRIA_METALURGICA.pdf</t>
  </si>
  <si>
    <t>NF-65968-METASA_SA_INDUSTRIA_METALURGICA.pdf</t>
  </si>
  <si>
    <t>NF-65998-METASA_SA_INDUSTRIA_METALURGICA.pdf</t>
  </si>
  <si>
    <t>NF-66023-METASA_SA_INDUSTRIA_METALURGICA.pdf</t>
  </si>
  <si>
    <t>NF-661134-ACOTUBO_INDUSTRIA_E_COMERCIO_LTDA.pdf</t>
  </si>
  <si>
    <t>NF-661572-ACOTUBO_INDUSTRIA_E_COMERCIO_LTDA.pdf</t>
  </si>
  <si>
    <t>NF-661574-ACOTUBO_INDUSTRIA_E_COMERCIO_LTDA.pdf</t>
  </si>
  <si>
    <t>NF-661576-ACOTUBO_INDUSTRIA_E_COMERCIO_LTDA.pdf</t>
  </si>
  <si>
    <t>NF-66172-ACOS_RENOX_LTDA.pdf</t>
  </si>
  <si>
    <t>NF-66187-METASA_SA_INDUSTRIA_METALURGICA.pdf</t>
  </si>
  <si>
    <t>NF-66219-METASA_SA_INDUSTRIA_METALURGICA.pdf</t>
  </si>
  <si>
    <t>NF-66276-METASA_SA_INDUSTRIA_METALURGICA.pdf</t>
  </si>
  <si>
    <t>NF-66279-VOESTALPINE_BOHLER_WELDING_SOLDAS_DO_BRASIL_LTDA.pdf</t>
  </si>
  <si>
    <t>NF-66280-VOESTALPINE_BOHLER_WELDING_SOLDAS_DO_BRASIL_LTDA.pdf</t>
  </si>
  <si>
    <t>NF-66281-METASA_SA_INDUSTRIA_METALURGICA.pdf</t>
  </si>
  <si>
    <t>NF-66284-METASA_SA_INDUSTRIA_METALURGICA.pdf</t>
  </si>
  <si>
    <t>NF-66304-METASA_SA_INDUSTRIA_METALURGICA.pdf</t>
  </si>
  <si>
    <t>NF-66305-METASA_SA_INDUSTRIA_METALURGICA.pdf</t>
  </si>
  <si>
    <t>NF-66314-METASA_SA_INDUSTRIA_METALURGICA.pdf</t>
  </si>
  <si>
    <t>NF-66320-METASA_SA_INDUSTRIA_METALURGICA.pdf</t>
  </si>
  <si>
    <t>NF-66324-METASA_SA_INDUSTRIA_METALURGICA.pdf</t>
  </si>
  <si>
    <t>NF-66365-JOTUN_BRASIL_IMPORTACAO_EXPORTACAO_E_INDUSTRIA_DE_TINTAS_LTDA.pdf</t>
  </si>
  <si>
    <t>NF-66377-VOESTALPINE_BOHLER_WELDING_SOLDAS_DO_BRASIL_LTDA.pdf</t>
  </si>
  <si>
    <t>NF-66424-JOTUN_BRASIL_IMPORTACAO_EXPORTACAO_E_INDUSTRIA_DE_TINTAS_LTDA.pdf</t>
  </si>
  <si>
    <t>NF-66458-JOTUN_BRASIL_IMPORTACAO_EXPORTACAO_E_INDUSTRIA_DE_TINTAS_LTDA.pdf</t>
  </si>
  <si>
    <t>NF-66459-METASA_SA_INDUSTRIA_METALURGICA.pdf</t>
  </si>
  <si>
    <t>NF-66501-VOESTALPINE_BOHLER_WELDING_SOLDAS_DO_BRASIL_LTDA.pdf</t>
  </si>
  <si>
    <t>NF-66591-METASA_SA_INDUSTRIA_METALURGICA.pdf</t>
  </si>
  <si>
    <t>NF-66647-VOESTALPINE_BOHLER_WELDING_SOLDAS_DO_BRASIL_LTDA.pdf</t>
  </si>
  <si>
    <t>NF-66688-METASA_SA_INDUSTRIA_METALURGICA.pdf</t>
  </si>
  <si>
    <t>NF-66727-METASA_SA_INDUSTRIA_METALURGICA.pdf</t>
  </si>
  <si>
    <t>NF-66768-VOESTALPINE_BOHLER_WELDING_SOLDAS_DO_BRASIL_LTDA.pdf</t>
  </si>
  <si>
    <t>NF-66783-METASA_SA_INDUSTRIA_METALURGICA.pdf</t>
  </si>
  <si>
    <t>NF-66809-JOTUN_BRASIL_IMPORTACAO_EXPORTACAO_E_INDUSTRIA_DE_TINTAS_LTDA.pdf</t>
  </si>
  <si>
    <t>NF-66872-METASA_SA_INDUSTRIA_METALURGICA.pdf</t>
  </si>
  <si>
    <t>NF-66875-VOESTALPINE_BOHLER_WELDING_SOLDAS_DO_BRASIL_LTDA.pdf</t>
  </si>
  <si>
    <t>NF-66956-METASA_SA_INDUSTRIA_METALURGICA.pdf</t>
  </si>
  <si>
    <t>NF-66960-METASA_SA_INDUSTRIA_METALURGICA.pdf</t>
  </si>
  <si>
    <t>NF-66962-METASA_SA_INDUSTRIA_METALURGICA.pdf</t>
  </si>
  <si>
    <t>NF-66974-METASA_SA_INDUSTRIA_METALURGICA.pdf</t>
  </si>
  <si>
    <t>NF-66975-METASA_SA_INDUSTRIA_METALURGICA.pdf</t>
  </si>
  <si>
    <t>NF-66976-METASA_SA_INDUSTRIA_METALURGICA.pdf</t>
  </si>
  <si>
    <t>NF-67151-METASA_SA_INDUSTRIA_METALURGICA.pdf</t>
  </si>
  <si>
    <t>NF-671672-ACOTUBO_INDUSTRIA_E_COMERCIO_LTDA.pdf</t>
  </si>
  <si>
    <t>NF-67187-METASA_SA_INDUSTRIA_METALURGICA.pdf</t>
  </si>
  <si>
    <t>NF-67235-METASA_SA_INDUSTRIA_METALURGICA.pdf</t>
  </si>
  <si>
    <t>NF-67238-METASA_SA_INDUSTRIA_METALURGICA.pdf</t>
  </si>
  <si>
    <t>NF-67293-METASA_SA_INDUSTRIA_METALURGICA.pdf</t>
  </si>
  <si>
    <t>NF-67321-METASA_SA_INDUSTRIA_METALURGICA.pdf</t>
  </si>
  <si>
    <t>NF-67326-METASA_SA_INDUSTRIA_METALURGICA.pdf</t>
  </si>
  <si>
    <t>NF-67343-METASA_SA_INDUSTRIA_METALURGICA.pdf</t>
  </si>
  <si>
    <t>NF-67357-METASA_SA_INDUSTRIA_METALURGICA.pdf</t>
  </si>
  <si>
    <t>NF-67389-METASA_SA_INDUSTRIA_METALURGICA.pdf</t>
  </si>
  <si>
    <t>NF-67410-METASA_SA_INDUSTRIA_METALURGICA.pdf</t>
  </si>
  <si>
    <t>NF-67442-METASA_SA_INDUSTRIA_METALURGICA.pdf</t>
  </si>
  <si>
    <t>NF-67481-JOTUN_BRASIL_IMPORTACAO_EXPORTACAO_E_INDUSTRIA_DE_TINTAS_LTDA.pdf</t>
  </si>
  <si>
    <t>NF-67482-JOTUN_BRASIL_IMPORTACAO_EXPORTACAO_E_INDUSTRIA_DE_TINTAS_LTDA.pdf</t>
  </si>
  <si>
    <t>NF-67482-METASA_SA_INDUSTRIA_METALURGICA.pdf</t>
  </si>
  <si>
    <t>NF-67515-METASA_SA_INDUSTRIA_METALURGICA.pdf</t>
  </si>
  <si>
    <t>NF-67542-METASA_SA_INDUSTRIA_METALURGICA.pdf</t>
  </si>
  <si>
    <t>NF-67547-METASA_SA_INDUSTRIA_METALURGICA.pdf</t>
  </si>
  <si>
    <t>NF-67550-METASA_SA_INDUSTRIA_METALURGICA.pdf</t>
  </si>
  <si>
    <t>NF-67573-METASA_SA_INDUSTRIA_METALURGICA.pdf</t>
  </si>
  <si>
    <t>NF-67582-METASA_SA_INDUSTRIA_METALURGICA.pdf</t>
  </si>
  <si>
    <t>NF-67612-METASA_SA_INDUSTRIA_METALURGICA.pdf</t>
  </si>
  <si>
    <t>NF-67623-METASA_SA_INDUSTRIA_METALURGICA.pdf</t>
  </si>
  <si>
    <t>NF-67671-METASA_SA_INDUSTRIA_METALURGICA.pdf</t>
  </si>
  <si>
    <t>NF-67676-METASA_SA_INDUSTRIA_METALURGICA.pdf</t>
  </si>
  <si>
    <t>NF-67736-METASA_SA_INDUSTRIA_METALURGICA.pdf</t>
  </si>
  <si>
    <t>NF-67761-METASA_SA_INDUSTRIA_METALURGICA.pdf</t>
  </si>
  <si>
    <t>NF-67776-METASA_SA_INDUSTRIA_METALURGICA.pdf</t>
  </si>
  <si>
    <t>NF-67800-METASA_SA_INDUSTRIA_METALURGICA.pdf</t>
  </si>
  <si>
    <t>NF-67819-METASA_SA_INDUSTRIA_METALURGICA.pdf</t>
  </si>
  <si>
    <t>NF-67823-VOESTALPINE_BOHLER_WELDING_SOLDAS_DO_BRASIL_LTDA.pdf</t>
  </si>
  <si>
    <t>NF-67872-METASA_SA_INDUSTRIA_METALURGICA.pdf</t>
  </si>
  <si>
    <t>NF-67881-METASA_SA_INDUSTRIA_METALURGICA.pdf</t>
  </si>
  <si>
    <t>NF-67913-METASA_SA_INDUSTRIA_METALURGICA.pdf</t>
  </si>
  <si>
    <t>NF-67997-METASA_SA_INDUSTRIA_METALURGICA.pdf</t>
  </si>
  <si>
    <t>NF-68005-METASA_SA_INDUSTRIA_METALURGICA.pdf</t>
  </si>
  <si>
    <t>NF-68023-METASA_SA_INDUSTRIA_METALURGICA.pdf</t>
  </si>
  <si>
    <t>NF-6808-W_CONEX_COMERCIO_DE_EQUIPAMENTOS_INDUSTRIAIS_LTDA.pdf</t>
  </si>
  <si>
    <t>NF-6809-W_CONEX_COMERCIO_DE_EQUIPAMENTOS_INDUSTRIAIS_LTDA.pdf</t>
  </si>
  <si>
    <t>NF-68107-VOESTALPINE_BOHLER_WELDING_SOLDAS_DO_BRASIL_LTDA.pdf</t>
  </si>
  <si>
    <t>NF-68109-METASA_SA_INDUSTRIA_METALURGICA.pdf</t>
  </si>
  <si>
    <t>NF-68115-METASA_SA_INDUSTRIA_METALURGICA.pdf</t>
  </si>
  <si>
    <t>NF-68124-METASA_SA_INDUSTRIA_METALURGICA.pdf</t>
  </si>
  <si>
    <t>NF-68127-JOTUN_BRASIL_IMPORTACAO_EXPORTACAO_E_INDUSTRIA_DE_TINTAS_LTDA.pdf</t>
  </si>
  <si>
    <t>NF-68139-METASA_SA_INDUSTRIA_METALURGICA.pdf</t>
  </si>
  <si>
    <t>NF-68177-METASA_SA_INDUSTRIA_METALURGICA.pdf</t>
  </si>
  <si>
    <t>NF-68226-METASA_SA_INDUSTRIA_METALURGICA.pdf</t>
  </si>
  <si>
    <t>NF-68230-METASA_SA_INDUSTRIA_METALURGICA.pdf</t>
  </si>
  <si>
    <t>NF-68264-METASA_SA_INDUSTRIA_METALURGICA.pdf</t>
  </si>
  <si>
    <t>NF-68272-METASA_SA_INDUSTRIA_METALURGICA.pdf</t>
  </si>
  <si>
    <t>NF-68281-METASA_SA_INDUSTRIA_METALURGICA.pdf</t>
  </si>
  <si>
    <t>NF-6832-W_CONEX_COMERCIO_DE_EQUIPAMENTOS_INDUSTRIAIS_LTDA.pdf</t>
  </si>
  <si>
    <t>NF-68337-METASA_SA_INDUSTRIA_METALURGICA.pdf</t>
  </si>
  <si>
    <t>NF-6833-W_CONEX_COMERCIO_DE_EQUIPAMENTOS_INDUSTRIAIS_LTDA.pdf</t>
  </si>
  <si>
    <t>NF-6834-W_CONEX_COMERCIO_DE_EQUIPAMENTOS_INDUSTRIAIS_LTDA.pdf</t>
  </si>
  <si>
    <t>NF-68371-METASA_SA_INDUSTRIA_METALURGICA.pdf</t>
  </si>
  <si>
    <t>NF-68375-METASA_SA_INDUSTRIA_METALURGICA.pdf</t>
  </si>
  <si>
    <t>NF-68417-METASA_SA_INDUSTRIA_METALURGICA.pdf</t>
  </si>
  <si>
    <t>NF-68490-METASA_SA_INDUSTRIA_METALURGICA.pdf</t>
  </si>
  <si>
    <t>NF-68496-METASA_SA_INDUSTRIA_METALURGICA.pdf</t>
  </si>
  <si>
    <t>NF-68498-METASA_SA_INDUSTRIA_METALURGICA.pdf</t>
  </si>
  <si>
    <t>NF-68499-METASA_SA_INDUSTRIA_METALURGICA.pdf</t>
  </si>
  <si>
    <t>NF-68511-METASA_SA_INDUSTRIA_METALURGICA.pdf</t>
  </si>
  <si>
    <t>NF-6859-W_CONEX_COMERCIO_DE_EQUIPAMENTOS_INDUSTRIAIS_LTDA.pdf</t>
  </si>
  <si>
    <t>NF-68624-METASA_SA_INDUSTRIA_METALURGICA.pdf</t>
  </si>
  <si>
    <t>NF-68625-METASA_SA_INDUSTRIA_METALURGICA.pdf</t>
  </si>
  <si>
    <t>NF-68654-VOESTALPINE_BOHLER_WELDING_SOLDAS_DO_BRASIL_LTDA.pdf</t>
  </si>
  <si>
    <t>NF-68677-VOESTALPINE_BOHLER_WELDING_SOLDAS_DO_BRASIL_LTDA.pdf</t>
  </si>
  <si>
    <t>NF-68683-METASA_SA_INDUSTRIA_METALURGICA.pdf</t>
  </si>
  <si>
    <t>NF-68692-METASA_SA_INDUSTRIA_METALURGICA.pdf</t>
  </si>
  <si>
    <t>NF-68695-METASA_SA_INDUSTRIA_METALURGICA.pdf</t>
  </si>
  <si>
    <t>NF-68696-VOESTALPINE_BOHLER_WELDING_SOLDAS_DO_BRASIL_LTDA.pdf</t>
  </si>
  <si>
    <t>NF-68698-METASA_SA_INDUSTRIA_METALURGICA.pdf</t>
  </si>
  <si>
    <t>NF-68715-METASA_SA_INDUSTRIA_METALURGICA.pdf</t>
  </si>
  <si>
    <t>NF-68733-METASA_SA_INDUSTRIA_METALURGICA.pdf</t>
  </si>
  <si>
    <t>NF-68734-METASA_SA_INDUSTRIA_METALURGICA.pdf</t>
  </si>
  <si>
    <t>NF-68760-VOESTALPINE_BOHLER_WELDING_SOLDAS_DO_BRASIL_LTDA.pdf</t>
  </si>
  <si>
    <t>NF-68764-METASA_SA_INDUSTRIA_METALURGICA.pdf</t>
  </si>
  <si>
    <t>NF-68766-METASA_SA_INDUSTRIA_METALURGICA.pdf</t>
  </si>
  <si>
    <t>NF-68768-METASA_SA_INDUSTRIA_METALURGICA.pdf</t>
  </si>
  <si>
    <t>NF-68773-METASA_SA_INDUSTRIA_METALURGICA.pdf</t>
  </si>
  <si>
    <t>NF-68774-METASA_SA_INDUSTRIA_METALURGICA.pdf</t>
  </si>
  <si>
    <t>NF-68837-METASA_SA_INDUSTRIA_METALURGICA.pdf</t>
  </si>
  <si>
    <t>NF-68863-VOESTALPINE_BOHLER_WELDING_SOLDAS_DO_BRASIL_LTDA.pdf</t>
  </si>
  <si>
    <t>NF-68884-METASA_SA_INDUSTRIA_METALURGICA.pdf</t>
  </si>
  <si>
    <t>NF-68895-METASA_SA_INDUSTRIA_METALURGICA.pdf</t>
  </si>
  <si>
    <t>NF-68938-METASA_SA_INDUSTRIA_METALURGICA.pdf</t>
  </si>
  <si>
    <t>NF-68974-METASA_SA_INDUSTRIA_METALURGICA.pdf</t>
  </si>
  <si>
    <t>NF-68991-METASA_SA_INDUSTRIA_METALURGICA.pdf</t>
  </si>
  <si>
    <t>NF-69002-METASA_SA_INDUSTRIA_METALURGICA.pdf</t>
  </si>
  <si>
    <t>NF-69045-METASA_SA_INDUSTRIA_METALURGICA.pdf</t>
  </si>
  <si>
    <t>NF-69069-METASA_SA_INDUSTRIA_METALURGICA.pdf</t>
  </si>
  <si>
    <t>NF-69094-METASA_SA_INDUSTRIA_METALURGICA.pdf</t>
  </si>
  <si>
    <t>NF-69098-METASA_SA_INDUSTRIA_METALURGICA.pdf</t>
  </si>
  <si>
    <t>NF-69112-VOESTALPINE_BOHLER_WELDING_SOLDAS_DO_BRASIL_LTDA.pdf</t>
  </si>
  <si>
    <t>NF-69113-VOESTALPINE_BOHLER_WELDING_SOLDAS_DO_BRASIL_LTDA.pdf</t>
  </si>
  <si>
    <t>NF-69143-METASA_SA_INDUSTRIA_METALURGICA.pdf</t>
  </si>
  <si>
    <t>NF-69191-METASA_SA_INDUSTRIA_METALURGICA.pdf</t>
  </si>
  <si>
    <t>NF-69196-METASA_SA_INDUSTRIA_METALURGICA.pdf</t>
  </si>
  <si>
    <t>NF-69219-METASA_SA_INDUSTRIA_METALURGICA.pdf</t>
  </si>
  <si>
    <t>NF-69309-METASA_SA_INDUSTRIA_METALURGICA.pdf</t>
  </si>
  <si>
    <t>NF-69347-METASA_SA_INDUSTRIA_METALURGICA.pdf</t>
  </si>
  <si>
    <t>NF-69352-METASA_SA_INDUSTRIA_METALURGICA.pdf</t>
  </si>
  <si>
    <t>NF-69373-METASA_SA_INDUSTRIA_METALURGICA.pdf</t>
  </si>
  <si>
    <t>NF-69379-METASA_SA_INDUSTRIA_METALURGICA.pdf</t>
  </si>
  <si>
    <t>NF-693804-ACOTUBO_INDUSTRIA_E_COMERCIO_LTDA.pdf</t>
  </si>
  <si>
    <t>NF-69393-VOESTALPINE_BOHLER_WELDING_SOLDAS_DO_BRASIL_LTDA.pdf</t>
  </si>
  <si>
    <t>NF-69436-METASA_SA_INDUSTRIA_METALURGICA.pdf</t>
  </si>
  <si>
    <t>NF-69439-METASA_SA_INDUSTRIA_METALURGICA.pdf</t>
  </si>
  <si>
    <t>NF-69468-METASA_SA_INDUSTRIA_METALURGICA.pdf</t>
  </si>
  <si>
    <t>NF-69471-METASA_SA_INDUSTRIA_METALURGICA.pdf</t>
  </si>
  <si>
    <t>NF-69476-METASA_SA_INDUSTRIA_METALURGICA.pdf</t>
  </si>
  <si>
    <t>NF-69481-METASA_SA_INDUSTRIA_METALURGICA.pdf</t>
  </si>
  <si>
    <t>NF-69547-METASA_SA_INDUSTRIA_METALURGICA.pdf</t>
  </si>
  <si>
    <t>NF-69585-METASA_SA_INDUSTRIA_METALURGICA.pdf</t>
  </si>
  <si>
    <t>NF-69587-METASA_SA_INDUSTRIA_METALURGICA.pdf</t>
  </si>
  <si>
    <t>NF-69589-METASA_SA_INDUSTRIA_METALURGICA.pdf</t>
  </si>
  <si>
    <t>NF-69595-METASA_SA_INDUSTRIA_METALURGICA.pdf</t>
  </si>
  <si>
    <t>NF-69649-METASA_SA_INDUSTRIA_METALURGICA.pdf</t>
  </si>
  <si>
    <t>NF-696954-ACOTUBO_INDUSTRIA_E_COMERCIO_LTDA.pdf</t>
  </si>
  <si>
    <t>NF-69710-METASA_SA_INDUSTRIA_METALURGICA.pdf</t>
  </si>
  <si>
    <t>NF-697658-ACOTUBO_INDUSTRIA_E_COMERCIO_LTDA.pdf</t>
  </si>
  <si>
    <t>NF-697659-ACOTUBO_INDUSTRIA_E_COMERCIO_LTDA.pdf</t>
  </si>
  <si>
    <t>NF-69779-METASA_SA_INDUSTRIA_METALURGICA.pdf</t>
  </si>
  <si>
    <t>NF-69784-VOESTALPINE_BOHLER_WELDING_SOLDAS_DO_BRASIL_LTDA.pdf</t>
  </si>
  <si>
    <t>NF-697933-ACOTUBO_INDUSTRIA_E_COMERCIO_LTDA.pdf</t>
  </si>
  <si>
    <t>NF-69822-VOESTALPINE_BOHLER_WELDING_SOLDAS_DO_BRASIL_LTDA.pdf</t>
  </si>
  <si>
    <t>NF-69825-METASA_SA_INDUSTRIA_METALURGICA.pdf</t>
  </si>
  <si>
    <t>NF-698496-ACOTUBO_INDUSTRIA_E_COMERCIO_LTDA.pdf</t>
  </si>
  <si>
    <t>NF-69880-METASA_SA_INDUSTRIA_METALURGICA.pdf</t>
  </si>
  <si>
    <t>NF-699011-ACOTUBO_INDUSTRIA_E_COMERCIO_LTDA.pdf</t>
  </si>
  <si>
    <t>NF-69926-METASA_SA_INDUSTRIA_METALURGICA.pdf</t>
  </si>
  <si>
    <t>NF-69939-METASA_SA_INDUSTRIA_METALURGICA.pdf</t>
  </si>
  <si>
    <t>NF-69953-METASA_SA_INDUSTRIA_METALURGICA.pdf</t>
  </si>
  <si>
    <t>NF-69959-METASA_SA_INDUSTRIA_METALURGICA.pdf</t>
  </si>
  <si>
    <t>NF-69983-METASA_SA_INDUSTRIA_METALURGICA.pdf</t>
  </si>
  <si>
    <t>NF-6-RMO_INDUSTRIAL_LTDA.pdf</t>
  </si>
  <si>
    <t>NF-70000-VOESTALPINE_BOHLER_WELDING_SOLDAS_DO_BRASIL_LTDA.pdf</t>
  </si>
  <si>
    <t>NF-70010-VOESTALPINE_BOHLER_WELDING_SOLDAS_DO_BRASIL_LTDA.pdf</t>
  </si>
  <si>
    <t>NF-700123-ACOTUBO_INDUSTRIA_E_COMERCIO_LTDA.pdf</t>
  </si>
  <si>
    <t>NF-70052-METASA_SA_INDUSTRIA_METALURGICA.pdf</t>
  </si>
  <si>
    <t>NF-700543-ACOTUBO_INDUSTRIA_E_COMERCIO_LTDA.pdf</t>
  </si>
  <si>
    <t>NF-700561-ACOTUBO_INDUSTRIA_E_COMERCIO_LTDA.pdf</t>
  </si>
  <si>
    <t>NF-700685-ACOTUBO_INDUSTRIA_E_COMERCIO_LTDA.pdf</t>
  </si>
  <si>
    <t>NF-700722-ACOTUBO_INDUSTRIA_E_COMERCIO_LTDA.pdf</t>
  </si>
  <si>
    <t>NF-700723-ACOTUBO_INDUSTRIA_E_COMERCIO_LTDA.pdf</t>
  </si>
  <si>
    <t>NF-70072-VOESTALPINE_BOHLER_WELDING_SOLDAS_DO_BRASIL_LTDA.pdf</t>
  </si>
  <si>
    <t>NF-70085-VOESTALPINE_BOHLER_WELDING_SOLDAS_DO_BRASIL_LTDA.pdf</t>
  </si>
  <si>
    <t>NF-70091-METASA_SA_INDUSTRIA_METALURGICA.pdf</t>
  </si>
  <si>
    <t>NF-70113-VOESTALPINE_BOHLER_WELDING_SOLDAS_DO_BRASIL_LTDA.pdf</t>
  </si>
  <si>
    <t>NF-70144-METASA_SA_INDUSTRIA_METALURGICA.pdf</t>
  </si>
  <si>
    <t>NF-70162-VOESTALPINE_BOHLER_WELDING_SOLDAS_DO_BRASIL_LTDA.pdf</t>
  </si>
  <si>
    <t>NF-70163-METASA_SA_INDUSTRIA_METALURGICA.pdf</t>
  </si>
  <si>
    <t>NF-70225-METASA_SA_INDUSTRIA_METALURGICA.pdf</t>
  </si>
  <si>
    <t>NF-70235-VOESTALPINE_BOHLER_WELDING_SOLDAS_DO_BRASIL_LTDA.pdf</t>
  </si>
  <si>
    <t>NF-70255-METASA_SA_INDUSTRIA_METALURGICA.pdf</t>
  </si>
  <si>
    <t>NF-70302-METASA_SA_INDUSTRIA_METALURGICA.pdf</t>
  </si>
  <si>
    <t>NF-70310-METASA_SA_INDUSTRIA_METALURGICA.pdf</t>
  </si>
  <si>
    <t>NF-70340-VOESTALPINE_BOHLER_WELDING_SOLDAS_DO_BRASIL_LTDA.pdf</t>
  </si>
  <si>
    <t>NF-70341-VOESTALPINE_BOHLER_WELDING_SOLDAS_DO_BRASIL_LTDA.pdf</t>
  </si>
  <si>
    <t>NF-70342-VOESTALPINE_BOHLER_WELDING_SOLDAS_DO_BRASIL_LTDA.pdf</t>
  </si>
  <si>
    <t>NF-70348-METASA_SA_INDUSTRIA_METALURGICA.pdf</t>
  </si>
  <si>
    <t>NF-70354-VOESTALPINE_BOHLER_WELDING_SOLDAS_DO_BRASIL_LTDA.pdf</t>
  </si>
  <si>
    <t>NF-70356-METASA_SA_INDUSTRIA_METALURGICA.pdf</t>
  </si>
  <si>
    <t>NF-70380-METASA_SA_INDUSTRIA_METALURGICA.pdf</t>
  </si>
  <si>
    <t>NF-704061-ACOTUBO_INDUSTRIA_E_COMERCIO_LTDA.pdf</t>
  </si>
  <si>
    <t>NF-704071-ACOTUBO_INDUSTRIA_E_COMERCIO_LTDA.pdf</t>
  </si>
  <si>
    <t>NF-704093-ACOTUBO_INDUSTRIA_E_COMERCIO_LTDA.pdf</t>
  </si>
  <si>
    <t>NF-704095-ACOTUBO_INDUSTRIA_E_COMERCIO_LTDA.pdf</t>
  </si>
  <si>
    <t>NF-704203-ACOTUBO_INDUSTRIA_E_COMERCIO_LTDA.pdf</t>
  </si>
  <si>
    <t>NF-70425-METASA_SA_INDUSTRIA_METALURGICA.pdf</t>
  </si>
  <si>
    <t>NF-70469-VOESTALPINE_BOHLER_WELDING_SOLDAS_DO_BRASIL_LTDA.pdf</t>
  </si>
  <si>
    <t>NF-70490-VOESTALPINE_BOHLER_WELDING_SOLDAS_DO_BRASIL_LTDA.pdf</t>
  </si>
  <si>
    <t>NF-70491-VOESTALPINE_BOHLER_WELDING_SOLDAS_DO_BRASIL_LTDA.pdf</t>
  </si>
  <si>
    <t>NF-70494-METASA_SA_INDUSTRIA_METALURGICA.pdf</t>
  </si>
  <si>
    <t>NF-70520-METASA_SA_INDUSTRIA_METALURGICA.pdf</t>
  </si>
  <si>
    <t>NF-70524-METASA_SA_INDUSTRIA_METALURGICA.pdf</t>
  </si>
  <si>
    <t>NF-70545-VOESTALPINE_BOHLER_WELDING_SOLDAS_DO_BRASIL_LTDA.pdf</t>
  </si>
  <si>
    <t>NF-705542-ACOTUBO_INDUSTRIA_E_COMERCIO_LTDA.pdf</t>
  </si>
  <si>
    <t>NF-70613-METASA_SA_INDUSTRIA_METALURGICA.pdf</t>
  </si>
  <si>
    <t>NF-706157-ACOTUBO_INDUSTRIA_E_COMERCIO_LTDA.pdf</t>
  </si>
  <si>
    <t>NF-706163-ACOTUBO_INDUSTRIA_E_COMERCIO_LTDA.pdf</t>
  </si>
  <si>
    <t>NF-706165-ACOTUBO_INDUSTRIA_E_COMERCIO_LTDA.pdf</t>
  </si>
  <si>
    <t>NF-70633-METASA_SA_INDUSTRIA_METALURGICA.pdf</t>
  </si>
  <si>
    <t>NF-70640-METASA_SA_INDUSTRIA_METALURGICA.pdf</t>
  </si>
  <si>
    <t>NF-70673-METASA_SA_INDUSTRIA_METALURGICA.pdf</t>
  </si>
  <si>
    <t>NF-70681-METASA_SA_INDUSTRIA_METALURGICA.pdf</t>
  </si>
  <si>
    <t>NF-70709-METASA_SA_INDUSTRIA_METALURGICA.pdf</t>
  </si>
  <si>
    <t>NF-70712-METASA_SA_INDUSTRIA_METALURGICA.pdf</t>
  </si>
  <si>
    <t>NF-70756-VOESTALPINE_BOHLER_WELDING_SOLDAS_DO_BRASIL_LTDA.pdf</t>
  </si>
  <si>
    <t>NF-707574-ACOTUBO_INDUSTRIA_E_COMERCIO_LTDA.pdf</t>
  </si>
  <si>
    <t>NF-707575-ACOTUBO_INDUSTRIA_E_COMERCIO_LTDA.pdf</t>
  </si>
  <si>
    <t>NF-70757-VOESTALPINE_BOHLER_WELDING_SOLDAS_DO_BRASIL_LTDA.pdf</t>
  </si>
  <si>
    <t>NF-70758-VOESTALPINE_BOHLER_WELDING_SOLDAS_DO_BRASIL_LTDA.pdf</t>
  </si>
  <si>
    <t>NF-70797-METASA_SA_INDUSTRIA_METALURGICA.pdf</t>
  </si>
  <si>
    <t>NF-70799-METASA_SA_INDUSTRIA_METALURGICA.pdf</t>
  </si>
  <si>
    <t>NF-70831-METASA_SA_INDUSTRIA_METALURGICA.pdf</t>
  </si>
  <si>
    <t>NF-70833-METASA_SA_INDUSTRIA_METALURGICA.pdf</t>
  </si>
  <si>
    <t>NF-70834-METASA_SA_INDUSTRIA_METALURGICA.pdf</t>
  </si>
  <si>
    <t>NF-70843-METASA_SA_INDUSTRIA_METALURGICA.pdf</t>
  </si>
  <si>
    <t>NF-70845-METASA_SA_INDUSTRIA_METALURGICA.pdf</t>
  </si>
  <si>
    <t>NF-70910-METASA_SA_INDUSTRIA_METALURGICA.pdf</t>
  </si>
  <si>
    <t>NF-70931-METASA_SA_INDUSTRIA_METALURGICA.pdf</t>
  </si>
  <si>
    <t>NF-70946-METASA_SA_INDUSTRIA_METALURGICA.pdf</t>
  </si>
  <si>
    <t>NF-71022-METASA_SA_INDUSTRIA_METALURGICA.pdf</t>
  </si>
  <si>
    <t>NF-71023-METASA_SA_INDUSTRIA_METALURGICA.pdf</t>
  </si>
  <si>
    <t>NF-71064-METASA_SA_INDUSTRIA_METALURGICA.pdf</t>
  </si>
  <si>
    <t>NF-71066-METASA_SA_INDUSTRIA_METALURGICA.pdf</t>
  </si>
  <si>
    <t>NF-71077-METASA_SA_INDUSTRIA_METALURGICA.pdf</t>
  </si>
  <si>
    <t>NF-71135-METASA_SA_INDUSTRIA_METALURGICA.pdf</t>
  </si>
  <si>
    <t>NF-71204-METASA_SA_INDUSTRIA_METALURGICA.pdf</t>
  </si>
  <si>
    <t>NF-71220-METASA_SA_INDUSTRIA_METALURGICA.pdf</t>
  </si>
  <si>
    <t>NF-71229-METASA_SA_INDUSTRIA_METALURGICA.pdf</t>
  </si>
  <si>
    <t>NF-71234-METASA_SA_INDUSTRIA_METALURGICA.pdf</t>
  </si>
  <si>
    <t>NF-71244-JOTUN_BRASIL_IMPORTACAO_EXPORTACAO_E_INDUSTRIA_DE_TINTAS_LTDA.pdf</t>
  </si>
  <si>
    <t>NF-71246-JOTUN_BRASIL_IMPORTACAO_EXPORTACAO_E_INDUSTRIA_DE_TINTAS_LTDA.pdf</t>
  </si>
  <si>
    <t>NF-71330-METASA_SA_INDUSTRIA_METALURGICA.pdf</t>
  </si>
  <si>
    <t>NF-71362-METASA_SA_INDUSTRIA_METALURGICA.pdf</t>
  </si>
  <si>
    <t>NF-71366-METASA_SA_INDUSTRIA_METALURGICA.pdf</t>
  </si>
  <si>
    <t>NF-71373-METASA_SA_INDUSTRIA_METALURGICA.pdf</t>
  </si>
  <si>
    <t>NF-71408-METASA_SA_INDUSTRIA_METALURGICA.pdf</t>
  </si>
  <si>
    <t>NF-71485-METASA_SA_INDUSTRIA_METALURGICA.pdf</t>
  </si>
  <si>
    <t>NF-71520-METASA_SA_INDUSTRIA_METALURGICA.pdf</t>
  </si>
  <si>
    <t>NF-71526-METASA_SA_INDUSTRIA_METALURGICA.pdf</t>
  </si>
  <si>
    <t>NF-71560-METASA_SA_INDUSTRIA_METALURGICA.pdf</t>
  </si>
  <si>
    <t>NF-71643-METASA_SA_INDUSTRIA_METALURGICA.pdf</t>
  </si>
  <si>
    <t>NF-71658-METASA_SA_INDUSTRIA_METALURGICA.pdf</t>
  </si>
  <si>
    <t>NF-71681-METASA_SA_INDUSTRIA_METALURGICA.pdf</t>
  </si>
  <si>
    <t>NF-71712-METASA_SA_INDUSTRIA_METALURGICA.pdf</t>
  </si>
  <si>
    <t>NF-71755-METASA_SA_INDUSTRIA_METALURGICA.pdf</t>
  </si>
  <si>
    <t>NF-71759-METASA_SA_INDUSTRIA_METALURGICA.pdf</t>
  </si>
  <si>
    <t>NF-71765-JOTUN_BRASIL_IMPORTACAO_EXPORTACAO_E_INDUSTRIA_DE_TINTAS_LTDA.pdf</t>
  </si>
  <si>
    <t>NF-71766-JOTUN_BRASIL_IMPORTACAO_EXPORTACAO_E_INDUSTRIA_DE_TINTAS_LTDA.pdf</t>
  </si>
  <si>
    <t>NF-71767-JOTUN_BRASIL_IMPORTACAO_EXPORTACAO_E_INDUSTRIA_DE_TINTAS_LTDA.pdf</t>
  </si>
  <si>
    <t>NF-71808-METASA_SA_INDUSTRIA_METALURGICA.pdf</t>
  </si>
  <si>
    <t>NF-71819-METASA_SA_INDUSTRIA_METALURGICA.pdf</t>
  </si>
  <si>
    <t>NF-71839-METASA_SA_INDUSTRIA_METALURGICA.pdf</t>
  </si>
  <si>
    <t>NF-71844-METASA_SA_INDUSTRIA_METALURGICA.pdf</t>
  </si>
  <si>
    <t>NF-71846-METASA_SA_INDUSTRIA_METALURGICA.pdf</t>
  </si>
  <si>
    <t>NF-71848-METASA_SA_INDUSTRIA_METALURGICA.pdf</t>
  </si>
  <si>
    <t>NF-71850-METASA_SA_INDUSTRIA_METALURGICA.pdf</t>
  </si>
  <si>
    <t>NF-71882-METASA_SA_INDUSTRIA_METALURGICA.pdf</t>
  </si>
  <si>
    <t>NF-71912-METASA_SA_INDUSTRIA_METALURGICA.pdf</t>
  </si>
  <si>
    <t>NF-71933-METASA_SA_INDUSTRIA_METALURGICA.pdf</t>
  </si>
  <si>
    <t>NF-71934-METASA_SA_INDUSTRIA_METALURGICA.pdf</t>
  </si>
  <si>
    <t>NF-71960-METASA_SA_INDUSTRIA_METALURGICA.pdf</t>
  </si>
  <si>
    <t>NF-72032-METASA_SA_INDUSTRIA_METALURGICA.pdf</t>
  </si>
  <si>
    <t>NF-72050-METASA_SA_INDUSTRIA_METALURGICA.pdf</t>
  </si>
  <si>
    <t>NF-72075-METASA_SA_INDUSTRIA_METALURGICA.pdf</t>
  </si>
  <si>
    <t>NF-72108-METASA_SA_INDUSTRIA_METALURGICA.pdf</t>
  </si>
  <si>
    <t>NF-72137-METASA_SA_INDUSTRIA_METALURGICA.pdf</t>
  </si>
  <si>
    <t>NF-72142-METASA_SA_INDUSTRIA_METALURGICA.pdf</t>
  </si>
  <si>
    <t>NF-72147-METASA_SA_INDUSTRIA_METALURGICA.pdf</t>
  </si>
  <si>
    <t>NF-72173-METASA_SA_INDUSTRIA_METALURGICA.pdf</t>
  </si>
  <si>
    <t>NF-72177-METASA_SA_INDUSTRIA_METALURGICA.pdf</t>
  </si>
  <si>
    <t>NF-72214-METASA_SA_INDUSTRIA_METALURGICA.pdf</t>
  </si>
  <si>
    <t>NF-72241-METASA_SA_INDUSTRIA_METALURGICA.pdf</t>
  </si>
  <si>
    <t>NF-72244-METASA_SA_INDUSTRIA_METALURGICA.pdf</t>
  </si>
  <si>
    <t>NF-72273-METASA_SA_INDUSTRIA_METALURGICA.pdf</t>
  </si>
  <si>
    <t>NF-72274-METASA_SA_INDUSTRIA_METALURGICA.pdf</t>
  </si>
  <si>
    <t>NF-72284-METASA_SA_INDUSTRIA_METALURGICA.pdf</t>
  </si>
  <si>
    <t>NF-72295-JOTUN_BRASIL_IMPORTACAO_EXPORTACAO_E_INDUSTRIA_DE_TINTAS_LTDA.pdf</t>
  </si>
  <si>
    <t>NF-72296-METASA_SA_INDUSTRIA_METALURGICA.pdf</t>
  </si>
  <si>
    <t>NF-72298-METASA_SA_INDUSTRIA_METALURGICA.pdf</t>
  </si>
  <si>
    <t>NF-72301-METASA_SA_INDUSTRIA_METALURGICA.pdf</t>
  </si>
  <si>
    <t>NF-72303-METASA_SA_INDUSTRIA_METALURGICA.pdf</t>
  </si>
  <si>
    <t>NF-72304-METASA_SA_INDUSTRIA_METALURGICA.pdf</t>
  </si>
  <si>
    <t>NF-72382-JOTUN_BRASIL_IMPORTACAO_EXPORTACAO_E_INDUSTRIA_DE_TINTAS_LTDA.pdf</t>
  </si>
  <si>
    <t>NF-72389-JOTUN_BRASIL_IMPORTACAO_EXPORTACAO_E_INDUSTRIA_DE_TINTAS_LTDA.pdf</t>
  </si>
  <si>
    <t>NF-72507-METASA_SA_INDUSTRIA_METALURGICA.pdf</t>
  </si>
  <si>
    <t>NF-72538-METASA_SA_INDUSTRIA_METALURGICA.pdf</t>
  </si>
  <si>
    <t>NF-72550-JOTUN_BRASIL_IMPORTACAO_EXPORTACAO_E_INDUSTRIA_DE_TINTAS_LTDA.pdf</t>
  </si>
  <si>
    <t>NF-72592-METASA_SA_INDUSTRIA_METALURGICA.pdf</t>
  </si>
  <si>
    <t>NF-72633-METASA_SA_INDUSTRIA_METALURGICA.pdf</t>
  </si>
  <si>
    <t>NF-72639-METASA_SA_INDUSTRIA_METALURGICA.pdf</t>
  </si>
  <si>
    <t>NF-72678-METASA_SA_INDUSTRIA_METALURGICA.pdf</t>
  </si>
  <si>
    <t>NF-72692-METASA_SA_INDUSTRIA_METALURGICA.pdf</t>
  </si>
  <si>
    <t>NF-72733-METASA_SA_INDUSTRIA_METALURGICA.pdf</t>
  </si>
  <si>
    <t>NF-72754-METASA_SA_INDUSTRIA_METALURGICA.pdf</t>
  </si>
  <si>
    <t>NF-72756-METASA_SA_INDUSTRIA_METALURGICA.pdf</t>
  </si>
  <si>
    <t>NF-72800-METASA_SA_INDUSTRIA_METALURGICA.pdf</t>
  </si>
  <si>
    <t>NF-72806-METASA_SA_INDUSTRIA_METALURGICA.pdf</t>
  </si>
  <si>
    <t>NF-72847-METASA_SA_INDUSTRIA_METALURGICA.pdf</t>
  </si>
  <si>
    <t>NF-72851-METASA_SA_INDUSTRIA_METALURGICA.pdf</t>
  </si>
  <si>
    <t>NF-72855-METASA_SA_INDUSTRIA_METALURGICA.pdf</t>
  </si>
  <si>
    <t>NF-72883-METASA_SA_INDUSTRIA_METALURGICA.pdf</t>
  </si>
  <si>
    <t>NF-72887-METASA_SA_INDUSTRIA_METALURGICA.pdf</t>
  </si>
  <si>
    <t>NF-72909-METASA_SA_INDUSTRIA_METALURGICA.pdf</t>
  </si>
  <si>
    <t>NF-72911-METASA_SA_INDUSTRIA_METALURGICA.pdf</t>
  </si>
  <si>
    <t>NF-72922-METASA_SA_INDUSTRIA_METALURGICA.pdf</t>
  </si>
  <si>
    <t>NF-72923-METASA_SA_INDUSTRIA_METALURGICA.pdf</t>
  </si>
  <si>
    <t>NF-72926-METASA_SA_INDUSTRIA_METALURGICA.pdf</t>
  </si>
  <si>
    <t>NF-73000-METASA_SA_INDUSTRIA_METALURGICA.pdf</t>
  </si>
  <si>
    <t>NF-73008-METASA_SA_INDUSTRIA_METALURGICA.pdf</t>
  </si>
  <si>
    <t>NF-73053-METASA_SA_INDUSTRIA_METALURGICA.pdf</t>
  </si>
  <si>
    <t>NF-73102-JOTUN_BRASIL_IMPORTACAO_EXPORTACAO_E_INDUSTRIA_DE_TINTAS_LTDA.pdf</t>
  </si>
  <si>
    <t>NF-73104-METASA_SA_INDUSTRIA_METALURGICA.pdf</t>
  </si>
  <si>
    <t>NF-73154-METASA_SA_INDUSTRIA_METALURGICA.pdf</t>
  </si>
  <si>
    <t>NF-73190-METASA_SA_INDUSTRIA_METALURGICA.pdf</t>
  </si>
  <si>
    <t>NF-73286-METASA_SA_INDUSTRIA_METALURGICA.pdf</t>
  </si>
  <si>
    <t>NF-73309-METASA_SA_INDUSTRIA_METALURGICA.pdf</t>
  </si>
  <si>
    <t>NF-73340-METASA_SA_INDUSTRIA_METALURGICA.pdf</t>
  </si>
  <si>
    <t>NF-73441-METASA_SA_INDUSTRIA_METALURGICA.pdf</t>
  </si>
  <si>
    <t>NF-73446-METASA_SA_INDUSTRIA_METALURGICA.pdf</t>
  </si>
  <si>
    <t>NF-73450-METASA_SA_INDUSTRIA_METALURGICA.pdf</t>
  </si>
  <si>
    <t>NF-73456-METASA_SA_INDUSTRIA_METALURGICA.pdf</t>
  </si>
  <si>
    <t>NF-73460-METASA_SA_INDUSTRIA_METALURGICA.pdf</t>
  </si>
  <si>
    <t>NF-73543-METASA_SA_INDUSTRIA_METALURGICA.pdf</t>
  </si>
  <si>
    <t>NF-73582-METASA_SA_INDUSTRIA_METALURGICA.pdf</t>
  </si>
  <si>
    <t>NF-73612-METASA_SA_INDUSTRIA_METALURGICA.pdf</t>
  </si>
  <si>
    <t>NF-73665-METASA_SA_INDUSTRIA_METALURGICA.pdf</t>
  </si>
  <si>
    <t>NF-73689-METASA_SA_INDUSTRIA_METALURGICA.pdf</t>
  </si>
  <si>
    <t>NF-73768-METASA_SA_INDUSTRIA_METALURGICA.pdf</t>
  </si>
  <si>
    <t>NF-73821-METASA_SA_INDUSTRIA_METALURGICA.pdf</t>
  </si>
  <si>
    <t>NF-73853-METASA_SA_INDUSTRIA_METALURGICA.pdf</t>
  </si>
  <si>
    <t>NF-73867-METASA_SA_INDUSTRIA_METALURGICA.pdf</t>
  </si>
  <si>
    <t>NF-73891-METASA_SA_INDUSTRIA_METALURGICA.pdf</t>
  </si>
  <si>
    <t>NF-73963-METASA_SA_INDUSTRIA_METALURGICA.pdf</t>
  </si>
  <si>
    <t>NF-73973-METASA_SA_INDUSTRIA_METALURGICA.pdf</t>
  </si>
  <si>
    <t>NF-74043-METASA_SA_INDUSTRIA_METALURGICA.pdf</t>
  </si>
  <si>
    <t>NF-74048-METASA_SA_INDUSTRIA_METALURGICA.pdf</t>
  </si>
  <si>
    <t>NF-74069-METASA_SA_INDUSTRIA_METALURGICA.pdf</t>
  </si>
  <si>
    <t>NF-74071-METASA_SA_INDUSTRIA_METALURGICA.pdf</t>
  </si>
  <si>
    <t>NF-74103-METASA_SA_INDUSTRIA_METALURGICA.pdf</t>
  </si>
  <si>
    <t>NF-74105-METASA_SA_INDUSTRIA_METALURGICA.pdf</t>
  </si>
  <si>
    <t>NF-74107-METASA_SA_INDUSTRIA_METALURGICA.pdf</t>
  </si>
  <si>
    <t>NF-74131-METASA_SA_INDUSTRIA_METALURGICA.pdf</t>
  </si>
  <si>
    <t>NF-74139-METASA_SA_INDUSTRIA_METALURGICA.pdf</t>
  </si>
  <si>
    <t>NF-74148-METASA_SA_INDUSTRIA_METALURGICA.pdf</t>
  </si>
  <si>
    <t>NF-74159-METASA_SA_INDUSTRIA_METALURGICA.pdf</t>
  </si>
  <si>
    <t>NF-74162-METASA_SA_INDUSTRIA_METALURGICA.pdf</t>
  </si>
  <si>
    <t>NF-74219-METASA_SA_INDUSTRIA_METALURGICA.pdf</t>
  </si>
  <si>
    <t>NF-74336-JOTUN_BRASIL_IMPORTACAO_EXPORTACAO_E_INDUSTRIA_DE_TINTAS_LTDA.pdf</t>
  </si>
  <si>
    <t>NF-74339-JOTUN_BRASIL_IMPORTACAO_EXPORTACAO_E_INDUSTRIA_DE_TINTAS_LTDA.pdf</t>
  </si>
  <si>
    <t>NF-74343-JOTUN_BRASIL_IMPORTACAO_EXPORTACAO_E_INDUSTRIA_DE_TINTAS_LTDA.pdf</t>
  </si>
  <si>
    <t>NF-74346-JOTUN_BRASIL_IMPORTACAO_EXPORTACAO_E_INDUSTRIA_DE_TINTAS_LTDA.pdf</t>
  </si>
  <si>
    <t>NF-74970-METASA_SA_INDUSTRIA_METALURGICA.pdf</t>
  </si>
  <si>
    <t>NF-75156-METASA_SA_INDUSTRIA_METALURGICA.pdf</t>
  </si>
  <si>
    <t>NF-75209-METASA_SA_INDUSTRIA_METALURGICA.pdf</t>
  </si>
  <si>
    <t>NF-75252-METASA_SA_INDUSTRIA_METALURGICA.pdf</t>
  </si>
  <si>
    <t>NF-75289-METASA_SA_INDUSTRIA_METALURGICA.pdf</t>
  </si>
  <si>
    <t>NF-75292-METASA_SA_INDUSTRIA_METALURGICA.pdf</t>
  </si>
  <si>
    <t>NF-75296-METASA_SA_INDUSTRIA_METALURGICA.pdf</t>
  </si>
  <si>
    <t>NF-75309-METASA_SA_INDUSTRIA_METALURGICA.pdf</t>
  </si>
  <si>
    <t>NF-75351-METASA_SA_INDUSTRIA_METALURGICA.pdf</t>
  </si>
  <si>
    <t>NF-75378-METASA_SA_INDUSTRIA_METALURGICA.pdf</t>
  </si>
  <si>
    <t>NF-75395-METASA_SA_INDUSTRIA_METALURGICA.pdf</t>
  </si>
  <si>
    <t>NF-75403-METASA_SA_INDUSTRIA_METALURGICA.pdf</t>
  </si>
  <si>
    <t>NF-75551-JOTUN_BRASIL_IMPORTACAO_EXPORTACAO_E_INDUSTRIA_DE_TINTAS_LTDA.pdf</t>
  </si>
  <si>
    <t>NF-75552-JOTUN_BRASIL_IMPORTACAO_EXPORTACAO_E_INDUSTRIA_DE_TINTAS_LTDA.pdf</t>
  </si>
  <si>
    <t>NF-75652-METASA_SA_INDUSTRIA_METALURGICA.pdf</t>
  </si>
  <si>
    <t>NF-75804-METASA_SA_INDUSTRIA_METALURGICA.pdf</t>
  </si>
  <si>
    <t>NF-75847-METASA_SA_INDUSTRIA_METALURGICA.pdf</t>
  </si>
  <si>
    <t>NF-75853-METASA_SA_INDUSTRIA_METALURGICA.pdf</t>
  </si>
  <si>
    <t>NF-75877-METASA_SA_INDUSTRIA_METALURGICA.pdf</t>
  </si>
  <si>
    <t>NF-75916-METASA_SA_INDUSTRIA_METALURGICA.pdf</t>
  </si>
  <si>
    <t>NF-75947-METASA_SA_INDUSTRIA_METALURGICA.pdf</t>
  </si>
  <si>
    <t>NF-75955-METASA_SA_INDUSTRIA_METALURGICA.pdf</t>
  </si>
  <si>
    <t>NF-75956-METASA_SA_INDUSTRIA_METALURGICA.pdf</t>
  </si>
  <si>
    <t>NF-75982-METASA_SA_INDUSTRIA_METALURGICA.pdf</t>
  </si>
  <si>
    <t>NF-75995-METASA_SA_INDUSTRIA_METALURGICA.pdf</t>
  </si>
  <si>
    <t>NF-75997-METASA_SA_INDUSTRIA_METALURGICA.pdf</t>
  </si>
  <si>
    <t>NF-76000-METASA_SA_INDUSTRIA_METALURGICA.pdf</t>
  </si>
  <si>
    <t>NF-76001-METASA_SA_INDUSTRIA_METALURGICA.pdf</t>
  </si>
  <si>
    <t>NF-76034-METASA_SA_INDUSTRIA_METALURGICA.pdf</t>
  </si>
  <si>
    <t>NF-76062-METASA_SA_INDUSTRIA_METALURGICA.pdf</t>
  </si>
  <si>
    <t>NF-76063-METASA_SA_INDUSTRIA_METALURGICA.pdf</t>
  </si>
  <si>
    <t>NF-76065-METASA_SA_INDUSTRIA_METALURGICA.pdf</t>
  </si>
  <si>
    <t>NF-76068-METASA_SA_INDUSTRIA_METALURGICA.pdf</t>
  </si>
  <si>
    <t>NF-76123-METASA_SA_INDUSTRIA_METALURGICA.pdf</t>
  </si>
  <si>
    <t>NF-76142-METASA_SA_INDUSTRIA_METALURGICA.pdf</t>
  </si>
  <si>
    <t>NF-762383-PARAFUSOS_RUDGE_RAMOS_LTDA.pdf</t>
  </si>
  <si>
    <t>NF-76253-METASA_SA_INDUSTRIA_METALURGICA.pdf</t>
  </si>
  <si>
    <t>NF-76336-METASA_SA_INDUSTRIA_METALURGICA.pdf</t>
  </si>
  <si>
    <t>NF-76351-METASA_SA_INDUSTRIA_METALURGICA.pdf</t>
  </si>
  <si>
    <t>NF-76352-METASA_SA_INDUSTRIA_METALURGICA.pdf</t>
  </si>
  <si>
    <t>NF-76374-METASA_SA_INDUSTRIA_METALURGICA.pdf</t>
  </si>
  <si>
    <t>NF-76425-METASA_SA_INDUSTRIA_METALURGICA.pdf</t>
  </si>
  <si>
    <t>NF-76426-METASA_SA_INDUSTRIA_METALURGICA.pdf</t>
  </si>
  <si>
    <t>NF-76427-METASA_SA_INDUSTRIA_METALURGICA.pdf</t>
  </si>
  <si>
    <t>NF-76446-METASA_SA_INDUSTRIA_METALURGICA.pdf</t>
  </si>
  <si>
    <t>NF-76504-METASA_SA_INDUSTRIA_METALURGICA.pdf</t>
  </si>
  <si>
    <t>NF-76542-METASA_SA_INDUSTRIA_METALURGICA.pdf</t>
  </si>
  <si>
    <t>NF-76611-METASA_SA_INDUSTRIA_METALURGICA.pdf</t>
  </si>
  <si>
    <t>NF-76616-METASA_SA_INDUSTRIA_METALURGICA.pdf</t>
  </si>
  <si>
    <t>NF-76685-METASA_SA_INDUSTRIA_METALURGICA.pdf</t>
  </si>
  <si>
    <t>NF-76786-METASA_SA_INDUSTRIA_METALURGICA.pdf</t>
  </si>
  <si>
    <t>NF-76810-FIBRA_COMPONENTES_ELETRICOS_LTDA.pdf</t>
  </si>
  <si>
    <t>NF-76870-METASA_SA_INDUSTRIA_METALURGICA.pdf</t>
  </si>
  <si>
    <t>NF-76876-METASA_SA_INDUSTRIA_METALURGICA.pdf</t>
  </si>
  <si>
    <t>NF-76877-METASA_SA_INDUSTRIA_METALURGICA.pdf</t>
  </si>
  <si>
    <t>NF-76955-METASA_SA_INDUSTRIA_METALURGICA.pdf</t>
  </si>
  <si>
    <t>NF-77061-JOTUN_BRASIL_IMPORTACAO_EXPORTACAO_E_INDUSTRIA_DE_TINTAS_LTDA.pdf</t>
  </si>
  <si>
    <t>NF-77092-METASA_SA_INDUSTRIA_METALURGICA.pdf</t>
  </si>
  <si>
    <t>NF-77141-METASA_SA_INDUSTRIA_METALURGICA.pdf</t>
  </si>
  <si>
    <t>NF-77167-METASA_SA_INDUSTRIA_METALURGICA.pdf</t>
  </si>
  <si>
    <t>NF-77497-METASA_SA_INDUSTRIA_METALURGICA.pdf</t>
  </si>
  <si>
    <t>NF-77498-METASA_SA_INDUSTRIA_METALURGICA.pdf</t>
  </si>
  <si>
    <t>NF-77499-METASA_SA_INDUSTRIA_METALURGICA.pdf</t>
  </si>
  <si>
    <t>NF-77599-FIBRA_COMPONENTES_ELETRICOS_LTDA.pdf</t>
  </si>
  <si>
    <t>NF-77611-FIBRA_COMPONENTES_ELETRICOS_LTDA.pdf</t>
  </si>
  <si>
    <t>NF-782-UNICABOS_EQUIPAMENTOS_ELETRICOS_LTDA.pdf</t>
  </si>
  <si>
    <t>NF-7-RMO_INDUSTRIAL_LTDA.pdf</t>
  </si>
  <si>
    <t>NF-8-RMO_INDUSTRIAL_LTDA.pdf</t>
  </si>
  <si>
    <t>NF-9354-DRACO_COMERCIO_E_SERVICO_LTDA.pdf</t>
  </si>
  <si>
    <t>NF-9688-FATOR_K_ISOLANTES_TERMICOS_E_REFRATARIOS_LTDA.pdf</t>
  </si>
  <si>
    <t>NF-9694-FATOR_K_ISOLANTES_TERMICOS_E_REFRATARIOS_LTDA.pdf</t>
  </si>
  <si>
    <t>NF-9695-FATOR_K_ISOLANTES_TERMICOS_E_REFRATARIOS_LTDA.pdf</t>
  </si>
  <si>
    <t>NF-9-DECORE_E_VIDA_ECOMMERCE_LTDA.pdf</t>
  </si>
  <si>
    <t>ACOTUBO - 661134</t>
  </si>
  <si>
    <t>ACOTUBO - 661572</t>
  </si>
  <si>
    <t>ACOTUBO - 661574</t>
  </si>
  <si>
    <t>ACOTUBO - 661576</t>
  </si>
  <si>
    <t>ACOTUBO - 671672</t>
  </si>
  <si>
    <t>ATITUBOS - 9299</t>
  </si>
  <si>
    <t>ATITUBOS - 9303</t>
  </si>
  <si>
    <t>CEPRONN - 10170</t>
  </si>
  <si>
    <t>CIL - 3641</t>
  </si>
  <si>
    <t>ENIGMA - 361</t>
  </si>
  <si>
    <t>ENIGMA - 363</t>
  </si>
  <si>
    <t>ENIGMA - 370</t>
  </si>
  <si>
    <t>ENIGMA - 379</t>
  </si>
  <si>
    <t>ENIGMA - 380</t>
  </si>
  <si>
    <t>ESAB - 105400</t>
  </si>
  <si>
    <t>ESAB - 105635</t>
  </si>
  <si>
    <t>ESAB - 105906</t>
  </si>
  <si>
    <t>ESAB - 105907</t>
  </si>
  <si>
    <t>ESAB - 106020</t>
  </si>
  <si>
    <t>ESAB - 106068</t>
  </si>
  <si>
    <t>ESAB - 106069</t>
  </si>
  <si>
    <t>ESAB - 106112</t>
  </si>
  <si>
    <t>ESAB - 106231</t>
  </si>
  <si>
    <t>ESAB - 106260</t>
  </si>
  <si>
    <t>ESAB - 106317</t>
  </si>
  <si>
    <t>ESAB - 106318</t>
  </si>
  <si>
    <t>ESAB - 106506</t>
  </si>
  <si>
    <t>ESAB - 106713</t>
  </si>
  <si>
    <t>ESAB - 106714</t>
  </si>
  <si>
    <t>ESAB - 106896</t>
  </si>
  <si>
    <t>ESAB - 106922</t>
  </si>
  <si>
    <t>ESAB - 107224</t>
  </si>
  <si>
    <t>ESAB - 107225</t>
  </si>
  <si>
    <t>ESAB - 107235</t>
  </si>
  <si>
    <t>ESAB - 108087</t>
  </si>
  <si>
    <t>ESAB - 108447</t>
  </si>
  <si>
    <t>ESAB - 108759</t>
  </si>
  <si>
    <t>ESAB - 108803</t>
  </si>
  <si>
    <t>ESAB - 108946</t>
  </si>
  <si>
    <t>ESAB - 109122</t>
  </si>
  <si>
    <t>ESAB - 109830</t>
  </si>
  <si>
    <t>ESAB - 110651</t>
  </si>
  <si>
    <t>ESAB - 110675</t>
  </si>
  <si>
    <t>ESAB - 110748</t>
  </si>
  <si>
    <t>ESAB - 110749</t>
  </si>
  <si>
    <t>ESAB - 110750</t>
  </si>
  <si>
    <t>ESAB - 111225</t>
  </si>
  <si>
    <t>ESAB - 111264</t>
  </si>
  <si>
    <t>EVAC - 3648</t>
  </si>
  <si>
    <t>FATI - 532137</t>
  </si>
  <si>
    <t>GALPERTI - 5748</t>
  </si>
  <si>
    <t>GALPERTI - 5749</t>
  </si>
  <si>
    <t>GERDAU - 147951</t>
  </si>
  <si>
    <t>GERDAU - 149095</t>
  </si>
  <si>
    <t>GERDAU - 149096</t>
  </si>
  <si>
    <t>GERDAU - 149097</t>
  </si>
  <si>
    <t>GERDAU - 149101</t>
  </si>
  <si>
    <t>GERDAU - 149102</t>
  </si>
  <si>
    <t>GERDAU - 149107</t>
  </si>
  <si>
    <t>GERDAU - 150234</t>
  </si>
  <si>
    <t>GERDAU - 150236</t>
  </si>
  <si>
    <t>GERDAU - 150237</t>
  </si>
  <si>
    <t>GERDAU - 150327</t>
  </si>
  <si>
    <t>GERDAU - 150357</t>
  </si>
  <si>
    <t>GERDAU - 150460</t>
  </si>
  <si>
    <t>GERDAU - 150522</t>
  </si>
  <si>
    <t>GERDAU - 150523</t>
  </si>
  <si>
    <t>GERDAU - 2600085</t>
  </si>
  <si>
    <t>GERDAU - 2600124</t>
  </si>
  <si>
    <t>GERDAU - 2605484</t>
  </si>
  <si>
    <t>GERDAU - 2612693</t>
  </si>
  <si>
    <t>GERDAU - 2621093</t>
  </si>
  <si>
    <t>JOTUN - 60468</t>
  </si>
  <si>
    <t>JOTUN - 61026</t>
  </si>
  <si>
    <t>JOTUN - 61503</t>
  </si>
  <si>
    <t>JOTUN - 61549</t>
  </si>
  <si>
    <t>JOTUN - 62667</t>
  </si>
  <si>
    <t>JOTUN - 62792</t>
  </si>
  <si>
    <t>JOTUN - 63289</t>
  </si>
  <si>
    <t>JOTUN - 65091</t>
  </si>
  <si>
    <t>JOTUN - 65183</t>
  </si>
  <si>
    <t>JOTUN - 65187</t>
  </si>
  <si>
    <t>JOTUN - 65472</t>
  </si>
  <si>
    <t>JOTUN - 66365</t>
  </si>
  <si>
    <t>JOTUN - 66424</t>
  </si>
  <si>
    <t>JOTUN - 66458</t>
  </si>
  <si>
    <t>JOTUN - 66809</t>
  </si>
  <si>
    <t>JOTUN - 67481</t>
  </si>
  <si>
    <t>JOTUN - 67482</t>
  </si>
  <si>
    <t>JOTUN - 68127</t>
  </si>
  <si>
    <t>JOTUN - 71244</t>
  </si>
  <si>
    <t>JOTUN - 71246</t>
  </si>
  <si>
    <t>JOTUN - 71765</t>
  </si>
  <si>
    <t>JOTUN - 71766</t>
  </si>
  <si>
    <t>JOTUN - 71767</t>
  </si>
  <si>
    <t>JOTUN - 72295</t>
  </si>
  <si>
    <t>METASA - 65734</t>
  </si>
  <si>
    <t>METASA - 65894</t>
  </si>
  <si>
    <t>METASA - 65912</t>
  </si>
  <si>
    <t>METASA - 65945</t>
  </si>
  <si>
    <t>METASA - 65968</t>
  </si>
  <si>
    <t>METASA - 65998</t>
  </si>
  <si>
    <t>METASA - 66023</t>
  </si>
  <si>
    <t>METASA - 66187</t>
  </si>
  <si>
    <t>METASA - 66219</t>
  </si>
  <si>
    <t>METASA - 66276</t>
  </si>
  <si>
    <t>METASA - 66281</t>
  </si>
  <si>
    <t>METASA - 66284</t>
  </si>
  <si>
    <t>METASA - 66304</t>
  </si>
  <si>
    <t>METASA - 66305</t>
  </si>
  <si>
    <t>METASA - 66314</t>
  </si>
  <si>
    <t>METASA - 66320</t>
  </si>
  <si>
    <t>METASA - 66324</t>
  </si>
  <si>
    <t>METASA - 66459</t>
  </si>
  <si>
    <t>METASA - 66591</t>
  </si>
  <si>
    <t>METASA - 66688</t>
  </si>
  <si>
    <t>METASA - 66727</t>
  </si>
  <si>
    <t>METASA - 66783</t>
  </si>
  <si>
    <t>METASA - 66872</t>
  </si>
  <si>
    <t>METASA - 66956</t>
  </si>
  <si>
    <t>METASA - 66960</t>
  </si>
  <si>
    <t>METASA - 66962</t>
  </si>
  <si>
    <t>METASA - 66974</t>
  </si>
  <si>
    <t>METASA - 66975</t>
  </si>
  <si>
    <t>METASA - 66976</t>
  </si>
  <si>
    <t>METASA - 67151</t>
  </si>
  <si>
    <t>METASA - 67187</t>
  </si>
  <si>
    <t>METASA - 67235</t>
  </si>
  <si>
    <t>METASA - 67238</t>
  </si>
  <si>
    <t>METASA - 67293</t>
  </si>
  <si>
    <t>METASA - 67321</t>
  </si>
  <si>
    <t>METASA - 67326</t>
  </si>
  <si>
    <t>METASA - 67343</t>
  </si>
  <si>
    <t>METASA - 67357</t>
  </si>
  <si>
    <t>METASA - 67389</t>
  </si>
  <si>
    <t>METASA - 67410</t>
  </si>
  <si>
    <t>METASA - 67442</t>
  </si>
  <si>
    <t>METASA - 67515</t>
  </si>
  <si>
    <t>METASA - 67542</t>
  </si>
  <si>
    <t>METASA - 67547</t>
  </si>
  <si>
    <t>METASA - 67550</t>
  </si>
  <si>
    <t>METASA - 67573</t>
  </si>
  <si>
    <t>METASA - 67582</t>
  </si>
  <si>
    <t>METASA - 67612</t>
  </si>
  <si>
    <t>METASA - 67623</t>
  </si>
  <si>
    <t>METASA - 67671</t>
  </si>
  <si>
    <t>METASA - 67676</t>
  </si>
  <si>
    <t>METASA - 67736</t>
  </si>
  <si>
    <t>METASA - 67761</t>
  </si>
  <si>
    <t>METASA - 67776</t>
  </si>
  <si>
    <t>METASA - 67800</t>
  </si>
  <si>
    <t>METASA - 67819</t>
  </si>
  <si>
    <t>METASA - 67872</t>
  </si>
  <si>
    <t>METASA - 67881</t>
  </si>
  <si>
    <t>METASA - 67913</t>
  </si>
  <si>
    <t>METASA - 67997</t>
  </si>
  <si>
    <t>METASA - 68005</t>
  </si>
  <si>
    <t>METASA - 68023</t>
  </si>
  <si>
    <t>METASA - 68109</t>
  </si>
  <si>
    <t>METASA - 68115</t>
  </si>
  <si>
    <t>METASA - 68124</t>
  </si>
  <si>
    <t>METASA - 68139</t>
  </si>
  <si>
    <t>METASA - 68177</t>
  </si>
  <si>
    <t>METASA - 68226</t>
  </si>
  <si>
    <t>METASA - 68230</t>
  </si>
  <si>
    <t>METASA - 68264</t>
  </si>
  <si>
    <t>METASA - 68272</t>
  </si>
  <si>
    <t>METASA - 68281</t>
  </si>
  <si>
    <t>METASA - 68337</t>
  </si>
  <si>
    <t>METASA - 68371</t>
  </si>
  <si>
    <t>METASA - 68375</t>
  </si>
  <si>
    <t>METASA - 68417</t>
  </si>
  <si>
    <t>METASA - 68490</t>
  </si>
  <si>
    <t>METASA - 68496</t>
  </si>
  <si>
    <t>METASA - 68498</t>
  </si>
  <si>
    <t>METASA - 68499</t>
  </si>
  <si>
    <t>METASA - 68511</t>
  </si>
  <si>
    <t>METASA - 68624</t>
  </si>
  <si>
    <t>METASA - 68625</t>
  </si>
  <si>
    <t>METASA - 68683</t>
  </si>
  <si>
    <t>METASA - 68692</t>
  </si>
  <si>
    <t>METASA - 68695</t>
  </si>
  <si>
    <t>METASA - 68698</t>
  </si>
  <si>
    <t>METASA - 68715</t>
  </si>
  <si>
    <t>METASA - 68733</t>
  </si>
  <si>
    <t>METASA - 68734</t>
  </si>
  <si>
    <t>METASA - 68764</t>
  </si>
  <si>
    <t>METASA - 68766</t>
  </si>
  <si>
    <t>METASA - 68768</t>
  </si>
  <si>
    <t>METASA - 68773</t>
  </si>
  <si>
    <t>METASA - 68774</t>
  </si>
  <si>
    <t>METASA - 68837</t>
  </si>
  <si>
    <t>METASA - 68884</t>
  </si>
  <si>
    <t>METASA - 68895</t>
  </si>
  <si>
    <t>METASA - 68938</t>
  </si>
  <si>
    <t>METASA - 68974</t>
  </si>
  <si>
    <t>METASA - 68991</t>
  </si>
  <si>
    <t>METASA - 69002</t>
  </si>
  <si>
    <t>METASA - 69045</t>
  </si>
  <si>
    <t>METASA - 69069</t>
  </si>
  <si>
    <t>METASA - 69094</t>
  </si>
  <si>
    <t>METASA - 69098</t>
  </si>
  <si>
    <t>METASA - 69143</t>
  </si>
  <si>
    <t>METASA - 69191</t>
  </si>
  <si>
    <t>METASA - 69196</t>
  </si>
  <si>
    <t>METASA - 69219</t>
  </si>
  <si>
    <t>METASA - 69309</t>
  </si>
  <si>
    <t>METASA - 69347</t>
  </si>
  <si>
    <t>METASA - 69352</t>
  </si>
  <si>
    <t>METASA - 69373</t>
  </si>
  <si>
    <t>METASA - 69379</t>
  </si>
  <si>
    <t>METASA - 69436</t>
  </si>
  <si>
    <t>METASA - 69439</t>
  </si>
  <si>
    <t>METASA - 69468</t>
  </si>
  <si>
    <t>METASA - 69471</t>
  </si>
  <si>
    <t>METASA - 69476</t>
  </si>
  <si>
    <t>METASA - 69481</t>
  </si>
  <si>
    <t>METASA - 69547</t>
  </si>
  <si>
    <t>METASA - 69585</t>
  </si>
  <si>
    <t>METASA - 69587</t>
  </si>
  <si>
    <t>METASA - 69589</t>
  </si>
  <si>
    <t>METASA - 69595</t>
  </si>
  <si>
    <t>METASA - 69649</t>
  </si>
  <si>
    <t>METASA - 69710</t>
  </si>
  <si>
    <t>METASA - 69779</t>
  </si>
  <si>
    <t>METASA - 69825</t>
  </si>
  <si>
    <t>METASA - 69880</t>
  </si>
  <si>
    <t>METASA - 69926</t>
  </si>
  <si>
    <t>METASA - 69939</t>
  </si>
  <si>
    <t>METASA - 69953</t>
  </si>
  <si>
    <t>METASA - 69959</t>
  </si>
  <si>
    <t>METASA - 69983</t>
  </si>
  <si>
    <t>METASA - 70052</t>
  </si>
  <si>
    <t>METASA - 70091</t>
  </si>
  <si>
    <t>METASA - 70144</t>
  </si>
  <si>
    <t>METASA - 70163</t>
  </si>
  <si>
    <t>METASA - 70225</t>
  </si>
  <si>
    <t>METASA - 70255</t>
  </si>
  <si>
    <t>METASA - 70302</t>
  </si>
  <si>
    <t>METASA - 70310</t>
  </si>
  <si>
    <t>METASA - 70348</t>
  </si>
  <si>
    <t>METASA - 70356</t>
  </si>
  <si>
    <t>METASA - 70380</t>
  </si>
  <si>
    <t>METASA - 70425</t>
  </si>
  <si>
    <t>METASA - 70494</t>
  </si>
  <si>
    <t>METASA - 70520</t>
  </si>
  <si>
    <t>METASA - 70524</t>
  </si>
  <si>
    <t>METASA - 70613</t>
  </si>
  <si>
    <t>METASA - 70633</t>
  </si>
  <si>
    <t>METASA - 70640</t>
  </si>
  <si>
    <t>METASA - 70673</t>
  </si>
  <si>
    <t>METASA - 70681</t>
  </si>
  <si>
    <t>METASA - 70709</t>
  </si>
  <si>
    <t>METASA - 70712</t>
  </si>
  <si>
    <t>METASA - 70797</t>
  </si>
  <si>
    <t>METASA - 70799</t>
  </si>
  <si>
    <t>METASA - 70831</t>
  </si>
  <si>
    <t>METASA - 70833</t>
  </si>
  <si>
    <t>METASA - 70834</t>
  </si>
  <si>
    <t>METASA - 70843</t>
  </si>
  <si>
    <t>METASA - 70845</t>
  </si>
  <si>
    <t>METASA - 70910</t>
  </si>
  <si>
    <t>METASA - 70931</t>
  </si>
  <si>
    <t>METASA - 70946</t>
  </si>
  <si>
    <t>METASA - 71022</t>
  </si>
  <si>
    <t>METASA - 71023</t>
  </si>
  <si>
    <t>METASA - 71064</t>
  </si>
  <si>
    <t>METASA - 71066</t>
  </si>
  <si>
    <t>METASA - 71077</t>
  </si>
  <si>
    <t>METASA - 71135</t>
  </si>
  <si>
    <t>METASA - 71204</t>
  </si>
  <si>
    <t>METASA - 71220</t>
  </si>
  <si>
    <t>METASA - 71229</t>
  </si>
  <si>
    <t>METASA - 71234</t>
  </si>
  <si>
    <t>METASA - 71330</t>
  </si>
  <si>
    <t>METASA - 71362</t>
  </si>
  <si>
    <t>METASA - 71366</t>
  </si>
  <si>
    <t>METASA - 71373</t>
  </si>
  <si>
    <t>METASA - 71408</t>
  </si>
  <si>
    <t>METASA - 71485</t>
  </si>
  <si>
    <t>METASA - 71520</t>
  </si>
  <si>
    <t>METASA - 71526</t>
  </si>
  <si>
    <t>METASA - 71560</t>
  </si>
  <si>
    <t>METASA - 71643</t>
  </si>
  <si>
    <t>METASA - 71658</t>
  </si>
  <si>
    <t>METASA - 71681</t>
  </si>
  <si>
    <t>METASA - 71712</t>
  </si>
  <si>
    <t>METASA - 71755</t>
  </si>
  <si>
    <t>METASA - 71759</t>
  </si>
  <si>
    <t>METASA - 71808</t>
  </si>
  <si>
    <t>METASA - 71819</t>
  </si>
  <si>
    <t>METASA - 71839</t>
  </si>
  <si>
    <t>METASA - 71844</t>
  </si>
  <si>
    <t>METASA - 71846</t>
  </si>
  <si>
    <t>METASA - 71848</t>
  </si>
  <si>
    <t>METASA - 71850</t>
  </si>
  <si>
    <t>METASA - 71882</t>
  </si>
  <si>
    <t>METASA - 71912</t>
  </si>
  <si>
    <t>METASA - 71933</t>
  </si>
  <si>
    <t>METASA - 71934</t>
  </si>
  <si>
    <t>METASA - 71960</t>
  </si>
  <si>
    <t>METASA - 72032</t>
  </si>
  <si>
    <t>METASA - 72050</t>
  </si>
  <si>
    <t>METASA - 72075</t>
  </si>
  <si>
    <t>METASA - 72108</t>
  </si>
  <si>
    <t>METASA - 72137</t>
  </si>
  <si>
    <t>METASA - 72142</t>
  </si>
  <si>
    <t>METASA - 72147</t>
  </si>
  <si>
    <t>METASA - 72173</t>
  </si>
  <si>
    <t>METASA - 72177</t>
  </si>
  <si>
    <t>METASA - 72214</t>
  </si>
  <si>
    <t>METASA - 72241</t>
  </si>
  <si>
    <t>METASA - 72244</t>
  </si>
  <si>
    <t>METASA - 72273</t>
  </si>
  <si>
    <t>METASA - 72274</t>
  </si>
  <si>
    <t>METASA - 72284</t>
  </si>
  <si>
    <t>METASA - 72296</t>
  </si>
  <si>
    <t>METASA - 72298</t>
  </si>
  <si>
    <t>METASA - 72301</t>
  </si>
  <si>
    <t>METASA - 72303</t>
  </si>
  <si>
    <t>METASA - 72304</t>
  </si>
  <si>
    <t>METASA - 72507</t>
  </si>
  <si>
    <t>METASA - 72538</t>
  </si>
  <si>
    <t>METASA - 72592</t>
  </si>
  <si>
    <t>METASA - 72633</t>
  </si>
  <si>
    <t>METASA - 72639</t>
  </si>
  <si>
    <t>METASA - 72678</t>
  </si>
  <si>
    <t>METASA - 72692</t>
  </si>
  <si>
    <t>METASA - 72733</t>
  </si>
  <si>
    <t>METASA - 72754</t>
  </si>
  <si>
    <t>METASA - 72756</t>
  </si>
  <si>
    <t>METASA - 72800</t>
  </si>
  <si>
    <t>METASA - 72806</t>
  </si>
  <si>
    <t>METASA - 72847</t>
  </si>
  <si>
    <t>METASA - 72851</t>
  </si>
  <si>
    <t>METASA - 72855</t>
  </si>
  <si>
    <t>METASA - 72883</t>
  </si>
  <si>
    <t>METASA - 72887</t>
  </si>
  <si>
    <t>METASA - 72909</t>
  </si>
  <si>
    <t>METASA - 72911</t>
  </si>
  <si>
    <t>METASA - 72922</t>
  </si>
  <si>
    <t>METASA - 72923</t>
  </si>
  <si>
    <t>METASA - 72926</t>
  </si>
  <si>
    <t>METASA - 73000</t>
  </si>
  <si>
    <t>METASA - 73008</t>
  </si>
  <si>
    <t>METASA - 73053</t>
  </si>
  <si>
    <t>METASA - 73104</t>
  </si>
  <si>
    <t>METASA - 73154</t>
  </si>
  <si>
    <t>METASA - 73190</t>
  </si>
  <si>
    <t>METASA - 73286</t>
  </si>
  <si>
    <t>METASA - 73309</t>
  </si>
  <si>
    <t>METASA - 73340</t>
  </si>
  <si>
    <t>METASA - 73441</t>
  </si>
  <si>
    <t>METASA - 73446</t>
  </si>
  <si>
    <t>METASA - 73450</t>
  </si>
  <si>
    <t>METASA - 73456</t>
  </si>
  <si>
    <t>METASA - 73460</t>
  </si>
  <si>
    <t>METASA - 73543</t>
  </si>
  <si>
    <t>METASA - 73582</t>
  </si>
  <si>
    <t>METASA - 73612</t>
  </si>
  <si>
    <t>METASA - 73665</t>
  </si>
  <si>
    <t>METASA - 73689</t>
  </si>
  <si>
    <t>METASA - 73768</t>
  </si>
  <si>
    <t>METASA - 73821</t>
  </si>
  <si>
    <t>METASA - 73853</t>
  </si>
  <si>
    <t>METASA - 73867</t>
  </si>
  <si>
    <t>METASA - 73891</t>
  </si>
  <si>
    <t>METASA - 73963</t>
  </si>
  <si>
    <t>METASA - 73973</t>
  </si>
  <si>
    <t>METASA - 74043</t>
  </si>
  <si>
    <t>METASA - 74048</t>
  </si>
  <si>
    <t>METASA - 74069</t>
  </si>
  <si>
    <t>METASA - 74071</t>
  </si>
  <si>
    <t>METASA - 74103</t>
  </si>
  <si>
    <t>METASA - 74105</t>
  </si>
  <si>
    <t>METASA - 74107</t>
  </si>
  <si>
    <t>METASA - 74131</t>
  </si>
  <si>
    <t>METASA - 74139</t>
  </si>
  <si>
    <t>METASA - 74148</t>
  </si>
  <si>
    <t>METASA - 74159</t>
  </si>
  <si>
    <t>METASA - 74162</t>
  </si>
  <si>
    <t>METASA - 74219</t>
  </si>
  <si>
    <t>METASA - 74970</t>
  </si>
  <si>
    <t>METASA - 75156</t>
  </si>
  <si>
    <t>METASA - 75209</t>
  </si>
  <si>
    <t>METASA - 75252</t>
  </si>
  <si>
    <t>METASA - 75289</t>
  </si>
  <si>
    <t>METASA - 75292</t>
  </si>
  <si>
    <t>METASA - 75309</t>
  </si>
  <si>
    <t>METASA - 75351</t>
  </si>
  <si>
    <t>METASA - 75378</t>
  </si>
  <si>
    <t>METASA - 75395</t>
  </si>
  <si>
    <t>METASA - 75403</t>
  </si>
  <si>
    <t>METASA - 75652</t>
  </si>
  <si>
    <t>METASA - 75804</t>
  </si>
  <si>
    <t>METASA - 75847</t>
  </si>
  <si>
    <t>METASA - 75853</t>
  </si>
  <si>
    <t>METASA - 75877</t>
  </si>
  <si>
    <t>METASA - 75916</t>
  </si>
  <si>
    <t>METASA - 75947</t>
  </si>
  <si>
    <t>METASA - 75955</t>
  </si>
  <si>
    <t>METASA - 75956</t>
  </si>
  <si>
    <t>METASA - 75982</t>
  </si>
  <si>
    <t>METASA - 75995</t>
  </si>
  <si>
    <t>METASA - 75997</t>
  </si>
  <si>
    <t>METASA - 76000</t>
  </si>
  <si>
    <t>METASA - 76001</t>
  </si>
  <si>
    <t>METASA - 76034</t>
  </si>
  <si>
    <t>METASA - 76062</t>
  </si>
  <si>
    <t>METASA - 76063</t>
  </si>
  <si>
    <t>METASA - 76065</t>
  </si>
  <si>
    <t>METASA - 76068</t>
  </si>
  <si>
    <t>METASA - 76123</t>
  </si>
  <si>
    <t>METASA - 76142</t>
  </si>
  <si>
    <t>METASA - 76253</t>
  </si>
  <si>
    <t>METASA - 76336</t>
  </si>
  <si>
    <t>METASA - 76351</t>
  </si>
  <si>
    <t>METASA - 76352</t>
  </si>
  <si>
    <t>METASA - 76374</t>
  </si>
  <si>
    <t>METASA - 76425</t>
  </si>
  <si>
    <t>METASA - 76426</t>
  </si>
  <si>
    <t>METASA - 76427</t>
  </si>
  <si>
    <t>METASA - 76446</t>
  </si>
  <si>
    <t>METASA - 76504</t>
  </si>
  <si>
    <t>METASA - 76542</t>
  </si>
  <si>
    <t>METASA - 76616</t>
  </si>
  <si>
    <t>POLEODUTO - 119466</t>
  </si>
  <si>
    <t>POLEODUTO - 119468</t>
  </si>
  <si>
    <t>POLEODUTO - 119484</t>
  </si>
  <si>
    <t>POLEODUTO - 119485</t>
  </si>
  <si>
    <t>POLEODUTO - 119691</t>
  </si>
  <si>
    <t>POLEODUTO - 119693</t>
  </si>
  <si>
    <t>POLEODUTO - 119900</t>
  </si>
  <si>
    <t>POLEODUTO - 120158</t>
  </si>
  <si>
    <t>POLEODUTO - 120159</t>
  </si>
  <si>
    <t>POLEODUTO - 120160</t>
  </si>
  <si>
    <t>POLEODUTO - 120161</t>
  </si>
  <si>
    <t>POLEODUTO - 120162</t>
  </si>
  <si>
    <t>POLEODUTO - 120163</t>
  </si>
  <si>
    <t>POLEODUTO - 120164</t>
  </si>
  <si>
    <t>POLEODUTO - 120165</t>
  </si>
  <si>
    <t>POLEODUTO - 120166</t>
  </si>
  <si>
    <t>POLEODUTO - 120417</t>
  </si>
  <si>
    <t>POLEODUTO - 120418</t>
  </si>
  <si>
    <t>POLEODUTO - 120419</t>
  </si>
  <si>
    <t>POLEODUTO - 120420</t>
  </si>
  <si>
    <t>POLEODUTO - 120421</t>
  </si>
  <si>
    <t>POLEODUTO - 120666</t>
  </si>
  <si>
    <t>POLEODUTO - 120667</t>
  </si>
  <si>
    <t>POLEODUTO - 120668</t>
  </si>
  <si>
    <t>POLEODUTO - 120676</t>
  </si>
  <si>
    <t>PPG - 303306</t>
  </si>
  <si>
    <t>R SIMIONI - 21838</t>
  </si>
  <si>
    <t>RACCORTUBI - 3068</t>
  </si>
  <si>
    <t>SIGA - 20638</t>
  </si>
  <si>
    <t>TEADIT - 210599</t>
  </si>
  <si>
    <t>TEADIT - 210600</t>
  </si>
  <si>
    <t>TEADIT - 210609</t>
  </si>
  <si>
    <t>TEADIT - 211441</t>
  </si>
  <si>
    <t>TEADIT - 215479</t>
  </si>
  <si>
    <t>TEADIT - 215485</t>
  </si>
  <si>
    <t>TEADIT - 215486</t>
  </si>
  <si>
    <t>TECFLUX - 120301</t>
  </si>
  <si>
    <t>TECIAM - 31319</t>
  </si>
  <si>
    <t>TECNOFLON - 110655</t>
  </si>
  <si>
    <t>TECNOFLON - 111155</t>
  </si>
  <si>
    <t>TUBOS - 12935</t>
  </si>
  <si>
    <t>UTILINOX - 19454</t>
  </si>
  <si>
    <t>UTILINOX - 19455</t>
  </si>
  <si>
    <t>UTILINOX - 19981</t>
  </si>
  <si>
    <t>UTILINOX - 20008</t>
  </si>
  <si>
    <t>UTILINOX - 20027</t>
  </si>
  <si>
    <t>VOESTALPINE - 65601</t>
  </si>
  <si>
    <t>VOESTALPINE - 65939</t>
  </si>
  <si>
    <t>VOESTALPINE - 66279</t>
  </si>
  <si>
    <t>VOESTALPINE - 66280</t>
  </si>
  <si>
    <t>VOESTALPINE - 66377</t>
  </si>
  <si>
    <t>VOESTALPINE - 66501</t>
  </si>
  <si>
    <t>VOESTALPINE - 66647</t>
  </si>
  <si>
    <t>VOESTALPINE - 66768</t>
  </si>
  <si>
    <t>VOESTALPINE - 66875</t>
  </si>
  <si>
    <t>VOESTALPINE - 67823</t>
  </si>
  <si>
    <t>VOESTALPINE - 68107</t>
  </si>
  <si>
    <t>VOESTALPINE - 68654</t>
  </si>
  <si>
    <t>VOESTALPINE - 68677</t>
  </si>
  <si>
    <t>VOESTALPINE - 68696</t>
  </si>
  <si>
    <t>VOESTALPINE - 68760</t>
  </si>
  <si>
    <t>VOESTALPINE - 68863</t>
  </si>
  <si>
    <t>VOESTALPINE - 69112</t>
  </si>
  <si>
    <t>VOESTALPINE - 69113</t>
  </si>
  <si>
    <t>VOESTALPINE - 69393</t>
  </si>
  <si>
    <t>YOFC - 2074</t>
  </si>
  <si>
    <t>ABRASSER - 12180</t>
  </si>
  <si>
    <t>ABRASSER - 12181</t>
  </si>
  <si>
    <t>ABRASSER - 188465</t>
  </si>
  <si>
    <t>ACO - 222001</t>
  </si>
  <si>
    <t>ACO - 222003</t>
  </si>
  <si>
    <t>ACO - 244874</t>
  </si>
  <si>
    <t>ACO - 245201</t>
  </si>
  <si>
    <t>ACO - 245349</t>
  </si>
  <si>
    <t>ACO - 247797</t>
  </si>
  <si>
    <t>ACO - 250714</t>
  </si>
  <si>
    <t>ACOS - 66172</t>
  </si>
  <si>
    <t>ACOTUBO - 693804</t>
  </si>
  <si>
    <t>ACOTUBO - 696954</t>
  </si>
  <si>
    <t>ACOTUBO - 697658</t>
  </si>
  <si>
    <t>ACOTUBO - 697659</t>
  </si>
  <si>
    <t>ACOTUBO - 697933</t>
  </si>
  <si>
    <t>ACOTUBO - 698496</t>
  </si>
  <si>
    <t>ACOTUBO - 699011</t>
  </si>
  <si>
    <t>ACOTUBO - 700123</t>
  </si>
  <si>
    <t>ACOTUBO - 700543</t>
  </si>
  <si>
    <t>ACOTUBO - 700561</t>
  </si>
  <si>
    <t>ACOTUBO - 700685</t>
  </si>
  <si>
    <t>ACOTUBO - 700722</t>
  </si>
  <si>
    <t>ACOTUBO - 700723</t>
  </si>
  <si>
    <t>ACOTUBO - 704061</t>
  </si>
  <si>
    <t>ACOTUBO - 704071</t>
  </si>
  <si>
    <t>ACOTUBO - 704093</t>
  </si>
  <si>
    <t>ACOTUBO - 704095</t>
  </si>
  <si>
    <t>ACOTUBO - 704203</t>
  </si>
  <si>
    <t>ACOTUBO - 705542</t>
  </si>
  <si>
    <t>ACOTUBO - 706157</t>
  </si>
  <si>
    <t>ACOTUBO - 706163</t>
  </si>
  <si>
    <t>ACOTUBO - 706165</t>
  </si>
  <si>
    <t>ACOTUBO - 707574</t>
  </si>
  <si>
    <t>ACOTUBO - 707575</t>
  </si>
  <si>
    <t>AKZO - 160605</t>
  </si>
  <si>
    <t>ALPHA - 82486</t>
  </si>
  <si>
    <t>ARMACELL - 56861</t>
  </si>
  <si>
    <t>ARMACELL - 60967</t>
  </si>
  <si>
    <t>ARMACELL - 62175</t>
  </si>
  <si>
    <t>ARMACELL - 62179</t>
  </si>
  <si>
    <t>CARDAL - 152574</t>
  </si>
  <si>
    <t>CEPRONN - 11113</t>
  </si>
  <si>
    <t>CIL - 3681</t>
  </si>
  <si>
    <t>CIL - 3682</t>
  </si>
  <si>
    <t>CIL - 3689</t>
  </si>
  <si>
    <t>CIL - 3725</t>
  </si>
  <si>
    <t>CIL - 3726</t>
  </si>
  <si>
    <t>CIL - 3784</t>
  </si>
  <si>
    <t>CIL - 3785</t>
  </si>
  <si>
    <t>CIL - 3786</t>
  </si>
  <si>
    <t>CIL - 3787</t>
  </si>
  <si>
    <t>CIL - 3788</t>
  </si>
  <si>
    <t>CIL - 3789</t>
  </si>
  <si>
    <t>CIL - 3790</t>
  </si>
  <si>
    <t>CIL - 3791</t>
  </si>
  <si>
    <t>CIL - 3792</t>
  </si>
  <si>
    <t>CIL - 3895</t>
  </si>
  <si>
    <t>CIL - 3948</t>
  </si>
  <si>
    <t>CIL - 3984</t>
  </si>
  <si>
    <t>CIL - 3993</t>
  </si>
  <si>
    <t>CIL - 4064</t>
  </si>
  <si>
    <t>CIL - 4065</t>
  </si>
  <si>
    <t>CIL - 4066</t>
  </si>
  <si>
    <t>CIL - 4067</t>
  </si>
  <si>
    <t>CIL - 4091</t>
  </si>
  <si>
    <t>CIL - 4110</t>
  </si>
  <si>
    <t>CIL - 4145</t>
  </si>
  <si>
    <t>CRAS - 2310</t>
  </si>
  <si>
    <t>CRAS - 2373</t>
  </si>
  <si>
    <t>CRISTIANO - 49500052</t>
  </si>
  <si>
    <t>CRISTIANO - 51594613</t>
  </si>
  <si>
    <t>CRISTIANO - 52018339</t>
  </si>
  <si>
    <t>DECORE - 9</t>
  </si>
  <si>
    <t>DRACO - 9354</t>
  </si>
  <si>
    <t>ENIGMA - 382</t>
  </si>
  <si>
    <t>ENIGMA - 388</t>
  </si>
  <si>
    <t>ENIGMA - 389</t>
  </si>
  <si>
    <t>ENIGMA - 406</t>
  </si>
  <si>
    <t>ENIGMA - 407</t>
  </si>
  <si>
    <t>ENIGMA - 416</t>
  </si>
  <si>
    <t>ENIGMA - 417</t>
  </si>
  <si>
    <t>ENIGMA - 418</t>
  </si>
  <si>
    <t>ENIGMA - 419</t>
  </si>
  <si>
    <t>ENIGMA - 426</t>
  </si>
  <si>
    <t>ENIGMA - 434</t>
  </si>
  <si>
    <t>ESAB - 111394</t>
  </si>
  <si>
    <t>ESAB - 111569</t>
  </si>
  <si>
    <t>ESAB - 111914</t>
  </si>
  <si>
    <t>ESAB - 112226</t>
  </si>
  <si>
    <t>ESAB - 112557</t>
  </si>
  <si>
    <t>ESAB - 113129</t>
  </si>
  <si>
    <t>ESAB - 113382</t>
  </si>
  <si>
    <t>EVAC - 3781</t>
  </si>
  <si>
    <t>FATI - 551291</t>
  </si>
  <si>
    <t>FATI - 551320</t>
  </si>
  <si>
    <t>FATOR - 9688</t>
  </si>
  <si>
    <t>FATOR - 9694</t>
  </si>
  <si>
    <t>FATOR - 9695</t>
  </si>
  <si>
    <t>FIBRA - 76810</t>
  </si>
  <si>
    <t>FIBRA - 77599</t>
  </si>
  <si>
    <t>FIBRA - 77611</t>
  </si>
  <si>
    <t>FORJAFIX - 106749</t>
  </si>
  <si>
    <t>G - 24870</t>
  </si>
  <si>
    <t>G - 27098</t>
  </si>
  <si>
    <t>GALPERTI - 5914</t>
  </si>
  <si>
    <t>GALPERTI - 6033</t>
  </si>
  <si>
    <t>GALPERTI - 6034</t>
  </si>
  <si>
    <t>H - 158735</t>
  </si>
  <si>
    <t>H - 160767</t>
  </si>
  <si>
    <t>H - 162495</t>
  </si>
  <si>
    <t>H - 166582</t>
  </si>
  <si>
    <t>H - 168197</t>
  </si>
  <si>
    <t>H - 168198</t>
  </si>
  <si>
    <t>H - 173176</t>
  </si>
  <si>
    <t>H - 173229</t>
  </si>
  <si>
    <t>H - 173670</t>
  </si>
  <si>
    <t>H - 174215</t>
  </si>
  <si>
    <t>H - 176103</t>
  </si>
  <si>
    <t>H - 177033</t>
  </si>
  <si>
    <t>H - 177626</t>
  </si>
  <si>
    <t>H - 177627</t>
  </si>
  <si>
    <t>H - 179406</t>
  </si>
  <si>
    <t>H - 179642</t>
  </si>
  <si>
    <t>HILTI - 191192</t>
  </si>
  <si>
    <t>JOTUN - 72382</t>
  </si>
  <si>
    <t>JOTUN - 72389</t>
  </si>
  <si>
    <t>JOTUN - 72550</t>
  </si>
  <si>
    <t>JOTUN - 73102</t>
  </si>
  <si>
    <t>JOTUN - 74336</t>
  </si>
  <si>
    <t>JOTUN - 74339</t>
  </si>
  <si>
    <t>JOTUN - 74343</t>
  </si>
  <si>
    <t>JOTUN - 74346</t>
  </si>
  <si>
    <t>JOTUN - 75551</t>
  </si>
  <si>
    <t>JOTUN - 75552</t>
  </si>
  <si>
    <t>JOTUN - 77061</t>
  </si>
  <si>
    <t>JVM - 4871</t>
  </si>
  <si>
    <t>MARANGONI - 20578</t>
  </si>
  <si>
    <t>MARANGONI - 20927</t>
  </si>
  <si>
    <t>MARANGONI - 20928</t>
  </si>
  <si>
    <t>MARANGONI - 20929</t>
  </si>
  <si>
    <t>MARANGONI - 20930</t>
  </si>
  <si>
    <t>MARANGONI - 20931</t>
  </si>
  <si>
    <t>MARANGONI - 20932</t>
  </si>
  <si>
    <t>MARANGONI - 21028</t>
  </si>
  <si>
    <t>MARANGONI - 21029</t>
  </si>
  <si>
    <t>MARANGONI - 21031</t>
  </si>
  <si>
    <t>MARANGONI - 21032</t>
  </si>
  <si>
    <t>METASA - 67482</t>
  </si>
  <si>
    <t>METASA - 75296</t>
  </si>
  <si>
    <t>METASA - 76611</t>
  </si>
  <si>
    <t>METASA - 76685</t>
  </si>
  <si>
    <t>METASA - 76786</t>
  </si>
  <si>
    <t>METASA - 76870</t>
  </si>
  <si>
    <t>METASA - 76876</t>
  </si>
  <si>
    <t>METASA - 76877</t>
  </si>
  <si>
    <t>METASA - 76955</t>
  </si>
  <si>
    <t>METASA - 77092</t>
  </si>
  <si>
    <t>METASA - 77141</t>
  </si>
  <si>
    <t>METASA - 77167</t>
  </si>
  <si>
    <t>METASA - 77497</t>
  </si>
  <si>
    <t>METASA - 77498</t>
  </si>
  <si>
    <t>METASA - 77499</t>
  </si>
  <si>
    <t>MS - 57</t>
  </si>
  <si>
    <t>MSM - 15702</t>
  </si>
  <si>
    <t>MSM - 15934</t>
  </si>
  <si>
    <t>PANORAMA - 2108</t>
  </si>
  <si>
    <t>PARAFUSOS - 762383</t>
  </si>
  <si>
    <t>POLEODUTO - 121390</t>
  </si>
  <si>
    <t>POLEODUTO - 121391</t>
  </si>
  <si>
    <t>POLEODUTO - 121506</t>
  </si>
  <si>
    <t>POLEODUTO - 121582</t>
  </si>
  <si>
    <t>POLEODUTO - 121583</t>
  </si>
  <si>
    <t>POLEODUTO - 121713</t>
  </si>
  <si>
    <t>PROJINOX - 17370</t>
  </si>
  <si>
    <t>R SIMIONI - 31489</t>
  </si>
  <si>
    <t>R SIMIONI - 31844</t>
  </si>
  <si>
    <t>R SIMIONI - 32848</t>
  </si>
  <si>
    <t>R SIMIONI - 33411</t>
  </si>
  <si>
    <t>R SIMIONI - 33412</t>
  </si>
  <si>
    <t>R SIMIONI - 36401</t>
  </si>
  <si>
    <t>R SIMIONI - 37054</t>
  </si>
  <si>
    <t>R SIMIONI - 38240</t>
  </si>
  <si>
    <t>R SIMIONI - 38294</t>
  </si>
  <si>
    <t>R SIMIONI - 38298</t>
  </si>
  <si>
    <t>RMO - 4</t>
  </si>
  <si>
    <t>RMO - 5</t>
  </si>
  <si>
    <t>RMO - 6</t>
  </si>
  <si>
    <t>RMO - 7</t>
  </si>
  <si>
    <t>RMO - 8</t>
  </si>
  <si>
    <t>ROXTEC - 11151</t>
  </si>
  <si>
    <t>SIENA - 12468</t>
  </si>
  <si>
    <t>SIENA - 12502</t>
  </si>
  <si>
    <t>SIENA - 12600</t>
  </si>
  <si>
    <t>SIENA - 12655</t>
  </si>
  <si>
    <t>SIENA - 12656</t>
  </si>
  <si>
    <t>SIGA - 22359</t>
  </si>
  <si>
    <t>SIGA - 22360</t>
  </si>
  <si>
    <t>SIGA - 22544</t>
  </si>
  <si>
    <t>SIGA - 22545</t>
  </si>
  <si>
    <t>TEADIT - 11991</t>
  </si>
  <si>
    <t>TEADIT - 13073</t>
  </si>
  <si>
    <t>TEADIT - 221859</t>
  </si>
  <si>
    <t>TEADIT - 221860</t>
  </si>
  <si>
    <t>TEADIT - 221867</t>
  </si>
  <si>
    <t>TEADIT - 222733</t>
  </si>
  <si>
    <t>TEADIT - 222734</t>
  </si>
  <si>
    <t>TEADIT - 222736</t>
  </si>
  <si>
    <t>TEADIT - 222743</t>
  </si>
  <si>
    <t>TEADIT - 222744</t>
  </si>
  <si>
    <t>TEADIT - 222784</t>
  </si>
  <si>
    <t>TEADIT - 222785</t>
  </si>
  <si>
    <t>TEADIT - 223423</t>
  </si>
  <si>
    <t>TEADIT - 223424</t>
  </si>
  <si>
    <t>TEADIT - 223425</t>
  </si>
  <si>
    <t>TEADIT - 223426</t>
  </si>
  <si>
    <t>TEADIT - 224092</t>
  </si>
  <si>
    <t>TEADIT - 224093</t>
  </si>
  <si>
    <t>TEADIT - 224094</t>
  </si>
  <si>
    <t>TEADIT - 224436</t>
  </si>
  <si>
    <t>TEADIT - 224437</t>
  </si>
  <si>
    <t>TEADIT - 224438</t>
  </si>
  <si>
    <t>TEADIT - 224793</t>
  </si>
  <si>
    <t>TEADIT - 225053</t>
  </si>
  <si>
    <t>TEADIT - 225410</t>
  </si>
  <si>
    <t>TEADIT - 225411</t>
  </si>
  <si>
    <t>TEADIT - 225412</t>
  </si>
  <si>
    <t>TEADIT - 225413</t>
  </si>
  <si>
    <t>TEADIT - 225778</t>
  </si>
  <si>
    <t>TEADIT - 225779</t>
  </si>
  <si>
    <t>TEADIT - 226222</t>
  </si>
  <si>
    <t>TEADIT - 226223</t>
  </si>
  <si>
    <t>TEADIT - 226224</t>
  </si>
  <si>
    <t>TEADIT - 226225</t>
  </si>
  <si>
    <t>TEADIT - 226226</t>
  </si>
  <si>
    <t>TEADIT - 226227</t>
  </si>
  <si>
    <t>TEADIT - 226228</t>
  </si>
  <si>
    <t>TEADIT - 226229</t>
  </si>
  <si>
    <t>TEADIT - 226517</t>
  </si>
  <si>
    <t>TEADIT - 226518</t>
  </si>
  <si>
    <t>TEADIT - 227414</t>
  </si>
  <si>
    <t>TEADIT - 227652</t>
  </si>
  <si>
    <t>TEADIT - 227822</t>
  </si>
  <si>
    <t>TEADIT - 228052</t>
  </si>
  <si>
    <t>TEADIT - 228497</t>
  </si>
  <si>
    <t>TEADIT - 228499</t>
  </si>
  <si>
    <t>TEADIT - 228522</t>
  </si>
  <si>
    <t>TEADIT - 228950</t>
  </si>
  <si>
    <t>TECFLUX - 125468</t>
  </si>
  <si>
    <t>TECFLUX - 126293</t>
  </si>
  <si>
    <t>TECFLUX - 126912</t>
  </si>
  <si>
    <t>TUBOS - 147190</t>
  </si>
  <si>
    <t>TUBOS - 147542</t>
  </si>
  <si>
    <t>UNICABOS - 782</t>
  </si>
  <si>
    <t>UTILINOX - 20804</t>
  </si>
  <si>
    <t>UTILINOX - 20805</t>
  </si>
  <si>
    <t>VOESTALPINE - 69784</t>
  </si>
  <si>
    <t>VOESTALPINE - 69822</t>
  </si>
  <si>
    <t>VOESTALPINE - 70000</t>
  </si>
  <si>
    <t>VOESTALPINE - 70010</t>
  </si>
  <si>
    <t>VOESTALPINE - 70072</t>
  </si>
  <si>
    <t>VOESTALPINE - 70085</t>
  </si>
  <si>
    <t>VOESTALPINE - 70113</t>
  </si>
  <si>
    <t>VOESTALPINE - 70162</t>
  </si>
  <si>
    <t>VOESTALPINE - 70235</t>
  </si>
  <si>
    <t>VOESTALPINE - 70340</t>
  </si>
  <si>
    <t>VOESTALPINE - 70341</t>
  </si>
  <si>
    <t>VOESTALPINE - 70342</t>
  </si>
  <si>
    <t>VOESTALPINE - 70354</t>
  </si>
  <si>
    <t>VOESTALPINE - 70469</t>
  </si>
  <si>
    <t>VOESTALPINE - 70490</t>
  </si>
  <si>
    <t>VOESTALPINE - 70491</t>
  </si>
  <si>
    <t>VOESTALPINE - 70545</t>
  </si>
  <si>
    <t>VOESTALPINE - 70756</t>
  </si>
  <si>
    <t>VOESTALPINE - 70757</t>
  </si>
  <si>
    <t>VOESTALPINE - 70758</t>
  </si>
  <si>
    <t>W - 6808</t>
  </si>
  <si>
    <t>W - 6809</t>
  </si>
  <si>
    <t>W - 6832</t>
  </si>
  <si>
    <t>W - 6833</t>
  </si>
  <si>
    <t>W - 6834</t>
  </si>
  <si>
    <t>W - 6859</t>
  </si>
  <si>
    <t>WK - 21089</t>
  </si>
  <si>
    <t>WK - 21091</t>
  </si>
  <si>
    <t>WK - 21290</t>
  </si>
  <si>
    <t>WK - 21982</t>
  </si>
  <si>
    <t>WK - 22047</t>
  </si>
  <si>
    <t>WK - 22160</t>
  </si>
  <si>
    <t>WK - 22185</t>
  </si>
  <si>
    <t>WK - 22189</t>
  </si>
  <si>
    <t>WK - 22482</t>
  </si>
  <si>
    <t>WK - 23029</t>
  </si>
  <si>
    <t>WK - 23262</t>
  </si>
  <si>
    <t>WK - 23442</t>
  </si>
  <si>
    <t>WK - 24194</t>
  </si>
  <si>
    <t>WK - 24473</t>
  </si>
  <si>
    <t>WK - 24474</t>
  </si>
  <si>
    <t>WK - 24475</t>
  </si>
  <si>
    <t>WK - 24517</t>
  </si>
  <si>
    <t>WK - 24518</t>
  </si>
  <si>
    <t>WK - 24560</t>
  </si>
  <si>
    <t>WK - 24595</t>
  </si>
  <si>
    <t>WK - 24643</t>
  </si>
  <si>
    <t>WK - 24644</t>
  </si>
  <si>
    <t>WK - 24683</t>
  </si>
  <si>
    <t>WK - 25089</t>
  </si>
  <si>
    <t>WK - 25090</t>
  </si>
  <si>
    <t>WK - 25091</t>
  </si>
  <si>
    <t>WK - 25337</t>
  </si>
  <si>
    <t>WK - 25365</t>
  </si>
  <si>
    <t>WK - 25464</t>
  </si>
  <si>
    <t>WK - 25465</t>
  </si>
  <si>
    <t>WK - 25726</t>
  </si>
  <si>
    <t>WK - 25742</t>
  </si>
  <si>
    <t>WK - 28344</t>
  </si>
  <si>
    <t>WK - 28367</t>
  </si>
  <si>
    <t>WK - 28400</t>
  </si>
  <si>
    <t>WK - 28416</t>
  </si>
  <si>
    <t>WK - 28448</t>
  </si>
  <si>
    <t>WK - 28674</t>
  </si>
  <si>
    <t>WK - 28710</t>
  </si>
  <si>
    <t>WK - 28813</t>
  </si>
  <si>
    <t>WK - 28815</t>
  </si>
  <si>
    <t>WK - 28920</t>
  </si>
  <si>
    <t>WK - 29141</t>
  </si>
  <si>
    <t>WK - 29208</t>
  </si>
  <si>
    <t>WK - 29216</t>
  </si>
  <si>
    <t>WK - 29241</t>
  </si>
  <si>
    <t>WK - 29291</t>
  </si>
  <si>
    <t>WK - 29323</t>
  </si>
  <si>
    <t>WK - 29368</t>
  </si>
  <si>
    <t>WK - 29379</t>
  </si>
  <si>
    <t>WK - 29516</t>
  </si>
  <si>
    <t>WK - 29518</t>
  </si>
  <si>
    <t>WK - 29528</t>
  </si>
  <si>
    <t>WK - 29693</t>
  </si>
  <si>
    <t>WK - 29875</t>
  </si>
  <si>
    <t>WK - 30045</t>
  </si>
  <si>
    <t>WK - 30236</t>
  </si>
  <si>
    <t>WK - 30421</t>
  </si>
  <si>
    <t>WK - 30452</t>
  </si>
  <si>
    <t>WK - 30617</t>
  </si>
  <si>
    <t>WK - 30751</t>
  </si>
  <si>
    <t>WK - 30887</t>
  </si>
  <si>
    <t>WK - 31241</t>
  </si>
  <si>
    <t>WK - 31303</t>
  </si>
  <si>
    <t>WK - 31455</t>
  </si>
  <si>
    <t>WK - 31457</t>
  </si>
  <si>
    <t>WK - 31470</t>
  </si>
  <si>
    <t>WK - 31504</t>
  </si>
  <si>
    <t>WK - 31604</t>
  </si>
  <si>
    <t>WK - 31614</t>
  </si>
  <si>
    <t>WK - 31652</t>
  </si>
  <si>
    <t>WK - 31827</t>
  </si>
  <si>
    <t>WK - 31921</t>
  </si>
  <si>
    <t>WK - 32058</t>
  </si>
  <si>
    <t>WK - 32098</t>
  </si>
  <si>
    <t>WK - 32108</t>
  </si>
  <si>
    <t>WK - 32205</t>
  </si>
  <si>
    <t>WK - 32225</t>
  </si>
  <si>
    <t>WK - 32263</t>
  </si>
  <si>
    <t>WK - 32342</t>
  </si>
  <si>
    <t>WK - 32344</t>
  </si>
  <si>
    <t>WK - 32355</t>
  </si>
  <si>
    <t>WK - 32485</t>
  </si>
  <si>
    <t>WK - 32489</t>
  </si>
  <si>
    <t>WK - 32580</t>
  </si>
  <si>
    <t>WK - 33465</t>
  </si>
  <si>
    <t>WK - 33475</t>
  </si>
  <si>
    <t>WK - 33543</t>
  </si>
  <si>
    <t>WK - 33774</t>
  </si>
  <si>
    <t>WK - 33778</t>
  </si>
  <si>
    <t>WK - 33785</t>
  </si>
  <si>
    <t>WK - 33789</t>
  </si>
  <si>
    <t>WK - 33886</t>
  </si>
  <si>
    <t>WK - 33897</t>
  </si>
  <si>
    <t>WK - 33958</t>
  </si>
  <si>
    <t>WK - 33960</t>
  </si>
  <si>
    <t>WK - 33985</t>
  </si>
  <si>
    <t>WK - 34066</t>
  </si>
  <si>
    <t>WK - 34068</t>
  </si>
  <si>
    <t>WK - 34070</t>
  </si>
  <si>
    <t>WK - 34075</t>
  </si>
  <si>
    <t>WK - 34136</t>
  </si>
  <si>
    <t>WK - 34155</t>
  </si>
  <si>
    <t>WK - 34177</t>
  </si>
  <si>
    <t>WK - 34225</t>
  </si>
  <si>
    <t>WK - 34277</t>
  </si>
  <si>
    <t>WK - 34404</t>
  </si>
  <si>
    <t>WK - 34430</t>
  </si>
  <si>
    <t>WK - 34487</t>
  </si>
  <si>
    <t>WK - 34495</t>
  </si>
  <si>
    <t>WK - 34611</t>
  </si>
  <si>
    <t>WK - 34813</t>
  </si>
  <si>
    <t>WK - 34849</t>
  </si>
  <si>
    <t>WK - 34912</t>
  </si>
  <si>
    <t>WK - 34914</t>
  </si>
  <si>
    <t>WK - 34921</t>
  </si>
  <si>
    <t>WK - 34946</t>
  </si>
  <si>
    <t>WK - 35234</t>
  </si>
  <si>
    <t>03641 serie 000</t>
  </si>
  <si>
    <t>00303306 serie 017</t>
  </si>
  <si>
    <t>ARR LISA</t>
  </si>
  <si>
    <t>RMO</t>
  </si>
  <si>
    <t>42623046000107</t>
  </si>
  <si>
    <t>4 serie 001</t>
  </si>
  <si>
    <t>5 serie 001</t>
  </si>
  <si>
    <t>6 serie 001</t>
  </si>
  <si>
    <t>06 serie 001</t>
  </si>
  <si>
    <t>PF DIN 933</t>
  </si>
  <si>
    <t>7 serie 001</t>
  </si>
  <si>
    <t>PF SEXTA C FLG</t>
  </si>
  <si>
    <t>8 serie 001</t>
  </si>
  <si>
    <t>PF PAN AA</t>
  </si>
  <si>
    <t>08 serie 001</t>
  </si>
  <si>
    <t>9 serie 002</t>
  </si>
  <si>
    <t>RELOGIO DE PAREDE ANALOGICO ALUMINIO</t>
  </si>
  <si>
    <t>DECORE</t>
  </si>
  <si>
    <t>50978183000192</t>
  </si>
  <si>
    <t>382 serie 001</t>
  </si>
  <si>
    <t>ESTRUTURA METALICA</t>
  </si>
  <si>
    <t>388 serie 001</t>
  </si>
  <si>
    <t>389 serie 001</t>
  </si>
  <si>
    <t>406 serie 001</t>
  </si>
  <si>
    <t>407 serie 001</t>
  </si>
  <si>
    <t>416 serie 001</t>
  </si>
  <si>
    <t>417 serie 001</t>
  </si>
  <si>
    <t>418 serie 001</t>
  </si>
  <si>
    <t>419 serie 001</t>
  </si>
  <si>
    <t>426 serie 001</t>
  </si>
  <si>
    <t>434 serie 001</t>
  </si>
  <si>
    <t>782 serie 001</t>
  </si>
  <si>
    <t>CB 125/140/110</t>
  </si>
  <si>
    <t>UNICABOS</t>
  </si>
  <si>
    <t>39875101000141</t>
  </si>
  <si>
    <t>2108 serie 001</t>
  </si>
  <si>
    <t>PARAF SEXT</t>
  </si>
  <si>
    <t>PANORAMA</t>
  </si>
  <si>
    <t>41454106000142</t>
  </si>
  <si>
    <t>2310 serie 001</t>
  </si>
  <si>
    <t>PRENSA CABO EM ACO INOXIDAVEL</t>
  </si>
  <si>
    <t>CRAS</t>
  </si>
  <si>
    <t>14777639000192</t>
  </si>
  <si>
    <t>2373 serie 001</t>
  </si>
  <si>
    <t>ADAPTADOR EM ACO INOX/PRENSA CABO EM ACO INOX/PLUG CABECA HEXAGONAL</t>
  </si>
  <si>
    <t>02373 serie 001</t>
  </si>
  <si>
    <t>CAPA DE BORRACHA</t>
  </si>
  <si>
    <t>7 a 14</t>
  </si>
  <si>
    <t>3681 serie 000</t>
  </si>
  <si>
    <t>3682 serie 000</t>
  </si>
  <si>
    <t>3, 6  e 11</t>
  </si>
  <si>
    <t>03682 serie 000</t>
  </si>
  <si>
    <t xml:space="preserve">RED EXC /FLANGE / CURVA 90 / TE 90 / NIPLE </t>
  </si>
  <si>
    <t>1, 2, 4, 5, 8, 9, 12, 14, 15, 16, 19, 21</t>
  </si>
  <si>
    <t>003682 serie 000</t>
  </si>
  <si>
    <t>COLAR WELDOLET / NIPLE RED</t>
  </si>
  <si>
    <t>7, 10, 13, 17, 18, 20</t>
  </si>
  <si>
    <t>3689 serie 000</t>
  </si>
  <si>
    <t>03689 serie 000</t>
  </si>
  <si>
    <t>NIPLE EXT</t>
  </si>
  <si>
    <t>13, 30, 42, 50 e 51</t>
  </si>
  <si>
    <t>LUVA RED / COTO 900 / LUVA 300 / COLAR WELDOLET</t>
  </si>
  <si>
    <t>44, 45, 49 e 53</t>
  </si>
  <si>
    <t>003689 serie 000</t>
  </si>
  <si>
    <t>0003689 serie 000</t>
  </si>
  <si>
    <t>CRUVA 450</t>
  </si>
  <si>
    <t>00003689 serie 000</t>
  </si>
  <si>
    <t>NIPLE RED / CURVA 900 / CURVA 450 / TE RED / TE 90 / CURVA 900 / RED CONC / RED EXC</t>
  </si>
  <si>
    <t>5, 6, 8, 9, 10, 11, 15, 16, 19, 20, 22, 25, 26, 31, 32, 34, 38, 40</t>
  </si>
  <si>
    <t>000003689 serie 000</t>
  </si>
  <si>
    <t>NIPLE EXT / RED EXC / COLAR WELDOLET / COTO 450 / CURVA 45 / CURVA 90</t>
  </si>
  <si>
    <t>4, 12, 14, 17, 18, 21, 23, 24, 27, 28, 29, 33, 35, 36, 37, 39, 41, 43, 46, 47, 48, 52</t>
  </si>
  <si>
    <t>3724 serie 000</t>
  </si>
  <si>
    <t>TE RED / NIPLE / RED EXC</t>
  </si>
  <si>
    <t>03725 serie 000</t>
  </si>
  <si>
    <t>RED EXC</t>
  </si>
  <si>
    <t>3725 serie 000</t>
  </si>
  <si>
    <t>3726 serie 000</t>
  </si>
  <si>
    <t>RED EXC / CURVA 90 / TE 90 / CURVA 45</t>
  </si>
  <si>
    <t>3781 serie 001</t>
  </si>
  <si>
    <t>MICTORIO OPTIMA</t>
  </si>
  <si>
    <t>3784 serie 000</t>
  </si>
  <si>
    <t>FLANGE WN 300</t>
  </si>
  <si>
    <t>3785 serie 000</t>
  </si>
  <si>
    <t>3786 serie 000</t>
  </si>
  <si>
    <t>3787 serie 000</t>
  </si>
  <si>
    <t>3788 serie 000</t>
  </si>
  <si>
    <t>3789 serie 000</t>
  </si>
  <si>
    <t>03789 serie 000</t>
  </si>
  <si>
    <t>CURVA 90</t>
  </si>
  <si>
    <t>3790 serie 000</t>
  </si>
  <si>
    <t>3791 serie 000</t>
  </si>
  <si>
    <t>TE RED</t>
  </si>
  <si>
    <t>3792 serie 000</t>
  </si>
  <si>
    <t>3895 serie 000</t>
  </si>
  <si>
    <t>TE RED / CURVA 90 / CURVA 45 / TE RED / TE 90</t>
  </si>
  <si>
    <t>3948 serie 000</t>
  </si>
  <si>
    <t>TE RED / TE 90</t>
  </si>
  <si>
    <t>3984 serie 000</t>
  </si>
  <si>
    <t>FLANGE SW</t>
  </si>
  <si>
    <t>03984 serie 000</t>
  </si>
  <si>
    <t>003984 serie 000</t>
  </si>
  <si>
    <t>LUVA RED / COLAR WELDOLET</t>
  </si>
  <si>
    <t>19 e 20</t>
  </si>
  <si>
    <t>0003984 serie 000</t>
  </si>
  <si>
    <t>FLANGE CEGO</t>
  </si>
  <si>
    <t>00003984 serie 000</t>
  </si>
  <si>
    <t>NIPLE / COTOVELO 90 / COLAR WELDOLET / LUVA</t>
  </si>
  <si>
    <t>3 a 18</t>
  </si>
  <si>
    <t>3993 serie 000</t>
  </si>
  <si>
    <t>FIGURA 8</t>
  </si>
  <si>
    <t>4064 serie 000</t>
  </si>
  <si>
    <t>TUBO ASTM A312</t>
  </si>
  <si>
    <t>04064 serie 000</t>
  </si>
  <si>
    <t>10 e 11</t>
  </si>
  <si>
    <t>004064 serie 000</t>
  </si>
  <si>
    <t>NIPLE RED</t>
  </si>
  <si>
    <t>0004064 serie 000</t>
  </si>
  <si>
    <t>CURVA 90 / CURVA 45</t>
  </si>
  <si>
    <t>6 e 30</t>
  </si>
  <si>
    <t>00004064 serie 000</t>
  </si>
  <si>
    <t>NIPLE RED COM / RED EXC / TE RED / TE 90 / CURVA 45</t>
  </si>
  <si>
    <t>1, 2, 3, 7, 14, 16, 17, 20, 22, 23, 26, 31, 33, 34, 36</t>
  </si>
  <si>
    <t>000004064 serie 000</t>
  </si>
  <si>
    <t>COLAR WELDOLET / NIPLE / COLAR SOCKOLET / COTOVELO 45</t>
  </si>
  <si>
    <t>4, 5, 12, 13, 15, 18, 19, 21, 24, 25, 27, 28, 29, 32, 35</t>
  </si>
  <si>
    <t>4065 serie 000</t>
  </si>
  <si>
    <t>NIPLE</t>
  </si>
  <si>
    <t>19, 56, 57 e 60</t>
  </si>
  <si>
    <t>04065 serie 000</t>
  </si>
  <si>
    <t>BUJAO</t>
  </si>
  <si>
    <t>004065 serie 000</t>
  </si>
  <si>
    <t>RED EXC / TE RED / CURVA 45 / CURVA 90</t>
  </si>
  <si>
    <t>2, 3, 7, 11, 14, 15, 16, 17, 18, 20, 21, 24, 28, 33, 34, 36, 37, 38, 40, 44, 45, 46, 47, 48, 49, 50, 51, 54, 58, 59, 64</t>
  </si>
  <si>
    <t>NIPLE / COLAR WELDOLET / TE RED</t>
  </si>
  <si>
    <t>1, 4, 5, 6, 8, 9, 10, 12, 13, 22, 23, 25, 26, 27, 29, 30, 31, 32, 35, 39, 41, 42, 43, 52, 55, 61, 62, 63, 65</t>
  </si>
  <si>
    <t>0004065 serie 000</t>
  </si>
  <si>
    <t>4066 serie 000</t>
  </si>
  <si>
    <t>15, 26, 35, 36, 50, 51, 52, 54, 57, 59, 60, 62, 64, 65, 68</t>
  </si>
  <si>
    <t>04066 serie 000</t>
  </si>
  <si>
    <t>TE RED / LUVA RED / COLAR WELDOLET</t>
  </si>
  <si>
    <t>34, 53, 55, 56, 58, 61, 66, 67</t>
  </si>
  <si>
    <t>004066 serie 000</t>
  </si>
  <si>
    <t>BUJAO SEXT</t>
  </si>
  <si>
    <t>23 e 41</t>
  </si>
  <si>
    <t>0004066 serie 000</t>
  </si>
  <si>
    <t>TE RED / NIPLE / RED EXC / RED CONC</t>
  </si>
  <si>
    <t>3, 5, 7, 8, 9, 11, 12, 13, 21, 22, 24, 25, 33, 37, 38, 40, 42, 44, 46, 47, 49</t>
  </si>
  <si>
    <t>00004066 serie 000</t>
  </si>
  <si>
    <t>COLAR WELDOLET /  TE RED / NIPLE / RED CONC</t>
  </si>
  <si>
    <t>1, 2, 4, 6, 10, 14, 16, 17, 18, 19, 20, 27, 28, 29, 30, 31, 32, 39, 43, 45, 48, 63</t>
  </si>
  <si>
    <t>4067 serie 000</t>
  </si>
  <si>
    <t>04067 serie 000</t>
  </si>
  <si>
    <t>CURVA 90 / NIPLE / RED EXC</t>
  </si>
  <si>
    <t>5, 7, 10 e 12</t>
  </si>
  <si>
    <t>004067 serie 000</t>
  </si>
  <si>
    <t>COLAR SOCKOLET / NIPLE / COTOVELO 90 / CURVA 45</t>
  </si>
  <si>
    <t>3, 4, 6, 8, 9, 11, 13 a 15</t>
  </si>
  <si>
    <t>4091 serie 000</t>
  </si>
  <si>
    <t>4110 serie 000</t>
  </si>
  <si>
    <t>CURVA 90 / TE 90 / RED CONC / CURVA 90 / TE RED / RED CONC</t>
  </si>
  <si>
    <t>4145 serie 000</t>
  </si>
  <si>
    <t>04145 serie 000</t>
  </si>
  <si>
    <t>004145 serie 000</t>
  </si>
  <si>
    <t>RED EXC /COTOVELO 45 / TE RED 90</t>
  </si>
  <si>
    <t>7, 13 e 15</t>
  </si>
  <si>
    <t>0004145 serie 000</t>
  </si>
  <si>
    <t>FLANGE WN / FLANGE CEGO / FLANGE SW</t>
  </si>
  <si>
    <t>00004145 serie 000</t>
  </si>
  <si>
    <t>CURVA 90 / RED CONC</t>
  </si>
  <si>
    <t>1, 9 e 10</t>
  </si>
  <si>
    <t>000004145 serie 000</t>
  </si>
  <si>
    <t>COTOVELO 90 / COLAR SOCKOLET / COLAR WELDOLET / CURVA 45</t>
  </si>
  <si>
    <t>6, 8, 11 e 14</t>
  </si>
  <si>
    <t>4871 serie 001</t>
  </si>
  <si>
    <t>BASE S110 / TAMPA S110</t>
  </si>
  <si>
    <t>JVM</t>
  </si>
  <si>
    <t>23504631000143</t>
  </si>
  <si>
    <t>04871 serie 001</t>
  </si>
  <si>
    <t>EXTREMIDADE S110</t>
  </si>
  <si>
    <t>004871 serie 001</t>
  </si>
  <si>
    <t>FERRAMENTA S90 / MOL2P / OL 3P / CX FLEX / CHAPINHA CONEXAO</t>
  </si>
  <si>
    <t>5914 serie 001</t>
  </si>
  <si>
    <t>FLANGE WN / FLANGE SW</t>
  </si>
  <si>
    <t>05914 serie 001</t>
  </si>
  <si>
    <t>6033 serie 001</t>
  </si>
  <si>
    <t>20 e 21</t>
  </si>
  <si>
    <t>1 a 19 e 22 a 26</t>
  </si>
  <si>
    <t>06033 serie 001</t>
  </si>
  <si>
    <t>6034 serie 001</t>
  </si>
  <si>
    <t>FLANGE WN / FLANGE BL</t>
  </si>
  <si>
    <t>6808 serie 001</t>
  </si>
  <si>
    <t>WELDOLET</t>
  </si>
  <si>
    <t>W-CONEX</t>
  </si>
  <si>
    <t>06186188000190</t>
  </si>
  <si>
    <t>6809 serie 001</t>
  </si>
  <si>
    <t>TAMPAO / WELDOLET</t>
  </si>
  <si>
    <t>06809 serie 001</t>
  </si>
  <si>
    <t>WELDOLET / LUVA</t>
  </si>
  <si>
    <t>1, 3 e 7</t>
  </si>
  <si>
    <t>2, 4, 5, 6 e 8</t>
  </si>
  <si>
    <t>6832 serie 001</t>
  </si>
  <si>
    <t>NIPLE / TE IGUAL / RED E / RED CONC</t>
  </si>
  <si>
    <t>6833 serie 001</t>
  </si>
  <si>
    <t>6834 serie 001</t>
  </si>
  <si>
    <t>TUBO S/ COST / TUBO SAW</t>
  </si>
  <si>
    <t>6859 serie 001</t>
  </si>
  <si>
    <t>IDENT: I24434871 DN: 4 Pol. SCH/WT: STD / TUBO
S/COST A106/B EC B36.10M - ITEM 3</t>
  </si>
  <si>
    <t>06859 serie 001</t>
  </si>
  <si>
    <t>IDENT: I24671252 DN: 2 POL SCH/WT: SCH80 / .218
X DN: 1 POL SCH/WT: SCH160 / .25 RED CONC, S/C
EC A - ITEM 20</t>
  </si>
  <si>
    <t>9354 serie 001</t>
  </si>
  <si>
    <t>SABONETEIRA / RECIP LX ACO INOX</t>
  </si>
  <si>
    <t>DRACO</t>
  </si>
  <si>
    <t>18370495000106</t>
  </si>
  <si>
    <t>09354 serie 001</t>
  </si>
  <si>
    <t>RECIP LX 25 LTS COM PEDAL</t>
  </si>
  <si>
    <t>9688 serie 000</t>
  </si>
  <si>
    <t>PAINEL EMLA ROCHA PNR 200</t>
  </si>
  <si>
    <t>FATOR</t>
  </si>
  <si>
    <t>00631494000102</t>
  </si>
  <si>
    <t>09688 serie 000</t>
  </si>
  <si>
    <t>TECIDO FIBRA VIDRO</t>
  </si>
  <si>
    <t>9694 serie 000</t>
  </si>
  <si>
    <t>MANTA LA DE ROCHA</t>
  </si>
  <si>
    <t>9695 serie 000</t>
  </si>
  <si>
    <t>11113 serie 001</t>
  </si>
  <si>
    <t>CR-10058-911 * DA 40,00 X DI 16,00 X E 2,00
PRG.:0027152 - PED.:7397</t>
  </si>
  <si>
    <t>11151 serie 001</t>
  </si>
  <si>
    <t>LUBRIFICANTE DE SEBO NATURAL</t>
  </si>
  <si>
    <t>ROXTEC</t>
  </si>
  <si>
    <t>05461822000193</t>
  </si>
  <si>
    <t>011151 serie 001</t>
  </si>
  <si>
    <t>MODULO DE BORRACHA PARA VEDAÇÃO</t>
  </si>
  <si>
    <t>3, 9, 13, 14, 15, 17, 18, 20, 21, 22, 23, 27, 28, 30</t>
  </si>
  <si>
    <t>0011151 serie 001</t>
  </si>
  <si>
    <t>PLACA DE FIXAÇÃO EM EACO INOX</t>
  </si>
  <si>
    <t>2, 6, 11 e 29</t>
  </si>
  <si>
    <t>00011151 serie 001</t>
  </si>
  <si>
    <t>MOLDURA EM ACO INOX</t>
  </si>
  <si>
    <t>1, 4, 7, 8, 10, 12, 16, 19, 24, 25, 26, 31, 32</t>
  </si>
  <si>
    <t>11991 serie 001</t>
  </si>
  <si>
    <t>FITA TERMOVID</t>
  </si>
  <si>
    <t>12180 serie 001</t>
  </si>
  <si>
    <t>ADESIVO SELANTE PU BRANCO</t>
  </si>
  <si>
    <t>ABRASSER</t>
  </si>
  <si>
    <t>94478518000260</t>
  </si>
  <si>
    <t>12181 serie 001</t>
  </si>
  <si>
    <t>ADESIVO SELANTE</t>
  </si>
  <si>
    <t>12468 serie 001</t>
  </si>
  <si>
    <t>PLACA NEOPRENE EPS</t>
  </si>
  <si>
    <t>SIENA</t>
  </si>
  <si>
    <t>26662248000101</t>
  </si>
  <si>
    <t>12502 serie 001</t>
  </si>
  <si>
    <t>PTFE RIG PURO</t>
  </si>
  <si>
    <t>12600 serie 001</t>
  </si>
  <si>
    <t>PLACA EM PEAD</t>
  </si>
  <si>
    <t>12655 serie 001</t>
  </si>
  <si>
    <t>LENCOL SILICONE</t>
  </si>
  <si>
    <t>12656 serie 001</t>
  </si>
  <si>
    <t>LENCOL SILICONE ALTA TEMP</t>
  </si>
  <si>
    <t>13073 serie 001</t>
  </si>
  <si>
    <t>FITA CERAMICA TERMOCERAM</t>
  </si>
  <si>
    <t>15702 serie 001</t>
  </si>
  <si>
    <t>PARAFUSO SEXTAVADO COM PORCA SEXT</t>
  </si>
  <si>
    <t>MSM</t>
  </si>
  <si>
    <t>1, 4, 5, 9, 10 e 11</t>
  </si>
  <si>
    <t>18289917000113</t>
  </si>
  <si>
    <t>015702 serie 001</t>
  </si>
  <si>
    <t>ARRUELA LISA</t>
  </si>
  <si>
    <t>2, 3, 6 a 8 e 12</t>
  </si>
  <si>
    <t>15934 serie 001</t>
  </si>
  <si>
    <t>PARAF EST</t>
  </si>
  <si>
    <t>015934 serie 001</t>
  </si>
  <si>
    <t>PARAF EST.</t>
  </si>
  <si>
    <t>1, 3 a 16</t>
  </si>
  <si>
    <t>PROJINOX</t>
  </si>
  <si>
    <t>17370 serie 001</t>
  </si>
  <si>
    <t>RALO SIFONADO</t>
  </si>
  <si>
    <t>03872011000150</t>
  </si>
  <si>
    <t>20578 serie 000</t>
  </si>
  <si>
    <t>ACO ARAME REDONDO LISO</t>
  </si>
  <si>
    <t>MARANGONI</t>
  </si>
  <si>
    <t>11352758000105</t>
  </si>
  <si>
    <t>20804 serie 001</t>
  </si>
  <si>
    <t>020804 serie 001</t>
  </si>
  <si>
    <t>20805 serie 001</t>
  </si>
  <si>
    <t>020805 serie 001</t>
  </si>
  <si>
    <t>20927 serie 000</t>
  </si>
  <si>
    <t>ARAME REDONDO</t>
  </si>
  <si>
    <t>20928 serie 000</t>
  </si>
  <si>
    <t>6157/1 - MDSP 30 X 101/30 X 5 SR4 ASTM A36 / BS LIS 5.5 GALV</t>
  </si>
  <si>
    <t>20929 serie 000</t>
  </si>
  <si>
    <t>20930 serie 000</t>
  </si>
  <si>
    <t>20931 serie 000</t>
  </si>
  <si>
    <t>20932 serie 000</t>
  </si>
  <si>
    <t>21028 serie 000</t>
  </si>
  <si>
    <t>6157/1 - MGSP 30 X 101/30 X 5 SR4 ACO ASTM-36 / ARAME REDONDO LISO DE 6,00 M</t>
  </si>
  <si>
    <t>21029 serie 000</t>
  </si>
  <si>
    <t>21031 serie 000</t>
  </si>
  <si>
    <t>6157/2 - MGSP 30 X 101/30 X 5 SR4 ACO ASTM-36 / ARAME REDONDO LISO DE 6,00 M</t>
  </si>
  <si>
    <t>21032 serie 000</t>
  </si>
  <si>
    <t>ARAME REDONDO LISO</t>
  </si>
  <si>
    <t>22359 serie 001</t>
  </si>
  <si>
    <t>PF SX B7</t>
  </si>
  <si>
    <t>22360 serie 001</t>
  </si>
  <si>
    <t>PO SX</t>
  </si>
  <si>
    <t>22544 serie 001</t>
  </si>
  <si>
    <t>BARRA ROSCADA</t>
  </si>
  <si>
    <t>022544 serie 001</t>
  </si>
  <si>
    <t>PO SX AUTO TRAVANTE</t>
  </si>
  <si>
    <t>22545 serie 001</t>
  </si>
  <si>
    <t>022545 serie 001</t>
  </si>
  <si>
    <t>PF DX</t>
  </si>
  <si>
    <t>27098 serie 001</t>
  </si>
  <si>
    <t>FECHO FA INOX / ENGATE E1 INOX</t>
  </si>
  <si>
    <t>29291 serie 002</t>
  </si>
  <si>
    <t>029291 serie 002</t>
  </si>
  <si>
    <t>29323 serie 002</t>
  </si>
  <si>
    <t>CANTONEIRA 3/8X3 - 1/4X3</t>
  </si>
  <si>
    <t>29516 serie 002</t>
  </si>
  <si>
    <t>PERFIL W 150X13</t>
  </si>
  <si>
    <t>029516 serie 002</t>
  </si>
  <si>
    <t>CANTONEIRA 1/4X2</t>
  </si>
  <si>
    <t>29518 serie 002</t>
  </si>
  <si>
    <t>29528 serie 002</t>
  </si>
  <si>
    <t>29693 serie 002</t>
  </si>
  <si>
    <t>029693 serie 002</t>
  </si>
  <si>
    <t>TAMAPAO CAP</t>
  </si>
  <si>
    <t>0029693 serie 002</t>
  </si>
  <si>
    <t>REDUCAO CONC SCH</t>
  </si>
  <si>
    <t>29725 serie 002</t>
  </si>
  <si>
    <t>CANTONEIRA 3/16X1.1/4 - 14/4X2.1/2</t>
  </si>
  <si>
    <t>029725 serie 002</t>
  </si>
  <si>
    <t>0029725 serie 002</t>
  </si>
  <si>
    <t>3, 4 e 6</t>
  </si>
  <si>
    <t>29875 serie 002</t>
  </si>
  <si>
    <t>30045 serie 002</t>
  </si>
  <si>
    <t>030045 serie 002</t>
  </si>
  <si>
    <t>0030045 serie 002</t>
  </si>
  <si>
    <t>CHAPA A516 1/4</t>
  </si>
  <si>
    <t>30236 serie 002</t>
  </si>
  <si>
    <t>PERFIL W 150X22,5</t>
  </si>
  <si>
    <t>030236 serie 002</t>
  </si>
  <si>
    <t>0030236 serie 002</t>
  </si>
  <si>
    <t>30421 serie 002</t>
  </si>
  <si>
    <t>30452 serie 002</t>
  </si>
  <si>
    <t>030452 serie 002</t>
  </si>
  <si>
    <t>0030452 serie 002</t>
  </si>
  <si>
    <t>30617 serie 002</t>
  </si>
  <si>
    <t>CANTONEIRA 5/16</t>
  </si>
  <si>
    <t>30751 serie 002</t>
  </si>
  <si>
    <t>CATONEIRA 3/8X4</t>
  </si>
  <si>
    <t>30887 serie 002</t>
  </si>
  <si>
    <t>CHAPA 1/4-3/8-5/16</t>
  </si>
  <si>
    <t>31241 serie 002</t>
  </si>
  <si>
    <t>31303 serie 002</t>
  </si>
  <si>
    <t>031303 serie 002</t>
  </si>
  <si>
    <t>0031303 serie 002</t>
  </si>
  <si>
    <t>TUBO 40 SCH</t>
  </si>
  <si>
    <t>31455 serie 002</t>
  </si>
  <si>
    <t>CHAPA 5/8</t>
  </si>
  <si>
    <t>31457 serie 002</t>
  </si>
  <si>
    <t>031457 serie 002</t>
  </si>
  <si>
    <t>6, 7 e 9</t>
  </si>
  <si>
    <t>0031457 serie 002</t>
  </si>
  <si>
    <t>00031457 serie 002</t>
  </si>
  <si>
    <t>2, 3 e 5</t>
  </si>
  <si>
    <t>000031457 serie 002</t>
  </si>
  <si>
    <t>CANTONEIRA 3/8X4</t>
  </si>
  <si>
    <t>31470 serie 002</t>
  </si>
  <si>
    <t>031470 serie 002</t>
  </si>
  <si>
    <t>0031470 serie 002</t>
  </si>
  <si>
    <t>00031470 serie 002</t>
  </si>
  <si>
    <t>000031470 serie 002</t>
  </si>
  <si>
    <t>0000031470 serie 002</t>
  </si>
  <si>
    <t>31489 serie 001</t>
  </si>
  <si>
    <t>P AA PN C/ INOX</t>
  </si>
  <si>
    <t>31604 serie 002</t>
  </si>
  <si>
    <t>CHAPA A516 3/8</t>
  </si>
  <si>
    <t>31614 serie 002</t>
  </si>
  <si>
    <t>31652 serie 002</t>
  </si>
  <si>
    <t>031652 serie 002</t>
  </si>
  <si>
    <t>31827 serie 002</t>
  </si>
  <si>
    <t>31844 serie 001</t>
  </si>
  <si>
    <t>PAR. CAB SEXT</t>
  </si>
  <si>
    <t>31921 serie 002</t>
  </si>
  <si>
    <t>32058 serie 002</t>
  </si>
  <si>
    <t>FERRO CHATO 1X2</t>
  </si>
  <si>
    <t>032058 serie 002</t>
  </si>
  <si>
    <t>1, 4, 5 e 9</t>
  </si>
  <si>
    <t>0032058 serie 002</t>
  </si>
  <si>
    <t>00032058 serie 002</t>
  </si>
  <si>
    <t>3, 7 e 8</t>
  </si>
  <si>
    <t>000032058 serie 002</t>
  </si>
  <si>
    <t>32098 serie 002</t>
  </si>
  <si>
    <t>CHAPA 1/4 - 3/8</t>
  </si>
  <si>
    <t>106749 serie 001</t>
  </si>
  <si>
    <t>ESTOJO PORCAS</t>
  </si>
  <si>
    <t>03936142000153</t>
  </si>
  <si>
    <t>FORJAFIX</t>
  </si>
  <si>
    <t>1 ao 60</t>
  </si>
  <si>
    <t>111569 serie 000</t>
  </si>
  <si>
    <t>VARETA TIG INOX</t>
  </si>
  <si>
    <t>000111394 serie 000</t>
  </si>
  <si>
    <t>00111394 serie 000</t>
  </si>
  <si>
    <t>0111394 serie 000</t>
  </si>
  <si>
    <t>111394 seria 000</t>
  </si>
  <si>
    <t xml:space="preserve">ELETRODO SOLDA OK </t>
  </si>
  <si>
    <t>082486 serie 001</t>
  </si>
  <si>
    <t>SUPORTE / CAIXA</t>
  </si>
  <si>
    <t>59274316000467</t>
  </si>
  <si>
    <t>ALPHA</t>
  </si>
  <si>
    <t>2, 3, 5, 7, 8, 10, 11, 12, 13, 15 ao 19</t>
  </si>
  <si>
    <t>82486 serie 001</t>
  </si>
  <si>
    <t>MODULO TOMD</t>
  </si>
  <si>
    <t xml:space="preserve">ALPHA </t>
  </si>
  <si>
    <t>1, 4, 6, 9, 14</t>
  </si>
  <si>
    <t>77611 serie 000</t>
  </si>
  <si>
    <t xml:space="preserve">ANEL TUBULAR </t>
  </si>
  <si>
    <t>08381863000168</t>
  </si>
  <si>
    <t>FIBRA</t>
  </si>
  <si>
    <t>77599 serie 000</t>
  </si>
  <si>
    <t>ANEL TUBULAR / TERMINAL TUBULAR</t>
  </si>
  <si>
    <t>1 ao 10</t>
  </si>
  <si>
    <t>76810 serie 001</t>
  </si>
  <si>
    <t>ANEL TUBULAR</t>
  </si>
  <si>
    <t>1, 2</t>
  </si>
  <si>
    <t>77499 serie 001</t>
  </si>
  <si>
    <t>CHAPA / PERFIL</t>
  </si>
  <si>
    <t>77498 serie 001</t>
  </si>
  <si>
    <t>CHAPA</t>
  </si>
  <si>
    <t>1 ao 5</t>
  </si>
  <si>
    <t>77497 serie 001</t>
  </si>
  <si>
    <t>1 ao 13</t>
  </si>
  <si>
    <t>77167 serie 001</t>
  </si>
  <si>
    <t>1 ao 7</t>
  </si>
  <si>
    <t>77141 serie 001</t>
  </si>
  <si>
    <t>PERFIL / CHAPA</t>
  </si>
  <si>
    <t>1 ao 9</t>
  </si>
  <si>
    <t>77092 serie 001</t>
  </si>
  <si>
    <t>1 ao 24</t>
  </si>
  <si>
    <t>76955 serie 001</t>
  </si>
  <si>
    <t>1 ao 43</t>
  </si>
  <si>
    <t>76877 serie 001</t>
  </si>
  <si>
    <t>76876 serie 001</t>
  </si>
  <si>
    <t>76870 serie 001</t>
  </si>
  <si>
    <t>1 ao 25</t>
  </si>
  <si>
    <t>76786 serie 001</t>
  </si>
  <si>
    <t xml:space="preserve">PERFIL / CHAPA </t>
  </si>
  <si>
    <t>1 ao 42</t>
  </si>
  <si>
    <t>076685 serie 001</t>
  </si>
  <si>
    <t>I25047152-TAG: FPSTRSECRPRO0001D - PERFIL - ESTR. LEVE ATE25 KG/M</t>
  </si>
  <si>
    <t>76685 serie 001</t>
  </si>
  <si>
    <t>76611 serie 001</t>
  </si>
  <si>
    <t>75296 serie 001</t>
  </si>
  <si>
    <t>1, 2, 3</t>
  </si>
  <si>
    <t>0077061 serie 001</t>
  </si>
  <si>
    <t>JOTATEMP 1000, COMP C 0.1L I25914282
Lote: 3351409-1-*-1:2 Quant: 20.000 Fab: 19/12/2023 Val: 18/12/2025</t>
  </si>
  <si>
    <t>077061 serie 001</t>
  </si>
  <si>
    <t>HARDTOP / JOTATEMP / PENGUARD</t>
  </si>
  <si>
    <t>1, 2, 5, 6, 7</t>
  </si>
  <si>
    <t>77061 serie 001</t>
  </si>
  <si>
    <t>JOTATEMP 1000, COMP B 0.04L I25914281
Resolucao do Senado Federal num 13/2012, Numero da FCI D1C59197-4B5C-4AC9-B600-C4EF6CA1BF51, CI
% ONU 1993 LIQUIDO INFLAMAVEL, N.E. 3 III
Lote:3182961-1-*-1:2 Data Validade:19/06/25 Lote: 3182961-1-*-1:2 Quant: 20.000 Fab: 20/06/2023 Val:
19/06/2025
FCI:D1C59197-4B5C-4AC9-B600-C4EF6CA1BF51</t>
  </si>
  <si>
    <t>00075552 serie 001</t>
  </si>
  <si>
    <t>JOTATEMP 1000, COMP C 0.1L Item 7 - I25914282 Lote: 3332106-1-*-1:2 Quant: 17.000 Fab: 16/11/2023 Val: 15/11/2025</t>
  </si>
  <si>
    <t>0075552 serie 001</t>
  </si>
  <si>
    <t>JOTUN THINNER NO. 17 20L Item 5 - I25914298
Resolucao do Senado Federal num 13/2012, Numero da FCI E63D5559-FA0F-44DF-B145-3CDF4B51DC28, CI
% ONU 1263 MATERIAL RELACIONADO COM TINTAS 3 III Lote:3384369-1-*-1:2 Data
Validade:09/01/28 Lote:3356364-1-*-1:2 Data Validade:11/12/27 Lote: 3384369-1-*-1:2 Quant: 36.000 Fab: 10/01/2024 Val: 09/01/2028 Lote: 3356364-1-*-1:2 Quant: 14.000 Fab: 12/12/2023 Val: 11/12/2027 FCI:E63D5559-FA0F-44DF-B145-3CDF4B51DC28</t>
  </si>
  <si>
    <t>075552 serie 001</t>
  </si>
  <si>
    <t>2, 3, 4,  7, 8, 9, 11</t>
  </si>
  <si>
    <t>75552 serie 001</t>
  </si>
  <si>
    <t>JOTATEMP 1000, COMP B 0.04L Item 15 - I25914281
Resolucao do Senado Federal num 13/2012, Numero da FCI D1C59197-4B5C-4AC9-B600-C4EF6CA1BF51, CI
% ONU 1993 LIQUIDO INFLAMAVEL, N.E. 3 III
Lote:3181379-1-*-1:2 Data Validade:18/06/25 Lote: 3181379-1-*-1:2 Quant: 17.000 Fab: 19/06/2023 Val:
18/06/2025
FCI:D1C59197-4B5C-4AC9-B600-C4EF6CA1BF51</t>
  </si>
  <si>
    <t>75551 serie 001</t>
  </si>
  <si>
    <t>PENGUARD</t>
  </si>
  <si>
    <t>74346 serie 001</t>
  </si>
  <si>
    <t>BARRIER / PENGUARD</t>
  </si>
  <si>
    <t>1 ao 4</t>
  </si>
  <si>
    <t>74336 serie 001</t>
  </si>
  <si>
    <t>HARDTOP / PENGUARD / BARRIER</t>
  </si>
  <si>
    <t>0074343 serie 001</t>
  </si>
  <si>
    <t>JOTATEMP 1000, COMP C 0.1L I25914282
Lote: 3261634-1-*-1:2 Quant: 36.000 Fab: 25/09/2023 Val: 24/09/2025 Lote: 3261634-1-*-1:2 Quant: 11.000 Fab: 25/09/2023 Val: 24/09/2025</t>
  </si>
  <si>
    <t>074343 serie 001</t>
  </si>
  <si>
    <t>JOTATEMP 1000, COMP B 0.04L I25914281
Resolucao do Senado Federal num 13/2012, Numero da FCI D1C59197-4B5C-4AC9-B600-C4EF6CA1BF51, CI
% ONU 1993 LIQUIDO INFLAMAVEL, N.E. 3 III
Lote:3181379-1-*-1:2 Data Validade:18/06/25 Lote: 3329286-1-*-1:3 Quant: 13.000 Fab: 15/11/2023 Val:
14/11/2025 Lote: 3307578-1-*-1:2 Quant: 239.000 Fab:
23/10/2023 Val: 22/10/2025
FCI:D1C59197-4B5C-4AC9-B600-C4EF6CA1BF51</t>
  </si>
  <si>
    <t>74343 serie 001</t>
  </si>
  <si>
    <t>EPOXY / JOTATEMP / MUKI</t>
  </si>
  <si>
    <t>74339 serie 001</t>
  </si>
  <si>
    <t>73102 serie 001</t>
  </si>
  <si>
    <t xml:space="preserve">BARRIER / PENGUARD </t>
  </si>
  <si>
    <t>72550 serie 001</t>
  </si>
  <si>
    <t>JOTAGUARDE 100</t>
  </si>
  <si>
    <t>00072389 serie 001</t>
  </si>
  <si>
    <t>JOTATEMP 1000, COMP C 0.1L I25914282
Lote: 3273346-1-*-1:2 Quant: 55.000 Fab: 25/09/2023 Val: 24/09/2025</t>
  </si>
  <si>
    <t>0072389 serie 001</t>
  </si>
  <si>
    <t>2, 7, 8</t>
  </si>
  <si>
    <t>072389 serie 001</t>
  </si>
  <si>
    <t>PENGUARD/HARDTOP/JOTATEMP</t>
  </si>
  <si>
    <t>1, 4, 5, 9, 10</t>
  </si>
  <si>
    <t>72389 serie 001</t>
  </si>
  <si>
    <t>JOTATEMP</t>
  </si>
  <si>
    <t>072382 serie 001</t>
  </si>
  <si>
    <t>MUKI</t>
  </si>
  <si>
    <t>1, 3</t>
  </si>
  <si>
    <t>72382 serie 001</t>
  </si>
  <si>
    <t>70758 serie 001</t>
  </si>
  <si>
    <t xml:space="preserve">FIOS REVESTIDOS INTERIORMENTE PARA SOLDAR A ARCO </t>
  </si>
  <si>
    <t>70757 serie 001</t>
  </si>
  <si>
    <t xml:space="preserve">BARRA DE AÇO LIGA ACABADA A FRIO </t>
  </si>
  <si>
    <t>70756 serie 001</t>
  </si>
  <si>
    <t>70545 serie 001</t>
  </si>
  <si>
    <t xml:space="preserve">FIOS REVESTIDOS </t>
  </si>
  <si>
    <t>70491 serie 001</t>
  </si>
  <si>
    <t>70490 serie 001</t>
  </si>
  <si>
    <t>70469 serie 001</t>
  </si>
  <si>
    <t>BARRA DE AÇO</t>
  </si>
  <si>
    <t>70354 serie 001</t>
  </si>
  <si>
    <t>70342 serie 001</t>
  </si>
  <si>
    <t>70341 serie 001</t>
  </si>
  <si>
    <t>70340 serie 001</t>
  </si>
  <si>
    <t>FIOS REVESTIDOS</t>
  </si>
  <si>
    <t>70235 serie 001</t>
  </si>
  <si>
    <t>ELETRODOS REVESTIDOS</t>
  </si>
  <si>
    <t>70162 serie 001</t>
  </si>
  <si>
    <t>70113 serie 001</t>
  </si>
  <si>
    <t>70085 serie 001</t>
  </si>
  <si>
    <t>70072 serie 001</t>
  </si>
  <si>
    <t>70010 serie 001</t>
  </si>
  <si>
    <t>70000 serie 001</t>
  </si>
  <si>
    <t>69822 serie 001</t>
  </si>
  <si>
    <t>69784 serie 001</t>
  </si>
  <si>
    <t xml:space="preserve">ELETRODOS REVESTIDOS </t>
  </si>
  <si>
    <t>62179 serie 005</t>
  </si>
  <si>
    <t>AGH-05-00/150P</t>
  </si>
  <si>
    <t>04425862000540</t>
  </si>
  <si>
    <t>ARMACELL</t>
  </si>
  <si>
    <t>62175 serie 005</t>
  </si>
  <si>
    <t>AG</t>
  </si>
  <si>
    <t>56861 serie 005</t>
  </si>
  <si>
    <t>AGH-05-00/150</t>
  </si>
  <si>
    <t>38298 serie 001</t>
  </si>
  <si>
    <t>PARAFUSO</t>
  </si>
  <si>
    <t>38294 serie 001</t>
  </si>
  <si>
    <t>GRAMPO</t>
  </si>
  <si>
    <t>1 ao 16</t>
  </si>
  <si>
    <t>37054 serie 001</t>
  </si>
  <si>
    <t xml:space="preserve">PARAFUSO </t>
  </si>
  <si>
    <t>38240 serie 001</t>
  </si>
  <si>
    <t xml:space="preserve">GRAMPO </t>
  </si>
  <si>
    <t>1 ao 6</t>
  </si>
  <si>
    <t>36401 serie 001</t>
  </si>
  <si>
    <t>P AA PN C/PH 4.2 X 16 INOX A4</t>
  </si>
  <si>
    <t>35234 serie 002</t>
  </si>
  <si>
    <t xml:space="preserve">VIGA U 61 ALMA </t>
  </si>
  <si>
    <t>00034946 serie 002</t>
  </si>
  <si>
    <t>3, 4, 6</t>
  </si>
  <si>
    <t>0034946 serie 002</t>
  </si>
  <si>
    <t xml:space="preserve">VIGA U 8 2 ALMA </t>
  </si>
  <si>
    <t>034946 serie 002</t>
  </si>
  <si>
    <t>PERFIL W 150X37,10</t>
  </si>
  <si>
    <t>34946 serie 002</t>
  </si>
  <si>
    <t>0034921 serie 002</t>
  </si>
  <si>
    <t xml:space="preserve">CANTONEIRA </t>
  </si>
  <si>
    <t>1, 4</t>
  </si>
  <si>
    <t>034921 serie 002</t>
  </si>
  <si>
    <t>34921 serie 002</t>
  </si>
  <si>
    <t>34914 serie 002</t>
  </si>
  <si>
    <t>00034912 serie 002</t>
  </si>
  <si>
    <t>5, 6</t>
  </si>
  <si>
    <t>0034912 serie 002</t>
  </si>
  <si>
    <t>VIGA U A 1 ALMA</t>
  </si>
  <si>
    <t>034912 serie 002</t>
  </si>
  <si>
    <t>PERFIL W 150x13</t>
  </si>
  <si>
    <t>34912 serie 002</t>
  </si>
  <si>
    <t>34813 serie 002</t>
  </si>
  <si>
    <t xml:space="preserve">CHAPA FQ 2,00MM </t>
  </si>
  <si>
    <t>34849 serie 002</t>
  </si>
  <si>
    <t xml:space="preserve">VIGA U </t>
  </si>
  <si>
    <t>34611 serie 002</t>
  </si>
  <si>
    <t xml:space="preserve">CHAPA 3/8 </t>
  </si>
  <si>
    <t>0034495 serie 002</t>
  </si>
  <si>
    <t>034495 serie 002</t>
  </si>
  <si>
    <t>34495 serie 002</t>
  </si>
  <si>
    <t xml:space="preserve">CHAPA INOX </t>
  </si>
  <si>
    <t>034487 serie 002</t>
  </si>
  <si>
    <t>34487 serie 002</t>
  </si>
  <si>
    <t xml:space="preserve"> CHAPA INOX</t>
  </si>
  <si>
    <t>1, 2, 4</t>
  </si>
  <si>
    <t>0034430 serie 002</t>
  </si>
  <si>
    <t>034430 serie 002</t>
  </si>
  <si>
    <t>34430 serie 002</t>
  </si>
  <si>
    <t>34404 serie 002</t>
  </si>
  <si>
    <t>00034277 serie 002</t>
  </si>
  <si>
    <t xml:space="preserve">VIGA U 8 1 ALMA </t>
  </si>
  <si>
    <t>0034277 serie 002</t>
  </si>
  <si>
    <t>034277 serie 002</t>
  </si>
  <si>
    <t>2, 4</t>
  </si>
  <si>
    <t>34277 serie 002</t>
  </si>
  <si>
    <t xml:space="preserve">1, 5, 6 </t>
  </si>
  <si>
    <t>0034225 serie 002</t>
  </si>
  <si>
    <t>034225 serie 002</t>
  </si>
  <si>
    <t>34225 serie 002</t>
  </si>
  <si>
    <t xml:space="preserve">CHAPA </t>
  </si>
  <si>
    <t>34177 serie 002</t>
  </si>
  <si>
    <t>TUBO STD S/C</t>
  </si>
  <si>
    <t xml:space="preserve">CANTONEIRA 1/2X4 </t>
  </si>
  <si>
    <t>34136 serie 002</t>
  </si>
  <si>
    <t>34075 serie 002</t>
  </si>
  <si>
    <t>PERFIL W 200X22,5</t>
  </si>
  <si>
    <t>34070 serie 002</t>
  </si>
  <si>
    <t>0034068 serie 002</t>
  </si>
  <si>
    <t>1, 2, 4, 6</t>
  </si>
  <si>
    <t>034068 serie 002</t>
  </si>
  <si>
    <t>3, 5, 8</t>
  </si>
  <si>
    <t>34068 serie 002</t>
  </si>
  <si>
    <t>REDONDO LAM 1020</t>
  </si>
  <si>
    <t>034066 serie 002</t>
  </si>
  <si>
    <t>2, 4, 5, 6</t>
  </si>
  <si>
    <t>34066 serie 002</t>
  </si>
  <si>
    <t>033985 serie 002</t>
  </si>
  <si>
    <t>33985 serie 002</t>
  </si>
  <si>
    <t>33960 serie 002</t>
  </si>
  <si>
    <t>TUBO SCH</t>
  </si>
  <si>
    <t>033958 serie 002</t>
  </si>
  <si>
    <t>2 ,3, 4</t>
  </si>
  <si>
    <t>33958 serie 002</t>
  </si>
  <si>
    <t>33897 serie 002</t>
  </si>
  <si>
    <t>33886 serie 002</t>
  </si>
  <si>
    <t>033789 serie 002</t>
  </si>
  <si>
    <t>FLANGE</t>
  </si>
  <si>
    <t>1, 4, 5</t>
  </si>
  <si>
    <t>33789 serie 002</t>
  </si>
  <si>
    <t>CURVA</t>
  </si>
  <si>
    <t xml:space="preserve">2, 3 </t>
  </si>
  <si>
    <t>033785 serie 002</t>
  </si>
  <si>
    <t>33785 serie 002</t>
  </si>
  <si>
    <t>033778 serie 002</t>
  </si>
  <si>
    <t>VIGA</t>
  </si>
  <si>
    <t>1, 3, 4 , 5</t>
  </si>
  <si>
    <t>33778 serie 002</t>
  </si>
  <si>
    <t>2, 6</t>
  </si>
  <si>
    <t>033774 serie 002</t>
  </si>
  <si>
    <t>33774 serie 002</t>
  </si>
  <si>
    <t>033543 serie 002</t>
  </si>
  <si>
    <t>33543 serie 002</t>
  </si>
  <si>
    <t>0033475 serie 002</t>
  </si>
  <si>
    <t>PERFIL W 250X32,7</t>
  </si>
  <si>
    <t>033475 serie 002</t>
  </si>
  <si>
    <t>VIGA U 8 1 ALMA</t>
  </si>
  <si>
    <t>33475 serie 002</t>
  </si>
  <si>
    <t>033465 serie 002</t>
  </si>
  <si>
    <t>CHAPA 1.1/4</t>
  </si>
  <si>
    <t>33465 serie 002</t>
  </si>
  <si>
    <t>033412 serie 001</t>
  </si>
  <si>
    <t>PARAFUSO ESTOJO</t>
  </si>
  <si>
    <t>33412 serie 001</t>
  </si>
  <si>
    <t>1 a 11, 13 a 26</t>
  </si>
  <si>
    <t>033411 serie 001</t>
  </si>
  <si>
    <t>1, 2, 4 ao 15, 18 ao 41</t>
  </si>
  <si>
    <t>33411 serie 001</t>
  </si>
  <si>
    <t>3, 16, 17</t>
  </si>
  <si>
    <t>32848 serie 001</t>
  </si>
  <si>
    <t xml:space="preserve">PARAFUSO ESTOJO </t>
  </si>
  <si>
    <t>0032580 serie 002</t>
  </si>
  <si>
    <t>032580 serie 002</t>
  </si>
  <si>
    <t>VIGA U 10 1 ALMA</t>
  </si>
  <si>
    <t>32580 serie 002</t>
  </si>
  <si>
    <t>PERFIL W 250X73</t>
  </si>
  <si>
    <t>32489 serie 002</t>
  </si>
  <si>
    <t>32485 serie 002</t>
  </si>
  <si>
    <t>32355 serie 002</t>
  </si>
  <si>
    <t xml:space="preserve">CHAPA A516 5/16 </t>
  </si>
  <si>
    <t>032344 serie 002</t>
  </si>
  <si>
    <t>32344 serie 002</t>
  </si>
  <si>
    <t>032342 serie 002</t>
  </si>
  <si>
    <t>32342 serie 002</t>
  </si>
  <si>
    <t>PERFIL W 150W37,10</t>
  </si>
  <si>
    <t>000000032263 serie 002</t>
  </si>
  <si>
    <t>CHAPA 1/4 1200X3000MM</t>
  </si>
  <si>
    <t>00000032263 serie 002</t>
  </si>
  <si>
    <t>CHAPA INOX 316L 5,00MM</t>
  </si>
  <si>
    <t>0000032263 serie 002</t>
  </si>
  <si>
    <t>CHAPA FQ 4,25MM 1200X3000MM</t>
  </si>
  <si>
    <t>000032263 serei 002</t>
  </si>
  <si>
    <t>CHAPA 3/8 1200X3000MM</t>
  </si>
  <si>
    <t>00032263 serie 002</t>
  </si>
  <si>
    <t>CHAPA 3/16</t>
  </si>
  <si>
    <t>0032263 serie 002</t>
  </si>
  <si>
    <t>CHAPA 3/4</t>
  </si>
  <si>
    <t>032263 serei 002</t>
  </si>
  <si>
    <t>32263 serie 002</t>
  </si>
  <si>
    <t>CHAPA 5/8 - MT</t>
  </si>
  <si>
    <t>00032225 serie 002</t>
  </si>
  <si>
    <t xml:space="preserve">REDUCAO CONC 6X4 - IMP </t>
  </si>
  <si>
    <t>0032225 serie 002</t>
  </si>
  <si>
    <t>REDUCÃO CONC 4X2 IMP</t>
  </si>
  <si>
    <t>032225 serie 002</t>
  </si>
  <si>
    <t xml:space="preserve">TAMPAO CAP SCH 40 4 IMP </t>
  </si>
  <si>
    <t>32225 serie 002</t>
  </si>
  <si>
    <t>TAMPAO CAP SCH 40 2 IMP</t>
  </si>
  <si>
    <t>0032205 serie 002</t>
  </si>
  <si>
    <t>FERRO CHATO 3/16X1.1/4</t>
  </si>
  <si>
    <t>032205 serie 002</t>
  </si>
  <si>
    <t xml:space="preserve">VIGA U 4 2 ALMA </t>
  </si>
  <si>
    <t>32205 serie 002</t>
  </si>
  <si>
    <t>32108 serie 002</t>
  </si>
  <si>
    <t>CHAPA INOX 316 0,5MM</t>
  </si>
  <si>
    <t>PO. SEXT.</t>
  </si>
  <si>
    <t>96221486000167</t>
  </si>
  <si>
    <t>PARAFUSOS RUDGE RAMOS</t>
  </si>
  <si>
    <t>8 ao 13 e 15</t>
  </si>
  <si>
    <t>762383 serie 003</t>
  </si>
  <si>
    <t>PA SEXT.A</t>
  </si>
  <si>
    <t>1 ao 7 e 14</t>
  </si>
  <si>
    <t>707575 serie 000</t>
  </si>
  <si>
    <t>707574 serie 000</t>
  </si>
  <si>
    <t>706165 serie 000</t>
  </si>
  <si>
    <t>0706163 serie 000</t>
  </si>
  <si>
    <t>706163 seire 000</t>
  </si>
  <si>
    <t>TUBO C/C COND RED</t>
  </si>
  <si>
    <t>0706157 serie 000</t>
  </si>
  <si>
    <t>706157 serie 000</t>
  </si>
  <si>
    <t>705542 serie 000</t>
  </si>
  <si>
    <t>1 ao 3</t>
  </si>
  <si>
    <t>704203 serie 000</t>
  </si>
  <si>
    <t>704095 serie 000</t>
  </si>
  <si>
    <t>704093 serie 000</t>
  </si>
  <si>
    <t>00704071 serie 000</t>
  </si>
  <si>
    <t>3 ao 5</t>
  </si>
  <si>
    <t>0704071 serie 000</t>
  </si>
  <si>
    <t>704071 serie 000</t>
  </si>
  <si>
    <t>704061 serie 000</t>
  </si>
  <si>
    <t>700723 serie 000</t>
  </si>
  <si>
    <t>TUBO C/C CONDUTOR RED</t>
  </si>
  <si>
    <t>700722 serie 000</t>
  </si>
  <si>
    <t>700685 serie 000</t>
  </si>
  <si>
    <t>700561 serie 000</t>
  </si>
  <si>
    <t>700543 serie 000</t>
  </si>
  <si>
    <t>0700123 serie 000</t>
  </si>
  <si>
    <t>700123  aerie 000</t>
  </si>
  <si>
    <t>699011 serie 000</t>
  </si>
  <si>
    <t>0698496 serie 000</t>
  </si>
  <si>
    <t>TUBO S/C CONDUTOR RED</t>
  </si>
  <si>
    <t>697933 serie 000</t>
  </si>
  <si>
    <t>00697659 serie 000</t>
  </si>
  <si>
    <t>0697659 serie 000</t>
  </si>
  <si>
    <t>697659 serie 000</t>
  </si>
  <si>
    <t>1 ao 3 e 6</t>
  </si>
  <si>
    <t>00697658 serie 000</t>
  </si>
  <si>
    <t>13 e 14</t>
  </si>
  <si>
    <t>0697658 serie 000</t>
  </si>
  <si>
    <t>7 ao 11</t>
  </si>
  <si>
    <t>697658 serie 000</t>
  </si>
  <si>
    <t>4 ao 6 e 12</t>
  </si>
  <si>
    <t>0696954 serie 000</t>
  </si>
  <si>
    <t>696954 serie 000</t>
  </si>
  <si>
    <t>00693804 serie 000</t>
  </si>
  <si>
    <t>0693804 serie 000</t>
  </si>
  <si>
    <t>693804 serie 000</t>
  </si>
  <si>
    <t>2 ao 9</t>
  </si>
  <si>
    <t>551320 serie 001</t>
  </si>
  <si>
    <t>MANGUEIRA CRISTAL</t>
  </si>
  <si>
    <t>551291 serie 001</t>
  </si>
  <si>
    <t>250714 serie 000</t>
  </si>
  <si>
    <t>BARRAS CHATAS INOX</t>
  </si>
  <si>
    <t>1, 3 e 5</t>
  </si>
  <si>
    <t>247797 serie 000</t>
  </si>
  <si>
    <t>00245349 serie 000</t>
  </si>
  <si>
    <t>0245349 serie 000</t>
  </si>
  <si>
    <t>245349 serie 000</t>
  </si>
  <si>
    <t>245201 serie 000</t>
  </si>
  <si>
    <t>TUBO C/C RED INOX</t>
  </si>
  <si>
    <t>244874 serie 000</t>
  </si>
  <si>
    <t>0228950 serie 001</t>
  </si>
  <si>
    <t>JUNTA METALFLEX</t>
  </si>
  <si>
    <t>228950 serie 001</t>
  </si>
  <si>
    <t>JUNTAS CORTADAS</t>
  </si>
  <si>
    <t>228522 seire 001</t>
  </si>
  <si>
    <t>228499 serie 001</t>
  </si>
  <si>
    <t>228497 serie 001</t>
  </si>
  <si>
    <t>00227652 seire 001</t>
  </si>
  <si>
    <t>5 ao 9</t>
  </si>
  <si>
    <t>0227652 serie 001</t>
  </si>
  <si>
    <t>227652 serie 001</t>
  </si>
  <si>
    <t>227414 serie 001</t>
  </si>
  <si>
    <t>226518 serie 001</t>
  </si>
  <si>
    <t>00226517 serie 001</t>
  </si>
  <si>
    <t>0226517 serie 001</t>
  </si>
  <si>
    <t>6, 11 e 15</t>
  </si>
  <si>
    <t>226517 seire 001</t>
  </si>
  <si>
    <t>1 ao 5, 7 ao 9 e 12 ao 14</t>
  </si>
  <si>
    <t>226229 serie 001</t>
  </si>
  <si>
    <t>226228 serie 001</t>
  </si>
  <si>
    <t>JUNTA METALFEX</t>
  </si>
  <si>
    <t>1 ao 27</t>
  </si>
  <si>
    <t>052018339 serie 890</t>
  </si>
  <si>
    <t xml:space="preserve"> MANILHA PARA PENDURAL MATERIAL: BARRA QUADRADA: ACO CARB</t>
  </si>
  <si>
    <t>10464098000191</t>
  </si>
  <si>
    <t>051594613 serie 890</t>
  </si>
  <si>
    <t>MANILHA PARA PENDURAL MATERIAL: BARRA QUADRADA: ACO CARB</t>
  </si>
  <si>
    <t>49500052 serie 890</t>
  </si>
  <si>
    <t>0250714 serie 000</t>
  </si>
  <si>
    <t>6</t>
  </si>
  <si>
    <t xml:space="preserve"> </t>
  </si>
  <si>
    <t>2, 6 e 7</t>
  </si>
  <si>
    <t>698496 serie 000</t>
  </si>
  <si>
    <t>NF-10133-ISOLARE_COMERCIO_DE_ISOLANTES_LTDA.pdf</t>
  </si>
  <si>
    <t>NF-1050284-CASA_MIMOSA_HIDRAULICA_E_ACABAMENTOS_LTDA.pdf</t>
  </si>
  <si>
    <t>NF-109702-FORJAFIX_ELEMENTOS_DE_FIXACAO_LTDA.pdf</t>
  </si>
  <si>
    <t>NF-113398-ESAB_INDUSTRIA_E_COMERCIO_LTDA.pdf</t>
  </si>
  <si>
    <t>NF-115282-ESAB_INDUSTRIA_E_COMERCIO_LTDA.pdf</t>
  </si>
  <si>
    <t>NF-115463-ESAB_INDUSTRIA_E_COMERCIO_LTDA.pdf</t>
  </si>
  <si>
    <t>NF-11588-ROXTEC_LATIN_AMERICA_LTDA.pdf</t>
  </si>
  <si>
    <t>NF-11658-ROXTEC_LATIN_AMERICA_LTDA.pdf</t>
  </si>
  <si>
    <t>NF-11686-ROXTEC_LATIN_AMERICA_LTDA.pdf</t>
  </si>
  <si>
    <t>NF-11-RMO_INDUSTRIAL_LTDA.pdf</t>
  </si>
  <si>
    <t>NF-121785-POLEODUTO_INDUSTRIA_E_COMERCIO_DE_ELETRO_MECANICOS_LTDA.pdf</t>
  </si>
  <si>
    <t>NF-122015-POLEODUTO_INDUSTRIA_E_COMERCIO_DE_ELETRO_MECANICOS_LTDA.pdf</t>
  </si>
  <si>
    <t>NF-122016-POLEODUTO_INDUSTRIA_E_COMERCIO_DE_ELETRO_MECANICOS_LTDA.pdf</t>
  </si>
  <si>
    <t>NF-1220-TATIANE_ULLMANN_ESPOSTI_LTDA.pdf</t>
  </si>
  <si>
    <t>NF-1221-TATIANE_ULLMANN_ESPOSTI_LTDA.pdf</t>
  </si>
  <si>
    <t>NF-1222-TATIANE_ULLMANN_ESPOSTI_LTDA.pdf</t>
  </si>
  <si>
    <t>NF-1223-TATIANE_ULLMANN_ESPOSTI_LTDA.pdf</t>
  </si>
  <si>
    <t>NF-122642-POLEODUTO_INDUSTRIA_E_COMERCIO_DE_ELETRO_MECANICOS_LTDA.pdf</t>
  </si>
  <si>
    <t>NF-127544-TECFLUX_LTDA.pdf</t>
  </si>
  <si>
    <t>NF-128259-TECFLUX_LTDA.pdf</t>
  </si>
  <si>
    <t>NF-129382-TECFLUX_LTDA.pdf</t>
  </si>
  <si>
    <t>NF-13325-SIENA_VEDACOES_INDUSTRIAIS_EIRELI.pdf</t>
  </si>
  <si>
    <t>NF-136704-STAUFF_BRASIL_LTDA.pdf</t>
  </si>
  <si>
    <t>NF-13830-SIENA_VEDACOES_INDUSTRIAIS_EIRELI.pdf</t>
  </si>
  <si>
    <t>NF-13831-SIENA_VEDACOES_INDUSTRIAIS_EIRELI.pdf</t>
  </si>
  <si>
    <t>NF-139538-STAUFF_BRASIL_LTDA.pdf</t>
  </si>
  <si>
    <t>NF-14114-SIENA_VEDACOES_INDUSTRIAIS_EIRELI.pdf</t>
  </si>
  <si>
    <t>NF-14232-SIENA_VEDACOES_INDUSTRIAIS_EIRELI.pdf</t>
  </si>
  <si>
    <t>NF-14368-SMART_CONTROL_VALVULAS_INDUSTRIAIS_LTDA.pdf</t>
  </si>
  <si>
    <t>NF-14497-SMART_CONTROL_VALVULAS_INDUSTRIAIS_LTDA.pdf</t>
  </si>
  <si>
    <t>NF-14667-SMART_CONTROL_VALVULAS_INDUSTRIAIS_LTDA.pdf</t>
  </si>
  <si>
    <t>NF-149263-TUBOS_OLIVEIRA_LTDA.pdf</t>
  </si>
  <si>
    <t>NF-14-RMO_INDUSTRIAL_LTDA.pdf</t>
  </si>
  <si>
    <t>NF-15075-YDF_PVF_TUBOS_VALVULAS_E_CONEXOES_LTDA.pdf</t>
  </si>
  <si>
    <t>NF-15207-ACOTUBO_INDUSTRIA_E_COMERCIO_LTDA.pdf</t>
  </si>
  <si>
    <t>NF-15208-ACOTUBO_INDUSTRIA_E_COMERCIO_LTDA.pdf</t>
  </si>
  <si>
    <t>NF-1558117-MOHAWK_REVESTIMENTOS_COCAL_DO_SUL_LTDA.pdf</t>
  </si>
  <si>
    <t>NF-1619-HILTI_DO_BRASIL_COMERCIAL_LTDA.pdf</t>
  </si>
  <si>
    <t>NF-162670-H_C_I_HIDRAULICA_CONEXOES_INDUSTRIAIS_LTDA.pdf</t>
  </si>
  <si>
    <t>NF-16304-MSM_INDUSTRIA_E_COMERCIO_LTDA.pdf</t>
  </si>
  <si>
    <t>NF-16305-MSM_INDUSTRIA_E_COMERCIO_LTDA.pdf</t>
  </si>
  <si>
    <t>NF-16797-MSM_INDUSTRIA_E_COMERCIO_LTDA.pdf</t>
  </si>
  <si>
    <t>NF-16798-MSM_INDUSTRIA_E_COMERCIO_LTDA.pdf</t>
  </si>
  <si>
    <t>NF-16878-MSM_INDUSTRIA_E_COMERCIO_LTDA.pdf</t>
  </si>
  <si>
    <t>NF-16882-MSM_INDUSTRIA_E_COMERCIO_LTDA.pdf</t>
  </si>
  <si>
    <t>NF-1726-HILTI_DO_BRASIL_COMERCIAL_LTDA.pdf</t>
  </si>
  <si>
    <t>NF-17307-MSM_INDUSTRIA_E_COMERCIO_LTDA.pdf</t>
  </si>
  <si>
    <t>NF-17433-PROJINOX_INDUSTRIA_E_COMERCIO_LTDA.pdf</t>
  </si>
  <si>
    <t>NF-17752-PROJINOX_INDUSTRIA_E_COMERCIO_LTDA.pdf</t>
  </si>
  <si>
    <t>NF-180061-H_C_I_HIDRAULICA_CONEXOES_INDUSTRIAIS_LTDA.pdf</t>
  </si>
  <si>
    <t>NF-180973-H_C_I_HIDRAULICA_CONEXOES_INDUSTRIAIS_LTDA.pdf</t>
  </si>
  <si>
    <t>NF-181802-H_C_I_HIDRAULICA_CONEXOES_INDUSTRIAIS_LTDA.pdf</t>
  </si>
  <si>
    <t>NF-181813-H_C_I_HIDRAULICA_CONEXOES_INDUSTRIAIS_LTDA.pdf</t>
  </si>
  <si>
    <t>NF-182292-H_C_I_HIDRAULICA_CONEXOES_INDUSTRIAIS_LTDA.pdf</t>
  </si>
  <si>
    <t>NF-182293-H_C_I_HIDRAULICA_CONEXOES_INDUSTRIAIS_LTDA.pdf</t>
  </si>
  <si>
    <t>NF-182294-H_C_I_HIDRAULICA_CONEXOES_INDUSTRIAIS_LTDA.pdf</t>
  </si>
  <si>
    <t>NF-182295-H_C_I_HIDRAULICA_CONEXOES_INDUSTRIAIS_LTDA.pdf</t>
  </si>
  <si>
    <t>NF-183769-H_C_I_HIDRAULICA_CONEXOES_INDUSTRIAIS_LTDA.pdf</t>
  </si>
  <si>
    <t>NF-183770-H_C_I_HIDRAULICA_CONEXOES_INDUSTRIAIS_LTDA.pdf</t>
  </si>
  <si>
    <t>NF-183772-H_C_I_HIDRAULICA_CONEXOES_INDUSTRIAIS_LTDA.pdf</t>
  </si>
  <si>
    <t>NF-183774-H_C_I_HIDRAULICA_CONEXOES_INDUSTRIAIS_LTDA.pdf</t>
  </si>
  <si>
    <t>NF-185070-H_C_I_HIDRAULICA_CONEXOES_INDUSTRIAIS_LTDA.pdf</t>
  </si>
  <si>
    <t>NF-196722-ABRASSER_FERRAMENTAS_LTDA.pdf</t>
  </si>
  <si>
    <t>NF-196728-HILTI_DO_BRASIL_COMERCIAL_LTDA.pdf</t>
  </si>
  <si>
    <t>NF-198707-ESSENTRA_INDUSTRIA_E_COMERCIO_LTDA.pdf</t>
  </si>
  <si>
    <t>NF-199333-HILTI_DO_BRASIL_COMERCIAL_LTDA.pdf</t>
  </si>
  <si>
    <t>NF-200647-REWEFLON_COMERCIAL_LTDA.pdf</t>
  </si>
  <si>
    <t>NF-204912-HILTI_DO_BRASIL_COMERCIAL_LTDA.pdf</t>
  </si>
  <si>
    <t>NF-205789-HILTI_DO_BRASIL_COMERCIAL_LTDA.pdf</t>
  </si>
  <si>
    <t>NF-2120-FRANCIELE_MACHADO_DOS_SANTOS.pdf</t>
  </si>
  <si>
    <t>NF-21225-UTILINOX_COMERCIO_E_INDUSTRIA_LTDA.pdf</t>
  </si>
  <si>
    <t>NF-21360-MARANGONI_MEISER_PISOS_METALICOS_LTDA.pdf</t>
  </si>
  <si>
    <t>NF-21361-MARANGONI_MEISER_PISOS_METALICOS_LTDA.pdf</t>
  </si>
  <si>
    <t>NF-21730-MARANGONI_MEISER_PISOS_METALICOS_LTDA.pdf</t>
  </si>
  <si>
    <t>NF-21731-MARANGONI_MEISER_PISOS_METALICOS_LTDA.pdf</t>
  </si>
  <si>
    <t>NF-229690-TEADIT_JUNTAS_LTDA.pdf</t>
  </si>
  <si>
    <t>NF-230680-TEADIT_JUNTAS_LTDA.pdf</t>
  </si>
  <si>
    <t>NF-23208-ACOS_VITAL_COMERCIO_DE_TUBOS_HIDRAULICOS_EIRELI.pdf</t>
  </si>
  <si>
    <t>NF-232256-TEADIT_JUNTAS_LTDA.pdf</t>
  </si>
  <si>
    <t>NF-233105-TEADIT_JUNTAS_LTDA.pdf</t>
  </si>
  <si>
    <t>NF-233106-TEADIT_JUNTAS_LTDA.pdf</t>
  </si>
  <si>
    <t>NF-234559-TEADIT_JUNTAS_LTDA.pdf</t>
  </si>
  <si>
    <t>NF-236656-TEADIT_JUNTAS_LTDA.pdf</t>
  </si>
  <si>
    <t>NF-237666-TEADIT_JUNTAS_LTDA.pdf</t>
  </si>
  <si>
    <t>NF-238043-TEADIT_JUNTAS_LTDA.pdf</t>
  </si>
  <si>
    <t>NF-24087-ACOS_VITAL_COMERCIO_DE_TUBOS_HIDRAULICOS_EIRELI.pdf</t>
  </si>
  <si>
    <t>NF-2426-CRAS_AGROINDUSTRIA_LTDA.pdf</t>
  </si>
  <si>
    <t>NF-2453-CRAS_AGROINDUSTRIA_LTDA.pdf</t>
  </si>
  <si>
    <t>NF-250045-ACO_INOXIDAVEL_ARTEX_LTDA.pdf</t>
  </si>
  <si>
    <t>NF-2516-PANORAMA_ELEMENTOS_DE_FIXACAO_LTDA.pdf</t>
  </si>
  <si>
    <t>NF-252225-ACO_INOXIDAVEL_ARTEX_LTDA.pdf</t>
  </si>
  <si>
    <t>NF-252928-ACO_INOXIDAVEL_ARTEX_LTDA.pdf</t>
  </si>
  <si>
    <t>NF-253755-ACO_INOXIDAVEL_ARTEX_LTDA.pdf</t>
  </si>
  <si>
    <t>NF-2560-PANORAMA_ELEMENTOS_DE_FIXACAO_LTDA.pdf</t>
  </si>
  <si>
    <t>NF-256319-ACO_INOXIDAVEL_ARTEX_LTDA.pdf</t>
  </si>
  <si>
    <t>NF-256322-ACO_INOXIDAVEL_ARTEX_LTDA.pdf</t>
  </si>
  <si>
    <t>NF-256324-ACO_INOXIDAVEL_ARTEX_LTDA.pdf</t>
  </si>
  <si>
    <t>NF-256328-ACO_INOXIDAVEL_ARTEX_LTDA.pdf</t>
  </si>
  <si>
    <t>NF-2595-PANORAMA_ELEMENTOS_DE_FIXACAO_LTDA.pdf</t>
  </si>
  <si>
    <t>NF-260288-ACO_INOXIDAVEL_ARTEX_LTDA.pdf</t>
  </si>
  <si>
    <t>NF-2606-YOFC_POLIRON_INDUSTRIA_E_COMERCIO_DE_CABOS_ESPECIAIS_LTDA.pdf</t>
  </si>
  <si>
    <t>NF-262584-FRONTEC_INDUSTRIA_DE_COMPONENTES_DE_FIXACAO_LTDA.pdf</t>
  </si>
  <si>
    <t>NF-263016-PLANAM_FORROS_E_DIVISORIAS_LTDA.pdf</t>
  </si>
  <si>
    <t>NF-263205-FRONTEC_INDUSTRIA_DE_COMPONENTES_DE_FIXACAO_LTDA.pdf</t>
  </si>
  <si>
    <t>NF-265596-FRONTEC_INDUSTRIA_DE_COMPONENTES_DE_FIXACAO_LTDA.pdf</t>
  </si>
  <si>
    <t>NF-267549-FRONTEC_INDUSTRIA_DE_COMPONENTES_DE_FIXACAO_LTDA.pdf</t>
  </si>
  <si>
    <t>NF-268854-FRONTEC_INDUSTRIA_DE_COMPONENTES_DE_FIXACAO_LTDA.pdf</t>
  </si>
  <si>
    <t>NF-268857-FRONTEC_INDUSTRIA_DE_COMPONENTES_DE_FIXACAO_LTDA.pdf</t>
  </si>
  <si>
    <t>NF-2757-YOFC_POLIRON_INDUSTRIA_E_COMERCIO_DE_CABOS_ESPECIAIS_LTDA.pdf</t>
  </si>
  <si>
    <t>NF-2758-YOFC_POLIRON_INDUSTRIA_E_COMERCIO_DE_CABOS_ESPECIAIS_LTDA.pdf</t>
  </si>
  <si>
    <t>NF-27628-G_FIX_COMERCIAL_DE_FERRAGENS_LTDA.pdf</t>
  </si>
  <si>
    <t>NF-27692-G_FIX_COMERCIAL_DE_FERRAGENS_LTDA.pdf</t>
  </si>
  <si>
    <t>NF-2827-PANORAMA_ELEMENTOS_DE_FIXACAO_LTDA.pdf</t>
  </si>
  <si>
    <t>NF-2918-YOFC_POLIRON_INDUSTRIA_E_COMERCIO_DE_CABOS_ESPECIAIS_LTDA.pdf</t>
  </si>
  <si>
    <t>NF-2952-YOFC_POLIRON_INDUSTRIA_E_COMERCIO_DE_CABOS_ESPECIAIS_LTDA.pdf</t>
  </si>
  <si>
    <t>NF-2953-YOFC_POLIRON_INDUSTRIA_E_COMERCIO_DE_CABOS_ESPECIAIS_LTDA.pdf</t>
  </si>
  <si>
    <t>NF-29725-WK_ACOS_COMERCIO_E_DISTRIBUICAO_DE_FERRO_E_ACO_EIRELI.pdf</t>
  </si>
  <si>
    <t>NF-3146-PANORAMA_ELEMENTOS_DE_FIXACAO_LTDA.pdf</t>
  </si>
  <si>
    <t>NF-33361-TECIAM_TELAS_E_TECIDOS_METALICOS_LTDA.pdf</t>
  </si>
  <si>
    <t>NF-34212-WK_ACOS_COMERCIO_E_DISTRIBUICAO_DE_FERRO_E_ACO_EIRELI.pdf</t>
  </si>
  <si>
    <t>NF-34307-WK_ACOS_COMERCIO_E_DISTRIBUICAO_DE_FERRO_E_ACO_EIRELI.pdf</t>
  </si>
  <si>
    <t>NF-34704-WK_ACOS_COMERCIO_E_DISTRIBUICAO_DE_FERRO_E_ACO_EIRELI.pdf</t>
  </si>
  <si>
    <t>NF-35111-WK_ACOS_COMERCIO_E_DISTRIBUICAO_DE_FERRO_E_ACO_EIRELI.pdf</t>
  </si>
  <si>
    <t>NF-35186-WK_ACOS_COMERCIO_E_DISTRIBUICAO_DE_FERRO_E_ACO_EIRELI.pdf</t>
  </si>
  <si>
    <t>NF-35282-WK_ACOS_COMERCIO_E_DISTRIBUICAO_DE_FERRO_E_ACO_EIRELI.pdf</t>
  </si>
  <si>
    <t>NF-35300-WK_ACOS_COMERCIO_E_DISTRIBUICAO_DE_FERRO_E_ACO_EIRELI.pdf</t>
  </si>
  <si>
    <t>NF-35321-WK_ACOS_COMERCIO_E_DISTRIBUICAO_DE_FERRO_E_ACO_EIRELI.pdf</t>
  </si>
  <si>
    <t>NF-35345-WK_ACOS_COMERCIO_E_DISTRIBUICAO_DE_FERRO_E_ACO_EIRELI.pdf</t>
  </si>
  <si>
    <t>NF-35517-WK_ACOS_COMERCIO_E_DISTRIBUICAO_DE_FERRO_E_ACO_EIRELI.pdf</t>
  </si>
  <si>
    <t>NF-35532-WK_ACOS_COMERCIO_E_DISTRIBUICAO_DE_FERRO_E_ACO_EIRELI.pdf</t>
  </si>
  <si>
    <t>NF-35647-WK_ACOS_COMERCIO_E_DISTRIBUICAO_DE_FERRO_E_ACO_EIRELI.pdf</t>
  </si>
  <si>
    <t>NF-35657-WK_ACOS_COMERCIO_E_DISTRIBUICAO_DE_FERRO_E_ACO_EIRELI.pdf</t>
  </si>
  <si>
    <t>NF-35780-WK_ACOS_COMERCIO_E_DISTRIBUICAO_DE_FERRO_E_ACO_EIRELI.pdf</t>
  </si>
  <si>
    <t>NF-36182-WK_ACOS_COMERCIO_E_DISTRIBUICAO_DE_FERRO_E_ACO_EIRELI.pdf</t>
  </si>
  <si>
    <t>NF-36236-WK_ACOS_COMERCIO_E_DISTRIBUICAO_DE_FERRO_E_ACO_EIRELI.pdf</t>
  </si>
  <si>
    <t>NF-36277-WK_ACOS_COMERCIO_E_DISTRIBUICAO_DE_FERRO_E_ACO_EIRELI.pdf</t>
  </si>
  <si>
    <t>NF-36553-WK_ACOS_COMERCIO_E_DISTRIBUICAO_DE_FERRO_E_ACO_EIRELI.pdf</t>
  </si>
  <si>
    <t>NF-36704-WK_ACOS_COMERCIO_E_DISTRIBUICAO_DE_FERRO_E_ACO_EIRELI.pdf</t>
  </si>
  <si>
    <t>NF-36748-WK_ACOS_COMERCIO_E_DISTRIBUICAO_DE_FERRO_E_ACO_EIRELI.pdf</t>
  </si>
  <si>
    <t>NF-36751-WK_ACOS_COMERCIO_E_DISTRIBUICAO_DE_FERRO_E_ACO_EIRELI.pdf</t>
  </si>
  <si>
    <t>NF-36803-WK_ACOS_COMERCIO_E_DISTRIBUICAO_DE_FERRO_E_ACO_EIRELI.pdf</t>
  </si>
  <si>
    <t>NF-36805-WK_ACOS_COMERCIO_E_DISTRIBUICAO_DE_FERRO_E_ACO_EIRELI.pdf</t>
  </si>
  <si>
    <t>NF-36842-WK_ACOS_COMERCIO_E_DISTRIBUICAO_DE_FERRO_E_ACO_EIRELI.pdf</t>
  </si>
  <si>
    <t>NF-36894-WK_ACOS_COMERCIO_E_DISTRIBUICAO_DE_FERRO_E_ACO_EIRELI.pdf</t>
  </si>
  <si>
    <t>NF-37085-WK_ACOS_COMERCIO_E_DISTRIBUICAO_DE_FERRO_E_ACO_EIRELI.pdf</t>
  </si>
  <si>
    <t>NF-37091-WK_ACOS_COMERCIO_E_DISTRIBUICAO_DE_FERRO_E_ACO_EIRELI.pdf</t>
  </si>
  <si>
    <t>NF-37098-WK_ACOS_COMERCIO_E_DISTRIBUICAO_DE_FERRO_E_ACO_EIRELI.pdf</t>
  </si>
  <si>
    <t>NF-37142-WK_ACOS_COMERCIO_E_DISTRIBUICAO_DE_FERRO_E_ACO_EIRELI.pdf</t>
  </si>
  <si>
    <t>NF-37273-WK_ACOS_COMERCIO_E_DISTRIBUICAO_DE_FERRO_E_ACO_EIRELI.pdf</t>
  </si>
  <si>
    <t>NF-37317-WK_ACOS_COMERCIO_E_DISTRIBUICAO_DE_FERRO_E_ACO_EIRELI.pdf</t>
  </si>
  <si>
    <t>NF-37518-WK_ACOS_COMERCIO_E_DISTRIBUICAO_DE_FERRO_E_ACO_EIRELI.pdf</t>
  </si>
  <si>
    <t>NF-37543-WK_ACOS_COMERCIO_E_DISTRIBUICAO_DE_FERRO_E_ACO_EIRELI.pdf</t>
  </si>
  <si>
    <t>NF-37575-WK_ACOS_COMERCIO_E_DISTRIBUICAO_DE_FERRO_E_ACO_EIRELI.pdf</t>
  </si>
  <si>
    <t>NF-37581-WK_ACOS_COMERCIO_E_DISTRIBUICAO_DE_FERRO_E_ACO_EIRELI.pdf</t>
  </si>
  <si>
    <t>NF-37602-WK_ACOS_COMERCIO_E_DISTRIBUICAO_DE_FERRO_E_ACO_EIRELI.pdf</t>
  </si>
  <si>
    <t>NF-37603-WK_ACOS_COMERCIO_E_DISTRIBUICAO_DE_FERRO_E_ACO_EIRELI.pdf</t>
  </si>
  <si>
    <t>NF-37629-WK_ACOS_COMERCIO_E_DISTRIBUICAO_DE_FERRO_E_ACO_EIRELI.pdf</t>
  </si>
  <si>
    <t>NF-37645-WK_ACOS_COMERCIO_E_DISTRIBUICAO_DE_FERRO_E_ACO_EIRELI.pdf</t>
  </si>
  <si>
    <t>NF-37648-WK_ACOS_COMERCIO_E_DISTRIBUICAO_DE_FERRO_E_ACO_EIRELI.pdf</t>
  </si>
  <si>
    <t>NF-37650-WK_ACOS_COMERCIO_E_DISTRIBUICAO_DE_FERRO_E_ACO_EIRELI.pdf</t>
  </si>
  <si>
    <t>NF-37740-WK_ACOS_COMERCIO_E_DISTRIBUICAO_DE_FERRO_E_ACO_EIRELI.pdf</t>
  </si>
  <si>
    <t>NF-37742-WK_ACOS_COMERCIO_E_DISTRIBUICAO_DE_FERRO_E_ACO_EIRELI.pdf</t>
  </si>
  <si>
    <t>NF-37771-WK_ACOS_COMERCIO_E_DISTRIBUICAO_DE_FERRO_E_ACO_EIRELI.pdf</t>
  </si>
  <si>
    <t>NF-37798-WK_ACOS_COMERCIO_E_DISTRIBUICAO_DE_FERRO_E_ACO_EIRELI.pdf</t>
  </si>
  <si>
    <t>NF-37975-WK_ACOS_COMERCIO_E_DISTRIBUICAO_DE_FERRO_E_ACO_EIRELI.pdf</t>
  </si>
  <si>
    <t>NF-37976-WK_ACOS_COMERCIO_E_DISTRIBUICAO_DE_FERRO_E_ACO_EIRELI.pdf</t>
  </si>
  <si>
    <t>NF-38044-WK_ACOS_COMERCIO_E_DISTRIBUICAO_DE_FERRO_E_ACO_EIRELI.pdf</t>
  </si>
  <si>
    <t>NF-38052-WK_ACOS_COMERCIO_E_DISTRIBUICAO_DE_FERRO_E_ACO_EIRELI.pdf</t>
  </si>
  <si>
    <t>NF-38056-WK_ACOS_COMERCIO_E_DISTRIBUICAO_DE_FERRO_E_ACO_EIRELI.pdf</t>
  </si>
  <si>
    <t>NF-38062-WK_ACOS_COMERCIO_E_DISTRIBUICAO_DE_FERRO_E_ACO_EIRELI.pdf</t>
  </si>
  <si>
    <t>NF-38134-WK_ACOS_COMERCIO_E_DISTRIBUICAO_DE_FERRO_E_ACO_EIRELI.pdf</t>
  </si>
  <si>
    <t>NF-38295-WK_ACOS_COMERCIO_E_DISTRIBUICAO_DE_FERRO_E_ACO_EIRELI.pdf</t>
  </si>
  <si>
    <t>NF-38300-R_SIMIONI_INDUSTRIA_E_COMERCIO_LTDA.pdf</t>
  </si>
  <si>
    <t>NF-38331-WK_ACOS_COMERCIO_E_DISTRIBUICAO_DE_FERRO_E_ACO_EIRELI.pdf</t>
  </si>
  <si>
    <t>NF-38332-WK_ACOS_COMERCIO_E_DISTRIBUICAO_DE_FERRO_E_ACO_EIRELI.pdf</t>
  </si>
  <si>
    <t>NF-38505-WK_ACOS_COMERCIO_E_DISTRIBUICAO_DE_FERRO_E_ACO_EIRELI.pdf</t>
  </si>
  <si>
    <t>NF-38900-WK_ACOS_COMERCIO_E_DISTRIBUICAO_DE_FERRO_E_ACO_EIRELI.pdf</t>
  </si>
  <si>
    <t>NF-39140-WK_ACOS_COMERCIO_E_DISTRIBUICAO_DE_FERRO_E_ACO_EIRELI.pdf</t>
  </si>
  <si>
    <t>NF-39144-WK_ACOS_COMERCIO_E_DISTRIBUICAO_DE_FERRO_E_ACO_EIRELI.pdf</t>
  </si>
  <si>
    <t>NF-39181-WK_ACOS_COMERCIO_E_DISTRIBUICAO_DE_FERRO_E_ACO_EIRELI.pdf</t>
  </si>
  <si>
    <t>NF-39184-WK_ACOS_COMERCIO_E_DISTRIBUICAO_DE_FERRO_E_ACO_EIRELI.pdf</t>
  </si>
  <si>
    <t>NF-39214-WK_ACOS_COMERCIO_E_DISTRIBUICAO_DE_FERRO_E_ACO_EIRELI.pdf</t>
  </si>
  <si>
    <t>NF-39228-WK_ACOS_COMERCIO_E_DISTRIBUICAO_DE_FERRO_E_ACO_EIRELI.pdf</t>
  </si>
  <si>
    <t>NF-39279-WK_ACOS_COMERCIO_E_DISTRIBUICAO_DE_FERRO_E_ACO_EIRELI.pdf</t>
  </si>
  <si>
    <t>NF-39287-WK_ACOS_COMERCIO_E_DISTRIBUICAO_DE_FERRO_E_ACO_EIRELI.pdf</t>
  </si>
  <si>
    <t>NF-3934-INDUSTRIA_BRASILEIRA_DE_MOVEIS_LTDA.pdf</t>
  </si>
  <si>
    <t>NF-3955-INDUSTRIA_BRASILEIRA_DE_MOVEIS_LTDA.pdf</t>
  </si>
  <si>
    <t>NF-3958-INDUSTRIA_BRASILEIRA_DE_MOVEIS_LTDA.pdf</t>
  </si>
  <si>
    <t>NF-3959-INDUSTRIA_BRASILEIRA_DE_MOVEIS_LTDA.pdf</t>
  </si>
  <si>
    <t>NF-39898-WK_ACOS_COMERCIO_E_DISTRIBUICAO_DE_FERRO_E_ACO_EIRELI.pdf</t>
  </si>
  <si>
    <t>NF-39987-WK_ACOS_COMERCIO_E_DISTRIBUICAO_DE_FERRO_E_ACO_EIRELI.pdf</t>
  </si>
  <si>
    <t>NF-40062-WK_ACOS_COMERCIO_E_DISTRIBUICAO_DE_FERRO_E_ACO_EIRELI.pdf</t>
  </si>
  <si>
    <t>NF-40089-WK_ACOS_COMERCIO_E_DISTRIBUICAO_DE_FERRO_E_ACO_EIRELI.pdf</t>
  </si>
  <si>
    <t>NF-40139-WK_ACOS_COMERCIO_E_DISTRIBUICAO_DE_FERRO_E_ACO_EIRELI.pdf</t>
  </si>
  <si>
    <t>NF-40140-WK_ACOS_COMERCIO_E_DISTRIBUICAO_DE_FERRO_E_ACO_EIRELI.pdf</t>
  </si>
  <si>
    <t>NF-40175-WK_ACOS_COMERCIO_E_DISTRIBUICAO_DE_FERRO_E_ACO_EIRELI.pdf</t>
  </si>
  <si>
    <t>NF-40234-WK_ACOS_COMERCIO_E_DISTRIBUICAO_DE_FERRO_E_ACO_EIRELI.pdf</t>
  </si>
  <si>
    <t>NF-40297-WK_ACOS_COMERCIO_E_DISTRIBUICAO_DE_FERRO_E_ACO_EIRELI.pdf</t>
  </si>
  <si>
    <t>NF-40419-WK_ACOS_COMERCIO_E_DISTRIBUICAO_DE_FERRO_E_ACO_EIRELI.pdf</t>
  </si>
  <si>
    <t>NF-40436-WK_ACOS_COMERCIO_E_DISTRIBUICAO_DE_FERRO_E_ACO_EIRELI.pdf</t>
  </si>
  <si>
    <t>NF-40438-WK_ACOS_COMERCIO_E_DISTRIBUICAO_DE_FERRO_E_ACO_EIRELI.pdf</t>
  </si>
  <si>
    <t>NF-40667-R_SIMIONI_INDUSTRIA_E_COMERCIO_LTDA.pdf</t>
  </si>
  <si>
    <t>NF-4168-INDUSVALVES_INDUSTRIA_E_COMERCIO_DE_VALVULAS_E.pdf</t>
  </si>
  <si>
    <t>NF-42338-R_SIMIONI_INDUSTRIA_E_COMERCIO_LTDA.pdf</t>
  </si>
  <si>
    <t>NF-42339-R_SIMIONI_INDUSTRIA_E_COMERCIO_LTDA.pdf</t>
  </si>
  <si>
    <t>NF-42340-R_SIMIONI_INDUSTRIA_E_COMERCIO_LTDA.pdf</t>
  </si>
  <si>
    <t>NF-4272-CIL_INDUSTRIA_E_COMERCIO_DE_CONEXOES_E_VALVULAS_EIRELI.pdf</t>
  </si>
  <si>
    <t>NF-4339-CIL_INDUSTRIA_E_COMERCIO_DE_CONEXOES_E_VALVULAS_EIRELI.pdf</t>
  </si>
  <si>
    <t>NF-4340-CIL_INDUSTRIA_E_COMERCIO_DE_CONEXOES_E_VALVULAS_EIRELI.pdf</t>
  </si>
  <si>
    <t>NF-4341-CIL_INDUSTRIA_E_COMERCIO_DE_CONEXOES_E_VALVULAS_EIRELI.pdf</t>
  </si>
  <si>
    <t>NF-4342-CIL_INDUSTRIA_E_COMERCIO_DE_CONEXOES_E_VALVULAS_EIRELI.pdf</t>
  </si>
  <si>
    <t>NF-436-ENIGMA_SERVICOS_LTDA.pdf</t>
  </si>
  <si>
    <t>NF-43837-R_SIMIONI_INDUSTRIA_E_COMERCIO_LTDA.pdf</t>
  </si>
  <si>
    <t>NF-438884-MOHAWK_REVESTIMENTOS_COCAL_DO_SUL_LTDA.pdf</t>
  </si>
  <si>
    <t>NF-4422-CIL_INDUSTRIA_E_COMERCIO_DE_CONEXOES_E_VALVULAS_EIRELI.pdf</t>
  </si>
  <si>
    <t>NF-4424-CIL_INDUSTRIA_E_COMERCIO_DE_CONEXOES_E_VALVULAS_EIRELI.pdf</t>
  </si>
  <si>
    <t>NF-4425-CIL_INDUSTRIA_E_COMERCIO_DE_CONEXOES_E_VALVULAS_EIRELI.pdf</t>
  </si>
  <si>
    <t>NF-4426-CIL_INDUSTRIA_E_COMERCIO_DE_CONEXOES_E_VALVULAS_EIRELI.pdf</t>
  </si>
  <si>
    <t>NF-44674-R_SIMIONI_INDUSTRIA_E_COMERCIO_LTDA.pdf</t>
  </si>
  <si>
    <t>NF-4467-CIL_INDUSTRIA_E_COMERCIO_DE_CONEXOES_E_VALVULAS_EIRELI.pdf</t>
  </si>
  <si>
    <t>NF-4476-CIL_INDUSTRIA_E_COMERCIO_DE_CONEXOES_E_VALVULAS_EIRELI.pdf</t>
  </si>
  <si>
    <t>NF-44796-R_SIMIONI_INDUSTRIA_E_COMERCIO_LTDA.pdf</t>
  </si>
  <si>
    <t>NF-448606-COMERCIAL_ELETRICA_P_J_LTDA.pdf</t>
  </si>
  <si>
    <t>NF-44863-R_SIMIONI_INDUSTRIA_E_COMERCIO_LTDA.pdf</t>
  </si>
  <si>
    <t>NF-452338-COMERCIAL_ELETRICA_P_J_LTDA.pdf</t>
  </si>
  <si>
    <t>NF-45567-R_SIMIONI_INDUSTRIA_E_COMERCIO_LTDA.pdf</t>
  </si>
  <si>
    <t>NF-4597-CIL_INDUSTRIA_E_COMERCIO_DE_CONEXOES_E_VALVULAS_EIRELI.pdf</t>
  </si>
  <si>
    <t>NF-4598-CIL_INDUSTRIA_E_COMERCIO_DE_CONEXOES_E_VALVULAS_EIRELI.pdf</t>
  </si>
  <si>
    <t>NF-4599-CIL_INDUSTRIA_E_COMERCIO_DE_CONEXOES_E_VALVULAS_EIRELI.pdf</t>
  </si>
  <si>
    <t>NF-4605-CIL_INDUSTRIA_E_COMERCIO_DE_CONEXOES_E_VALVULAS_EIRELI.pdf</t>
  </si>
  <si>
    <t>NF-4610-CIL_INDUSTRIA_E_COMERCIO_DE_CONEXOES_E_VALVULAS_EIRELI.pdf</t>
  </si>
  <si>
    <t>NF-4611-CIL_INDUSTRIA_E_COMERCIO_DE_CONEXOES_E_VALVULAS_EIRELI.pdf</t>
  </si>
  <si>
    <t>NF-461417-COMERCIAL_ELETRICA_P_J_LTDA.pdf</t>
  </si>
  <si>
    <t>NF-461566-COMERCIAL_ELETRICA_P_J_LTDA.pdf</t>
  </si>
  <si>
    <t>NF-471393-COMERCIAL_ELETRICA_P_J_LTDA.pdf</t>
  </si>
  <si>
    <t>NF-47474-R_SIMIONI_INDUSTRIA_E_COMERCIO_LTDA.pdf</t>
  </si>
  <si>
    <t>NF-474949-COMERCIAL_ELETRICA_P_J_LTDA.pdf</t>
  </si>
  <si>
    <t>NF-47759-R_SIMIONI_INDUSTRIA_E_COMERCIO_LTDA.pdf</t>
  </si>
  <si>
    <t>NF-47783-R_SIMIONI_INDUSTRIA_E_COMERCIO_LTDA.pdf</t>
  </si>
  <si>
    <t>NF-488593-COMERCIAL_ELETRICA_P_J_LTDA.pdf</t>
  </si>
  <si>
    <t>NF-488-ENIGMA_SERVICOS_LTDA.pdf</t>
  </si>
  <si>
    <t>NF-49162-R_SIMIONI_INDUSTRIA_E_COMERCIO_LTDA.pdf</t>
  </si>
  <si>
    <t>NF-49658-R_SIMIONI_INDUSTRIA_E_COMERCIO_LTDA.pdf</t>
  </si>
  <si>
    <t>NF-50336-R_SIMIONI_INDUSTRIA_E_COMERCIO_LTDA.pdf</t>
  </si>
  <si>
    <t>NF-50339-R_SIMIONI_INDUSTRIA_E_COMERCIO_LTDA.pdf</t>
  </si>
  <si>
    <t>NF-503-ENIGMA_SERVICOS_LTDA.pdf</t>
  </si>
  <si>
    <t>NF-507464-HELLERMANNTYTON_LTDA.pdf</t>
  </si>
  <si>
    <t>NF-507465-HELLERMANNTYTON_LTDA.pdf</t>
  </si>
  <si>
    <t>NF-508282-HELLERMANNTYTON_LTDA.pdf</t>
  </si>
  <si>
    <t>NF-508283-HELLERMANNTYTON_LTDA.pdf</t>
  </si>
  <si>
    <t>NF-51130-R_SIMIONI_INDUSTRIA_E_COMERCIO_LTDA.pdf</t>
  </si>
  <si>
    <t>NF-51438-R_SIMIONI_INDUSTRIA_E_COMERCIO_LTDA.pdf</t>
  </si>
  <si>
    <t>NF-53025227-CRISTIANO_FOSSATI_LIMA_EIRELI.pdf</t>
  </si>
  <si>
    <t>NF-552-ENIGMA_SERVICOS_LTDA.pdf</t>
  </si>
  <si>
    <t>NF-55332437-CRISTIANO_FOSSATI_LIMA_EIRELI.pdf</t>
  </si>
  <si>
    <t>NF-55333357-CRISTIANO_FOSSATI_LIMA_EIRELI.pdf</t>
  </si>
  <si>
    <t>NF-55400807-CRISTIANO_FOSSATI_LIMA_EIRELI.pdf</t>
  </si>
  <si>
    <t>NF-55878114-CRISTIANO_FOSSATI_LIMA_EIRELI.pdf</t>
  </si>
  <si>
    <t>NF-56238839-CRISTIANO_FOSSATI_LIMA_EIRELI.pdf</t>
  </si>
  <si>
    <t>NF-56326909-CRISTIANO_FOSSATI_LIMA_EIRELI.pdf</t>
  </si>
  <si>
    <t>NF-5906-TREXCON_SISTEMA_E_AUTOMACAO_LTDA.pdf</t>
  </si>
  <si>
    <t>NF-63029-ARMACELL_BRASIL_LTDA.pdf</t>
  </si>
  <si>
    <t>NF-63030-ARMACELL_BRASIL_LTDA.pdf</t>
  </si>
  <si>
    <t>NF-639-ENIGMA_SERVICOS_LTDA.pdf</t>
  </si>
  <si>
    <t>NF-67102-ML_FAZAN_INDUSTRIA_E_COMERCIO_DE_ETIQUETAS_METALICAS_LTDA.pdf</t>
  </si>
  <si>
    <t>NF-68161-ML_FAZAN_INDUSTRIA_E_COMERCIO_DE_ETIQUETAS_METALICAS_LTDA.pdf</t>
  </si>
  <si>
    <t>NF-68162-ML_FAZAN_INDUSTRIA_E_COMERCIO_DE_ETIQUETAS_METALICAS_LTDA.pdf</t>
  </si>
  <si>
    <t>NF-682-ENIGMA_SERVICOS_LTDA.pdf</t>
  </si>
  <si>
    <t>NF-6939-W_CONEX_COMERCIO_DE_EQUIPAMENTOS_INDUSTRIAIS_LTDA.pdf</t>
  </si>
  <si>
    <t>NF-6943-W_CONEX_COMERCIO_DE_EQUIPAMENTOS_INDUSTRIAIS_LTDA.pdf</t>
  </si>
  <si>
    <t>NF-6944-W_CONEX_COMERCIO_DE_EQUIPAMENTOS_INDUSTRIAIS_LTDA.pdf</t>
  </si>
  <si>
    <t>NF-705-ENIGMA_SERVICOS_LTDA.pdf</t>
  </si>
  <si>
    <t>NF-707036-ACOTUBO_INDUSTRIA_E_COMERCIO_LTDA.pdf</t>
  </si>
  <si>
    <t>NF-708875-ACOTUBO_INDUSTRIA_E_COMERCIO_LTDA.pdf</t>
  </si>
  <si>
    <t>NF-710491-ACOTUBO_INDUSTRIA_E_COMERCIO_LTDA.pdf</t>
  </si>
  <si>
    <t>NF-71225-VOESTALPINE_BOHLER_WELDING_SOLDAS_DO_BRASIL_LTDA.pdf</t>
  </si>
  <si>
    <t>NF-713225-ACOTUBO_INDUSTRIA_E_COMERCIO_LTDA.pdf</t>
  </si>
  <si>
    <t>NF-714566-ACOTUBO_INDUSTRIA_E_COMERCIO_LTDA.pdf</t>
  </si>
  <si>
    <t>NF-714568-ACOTUBO_INDUSTRIA_E_COMERCIO_LTDA.pdf</t>
  </si>
  <si>
    <t>NF-714570-ACOTUBO_INDUSTRIA_E_COMERCIO_LTDA.pdf</t>
  </si>
  <si>
    <t>NF-71462-VOESTALPINE_BOHLER_WELDING_SOLDAS_DO_BRASIL_LTDA.pdf</t>
  </si>
  <si>
    <t>NF-717231-ACOTUBO_INDUSTRIA_E_COMERCIO_LTDA.pdf</t>
  </si>
  <si>
    <t>NF-71753-VOESTALPINE_BOHLER_WELDING_SOLDAS_DO_BRASIL_LTDA.pdf</t>
  </si>
  <si>
    <t>NF-71755-VOESTALPINE_BOHLER_WELDING_SOLDAS_DO_BRASIL_LTDA.pdf</t>
  </si>
  <si>
    <t>NF-71876-VOESTALPINE_BOHLER_WELDING_SOLDAS_DO_BRASIL_LTDA.pdf</t>
  </si>
  <si>
    <t>NF-71891-VOESTALPINE_BOHLER_WELDING_SOLDAS_DO_BRASIL_LTDA.pdf</t>
  </si>
  <si>
    <t>NF-71896-VOESTALPINE_BOHLER_WELDING_SOLDAS_DO_BRASIL_LTDA.pdf</t>
  </si>
  <si>
    <t>NF-71946-VOESTALPINE_BOHLER_WELDING_SOLDAS_DO_BRASIL_LTDA.pdf</t>
  </si>
  <si>
    <t>NF-72073-VOESTALPINE_BOHLER_WELDING_SOLDAS_DO_BRASIL_LTDA.pdf</t>
  </si>
  <si>
    <t>NF-72074-VOESTALPINE_BOHLER_WELDING_SOLDAS_DO_BRASIL_LTDA.pdf</t>
  </si>
  <si>
    <t>NF-72079-VOESTALPINE_BOHLER_WELDING_SOLDAS_DO_BRASIL_LTDA.pdf</t>
  </si>
  <si>
    <t>NF-721004-ACOTUBO_INDUSTRIA_E_COMERCIO_LTDA.pdf</t>
  </si>
  <si>
    <t>NF-730-ENIGMA_SERVICOS_LTDA.pdf</t>
  </si>
  <si>
    <t>NF-731566-TRAMONTINA_ELETRIK_S_A.pdf</t>
  </si>
  <si>
    <t>NF-737-ENIGMA_SERVICOS_LTDA.pdf</t>
  </si>
  <si>
    <t>NF-7436-TECNOLITE_PRODUTOS_TECNICOS_LTDA.pdf</t>
  </si>
  <si>
    <t>NF-748-ENIGMA_SERVICOS_LTDA.pdf</t>
  </si>
  <si>
    <t>NF-7512-TECNOLITE_PRODUTOS_TECNICOS_LTDA.pdf</t>
  </si>
  <si>
    <t>NF-75697-POLAR_COMPONENTES_BRASIL_LTDA.pdf</t>
  </si>
  <si>
    <t>NF-76076-POLAR_COMPONENTES_BRASIL_LTDA.pdf</t>
  </si>
  <si>
    <t>NF-77735-JOTUN_BRASIL_IMPORTACAO_EXPORTACAO_E_INDUSTRIA_DE_TINTAS_LTDA.pdf</t>
  </si>
  <si>
    <t>NF-78652-JOTUN_BRASIL_IMPORTACAO_EXPORTACAO_E_INDUSTRIA_DE_TINTAS_LTDA.pdf</t>
  </si>
  <si>
    <t>NF-78659-JOTUN_BRASIL_IMPORTACAO_EXPORTACAO_E_INDUSTRIA_DE_TINTAS_LTDA.pdf</t>
  </si>
  <si>
    <t>NF-78819-FIBRA_COMPONENTES_ELETRICOS_LTDA.pdf</t>
  </si>
  <si>
    <t>NF-78827-JOTUN_BRASIL_IMPORTACAO_EXPORTACAO_E_INDUSTRIA_DE_TINTAS_LTDA.pdf</t>
  </si>
  <si>
    <t>NF-7889-RTA_REDE_DE_TECNOLOGIA_AVANCADA_LTDA.pdf</t>
  </si>
  <si>
    <t>NF-79435-FIBRA_COMPONENTES_ELETRICOS_LTDA.pdf</t>
  </si>
  <si>
    <t>NF-79787-FIBRA_COMPONENTES_ELETRICOS_LTDA.pdf</t>
  </si>
  <si>
    <t>NF-80228-FIBRA_COMPONENTES_ELETRICOS_LTDA.pdf</t>
  </si>
  <si>
    <t>NF-80369-FIBRA_COMPONENTES_ELETRICOS_LTDA.pdf</t>
  </si>
  <si>
    <t>NF-80400-JOTUN_BRASIL_IMPORTACAO_EXPORTACAO_E_INDUSTRIA_DE_TINTAS_LTDA.pdf</t>
  </si>
  <si>
    <t>NF-80473-JOTUN_BRASIL_IMPORTACAO_EXPORTACAO_E_INDUSTRIA_DE_TINTAS_LTDA.pdf</t>
  </si>
  <si>
    <t>NF-80714-JOTUN_BRASIL_IMPORTACAO_EXPORTACAO_E_INDUSTRIA_DE_TINTAS_LTDA.pdf</t>
  </si>
  <si>
    <t>NF-80991-JOTUN_BRASIL_IMPORTACAO_EXPORTACAO_E_INDUSTRIA_DE_TINTAS_LTDA.pdf</t>
  </si>
  <si>
    <t>NF-81151-JOTUN_BRASIL_IMPORTACAO_EXPORTACAO_E_INDUSTRIA_DE_TINTAS_LTDA.pdf</t>
  </si>
  <si>
    <t>NF-81561-JOTUN_BRASIL_IMPORTACAO_EXPORTACAO_E_INDUSTRIA_DE_TINTAS_LTDA.pdf</t>
  </si>
  <si>
    <t>NF-81727-JOTUN_BRASIL_IMPORTACAO_EXPORTACAO_E_INDUSTRIA_DE_TINTAS_LTDA.pdf</t>
  </si>
  <si>
    <t>NF-81863-JOTUN_BRASIL_IMPORTACAO_EXPORTACAO_E_INDUSTRIA_DE_TINTAS_LTDA.pdf</t>
  </si>
  <si>
    <t>NF-81963-JOTUN_BRASIL_IMPORTACAO_EXPORTACAO_E_INDUSTRIA_DE_TINTAS_LTDA.pdf</t>
  </si>
  <si>
    <t>NF-82235-JOTUN_BRASIL_IMPORTACAO_EXPORTACAO_E_INDUSTRIA_DE_TINTAS_LTDA.pdf</t>
  </si>
  <si>
    <t>NF-82405-JOTUN_BRASIL_IMPORTACAO_EXPORTACAO_E_INDUSTRIA_DE_TINTAS_LTDA.pdf</t>
  </si>
  <si>
    <t>NF-892-UNICABOS_EQUIPAMENTOS_ELETRICOS_LTDA.pdf</t>
  </si>
  <si>
    <t>NF-94300-INDUSPARQUET_INDUSTRIA_E_COMERCIO_DE_MADEIRAS_LTDA.pdf</t>
  </si>
  <si>
    <t>NF-96038-ROCKFIBRAS_DO_BRASIL_INDUSTRIA_E_COMERCIO_LTDA.pdf</t>
  </si>
  <si>
    <t>NF-9-RMO_INDUSTRIAL_LTDA.pdf</t>
  </si>
  <si>
    <t>ABRASSER - 196722</t>
  </si>
  <si>
    <t>ACO - 250045</t>
  </si>
  <si>
    <t>ACO - 252225</t>
  </si>
  <si>
    <t>ACO - 252928</t>
  </si>
  <si>
    <t>ACO - 253755</t>
  </si>
  <si>
    <t>ACO - 256319</t>
  </si>
  <si>
    <t>ACO - 256322</t>
  </si>
  <si>
    <t>ACO - 256324</t>
  </si>
  <si>
    <t>ACO - 256328</t>
  </si>
  <si>
    <t>ACO - 260288</t>
  </si>
  <si>
    <t>ACOS - 23208</t>
  </si>
  <si>
    <t>ACOS - 24087</t>
  </si>
  <si>
    <t>ACOTUBO - 15207</t>
  </si>
  <si>
    <t>ACOTUBO - 15208</t>
  </si>
  <si>
    <t>ACOTUBO - 707036</t>
  </si>
  <si>
    <t>ACOTUBO - 708875</t>
  </si>
  <si>
    <t>ACOTUBO - 710491</t>
  </si>
  <si>
    <t>ACOTUBO - 713225</t>
  </si>
  <si>
    <t>ACOTUBO - 714566</t>
  </si>
  <si>
    <t>ACOTUBO - 714568</t>
  </si>
  <si>
    <t>ACOTUBO - 714570</t>
  </si>
  <si>
    <t>ACOTUBO - 717231</t>
  </si>
  <si>
    <t>ACOTUBO - 721004</t>
  </si>
  <si>
    <t>ARMACELL - 63029</t>
  </si>
  <si>
    <t>ARMACELL - 63030</t>
  </si>
  <si>
    <t>CASA - 1050284</t>
  </si>
  <si>
    <t>CIL - 4272</t>
  </si>
  <si>
    <t>CIL - 4339</t>
  </si>
  <si>
    <t>CIL - 4340</t>
  </si>
  <si>
    <t>CIL - 4341</t>
  </si>
  <si>
    <t>CIL - 4342</t>
  </si>
  <si>
    <t>CIL - 4422</t>
  </si>
  <si>
    <t>CIL - 4424</t>
  </si>
  <si>
    <t>CIL - 4425</t>
  </si>
  <si>
    <t>CIL - 4426</t>
  </si>
  <si>
    <t>CIL - 4467</t>
  </si>
  <si>
    <t>CIL - 4476</t>
  </si>
  <si>
    <t>CIL - 4597</t>
  </si>
  <si>
    <t>CIL - 4598</t>
  </si>
  <si>
    <t>CIL - 4599</t>
  </si>
  <si>
    <t>CIL - 4605</t>
  </si>
  <si>
    <t>CIL - 4610</t>
  </si>
  <si>
    <t>CIL - 4611</t>
  </si>
  <si>
    <t>COMERCIAL - 448606</t>
  </si>
  <si>
    <t>COMERCIAL - 452338</t>
  </si>
  <si>
    <t>COMERCIAL - 461417</t>
  </si>
  <si>
    <t>COMERCIAL - 461566</t>
  </si>
  <si>
    <t>COMERCIAL - 471393</t>
  </si>
  <si>
    <t>COMERCIAL - 474949</t>
  </si>
  <si>
    <t>COMERCIAL - 488593</t>
  </si>
  <si>
    <t>CRAS - 2426</t>
  </si>
  <si>
    <t>CRAS - 2453</t>
  </si>
  <si>
    <t>CRISTIANO - 53025227</t>
  </si>
  <si>
    <t>CRISTIANO - 55332437</t>
  </si>
  <si>
    <t>CRISTIANO - 55333357</t>
  </si>
  <si>
    <t>CRISTIANO - 55400807</t>
  </si>
  <si>
    <t>CRISTIANO - 55878114</t>
  </si>
  <si>
    <t>CRISTIANO - 56238839</t>
  </si>
  <si>
    <t>CRISTIANO - 56326909</t>
  </si>
  <si>
    <t>ENIGMA - 436</t>
  </si>
  <si>
    <t>ENIGMA - 488</t>
  </si>
  <si>
    <t>ENIGMA - 503</t>
  </si>
  <si>
    <t>ENIGMA - 552</t>
  </si>
  <si>
    <t>ENIGMA - 639</t>
  </si>
  <si>
    <t>ENIGMA - 682</t>
  </si>
  <si>
    <t>ENIGMA - 705</t>
  </si>
  <si>
    <t>ENIGMA - 730</t>
  </si>
  <si>
    <t>ENIGMA - 737</t>
  </si>
  <si>
    <t>ENIGMA - 748</t>
  </si>
  <si>
    <t>ESAB - 113398</t>
  </si>
  <si>
    <t>ESAB - 115282</t>
  </si>
  <si>
    <t>ESAB - 115463</t>
  </si>
  <si>
    <t>ESSENTRA - 198707</t>
  </si>
  <si>
    <t>FIBRA - 78819</t>
  </si>
  <si>
    <t>FIBRA - 79435</t>
  </si>
  <si>
    <t>FIBRA - 79787</t>
  </si>
  <si>
    <t>FIBRA - 80228</t>
  </si>
  <si>
    <t>FIBRA - 80369</t>
  </si>
  <si>
    <t>FORJAFIX - 109702</t>
  </si>
  <si>
    <t>FRANCIELE - 2120</t>
  </si>
  <si>
    <t>FRONTEC - 262584</t>
  </si>
  <si>
    <t>FRONTEC - 263205</t>
  </si>
  <si>
    <t>FRONTEC - 265596</t>
  </si>
  <si>
    <t>FRONTEC - 267549</t>
  </si>
  <si>
    <t>FRONTEC - 268854</t>
  </si>
  <si>
    <t>FRONTEC - 268857</t>
  </si>
  <si>
    <t>G - 27628</t>
  </si>
  <si>
    <t>G - 27692</t>
  </si>
  <si>
    <t>H - 162670</t>
  </si>
  <si>
    <t>H - 180061</t>
  </si>
  <si>
    <t>H - 180973</t>
  </si>
  <si>
    <t>H - 181802</t>
  </si>
  <si>
    <t>H - 181813</t>
  </si>
  <si>
    <t>H - 182292</t>
  </si>
  <si>
    <t>H - 182293</t>
  </si>
  <si>
    <t>H - 182294</t>
  </si>
  <si>
    <t>H - 182295</t>
  </si>
  <si>
    <t>H - 183769</t>
  </si>
  <si>
    <t>H - 183770</t>
  </si>
  <si>
    <t>H - 183772</t>
  </si>
  <si>
    <t>H - 183774</t>
  </si>
  <si>
    <t>H - 185070</t>
  </si>
  <si>
    <t>HELLERMANNTYTON - 507464</t>
  </si>
  <si>
    <t>HELLERMANNTYTON - 507465</t>
  </si>
  <si>
    <t>HELLERMANNTYTON - 508282</t>
  </si>
  <si>
    <t>HELLERMANNTYTON - 508283</t>
  </si>
  <si>
    <t>HILTI - 1619</t>
  </si>
  <si>
    <t>HILTI - 1726</t>
  </si>
  <si>
    <t>HILTI - 196728</t>
  </si>
  <si>
    <t>HILTI - 199333</t>
  </si>
  <si>
    <t>HILTI - 204912</t>
  </si>
  <si>
    <t>HILTI - 205789</t>
  </si>
  <si>
    <t>INDUSPARQUET - 94300</t>
  </si>
  <si>
    <t>INDUSTRIA - 3934</t>
  </si>
  <si>
    <t>INDUSTRIA - 3955</t>
  </si>
  <si>
    <t>INDUSTRIA - 3958</t>
  </si>
  <si>
    <t>INDUSTRIA - 3959</t>
  </si>
  <si>
    <t>INDUSVALVES - 4168</t>
  </si>
  <si>
    <t>ISOLARE - 10133</t>
  </si>
  <si>
    <t>JOTUN - 77735</t>
  </si>
  <si>
    <t>JOTUN - 78652</t>
  </si>
  <si>
    <t>JOTUN - 78659</t>
  </si>
  <si>
    <t>JOTUN - 78827</t>
  </si>
  <si>
    <t>JOTUN - 80400</t>
  </si>
  <si>
    <t>JOTUN - 80473</t>
  </si>
  <si>
    <t>JOTUN - 80714</t>
  </si>
  <si>
    <t>JOTUN - 80991</t>
  </si>
  <si>
    <t>JOTUN - 81151</t>
  </si>
  <si>
    <t>JOTUN - 81561</t>
  </si>
  <si>
    <t>JOTUN - 81727</t>
  </si>
  <si>
    <t>JOTUN - 81863</t>
  </si>
  <si>
    <t>JOTUN - 81963</t>
  </si>
  <si>
    <t>JOTUN - 82235</t>
  </si>
  <si>
    <t>JOTUN - 82405</t>
  </si>
  <si>
    <t>JVM - 5116</t>
  </si>
  <si>
    <t>MARANGONI - 21360</t>
  </si>
  <si>
    <t>MARANGONI - 21361</t>
  </si>
  <si>
    <t>MARANGONI - 21730</t>
  </si>
  <si>
    <t>MARANGONI - 21731</t>
  </si>
  <si>
    <t>ML - 67102</t>
  </si>
  <si>
    <t>ML - 68161</t>
  </si>
  <si>
    <t>ML - 68162</t>
  </si>
  <si>
    <t>MOHAWK - 1558117</t>
  </si>
  <si>
    <t>MOHAWK - 438884</t>
  </si>
  <si>
    <t>MSM - 16304</t>
  </si>
  <si>
    <t>MSM - 16305</t>
  </si>
  <si>
    <t>MSM - 16797</t>
  </si>
  <si>
    <t>MSM - 16798</t>
  </si>
  <si>
    <t>MSM - 16878</t>
  </si>
  <si>
    <t>MSM - 16882</t>
  </si>
  <si>
    <t>MSM - 17307</t>
  </si>
  <si>
    <t>PANORAMA - 2516</t>
  </si>
  <si>
    <t>PANORAMA - 2560</t>
  </si>
  <si>
    <t>PANORAMA - 2595</t>
  </si>
  <si>
    <t>PANORAMA - 2827</t>
  </si>
  <si>
    <t>PANORAMA - 3146</t>
  </si>
  <si>
    <t>PLANAM - 263016</t>
  </si>
  <si>
    <t>POLAR - 75697</t>
  </si>
  <si>
    <t>POLAR - 76076</t>
  </si>
  <si>
    <t>POLEODUTO - 121785</t>
  </si>
  <si>
    <t>POLEODUTO - 122015</t>
  </si>
  <si>
    <t>POLEODUTO - 122016</t>
  </si>
  <si>
    <t>POLEODUTO - 122642</t>
  </si>
  <si>
    <t>PROJINOX - 17433</t>
  </si>
  <si>
    <t>PROJINOX - 17752</t>
  </si>
  <si>
    <t>PSA - 22825</t>
  </si>
  <si>
    <t>R SIMIONI - 38300</t>
  </si>
  <si>
    <t>R SIMIONI - 40667</t>
  </si>
  <si>
    <t>R SIMIONI - 42338</t>
  </si>
  <si>
    <t>R SIMIONI - 42339</t>
  </si>
  <si>
    <t>R SIMIONI - 42340</t>
  </si>
  <si>
    <t>R SIMIONI - 43837</t>
  </si>
  <si>
    <t>R SIMIONI - 44674</t>
  </si>
  <si>
    <t>R SIMIONI - 44796</t>
  </si>
  <si>
    <t>R SIMIONI - 44863</t>
  </si>
  <si>
    <t>R SIMIONI - 45567</t>
  </si>
  <si>
    <t>R SIMIONI - 47474</t>
  </si>
  <si>
    <t>R SIMIONI - 47759</t>
  </si>
  <si>
    <t>R SIMIONI - 47783</t>
  </si>
  <si>
    <t>R SIMIONI - 49162</t>
  </si>
  <si>
    <t>R SIMIONI - 49658</t>
  </si>
  <si>
    <t>R SIMIONI - 50336</t>
  </si>
  <si>
    <t>R SIMIONI - 50339</t>
  </si>
  <si>
    <t>R SIMIONI - 51130</t>
  </si>
  <si>
    <t>R SIMIONI - 51438</t>
  </si>
  <si>
    <t>REWEFLON - 200647</t>
  </si>
  <si>
    <t>RMO - 11</t>
  </si>
  <si>
    <t>RMO - 14</t>
  </si>
  <si>
    <t>RMO - 9</t>
  </si>
  <si>
    <t>ROCKFIBRAS - 96038</t>
  </si>
  <si>
    <t>ROXTEC - 11588</t>
  </si>
  <si>
    <t>ROXTEC - 11658</t>
  </si>
  <si>
    <t>ROXTEC - 11686</t>
  </si>
  <si>
    <t>RTA - 7889</t>
  </si>
  <si>
    <t>SIENA - 13325</t>
  </si>
  <si>
    <t>SIENA - 13830</t>
  </si>
  <si>
    <t>SIENA - 13831</t>
  </si>
  <si>
    <t>SIENA - 14114</t>
  </si>
  <si>
    <t>SIENA - 14232</t>
  </si>
  <si>
    <t>SMART - 14368</t>
  </si>
  <si>
    <t>SMART - 14497</t>
  </si>
  <si>
    <t>SMART - 14667</t>
  </si>
  <si>
    <t>SP - 6975</t>
  </si>
  <si>
    <t>STAUFF - 136704</t>
  </si>
  <si>
    <t>STAUFF - 139538</t>
  </si>
  <si>
    <t>TATIANE - 1220</t>
  </si>
  <si>
    <t>TATIANE - 1221</t>
  </si>
  <si>
    <t>TATIANE - 1222</t>
  </si>
  <si>
    <t>TATIANE - 1223</t>
  </si>
  <si>
    <t>TEADIT - 229690</t>
  </si>
  <si>
    <t>TEADIT - 230680</t>
  </si>
  <si>
    <t>TEADIT - 232256</t>
  </si>
  <si>
    <t>TEADIT - 233105</t>
  </si>
  <si>
    <t>TEADIT - 233106</t>
  </si>
  <si>
    <t>TEADIT - 234559</t>
  </si>
  <si>
    <t>TEADIT - 236656</t>
  </si>
  <si>
    <t>TEADIT - 237666</t>
  </si>
  <si>
    <t>TEADIT - 238043</t>
  </si>
  <si>
    <t>TECFLUX - 127544</t>
  </si>
  <si>
    <t>TECFLUX - 128259</t>
  </si>
  <si>
    <t>TECFLUX - 129382</t>
  </si>
  <si>
    <t>TECIAM - 33361</t>
  </si>
  <si>
    <t>TECNOLITE - 7436</t>
  </si>
  <si>
    <t>TECNOLITE - 7512</t>
  </si>
  <si>
    <t>TRAMONTINA - 731566</t>
  </si>
  <si>
    <t>TREXCON - 5906</t>
  </si>
  <si>
    <t>TUBOS - 149263</t>
  </si>
  <si>
    <t>UNICABOS - 892</t>
  </si>
  <si>
    <t>UTILINOX - 21225</t>
  </si>
  <si>
    <t>VOESTALPINE - 71225</t>
  </si>
  <si>
    <t>VOESTALPINE - 71462</t>
  </si>
  <si>
    <t>VOESTALPINE - 71753</t>
  </si>
  <si>
    <t>VOESTALPINE - 71755</t>
  </si>
  <si>
    <t>VOESTALPINE - 71876</t>
  </si>
  <si>
    <t>VOESTALPINE - 71891</t>
  </si>
  <si>
    <t>VOESTALPINE - 71896</t>
  </si>
  <si>
    <t>VOESTALPINE - 71946</t>
  </si>
  <si>
    <t>VOESTALPINE - 72073</t>
  </si>
  <si>
    <t>VOESTALPINE - 72074</t>
  </si>
  <si>
    <t>VOESTALPINE - 72079</t>
  </si>
  <si>
    <t>W - 6939</t>
  </si>
  <si>
    <t>W - 6943</t>
  </si>
  <si>
    <t>W - 6944</t>
  </si>
  <si>
    <t>WK - 29725</t>
  </si>
  <si>
    <t>WK - 34212</t>
  </si>
  <si>
    <t>WK - 34307</t>
  </si>
  <si>
    <t>WK - 34704</t>
  </si>
  <si>
    <t>WK - 35111</t>
  </si>
  <si>
    <t>WK - 35186</t>
  </si>
  <si>
    <t>WK - 35282</t>
  </si>
  <si>
    <t>WK - 35300</t>
  </si>
  <si>
    <t>WK - 35321</t>
  </si>
  <si>
    <t>WK - 35345</t>
  </si>
  <si>
    <t>WK - 35517</t>
  </si>
  <si>
    <t>WK - 35532</t>
  </si>
  <si>
    <t>WK - 35647</t>
  </si>
  <si>
    <t>WK - 35657</t>
  </si>
  <si>
    <t>WK - 35780</t>
  </si>
  <si>
    <t>WK - 36182</t>
  </si>
  <si>
    <t>WK - 36236</t>
  </si>
  <si>
    <t>WK - 36277</t>
  </si>
  <si>
    <t>WK - 36553</t>
  </si>
  <si>
    <t>WK - 36704</t>
  </si>
  <si>
    <t>WK - 36748</t>
  </si>
  <si>
    <t>WK - 36751</t>
  </si>
  <si>
    <t>WK - 36803</t>
  </si>
  <si>
    <t>WK - 36805</t>
  </si>
  <si>
    <t>WK - 36842</t>
  </si>
  <si>
    <t>WK - 36894</t>
  </si>
  <si>
    <t>WK - 37085</t>
  </si>
  <si>
    <t>WK - 37091</t>
  </si>
  <si>
    <t>WK - 37098</t>
  </si>
  <si>
    <t>WK - 37142</t>
  </si>
  <si>
    <t>WK - 37273</t>
  </si>
  <si>
    <t>WK - 37317</t>
  </si>
  <si>
    <t>WK - 37518</t>
  </si>
  <si>
    <t>WK - 37543</t>
  </si>
  <si>
    <t>WK - 37575</t>
  </si>
  <si>
    <t>WK - 37581</t>
  </si>
  <si>
    <t>WK - 37602</t>
  </si>
  <si>
    <t>WK - 37603</t>
  </si>
  <si>
    <t>WK - 37629</t>
  </si>
  <si>
    <t>WK - 37645</t>
  </si>
  <si>
    <t>WK - 37648</t>
  </si>
  <si>
    <t>WK - 37650</t>
  </si>
  <si>
    <t>WK - 37740</t>
  </si>
  <si>
    <t>WK - 37742</t>
  </si>
  <si>
    <t>WK - 37771</t>
  </si>
  <si>
    <t>WK - 37798</t>
  </si>
  <si>
    <t>WK - 37975</t>
  </si>
  <si>
    <t>WK - 37976</t>
  </si>
  <si>
    <t>WK - 38044</t>
  </si>
  <si>
    <t>WK - 38052</t>
  </si>
  <si>
    <t>WK - 38056</t>
  </si>
  <si>
    <t>WK - 38062</t>
  </si>
  <si>
    <t>WK - 38134</t>
  </si>
  <si>
    <t>WK - 38295</t>
  </si>
  <si>
    <t>WK - 38331</t>
  </si>
  <si>
    <t>WK - 38332</t>
  </si>
  <si>
    <t>WK - 38505</t>
  </si>
  <si>
    <t>WK - 39140</t>
  </si>
  <si>
    <t>WK - 39144</t>
  </si>
  <si>
    <t>WK - 39181</t>
  </si>
  <si>
    <t>WK - 39184</t>
  </si>
  <si>
    <t>WK - 39214</t>
  </si>
  <si>
    <t>WK - 39228</t>
  </si>
  <si>
    <t>WK - 39279</t>
  </si>
  <si>
    <t>WK - 39287</t>
  </si>
  <si>
    <t>WK - 39898</t>
  </si>
  <si>
    <t>WK - 39987</t>
  </si>
  <si>
    <t>WK - 40062</t>
  </si>
  <si>
    <t>WK - 40089</t>
  </si>
  <si>
    <t>WK - 40139</t>
  </si>
  <si>
    <t>WK - 40140</t>
  </si>
  <si>
    <t>WK - 40175</t>
  </si>
  <si>
    <t>WK - 40234</t>
  </si>
  <si>
    <t>WK - 40297</t>
  </si>
  <si>
    <t>WK - 40419</t>
  </si>
  <si>
    <t>WK - 40436</t>
  </si>
  <si>
    <t>WK - 40438</t>
  </si>
  <si>
    <t>YDF - 15075</t>
  </si>
  <si>
    <t>YOFC - 2606</t>
  </si>
  <si>
    <t>YOFC - 2757</t>
  </si>
  <si>
    <t>YOFC - 2758</t>
  </si>
  <si>
    <t>YOFC - 2918</t>
  </si>
  <si>
    <t>YOFC - 2952</t>
  </si>
  <si>
    <t>YOFC - 2953</t>
  </si>
  <si>
    <t>WK - 38900</t>
  </si>
  <si>
    <t>0762383 serie 003</t>
  </si>
  <si>
    <t>227822 serie 001</t>
  </si>
  <si>
    <t>4272 serie 000</t>
  </si>
  <si>
    <t>FLANGE CEGO/FLANGE SW</t>
  </si>
  <si>
    <t>04272 serie 000</t>
  </si>
  <si>
    <t>36, 39 e 40</t>
  </si>
  <si>
    <t>004272 serie 000</t>
  </si>
  <si>
    <t>TE 90, COTOVELO 90, LUVA RED, TE RED</t>
  </si>
  <si>
    <t>8, 33 a 35, 38 e 41</t>
  </si>
  <si>
    <t>0004272 serie 000</t>
  </si>
  <si>
    <t>FLANGE SW/CEGO/WN</t>
  </si>
  <si>
    <t>1 a 4 e 42</t>
  </si>
  <si>
    <t>00004272 serie 000</t>
  </si>
  <si>
    <t>BUJAO/LUVA NPT</t>
  </si>
  <si>
    <t>17 e 26</t>
  </si>
  <si>
    <t>000004272 serie 000</t>
  </si>
  <si>
    <t>TE 90/CURVA 90/NIPLE RED</t>
  </si>
  <si>
    <t>7, 12 a 14, 16, 20, 21 e 37</t>
  </si>
  <si>
    <t>COTOVELO 90/LUVA/ COTOVELO 45/NIPLE EXT</t>
  </si>
  <si>
    <t>9 a 11, 15, 18, 19, 22 a 25, 27 a 32</t>
  </si>
  <si>
    <t>0000004272 serie 000</t>
  </si>
  <si>
    <t>4339 serie 000</t>
  </si>
  <si>
    <t>4340 serie 000</t>
  </si>
  <si>
    <t>4341 serie 000</t>
  </si>
  <si>
    <t>1, 5 e 7</t>
  </si>
  <si>
    <t>04341 serie 000</t>
  </si>
  <si>
    <t>004341 serie 000</t>
  </si>
  <si>
    <t>NIPLE EXT/COTOVELO 45/LUVA</t>
  </si>
  <si>
    <t>2 a 4, 8 a 11</t>
  </si>
  <si>
    <t>4342 serie 000</t>
  </si>
  <si>
    <t>04342 serie 000</t>
  </si>
  <si>
    <t>LUVA 3000/LUVA RED/COTOVELO 90</t>
  </si>
  <si>
    <t>1 a 3, 6 a 8</t>
  </si>
  <si>
    <t>004342 serie 000</t>
  </si>
  <si>
    <t>CAP BW</t>
  </si>
  <si>
    <t>4422 serie 000</t>
  </si>
  <si>
    <t>DISCO A182</t>
  </si>
  <si>
    <t>04422 serie 000</t>
  </si>
  <si>
    <t>FLANGE SO</t>
  </si>
  <si>
    <t>4424 serie 000</t>
  </si>
  <si>
    <t>04424 serie 000</t>
  </si>
  <si>
    <t>COTOVELO 90</t>
  </si>
  <si>
    <t>2, 5 e 6</t>
  </si>
  <si>
    <t>004424 serie 000</t>
  </si>
  <si>
    <t>CURVA 45</t>
  </si>
  <si>
    <t>0004424 serie 000</t>
  </si>
  <si>
    <t>00004424 serie 000</t>
  </si>
  <si>
    <t>LUVA 3000</t>
  </si>
  <si>
    <t>4425 serie 000</t>
  </si>
  <si>
    <t>RED CONC</t>
  </si>
  <si>
    <t>4426 serie 000</t>
  </si>
  <si>
    <t>04426 serie 000</t>
  </si>
  <si>
    <t>28, 35 e 36</t>
  </si>
  <si>
    <t>004426 serie 000</t>
  </si>
  <si>
    <t>LUVA 300/LUVA RED/COTOVELO 45</t>
  </si>
  <si>
    <t>37 a 39</t>
  </si>
  <si>
    <t>0004426 serie 000</t>
  </si>
  <si>
    <t>FLANGE SW/WN</t>
  </si>
  <si>
    <t>00004426 serie 000</t>
  </si>
  <si>
    <t>LUVA RED</t>
  </si>
  <si>
    <t>000004426 serie 000</t>
  </si>
  <si>
    <t>RED CONC BWXBW</t>
  </si>
  <si>
    <t>11, 29, 31 e 33</t>
  </si>
  <si>
    <t>0000004426 serie 000</t>
  </si>
  <si>
    <t>LUVA/COTOVELO/NIPLE</t>
  </si>
  <si>
    <t>12 a 27, 30, 32 e 40</t>
  </si>
  <si>
    <t>4467 serie 000</t>
  </si>
  <si>
    <t>VET CL 800</t>
  </si>
  <si>
    <t>4476 serie 000</t>
  </si>
  <si>
    <t>COLAR WELDOLET</t>
  </si>
  <si>
    <t>4597 serie 000</t>
  </si>
  <si>
    <t>FLANGE CEGO/SW</t>
  </si>
  <si>
    <t>1 e 10 a 13</t>
  </si>
  <si>
    <t>04597 serie 000</t>
  </si>
  <si>
    <t>NIPLE/LUVA/BUJAO</t>
  </si>
  <si>
    <t>22, 37, 41 e 50</t>
  </si>
  <si>
    <t>004597 serie 000</t>
  </si>
  <si>
    <t>TE RED/COTOVELO 45/LUVA RED</t>
  </si>
  <si>
    <t>30 a 36, 38 a 40, 42 a 49 e 51</t>
  </si>
  <si>
    <t>0004597 serie 000</t>
  </si>
  <si>
    <t>FLANGE WN/CEGO</t>
  </si>
  <si>
    <t>2 a 9</t>
  </si>
  <si>
    <t>00004597 serie 000</t>
  </si>
  <si>
    <t>BUJAO/LUVA</t>
  </si>
  <si>
    <t>17 a 21</t>
  </si>
  <si>
    <t>000004597 serie 000</t>
  </si>
  <si>
    <t>RED CONC/NIPLE RED</t>
  </si>
  <si>
    <t>14, 24 a 27 e 29</t>
  </si>
  <si>
    <t>0000004597 serie 000</t>
  </si>
  <si>
    <t>COTOVELO 45/LUVA 6000/TE RED</t>
  </si>
  <si>
    <t>15, 16, 18 a 20, 23, 26 e 28</t>
  </si>
  <si>
    <t>4598 serie 000</t>
  </si>
  <si>
    <t>6 e 7</t>
  </si>
  <si>
    <t>04598 serie 000</t>
  </si>
  <si>
    <t>BUJAO/LUVA/NIPLE EXT</t>
  </si>
  <si>
    <t>30, 31 e 39</t>
  </si>
  <si>
    <t>004598 serie 000</t>
  </si>
  <si>
    <t>TE 90/COTOVELO 90/LUVA 3000COTOVELO 45</t>
  </si>
  <si>
    <t>32 a 38, 40, 41, 43 a 45</t>
  </si>
  <si>
    <t>0004598 serie 000</t>
  </si>
  <si>
    <t>FLANGE WN/CEGO/SW</t>
  </si>
  <si>
    <t>00004598 serie 000</t>
  </si>
  <si>
    <t>LUVA 6000/BUJAO SEXT</t>
  </si>
  <si>
    <t>25 e 29</t>
  </si>
  <si>
    <t>000004598 serie 000</t>
  </si>
  <si>
    <t>NIPLE RED/RED CONC</t>
  </si>
  <si>
    <t>9, 11, 28 e 42</t>
  </si>
  <si>
    <t>0000004598 serie 000</t>
  </si>
  <si>
    <t>8, 10, 12 a 24, 26 e 27</t>
  </si>
  <si>
    <t>4599 serie 000</t>
  </si>
  <si>
    <t>04599 serie 000</t>
  </si>
  <si>
    <t>4605 serie 000</t>
  </si>
  <si>
    <t>04605 serie 000</t>
  </si>
  <si>
    <t>004605 serie 000</t>
  </si>
  <si>
    <t>4610 serie 000</t>
  </si>
  <si>
    <t>CURVA 45/90</t>
  </si>
  <si>
    <t>4611 serie 000</t>
  </si>
  <si>
    <t>5116 serie 001</t>
  </si>
  <si>
    <t>BASE S110 AL</t>
  </si>
  <si>
    <t>CHAPINHA/MOL/CURVA</t>
  </si>
  <si>
    <t>05116 serie 001</t>
  </si>
  <si>
    <t>5906 serie 000</t>
  </si>
  <si>
    <t>PAINEL EMERGENCIA</t>
  </si>
  <si>
    <t>TREXCON</t>
  </si>
  <si>
    <t>04039451000193</t>
  </si>
  <si>
    <t>6939 serie 001</t>
  </si>
  <si>
    <t>COTOVELO 45/LUVA</t>
  </si>
  <si>
    <t>CONC FLG</t>
  </si>
  <si>
    <t>06939 serie 001</t>
  </si>
  <si>
    <t>006939 serie 001</t>
  </si>
  <si>
    <t>COUPLING SW ENDS</t>
  </si>
  <si>
    <t>6943 serie 001</t>
  </si>
  <si>
    <t>TUBO S/ COSTURA</t>
  </si>
  <si>
    <t>06943 serie 001</t>
  </si>
  <si>
    <t>006943 serie 001</t>
  </si>
  <si>
    <t>0006943 serie 001</t>
  </si>
  <si>
    <t>ENCAIXE</t>
  </si>
  <si>
    <t>6944 serie 001</t>
  </si>
  <si>
    <t>6975 serie 001</t>
  </si>
  <si>
    <t>TUBO RET QUADRAD</t>
  </si>
  <si>
    <t>SP ACOS</t>
  </si>
  <si>
    <t>42480108000179</t>
  </si>
  <si>
    <t>7436 serie 001</t>
  </si>
  <si>
    <t>PORTA CLASSE LAMINADO/PINTADO</t>
  </si>
  <si>
    <t>TECNOLITE</t>
  </si>
  <si>
    <t>01017274000156</t>
  </si>
  <si>
    <t>7512 serie 001</t>
  </si>
  <si>
    <t>PAINEL TETO/ANTEPARA/DIVISORIA</t>
  </si>
  <si>
    <t>RTA</t>
  </si>
  <si>
    <t>7889 serie 001</t>
  </si>
  <si>
    <t>CARREGADOR DE ACUMULADOR</t>
  </si>
  <si>
    <t>00429640000111</t>
  </si>
  <si>
    <t>10133 serie 001</t>
  </si>
  <si>
    <t>PORTA DE INSPEÇAO EM ALUMINIO</t>
  </si>
  <si>
    <t>ISOLARE</t>
  </si>
  <si>
    <t>08691720000152</t>
  </si>
  <si>
    <t>11588 serie 001</t>
  </si>
  <si>
    <t>011588 serie 001</t>
  </si>
  <si>
    <t>MODULO DE BORRACHA PARA VEDACAO</t>
  </si>
  <si>
    <t>3, 4, 8, 11, 12, 14 a 17 e 19</t>
  </si>
  <si>
    <t>LUBRIFICANTE DE SEBO</t>
  </si>
  <si>
    <t>0011588 serie 001</t>
  </si>
  <si>
    <t>PLACA DE FIXAÇAO</t>
  </si>
  <si>
    <t>10 e 20</t>
  </si>
  <si>
    <t>00011588 serie 001</t>
  </si>
  <si>
    <t>1, 2, 5 a 7, 13 e 18</t>
  </si>
  <si>
    <t>11658 serie 001</t>
  </si>
  <si>
    <t>011658 serie 001</t>
  </si>
  <si>
    <t>MODELO DE BORRACHA PARA VEDACAO</t>
  </si>
  <si>
    <t>2, 3, 5, 6, 9 a 11</t>
  </si>
  <si>
    <t>0011658 serie 001</t>
  </si>
  <si>
    <t>PLACA DE FIXACAO</t>
  </si>
  <si>
    <t>4 e 8</t>
  </si>
  <si>
    <t>00011658 serie 001</t>
  </si>
  <si>
    <t>MOLDURA EM ACO CARBONO</t>
  </si>
  <si>
    <t>11686 serie 001</t>
  </si>
  <si>
    <t>13325 serie 001</t>
  </si>
  <si>
    <t>TARUGO PTFE</t>
  </si>
  <si>
    <t>13830 serie 001</t>
  </si>
  <si>
    <t>THERMOPLASTIC PLATE FOR U BOLT</t>
  </si>
  <si>
    <t>13831 serie 001</t>
  </si>
  <si>
    <t>THERMOPLASTIC PLATE U BOLT</t>
  </si>
  <si>
    <t>14114 serie 001</t>
  </si>
  <si>
    <t>PLACA DESLIZANTE/APOIO</t>
  </si>
  <si>
    <t>14232 serie 001</t>
  </si>
  <si>
    <t>THERMOPLASTIC PLATE</t>
  </si>
  <si>
    <t>14368 serie 001</t>
  </si>
  <si>
    <t>VALVULA ESFERA</t>
  </si>
  <si>
    <t>SMART</t>
  </si>
  <si>
    <t>04971788000134</t>
  </si>
  <si>
    <t>14497 serie 001</t>
  </si>
  <si>
    <t>14667 serie 001</t>
  </si>
  <si>
    <t>VALVULA GAVETA</t>
  </si>
  <si>
    <t>15075 serie 001</t>
  </si>
  <si>
    <t>VALVULA RETENCAO PISTAO</t>
  </si>
  <si>
    <t>YDF</t>
  </si>
  <si>
    <t>13, 16 e 17</t>
  </si>
  <si>
    <t>10657791000180</t>
  </si>
  <si>
    <t>015075 serie 001</t>
  </si>
  <si>
    <t>10 a 14</t>
  </si>
  <si>
    <t>0015075 serie 001</t>
  </si>
  <si>
    <t>1 a 9, 18 e 19</t>
  </si>
  <si>
    <t>15207 serie 001</t>
  </si>
  <si>
    <t>COTOVELO 45</t>
  </si>
  <si>
    <t>015207 serie 001</t>
  </si>
  <si>
    <t>15208 serie 001</t>
  </si>
  <si>
    <t>LUVA/COTOVELO 90/LUVA/BUJAO</t>
  </si>
  <si>
    <t>1, 4 a 7</t>
  </si>
  <si>
    <t>015208 serie 001</t>
  </si>
  <si>
    <t>CURVA 90/45</t>
  </si>
  <si>
    <t>16305 serie 001</t>
  </si>
  <si>
    <t>PARAFUSO ZINCO NIQUEL</t>
  </si>
  <si>
    <t>3, 6, 11 a 13, 15, 16 e 18</t>
  </si>
  <si>
    <t>016305 serie 001</t>
  </si>
  <si>
    <t>PORCA SEXT ZINCO NIQUEL</t>
  </si>
  <si>
    <t>1, 4, 14, 17, 19 e 20</t>
  </si>
  <si>
    <t>0016305 serie 001</t>
  </si>
  <si>
    <t>5 e 7</t>
  </si>
  <si>
    <t>00016305 serie 001</t>
  </si>
  <si>
    <t>2, 8 a 10</t>
  </si>
  <si>
    <t>16797 serie 001</t>
  </si>
  <si>
    <t>PARAFUSO SEXTAVADO</t>
  </si>
  <si>
    <t>16 e 17</t>
  </si>
  <si>
    <t>016797 serie 001</t>
  </si>
  <si>
    <t>PORCA SEXTAVADA</t>
  </si>
  <si>
    <t>1, 4, 6, 8, 15</t>
  </si>
  <si>
    <t>0016797 serie 001</t>
  </si>
  <si>
    <t>GRMAPO TIPO U</t>
  </si>
  <si>
    <t>2, 3, 5, 7, 9, 10 a 14</t>
  </si>
  <si>
    <t>16798 serie 001</t>
  </si>
  <si>
    <t>1, 2, 5 e 7</t>
  </si>
  <si>
    <t>016798 serie 001</t>
  </si>
  <si>
    <t>GRAMPO TIPO U</t>
  </si>
  <si>
    <t>3, 4, 6 e 8</t>
  </si>
  <si>
    <t>16878 serie 001</t>
  </si>
  <si>
    <t>16882 serie 001</t>
  </si>
  <si>
    <t>016882 serie 001</t>
  </si>
  <si>
    <t>7, 12 a 16 e 18</t>
  </si>
  <si>
    <t>0016882 serie 001</t>
  </si>
  <si>
    <t>5, 6, 8 a 11 e 17</t>
  </si>
  <si>
    <t>17433 serie 001</t>
  </si>
  <si>
    <t>CORRIMAO DE PAREDE COM BERCINHO</t>
  </si>
  <si>
    <t>17752 serie 001</t>
  </si>
  <si>
    <t>RAMPA REMOVIVEL</t>
  </si>
  <si>
    <t>21225 serie 001</t>
  </si>
  <si>
    <t>021225 serie 001</t>
  </si>
  <si>
    <t>21360 serie 000</t>
  </si>
  <si>
    <t>21730 serie 000</t>
  </si>
  <si>
    <t>21361 serie 000</t>
  </si>
  <si>
    <t>21731 serie 000</t>
  </si>
  <si>
    <t>REDONDO LISO</t>
  </si>
  <si>
    <t>16304 serie 001</t>
  </si>
  <si>
    <t>GRAMPO U COM 4 PORCAS</t>
  </si>
  <si>
    <t>17307 serie 001</t>
  </si>
  <si>
    <t>GRAMPO COM 4 PORCAS</t>
  </si>
  <si>
    <t>4168 serie 001</t>
  </si>
  <si>
    <t>VAUVULA ESFERA</t>
  </si>
  <si>
    <t>07695648000179</t>
  </si>
  <si>
    <t>INDUSVALVES</t>
  </si>
  <si>
    <t>54858055000166</t>
  </si>
  <si>
    <t>0003959 serie 001</t>
  </si>
  <si>
    <t>LAVA DE OLHOS</t>
  </si>
  <si>
    <t>003959 serie 001</t>
  </si>
  <si>
    <t>BRACO DE EXTRACAO DE BANCADA</t>
  </si>
  <si>
    <t>03959 serie 001</t>
  </si>
  <si>
    <t>CAPOTA DE POLIPROPILENO PARA ANALISE ORGANICA PH</t>
  </si>
  <si>
    <t>3959 serie 001</t>
  </si>
  <si>
    <t>ARMARIOS DE ARMAZENAMENTO PARA ITENS EEBD</t>
  </si>
  <si>
    <t>0003958 serie 001</t>
  </si>
  <si>
    <t>EXTINTORES DE INCENDIO PORTATEIS 6KG/ TIPO ABC</t>
  </si>
  <si>
    <t>003958 serie 001</t>
  </si>
  <si>
    <t>FILTRO DE AGUA POTAVEL - FILTRAGEM EM DOIS ESTAGIOS PARA DOIS TIPOS DE CART</t>
  </si>
  <si>
    <t>03958 serie 001</t>
  </si>
  <si>
    <t>CAPELA PARA ANALISE DE ORGANICOS</t>
  </si>
  <si>
    <t>3958 serie 001</t>
  </si>
  <si>
    <t>COBERTORES DE FOGO</t>
  </si>
  <si>
    <t>0000000003934 serie 001</t>
  </si>
  <si>
    <t>DUCHAS, TORNEIRA E ACABAMENTO</t>
  </si>
  <si>
    <t>1, 9, 12, 14</t>
  </si>
  <si>
    <t>000000003934 serie 001</t>
  </si>
  <si>
    <t>VALVULA PARA LAVATORIO</t>
  </si>
  <si>
    <t>00000003934 serie 001</t>
  </si>
  <si>
    <t>CABIDE DUPLO</t>
  </si>
  <si>
    <t>0000003934 serie 001</t>
  </si>
  <si>
    <t>SIFAO CROMADO</t>
  </si>
  <si>
    <t>000003934 serie 001</t>
  </si>
  <si>
    <t>ACABAMENTO DE RALO EM ACO INOX ESCOVADO</t>
  </si>
  <si>
    <t>00003934 serie 001</t>
  </si>
  <si>
    <t>DISPENSERS E BARRA DE APOIO</t>
  </si>
  <si>
    <t>2, 3, 10 e 13</t>
  </si>
  <si>
    <t>METRO QUADRADO</t>
  </si>
  <si>
    <t>3934 serie 001</t>
  </si>
  <si>
    <t>CONEXOES FLEXIVEIS PARA LAVATORIO</t>
  </si>
  <si>
    <t>03724 serie 000</t>
  </si>
  <si>
    <t>03146 serie 001</t>
  </si>
  <si>
    <t>PORCAS</t>
  </si>
  <si>
    <t>1, 3 ao 6 e 8</t>
  </si>
  <si>
    <t>3146 serie 001</t>
  </si>
  <si>
    <t>PARAF. CAB. SEXT. ROSCA INTEIRA</t>
  </si>
  <si>
    <t>2 e 7</t>
  </si>
  <si>
    <t>2953 serie 001</t>
  </si>
  <si>
    <t>Cabo de Potencia Naval</t>
  </si>
  <si>
    <t>2952 serie 001</t>
  </si>
  <si>
    <t>2918 serie 001</t>
  </si>
  <si>
    <t>2827 serie 001</t>
  </si>
  <si>
    <t>BARRA ROSCADA DIN</t>
  </si>
  <si>
    <t>2758 serie 001</t>
  </si>
  <si>
    <t>Cabo de Potencia Naval Fire Resistant</t>
  </si>
  <si>
    <t>2757 serie 001</t>
  </si>
  <si>
    <t>Cabo de Potencia Naval, com baixa emissao de fumaca e não halogenado</t>
  </si>
  <si>
    <t>2606 serie 001</t>
  </si>
  <si>
    <t>EBR</t>
  </si>
  <si>
    <t>2595 serie 001</t>
  </si>
  <si>
    <t>2560 serie 001</t>
  </si>
  <si>
    <t>PARAFUSOS</t>
  </si>
  <si>
    <t>02516 serie 001</t>
  </si>
  <si>
    <t>2516 serie 001</t>
  </si>
  <si>
    <t>BARRA ROSCADA E PARAFUSOS</t>
  </si>
  <si>
    <t>5 ao 10</t>
  </si>
  <si>
    <t>2453 serie 001</t>
  </si>
  <si>
    <t>PRENSA CABO</t>
  </si>
  <si>
    <t>2426 serie 001</t>
  </si>
  <si>
    <t>PRENSA CABO EM INOX</t>
  </si>
  <si>
    <t>2120 serie 001</t>
  </si>
  <si>
    <t>PAINEL</t>
  </si>
  <si>
    <t>FRANCIELE MACHADO</t>
  </si>
  <si>
    <t>1726 serie 001</t>
  </si>
  <si>
    <t>Cavilha/Pino rosc.</t>
  </si>
  <si>
    <t>65000655001691</t>
  </si>
  <si>
    <t>HILTI</t>
  </si>
  <si>
    <t>1619 serie 001</t>
  </si>
  <si>
    <t>Conector eletrico</t>
  </si>
  <si>
    <t>1223 serie 001</t>
  </si>
  <si>
    <t>LENCOL DE BORRACHA DE SILICONE VERMELHO</t>
  </si>
  <si>
    <t>1222 serie 001</t>
  </si>
  <si>
    <t>1221 serie 001</t>
  </si>
  <si>
    <t>1220 serie 001</t>
  </si>
  <si>
    <t xml:space="preserve">LENCOL DE BORRACHA NEOPRENE PRETO </t>
  </si>
  <si>
    <t>892 serie 001</t>
  </si>
  <si>
    <t>CB 125 CE NV 3 C X 2,5MM2 XLPE IH SHF2 PT
0.6/1KV 90G CL5</t>
  </si>
  <si>
    <t>748 serie 001</t>
  </si>
  <si>
    <t>737 serie 001</t>
  </si>
  <si>
    <t>TAG: EBO9019-FABSTO-001 - FABRICACAO DE
STOOL</t>
  </si>
  <si>
    <t>730 serie 001</t>
  </si>
  <si>
    <t>ESTRTURA METALICA</t>
  </si>
  <si>
    <t>705 serie 001</t>
  </si>
  <si>
    <t>682 serie 001</t>
  </si>
  <si>
    <t>639 serie 001</t>
  </si>
  <si>
    <t>552 serie 001</t>
  </si>
  <si>
    <t>503 serie 001</t>
  </si>
  <si>
    <t>488 serie 001</t>
  </si>
  <si>
    <t>436 serie 001</t>
  </si>
  <si>
    <t>14 serie 001</t>
  </si>
  <si>
    <t>11 serie 001</t>
  </si>
  <si>
    <t>PF PEN AA</t>
  </si>
  <si>
    <t>9 serie 001</t>
  </si>
  <si>
    <t>23208 serie 001</t>
  </si>
  <si>
    <t>TUBO A790</t>
  </si>
  <si>
    <t>ACOS VITAL</t>
  </si>
  <si>
    <t>23440235000108</t>
  </si>
  <si>
    <t>22825 serie 000</t>
  </si>
  <si>
    <t>TUBO RED SEM COSTURA</t>
  </si>
  <si>
    <t>PSA</t>
  </si>
  <si>
    <t>19667950000100</t>
  </si>
  <si>
    <t>24087 serie 001</t>
  </si>
  <si>
    <t>CONECTOR FEMEA/MACHO</t>
  </si>
  <si>
    <t>2, 5, 7 e 10</t>
  </si>
  <si>
    <t>024087 serie 001</t>
  </si>
  <si>
    <t>ABRACADEIRA INOX</t>
  </si>
  <si>
    <t>1 e 6</t>
  </si>
  <si>
    <t>0024087 serie 001</t>
  </si>
  <si>
    <t>ELETRODUTO FLEXIVEL/A-C GALVANIZADO A FOGO</t>
  </si>
  <si>
    <t>3, 4, 8 e 9</t>
  </si>
  <si>
    <t>27628 serie 001</t>
  </si>
  <si>
    <t>FECHO INOX/ENGATE INOX</t>
  </si>
  <si>
    <t>27692 serie 001</t>
  </si>
  <si>
    <t>33361 serie 001</t>
  </si>
  <si>
    <t>34155 serie 002</t>
  </si>
  <si>
    <t>34212 serie 002</t>
  </si>
  <si>
    <t>9, 10 e 12</t>
  </si>
  <si>
    <t>034212 serie 002</t>
  </si>
  <si>
    <t>6 a 8 e 14</t>
  </si>
  <si>
    <t>0034212 serie 002</t>
  </si>
  <si>
    <t>1, 11 e 13</t>
  </si>
  <si>
    <t>00034212 serie 002</t>
  </si>
  <si>
    <t>000034212 serie 002</t>
  </si>
  <si>
    <t>34307 serie 002</t>
  </si>
  <si>
    <t>34704 serie 002</t>
  </si>
  <si>
    <t>034704 serie 002</t>
  </si>
  <si>
    <t>3 a 4</t>
  </si>
  <si>
    <t>35111 serie 002</t>
  </si>
  <si>
    <t>CHAPA A572</t>
  </si>
  <si>
    <t>2, 4 e 5</t>
  </si>
  <si>
    <t>035111 serie 002</t>
  </si>
  <si>
    <t>CHAPA ASTM</t>
  </si>
  <si>
    <t>35186 serie 002</t>
  </si>
  <si>
    <t>35282 serie 002</t>
  </si>
  <si>
    <t>35300 serie 002</t>
  </si>
  <si>
    <t>35321 serie 002</t>
  </si>
  <si>
    <t>35345 serie 002</t>
  </si>
  <si>
    <t>35517 serie 002</t>
  </si>
  <si>
    <t>35532 serie 002</t>
  </si>
  <si>
    <t>35647 serie 002</t>
  </si>
  <si>
    <t>35657 serie 002</t>
  </si>
  <si>
    <t>6, 7, 9 e 10</t>
  </si>
  <si>
    <t>035657 serie 002</t>
  </si>
  <si>
    <t>0035657 serie 002</t>
  </si>
  <si>
    <t>1 e 8</t>
  </si>
  <si>
    <t>00035657 serie 002</t>
  </si>
  <si>
    <t>35780 serie 002</t>
  </si>
  <si>
    <t>36182 serie 002</t>
  </si>
  <si>
    <t>36236 serie 002</t>
  </si>
  <si>
    <t>036236 serie 002</t>
  </si>
  <si>
    <t>REDUCAO CONC</t>
  </si>
  <si>
    <t>0036236 serie 002</t>
  </si>
  <si>
    <t>36277 serie 002</t>
  </si>
  <si>
    <t>036277 serie 002</t>
  </si>
  <si>
    <t>0036277 serie 002</t>
  </si>
  <si>
    <t>00036277 serie 002</t>
  </si>
  <si>
    <t>000036277 serie 002</t>
  </si>
  <si>
    <t>36553 serie 002</t>
  </si>
  <si>
    <t>036553 serie 002</t>
  </si>
  <si>
    <t>36704 serie 002</t>
  </si>
  <si>
    <t>036704 serie 002</t>
  </si>
  <si>
    <t>36748 serie 002</t>
  </si>
  <si>
    <t>36751 serie 002</t>
  </si>
  <si>
    <t>036751 serie 002</t>
  </si>
  <si>
    <t>36803 serie 002</t>
  </si>
  <si>
    <t>036803 serie 002</t>
  </si>
  <si>
    <t>0036803 serie 002</t>
  </si>
  <si>
    <t>00036803 serie 002</t>
  </si>
  <si>
    <t>CANTONEIRA 3/8</t>
  </si>
  <si>
    <t>36805 serie 002</t>
  </si>
  <si>
    <t>036805 serie 002</t>
  </si>
  <si>
    <t>0036805 serie 002</t>
  </si>
  <si>
    <t>36842 serie 002</t>
  </si>
  <si>
    <t>1 a 3 e 6</t>
  </si>
  <si>
    <t>036842 serie 002</t>
  </si>
  <si>
    <t>0036842 serie 002</t>
  </si>
  <si>
    <t>36894 serie 002</t>
  </si>
  <si>
    <t>37085 serie 002</t>
  </si>
  <si>
    <t>CHAPA XADREZ</t>
  </si>
  <si>
    <t>37091 serie 002</t>
  </si>
  <si>
    <t>4, 5 e 9</t>
  </si>
  <si>
    <t>037091 serie 002</t>
  </si>
  <si>
    <t>2, 3 e 10</t>
  </si>
  <si>
    <t>0037091 serie 002</t>
  </si>
  <si>
    <t>6 a 8</t>
  </si>
  <si>
    <t>00037091 serie 002</t>
  </si>
  <si>
    <t>37098 serie 002</t>
  </si>
  <si>
    <t>PERFIL TEE</t>
  </si>
  <si>
    <t>37142 serie 002</t>
  </si>
  <si>
    <t>037142 serie 002</t>
  </si>
  <si>
    <t>CHAPA 5/8-1/2</t>
  </si>
  <si>
    <t>37273 serie 002</t>
  </si>
  <si>
    <t>037273 serie 002</t>
  </si>
  <si>
    <t>0037273 serie 002</t>
  </si>
  <si>
    <t>00037273 serie 002</t>
  </si>
  <si>
    <t>37317 serie 002</t>
  </si>
  <si>
    <t>BOBINA</t>
  </si>
  <si>
    <t>37518 serie 002</t>
  </si>
  <si>
    <t>37543 serie 002</t>
  </si>
  <si>
    <t>CANTONEIRA GALVANIZADO</t>
  </si>
  <si>
    <t>37575 serie 002</t>
  </si>
  <si>
    <t>037575 serie 002</t>
  </si>
  <si>
    <t>0037575 serie 002</t>
  </si>
  <si>
    <t>37581 serie 002</t>
  </si>
  <si>
    <t>037581 serie 002</t>
  </si>
  <si>
    <t>37602 serie 002</t>
  </si>
  <si>
    <t>037602 serie 002</t>
  </si>
  <si>
    <t>0037602 serie 002</t>
  </si>
  <si>
    <t>37603 serie 002</t>
  </si>
  <si>
    <t>037603 serie 002</t>
  </si>
  <si>
    <t>0037603 serie 002</t>
  </si>
  <si>
    <t>CHAPA 3/8 A572</t>
  </si>
  <si>
    <t>37629 serie 002</t>
  </si>
  <si>
    <t>37645 serie 002</t>
  </si>
  <si>
    <t>037645 serie 002</t>
  </si>
  <si>
    <t>37648 serie 002</t>
  </si>
  <si>
    <t>CANTONEIRA GALV</t>
  </si>
  <si>
    <t>37650 serie 002</t>
  </si>
  <si>
    <t>37740 serie 002</t>
  </si>
  <si>
    <t>037740 serie 002</t>
  </si>
  <si>
    <t>37742 serie 002</t>
  </si>
  <si>
    <t>037742 serie 002</t>
  </si>
  <si>
    <t>37771 serie 002</t>
  </si>
  <si>
    <t>37798 serie 002</t>
  </si>
  <si>
    <t>037798 serie 002</t>
  </si>
  <si>
    <t>37975 serie 002</t>
  </si>
  <si>
    <t>037975 serie 002</t>
  </si>
  <si>
    <t>3, 5 e 7</t>
  </si>
  <si>
    <t>0037975 serie 002</t>
  </si>
  <si>
    <t>1, 2 e 10</t>
  </si>
  <si>
    <t>00037975 serie 002</t>
  </si>
  <si>
    <t>4 e 9</t>
  </si>
  <si>
    <t>000037975 serie 002</t>
  </si>
  <si>
    <t>37976 serie 002</t>
  </si>
  <si>
    <t>037976 serie 002</t>
  </si>
  <si>
    <t>0037976 serie 002</t>
  </si>
  <si>
    <t>38044 serie 002</t>
  </si>
  <si>
    <t>CHAPA XADREZ GALV.FOGO</t>
  </si>
  <si>
    <t>38056 serie 002</t>
  </si>
  <si>
    <t>FERRO CHATO GALV.FOGO</t>
  </si>
  <si>
    <t>038056 serie 002</t>
  </si>
  <si>
    <t>38134 serie 002</t>
  </si>
  <si>
    <t>38295 serie 002</t>
  </si>
  <si>
    <t>38300 serie 001</t>
  </si>
  <si>
    <t>POR. SEXT.</t>
  </si>
  <si>
    <t>038300 serie 001</t>
  </si>
  <si>
    <t>AR. LISA</t>
  </si>
  <si>
    <t>0038300 serie 001</t>
  </si>
  <si>
    <t>BARRA ROSC.</t>
  </si>
  <si>
    <t>38331 serie 002</t>
  </si>
  <si>
    <t xml:space="preserve">TUBO SCH </t>
  </si>
  <si>
    <t>038331 serie 002</t>
  </si>
  <si>
    <t>38332 serie 002</t>
  </si>
  <si>
    <t>38505 serie 002</t>
  </si>
  <si>
    <t>FLANGE PESCOCO</t>
  </si>
  <si>
    <t>REDONDO LAM</t>
  </si>
  <si>
    <t>38900 serie 002</t>
  </si>
  <si>
    <t>39140 serie 002</t>
  </si>
  <si>
    <t>039140 serie 002</t>
  </si>
  <si>
    <t>39144 serie 002</t>
  </si>
  <si>
    <t>039144 serie 002</t>
  </si>
  <si>
    <t>39184 serie 002</t>
  </si>
  <si>
    <t>039184 serie 002</t>
  </si>
  <si>
    <t>39214 serie 002</t>
  </si>
  <si>
    <t>TAMPAO CAP SCH</t>
  </si>
  <si>
    <t>39228 serie 002</t>
  </si>
  <si>
    <t>039228 serie 002</t>
  </si>
  <si>
    <t>39279 serie 002</t>
  </si>
  <si>
    <t>39287 serie 002</t>
  </si>
  <si>
    <t>039287 serie 002</t>
  </si>
  <si>
    <t>39898 serie 002</t>
  </si>
  <si>
    <t>39987 serie 002</t>
  </si>
  <si>
    <t>039987 serie 002</t>
  </si>
  <si>
    <t>40062 serie 002</t>
  </si>
  <si>
    <t>PERFIL U DOBR</t>
  </si>
  <si>
    <t>40089 serie 002</t>
  </si>
  <si>
    <t>CHAPA FQ</t>
  </si>
  <si>
    <t>040089 serie 002</t>
  </si>
  <si>
    <t>40139 serie 002</t>
  </si>
  <si>
    <t>040139 serie 002</t>
  </si>
  <si>
    <t>40140 serie 002</t>
  </si>
  <si>
    <t>40175 serie 002</t>
  </si>
  <si>
    <t>040175 serie 002</t>
  </si>
  <si>
    <t>TUBO STD</t>
  </si>
  <si>
    <t>40234 serie 002</t>
  </si>
  <si>
    <t>040234 serie 002</t>
  </si>
  <si>
    <t>0040234 serie 002</t>
  </si>
  <si>
    <t>00040234 serie 002</t>
  </si>
  <si>
    <t>40297 serie 002</t>
  </si>
  <si>
    <t>TUBO INOX</t>
  </si>
  <si>
    <t>40419 serie 002</t>
  </si>
  <si>
    <t>VIGA U ALMA</t>
  </si>
  <si>
    <t>40436 serie 002</t>
  </si>
  <si>
    <t xml:space="preserve">FERRO CHATO </t>
  </si>
  <si>
    <t>040436 serie 002</t>
  </si>
  <si>
    <t>0040436 serie 002</t>
  </si>
  <si>
    <t>2, 7 e 9</t>
  </si>
  <si>
    <t>00040436 serie 002</t>
  </si>
  <si>
    <t>000040436 serie 002</t>
  </si>
  <si>
    <t>5, 6 e 11</t>
  </si>
  <si>
    <t>0000040436 serie 002</t>
  </si>
  <si>
    <t>40438 serie 002</t>
  </si>
  <si>
    <t>040438 serie 002</t>
  </si>
  <si>
    <t>0040438 serie 002</t>
  </si>
  <si>
    <t>00040438 serie 002</t>
  </si>
  <si>
    <t>40667 serie 001</t>
  </si>
  <si>
    <t>42338 serie 001</t>
  </si>
  <si>
    <t>42339 serie 001</t>
  </si>
  <si>
    <t>42340 serie 001</t>
  </si>
  <si>
    <t>042340 serie 001</t>
  </si>
  <si>
    <t>43837 serie 001</t>
  </si>
  <si>
    <t>P. AA CH.</t>
  </si>
  <si>
    <t>043837 serie 001</t>
  </si>
  <si>
    <t>GRAMPO U P/TUBO 4 C/ROSCA</t>
  </si>
  <si>
    <t>0043837 serie 001</t>
  </si>
  <si>
    <t>3 ao 8</t>
  </si>
  <si>
    <t>44674 serie 001</t>
  </si>
  <si>
    <t>P. RM PAN. C/PH</t>
  </si>
  <si>
    <t>44796 serie 001</t>
  </si>
  <si>
    <t>44863 serie 001</t>
  </si>
  <si>
    <t>AR LISA e DENTADA</t>
  </si>
  <si>
    <t>1, 8 e 9</t>
  </si>
  <si>
    <t>044863 serie 001</t>
  </si>
  <si>
    <t>POR. SEXT INOX</t>
  </si>
  <si>
    <t>0044863 serie 001</t>
  </si>
  <si>
    <t>AR PRESAO</t>
  </si>
  <si>
    <t>00044863 serie 001</t>
  </si>
  <si>
    <t>000044863 serie 001</t>
  </si>
  <si>
    <t>PAR. CAB.</t>
  </si>
  <si>
    <t>5 ao 7</t>
  </si>
  <si>
    <t>45567 serie 001</t>
  </si>
  <si>
    <t>47474 serie 001</t>
  </si>
  <si>
    <t>GRAMPO U P/TUBO</t>
  </si>
  <si>
    <t>047474 serie 001</t>
  </si>
  <si>
    <t>P. SEXT RI</t>
  </si>
  <si>
    <t>47759 serie 001</t>
  </si>
  <si>
    <t>PAR CAB. SEXT. ROSCA INTEIRA</t>
  </si>
  <si>
    <t>047759 serie 001</t>
  </si>
  <si>
    <t>PORTA SEXTAVADA</t>
  </si>
  <si>
    <t>47783 serie 001</t>
  </si>
  <si>
    <t>047783 serie 001</t>
  </si>
  <si>
    <t>AR. DENTADA EXT.</t>
  </si>
  <si>
    <t>49162 serie 001</t>
  </si>
  <si>
    <t>PAR. CAB. SEXT</t>
  </si>
  <si>
    <t>49658 serie 001</t>
  </si>
  <si>
    <t>50336 serie 001</t>
  </si>
  <si>
    <t>050336 serie 001</t>
  </si>
  <si>
    <t>AR. DENTADA</t>
  </si>
  <si>
    <t>50339 serie 001</t>
  </si>
  <si>
    <t>050339 serie 001</t>
  </si>
  <si>
    <t>1, 3 ao 6</t>
  </si>
  <si>
    <t>51130 serie 001</t>
  </si>
  <si>
    <t>PARAFUSO OLHAL</t>
  </si>
  <si>
    <t>51438 serie 001</t>
  </si>
  <si>
    <t>63029 serie 005</t>
  </si>
  <si>
    <t>AGH</t>
  </si>
  <si>
    <t>63030 serie 005</t>
  </si>
  <si>
    <t>67102 serie 001</t>
  </si>
  <si>
    <t>COD. 34734 - INOX 316 - 100X30X1,0MM - DIGITAL
UV GRAVADO</t>
  </si>
  <si>
    <t>ML FAZAN</t>
  </si>
  <si>
    <t>85027837000187</t>
  </si>
  <si>
    <t>68161 serie 001</t>
  </si>
  <si>
    <t>DIGITAL UV GRAVACAO QUIMICA</t>
  </si>
  <si>
    <t>68162 serie 001</t>
  </si>
  <si>
    <t>DIGITAL UV GRAVADO</t>
  </si>
  <si>
    <t>71225 serie 001</t>
  </si>
  <si>
    <t>Eletrodos revestidos exteriormente para soldar arco</t>
  </si>
  <si>
    <t>voestalpine</t>
  </si>
  <si>
    <t>71462 serie 001</t>
  </si>
  <si>
    <t>71753 serie 001</t>
  </si>
  <si>
    <t>Fios revestidos interiormente para soldar arco</t>
  </si>
  <si>
    <t>071753 serie 001</t>
  </si>
  <si>
    <t>071755 serie 001</t>
  </si>
  <si>
    <t>Fios revestidos interior mente para soldar a arco</t>
  </si>
  <si>
    <t>71876 serie 001</t>
  </si>
  <si>
    <t>71891 serie 001</t>
  </si>
  <si>
    <t>Fios revestidos interiomente para soldar a arco</t>
  </si>
  <si>
    <t>71896 serie 001</t>
  </si>
  <si>
    <t>71946 serie 001</t>
  </si>
  <si>
    <t>Fios revstidos interiormente para soldar a arco</t>
  </si>
  <si>
    <t>72073 serie 001</t>
  </si>
  <si>
    <t>Eletrodos revestidos exteriomente para soldar a arco</t>
  </si>
  <si>
    <t>72074 serie 001</t>
  </si>
  <si>
    <t>72079 serie 001</t>
  </si>
  <si>
    <t>75697 serie 001</t>
  </si>
  <si>
    <t>Luminária LED</t>
  </si>
  <si>
    <t>POLAR</t>
  </si>
  <si>
    <t>39222187000103</t>
  </si>
  <si>
    <t>76076 serie 001</t>
  </si>
  <si>
    <t>EXIT</t>
  </si>
  <si>
    <t>77735 serie 001</t>
  </si>
  <si>
    <t>BARRIES SMART PACK COMP</t>
  </si>
  <si>
    <t>077735 serie 001</t>
  </si>
  <si>
    <t>78652 serie 001</t>
  </si>
  <si>
    <t>TANKGUARD</t>
  </si>
  <si>
    <t>078652 serie 001</t>
  </si>
  <si>
    <t>78659 serie 001</t>
  </si>
  <si>
    <t>HARDTOP XP, BARRIER SMART e JOTATEMP</t>
  </si>
  <si>
    <t>2, 3 e 7 ao 10</t>
  </si>
  <si>
    <t>078659 serie 001</t>
  </si>
  <si>
    <t>0078659 serie 001</t>
  </si>
  <si>
    <t>00078659 serie 001</t>
  </si>
  <si>
    <t>78819 serie 000</t>
  </si>
  <si>
    <t>TERMINAL TUBULAR E OLHAL AZUL</t>
  </si>
  <si>
    <t>78827 serie 001</t>
  </si>
  <si>
    <t>HARDTOP XP e PENGUARD EXPRESS</t>
  </si>
  <si>
    <t>79435 serie 000</t>
  </si>
  <si>
    <t>TERMINAL TUBULAR SIMPLES</t>
  </si>
  <si>
    <t>79787 serie 000</t>
  </si>
  <si>
    <t>GARFO AZUL</t>
  </si>
  <si>
    <t>80228 serie 000</t>
  </si>
  <si>
    <t>TERMINAL DE COMPRESSÃO</t>
  </si>
  <si>
    <t>80369 serie 000</t>
  </si>
  <si>
    <t>80473 serie 001</t>
  </si>
  <si>
    <t>MARATHON</t>
  </si>
  <si>
    <t>80714 serie 001</t>
  </si>
  <si>
    <t>HARDTOP XP e MARATHON</t>
  </si>
  <si>
    <t>81151 serie 001</t>
  </si>
  <si>
    <t>80400 serie 001</t>
  </si>
  <si>
    <t>080400 serie 001</t>
  </si>
  <si>
    <t>HARDTOP/PENGUARD/BARRIER</t>
  </si>
  <si>
    <t>3, 4, 6 a 14 e 16</t>
  </si>
  <si>
    <t>0080400 serie 001</t>
  </si>
  <si>
    <t>2, 5 e 17</t>
  </si>
  <si>
    <t>00080400 serie 001</t>
  </si>
  <si>
    <t>80991 serie 001</t>
  </si>
  <si>
    <t>080991 serie 001</t>
  </si>
  <si>
    <t>HARDTOP XP, MARATHON 550 e PENGUARD EXPRESS</t>
  </si>
  <si>
    <t>1, 4, 5, 7, 8, 10</t>
  </si>
  <si>
    <t>0080991 serie 001</t>
  </si>
  <si>
    <t>00080991 serie 001</t>
  </si>
  <si>
    <t>JOTATEMO 100</t>
  </si>
  <si>
    <t>81561 serie 001</t>
  </si>
  <si>
    <t xml:space="preserve"> 1 e 4</t>
  </si>
  <si>
    <t>2, 3 e 5 ao 7</t>
  </si>
  <si>
    <t>081561 serie 001</t>
  </si>
  <si>
    <t>81727 serie 001</t>
  </si>
  <si>
    <t>JOTACHAR JF750 XT</t>
  </si>
  <si>
    <t>081727 serie 001</t>
  </si>
  <si>
    <t>81863 serie 001</t>
  </si>
  <si>
    <t>MARATHON 550</t>
  </si>
  <si>
    <t>81963 serie 001</t>
  </si>
  <si>
    <t>081963 serie 001</t>
  </si>
  <si>
    <t>82235 serie 001</t>
  </si>
  <si>
    <t>082235 serie 001</t>
  </si>
  <si>
    <t>82405 serie 001</t>
  </si>
  <si>
    <t>082405 serie 001</t>
  </si>
  <si>
    <t>PENGUARD EXPRESS, HARDTOP XP, BARRIER SMART e JOTA RMOUR</t>
  </si>
  <si>
    <t>1 e 3 ao 20</t>
  </si>
  <si>
    <t>0082405 serie 001</t>
  </si>
  <si>
    <t>2 e 23</t>
  </si>
  <si>
    <t>00082405 serie 001</t>
  </si>
  <si>
    <t>94300 serie 000</t>
  </si>
  <si>
    <t>Massaranduba</t>
  </si>
  <si>
    <t>METRO CUBICO</t>
  </si>
  <si>
    <t>72459373000136</t>
  </si>
  <si>
    <t>96038 serie 002</t>
  </si>
  <si>
    <t>PNR-32</t>
  </si>
  <si>
    <t>ROCKFIBRAS</t>
  </si>
  <si>
    <t>109702 serie 001</t>
  </si>
  <si>
    <t>111914 serie 000</t>
  </si>
  <si>
    <t>112226 serie 000</t>
  </si>
  <si>
    <t>112557 serie 000</t>
  </si>
  <si>
    <t>113129 serie 000</t>
  </si>
  <si>
    <t>0113129 serie 000</t>
  </si>
  <si>
    <t>113382 serie 000</t>
  </si>
  <si>
    <t>113398 serie 000</t>
  </si>
  <si>
    <t>115282 serie 000</t>
  </si>
  <si>
    <t>115463 serie 000</t>
  </si>
  <si>
    <t>115621 serie 000</t>
  </si>
  <si>
    <t>121390 serie 001</t>
  </si>
  <si>
    <t>D.P.C NA BASE AI6L</t>
  </si>
  <si>
    <t>121391 serie 001</t>
  </si>
  <si>
    <t>TAMPA, FITA INOX e D.P.C. NA BASE</t>
  </si>
  <si>
    <t>0121391 serie 001</t>
  </si>
  <si>
    <t>SELO VR INOX</t>
  </si>
  <si>
    <t>121506 serie 001</t>
  </si>
  <si>
    <t>CHAPA PERFURADA</t>
  </si>
  <si>
    <t>121582 serie 001</t>
  </si>
  <si>
    <t>TAMPA ENCAIXE, C.V.E PERF NA BASE</t>
  </si>
  <si>
    <t>1 a 89</t>
  </si>
  <si>
    <t>121583 serie 001</t>
  </si>
  <si>
    <t>TAMPA/TALA</t>
  </si>
  <si>
    <t>121713 serie 001</t>
  </si>
  <si>
    <t>PARAFUSO CABECA SEXTAVADA/LENTILHA</t>
  </si>
  <si>
    <t>121785 serie 001</t>
  </si>
  <si>
    <t>122015 serie 001</t>
  </si>
  <si>
    <t>122642 serie 001</t>
  </si>
  <si>
    <t>D.P.C/C.V.I/T.V.D/TAMPA ENCAIXE</t>
  </si>
  <si>
    <t>1 a 100</t>
  </si>
  <si>
    <t>125468 serie 001</t>
  </si>
  <si>
    <t>126293 serie 001</t>
  </si>
  <si>
    <t>126912 serie 001</t>
  </si>
  <si>
    <t>127544 serie 001</t>
  </si>
  <si>
    <t>TUBO,.AÇO INOXIDAVEL</t>
  </si>
  <si>
    <t>128259 serie 001</t>
  </si>
  <si>
    <t>CILINDRO PARA AMOSTRAGEM EM AÇO INOX</t>
  </si>
  <si>
    <t>129382 serie 001</t>
  </si>
  <si>
    <t>TUBO, AÇO INOX</t>
  </si>
  <si>
    <t>136704 serie 003</t>
  </si>
  <si>
    <t>ABRACADEIRA</t>
  </si>
  <si>
    <t>STAUFF</t>
  </si>
  <si>
    <t>03279094000178</t>
  </si>
  <si>
    <t>139538 serie 003</t>
  </si>
  <si>
    <t>ABRACADEIRA/ASSEMBLED CLAMP</t>
  </si>
  <si>
    <t>ABRACADEIRA MODELO STANDARD</t>
  </si>
  <si>
    <t>TRILHO STRUT CUSHION CLAMPS</t>
  </si>
  <si>
    <t>1, 2, 4 a 6, 8 e 9</t>
  </si>
  <si>
    <t>147190 serie 001</t>
  </si>
  <si>
    <t>TB QD/RT</t>
  </si>
  <si>
    <t>TUBOS OLIVEIRA</t>
  </si>
  <si>
    <t>57424244000119</t>
  </si>
  <si>
    <t>147542 serie 001</t>
  </si>
  <si>
    <t>TB RT</t>
  </si>
  <si>
    <t>0147542 serie 001</t>
  </si>
  <si>
    <t>00147542 serie 001</t>
  </si>
  <si>
    <t>149263 serie 001</t>
  </si>
  <si>
    <t>0149263 serie 001</t>
  </si>
  <si>
    <t>152574 serie 001</t>
  </si>
  <si>
    <t>AQUECEDOR CENTRAL FLEX DIGITAL</t>
  </si>
  <si>
    <t>CARDAL</t>
  </si>
  <si>
    <t>43562859000105</t>
  </si>
  <si>
    <t>162670 serie 001</t>
  </si>
  <si>
    <t>172444 serie 001</t>
  </si>
  <si>
    <t>TUBO SC STD</t>
  </si>
  <si>
    <t>TUBO SC STD/XS</t>
  </si>
  <si>
    <t>173176 serie 001</t>
  </si>
  <si>
    <t>TUBO SC SCH</t>
  </si>
  <si>
    <t>173229 serie 001</t>
  </si>
  <si>
    <t>1, 3, 5 a 7 e 9</t>
  </si>
  <si>
    <t>0173229 serie 001</t>
  </si>
  <si>
    <t>TUBO SC XXS</t>
  </si>
  <si>
    <t>00173229 serie 001</t>
  </si>
  <si>
    <t>TUBO SC SCH/XS</t>
  </si>
  <si>
    <t>2 e 8</t>
  </si>
  <si>
    <t>000173229 serie 001</t>
  </si>
  <si>
    <t>0000173229 serie 001</t>
  </si>
  <si>
    <t>TE 90G</t>
  </si>
  <si>
    <t>00000173229 serie 001</t>
  </si>
  <si>
    <t>FLANGE CEG/WN</t>
  </si>
  <si>
    <t>10 a 17</t>
  </si>
  <si>
    <t>000000173229 serie 001</t>
  </si>
  <si>
    <t>RED EXC/TE RED/CURVA RL/TE 90G</t>
  </si>
  <si>
    <t>19, 21, 24 a 31, 34 a 38, 40, 43 a 50, 52, 54, 55, 57 e 58</t>
  </si>
  <si>
    <t>0000000173229 serie 001</t>
  </si>
  <si>
    <t>COTOVELO 90/COTOVELO 45/TE 6000/CURVA RL</t>
  </si>
  <si>
    <t>20, 22, 23, 32, 33, 39, 41, 51, 53,e 56</t>
  </si>
  <si>
    <t>173670 serie 001</t>
  </si>
  <si>
    <t>174215 serie 001</t>
  </si>
  <si>
    <t>TUBO SC</t>
  </si>
  <si>
    <t>0174215 serie 001</t>
  </si>
  <si>
    <t>00174215 serie 001</t>
  </si>
  <si>
    <t>FLANGE SW/CEGO</t>
  </si>
  <si>
    <t>000174215 serie 001</t>
  </si>
  <si>
    <t>176103 serie 001</t>
  </si>
  <si>
    <t>177033 serie 001</t>
  </si>
  <si>
    <t>0177033 serie 001</t>
  </si>
  <si>
    <t>TE 3000/COTOVELO 45/90</t>
  </si>
  <si>
    <t>22, 24 a 26</t>
  </si>
  <si>
    <t>00177033 serie 001</t>
  </si>
  <si>
    <t>FLANGE WN/SW</t>
  </si>
  <si>
    <t>000177033 serie 001</t>
  </si>
  <si>
    <t>LUVA RED/ 6000/ COTOVELO</t>
  </si>
  <si>
    <t>15 a 21 e 23</t>
  </si>
  <si>
    <t>177626 serie 001</t>
  </si>
  <si>
    <t>0177626 serie 001</t>
  </si>
  <si>
    <t>177627 serie 001</t>
  </si>
  <si>
    <t>COTOVELO 45G/CAP 6000/NIPLE LONGO</t>
  </si>
  <si>
    <t>0177627 serie 001</t>
  </si>
  <si>
    <t>NIPLE EXT/COLAR SOCKOLET</t>
  </si>
  <si>
    <t>5 a 9</t>
  </si>
  <si>
    <t>179406 serie 001</t>
  </si>
  <si>
    <t>TE 40G</t>
  </si>
  <si>
    <t>0179406 serie 001</t>
  </si>
  <si>
    <t>3 a 10</t>
  </si>
  <si>
    <t>TE RED/COLAR/RED EXC/CURVA RL</t>
  </si>
  <si>
    <t>1, 12 a 14, 16, 18, 20 a 26</t>
  </si>
  <si>
    <t>00179406 serie 001</t>
  </si>
  <si>
    <t>000179406 serie 001</t>
  </si>
  <si>
    <t>COTOVELO 45/90/LUVA 6000</t>
  </si>
  <si>
    <t>2, 15, 17 e 19</t>
  </si>
  <si>
    <t>179642 serie 001</t>
  </si>
  <si>
    <t>0179642 serie 001</t>
  </si>
  <si>
    <t>00179642 serie 001</t>
  </si>
  <si>
    <t>28 e 32</t>
  </si>
  <si>
    <t>000179642 serie 001</t>
  </si>
  <si>
    <t>180061 serie 001</t>
  </si>
  <si>
    <t>COTOVELO, TE e LUVA</t>
  </si>
  <si>
    <t>0180061 serie 001</t>
  </si>
  <si>
    <t>180973 serie 001</t>
  </si>
  <si>
    <t>181802 serie 001</t>
  </si>
  <si>
    <t>LUVA</t>
  </si>
  <si>
    <t>0181802 serie 001</t>
  </si>
  <si>
    <t>00181802 serie 001</t>
  </si>
  <si>
    <t>000181802 serie 001</t>
  </si>
  <si>
    <t>LUVA, COTOVELO, BUJAO e TE</t>
  </si>
  <si>
    <t>5 ao 13, 15 ao 17 e 19 ao 24</t>
  </si>
  <si>
    <t>181813 serie 001</t>
  </si>
  <si>
    <t>0181813 serie 001</t>
  </si>
  <si>
    <t>182292 serie 001</t>
  </si>
  <si>
    <t>VIGA SD</t>
  </si>
  <si>
    <t>5,6, 10 a 12</t>
  </si>
  <si>
    <t>0182292 serie 001</t>
  </si>
  <si>
    <t>NIPLE A160</t>
  </si>
  <si>
    <t>1 a 4, 7 a 9</t>
  </si>
  <si>
    <t>182293 serie 001</t>
  </si>
  <si>
    <t>182294 serie 001</t>
  </si>
  <si>
    <t>182295 serie 001</t>
  </si>
  <si>
    <t>183769 serie 001</t>
  </si>
  <si>
    <t>183770 serie 001</t>
  </si>
  <si>
    <t>183772 serie 001</t>
  </si>
  <si>
    <t>0183772 serie 001</t>
  </si>
  <si>
    <t>00183772 serie 001</t>
  </si>
  <si>
    <t>3 e 11</t>
  </si>
  <si>
    <t>000183772 serie 001</t>
  </si>
  <si>
    <t>V ES F.PP</t>
  </si>
  <si>
    <t>1, 2, 5 a 8</t>
  </si>
  <si>
    <t>183774 serie 001</t>
  </si>
  <si>
    <t>185070 serie 001</t>
  </si>
  <si>
    <t>CURVA RL 90G</t>
  </si>
  <si>
    <t>188465 serie 001</t>
  </si>
  <si>
    <t>191192 serie 001</t>
  </si>
  <si>
    <t>DISCO P/ GRADIL</t>
  </si>
  <si>
    <t>0191192 serie 001</t>
  </si>
  <si>
    <t>CAVILHA/PINO ROSC</t>
  </si>
  <si>
    <t>196722 serie 001</t>
  </si>
  <si>
    <t>ADITIVO PARA REJUNTAMENTO CIMENTICO</t>
  </si>
  <si>
    <t>0196722 serie 001</t>
  </si>
  <si>
    <t>ARGAMASSA COLANTE DO TIPO II</t>
  </si>
  <si>
    <t>196728 serie 001</t>
  </si>
  <si>
    <t>198707 serie 070</t>
  </si>
  <si>
    <t>PERFIL DE BORRACHA</t>
  </si>
  <si>
    <t>ESSENTRA</t>
  </si>
  <si>
    <t>56993074001011</t>
  </si>
  <si>
    <t>199333 serie 001</t>
  </si>
  <si>
    <t>200647 serie 003</t>
  </si>
  <si>
    <t>PEL TEFLON</t>
  </si>
  <si>
    <t>REWEFLON</t>
  </si>
  <si>
    <t>73212722000183</t>
  </si>
  <si>
    <t>204912 serie 001</t>
  </si>
  <si>
    <t>CAVILHA/ PINO ROSC</t>
  </si>
  <si>
    <t>0204912 serie 001</t>
  </si>
  <si>
    <t>205789 serie 001</t>
  </si>
  <si>
    <t>221859 serie 001</t>
  </si>
  <si>
    <t>JUNTA ANEL</t>
  </si>
  <si>
    <t>221860 serie 001</t>
  </si>
  <si>
    <t>221867 serie 001</t>
  </si>
  <si>
    <t>222733 serie 001</t>
  </si>
  <si>
    <t>222734 serie 001</t>
  </si>
  <si>
    <t>222736 serie 001</t>
  </si>
  <si>
    <t>0222736 serie 001</t>
  </si>
  <si>
    <t>222743 serie 001</t>
  </si>
  <si>
    <t>222744 serie 001</t>
  </si>
  <si>
    <t>222784 serie 001</t>
  </si>
  <si>
    <t>222785 serie 001</t>
  </si>
  <si>
    <t>223423 serie 001</t>
  </si>
  <si>
    <t>1 a 23, 28, 23 a 37</t>
  </si>
  <si>
    <t>0223423 serie 001</t>
  </si>
  <si>
    <t>24 a 31, 38 a 40</t>
  </si>
  <si>
    <t>223425 serie 001</t>
  </si>
  <si>
    <t>223426 serie 001</t>
  </si>
  <si>
    <t>224092 serie 001</t>
  </si>
  <si>
    <t>224093 serie 001</t>
  </si>
  <si>
    <t>224094 serie 001</t>
  </si>
  <si>
    <t>224436 serie 001</t>
  </si>
  <si>
    <t>1 ao 23</t>
  </si>
  <si>
    <t>224437 serie 001</t>
  </si>
  <si>
    <t>2 ao 7</t>
  </si>
  <si>
    <t>0224437 serie 001</t>
  </si>
  <si>
    <t>224438 serie 001</t>
  </si>
  <si>
    <t>224793 serie 001</t>
  </si>
  <si>
    <t>225053 serie 001</t>
  </si>
  <si>
    <t>225410 serie 001</t>
  </si>
  <si>
    <t>0225410 serie 001</t>
  </si>
  <si>
    <t>225411 serie 001</t>
  </si>
  <si>
    <t>0225411 serie 001</t>
  </si>
  <si>
    <t>225412 serie 001</t>
  </si>
  <si>
    <t>225413 serie 001</t>
  </si>
  <si>
    <t>225778 serie 001</t>
  </si>
  <si>
    <t>1 ao 12</t>
  </si>
  <si>
    <t>225779 serie 001</t>
  </si>
  <si>
    <t>0225779 serie 001</t>
  </si>
  <si>
    <t>226222 serie 001</t>
  </si>
  <si>
    <t>226223 serie 001</t>
  </si>
  <si>
    <t>226224 serie 001</t>
  </si>
  <si>
    <t>226225 serie 001</t>
  </si>
  <si>
    <t>226226 serie 001</t>
  </si>
  <si>
    <t>1 ao 18</t>
  </si>
  <si>
    <t>226227 serie 001</t>
  </si>
  <si>
    <t>1, 2, 4 ao 9, 11, 13, 16 ao 18 e 21 ao 23</t>
  </si>
  <si>
    <t>0226227 serie 001</t>
  </si>
  <si>
    <t>3, 10, 12 e 15</t>
  </si>
  <si>
    <t>14, 19, 20, 24 e 25</t>
  </si>
  <si>
    <t>00226227 serie 001</t>
  </si>
  <si>
    <t>228052 serie 001</t>
  </si>
  <si>
    <t>229690 serie 001</t>
  </si>
  <si>
    <t>0229690 serie 001</t>
  </si>
  <si>
    <t>00229690 serie 001</t>
  </si>
  <si>
    <t>230680 serie 001</t>
  </si>
  <si>
    <t>0230680 serie 001</t>
  </si>
  <si>
    <t>232256 serie 001</t>
  </si>
  <si>
    <t>233105 serie 001</t>
  </si>
  <si>
    <t>0233105 serie 001</t>
  </si>
  <si>
    <t>00233105 serie 001</t>
  </si>
  <si>
    <t>233106 serie 001</t>
  </si>
  <si>
    <t>0233106 serie 001</t>
  </si>
  <si>
    <t>234559 serie 001</t>
  </si>
  <si>
    <t>0234559 serie 001</t>
  </si>
  <si>
    <t>236656 serie 001</t>
  </si>
  <si>
    <t>0236656 serie 001</t>
  </si>
  <si>
    <t>4 ao 6</t>
  </si>
  <si>
    <t>237666 serie 001</t>
  </si>
  <si>
    <t>2 ao 4</t>
  </si>
  <si>
    <t>0237666 serie 001</t>
  </si>
  <si>
    <t>262584 serie 000</t>
  </si>
  <si>
    <t>TUBO TERMOCONTRATIL 13 /6,5</t>
  </si>
  <si>
    <t>72178353000197</t>
  </si>
  <si>
    <t>263205 serie 000</t>
  </si>
  <si>
    <t>ABRAC ACO INOX REVESTIDA POLIESTER</t>
  </si>
  <si>
    <t>265596 serie 000</t>
  </si>
  <si>
    <t>FRONTEC</t>
  </si>
  <si>
    <t>267549 serie 000</t>
  </si>
  <si>
    <t>ABRAC UV PRETA 300X4,8 - 100 pcs</t>
  </si>
  <si>
    <t>268854 serie 000</t>
  </si>
  <si>
    <t>268857 serie 000</t>
  </si>
  <si>
    <t>TUBO TERMOCONTRATIL</t>
  </si>
  <si>
    <t>53025227 serie 890</t>
  </si>
  <si>
    <t>TAG: DRW|01|MH4-1202 - DIVERSOS: MANILHA PARA PENDURAL MATERIAL: BARRA QUADRADA: ACO CARB</t>
  </si>
  <si>
    <t>CRISTIANO FOSSATI</t>
  </si>
  <si>
    <t>55332437 serie 890</t>
  </si>
  <si>
    <t>TAG: PLATE_SS316L_</t>
  </si>
  <si>
    <t>55333357 serie 890</t>
  </si>
  <si>
    <t>TAG: PLATE_SS316L</t>
  </si>
  <si>
    <t>55400807 serie 890</t>
  </si>
  <si>
    <t>55878114 serie 890</t>
  </si>
  <si>
    <t>TAG: PLATE_SS316L_50_50_6.3_8 - STAINLESS STEEL 316L PLATE WITH ROUNDED CORNERS R: 3MM AND</t>
  </si>
  <si>
    <t>56238839 serie 890</t>
  </si>
  <si>
    <t>TAG: PLATE_SS316L_50_100_3_14 - STAINLESS STEEL 316L PLATE WITH ROUNDED CORNERS R: 5MM AND</t>
  </si>
  <si>
    <t>1 ao 2</t>
  </si>
  <si>
    <t>56326909 serie 890</t>
  </si>
  <si>
    <t>TAG: DI-5252013 - INTERNAL SUPPLY DIFFUSERS DIFFUSERS DIMENSIONS WITHOUT FRAMEMM: 300X300</t>
  </si>
  <si>
    <t>TRAMONTINA</t>
  </si>
  <si>
    <t>CAIXA ACO INOX 316L COM 5 FUROS M20 C/2XBJ+2XBJ POLIAMIDA</t>
  </si>
  <si>
    <t>731566 serie 001</t>
  </si>
  <si>
    <t>88674080000101</t>
  </si>
  <si>
    <t>MOHAWK</t>
  </si>
  <si>
    <t>438884 serie 001</t>
  </si>
  <si>
    <t>PORCELANATO UGL 60X60 CM MINIMUM NUDE NA 60X60 A T.4456 242 Cxs - EAN 7890942110676 - Grupo de Absorcao: BIa</t>
  </si>
  <si>
    <t>86532538002963</t>
  </si>
  <si>
    <t>1558117 serie 001</t>
  </si>
  <si>
    <t>RODAPE PORCELANATO UGL 10X60 CM MINIMUM NUDE NA RS 10X60 A T.4434 210 Cxs - EAN 7890942297056 - Grupo de Absorcao: BIa</t>
  </si>
  <si>
    <t>238043 serie 001</t>
  </si>
  <si>
    <t>1 ao 20</t>
  </si>
  <si>
    <t>JUNTA CORTADA 820FF TEADIT</t>
  </si>
  <si>
    <t>260288 serie 000</t>
  </si>
  <si>
    <t>CHAPA INOX 316L 3 mm x 1240 mm x 2000 mm BQ CORTETT-m2/m2Item:1 - Seu Pedido:9919 - Vol. 886 br - Comp.30 - Emb.1-pallet</t>
  </si>
  <si>
    <t>252928 serie 000</t>
  </si>
  <si>
    <t>PERFIL PERFIL 316LX x 2 mm x 6000 mm MNA CORTETT PERFILAR</t>
  </si>
  <si>
    <t>253755 serie 000</t>
  </si>
  <si>
    <t>PERFIL PERFIL</t>
  </si>
  <si>
    <t>256319 serie 000</t>
  </si>
  <si>
    <t>TUBO S/C RED INOX 316L A-312-ID 168,28 MM x 7,11 mm x 6000 mm DECAPADO BII EDE CID Item:1 - Seu Pedido:9404 - Mat.Cliente:I24001965 - Vol.6 br - Comp.6 - Emb.1</t>
  </si>
  <si>
    <t>256322 serie 000</t>
  </si>
  <si>
    <t>TUBO C/C RED INOX 316L A-312-I 219,08 MM x 8,18 mm x 6000 mm DECAPADO BIS RAIO_X CIIItem:1 - Seu Pedido:9522 - Mat.Cliente:I24814541 - Vol.12 br - Comp.12 - Emb.2</t>
  </si>
  <si>
    <t>256324 serie 000</t>
  </si>
  <si>
    <t>TUBO S/C RED INOX 316L A-312-ID 33,4 MM x 3,38 mm x 6000 mm DECAPADO BII EDE CIDItem:1 - Seu Pedido:9382 - Vol. 84 br - Comp.84 - Emb.1-amarrado</t>
  </si>
  <si>
    <t>256328 serie 000</t>
  </si>
  <si>
    <t>TUBO C/C RED INOX 316L A-312-I 457,2 MM x 12,7 mm x 6000 mm DECAPADO BII EDE CIIItem:1 - Seu Pedido:9404- Complemento - Vol. 6 br - Comp.6 - Emb.1</t>
  </si>
  <si>
    <t>250045 serie 000</t>
  </si>
  <si>
    <t>CHAPA INOX 316L 0,8 mm x 1240 mm x 3000 mm 2B CORTETT-pcs/pcs</t>
  </si>
  <si>
    <t>0250045 serie 000</t>
  </si>
  <si>
    <t>CHAPA INOX 316L 3 mm x 1240 mm x 3000 mm BQ CORTETT-pcs/pcs</t>
  </si>
  <si>
    <t>00250045 serie 000</t>
  </si>
  <si>
    <t>BARRA RED INOX 316L-ID 9,53 MM DESC-m/m</t>
  </si>
  <si>
    <t>TUBO C/C RED INOX 316L A-312-ID 219,08 MM x 8,18 mm x 6000 mm DECAPADO BIS RAIO_X CID</t>
  </si>
  <si>
    <t>252225 serie 000</t>
  </si>
  <si>
    <t>COMERCIAL ELETRICA</t>
  </si>
  <si>
    <t>TERMINAL COMPRESSAO 25MM 1 COMPR 1 FURO</t>
  </si>
  <si>
    <t>471393 serie 002</t>
  </si>
  <si>
    <t>57158057000130</t>
  </si>
  <si>
    <t>474949 serie 002</t>
  </si>
  <si>
    <t>488593 serie 002</t>
  </si>
  <si>
    <t>PIALPLUS</t>
  </si>
  <si>
    <t>0488593 serie 002</t>
  </si>
  <si>
    <t>CAIXA DERIVACAO EMBUTIR PAREDE 4X4 AM PVC-33043619-TIGRE</t>
  </si>
  <si>
    <t>452338 serie 002</t>
  </si>
  <si>
    <t>0452338 serie 002</t>
  </si>
  <si>
    <t>TUBO TERMOENCOLHIVEL PAREDE FINA TFN21 12,7 VD/AM S/ADESIVO-TFN21 12,7-HELLERMANN</t>
  </si>
  <si>
    <t>461417 serie 002</t>
  </si>
  <si>
    <t>CONDULETE ALUMINIO FIXO TIPO E 3/4 S/ROSCA C/PINTURA CZ C/TAMPA C/2 TOM 2P+T 10A C/VEDACAO-23326-TELBRA</t>
  </si>
  <si>
    <t>461566 serie 002</t>
  </si>
  <si>
    <t>MODULO CEGO</t>
  </si>
  <si>
    <t>1 ao 7, 9 ao 14</t>
  </si>
  <si>
    <t xml:space="preserve">8, 15, 16 </t>
  </si>
  <si>
    <t>0461566 serie 002</t>
  </si>
  <si>
    <t>MODULO TOMADA REDE</t>
  </si>
  <si>
    <t>00461566 serie 002</t>
  </si>
  <si>
    <t>CAIXA DERIVACAO EMBUTIR PAREDE 4X2 AM PVC-33043554-TIGRE</t>
  </si>
  <si>
    <t>17</t>
  </si>
  <si>
    <t>448606 serie 002</t>
  </si>
  <si>
    <t>TERMINAL COMPRESSAO 25MM 1 COMPR 1 FURO F=6,5MM 1/4 (M6)-TM-25-6-INTELLI</t>
  </si>
  <si>
    <t>721004 serie 000</t>
  </si>
  <si>
    <t xml:space="preserve">TUBO S/C COND RED API 5L / A106 / NBR6321 </t>
  </si>
  <si>
    <t>713225 serie 000</t>
  </si>
  <si>
    <t>TUBO S/C COND RED ASTM A106 3/4" SCH160 PT NMR x 5,56 mm MNA N-m/mItem:1 - Seu Pedido:9381 - Mat.Cliente:I24974615 - Vol.28 br - Comp.188 - Emb.1-amarrado</t>
  </si>
  <si>
    <t>0713225 serie 000</t>
  </si>
  <si>
    <t>TUBO S/C COND RED ASTM A106 1" SCH80 PT LG NMR x 4,55 mm MNA N-m/mItem:2 - Seu Pedido:9381 - Mat.Cliente:I24974627 - Vol.166 br - Comp.49.4 - Emb.1-amarrado</t>
  </si>
  <si>
    <t>TUBO S/C COND RED API 5L / A106 / NBR6321 3" SCH40 BIS LG NMR x 5,49 mm MNA N-m/mItem:1 - Seu Pedido:9544 - Mat.Cliente:I24434869 - Vol.12 br - Comp.147.9 - Emb.12-barra</t>
  </si>
  <si>
    <t>714566 serie 000</t>
  </si>
  <si>
    <t>714568 serie 000</t>
  </si>
  <si>
    <t>TUBO S/C COND RED API 5L</t>
  </si>
  <si>
    <t>714570 serie 000</t>
  </si>
  <si>
    <t>717231 serie 000</t>
  </si>
  <si>
    <t>TUBO S/C COND RED ASTM A106 1/2" SCH160 PT NMR x 4,78 mm MNA N-m/mItem:1 - Seu Pedido:9682 - Mat.Cliente:I24974607 - Vol.90 br - Comp.45.25 - Emb.9-barra</t>
  </si>
  <si>
    <t>707036 serie 000</t>
  </si>
  <si>
    <t>TUBO S/C COND RED API 5L / A106 / NBR6321 8" SCH40 LQ LG CAM NMR / BIS x 8,18 mm MNA N-m/m</t>
  </si>
  <si>
    <t>708875 serie 000</t>
  </si>
  <si>
    <t>TUBO S/C COND RED ASTM A106 1" XXS PT LG CAM NMR x 9,09 mm MNA N-m/m</t>
  </si>
  <si>
    <t>710491 serie 000</t>
  </si>
  <si>
    <t>1050284 serie 001</t>
  </si>
  <si>
    <t>VIAPOL SELA TRINCAS (HEYDICRYL) BCO BD 18KG</t>
  </si>
  <si>
    <t>CASA MIMOSA</t>
  </si>
  <si>
    <t>62978978000180</t>
  </si>
  <si>
    <t>01050284 serie 001</t>
  </si>
  <si>
    <t>VIAPOL MANTA ASF.VIAFLEX FITA SLEEVE (94CMX10M)</t>
  </si>
  <si>
    <t>507464 serie 000</t>
  </si>
  <si>
    <t>TLFX 64YE 3:1 AMARELO LISO MARCADOR</t>
  </si>
  <si>
    <t>HELLERMANNTYTON</t>
  </si>
  <si>
    <t>62895792000167</t>
  </si>
  <si>
    <t>507465 serie 000</t>
  </si>
  <si>
    <t>MBML20X90 MARCADOR ACO S316</t>
  </si>
  <si>
    <t>508282 serie 000</t>
  </si>
  <si>
    <t>MBML10X90 MARCADOR ACO S316COD_PEDIDO: 9827 COD_PRODUTO: I33810141item : I33810141 ped : 9827</t>
  </si>
  <si>
    <t>508283 serie 000</t>
  </si>
  <si>
    <t>TLFX 64YE 3:1 AMARELO LISO MARCADOR TERMOCONTRATIL</t>
  </si>
  <si>
    <t>PLANAM FORROS</t>
  </si>
  <si>
    <t>67859025000116</t>
  </si>
  <si>
    <t>NORA HOT WELDING 946-7054 CEST:1000500 ICMS CONFORME RESOLUCAO DO SENADO FEDERAL 13/12. pICMSUFDest=0,00% pICMSInterPart=100,00% vICMSUFDest=0,00 vICMSUFRemet=0,00</t>
  </si>
  <si>
    <t>0263016 serie 004</t>
  </si>
  <si>
    <t>00263016 serie 004</t>
  </si>
  <si>
    <t>SUPORTE CANTO CURVO SC0001 CEST:1000500 ICMS CONFORME RESOLUCAO DO SENADO FEDERAL 13/12. pICMSUFDest=0,00% pICMSInterPart=100,00% vICMSUFDest=0,00 vICMSUFRemet=0,00</t>
  </si>
  <si>
    <t>000263016 serie 004</t>
  </si>
  <si>
    <t>MAPECONTACT PLUS ROLO H95 50M CEST:1000800ICMS CONFORME RESOLUCAO DO SENADO FEDERAL 13/12. pICMSUFDest=0,00% pICMSInterPart=100,00% vICMSUFDest=0,00 vICMSUFRemet=0,00</t>
  </si>
  <si>
    <t>0000263016 serie 004</t>
  </si>
  <si>
    <t>NORAPLAN SIGNA MARI 1,22X12M 185A-7054 ICMS CONFORME RESOLUCAO DO SENADO FEDERAL 13/12. pICMSUFDest=0,00% pICMSInterPart=100,00% vICMSUFDest=0,00 vICMSUFRemet=0,00</t>
  </si>
  <si>
    <t>52285143000190</t>
  </si>
  <si>
    <t>71712855000193</t>
  </si>
  <si>
    <t>34153937000119</t>
  </si>
  <si>
    <t>NF-115621-ESAB_INDUSTRIA_E_COMERCIO_LTDA.pdf</t>
  </si>
  <si>
    <t>NF-123046-POLEODUTO_INDUSTRIA_E_COMERCIO_DE_ELETRO_MECANICOS_LTDA.pdf</t>
  </si>
  <si>
    <t>NF-1497-TATIANE_ULLMANN_ESPOSTI_LTDA.pdf</t>
  </si>
  <si>
    <t>NF-199956-ESSENTRA_INDUSTRIA_E_COMERCIO_LTDA.pdf</t>
  </si>
  <si>
    <t>NF-21376-UTILINOX_COMERCIO_E_INDUSTRIA_LTDA.pdf</t>
  </si>
  <si>
    <t>NF-21404-UTILINOX_COMERCIO_E_INDUSTRIA_LTDA.pdf</t>
  </si>
  <si>
    <t>NF-22111-MARANGONI_MEISER_PISOS_METALICOS_LTDA.pdf</t>
  </si>
  <si>
    <t>NF-22112-MARANGONI_MEISER_PISOS_METALICOS_LTDA.pdf</t>
  </si>
  <si>
    <t>NF-22113-MARANGONI_MEISER_PISOS_METALICOS_LTDA.pdf</t>
  </si>
  <si>
    <t>NF-22114-MARANGONI_MEISER_PISOS_METALICOS_LTDA.pdf</t>
  </si>
  <si>
    <t>NF-22115-MARANGONI_MEISER_PISOS_METALICOS_LTDA.pdf</t>
  </si>
  <si>
    <t>NF-22116-MARANGONI_MEISER_PISOS_METALICOS_LTDA.pdf</t>
  </si>
  <si>
    <t>NF-22825-PSA___PRODUTOS_SIDERURGICOS_ALIANCA_LTDA.pdf</t>
  </si>
  <si>
    <t>NF-238708-TEADIT_JUNTAS_LTDA.pdf</t>
  </si>
  <si>
    <t>NF-238786-TEADIT_JUNTAS_LTDA.pdf</t>
  </si>
  <si>
    <t>NF-271366-FRONTEC_INDUSTRIA_DE_COMPONENTES_DE_FIXACAO_LTDA.pdf</t>
  </si>
  <si>
    <t>NF-3334-PANORAMA_ELEMENTOS_DE_FIXACAO_LTDA.pdf</t>
  </si>
  <si>
    <t>NF-40206-WK_ACOS_COMERCIO_E_DISTRIBUICAO_DE_FERRO_E_ACO_EIRELI.pdf</t>
  </si>
  <si>
    <t>NF-40244-WK_ACOS_COMERCIO_E_DISTRIBUICAO_DE_FERRO_E_ACO_EIRELI.pdf</t>
  </si>
  <si>
    <t>NF-40394-WK_ACOS_COMERCIO_E_DISTRIBUICAO_DE_FERRO_E_ACO_EIRELI.pdf</t>
  </si>
  <si>
    <t>NF-40482-WK_ACOS_COMERCIO_E_DISTRIBUICAO_DE_FERRO_E_ACO_EIRELI.pdf</t>
  </si>
  <si>
    <t>NF-40547-WK_ACOS_COMERCIO_E_DISTRIBUICAO_DE_FERRO_E_ACO_EIRELI.pdf</t>
  </si>
  <si>
    <t>NF-40748-WK_ACOS_COMERCIO_E_DISTRIBUICAO_DE_FERRO_E_ACO_EIRELI.pdf</t>
  </si>
  <si>
    <t>NF-40749-WK_ACOS_COMERCIO_E_DISTRIBUICAO_DE_FERRO_E_ACO_EIRELI.pdf</t>
  </si>
  <si>
    <t>NF-40987-WK_ACOS_COMERCIO_E_DISTRIBUICAO_DE_FERRO_E_ACO_EIRELI.pdf</t>
  </si>
  <si>
    <t>NF-41024-WK_ACOS_COMERCIO_E_DISTRIBUICAO_DE_FERRO_E_ACO_EIRELI.pdf</t>
  </si>
  <si>
    <t>NF-4652-CIL_INDUSTRIA_E_COMERCIO_DE_CONEXOES_E_VALVULAS_EIRELI.pdf</t>
  </si>
  <si>
    <t>NF-52917-R_SIMIONI_INDUSTRIA_E_COMERCIO_LTDA.pdf</t>
  </si>
  <si>
    <t>NF-5598-NACIONAL_INDUSTRIA_MECANICA_EIRELI.pdf</t>
  </si>
  <si>
    <t>NF-5620-NACIONAL_INDUSTRIA_MECANICA_EIRELI.pdf</t>
  </si>
  <si>
    <t>NF-58935-FUSOPAR_PARAFUSOS_LTDA.pdf</t>
  </si>
  <si>
    <t>NF-6946-W_CONEX_COMERCIO_DE_EQUIPAMENTOS_INDUSTRIAIS_LTDA.pdf</t>
  </si>
  <si>
    <t>NF-6949-W_CONEX_COMERCIO_DE_EQUIPAMENTOS_INDUSTRIAIS_LTDA.pdf</t>
  </si>
  <si>
    <t>NF-6975-SP_ACOS___COMERCIO_DE_TUBOS_DE_ACO_E_PERFIS_LAMINADOS_LTDA.pdf</t>
  </si>
  <si>
    <t>NF-72373-VOESTALPINE_BOHLER_WELDING_SOLDAS_DO_BRASIL_LTDA.pdf</t>
  </si>
  <si>
    <t>NF-72374-VOESTALPINE_BOHLER_WELDING_SOLDAS_DO_BRASIL_LTDA.pdf</t>
  </si>
  <si>
    <t>NF-728541-ACOTUBO_INDUSTRIA_E_COMERCIO_LTDA.pdf</t>
  </si>
  <si>
    <t>NF-728543-ACOTUBO_INDUSTRIA_E_COMERCIO_LTDA.pdf</t>
  </si>
  <si>
    <t>NF-7564-SP_ACOS___COMERCIO_DE_TUBOS_DE_ACO_E_PERFIS_LAMINADOS_LTDA.pdf</t>
  </si>
  <si>
    <t>NF-82715-JOTUN_BRASIL_IMPORTACAO_EXPORTACAO_E_INDUSTRIA_DE_TINTAS_LTDA.pdf</t>
  </si>
  <si>
    <t>ESAB - 115621</t>
  </si>
  <si>
    <t>voestalpine - 71225</t>
  </si>
  <si>
    <t>voestalpine - 71462</t>
  </si>
  <si>
    <t>voestalpine - 71753</t>
  </si>
  <si>
    <t>voestalpine - 71876</t>
  </si>
  <si>
    <t>voestalpine - 71891</t>
  </si>
  <si>
    <t>voestalpine - 71896</t>
  </si>
  <si>
    <t>voestalpine - 71946</t>
  </si>
  <si>
    <t>voestalpine - 72073</t>
  </si>
  <si>
    <t>voestalpine - 72074</t>
  </si>
  <si>
    <t>voestalpine - 72079</t>
  </si>
  <si>
    <t>ACOTUBO - 728541</t>
  </si>
  <si>
    <t>ACOTUBO - 728543</t>
  </si>
  <si>
    <t>CIL - 4652</t>
  </si>
  <si>
    <t>ESSENTRA - 199956</t>
  </si>
  <si>
    <t>FRONTEC - 271366</t>
  </si>
  <si>
    <t>FUSOPAR - 58935</t>
  </si>
  <si>
    <t>JOTUN - 82715</t>
  </si>
  <si>
    <t>MARANGONI - 22111</t>
  </si>
  <si>
    <t>MARANGONI - 22112</t>
  </si>
  <si>
    <t>MARANGONI - 22113</t>
  </si>
  <si>
    <t>MARANGONI - 22114</t>
  </si>
  <si>
    <t>MARANGONI - 22115</t>
  </si>
  <si>
    <t>MARANGONI - 22116</t>
  </si>
  <si>
    <t>NACIONAL - 5598</t>
  </si>
  <si>
    <t>NACIONAL - 5620</t>
  </si>
  <si>
    <t>PANORAMA - 3334</t>
  </si>
  <si>
    <t>POLEODUTO - 123046</t>
  </si>
  <si>
    <t>R SIMIONI - 52917</t>
  </si>
  <si>
    <t>SP - 7564</t>
  </si>
  <si>
    <t>TATIANE - 1497</t>
  </si>
  <si>
    <t>TEADIT - 238708</t>
  </si>
  <si>
    <t>TEADIT - 238786</t>
  </si>
  <si>
    <t>UTILINOX - 21376</t>
  </si>
  <si>
    <t>UTILINOX - 21404</t>
  </si>
  <si>
    <t>VOESTALPINE - 72373</t>
  </si>
  <si>
    <t>VOESTALPINE - 72374</t>
  </si>
  <si>
    <t>W - 6946</t>
  </si>
  <si>
    <t>W - 6949</t>
  </si>
  <si>
    <t>WK - 40206</t>
  </si>
  <si>
    <t>WK - 40244</t>
  </si>
  <si>
    <t>WK - 40394</t>
  </si>
  <si>
    <t>WK - 40482</t>
  </si>
  <si>
    <t>WK - 40547</t>
  </si>
  <si>
    <t>WK - 40748</t>
  </si>
  <si>
    <t>WK - 40749</t>
  </si>
  <si>
    <t>WK - 40987</t>
  </si>
  <si>
    <t>WK - 41024</t>
  </si>
  <si>
    <t>INDUSPARQUET</t>
  </si>
  <si>
    <t>0139538 serie 003</t>
  </si>
  <si>
    <t>00139538 serie 003</t>
  </si>
  <si>
    <t>60967 serie 005</t>
  </si>
  <si>
    <t>1497 serie 001</t>
  </si>
  <si>
    <t>LENCOL DE BORRACHA</t>
  </si>
  <si>
    <t>TATIANE</t>
  </si>
  <si>
    <t>PARAF CAB SEXT ROSCA INTEIRA</t>
  </si>
  <si>
    <t>2,7 e 8</t>
  </si>
  <si>
    <t>3334 serie 001</t>
  </si>
  <si>
    <t>1, 5 e 6</t>
  </si>
  <si>
    <t>4652 serie 000</t>
  </si>
  <si>
    <t>LUVA 3000/COTOVELO 90/NIPLE</t>
  </si>
  <si>
    <t>1, 4 e 5</t>
  </si>
  <si>
    <t>04652 serie 000</t>
  </si>
  <si>
    <t>004652 serie 000</t>
  </si>
  <si>
    <t>5598 serie 001</t>
  </si>
  <si>
    <t>FABRICAÇAO DE ESTRUTURAS TERCIARIAS - DRAWBACK</t>
  </si>
  <si>
    <t>NACIONAL</t>
  </si>
  <si>
    <t>30084622000106</t>
  </si>
  <si>
    <t>5620 serie 001</t>
  </si>
  <si>
    <t>6946 serie 001</t>
  </si>
  <si>
    <t>CURVA 45 RL</t>
  </si>
  <si>
    <t>6949 serie 001</t>
  </si>
  <si>
    <t>06949 serie 001</t>
  </si>
  <si>
    <t>FLG PE</t>
  </si>
  <si>
    <t>006949 serie 001</t>
  </si>
  <si>
    <t>FR RANH CONC FLANGES/COUPLING SW ENDS</t>
  </si>
  <si>
    <t>4, 6 e 7</t>
  </si>
  <si>
    <t>0006949 serie 001</t>
  </si>
  <si>
    <t>7564 serie 001</t>
  </si>
  <si>
    <t>TUBO RET/QUADRAD</t>
  </si>
  <si>
    <t>21376 serie 001</t>
  </si>
  <si>
    <t>ABRACA AT</t>
  </si>
  <si>
    <t>21404 serie 001</t>
  </si>
  <si>
    <t>22111 serie 000</t>
  </si>
  <si>
    <t>ACO ARAME REDONDO</t>
  </si>
  <si>
    <t>22112 serie 000</t>
  </si>
  <si>
    <t>22113 serie 000</t>
  </si>
  <si>
    <t>BS LIS GALV</t>
  </si>
  <si>
    <t>22114 serie 000</t>
  </si>
  <si>
    <t>22115 serie 000</t>
  </si>
  <si>
    <t>22116 serie 000</t>
  </si>
  <si>
    <t>38052 serie 002</t>
  </si>
  <si>
    <t>40206 serie 002</t>
  </si>
  <si>
    <t>PERIFIL W</t>
  </si>
  <si>
    <t>040206 serie 002</t>
  </si>
  <si>
    <t>40244 serie 002</t>
  </si>
  <si>
    <t>40394 serie 002</t>
  </si>
  <si>
    <t>40482 serie 002</t>
  </si>
  <si>
    <t>40547 serie 002</t>
  </si>
  <si>
    <t>40748 serie 002</t>
  </si>
  <si>
    <t>040748 serie 002</t>
  </si>
  <si>
    <t>40749 serie 002</t>
  </si>
  <si>
    <t>40987 serie 002</t>
  </si>
  <si>
    <t>41024 serie 002</t>
  </si>
  <si>
    <t>041024 serie 002</t>
  </si>
  <si>
    <t>52917 serie 001</t>
  </si>
  <si>
    <t>PAR CAB SEXT</t>
  </si>
  <si>
    <t>58935 serie 006</t>
  </si>
  <si>
    <t>PARAF ACO BROCA</t>
  </si>
  <si>
    <t>FUSOPAR</t>
  </si>
  <si>
    <t>89135073000366</t>
  </si>
  <si>
    <t>058935 serie 006</t>
  </si>
  <si>
    <t>PARAF ACO</t>
  </si>
  <si>
    <t>1, 3, 6 e 9</t>
  </si>
  <si>
    <t>0058935 serie 006</t>
  </si>
  <si>
    <t>PORCA AÇO CL5</t>
  </si>
  <si>
    <t>2, 4, 5 e 10</t>
  </si>
  <si>
    <t>00058935 serie 006</t>
  </si>
  <si>
    <t>ARRUELA ACO</t>
  </si>
  <si>
    <t>8 e 11</t>
  </si>
  <si>
    <t>72373 serie 001</t>
  </si>
  <si>
    <t>72374 serie 001</t>
  </si>
  <si>
    <t>82715 serie 001</t>
  </si>
  <si>
    <t>082715 serie 001</t>
  </si>
  <si>
    <t>BARRIER SMART/PENGUARD/HARDTOP</t>
  </si>
  <si>
    <t>1 a 3, 5 a 9, 12 a 14</t>
  </si>
  <si>
    <t>0082715 serie 001</t>
  </si>
  <si>
    <t>00082715 serie 001</t>
  </si>
  <si>
    <t>122016 serie 001</t>
  </si>
  <si>
    <t>123046 serie 001</t>
  </si>
  <si>
    <t>TAMPA ENCAIXE/D.P.C NA BASE/TALA</t>
  </si>
  <si>
    <t>199956 serie 070</t>
  </si>
  <si>
    <t>1 a 22, 26, 30 a 35</t>
  </si>
  <si>
    <t>23 a 25, 27 a 29, 36 a 38</t>
  </si>
  <si>
    <t>238708 serie 001</t>
  </si>
  <si>
    <t>238786 serie 001</t>
  </si>
  <si>
    <t>271366 serie 000</t>
  </si>
  <si>
    <t>728541 serie 000</t>
  </si>
  <si>
    <t>031455 serie 002</t>
  </si>
  <si>
    <t>030887 serie 002</t>
  </si>
  <si>
    <t>26 ao 29</t>
  </si>
  <si>
    <t>1 ao 25, 30 ao 35</t>
  </si>
  <si>
    <t>1 ao 28</t>
  </si>
  <si>
    <t>29</t>
  </si>
  <si>
    <t>90,75</t>
  </si>
  <si>
    <t>038505 serie 002</t>
  </si>
  <si>
    <t>NF-110059-LABORGLAS_IND_E_COM_DE_MATERIAIS_PARA_LABORATORIO_LTDA.pdf</t>
  </si>
  <si>
    <t>NF-113098-FORJAFIX_ELEMENTOS_DE_FIXACAO_LTDA.pdf</t>
  </si>
  <si>
    <t>NF-1134-REPARMAR_REPAROS_NAVAIS_LTDA.pdf</t>
  </si>
  <si>
    <t>NF-1552-TATIANE_ULLMANN_ESPOSTI_LTDA.pdf</t>
  </si>
  <si>
    <t>NF-1561-TATIANE_ULLMANN_ESPOSTI_LTDA.pdf</t>
  </si>
  <si>
    <t>NF-1562-TATIANE_ULLMANN_ESPOSTI_LTDA.pdf</t>
  </si>
  <si>
    <t>NF-17922-MSM_INDUSTRIA_E_COMERCIO_LTDA.pdf</t>
  </si>
  <si>
    <t>NF-204359-REWEFLON_COMERCIAL_LTDA.pdf</t>
  </si>
  <si>
    <t>NF-21449-UTILINOX_COMERCIO_E_INDUSTRIA_LTDA.pdf</t>
  </si>
  <si>
    <t>NF-239976-TEADIT_JUNTAS_LTDA.pdf</t>
  </si>
  <si>
    <t>NF-3449-PANORAMA_ELEMENTOS_DE_FIXACAO_LTDA.pdf</t>
  </si>
  <si>
    <t>NF-3648-EVAC_BRASIL_COMERCIO_DE_SOLUCOES_AMBIENTAIS_LTDA..pdf</t>
  </si>
  <si>
    <t>NF-3672-TRAUME_OFFSHORE_SOLUTIONS_EIRELI.pdf</t>
  </si>
  <si>
    <t>NF-3686-TRAUME_OFFSHORE_SOLUTIONS_EIRELI.pdf</t>
  </si>
  <si>
    <t>NF-3781-EVAC_BRASIL_COMERCIO_DE_SOLUCOES_AMBIENTAIS_LTDA..pdf</t>
  </si>
  <si>
    <t>NF-3967-INDUSTRIA_BRASILEIRA_DE_MOVEIS_LTDA.pdf</t>
  </si>
  <si>
    <t>NF-3968-INDUSTRIA_BRASILEIRA_DE_MOVEIS_LTDA.pdf</t>
  </si>
  <si>
    <t>NF-40195-WK_ACOS_COMERCIO_E_DISTRIBUICAO_DE_FERRO_E_ACO_EIRELI.pdf</t>
  </si>
  <si>
    <t>NF-41066-WK_ACOS_COMERCIO_E_DISTRIBUICAO_DE_FERRO_E_ACO_EIRELI.pdf</t>
  </si>
  <si>
    <t>NF-4367-HILTI_DO_BRASIL_COMERCIAL_LTDA.pdf</t>
  </si>
  <si>
    <t>NF-4368-HILTI_DO_BRASIL_COMERCIAL_LTDA.pdf</t>
  </si>
  <si>
    <t>NF-4688-CIL_INDUSTRIA_E_COMERCIO_DE_CONEXOES_E_VALVULAS_EIRELI.pdf</t>
  </si>
  <si>
    <t>NF-4709-CIL_INDUSTRIA_E_COMERCIO_DE_CONEXOES_E_VALVULAS_EIRELI.pdf</t>
  </si>
  <si>
    <t>NF-4710-CIL_INDUSTRIA_E_COMERCIO_DE_CONEXOES_E_VALVULAS_EIRELI.pdf</t>
  </si>
  <si>
    <t>NF-4871-JVM_COM._SERV._INFRAESTRUTURA_P__TELECOM_E_ELETRICA_LTDA_EPP.pdf</t>
  </si>
  <si>
    <t>NF-497006-COMERCIAL_ELETRICA_P_J_LTDA.pdf</t>
  </si>
  <si>
    <t>NF-5116-JVM_COM._SERV._INFRAESTRUTURA_P__TELECOM_E_ELETRICA_LTDA_EPP.pdf</t>
  </si>
  <si>
    <t>NF-51458-R_SIMIONI_INDUSTRIA_E_COMERCIO_LTDA.pdf</t>
  </si>
  <si>
    <t>NF-53648-R_SIMIONI_INDUSTRIA_E_COMERCIO_LTDA.pdf</t>
  </si>
  <si>
    <t>NF-53649-R_SIMIONI_INDUSTRIA_E_COMERCIO_LTDA.pdf</t>
  </si>
  <si>
    <t>NF-53727-R_SIMIONI_INDUSTRIA_E_COMERCIO_LTDA.pdf</t>
  </si>
  <si>
    <t>NF-54320-R_SIMIONI_INDUSTRIA_E_COMERCIO_LTDA.pdf</t>
  </si>
  <si>
    <t>NF-55022-R_SIMIONI_INDUSTRIA_E_COMERCIO_LTDA.pdf</t>
  </si>
  <si>
    <t>NF-57-MS_SUPPLY_SUPRIMENTOS_DE_INFORMATICA_LTDA..pdf</t>
  </si>
  <si>
    <t>NF-5977-TREXCON_SISTEMA_E_AUTOMACAO_LTDA.pdf</t>
  </si>
  <si>
    <t>NF-6443-HILTI_DO_BRASIL_COMERCIAL_LTDA.pdf</t>
  </si>
  <si>
    <t>NF-69431-ML_FAZAN_INDUSTRIA_E_COMERCIO_DE_ETIQUETAS_METALICAS_LTDA.pdf</t>
  </si>
  <si>
    <t>NF-69595-ML_FAZAN_INDUSTRIA_E_COMERCIO_DE_ETIQUETAS_METALICAS_LTDA.pdf</t>
  </si>
  <si>
    <t>NF-69599-ML_FAZAN_INDUSTRIA_E_COMERCIO_DE_ETIQUETAS_METALICAS_LTDA.pdf</t>
  </si>
  <si>
    <t>NF-725716-ACOTUBO_INDUSTRIA_E_COMERCIO_LTDA.pdf</t>
  </si>
  <si>
    <t>NF-82486-ALPHA_MARKTEC_MATERIAIS_ELETRICOS_LTDA..pdf</t>
  </si>
  <si>
    <t>NF-83326-JOTUN_BRASIL_IMPORTACAO_EXPORTACAO_E_INDUSTRIA_DE_TINTAS_LTDA.pdf</t>
  </si>
  <si>
    <t>NF-83691-JOTUN_BRASIL_IMPORTACAO_EXPORTACAO_E_INDUSTRIA_DE_TINTAS_LTDA.pdf</t>
  </si>
  <si>
    <t>NF-9299-ATITUBOS_COMERCIAL_DE_ACOS_LTDA..pdf</t>
  </si>
  <si>
    <t>NF-9303-ATITUBOS_COMERCIAL_DE_ACOS_LTDA..pdf</t>
  </si>
  <si>
    <t>ACOTUBO - 725716</t>
  </si>
  <si>
    <t>CIL - 4688</t>
  </si>
  <si>
    <t>CIL - 4709</t>
  </si>
  <si>
    <t>CIL - 4710</t>
  </si>
  <si>
    <t>COMERCIAL - 497006</t>
  </si>
  <si>
    <t>FORJAFIX - 113098</t>
  </si>
  <si>
    <t>HILTI - 4367</t>
  </si>
  <si>
    <t>HILTI - 4368</t>
  </si>
  <si>
    <t>HILTI - 6443</t>
  </si>
  <si>
    <t>INDUSTRIA - 3967</t>
  </si>
  <si>
    <t>INDUSTRIA - 3968</t>
  </si>
  <si>
    <t>JOTUN - 83326</t>
  </si>
  <si>
    <t>JOTUN - 83691</t>
  </si>
  <si>
    <t>LABORGLAS - 110059</t>
  </si>
  <si>
    <t>ML - 69431</t>
  </si>
  <si>
    <t>ML - 69595</t>
  </si>
  <si>
    <t>ML - 69599</t>
  </si>
  <si>
    <t>MSM - 17922</t>
  </si>
  <si>
    <t>PANORAMA - 3449</t>
  </si>
  <si>
    <t>R SIMIONI - 51458</t>
  </si>
  <si>
    <t>R SIMIONI - 53648</t>
  </si>
  <si>
    <t>R SIMIONI - 53649</t>
  </si>
  <si>
    <t>R SIMIONI - 53727</t>
  </si>
  <si>
    <t>R SIMIONI - 54320</t>
  </si>
  <si>
    <t>R SIMIONI - 55022</t>
  </si>
  <si>
    <t>REPARMAR - 1134</t>
  </si>
  <si>
    <t>REWEFLON - 204359</t>
  </si>
  <si>
    <t>TATIANE - 1552</t>
  </si>
  <si>
    <t>TATIANE - 1561</t>
  </si>
  <si>
    <t>TATIANE - 1562</t>
  </si>
  <si>
    <t>TEADIT - 239976</t>
  </si>
  <si>
    <t>TRAUME - 3672</t>
  </si>
  <si>
    <t>TRAUME - 3686</t>
  </si>
  <si>
    <t>TREXCON - 5977</t>
  </si>
  <si>
    <t>UTILINOX - 21449</t>
  </si>
  <si>
    <t>WK - 40195</t>
  </si>
  <si>
    <t>WK - 41066</t>
  </si>
  <si>
    <t>728543 serie 000</t>
  </si>
  <si>
    <t>03334 serie 001</t>
  </si>
  <si>
    <t>003334 serie 001</t>
  </si>
  <si>
    <t>031504 serie 002</t>
  </si>
  <si>
    <t>31504 serie 002</t>
  </si>
  <si>
    <t>38062 serie 002</t>
  </si>
  <si>
    <t>1134 serie 001</t>
  </si>
  <si>
    <t>FLANGE COM TELA METALICA</t>
  </si>
  <si>
    <t>REPARMAR</t>
  </si>
  <si>
    <t>03777490000125</t>
  </si>
  <si>
    <t>1552 serie 001</t>
  </si>
  <si>
    <t>LENCOL DE BORRACHA DE SILICONE</t>
  </si>
  <si>
    <t>1561 serie 001</t>
  </si>
  <si>
    <t>1562 serie 001</t>
  </si>
  <si>
    <t>3449 serie 001</t>
  </si>
  <si>
    <t>03449 serie 001</t>
  </si>
  <si>
    <t>PARAF SEXT PES/BARRA ROSCADA</t>
  </si>
  <si>
    <t>3672 serie 001</t>
  </si>
  <si>
    <t>ADESIVO DE SINALIZAÇAO GERAL</t>
  </si>
  <si>
    <t>TRAUME</t>
  </si>
  <si>
    <t>22816984000116</t>
  </si>
  <si>
    <t>3686 serie 001</t>
  </si>
  <si>
    <t>ADESIVO DE SINALIZAÇAO GERAL DE TUBULAÇAO</t>
  </si>
  <si>
    <t>3967 serie 001</t>
  </si>
  <si>
    <t>TUBO EM AÇO INOX</t>
  </si>
  <si>
    <t>INDUSTRIA</t>
  </si>
  <si>
    <t>03967 serie 001</t>
  </si>
  <si>
    <t>REDE DE GASES</t>
  </si>
  <si>
    <t>003967 serie 001</t>
  </si>
  <si>
    <t>ACESSORIOS PARA REDE DE GASES</t>
  </si>
  <si>
    <t>0003967 serie 001</t>
  </si>
  <si>
    <t>REGULADOR DE POSTO EM ACO INOX</t>
  </si>
  <si>
    <t>00003967 serie 001</t>
  </si>
  <si>
    <t>MANIFOLD MANUAL EM ACO INOX</t>
  </si>
  <si>
    <t>000003967 serie 001</t>
  </si>
  <si>
    <t>PAINEL DE ALARME PARA REDE DE GASES</t>
  </si>
  <si>
    <t>0000003967 serie 001</t>
  </si>
  <si>
    <t>MANOMETRO DE CONTATO PARA REDE DE GASES HELIONITROGENIO</t>
  </si>
  <si>
    <t>4367 serie 001</t>
  </si>
  <si>
    <t>CAVILHA/PINO</t>
  </si>
  <si>
    <t>4368 serie 001</t>
  </si>
  <si>
    <t>4688 serie 000</t>
  </si>
  <si>
    <t>COTOVELO 90/TE RED</t>
  </si>
  <si>
    <t>11 e 12</t>
  </si>
  <si>
    <t>04688 serie 000</t>
  </si>
  <si>
    <t>004688 serie 000</t>
  </si>
  <si>
    <t>RED EXC BW/NIPLE RED</t>
  </si>
  <si>
    <t>3, 6 e 8</t>
  </si>
  <si>
    <t>0004688 serie 000</t>
  </si>
  <si>
    <t>LUVA RED/COTO 45/COTO 90</t>
  </si>
  <si>
    <t>4, 5, 7, 9 e 10</t>
  </si>
  <si>
    <t>4709 serie 000</t>
  </si>
  <si>
    <t>VGA 1"</t>
  </si>
  <si>
    <t>04709 serie 000</t>
  </si>
  <si>
    <t>VGA 3/4"</t>
  </si>
  <si>
    <t>4710 serie 000</t>
  </si>
  <si>
    <t>VGA 1/2"</t>
  </si>
  <si>
    <t>04710 serie 000</t>
  </si>
  <si>
    <t>VGL 3/4"-1/2"</t>
  </si>
  <si>
    <t>004710 serie 000</t>
  </si>
  <si>
    <t>VET 3/4"-11/2"-1"</t>
  </si>
  <si>
    <t>1, 5 a 11</t>
  </si>
  <si>
    <t>5977 serie 000</t>
  </si>
  <si>
    <t>6443 serie 001</t>
  </si>
  <si>
    <t>06443 serie 001</t>
  </si>
  <si>
    <t>17922 serie 001</t>
  </si>
  <si>
    <t>017922 serie 001</t>
  </si>
  <si>
    <t>GRAMPO U</t>
  </si>
  <si>
    <t>0017922 serie 001</t>
  </si>
  <si>
    <t>PORCA SEXT GALVANIZADA</t>
  </si>
  <si>
    <t>3 a 7</t>
  </si>
  <si>
    <t>21449 serie 001</t>
  </si>
  <si>
    <t>ABRAC AT POLIESTER</t>
  </si>
  <si>
    <t>40195 serie 002</t>
  </si>
  <si>
    <t>41066 serie 002</t>
  </si>
  <si>
    <t>51458 serie 001</t>
  </si>
  <si>
    <t>PAR CAB SEXT ROSCA INTEIRA</t>
  </si>
  <si>
    <t>53648 serie 001</t>
  </si>
  <si>
    <t>AR LISA ZINCO NIQUEL</t>
  </si>
  <si>
    <t>053648 serie 001</t>
  </si>
  <si>
    <t>PORCA SEXTAVADA PESADA</t>
  </si>
  <si>
    <t>0053648 serie 001</t>
  </si>
  <si>
    <t>ROSCA TOTAL ZINCO NIQUEL</t>
  </si>
  <si>
    <t>53649 serie 001</t>
  </si>
  <si>
    <t>53727 serie 001</t>
  </si>
  <si>
    <t>PAR. CAB. SEXT. ROSCA INTEIRA/PA. SX AUTO BROCANTE C/ARR. VEDACAO</t>
  </si>
  <si>
    <t>053727 serie 001</t>
  </si>
  <si>
    <t>54320 serie 001</t>
  </si>
  <si>
    <t>PAR. CAB SEXT ROSCA INTEIRA</t>
  </si>
  <si>
    <t>1, 2, 7 a 12</t>
  </si>
  <si>
    <t>054320 serie 001</t>
  </si>
  <si>
    <t>PORCA SEXT</t>
  </si>
  <si>
    <t>3, 4, 13 a 15</t>
  </si>
  <si>
    <t>0054320 serie 001</t>
  </si>
  <si>
    <t>5, 6, 16 a 18</t>
  </si>
  <si>
    <t>55022 serie 001</t>
  </si>
  <si>
    <t>69431 serie 001</t>
  </si>
  <si>
    <t>INOX 316 - DIGITAL UV GRAVADO</t>
  </si>
  <si>
    <t>ACO INOX - DIGITAL UV GRAVACAO QUIMICA</t>
  </si>
  <si>
    <t>069595 serie 001</t>
  </si>
  <si>
    <t>69599 serie 001</t>
  </si>
  <si>
    <t>INOX - DIGITAL UV GRAVADO</t>
  </si>
  <si>
    <t>83326 serie 001</t>
  </si>
  <si>
    <t>JOTATEMP COMP</t>
  </si>
  <si>
    <t>083326 serie 001</t>
  </si>
  <si>
    <t>0083326 serie 001</t>
  </si>
  <si>
    <t>00083326 serie 001</t>
  </si>
  <si>
    <t>83691 serie 001</t>
  </si>
  <si>
    <t>083691 serie 001</t>
  </si>
  <si>
    <t>BARRIER SMART/JOTATEMP/HARDTOP/MARATHON VERMELHO</t>
  </si>
  <si>
    <t>1 a 3, 6, 8 a 12</t>
  </si>
  <si>
    <t>0083691 serie 001</t>
  </si>
  <si>
    <t>00083691 serie 001</t>
  </si>
  <si>
    <t>110059 serie 001</t>
  </si>
  <si>
    <t>REFRIGERADORES DE LABORATORIO</t>
  </si>
  <si>
    <t>LABORGLAS</t>
  </si>
  <si>
    <t>43887033000108</t>
  </si>
  <si>
    <t>113098 serie 001</t>
  </si>
  <si>
    <t>204359 serie 003</t>
  </si>
  <si>
    <t>PEL TEFLON PURO</t>
  </si>
  <si>
    <t>239976 serie 001</t>
  </si>
  <si>
    <t>0239976 serie 001</t>
  </si>
  <si>
    <t>497006 serie 002</t>
  </si>
  <si>
    <t>MODULO TOMADA</t>
  </si>
  <si>
    <t>725716 serie 000</t>
  </si>
  <si>
    <t>NF-167249-H_C_I_HIDRAULICA_CONEXOES_INDUSTRIAIS_LTDA.pdf</t>
  </si>
  <si>
    <t>NF-172444-H_C_I_HIDRAULICA_CONEXOES_INDUSTRIAIS_LTDA.pdf</t>
  </si>
  <si>
    <t>NF-3724-CIL_INDUSTRIA_E_COMERCIO_DE_CONEXOES_E_VALVULAS_EIRELI.pdf</t>
  </si>
  <si>
    <t>NF-72448-METASA_SA_INDUSTRIA_METALURGICA.pdf</t>
  </si>
  <si>
    <t>NF-72450-METASA_SA_INDUSTRIA_METALURGICA.pdf</t>
  </si>
  <si>
    <t>NF-72476-METASA_SA_INDUSTRIA_METALURGICA.pdf</t>
  </si>
  <si>
    <t>CIL - 3724</t>
  </si>
  <si>
    <t>METASA - 72448</t>
  </si>
  <si>
    <t>METASA - 72450</t>
  </si>
  <si>
    <t>METASA - 72476</t>
  </si>
  <si>
    <t>H - 167249</t>
  </si>
  <si>
    <t>H - 172444</t>
  </si>
  <si>
    <t>0223424 serie 001</t>
  </si>
  <si>
    <t>223424 serie 001</t>
  </si>
  <si>
    <t>NCM INDEFERIDO</t>
  </si>
  <si>
    <t>39181 serie 002</t>
  </si>
  <si>
    <t>039181 serie 002</t>
  </si>
  <si>
    <t>0039181 serie 002</t>
  </si>
  <si>
    <t>7308.20.00</t>
  </si>
  <si>
    <t>7228.20.00</t>
  </si>
  <si>
    <t>7222.20.00</t>
  </si>
  <si>
    <t>8311.20.00</t>
  </si>
  <si>
    <t>8311.10.00</t>
  </si>
  <si>
    <t>7407.29.10</t>
  </si>
  <si>
    <t>7229.20.00</t>
  </si>
  <si>
    <t>7505.12.10</t>
  </si>
  <si>
    <t>3208.10.10</t>
  </si>
  <si>
    <t>7217.30.90</t>
  </si>
  <si>
    <t>3208.90.10</t>
  </si>
  <si>
    <t>3814.00.90</t>
  </si>
  <si>
    <t>3810.90.00</t>
  </si>
  <si>
    <t>7903.10.00</t>
  </si>
  <si>
    <t>2905.19.99</t>
  </si>
  <si>
    <t>7223.00.00</t>
  </si>
  <si>
    <t>7229.90.00</t>
  </si>
  <si>
    <t>7408.19.00</t>
  </si>
  <si>
    <t>7505.22.90</t>
  </si>
  <si>
    <t>7208.51.00</t>
  </si>
  <si>
    <t>7208.52.00</t>
  </si>
  <si>
    <t>7306.61.00</t>
  </si>
  <si>
    <t>7219.23.00</t>
  </si>
  <si>
    <t>7219.22.00</t>
  </si>
  <si>
    <t>7220.11.00</t>
  </si>
  <si>
    <t>7216.21.00</t>
  </si>
  <si>
    <t>M</t>
  </si>
  <si>
    <t>7216.40.10</t>
  </si>
  <si>
    <t>7214.91.00</t>
  </si>
  <si>
    <t>7216.31.00</t>
  </si>
  <si>
    <t>7216.10.00</t>
  </si>
  <si>
    <t>7216.32.00</t>
  </si>
  <si>
    <t>7216.33.00</t>
  </si>
  <si>
    <t>7304.19.00</t>
  </si>
  <si>
    <t>7304.41.90</t>
  </si>
  <si>
    <t>7307.29.00</t>
  </si>
  <si>
    <t>7220.12.10</t>
  </si>
  <si>
    <t>7220.20.90</t>
  </si>
  <si>
    <t>7304.39.90</t>
  </si>
  <si>
    <t>7304.39.10</t>
  </si>
  <si>
    <t>2902.44.00</t>
  </si>
  <si>
    <t>7228.50.00</t>
  </si>
  <si>
    <t>TON</t>
  </si>
  <si>
    <t>7306.19.00</t>
  </si>
  <si>
    <t>7308.90.10</t>
  </si>
  <si>
    <t>7305.11.00</t>
  </si>
  <si>
    <t>7307.99.00</t>
  </si>
  <si>
    <t>4016.93.00</t>
  </si>
  <si>
    <t>3917.40.90</t>
  </si>
  <si>
    <t>6815.99.90</t>
  </si>
  <si>
    <t>8484.20.00</t>
  </si>
  <si>
    <t>8484.10.00</t>
  </si>
  <si>
    <t>8481.80.93</t>
  </si>
  <si>
    <t>8481.30.00</t>
  </si>
  <si>
    <t>2929.10.90</t>
  </si>
  <si>
    <t>7307.19.20</t>
  </si>
  <si>
    <t>3208.20.19</t>
  </si>
  <si>
    <t>7306.40.00</t>
  </si>
  <si>
    <t>7219.13.00</t>
  </si>
  <si>
    <t>7210.49.10</t>
  </si>
  <si>
    <t>7318.16.00</t>
  </si>
  <si>
    <t>3926.90.90</t>
  </si>
  <si>
    <t>7320.90.00</t>
  </si>
  <si>
    <t>8481.80.94</t>
  </si>
  <si>
    <t>8481.80.95</t>
  </si>
  <si>
    <t>8301.50.00</t>
  </si>
  <si>
    <t>7508.90.90</t>
  </si>
  <si>
    <t>7508.90.00</t>
  </si>
  <si>
    <t>7318.19.00</t>
  </si>
  <si>
    <t>7318.22.00</t>
  </si>
  <si>
    <t>7318.21.00</t>
  </si>
  <si>
    <t>3506.10.90</t>
  </si>
  <si>
    <t>7318.15.00</t>
  </si>
  <si>
    <t>7225.40.90</t>
  </si>
  <si>
    <t>8544.49.00</t>
  </si>
  <si>
    <t>7208.53.00</t>
  </si>
  <si>
    <t>7219.21.00</t>
  </si>
  <si>
    <t>6910.10.00</t>
  </si>
  <si>
    <t>3922.90.00</t>
  </si>
  <si>
    <t>7307.91.00</t>
  </si>
  <si>
    <t>7208.37.00</t>
  </si>
  <si>
    <t>7307.21.00</t>
  </si>
  <si>
    <t>7307.93.00</t>
  </si>
  <si>
    <t>7307.22.00</t>
  </si>
  <si>
    <t>7307.23.00</t>
  </si>
  <si>
    <t>7307.92.00</t>
  </si>
  <si>
    <t>6806.90.90</t>
  </si>
  <si>
    <t>8536.90.90</t>
  </si>
  <si>
    <t>6806.10.00</t>
  </si>
  <si>
    <t>7019.61.00</t>
  </si>
  <si>
    <t>7222.11.00</t>
  </si>
  <si>
    <t>7308.90.90</t>
  </si>
  <si>
    <t>7326.90.90</t>
  </si>
  <si>
    <t>4008.29.00</t>
  </si>
  <si>
    <t>3920.99.90</t>
  </si>
  <si>
    <t>8516.10.00</t>
  </si>
  <si>
    <t>7323.93.00</t>
  </si>
  <si>
    <t>8536.90.10</t>
  </si>
  <si>
    <t>7304.31.10</t>
  </si>
  <si>
    <t>7219.34.00</t>
  </si>
  <si>
    <t>3920.20.90</t>
  </si>
  <si>
    <t>3901.20.29</t>
  </si>
  <si>
    <t>7318.14.00</t>
  </si>
  <si>
    <t>7019.69.00</t>
  </si>
  <si>
    <t>4008.21.00</t>
  </si>
  <si>
    <t>7314.50.00</t>
  </si>
  <si>
    <t>4006.90.00</t>
  </si>
  <si>
    <t>3824.99.89</t>
  </si>
  <si>
    <t>3917.32.90</t>
  </si>
  <si>
    <t>6914.90.00</t>
  </si>
  <si>
    <t>7304.59.90</t>
  </si>
  <si>
    <t>7304.11.00</t>
  </si>
  <si>
    <t>CJ</t>
  </si>
  <si>
    <t>7318.24.00</t>
  </si>
  <si>
    <t>7305.12.00</t>
  </si>
  <si>
    <t>3925.90.90</t>
  </si>
  <si>
    <t>8536.69.10</t>
  </si>
  <si>
    <t>7214.99.10</t>
  </si>
  <si>
    <t>7228.60.00</t>
  </si>
  <si>
    <t>9610.00.00</t>
  </si>
  <si>
    <t>7324.90.00</t>
  </si>
  <si>
    <t>7218.99.00</t>
  </si>
  <si>
    <t>7604.29.19</t>
  </si>
  <si>
    <t>7604.29.20</t>
  </si>
  <si>
    <t>7304.90.90</t>
  </si>
  <si>
    <t>7304.90.19</t>
  </si>
  <si>
    <t>7208.54.00</t>
  </si>
  <si>
    <t>7304.24.00</t>
  </si>
  <si>
    <t>9105.29.00</t>
  </si>
  <si>
    <t>7222.40.90</t>
  </si>
  <si>
    <t>7222.19.10</t>
  </si>
  <si>
    <t>8535.90.90</t>
  </si>
  <si>
    <t>7219.33.00</t>
  </si>
  <si>
    <t>7311.00.00</t>
  </si>
  <si>
    <t>6907.21.00</t>
  </si>
  <si>
    <t>6907.40.00</t>
  </si>
  <si>
    <t>3214.10.10</t>
  </si>
  <si>
    <t>6807.10.00</t>
  </si>
  <si>
    <t>5407.61.00</t>
  </si>
  <si>
    <t>3506.91.20</t>
  </si>
  <si>
    <t>3916.10.00</t>
  </si>
  <si>
    <t>3919.90.90</t>
  </si>
  <si>
    <t>7208.40.00</t>
  </si>
  <si>
    <t>7609.00.00</t>
  </si>
  <si>
    <t>7305.31.00</t>
  </si>
  <si>
    <t>8310.00.00</t>
  </si>
  <si>
    <t>7208.90.00</t>
  </si>
  <si>
    <t>7306.30.00</t>
  </si>
  <si>
    <t>3917.32.10</t>
  </si>
  <si>
    <t>9405.42.00</t>
  </si>
  <si>
    <t>8504.40.10</t>
  </si>
  <si>
    <t>8481.80.19</t>
  </si>
  <si>
    <t>9403.60.00</t>
  </si>
  <si>
    <t>4009.22.90</t>
  </si>
  <si>
    <t>6802.23.00</t>
  </si>
  <si>
    <t>9603.90.00</t>
  </si>
  <si>
    <t>6910.90.00</t>
  </si>
  <si>
    <t>7418.20.00</t>
  </si>
  <si>
    <t>8481.80.11</t>
  </si>
  <si>
    <t>7009.92.00</t>
  </si>
  <si>
    <t>7412.20.00</t>
  </si>
  <si>
    <t>7616.99.00</t>
  </si>
  <si>
    <t>8537.10.90</t>
  </si>
  <si>
    <t>4407.99.90</t>
  </si>
  <si>
    <t>7314.20.00</t>
  </si>
  <si>
    <t>2835.29.90</t>
  </si>
  <si>
    <t>7216.69.10</t>
  </si>
  <si>
    <t>3214.90.00</t>
  </si>
  <si>
    <t>3209.90.19</t>
  </si>
  <si>
    <t>LITRO</t>
  </si>
  <si>
    <t>9405.11.90</t>
  </si>
  <si>
    <t>8414.80.39</t>
  </si>
  <si>
    <t>9403.20.90</t>
  </si>
  <si>
    <t>9401.80.00</t>
  </si>
  <si>
    <t>8424.10.00</t>
  </si>
  <si>
    <t>9401.71.00</t>
  </si>
  <si>
    <t>8421.21.00</t>
  </si>
  <si>
    <t>7019.19.00</t>
  </si>
  <si>
    <t>7326.19.00</t>
  </si>
  <si>
    <t>7310.10.90</t>
  </si>
  <si>
    <t>8424.30.90</t>
  </si>
  <si>
    <t>8414.80.90</t>
  </si>
  <si>
    <t>7610.90.00</t>
  </si>
  <si>
    <t>4821.10.00</t>
  </si>
  <si>
    <t>8481.10.00</t>
  </si>
  <si>
    <t>8481.90.90</t>
  </si>
  <si>
    <t>9026.20.10</t>
  </si>
  <si>
    <t>8531.80.00</t>
  </si>
  <si>
    <t>8419.89.99</t>
  </si>
  <si>
    <t>15/08/2024</t>
  </si>
  <si>
    <t>ESTALEIROS DO BRASIL (PLANILHA)</t>
  </si>
  <si>
    <t>BRASLOG (PLANILHA)</t>
  </si>
  <si>
    <t>MS SUPPLY - 57 - NCM INDEFERIDO</t>
  </si>
  <si>
    <t>INDUSTRIA - 3955 - NCM INDEFERIDO</t>
  </si>
  <si>
    <t>INDUSTRIA - 3968 - NCM INDEFERIDO</t>
  </si>
  <si>
    <t>65000655001934</t>
  </si>
  <si>
    <t>94478518000189</t>
  </si>
  <si>
    <t>17227422015129</t>
  </si>
  <si>
    <t>17227422000105</t>
  </si>
  <si>
    <t>86532538003269</t>
  </si>
  <si>
    <t>36193928000772</t>
  </si>
  <si>
    <t>7</t>
  </si>
  <si>
    <t>1 a 5, 8 a 12</t>
  </si>
  <si>
    <t>0082486 serie 001</t>
  </si>
  <si>
    <t>19</t>
  </si>
  <si>
    <t>TUBO SC XS</t>
  </si>
  <si>
    <t>CURVA RL</t>
  </si>
  <si>
    <t>0000179642 serie 001</t>
  </si>
  <si>
    <t>TE 90G/LUVA 3000/COTOVELO 45</t>
  </si>
  <si>
    <t>53, 64, 74, 76, 78 a 82</t>
  </si>
  <si>
    <t>00000179642 serie 001</t>
  </si>
  <si>
    <t>FLANGE CEGO/WN/LUVA 3000</t>
  </si>
  <si>
    <t>2 a 31 e 59</t>
  </si>
  <si>
    <t>000000179642 serie 001</t>
  </si>
  <si>
    <t>LUVA 6000</t>
  </si>
  <si>
    <t>0000000179642 serie 001</t>
  </si>
  <si>
    <t>CURVA RL 45/90/TE 90G</t>
  </si>
  <si>
    <t>33, 38, 39, 41, 43, 45, 46, 48, 54, 55, 56, 57, 62, 63, 65, 84, 86</t>
  </si>
  <si>
    <t>00000000179642 serie 001</t>
  </si>
  <si>
    <t>LUVA 6000/COTOVELO 45/90/LUVA 3000/</t>
  </si>
  <si>
    <t>34 a 37, 40, 42, 44, 47, 49, 50, 58, 60, 61, 66 a 73, 77, 83 e 85</t>
  </si>
  <si>
    <t>PF SEXT C FLNG/ PAN</t>
  </si>
  <si>
    <t>Nota Fiscal</t>
  </si>
  <si>
    <t>Item MI</t>
  </si>
  <si>
    <t>Item NF</t>
  </si>
  <si>
    <t>Data Emissão</t>
  </si>
  <si>
    <t>CNPJ Emissor</t>
  </si>
  <si>
    <t>Quantidade</t>
  </si>
  <si>
    <t>Valor Real</t>
  </si>
  <si>
    <t>228522 SEIRE 001</t>
  </si>
  <si>
    <t>111394 SERIA 000</t>
  </si>
  <si>
    <t>000032263 SEREI 002</t>
  </si>
  <si>
    <t>032263 SEREI 002</t>
  </si>
  <si>
    <t>SISCOMEX</t>
  </si>
  <si>
    <t>01209357000228</t>
  </si>
  <si>
    <t>3</t>
  </si>
  <si>
    <t>105400 SERIE 000</t>
  </si>
  <si>
    <t>65734 SERIE 001</t>
  </si>
  <si>
    <t>65894 SERIE 001</t>
  </si>
  <si>
    <t>65912 SERIE 001</t>
  </si>
  <si>
    <t>65945 SERIE 001</t>
  </si>
  <si>
    <t>65968 SERIE 001</t>
  </si>
  <si>
    <t>65998 SERIE 001</t>
  </si>
  <si>
    <t>66023 SERIE 001</t>
  </si>
  <si>
    <t>66187 SERIE 001</t>
  </si>
  <si>
    <t>66219 SERIE 001</t>
  </si>
  <si>
    <t>66276 SERIE 001</t>
  </si>
  <si>
    <t>66281 SERIE 001</t>
  </si>
  <si>
    <t>105635 SERIE 000</t>
  </si>
  <si>
    <t>065601 SERIE 001</t>
  </si>
  <si>
    <t>65601 SERIE 001</t>
  </si>
  <si>
    <t>65939 SERIE 001</t>
  </si>
  <si>
    <t>66284 SERIE 001</t>
  </si>
  <si>
    <t>66304 SERIE 001</t>
  </si>
  <si>
    <t>66305 SERIE 001</t>
  </si>
  <si>
    <t>66314 SERIE 001</t>
  </si>
  <si>
    <t>66320 SERIE 001</t>
  </si>
  <si>
    <t>66459 SERIE 001</t>
  </si>
  <si>
    <t>66591 SERIE 001</t>
  </si>
  <si>
    <t>66688 SERIE 001</t>
  </si>
  <si>
    <t>66727 SERIE 001</t>
  </si>
  <si>
    <t>66783 SERIE 001</t>
  </si>
  <si>
    <t>66872 SERIE 001</t>
  </si>
  <si>
    <t>66956 SERIE 001</t>
  </si>
  <si>
    <t>66960 SERIE 001</t>
  </si>
  <si>
    <t>66962 SERIE 001</t>
  </si>
  <si>
    <t>66974 SERIE 001</t>
  </si>
  <si>
    <t>065939 SERIE 001</t>
  </si>
  <si>
    <t>67357 SERIE 001</t>
  </si>
  <si>
    <t>67343 SERIE 001</t>
  </si>
  <si>
    <t>67326 SERIE 001</t>
  </si>
  <si>
    <t>67321 SERIE 001</t>
  </si>
  <si>
    <t>67293 SERIE 001</t>
  </si>
  <si>
    <t>67238 SERIE 001</t>
  </si>
  <si>
    <t>67235 SERIE 001</t>
  </si>
  <si>
    <t>67187 SERIE 001</t>
  </si>
  <si>
    <t>67151 SERIE 001</t>
  </si>
  <si>
    <t>66975 SERIE 001</t>
  </si>
  <si>
    <t>66324 SERIE 001</t>
  </si>
  <si>
    <t>72800 SERIE 001</t>
  </si>
  <si>
    <t>072733 SERIE 001</t>
  </si>
  <si>
    <t>072692 SERIE 001</t>
  </si>
  <si>
    <t>72639 SERIE 001</t>
  </si>
  <si>
    <t>72633 SERIE 001</t>
  </si>
  <si>
    <t>72538 SERIE 001</t>
  </si>
  <si>
    <t>72476 SERIE 001</t>
  </si>
  <si>
    <t>72450 SERIE 001</t>
  </si>
  <si>
    <t>72448 SERIE 001</t>
  </si>
  <si>
    <t>72304 SERIE 001</t>
  </si>
  <si>
    <t>72303 SERIE 001</t>
  </si>
  <si>
    <t>72301 SERIE 001</t>
  </si>
  <si>
    <t>72298 SERIE 001</t>
  </si>
  <si>
    <t>72296 SERIE 001</t>
  </si>
  <si>
    <t>72284 SERIE 001</t>
  </si>
  <si>
    <t>72274 SERIE 001</t>
  </si>
  <si>
    <t>72273 SERIE 001</t>
  </si>
  <si>
    <t>72244 SERIE 001</t>
  </si>
  <si>
    <t>72241 SERIE 001</t>
  </si>
  <si>
    <t>72214 SERIE 001</t>
  </si>
  <si>
    <t>72177 SERIE 001</t>
  </si>
  <si>
    <t>72173 SERIE 001</t>
  </si>
  <si>
    <t>72147 SERIE 001</t>
  </si>
  <si>
    <t>72142 SERIE 001</t>
  </si>
  <si>
    <t>72137 SERIE 001</t>
  </si>
  <si>
    <t>72108 SERIE 001</t>
  </si>
  <si>
    <t>72075 SERIE 001</t>
  </si>
  <si>
    <t>72050 SERIE 001</t>
  </si>
  <si>
    <t>72032 SERIE 001</t>
  </si>
  <si>
    <t>71960 SERIE 001</t>
  </si>
  <si>
    <t>71934 SERIE 001</t>
  </si>
  <si>
    <t>71933 SERIE  001</t>
  </si>
  <si>
    <t>71912 SERIE 001</t>
  </si>
  <si>
    <t>071882 SERIE 001</t>
  </si>
  <si>
    <t>71850 SERIE 001</t>
  </si>
  <si>
    <t>71846 SERIE 001</t>
  </si>
  <si>
    <t>71839 SERIE 001</t>
  </si>
  <si>
    <t>71819 SERIE 001</t>
  </si>
  <si>
    <t>71808 SERIE 001</t>
  </si>
  <si>
    <t>71759 SERIE 001</t>
  </si>
  <si>
    <t>71755 SERIE 001</t>
  </si>
  <si>
    <t>71712 SERIE 001</t>
  </si>
  <si>
    <t>71681 SERIE 001</t>
  </si>
  <si>
    <t>71658 SERIE 001</t>
  </si>
  <si>
    <t>71643 SERIE 001</t>
  </si>
  <si>
    <t>71560 SERIE 001</t>
  </si>
  <si>
    <t>71526 SERIE 001</t>
  </si>
  <si>
    <t>71520 SERIE 001</t>
  </si>
  <si>
    <t>71485 SERIE 001</t>
  </si>
  <si>
    <t>71408 SERIE 001</t>
  </si>
  <si>
    <t>71373 SERIE 001</t>
  </si>
  <si>
    <t>71366 SERIE 001</t>
  </si>
  <si>
    <t>71362 SERIE 001</t>
  </si>
  <si>
    <t>71330 SERIE 001</t>
  </si>
  <si>
    <t>71234 SERIE 001</t>
  </si>
  <si>
    <t>71229 SERIE 001</t>
  </si>
  <si>
    <t>71220 SERIE 001</t>
  </si>
  <si>
    <t>71204 SERIE 001</t>
  </si>
  <si>
    <t>71135 SERIE 001</t>
  </si>
  <si>
    <t>71077 SERIE 001</t>
  </si>
  <si>
    <t>71066 SERIE 001</t>
  </si>
  <si>
    <t>71064 SERIE 001</t>
  </si>
  <si>
    <t>71023 SERIE 001</t>
  </si>
  <si>
    <t>70946 SERIE 001</t>
  </si>
  <si>
    <t>70931 SERIE 001</t>
  </si>
  <si>
    <t>70910 SERIE 001</t>
  </si>
  <si>
    <t>70845 SERIE 001</t>
  </si>
  <si>
    <t>70843 SERIE 001</t>
  </si>
  <si>
    <t>70834 SERIE 001</t>
  </si>
  <si>
    <t>70833 SERIE 001</t>
  </si>
  <si>
    <t>70831 SERIE 001</t>
  </si>
  <si>
    <t>70799 SERIE 001</t>
  </si>
  <si>
    <t>70797 SERIE 001</t>
  </si>
  <si>
    <t>70712 SERIE 001</t>
  </si>
  <si>
    <t>70709 SERIE 001</t>
  </si>
  <si>
    <t>70681 SERIE 001</t>
  </si>
  <si>
    <t>70640 SERIE 001</t>
  </si>
  <si>
    <t>70633 SERIE 001</t>
  </si>
  <si>
    <t>70613 SERIE 001</t>
  </si>
  <si>
    <t>70524 SERIE 001</t>
  </si>
  <si>
    <t>70520 SERIE 001</t>
  </si>
  <si>
    <t>70494 SERIE 001</t>
  </si>
  <si>
    <t>70425 SERIE 001</t>
  </si>
  <si>
    <t>70380 SERIE 001</t>
  </si>
  <si>
    <t>70356 SERIE 001</t>
  </si>
  <si>
    <t>70348 SERIE 001</t>
  </si>
  <si>
    <t>70310 SERIE 001</t>
  </si>
  <si>
    <t>70302 SERIE 001</t>
  </si>
  <si>
    <t>70255 SERIE 001</t>
  </si>
  <si>
    <t>70225 SERIE 001</t>
  </si>
  <si>
    <t>70163 SERIE 001</t>
  </si>
  <si>
    <t>70144 SERIE 001</t>
  </si>
  <si>
    <t>70091 SERIE 001</t>
  </si>
  <si>
    <t>70052 SERIE 001</t>
  </si>
  <si>
    <t>69983 SERIE 001</t>
  </si>
  <si>
    <t>69959 SERIE 001</t>
  </si>
  <si>
    <t>69953 SERIE 001</t>
  </si>
  <si>
    <t>69939 SERIE 001</t>
  </si>
  <si>
    <t>69926 SERIE 001</t>
  </si>
  <si>
    <t>69880 SERIE 001</t>
  </si>
  <si>
    <t>69825 SERIE 001</t>
  </si>
  <si>
    <t>69779 SERIE 001</t>
  </si>
  <si>
    <t>69710 SERIE 001</t>
  </si>
  <si>
    <t>69649 SERIE 001</t>
  </si>
  <si>
    <t>69595 SERIE 001</t>
  </si>
  <si>
    <t>69589 SERIE 001</t>
  </si>
  <si>
    <t>69587 SERIE 001</t>
  </si>
  <si>
    <t>69585 SERIE 001</t>
  </si>
  <si>
    <t>69547 SERIE 001</t>
  </si>
  <si>
    <t>69481 SERIE 001</t>
  </si>
  <si>
    <t>69471 SERIE 001</t>
  </si>
  <si>
    <t>69468 SERIE 001</t>
  </si>
  <si>
    <t>69439 SERIE 001</t>
  </si>
  <si>
    <t>69436 SERIE 001</t>
  </si>
  <si>
    <t>69379 SERIE 001</t>
  </si>
  <si>
    <t>69373 SERIE 001</t>
  </si>
  <si>
    <t>69352 SERIE 001</t>
  </si>
  <si>
    <t>69347 SERIE 001</t>
  </si>
  <si>
    <t>69309 SERIE 001</t>
  </si>
  <si>
    <t>69219 SERIE 001</t>
  </si>
  <si>
    <t>69196 SERIE 001</t>
  </si>
  <si>
    <t>69191 SERIE 001</t>
  </si>
  <si>
    <t>69143 SERIE 001</t>
  </si>
  <si>
    <t>69098 SERIE 001</t>
  </si>
  <si>
    <t>69094 SERIE 001</t>
  </si>
  <si>
    <t>69069 SERIE 001</t>
  </si>
  <si>
    <t>69002 SERIE 001</t>
  </si>
  <si>
    <t>68991 SERIE 001</t>
  </si>
  <si>
    <t>68938 SERIE 001</t>
  </si>
  <si>
    <t>68895 SERIE 001</t>
  </si>
  <si>
    <t>068884 SERIE 001</t>
  </si>
  <si>
    <t>68837 SERIE 001</t>
  </si>
  <si>
    <t>68774 SERIE 001</t>
  </si>
  <si>
    <t>68773 SERIE 001</t>
  </si>
  <si>
    <t>68768 SERIE 001</t>
  </si>
  <si>
    <t>68766 SERIE 001</t>
  </si>
  <si>
    <t>68764 SERIE 001</t>
  </si>
  <si>
    <t>68734 SERIE 001</t>
  </si>
  <si>
    <t>68733 SERIE 001</t>
  </si>
  <si>
    <t>68715 SERIE 001</t>
  </si>
  <si>
    <t>68698 SERIE 001</t>
  </si>
  <si>
    <t>68695 SERIE 001</t>
  </si>
  <si>
    <t>68692 SERIE 001</t>
  </si>
  <si>
    <t>68683 SERIE 001</t>
  </si>
  <si>
    <t>68625 SERIE 001</t>
  </si>
  <si>
    <t>68624 SERIE 001</t>
  </si>
  <si>
    <t>68511 SERIE 001</t>
  </si>
  <si>
    <t>68499 SERIE 001</t>
  </si>
  <si>
    <t>68498 SERIE 001</t>
  </si>
  <si>
    <t>68496 SERIE 001</t>
  </si>
  <si>
    <t>68490 SERIE 001</t>
  </si>
  <si>
    <t>68417 SERIE 001</t>
  </si>
  <si>
    <t>68375 SERIE 001</t>
  </si>
  <si>
    <t>68371 SERIE 001</t>
  </si>
  <si>
    <t>68337 SERIE 001</t>
  </si>
  <si>
    <t>68281 SERIE 001</t>
  </si>
  <si>
    <t>68264 SERIE 001</t>
  </si>
  <si>
    <t>68230 SERIE 001</t>
  </si>
  <si>
    <t>68226 SERIE 001</t>
  </si>
  <si>
    <t>68177 SERIE 001</t>
  </si>
  <si>
    <t>68139 SERIE 001</t>
  </si>
  <si>
    <t>68124 SERIE 001</t>
  </si>
  <si>
    <t>68115 SERIE 001</t>
  </si>
  <si>
    <t>68109 SERIE 001</t>
  </si>
  <si>
    <t>68023 SERIE 001</t>
  </si>
  <si>
    <t>67997 SERIE 001</t>
  </si>
  <si>
    <t>67913 SERIE 001</t>
  </si>
  <si>
    <t>67881 SERIE 001</t>
  </si>
  <si>
    <t>67872 SERIE 001</t>
  </si>
  <si>
    <t>67819 SERIE 001</t>
  </si>
  <si>
    <t>67800 SERIE 001</t>
  </si>
  <si>
    <t>67776 SERIE 001</t>
  </si>
  <si>
    <t>67761 SERIE 001</t>
  </si>
  <si>
    <t>67736 SERIE 001</t>
  </si>
  <si>
    <t>67676 SERIE 001</t>
  </si>
  <si>
    <t>67623 SERIE 001</t>
  </si>
  <si>
    <t>67612 SERIE 001</t>
  </si>
  <si>
    <t>67582 SERIE 001</t>
  </si>
  <si>
    <t>67573 SERIE 001</t>
  </si>
  <si>
    <t>67550 SERIE 001</t>
  </si>
  <si>
    <t>67547 SERIE 001</t>
  </si>
  <si>
    <t>67542 SERIE 001</t>
  </si>
  <si>
    <t>67515 SERIE 001</t>
  </si>
  <si>
    <t>67482 SERIE 001</t>
  </si>
  <si>
    <t>67442 SERIE 001</t>
  </si>
  <si>
    <t>67410 SERIE 001</t>
  </si>
  <si>
    <t>67389 SERIE 001</t>
  </si>
  <si>
    <t>66365 SERIE 001</t>
  </si>
  <si>
    <t>65187 SERIE 001</t>
  </si>
  <si>
    <t>65091 SERIE 001</t>
  </si>
  <si>
    <t>63289 SERIE 001</t>
  </si>
  <si>
    <t>62667 SERIE 001</t>
  </si>
  <si>
    <t>61549 SERIE 001</t>
  </si>
  <si>
    <t>107225 SERIE 000</t>
  </si>
  <si>
    <t>106896 SERIE 000</t>
  </si>
  <si>
    <t>0106260 SERIE 000</t>
  </si>
  <si>
    <t>21091 SERIE 002</t>
  </si>
  <si>
    <t>23442 SERIE 002</t>
  </si>
  <si>
    <t>22047 SERIE 002</t>
  </si>
  <si>
    <t>23029 SERIE 002</t>
  </si>
  <si>
    <t>0107225 SERIE 000</t>
  </si>
  <si>
    <t>00106231 SERIE 000</t>
  </si>
  <si>
    <t>222001 SERIE 000</t>
  </si>
  <si>
    <t>19455 SERIE 001</t>
  </si>
  <si>
    <t>108447 SERIE 000</t>
  </si>
  <si>
    <t>108087 SERIE 000</t>
  </si>
  <si>
    <t>0106896 SERIE 000</t>
  </si>
  <si>
    <t>106714 SERIE 000</t>
  </si>
  <si>
    <t>106713 SERIE 000</t>
  </si>
  <si>
    <t>106506 SERIE 000</t>
  </si>
  <si>
    <t>000106231 SERIE 000</t>
  </si>
  <si>
    <t>105906 SERIE 000</t>
  </si>
  <si>
    <t>66377 SERIE 001</t>
  </si>
  <si>
    <t>106318 SERIE 000</t>
  </si>
  <si>
    <t>106317 SERIE 000</t>
  </si>
  <si>
    <t>106260 SERIE 000</t>
  </si>
  <si>
    <t>0106231 SERIE 000</t>
  </si>
  <si>
    <t>661576 SERIE 000</t>
  </si>
  <si>
    <t>661574 SERIE 000</t>
  </si>
  <si>
    <t>661572 SERIE 000</t>
  </si>
  <si>
    <t>661134 SERIE 000</t>
  </si>
  <si>
    <t>67823 SERIE 001</t>
  </si>
  <si>
    <t>000106896 SERIE 000</t>
  </si>
  <si>
    <t>222003 SERIE 000</t>
  </si>
  <si>
    <t>160767 SERIE 001</t>
  </si>
  <si>
    <t>72692 SERIE 001</t>
  </si>
  <si>
    <t>71882 SERIE 001</t>
  </si>
  <si>
    <t>67671 SERIE 001</t>
  </si>
  <si>
    <t>72733 SERIE 001</t>
  </si>
  <si>
    <t>072448 SERIE 001</t>
  </si>
  <si>
    <t>68884 SERIE 001</t>
  </si>
  <si>
    <t>067410 SERIE 001</t>
  </si>
  <si>
    <t>070681 SERIE 001</t>
  </si>
  <si>
    <t>00108447 SERIE 000</t>
  </si>
  <si>
    <t>00108087 SERIE 000</t>
  </si>
  <si>
    <t>0000106896 SERIE 000</t>
  </si>
  <si>
    <t>000108447 SERIE 000</t>
  </si>
  <si>
    <t>000108087 SERIE 000</t>
  </si>
  <si>
    <t>00000106896 SERIE 000</t>
  </si>
  <si>
    <t>0000108447 SERIE 000</t>
  </si>
  <si>
    <t>0000108087 SERIE 000</t>
  </si>
  <si>
    <t>000000106896 SERIE 000</t>
  </si>
  <si>
    <t>00106713 SERIE 000</t>
  </si>
  <si>
    <t>0106506 SERIE 000</t>
  </si>
  <si>
    <t>105907 SERIE 000</t>
  </si>
  <si>
    <t>00000108447 SERIE 000</t>
  </si>
  <si>
    <t>00000108087 SERIE 000</t>
  </si>
  <si>
    <t>106922 SERIE 000</t>
  </si>
  <si>
    <t>000000108447 SERIE 000</t>
  </si>
  <si>
    <t>000000108087 SERIE 000</t>
  </si>
  <si>
    <t>0000000106896 SERIE 000</t>
  </si>
  <si>
    <t>0106714 SERIE 000</t>
  </si>
  <si>
    <t>000106713 SERIE 000</t>
  </si>
  <si>
    <t>00106506 SERIE 000</t>
  </si>
  <si>
    <t>106231 SERIE 000</t>
  </si>
  <si>
    <t>106069 SERIE 000</t>
  </si>
  <si>
    <t>106068 SERIE 000</t>
  </si>
  <si>
    <t>66647 SERIE 001</t>
  </si>
  <si>
    <t>66279 SERIE 001</t>
  </si>
  <si>
    <t>106112 SERIE 000</t>
  </si>
  <si>
    <t>106020 SERIE 000</t>
  </si>
  <si>
    <t>68107 SERIE 001</t>
  </si>
  <si>
    <t>066875 SERIE 001</t>
  </si>
  <si>
    <t>66768 SERIE 001</t>
  </si>
  <si>
    <t>066647 SERIE 001</t>
  </si>
  <si>
    <t>66501 SERIE 001</t>
  </si>
  <si>
    <t>66280 SERIE 001</t>
  </si>
  <si>
    <t>066279 SERIE 001</t>
  </si>
  <si>
    <t>067482 SERIE 001</t>
  </si>
  <si>
    <t>108946 SERIE 000</t>
  </si>
  <si>
    <t>108803 SERIE 000</t>
  </si>
  <si>
    <t>108759 SERIE 000</t>
  </si>
  <si>
    <t>66809 SERIE 001</t>
  </si>
  <si>
    <t>65472 SERIE 001</t>
  </si>
  <si>
    <t>119900 SERIE 001</t>
  </si>
  <si>
    <t>25091 SERIE 002</t>
  </si>
  <si>
    <t>24560 SERIE 002</t>
  </si>
  <si>
    <t>24473 SERIE 002</t>
  </si>
  <si>
    <t>24644 SERIE 002</t>
  </si>
  <si>
    <t>24683 SERIE 002</t>
  </si>
  <si>
    <t>109122 SERIE 000</t>
  </si>
  <si>
    <t>0108946 SERIE 000</t>
  </si>
  <si>
    <t>0108759 SERIE 000</t>
  </si>
  <si>
    <t>00108946 SERIE 000</t>
  </si>
  <si>
    <t>00108759 SERIE 000</t>
  </si>
  <si>
    <t>31319 SERIE 001</t>
  </si>
  <si>
    <t>166582 SERIE 001</t>
  </si>
  <si>
    <t>012935 SERIE 001</t>
  </si>
  <si>
    <t>158735 SERIE 001</t>
  </si>
  <si>
    <t>0158735 SERIE 001</t>
  </si>
  <si>
    <t>120301 SERIE 001</t>
  </si>
  <si>
    <t>073053 SERIE 001</t>
  </si>
  <si>
    <t>12935 SERIE 001</t>
  </si>
  <si>
    <t>25742 SERIE 002</t>
  </si>
  <si>
    <t>74219 SERIE 001</t>
  </si>
  <si>
    <t>74162 SERIE 001</t>
  </si>
  <si>
    <t>74159 SERIE 001</t>
  </si>
  <si>
    <t>74148 SERIE 001</t>
  </si>
  <si>
    <t>74139 SERIE 001</t>
  </si>
  <si>
    <t>74131 SERIE 001</t>
  </si>
  <si>
    <t>74107 SERIE 001</t>
  </si>
  <si>
    <t>74105 SERIE 001</t>
  </si>
  <si>
    <t>74103 SERIE 001</t>
  </si>
  <si>
    <t>74071 SERIE 001</t>
  </si>
  <si>
    <t>74048 SERIE 001</t>
  </si>
  <si>
    <t>74043 SERIE 001</t>
  </si>
  <si>
    <t>73973 SERIE 001</t>
  </si>
  <si>
    <t>73963 SERIE 001</t>
  </si>
  <si>
    <t>73891 SERIE 001</t>
  </si>
  <si>
    <t>73867 SERIE 001</t>
  </si>
  <si>
    <t>73853 SERIE 001</t>
  </si>
  <si>
    <t>73821 SERIE 001</t>
  </si>
  <si>
    <t>73768 SERIE 001</t>
  </si>
  <si>
    <t>73689 SERIE 001</t>
  </si>
  <si>
    <t>73665 SERIE 001</t>
  </si>
  <si>
    <t>73612 SERIE 001</t>
  </si>
  <si>
    <t>73582 SERIE 001</t>
  </si>
  <si>
    <t>73543 SERIE 001</t>
  </si>
  <si>
    <t>73460 SERIE 001</t>
  </si>
  <si>
    <t>73456 SERIE 001</t>
  </si>
  <si>
    <t>73450 SERIE 001</t>
  </si>
  <si>
    <t>73446 SERIE 001</t>
  </si>
  <si>
    <t>73441 SERIE 001</t>
  </si>
  <si>
    <t>73340 SERIE 001</t>
  </si>
  <si>
    <t>73309 SERIE 001</t>
  </si>
  <si>
    <t>73286 SERIE 001</t>
  </si>
  <si>
    <t>073190 SERIE 001</t>
  </si>
  <si>
    <t>73154 SERIE 001</t>
  </si>
  <si>
    <t>73104 SERIE 001</t>
  </si>
  <si>
    <t>73053 SERIE 001</t>
  </si>
  <si>
    <t>73008 SERIE 001</t>
  </si>
  <si>
    <t>73000 SERIE 001</t>
  </si>
  <si>
    <t>72926 SERIE 001</t>
  </si>
  <si>
    <t>72923 SERIE 001</t>
  </si>
  <si>
    <t>72922 SERIE 001</t>
  </si>
  <si>
    <t>72911 SERIE 001</t>
  </si>
  <si>
    <t>72909 SERIE 001</t>
  </si>
  <si>
    <t>72887 SERIE 001</t>
  </si>
  <si>
    <t>72883 SERIE 001</t>
  </si>
  <si>
    <t>072855 SERIE 001</t>
  </si>
  <si>
    <t>72851 SERIE 001</t>
  </si>
  <si>
    <t>72847 SERIE 001</t>
  </si>
  <si>
    <t>72806 SERIE 001</t>
  </si>
  <si>
    <t>72756 SERIE 001</t>
  </si>
  <si>
    <t>72754 SERIE 001</t>
  </si>
  <si>
    <t>72678 SERIE 001</t>
  </si>
  <si>
    <t>72507 SERIE 001</t>
  </si>
  <si>
    <t>71844 SERIE 001</t>
  </si>
  <si>
    <t>69476 SERIE 001</t>
  </si>
  <si>
    <t>119693 SERIE 001</t>
  </si>
  <si>
    <t>119691 SERIE 001</t>
  </si>
  <si>
    <t>119485 SERIE 001</t>
  </si>
  <si>
    <t>119484 SERIE 001</t>
  </si>
  <si>
    <t>119468 SERIE 001</t>
  </si>
  <si>
    <t>119466 SERIE 001</t>
  </si>
  <si>
    <t>73190 SERIE 001</t>
  </si>
  <si>
    <t>72855 SERIE 001</t>
  </si>
  <si>
    <t>370 SERIE 001</t>
  </si>
  <si>
    <t>363 SERIE 001</t>
  </si>
  <si>
    <t>361 SERIE 001</t>
  </si>
  <si>
    <t>10170 SERIE 001</t>
  </si>
  <si>
    <t>0109122 SERIE 000</t>
  </si>
  <si>
    <t>000108759 SERIE 000</t>
  </si>
  <si>
    <t>000108946 SERIE 000</t>
  </si>
  <si>
    <t>0000108946 SERIE 000</t>
  </si>
  <si>
    <t>00000108759 SERIE 000</t>
  </si>
  <si>
    <t>00000108946 SERIE 000</t>
  </si>
  <si>
    <t>68760 SERIE 001</t>
  </si>
  <si>
    <t>68696 SERIE 001</t>
  </si>
  <si>
    <t>68677 SERIE 001</t>
  </si>
  <si>
    <t>68654 SERIE 001</t>
  </si>
  <si>
    <t>0162495 SERIE 001</t>
  </si>
  <si>
    <t>162495 SERIE 001</t>
  </si>
  <si>
    <t>210609 SERIE 001</t>
  </si>
  <si>
    <t>210600 SERIE 001</t>
  </si>
  <si>
    <t>72592 SERIE 001</t>
  </si>
  <si>
    <t>70673 SERIE 001</t>
  </si>
  <si>
    <t>68974 SERIE 001</t>
  </si>
  <si>
    <t>0108447 SERIE 000</t>
  </si>
  <si>
    <t>160605 SERIE 025</t>
  </si>
  <si>
    <t>72295 SERIE 001</t>
  </si>
  <si>
    <t>71766 SERIE 001</t>
  </si>
  <si>
    <t>71765 SERIE 001</t>
  </si>
  <si>
    <t>71246 SERIE 001</t>
  </si>
  <si>
    <t>76616 SERIE 001</t>
  </si>
  <si>
    <t>76542 SERIE 001</t>
  </si>
  <si>
    <t>76504 SERIE 001</t>
  </si>
  <si>
    <t>76446 SERIE 001</t>
  </si>
  <si>
    <t>76427 SERIE 001</t>
  </si>
  <si>
    <t>76426 SERIE 001</t>
  </si>
  <si>
    <t>76425 SERIE 001</t>
  </si>
  <si>
    <t>76374 SERIE 001</t>
  </si>
  <si>
    <t>76352 SERIE 001</t>
  </si>
  <si>
    <t>76123 SERIE 001</t>
  </si>
  <si>
    <t>76034 SERIE 001</t>
  </si>
  <si>
    <t>532137 SERIE 001</t>
  </si>
  <si>
    <t>110748 SERIE 000</t>
  </si>
  <si>
    <t>111155 SERIE 001</t>
  </si>
  <si>
    <t>28448 SERIE 002</t>
  </si>
  <si>
    <t>28367 SERIE 002</t>
  </si>
  <si>
    <t>28416 SERIE 002</t>
  </si>
  <si>
    <t>20008 SERIE 001</t>
  </si>
  <si>
    <t>0110675 SERIE 000</t>
  </si>
  <si>
    <t>0108087 SERIE 000</t>
  </si>
  <si>
    <t>107235 SERIE 000</t>
  </si>
  <si>
    <t>00106896 SERIE 000</t>
  </si>
  <si>
    <t>0106713 SERIE 000</t>
  </si>
  <si>
    <t>111225 SERIE 000</t>
  </si>
  <si>
    <t>66875 SERIE 001</t>
  </si>
  <si>
    <t>9303 SERIE 001</t>
  </si>
  <si>
    <t>9299 SERIE 001</t>
  </si>
  <si>
    <t>3068 SERIE 001</t>
  </si>
  <si>
    <t>5749 SERIE 001</t>
  </si>
  <si>
    <t>215479 SERIE 001</t>
  </si>
  <si>
    <t>76351 SERIE 001</t>
  </si>
  <si>
    <t>76336 SERIE 001</t>
  </si>
  <si>
    <t>76253 SERIE 001</t>
  </si>
  <si>
    <t>76142 SERIE 001</t>
  </si>
  <si>
    <t>76068 SERIE 001</t>
  </si>
  <si>
    <t>76065 SERIE 001</t>
  </si>
  <si>
    <t>76063 SERIE 001</t>
  </si>
  <si>
    <t>76062 SERIE 001</t>
  </si>
  <si>
    <t>76001 SERIE 001</t>
  </si>
  <si>
    <t>76000 SERIE 001</t>
  </si>
  <si>
    <t>75997 SERIE 001</t>
  </si>
  <si>
    <t>75995 SERIE 001</t>
  </si>
  <si>
    <t>75982 SERIE 001</t>
  </si>
  <si>
    <t>75956 SERIE 001</t>
  </si>
  <si>
    <t>75955 SERIE 001</t>
  </si>
  <si>
    <t>75947 SERIE 001</t>
  </si>
  <si>
    <t>75916 SERIE 001</t>
  </si>
  <si>
    <t>75877 SERIE 001</t>
  </si>
  <si>
    <t>75853 SERIE 001</t>
  </si>
  <si>
    <t>75847 SERIE 001</t>
  </si>
  <si>
    <t>75804 SERIE 001</t>
  </si>
  <si>
    <t>75652 SERIE 001</t>
  </si>
  <si>
    <t>75403 SERIE 001</t>
  </si>
  <si>
    <t>75395 SERIE 001</t>
  </si>
  <si>
    <t>75378 SERIE 001</t>
  </si>
  <si>
    <t>75351 SERIE 001</t>
  </si>
  <si>
    <t>75309 SERIE 001</t>
  </si>
  <si>
    <t>75292 SERIE 001</t>
  </si>
  <si>
    <t>75289 SERIE 001</t>
  </si>
  <si>
    <t>75252 SERIE 001</t>
  </si>
  <si>
    <t>75209 SERIE 001</t>
  </si>
  <si>
    <t>75156 SERIE 001</t>
  </si>
  <si>
    <t>74970 SERIE 001</t>
  </si>
  <si>
    <t>74069 SERIE 001</t>
  </si>
  <si>
    <t>66976 SERIE 001</t>
  </si>
  <si>
    <t>120668 SERIE 001</t>
  </si>
  <si>
    <t>120667 SERIE 001</t>
  </si>
  <si>
    <t>120666 SERIE 001</t>
  </si>
  <si>
    <t>120421 SERIE 001</t>
  </si>
  <si>
    <t>120420 SERIE 001</t>
  </si>
  <si>
    <t>120419 SERIE 001</t>
  </si>
  <si>
    <t>120418 SERIE 001</t>
  </si>
  <si>
    <t>120417 SERIE 001</t>
  </si>
  <si>
    <t>120166 SERIE 001</t>
  </si>
  <si>
    <t>120165 SERIE 001</t>
  </si>
  <si>
    <t>120164 SERIE 001</t>
  </si>
  <si>
    <t>120163 SERIE 001</t>
  </si>
  <si>
    <t>120162 SERIE 001</t>
  </si>
  <si>
    <t>120161 SERIE 001</t>
  </si>
  <si>
    <t>120160 SERIE 001</t>
  </si>
  <si>
    <t>120159 SERIE 001</t>
  </si>
  <si>
    <t>120158 SERIE 001</t>
  </si>
  <si>
    <t>380 SERIE 001</t>
  </si>
  <si>
    <t>379 SERIE 001</t>
  </si>
  <si>
    <t>00110675 SERIE 000</t>
  </si>
  <si>
    <t>110675 SERIE 000</t>
  </si>
  <si>
    <t>0000108759 SERIE 000</t>
  </si>
  <si>
    <t>109830 SERIE 000</t>
  </si>
  <si>
    <t>24870 SERIE 001</t>
  </si>
  <si>
    <t>111264 SERIE 000</t>
  </si>
  <si>
    <t>110750 SERIE 000</t>
  </si>
  <si>
    <t>110749 SERIE 000</t>
  </si>
  <si>
    <t>110651 SERIE 000</t>
  </si>
  <si>
    <t>69393 SERIE 001</t>
  </si>
  <si>
    <t>69113 SERIE 001</t>
  </si>
  <si>
    <t>69112 SERIE 001</t>
  </si>
  <si>
    <t>68863 SERIE 001</t>
  </si>
  <si>
    <t>168197 SERIE 001</t>
  </si>
  <si>
    <t>167249 SERIE 001</t>
  </si>
  <si>
    <t>0168197 SERIE 001</t>
  </si>
  <si>
    <t>0167249 SERIE 001</t>
  </si>
  <si>
    <t>00168197 SERIE 001</t>
  </si>
  <si>
    <t>00167249 SERIE 001</t>
  </si>
  <si>
    <t>000168197 SERIE 001</t>
  </si>
  <si>
    <t>000167249 SERIE 001</t>
  </si>
  <si>
    <t>168198 SERIE 001</t>
  </si>
  <si>
    <t>215486 SERIE 001</t>
  </si>
  <si>
    <t>106749 SERIE 001</t>
  </si>
  <si>
    <t>75551 SERIE 001</t>
  </si>
  <si>
    <t>74346 SERIE 001</t>
  </si>
  <si>
    <t>74336 SERIE 001</t>
  </si>
  <si>
    <t>73102 SERIE 001</t>
  </si>
  <si>
    <t>74339 SERIE 001</t>
  </si>
  <si>
    <t>62179 SERIE 005</t>
  </si>
  <si>
    <t>62175 SERIE 005</t>
  </si>
  <si>
    <t>56861 SERIE 005</t>
  </si>
  <si>
    <t>60967 SERIE 005</t>
  </si>
  <si>
    <t>33886 SERIE 002</t>
  </si>
  <si>
    <t>34611 SERIE 002</t>
  </si>
  <si>
    <t>34136 SERIE 002</t>
  </si>
  <si>
    <t>32355 SERIE 002</t>
  </si>
  <si>
    <t>34813 SERIE 002</t>
  </si>
  <si>
    <t>35234 SERIE 002</t>
  </si>
  <si>
    <t>34849 SERIE 002</t>
  </si>
  <si>
    <t>34404 SERIE 002</t>
  </si>
  <si>
    <t>34914 SERIE 002</t>
  </si>
  <si>
    <t>34155 SERIE 002</t>
  </si>
  <si>
    <t>34070 SERIE 002</t>
  </si>
  <si>
    <t>32489 SERIE 002</t>
  </si>
  <si>
    <t>32485 SERIE 002</t>
  </si>
  <si>
    <t>32108 SERIE 002</t>
  </si>
  <si>
    <t>33897 SERIE 002</t>
  </si>
  <si>
    <t>70757 SERIE 001</t>
  </si>
  <si>
    <t>70756 SERIE 001</t>
  </si>
  <si>
    <t>70469 SERIE 001</t>
  </si>
  <si>
    <t>70342 SERIE 001</t>
  </si>
  <si>
    <t>34177 SERIE 002</t>
  </si>
  <si>
    <t>33960 SERIE 002</t>
  </si>
  <si>
    <t>77499 SERIE 001</t>
  </si>
  <si>
    <t>77498 SERIE 001</t>
  </si>
  <si>
    <t>77497 SERIE 001</t>
  </si>
  <si>
    <t>77167 SERIE 001</t>
  </si>
  <si>
    <t>77141 SERIE 001</t>
  </si>
  <si>
    <t>77092 SERIE 001</t>
  </si>
  <si>
    <t>76955 SERIE 001</t>
  </si>
  <si>
    <t>76877 SERIE 001</t>
  </si>
  <si>
    <t>76876 SERIE 001</t>
  </si>
  <si>
    <t>76870 SERIE 001</t>
  </si>
  <si>
    <t>76786 SERIE 001</t>
  </si>
  <si>
    <t>76611 SERIE 001</t>
  </si>
  <si>
    <t>75296 SERIE 001</t>
  </si>
  <si>
    <t>36401 SERIE 001</t>
  </si>
  <si>
    <t>38298 SERIE 001</t>
  </si>
  <si>
    <t>37054 SERIE 001</t>
  </si>
  <si>
    <t>32848 SERIE 001</t>
  </si>
  <si>
    <t>38294 SERIE 001</t>
  </si>
  <si>
    <t>38240 SERIE 001</t>
  </si>
  <si>
    <t>70758 SERIE 001</t>
  </si>
  <si>
    <t>70545 SERIE 001</t>
  </si>
  <si>
    <t>70491 SERIE 001</t>
  </si>
  <si>
    <t>70490 SERIE 001</t>
  </si>
  <si>
    <t>70354 SERIE 001</t>
  </si>
  <si>
    <t>70341 SERIE 001</t>
  </si>
  <si>
    <t>70340 SERIE 001</t>
  </si>
  <si>
    <t>70162 SERIE 001</t>
  </si>
  <si>
    <t>70113 SERIE 001</t>
  </si>
  <si>
    <t>70085 SERIE 001</t>
  </si>
  <si>
    <t>70072 SERIE 001</t>
  </si>
  <si>
    <t>70010 SERIE 001</t>
  </si>
  <si>
    <t>70000 SERIE 001</t>
  </si>
  <si>
    <t>69822 SERIE 001</t>
  </si>
  <si>
    <t>77611 SERIE 000</t>
  </si>
  <si>
    <t>77599 SERIE 000</t>
  </si>
  <si>
    <t>76810 SERIE 001</t>
  </si>
  <si>
    <t>225412 SERIE 001</t>
  </si>
  <si>
    <t>224438 SERIE 001</t>
  </si>
  <si>
    <t>224436 SERIE 001</t>
  </si>
  <si>
    <t>121506 SERIE 001</t>
  </si>
  <si>
    <t>247797 SERIE 000</t>
  </si>
  <si>
    <t>112557 SERIE 000</t>
  </si>
  <si>
    <t>0113129 SERIE 000</t>
  </si>
  <si>
    <t>0177626 SERIE 001</t>
  </si>
  <si>
    <t>707574 SERIE 000</t>
  </si>
  <si>
    <t>706165 SERIE 000</t>
  </si>
  <si>
    <t>705542 SERIE 000</t>
  </si>
  <si>
    <t>704203 SERIE 000</t>
  </si>
  <si>
    <t>704095 SERIE 000</t>
  </si>
  <si>
    <t>704093 SERIE 000</t>
  </si>
  <si>
    <t>704061 SERIE 000</t>
  </si>
  <si>
    <t>700685 SERIE 000</t>
  </si>
  <si>
    <t>700561 SERIE 000</t>
  </si>
  <si>
    <t>700543 SERIE 000</t>
  </si>
  <si>
    <t>173176 SERIE 001</t>
  </si>
  <si>
    <t>707575 SERIE 000</t>
  </si>
  <si>
    <t>244874 SERIE 000</t>
  </si>
  <si>
    <t>126912 SERIE 001</t>
  </si>
  <si>
    <t>126293 SERIE 001</t>
  </si>
  <si>
    <t>177626 SERIE 001</t>
  </si>
  <si>
    <t>700723 SERIE 000</t>
  </si>
  <si>
    <t>700722 SERIE 000</t>
  </si>
  <si>
    <t>699011 SERIE 000</t>
  </si>
  <si>
    <t>245201 SERIE 000</t>
  </si>
  <si>
    <t>0177627 SERIE 001</t>
  </si>
  <si>
    <t>228499 SERIE 001</t>
  </si>
  <si>
    <t>228497 SERIE 001</t>
  </si>
  <si>
    <t>226518 SERIE 001</t>
  </si>
  <si>
    <t>226229 SERIE 001</t>
  </si>
  <si>
    <t>226225 SERIE 001</t>
  </si>
  <si>
    <t>226222 SERIE 001</t>
  </si>
  <si>
    <t>224793 SERIE 001</t>
  </si>
  <si>
    <t>224094 SERIE 001</t>
  </si>
  <si>
    <t>224093 SERIE 001</t>
  </si>
  <si>
    <t>224092 SERIE 001</t>
  </si>
  <si>
    <t>223425 SERIE 001</t>
  </si>
  <si>
    <t>222734 SERIE 001</t>
  </si>
  <si>
    <t>222733 SERIE 001</t>
  </si>
  <si>
    <t>177627 SERIE 001</t>
  </si>
  <si>
    <t>176103 SERIE 001</t>
  </si>
  <si>
    <t>173670 SERIE 001</t>
  </si>
  <si>
    <t>121583 SERIE 001</t>
  </si>
  <si>
    <t>121582 SERIE 001</t>
  </si>
  <si>
    <t>121390 SERIE 001</t>
  </si>
  <si>
    <t>121713 SERIE 001</t>
  </si>
  <si>
    <t>227414 SERIE 001</t>
  </si>
  <si>
    <t>113382 SERIE 000</t>
  </si>
  <si>
    <t>113129 SERIE 000</t>
  </si>
  <si>
    <t>112226 SERIE 000</t>
  </si>
  <si>
    <t>111914 SERIE 000</t>
  </si>
  <si>
    <t>226228 SERIE 001</t>
  </si>
  <si>
    <t>226226 SERIE 001</t>
  </si>
  <si>
    <t>225778 SERIE 001</t>
  </si>
  <si>
    <t>225413 SERIE 001</t>
  </si>
  <si>
    <t>225053 SERIE 001</t>
  </si>
  <si>
    <t>222785 SERIE 001</t>
  </si>
  <si>
    <t>222784 SERIE 001</t>
  </si>
  <si>
    <t>222744 SERIE 001</t>
  </si>
  <si>
    <t>222743 SERIE 001</t>
  </si>
  <si>
    <t>221867 SERIE 001</t>
  </si>
  <si>
    <t>221860 SERIE 001</t>
  </si>
  <si>
    <t>152574 SERIE 001</t>
  </si>
  <si>
    <t>6034 SERIE 001</t>
  </si>
  <si>
    <t>3788 SERIE 000</t>
  </si>
  <si>
    <t>3787 SERIE 000</t>
  </si>
  <si>
    <t>3786 SERIE 000</t>
  </si>
  <si>
    <t>3785 SERIE 000</t>
  </si>
  <si>
    <t>3784 SERIE 000</t>
  </si>
  <si>
    <t>3681 SERIE 000</t>
  </si>
  <si>
    <t>12181 SERIE 001</t>
  </si>
  <si>
    <t>12180 SERIE 001</t>
  </si>
  <si>
    <t>12600 SERIE 001</t>
  </si>
  <si>
    <t>12502 SERIE 001</t>
  </si>
  <si>
    <t>12468 SERIE 001</t>
  </si>
  <si>
    <t>5 SERIE 001</t>
  </si>
  <si>
    <t>4 SERIE 001</t>
  </si>
  <si>
    <t>29875 SERIE 002</t>
  </si>
  <si>
    <t>32098 SERIE 002</t>
  </si>
  <si>
    <t>31827 SERIE 002</t>
  </si>
  <si>
    <t>31604 SERIE 002</t>
  </si>
  <si>
    <t>31614 SERIE 002</t>
  </si>
  <si>
    <t>30617 SERIE 002</t>
  </si>
  <si>
    <t>29518 SERIE 002</t>
  </si>
  <si>
    <t>29323 SERIE 002</t>
  </si>
  <si>
    <t>31921 SERIE 002</t>
  </si>
  <si>
    <t>30421 SERIE 002</t>
  </si>
  <si>
    <t>30751 SERIE 002</t>
  </si>
  <si>
    <t>29528 SERIE 002</t>
  </si>
  <si>
    <t>6834 SERIE 001</t>
  </si>
  <si>
    <t>3792 SERIE 000</t>
  </si>
  <si>
    <t>3791 SERIE 000</t>
  </si>
  <si>
    <t>6833 SERIE 001</t>
  </si>
  <si>
    <t>6832 SERIE 001</t>
  </si>
  <si>
    <t>6808 SERIE 001</t>
  </si>
  <si>
    <t>4110 SERIE 000</t>
  </si>
  <si>
    <t>3948 SERIE 000</t>
  </si>
  <si>
    <t>3895 SERIE 000</t>
  </si>
  <si>
    <t>3726 SERIE 000</t>
  </si>
  <si>
    <t>4091 SERIE 000</t>
  </si>
  <si>
    <t>3993 SERIE 000</t>
  </si>
  <si>
    <t>3790 SERIE 000</t>
  </si>
  <si>
    <t>434 SERIE 001</t>
  </si>
  <si>
    <t>426 SERIE 001</t>
  </si>
  <si>
    <t>419 SERIE 001</t>
  </si>
  <si>
    <t>418 SERIE 001</t>
  </si>
  <si>
    <t>417 SERIE 001</t>
  </si>
  <si>
    <t>416 SERIE 001</t>
  </si>
  <si>
    <t>407 SERIE 001</t>
  </si>
  <si>
    <t>406 SERIE 001</t>
  </si>
  <si>
    <t>389 SERIE 001</t>
  </si>
  <si>
    <t>388 SERIE 001</t>
  </si>
  <si>
    <t>382 SERIE 001</t>
  </si>
  <si>
    <t>21032 SERIE 000</t>
  </si>
  <si>
    <t>21031 SERIE 000</t>
  </si>
  <si>
    <t>21029 SERIE 000</t>
  </si>
  <si>
    <t>21028 SERIE 000</t>
  </si>
  <si>
    <t>20932 SERIE 000</t>
  </si>
  <si>
    <t>20931 SERIE 000</t>
  </si>
  <si>
    <t>20930 SERIE 000</t>
  </si>
  <si>
    <t>20929 SERIE 000</t>
  </si>
  <si>
    <t>20928 SERIE 000</t>
  </si>
  <si>
    <t>20927 SERIE 000</t>
  </si>
  <si>
    <t>20578 SERIE 000</t>
  </si>
  <si>
    <t>31489 SERIE 001</t>
  </si>
  <si>
    <t>31844 SERIE 001</t>
  </si>
  <si>
    <t>2108 SERIE 001</t>
  </si>
  <si>
    <t>11113 SERIE 001</t>
  </si>
  <si>
    <t>2310 SERIE 001</t>
  </si>
  <si>
    <t>27098 SERIE 001</t>
  </si>
  <si>
    <t>02373 SERIE 001</t>
  </si>
  <si>
    <t>9 SERIE 002</t>
  </si>
  <si>
    <t>00111394 SERIE 000</t>
  </si>
  <si>
    <t>551320 SERIE 001</t>
  </si>
  <si>
    <t>551291 SERIE 001</t>
  </si>
  <si>
    <t>211441 SERIE 001</t>
  </si>
  <si>
    <t>210599 SERIE 001</t>
  </si>
  <si>
    <t>0110655 SERIE 001</t>
  </si>
  <si>
    <t>03648 SERIE 001</t>
  </si>
  <si>
    <t>110655 SERIE 001</t>
  </si>
  <si>
    <t>12656 SERIE 001</t>
  </si>
  <si>
    <t>12655 SERIE 001</t>
  </si>
  <si>
    <t>0211441 SERIE 001</t>
  </si>
  <si>
    <t>0210599 SERIE 001</t>
  </si>
  <si>
    <t>00211441 SERIE 001</t>
  </si>
  <si>
    <t>00210599 SERIE 001</t>
  </si>
  <si>
    <t>029141 SERIE 002</t>
  </si>
  <si>
    <t>025337 SERIE 002</t>
  </si>
  <si>
    <t>25089 SERIE 002</t>
  </si>
  <si>
    <t>024475 SERIE 002</t>
  </si>
  <si>
    <t>024474 SERIE 002</t>
  </si>
  <si>
    <t>23262 SERIE 002</t>
  </si>
  <si>
    <t>0022160 SERIE 002</t>
  </si>
  <si>
    <t>21089 SERIE 002</t>
  </si>
  <si>
    <t>29141 SERIE 002</t>
  </si>
  <si>
    <t>25465 SERIE 002</t>
  </si>
  <si>
    <t>25464 SERIE 002</t>
  </si>
  <si>
    <t>25337 SERIE 002</t>
  </si>
  <si>
    <t>025090 SERIE 002</t>
  </si>
  <si>
    <t>24517 SERIE 002</t>
  </si>
  <si>
    <t>24475 SERIE 002</t>
  </si>
  <si>
    <t>24474 SERIE 002</t>
  </si>
  <si>
    <t>24194 SERIE 002</t>
  </si>
  <si>
    <t>023262 SERIE 002</t>
  </si>
  <si>
    <t>022160 SERIE 002</t>
  </si>
  <si>
    <t>021089 SERIE 002</t>
  </si>
  <si>
    <t>00028674 SERIE 002</t>
  </si>
  <si>
    <t>0066172 SERIE 001</t>
  </si>
  <si>
    <t>000066172 SERIE 001</t>
  </si>
  <si>
    <t>000029379 SERIE 002</t>
  </si>
  <si>
    <t>29216 SERIE 002</t>
  </si>
  <si>
    <t>25726 SERIE 002</t>
  </si>
  <si>
    <t>24595 SERIE 002</t>
  </si>
  <si>
    <t>024517 SERIE 002</t>
  </si>
  <si>
    <t>0028815 SERIE 002</t>
  </si>
  <si>
    <t>022189 SERIE 002</t>
  </si>
  <si>
    <t>00066172 SERIE 001</t>
  </si>
  <si>
    <t>0029379 SERIE 002</t>
  </si>
  <si>
    <t>029216 SERIE 002</t>
  </si>
  <si>
    <t>028815 SERIE 002</t>
  </si>
  <si>
    <t>028813 SERIE 002</t>
  </si>
  <si>
    <t>028674 SERIE 002</t>
  </si>
  <si>
    <t>00028400 SERIE 002</t>
  </si>
  <si>
    <t>28344 SERIE 002</t>
  </si>
  <si>
    <t>0025090 SERIE 002</t>
  </si>
  <si>
    <t>024595 SERIE 002</t>
  </si>
  <si>
    <t>024518 SERIE 002</t>
  </si>
  <si>
    <t>0024517 SERIE 002</t>
  </si>
  <si>
    <t>21982 SERIE 002</t>
  </si>
  <si>
    <t>29379 SERIE 002</t>
  </si>
  <si>
    <t>28815 SERIE 002</t>
  </si>
  <si>
    <t>28813 SERIE 002</t>
  </si>
  <si>
    <t>28674 SERIE 002</t>
  </si>
  <si>
    <t>28400 SERIE 002</t>
  </si>
  <si>
    <t>0025365 SERIE 002</t>
  </si>
  <si>
    <t>25090 SERIE 002</t>
  </si>
  <si>
    <t>024643 SERIE 002</t>
  </si>
  <si>
    <t>00024517 SERIE 002</t>
  </si>
  <si>
    <t>22189 SERIE 002</t>
  </si>
  <si>
    <t>029379 SERIE 002</t>
  </si>
  <si>
    <t>000028400 SERIE 002</t>
  </si>
  <si>
    <t>028344 SERIE 002</t>
  </si>
  <si>
    <t>25365 SERIE 002</t>
  </si>
  <si>
    <t>24643 SERIE 002</t>
  </si>
  <si>
    <t>0024518 SERIE 002</t>
  </si>
  <si>
    <t>022482 SERIE 002</t>
  </si>
  <si>
    <t>0022189 SERIE 002</t>
  </si>
  <si>
    <t>0028813 SERIE 002</t>
  </si>
  <si>
    <t>028400 SERIE 002</t>
  </si>
  <si>
    <t>025365 SERIE 002</t>
  </si>
  <si>
    <t>22482 SERIE 002</t>
  </si>
  <si>
    <t>00022189 SERIE 002</t>
  </si>
  <si>
    <t>00029379 SERIE 002</t>
  </si>
  <si>
    <t>0029216 SERIE 002</t>
  </si>
  <si>
    <t>0028400 SERIE 002</t>
  </si>
  <si>
    <t>00025365 SERIE 002</t>
  </si>
  <si>
    <t>025089 SERIE 002</t>
  </si>
  <si>
    <t>24518 SERIE 002</t>
  </si>
  <si>
    <t>021982 SERIE 002</t>
  </si>
  <si>
    <t>09354 SERIE 001</t>
  </si>
  <si>
    <t>0022185 SERIE 002</t>
  </si>
  <si>
    <t>000021290 SERIE 002</t>
  </si>
  <si>
    <t>28920 SERIE 002</t>
  </si>
  <si>
    <t>00021290 SERIE 002</t>
  </si>
  <si>
    <t>0245349 SERIE 000</t>
  </si>
  <si>
    <t>066172 SERIE 001</t>
  </si>
  <si>
    <t>025726 SERIE 002</t>
  </si>
  <si>
    <t>022185 SERIE 002</t>
  </si>
  <si>
    <t>021290 SERIE 002</t>
  </si>
  <si>
    <t>245349 SERIE 000</t>
  </si>
  <si>
    <t>21290 SERIE 002</t>
  </si>
  <si>
    <t>0025726 SERIE 002</t>
  </si>
  <si>
    <t>22185 SERIE 002</t>
  </si>
  <si>
    <t>0021290 SERIE 002</t>
  </si>
  <si>
    <t>29368 SERIE 002</t>
  </si>
  <si>
    <t>0250714 SERIE 000</t>
  </si>
  <si>
    <t>66172 SERIE 001</t>
  </si>
  <si>
    <t>029368 SERIE 002</t>
  </si>
  <si>
    <t>111569 SERIE 000</t>
  </si>
  <si>
    <t>250714 SERIE 000</t>
  </si>
  <si>
    <t>0000028400 SERIE 002</t>
  </si>
  <si>
    <t>0111394 SERIE 000</t>
  </si>
  <si>
    <t>28710 SERIE 002</t>
  </si>
  <si>
    <t>00671672 SERIE 000</t>
  </si>
  <si>
    <t>0704071 SERIE 000</t>
  </si>
  <si>
    <t>0698496 SERIE 000</t>
  </si>
  <si>
    <t>697659 SERIE 000</t>
  </si>
  <si>
    <t>696954 SERIE 000</t>
  </si>
  <si>
    <t>00704071 SERIE 000</t>
  </si>
  <si>
    <t>028710 SERIE 002</t>
  </si>
  <si>
    <t>0671672 SERIE 000</t>
  </si>
  <si>
    <t>00697659 SERIE 000</t>
  </si>
  <si>
    <t>671672 SERIE 000</t>
  </si>
  <si>
    <t>00245349 SERIE 000</t>
  </si>
  <si>
    <t>698496 SERIE 000</t>
  </si>
  <si>
    <t>0697659 SERIE 000</t>
  </si>
  <si>
    <t>704071 SERIE 000</t>
  </si>
  <si>
    <t>0696954 SERIE 000</t>
  </si>
  <si>
    <t>29208 SERIE 002</t>
  </si>
  <si>
    <t>0028674 SERIE 002</t>
  </si>
  <si>
    <t>22160 SERIE 002</t>
  </si>
  <si>
    <t>29241 SERIE 002</t>
  </si>
  <si>
    <t>0024595 SERIE 002</t>
  </si>
  <si>
    <t>215485 SERIE 001</t>
  </si>
  <si>
    <t>000210599 SERIE 001</t>
  </si>
  <si>
    <t>052018339 SERIE 890</t>
  </si>
  <si>
    <t>051594613 SERIE 890</t>
  </si>
  <si>
    <t>49500052 SERIE 890</t>
  </si>
  <si>
    <t>15934 SERIE 001</t>
  </si>
  <si>
    <t>15702 SERIE 001</t>
  </si>
  <si>
    <t>015934 SERIE 001</t>
  </si>
  <si>
    <t>015702 SERIE 001</t>
  </si>
  <si>
    <t>2373 SERIE 001</t>
  </si>
  <si>
    <t>9354 SERIE 001</t>
  </si>
  <si>
    <t>000111394 SERIE 000</t>
  </si>
  <si>
    <t>0215485 SERIE 001</t>
  </si>
  <si>
    <t>00215485 SERIE 001</t>
  </si>
  <si>
    <t>81863 SERIE 001</t>
  </si>
  <si>
    <t>81151 SERIE 001</t>
  </si>
  <si>
    <t>80714 SERIE 001</t>
  </si>
  <si>
    <t>80473 SERIE 001</t>
  </si>
  <si>
    <t>78827 SERIE 001</t>
  </si>
  <si>
    <t>0196722 SERIE 001</t>
  </si>
  <si>
    <t>508283 SERIE 000</t>
  </si>
  <si>
    <t>507464 SERIE 000</t>
  </si>
  <si>
    <t>268857 SERIE 000</t>
  </si>
  <si>
    <t>262584 SERIE 000</t>
  </si>
  <si>
    <t>232256 SERIE 001</t>
  </si>
  <si>
    <t>14232 SERIE 001</t>
  </si>
  <si>
    <t>13831 SERIE 001</t>
  </si>
  <si>
    <t>13830 SERIE 001</t>
  </si>
  <si>
    <t>200647 SERIE 003</t>
  </si>
  <si>
    <t>268854 SERIE 000</t>
  </si>
  <si>
    <t>136704 SERIE 003</t>
  </si>
  <si>
    <t>14114 SERIE 001</t>
  </si>
  <si>
    <t>13325 SERIE 001</t>
  </si>
  <si>
    <t>1220 SERIE 001</t>
  </si>
  <si>
    <t>94300 SERIE 000</t>
  </si>
  <si>
    <t>96038 SERIE 002</t>
  </si>
  <si>
    <t>7512 SERIE 001</t>
  </si>
  <si>
    <t>63029 SERIE 005</t>
  </si>
  <si>
    <t>63030 SERIE 005</t>
  </si>
  <si>
    <t>438884 SERIE 001</t>
  </si>
  <si>
    <t>3648 SERIE 001</t>
  </si>
  <si>
    <t>3781 SERIE 001</t>
  </si>
  <si>
    <t>38044 SERIE 002</t>
  </si>
  <si>
    <t>37085 SERIE 002</t>
  </si>
  <si>
    <t>35282 SERIE 002</t>
  </si>
  <si>
    <t>35321 SERIE 002</t>
  </si>
  <si>
    <t>35532 SERIE 002</t>
  </si>
  <si>
    <t>36748 SERIE 002</t>
  </si>
  <si>
    <t>38295 SERIE 002</t>
  </si>
  <si>
    <t>122015 SERIE 001</t>
  </si>
  <si>
    <t>121785 SERIE 001</t>
  </si>
  <si>
    <t>35647 SERIE 002</t>
  </si>
  <si>
    <t>35517 SERIE 002</t>
  </si>
  <si>
    <t>39898 SERIE 002</t>
  </si>
  <si>
    <t>39279 SERIE 002</t>
  </si>
  <si>
    <t>37650 SERIE 002</t>
  </si>
  <si>
    <t>35186 SERIE 002</t>
  </si>
  <si>
    <t>38900 SERIE 002</t>
  </si>
  <si>
    <t>37771 SERIE 002</t>
  </si>
  <si>
    <t>37518 SERIE 002</t>
  </si>
  <si>
    <t>37098 SERIE 002</t>
  </si>
  <si>
    <t>35300 SERIE 002</t>
  </si>
  <si>
    <t>34307 SERIE 002</t>
  </si>
  <si>
    <t>37629 SERIE 002</t>
  </si>
  <si>
    <t>37543 SERIE 002</t>
  </si>
  <si>
    <t>36182 SERIE 002</t>
  </si>
  <si>
    <t>260288 SERIE 000</t>
  </si>
  <si>
    <t>253755 SERIE 000</t>
  </si>
  <si>
    <t>252928 SERIE 000</t>
  </si>
  <si>
    <t>40140 SERIE 002</t>
  </si>
  <si>
    <t>37317 SERIE 002</t>
  </si>
  <si>
    <t>35780 SERIE 002</t>
  </si>
  <si>
    <t>38134 SERIE 002</t>
  </si>
  <si>
    <t>36894 SERIE 002</t>
  </si>
  <si>
    <t>071753 SERIE 001</t>
  </si>
  <si>
    <t>71462 SERIE 001</t>
  </si>
  <si>
    <t>33361 SERIE 001</t>
  </si>
  <si>
    <t>115463 SERIE 000</t>
  </si>
  <si>
    <t>710491 SERIE 000</t>
  </si>
  <si>
    <t>707036 SERIE 000</t>
  </si>
  <si>
    <t>714570 SERIE 000</t>
  </si>
  <si>
    <t>714568 SERIE 000</t>
  </si>
  <si>
    <t>721004 SERIE 000</t>
  </si>
  <si>
    <t>172444 SERIE 001</t>
  </si>
  <si>
    <t>38332 SERIE 002</t>
  </si>
  <si>
    <t>22825 SERIE 000</t>
  </si>
  <si>
    <t>17433 SERIE 001</t>
  </si>
  <si>
    <t>717231 SERIE 000</t>
  </si>
  <si>
    <t>708875 SERIE 000</t>
  </si>
  <si>
    <t>180973 SERIE 001</t>
  </si>
  <si>
    <t>252225 SERIE 000</t>
  </si>
  <si>
    <t>256328 SERIE 000</t>
  </si>
  <si>
    <t>6975 SERIE 001</t>
  </si>
  <si>
    <t>6944 SERIE 001</t>
  </si>
  <si>
    <t>4610 SERIE 000</t>
  </si>
  <si>
    <t>4339 SERIE 000</t>
  </si>
  <si>
    <t>4340 SERIE 000</t>
  </si>
  <si>
    <t>185070 SERIE 001</t>
  </si>
  <si>
    <t>205789 SERIE 001</t>
  </si>
  <si>
    <t>21731 SERIE 000</t>
  </si>
  <si>
    <t>21730 SERIE 000</t>
  </si>
  <si>
    <t>21361 SERIE 000</t>
  </si>
  <si>
    <t>21360 SERIE 000</t>
  </si>
  <si>
    <t>128259 SERIE 001</t>
  </si>
  <si>
    <t>2453 SERIE 001</t>
  </si>
  <si>
    <t>2426 SERIE 001</t>
  </si>
  <si>
    <t>256324 SERIE 000</t>
  </si>
  <si>
    <t>256322 SERIE 000</t>
  </si>
  <si>
    <t>256319 SERIE 000</t>
  </si>
  <si>
    <t>129382 SERIE 001</t>
  </si>
  <si>
    <t>127544 SERIE 001</t>
  </si>
  <si>
    <t>221859 SERIE 001</t>
  </si>
  <si>
    <t>4611 SERIE 000</t>
  </si>
  <si>
    <t>4476 SERIE 000</t>
  </si>
  <si>
    <t>56238839 SERIE 890</t>
  </si>
  <si>
    <t>55400807 SERIE 890</t>
  </si>
  <si>
    <t>122642 SERIE 001</t>
  </si>
  <si>
    <t>23208 SERIE 001</t>
  </si>
  <si>
    <t>748 SERIE 001</t>
  </si>
  <si>
    <t>737 SERIE 001</t>
  </si>
  <si>
    <t>730 SERIE 001</t>
  </si>
  <si>
    <t>705 SERIE 001</t>
  </si>
  <si>
    <t>682 SERIE 001</t>
  </si>
  <si>
    <t>639 SERIE 001</t>
  </si>
  <si>
    <t>552 SERIE 001</t>
  </si>
  <si>
    <t>503 SERIE 001</t>
  </si>
  <si>
    <t>488 SERIE 001</t>
  </si>
  <si>
    <t>436 SERIE 001</t>
  </si>
  <si>
    <t>2120 SERIE 001</t>
  </si>
  <si>
    <t>199333 SERIE 001</t>
  </si>
  <si>
    <t>109702 SERIE 001</t>
  </si>
  <si>
    <t>49658 SERIE 001</t>
  </si>
  <si>
    <t>49162 SERIE 001</t>
  </si>
  <si>
    <t>45567 SERIE 001</t>
  </si>
  <si>
    <t>44796 SERIE 001</t>
  </si>
  <si>
    <t>44674 SERIE 001</t>
  </si>
  <si>
    <t>42339 SERIE 001</t>
  </si>
  <si>
    <t>42338 SERIE 001</t>
  </si>
  <si>
    <t>40667 SERIE 001</t>
  </si>
  <si>
    <t>16878 SERIE 001</t>
  </si>
  <si>
    <t>2827 SERIE 001</t>
  </si>
  <si>
    <t>2595 SERIE 001</t>
  </si>
  <si>
    <t>2560 SERIE 001</t>
  </si>
  <si>
    <t>51438 SERIE 001</t>
  </si>
  <si>
    <t>16304 SERIE 001</t>
  </si>
  <si>
    <t>17307 SERIE 001</t>
  </si>
  <si>
    <t>14 SERIE 001</t>
  </si>
  <si>
    <t>11 SERIE 001</t>
  </si>
  <si>
    <t>9 SERIE 001</t>
  </si>
  <si>
    <t>51130 SERIE 001</t>
  </si>
  <si>
    <t>508282 SERIE 000</t>
  </si>
  <si>
    <t>507465 SERIE 000</t>
  </si>
  <si>
    <t>267549 SERIE 000</t>
  </si>
  <si>
    <t>265596 SERIE 000</t>
  </si>
  <si>
    <t>263205 SERIE 000</t>
  </si>
  <si>
    <t>11686 SERIE 001</t>
  </si>
  <si>
    <t>113398 SERIE 000</t>
  </si>
  <si>
    <t>228052 SERIE 001</t>
  </si>
  <si>
    <t>226224 SERIE 001</t>
  </si>
  <si>
    <t>461417 SERIE 002</t>
  </si>
  <si>
    <t>10133 SERIE 001</t>
  </si>
  <si>
    <t>27692 SERIE 001</t>
  </si>
  <si>
    <t>27628 SERIE 001</t>
  </si>
  <si>
    <t>68162 SERIE 001</t>
  </si>
  <si>
    <t>68161 SERIE 001</t>
  </si>
  <si>
    <t>67102 SERIE 001</t>
  </si>
  <si>
    <t>115621 SERIE 000</t>
  </si>
  <si>
    <t>115282 SERIE 000</t>
  </si>
  <si>
    <t>72073 SERIE 001</t>
  </si>
  <si>
    <t>71225 SERIE 001</t>
  </si>
  <si>
    <t>72079 SERIE 001</t>
  </si>
  <si>
    <t>72074 SERIE 001</t>
  </si>
  <si>
    <t>71946 SERIE 001</t>
  </si>
  <si>
    <t>71896 SERIE 001</t>
  </si>
  <si>
    <t>71891 SERIE 001</t>
  </si>
  <si>
    <t>71876 SERIE 001</t>
  </si>
  <si>
    <t>071755 SERIE 001</t>
  </si>
  <si>
    <t>71753 SERIE 001</t>
  </si>
  <si>
    <t>03959 SERIE 001</t>
  </si>
  <si>
    <t>03958 SERIE 001</t>
  </si>
  <si>
    <t>003959 SERIE 001</t>
  </si>
  <si>
    <t>003958 SERIE 001</t>
  </si>
  <si>
    <t>0003958 SERIE 001</t>
  </si>
  <si>
    <t>0003959 SERIE 001</t>
  </si>
  <si>
    <t>183772 SERIE 001</t>
  </si>
  <si>
    <t>162670 SERIE 001</t>
  </si>
  <si>
    <t>15075 SERIE 001</t>
  </si>
  <si>
    <t>000000003934 SERIE 001</t>
  </si>
  <si>
    <t>0000000003934 SERIE 001</t>
  </si>
  <si>
    <t>0183772 SERIE 001</t>
  </si>
  <si>
    <t>182292 SERIE 001</t>
  </si>
  <si>
    <t>015075 SERIE 001</t>
  </si>
  <si>
    <t>14667 SERIE 001</t>
  </si>
  <si>
    <t>00183772 SERIE 001</t>
  </si>
  <si>
    <t>183774 SERIE 001</t>
  </si>
  <si>
    <t>000183772 SERIE 001</t>
  </si>
  <si>
    <t>183770 SERIE 001</t>
  </si>
  <si>
    <t>183769 SERIE 001</t>
  </si>
  <si>
    <t>182295 SERIE 001</t>
  </si>
  <si>
    <t>182294 SERIE 001</t>
  </si>
  <si>
    <t>182293 SERIE 001</t>
  </si>
  <si>
    <t>0182292 SERIE 001</t>
  </si>
  <si>
    <t>0015075 SERIE 001</t>
  </si>
  <si>
    <t>14497 SERIE 001</t>
  </si>
  <si>
    <t>14368 SERIE 001</t>
  </si>
  <si>
    <t>4467 SERIE 000</t>
  </si>
  <si>
    <t>4168 SERIE 001</t>
  </si>
  <si>
    <t>7889 SERIE 001</t>
  </si>
  <si>
    <t>448606 SERIE 002</t>
  </si>
  <si>
    <t>452338 SERIE 002</t>
  </si>
  <si>
    <t>474949 SERIE 002</t>
  </si>
  <si>
    <t>471393 SERIE 002</t>
  </si>
  <si>
    <t>82486 SERIE 001</t>
  </si>
  <si>
    <t>0461566 SERIE 002</t>
  </si>
  <si>
    <t>731566 SERIE 001</t>
  </si>
  <si>
    <t>80369 SERIE 000</t>
  </si>
  <si>
    <t>80228 SERIE 000</t>
  </si>
  <si>
    <t>79787 SERIE 000</t>
  </si>
  <si>
    <t>79435 SERIE 000</t>
  </si>
  <si>
    <t>78819 SERIE 000</t>
  </si>
  <si>
    <t>76076 SERIE 001</t>
  </si>
  <si>
    <t>75697 SERIE 001</t>
  </si>
  <si>
    <t>05748 SERIE 001</t>
  </si>
  <si>
    <t>5748 SERIE 001</t>
  </si>
  <si>
    <t>76685 SERIE 001</t>
  </si>
  <si>
    <t>076685 SERIE 001</t>
  </si>
  <si>
    <t>067481 SERIE 001</t>
  </si>
  <si>
    <t>066424 SERIE 001</t>
  </si>
  <si>
    <t>065183 SERIE 001</t>
  </si>
  <si>
    <t>62792 SERIE 001</t>
  </si>
  <si>
    <t>077061 SERIE 001</t>
  </si>
  <si>
    <t>075552 SERIE 001</t>
  </si>
  <si>
    <t>74343 SERIE 001</t>
  </si>
  <si>
    <t>72550 SERIE 001</t>
  </si>
  <si>
    <t>072389 SERIE 001</t>
  </si>
  <si>
    <t>072382 SERIE 001</t>
  </si>
  <si>
    <t>66424 SERIE 001</t>
  </si>
  <si>
    <t>0065183 SERIE 001</t>
  </si>
  <si>
    <t>0075552 SERIE 001</t>
  </si>
  <si>
    <t>0072389 SERIE 001</t>
  </si>
  <si>
    <t>72382 SERIE 001</t>
  </si>
  <si>
    <t>271366 SERIE 000</t>
  </si>
  <si>
    <t>238708 SERIE 001</t>
  </si>
  <si>
    <t>204359 SERIE 003</t>
  </si>
  <si>
    <t>1562 SERIE 001</t>
  </si>
  <si>
    <t>1561 SERIE 001</t>
  </si>
  <si>
    <t>1552 SERIE 001</t>
  </si>
  <si>
    <t>1497 SERIE 001</t>
  </si>
  <si>
    <t>030887 SERIE 002</t>
  </si>
  <si>
    <t>000031470 SERIE 002</t>
  </si>
  <si>
    <t>031455 SERIE 002</t>
  </si>
  <si>
    <t>30452 SERIE 002</t>
  </si>
  <si>
    <t>0030045 SERIE 002</t>
  </si>
  <si>
    <t>029291 SERIE 002</t>
  </si>
  <si>
    <t>0034225 SERIE 002</t>
  </si>
  <si>
    <t>034066 SERIE 002</t>
  </si>
  <si>
    <t>33774 SERIE 002</t>
  </si>
  <si>
    <t>033465 SERIE 002</t>
  </si>
  <si>
    <t>0032263 SERIE 002</t>
  </si>
  <si>
    <t>32263 SERIE 002</t>
  </si>
  <si>
    <t>122016 SERIE 001</t>
  </si>
  <si>
    <t>0000031470 SERIE 002</t>
  </si>
  <si>
    <t>31455 SERIE 002</t>
  </si>
  <si>
    <t>30887 SERIE 002</t>
  </si>
  <si>
    <t>030045 SERIE 002</t>
  </si>
  <si>
    <t>29291 SERIE 002</t>
  </si>
  <si>
    <t>34225 SERIE 002</t>
  </si>
  <si>
    <t>34066 SERIE 002</t>
  </si>
  <si>
    <t>033774 SERIE 002</t>
  </si>
  <si>
    <t>033543 SERIE 002</t>
  </si>
  <si>
    <t>33465 SERIE 002</t>
  </si>
  <si>
    <t>000000032263 SERIE 002</t>
  </si>
  <si>
    <t>00032263 SERIE 002</t>
  </si>
  <si>
    <t>030452 SERIE 002</t>
  </si>
  <si>
    <t>0000032263 SERIE 002</t>
  </si>
  <si>
    <t>32058 SERIE 002</t>
  </si>
  <si>
    <t>00031470 SERIE 002</t>
  </si>
  <si>
    <t>034068 SERIE 002</t>
  </si>
  <si>
    <t>0032205 SERIE 002</t>
  </si>
  <si>
    <t>34068 SERIE 002</t>
  </si>
  <si>
    <t>0030236 SERIE 002</t>
  </si>
  <si>
    <t>33778 SERIE 002</t>
  </si>
  <si>
    <t>032058 SERIE 002</t>
  </si>
  <si>
    <t>0031470 SERIE 002</t>
  </si>
  <si>
    <t>31457 SERIE 002</t>
  </si>
  <si>
    <t>29725 SERIE 002</t>
  </si>
  <si>
    <t>029516 SERIE 002</t>
  </si>
  <si>
    <t>00034946 SERIE 002</t>
  </si>
  <si>
    <t>0034921 SERIE 002</t>
  </si>
  <si>
    <t>34912 SERIE 002</t>
  </si>
  <si>
    <t>034277 SERIE 002</t>
  </si>
  <si>
    <t>0034068 SERIE 002</t>
  </si>
  <si>
    <t>33475 SERIE 002</t>
  </si>
  <si>
    <t>032344 SERIE 002</t>
  </si>
  <si>
    <t>032342 SERIE 002</t>
  </si>
  <si>
    <t>32205 SERIE 002</t>
  </si>
  <si>
    <t>031457 SERIE 002</t>
  </si>
  <si>
    <t>030236 SERIE 002</t>
  </si>
  <si>
    <t>0029725 SERIE 002</t>
  </si>
  <si>
    <t>0034946 SERIE 002</t>
  </si>
  <si>
    <t>0034912 SERIE 002</t>
  </si>
  <si>
    <t>00034277 SERIE 002</t>
  </si>
  <si>
    <t>33958 SERIE 002</t>
  </si>
  <si>
    <t>033778 SERIE 002</t>
  </si>
  <si>
    <t>033475 SERIE 002</t>
  </si>
  <si>
    <t>032580 SERIE 002</t>
  </si>
  <si>
    <t>032205 SERIE 002</t>
  </si>
  <si>
    <t>0032058 SERIE 002</t>
  </si>
  <si>
    <t>31652 SERIE 002</t>
  </si>
  <si>
    <t>31470 SERIE 002</t>
  </si>
  <si>
    <t>0031457 SERIE 002</t>
  </si>
  <si>
    <t>29516 SERIE 002</t>
  </si>
  <si>
    <t>034946 SERIE 002</t>
  </si>
  <si>
    <t>034921 SERIE 002</t>
  </si>
  <si>
    <t>034912 SERIE 002</t>
  </si>
  <si>
    <t>34277 SERIE 002</t>
  </si>
  <si>
    <t>34075 SERIE 002</t>
  </si>
  <si>
    <t>033958 SERIE 002</t>
  </si>
  <si>
    <t>0033475 SERIE 002</t>
  </si>
  <si>
    <t>0032580 SERIE 002</t>
  </si>
  <si>
    <t>32344 SERIE 002</t>
  </si>
  <si>
    <t>32342 SERIE 002</t>
  </si>
  <si>
    <t>00032058 SERIE 002</t>
  </si>
  <si>
    <t>031652 SERIE 002</t>
  </si>
  <si>
    <t>00031457 SERIE 002</t>
  </si>
  <si>
    <t>30236 SERIE 002</t>
  </si>
  <si>
    <t>029725 SERIE 002</t>
  </si>
  <si>
    <t>00034912 SERIE 002</t>
  </si>
  <si>
    <t>32580 SERIE 002</t>
  </si>
  <si>
    <t>38052 SERIE 002</t>
  </si>
  <si>
    <t>000032058 SERIE 002</t>
  </si>
  <si>
    <t>031470 SERIE 002</t>
  </si>
  <si>
    <t>000031457 SERIE 002</t>
  </si>
  <si>
    <t>34946 SERIE 002</t>
  </si>
  <si>
    <t>34921 SERIE 002</t>
  </si>
  <si>
    <t>0034277 SERIE 002</t>
  </si>
  <si>
    <t>40749 SERIE 002</t>
  </si>
  <si>
    <t>34495 SERIE 002</t>
  </si>
  <si>
    <t>00000032263 SERIE 002</t>
  </si>
  <si>
    <t>0030452 SERIE 002</t>
  </si>
  <si>
    <t>30045 SERIE 002</t>
  </si>
  <si>
    <t>0034495 SERIE 002</t>
  </si>
  <si>
    <t>31241 SERIE 002</t>
  </si>
  <si>
    <t>034495 SERIE 002</t>
  </si>
  <si>
    <t>34487 SERIE 002</t>
  </si>
  <si>
    <t>21449 SERIE 001</t>
  </si>
  <si>
    <t>21404 SERIE 001</t>
  </si>
  <si>
    <t>21376 SERIE 001</t>
  </si>
  <si>
    <t>034487 SERIE 002</t>
  </si>
  <si>
    <t>40195 SERIE 002</t>
  </si>
  <si>
    <t>034225 SERIE 002</t>
  </si>
  <si>
    <t>725716 SERIE 000</t>
  </si>
  <si>
    <t>728543 SERIE 000</t>
  </si>
  <si>
    <t>728541 SERIE 000</t>
  </si>
  <si>
    <t>40482 SERIE 002</t>
  </si>
  <si>
    <t>7564 SERIE 001</t>
  </si>
  <si>
    <t>33543 SERIE 002</t>
  </si>
  <si>
    <t>6946 SERIE 001</t>
  </si>
  <si>
    <t>03641 SERIE 000</t>
  </si>
  <si>
    <t>3641 SERIE 000</t>
  </si>
  <si>
    <t>123046 SERIE 001</t>
  </si>
  <si>
    <t>5620 SERIE 001</t>
  </si>
  <si>
    <t>5598 SERIE 001</t>
  </si>
  <si>
    <t>120676 SERIE 001</t>
  </si>
  <si>
    <t>22116 SERIE 000</t>
  </si>
  <si>
    <t>22115 SERIE 000</t>
  </si>
  <si>
    <t>22114 SERIE 000</t>
  </si>
  <si>
    <t>22113 SERIE 000</t>
  </si>
  <si>
    <t>22112 SERIE 000</t>
  </si>
  <si>
    <t>22111 SERIE 000</t>
  </si>
  <si>
    <t>113098 SERIE 001</t>
  </si>
  <si>
    <t>55022 SERIE 001</t>
  </si>
  <si>
    <t>53649 SERIE 001</t>
  </si>
  <si>
    <t>51458 SERIE 001</t>
  </si>
  <si>
    <t>52917 SERIE 001</t>
  </si>
  <si>
    <t>0120676 SERIE 001</t>
  </si>
  <si>
    <t>1134 SERIE 001</t>
  </si>
  <si>
    <t>00065183 SERIE 001</t>
  </si>
  <si>
    <t>0062792 SERIE 001</t>
  </si>
  <si>
    <t>0077061 SERIE 001</t>
  </si>
  <si>
    <t>00075552 SERIE 001</t>
  </si>
  <si>
    <t>0074343 SERIE 001</t>
  </si>
  <si>
    <t>00072389 SERIE 001</t>
  </si>
  <si>
    <t>69599 SERIE 001</t>
  </si>
  <si>
    <t>069595 SERIE 001</t>
  </si>
  <si>
    <t>69431 SERIE 001</t>
  </si>
  <si>
    <t>72374 SERIE 001</t>
  </si>
  <si>
    <t>72373 SERIE 001</t>
  </si>
  <si>
    <t>110059 SERIE 001</t>
  </si>
  <si>
    <t>0003967 SERIE 001</t>
  </si>
  <si>
    <t>4710 SERIE 000</t>
  </si>
  <si>
    <t>4709 SERIE 000</t>
  </si>
  <si>
    <t>04710 SERIE 000</t>
  </si>
  <si>
    <t>004710 SERIE 000</t>
  </si>
  <si>
    <t>04709 SERIE 000</t>
  </si>
  <si>
    <t>238786 SERIE 001</t>
  </si>
  <si>
    <t>497006 SERIE 002</t>
  </si>
  <si>
    <t>0000003967 SERIE 001</t>
  </si>
  <si>
    <t>033785 SERIE 002</t>
  </si>
  <si>
    <t>33785 SERIE 002</t>
  </si>
  <si>
    <t>000003967 SERIE 001</t>
  </si>
  <si>
    <t>0303306 SERIE 017</t>
  </si>
  <si>
    <t>071767 SERIE 001</t>
  </si>
  <si>
    <t>68127 SERIE 001</t>
  </si>
  <si>
    <t>65183 SERIE 001</t>
  </si>
  <si>
    <t>062792 SERIE 001</t>
  </si>
  <si>
    <t>61503 SERIE 001</t>
  </si>
  <si>
    <t>61026 SERIE 001</t>
  </si>
  <si>
    <t>77061 SERIE 001</t>
  </si>
  <si>
    <t>75552 SERIE 001</t>
  </si>
  <si>
    <t>074343 SERIE 001</t>
  </si>
  <si>
    <t>72389 SERIE 001</t>
  </si>
  <si>
    <t>071244 SERIE 001</t>
  </si>
  <si>
    <t>67481 SERIE 001</t>
  </si>
  <si>
    <t>303306 SERIE 017</t>
  </si>
  <si>
    <t>71767 SERIE 001</t>
  </si>
  <si>
    <t>71244 SERIE 001</t>
  </si>
  <si>
    <t>00303306 SERIE 017</t>
  </si>
  <si>
    <t>068127 SERIE 001</t>
  </si>
  <si>
    <t>066458 SERIE 001</t>
  </si>
  <si>
    <t>061503 SERIE 001</t>
  </si>
  <si>
    <t>061026 SERIE 001</t>
  </si>
  <si>
    <t>60468 SERIE 001</t>
  </si>
  <si>
    <t>0068127 SERIE 001</t>
  </si>
  <si>
    <t>66458 SERIE 001</t>
  </si>
  <si>
    <t>060468 SERIE 001</t>
  </si>
  <si>
    <t>082486 SERIE 001</t>
  </si>
  <si>
    <t>020027 SERIE 001</t>
  </si>
  <si>
    <t>019981 SERIE 001</t>
  </si>
  <si>
    <t>19454 SERIE 001</t>
  </si>
  <si>
    <t>20027 SERIE 001</t>
  </si>
  <si>
    <t>19981 SERIE 001</t>
  </si>
  <si>
    <t>019454 SERIE 001</t>
  </si>
  <si>
    <t>20638 SERIE 001</t>
  </si>
  <si>
    <t>762383 SERIE 003</t>
  </si>
  <si>
    <t>0021838 SERIE 001</t>
  </si>
  <si>
    <t>0762383 SERIE 003</t>
  </si>
  <si>
    <t>21838 SERIE 001</t>
  </si>
  <si>
    <t>00021838 SERIE 001</t>
  </si>
  <si>
    <t>021838 SERIE 001</t>
  </si>
  <si>
    <t>0071767 SERIE 001</t>
  </si>
  <si>
    <t>0071244 SERIE 001</t>
  </si>
  <si>
    <t>00068127 SERIE 001</t>
  </si>
  <si>
    <t>0061503 SERIE 001</t>
  </si>
  <si>
    <t>0061026 SERIE 001</t>
  </si>
  <si>
    <t>69045 SERIE 001</t>
  </si>
  <si>
    <t>149107 SERIE 001</t>
  </si>
  <si>
    <t>149102 SERIE 001</t>
  </si>
  <si>
    <t>149101 SERIE 001</t>
  </si>
  <si>
    <t>149097 SERIE 001</t>
  </si>
  <si>
    <t>149096 SERIE 001</t>
  </si>
  <si>
    <t>149095 SERIE 001</t>
  </si>
  <si>
    <t>147951 SERIE 001</t>
  </si>
  <si>
    <t>2621093 SERIE 005</t>
  </si>
  <si>
    <t>2612693 SERIE 005</t>
  </si>
  <si>
    <t>2605484 SERIE 005</t>
  </si>
  <si>
    <t>2600124 SERIE 005</t>
  </si>
  <si>
    <t>2600085 SERIE 005</t>
  </si>
  <si>
    <t>150523 SERIE 001</t>
  </si>
  <si>
    <t>150522 SERIE 001</t>
  </si>
  <si>
    <t>150460 SERIE 001</t>
  </si>
  <si>
    <t>150357 SERIE 001</t>
  </si>
  <si>
    <t>150327 SERIE 001</t>
  </si>
  <si>
    <t>150237 SERIE 001</t>
  </si>
  <si>
    <t>150236 SERIE 001</t>
  </si>
  <si>
    <t>150234 SERIE 001</t>
  </si>
  <si>
    <t>2074 SERIE 001</t>
  </si>
  <si>
    <t>70235 SERIE 001</t>
  </si>
  <si>
    <t>69784 SERIE 001</t>
  </si>
  <si>
    <t>188465 SERIE 001</t>
  </si>
  <si>
    <t>697933 SERIE 000</t>
  </si>
  <si>
    <t>147190 SERIE 001</t>
  </si>
  <si>
    <t>782 SERIE 001</t>
  </si>
  <si>
    <t>1223 SERIE 001</t>
  </si>
  <si>
    <t>1222 SERIE 001</t>
  </si>
  <si>
    <t>1221 SERIE 001</t>
  </si>
  <si>
    <t>1558117 SERIE 001</t>
  </si>
  <si>
    <t>13073 SERIE 001</t>
  </si>
  <si>
    <t>11991 SERIE 001</t>
  </si>
  <si>
    <t>4425 SERIE 000</t>
  </si>
  <si>
    <t>196728 SERIE 001</t>
  </si>
  <si>
    <t>1726 SERIE 001</t>
  </si>
  <si>
    <t>1619 SERIE 001</t>
  </si>
  <si>
    <t>2953 SERIE 001</t>
  </si>
  <si>
    <t>2952 SERIE 001</t>
  </si>
  <si>
    <t>2918 SERIE 001</t>
  </si>
  <si>
    <t>2758 SERIE 001</t>
  </si>
  <si>
    <t>2757 SERIE 001</t>
  </si>
  <si>
    <t>2606 SERIE 001</t>
  </si>
  <si>
    <t>4368 SERIE 001</t>
  </si>
  <si>
    <t>4367 SERIE 001</t>
  </si>
  <si>
    <t>196722 SERIE 001</t>
  </si>
  <si>
    <t>0082486 SERIE 001</t>
  </si>
  <si>
    <t>83691 SERIE 001</t>
  </si>
  <si>
    <t>00083326 SERIE 001</t>
  </si>
  <si>
    <t>82715 SERIE 001</t>
  </si>
  <si>
    <t>82405 SERIE 001</t>
  </si>
  <si>
    <t>80991 SERIE 001</t>
  </si>
  <si>
    <t>80400 SERIE 001</t>
  </si>
  <si>
    <t>78659 SERIE 001</t>
  </si>
  <si>
    <t>083691 SERIE 001</t>
  </si>
  <si>
    <t>0083326 SERIE 001</t>
  </si>
  <si>
    <t>082715 SERIE 001</t>
  </si>
  <si>
    <t>082405 SERIE 001</t>
  </si>
  <si>
    <t>82235 SERIE 001</t>
  </si>
  <si>
    <t>81963 SERIE 001</t>
  </si>
  <si>
    <t>81727 SERIE 001</t>
  </si>
  <si>
    <t>081561 SERIE 001</t>
  </si>
  <si>
    <t>080991 SERIE 001</t>
  </si>
  <si>
    <t>080400 SERIE 001</t>
  </si>
  <si>
    <t>078659 SERIE 001</t>
  </si>
  <si>
    <t>78652 SERIE 001</t>
  </si>
  <si>
    <t>77735 SERIE 001</t>
  </si>
  <si>
    <t>1050284 SERIE 001</t>
  </si>
  <si>
    <t>0083691 SERIE 001</t>
  </si>
  <si>
    <t>083326 SERIE 001</t>
  </si>
  <si>
    <t>0082715 SERIE 001</t>
  </si>
  <si>
    <t>0082405 SERIE 001</t>
  </si>
  <si>
    <t>082235 SERIE 001</t>
  </si>
  <si>
    <t>081963 SERIE 001</t>
  </si>
  <si>
    <t>081727 SERIE 001</t>
  </si>
  <si>
    <t>81561 SERIE 001</t>
  </si>
  <si>
    <t>0080991 SERIE 001</t>
  </si>
  <si>
    <t>0080400 SERIE 001</t>
  </si>
  <si>
    <t>0078659 SERIE 001</t>
  </si>
  <si>
    <t>078652 SERIE 001</t>
  </si>
  <si>
    <t>077735 SERIE 001</t>
  </si>
  <si>
    <t>11658 SERIE 001</t>
  </si>
  <si>
    <t>011588 SERIE 001</t>
  </si>
  <si>
    <t>11151 SERIE 001</t>
  </si>
  <si>
    <t>0263016 SERIE 004</t>
  </si>
  <si>
    <t>00263016 SERIE 004</t>
  </si>
  <si>
    <t>0452338 SERIE 002</t>
  </si>
  <si>
    <t>239976 SERIE 001</t>
  </si>
  <si>
    <t>223424 SERIE 001</t>
  </si>
  <si>
    <t>00461566 SERIE 002</t>
  </si>
  <si>
    <t>0488593 SERIE 002</t>
  </si>
  <si>
    <t>238043 SERIE 001</t>
  </si>
  <si>
    <t>0237666 SERIE 001</t>
  </si>
  <si>
    <t>236656 SERIE 001</t>
  </si>
  <si>
    <t>0234559 SERIE 001</t>
  </si>
  <si>
    <t>233106 SERIE 001</t>
  </si>
  <si>
    <t>233105 SERIE 001</t>
  </si>
  <si>
    <t>230680 SERIE 001</t>
  </si>
  <si>
    <t>229690 SERIE 001</t>
  </si>
  <si>
    <t>226227 SERIE 001</t>
  </si>
  <si>
    <t>0225411 SERIE 001</t>
  </si>
  <si>
    <t>0225410 SERIE 001</t>
  </si>
  <si>
    <t>224437 SERIE 001</t>
  </si>
  <si>
    <t>223423 SERIE 001</t>
  </si>
  <si>
    <t>04871 SERIE 001</t>
  </si>
  <si>
    <t>228950 SERIE 001</t>
  </si>
  <si>
    <t>227652 SERIE 001</t>
  </si>
  <si>
    <t>226517 SEIRE 001</t>
  </si>
  <si>
    <t>000263016 SERIE 004</t>
  </si>
  <si>
    <t>461566 SERIE 002</t>
  </si>
  <si>
    <t>488593 SERIE 002</t>
  </si>
  <si>
    <t>139538 SERIE 003</t>
  </si>
  <si>
    <t>011658 SERIE 001</t>
  </si>
  <si>
    <t>11588 SERIE 001</t>
  </si>
  <si>
    <t>011151 SERIE 001</t>
  </si>
  <si>
    <t>0000263016 SERIE 004</t>
  </si>
  <si>
    <t>3934 SERIE 001</t>
  </si>
  <si>
    <t>199956 SERIE 070</t>
  </si>
  <si>
    <t>234559 SERIE 001</t>
  </si>
  <si>
    <t>0233105 SERIE 001</t>
  </si>
  <si>
    <t>0226227 SERIE 001</t>
  </si>
  <si>
    <t>225411 SERIE 001</t>
  </si>
  <si>
    <t>225410 SERIE 001</t>
  </si>
  <si>
    <t>0224437 SERIE 001</t>
  </si>
  <si>
    <t>198707 SERIE 070</t>
  </si>
  <si>
    <t>6 SERIE 001</t>
  </si>
  <si>
    <t>0227652 SERIE 001</t>
  </si>
  <si>
    <t>0226517 SERIE 001</t>
  </si>
  <si>
    <t>3686 SERIE 001</t>
  </si>
  <si>
    <t>3672 SERIE 001</t>
  </si>
  <si>
    <t>9695 SERIE 000</t>
  </si>
  <si>
    <t>9694 SERIE 000</t>
  </si>
  <si>
    <t>9688 SERIE 000</t>
  </si>
  <si>
    <t>7436 SERIE 001</t>
  </si>
  <si>
    <t>01050284 SERIE 001</t>
  </si>
  <si>
    <t>0223424 SERIE 001</t>
  </si>
  <si>
    <t>00226227 SERIE 001</t>
  </si>
  <si>
    <t>0223423 SERIE 001</t>
  </si>
  <si>
    <t>00226517 SERIE 001</t>
  </si>
  <si>
    <t>3958 SERIE 001</t>
  </si>
  <si>
    <t>09688 SERIE 000</t>
  </si>
  <si>
    <t>041024 SERIE 002</t>
  </si>
  <si>
    <t>34704 SERIE 002</t>
  </si>
  <si>
    <t>40987 SERIE 002</t>
  </si>
  <si>
    <t>40547 SERIE 002</t>
  </si>
  <si>
    <t>40438 SERIE 002</t>
  </si>
  <si>
    <t>00040234 SERIE 002</t>
  </si>
  <si>
    <t>039144 SERIE 002</t>
  </si>
  <si>
    <t>37976 SERIE 002</t>
  </si>
  <si>
    <t>037742 SERIE 002</t>
  </si>
  <si>
    <t>037740 SERIE 002</t>
  </si>
  <si>
    <t>037603 SERIE 002</t>
  </si>
  <si>
    <t>37602 SERIE 002</t>
  </si>
  <si>
    <t>037142 SERIE 002</t>
  </si>
  <si>
    <t>036842 SERIE 002</t>
  </si>
  <si>
    <t>35111 SERIE 002</t>
  </si>
  <si>
    <t>31504 SERIE 002</t>
  </si>
  <si>
    <t>040438 SERIE 002</t>
  </si>
  <si>
    <t>40234 SERIE 002</t>
  </si>
  <si>
    <t>040089 SERIE 002</t>
  </si>
  <si>
    <t>40089 SERIE 002</t>
  </si>
  <si>
    <t>39144 SERIE 002</t>
  </si>
  <si>
    <t>38056 SERIE 002</t>
  </si>
  <si>
    <t>0037976 SERIE 002</t>
  </si>
  <si>
    <t>37742 SERIE 002</t>
  </si>
  <si>
    <t>37740 SERIE 002</t>
  </si>
  <si>
    <t>37603 SERIE 002</t>
  </si>
  <si>
    <t>037602 SERIE 002</t>
  </si>
  <si>
    <t>37142 SERIE 002</t>
  </si>
  <si>
    <t>36842 SERIE 002</t>
  </si>
  <si>
    <t>36751 SERIE 002</t>
  </si>
  <si>
    <t>0036236 SERIE 002</t>
  </si>
  <si>
    <t>031504 SERIE 002</t>
  </si>
  <si>
    <t>40394 SERIE 002</t>
  </si>
  <si>
    <t>040234 SERIE 002</t>
  </si>
  <si>
    <t>037976 SERIE 002</t>
  </si>
  <si>
    <t>0036842 SERIE 002</t>
  </si>
  <si>
    <t>41024 SERIE 002</t>
  </si>
  <si>
    <t>4422 SERIE 000</t>
  </si>
  <si>
    <t>034704 SERIE 002</t>
  </si>
  <si>
    <t>40436 SERIE 002</t>
  </si>
  <si>
    <t>038056 SERIE 002</t>
  </si>
  <si>
    <t>00037273 SERIE 002</t>
  </si>
  <si>
    <t>000036277 SERIE 002</t>
  </si>
  <si>
    <t>039987 SERIE 002</t>
  </si>
  <si>
    <t>038505 SERIE 002</t>
  </si>
  <si>
    <t>00139538 SERIE 003</t>
  </si>
  <si>
    <t>37975 SERIE 002</t>
  </si>
  <si>
    <t>39181 SERIE 002</t>
  </si>
  <si>
    <t>040436 SERIE 002</t>
  </si>
  <si>
    <t>040139 SERIE 002</t>
  </si>
  <si>
    <t>39228 SERIE 002</t>
  </si>
  <si>
    <t>037975 SERIE 002</t>
  </si>
  <si>
    <t>37648 SERIE 002</t>
  </si>
  <si>
    <t>0037575 SERIE 002</t>
  </si>
  <si>
    <t>37091 SERIE 002</t>
  </si>
  <si>
    <t>36805 SERIE 002</t>
  </si>
  <si>
    <t>0036803 SERIE 002</t>
  </si>
  <si>
    <t>36277 SERIE 002</t>
  </si>
  <si>
    <t>35657 SERIE 002</t>
  </si>
  <si>
    <t>34212 SERIE 002</t>
  </si>
  <si>
    <t>34430 SERIE 002</t>
  </si>
  <si>
    <t>033985 SERIE 002</t>
  </si>
  <si>
    <t>039181 SERIE 002</t>
  </si>
  <si>
    <t>40244 SERIE 002</t>
  </si>
  <si>
    <t>0040436 SERIE 002</t>
  </si>
  <si>
    <t>40419 SERIE 002</t>
  </si>
  <si>
    <t>40139 SERIE 002</t>
  </si>
  <si>
    <t>039287 SERIE 002</t>
  </si>
  <si>
    <t>039184 SERIE 002</t>
  </si>
  <si>
    <t>039140 SERIE 002</t>
  </si>
  <si>
    <t>0037975 SERIE 002</t>
  </si>
  <si>
    <t>037798 SERIE 002</t>
  </si>
  <si>
    <t>037581 SERIE 002</t>
  </si>
  <si>
    <t>037575 SERIE 002</t>
  </si>
  <si>
    <t>0037273 SERIE 002</t>
  </si>
  <si>
    <t>037091 SERIE 002</t>
  </si>
  <si>
    <t>036803 SERIE 002</t>
  </si>
  <si>
    <t>036553 SERIE 002</t>
  </si>
  <si>
    <t>00036277 SERIE 002</t>
  </si>
  <si>
    <t>035657 SERIE 002</t>
  </si>
  <si>
    <t>034212 SERIE 002</t>
  </si>
  <si>
    <t>040206 SERIE 002</t>
  </si>
  <si>
    <t>00040436 SERIE 002</t>
  </si>
  <si>
    <t>039228 SERIE 002</t>
  </si>
  <si>
    <t>39140 SERIE 002</t>
  </si>
  <si>
    <t>00037975 SERIE 002</t>
  </si>
  <si>
    <t>37798 SERIE 002</t>
  </si>
  <si>
    <t>37273 SERIE 002</t>
  </si>
  <si>
    <t>0037091 SERIE 002</t>
  </si>
  <si>
    <t>0036805 SERIE 002</t>
  </si>
  <si>
    <t>36803 SERIE 002</t>
  </si>
  <si>
    <t>36553 SERIE 002</t>
  </si>
  <si>
    <t>0036277 SERIE 002</t>
  </si>
  <si>
    <t>0035657 SERIE 002</t>
  </si>
  <si>
    <t>0034212 SERIE 002</t>
  </si>
  <si>
    <t>0034430 SERIE 002</t>
  </si>
  <si>
    <t>33985 SERIE 002</t>
  </si>
  <si>
    <t>40206 SERIE 002</t>
  </si>
  <si>
    <t>000040436 SERIE 002</t>
  </si>
  <si>
    <t>39287 SERIE 002</t>
  </si>
  <si>
    <t>000037975 SERIE 002</t>
  </si>
  <si>
    <t>37581 SERIE 002</t>
  </si>
  <si>
    <t>37575 SERIE 002</t>
  </si>
  <si>
    <t>037273 SERIE 002</t>
  </si>
  <si>
    <t>00035657 SERIE 002</t>
  </si>
  <si>
    <t>00034212 SERIE 002</t>
  </si>
  <si>
    <t>0000040436 SERIE 002</t>
  </si>
  <si>
    <t>39184 SERIE 002</t>
  </si>
  <si>
    <t>00037091 SERIE 002</t>
  </si>
  <si>
    <t>036805 SERIE 002</t>
  </si>
  <si>
    <t>00036803 SERIE 002</t>
  </si>
  <si>
    <t>036277 SERIE 002</t>
  </si>
  <si>
    <t>000034212 SERIE 002</t>
  </si>
  <si>
    <t>04145 SERIE 000</t>
  </si>
  <si>
    <t>034430 SERIE 002</t>
  </si>
  <si>
    <t>40062 SERIE 002</t>
  </si>
  <si>
    <t>0250045 SERIE 000</t>
  </si>
  <si>
    <t>040748 SERIE 002</t>
  </si>
  <si>
    <t>00040438 SERIE 002</t>
  </si>
  <si>
    <t>37645 SERIE 002</t>
  </si>
  <si>
    <t>40748 SERIE 002</t>
  </si>
  <si>
    <t>39987 SERIE 002</t>
  </si>
  <si>
    <t>250045 SERIE 000</t>
  </si>
  <si>
    <t>35345 SERIE 002</t>
  </si>
  <si>
    <t>0040438 SERIE 002</t>
  </si>
  <si>
    <t>037645 SERIE 002</t>
  </si>
  <si>
    <t>021225 SERIE 001</t>
  </si>
  <si>
    <t>020805 SERIE 001</t>
  </si>
  <si>
    <t>20804 SERIE 001</t>
  </si>
  <si>
    <t>21225 SERIE 001</t>
  </si>
  <si>
    <t>20805 SERIE 001</t>
  </si>
  <si>
    <t>020804 SERIE 001</t>
  </si>
  <si>
    <t>00250045 SERIE 000</t>
  </si>
  <si>
    <t>0037603 SERIE 002</t>
  </si>
  <si>
    <t>0037602 SERIE 002</t>
  </si>
  <si>
    <t>035111 SERIE 002</t>
  </si>
  <si>
    <t>17922 SERIE 001</t>
  </si>
  <si>
    <t>24087 SERIE 001</t>
  </si>
  <si>
    <t>179642 SERIE 001</t>
  </si>
  <si>
    <t>714566 SERIE 000</t>
  </si>
  <si>
    <t>0181813 SERIE 001</t>
  </si>
  <si>
    <t>174215 SERIE 001</t>
  </si>
  <si>
    <t>173229 SERIE 001</t>
  </si>
  <si>
    <t>040175 SERIE 002</t>
  </si>
  <si>
    <t>38331 SERIE 002</t>
  </si>
  <si>
    <t>6943 SERIE 001</t>
  </si>
  <si>
    <t>31303 SERIE 002</t>
  </si>
  <si>
    <t>29693 SERIE 002</t>
  </si>
  <si>
    <t>6859 SERIE 001</t>
  </si>
  <si>
    <t>0706163 SERIE 000</t>
  </si>
  <si>
    <t>0706157 SERIE 000</t>
  </si>
  <si>
    <t>693804 SERIE 000</t>
  </si>
  <si>
    <t>17752 SERIE 001</t>
  </si>
  <si>
    <t>17370 SERIE 001</t>
  </si>
  <si>
    <t>713225 SERIE 000</t>
  </si>
  <si>
    <t>0173229 SERIE 001</t>
  </si>
  <si>
    <t>700123  AERIE 000</t>
  </si>
  <si>
    <t>0693804 SERIE 000</t>
  </si>
  <si>
    <t>0031303 SERIE 002</t>
  </si>
  <si>
    <t>0713225 SERIE 000</t>
  </si>
  <si>
    <t>00147542 SERIE 001</t>
  </si>
  <si>
    <t>40175 SERIE 002</t>
  </si>
  <si>
    <t>0700123 SERIE 000</t>
  </si>
  <si>
    <t>697658 SERIE 000</t>
  </si>
  <si>
    <t>00693804 SERIE 000</t>
  </si>
  <si>
    <t>031303 SERIE 002</t>
  </si>
  <si>
    <t>0697658 SERIE 000</t>
  </si>
  <si>
    <t>40297 SERIE 002</t>
  </si>
  <si>
    <t>181813 SERIE 001</t>
  </si>
  <si>
    <t>0174215 SERIE 001</t>
  </si>
  <si>
    <t>00173229 SERIE 001</t>
  </si>
  <si>
    <t>3967 SERIE 001</t>
  </si>
  <si>
    <t>149263 SERIE 001</t>
  </si>
  <si>
    <t>147542 SERIE 001</t>
  </si>
  <si>
    <t>00697658 SERIE 000</t>
  </si>
  <si>
    <t>706163 SEIRE 000</t>
  </si>
  <si>
    <t>706157 SERIE 000</t>
  </si>
  <si>
    <t>03967 SERIE 001</t>
  </si>
  <si>
    <t>038331 SERIE 002</t>
  </si>
  <si>
    <t>4064 SERIE 000</t>
  </si>
  <si>
    <t>0149263 SERIE 001</t>
  </si>
  <si>
    <t>0147542 SERIE 001</t>
  </si>
  <si>
    <t>0040234 SERIE 002</t>
  </si>
  <si>
    <t>036751 SERIE 002</t>
  </si>
  <si>
    <t>0179642 SERIE 001</t>
  </si>
  <si>
    <t>181802 SERIE 001</t>
  </si>
  <si>
    <t>39214 SERIE 002</t>
  </si>
  <si>
    <t>36704 SERIE 002</t>
  </si>
  <si>
    <t>36236 SERIE 002</t>
  </si>
  <si>
    <t>029693 SERIE 002</t>
  </si>
  <si>
    <t>33789 SERIE 002</t>
  </si>
  <si>
    <t>032225 SERIE 002</t>
  </si>
  <si>
    <t>32225 SERIE 002</t>
  </si>
  <si>
    <t>00179642 SERIE 001</t>
  </si>
  <si>
    <t>006949 SERIE 001</t>
  </si>
  <si>
    <t>177033 SERIE 001</t>
  </si>
  <si>
    <t>000173229 SERIE 001</t>
  </si>
  <si>
    <t>0006943 SERIE 001</t>
  </si>
  <si>
    <t>06939 SERIE 001</t>
  </si>
  <si>
    <t>4605 SERIE 000</t>
  </si>
  <si>
    <t>4598 SERIE 000</t>
  </si>
  <si>
    <t>4597 SERIE 000</t>
  </si>
  <si>
    <t>4426 SERIE 000</t>
  </si>
  <si>
    <t>04422 SERIE 000</t>
  </si>
  <si>
    <t>4272 SERIE 000</t>
  </si>
  <si>
    <t>06033 SERIE 001</t>
  </si>
  <si>
    <t>05914 SERIE 001</t>
  </si>
  <si>
    <t>4145 SERIE 000</t>
  </si>
  <si>
    <t>04064 SERIE 000</t>
  </si>
  <si>
    <t>3984 SERIE 000</t>
  </si>
  <si>
    <t>3689 SERIE 000</t>
  </si>
  <si>
    <t>006943 SERIE 001</t>
  </si>
  <si>
    <t>04598 SERIE 000</t>
  </si>
  <si>
    <t>04597 SERIE 000</t>
  </si>
  <si>
    <t>04426 SERIE 000</t>
  </si>
  <si>
    <t>4342 SERIE 000</t>
  </si>
  <si>
    <t>4341 SERIE 000</t>
  </si>
  <si>
    <t>04272 SERIE 000</t>
  </si>
  <si>
    <t>4066 SERIE 000</t>
  </si>
  <si>
    <t>4065 SERIE 000</t>
  </si>
  <si>
    <t>03984 SERIE 000</t>
  </si>
  <si>
    <t>03689 SERIE 000</t>
  </si>
  <si>
    <t>000179642 SERIE 001</t>
  </si>
  <si>
    <t>0006949 SERIE 001</t>
  </si>
  <si>
    <t>06943 SERIE 001</t>
  </si>
  <si>
    <t>006939 SERIE 001</t>
  </si>
  <si>
    <t>06809 SERIE 001</t>
  </si>
  <si>
    <t>0000179642 SERIE 001</t>
  </si>
  <si>
    <t>4688 SERIE 000</t>
  </si>
  <si>
    <t>179406 SERIE 001</t>
  </si>
  <si>
    <t>0177033 SERIE 001</t>
  </si>
  <si>
    <t>0000173229 SERIE 001</t>
  </si>
  <si>
    <t>024087 SERIE 001</t>
  </si>
  <si>
    <t>004605 SERIE 000</t>
  </si>
  <si>
    <t>004598 SERIE 000</t>
  </si>
  <si>
    <t>004426 SERIE 000</t>
  </si>
  <si>
    <t>00004424 SERIE 000</t>
  </si>
  <si>
    <t>04342 SERIE 000</t>
  </si>
  <si>
    <t>004272 SERIE 000</t>
  </si>
  <si>
    <t>004145 SERIE 000</t>
  </si>
  <si>
    <t>04066 SERIE 000</t>
  </si>
  <si>
    <t>004064 SERIE 000</t>
  </si>
  <si>
    <t>003984 SERIE 000</t>
  </si>
  <si>
    <t>003689 SERIE 000</t>
  </si>
  <si>
    <t>004597 SERIE 000</t>
  </si>
  <si>
    <t>00000179642 SERIE 001</t>
  </si>
  <si>
    <t>04688 SERIE 000</t>
  </si>
  <si>
    <t>06949 SERIE 001</t>
  </si>
  <si>
    <t>004652 SERIE 000</t>
  </si>
  <si>
    <t>0181802 SERIE 001</t>
  </si>
  <si>
    <t>0179406 SERIE 001</t>
  </si>
  <si>
    <t>00177033 SERIE 001</t>
  </si>
  <si>
    <t>00174215 SERIE 001</t>
  </si>
  <si>
    <t>00000173229 SERIE 001</t>
  </si>
  <si>
    <t>38505 SERIE 002</t>
  </si>
  <si>
    <t>15207 SERIE 001</t>
  </si>
  <si>
    <t>04599 SERIE 000</t>
  </si>
  <si>
    <t>0004598 SERIE 000</t>
  </si>
  <si>
    <t>0004597 SERIE 000</t>
  </si>
  <si>
    <t>0004426 SERIE 000</t>
  </si>
  <si>
    <t>4424 SERIE 000</t>
  </si>
  <si>
    <t>0004272 SERIE 000</t>
  </si>
  <si>
    <t>6033 SERIE 001</t>
  </si>
  <si>
    <t>5914 SERIE 001</t>
  </si>
  <si>
    <t>0004145 SERIE 000</t>
  </si>
  <si>
    <t>4067 SERIE 000</t>
  </si>
  <si>
    <t>0003984 SERIE 000</t>
  </si>
  <si>
    <t>3725 SERIE 000</t>
  </si>
  <si>
    <t>3682 SERIE 000</t>
  </si>
  <si>
    <t>033789 SERIE 002</t>
  </si>
  <si>
    <t>000000179642 SERIE 001</t>
  </si>
  <si>
    <t>00181802 SERIE 001</t>
  </si>
  <si>
    <t>00004598 SERIE 000</t>
  </si>
  <si>
    <t>00004597 SERIE 000</t>
  </si>
  <si>
    <t>00004426 SERIE 000</t>
  </si>
  <si>
    <t>0004424 SERIE 000</t>
  </si>
  <si>
    <t>00004272 SERIE 000</t>
  </si>
  <si>
    <t>004066 SERIE 000</t>
  </si>
  <si>
    <t>04065 SERIE 000</t>
  </si>
  <si>
    <t>0004064 SERIE 000</t>
  </si>
  <si>
    <t>0003689 SERIE 000</t>
  </si>
  <si>
    <t>0000000179642 SERIE 001</t>
  </si>
  <si>
    <t>41066 SERIE 002</t>
  </si>
  <si>
    <t>004688 SERIE 000</t>
  </si>
  <si>
    <t>04652 SERIE 000</t>
  </si>
  <si>
    <t>180061 SERIE 001</t>
  </si>
  <si>
    <t>00179406 SERIE 001</t>
  </si>
  <si>
    <t>000174215 SERIE 001</t>
  </si>
  <si>
    <t>000000173229 SERIE 001</t>
  </si>
  <si>
    <t>036704 SERIE 002</t>
  </si>
  <si>
    <t>036236 SERIE 002</t>
  </si>
  <si>
    <t>015208 SERIE 001</t>
  </si>
  <si>
    <t>4599 SERIE 000</t>
  </si>
  <si>
    <t>000004598 SERIE 000</t>
  </si>
  <si>
    <t>000004597 SERIE 000</t>
  </si>
  <si>
    <t>000004426 SERIE 000</t>
  </si>
  <si>
    <t>004424 SERIE 000</t>
  </si>
  <si>
    <t>04341 SERIE 000</t>
  </si>
  <si>
    <t>000004272 SERIE 000</t>
  </si>
  <si>
    <t>0029693 SERIE 002</t>
  </si>
  <si>
    <t>06859 SERIE 001</t>
  </si>
  <si>
    <t>6809 SERIE 001</t>
  </si>
  <si>
    <t>00004145 SERIE 000</t>
  </si>
  <si>
    <t>04067 SERIE 000</t>
  </si>
  <si>
    <t>0004066 SERIE 000</t>
  </si>
  <si>
    <t>004065 SERIE 000</t>
  </si>
  <si>
    <t>00004064 SERIE 000</t>
  </si>
  <si>
    <t>3789 SERIE 000</t>
  </si>
  <si>
    <t>03725 SERIE 000</t>
  </si>
  <si>
    <t>3724 SERIE 000</t>
  </si>
  <si>
    <t>00003689 SERIE 000</t>
  </si>
  <si>
    <t>03682 SERIE 000</t>
  </si>
  <si>
    <t>00032225 SERIE 002</t>
  </si>
  <si>
    <t>0032225 SERIE 002</t>
  </si>
  <si>
    <t>00000000179642 SERIE 001</t>
  </si>
  <si>
    <t>0004688 SERIE 000</t>
  </si>
  <si>
    <t>6949 SERIE 001</t>
  </si>
  <si>
    <t>4652 SERIE 000</t>
  </si>
  <si>
    <t>00229690 SERIE 001</t>
  </si>
  <si>
    <t>225779 SERIE 001</t>
  </si>
  <si>
    <t>222736 SERIE 001</t>
  </si>
  <si>
    <t>000181802 SERIE 001</t>
  </si>
  <si>
    <t>0180061 SERIE 001</t>
  </si>
  <si>
    <t>000179406 SERIE 001</t>
  </si>
  <si>
    <t>000177033 SERIE 001</t>
  </si>
  <si>
    <t>0000000173229 SERIE 001</t>
  </si>
  <si>
    <t>15208 SERIE 001</t>
  </si>
  <si>
    <t>015207 SERIE 001</t>
  </si>
  <si>
    <t>04605 SERIE 000</t>
  </si>
  <si>
    <t>0000004598 SERIE 000</t>
  </si>
  <si>
    <t>0000004597 SERIE 000</t>
  </si>
  <si>
    <t>0000004426 SERIE 000</t>
  </si>
  <si>
    <t>04424 SERIE 000</t>
  </si>
  <si>
    <t>004342 SERIE 000</t>
  </si>
  <si>
    <t>004341 SERIE 000</t>
  </si>
  <si>
    <t>0000004272 SERIE 000</t>
  </si>
  <si>
    <t>000004145 SERIE 000</t>
  </si>
  <si>
    <t>004067 SERIE 000</t>
  </si>
  <si>
    <t>00004066 SERIE 000</t>
  </si>
  <si>
    <t>0004065 SERIE 000</t>
  </si>
  <si>
    <t>000004064 SERIE 000</t>
  </si>
  <si>
    <t>00003984 SERIE 000</t>
  </si>
  <si>
    <t>03789 SERIE 000</t>
  </si>
  <si>
    <t>000003689 SERIE 000</t>
  </si>
  <si>
    <t>003682 SERIE 000</t>
  </si>
  <si>
    <t>03724 SERIE 000</t>
  </si>
  <si>
    <t>55878114 SERIE 890</t>
  </si>
  <si>
    <t>55333357 SERIE 890</t>
  </si>
  <si>
    <t>55332437 SERIE 890</t>
  </si>
  <si>
    <t>53025227 SERIE 890</t>
  </si>
  <si>
    <t>121391 SERIE 001</t>
  </si>
  <si>
    <t>0024087 SERIE 001</t>
  </si>
  <si>
    <t>06443 SERIE 001</t>
  </si>
  <si>
    <t>3959 SERIE 001</t>
  </si>
  <si>
    <t>0011658 SERIE 001</t>
  </si>
  <si>
    <t>0011588 SERIE 001</t>
  </si>
  <si>
    <t>0011151 SERIE 001</t>
  </si>
  <si>
    <t>3449 SERIE 001</t>
  </si>
  <si>
    <t>58935 SERIE 006</t>
  </si>
  <si>
    <t>43837 SERIE 001</t>
  </si>
  <si>
    <t>54320 SERIE 001</t>
  </si>
  <si>
    <t>53727 SERIE 001</t>
  </si>
  <si>
    <t>0053648 SERIE 001</t>
  </si>
  <si>
    <t>003967 SERIE 001</t>
  </si>
  <si>
    <t>03449 SERIE 001</t>
  </si>
  <si>
    <t>058935 SERIE 006</t>
  </si>
  <si>
    <t>3334 SERIE 001</t>
  </si>
  <si>
    <t>0204912 SERIE 001</t>
  </si>
  <si>
    <t>191192 SERIE 001</t>
  </si>
  <si>
    <t>050339 SERIE 001</t>
  </si>
  <si>
    <t>50336 SERIE 001</t>
  </si>
  <si>
    <t>47783 SERIE 001</t>
  </si>
  <si>
    <t>47759 SERIE 001</t>
  </si>
  <si>
    <t>047474 SERIE 001</t>
  </si>
  <si>
    <t>000044863 SERIE 001</t>
  </si>
  <si>
    <t>0043837 SERIE 001</t>
  </si>
  <si>
    <t>42340 SERIE 001</t>
  </si>
  <si>
    <t>16882 SERIE 001</t>
  </si>
  <si>
    <t>16797 SERIE 001</t>
  </si>
  <si>
    <t>16305 SERIE 001</t>
  </si>
  <si>
    <t>022545 SERIE 001</t>
  </si>
  <si>
    <t>22359 SERIE 001</t>
  </si>
  <si>
    <t>8 SERIE 001</t>
  </si>
  <si>
    <t>7 SERIE 001</t>
  </si>
  <si>
    <t>06 SERIE 001</t>
  </si>
  <si>
    <t>33412 SERIE 001</t>
  </si>
  <si>
    <t>033411 SERIE 001</t>
  </si>
  <si>
    <t>03146 SERIE 001</t>
  </si>
  <si>
    <t>3146 SERIE 001</t>
  </si>
  <si>
    <t>2516 SERIE 001</t>
  </si>
  <si>
    <t>054320 SERIE 001</t>
  </si>
  <si>
    <t>053727 SERIE 001</t>
  </si>
  <si>
    <t>053648 SERIE 001</t>
  </si>
  <si>
    <t>0017922 SERIE 001</t>
  </si>
  <si>
    <t>0058935 SERIE 006</t>
  </si>
  <si>
    <t>03334 SERIE 001</t>
  </si>
  <si>
    <t>047759 SERIE 001</t>
  </si>
  <si>
    <t>044863 SERIE 001</t>
  </si>
  <si>
    <t>38300 SERIE 001</t>
  </si>
  <si>
    <t>016882 SERIE 001</t>
  </si>
  <si>
    <t>16798 SERIE 001</t>
  </si>
  <si>
    <t>016797 SERIE 001</t>
  </si>
  <si>
    <t>016305 SERIE 001</t>
  </si>
  <si>
    <t>22545 SERIE 001</t>
  </si>
  <si>
    <t>022544 SERIE 001</t>
  </si>
  <si>
    <t>22360 SERIE 001</t>
  </si>
  <si>
    <t>02516 SERIE 001</t>
  </si>
  <si>
    <t>017922 SERIE 001</t>
  </si>
  <si>
    <t>6443 SERIE 001</t>
  </si>
  <si>
    <t>0121391 SERIE 001</t>
  </si>
  <si>
    <t>50339 SERIE 001</t>
  </si>
  <si>
    <t>47474 SERIE 001</t>
  </si>
  <si>
    <t>00044863 SERIE 001</t>
  </si>
  <si>
    <t>043837 SERIE 001</t>
  </si>
  <si>
    <t>042340 SERIE 001</t>
  </si>
  <si>
    <t>0038300 SERIE 001</t>
  </si>
  <si>
    <t>0016882 SERIE 001</t>
  </si>
  <si>
    <t>016798 SERIE 001</t>
  </si>
  <si>
    <t>0016797 SERIE 001</t>
  </si>
  <si>
    <t>0016305 SERIE 001</t>
  </si>
  <si>
    <t>22544 SERIE 001</t>
  </si>
  <si>
    <t>08 SERIE 001</t>
  </si>
  <si>
    <t>033412 SERIE 001</t>
  </si>
  <si>
    <t>33411 SERIE 001</t>
  </si>
  <si>
    <t>0044863 SERIE 001</t>
  </si>
  <si>
    <t>0054320 SERIE 001</t>
  </si>
  <si>
    <t>53648 SERIE 001</t>
  </si>
  <si>
    <t>00058935 SERIE 006</t>
  </si>
  <si>
    <t>003334 SERIE 001</t>
  </si>
  <si>
    <t>050336 SERIE 001</t>
  </si>
  <si>
    <t>047783 SERIE 001</t>
  </si>
  <si>
    <t>44863 SERIE 001</t>
  </si>
  <si>
    <t>038300 SERIE 001</t>
  </si>
  <si>
    <t>00016305 SERIE 001</t>
  </si>
  <si>
    <t>204912 SERIE 001</t>
  </si>
  <si>
    <t>0191192 SERIE 001</t>
  </si>
  <si>
    <t>00003934 SERIE 001</t>
  </si>
  <si>
    <t>00011658 SERIE 001</t>
  </si>
  <si>
    <t>00011588 SERIE 001</t>
  </si>
  <si>
    <t>00011151 SERIE 001</t>
  </si>
  <si>
    <t>000003934 SERIE 001</t>
  </si>
  <si>
    <t>6939 SERIE 001</t>
  </si>
  <si>
    <t>0000003934 SERIE 001</t>
  </si>
  <si>
    <t>00000003934 SERIE 001</t>
  </si>
  <si>
    <t>0225779 SERIE 001</t>
  </si>
  <si>
    <t>0222736 SERIE 001</t>
  </si>
  <si>
    <t>05116 SERIE 001</t>
  </si>
  <si>
    <t>004871 SERIE 001</t>
  </si>
  <si>
    <t>5116 SERIE 001</t>
  </si>
  <si>
    <t>4871 SERIE 001</t>
  </si>
  <si>
    <t>56326909 SERIE 890</t>
  </si>
  <si>
    <t>0139538 SERIE 003</t>
  </si>
  <si>
    <t>00083691 SERIE 001</t>
  </si>
  <si>
    <t>83326 SERIE 001</t>
  </si>
  <si>
    <t>00082715 SERIE 001</t>
  </si>
  <si>
    <t>00082405 SERIE 001</t>
  </si>
  <si>
    <t>00080991 SERIE 001</t>
  </si>
  <si>
    <t>00080400 SERIE 001</t>
  </si>
  <si>
    <t>00078659 SERIE 001</t>
  </si>
  <si>
    <t>00003967 SERIE 001</t>
  </si>
  <si>
    <t>0239976 SERIE 001</t>
  </si>
  <si>
    <t>237666 SERIE 001</t>
  </si>
  <si>
    <t>0236656 SERIE 001</t>
  </si>
  <si>
    <t>0233106 SERIE 001</t>
  </si>
  <si>
    <t>00233105 SERIE 001</t>
  </si>
  <si>
    <t>0230680 SERIE 001</t>
  </si>
  <si>
    <t>0229690 SERIE 001</t>
  </si>
  <si>
    <t>0228950 SERIE 001</t>
  </si>
  <si>
    <t>00227652 SEIRE 001</t>
  </si>
  <si>
    <t>5977 SERIE 000</t>
  </si>
  <si>
    <t>5906 SERIE 000</t>
  </si>
  <si>
    <t>892 SERIE 001</t>
  </si>
  <si>
    <t>02/06/2022</t>
  </si>
  <si>
    <t>31/05/2022</t>
  </si>
  <si>
    <t>10/06/2022</t>
  </si>
  <si>
    <t>11/06/2022</t>
  </si>
  <si>
    <t>14/06/2022</t>
  </si>
  <si>
    <t>15/06/2022</t>
  </si>
  <si>
    <t>17/06/2022</t>
  </si>
  <si>
    <t>20/06/2022</t>
  </si>
  <si>
    <t>27/06/2022</t>
  </si>
  <si>
    <t>28/06/2022</t>
  </si>
  <si>
    <t>29/06/2022</t>
  </si>
  <si>
    <t>07/07/2022</t>
  </si>
  <si>
    <t>21/07/2022</t>
  </si>
  <si>
    <t>30/06/2022</t>
  </si>
  <si>
    <t>08/07/2022</t>
  </si>
  <si>
    <t>15/07/2022</t>
  </si>
  <si>
    <t>20/07/2022</t>
  </si>
  <si>
    <t>22/07/2022</t>
  </si>
  <si>
    <t>27/07/2022</t>
  </si>
  <si>
    <t>29/07/2022</t>
  </si>
  <si>
    <t>30/07/2022</t>
  </si>
  <si>
    <t>18/08/2022</t>
  </si>
  <si>
    <t>17/08/2022</t>
  </si>
  <si>
    <t>16/08/2022</t>
  </si>
  <si>
    <t>12/08/2022</t>
  </si>
  <si>
    <t>11/08/2022</t>
  </si>
  <si>
    <t>10/08/2022</t>
  </si>
  <si>
    <t>28/03/2023</t>
  </si>
  <si>
    <t>24/03/2023</t>
  </si>
  <si>
    <t>21/03/2023</t>
  </si>
  <si>
    <t>17/03/2023</t>
  </si>
  <si>
    <t>14/03/2023</t>
  </si>
  <si>
    <t>09/03/2023</t>
  </si>
  <si>
    <t>07/03/2023</t>
  </si>
  <si>
    <t>28/02/2023</t>
  </si>
  <si>
    <t>27/02/2023</t>
  </si>
  <si>
    <t>25/02/2023</t>
  </si>
  <si>
    <t>24/02/2023</t>
  </si>
  <si>
    <t>22/02/2023</t>
  </si>
  <si>
    <t>21/02/2023</t>
  </si>
  <si>
    <t>17/02/2023</t>
  </si>
  <si>
    <t>16/02/2023</t>
  </si>
  <si>
    <t>15/02/2023</t>
  </si>
  <si>
    <t>10/02/2023</t>
  </si>
  <si>
    <t>09/02/2023</t>
  </si>
  <si>
    <t>07/02/2023</t>
  </si>
  <si>
    <t>06/02/2023</t>
  </si>
  <si>
    <t>03/02/2023</t>
  </si>
  <si>
    <t>31/01/2023</t>
  </si>
  <si>
    <t>30/01/2023</t>
  </si>
  <si>
    <t>27/01/2023</t>
  </si>
  <si>
    <t>26/01/2023</t>
  </si>
  <si>
    <t>20/01/2023</t>
  </si>
  <si>
    <t>19/01/2023</t>
  </si>
  <si>
    <t>17/01/2023</t>
  </si>
  <si>
    <t>13/01/2023</t>
  </si>
  <si>
    <t>12/01/2023</t>
  </si>
  <si>
    <t>07/01/2023</t>
  </si>
  <si>
    <t>06/01/2023</t>
  </si>
  <si>
    <t>04/01/2023</t>
  </si>
  <si>
    <t>30/12/2022</t>
  </si>
  <si>
    <t>29/12/2022</t>
  </si>
  <si>
    <t>28/12/2022</t>
  </si>
  <si>
    <t>27/12/2022</t>
  </si>
  <si>
    <t>23/12/2022</t>
  </si>
  <si>
    <t>21/12/2022</t>
  </si>
  <si>
    <t>20/12/2022</t>
  </si>
  <si>
    <t>16/12/2022</t>
  </si>
  <si>
    <t>15/12/2022</t>
  </si>
  <si>
    <t>14/12/2022</t>
  </si>
  <si>
    <t>09/12/2022</t>
  </si>
  <si>
    <t>08/12/2022</t>
  </si>
  <si>
    <t>06/12/2022</t>
  </si>
  <si>
    <t>05/12/2022</t>
  </si>
  <si>
    <t>02/12/2022</t>
  </si>
  <si>
    <t>01/12/2022</t>
  </si>
  <si>
    <t>30/11/2022</t>
  </si>
  <si>
    <t>29/11/2022</t>
  </si>
  <si>
    <t>25/11/2022</t>
  </si>
  <si>
    <t>24/11/2022</t>
  </si>
  <si>
    <t>23/11/2022</t>
  </si>
  <si>
    <t>21/11/2022</t>
  </si>
  <si>
    <t>18/11/2022</t>
  </si>
  <si>
    <t>17/11/2022</t>
  </si>
  <si>
    <t>14/11/2022</t>
  </si>
  <si>
    <t>11/11/2022</t>
  </si>
  <si>
    <t>10/11/2022</t>
  </si>
  <si>
    <t>09/11/2022</t>
  </si>
  <si>
    <t>08/11/2022</t>
  </si>
  <si>
    <t>04/11/2022</t>
  </si>
  <si>
    <t>31/10/2022</t>
  </si>
  <si>
    <t>29/10/2022</t>
  </si>
  <si>
    <t>28/10/2022</t>
  </si>
  <si>
    <t>27/10/2022</t>
  </si>
  <si>
    <t>26/10/2022</t>
  </si>
  <si>
    <t>25/10/2022</t>
  </si>
  <si>
    <t>24/10/2022</t>
  </si>
  <si>
    <t>21/10/2022</t>
  </si>
  <si>
    <t>19/10/2022</t>
  </si>
  <si>
    <t>17/10/2022</t>
  </si>
  <si>
    <t>14/10/2022</t>
  </si>
  <si>
    <t>11/10/2022</t>
  </si>
  <si>
    <t>10/10/2022</t>
  </si>
  <si>
    <t>08/10/2022</t>
  </si>
  <si>
    <t>07/10/2022</t>
  </si>
  <si>
    <t>06/10/2022</t>
  </si>
  <si>
    <t>30/09/2022</t>
  </si>
  <si>
    <t>29/09/2022</t>
  </si>
  <si>
    <t>28/09/2022</t>
  </si>
  <si>
    <t>27/09/2022</t>
  </si>
  <si>
    <t>23/09/2022</t>
  </si>
  <si>
    <t>22/09/2022</t>
  </si>
  <si>
    <t>21/09/2022</t>
  </si>
  <si>
    <t>19/09/2022</t>
  </si>
  <si>
    <t>16/09/2022</t>
  </si>
  <si>
    <t>15/09/2022</t>
  </si>
  <si>
    <t>14/09/2022</t>
  </si>
  <si>
    <t>12/09/2022</t>
  </si>
  <si>
    <t>09/09/2022</t>
  </si>
  <si>
    <t>06/09/2022</t>
  </si>
  <si>
    <t>05/09/2022</t>
  </si>
  <si>
    <t>02/09/2022</t>
  </si>
  <si>
    <t>31/08/2022</t>
  </si>
  <si>
    <t>30/08/2022</t>
  </si>
  <si>
    <t>29/08/2022</t>
  </si>
  <si>
    <t>26/08/2022</t>
  </si>
  <si>
    <t>25/08/2022</t>
  </si>
  <si>
    <t>24/08/2022</t>
  </si>
  <si>
    <t>23/08/2022</t>
  </si>
  <si>
    <t>22/08/2022</t>
  </si>
  <si>
    <t>19/08/2022</t>
  </si>
  <si>
    <t>23/03/2023</t>
  </si>
  <si>
    <t>16/01/2023</t>
  </si>
  <si>
    <t>23/02/2023</t>
  </si>
  <si>
    <t>13/03/2023</t>
  </si>
  <si>
    <t>16/03/2023</t>
  </si>
  <si>
    <t>04/10/2022</t>
  </si>
  <si>
    <t>09/08/2022</t>
  </si>
  <si>
    <t>01/02/2023</t>
  </si>
  <si>
    <t>28/01/2023</t>
  </si>
  <si>
    <t>03/10/2022</t>
  </si>
  <si>
    <t>0000000000106896 SERIE 000</t>
  </si>
  <si>
    <t>31/03/2023</t>
  </si>
  <si>
    <t>18/10/2022</t>
  </si>
  <si>
    <t>28/04/2023</t>
  </si>
  <si>
    <t>18/04/2023</t>
  </si>
  <si>
    <t>14/04/2023</t>
  </si>
  <si>
    <t>05/04/2023</t>
  </si>
  <si>
    <t>29/05/2023</t>
  </si>
  <si>
    <t>18/05/2023</t>
  </si>
  <si>
    <t>02/05/2023</t>
  </si>
  <si>
    <t>26/04/2023</t>
  </si>
  <si>
    <t>04/05/2023</t>
  </si>
  <si>
    <t>05/05/2023</t>
  </si>
  <si>
    <t>11/05/2023</t>
  </si>
  <si>
    <t>22/06/2023</t>
  </si>
  <si>
    <t>23/06/2023</t>
  </si>
  <si>
    <t>30/03/2023</t>
  </si>
  <si>
    <t>31/05/2023</t>
  </si>
  <si>
    <t>11/04/2023</t>
  </si>
  <si>
    <t>06/06/2023</t>
  </si>
  <si>
    <t>30/05/2023</t>
  </si>
  <si>
    <t>27/05/2023</t>
  </si>
  <si>
    <t>26/05/2023</t>
  </si>
  <si>
    <t>24/05/2023</t>
  </si>
  <si>
    <t>22/05/2023</t>
  </si>
  <si>
    <t>19/05/2023</t>
  </si>
  <si>
    <t>17/05/2023</t>
  </si>
  <si>
    <t>12/05/2023</t>
  </si>
  <si>
    <t>10/05/2023</t>
  </si>
  <si>
    <t>08/05/2023</t>
  </si>
  <si>
    <t>25/04/2023</t>
  </si>
  <si>
    <t>24/04/2023</t>
  </si>
  <si>
    <t>20/04/2023</t>
  </si>
  <si>
    <t>17/04/2023</t>
  </si>
  <si>
    <t>12/04/2023</t>
  </si>
  <si>
    <t>29/03/2023</t>
  </si>
  <si>
    <t>10/03/2023</t>
  </si>
  <si>
    <t>27/04/2023</t>
  </si>
  <si>
    <t>21/06/2023</t>
  </si>
  <si>
    <t>12/06/2023</t>
  </si>
  <si>
    <t>07/06/2023</t>
  </si>
  <si>
    <t>13/04/2023</t>
  </si>
  <si>
    <t>06/04/2023</t>
  </si>
  <si>
    <t>01/09/2022</t>
  </si>
  <si>
    <t>27/09/2023</t>
  </si>
  <si>
    <t>12/09/2023</t>
  </si>
  <si>
    <t>28/08/2023</t>
  </si>
  <si>
    <t>04/10/2023</t>
  </si>
  <si>
    <t>29/09/2023</t>
  </si>
  <si>
    <t>28/09/2023</t>
  </si>
  <si>
    <t>26/09/2023</t>
  </si>
  <si>
    <t>22/09/2023</t>
  </si>
  <si>
    <t>21/09/2023</t>
  </si>
  <si>
    <t>06/09/2023</t>
  </si>
  <si>
    <t>01/09/2023</t>
  </si>
  <si>
    <t>16/08/2023</t>
  </si>
  <si>
    <t>30/08/2023</t>
  </si>
  <si>
    <t>19/07/2023</t>
  </si>
  <si>
    <t>29/08/2023</t>
  </si>
  <si>
    <t>27/06/2023</t>
  </si>
  <si>
    <t>23/08/2023</t>
  </si>
  <si>
    <t>02/10/2023</t>
  </si>
  <si>
    <t>25/05/2023</t>
  </si>
  <si>
    <t>06/07/2023</t>
  </si>
  <si>
    <t>19/09/2023</t>
  </si>
  <si>
    <t>14/09/2023</t>
  </si>
  <si>
    <t>07/09/2023</t>
  </si>
  <si>
    <t>04/09/2023</t>
  </si>
  <si>
    <t>31/08/2023</t>
  </si>
  <si>
    <t>25/08/2023</t>
  </si>
  <si>
    <t>24/08/2023</t>
  </si>
  <si>
    <t>15/08/2023</t>
  </si>
  <si>
    <t>31/07/2023</t>
  </si>
  <si>
    <t>28/07/2023</t>
  </si>
  <si>
    <t>27/07/2023</t>
  </si>
  <si>
    <t>26/07/2023</t>
  </si>
  <si>
    <t>24/07/2023</t>
  </si>
  <si>
    <t>21/07/2023</t>
  </si>
  <si>
    <t>07/07/2023</t>
  </si>
  <si>
    <t>29/06/2023</t>
  </si>
  <si>
    <t>20/07/2023</t>
  </si>
  <si>
    <t>22/08/2023</t>
  </si>
  <si>
    <t>30/06/2023</t>
  </si>
  <si>
    <t>04/07/2023</t>
  </si>
  <si>
    <t>14/11/2023</t>
  </si>
  <si>
    <t>11/01/2024</t>
  </si>
  <si>
    <t>30/11/2023</t>
  </si>
  <si>
    <t>29/11/2023</t>
  </si>
  <si>
    <t>20/10/2023</t>
  </si>
  <si>
    <t>01/03/2024</t>
  </si>
  <si>
    <t>25/10/2023</t>
  </si>
  <si>
    <t>30/01/2024</t>
  </si>
  <si>
    <t>05/02/2024</t>
  </si>
  <si>
    <t>23/02/2024</t>
  </si>
  <si>
    <t>09/02/2024</t>
  </si>
  <si>
    <t>20/12/2023</t>
  </si>
  <si>
    <t>12/03/2024</t>
  </si>
  <si>
    <t>20/02/2024</t>
  </si>
  <si>
    <t>04/03/2024</t>
  </si>
  <si>
    <t>14/02/2024</t>
  </si>
  <si>
    <t>08/02/2024</t>
  </si>
  <si>
    <t>26/12/2023</t>
  </si>
  <si>
    <t>14/12/2023</t>
  </si>
  <si>
    <t>19/02/2024</t>
  </si>
  <si>
    <t>15/01/2024</t>
  </si>
  <si>
    <t>19/12/2023</t>
  </si>
  <si>
    <t>06/02/2024</t>
  </si>
  <si>
    <t>23/11/2023</t>
  </si>
  <si>
    <t>06/11/2023</t>
  </si>
  <si>
    <t>03/11/2023</t>
  </si>
  <si>
    <t>31/10/2023</t>
  </si>
  <si>
    <t>16/10/2023</t>
  </si>
  <si>
    <t>15/03/2024</t>
  </si>
  <si>
    <t>12/01/2024</t>
  </si>
  <si>
    <t>14/03/2024</t>
  </si>
  <si>
    <t>23/01/2024</t>
  </si>
  <si>
    <t>16/01/2024</t>
  </si>
  <si>
    <t>27/11/2023</t>
  </si>
  <si>
    <t>21/11/2023</t>
  </si>
  <si>
    <t>20/11/2023</t>
  </si>
  <si>
    <t>10/11/2023</t>
  </si>
  <si>
    <t>09/11/2023</t>
  </si>
  <si>
    <t>23/10/2023</t>
  </si>
  <si>
    <t>18/12/2023</t>
  </si>
  <si>
    <t>15/12/2023</t>
  </si>
  <si>
    <t>17/01/2024</t>
  </si>
  <si>
    <t>31/01/2024</t>
  </si>
  <si>
    <t>05/01/2024</t>
  </si>
  <si>
    <t>22/02/2024</t>
  </si>
  <si>
    <t>26/01/2024</t>
  </si>
  <si>
    <t>05/03/2024</t>
  </si>
  <si>
    <t>16/02/2024</t>
  </si>
  <si>
    <t>06/10/2023</t>
  </si>
  <si>
    <t>13/12/2023</t>
  </si>
  <si>
    <t>15/02/2024</t>
  </si>
  <si>
    <t>01/12/2023</t>
  </si>
  <si>
    <t>29/02/2024</t>
  </si>
  <si>
    <t>25/01/2024</t>
  </si>
  <si>
    <t>28/12/2023</t>
  </si>
  <si>
    <t>11/12/2023</t>
  </si>
  <si>
    <t>28/11/2023</t>
  </si>
  <si>
    <t>16/11/2023</t>
  </si>
  <si>
    <t>27/10/2023</t>
  </si>
  <si>
    <t>21/12/2023</t>
  </si>
  <si>
    <t>29/01/2024</t>
  </si>
  <si>
    <t>13/03/2024</t>
  </si>
  <si>
    <t>05/12/2023</t>
  </si>
  <si>
    <t>13/11/2023</t>
  </si>
  <si>
    <t>08/01/2024</t>
  </si>
  <si>
    <t>06/03/2024</t>
  </si>
  <si>
    <t>01/11/2023</t>
  </si>
  <si>
    <t>09/10/2023</t>
  </si>
  <si>
    <t>22/01/2024</t>
  </si>
  <si>
    <t>13/10/2023</t>
  </si>
  <si>
    <t>07/12/2023</t>
  </si>
  <si>
    <t>03/10/2023</t>
  </si>
  <si>
    <t>30/10/2023</t>
  </si>
  <si>
    <t>17/11/2023</t>
  </si>
  <si>
    <t>28/02/2024</t>
  </si>
  <si>
    <t>02/02/2024</t>
  </si>
  <si>
    <t>07/02/2024</t>
  </si>
  <si>
    <t>27/12/2023</t>
  </si>
  <si>
    <t>24/11/2023</t>
  </si>
  <si>
    <t>22/11/2023</t>
  </si>
  <si>
    <t>21/10/2023</t>
  </si>
  <si>
    <t>12/02/2024</t>
  </si>
  <si>
    <t>07/03/2024</t>
  </si>
  <si>
    <t>11/10/2023</t>
  </si>
  <si>
    <t>18/09/2023</t>
  </si>
  <si>
    <t>22/12/2023</t>
  </si>
  <si>
    <t>20/09/2023</t>
  </si>
  <si>
    <t>06/03/2023</t>
  </si>
  <si>
    <t>05/09/2023</t>
  </si>
  <si>
    <t>03/05/2023</t>
  </si>
  <si>
    <t>21/02/2024</t>
  </si>
  <si>
    <t>12/12/2022</t>
  </si>
  <si>
    <t>08/03/2024</t>
  </si>
  <si>
    <t>25/09/2023</t>
  </si>
  <si>
    <t>11/03/2024</t>
  </si>
  <si>
    <t>18/01/2024</t>
  </si>
  <si>
    <t>26/07/2024</t>
  </si>
  <si>
    <t>03/07/2024</t>
  </si>
  <si>
    <t>20/06/2024</t>
  </si>
  <si>
    <t>13/06/2024</t>
  </si>
  <si>
    <t>22/04/2024</t>
  </si>
  <si>
    <t>08/08/2024</t>
  </si>
  <si>
    <t>26/06/2024</t>
  </si>
  <si>
    <t>19/06/2024</t>
  </si>
  <si>
    <t>06/08/2024</t>
  </si>
  <si>
    <t>20/05/2024</t>
  </si>
  <si>
    <t>30/04/2024</t>
  </si>
  <si>
    <t>11/07/2024</t>
  </si>
  <si>
    <t>23/05/2024</t>
  </si>
  <si>
    <t>08/07/2024</t>
  </si>
  <si>
    <t>25/06/2024</t>
  </si>
  <si>
    <t>25/03/2024</t>
  </si>
  <si>
    <t>27/06/2024</t>
  </si>
  <si>
    <t>30/07/2024</t>
  </si>
  <si>
    <t>17/04/2024</t>
  </si>
  <si>
    <t>04/06/2024</t>
  </si>
  <si>
    <t>06/05/2024</t>
  </si>
  <si>
    <t>20/03/2024</t>
  </si>
  <si>
    <t>25/04/2024</t>
  </si>
  <si>
    <t>12/06/2024</t>
  </si>
  <si>
    <t>26/03/2024</t>
  </si>
  <si>
    <t>27/02/2024</t>
  </si>
  <si>
    <t>22/03/2024</t>
  </si>
  <si>
    <t>01/08/2024</t>
  </si>
  <si>
    <t>22/05/2024</t>
  </si>
  <si>
    <t>01/07/2024</t>
  </si>
  <si>
    <t>24/05/2024</t>
  </si>
  <si>
    <t>07/05/2024</t>
  </si>
  <si>
    <t>09/04/2024</t>
  </si>
  <si>
    <t>10/07/2024</t>
  </si>
  <si>
    <t>05/04/2024</t>
  </si>
  <si>
    <t>09/08/2024</t>
  </si>
  <si>
    <t>13/05/2024</t>
  </si>
  <si>
    <t>27/03/2024</t>
  </si>
  <si>
    <t>07/06/2024</t>
  </si>
  <si>
    <t>28/06/2024</t>
  </si>
  <si>
    <t>31/05/2024</t>
  </si>
  <si>
    <t>30/03/2024</t>
  </si>
  <si>
    <t>08/05/2024</t>
  </si>
  <si>
    <t>11/04/2024</t>
  </si>
  <si>
    <t>28/03/2024</t>
  </si>
  <si>
    <t>12/07/2024</t>
  </si>
  <si>
    <t>14/08/2024</t>
  </si>
  <si>
    <t>13/08/2024</t>
  </si>
  <si>
    <t>17/05/2024</t>
  </si>
  <si>
    <t>16/07/2024</t>
  </si>
  <si>
    <t>24/04/2024</t>
  </si>
  <si>
    <t>08/04/2024</t>
  </si>
  <si>
    <t>27/05/2024</t>
  </si>
  <si>
    <t>12/08/2024</t>
  </si>
  <si>
    <t>02/08/2024</t>
  </si>
  <si>
    <t>29/06/2024</t>
  </si>
  <si>
    <t>15/06/2024</t>
  </si>
  <si>
    <t>01/05/2024</t>
  </si>
  <si>
    <t>19/03/2024</t>
  </si>
  <si>
    <t>31/07/2024</t>
  </si>
  <si>
    <t>26/04/2024</t>
  </si>
  <si>
    <t>25/07/2024</t>
  </si>
  <si>
    <t>19/07/2024</t>
  </si>
  <si>
    <t>29/05/2024</t>
  </si>
  <si>
    <t>28/05/2024</t>
  </si>
  <si>
    <t>06/06/2024</t>
  </si>
  <si>
    <t>03/05/2024</t>
  </si>
  <si>
    <t>02/04/2024</t>
  </si>
  <si>
    <t>29/04/2024</t>
  </si>
  <si>
    <t>10/04/2024</t>
  </si>
  <si>
    <t>22/07/2024</t>
  </si>
  <si>
    <t>19/08/2024</t>
  </si>
  <si>
    <t>09/05/2024</t>
  </si>
  <si>
    <t>03/06/2024</t>
  </si>
  <si>
    <t>18/03/2024</t>
  </si>
  <si>
    <t>05/07/2024</t>
  </si>
  <si>
    <t>21/05/2024</t>
  </si>
  <si>
    <t>16/08/2024</t>
  </si>
  <si>
    <t>24/07/2024</t>
  </si>
  <si>
    <t>15/04/2024</t>
  </si>
  <si>
    <t>16/05/2024</t>
  </si>
  <si>
    <t>19/04/2024</t>
  </si>
  <si>
    <t>24/06/2024</t>
  </si>
  <si>
    <t>18/07/2024</t>
  </si>
  <si>
    <t>11/06/2024</t>
  </si>
  <si>
    <t>16/11/2022</t>
  </si>
  <si>
    <t>04/09/2024</t>
  </si>
  <si>
    <t>21/08/2024</t>
  </si>
  <si>
    <t>28/08/2024</t>
  </si>
  <si>
    <t>16/09/2024</t>
  </si>
  <si>
    <t>02/09/2024</t>
  </si>
  <si>
    <t>18/10/2023</t>
  </si>
  <si>
    <t>01/02/2024</t>
  </si>
  <si>
    <t>24/01/2024</t>
  </si>
  <si>
    <t>30/08/2024</t>
  </si>
  <si>
    <t>27/08/2024</t>
  </si>
  <si>
    <t>05/08/2024</t>
  </si>
  <si>
    <t>05/09/2024</t>
  </si>
  <si>
    <t>23/08/2024</t>
  </si>
  <si>
    <t>07/09/2024</t>
  </si>
  <si>
    <t>29/08/2024</t>
  </si>
  <si>
    <t>23/09/2024</t>
  </si>
  <si>
    <t>20/09/2024</t>
  </si>
  <si>
    <t>12/09/2024</t>
  </si>
  <si>
    <t>10/09/2024</t>
  </si>
  <si>
    <t>09/09/2024</t>
  </si>
  <si>
    <t>03/09/2024</t>
  </si>
  <si>
    <t>24/09/2024</t>
  </si>
  <si>
    <t>18/09/2024</t>
  </si>
  <si>
    <t>22/08/2024</t>
  </si>
  <si>
    <t>26/09/2022</t>
  </si>
  <si>
    <t>27/03/2023</t>
  </si>
  <si>
    <t>08/09/2022</t>
  </si>
  <si>
    <t>15/06/2023</t>
  </si>
  <si>
    <t>07/08/2023</t>
  </si>
  <si>
    <t>20/10/2022</t>
  </si>
  <si>
    <t>11/03/2023</t>
  </si>
  <si>
    <t>04/03/2023</t>
  </si>
  <si>
    <t>08/12/2023</t>
  </si>
  <si>
    <t>17/07/2024</t>
  </si>
  <si>
    <t>11/09/2024</t>
  </si>
  <si>
    <t>16/04/2024</t>
  </si>
  <si>
    <t>07/08/2024</t>
  </si>
  <si>
    <t>23/07/2024</t>
  </si>
  <si>
    <t>23/04/2024</t>
  </si>
  <si>
    <t>09/07/2024</t>
  </si>
  <si>
    <t>29/12/2023</t>
  </si>
  <si>
    <t>02/05/2024</t>
  </si>
  <si>
    <t>04/04/2024</t>
  </si>
  <si>
    <t>06/09/2024</t>
  </si>
  <si>
    <t>20/08/2024</t>
  </si>
  <si>
    <t>10/05/2024</t>
  </si>
  <si>
    <t>12/04/2024</t>
  </si>
  <si>
    <t>19/09/2024</t>
  </si>
  <si>
    <t>10/10/2023</t>
  </si>
  <si>
    <t>14/06/2024</t>
  </si>
  <si>
    <t>25/09/2024</t>
  </si>
  <si>
    <t>13/09/2024</t>
  </si>
  <si>
    <t>03/04/2024</t>
  </si>
  <si>
    <t>19/01/2024</t>
  </si>
  <si>
    <t>METASA SA INDUSTRIA METALURGICA</t>
  </si>
  <si>
    <t>ESAB INDUSTRIA E COMERCIO LTDA</t>
  </si>
  <si>
    <t>VOESTALPINE BOHLER WELDING SOLDAS DO BRASIL LTDA</t>
  </si>
  <si>
    <t>AKZO NOBEL LTDA</t>
  </si>
  <si>
    <t>JOTUN BRASIL IMPORTACAO EXPORTACAO E INDUSTRIA DE TINTAS LTDA</t>
  </si>
  <si>
    <t>WK ACOS COMERCIO E DISTRIBUICAO DE FERRO E ACO EIRELI</t>
  </si>
  <si>
    <t>ACOTUBO INDUSTRIA E COMERCIO LTDA</t>
  </si>
  <si>
    <t>UTILINOX COMERCIO E INDUSTRIA LTDA</t>
  </si>
  <si>
    <t>H C I HIDRAULICA CONEXOES INDUSTRIAIS LTDA</t>
  </si>
  <si>
    <t>GERDAU ACOMINAS S/A</t>
  </si>
  <si>
    <t>ACO INOXIDAVEL ARTEX LTDA</t>
  </si>
  <si>
    <t>POLEODUTO INDUSTRIA E COMERCIO DE ELETRO MECANICOS LTDA</t>
  </si>
  <si>
    <t>TUBOS ABC COMERCIO DE TUBOS EIRELI</t>
  </si>
  <si>
    <t>TEADIT JUNTAS LTDA</t>
  </si>
  <si>
    <t>ENIGMA SERVICOS LTDA</t>
  </si>
  <si>
    <t>PPG INDUSTRIAL DO BRASIL TINTAS E VERNIZES LTDA</t>
  </si>
  <si>
    <t>RACCORTUBI DO BRASIL COMERCIALIZACAO DE TUBOS E CONEXOES LTDA</t>
  </si>
  <si>
    <t>ACOS RENOX LTDA</t>
  </si>
  <si>
    <t>TECFLUX LTDA</t>
  </si>
  <si>
    <t>TECNOFLON BRASFITA COMERCIO E INDUSTRIA LTDA</t>
  </si>
  <si>
    <t>TECIAM TELAS E TECIDOS METALICOS LTDA</t>
  </si>
  <si>
    <t>CEPRONN INDUSTRIA E COMERCIO DE MOLAS LTDA</t>
  </si>
  <si>
    <t>G FIX COMERCIAL DE FERRAGENS LTDA</t>
  </si>
  <si>
    <t>R SIMIONI INDUSTRIA E COMERCIO LTDA</t>
  </si>
  <si>
    <t>FATI FERRAMENTAS LTDA</t>
  </si>
  <si>
    <t>SIGA ELEMENTOS DE FIXACAO LTDA</t>
  </si>
  <si>
    <t>YOFC POLIRON INDUSTRIA E COMERCIO DE CABOS ESPECIAIS LTDA</t>
  </si>
  <si>
    <t>ATITUBOS COMERCIAL DE ACOS LTDA.</t>
  </si>
  <si>
    <t>EVAC BRASIL COMERCIO DE SOLUCOES AMBIENTAIS LTDA.</t>
  </si>
  <si>
    <t>CIL INDUSTRIA E COMERCIO DE CONEXOES E VALVULAS EIRELI</t>
  </si>
  <si>
    <t>GALPERTI DO BRASIL COMERCIAL E INDUSTRIAL LTDA</t>
  </si>
  <si>
    <t>W CONEX COMERCIO DE EQUIPAMENTOS INDUSTRIAIS LTDA</t>
  </si>
  <si>
    <t>CRISTIANO FOSSATI LIMA EIRELI</t>
  </si>
  <si>
    <t>ARMACELL BRASIL LTDA</t>
  </si>
  <si>
    <t>FIBRA COMPONENTES ELETRICOS LTDA</t>
  </si>
  <si>
    <t>FORJAFIX ELEMENTOS DE FIXACAO LTDA</t>
  </si>
  <si>
    <t>FATOR K ISOLANTES TERMICOS E REFRATARIOS LTDA</t>
  </si>
  <si>
    <t>MARANGONI MEISER PISOS METALICOS LTDA</t>
  </si>
  <si>
    <t>SIENA VEDACOES INDUSTRIAIS EIRELI</t>
  </si>
  <si>
    <t>CARDAL ELETRO METALURGICA LTDA</t>
  </si>
  <si>
    <t>CRAS AGROINDUSTRIA LTDA</t>
  </si>
  <si>
    <t>TEADIT INDUSTRIA E COMERCIO LTDA</t>
  </si>
  <si>
    <t>ROXTEC LATIN AMERICA LTDA</t>
  </si>
  <si>
    <t>ABRASSER FERRAMENTAS LTDA</t>
  </si>
  <si>
    <t>MSM INDUSTRIA E COMERCIO LTDA</t>
  </si>
  <si>
    <t>RMO INDUSTRIAL LTDA</t>
  </si>
  <si>
    <t>PARAFUSOS RUDGE RAMOS LTDA</t>
  </si>
  <si>
    <t>HILTI DO BRASIL COMERCIAL LTDA</t>
  </si>
  <si>
    <t>ALPHA MARKTEC MATERIAIS ELETRICOS LTDA.</t>
  </si>
  <si>
    <t>PANORAMA ELEMENTOS DE FIXACAO LTDA</t>
  </si>
  <si>
    <t>MS SUPPLY SUPRIMENTOS DE INFORMATICA LTDA.</t>
  </si>
  <si>
    <t>DRACO COMERCIO E SERVICO LTDA</t>
  </si>
  <si>
    <t>JVM COM. SERV. INFRAESTRUTURA P/ TELECOM E ELETRICA LTDA-EPP</t>
  </si>
  <si>
    <t>TUBOS OLIVEIRA LTDA</t>
  </si>
  <si>
    <t>UNICABOS EQUIPAMENTOS ELETRICOS LTDA</t>
  </si>
  <si>
    <t>PROJINOX INDUSTRIA E COMERCIO LTDA</t>
  </si>
  <si>
    <t>DECORE E VIDA ECOMMERCE LTDA</t>
  </si>
  <si>
    <t>ROCKFIBRAS DO BRASIL INDUSTRIA E COMERCIO LTDA</t>
  </si>
  <si>
    <t>STAUFF BRASIL LTDA</t>
  </si>
  <si>
    <t>TRAMONTINA ELETRIK S A</t>
  </si>
  <si>
    <t>COMERCIAL ELETRICA P J LTDA</t>
  </si>
  <si>
    <t>MOHAWK REVESTIMENTOS COCAL DO SUL LTDA</t>
  </si>
  <si>
    <t>SMART CONTROL VALVULAS INDUSTRIAIS LTDA</t>
  </si>
  <si>
    <t>CASA MIMOSA HIDRAULICA E ACABAMENTOS LTDA</t>
  </si>
  <si>
    <t>YDF PVF TUBOS VALVULAS E CONEXOES LTDA</t>
  </si>
  <si>
    <t>PLANAM FORROS E DIVISORIAS LTDA</t>
  </si>
  <si>
    <t>FRONTEC INDUSTRIA DE COMPONENTES DE FIXACAO LTDA</t>
  </si>
  <si>
    <t>ML FAZAN INDUSTRIA E COMERCIO DE ETIQUETAS METALICAS LTDA</t>
  </si>
  <si>
    <t>TECNOLITE PRODUTOS TECNICOS LTDA</t>
  </si>
  <si>
    <t>ISOLARE COMERCIO DE ISOLANTES LTDA</t>
  </si>
  <si>
    <t>HELLERMANNTYTON LTDA</t>
  </si>
  <si>
    <t>POLAR COMPONENTES BRASIL LTDA</t>
  </si>
  <si>
    <t>ACOS VITAL COMERCIO DE TUBOS HIDRAULICOS EIRELI</t>
  </si>
  <si>
    <t>PSA - PRODUTOS SIDERURGICOS ALIANCA LTDA</t>
  </si>
  <si>
    <t>TATIANE ULLMANN ESPOSTI LTDA</t>
  </si>
  <si>
    <t>RTA REDE DE TECNOLOGIA AVANCADA LTDA</t>
  </si>
  <si>
    <t>INDUSTRIA BRASILEIRA DE MOVEIS LTDA</t>
  </si>
  <si>
    <t>REWEFLON COMERCIAL LTDA</t>
  </si>
  <si>
    <t>TREXCON SISTEMA E AUTOMACAO LTDA</t>
  </si>
  <si>
    <t>SP ACOS - COMERCIO DE TUBOS DE ACO E PERFIS LAMINADOS LTDA</t>
  </si>
  <si>
    <t>INDUSPARQUET INDUSTRIA E COMERCIO DE MADEIRAS LTDA</t>
  </si>
  <si>
    <t>FRANCIELE MACHADO DOS SANTOS</t>
  </si>
  <si>
    <t>INDUSVALVES INDUSTRIA E COMERCIO DE VALVULAS E</t>
  </si>
  <si>
    <t>ESSENTRA INDUSTRIA E COMERCIO LTDA</t>
  </si>
  <si>
    <t>NACIONAL INDUSTRIA MECANICA EIRELI</t>
  </si>
  <si>
    <t>FUSOPAR PARAFUSOS LTDA</t>
  </si>
  <si>
    <t>TRAUME OFFSHORE SOLUTIONS EIRELI</t>
  </si>
  <si>
    <t>REPARMAR REPAROS NAVAIS LTDA</t>
  </si>
  <si>
    <t>LABORGLAS IND E COM DE MATERIAIS PARA LABORATORIO LTDA</t>
  </si>
  <si>
    <t>INDUSTRIA - 3934 - NCM INDEFERIDO</t>
  </si>
  <si>
    <t>0001</t>
  </si>
  <si>
    <t>000003</t>
  </si>
  <si>
    <t>000004</t>
  </si>
  <si>
    <t>000005</t>
  </si>
  <si>
    <t>000006</t>
  </si>
  <si>
    <t>000007</t>
  </si>
  <si>
    <t>000008</t>
  </si>
  <si>
    <t>000009</t>
  </si>
  <si>
    <t>000010</t>
  </si>
  <si>
    <t>000011</t>
  </si>
  <si>
    <t>000012</t>
  </si>
  <si>
    <t>000013</t>
  </si>
  <si>
    <t>000014</t>
  </si>
  <si>
    <t>000015</t>
  </si>
  <si>
    <t>000016</t>
  </si>
  <si>
    <t>000017</t>
  </si>
  <si>
    <t>000018</t>
  </si>
  <si>
    <t>000019</t>
  </si>
  <si>
    <t>000020</t>
  </si>
  <si>
    <t>000021</t>
  </si>
  <si>
    <t>000022</t>
  </si>
  <si>
    <t>000023</t>
  </si>
  <si>
    <t>000024</t>
  </si>
  <si>
    <t>000025</t>
  </si>
  <si>
    <t>000026</t>
  </si>
  <si>
    <t>000027</t>
  </si>
  <si>
    <t>000028</t>
  </si>
  <si>
    <t>000029</t>
  </si>
  <si>
    <t>000030</t>
  </si>
  <si>
    <t>000031</t>
  </si>
  <si>
    <t>000032</t>
  </si>
  <si>
    <t>000033</t>
  </si>
  <si>
    <t>000035</t>
  </si>
  <si>
    <t>000036</t>
  </si>
  <si>
    <t>000037</t>
  </si>
  <si>
    <t>000038</t>
  </si>
  <si>
    <t>000039</t>
  </si>
  <si>
    <t>000040</t>
  </si>
  <si>
    <t>000041</t>
  </si>
  <si>
    <t>000042</t>
  </si>
  <si>
    <t>000043</t>
  </si>
  <si>
    <t>000044</t>
  </si>
  <si>
    <t>000045</t>
  </si>
  <si>
    <t>000046</t>
  </si>
  <si>
    <t>000047</t>
  </si>
  <si>
    <t>000048</t>
  </si>
  <si>
    <t>000049</t>
  </si>
  <si>
    <t>000050</t>
  </si>
  <si>
    <t>000051</t>
  </si>
  <si>
    <t>000053</t>
  </si>
  <si>
    <t>000054</t>
  </si>
  <si>
    <t>000055</t>
  </si>
  <si>
    <t>000056</t>
  </si>
  <si>
    <t>000057</t>
  </si>
  <si>
    <t>000058</t>
  </si>
  <si>
    <t>000059</t>
  </si>
  <si>
    <t>000060</t>
  </si>
  <si>
    <t>000061</t>
  </si>
  <si>
    <t>000062</t>
  </si>
  <si>
    <t>000063</t>
  </si>
  <si>
    <t>000064</t>
  </si>
  <si>
    <t>000065</t>
  </si>
  <si>
    <t>000066</t>
  </si>
  <si>
    <t>000067</t>
  </si>
  <si>
    <t>000068</t>
  </si>
  <si>
    <t>000069</t>
  </si>
  <si>
    <t>000070</t>
  </si>
  <si>
    <t>000071</t>
  </si>
  <si>
    <t>000072</t>
  </si>
  <si>
    <t>000073</t>
  </si>
  <si>
    <t>000074</t>
  </si>
  <si>
    <t>000075</t>
  </si>
  <si>
    <t>000076</t>
  </si>
  <si>
    <t>000077</t>
  </si>
  <si>
    <t>000078</t>
  </si>
  <si>
    <t>000079</t>
  </si>
  <si>
    <t>000080</t>
  </si>
  <si>
    <t>000081</t>
  </si>
  <si>
    <t>000082</t>
  </si>
  <si>
    <t>000083</t>
  </si>
  <si>
    <t>000084</t>
  </si>
  <si>
    <t>000085</t>
  </si>
  <si>
    <t>000086</t>
  </si>
  <si>
    <t>000087</t>
  </si>
  <si>
    <t>000088</t>
  </si>
  <si>
    <t>000089</t>
  </si>
  <si>
    <t>000090</t>
  </si>
  <si>
    <t>000091</t>
  </si>
  <si>
    <t>000092</t>
  </si>
  <si>
    <t>000093</t>
  </si>
  <si>
    <t>000094</t>
  </si>
  <si>
    <t>000095</t>
  </si>
  <si>
    <t>000096</t>
  </si>
  <si>
    <t>000097</t>
  </si>
  <si>
    <t>000098</t>
  </si>
  <si>
    <t>000099</t>
  </si>
  <si>
    <t>000100</t>
  </si>
  <si>
    <t>000101</t>
  </si>
  <si>
    <t>000102</t>
  </si>
  <si>
    <t>000103</t>
  </si>
  <si>
    <t>000104</t>
  </si>
  <si>
    <t>000105</t>
  </si>
  <si>
    <t>000106</t>
  </si>
  <si>
    <t>000107</t>
  </si>
  <si>
    <t>000108</t>
  </si>
  <si>
    <t>000109</t>
  </si>
  <si>
    <t>000110</t>
  </si>
  <si>
    <t>000112</t>
  </si>
  <si>
    <t>000113</t>
  </si>
  <si>
    <t>000114</t>
  </si>
  <si>
    <t>000115</t>
  </si>
  <si>
    <t>000116</t>
  </si>
  <si>
    <t>000117</t>
  </si>
  <si>
    <t>000118</t>
  </si>
  <si>
    <t>000119</t>
  </si>
  <si>
    <t>000120</t>
  </si>
  <si>
    <t>000121</t>
  </si>
  <si>
    <t>000122</t>
  </si>
  <si>
    <t>000123</t>
  </si>
  <si>
    <t>000124</t>
  </si>
  <si>
    <t>000126</t>
  </si>
  <si>
    <t>000127</t>
  </si>
  <si>
    <t>000128</t>
  </si>
  <si>
    <t>000129</t>
  </si>
  <si>
    <t>000130</t>
  </si>
  <si>
    <t>000131</t>
  </si>
  <si>
    <t>000132</t>
  </si>
  <si>
    <t>000133</t>
  </si>
  <si>
    <t>000134</t>
  </si>
  <si>
    <t>000135</t>
  </si>
  <si>
    <t>000136</t>
  </si>
  <si>
    <t>000137</t>
  </si>
  <si>
    <t>000138</t>
  </si>
  <si>
    <t>000139</t>
  </si>
  <si>
    <t>000140</t>
  </si>
  <si>
    <t>000141</t>
  </si>
  <si>
    <t>000142</t>
  </si>
  <si>
    <t>000143</t>
  </si>
  <si>
    <t>000144</t>
  </si>
  <si>
    <t>000145</t>
  </si>
  <si>
    <t>000146</t>
  </si>
  <si>
    <t>000147</t>
  </si>
  <si>
    <t>000148</t>
  </si>
  <si>
    <t>000149</t>
  </si>
  <si>
    <t>000150</t>
  </si>
  <si>
    <t>000151</t>
  </si>
  <si>
    <t>000152</t>
  </si>
  <si>
    <t>000153</t>
  </si>
  <si>
    <t>000154</t>
  </si>
  <si>
    <t>000155</t>
  </si>
  <si>
    <t>000156</t>
  </si>
  <si>
    <t>000157</t>
  </si>
  <si>
    <t>000158</t>
  </si>
  <si>
    <t>000159</t>
  </si>
  <si>
    <t>000161</t>
  </si>
  <si>
    <t>000162</t>
  </si>
  <si>
    <t>000163</t>
  </si>
  <si>
    <t>000164</t>
  </si>
  <si>
    <t>000165</t>
  </si>
  <si>
    <t>000166</t>
  </si>
  <si>
    <t>000167</t>
  </si>
  <si>
    <t>000168</t>
  </si>
  <si>
    <t>000169</t>
  </si>
  <si>
    <t>000170</t>
  </si>
  <si>
    <t>000171</t>
  </si>
  <si>
    <t>000172</t>
  </si>
  <si>
    <t>000173</t>
  </si>
  <si>
    <t>000174</t>
  </si>
  <si>
    <t>000175</t>
  </si>
  <si>
    <t>000176</t>
  </si>
  <si>
    <t>000178</t>
  </si>
  <si>
    <t>000179</t>
  </si>
  <si>
    <t>000181</t>
  </si>
  <si>
    <t>000182</t>
  </si>
  <si>
    <t>000183</t>
  </si>
  <si>
    <t>000184</t>
  </si>
  <si>
    <t>000185</t>
  </si>
  <si>
    <t>000186</t>
  </si>
  <si>
    <t>000187</t>
  </si>
  <si>
    <t>000188</t>
  </si>
  <si>
    <t>000189</t>
  </si>
  <si>
    <t>000190</t>
  </si>
  <si>
    <t>000191</t>
  </si>
  <si>
    <t>000192</t>
  </si>
  <si>
    <t>000193</t>
  </si>
  <si>
    <t>000194</t>
  </si>
  <si>
    <t>000195</t>
  </si>
  <si>
    <t>000196</t>
  </si>
  <si>
    <t>000197</t>
  </si>
  <si>
    <t>000198</t>
  </si>
  <si>
    <t>000199</t>
  </si>
  <si>
    <t>000200</t>
  </si>
  <si>
    <t>000201</t>
  </si>
  <si>
    <t>000202</t>
  </si>
  <si>
    <t>000203</t>
  </si>
  <si>
    <t>000204</t>
  </si>
  <si>
    <t>000205</t>
  </si>
  <si>
    <t>000206</t>
  </si>
  <si>
    <t>000207</t>
  </si>
  <si>
    <t>000208</t>
  </si>
  <si>
    <t>000210</t>
  </si>
  <si>
    <t>000211</t>
  </si>
  <si>
    <t>000212</t>
  </si>
  <si>
    <t>000213</t>
  </si>
  <si>
    <t>000214</t>
  </si>
  <si>
    <t>000215</t>
  </si>
  <si>
    <t>000216</t>
  </si>
  <si>
    <t>000217</t>
  </si>
  <si>
    <t>000218</t>
  </si>
  <si>
    <t>000220</t>
  </si>
  <si>
    <t>000221</t>
  </si>
  <si>
    <t>000222</t>
  </si>
  <si>
    <t>000223</t>
  </si>
  <si>
    <t>000224</t>
  </si>
  <si>
    <t>000225</t>
  </si>
  <si>
    <t>000226</t>
  </si>
  <si>
    <t>000227</t>
  </si>
  <si>
    <t>000228</t>
  </si>
  <si>
    <t>000229</t>
  </si>
  <si>
    <t>000230</t>
  </si>
  <si>
    <t>000231</t>
  </si>
  <si>
    <t>000232</t>
  </si>
  <si>
    <t>000233</t>
  </si>
  <si>
    <t>000234</t>
  </si>
  <si>
    <t>000235</t>
  </si>
  <si>
    <t>000236</t>
  </si>
  <si>
    <t>000237</t>
  </si>
  <si>
    <t>000238</t>
  </si>
  <si>
    <t>000239</t>
  </si>
  <si>
    <t>000240</t>
  </si>
  <si>
    <t>000241</t>
  </si>
  <si>
    <t>000242</t>
  </si>
  <si>
    <t>000243</t>
  </si>
  <si>
    <t>000244</t>
  </si>
  <si>
    <t>000245</t>
  </si>
  <si>
    <t>000246</t>
  </si>
  <si>
    <t>000247</t>
  </si>
  <si>
    <t>000248</t>
  </si>
  <si>
    <t>000249</t>
  </si>
  <si>
    <t>000250</t>
  </si>
  <si>
    <t>000258</t>
  </si>
  <si>
    <t>000259</t>
  </si>
  <si>
    <t>000260</t>
  </si>
  <si>
    <t>000266</t>
  </si>
  <si>
    <t>000267</t>
  </si>
  <si>
    <t>000268</t>
  </si>
  <si>
    <t>000269</t>
  </si>
  <si>
    <t>000270</t>
  </si>
  <si>
    <t>000280</t>
  </si>
  <si>
    <t>000281</t>
  </si>
  <si>
    <t>000282</t>
  </si>
  <si>
    <t>000283</t>
  </si>
  <si>
    <t>000284</t>
  </si>
  <si>
    <t>000285</t>
  </si>
  <si>
    <t>000286</t>
  </si>
  <si>
    <t>000287</t>
  </si>
  <si>
    <t>000288</t>
  </si>
  <si>
    <t>000294</t>
  </si>
  <si>
    <t>000295</t>
  </si>
  <si>
    <t>000296</t>
  </si>
  <si>
    <t>000297</t>
  </si>
  <si>
    <t>000298</t>
  </si>
  <si>
    <t>000299</t>
  </si>
  <si>
    <t>000300</t>
  </si>
  <si>
    <t>000301</t>
  </si>
  <si>
    <t>000302</t>
  </si>
  <si>
    <t>000303</t>
  </si>
  <si>
    <t>000305</t>
  </si>
  <si>
    <t>000306</t>
  </si>
  <si>
    <t>000307</t>
  </si>
  <si>
    <t>000308</t>
  </si>
  <si>
    <t>000309</t>
  </si>
  <si>
    <t>000310</t>
  </si>
  <si>
    <t>000311</t>
  </si>
  <si>
    <t>000312</t>
  </si>
  <si>
    <t>000313</t>
  </si>
  <si>
    <t>000314</t>
  </si>
  <si>
    <t>000315</t>
  </si>
  <si>
    <t>000316</t>
  </si>
  <si>
    <t>000317</t>
  </si>
  <si>
    <t>000318</t>
  </si>
  <si>
    <t>000319</t>
  </si>
  <si>
    <t>000320</t>
  </si>
  <si>
    <t>000321</t>
  </si>
  <si>
    <t>000322</t>
  </si>
  <si>
    <t>000327</t>
  </si>
  <si>
    <t>000328</t>
  </si>
  <si>
    <t>000329</t>
  </si>
  <si>
    <t>000330</t>
  </si>
  <si>
    <t>000331</t>
  </si>
  <si>
    <t>000332</t>
  </si>
  <si>
    <t>000333</t>
  </si>
  <si>
    <t>000334</t>
  </si>
  <si>
    <t>000335</t>
  </si>
  <si>
    <t>000337</t>
  </si>
  <si>
    <t>000338</t>
  </si>
  <si>
    <t>000339</t>
  </si>
  <si>
    <t>000340</t>
  </si>
  <si>
    <t>000341</t>
  </si>
  <si>
    <t>000342</t>
  </si>
  <si>
    <t>000343</t>
  </si>
  <si>
    <t>000344</t>
  </si>
  <si>
    <t>000345</t>
  </si>
  <si>
    <t>000346</t>
  </si>
  <si>
    <t>000347</t>
  </si>
  <si>
    <t>000348</t>
  </si>
  <si>
    <t>000349</t>
  </si>
  <si>
    <t>000350</t>
  </si>
  <si>
    <t>000351</t>
  </si>
  <si>
    <t>000352</t>
  </si>
  <si>
    <t>000353</t>
  </si>
  <si>
    <t>000354</t>
  </si>
  <si>
    <t>000355</t>
  </si>
  <si>
    <t>000357</t>
  </si>
  <si>
    <t>000358</t>
  </si>
  <si>
    <t>000359</t>
  </si>
  <si>
    <t>000360</t>
  </si>
  <si>
    <t>000361</t>
  </si>
  <si>
    <t>000362</t>
  </si>
  <si>
    <t>000372</t>
  </si>
  <si>
    <t>000373</t>
  </si>
  <si>
    <t>000374</t>
  </si>
  <si>
    <t>000375</t>
  </si>
  <si>
    <t>000376</t>
  </si>
  <si>
    <t>000377</t>
  </si>
  <si>
    <t>000378</t>
  </si>
  <si>
    <t>000379</t>
  </si>
  <si>
    <t>000380</t>
  </si>
  <si>
    <t>000381</t>
  </si>
  <si>
    <t>000382</t>
  </si>
  <si>
    <t>000383</t>
  </si>
  <si>
    <t>000384</t>
  </si>
  <si>
    <t>000385</t>
  </si>
  <si>
    <t>000386</t>
  </si>
  <si>
    <t>000387</t>
  </si>
  <si>
    <t>000388</t>
  </si>
  <si>
    <t>000389</t>
  </si>
  <si>
    <t>000390</t>
  </si>
  <si>
    <t>000391</t>
  </si>
  <si>
    <t>000393</t>
  </si>
  <si>
    <t>000394</t>
  </si>
  <si>
    <t>000395</t>
  </si>
  <si>
    <t>000396</t>
  </si>
  <si>
    <t>000397</t>
  </si>
  <si>
    <t>000398</t>
  </si>
  <si>
    <t>000399</t>
  </si>
  <si>
    <t>000400</t>
  </si>
  <si>
    <t>000401</t>
  </si>
  <si>
    <t>000402</t>
  </si>
  <si>
    <t>000403</t>
  </si>
  <si>
    <t>000406</t>
  </si>
  <si>
    <t>000407</t>
  </si>
  <si>
    <t>000408</t>
  </si>
  <si>
    <t>000409</t>
  </si>
  <si>
    <t>000410</t>
  </si>
  <si>
    <t>000411</t>
  </si>
  <si>
    <t>000412</t>
  </si>
  <si>
    <t>000413</t>
  </si>
  <si>
    <t>000414</t>
  </si>
  <si>
    <t>000415</t>
  </si>
  <si>
    <t>000416</t>
  </si>
  <si>
    <t>000417</t>
  </si>
  <si>
    <t>000418</t>
  </si>
  <si>
    <t>000419</t>
  </si>
  <si>
    <t>000420</t>
  </si>
  <si>
    <t>000421</t>
  </si>
  <si>
    <t>000422</t>
  </si>
  <si>
    <t>000423</t>
  </si>
  <si>
    <t>000424</t>
  </si>
  <si>
    <t>000425</t>
  </si>
  <si>
    <t>000426</t>
  </si>
  <si>
    <t>000427</t>
  </si>
  <si>
    <t>000428</t>
  </si>
  <si>
    <t>000429</t>
  </si>
  <si>
    <t>000430</t>
  </si>
  <si>
    <t>000431</t>
  </si>
  <si>
    <t>000432</t>
  </si>
  <si>
    <t>000433</t>
  </si>
  <si>
    <t>000434</t>
  </si>
  <si>
    <t>000435</t>
  </si>
  <si>
    <t>000436</t>
  </si>
  <si>
    <t>000437</t>
  </si>
  <si>
    <t>000438</t>
  </si>
  <si>
    <t>000439</t>
  </si>
  <si>
    <t>000440</t>
  </si>
  <si>
    <t>000441</t>
  </si>
  <si>
    <t>000442</t>
  </si>
  <si>
    <t>000443</t>
  </si>
  <si>
    <t>000444</t>
  </si>
  <si>
    <t>000445</t>
  </si>
  <si>
    <t>000446</t>
  </si>
  <si>
    <t>000447</t>
  </si>
  <si>
    <t>000448</t>
  </si>
  <si>
    <t>000449</t>
  </si>
  <si>
    <t>000450</t>
  </si>
  <si>
    <t>000451</t>
  </si>
  <si>
    <t>000452</t>
  </si>
  <si>
    <t>000453</t>
  </si>
  <si>
    <t>000454</t>
  </si>
  <si>
    <t>000455</t>
  </si>
  <si>
    <t>000456</t>
  </si>
  <si>
    <t>000457</t>
  </si>
  <si>
    <t>000458</t>
  </si>
  <si>
    <t>000459</t>
  </si>
  <si>
    <t>000460</t>
  </si>
  <si>
    <t>000461</t>
  </si>
  <si>
    <t>000462</t>
  </si>
  <si>
    <t>000463</t>
  </si>
  <si>
    <t>000464</t>
  </si>
  <si>
    <t>000466</t>
  </si>
  <si>
    <t>000467</t>
  </si>
  <si>
    <t>000468</t>
  </si>
  <si>
    <t>000469</t>
  </si>
  <si>
    <t>000470</t>
  </si>
  <si>
    <t>000471</t>
  </si>
  <si>
    <t>000472</t>
  </si>
  <si>
    <t>000473</t>
  </si>
  <si>
    <t>000474</t>
  </si>
  <si>
    <t>000475</t>
  </si>
  <si>
    <t>000476</t>
  </si>
  <si>
    <t>000477</t>
  </si>
  <si>
    <t>000478</t>
  </si>
  <si>
    <t>000479</t>
  </si>
  <si>
    <t>000480</t>
  </si>
  <si>
    <t>000481</t>
  </si>
  <si>
    <t>000482</t>
  </si>
  <si>
    <t>000483</t>
  </si>
  <si>
    <t>000484</t>
  </si>
  <si>
    <t>000485</t>
  </si>
  <si>
    <t>000486</t>
  </si>
  <si>
    <t>000487</t>
  </si>
  <si>
    <t>000488</t>
  </si>
  <si>
    <t>000489</t>
  </si>
  <si>
    <t>000490</t>
  </si>
  <si>
    <t>000491</t>
  </si>
  <si>
    <t>000492</t>
  </si>
  <si>
    <t>000493</t>
  </si>
  <si>
    <t>000494</t>
  </si>
  <si>
    <t>000495</t>
  </si>
  <si>
    <t>000496</t>
  </si>
  <si>
    <t>000497</t>
  </si>
  <si>
    <t>000498</t>
  </si>
  <si>
    <t>000499</t>
  </si>
  <si>
    <t>000500</t>
  </si>
  <si>
    <t>000501</t>
  </si>
  <si>
    <t>000502</t>
  </si>
  <si>
    <t>000503</t>
  </si>
  <si>
    <t>000504</t>
  </si>
  <si>
    <t>000505</t>
  </si>
  <si>
    <t>000506</t>
  </si>
  <si>
    <t>000507</t>
  </si>
  <si>
    <t>000508</t>
  </si>
  <si>
    <t>000509</t>
  </si>
  <si>
    <t>000510</t>
  </si>
  <si>
    <t>000511</t>
  </si>
  <si>
    <t>000512</t>
  </si>
  <si>
    <t>000513</t>
  </si>
  <si>
    <t>000514</t>
  </si>
  <si>
    <t>000515</t>
  </si>
  <si>
    <t>000516</t>
  </si>
  <si>
    <t>000517</t>
  </si>
  <si>
    <t>000518</t>
  </si>
  <si>
    <t>000519</t>
  </si>
  <si>
    <t>000520</t>
  </si>
  <si>
    <t>000521</t>
  </si>
  <si>
    <t>000522</t>
  </si>
  <si>
    <t>000523</t>
  </si>
  <si>
    <t>000524</t>
  </si>
  <si>
    <t>000525</t>
  </si>
  <si>
    <t>000526</t>
  </si>
  <si>
    <t>000527</t>
  </si>
  <si>
    <t>000528</t>
  </si>
  <si>
    <t>000529</t>
  </si>
  <si>
    <t>000530</t>
  </si>
  <si>
    <t>000531</t>
  </si>
  <si>
    <t>000532</t>
  </si>
  <si>
    <t>000533</t>
  </si>
  <si>
    <t>000534</t>
  </si>
  <si>
    <t>000535</t>
  </si>
  <si>
    <t>000536</t>
  </si>
  <si>
    <t>000537</t>
  </si>
  <si>
    <t>000538</t>
  </si>
  <si>
    <t>000539</t>
  </si>
  <si>
    <t>000540</t>
  </si>
  <si>
    <t>000541</t>
  </si>
  <si>
    <t>000542</t>
  </si>
  <si>
    <t>000543</t>
  </si>
  <si>
    <t>000544</t>
  </si>
  <si>
    <t>000545</t>
  </si>
  <si>
    <t>000546</t>
  </si>
  <si>
    <t>000547</t>
  </si>
  <si>
    <t>000548</t>
  </si>
  <si>
    <t>000549</t>
  </si>
  <si>
    <t>000550</t>
  </si>
  <si>
    <t>000551</t>
  </si>
  <si>
    <t>000552</t>
  </si>
  <si>
    <t>000553</t>
  </si>
  <si>
    <t>000554</t>
  </si>
  <si>
    <t>000555</t>
  </si>
  <si>
    <t>000556</t>
  </si>
  <si>
    <t>000557</t>
  </si>
  <si>
    <t>000558</t>
  </si>
  <si>
    <t>000559</t>
  </si>
  <si>
    <t>000560</t>
  </si>
  <si>
    <t>000561</t>
  </si>
  <si>
    <t>000562</t>
  </si>
  <si>
    <t>000563</t>
  </si>
  <si>
    <t>000564</t>
  </si>
  <si>
    <t>000565</t>
  </si>
  <si>
    <t>000566</t>
  </si>
  <si>
    <t>000567</t>
  </si>
  <si>
    <t>000568</t>
  </si>
  <si>
    <t>000569</t>
  </si>
  <si>
    <t>000570</t>
  </si>
  <si>
    <t>000571</t>
  </si>
  <si>
    <t>000572</t>
  </si>
  <si>
    <t>000573</t>
  </si>
  <si>
    <t>000574</t>
  </si>
  <si>
    <t>000575</t>
  </si>
  <si>
    <t>000576</t>
  </si>
  <si>
    <t>000577</t>
  </si>
  <si>
    <t>000578</t>
  </si>
  <si>
    <t>000579</t>
  </si>
  <si>
    <t>000580</t>
  </si>
  <si>
    <t>000581</t>
  </si>
  <si>
    <t>000582</t>
  </si>
  <si>
    <t>000583</t>
  </si>
  <si>
    <t>000584</t>
  </si>
  <si>
    <t>000585</t>
  </si>
  <si>
    <t>000586</t>
  </si>
  <si>
    <t>000587</t>
  </si>
  <si>
    <t>000588</t>
  </si>
  <si>
    <t>000589</t>
  </si>
  <si>
    <t>000590</t>
  </si>
  <si>
    <t>000591</t>
  </si>
  <si>
    <t>000592</t>
  </si>
  <si>
    <t>000621</t>
  </si>
  <si>
    <t>000622</t>
  </si>
  <si>
    <t>000623</t>
  </si>
  <si>
    <t>000624</t>
  </si>
  <si>
    <t>000625</t>
  </si>
  <si>
    <t>000626</t>
  </si>
  <si>
    <t>000627</t>
  </si>
  <si>
    <t>000628</t>
  </si>
  <si>
    <t>000629</t>
  </si>
  <si>
    <t>000630</t>
  </si>
  <si>
    <t>000631</t>
  </si>
  <si>
    <t>000632</t>
  </si>
  <si>
    <t>000633</t>
  </si>
  <si>
    <t>000634</t>
  </si>
  <si>
    <t>000635</t>
  </si>
  <si>
    <t>000636</t>
  </si>
  <si>
    <t>000637</t>
  </si>
  <si>
    <t>000638</t>
  </si>
  <si>
    <t>000639</t>
  </si>
  <si>
    <t>000640</t>
  </si>
  <si>
    <t>000641</t>
  </si>
  <si>
    <t>000642</t>
  </si>
  <si>
    <t>000643</t>
  </si>
  <si>
    <t>000644</t>
  </si>
  <si>
    <t>000645</t>
  </si>
  <si>
    <t>000646</t>
  </si>
  <si>
    <t>000647</t>
  </si>
  <si>
    <t>000648</t>
  </si>
  <si>
    <t>000649</t>
  </si>
  <si>
    <t>000650</t>
  </si>
  <si>
    <t>000651</t>
  </si>
  <si>
    <t>000652</t>
  </si>
  <si>
    <t>000653</t>
  </si>
  <si>
    <t>000654</t>
  </si>
  <si>
    <t>000655</t>
  </si>
  <si>
    <t>000656</t>
  </si>
  <si>
    <t>000657</t>
  </si>
  <si>
    <t>000658</t>
  </si>
  <si>
    <t>000659</t>
  </si>
  <si>
    <t>000660</t>
  </si>
  <si>
    <t>000661</t>
  </si>
  <si>
    <t>000662</t>
  </si>
  <si>
    <t>000663</t>
  </si>
  <si>
    <t>000664</t>
  </si>
  <si>
    <t>000665</t>
  </si>
  <si>
    <t>000666</t>
  </si>
  <si>
    <t>000667</t>
  </si>
  <si>
    <t>000668</t>
  </si>
  <si>
    <t>000669</t>
  </si>
  <si>
    <t>000670</t>
  </si>
  <si>
    <t>000673</t>
  </si>
  <si>
    <t>000674</t>
  </si>
  <si>
    <t>000675</t>
  </si>
  <si>
    <t>000676</t>
  </si>
  <si>
    <t>000677</t>
  </si>
  <si>
    <t>000678</t>
  </si>
  <si>
    <t>000679</t>
  </si>
  <si>
    <t>000680</t>
  </si>
  <si>
    <t>000681</t>
  </si>
  <si>
    <t>000682</t>
  </si>
  <si>
    <t>000683</t>
  </si>
  <si>
    <t>000684</t>
  </si>
  <si>
    <t>000685</t>
  </si>
  <si>
    <t>000686</t>
  </si>
  <si>
    <t>000687</t>
  </si>
  <si>
    <t>000688</t>
  </si>
  <si>
    <t>000689</t>
  </si>
  <si>
    <t>000691</t>
  </si>
  <si>
    <t>000692</t>
  </si>
  <si>
    <t>000693</t>
  </si>
  <si>
    <t>000694</t>
  </si>
  <si>
    <t>000695</t>
  </si>
  <si>
    <t>000696</t>
  </si>
  <si>
    <t>000697</t>
  </si>
  <si>
    <t>000698</t>
  </si>
  <si>
    <t>000699</t>
  </si>
  <si>
    <t>000700</t>
  </si>
  <si>
    <t>000701</t>
  </si>
  <si>
    <t>000702</t>
  </si>
  <si>
    <t>000703</t>
  </si>
  <si>
    <t>000704</t>
  </si>
  <si>
    <t>000705</t>
  </si>
  <si>
    <t>000706</t>
  </si>
  <si>
    <t>000707</t>
  </si>
  <si>
    <t>000708</t>
  </si>
  <si>
    <t>000710</t>
  </si>
  <si>
    <t>000712</t>
  </si>
  <si>
    <t>000713</t>
  </si>
  <si>
    <t>000714</t>
  </si>
  <si>
    <t>000715</t>
  </si>
  <si>
    <t>000717</t>
  </si>
  <si>
    <t>000719</t>
  </si>
  <si>
    <t>000720</t>
  </si>
  <si>
    <t>000721</t>
  </si>
  <si>
    <t>000722</t>
  </si>
  <si>
    <t>000723</t>
  </si>
  <si>
    <t>000724</t>
  </si>
  <si>
    <t>000725</t>
  </si>
  <si>
    <t>000727</t>
  </si>
  <si>
    <t>000728</t>
  </si>
  <si>
    <t>000729</t>
  </si>
  <si>
    <t>000730</t>
  </si>
  <si>
    <t>000731</t>
  </si>
  <si>
    <t>000732</t>
  </si>
  <si>
    <t>000733</t>
  </si>
  <si>
    <t>000734</t>
  </si>
  <si>
    <t>000736</t>
  </si>
  <si>
    <t>000737</t>
  </si>
  <si>
    <t>000738</t>
  </si>
  <si>
    <t>000740</t>
  </si>
  <si>
    <t>000741</t>
  </si>
  <si>
    <t>000742</t>
  </si>
  <si>
    <t>000743</t>
  </si>
  <si>
    <t>000744</t>
  </si>
  <si>
    <t>000745</t>
  </si>
  <si>
    <t>000746</t>
  </si>
  <si>
    <t>000747</t>
  </si>
  <si>
    <t>000748</t>
  </si>
  <si>
    <t>000750</t>
  </si>
  <si>
    <t>000751</t>
  </si>
  <si>
    <t>000752</t>
  </si>
  <si>
    <t>000753</t>
  </si>
  <si>
    <t>000754</t>
  </si>
  <si>
    <t>000755</t>
  </si>
  <si>
    <t>000757</t>
  </si>
  <si>
    <t>000758</t>
  </si>
  <si>
    <t>000759</t>
  </si>
  <si>
    <t>000760</t>
  </si>
  <si>
    <t>000761</t>
  </si>
  <si>
    <t>000762</t>
  </si>
  <si>
    <t>000763</t>
  </si>
  <si>
    <t>000764</t>
  </si>
  <si>
    <t>000765</t>
  </si>
  <si>
    <t>000766</t>
  </si>
  <si>
    <t>000767</t>
  </si>
  <si>
    <t>000768</t>
  </si>
  <si>
    <t>000769</t>
  </si>
  <si>
    <t>000770</t>
  </si>
  <si>
    <t>000771</t>
  </si>
  <si>
    <t>000772</t>
  </si>
  <si>
    <t>000773</t>
  </si>
  <si>
    <t>000774</t>
  </si>
  <si>
    <t>000775</t>
  </si>
  <si>
    <t>000776</t>
  </si>
  <si>
    <t>000777</t>
  </si>
  <si>
    <t>000778</t>
  </si>
  <si>
    <t>000779</t>
  </si>
  <si>
    <t>000780</t>
  </si>
  <si>
    <t>000781</t>
  </si>
  <si>
    <t>000782</t>
  </si>
  <si>
    <t>000783</t>
  </si>
  <si>
    <t>000784</t>
  </si>
  <si>
    <t>000785</t>
  </si>
  <si>
    <t>000786</t>
  </si>
  <si>
    <t>000787</t>
  </si>
  <si>
    <t>000788</t>
  </si>
  <si>
    <t>000789</t>
  </si>
  <si>
    <t>000790</t>
  </si>
  <si>
    <t>000791</t>
  </si>
  <si>
    <t>000792</t>
  </si>
  <si>
    <t>000793</t>
  </si>
  <si>
    <t>000794</t>
  </si>
  <si>
    <t>000795</t>
  </si>
  <si>
    <t>000796</t>
  </si>
  <si>
    <t>000797</t>
  </si>
  <si>
    <t>000798</t>
  </si>
  <si>
    <t>000799</t>
  </si>
  <si>
    <t>000800</t>
  </si>
  <si>
    <t>000801</t>
  </si>
  <si>
    <t>000802</t>
  </si>
  <si>
    <t>000804</t>
  </si>
  <si>
    <t>000805</t>
  </si>
  <si>
    <t>000806</t>
  </si>
  <si>
    <t>000807</t>
  </si>
  <si>
    <t>000808</t>
  </si>
  <si>
    <t>000809</t>
  </si>
  <si>
    <t>000810</t>
  </si>
  <si>
    <t>000811</t>
  </si>
  <si>
    <t>000812</t>
  </si>
  <si>
    <t>000813</t>
  </si>
  <si>
    <t>000814</t>
  </si>
  <si>
    <t>000815</t>
  </si>
  <si>
    <t>000816</t>
  </si>
  <si>
    <t>000817</t>
  </si>
  <si>
    <t>000818</t>
  </si>
  <si>
    <t>000819</t>
  </si>
  <si>
    <t>000820</t>
  </si>
  <si>
    <t>000821</t>
  </si>
  <si>
    <t>000822</t>
  </si>
  <si>
    <t>000823</t>
  </si>
  <si>
    <t>000824</t>
  </si>
  <si>
    <t>000825</t>
  </si>
  <si>
    <t>000826</t>
  </si>
  <si>
    <t>000827</t>
  </si>
  <si>
    <t>000828</t>
  </si>
  <si>
    <t>000829</t>
  </si>
  <si>
    <t>000830</t>
  </si>
  <si>
    <t>000831</t>
  </si>
  <si>
    <t>000832</t>
  </si>
  <si>
    <t>000833</t>
  </si>
  <si>
    <t>000834</t>
  </si>
  <si>
    <t>000835</t>
  </si>
  <si>
    <t>000836</t>
  </si>
  <si>
    <t>000837</t>
  </si>
  <si>
    <t>000838</t>
  </si>
  <si>
    <t>000839</t>
  </si>
  <si>
    <t>000840</t>
  </si>
  <si>
    <t>000841</t>
  </si>
  <si>
    <t>000842</t>
  </si>
  <si>
    <t>000843</t>
  </si>
  <si>
    <t>000844</t>
  </si>
  <si>
    <t>000845</t>
  </si>
  <si>
    <t>000846</t>
  </si>
  <si>
    <t>000847</t>
  </si>
  <si>
    <t>000848</t>
  </si>
  <si>
    <t>000849</t>
  </si>
  <si>
    <t>000850</t>
  </si>
  <si>
    <t>000851</t>
  </si>
  <si>
    <t>000852</t>
  </si>
  <si>
    <t>000853</t>
  </si>
  <si>
    <t>000854</t>
  </si>
  <si>
    <t>000855</t>
  </si>
  <si>
    <t>000856</t>
  </si>
  <si>
    <t>000857</t>
  </si>
  <si>
    <t>000858</t>
  </si>
  <si>
    <t>000859</t>
  </si>
  <si>
    <t>000860</t>
  </si>
  <si>
    <t>000861</t>
  </si>
  <si>
    <t>000862</t>
  </si>
  <si>
    <t>000863</t>
  </si>
  <si>
    <t>000864</t>
  </si>
  <si>
    <t>000865</t>
  </si>
  <si>
    <t>000866</t>
  </si>
  <si>
    <t>000867</t>
  </si>
  <si>
    <t>000868</t>
  </si>
  <si>
    <t>000869</t>
  </si>
  <si>
    <t>000870</t>
  </si>
  <si>
    <t>000871</t>
  </si>
  <si>
    <t>000872</t>
  </si>
  <si>
    <t>000873</t>
  </si>
  <si>
    <t>000874</t>
  </si>
  <si>
    <t>000875</t>
  </si>
  <si>
    <t>000876</t>
  </si>
  <si>
    <t>000877</t>
  </si>
  <si>
    <t>000878</t>
  </si>
  <si>
    <t>000879</t>
  </si>
  <si>
    <t>000880</t>
  </si>
  <si>
    <t>000881</t>
  </si>
  <si>
    <t>000882</t>
  </si>
  <si>
    <t>000883</t>
  </si>
  <si>
    <t>000884</t>
  </si>
  <si>
    <t>000885</t>
  </si>
  <si>
    <t>000886</t>
  </si>
  <si>
    <t>000887</t>
  </si>
  <si>
    <t>000888</t>
  </si>
  <si>
    <t>000889</t>
  </si>
  <si>
    <t>000890</t>
  </si>
  <si>
    <t>000891</t>
  </si>
  <si>
    <t>000892</t>
  </si>
  <si>
    <t>000893</t>
  </si>
  <si>
    <t>000894</t>
  </si>
  <si>
    <t>000895</t>
  </si>
  <si>
    <t>000896</t>
  </si>
  <si>
    <t>000897</t>
  </si>
  <si>
    <t>000898</t>
  </si>
  <si>
    <t>000899</t>
  </si>
  <si>
    <t>000900</t>
  </si>
  <si>
    <t>000901</t>
  </si>
  <si>
    <t>000902</t>
  </si>
  <si>
    <t>000903</t>
  </si>
  <si>
    <t>000904</t>
  </si>
  <si>
    <t>000905</t>
  </si>
  <si>
    <t>000906</t>
  </si>
  <si>
    <t>000907</t>
  </si>
  <si>
    <t>000908</t>
  </si>
  <si>
    <t>000909</t>
  </si>
  <si>
    <t>000910</t>
  </si>
  <si>
    <t>000911</t>
  </si>
  <si>
    <t>000912</t>
  </si>
  <si>
    <t>000913</t>
  </si>
  <si>
    <t>000914</t>
  </si>
  <si>
    <t>000915</t>
  </si>
  <si>
    <t>000916</t>
  </si>
  <si>
    <t>000917</t>
  </si>
  <si>
    <t>000918</t>
  </si>
  <si>
    <t>000919</t>
  </si>
  <si>
    <t>000920</t>
  </si>
  <si>
    <t>000921</t>
  </si>
  <si>
    <t>000922</t>
  </si>
  <si>
    <t>000923</t>
  </si>
  <si>
    <t>000924</t>
  </si>
  <si>
    <t>000925</t>
  </si>
  <si>
    <t>000926</t>
  </si>
  <si>
    <t>000927</t>
  </si>
  <si>
    <t>000928</t>
  </si>
  <si>
    <t>000929</t>
  </si>
  <si>
    <t>000930</t>
  </si>
  <si>
    <t>000931</t>
  </si>
  <si>
    <t>000932</t>
  </si>
  <si>
    <t>000933</t>
  </si>
  <si>
    <t>000934</t>
  </si>
  <si>
    <t>000935</t>
  </si>
  <si>
    <t>000936</t>
  </si>
  <si>
    <t>000937</t>
  </si>
  <si>
    <t>000938</t>
  </si>
  <si>
    <t>000939</t>
  </si>
  <si>
    <t>000940</t>
  </si>
  <si>
    <t>000941</t>
  </si>
  <si>
    <t>000942</t>
  </si>
  <si>
    <t>000943</t>
  </si>
  <si>
    <t>000944</t>
  </si>
  <si>
    <t>000945</t>
  </si>
  <si>
    <t>000946</t>
  </si>
  <si>
    <t>000947</t>
  </si>
  <si>
    <t>000948</t>
  </si>
  <si>
    <t>000949</t>
  </si>
  <si>
    <t>000950</t>
  </si>
  <si>
    <t>000951</t>
  </si>
  <si>
    <t>000952</t>
  </si>
  <si>
    <t>000953</t>
  </si>
  <si>
    <t>000954</t>
  </si>
  <si>
    <t>000955</t>
  </si>
  <si>
    <t>000956</t>
  </si>
  <si>
    <t>000957</t>
  </si>
  <si>
    <t>000958</t>
  </si>
  <si>
    <t>000959</t>
  </si>
  <si>
    <t>000960</t>
  </si>
  <si>
    <t>000961</t>
  </si>
  <si>
    <t>000962</t>
  </si>
  <si>
    <t>000963</t>
  </si>
  <si>
    <t>000964</t>
  </si>
  <si>
    <t>000965</t>
  </si>
  <si>
    <t>000966</t>
  </si>
  <si>
    <t>000967</t>
  </si>
  <si>
    <t>000968</t>
  </si>
  <si>
    <t>000969</t>
  </si>
  <si>
    <t>000970</t>
  </si>
  <si>
    <t>000971</t>
  </si>
  <si>
    <t>000972</t>
  </si>
  <si>
    <t>000973</t>
  </si>
  <si>
    <t>000974</t>
  </si>
  <si>
    <t>000975</t>
  </si>
  <si>
    <t>000976</t>
  </si>
  <si>
    <t>000977</t>
  </si>
  <si>
    <t>000978</t>
  </si>
  <si>
    <t>000979</t>
  </si>
  <si>
    <t>000980</t>
  </si>
  <si>
    <t>000981</t>
  </si>
  <si>
    <t>000982</t>
  </si>
  <si>
    <t>000984</t>
  </si>
  <si>
    <t>000985</t>
  </si>
  <si>
    <t>000986</t>
  </si>
  <si>
    <t>000987</t>
  </si>
  <si>
    <t>000988</t>
  </si>
  <si>
    <t>000990</t>
  </si>
  <si>
    <t>000991</t>
  </si>
  <si>
    <t>000992</t>
  </si>
  <si>
    <t>000993</t>
  </si>
  <si>
    <t>000994</t>
  </si>
  <si>
    <t>000995</t>
  </si>
  <si>
    <t>000996</t>
  </si>
  <si>
    <t>000997</t>
  </si>
  <si>
    <t>000998</t>
  </si>
  <si>
    <t>000999</t>
  </si>
  <si>
    <t>001000</t>
  </si>
  <si>
    <t>001001</t>
  </si>
  <si>
    <t>001002</t>
  </si>
  <si>
    <t>001006</t>
  </si>
  <si>
    <t>001007</t>
  </si>
  <si>
    <t>001008</t>
  </si>
  <si>
    <t>001009</t>
  </si>
  <si>
    <t>001010</t>
  </si>
  <si>
    <t>001011</t>
  </si>
  <si>
    <t>001013</t>
  </si>
  <si>
    <t>001016</t>
  </si>
  <si>
    <t>001017</t>
  </si>
  <si>
    <t>001020</t>
  </si>
  <si>
    <t>001021</t>
  </si>
  <si>
    <t>001022</t>
  </si>
  <si>
    <t>001023</t>
  </si>
  <si>
    <t>001024</t>
  </si>
  <si>
    <t>001025</t>
  </si>
  <si>
    <t>001026</t>
  </si>
  <si>
    <t>001027</t>
  </si>
  <si>
    <t>001028</t>
  </si>
  <si>
    <t>001029</t>
  </si>
  <si>
    <t>001030</t>
  </si>
  <si>
    <t>001031</t>
  </si>
  <si>
    <t>001032</t>
  </si>
  <si>
    <t>001033</t>
  </si>
  <si>
    <t>001034</t>
  </si>
  <si>
    <t>001035</t>
  </si>
  <si>
    <t>001036</t>
  </si>
  <si>
    <t>001037</t>
  </si>
  <si>
    <t>001038</t>
  </si>
  <si>
    <t>001039</t>
  </si>
  <si>
    <t>001040</t>
  </si>
  <si>
    <t>001042</t>
  </si>
  <si>
    <t>001043</t>
  </si>
  <si>
    <t>001044</t>
  </si>
  <si>
    <t>001045</t>
  </si>
  <si>
    <t>001046</t>
  </si>
  <si>
    <t>001047</t>
  </si>
  <si>
    <t>001048</t>
  </si>
  <si>
    <t>001049</t>
  </si>
  <si>
    <t>001050</t>
  </si>
  <si>
    <t>001051</t>
  </si>
  <si>
    <t>001052</t>
  </si>
  <si>
    <t>001053</t>
  </si>
  <si>
    <t>001054</t>
  </si>
  <si>
    <t>001055</t>
  </si>
  <si>
    <t>001056</t>
  </si>
  <si>
    <t>001057</t>
  </si>
  <si>
    <t>001058</t>
  </si>
  <si>
    <t>001059</t>
  </si>
  <si>
    <t>001060</t>
  </si>
  <si>
    <t>001061</t>
  </si>
  <si>
    <t>001062</t>
  </si>
  <si>
    <t>001063</t>
  </si>
  <si>
    <t>001065</t>
  </si>
  <si>
    <t>001066</t>
  </si>
  <si>
    <t>001067</t>
  </si>
  <si>
    <t>001068</t>
  </si>
  <si>
    <t>001069</t>
  </si>
  <si>
    <t>001071</t>
  </si>
  <si>
    <t>001072</t>
  </si>
  <si>
    <t>001073</t>
  </si>
  <si>
    <t>001074</t>
  </si>
  <si>
    <t>001075</t>
  </si>
  <si>
    <t>001077</t>
  </si>
  <si>
    <t>001078</t>
  </si>
  <si>
    <t>001079</t>
  </si>
  <si>
    <t>001080</t>
  </si>
  <si>
    <t>001081</t>
  </si>
  <si>
    <t>001082</t>
  </si>
  <si>
    <t>001083</t>
  </si>
  <si>
    <t>001084</t>
  </si>
  <si>
    <t>001085</t>
  </si>
  <si>
    <t>001086</t>
  </si>
  <si>
    <t>001087</t>
  </si>
  <si>
    <t>001088</t>
  </si>
  <si>
    <t>001089</t>
  </si>
  <si>
    <t>001090</t>
  </si>
  <si>
    <t>001091</t>
  </si>
  <si>
    <t>001092</t>
  </si>
  <si>
    <t>001094</t>
  </si>
  <si>
    <t>001095</t>
  </si>
  <si>
    <t>001096</t>
  </si>
  <si>
    <t>001097</t>
  </si>
  <si>
    <t>001098</t>
  </si>
  <si>
    <t>001099</t>
  </si>
  <si>
    <t>001100</t>
  </si>
  <si>
    <t>001101</t>
  </si>
  <si>
    <t>001102</t>
  </si>
  <si>
    <t>001103</t>
  </si>
  <si>
    <t>001104</t>
  </si>
  <si>
    <t>001105</t>
  </si>
  <si>
    <t>001106</t>
  </si>
  <si>
    <t>001107</t>
  </si>
  <si>
    <t>001108</t>
  </si>
  <si>
    <t>001109</t>
  </si>
  <si>
    <t>001110</t>
  </si>
  <si>
    <t>001111</t>
  </si>
  <si>
    <t>001112</t>
  </si>
  <si>
    <t>001114</t>
  </si>
  <si>
    <t>001115</t>
  </si>
  <si>
    <t>001116</t>
  </si>
  <si>
    <t>001117</t>
  </si>
  <si>
    <t>001118</t>
  </si>
  <si>
    <t>001119</t>
  </si>
  <si>
    <t>001120</t>
  </si>
  <si>
    <t>001121</t>
  </si>
  <si>
    <t>001122</t>
  </si>
  <si>
    <t>001123</t>
  </si>
  <si>
    <t>001124</t>
  </si>
  <si>
    <t>001125</t>
  </si>
  <si>
    <t>001126</t>
  </si>
  <si>
    <t>001127</t>
  </si>
  <si>
    <t>001128</t>
  </si>
  <si>
    <t>001129</t>
  </si>
  <si>
    <t>001132</t>
  </si>
  <si>
    <t>001133</t>
  </si>
  <si>
    <t>001134</t>
  </si>
  <si>
    <t>001135</t>
  </si>
  <si>
    <t>001136</t>
  </si>
  <si>
    <t>001137</t>
  </si>
  <si>
    <t>001138</t>
  </si>
  <si>
    <t>001139</t>
  </si>
  <si>
    <t>001140</t>
  </si>
  <si>
    <t>001141</t>
  </si>
  <si>
    <t>001142</t>
  </si>
  <si>
    <t>001143</t>
  </si>
  <si>
    <t>001145</t>
  </si>
  <si>
    <t>001146</t>
  </si>
  <si>
    <t>001147</t>
  </si>
  <si>
    <t>001148</t>
  </si>
  <si>
    <t>001149</t>
  </si>
  <si>
    <t>001150</t>
  </si>
  <si>
    <t>001151</t>
  </si>
  <si>
    <t>001152</t>
  </si>
  <si>
    <t>001153</t>
  </si>
  <si>
    <t>001154</t>
  </si>
  <si>
    <t>001155</t>
  </si>
  <si>
    <t>001156</t>
  </si>
  <si>
    <t>001157</t>
  </si>
  <si>
    <t>001158</t>
  </si>
  <si>
    <t>001159</t>
  </si>
  <si>
    <t>001160</t>
  </si>
  <si>
    <t>001161</t>
  </si>
  <si>
    <t>001162</t>
  </si>
  <si>
    <t>001163</t>
  </si>
  <si>
    <t>001164</t>
  </si>
  <si>
    <t>001165</t>
  </si>
  <si>
    <t>001166</t>
  </si>
  <si>
    <t>001167</t>
  </si>
  <si>
    <t>001168</t>
  </si>
  <si>
    <t>001169</t>
  </si>
  <si>
    <t>001170</t>
  </si>
  <si>
    <t>001171</t>
  </si>
  <si>
    <t>001172</t>
  </si>
  <si>
    <t>001173</t>
  </si>
  <si>
    <t>001174</t>
  </si>
  <si>
    <t>001175</t>
  </si>
  <si>
    <t>001176</t>
  </si>
  <si>
    <t>001177</t>
  </si>
  <si>
    <t>001178</t>
  </si>
  <si>
    <t>001179</t>
  </si>
  <si>
    <t>001180</t>
  </si>
  <si>
    <t>001181</t>
  </si>
  <si>
    <t>001182</t>
  </si>
  <si>
    <t>001183</t>
  </si>
  <si>
    <t>001184</t>
  </si>
  <si>
    <t>001185</t>
  </si>
  <si>
    <t>001186</t>
  </si>
  <si>
    <t>001187</t>
  </si>
  <si>
    <t>001188</t>
  </si>
  <si>
    <t>001189</t>
  </si>
  <si>
    <t>001190</t>
  </si>
  <si>
    <t>001191</t>
  </si>
  <si>
    <t>001192</t>
  </si>
  <si>
    <t>001194</t>
  </si>
  <si>
    <t>001195</t>
  </si>
  <si>
    <t>001196</t>
  </si>
  <si>
    <t>001197</t>
  </si>
  <si>
    <t>001198</t>
  </si>
  <si>
    <t>001199</t>
  </si>
  <si>
    <t>001200</t>
  </si>
  <si>
    <t>001201</t>
  </si>
  <si>
    <t>001202</t>
  </si>
  <si>
    <t>001203</t>
  </si>
  <si>
    <t>001204</t>
  </si>
  <si>
    <t>001205</t>
  </si>
  <si>
    <t>001206</t>
  </si>
  <si>
    <t>001213</t>
  </si>
  <si>
    <t>001214</t>
  </si>
  <si>
    <t>001215</t>
  </si>
  <si>
    <t>001216</t>
  </si>
  <si>
    <t>001217</t>
  </si>
  <si>
    <t>001218</t>
  </si>
  <si>
    <t>001219</t>
  </si>
  <si>
    <t>001220</t>
  </si>
  <si>
    <t>001221</t>
  </si>
  <si>
    <t>001222</t>
  </si>
  <si>
    <t>001223</t>
  </si>
  <si>
    <t>001224</t>
  </si>
  <si>
    <t>001225</t>
  </si>
  <si>
    <t>001226</t>
  </si>
  <si>
    <t>001227</t>
  </si>
  <si>
    <t>001228</t>
  </si>
  <si>
    <t>001229</t>
  </si>
  <si>
    <t>001230</t>
  </si>
  <si>
    <t>001231</t>
  </si>
  <si>
    <t>001232</t>
  </si>
  <si>
    <t>001233</t>
  </si>
  <si>
    <t>001234</t>
  </si>
  <si>
    <t>001235</t>
  </si>
  <si>
    <t>001236</t>
  </si>
  <si>
    <t>001237</t>
  </si>
  <si>
    <t>001238</t>
  </si>
  <si>
    <t>001239</t>
  </si>
  <si>
    <t>001240</t>
  </si>
  <si>
    <t>001242</t>
  </si>
  <si>
    <t>001243</t>
  </si>
  <si>
    <t>001244</t>
  </si>
  <si>
    <t>001245</t>
  </si>
  <si>
    <t>001246</t>
  </si>
  <si>
    <t>001247</t>
  </si>
  <si>
    <t>001248</t>
  </si>
  <si>
    <t>001249</t>
  </si>
  <si>
    <t>001250</t>
  </si>
  <si>
    <t>001251</t>
  </si>
  <si>
    <t>001252</t>
  </si>
  <si>
    <t>001253</t>
  </si>
  <si>
    <t>001254</t>
  </si>
  <si>
    <t>001255</t>
  </si>
  <si>
    <t>001256</t>
  </si>
  <si>
    <t>001257</t>
  </si>
  <si>
    <t>001258</t>
  </si>
  <si>
    <t>001259</t>
  </si>
  <si>
    <t>001260</t>
  </si>
  <si>
    <t>001261</t>
  </si>
  <si>
    <t>001262</t>
  </si>
  <si>
    <t>001263</t>
  </si>
  <si>
    <t>001264</t>
  </si>
  <si>
    <t>001265</t>
  </si>
  <si>
    <t>001266</t>
  </si>
  <si>
    <t>001267</t>
  </si>
  <si>
    <t>001268</t>
  </si>
  <si>
    <t>001269</t>
  </si>
  <si>
    <t>001270</t>
  </si>
  <si>
    <t>001271</t>
  </si>
  <si>
    <t>001272</t>
  </si>
  <si>
    <t>001273</t>
  </si>
  <si>
    <t>001274</t>
  </si>
  <si>
    <t>001275</t>
  </si>
  <si>
    <t>001276</t>
  </si>
  <si>
    <t>001277</t>
  </si>
  <si>
    <t>001278</t>
  </si>
  <si>
    <t>001279</t>
  </si>
  <si>
    <t>001280</t>
  </si>
  <si>
    <t>001281</t>
  </si>
  <si>
    <t>001282</t>
  </si>
  <si>
    <t>001283</t>
  </si>
  <si>
    <t>001284</t>
  </si>
  <si>
    <t>001285</t>
  </si>
  <si>
    <t>001286</t>
  </si>
  <si>
    <t>001287</t>
  </si>
  <si>
    <t>001288</t>
  </si>
  <si>
    <t>001289</t>
  </si>
  <si>
    <t>001290</t>
  </si>
  <si>
    <t>001291</t>
  </si>
  <si>
    <t>001292</t>
  </si>
  <si>
    <t>001293</t>
  </si>
  <si>
    <t>001294</t>
  </si>
  <si>
    <t>001295</t>
  </si>
  <si>
    <t>001296</t>
  </si>
  <si>
    <t>001297</t>
  </si>
  <si>
    <t>001298</t>
  </si>
  <si>
    <t>001299</t>
  </si>
  <si>
    <t>001300</t>
  </si>
  <si>
    <t>001301</t>
  </si>
  <si>
    <t>001302</t>
  </si>
  <si>
    <t>001303</t>
  </si>
  <si>
    <t>001304</t>
  </si>
  <si>
    <t>001305</t>
  </si>
  <si>
    <t>001306</t>
  </si>
  <si>
    <t>001307</t>
  </si>
  <si>
    <t>001308</t>
  </si>
  <si>
    <t>001309</t>
  </si>
  <si>
    <t>001310</t>
  </si>
  <si>
    <t>001311</t>
  </si>
  <si>
    <t>001312</t>
  </si>
  <si>
    <t>001313</t>
  </si>
  <si>
    <t>001314</t>
  </si>
  <si>
    <t>001315</t>
  </si>
  <si>
    <t>001316</t>
  </si>
  <si>
    <t>001317</t>
  </si>
  <si>
    <t>001318</t>
  </si>
  <si>
    <t>001319</t>
  </si>
  <si>
    <t>001320</t>
  </si>
  <si>
    <t>001321</t>
  </si>
  <si>
    <t>001322</t>
  </si>
  <si>
    <t>001323</t>
  </si>
  <si>
    <t>001324</t>
  </si>
  <si>
    <t>001325</t>
  </si>
  <si>
    <t>001326</t>
  </si>
  <si>
    <t>001327</t>
  </si>
  <si>
    <t>001328</t>
  </si>
  <si>
    <t>001329</t>
  </si>
  <si>
    <t>001330</t>
  </si>
  <si>
    <t>001331</t>
  </si>
  <si>
    <t>001332</t>
  </si>
  <si>
    <t>001333</t>
  </si>
  <si>
    <t>001334</t>
  </si>
  <si>
    <t>001335</t>
  </si>
  <si>
    <t>001336</t>
  </si>
  <si>
    <t>001337</t>
  </si>
  <si>
    <t>001338</t>
  </si>
  <si>
    <t>001339</t>
  </si>
  <si>
    <t>001340</t>
  </si>
  <si>
    <t>001341</t>
  </si>
  <si>
    <t>001342</t>
  </si>
  <si>
    <t>001343</t>
  </si>
  <si>
    <t>001344</t>
  </si>
  <si>
    <t>001345</t>
  </si>
  <si>
    <t>001346</t>
  </si>
  <si>
    <t>001347</t>
  </si>
  <si>
    <t>001348</t>
  </si>
  <si>
    <t>001349</t>
  </si>
  <si>
    <t>001350</t>
  </si>
  <si>
    <t>001351</t>
  </si>
  <si>
    <t>001352</t>
  </si>
  <si>
    <t>001353</t>
  </si>
  <si>
    <t>001354</t>
  </si>
  <si>
    <t>001355</t>
  </si>
  <si>
    <t>001356</t>
  </si>
  <si>
    <t>001357</t>
  </si>
  <si>
    <t>001358</t>
  </si>
  <si>
    <t>001359</t>
  </si>
  <si>
    <t>001361</t>
  </si>
  <si>
    <t>001362</t>
  </si>
  <si>
    <t>001363</t>
  </si>
  <si>
    <t>001364</t>
  </si>
  <si>
    <t>001365</t>
  </si>
  <si>
    <t>001366</t>
  </si>
  <si>
    <t>001367</t>
  </si>
  <si>
    <t>001368</t>
  </si>
  <si>
    <t>001369</t>
  </si>
  <si>
    <t>001370</t>
  </si>
  <si>
    <t>001371</t>
  </si>
  <si>
    <t>001372</t>
  </si>
  <si>
    <t>001374</t>
  </si>
  <si>
    <t>001375</t>
  </si>
  <si>
    <t>001376</t>
  </si>
  <si>
    <t>001377</t>
  </si>
  <si>
    <t>001378</t>
  </si>
  <si>
    <t>001379</t>
  </si>
  <si>
    <t>001380</t>
  </si>
  <si>
    <t>001381</t>
  </si>
  <si>
    <t>001382</t>
  </si>
  <si>
    <t>001383</t>
  </si>
  <si>
    <t>001384</t>
  </si>
  <si>
    <t>001385</t>
  </si>
  <si>
    <t>001386</t>
  </si>
  <si>
    <t>001387</t>
  </si>
  <si>
    <t>001388</t>
  </si>
  <si>
    <t>001389</t>
  </si>
  <si>
    <t>001390</t>
  </si>
  <si>
    <t>001391</t>
  </si>
  <si>
    <t>001392</t>
  </si>
  <si>
    <t>001393</t>
  </si>
  <si>
    <t>001394</t>
  </si>
  <si>
    <t>001395</t>
  </si>
  <si>
    <t>001396</t>
  </si>
  <si>
    <t>001397</t>
  </si>
  <si>
    <t>001398</t>
  </si>
  <si>
    <t>001399</t>
  </si>
  <si>
    <t>001400</t>
  </si>
  <si>
    <t>001401</t>
  </si>
  <si>
    <t>001402</t>
  </si>
  <si>
    <t>001403</t>
  </si>
  <si>
    <t>001404</t>
  </si>
  <si>
    <t>001405</t>
  </si>
  <si>
    <t>001406</t>
  </si>
  <si>
    <t>001407</t>
  </si>
  <si>
    <t>001408</t>
  </si>
  <si>
    <t>001409</t>
  </si>
  <si>
    <t>001410</t>
  </si>
  <si>
    <t>001411</t>
  </si>
  <si>
    <t>001412</t>
  </si>
  <si>
    <t>001413</t>
  </si>
  <si>
    <t>001414</t>
  </si>
  <si>
    <t>001415</t>
  </si>
  <si>
    <t>001416</t>
  </si>
  <si>
    <t>001417</t>
  </si>
  <si>
    <t>001418</t>
  </si>
  <si>
    <t>001419</t>
  </si>
  <si>
    <t>001420</t>
  </si>
  <si>
    <t>001422</t>
  </si>
  <si>
    <t>001423</t>
  </si>
  <si>
    <t>001424</t>
  </si>
  <si>
    <t>001425</t>
  </si>
  <si>
    <t>001426</t>
  </si>
  <si>
    <t>001427</t>
  </si>
  <si>
    <t>001428</t>
  </si>
  <si>
    <t>001429</t>
  </si>
  <si>
    <t>001430</t>
  </si>
  <si>
    <t>001431</t>
  </si>
  <si>
    <t>001432</t>
  </si>
  <si>
    <t>001433</t>
  </si>
  <si>
    <t>001434</t>
  </si>
  <si>
    <t>001435</t>
  </si>
  <si>
    <t>001436</t>
  </si>
  <si>
    <t>001437</t>
  </si>
  <si>
    <t>001438</t>
  </si>
  <si>
    <t>001439</t>
  </si>
  <si>
    <t>001440</t>
  </si>
  <si>
    <t>001441</t>
  </si>
  <si>
    <t>001442</t>
  </si>
  <si>
    <t>001443</t>
  </si>
  <si>
    <t>001444</t>
  </si>
  <si>
    <t>001445</t>
  </si>
  <si>
    <t>001446</t>
  </si>
  <si>
    <t>001447</t>
  </si>
  <si>
    <t>001448</t>
  </si>
  <si>
    <t>001449</t>
  </si>
  <si>
    <t>001450</t>
  </si>
  <si>
    <t>001451</t>
  </si>
  <si>
    <t>001452</t>
  </si>
  <si>
    <t>001453</t>
  </si>
  <si>
    <t>001454</t>
  </si>
  <si>
    <t>001455</t>
  </si>
  <si>
    <t>001456</t>
  </si>
  <si>
    <t>001457</t>
  </si>
  <si>
    <t>001458</t>
  </si>
  <si>
    <t>001459</t>
  </si>
  <si>
    <t>001460</t>
  </si>
  <si>
    <t>001461</t>
  </si>
  <si>
    <t>001462</t>
  </si>
  <si>
    <t>001463</t>
  </si>
  <si>
    <t>001464</t>
  </si>
  <si>
    <t>001465</t>
  </si>
  <si>
    <t>001466</t>
  </si>
  <si>
    <t>001467</t>
  </si>
  <si>
    <t>001468</t>
  </si>
  <si>
    <t>001469</t>
  </si>
  <si>
    <t>001470</t>
  </si>
  <si>
    <t>001471</t>
  </si>
  <si>
    <t>001472</t>
  </si>
  <si>
    <t>001473</t>
  </si>
  <si>
    <t>001474</t>
  </si>
  <si>
    <t>001475</t>
  </si>
  <si>
    <t>001476</t>
  </si>
  <si>
    <t>001477</t>
  </si>
  <si>
    <t>001478</t>
  </si>
  <si>
    <t>001479</t>
  </si>
  <si>
    <t>001480</t>
  </si>
  <si>
    <t>001481</t>
  </si>
  <si>
    <t>001482</t>
  </si>
  <si>
    <t>001483</t>
  </si>
  <si>
    <t>001484</t>
  </si>
  <si>
    <t>001485</t>
  </si>
  <si>
    <t>001486</t>
  </si>
  <si>
    <t>001487</t>
  </si>
  <si>
    <t>001488</t>
  </si>
  <si>
    <t>001489</t>
  </si>
  <si>
    <t>001490</t>
  </si>
  <si>
    <t>001491</t>
  </si>
  <si>
    <t>001492</t>
  </si>
  <si>
    <t>001493</t>
  </si>
  <si>
    <t>001494</t>
  </si>
  <si>
    <t>001495</t>
  </si>
  <si>
    <t>001496</t>
  </si>
  <si>
    <t>001497</t>
  </si>
  <si>
    <t>001498</t>
  </si>
  <si>
    <t>001499</t>
  </si>
  <si>
    <t>001500</t>
  </si>
  <si>
    <t>001501</t>
  </si>
  <si>
    <t>001502</t>
  </si>
  <si>
    <t>001503</t>
  </si>
  <si>
    <t>001504</t>
  </si>
  <si>
    <t>001505</t>
  </si>
  <si>
    <t>001506</t>
  </si>
  <si>
    <t>001507</t>
  </si>
  <si>
    <t>001508</t>
  </si>
  <si>
    <t>001509</t>
  </si>
  <si>
    <t>001510</t>
  </si>
  <si>
    <t>001511</t>
  </si>
  <si>
    <t>001512</t>
  </si>
  <si>
    <t>001513</t>
  </si>
  <si>
    <t>001514</t>
  </si>
  <si>
    <t>001515</t>
  </si>
  <si>
    <t>001516</t>
  </si>
  <si>
    <t>001517</t>
  </si>
  <si>
    <t>001518</t>
  </si>
  <si>
    <t>001519</t>
  </si>
  <si>
    <t>001520</t>
  </si>
  <si>
    <t>001521</t>
  </si>
  <si>
    <t>001522</t>
  </si>
  <si>
    <t>001523</t>
  </si>
  <si>
    <t>001524</t>
  </si>
  <si>
    <t>001525</t>
  </si>
  <si>
    <t>001526</t>
  </si>
  <si>
    <t>001527</t>
  </si>
  <si>
    <t>001528</t>
  </si>
  <si>
    <t>001529</t>
  </si>
  <si>
    <t>001530</t>
  </si>
  <si>
    <t>001532</t>
  </si>
  <si>
    <t>001533</t>
  </si>
  <si>
    <t>001534</t>
  </si>
  <si>
    <t>001535</t>
  </si>
  <si>
    <t>001536</t>
  </si>
  <si>
    <t>001537</t>
  </si>
  <si>
    <t>001538</t>
  </si>
  <si>
    <t>001539</t>
  </si>
  <si>
    <t>001540</t>
  </si>
  <si>
    <t>001541</t>
  </si>
  <si>
    <t>001542</t>
  </si>
  <si>
    <t>001543</t>
  </si>
  <si>
    <t>001544</t>
  </si>
  <si>
    <t>001545</t>
  </si>
  <si>
    <t>001546</t>
  </si>
  <si>
    <t>001547</t>
  </si>
  <si>
    <t>001548</t>
  </si>
  <si>
    <t>001549</t>
  </si>
  <si>
    <t>001550</t>
  </si>
  <si>
    <t>001551</t>
  </si>
  <si>
    <t>001552</t>
  </si>
  <si>
    <t>001553</t>
  </si>
  <si>
    <t>001554</t>
  </si>
  <si>
    <t>001555</t>
  </si>
  <si>
    <t>001557</t>
  </si>
  <si>
    <t>001558</t>
  </si>
  <si>
    <t>001559</t>
  </si>
  <si>
    <t>001560</t>
  </si>
  <si>
    <t>001561</t>
  </si>
  <si>
    <t>001562</t>
  </si>
  <si>
    <t>001563</t>
  </si>
  <si>
    <t>001564</t>
  </si>
  <si>
    <t>001565</t>
  </si>
  <si>
    <t>001566</t>
  </si>
  <si>
    <t>001567</t>
  </si>
  <si>
    <t>001568</t>
  </si>
  <si>
    <t>001569</t>
  </si>
  <si>
    <t>001570</t>
  </si>
  <si>
    <t>001571</t>
  </si>
  <si>
    <t>001572</t>
  </si>
  <si>
    <t>001573</t>
  </si>
  <si>
    <t>001574</t>
  </si>
  <si>
    <t>001575</t>
  </si>
  <si>
    <t>001576</t>
  </si>
  <si>
    <t>001577</t>
  </si>
  <si>
    <t>001578</t>
  </si>
  <si>
    <t>001579</t>
  </si>
  <si>
    <t>001580</t>
  </si>
  <si>
    <t>001581</t>
  </si>
  <si>
    <t>001582</t>
  </si>
  <si>
    <t>001583</t>
  </si>
  <si>
    <t>001584</t>
  </si>
  <si>
    <t>001585</t>
  </si>
  <si>
    <t>001586</t>
  </si>
  <si>
    <t>001587</t>
  </si>
  <si>
    <t>001588</t>
  </si>
  <si>
    <t>001589</t>
  </si>
  <si>
    <t>001590</t>
  </si>
  <si>
    <t>001591</t>
  </si>
  <si>
    <t>001592</t>
  </si>
  <si>
    <t>001593</t>
  </si>
  <si>
    <t>001594</t>
  </si>
  <si>
    <t>001595</t>
  </si>
  <si>
    <t>001596</t>
  </si>
  <si>
    <t>001597</t>
  </si>
  <si>
    <t>001598</t>
  </si>
  <si>
    <t>001599</t>
  </si>
  <si>
    <t>001600</t>
  </si>
  <si>
    <t>001601</t>
  </si>
  <si>
    <t>001602</t>
  </si>
  <si>
    <t>001603</t>
  </si>
  <si>
    <t>001604</t>
  </si>
  <si>
    <t>001605</t>
  </si>
  <si>
    <t>001606</t>
  </si>
  <si>
    <t>001607</t>
  </si>
  <si>
    <t>001608</t>
  </si>
  <si>
    <t>001609</t>
  </si>
  <si>
    <t>001610</t>
  </si>
  <si>
    <t>001611</t>
  </si>
  <si>
    <t>001612</t>
  </si>
  <si>
    <t>001613</t>
  </si>
  <si>
    <t>001614</t>
  </si>
  <si>
    <t>001615</t>
  </si>
  <si>
    <t>001616</t>
  </si>
  <si>
    <t>001617</t>
  </si>
  <si>
    <t>001618</t>
  </si>
  <si>
    <t>001619</t>
  </si>
  <si>
    <t>001620</t>
  </si>
  <si>
    <t>001621</t>
  </si>
  <si>
    <t>001622</t>
  </si>
  <si>
    <t>001623</t>
  </si>
  <si>
    <t>001624</t>
  </si>
  <si>
    <t>001625</t>
  </si>
  <si>
    <t>001626</t>
  </si>
  <si>
    <t>001627</t>
  </si>
  <si>
    <t>001628</t>
  </si>
  <si>
    <t>001629</t>
  </si>
  <si>
    <t>001630</t>
  </si>
  <si>
    <t>001631</t>
  </si>
  <si>
    <t>001632</t>
  </si>
  <si>
    <t>001633</t>
  </si>
  <si>
    <t>001634</t>
  </si>
  <si>
    <t>001635</t>
  </si>
  <si>
    <t>001636</t>
  </si>
  <si>
    <t>001637</t>
  </si>
  <si>
    <t>001638</t>
  </si>
  <si>
    <t>001639</t>
  </si>
  <si>
    <t>001640</t>
  </si>
  <si>
    <t>001641</t>
  </si>
  <si>
    <t>001642</t>
  </si>
  <si>
    <t>001643</t>
  </si>
  <si>
    <t>001644</t>
  </si>
  <si>
    <t>001645</t>
  </si>
  <si>
    <t>001646</t>
  </si>
  <si>
    <t>001647</t>
  </si>
  <si>
    <t>001648</t>
  </si>
  <si>
    <t>001649</t>
  </si>
  <si>
    <t>001650</t>
  </si>
  <si>
    <t>001651</t>
  </si>
  <si>
    <t>001652</t>
  </si>
  <si>
    <t>001653</t>
  </si>
  <si>
    <t>001654</t>
  </si>
  <si>
    <t>001655</t>
  </si>
  <si>
    <t>001656</t>
  </si>
  <si>
    <t>001657</t>
  </si>
  <si>
    <t>001658</t>
  </si>
  <si>
    <t>001659</t>
  </si>
  <si>
    <t>001660</t>
  </si>
  <si>
    <t>001661</t>
  </si>
  <si>
    <t>001662</t>
  </si>
  <si>
    <t>001663</t>
  </si>
  <si>
    <t>001664</t>
  </si>
  <si>
    <t>001665</t>
  </si>
  <si>
    <t>001666</t>
  </si>
  <si>
    <t>001667</t>
  </si>
  <si>
    <t>001668</t>
  </si>
  <si>
    <t>001669</t>
  </si>
  <si>
    <t>001670</t>
  </si>
  <si>
    <t>001671</t>
  </si>
  <si>
    <t>001672</t>
  </si>
  <si>
    <t>001673</t>
  </si>
  <si>
    <t>001674</t>
  </si>
  <si>
    <t>001675</t>
  </si>
  <si>
    <t>001676</t>
  </si>
  <si>
    <t>001677</t>
  </si>
  <si>
    <t>001678</t>
  </si>
  <si>
    <t>001679</t>
  </si>
  <si>
    <t>001680</t>
  </si>
  <si>
    <t>001681</t>
  </si>
  <si>
    <t>001682</t>
  </si>
  <si>
    <t>001683</t>
  </si>
  <si>
    <t>001684</t>
  </si>
  <si>
    <t>001685</t>
  </si>
  <si>
    <t>001686</t>
  </si>
  <si>
    <t>001687</t>
  </si>
  <si>
    <t>001688</t>
  </si>
  <si>
    <t>001689</t>
  </si>
  <si>
    <t>001690</t>
  </si>
  <si>
    <t>001691</t>
  </si>
  <si>
    <t>001692</t>
  </si>
  <si>
    <t>001693</t>
  </si>
  <si>
    <t>001694</t>
  </si>
  <si>
    <t>001695</t>
  </si>
  <si>
    <t>001696</t>
  </si>
  <si>
    <t>001697</t>
  </si>
  <si>
    <t>001698</t>
  </si>
  <si>
    <t>001699</t>
  </si>
  <si>
    <t>001700</t>
  </si>
  <si>
    <t>001701</t>
  </si>
  <si>
    <t>001702</t>
  </si>
  <si>
    <t>001703</t>
  </si>
  <si>
    <t>001704</t>
  </si>
  <si>
    <t>001705</t>
  </si>
  <si>
    <t>001706</t>
  </si>
  <si>
    <t>001707</t>
  </si>
  <si>
    <t>001708</t>
  </si>
  <si>
    <t>001709</t>
  </si>
  <si>
    <t>001710</t>
  </si>
  <si>
    <t>001711</t>
  </si>
  <si>
    <t>001712</t>
  </si>
  <si>
    <t>001713</t>
  </si>
  <si>
    <t>001714</t>
  </si>
  <si>
    <t>001715</t>
  </si>
  <si>
    <t>001716</t>
  </si>
  <si>
    <t>001717</t>
  </si>
  <si>
    <t>001718</t>
  </si>
  <si>
    <t>001719</t>
  </si>
  <si>
    <t>001720</t>
  </si>
  <si>
    <t>001721</t>
  </si>
  <si>
    <t>001722</t>
  </si>
  <si>
    <t>001723</t>
  </si>
  <si>
    <t>001724</t>
  </si>
  <si>
    <t>001725</t>
  </si>
  <si>
    <t>001726</t>
  </si>
  <si>
    <t>001727</t>
  </si>
  <si>
    <t>001728</t>
  </si>
  <si>
    <t>001729</t>
  </si>
  <si>
    <t>001730</t>
  </si>
  <si>
    <t>001731</t>
  </si>
  <si>
    <t>001732</t>
  </si>
  <si>
    <t>001733</t>
  </si>
  <si>
    <t>001734</t>
  </si>
  <si>
    <t>001735</t>
  </si>
  <si>
    <t>001736</t>
  </si>
  <si>
    <t>001737</t>
  </si>
  <si>
    <t>001738</t>
  </si>
  <si>
    <t>001739</t>
  </si>
  <si>
    <t>001740</t>
  </si>
  <si>
    <t>001741</t>
  </si>
  <si>
    <t>001742</t>
  </si>
  <si>
    <t>001743</t>
  </si>
  <si>
    <t>001744</t>
  </si>
  <si>
    <t>001745</t>
  </si>
  <si>
    <t>001746</t>
  </si>
  <si>
    <t>001747</t>
  </si>
  <si>
    <t>001748</t>
  </si>
  <si>
    <t>001749</t>
  </si>
  <si>
    <t>001750</t>
  </si>
  <si>
    <t>001751</t>
  </si>
  <si>
    <t>001752</t>
  </si>
  <si>
    <t>001753</t>
  </si>
  <si>
    <t>001754</t>
  </si>
  <si>
    <t>001755</t>
  </si>
  <si>
    <t>001756</t>
  </si>
  <si>
    <t>001757</t>
  </si>
  <si>
    <t>001758</t>
  </si>
  <si>
    <t>001759</t>
  </si>
  <si>
    <t>001760</t>
  </si>
  <si>
    <t>001761</t>
  </si>
  <si>
    <t>001762</t>
  </si>
  <si>
    <t>001763</t>
  </si>
  <si>
    <t>001764</t>
  </si>
  <si>
    <t>001765</t>
  </si>
  <si>
    <t>001766</t>
  </si>
  <si>
    <t>001767</t>
  </si>
  <si>
    <t>001768</t>
  </si>
  <si>
    <t>001769</t>
  </si>
  <si>
    <t>001770</t>
  </si>
  <si>
    <t>001771</t>
  </si>
  <si>
    <t>001772</t>
  </si>
  <si>
    <t>001773</t>
  </si>
  <si>
    <t>001774</t>
  </si>
  <si>
    <t>001775</t>
  </si>
  <si>
    <t>001776</t>
  </si>
  <si>
    <t>001777</t>
  </si>
  <si>
    <t>001778</t>
  </si>
  <si>
    <t>001779</t>
  </si>
  <si>
    <t>001780</t>
  </si>
  <si>
    <t>001781</t>
  </si>
  <si>
    <t>001782</t>
  </si>
  <si>
    <t>001783</t>
  </si>
  <si>
    <t>001784</t>
  </si>
  <si>
    <t>001785</t>
  </si>
  <si>
    <t>001786</t>
  </si>
  <si>
    <t>001787</t>
  </si>
  <si>
    <t>001788</t>
  </si>
  <si>
    <t>001789</t>
  </si>
  <si>
    <t>001790</t>
  </si>
  <si>
    <t>001791</t>
  </si>
  <si>
    <t>001792</t>
  </si>
  <si>
    <t>001793</t>
  </si>
  <si>
    <t>001794</t>
  </si>
  <si>
    <t>001795</t>
  </si>
  <si>
    <t>001796</t>
  </si>
  <si>
    <t>001797</t>
  </si>
  <si>
    <t>001798</t>
  </si>
  <si>
    <t>001799</t>
  </si>
  <si>
    <t>001800</t>
  </si>
  <si>
    <t>001801</t>
  </si>
  <si>
    <t>001802</t>
  </si>
  <si>
    <t>001803</t>
  </si>
  <si>
    <t>001804</t>
  </si>
  <si>
    <t>001805</t>
  </si>
  <si>
    <t>001806</t>
  </si>
  <si>
    <t>001807</t>
  </si>
  <si>
    <t>001808</t>
  </si>
  <si>
    <t>001809</t>
  </si>
  <si>
    <t>001810</t>
  </si>
  <si>
    <t>001811</t>
  </si>
  <si>
    <t>001812</t>
  </si>
  <si>
    <t>001813</t>
  </si>
  <si>
    <t>001814</t>
  </si>
  <si>
    <t>001815</t>
  </si>
  <si>
    <t>001816</t>
  </si>
  <si>
    <t>001817</t>
  </si>
  <si>
    <t>001818</t>
  </si>
  <si>
    <t>001819</t>
  </si>
  <si>
    <t>001820</t>
  </si>
  <si>
    <t>001821</t>
  </si>
  <si>
    <t>001822</t>
  </si>
  <si>
    <t>001823</t>
  </si>
  <si>
    <t>001824</t>
  </si>
  <si>
    <t>001825</t>
  </si>
  <si>
    <t>001826</t>
  </si>
  <si>
    <t>001827</t>
  </si>
  <si>
    <t>001828</t>
  </si>
  <si>
    <t>001829</t>
  </si>
  <si>
    <t>001830</t>
  </si>
  <si>
    <t>001831</t>
  </si>
  <si>
    <t>001832</t>
  </si>
  <si>
    <t>001833</t>
  </si>
  <si>
    <t>001834</t>
  </si>
  <si>
    <t>001835</t>
  </si>
  <si>
    <t>001836</t>
  </si>
  <si>
    <t>001837</t>
  </si>
  <si>
    <t>001838</t>
  </si>
  <si>
    <t>001839</t>
  </si>
  <si>
    <t>001840</t>
  </si>
  <si>
    <t>001841</t>
  </si>
  <si>
    <t>001842</t>
  </si>
  <si>
    <t>001843</t>
  </si>
  <si>
    <t>001844</t>
  </si>
  <si>
    <t>001845</t>
  </si>
  <si>
    <t>001846</t>
  </si>
  <si>
    <t>001847</t>
  </si>
  <si>
    <t>001848</t>
  </si>
  <si>
    <t>001849</t>
  </si>
  <si>
    <t>001850</t>
  </si>
  <si>
    <t>001851</t>
  </si>
  <si>
    <t>001852</t>
  </si>
  <si>
    <t>001853</t>
  </si>
  <si>
    <t>001854</t>
  </si>
  <si>
    <t>001855</t>
  </si>
  <si>
    <t>001856</t>
  </si>
  <si>
    <t>001857</t>
  </si>
  <si>
    <t>001858</t>
  </si>
  <si>
    <t>001859</t>
  </si>
  <si>
    <t>001860</t>
  </si>
  <si>
    <t>001861</t>
  </si>
  <si>
    <t>001862</t>
  </si>
  <si>
    <t>001863</t>
  </si>
  <si>
    <t>001864</t>
  </si>
  <si>
    <t>001865</t>
  </si>
  <si>
    <t>001866</t>
  </si>
  <si>
    <t>001867</t>
  </si>
  <si>
    <t>001868</t>
  </si>
  <si>
    <t>001869</t>
  </si>
  <si>
    <t>001870</t>
  </si>
  <si>
    <t>001871</t>
  </si>
  <si>
    <t>001872</t>
  </si>
  <si>
    <t>001873</t>
  </si>
  <si>
    <t>001874</t>
  </si>
  <si>
    <t>001875</t>
  </si>
  <si>
    <t>001876</t>
  </si>
  <si>
    <t>001877</t>
  </si>
  <si>
    <t>001878</t>
  </si>
  <si>
    <t>001879</t>
  </si>
  <si>
    <t>001880</t>
  </si>
  <si>
    <t>001881</t>
  </si>
  <si>
    <t>001882</t>
  </si>
  <si>
    <t>001883</t>
  </si>
  <si>
    <t>001884</t>
  </si>
  <si>
    <t>001885</t>
  </si>
  <si>
    <t>001886</t>
  </si>
  <si>
    <t>001887</t>
  </si>
  <si>
    <t>001888</t>
  </si>
  <si>
    <t>001889</t>
  </si>
  <si>
    <t>001890</t>
  </si>
  <si>
    <t>001891</t>
  </si>
  <si>
    <t>001892</t>
  </si>
  <si>
    <t>001893</t>
  </si>
  <si>
    <t>001894</t>
  </si>
  <si>
    <t>001895</t>
  </si>
  <si>
    <t>001896</t>
  </si>
  <si>
    <t>001897</t>
  </si>
  <si>
    <t>001898</t>
  </si>
  <si>
    <t>001899</t>
  </si>
  <si>
    <t>001900</t>
  </si>
  <si>
    <t>001901</t>
  </si>
  <si>
    <t>001902</t>
  </si>
  <si>
    <t>001903</t>
  </si>
  <si>
    <t>001904</t>
  </si>
  <si>
    <t>001905</t>
  </si>
  <si>
    <t>001906</t>
  </si>
  <si>
    <t>001907</t>
  </si>
  <si>
    <t>001908</t>
  </si>
  <si>
    <t>001909</t>
  </si>
  <si>
    <t>001910</t>
  </si>
  <si>
    <t>001911</t>
  </si>
  <si>
    <t>001912</t>
  </si>
  <si>
    <t>001913</t>
  </si>
  <si>
    <t>001914</t>
  </si>
  <si>
    <t>001915</t>
  </si>
  <si>
    <t>001916</t>
  </si>
  <si>
    <t>001917</t>
  </si>
  <si>
    <t>001918</t>
  </si>
  <si>
    <t>001919</t>
  </si>
  <si>
    <t>001920</t>
  </si>
  <si>
    <t>001921</t>
  </si>
  <si>
    <t>001922</t>
  </si>
  <si>
    <t>001923</t>
  </si>
  <si>
    <t>001924</t>
  </si>
  <si>
    <t>001925</t>
  </si>
  <si>
    <t>001926</t>
  </si>
  <si>
    <t>001927</t>
  </si>
  <si>
    <t>001928</t>
  </si>
  <si>
    <t>001929</t>
  </si>
  <si>
    <t>001930</t>
  </si>
  <si>
    <t>001931</t>
  </si>
  <si>
    <t>001932</t>
  </si>
  <si>
    <t>001933</t>
  </si>
  <si>
    <t>001934</t>
  </si>
  <si>
    <t>001935</t>
  </si>
  <si>
    <t>001936</t>
  </si>
  <si>
    <t>001937</t>
  </si>
  <si>
    <t>001938</t>
  </si>
  <si>
    <t>001939</t>
  </si>
  <si>
    <t>001940</t>
  </si>
  <si>
    <t>001941</t>
  </si>
  <si>
    <t>001942</t>
  </si>
  <si>
    <t>001943</t>
  </si>
  <si>
    <t>001944</t>
  </si>
  <si>
    <t>001945</t>
  </si>
  <si>
    <t>001946</t>
  </si>
  <si>
    <t>001947</t>
  </si>
  <si>
    <t>001948</t>
  </si>
  <si>
    <t>001949</t>
  </si>
  <si>
    <t>001950</t>
  </si>
  <si>
    <t>001951</t>
  </si>
  <si>
    <t>001952</t>
  </si>
  <si>
    <t>001953</t>
  </si>
  <si>
    <t>001954</t>
  </si>
  <si>
    <t>001955</t>
  </si>
  <si>
    <t>001956</t>
  </si>
  <si>
    <t>001957</t>
  </si>
  <si>
    <t>001958</t>
  </si>
  <si>
    <t>001959</t>
  </si>
  <si>
    <t>001960</t>
  </si>
  <si>
    <t>001961</t>
  </si>
  <si>
    <t>001962</t>
  </si>
  <si>
    <t>001963</t>
  </si>
  <si>
    <t>001964</t>
  </si>
  <si>
    <t>001965</t>
  </si>
  <si>
    <t>001966</t>
  </si>
  <si>
    <t>001967</t>
  </si>
  <si>
    <t>001968</t>
  </si>
  <si>
    <t>001969</t>
  </si>
  <si>
    <t>001970</t>
  </si>
  <si>
    <t>001971</t>
  </si>
  <si>
    <t>001972</t>
  </si>
  <si>
    <t>001973</t>
  </si>
  <si>
    <t>001974</t>
  </si>
  <si>
    <t>001975</t>
  </si>
  <si>
    <t>001976</t>
  </si>
  <si>
    <t>001977</t>
  </si>
  <si>
    <t>001978</t>
  </si>
  <si>
    <t>001979</t>
  </si>
  <si>
    <t>001980</t>
  </si>
  <si>
    <t>001981</t>
  </si>
  <si>
    <t>001982</t>
  </si>
  <si>
    <t>001983</t>
  </si>
  <si>
    <t>001984</t>
  </si>
  <si>
    <t>001985</t>
  </si>
  <si>
    <t>001986</t>
  </si>
  <si>
    <t>001987</t>
  </si>
  <si>
    <t>001988</t>
  </si>
  <si>
    <t>001989</t>
  </si>
  <si>
    <t>001990</t>
  </si>
  <si>
    <t>001991</t>
  </si>
  <si>
    <t>001992</t>
  </si>
  <si>
    <t>001993</t>
  </si>
  <si>
    <t>001994</t>
  </si>
  <si>
    <t>001995</t>
  </si>
  <si>
    <t>001996</t>
  </si>
  <si>
    <t>001997</t>
  </si>
  <si>
    <t>001998</t>
  </si>
  <si>
    <t>001999</t>
  </si>
  <si>
    <t>002000</t>
  </si>
  <si>
    <t>002001</t>
  </si>
  <si>
    <t>002002</t>
  </si>
  <si>
    <t>002003</t>
  </si>
  <si>
    <t>002004</t>
  </si>
  <si>
    <t>002005</t>
  </si>
  <si>
    <t>002006</t>
  </si>
  <si>
    <t>002007</t>
  </si>
  <si>
    <t>002008</t>
  </si>
  <si>
    <t>002009</t>
  </si>
  <si>
    <t>002010</t>
  </si>
  <si>
    <t>002011</t>
  </si>
  <si>
    <t>002012</t>
  </si>
  <si>
    <t>002013</t>
  </si>
  <si>
    <t>002014</t>
  </si>
  <si>
    <t>002015</t>
  </si>
  <si>
    <t>002016</t>
  </si>
  <si>
    <t>002017</t>
  </si>
  <si>
    <t>002018</t>
  </si>
  <si>
    <t>002019</t>
  </si>
  <si>
    <t>002020</t>
  </si>
  <si>
    <t>002021</t>
  </si>
  <si>
    <t>002022</t>
  </si>
  <si>
    <t>002023</t>
  </si>
  <si>
    <t>002024</t>
  </si>
  <si>
    <t>002025</t>
  </si>
  <si>
    <t>002026</t>
  </si>
  <si>
    <t>002027</t>
  </si>
  <si>
    <t>002028</t>
  </si>
  <si>
    <t>002029</t>
  </si>
  <si>
    <t>002030</t>
  </si>
  <si>
    <t>002031</t>
  </si>
  <si>
    <t>002032</t>
  </si>
  <si>
    <t>002033</t>
  </si>
  <si>
    <t>002034</t>
  </si>
  <si>
    <t>002035</t>
  </si>
  <si>
    <t>002036</t>
  </si>
  <si>
    <t>002037</t>
  </si>
  <si>
    <t>002038</t>
  </si>
  <si>
    <t>002039</t>
  </si>
  <si>
    <t>002040</t>
  </si>
  <si>
    <t>002041</t>
  </si>
  <si>
    <t>002042</t>
  </si>
  <si>
    <t>002043</t>
  </si>
  <si>
    <t>002044</t>
  </si>
  <si>
    <t>002045</t>
  </si>
  <si>
    <t>002046</t>
  </si>
  <si>
    <t>002047</t>
  </si>
  <si>
    <t>002048</t>
  </si>
  <si>
    <t>002049</t>
  </si>
  <si>
    <t>002050</t>
  </si>
  <si>
    <t>002051</t>
  </si>
  <si>
    <t>002052</t>
  </si>
  <si>
    <t>002053</t>
  </si>
  <si>
    <t>002054</t>
  </si>
  <si>
    <t>002055</t>
  </si>
  <si>
    <t>002056</t>
  </si>
  <si>
    <t>002057</t>
  </si>
  <si>
    <t>71022 SERIE 022</t>
  </si>
  <si>
    <t>002058</t>
  </si>
  <si>
    <t>107224 SERIE 000</t>
  </si>
  <si>
    <t>002059</t>
  </si>
  <si>
    <t>002060</t>
  </si>
  <si>
    <t>002061</t>
  </si>
  <si>
    <t>002062</t>
  </si>
  <si>
    <t>002063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</si>
</sst>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R$&quot;\ #,##0.00;\-&quot;R$&quot;\ #,##0.00"/>
    <numFmt numFmtId="164" formatCode="_-&quot;R$&quot;* #,##0.00_-;\-&quot;R$&quot;* #,##0.00_-;_-&quot;R$&quot;* &quot;-&quot;??_-;_-@_-"/>
    <numFmt numFmtId="165" formatCode="[$-F800]dddd\,\ mmmm\ dd\,\ yyyy"/>
    <numFmt numFmtId="166" formatCode="[$USD]\ #,##0.00"/>
    <numFmt numFmtId="167" formatCode="0.0000"/>
    <numFmt numFmtId="168" formatCode="00&quot;.&quot;000&quot;.&quot;000&quot;/&quot;0000&quot;-&quot;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b/>
      <sz val="8"/>
      <color theme="1"/>
      <name val="Arial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1"/>
      <name val="Arial"/>
      <family val="2"/>
    </font>
    <font>
      <b/>
      <i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6" tint="0.59996337778862885"/>
        <bgColor indexed="64"/>
      </patternFill>
    </fill>
  </fills>
  <borders count="1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0"/>
    <xf numFmtId="38" fontId="4" fillId="0" borderId="0" applyFont="0" applyFill="0" applyBorder="0" applyAlignment="0" applyProtection="0">
      <alignment vertical="center"/>
    </xf>
    <xf numFmtId="0" fontId="1" fillId="0" borderId="0"/>
    <xf numFmtId="164" fontId="1" fillId="0" borderId="0" applyFont="0" applyFill="0" applyBorder="0" applyAlignment="0" applyProtection="0"/>
    <xf numFmtId="0" fontId="12" fillId="0" borderId="0"/>
    <xf numFmtId="0" fontId="11" fillId="4" borderId="0" applyNumberFormat="0" applyBorder="0" applyAlignment="0" applyProtection="0"/>
    <xf numFmtId="0" fontId="13" fillId="5" borderId="0" applyNumberFormat="0" applyBorder="0" applyAlignment="0" applyProtection="0"/>
  </cellStyleXfs>
  <cellXfs count="95">
    <xf numFmtId="0" fontId="0" fillId="0" borderId="0" xfId="0"/>
    <xf numFmtId="0" fontId="9" fillId="3" borderId="0" xfId="0" applyFont="1" applyFill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left" vertical="center"/>
      <protection locked="0"/>
    </xf>
    <xf numFmtId="4" fontId="9" fillId="3" borderId="0" xfId="0" applyNumberFormat="1" applyFont="1" applyFill="1" applyAlignment="1" applyProtection="1">
      <alignment horizontal="left"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6" fillId="2" borderId="0" xfId="0" applyFont="1" applyFill="1" applyAlignment="1" applyProtection="1">
      <alignment horizontal="center" vertical="center" wrapText="1"/>
      <protection locked="0"/>
    </xf>
    <xf numFmtId="0" fontId="2" fillId="2" borderId="0" xfId="0" applyFont="1" applyFill="1" applyAlignment="1" applyProtection="1">
      <alignment horizontal="center" vertical="center" wrapText="1"/>
      <protection locked="0"/>
    </xf>
    <xf numFmtId="14" fontId="2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49" fontId="5" fillId="0" borderId="0" xfId="0" applyNumberFormat="1" applyFont="1" applyAlignment="1" applyProtection="1">
      <alignment horizontal="center" vertical="center" wrapText="1"/>
      <protection locked="0"/>
    </xf>
    <xf numFmtId="14" fontId="5" fillId="0" borderId="0" xfId="0" applyNumberFormat="1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left" vertical="center" wrapText="1"/>
      <protection locked="0"/>
    </xf>
    <xf numFmtId="4" fontId="5" fillId="0" borderId="0" xfId="0" applyNumberFormat="1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vertical="center" wrapText="1"/>
      <protection locked="0"/>
    </xf>
    <xf numFmtId="165" fontId="5" fillId="0" borderId="0" xfId="0" applyNumberFormat="1" applyFont="1" applyAlignment="1" applyProtection="1">
      <alignment horizontal="center" vertical="center" wrapText="1"/>
      <protection locked="0"/>
    </xf>
    <xf numFmtId="4" fontId="0" fillId="3" borderId="0" xfId="0" applyNumberFormat="1" applyFill="1" applyAlignment="1" applyProtection="1">
      <alignment horizontal="left" vertical="center"/>
      <protection locked="0"/>
    </xf>
    <xf numFmtId="166" fontId="9" fillId="3" borderId="0" xfId="0" applyNumberFormat="1" applyFont="1" applyFill="1" applyAlignment="1" applyProtection="1">
      <alignment horizontal="left" vertical="center"/>
      <protection locked="0"/>
    </xf>
    <xf numFmtId="167" fontId="9" fillId="3" borderId="0" xfId="0" applyNumberFormat="1" applyFont="1" applyFill="1" applyAlignment="1" applyProtection="1">
      <alignment horizontal="left" vertical="center"/>
      <protection locked="0"/>
    </xf>
    <xf numFmtId="167" fontId="2" fillId="2" borderId="0" xfId="0" applyNumberFormat="1" applyFont="1" applyFill="1" applyAlignment="1" applyProtection="1">
      <alignment horizontal="center" vertical="center" wrapText="1"/>
      <protection locked="0"/>
    </xf>
    <xf numFmtId="167" fontId="3" fillId="0" borderId="0" xfId="0" applyNumberFormat="1" applyFont="1" applyAlignment="1" applyProtection="1">
      <alignment horizontal="center" vertical="center" wrapText="1"/>
      <protection locked="0"/>
    </xf>
    <xf numFmtId="166" fontId="0" fillId="3" borderId="0" xfId="0" applyNumberFormat="1" applyFill="1" applyAlignment="1" applyProtection="1">
      <alignment horizontal="left" vertical="center"/>
      <protection locked="0"/>
    </xf>
    <xf numFmtId="166" fontId="2" fillId="2" borderId="0" xfId="0" applyNumberFormat="1" applyFont="1" applyFill="1" applyAlignment="1" applyProtection="1">
      <alignment horizontal="center" vertical="center" wrapText="1"/>
      <protection locked="0"/>
    </xf>
    <xf numFmtId="166" fontId="5" fillId="0" borderId="0" xfId="0" applyNumberFormat="1" applyFont="1" applyAlignment="1" applyProtection="1">
      <alignment horizontal="center" vertical="center" wrapText="1"/>
      <protection locked="0"/>
    </xf>
    <xf numFmtId="7" fontId="0" fillId="3" borderId="0" xfId="4" applyNumberFormat="1" applyFont="1" applyFill="1" applyAlignment="1" applyProtection="1">
      <alignment horizontal="left" vertical="center"/>
      <protection locked="0"/>
    </xf>
    <xf numFmtId="7" fontId="9" fillId="3" borderId="0" xfId="4" applyNumberFormat="1" applyFont="1" applyFill="1" applyAlignment="1" applyProtection="1">
      <alignment horizontal="left" vertical="center"/>
      <protection locked="0"/>
    </xf>
    <xf numFmtId="7" fontId="2" fillId="2" borderId="0" xfId="4" applyNumberFormat="1" applyFont="1" applyFill="1" applyBorder="1" applyAlignment="1" applyProtection="1">
      <alignment horizontal="center" vertical="center" wrapText="1"/>
      <protection locked="0"/>
    </xf>
    <xf numFmtId="7" fontId="5" fillId="0" borderId="0" xfId="4" applyNumberFormat="1" applyFont="1" applyFill="1" applyBorder="1" applyAlignment="1" applyProtection="1">
      <alignment horizontal="center" vertical="center" wrapText="1"/>
      <protection locked="0"/>
    </xf>
    <xf numFmtId="0" fontId="10" fillId="3" borderId="0" xfId="0" applyFont="1" applyFill="1" applyAlignment="1" applyProtection="1">
      <alignment horizontal="left" vertical="center"/>
      <protection locked="0"/>
    </xf>
    <xf numFmtId="0" fontId="8" fillId="3" borderId="0" xfId="0" applyFont="1" applyFill="1" applyAlignment="1" applyProtection="1">
      <alignment horizontal="left" vertical="center"/>
      <protection locked="0"/>
    </xf>
    <xf numFmtId="14" fontId="8" fillId="3" borderId="0" xfId="0" applyNumberFormat="1" applyFont="1" applyFill="1" applyAlignment="1" applyProtection="1">
      <alignment horizontal="left" vertical="center"/>
      <protection locked="0"/>
    </xf>
    <xf numFmtId="0" fontId="8" fillId="3" borderId="0" xfId="0" applyFont="1" applyFill="1" applyAlignment="1">
      <alignment horizontal="left" vertical="center"/>
    </xf>
    <xf numFmtId="166" fontId="8" fillId="3" borderId="0" xfId="0" applyNumberFormat="1" applyFont="1" applyFill="1" applyAlignment="1">
      <alignment horizontal="left" vertical="center"/>
    </xf>
    <xf numFmtId="4" fontId="8" fillId="3" borderId="0" xfId="0" applyNumberFormat="1" applyFont="1" applyFill="1" applyAlignment="1" applyProtection="1">
      <alignment horizontal="left" vertical="center"/>
      <protection locked="0"/>
    </xf>
    <xf numFmtId="4" fontId="2" fillId="2" borderId="0" xfId="0" applyNumberFormat="1" applyFont="1" applyFill="1" applyAlignment="1" applyProtection="1">
      <alignment horizontal="center" vertical="center" wrapText="1"/>
      <protection locked="0"/>
    </xf>
    <xf numFmtId="14" fontId="0" fillId="3" borderId="0" xfId="0" applyNumberFormat="1" applyFill="1" applyAlignment="1" applyProtection="1">
      <alignment horizontal="left" vertical="center"/>
      <protection locked="0"/>
    </xf>
    <xf numFmtId="14" fontId="7" fillId="0" borderId="0" xfId="0" applyNumberFormat="1" applyFont="1" applyAlignment="1" applyProtection="1">
      <alignment horizontal="center" vertical="center" wrapText="1"/>
      <protection locked="0"/>
    </xf>
    <xf numFmtId="49" fontId="2" fillId="2" borderId="0" xfId="0" applyNumberFormat="1" applyFont="1" applyFill="1" applyAlignment="1" applyProtection="1">
      <alignment horizontal="center" vertical="center" wrapText="1"/>
      <protection locked="0"/>
    </xf>
    <xf numFmtId="0" fontId="0" fillId="8" borderId="4" xfId="0" applyFill="1" applyBorder="1" applyAlignment="1">
      <alignment horizontal="left"/>
    </xf>
    <xf numFmtId="39" fontId="5" fillId="0" borderId="0" xfId="4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vertical="center"/>
      <protection locked="0"/>
    </xf>
    <xf numFmtId="0" fontId="16" fillId="6" borderId="5" xfId="0" applyFont="1" applyFill="1" applyBorder="1" applyAlignment="1">
      <alignment horizontal="center" vertical="center" wrapText="1"/>
    </xf>
    <xf numFmtId="0" fontId="16" fillId="6" borderId="6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 wrapText="1"/>
    </xf>
    <xf numFmtId="0" fontId="14" fillId="7" borderId="2" xfId="0" applyFont="1" applyFill="1" applyBorder="1" applyAlignment="1">
      <alignment horizontal="center" vertical="center"/>
    </xf>
    <xf numFmtId="0" fontId="14" fillId="7" borderId="3" xfId="0" applyFont="1" applyFill="1" applyBorder="1" applyAlignment="1">
      <alignment horizontal="center" vertical="center" wrapText="1"/>
    </xf>
    <xf numFmtId="0" fontId="17" fillId="9" borderId="5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8" fillId="0" borderId="0" xfId="0" applyFont="1" applyAlignment="1" applyProtection="1">
      <alignment horizontal="center" vertical="center" wrapText="1"/>
      <protection locked="0"/>
    </xf>
    <xf numFmtId="0" fontId="19" fillId="2" borderId="0" xfId="0" applyFont="1" applyFill="1" applyAlignment="1" applyProtection="1">
      <alignment horizontal="center" vertical="center" wrapText="1"/>
      <protection locked="0"/>
    </xf>
    <xf numFmtId="0" fontId="8" fillId="3" borderId="0" xfId="0" applyNumberFormat="1" applyFont="1" applyFill="1" applyAlignment="1" applyProtection="1">
      <alignment horizontal="left" vertical="center"/>
      <protection locked="0"/>
    </xf>
    <xf numFmtId="0" fontId="14" fillId="7" borderId="8" xfId="0" applyFont="1" applyFill="1" applyBorder="1" applyAlignment="1">
      <alignment horizontal="center" vertical="center"/>
    </xf>
    <xf numFmtId="0" fontId="0" fillId="0" borderId="7" xfId="0" applyBorder="1"/>
    <xf numFmtId="3" fontId="8" fillId="3" borderId="0" xfId="0" quotePrefix="1" applyNumberFormat="1" applyFont="1" applyFill="1" applyAlignment="1" applyProtection="1">
      <alignment horizontal="left" vertical="center"/>
      <protection locked="0"/>
    </xf>
    <xf numFmtId="0" fontId="20" fillId="0" borderId="0" xfId="0" applyFont="1"/>
    <xf numFmtId="14" fontId="0" fillId="0" borderId="0" xfId="0" applyNumberFormat="1"/>
    <xf numFmtId="0" fontId="0" fillId="0" borderId="0" xfId="0" applyNumberFormat="1"/>
    <xf numFmtId="0" fontId="0" fillId="10" borderId="10" xfId="0" applyFill="1" applyBorder="1" applyAlignment="1">
      <alignment horizontal="centerContinuous"/>
    </xf>
    <xf numFmtId="0" fontId="0" fillId="10" borderId="1" xfId="0" applyFill="1" applyBorder="1" applyAlignment="1">
      <alignment horizontal="centerContinuous"/>
    </xf>
    <xf numFmtId="0" fontId="14" fillId="10" borderId="9" xfId="0" applyFont="1" applyFill="1" applyBorder="1" applyAlignment="1">
      <alignment horizontal="centerContinuous"/>
    </xf>
    <xf numFmtId="168" fontId="0" fillId="0" borderId="0" xfId="0" applyNumberFormat="1"/>
    <xf numFmtId="0" fontId="0" fillId="11" borderId="10" xfId="0" applyFill="1" applyBorder="1" applyAlignment="1">
      <alignment horizontal="centerContinuous"/>
    </xf>
    <xf numFmtId="0" fontId="0" fillId="11" borderId="1" xfId="0" applyFill="1" applyBorder="1" applyAlignment="1">
      <alignment horizontal="centerContinuous"/>
    </xf>
    <xf numFmtId="0" fontId="14" fillId="11" borderId="9" xfId="0" applyFont="1" applyFill="1" applyBorder="1" applyAlignment="1">
      <alignment horizontal="centerContinuous"/>
    </xf>
    <xf numFmtId="0" fontId="5" fillId="0" borderId="0" xfId="4" applyNumberFormat="1" applyFont="1" applyFill="1" applyBorder="1" applyAlignment="1" applyProtection="1">
      <alignment horizontal="center" vertical="center" wrapText="1"/>
      <protection locked="0"/>
    </xf>
    <xf numFmtId="4" fontId="5" fillId="0" borderId="0" xfId="4" applyNumberFormat="1" applyFont="1" applyFill="1" applyBorder="1" applyAlignment="1" applyProtection="1">
      <alignment horizontal="center" vertical="center" wrapText="1"/>
      <protection locked="0"/>
    </xf>
    <xf numFmtId="0" fontId="0" fillId="13" borderId="11" xfId="0" applyFill="1" applyBorder="1"/>
    <xf numFmtId="0" fontId="0" fillId="13" borderId="12" xfId="0" applyFill="1" applyBorder="1"/>
    <xf numFmtId="0" fontId="0" fillId="13" borderId="13" xfId="0" applyFill="1" applyBorder="1"/>
    <xf numFmtId="0" fontId="0" fillId="14" borderId="9" xfId="0" applyFill="1" applyBorder="1" applyAlignment="1">
      <alignment horizontal="centerContinuous"/>
    </xf>
    <xf numFmtId="0" fontId="0" fillId="14" borderId="10" xfId="0" applyFill="1" applyBorder="1" applyAlignment="1">
      <alignment horizontal="centerContinuous"/>
    </xf>
    <xf numFmtId="0" fontId="0" fillId="14" borderId="1" xfId="0" applyFill="1" applyBorder="1" applyAlignment="1">
      <alignment horizontal="centerContinuous"/>
    </xf>
    <xf numFmtId="0" fontId="0" fillId="12" borderId="9" xfId="0" applyFill="1" applyBorder="1" applyAlignment="1">
      <alignment horizontal="centerContinuous"/>
    </xf>
    <xf numFmtId="0" fontId="0" fillId="12" borderId="10" xfId="0" applyFill="1" applyBorder="1" applyAlignment="1">
      <alignment horizontal="centerContinuous"/>
    </xf>
    <xf numFmtId="0" fontId="0" fillId="15" borderId="11" xfId="0" applyFill="1" applyBorder="1"/>
    <xf numFmtId="0" fontId="0" fillId="15" borderId="12" xfId="0" applyFill="1" applyBorder="1"/>
    <xf numFmtId="0" fontId="0" fillId="15" borderId="13" xfId="0" applyFill="1" applyBorder="1"/>
    <xf numFmtId="0" fontId="0" fillId="12" borderId="5" xfId="0" applyFill="1" applyBorder="1" applyAlignment="1">
      <alignment horizontal="centerContinuous"/>
    </xf>
    <xf numFmtId="2" fontId="21" fillId="0" borderId="14" xfId="0" applyNumberFormat="1" applyFont="1" applyBorder="1" applyAlignment="1">
      <alignment horizontal="center"/>
    </xf>
    <xf numFmtId="4" fontId="5" fillId="0" borderId="7" xfId="0" applyNumberFormat="1" applyFont="1" applyBorder="1" applyAlignment="1" applyProtection="1">
      <alignment horizontal="center" vertical="center" wrapText="1"/>
      <protection locked="0"/>
    </xf>
    <xf numFmtId="0" fontId="0" fillId="0" borderId="0" xfId="0"/>
    <xf numFmtId="4" fontId="0" fillId="0" borderId="0" xfId="0" applyNumberFormat="1"/>
    <xf numFmtId="0" fontId="0" fillId="0" borderId="0" xfId="0"/>
    <xf numFmtId="4" fontId="0" fillId="0" borderId="0" xfId="0" applyNumberFormat="1"/>
    <xf numFmtId="0" fontId="0" fillId="0" borderId="0" xfId="0" applyFill="1" applyBorder="1"/>
    <xf numFmtId="4" fontId="20" fillId="0" borderId="0" xfId="0" applyNumberFormat="1" applyFont="1"/>
    <xf numFmtId="4" fontId="9" fillId="0" borderId="0" xfId="0" applyNumberFormat="1" applyFont="1"/>
    <xf numFmtId="0" fontId="0" fillId="0" borderId="0" xfId="0" applyFill="1" applyBorder="1" applyAlignment="1">
      <alignment horizontal="centerContinuous"/>
    </xf>
    <xf numFmtId="3" fontId="0" fillId="0" borderId="0" xfId="0" applyNumberFormat="1"/>
    <xf numFmtId="0" fontId="0" fillId="0" borderId="0" xfId="0"/>
    <xf numFmtId="0" fontId="0" fillId="0" borderId="0" xfId="0" applyNumberFormat="1"/>
    <xf numFmtId="4" fontId="0" fillId="0" borderId="0" xfId="0" applyNumberFormat="1"/>
    <xf numFmtId="166" fontId="4" fillId="0" borderId="0" xfId="0" applyNumberFormat="1" applyFont="1" applyAlignment="1" applyProtection="1">
      <alignment vertical="center" wrapText="1"/>
      <protection locked="0"/>
    </xf>
  </cellXfs>
  <cellStyles count="8">
    <cellStyle name="Incorreto" xfId="6" xr:uid="{D3C9399E-ABD3-4527-8418-FAB6B9E2DC1A}"/>
    <cellStyle name="Moeda" xfId="4" builtinId="4"/>
    <cellStyle name="Neutra" xfId="7" xr:uid="{7CF47D3B-8301-4808-B034-15FFB25EA50F}"/>
    <cellStyle name="Normal" xfId="0" builtinId="0"/>
    <cellStyle name="Normal 2" xfId="5" xr:uid="{A33FD994-26EB-4262-A14D-3C42DD998426}"/>
    <cellStyle name="桁区切り 16" xfId="2" xr:uid="{00000000-0005-0000-0000-000001000000}"/>
    <cellStyle name="標準 2" xfId="1" xr:uid="{00000000-0005-0000-0000-000002000000}"/>
    <cellStyle name="標準 3" xfId="3" xr:uid="{00000000-0005-0000-0000-000003000000}"/>
  </cellStyles>
  <dxfs count="14">
    <dxf>
      <fill>
        <patternFill>
          <bgColor theme="6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59996337778862885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6" tint="0.39994506668294322"/>
        </patternFill>
      </fill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7FE98"/>
      <color rgb="FFEDB1E0"/>
      <color rgb="FFFF66FF"/>
      <color rgb="FF00FFFF"/>
      <color rgb="FFCC3300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202878</xdr:colOff>
      <xdr:row>2</xdr:row>
      <xdr:rowOff>8628</xdr:rowOff>
    </xdr:from>
    <xdr:to>
      <xdr:col>3</xdr:col>
      <xdr:colOff>619124</xdr:colOff>
      <xdr:row>8</xdr:row>
      <xdr:rowOff>85725</xdr:rowOff>
    </xdr:to>
    <xdr:pic macro="[0]!Macro2">
      <xdr:nvPicPr>
        <xdr:cNvPr id="3" name="Imagem 2">
          <a:extLst>
            <a:ext uri="{FF2B5EF4-FFF2-40B4-BE49-F238E27FC236}">
              <a16:creationId xmlns:a16="http://schemas.microsoft.com/office/drawing/2014/main" id="{FFB537C9-CB2D-4EBC-8354-B6F3AFDFDF2D}"/>
            </a:ext>
          </a:extLst>
        </xdr:cNvPr>
        <xdr:cNvPicPr/>
      </xdr:nvPicPr>
      <xdr:blipFill>
        <a:blip xmlns:r="http://schemas.openxmlformats.org/officeDocument/2006/relationships" r:embed="rId1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28" y="389628"/>
          <a:ext cx="1187772" cy="125819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absolute">
    <xdr:from>
      <xdr:col>3</xdr:col>
      <xdr:colOff>261936</xdr:colOff>
      <xdr:row>3</xdr:row>
      <xdr:rowOff>114779</xdr:rowOff>
    </xdr:from>
    <xdr:to>
      <xdr:col>11</xdr:col>
      <xdr:colOff>728661</xdr:colOff>
      <xdr:row>8</xdr:row>
      <xdr:rowOff>47625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4F8C40D-5352-DC3E-11FE-8EB11AB1153A}"/>
            </a:ext>
          </a:extLst>
        </xdr:cNvPr>
        <xdr:cNvSpPr txBox="1"/>
      </xdr:nvSpPr>
      <xdr:spPr>
        <a:xfrm>
          <a:off x="3371849" y="686279"/>
          <a:ext cx="8620125" cy="923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 i="0" u="none" strike="noStrike" cap="none" spc="0">
              <a:ln w="0"/>
              <a:solidFill>
                <a:sysClr val="windowText" lastClr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ATO CONCESSÓRIO DE DRAWBACK SUSPENSÃO INTEGRADO INTERMEDIÁRIO GENÉRICO</a:t>
          </a:r>
          <a:endParaRPr lang="pt-BR" sz="1600" b="1" i="0" u="none" strike="noStrike" cap="none" spc="0" baseline="0">
            <a:ln w="0"/>
            <a:solidFill>
              <a:sysClr val="windowText" lastClr="00000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lt"/>
            <a:ea typeface="+mn-ea"/>
            <a:cs typeface="+mn-cs"/>
          </a:endParaRPr>
        </a:p>
        <a:p>
          <a:pPr algn="ctr"/>
          <a:r>
            <a:rPr lang="pt-BR" sz="1600" b="1" i="0" u="none" strike="noStrike" cap="none" spc="0">
              <a:ln w="0"/>
              <a:solidFill>
                <a:sysClr val="windowText" lastClr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20220009872</a:t>
          </a:r>
          <a:endParaRPr lang="pt-BR" sz="1600" b="1" cap="none" spc="0">
            <a:ln w="0"/>
            <a:solidFill>
              <a:sysClr val="windowText" lastClr="00000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 fLocksWithSheet="0"/>
  </xdr:twoCellAnchor>
  <xdr:twoCellAnchor>
    <xdr:from>
      <xdr:col>2</xdr:col>
      <xdr:colOff>322437</xdr:colOff>
      <xdr:row>9</xdr:row>
      <xdr:rowOff>161675</xdr:rowOff>
    </xdr:from>
    <xdr:to>
      <xdr:col>3</xdr:col>
      <xdr:colOff>406909</xdr:colOff>
      <xdr:row>11</xdr:row>
      <xdr:rowOff>66926</xdr:rowOff>
    </xdr:to>
    <xdr:sp macro="[0]!Macro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15EDB5-6A09-1834-92A3-7BCE3A52816E}"/>
            </a:ext>
          </a:extLst>
        </xdr:cNvPr>
        <xdr:cNvSpPr/>
      </xdr:nvSpPr>
      <xdr:spPr>
        <a:xfrm>
          <a:off x="2398887" y="1914275"/>
          <a:ext cx="665497" cy="2862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INSERIR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PERACIONAL/CLIENTES/ESTALEIROS%20DO%20BRASIL%20(%20EBR%20)/MERCADO%20INTERNO/DAD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"/>
      <sheetName val="EUR"/>
      <sheetName val="SELIC"/>
      <sheetName val="MEDIDA ESTATÍSTICA"/>
      <sheetName val="CNPJ"/>
      <sheetName val="TAXA SISCOMEX"/>
      <sheetName val="TAXA USD"/>
    </sheetNames>
    <sheetDataSet>
      <sheetData sheetId="0">
        <row r="1">
          <cell r="A1">
            <v>44440</v>
          </cell>
          <cell r="B1">
            <v>5.1433</v>
          </cell>
        </row>
        <row r="2">
          <cell r="A2">
            <v>44441</v>
          </cell>
          <cell r="B2">
            <v>5.1576000000000004</v>
          </cell>
        </row>
        <row r="3">
          <cell r="A3">
            <v>44442</v>
          </cell>
          <cell r="B3">
            <v>5.1734999999999998</v>
          </cell>
        </row>
        <row r="4">
          <cell r="A4">
            <v>44443</v>
          </cell>
          <cell r="B4">
            <v>5.1684999999999999</v>
          </cell>
        </row>
        <row r="5">
          <cell r="A5">
            <v>44445</v>
          </cell>
          <cell r="B5">
            <v>5.1684999999999999</v>
          </cell>
        </row>
        <row r="6">
          <cell r="A6">
            <v>44446</v>
          </cell>
          <cell r="B6">
            <v>5.1772999999999998</v>
          </cell>
        </row>
        <row r="7">
          <cell r="A7">
            <v>44447</v>
          </cell>
          <cell r="B7">
            <v>5.1772999999999998</v>
          </cell>
        </row>
        <row r="8">
          <cell r="A8">
            <v>44448</v>
          </cell>
          <cell r="B8">
            <v>5.2523999999999997</v>
          </cell>
        </row>
        <row r="9">
          <cell r="A9">
            <v>44449</v>
          </cell>
          <cell r="B9">
            <v>5.2824999999999998</v>
          </cell>
        </row>
        <row r="10">
          <cell r="A10">
            <v>44450</v>
          </cell>
          <cell r="B10">
            <v>5.2157999999999998</v>
          </cell>
        </row>
        <row r="11">
          <cell r="A11">
            <v>44452</v>
          </cell>
          <cell r="B11">
            <v>5.2157999999999998</v>
          </cell>
        </row>
        <row r="12">
          <cell r="A12">
            <v>44453</v>
          </cell>
          <cell r="B12">
            <v>5.2190000000000003</v>
          </cell>
        </row>
        <row r="13">
          <cell r="A13">
            <v>44454</v>
          </cell>
          <cell r="B13">
            <v>5.226</v>
          </cell>
        </row>
        <row r="14">
          <cell r="A14">
            <v>44455</v>
          </cell>
          <cell r="B14">
            <v>5.2576000000000001</v>
          </cell>
        </row>
        <row r="15">
          <cell r="A15">
            <v>44456</v>
          </cell>
          <cell r="B15">
            <v>5.2594000000000003</v>
          </cell>
        </row>
        <row r="16">
          <cell r="A16">
            <v>44457</v>
          </cell>
          <cell r="B16">
            <v>5.3102999999999998</v>
          </cell>
        </row>
        <row r="17">
          <cell r="A17">
            <v>44459</v>
          </cell>
          <cell r="B17">
            <v>5.3102999999999998</v>
          </cell>
        </row>
        <row r="18">
          <cell r="A18">
            <v>44460</v>
          </cell>
          <cell r="B18">
            <v>5.3331999999999997</v>
          </cell>
        </row>
        <row r="19">
          <cell r="A19">
            <v>44461</v>
          </cell>
          <cell r="B19">
            <v>5.3044000000000002</v>
          </cell>
        </row>
        <row r="20">
          <cell r="A20">
            <v>44462</v>
          </cell>
          <cell r="B20">
            <v>5.2782999999999998</v>
          </cell>
        </row>
        <row r="21">
          <cell r="A21">
            <v>44463</v>
          </cell>
          <cell r="B21">
            <v>5.2891000000000004</v>
          </cell>
        </row>
        <row r="22">
          <cell r="A22">
            <v>44464</v>
          </cell>
          <cell r="B22">
            <v>5.3434999999999997</v>
          </cell>
        </row>
        <row r="23">
          <cell r="A23">
            <v>44466</v>
          </cell>
          <cell r="B23">
            <v>5.3434999999999997</v>
          </cell>
        </row>
        <row r="24">
          <cell r="A24">
            <v>44467</v>
          </cell>
          <cell r="B24">
            <v>5.3478000000000003</v>
          </cell>
        </row>
        <row r="25">
          <cell r="A25">
            <v>44468</v>
          </cell>
          <cell r="B25">
            <v>5.4206000000000003</v>
          </cell>
        </row>
        <row r="26">
          <cell r="A26">
            <v>44469</v>
          </cell>
          <cell r="B26">
            <v>5.4173</v>
          </cell>
        </row>
        <row r="27">
          <cell r="A27">
            <v>44470</v>
          </cell>
          <cell r="B27">
            <v>5.4394</v>
          </cell>
        </row>
        <row r="28">
          <cell r="A28">
            <v>44471</v>
          </cell>
          <cell r="B28">
            <v>5.3910999999999998</v>
          </cell>
        </row>
        <row r="29">
          <cell r="A29">
            <v>44473</v>
          </cell>
          <cell r="B29">
            <v>5.3910999999999998</v>
          </cell>
        </row>
        <row r="30">
          <cell r="A30">
            <v>44474</v>
          </cell>
          <cell r="B30">
            <v>5.4203999999999999</v>
          </cell>
        </row>
        <row r="31">
          <cell r="A31">
            <v>44475</v>
          </cell>
          <cell r="B31">
            <v>5.4611000000000001</v>
          </cell>
        </row>
        <row r="32">
          <cell r="A32">
            <v>44476</v>
          </cell>
          <cell r="B32">
            <v>5.5096999999999996</v>
          </cell>
        </row>
        <row r="33">
          <cell r="A33">
            <v>44477</v>
          </cell>
          <cell r="B33">
            <v>5.5140000000000002</v>
          </cell>
        </row>
        <row r="34">
          <cell r="A34">
            <v>44478</v>
          </cell>
          <cell r="B34">
            <v>5.5084</v>
          </cell>
        </row>
        <row r="35">
          <cell r="A35">
            <v>44480</v>
          </cell>
          <cell r="B35">
            <v>5.5084</v>
          </cell>
        </row>
        <row r="36">
          <cell r="A36">
            <v>44481</v>
          </cell>
          <cell r="B36">
            <v>5.5160999999999998</v>
          </cell>
        </row>
        <row r="37">
          <cell r="A37">
            <v>44482</v>
          </cell>
          <cell r="B37">
            <v>5.5160999999999998</v>
          </cell>
        </row>
        <row r="38">
          <cell r="A38">
            <v>44483</v>
          </cell>
          <cell r="B38">
            <v>5.5471000000000004</v>
          </cell>
        </row>
        <row r="39">
          <cell r="A39">
            <v>44484</v>
          </cell>
          <cell r="B39">
            <v>5.4988000000000001</v>
          </cell>
        </row>
        <row r="40">
          <cell r="A40">
            <v>44485</v>
          </cell>
          <cell r="B40">
            <v>5.4509999999999996</v>
          </cell>
        </row>
        <row r="41">
          <cell r="A41">
            <v>44487</v>
          </cell>
          <cell r="B41">
            <v>5.4509999999999996</v>
          </cell>
        </row>
        <row r="42">
          <cell r="A42">
            <v>44488</v>
          </cell>
          <cell r="B42">
            <v>5.5193000000000003</v>
          </cell>
        </row>
        <row r="43">
          <cell r="A43">
            <v>44489</v>
          </cell>
          <cell r="B43">
            <v>5.5521000000000003</v>
          </cell>
        </row>
        <row r="44">
          <cell r="A44">
            <v>44490</v>
          </cell>
          <cell r="B44">
            <v>5.5571000000000002</v>
          </cell>
        </row>
        <row r="45">
          <cell r="A45">
            <v>44491</v>
          </cell>
          <cell r="B45">
            <v>5.6422999999999996</v>
          </cell>
        </row>
        <row r="46">
          <cell r="A46">
            <v>44492</v>
          </cell>
          <cell r="B46">
            <v>5.7117000000000004</v>
          </cell>
        </row>
        <row r="47">
          <cell r="A47">
            <v>44494</v>
          </cell>
          <cell r="B47">
            <v>5.7117000000000004</v>
          </cell>
        </row>
        <row r="48">
          <cell r="A48">
            <v>44495</v>
          </cell>
          <cell r="B48">
            <v>5.5972999999999997</v>
          </cell>
        </row>
        <row r="49">
          <cell r="A49">
            <v>44496</v>
          </cell>
          <cell r="B49">
            <v>5.58</v>
          </cell>
        </row>
        <row r="50">
          <cell r="A50">
            <v>44497</v>
          </cell>
          <cell r="B50">
            <v>5.5667</v>
          </cell>
        </row>
        <row r="51">
          <cell r="A51">
            <v>44498</v>
          </cell>
          <cell r="B51">
            <v>5.6124000000000001</v>
          </cell>
        </row>
        <row r="52">
          <cell r="A52">
            <v>44499</v>
          </cell>
          <cell r="B52">
            <v>5.6429999999999998</v>
          </cell>
        </row>
        <row r="53">
          <cell r="A53">
            <v>44501</v>
          </cell>
          <cell r="B53">
            <v>5.6429999999999998</v>
          </cell>
        </row>
        <row r="54">
          <cell r="A54">
            <v>44502</v>
          </cell>
          <cell r="B54">
            <v>5.6694000000000004</v>
          </cell>
        </row>
        <row r="55">
          <cell r="A55">
            <v>44503</v>
          </cell>
          <cell r="B55">
            <v>5.6694000000000004</v>
          </cell>
        </row>
        <row r="56">
          <cell r="A56">
            <v>44504</v>
          </cell>
          <cell r="B56">
            <v>5.6672000000000002</v>
          </cell>
        </row>
        <row r="57">
          <cell r="A57">
            <v>44505</v>
          </cell>
          <cell r="B57">
            <v>5.5941999999999998</v>
          </cell>
        </row>
        <row r="58">
          <cell r="A58">
            <v>44506</v>
          </cell>
          <cell r="B58">
            <v>5.5454999999999997</v>
          </cell>
        </row>
        <row r="59">
          <cell r="A59">
            <v>44508</v>
          </cell>
          <cell r="B59">
            <v>5.5454999999999997</v>
          </cell>
        </row>
        <row r="60">
          <cell r="A60">
            <v>44509</v>
          </cell>
          <cell r="B60">
            <v>5.5627000000000004</v>
          </cell>
        </row>
        <row r="61">
          <cell r="A61">
            <v>44510</v>
          </cell>
          <cell r="B61">
            <v>5.4957000000000003</v>
          </cell>
        </row>
        <row r="62">
          <cell r="A62">
            <v>44511</v>
          </cell>
          <cell r="B62">
            <v>5.4589999999999996</v>
          </cell>
        </row>
        <row r="63">
          <cell r="A63">
            <v>44512</v>
          </cell>
          <cell r="B63">
            <v>5.4170999999999996</v>
          </cell>
        </row>
        <row r="64">
          <cell r="A64">
            <v>44513</v>
          </cell>
          <cell r="B64">
            <v>5.4199000000000002</v>
          </cell>
        </row>
        <row r="65">
          <cell r="A65">
            <v>44516</v>
          </cell>
          <cell r="B65">
            <v>5.4199000000000002</v>
          </cell>
        </row>
        <row r="66">
          <cell r="A66">
            <v>44517</v>
          </cell>
          <cell r="B66">
            <v>5.4771999999999998</v>
          </cell>
        </row>
        <row r="67">
          <cell r="A67">
            <v>44518</v>
          </cell>
          <cell r="B67">
            <v>5.4992999999999999</v>
          </cell>
        </row>
        <row r="68">
          <cell r="A68">
            <v>44519</v>
          </cell>
          <cell r="B68">
            <v>5.5469999999999997</v>
          </cell>
        </row>
        <row r="69">
          <cell r="A69">
            <v>44520</v>
          </cell>
          <cell r="B69">
            <v>5.5583999999999998</v>
          </cell>
        </row>
        <row r="70">
          <cell r="A70">
            <v>44522</v>
          </cell>
          <cell r="B70">
            <v>5.5583999999999998</v>
          </cell>
        </row>
        <row r="71">
          <cell r="A71">
            <v>44523</v>
          </cell>
          <cell r="B71">
            <v>5.5841000000000003</v>
          </cell>
        </row>
        <row r="72">
          <cell r="A72">
            <v>44524</v>
          </cell>
          <cell r="B72">
            <v>5.6456</v>
          </cell>
        </row>
        <row r="73">
          <cell r="A73">
            <v>44525</v>
          </cell>
          <cell r="B73">
            <v>5.6026999999999996</v>
          </cell>
        </row>
        <row r="74">
          <cell r="A74">
            <v>44526</v>
          </cell>
          <cell r="B74">
            <v>5.5739999999999998</v>
          </cell>
        </row>
        <row r="75">
          <cell r="A75">
            <v>44527</v>
          </cell>
          <cell r="B75">
            <v>5.5865</v>
          </cell>
        </row>
        <row r="76">
          <cell r="A76">
            <v>44529</v>
          </cell>
          <cell r="B76">
            <v>5.5865</v>
          </cell>
        </row>
        <row r="77">
          <cell r="A77">
            <v>44530</v>
          </cell>
          <cell r="B77">
            <v>5.6117999999999997</v>
          </cell>
        </row>
        <row r="78">
          <cell r="A78">
            <v>44531</v>
          </cell>
          <cell r="B78">
            <v>5.6199000000000003</v>
          </cell>
        </row>
        <row r="79">
          <cell r="A79">
            <v>44532</v>
          </cell>
          <cell r="B79">
            <v>5.6167999999999996</v>
          </cell>
        </row>
        <row r="80">
          <cell r="A80">
            <v>44533</v>
          </cell>
          <cell r="B80">
            <v>5.6345000000000001</v>
          </cell>
        </row>
        <row r="81">
          <cell r="A81">
            <v>44534</v>
          </cell>
          <cell r="B81">
            <v>5.6432000000000002</v>
          </cell>
        </row>
        <row r="82">
          <cell r="A82">
            <v>44536</v>
          </cell>
          <cell r="B82">
            <v>5.6432000000000002</v>
          </cell>
        </row>
        <row r="83">
          <cell r="A83">
            <v>44537</v>
          </cell>
          <cell r="B83">
            <v>5.6877000000000004</v>
          </cell>
        </row>
        <row r="84">
          <cell r="A84">
            <v>44538</v>
          </cell>
          <cell r="B84">
            <v>5.6410999999999998</v>
          </cell>
        </row>
        <row r="85">
          <cell r="A85">
            <v>44539</v>
          </cell>
          <cell r="B85">
            <v>5.5778999999999996</v>
          </cell>
        </row>
        <row r="86">
          <cell r="A86">
            <v>44540</v>
          </cell>
          <cell r="B86">
            <v>5.5564</v>
          </cell>
        </row>
        <row r="87">
          <cell r="A87">
            <v>44541</v>
          </cell>
          <cell r="B87">
            <v>5.5930999999999997</v>
          </cell>
        </row>
        <row r="88">
          <cell r="A88">
            <v>44543</v>
          </cell>
          <cell r="B88">
            <v>5.5930999999999997</v>
          </cell>
        </row>
        <row r="89">
          <cell r="A89">
            <v>44544</v>
          </cell>
          <cell r="B89">
            <v>5.6356999999999999</v>
          </cell>
        </row>
        <row r="90">
          <cell r="A90">
            <v>44545</v>
          </cell>
          <cell r="B90">
            <v>5.6460999999999997</v>
          </cell>
        </row>
        <row r="91">
          <cell r="A91">
            <v>44546</v>
          </cell>
          <cell r="B91">
            <v>5.7126999999999999</v>
          </cell>
        </row>
        <row r="92">
          <cell r="A92">
            <v>44547</v>
          </cell>
          <cell r="B92">
            <v>5.6962999999999999</v>
          </cell>
        </row>
        <row r="93">
          <cell r="A93">
            <v>44548</v>
          </cell>
          <cell r="B93">
            <v>5.6959</v>
          </cell>
        </row>
        <row r="94">
          <cell r="A94">
            <v>44550</v>
          </cell>
          <cell r="B94">
            <v>5.6959</v>
          </cell>
        </row>
        <row r="95">
          <cell r="A95">
            <v>44551</v>
          </cell>
          <cell r="B95">
            <v>5.7054999999999998</v>
          </cell>
        </row>
        <row r="96">
          <cell r="A96">
            <v>44552</v>
          </cell>
          <cell r="B96">
            <v>5.7371999999999996</v>
          </cell>
        </row>
        <row r="97">
          <cell r="A97">
            <v>44553</v>
          </cell>
          <cell r="B97">
            <v>5.7201000000000004</v>
          </cell>
        </row>
        <row r="98">
          <cell r="A98">
            <v>44554</v>
          </cell>
          <cell r="B98">
            <v>5.6909999999999998</v>
          </cell>
        </row>
        <row r="99">
          <cell r="A99">
            <v>44555</v>
          </cell>
          <cell r="B99">
            <v>5.6590999999999996</v>
          </cell>
        </row>
        <row r="100">
          <cell r="A100">
            <v>44557</v>
          </cell>
          <cell r="B100">
            <v>5.6590999999999996</v>
          </cell>
        </row>
        <row r="101">
          <cell r="A101">
            <v>44558</v>
          </cell>
          <cell r="B101">
            <v>5.665</v>
          </cell>
        </row>
        <row r="102">
          <cell r="A102">
            <v>44559</v>
          </cell>
          <cell r="B102">
            <v>5.6437999999999997</v>
          </cell>
        </row>
        <row r="103">
          <cell r="A103">
            <v>44560</v>
          </cell>
          <cell r="B103">
            <v>5.6619000000000002</v>
          </cell>
        </row>
        <row r="104">
          <cell r="A104">
            <v>44561</v>
          </cell>
          <cell r="B104">
            <v>5.5804999999999998</v>
          </cell>
        </row>
        <row r="105">
          <cell r="A105">
            <v>44562</v>
          </cell>
          <cell r="B105">
            <v>5.5804999999999998</v>
          </cell>
        </row>
        <row r="106">
          <cell r="A106">
            <v>44564</v>
          </cell>
          <cell r="B106">
            <v>5.5804999999999998</v>
          </cell>
        </row>
        <row r="107">
          <cell r="A107">
            <v>44565</v>
          </cell>
          <cell r="B107">
            <v>5.6308999999999996</v>
          </cell>
        </row>
        <row r="108">
          <cell r="A108">
            <v>44566</v>
          </cell>
          <cell r="B108">
            <v>5.6776</v>
          </cell>
        </row>
        <row r="109">
          <cell r="A109">
            <v>44567</v>
          </cell>
          <cell r="B109">
            <v>5.6627999999999998</v>
          </cell>
        </row>
        <row r="110">
          <cell r="A110">
            <v>44568</v>
          </cell>
          <cell r="B110">
            <v>5.7042000000000002</v>
          </cell>
        </row>
        <row r="111">
          <cell r="A111">
            <v>44569</v>
          </cell>
          <cell r="B111">
            <v>5.6753</v>
          </cell>
        </row>
        <row r="112">
          <cell r="A112">
            <v>44571</v>
          </cell>
          <cell r="B112">
            <v>5.6753</v>
          </cell>
        </row>
        <row r="113">
          <cell r="A113">
            <v>44572</v>
          </cell>
          <cell r="B113">
            <v>5.6736000000000004</v>
          </cell>
        </row>
        <row r="114">
          <cell r="A114">
            <v>44573</v>
          </cell>
          <cell r="B114">
            <v>5.6351000000000004</v>
          </cell>
        </row>
        <row r="115">
          <cell r="A115">
            <v>44574</v>
          </cell>
          <cell r="B115">
            <v>5.5610999999999997</v>
          </cell>
        </row>
        <row r="116">
          <cell r="A116">
            <v>44575</v>
          </cell>
          <cell r="B116">
            <v>5.5246000000000004</v>
          </cell>
        </row>
        <row r="117">
          <cell r="A117">
            <v>44576</v>
          </cell>
          <cell r="B117">
            <v>5.5349000000000004</v>
          </cell>
        </row>
        <row r="118">
          <cell r="A118">
            <v>44578</v>
          </cell>
          <cell r="B118">
            <v>5.5349000000000004</v>
          </cell>
        </row>
        <row r="119">
          <cell r="A119">
            <v>44579</v>
          </cell>
          <cell r="B119">
            <v>5.5057999999999998</v>
          </cell>
        </row>
        <row r="120">
          <cell r="A120">
            <v>44580</v>
          </cell>
          <cell r="B120">
            <v>5.5213000000000001</v>
          </cell>
        </row>
        <row r="121">
          <cell r="A121">
            <v>44581</v>
          </cell>
          <cell r="B121">
            <v>5.4977999999999998</v>
          </cell>
        </row>
        <row r="122">
          <cell r="A122">
            <v>44582</v>
          </cell>
          <cell r="B122">
            <v>5.4165999999999999</v>
          </cell>
        </row>
        <row r="123">
          <cell r="A123">
            <v>44583</v>
          </cell>
          <cell r="B123">
            <v>5.4401000000000002</v>
          </cell>
        </row>
        <row r="124">
          <cell r="A124">
            <v>44585</v>
          </cell>
          <cell r="B124">
            <v>5.4401000000000002</v>
          </cell>
        </row>
        <row r="125">
          <cell r="A125">
            <v>44586</v>
          </cell>
          <cell r="B125">
            <v>5.4909999999999997</v>
          </cell>
        </row>
        <row r="126">
          <cell r="A126">
            <v>44587</v>
          </cell>
          <cell r="B126">
            <v>5.4970999999999997</v>
          </cell>
        </row>
        <row r="127">
          <cell r="A127">
            <v>44588</v>
          </cell>
          <cell r="B127">
            <v>5.4324000000000003</v>
          </cell>
        </row>
        <row r="128">
          <cell r="A128">
            <v>44589</v>
          </cell>
          <cell r="B128">
            <v>5.3811999999999998</v>
          </cell>
        </row>
        <row r="129">
          <cell r="A129">
            <v>44590</v>
          </cell>
          <cell r="B129">
            <v>5.3954000000000004</v>
          </cell>
        </row>
        <row r="130">
          <cell r="A130">
            <v>44592</v>
          </cell>
          <cell r="B130">
            <v>5.3954000000000004</v>
          </cell>
        </row>
        <row r="131">
          <cell r="A131">
            <v>44593</v>
          </cell>
          <cell r="B131">
            <v>5.3574000000000002</v>
          </cell>
        </row>
        <row r="132">
          <cell r="A132">
            <v>44594</v>
          </cell>
          <cell r="B132">
            <v>5.2809999999999997</v>
          </cell>
        </row>
        <row r="133">
          <cell r="A133">
            <v>44595</v>
          </cell>
          <cell r="B133">
            <v>5.2956000000000003</v>
          </cell>
        </row>
        <row r="134">
          <cell r="A134">
            <v>44596</v>
          </cell>
          <cell r="B134">
            <v>5.3025000000000002</v>
          </cell>
        </row>
        <row r="135">
          <cell r="A135">
            <v>44597</v>
          </cell>
          <cell r="B135">
            <v>5.3284000000000002</v>
          </cell>
        </row>
        <row r="136">
          <cell r="A136">
            <v>44599</v>
          </cell>
          <cell r="B136">
            <v>5.3284000000000002</v>
          </cell>
        </row>
        <row r="137">
          <cell r="A137">
            <v>44600</v>
          </cell>
          <cell r="B137">
            <v>5.2912999999999997</v>
          </cell>
        </row>
        <row r="138">
          <cell r="A138">
            <v>44601</v>
          </cell>
          <cell r="B138">
            <v>5.2698999999999998</v>
          </cell>
        </row>
        <row r="139">
          <cell r="A139">
            <v>44602</v>
          </cell>
          <cell r="B139">
            <v>5.2735000000000003</v>
          </cell>
        </row>
        <row r="140">
          <cell r="A140">
            <v>44603</v>
          </cell>
          <cell r="B140">
            <v>5.2100999999999997</v>
          </cell>
        </row>
        <row r="141">
          <cell r="A141">
            <v>44604</v>
          </cell>
          <cell r="B141">
            <v>5.1986999999999997</v>
          </cell>
        </row>
        <row r="142">
          <cell r="A142">
            <v>44606</v>
          </cell>
          <cell r="B142">
            <v>5.1986999999999997</v>
          </cell>
        </row>
        <row r="143">
          <cell r="A143">
            <v>44607</v>
          </cell>
          <cell r="B143">
            <v>5.2106000000000003</v>
          </cell>
        </row>
        <row r="144">
          <cell r="A144">
            <v>44608</v>
          </cell>
          <cell r="B144">
            <v>5.1881000000000004</v>
          </cell>
        </row>
        <row r="145">
          <cell r="A145">
            <v>44609</v>
          </cell>
          <cell r="B145">
            <v>5.1630000000000003</v>
          </cell>
        </row>
        <row r="146">
          <cell r="A146">
            <v>44610</v>
          </cell>
          <cell r="B146">
            <v>5.1565000000000003</v>
          </cell>
        </row>
        <row r="147">
          <cell r="A147">
            <v>44611</v>
          </cell>
          <cell r="B147">
            <v>5.1338999999999997</v>
          </cell>
        </row>
        <row r="148">
          <cell r="A148">
            <v>44613</v>
          </cell>
          <cell r="B148">
            <v>5.1338999999999997</v>
          </cell>
        </row>
        <row r="149">
          <cell r="A149">
            <v>44614</v>
          </cell>
          <cell r="B149">
            <v>5.0997000000000003</v>
          </cell>
        </row>
        <row r="150">
          <cell r="A150">
            <v>44615</v>
          </cell>
          <cell r="B150">
            <v>5.0610999999999997</v>
          </cell>
        </row>
        <row r="151">
          <cell r="A151">
            <v>44616</v>
          </cell>
          <cell r="B151">
            <v>5.0143000000000004</v>
          </cell>
        </row>
        <row r="152">
          <cell r="A152">
            <v>44617</v>
          </cell>
          <cell r="B152">
            <v>5.1173999999999999</v>
          </cell>
        </row>
        <row r="153">
          <cell r="A153">
            <v>44618</v>
          </cell>
          <cell r="B153">
            <v>5.1394000000000002</v>
          </cell>
        </row>
        <row r="154">
          <cell r="A154">
            <v>44622</v>
          </cell>
          <cell r="B154">
            <v>5.1394000000000002</v>
          </cell>
        </row>
        <row r="155">
          <cell r="A155">
            <v>44623</v>
          </cell>
          <cell r="B155">
            <v>5.1346999999999996</v>
          </cell>
        </row>
        <row r="156">
          <cell r="A156">
            <v>44624</v>
          </cell>
          <cell r="B156">
            <v>5.0479000000000003</v>
          </cell>
        </row>
        <row r="157">
          <cell r="A157">
            <v>44625</v>
          </cell>
          <cell r="B157">
            <v>5.0758000000000001</v>
          </cell>
        </row>
        <row r="158">
          <cell r="A158">
            <v>44627</v>
          </cell>
          <cell r="B158">
            <v>5.0758000000000001</v>
          </cell>
        </row>
        <row r="159">
          <cell r="A159">
            <v>44628</v>
          </cell>
          <cell r="B159">
            <v>5.0579000000000001</v>
          </cell>
        </row>
        <row r="160">
          <cell r="A160">
            <v>44629</v>
          </cell>
          <cell r="B160">
            <v>5.0903</v>
          </cell>
        </row>
        <row r="161">
          <cell r="A161">
            <v>44630</v>
          </cell>
          <cell r="B161">
            <v>5.0094000000000003</v>
          </cell>
        </row>
        <row r="162">
          <cell r="A162">
            <v>44631</v>
          </cell>
          <cell r="B162">
            <v>5.0513000000000003</v>
          </cell>
        </row>
        <row r="163">
          <cell r="A163">
            <v>44632</v>
          </cell>
          <cell r="B163">
            <v>5.0255000000000001</v>
          </cell>
        </row>
        <row r="164">
          <cell r="A164">
            <v>44634</v>
          </cell>
          <cell r="B164">
            <v>5.0255000000000001</v>
          </cell>
        </row>
        <row r="165">
          <cell r="A165">
            <v>44635</v>
          </cell>
          <cell r="B165">
            <v>5.0647000000000002</v>
          </cell>
        </row>
        <row r="166">
          <cell r="A166">
            <v>44636</v>
          </cell>
          <cell r="B166">
            <v>5.1314000000000002</v>
          </cell>
        </row>
        <row r="167">
          <cell r="A167">
            <v>44637</v>
          </cell>
          <cell r="B167">
            <v>5.1287000000000003</v>
          </cell>
        </row>
        <row r="168">
          <cell r="A168">
            <v>44638</v>
          </cell>
          <cell r="B168">
            <v>5.0763999999999996</v>
          </cell>
        </row>
        <row r="169">
          <cell r="A169">
            <v>44639</v>
          </cell>
          <cell r="B169">
            <v>5.0411000000000001</v>
          </cell>
        </row>
        <row r="170">
          <cell r="A170">
            <v>44641</v>
          </cell>
          <cell r="B170">
            <v>5.0411000000000001</v>
          </cell>
        </row>
        <row r="171">
          <cell r="A171">
            <v>44642</v>
          </cell>
          <cell r="B171">
            <v>4.9665999999999997</v>
          </cell>
        </row>
        <row r="172">
          <cell r="A172">
            <v>44643</v>
          </cell>
          <cell r="B172">
            <v>4.9207999999999998</v>
          </cell>
        </row>
        <row r="173">
          <cell r="A173">
            <v>44644</v>
          </cell>
          <cell r="B173">
            <v>4.8704000000000001</v>
          </cell>
        </row>
        <row r="174">
          <cell r="A174">
            <v>44645</v>
          </cell>
          <cell r="B174">
            <v>4.8067000000000002</v>
          </cell>
        </row>
        <row r="175">
          <cell r="A175">
            <v>44646</v>
          </cell>
          <cell r="B175">
            <v>4.7782</v>
          </cell>
        </row>
        <row r="176">
          <cell r="A176">
            <v>44648</v>
          </cell>
          <cell r="B176">
            <v>4.7782</v>
          </cell>
        </row>
        <row r="177">
          <cell r="A177">
            <v>44649</v>
          </cell>
          <cell r="B177">
            <v>4.7904999999999998</v>
          </cell>
        </row>
        <row r="178">
          <cell r="A178">
            <v>44650</v>
          </cell>
          <cell r="B178">
            <v>4.7485999999999997</v>
          </cell>
        </row>
        <row r="179">
          <cell r="A179">
            <v>44651</v>
          </cell>
          <cell r="B179">
            <v>4.7496999999999998</v>
          </cell>
        </row>
        <row r="180">
          <cell r="A180">
            <v>44652</v>
          </cell>
          <cell r="B180">
            <v>4.7378</v>
          </cell>
        </row>
        <row r="181">
          <cell r="A181">
            <v>44653</v>
          </cell>
          <cell r="B181">
            <v>4.6984000000000004</v>
          </cell>
        </row>
        <row r="182">
          <cell r="A182">
            <v>44655</v>
          </cell>
          <cell r="B182">
            <v>4.6984000000000004</v>
          </cell>
        </row>
        <row r="183">
          <cell r="A183">
            <v>44656</v>
          </cell>
          <cell r="B183">
            <v>4.6174999999999997</v>
          </cell>
        </row>
        <row r="184">
          <cell r="A184">
            <v>44657</v>
          </cell>
          <cell r="B184">
            <v>4.6399999999999997</v>
          </cell>
        </row>
        <row r="185">
          <cell r="A185">
            <v>44658</v>
          </cell>
          <cell r="B185">
            <v>4.6966999999999999</v>
          </cell>
        </row>
        <row r="186">
          <cell r="A186">
            <v>44659</v>
          </cell>
          <cell r="B186">
            <v>4.7422000000000004</v>
          </cell>
        </row>
        <row r="187">
          <cell r="A187">
            <v>44660</v>
          </cell>
          <cell r="B187">
            <v>4.7512999999999996</v>
          </cell>
        </row>
        <row r="188">
          <cell r="A188">
            <v>44662</v>
          </cell>
          <cell r="B188">
            <v>4.7512999999999996</v>
          </cell>
        </row>
        <row r="189">
          <cell r="A189">
            <v>44663</v>
          </cell>
          <cell r="B189">
            <v>4.7024999999999997</v>
          </cell>
        </row>
        <row r="190">
          <cell r="A190">
            <v>44664</v>
          </cell>
          <cell r="B190">
            <v>4.6482999999999999</v>
          </cell>
        </row>
        <row r="191">
          <cell r="A191">
            <v>44665</v>
          </cell>
          <cell r="B191">
            <v>4.6810999999999998</v>
          </cell>
        </row>
        <row r="192">
          <cell r="A192">
            <v>44666</v>
          </cell>
          <cell r="B192">
            <v>4.7157999999999998</v>
          </cell>
        </row>
        <row r="193">
          <cell r="A193">
            <v>44669</v>
          </cell>
          <cell r="B193">
            <v>4.7157999999999998</v>
          </cell>
        </row>
        <row r="194">
          <cell r="A194">
            <v>44670</v>
          </cell>
          <cell r="B194">
            <v>4.6745999999999999</v>
          </cell>
        </row>
        <row r="195">
          <cell r="A195">
            <v>44671</v>
          </cell>
          <cell r="B195">
            <v>4.6664000000000003</v>
          </cell>
        </row>
        <row r="196">
          <cell r="A196">
            <v>44672</v>
          </cell>
          <cell r="B196">
            <v>4.6397000000000004</v>
          </cell>
        </row>
        <row r="197">
          <cell r="A197">
            <v>44673</v>
          </cell>
          <cell r="B197">
            <v>4.6397000000000004</v>
          </cell>
        </row>
        <row r="198">
          <cell r="A198">
            <v>44674</v>
          </cell>
          <cell r="B198">
            <v>4.7325999999999997</v>
          </cell>
        </row>
        <row r="199">
          <cell r="A199">
            <v>44676</v>
          </cell>
          <cell r="B199">
            <v>4.7325999999999997</v>
          </cell>
        </row>
        <row r="200">
          <cell r="A200">
            <v>44677</v>
          </cell>
          <cell r="B200">
            <v>4.8818000000000001</v>
          </cell>
        </row>
        <row r="201">
          <cell r="A201">
            <v>44678</v>
          </cell>
          <cell r="B201">
            <v>4.9665999999999997</v>
          </cell>
        </row>
        <row r="202">
          <cell r="A202">
            <v>44679</v>
          </cell>
          <cell r="B202">
            <v>5.0167000000000002</v>
          </cell>
        </row>
        <row r="203">
          <cell r="A203">
            <v>44680</v>
          </cell>
          <cell r="B203">
            <v>5.0110000000000001</v>
          </cell>
        </row>
        <row r="204">
          <cell r="A204">
            <v>44681</v>
          </cell>
          <cell r="B204">
            <v>4.9191000000000003</v>
          </cell>
        </row>
        <row r="205">
          <cell r="A205">
            <v>44683</v>
          </cell>
          <cell r="B205">
            <v>4.9191000000000003</v>
          </cell>
        </row>
        <row r="206">
          <cell r="A206">
            <v>44684</v>
          </cell>
          <cell r="B206">
            <v>5.0266000000000002</v>
          </cell>
        </row>
        <row r="207">
          <cell r="A207">
            <v>44685</v>
          </cell>
          <cell r="B207">
            <v>5.0167000000000002</v>
          </cell>
        </row>
        <row r="208">
          <cell r="A208">
            <v>44686</v>
          </cell>
          <cell r="B208">
            <v>5.0092999999999996</v>
          </cell>
        </row>
        <row r="209">
          <cell r="A209">
            <v>44687</v>
          </cell>
          <cell r="B209">
            <v>5.0050999999999997</v>
          </cell>
        </row>
        <row r="210">
          <cell r="A210">
            <v>44688</v>
          </cell>
          <cell r="B210">
            <v>5.0750000000000002</v>
          </cell>
        </row>
        <row r="211">
          <cell r="A211">
            <v>44690</v>
          </cell>
          <cell r="B211">
            <v>5.0750000000000002</v>
          </cell>
        </row>
        <row r="212">
          <cell r="A212">
            <v>44691</v>
          </cell>
          <cell r="B212">
            <v>5.1340000000000003</v>
          </cell>
        </row>
        <row r="213">
          <cell r="A213">
            <v>44692</v>
          </cell>
          <cell r="B213">
            <v>5.1390000000000002</v>
          </cell>
        </row>
        <row r="214">
          <cell r="A214">
            <v>44693</v>
          </cell>
          <cell r="B214">
            <v>5.1243999999999996</v>
          </cell>
        </row>
        <row r="215">
          <cell r="A215">
            <v>44694</v>
          </cell>
          <cell r="B215">
            <v>5.1482000000000001</v>
          </cell>
        </row>
        <row r="216">
          <cell r="A216">
            <v>44695</v>
          </cell>
          <cell r="B216">
            <v>5.1074999999999999</v>
          </cell>
        </row>
        <row r="217">
          <cell r="A217">
            <v>44697</v>
          </cell>
          <cell r="B217">
            <v>5.1074999999999999</v>
          </cell>
        </row>
        <row r="218">
          <cell r="A218">
            <v>44698</v>
          </cell>
          <cell r="B218">
            <v>5.0666000000000002</v>
          </cell>
        </row>
        <row r="219">
          <cell r="A219">
            <v>44699</v>
          </cell>
          <cell r="B219">
            <v>4.9676</v>
          </cell>
        </row>
        <row r="220">
          <cell r="A220">
            <v>44700</v>
          </cell>
          <cell r="B220">
            <v>4.9592000000000001</v>
          </cell>
        </row>
        <row r="221">
          <cell r="A221">
            <v>44701</v>
          </cell>
          <cell r="B221">
            <v>4.9198000000000004</v>
          </cell>
        </row>
        <row r="222">
          <cell r="A222">
            <v>44702</v>
          </cell>
          <cell r="B222">
            <v>4.8776999999999999</v>
          </cell>
        </row>
        <row r="223">
          <cell r="A223">
            <v>44704</v>
          </cell>
          <cell r="B223">
            <v>4.8776999999999999</v>
          </cell>
        </row>
        <row r="224">
          <cell r="A224">
            <v>44705</v>
          </cell>
          <cell r="B224">
            <v>4.7972999999999999</v>
          </cell>
        </row>
        <row r="225">
          <cell r="A225">
            <v>44706</v>
          </cell>
          <cell r="B225">
            <v>4.8106</v>
          </cell>
        </row>
        <row r="226">
          <cell r="A226">
            <v>44707</v>
          </cell>
          <cell r="B226">
            <v>4.8358999999999996</v>
          </cell>
        </row>
        <row r="227">
          <cell r="A227">
            <v>44708</v>
          </cell>
          <cell r="B227">
            <v>4.7967000000000004</v>
          </cell>
        </row>
        <row r="228">
          <cell r="A228">
            <v>44709</v>
          </cell>
          <cell r="B228">
            <v>4.7434000000000003</v>
          </cell>
        </row>
        <row r="229">
          <cell r="A229">
            <v>44711</v>
          </cell>
          <cell r="B229">
            <v>4.7434000000000003</v>
          </cell>
        </row>
        <row r="230">
          <cell r="A230">
            <v>44712</v>
          </cell>
          <cell r="B230">
            <v>4.7215999999999996</v>
          </cell>
        </row>
        <row r="231">
          <cell r="A231">
            <v>44713</v>
          </cell>
          <cell r="B231">
            <v>4.7289000000000003</v>
          </cell>
        </row>
        <row r="232">
          <cell r="A232">
            <v>44714</v>
          </cell>
          <cell r="B232">
            <v>4.7765000000000004</v>
          </cell>
        </row>
        <row r="233">
          <cell r="A233">
            <v>44715</v>
          </cell>
          <cell r="B233">
            <v>4.7878999999999996</v>
          </cell>
        </row>
        <row r="234">
          <cell r="A234">
            <v>44716</v>
          </cell>
          <cell r="B234">
            <v>4.7956000000000003</v>
          </cell>
        </row>
        <row r="235">
          <cell r="A235">
            <v>44718</v>
          </cell>
          <cell r="B235">
            <v>4.7956000000000003</v>
          </cell>
        </row>
        <row r="236">
          <cell r="A236">
            <v>44719</v>
          </cell>
          <cell r="B236">
            <v>4.7839</v>
          </cell>
        </row>
        <row r="237">
          <cell r="A237">
            <v>44720</v>
          </cell>
          <cell r="B237">
            <v>4.8909000000000002</v>
          </cell>
        </row>
        <row r="238">
          <cell r="A238">
            <v>44721</v>
          </cell>
          <cell r="B238">
            <v>4.8711000000000002</v>
          </cell>
        </row>
        <row r="239">
          <cell r="A239">
            <v>44722</v>
          </cell>
          <cell r="B239">
            <v>4.8951000000000002</v>
          </cell>
        </row>
        <row r="240">
          <cell r="A240">
            <v>44723</v>
          </cell>
          <cell r="B240">
            <v>4.9836</v>
          </cell>
        </row>
        <row r="241">
          <cell r="A241">
            <v>44725</v>
          </cell>
          <cell r="B241">
            <v>4.9836</v>
          </cell>
        </row>
        <row r="242">
          <cell r="A242">
            <v>44726</v>
          </cell>
          <cell r="B242">
            <v>5.1032999999999999</v>
          </cell>
        </row>
        <row r="243">
          <cell r="A243">
            <v>44727</v>
          </cell>
          <cell r="B243">
            <v>5.1203000000000003</v>
          </cell>
        </row>
        <row r="244">
          <cell r="A244">
            <v>44728</v>
          </cell>
          <cell r="B244">
            <v>5.1119000000000003</v>
          </cell>
        </row>
        <row r="245">
          <cell r="A245">
            <v>44729</v>
          </cell>
          <cell r="B245">
            <v>5.1119000000000003</v>
          </cell>
        </row>
        <row r="246">
          <cell r="A246">
            <v>44730</v>
          </cell>
          <cell r="B246">
            <v>5.1313000000000004</v>
          </cell>
        </row>
        <row r="247">
          <cell r="A247">
            <v>44732</v>
          </cell>
          <cell r="B247">
            <v>5.1313000000000004</v>
          </cell>
        </row>
        <row r="248">
          <cell r="A248">
            <v>44733</v>
          </cell>
          <cell r="B248">
            <v>5.1641000000000004</v>
          </cell>
        </row>
        <row r="249">
          <cell r="A249">
            <v>44734</v>
          </cell>
          <cell r="B249">
            <v>5.1462000000000003</v>
          </cell>
        </row>
        <row r="250">
          <cell r="A250">
            <v>44735</v>
          </cell>
          <cell r="B250">
            <v>5.1509</v>
          </cell>
        </row>
        <row r="251">
          <cell r="A251">
            <v>44736</v>
          </cell>
          <cell r="B251">
            <v>5.1833</v>
          </cell>
        </row>
        <row r="252">
          <cell r="A252">
            <v>44737</v>
          </cell>
          <cell r="B252">
            <v>5.2333999999999996</v>
          </cell>
        </row>
        <row r="253">
          <cell r="A253">
            <v>44739</v>
          </cell>
          <cell r="B253">
            <v>5.2333999999999996</v>
          </cell>
        </row>
        <row r="254">
          <cell r="A254">
            <v>44740</v>
          </cell>
          <cell r="B254">
            <v>5.2214</v>
          </cell>
        </row>
        <row r="255">
          <cell r="A255">
            <v>44741</v>
          </cell>
          <cell r="B255">
            <v>5.2179000000000002</v>
          </cell>
        </row>
        <row r="256">
          <cell r="A256">
            <v>44742</v>
          </cell>
          <cell r="B256">
            <v>5.2267999999999999</v>
          </cell>
        </row>
        <row r="257">
          <cell r="A257">
            <v>44743</v>
          </cell>
          <cell r="B257">
            <v>5.2380000000000004</v>
          </cell>
        </row>
        <row r="258">
          <cell r="A258">
            <v>44744</v>
          </cell>
          <cell r="B258">
            <v>5.3141999999999996</v>
          </cell>
        </row>
        <row r="259">
          <cell r="A259">
            <v>44746</v>
          </cell>
          <cell r="B259">
            <v>5.3141999999999996</v>
          </cell>
        </row>
        <row r="260">
          <cell r="A260">
            <v>44747</v>
          </cell>
          <cell r="B260">
            <v>5.3037999999999998</v>
          </cell>
        </row>
        <row r="261">
          <cell r="A261">
            <v>44748</v>
          </cell>
          <cell r="B261">
            <v>5.3898999999999999</v>
          </cell>
        </row>
        <row r="262">
          <cell r="A262">
            <v>44749</v>
          </cell>
          <cell r="B262">
            <v>5.4321000000000002</v>
          </cell>
        </row>
        <row r="263">
          <cell r="A263">
            <v>44750</v>
          </cell>
          <cell r="B263">
            <v>5.3639999999999999</v>
          </cell>
        </row>
        <row r="264">
          <cell r="A264">
            <v>44751</v>
          </cell>
          <cell r="B264">
            <v>5.3086000000000002</v>
          </cell>
        </row>
        <row r="265">
          <cell r="A265">
            <v>44753</v>
          </cell>
          <cell r="B265">
            <v>5.3086000000000002</v>
          </cell>
        </row>
        <row r="266">
          <cell r="A266">
            <v>44754</v>
          </cell>
          <cell r="B266">
            <v>5.3476999999999997</v>
          </cell>
        </row>
        <row r="267">
          <cell r="A267">
            <v>44755</v>
          </cell>
          <cell r="B267">
            <v>5.4119999999999999</v>
          </cell>
        </row>
        <row r="268">
          <cell r="A268">
            <v>44756</v>
          </cell>
          <cell r="B268">
            <v>5.3992000000000004</v>
          </cell>
        </row>
        <row r="269">
          <cell r="A269">
            <v>44757</v>
          </cell>
          <cell r="B269">
            <v>5.4568000000000003</v>
          </cell>
        </row>
        <row r="270">
          <cell r="A270">
            <v>44758</v>
          </cell>
          <cell r="B270">
            <v>5.4013999999999998</v>
          </cell>
        </row>
        <row r="271">
          <cell r="A271">
            <v>44760</v>
          </cell>
          <cell r="B271">
            <v>5.4013999999999998</v>
          </cell>
        </row>
        <row r="272">
          <cell r="A272">
            <v>44761</v>
          </cell>
          <cell r="B272">
            <v>5.3674999999999997</v>
          </cell>
        </row>
        <row r="273">
          <cell r="A273">
            <v>44762</v>
          </cell>
          <cell r="B273">
            <v>5.3903999999999996</v>
          </cell>
        </row>
        <row r="274">
          <cell r="A274">
            <v>44763</v>
          </cell>
          <cell r="B274">
            <v>5.4287999999999998</v>
          </cell>
        </row>
        <row r="275">
          <cell r="A275">
            <v>44764</v>
          </cell>
          <cell r="B275">
            <v>5.4749999999999996</v>
          </cell>
        </row>
        <row r="276">
          <cell r="A276">
            <v>44765</v>
          </cell>
          <cell r="B276">
            <v>5.4522000000000004</v>
          </cell>
        </row>
        <row r="277">
          <cell r="A277">
            <v>44767</v>
          </cell>
          <cell r="B277">
            <v>5.4522000000000004</v>
          </cell>
        </row>
        <row r="278">
          <cell r="A278">
            <v>44768</v>
          </cell>
          <cell r="B278">
            <v>5.4143999999999997</v>
          </cell>
        </row>
        <row r="279">
          <cell r="A279">
            <v>44769</v>
          </cell>
          <cell r="B279">
            <v>5.3608000000000002</v>
          </cell>
        </row>
        <row r="280">
          <cell r="A280">
            <v>44770</v>
          </cell>
          <cell r="B280">
            <v>5.3074000000000003</v>
          </cell>
        </row>
        <row r="281">
          <cell r="A281">
            <v>44771</v>
          </cell>
          <cell r="B281">
            <v>5.2149000000000001</v>
          </cell>
        </row>
        <row r="282">
          <cell r="A282">
            <v>44772</v>
          </cell>
          <cell r="B282">
            <v>5.1883999999999997</v>
          </cell>
        </row>
        <row r="283">
          <cell r="A283">
            <v>44774</v>
          </cell>
          <cell r="B283">
            <v>5.1883999999999997</v>
          </cell>
        </row>
        <row r="284">
          <cell r="A284">
            <v>44775</v>
          </cell>
          <cell r="B284">
            <v>5.1605999999999996</v>
          </cell>
        </row>
        <row r="285">
          <cell r="A285">
            <v>44776</v>
          </cell>
          <cell r="B285">
            <v>5.2328999999999999</v>
          </cell>
        </row>
        <row r="286">
          <cell r="A286">
            <v>44777</v>
          </cell>
          <cell r="B286">
            <v>5.2846000000000002</v>
          </cell>
        </row>
        <row r="287">
          <cell r="A287">
            <v>44778</v>
          </cell>
          <cell r="B287">
            <v>5.2408999999999999</v>
          </cell>
        </row>
        <row r="288">
          <cell r="A288">
            <v>44779</v>
          </cell>
          <cell r="B288">
            <v>5.2164999999999999</v>
          </cell>
        </row>
        <row r="289">
          <cell r="A289">
            <v>44781</v>
          </cell>
          <cell r="B289">
            <v>5.2164999999999999</v>
          </cell>
        </row>
        <row r="290">
          <cell r="A290">
            <v>44782</v>
          </cell>
          <cell r="B290">
            <v>5.1246999999999998</v>
          </cell>
        </row>
        <row r="291">
          <cell r="A291">
            <v>44783</v>
          </cell>
          <cell r="B291">
            <v>5.1223999999999998</v>
          </cell>
        </row>
        <row r="292">
          <cell r="A292">
            <v>44784</v>
          </cell>
          <cell r="B292">
            <v>5.0496999999999996</v>
          </cell>
        </row>
        <row r="293">
          <cell r="A293">
            <v>44785</v>
          </cell>
          <cell r="B293">
            <v>5.1127000000000002</v>
          </cell>
        </row>
        <row r="294">
          <cell r="A294">
            <v>44786</v>
          </cell>
          <cell r="B294">
            <v>5.1022999999999996</v>
          </cell>
        </row>
        <row r="295">
          <cell r="A295">
            <v>44788</v>
          </cell>
          <cell r="B295">
            <v>5.1022999999999996</v>
          </cell>
        </row>
        <row r="296">
          <cell r="A296">
            <v>44789</v>
          </cell>
          <cell r="B296">
            <v>5.0925000000000002</v>
          </cell>
        </row>
        <row r="297">
          <cell r="A297">
            <v>44790</v>
          </cell>
          <cell r="B297">
            <v>5.1340000000000003</v>
          </cell>
        </row>
        <row r="298">
          <cell r="A298">
            <v>44791</v>
          </cell>
          <cell r="B298">
            <v>5.1783999999999999</v>
          </cell>
        </row>
        <row r="299">
          <cell r="A299">
            <v>44792</v>
          </cell>
          <cell r="B299">
            <v>5.1772999999999998</v>
          </cell>
        </row>
        <row r="300">
          <cell r="A300">
            <v>44793</v>
          </cell>
          <cell r="B300">
            <v>5.1961000000000004</v>
          </cell>
        </row>
        <row r="301">
          <cell r="A301">
            <v>44795</v>
          </cell>
          <cell r="B301">
            <v>5.1961000000000004</v>
          </cell>
        </row>
        <row r="302">
          <cell r="A302">
            <v>44796</v>
          </cell>
          <cell r="B302">
            <v>5.1708999999999996</v>
          </cell>
        </row>
        <row r="303">
          <cell r="A303">
            <v>44797</v>
          </cell>
          <cell r="B303">
            <v>5.1029999999999998</v>
          </cell>
        </row>
        <row r="304">
          <cell r="A304">
            <v>44798</v>
          </cell>
          <cell r="B304">
            <v>5.1050000000000004</v>
          </cell>
        </row>
        <row r="305">
          <cell r="A305">
            <v>44799</v>
          </cell>
          <cell r="B305">
            <v>5.1173000000000002</v>
          </cell>
        </row>
        <row r="306">
          <cell r="A306">
            <v>44800</v>
          </cell>
          <cell r="B306">
            <v>5.0903</v>
          </cell>
        </row>
        <row r="307">
          <cell r="A307">
            <v>44802</v>
          </cell>
          <cell r="B307">
            <v>5.0903</v>
          </cell>
        </row>
        <row r="308">
          <cell r="A308">
            <v>44803</v>
          </cell>
          <cell r="B308">
            <v>5.0427999999999997</v>
          </cell>
        </row>
        <row r="309">
          <cell r="A309">
            <v>44804</v>
          </cell>
          <cell r="B309">
            <v>5.0617000000000001</v>
          </cell>
        </row>
        <row r="310">
          <cell r="A310">
            <v>44805</v>
          </cell>
          <cell r="B310">
            <v>5.1790000000000003</v>
          </cell>
        </row>
        <row r="311">
          <cell r="A311">
            <v>44806</v>
          </cell>
          <cell r="B311">
            <v>5.2007000000000003</v>
          </cell>
        </row>
        <row r="312">
          <cell r="A312">
            <v>44807</v>
          </cell>
          <cell r="B312">
            <v>5.1878000000000002</v>
          </cell>
        </row>
        <row r="313">
          <cell r="A313">
            <v>44809</v>
          </cell>
          <cell r="B313">
            <v>5.1878000000000002</v>
          </cell>
        </row>
        <row r="314">
          <cell r="A314">
            <v>44810</v>
          </cell>
          <cell r="B314">
            <v>5.1685999999999996</v>
          </cell>
        </row>
        <row r="315">
          <cell r="A315">
            <v>44811</v>
          </cell>
          <cell r="B315">
            <v>5.2228000000000003</v>
          </cell>
        </row>
        <row r="316">
          <cell r="A316">
            <v>44812</v>
          </cell>
          <cell r="B316">
            <v>5.2228000000000003</v>
          </cell>
        </row>
        <row r="317">
          <cell r="A317">
            <v>44813</v>
          </cell>
          <cell r="B317">
            <v>5.2154999999999996</v>
          </cell>
        </row>
        <row r="318">
          <cell r="A318">
            <v>44814</v>
          </cell>
          <cell r="B318">
            <v>5.1632999999999996</v>
          </cell>
        </row>
        <row r="319">
          <cell r="A319">
            <v>44816</v>
          </cell>
          <cell r="B319">
            <v>5.1632999999999996</v>
          </cell>
        </row>
        <row r="320">
          <cell r="A320">
            <v>44817</v>
          </cell>
          <cell r="B320">
            <v>5.1182999999999996</v>
          </cell>
        </row>
        <row r="321">
          <cell r="A321">
            <v>44818</v>
          </cell>
          <cell r="B321">
            <v>5.1794000000000002</v>
          </cell>
        </row>
        <row r="322">
          <cell r="A322">
            <v>44819</v>
          </cell>
          <cell r="B322">
            <v>5.1773999999999996</v>
          </cell>
        </row>
        <row r="323">
          <cell r="A323">
            <v>44820</v>
          </cell>
          <cell r="B323">
            <v>5.2210999999999999</v>
          </cell>
        </row>
        <row r="324">
          <cell r="A324">
            <v>44821</v>
          </cell>
          <cell r="B324">
            <v>5.2881999999999998</v>
          </cell>
        </row>
        <row r="325">
          <cell r="A325">
            <v>44823</v>
          </cell>
          <cell r="B325">
            <v>5.2881999999999998</v>
          </cell>
        </row>
        <row r="326">
          <cell r="A326">
            <v>44824</v>
          </cell>
          <cell r="B326">
            <v>5.2366999999999999</v>
          </cell>
        </row>
        <row r="327">
          <cell r="A327">
            <v>44825</v>
          </cell>
          <cell r="B327">
            <v>5.1704999999999997</v>
          </cell>
        </row>
        <row r="328">
          <cell r="A328">
            <v>44826</v>
          </cell>
          <cell r="B328">
            <v>5.1692</v>
          </cell>
        </row>
        <row r="329">
          <cell r="A329">
            <v>44827</v>
          </cell>
          <cell r="B329">
            <v>5.1677</v>
          </cell>
        </row>
        <row r="330">
          <cell r="A330">
            <v>44828</v>
          </cell>
          <cell r="B330">
            <v>5.2256999999999998</v>
          </cell>
        </row>
        <row r="331">
          <cell r="A331">
            <v>44830</v>
          </cell>
          <cell r="B331">
            <v>5.2256999999999998</v>
          </cell>
        </row>
        <row r="332">
          <cell r="A332">
            <v>44831</v>
          </cell>
          <cell r="B332">
            <v>5.3548</v>
          </cell>
        </row>
        <row r="333">
          <cell r="A333">
            <v>44832</v>
          </cell>
          <cell r="B333">
            <v>5.3507999999999996</v>
          </cell>
        </row>
        <row r="334">
          <cell r="A334">
            <v>44833</v>
          </cell>
          <cell r="B334">
            <v>5.3593999999999999</v>
          </cell>
        </row>
        <row r="335">
          <cell r="A335">
            <v>44834</v>
          </cell>
          <cell r="B335">
            <v>5.3916000000000004</v>
          </cell>
        </row>
        <row r="336">
          <cell r="A336">
            <v>44835</v>
          </cell>
          <cell r="B336">
            <v>5.4066000000000001</v>
          </cell>
        </row>
        <row r="337">
          <cell r="A337">
            <v>44837</v>
          </cell>
          <cell r="B337">
            <v>5.4066000000000001</v>
          </cell>
        </row>
        <row r="338">
          <cell r="A338">
            <v>44838</v>
          </cell>
          <cell r="B338">
            <v>5.2001999999999997</v>
          </cell>
        </row>
        <row r="339">
          <cell r="A339">
            <v>44839</v>
          </cell>
          <cell r="B339">
            <v>5.1410999999999998</v>
          </cell>
        </row>
        <row r="340">
          <cell r="A340">
            <v>44840</v>
          </cell>
          <cell r="B340">
            <v>5.2144000000000004</v>
          </cell>
        </row>
        <row r="341">
          <cell r="A341">
            <v>44841</v>
          </cell>
          <cell r="B341">
            <v>5.2008999999999999</v>
          </cell>
        </row>
        <row r="342">
          <cell r="A342">
            <v>44842</v>
          </cell>
          <cell r="B342">
            <v>5.2221000000000002</v>
          </cell>
        </row>
        <row r="343">
          <cell r="A343">
            <v>44844</v>
          </cell>
          <cell r="B343">
            <v>5.2221000000000002</v>
          </cell>
        </row>
        <row r="344">
          <cell r="A344">
            <v>44845</v>
          </cell>
          <cell r="B344">
            <v>5.1940999999999997</v>
          </cell>
        </row>
        <row r="345">
          <cell r="A345">
            <v>44846</v>
          </cell>
          <cell r="B345">
            <v>5.2068000000000003</v>
          </cell>
        </row>
        <row r="346">
          <cell r="A346">
            <v>44847</v>
          </cell>
          <cell r="B346">
            <v>5.2068000000000003</v>
          </cell>
        </row>
        <row r="347">
          <cell r="A347">
            <v>44848</v>
          </cell>
          <cell r="B347">
            <v>5.3017000000000003</v>
          </cell>
        </row>
        <row r="348">
          <cell r="A348">
            <v>44849</v>
          </cell>
          <cell r="B348">
            <v>5.2824</v>
          </cell>
        </row>
        <row r="349">
          <cell r="A349">
            <v>44851</v>
          </cell>
          <cell r="B349">
            <v>5.2824</v>
          </cell>
        </row>
        <row r="350">
          <cell r="A350">
            <v>44852</v>
          </cell>
          <cell r="B350">
            <v>5.2713000000000001</v>
          </cell>
        </row>
        <row r="351">
          <cell r="A351">
            <v>44853</v>
          </cell>
          <cell r="B351">
            <v>5.2697000000000003</v>
          </cell>
        </row>
        <row r="352">
          <cell r="A352">
            <v>44854</v>
          </cell>
          <cell r="B352">
            <v>5.2808000000000002</v>
          </cell>
        </row>
        <row r="353">
          <cell r="A353">
            <v>44855</v>
          </cell>
          <cell r="B353">
            <v>5.2176</v>
          </cell>
        </row>
        <row r="354">
          <cell r="A354">
            <v>44856</v>
          </cell>
          <cell r="B354">
            <v>5.1919000000000004</v>
          </cell>
        </row>
        <row r="355">
          <cell r="A355">
            <v>44858</v>
          </cell>
          <cell r="B355">
            <v>5.1919000000000004</v>
          </cell>
        </row>
        <row r="356">
          <cell r="A356">
            <v>44859</v>
          </cell>
          <cell r="B356">
            <v>5.2744</v>
          </cell>
        </row>
        <row r="357">
          <cell r="A357">
            <v>44860</v>
          </cell>
          <cell r="B357">
            <v>5.3090999999999999</v>
          </cell>
        </row>
        <row r="358">
          <cell r="A358">
            <v>44861</v>
          </cell>
          <cell r="B358">
            <v>5.3247999999999998</v>
          </cell>
        </row>
        <row r="359">
          <cell r="A359">
            <v>44862</v>
          </cell>
          <cell r="B359">
            <v>5.3003</v>
          </cell>
        </row>
        <row r="360">
          <cell r="A360">
            <v>44863</v>
          </cell>
          <cell r="B360">
            <v>5.3453999999999997</v>
          </cell>
        </row>
        <row r="361">
          <cell r="A361">
            <v>44865</v>
          </cell>
          <cell r="B361">
            <v>5.3453999999999997</v>
          </cell>
        </row>
        <row r="362">
          <cell r="A362">
            <v>44866</v>
          </cell>
          <cell r="B362">
            <v>5.2569999999999997</v>
          </cell>
        </row>
        <row r="363">
          <cell r="A363">
            <v>44867</v>
          </cell>
          <cell r="B363">
            <v>5.15</v>
          </cell>
        </row>
        <row r="364">
          <cell r="A364">
            <v>44868</v>
          </cell>
          <cell r="B364">
            <v>5.15</v>
          </cell>
        </row>
        <row r="365">
          <cell r="A365">
            <v>44869</v>
          </cell>
          <cell r="B365">
            <v>5.1349</v>
          </cell>
        </row>
        <row r="366">
          <cell r="A366">
            <v>44870</v>
          </cell>
          <cell r="B366">
            <v>5.0359999999999996</v>
          </cell>
        </row>
        <row r="367">
          <cell r="A367">
            <v>44872</v>
          </cell>
          <cell r="B367">
            <v>5.0359999999999996</v>
          </cell>
        </row>
        <row r="368">
          <cell r="A368">
            <v>44873</v>
          </cell>
          <cell r="B368">
            <v>5.0885999999999996</v>
          </cell>
        </row>
        <row r="369">
          <cell r="A369">
            <v>44874</v>
          </cell>
          <cell r="B369">
            <v>5.1744000000000003</v>
          </cell>
        </row>
        <row r="370">
          <cell r="A370">
            <v>44875</v>
          </cell>
          <cell r="B370">
            <v>5.1628999999999996</v>
          </cell>
        </row>
        <row r="371">
          <cell r="A371">
            <v>44876</v>
          </cell>
          <cell r="B371">
            <v>5.3064</v>
          </cell>
        </row>
        <row r="372">
          <cell r="A372">
            <v>44877</v>
          </cell>
          <cell r="B372">
            <v>5.3051000000000004</v>
          </cell>
        </row>
        <row r="373">
          <cell r="A373">
            <v>44879</v>
          </cell>
          <cell r="B373">
            <v>5.3051000000000004</v>
          </cell>
        </row>
        <row r="374">
          <cell r="A374">
            <v>44880</v>
          </cell>
          <cell r="B374">
            <v>5.3013000000000003</v>
          </cell>
        </row>
        <row r="375">
          <cell r="A375">
            <v>44881</v>
          </cell>
          <cell r="B375">
            <v>5.3013000000000003</v>
          </cell>
        </row>
        <row r="376">
          <cell r="A376">
            <v>44882</v>
          </cell>
          <cell r="B376">
            <v>5.3204000000000002</v>
          </cell>
        </row>
        <row r="377">
          <cell r="A377">
            <v>44883</v>
          </cell>
          <cell r="B377">
            <v>5.4654999999999996</v>
          </cell>
        </row>
        <row r="378">
          <cell r="A378">
            <v>44884</v>
          </cell>
          <cell r="B378">
            <v>5.3476999999999997</v>
          </cell>
        </row>
        <row r="379">
          <cell r="A379">
            <v>44886</v>
          </cell>
          <cell r="B379">
            <v>5.3476999999999997</v>
          </cell>
        </row>
        <row r="380">
          <cell r="A380">
            <v>44887</v>
          </cell>
          <cell r="B380">
            <v>5.3258999999999999</v>
          </cell>
        </row>
        <row r="381">
          <cell r="A381">
            <v>44888</v>
          </cell>
          <cell r="B381">
            <v>5.3338999999999999</v>
          </cell>
        </row>
        <row r="382">
          <cell r="A382">
            <v>44736</v>
          </cell>
          <cell r="B382">
            <v>5.1833</v>
          </cell>
        </row>
        <row r="383">
          <cell r="A383">
            <v>44737</v>
          </cell>
          <cell r="B383">
            <v>5.2333999999999996</v>
          </cell>
        </row>
        <row r="384">
          <cell r="A384">
            <v>44739</v>
          </cell>
          <cell r="B384">
            <v>5.2333999999999996</v>
          </cell>
        </row>
        <row r="385">
          <cell r="A385">
            <v>44740</v>
          </cell>
          <cell r="B385">
            <v>5.2214</v>
          </cell>
        </row>
        <row r="386">
          <cell r="A386">
            <v>44741</v>
          </cell>
          <cell r="B386">
            <v>5.2179000000000002</v>
          </cell>
        </row>
        <row r="387">
          <cell r="A387">
            <v>44742</v>
          </cell>
          <cell r="B387">
            <v>5.2267999999999999</v>
          </cell>
        </row>
        <row r="388">
          <cell r="A388">
            <v>44743</v>
          </cell>
          <cell r="B388">
            <v>5.2380000000000004</v>
          </cell>
        </row>
        <row r="389">
          <cell r="A389">
            <v>44744</v>
          </cell>
          <cell r="B389">
            <v>5.3141999999999996</v>
          </cell>
        </row>
        <row r="390">
          <cell r="A390">
            <v>44746</v>
          </cell>
          <cell r="B390">
            <v>5.3141999999999996</v>
          </cell>
        </row>
        <row r="391">
          <cell r="A391">
            <v>44747</v>
          </cell>
          <cell r="B391">
            <v>5.3037999999999998</v>
          </cell>
        </row>
        <row r="392">
          <cell r="A392">
            <v>44748</v>
          </cell>
          <cell r="B392">
            <v>5.3898999999999999</v>
          </cell>
        </row>
        <row r="393">
          <cell r="A393">
            <v>44749</v>
          </cell>
          <cell r="B393">
            <v>5.4321000000000002</v>
          </cell>
        </row>
        <row r="394">
          <cell r="A394">
            <v>44750</v>
          </cell>
          <cell r="B394">
            <v>5.3639999999999999</v>
          </cell>
        </row>
        <row r="395">
          <cell r="A395">
            <v>44751</v>
          </cell>
          <cell r="B395">
            <v>5.3086000000000002</v>
          </cell>
        </row>
        <row r="396">
          <cell r="A396">
            <v>44753</v>
          </cell>
          <cell r="B396">
            <v>5.3086000000000002</v>
          </cell>
        </row>
        <row r="397">
          <cell r="A397">
            <v>44754</v>
          </cell>
          <cell r="B397">
            <v>5.3476999999999997</v>
          </cell>
        </row>
        <row r="398">
          <cell r="A398">
            <v>44755</v>
          </cell>
          <cell r="B398">
            <v>5.4119999999999999</v>
          </cell>
        </row>
        <row r="399">
          <cell r="A399">
            <v>44756</v>
          </cell>
          <cell r="B399">
            <v>5.3992000000000004</v>
          </cell>
        </row>
        <row r="400">
          <cell r="A400">
            <v>44757</v>
          </cell>
          <cell r="B400">
            <v>5.4568000000000003</v>
          </cell>
        </row>
        <row r="401">
          <cell r="A401">
            <v>44758</v>
          </cell>
          <cell r="B401">
            <v>5.4013999999999998</v>
          </cell>
        </row>
        <row r="402">
          <cell r="A402">
            <v>44760</v>
          </cell>
          <cell r="B402">
            <v>5.4013999999999998</v>
          </cell>
        </row>
        <row r="403">
          <cell r="A403">
            <v>44761</v>
          </cell>
          <cell r="B403">
            <v>5.3674999999999997</v>
          </cell>
        </row>
        <row r="404">
          <cell r="A404">
            <v>44762</v>
          </cell>
          <cell r="B404">
            <v>5.3903999999999996</v>
          </cell>
        </row>
        <row r="405">
          <cell r="A405">
            <v>44763</v>
          </cell>
          <cell r="B405">
            <v>5.4287999999999998</v>
          </cell>
        </row>
        <row r="406">
          <cell r="A406">
            <v>44764</v>
          </cell>
          <cell r="B406">
            <v>5.4749999999999996</v>
          </cell>
        </row>
        <row r="407">
          <cell r="A407">
            <v>44765</v>
          </cell>
          <cell r="B407">
            <v>5.4522000000000004</v>
          </cell>
        </row>
        <row r="408">
          <cell r="A408">
            <v>44767</v>
          </cell>
          <cell r="B408">
            <v>5.4522000000000004</v>
          </cell>
        </row>
        <row r="409">
          <cell r="A409">
            <v>44768</v>
          </cell>
          <cell r="B409">
            <v>5.4143999999999997</v>
          </cell>
        </row>
        <row r="410">
          <cell r="A410">
            <v>44769</v>
          </cell>
          <cell r="B410">
            <v>5.3608000000000002</v>
          </cell>
        </row>
        <row r="411">
          <cell r="A411">
            <v>44770</v>
          </cell>
          <cell r="B411">
            <v>5.3074000000000003</v>
          </cell>
        </row>
        <row r="412">
          <cell r="A412">
            <v>44771</v>
          </cell>
          <cell r="B412">
            <v>5.2149000000000001</v>
          </cell>
        </row>
        <row r="413">
          <cell r="A413">
            <v>44772</v>
          </cell>
          <cell r="B413">
            <v>5.1883999999999997</v>
          </cell>
        </row>
        <row r="414">
          <cell r="A414">
            <v>44774</v>
          </cell>
          <cell r="B414">
            <v>5.1883999999999997</v>
          </cell>
        </row>
        <row r="415">
          <cell r="A415">
            <v>44775</v>
          </cell>
          <cell r="B415">
            <v>5.1605999999999996</v>
          </cell>
        </row>
        <row r="416">
          <cell r="A416">
            <v>44776</v>
          </cell>
          <cell r="B416">
            <v>5.2328999999999999</v>
          </cell>
        </row>
        <row r="417">
          <cell r="A417">
            <v>44777</v>
          </cell>
          <cell r="B417">
            <v>5.2846000000000002</v>
          </cell>
        </row>
        <row r="418">
          <cell r="A418">
            <v>44778</v>
          </cell>
          <cell r="B418">
            <v>5.2408999999999999</v>
          </cell>
        </row>
        <row r="419">
          <cell r="A419">
            <v>44779</v>
          </cell>
          <cell r="B419">
            <v>5.2164999999999999</v>
          </cell>
        </row>
        <row r="420">
          <cell r="A420">
            <v>44781</v>
          </cell>
          <cell r="B420">
            <v>5.2164999999999999</v>
          </cell>
        </row>
        <row r="421">
          <cell r="A421">
            <v>44782</v>
          </cell>
          <cell r="B421">
            <v>5.1246999999999998</v>
          </cell>
        </row>
        <row r="422">
          <cell r="A422">
            <v>44783</v>
          </cell>
          <cell r="B422">
            <v>5.1223999999999998</v>
          </cell>
        </row>
        <row r="423">
          <cell r="A423">
            <v>44784</v>
          </cell>
          <cell r="B423">
            <v>5.0496999999999996</v>
          </cell>
        </row>
        <row r="424">
          <cell r="A424">
            <v>44785</v>
          </cell>
          <cell r="B424">
            <v>5.1127000000000002</v>
          </cell>
        </row>
        <row r="425">
          <cell r="A425">
            <v>44786</v>
          </cell>
          <cell r="B425">
            <v>5.1022999999999996</v>
          </cell>
        </row>
        <row r="426">
          <cell r="A426">
            <v>44788</v>
          </cell>
          <cell r="B426">
            <v>5.1022999999999996</v>
          </cell>
        </row>
        <row r="427">
          <cell r="A427">
            <v>44789</v>
          </cell>
          <cell r="B427">
            <v>5.0925000000000002</v>
          </cell>
        </row>
        <row r="428">
          <cell r="A428">
            <v>44790</v>
          </cell>
          <cell r="B428">
            <v>5.1340000000000003</v>
          </cell>
        </row>
        <row r="429">
          <cell r="A429">
            <v>44791</v>
          </cell>
          <cell r="B429">
            <v>5.1783999999999999</v>
          </cell>
        </row>
        <row r="430">
          <cell r="A430">
            <v>44792</v>
          </cell>
          <cell r="B430">
            <v>5.1772999999999998</v>
          </cell>
        </row>
        <row r="431">
          <cell r="A431">
            <v>44793</v>
          </cell>
          <cell r="B431">
            <v>5.1961000000000004</v>
          </cell>
        </row>
        <row r="432">
          <cell r="A432">
            <v>44795</v>
          </cell>
          <cell r="B432">
            <v>5.1961000000000004</v>
          </cell>
        </row>
        <row r="433">
          <cell r="A433">
            <v>44796</v>
          </cell>
          <cell r="B433">
            <v>5.1708999999999996</v>
          </cell>
        </row>
        <row r="434">
          <cell r="A434">
            <v>44797</v>
          </cell>
          <cell r="B434">
            <v>5.1029999999999998</v>
          </cell>
        </row>
        <row r="435">
          <cell r="A435">
            <v>44798</v>
          </cell>
          <cell r="B435">
            <v>5.1050000000000004</v>
          </cell>
        </row>
        <row r="436">
          <cell r="A436">
            <v>44799</v>
          </cell>
          <cell r="B436">
            <v>5.1173000000000002</v>
          </cell>
        </row>
        <row r="437">
          <cell r="A437">
            <v>44800</v>
          </cell>
          <cell r="B437">
            <v>5.0903</v>
          </cell>
        </row>
        <row r="438">
          <cell r="A438">
            <v>44802</v>
          </cell>
          <cell r="B438">
            <v>5.0903</v>
          </cell>
        </row>
        <row r="439">
          <cell r="A439">
            <v>44803</v>
          </cell>
          <cell r="B439">
            <v>5.0427999999999997</v>
          </cell>
        </row>
        <row r="440">
          <cell r="A440">
            <v>44804</v>
          </cell>
          <cell r="B440">
            <v>5.0617000000000001</v>
          </cell>
        </row>
        <row r="441">
          <cell r="A441">
            <v>44805</v>
          </cell>
          <cell r="B441">
            <v>5.1790000000000003</v>
          </cell>
        </row>
        <row r="442">
          <cell r="A442">
            <v>44806</v>
          </cell>
          <cell r="B442">
            <v>5.2007000000000003</v>
          </cell>
        </row>
        <row r="443">
          <cell r="A443">
            <v>44807</v>
          </cell>
          <cell r="B443">
            <v>5.1878000000000002</v>
          </cell>
        </row>
        <row r="444">
          <cell r="A444">
            <v>44809</v>
          </cell>
          <cell r="B444">
            <v>5.1878000000000002</v>
          </cell>
        </row>
        <row r="445">
          <cell r="A445">
            <v>44810</v>
          </cell>
          <cell r="B445">
            <v>5.1685999999999996</v>
          </cell>
        </row>
        <row r="446">
          <cell r="A446">
            <v>44811</v>
          </cell>
          <cell r="B446">
            <v>5.2228000000000003</v>
          </cell>
        </row>
        <row r="447">
          <cell r="A447">
            <v>44812</v>
          </cell>
          <cell r="B447">
            <v>5.2228000000000003</v>
          </cell>
        </row>
        <row r="448">
          <cell r="A448">
            <v>44813</v>
          </cell>
          <cell r="B448">
            <v>5.2154999999999996</v>
          </cell>
        </row>
        <row r="449">
          <cell r="A449">
            <v>44814</v>
          </cell>
          <cell r="B449">
            <v>5.1632999999999996</v>
          </cell>
        </row>
        <row r="450">
          <cell r="A450">
            <v>44816</v>
          </cell>
          <cell r="B450">
            <v>5.1632999999999996</v>
          </cell>
        </row>
        <row r="451">
          <cell r="A451">
            <v>44817</v>
          </cell>
          <cell r="B451">
            <v>5.1182999999999996</v>
          </cell>
        </row>
        <row r="452">
          <cell r="A452">
            <v>44818</v>
          </cell>
          <cell r="B452">
            <v>5.1794000000000002</v>
          </cell>
        </row>
        <row r="453">
          <cell r="A453">
            <v>44819</v>
          </cell>
          <cell r="B453">
            <v>5.1773999999999996</v>
          </cell>
        </row>
        <row r="454">
          <cell r="A454">
            <v>44820</v>
          </cell>
          <cell r="B454">
            <v>5.2210999999999999</v>
          </cell>
        </row>
        <row r="455">
          <cell r="A455">
            <v>44821</v>
          </cell>
          <cell r="B455">
            <v>5.2881999999999998</v>
          </cell>
        </row>
        <row r="456">
          <cell r="A456">
            <v>44823</v>
          </cell>
          <cell r="B456">
            <v>5.2881999999999998</v>
          </cell>
        </row>
        <row r="457">
          <cell r="A457">
            <v>44824</v>
          </cell>
          <cell r="B457">
            <v>5.2366999999999999</v>
          </cell>
        </row>
        <row r="458">
          <cell r="A458">
            <v>44825</v>
          </cell>
          <cell r="B458">
            <v>5.1704999999999997</v>
          </cell>
        </row>
        <row r="459">
          <cell r="A459">
            <v>44826</v>
          </cell>
          <cell r="B459">
            <v>5.1692</v>
          </cell>
        </row>
        <row r="460">
          <cell r="A460">
            <v>44827</v>
          </cell>
          <cell r="B460">
            <v>5.1677</v>
          </cell>
        </row>
        <row r="461">
          <cell r="A461">
            <v>44828</v>
          </cell>
          <cell r="B461">
            <v>5.2256999999999998</v>
          </cell>
        </row>
        <row r="462">
          <cell r="A462">
            <v>44830</v>
          </cell>
          <cell r="B462">
            <v>5.2256999999999998</v>
          </cell>
        </row>
        <row r="463">
          <cell r="A463">
            <v>44831</v>
          </cell>
          <cell r="B463">
            <v>5.3548</v>
          </cell>
        </row>
        <row r="464">
          <cell r="A464">
            <v>44832</v>
          </cell>
          <cell r="B464">
            <v>5.3507999999999996</v>
          </cell>
        </row>
        <row r="465">
          <cell r="A465">
            <v>44833</v>
          </cell>
          <cell r="B465">
            <v>5.3593999999999999</v>
          </cell>
        </row>
        <row r="466">
          <cell r="A466">
            <v>44834</v>
          </cell>
          <cell r="B466">
            <v>5.3916000000000004</v>
          </cell>
        </row>
        <row r="467">
          <cell r="A467">
            <v>44835</v>
          </cell>
          <cell r="B467">
            <v>5.4066000000000001</v>
          </cell>
        </row>
        <row r="468">
          <cell r="A468">
            <v>44837</v>
          </cell>
          <cell r="B468">
            <v>5.4066000000000001</v>
          </cell>
        </row>
        <row r="469">
          <cell r="A469">
            <v>44838</v>
          </cell>
          <cell r="B469">
            <v>5.2001999999999997</v>
          </cell>
        </row>
        <row r="470">
          <cell r="A470">
            <v>44839</v>
          </cell>
          <cell r="B470">
            <v>5.1410999999999998</v>
          </cell>
        </row>
        <row r="471">
          <cell r="A471">
            <v>44840</v>
          </cell>
          <cell r="B471">
            <v>5.2144000000000004</v>
          </cell>
        </row>
        <row r="472">
          <cell r="A472">
            <v>44841</v>
          </cell>
          <cell r="B472">
            <v>5.2008999999999999</v>
          </cell>
        </row>
        <row r="473">
          <cell r="A473">
            <v>44842</v>
          </cell>
          <cell r="B473">
            <v>5.2221000000000002</v>
          </cell>
        </row>
        <row r="474">
          <cell r="A474">
            <v>44844</v>
          </cell>
          <cell r="B474">
            <v>5.2221000000000002</v>
          </cell>
        </row>
        <row r="475">
          <cell r="A475">
            <v>44845</v>
          </cell>
          <cell r="B475">
            <v>5.1940999999999997</v>
          </cell>
        </row>
        <row r="476">
          <cell r="A476">
            <v>44846</v>
          </cell>
          <cell r="B476">
            <v>5.2068000000000003</v>
          </cell>
        </row>
        <row r="477">
          <cell r="A477">
            <v>44847</v>
          </cell>
          <cell r="B477">
            <v>5.2068000000000003</v>
          </cell>
        </row>
        <row r="478">
          <cell r="A478">
            <v>44848</v>
          </cell>
          <cell r="B478">
            <v>5.3017000000000003</v>
          </cell>
        </row>
        <row r="479">
          <cell r="A479">
            <v>44849</v>
          </cell>
          <cell r="B479">
            <v>5.2824</v>
          </cell>
        </row>
        <row r="480">
          <cell r="A480">
            <v>44851</v>
          </cell>
          <cell r="B480">
            <v>5.2824</v>
          </cell>
        </row>
        <row r="481">
          <cell r="A481">
            <v>44852</v>
          </cell>
          <cell r="B481">
            <v>5.2713000000000001</v>
          </cell>
        </row>
        <row r="482">
          <cell r="A482">
            <v>44853</v>
          </cell>
          <cell r="B482">
            <v>5.2697000000000003</v>
          </cell>
        </row>
        <row r="483">
          <cell r="A483">
            <v>44854</v>
          </cell>
          <cell r="B483">
            <v>5.2808000000000002</v>
          </cell>
        </row>
        <row r="484">
          <cell r="A484">
            <v>44855</v>
          </cell>
          <cell r="B484">
            <v>5.2176</v>
          </cell>
        </row>
        <row r="485">
          <cell r="A485">
            <v>44856</v>
          </cell>
          <cell r="B485">
            <v>5.1919000000000004</v>
          </cell>
        </row>
        <row r="486">
          <cell r="A486">
            <v>44858</v>
          </cell>
          <cell r="B486">
            <v>5.1919000000000004</v>
          </cell>
        </row>
        <row r="487">
          <cell r="A487">
            <v>44859</v>
          </cell>
          <cell r="B487">
            <v>5.2744</v>
          </cell>
        </row>
        <row r="488">
          <cell r="A488">
            <v>44860</v>
          </cell>
          <cell r="B488">
            <v>5.3090999999999999</v>
          </cell>
        </row>
        <row r="489">
          <cell r="A489">
            <v>44861</v>
          </cell>
          <cell r="B489">
            <v>5.3247999999999998</v>
          </cell>
        </row>
        <row r="490">
          <cell r="A490">
            <v>44862</v>
          </cell>
          <cell r="B490">
            <v>5.3003</v>
          </cell>
        </row>
        <row r="491">
          <cell r="A491">
            <v>44863</v>
          </cell>
          <cell r="B491">
            <v>5.3453999999999997</v>
          </cell>
        </row>
        <row r="492">
          <cell r="A492">
            <v>44865</v>
          </cell>
          <cell r="B492">
            <v>5.3453999999999997</v>
          </cell>
        </row>
        <row r="493">
          <cell r="A493">
            <v>44866</v>
          </cell>
          <cell r="B493">
            <v>5.2569999999999997</v>
          </cell>
        </row>
        <row r="494">
          <cell r="A494">
            <v>44867</v>
          </cell>
          <cell r="B494">
            <v>5.15</v>
          </cell>
        </row>
        <row r="495">
          <cell r="A495">
            <v>44868</v>
          </cell>
          <cell r="B495">
            <v>5.15</v>
          </cell>
        </row>
        <row r="496">
          <cell r="A496">
            <v>44869</v>
          </cell>
          <cell r="B496">
            <v>5.1349</v>
          </cell>
        </row>
        <row r="497">
          <cell r="A497">
            <v>44870</v>
          </cell>
          <cell r="B497">
            <v>5.0359999999999996</v>
          </cell>
        </row>
        <row r="498">
          <cell r="A498">
            <v>44872</v>
          </cell>
          <cell r="B498">
            <v>5.0359999999999996</v>
          </cell>
        </row>
        <row r="499">
          <cell r="A499">
            <v>44873</v>
          </cell>
          <cell r="B499">
            <v>5.0885999999999996</v>
          </cell>
        </row>
        <row r="500">
          <cell r="A500">
            <v>44874</v>
          </cell>
          <cell r="B500">
            <v>5.1744000000000003</v>
          </cell>
        </row>
        <row r="501">
          <cell r="A501">
            <v>44875</v>
          </cell>
          <cell r="B501">
            <v>5.1628999999999996</v>
          </cell>
        </row>
        <row r="502">
          <cell r="A502">
            <v>44876</v>
          </cell>
          <cell r="B502">
            <v>5.3064</v>
          </cell>
        </row>
        <row r="503">
          <cell r="A503">
            <v>44877</v>
          </cell>
          <cell r="B503">
            <v>5.3051000000000004</v>
          </cell>
        </row>
        <row r="504">
          <cell r="A504">
            <v>44879</v>
          </cell>
          <cell r="B504">
            <v>5.3051000000000004</v>
          </cell>
        </row>
        <row r="505">
          <cell r="A505">
            <v>44880</v>
          </cell>
          <cell r="B505">
            <v>5.3013000000000003</v>
          </cell>
        </row>
        <row r="506">
          <cell r="A506">
            <v>44881</v>
          </cell>
          <cell r="B506">
            <v>5.3013000000000003</v>
          </cell>
        </row>
        <row r="507">
          <cell r="A507">
            <v>44882</v>
          </cell>
          <cell r="B507">
            <v>5.3204000000000002</v>
          </cell>
        </row>
        <row r="508">
          <cell r="A508">
            <v>44883</v>
          </cell>
          <cell r="B508">
            <v>5.4654999999999996</v>
          </cell>
        </row>
        <row r="509">
          <cell r="A509">
            <v>44884</v>
          </cell>
          <cell r="B509">
            <v>5.3476999999999997</v>
          </cell>
        </row>
        <row r="510">
          <cell r="A510">
            <v>44886</v>
          </cell>
          <cell r="B510">
            <v>5.3476999999999997</v>
          </cell>
        </row>
        <row r="511">
          <cell r="A511">
            <v>44887</v>
          </cell>
          <cell r="B511">
            <v>5.3258999999999999</v>
          </cell>
        </row>
        <row r="512">
          <cell r="A512">
            <v>44888</v>
          </cell>
          <cell r="B512">
            <v>5.3338999999999999</v>
          </cell>
        </row>
        <row r="513">
          <cell r="A513">
            <v>44889</v>
          </cell>
          <cell r="B513">
            <v>5.3929999999999998</v>
          </cell>
        </row>
        <row r="514">
          <cell r="A514">
            <v>44890</v>
          </cell>
          <cell r="B514">
            <v>5.3148999999999997</v>
          </cell>
        </row>
        <row r="515">
          <cell r="A515">
            <v>44891</v>
          </cell>
          <cell r="B515">
            <v>5.3507999999999996</v>
          </cell>
        </row>
        <row r="516">
          <cell r="A516">
            <v>44892</v>
          </cell>
          <cell r="B516">
            <v>5.3507999999999996</v>
          </cell>
        </row>
        <row r="517">
          <cell r="A517">
            <v>44893</v>
          </cell>
          <cell r="B517">
            <v>5.3507999999999996</v>
          </cell>
        </row>
        <row r="518">
          <cell r="A518">
            <v>44894</v>
          </cell>
          <cell r="B518">
            <v>5.3795999999999999</v>
          </cell>
        </row>
        <row r="519">
          <cell r="A519">
            <v>44895</v>
          </cell>
          <cell r="B519">
            <v>5.3075999999999999</v>
          </cell>
        </row>
        <row r="520">
          <cell r="A520">
            <v>44896</v>
          </cell>
          <cell r="B520">
            <v>5.2941000000000003</v>
          </cell>
        </row>
        <row r="521">
          <cell r="A521">
            <v>44897</v>
          </cell>
          <cell r="B521">
            <v>5.1947999999999999</v>
          </cell>
        </row>
        <row r="522">
          <cell r="A522">
            <v>44898</v>
          </cell>
          <cell r="B522">
            <v>5.1974</v>
          </cell>
        </row>
        <row r="523">
          <cell r="A523">
            <v>44869</v>
          </cell>
          <cell r="B523">
            <v>5.1974</v>
          </cell>
        </row>
        <row r="524">
          <cell r="A524">
            <v>44900</v>
          </cell>
          <cell r="B524">
            <v>5.1974</v>
          </cell>
        </row>
        <row r="525">
          <cell r="A525">
            <v>44901</v>
          </cell>
          <cell r="B525">
            <v>5.2464000000000004</v>
          </cell>
        </row>
        <row r="526">
          <cell r="A526">
            <v>44902</v>
          </cell>
          <cell r="B526">
            <v>5.2396000000000003</v>
          </cell>
        </row>
        <row r="527">
          <cell r="A527">
            <v>44903</v>
          </cell>
          <cell r="B527">
            <v>5.2207999999999997</v>
          </cell>
        </row>
        <row r="528">
          <cell r="A528">
            <v>44904</v>
          </cell>
          <cell r="B528">
            <v>5.2091000000000003</v>
          </cell>
        </row>
        <row r="529">
          <cell r="A529">
            <v>44905</v>
          </cell>
          <cell r="B529">
            <v>5.2396000000000003</v>
          </cell>
        </row>
        <row r="530">
          <cell r="A530">
            <v>44906</v>
          </cell>
          <cell r="B530">
            <v>5.2396000000000003</v>
          </cell>
        </row>
        <row r="531">
          <cell r="A531">
            <v>44907</v>
          </cell>
          <cell r="B531">
            <v>5.2396000000000003</v>
          </cell>
        </row>
        <row r="532">
          <cell r="A532">
            <v>44908</v>
          </cell>
          <cell r="B532">
            <v>5.3066000000000004</v>
          </cell>
        </row>
        <row r="533">
          <cell r="A533">
            <v>44909</v>
          </cell>
          <cell r="B533">
            <v>5.2668999999999997</v>
          </cell>
        </row>
        <row r="534">
          <cell r="A534">
            <v>44910</v>
          </cell>
          <cell r="B534">
            <v>5.3406000000000002</v>
          </cell>
        </row>
        <row r="535">
          <cell r="A535">
            <v>44911</v>
          </cell>
          <cell r="B535">
            <v>5.3182999999999998</v>
          </cell>
        </row>
        <row r="536">
          <cell r="A536">
            <v>44912</v>
          </cell>
          <cell r="B536">
            <v>5.2805999999999997</v>
          </cell>
        </row>
        <row r="537">
          <cell r="A537">
            <v>44913</v>
          </cell>
          <cell r="B537">
            <v>5.2805999999999997</v>
          </cell>
        </row>
        <row r="538">
          <cell r="A538">
            <v>44914</v>
          </cell>
          <cell r="B538">
            <v>5.2805999999999997</v>
          </cell>
        </row>
        <row r="539">
          <cell r="A539">
            <v>44915</v>
          </cell>
          <cell r="B539">
            <v>5.3159999999999998</v>
          </cell>
        </row>
        <row r="540">
          <cell r="A540">
            <v>44916</v>
          </cell>
          <cell r="B540">
            <v>5.2427000000000001</v>
          </cell>
        </row>
        <row r="541">
          <cell r="A541">
            <v>44917</v>
          </cell>
          <cell r="B541">
            <v>5.2031000000000001</v>
          </cell>
        </row>
        <row r="542">
          <cell r="A542">
            <v>44918</v>
          </cell>
          <cell r="B542">
            <v>5.1871</v>
          </cell>
        </row>
        <row r="543">
          <cell r="A543">
            <v>44919</v>
          </cell>
          <cell r="B543">
            <v>5.1444999999999999</v>
          </cell>
        </row>
        <row r="544">
          <cell r="A544">
            <v>44920</v>
          </cell>
          <cell r="B544">
            <v>5.1444999999999999</v>
          </cell>
        </row>
        <row r="545">
          <cell r="A545">
            <v>44921</v>
          </cell>
          <cell r="B545">
            <v>5.1444999999999999</v>
          </cell>
        </row>
        <row r="546">
          <cell r="A546">
            <v>44922</v>
          </cell>
          <cell r="B546">
            <v>5.1871999999999998</v>
          </cell>
        </row>
        <row r="547">
          <cell r="A547">
            <v>44923</v>
          </cell>
          <cell r="B547">
            <v>5.2831999999999999</v>
          </cell>
        </row>
        <row r="548">
          <cell r="A548">
            <v>44924</v>
          </cell>
          <cell r="B548">
            <v>5.2736000000000001</v>
          </cell>
        </row>
        <row r="549">
          <cell r="A549">
            <v>44925</v>
          </cell>
          <cell r="B549">
            <v>5.2176999999999998</v>
          </cell>
        </row>
        <row r="550">
          <cell r="A550">
            <v>44926</v>
          </cell>
          <cell r="B550">
            <v>5.2176999999999998</v>
          </cell>
        </row>
        <row r="551">
          <cell r="A551">
            <v>44927</v>
          </cell>
          <cell r="B551">
            <v>5.2176999999999998</v>
          </cell>
        </row>
        <row r="552">
          <cell r="A552">
            <v>44928</v>
          </cell>
          <cell r="B552">
            <v>5.2176999999999998</v>
          </cell>
        </row>
        <row r="553">
          <cell r="A553">
            <v>44929</v>
          </cell>
          <cell r="B553">
            <v>5.3436000000000003</v>
          </cell>
        </row>
        <row r="554">
          <cell r="A554">
            <v>44930</v>
          </cell>
          <cell r="B554">
            <v>5.3758999999999997</v>
          </cell>
        </row>
        <row r="555">
          <cell r="A555">
            <v>44931</v>
          </cell>
          <cell r="B555">
            <v>5.4459</v>
          </cell>
        </row>
        <row r="556">
          <cell r="A556">
            <v>44932</v>
          </cell>
          <cell r="B556">
            <v>5.4025999999999996</v>
          </cell>
        </row>
        <row r="557">
          <cell r="A557">
            <v>44933</v>
          </cell>
          <cell r="B557">
            <v>5.2854999999999999</v>
          </cell>
        </row>
        <row r="558">
          <cell r="A558">
            <v>44934</v>
          </cell>
          <cell r="B558">
            <v>5.2854999999999999</v>
          </cell>
        </row>
        <row r="559">
          <cell r="A559">
            <v>44935</v>
          </cell>
          <cell r="B559">
            <v>5.2854999999999999</v>
          </cell>
        </row>
        <row r="560">
          <cell r="A560">
            <v>44936</v>
          </cell>
          <cell r="B560">
            <v>5.2967000000000004</v>
          </cell>
        </row>
        <row r="561">
          <cell r="A561">
            <v>44937</v>
          </cell>
          <cell r="B561">
            <v>5.2394999999999996</v>
          </cell>
        </row>
        <row r="562">
          <cell r="A562">
            <v>44938</v>
          </cell>
          <cell r="B562">
            <v>5.202</v>
          </cell>
        </row>
        <row r="563">
          <cell r="A563">
            <v>44939</v>
          </cell>
          <cell r="B563">
            <v>5.14</v>
          </cell>
        </row>
        <row r="564">
          <cell r="A564">
            <v>44940</v>
          </cell>
          <cell r="B564">
            <v>5.1146000000000003</v>
          </cell>
        </row>
        <row r="565">
          <cell r="A565">
            <v>44941</v>
          </cell>
          <cell r="B565">
            <v>5.1146000000000003</v>
          </cell>
        </row>
        <row r="566">
          <cell r="A566">
            <v>44942</v>
          </cell>
          <cell r="B566">
            <v>5.1146000000000003</v>
          </cell>
        </row>
        <row r="567">
          <cell r="A567">
            <v>44943</v>
          </cell>
          <cell r="B567">
            <v>5.1115000000000004</v>
          </cell>
        </row>
        <row r="568">
          <cell r="A568">
            <v>44944</v>
          </cell>
          <cell r="B568">
            <v>5.1203000000000003</v>
          </cell>
        </row>
        <row r="569">
          <cell r="A569">
            <v>44945</v>
          </cell>
          <cell r="B569">
            <v>5.0909000000000004</v>
          </cell>
        </row>
        <row r="570">
          <cell r="A570">
            <v>44946</v>
          </cell>
          <cell r="B570">
            <v>5.2144000000000004</v>
          </cell>
        </row>
        <row r="571">
          <cell r="A571">
            <v>44947</v>
          </cell>
          <cell r="B571">
            <v>5.1985999999999999</v>
          </cell>
        </row>
        <row r="572">
          <cell r="A572">
            <v>44948</v>
          </cell>
          <cell r="B572">
            <v>5.1985999999999999</v>
          </cell>
        </row>
        <row r="573">
          <cell r="A573">
            <v>44949</v>
          </cell>
          <cell r="B573">
            <v>5.1985999999999999</v>
          </cell>
        </row>
        <row r="574">
          <cell r="A574">
            <v>44950</v>
          </cell>
          <cell r="B574">
            <v>5.1921999999999997</v>
          </cell>
        </row>
        <row r="575">
          <cell r="A575">
            <v>44951</v>
          </cell>
          <cell r="B575">
            <v>5.1696</v>
          </cell>
        </row>
        <row r="576">
          <cell r="A576">
            <v>44952</v>
          </cell>
          <cell r="B576">
            <v>5.1041999999999996</v>
          </cell>
        </row>
        <row r="577">
          <cell r="A577">
            <v>44953</v>
          </cell>
          <cell r="B577">
            <v>5.0951000000000004</v>
          </cell>
        </row>
        <row r="578">
          <cell r="A578">
            <v>44954</v>
          </cell>
          <cell r="B578">
            <v>5.0766999999999998</v>
          </cell>
        </row>
        <row r="579">
          <cell r="A579">
            <v>44955</v>
          </cell>
          <cell r="B579">
            <v>5.0766999999999998</v>
          </cell>
        </row>
        <row r="580">
          <cell r="A580">
            <v>44956</v>
          </cell>
          <cell r="B580">
            <v>5.0766999999999998</v>
          </cell>
        </row>
        <row r="581">
          <cell r="A581">
            <v>44957</v>
          </cell>
          <cell r="B581">
            <v>5.0959000000000003</v>
          </cell>
        </row>
        <row r="582">
          <cell r="A582">
            <v>44958</v>
          </cell>
          <cell r="B582">
            <v>5.0993000000000004</v>
          </cell>
        </row>
        <row r="583">
          <cell r="A583">
            <v>44959</v>
          </cell>
          <cell r="B583">
            <v>5.0720999999999998</v>
          </cell>
        </row>
        <row r="584">
          <cell r="A584">
            <v>44960</v>
          </cell>
          <cell r="B584">
            <v>4.9901</v>
          </cell>
        </row>
        <row r="585">
          <cell r="A585">
            <v>44961</v>
          </cell>
          <cell r="B585">
            <v>5.1029999999999998</v>
          </cell>
        </row>
        <row r="586">
          <cell r="A586">
            <v>44962</v>
          </cell>
          <cell r="B586">
            <v>5.1029999999999998</v>
          </cell>
        </row>
        <row r="587">
          <cell r="A587">
            <v>44963</v>
          </cell>
          <cell r="B587">
            <v>5.1029999999999998</v>
          </cell>
        </row>
        <row r="588">
          <cell r="A588">
            <v>44964</v>
          </cell>
          <cell r="B588">
            <v>5.1763000000000003</v>
          </cell>
        </row>
        <row r="589">
          <cell r="A589">
            <v>44965</v>
          </cell>
          <cell r="B589">
            <v>5.1695000000000002</v>
          </cell>
        </row>
        <row r="590">
          <cell r="A590">
            <v>44966</v>
          </cell>
          <cell r="B590">
            <v>5.2035999999999998</v>
          </cell>
        </row>
        <row r="591">
          <cell r="A591">
            <v>44967</v>
          </cell>
          <cell r="B591">
            <v>5.2314999999999996</v>
          </cell>
        </row>
        <row r="592">
          <cell r="A592">
            <v>44968</v>
          </cell>
          <cell r="B592">
            <v>5.2526000000000002</v>
          </cell>
        </row>
        <row r="593">
          <cell r="A593">
            <v>44969</v>
          </cell>
          <cell r="B593">
            <v>5.2526000000000002</v>
          </cell>
        </row>
        <row r="594">
          <cell r="A594">
            <v>44970</v>
          </cell>
          <cell r="B594">
            <v>5.2526000000000002</v>
          </cell>
        </row>
        <row r="595">
          <cell r="A595">
            <v>44971</v>
          </cell>
          <cell r="B595">
            <v>5.1833999999999998</v>
          </cell>
        </row>
        <row r="596">
          <cell r="A596">
            <v>44972</v>
          </cell>
          <cell r="B596">
            <v>5.1506999999999996</v>
          </cell>
        </row>
        <row r="597">
          <cell r="A597">
            <v>44973</v>
          </cell>
          <cell r="B597">
            <v>5.2243000000000004</v>
          </cell>
        </row>
        <row r="598">
          <cell r="A598">
            <v>44974</v>
          </cell>
          <cell r="B598">
            <v>5.2431999999999999</v>
          </cell>
        </row>
        <row r="599">
          <cell r="A599">
            <v>44975</v>
          </cell>
          <cell r="B599">
            <v>5.2012</v>
          </cell>
        </row>
        <row r="600">
          <cell r="A600">
            <v>44976</v>
          </cell>
          <cell r="B600">
            <v>5.2012</v>
          </cell>
        </row>
        <row r="601">
          <cell r="A601">
            <v>44977</v>
          </cell>
          <cell r="B601">
            <v>5.2012</v>
          </cell>
        </row>
        <row r="602">
          <cell r="A602">
            <v>44978</v>
          </cell>
          <cell r="B602">
            <v>5.2012</v>
          </cell>
        </row>
        <row r="603">
          <cell r="A603">
            <v>44979</v>
          </cell>
          <cell r="B603">
            <v>5.2012</v>
          </cell>
        </row>
        <row r="604">
          <cell r="A604">
            <v>44980</v>
          </cell>
          <cell r="B604">
            <v>5.173</v>
          </cell>
        </row>
        <row r="605">
          <cell r="A605">
            <v>44981</v>
          </cell>
          <cell r="B605">
            <v>5.133</v>
          </cell>
        </row>
        <row r="606">
          <cell r="A606">
            <v>44982</v>
          </cell>
          <cell r="B606">
            <v>5.1791</v>
          </cell>
        </row>
        <row r="607">
          <cell r="A607">
            <v>44984</v>
          </cell>
          <cell r="B607">
            <v>5.1791</v>
          </cell>
        </row>
        <row r="608">
          <cell r="A608">
            <v>44985</v>
          </cell>
          <cell r="B608">
            <v>5.1959999999999997</v>
          </cell>
        </row>
        <row r="609">
          <cell r="A609">
            <v>44986</v>
          </cell>
          <cell r="B609">
            <v>5.2077999999999998</v>
          </cell>
        </row>
        <row r="610">
          <cell r="A610">
            <v>44987</v>
          </cell>
          <cell r="B610">
            <v>5.2069999999999999</v>
          </cell>
        </row>
        <row r="611">
          <cell r="A611">
            <v>44988</v>
          </cell>
          <cell r="B611">
            <v>5.2080000000000002</v>
          </cell>
        </row>
        <row r="612">
          <cell r="A612">
            <v>44989</v>
          </cell>
          <cell r="B612">
            <v>5.2037000000000004</v>
          </cell>
        </row>
        <row r="613">
          <cell r="A613">
            <v>44991</v>
          </cell>
          <cell r="B613">
            <v>5.2037000000000004</v>
          </cell>
        </row>
        <row r="614">
          <cell r="A614">
            <v>44992</v>
          </cell>
          <cell r="B614">
            <v>5.1970000000000001</v>
          </cell>
        </row>
        <row r="615">
          <cell r="A615">
            <v>44993</v>
          </cell>
          <cell r="B615">
            <v>5.1901000000000002</v>
          </cell>
        </row>
        <row r="616">
          <cell r="A616">
            <v>44994</v>
          </cell>
          <cell r="B616">
            <v>5.1387</v>
          </cell>
        </row>
        <row r="617">
          <cell r="A617">
            <v>44995</v>
          </cell>
          <cell r="B617">
            <v>5.1353</v>
          </cell>
        </row>
        <row r="618">
          <cell r="A618">
            <v>44996</v>
          </cell>
          <cell r="B618">
            <v>5.1821999999999999</v>
          </cell>
        </row>
        <row r="619">
          <cell r="A619">
            <v>44998</v>
          </cell>
          <cell r="B619">
            <v>5.1821999999999999</v>
          </cell>
        </row>
        <row r="620">
          <cell r="A620">
            <v>44999</v>
          </cell>
          <cell r="B620">
            <v>5.24</v>
          </cell>
        </row>
        <row r="621">
          <cell r="A621">
            <v>45000</v>
          </cell>
          <cell r="B621">
            <v>5.2362000000000002</v>
          </cell>
        </row>
        <row r="622">
          <cell r="A622">
            <v>45001</v>
          </cell>
          <cell r="B622">
            <v>5.2980999999999998</v>
          </cell>
        </row>
        <row r="623">
          <cell r="A623">
            <v>45002</v>
          </cell>
          <cell r="B623">
            <v>5.2892000000000001</v>
          </cell>
        </row>
        <row r="624">
          <cell r="A624">
            <v>45003</v>
          </cell>
          <cell r="B624">
            <v>5.2679</v>
          </cell>
        </row>
        <row r="625">
          <cell r="A625">
            <v>45005</v>
          </cell>
          <cell r="B625">
            <v>5.2679</v>
          </cell>
        </row>
        <row r="626">
          <cell r="A626">
            <v>45006</v>
          </cell>
          <cell r="B626">
            <v>5.2466999999999997</v>
          </cell>
        </row>
        <row r="627">
          <cell r="A627">
            <v>45007</v>
          </cell>
          <cell r="B627">
            <v>5.2443999999999997</v>
          </cell>
        </row>
        <row r="628">
          <cell r="A628">
            <v>45008</v>
          </cell>
          <cell r="B628">
            <v>5.2648000000000001</v>
          </cell>
        </row>
        <row r="629">
          <cell r="A629">
            <v>45009</v>
          </cell>
          <cell r="B629">
            <v>5.2632000000000003</v>
          </cell>
        </row>
        <row r="630">
          <cell r="A630">
            <v>45010</v>
          </cell>
          <cell r="B630">
            <v>5.2920999999999996</v>
          </cell>
        </row>
        <row r="631">
          <cell r="A631">
            <v>45011</v>
          </cell>
          <cell r="B631">
            <v>5.2920999999999996</v>
          </cell>
        </row>
        <row r="632">
          <cell r="A632">
            <v>45012</v>
          </cell>
          <cell r="B632">
            <v>5.2920999999999996</v>
          </cell>
        </row>
        <row r="633">
          <cell r="A633">
            <v>45013</v>
          </cell>
          <cell r="B633">
            <v>5.2305999999999999</v>
          </cell>
        </row>
        <row r="634">
          <cell r="A634">
            <v>45014</v>
          </cell>
          <cell r="B634">
            <v>5.1733000000000002</v>
          </cell>
        </row>
        <row r="635">
          <cell r="A635">
            <v>45015</v>
          </cell>
          <cell r="B635">
            <v>5.1493000000000002</v>
          </cell>
        </row>
        <row r="636">
          <cell r="A636">
            <v>45016</v>
          </cell>
          <cell r="B636">
            <v>5.1254</v>
          </cell>
        </row>
        <row r="637">
          <cell r="A637">
            <v>45017</v>
          </cell>
          <cell r="B637">
            <v>5.0804</v>
          </cell>
        </row>
        <row r="638">
          <cell r="A638">
            <v>45018</v>
          </cell>
          <cell r="B638">
            <v>5.0804</v>
          </cell>
        </row>
        <row r="639">
          <cell r="A639">
            <v>45019</v>
          </cell>
          <cell r="B639">
            <v>5.0804</v>
          </cell>
        </row>
        <row r="640">
          <cell r="A640">
            <v>45020</v>
          </cell>
          <cell r="B640">
            <v>5.0636999999999999</v>
          </cell>
        </row>
        <row r="641">
          <cell r="A641">
            <v>45021</v>
          </cell>
          <cell r="B641">
            <v>5.0762</v>
          </cell>
        </row>
        <row r="642">
          <cell r="A642">
            <v>45022</v>
          </cell>
          <cell r="B642">
            <v>5.0446999999999997</v>
          </cell>
        </row>
        <row r="643">
          <cell r="A643">
            <v>45023</v>
          </cell>
          <cell r="B643">
            <v>5.0682999999999998</v>
          </cell>
        </row>
        <row r="644">
          <cell r="A644">
            <v>45024</v>
          </cell>
          <cell r="B644">
            <v>5.0682999999999998</v>
          </cell>
        </row>
        <row r="645">
          <cell r="A645">
            <v>45025</v>
          </cell>
          <cell r="B645">
            <v>5.0682999999999998</v>
          </cell>
        </row>
        <row r="646">
          <cell r="A646">
            <v>45026</v>
          </cell>
          <cell r="B646">
            <v>5.0682999999999998</v>
          </cell>
        </row>
        <row r="647">
          <cell r="A647">
            <v>45027</v>
          </cell>
          <cell r="B647">
            <v>5.0834000000000001</v>
          </cell>
        </row>
        <row r="648">
          <cell r="A648">
            <v>45028</v>
          </cell>
          <cell r="B648">
            <v>5.0128000000000004</v>
          </cell>
        </row>
        <row r="649">
          <cell r="A649">
            <v>45029</v>
          </cell>
          <cell r="B649">
            <v>4.9496000000000002</v>
          </cell>
        </row>
        <row r="650">
          <cell r="A650">
            <v>45030</v>
          </cell>
          <cell r="B650">
            <v>4.9097</v>
          </cell>
        </row>
        <row r="651">
          <cell r="A651">
            <v>45031</v>
          </cell>
          <cell r="B651">
            <v>4.9455</v>
          </cell>
        </row>
        <row r="652">
          <cell r="A652">
            <v>45032</v>
          </cell>
          <cell r="B652">
            <v>4.9455</v>
          </cell>
        </row>
        <row r="653">
          <cell r="A653">
            <v>45033</v>
          </cell>
          <cell r="B653">
            <v>4.9455</v>
          </cell>
        </row>
        <row r="654">
          <cell r="A654">
            <v>45034</v>
          </cell>
          <cell r="B654">
            <v>4.9420999999999999</v>
          </cell>
        </row>
        <row r="655">
          <cell r="A655">
            <v>45035</v>
          </cell>
          <cell r="B655">
            <v>4.9678000000000004</v>
          </cell>
        </row>
        <row r="656">
          <cell r="A656">
            <v>45036</v>
          </cell>
          <cell r="B656">
            <v>5.0467000000000004</v>
          </cell>
        </row>
        <row r="657">
          <cell r="A657">
            <v>45037</v>
          </cell>
          <cell r="B657">
            <v>5.0496999999999996</v>
          </cell>
        </row>
        <row r="658">
          <cell r="A658">
            <v>45038</v>
          </cell>
          <cell r="B658">
            <v>5.0496999999999996</v>
          </cell>
        </row>
        <row r="659">
          <cell r="A659">
            <v>45039</v>
          </cell>
          <cell r="B659">
            <v>5.0496999999999996</v>
          </cell>
        </row>
        <row r="660">
          <cell r="A660">
            <v>45040</v>
          </cell>
          <cell r="B660">
            <v>5.0496999999999996</v>
          </cell>
        </row>
        <row r="661">
          <cell r="A661">
            <v>45041</v>
          </cell>
          <cell r="B661">
            <v>5.0594999999999999</v>
          </cell>
        </row>
        <row r="662">
          <cell r="A662">
            <v>45042</v>
          </cell>
          <cell r="B662">
            <v>5.0613000000000001</v>
          </cell>
        </row>
        <row r="663">
          <cell r="A663">
            <v>45043</v>
          </cell>
          <cell r="B663">
            <v>5.0585000000000004</v>
          </cell>
        </row>
        <row r="664">
          <cell r="A664">
            <v>45044</v>
          </cell>
          <cell r="B664">
            <v>5.0149999999999997</v>
          </cell>
        </row>
        <row r="665">
          <cell r="A665">
            <v>45045</v>
          </cell>
          <cell r="B665">
            <v>5.0007000000000001</v>
          </cell>
        </row>
        <row r="666">
          <cell r="A666">
            <v>45046</v>
          </cell>
          <cell r="B666">
            <v>5.0007000000000001</v>
          </cell>
        </row>
        <row r="667">
          <cell r="A667">
            <v>45047</v>
          </cell>
          <cell r="B667">
            <v>5.0007000000000001</v>
          </cell>
        </row>
        <row r="668">
          <cell r="A668">
            <v>45048</v>
          </cell>
          <cell r="B668">
            <v>5.0007000000000001</v>
          </cell>
        </row>
        <row r="669">
          <cell r="A669">
            <v>45049</v>
          </cell>
          <cell r="B669">
            <v>5.0334000000000003</v>
          </cell>
        </row>
        <row r="670">
          <cell r="A670">
            <v>45050</v>
          </cell>
          <cell r="B670">
            <v>5.0227000000000004</v>
          </cell>
        </row>
        <row r="671">
          <cell r="A671">
            <v>45051</v>
          </cell>
          <cell r="B671">
            <v>5.0106000000000002</v>
          </cell>
        </row>
        <row r="672">
          <cell r="A672">
            <v>45052</v>
          </cell>
          <cell r="B672">
            <v>4.9695999999999998</v>
          </cell>
        </row>
        <row r="673">
          <cell r="A673">
            <v>45053</v>
          </cell>
          <cell r="B673">
            <v>4.9695999999999998</v>
          </cell>
        </row>
        <row r="674">
          <cell r="A674">
            <v>45054</v>
          </cell>
          <cell r="B674">
            <v>4.9695999999999998</v>
          </cell>
        </row>
        <row r="675">
          <cell r="A675">
            <v>45055</v>
          </cell>
          <cell r="B675">
            <v>4.9695999999999998</v>
          </cell>
        </row>
        <row r="676">
          <cell r="A676">
            <v>45056</v>
          </cell>
          <cell r="B676">
            <v>5.0007000000000001</v>
          </cell>
        </row>
        <row r="677">
          <cell r="A677">
            <v>45057</v>
          </cell>
          <cell r="B677">
            <v>4.9546999999999999</v>
          </cell>
        </row>
        <row r="678">
          <cell r="A678">
            <v>45058</v>
          </cell>
          <cell r="B678">
            <v>4.9695999999999998</v>
          </cell>
        </row>
        <row r="679">
          <cell r="A679">
            <v>45059</v>
          </cell>
          <cell r="B679">
            <v>4.9234</v>
          </cell>
        </row>
        <row r="680">
          <cell r="A680">
            <v>45060</v>
          </cell>
          <cell r="B680">
            <v>4.9234</v>
          </cell>
        </row>
        <row r="681">
          <cell r="A681">
            <v>45061</v>
          </cell>
          <cell r="B681">
            <v>4.9234</v>
          </cell>
        </row>
        <row r="682">
          <cell r="A682">
            <v>45062</v>
          </cell>
          <cell r="B682">
            <v>4.9103000000000003</v>
          </cell>
        </row>
        <row r="683">
          <cell r="A683">
            <v>45063</v>
          </cell>
          <cell r="B683">
            <v>4.9122000000000003</v>
          </cell>
        </row>
        <row r="684">
          <cell r="A684">
            <v>45064</v>
          </cell>
          <cell r="B684">
            <v>4.9512999999999998</v>
          </cell>
        </row>
        <row r="685">
          <cell r="A685">
            <v>45065</v>
          </cell>
          <cell r="B685">
            <v>4.9646999999999997</v>
          </cell>
        </row>
        <row r="686">
          <cell r="A686">
            <v>45066</v>
          </cell>
          <cell r="B686">
            <v>4.9858000000000002</v>
          </cell>
        </row>
        <row r="687">
          <cell r="A687">
            <v>45067</v>
          </cell>
          <cell r="B687">
            <v>4.9858000000000002</v>
          </cell>
        </row>
        <row r="688">
          <cell r="A688">
            <v>45068</v>
          </cell>
          <cell r="B688">
            <v>4.9858000000000002</v>
          </cell>
        </row>
        <row r="689">
          <cell r="A689">
            <v>45069</v>
          </cell>
          <cell r="B689">
            <v>4.968</v>
          </cell>
        </row>
        <row r="690">
          <cell r="A690">
            <v>45070</v>
          </cell>
          <cell r="B690">
            <v>4.9673999999999996</v>
          </cell>
        </row>
        <row r="691">
          <cell r="A691">
            <v>45071</v>
          </cell>
          <cell r="B691">
            <v>4.9474</v>
          </cell>
        </row>
        <row r="692">
          <cell r="A692">
            <v>45072</v>
          </cell>
          <cell r="B692">
            <v>4.9989999999999997</v>
          </cell>
        </row>
        <row r="693">
          <cell r="A693">
            <v>45073</v>
          </cell>
          <cell r="B693">
            <v>5.0114000000000001</v>
          </cell>
        </row>
        <row r="694">
          <cell r="A694">
            <v>45074</v>
          </cell>
          <cell r="B694">
            <v>5.0114000000000001</v>
          </cell>
        </row>
        <row r="695">
          <cell r="A695">
            <v>45075</v>
          </cell>
          <cell r="B695">
            <v>5.0114000000000001</v>
          </cell>
        </row>
        <row r="696">
          <cell r="A696">
            <v>45076</v>
          </cell>
          <cell r="B696">
            <v>4.9954000000000001</v>
          </cell>
        </row>
        <row r="697">
          <cell r="A697">
            <v>45077</v>
          </cell>
          <cell r="B697">
            <v>5.0593000000000004</v>
          </cell>
        </row>
        <row r="698">
          <cell r="A698">
            <v>45078</v>
          </cell>
          <cell r="B698">
            <v>5.0959000000000003</v>
          </cell>
        </row>
        <row r="699">
          <cell r="A699">
            <v>45079</v>
          </cell>
          <cell r="B699">
            <v>5.0350000000000001</v>
          </cell>
        </row>
        <row r="700">
          <cell r="A700">
            <v>45080</v>
          </cell>
          <cell r="B700">
            <v>4.9558</v>
          </cell>
        </row>
        <row r="701">
          <cell r="A701">
            <v>45081</v>
          </cell>
          <cell r="B701">
            <v>4.9558</v>
          </cell>
        </row>
        <row r="702">
          <cell r="A702">
            <v>45082</v>
          </cell>
          <cell r="B702">
            <v>4.9558</v>
          </cell>
        </row>
        <row r="703">
          <cell r="A703">
            <v>45083</v>
          </cell>
          <cell r="B703">
            <v>4.9236000000000004</v>
          </cell>
        </row>
        <row r="704">
          <cell r="A704">
            <v>45084</v>
          </cell>
          <cell r="B704">
            <v>4.9291999999999998</v>
          </cell>
        </row>
        <row r="705">
          <cell r="A705">
            <v>45085</v>
          </cell>
          <cell r="B705">
            <v>4.9119000000000002</v>
          </cell>
        </row>
        <row r="706">
          <cell r="A706">
            <v>45086</v>
          </cell>
          <cell r="B706">
            <v>4.9119000000000002</v>
          </cell>
        </row>
        <row r="707">
          <cell r="A707">
            <v>45087</v>
          </cell>
          <cell r="B707">
            <v>4.8921999999999999</v>
          </cell>
        </row>
        <row r="708">
          <cell r="A708">
            <v>45088</v>
          </cell>
          <cell r="B708">
            <v>4.8921999999999999</v>
          </cell>
        </row>
        <row r="709">
          <cell r="A709">
            <v>45089</v>
          </cell>
          <cell r="B709">
            <v>4.8921999999999999</v>
          </cell>
        </row>
        <row r="710">
          <cell r="A710">
            <v>45090</v>
          </cell>
          <cell r="B710">
            <v>4.8832000000000004</v>
          </cell>
        </row>
        <row r="711">
          <cell r="A711">
            <v>45091</v>
          </cell>
          <cell r="B711">
            <v>4.8532999999999999</v>
          </cell>
        </row>
        <row r="712">
          <cell r="A712">
            <v>45092</v>
          </cell>
          <cell r="B712">
            <v>4.8461999999999996</v>
          </cell>
        </row>
        <row r="713">
          <cell r="A713">
            <v>45093</v>
          </cell>
          <cell r="B713">
            <v>4.8221999999999996</v>
          </cell>
        </row>
        <row r="714">
          <cell r="A714">
            <v>45094</v>
          </cell>
          <cell r="B714">
            <v>4.8285999999999998</v>
          </cell>
        </row>
        <row r="715">
          <cell r="A715">
            <v>45097</v>
          </cell>
          <cell r="B715">
            <v>4.7803000000000004</v>
          </cell>
        </row>
        <row r="716">
          <cell r="A716">
            <v>45098</v>
          </cell>
          <cell r="B716">
            <v>4.7930000000000001</v>
          </cell>
        </row>
        <row r="717">
          <cell r="A717">
            <v>45099</v>
          </cell>
          <cell r="B717">
            <v>4.7794999999999996</v>
          </cell>
        </row>
        <row r="718">
          <cell r="A718">
            <v>45100</v>
          </cell>
          <cell r="B718">
            <v>4.7750000000000004</v>
          </cell>
        </row>
        <row r="719">
          <cell r="A719">
            <v>45101</v>
          </cell>
          <cell r="B719">
            <v>4.7798999999999996</v>
          </cell>
        </row>
        <row r="720">
          <cell r="A720">
            <v>45102</v>
          </cell>
          <cell r="B720">
            <v>4.7798999999999996</v>
          </cell>
        </row>
        <row r="721">
          <cell r="A721">
            <v>45103</v>
          </cell>
          <cell r="B721">
            <v>4.7798999999999996</v>
          </cell>
        </row>
        <row r="722">
          <cell r="A722">
            <v>45104</v>
          </cell>
          <cell r="B722">
            <v>4.7698</v>
          </cell>
        </row>
        <row r="723">
          <cell r="A723">
            <v>45105</v>
          </cell>
          <cell r="B723">
            <v>4.7903000000000002</v>
          </cell>
        </row>
        <row r="724">
          <cell r="A724">
            <v>45106</v>
          </cell>
          <cell r="B724">
            <v>4.8563000000000001</v>
          </cell>
        </row>
        <row r="725">
          <cell r="A725">
            <v>45107</v>
          </cell>
          <cell r="B725">
            <v>4.8583999999999996</v>
          </cell>
        </row>
        <row r="726">
          <cell r="A726">
            <v>45108</v>
          </cell>
          <cell r="B726">
            <v>4.8192000000000004</v>
          </cell>
        </row>
        <row r="727">
          <cell r="A727">
            <v>45111</v>
          </cell>
          <cell r="B727">
            <v>4.7876000000000003</v>
          </cell>
        </row>
        <row r="728">
          <cell r="A728">
            <v>45112</v>
          </cell>
          <cell r="B728">
            <v>4.8056000000000001</v>
          </cell>
        </row>
        <row r="729">
          <cell r="A729">
            <v>45113</v>
          </cell>
          <cell r="B729">
            <v>4.8577000000000004</v>
          </cell>
        </row>
        <row r="730">
          <cell r="A730">
            <v>45114</v>
          </cell>
          <cell r="B730">
            <v>4.8977000000000004</v>
          </cell>
        </row>
        <row r="731">
          <cell r="A731">
            <v>45115</v>
          </cell>
          <cell r="B731">
            <v>4.8799000000000001</v>
          </cell>
        </row>
        <row r="732">
          <cell r="A732">
            <v>45118</v>
          </cell>
          <cell r="B732">
            <v>4.8734999999999999</v>
          </cell>
        </row>
        <row r="733">
          <cell r="A733">
            <v>45119</v>
          </cell>
          <cell r="B733">
            <v>4.8948999999999998</v>
          </cell>
        </row>
        <row r="734">
          <cell r="A734">
            <v>45120</v>
          </cell>
          <cell r="B734">
            <v>4.8057999999999996</v>
          </cell>
        </row>
        <row r="735">
          <cell r="A735">
            <v>45121</v>
          </cell>
          <cell r="B735">
            <v>4.8037999999999998</v>
          </cell>
        </row>
        <row r="736">
          <cell r="A736">
            <v>45122</v>
          </cell>
          <cell r="B736">
            <v>4.7957000000000001</v>
          </cell>
        </row>
        <row r="737">
          <cell r="A737">
            <v>45125</v>
          </cell>
          <cell r="B737">
            <v>4.8301999999999996</v>
          </cell>
        </row>
        <row r="738">
          <cell r="A738">
            <v>45126</v>
          </cell>
          <cell r="B738">
            <v>4.8040000000000003</v>
          </cell>
        </row>
        <row r="739">
          <cell r="A739">
            <v>45127</v>
          </cell>
          <cell r="B739">
            <v>4.8</v>
          </cell>
        </row>
        <row r="740">
          <cell r="A740">
            <v>45128</v>
          </cell>
          <cell r="B740">
            <v>4.7888000000000002</v>
          </cell>
        </row>
        <row r="741">
          <cell r="A741">
            <v>45129</v>
          </cell>
          <cell r="B741">
            <v>4.7732000000000001</v>
          </cell>
        </row>
        <row r="742">
          <cell r="A742">
            <v>45132</v>
          </cell>
          <cell r="B742">
            <v>4.7457000000000003</v>
          </cell>
        </row>
        <row r="743">
          <cell r="A743">
            <v>45089</v>
          </cell>
          <cell r="B743">
            <v>4.8921999999999999</v>
          </cell>
        </row>
        <row r="744">
          <cell r="A744">
            <v>45096</v>
          </cell>
          <cell r="B744">
            <v>4.8285999999999998</v>
          </cell>
        </row>
        <row r="745">
          <cell r="A745">
            <v>45103</v>
          </cell>
          <cell r="B745">
            <v>4.7798999999999996</v>
          </cell>
        </row>
        <row r="746">
          <cell r="A746">
            <v>45110</v>
          </cell>
          <cell r="B746">
            <v>4.8192000000000004</v>
          </cell>
        </row>
        <row r="747">
          <cell r="A747">
            <v>45117</v>
          </cell>
          <cell r="B747">
            <v>4.8799000000000001</v>
          </cell>
        </row>
        <row r="748">
          <cell r="A748">
            <v>45124</v>
          </cell>
          <cell r="B748">
            <v>4.7957000000000001</v>
          </cell>
        </row>
        <row r="749">
          <cell r="A749">
            <v>45131</v>
          </cell>
          <cell r="B749">
            <v>4.7732000000000001</v>
          </cell>
        </row>
        <row r="750">
          <cell r="A750">
            <v>45132</v>
          </cell>
          <cell r="B750">
            <v>4.7457000000000003</v>
          </cell>
        </row>
        <row r="751">
          <cell r="A751">
            <v>45133</v>
          </cell>
          <cell r="B751">
            <v>4.7496</v>
          </cell>
        </row>
        <row r="752">
          <cell r="A752">
            <v>45134</v>
          </cell>
          <cell r="B752">
            <v>4.7367999999999997</v>
          </cell>
        </row>
        <row r="753">
          <cell r="A753">
            <v>45135</v>
          </cell>
          <cell r="B753">
            <v>4.7202000000000002</v>
          </cell>
        </row>
        <row r="754">
          <cell r="A754">
            <v>45136</v>
          </cell>
          <cell r="B754">
            <v>4.7252999999999998</v>
          </cell>
        </row>
        <row r="755">
          <cell r="A755">
            <v>45138</v>
          </cell>
          <cell r="B755">
            <v>4.7252999999999998</v>
          </cell>
        </row>
        <row r="756">
          <cell r="A756">
            <v>45139</v>
          </cell>
          <cell r="B756">
            <v>4.7415000000000003</v>
          </cell>
        </row>
        <row r="757">
          <cell r="A757">
            <v>45140</v>
          </cell>
          <cell r="B757">
            <v>4.7751999999999999</v>
          </cell>
        </row>
        <row r="758">
          <cell r="A758">
            <v>45141</v>
          </cell>
          <cell r="B758">
            <v>4.8083</v>
          </cell>
        </row>
        <row r="759">
          <cell r="A759">
            <v>45142</v>
          </cell>
          <cell r="B759">
            <v>4.8796999999999997</v>
          </cell>
        </row>
        <row r="760">
          <cell r="A760">
            <v>45143</v>
          </cell>
          <cell r="B760">
            <v>4.8609</v>
          </cell>
        </row>
        <row r="761">
          <cell r="A761">
            <v>45145</v>
          </cell>
          <cell r="B761">
            <v>4.8609</v>
          </cell>
        </row>
        <row r="762">
          <cell r="A762">
            <v>45146</v>
          </cell>
          <cell r="B762">
            <v>4.9009999999999998</v>
          </cell>
        </row>
        <row r="763">
          <cell r="A763">
            <v>45147</v>
          </cell>
          <cell r="B763">
            <v>4.9217000000000004</v>
          </cell>
        </row>
        <row r="764">
          <cell r="A764">
            <v>45148</v>
          </cell>
          <cell r="B764">
            <v>4.9015000000000004</v>
          </cell>
        </row>
        <row r="765">
          <cell r="A765">
            <v>45149</v>
          </cell>
          <cell r="B765">
            <v>4.8517999999999999</v>
          </cell>
        </row>
        <row r="766">
          <cell r="A766">
            <v>45150</v>
          </cell>
          <cell r="B766">
            <v>4.8917999999999999</v>
          </cell>
        </row>
        <row r="767">
          <cell r="A767">
            <v>45152</v>
          </cell>
          <cell r="B767">
            <v>4.8917999999999999</v>
          </cell>
        </row>
        <row r="768">
          <cell r="A768">
            <v>45153</v>
          </cell>
          <cell r="B768">
            <v>4.9481000000000002</v>
          </cell>
        </row>
        <row r="769">
          <cell r="A769">
            <v>45154</v>
          </cell>
          <cell r="B769">
            <v>4.9812000000000003</v>
          </cell>
        </row>
        <row r="770">
          <cell r="A770">
            <v>45155</v>
          </cell>
          <cell r="B770">
            <v>4.9771999999999998</v>
          </cell>
        </row>
        <row r="771">
          <cell r="A771">
            <v>45156</v>
          </cell>
          <cell r="B771">
            <v>4.9816000000000003</v>
          </cell>
        </row>
        <row r="772">
          <cell r="A772">
            <v>45157</v>
          </cell>
          <cell r="B772">
            <v>4.9724000000000004</v>
          </cell>
        </row>
        <row r="773">
          <cell r="A773">
            <v>45159</v>
          </cell>
          <cell r="B773">
            <v>4.9724000000000004</v>
          </cell>
        </row>
        <row r="774">
          <cell r="A774">
            <v>45160</v>
          </cell>
          <cell r="B774">
            <v>4.9847000000000001</v>
          </cell>
        </row>
        <row r="775">
          <cell r="A775">
            <v>45161</v>
          </cell>
          <cell r="B775">
            <v>4.9431000000000003</v>
          </cell>
        </row>
        <row r="776">
          <cell r="A776">
            <v>45162</v>
          </cell>
          <cell r="B776">
            <v>4.8977000000000004</v>
          </cell>
        </row>
        <row r="777">
          <cell r="A777">
            <v>45163</v>
          </cell>
          <cell r="B777">
            <v>4.8747999999999996</v>
          </cell>
        </row>
        <row r="778">
          <cell r="A778">
            <v>45164</v>
          </cell>
          <cell r="B778">
            <v>4.8772000000000002</v>
          </cell>
        </row>
        <row r="779">
          <cell r="A779">
            <v>45166</v>
          </cell>
          <cell r="B779">
            <v>4.8772000000000002</v>
          </cell>
        </row>
        <row r="780">
          <cell r="A780">
            <v>45167</v>
          </cell>
          <cell r="B780">
            <v>4.8937999999999997</v>
          </cell>
        </row>
        <row r="781">
          <cell r="A781">
            <v>45168</v>
          </cell>
          <cell r="B781">
            <v>4.8705999999999996</v>
          </cell>
        </row>
        <row r="782">
          <cell r="A782">
            <v>45169</v>
          </cell>
          <cell r="B782">
            <v>4.8653000000000004</v>
          </cell>
        </row>
        <row r="783">
          <cell r="A783">
            <v>45170</v>
          </cell>
          <cell r="B783">
            <v>4.9218999999999999</v>
          </cell>
        </row>
        <row r="784">
          <cell r="A784">
            <v>45171</v>
          </cell>
          <cell r="B784">
            <v>4.9318</v>
          </cell>
        </row>
        <row r="785">
          <cell r="A785">
            <v>45173</v>
          </cell>
          <cell r="B785">
            <v>4.9318</v>
          </cell>
        </row>
        <row r="786">
          <cell r="A786">
            <v>45174</v>
          </cell>
          <cell r="B786">
            <v>4.9176000000000002</v>
          </cell>
        </row>
        <row r="787">
          <cell r="A787">
            <v>45175</v>
          </cell>
          <cell r="B787">
            <v>4.9705000000000004</v>
          </cell>
        </row>
        <row r="788">
          <cell r="A788">
            <v>45176</v>
          </cell>
          <cell r="B788">
            <v>4.9762000000000004</v>
          </cell>
        </row>
        <row r="789">
          <cell r="A789">
            <v>45177</v>
          </cell>
          <cell r="B789">
            <v>4.9762000000000004</v>
          </cell>
        </row>
        <row r="790">
          <cell r="A790">
            <v>45178</v>
          </cell>
          <cell r="B790">
            <v>4.9835000000000003</v>
          </cell>
        </row>
        <row r="791">
          <cell r="A791">
            <v>45180</v>
          </cell>
          <cell r="B791">
            <v>4.9835000000000003</v>
          </cell>
        </row>
        <row r="792">
          <cell r="A792">
            <v>45181</v>
          </cell>
          <cell r="B792">
            <v>4.9366000000000003</v>
          </cell>
        </row>
        <row r="793">
          <cell r="A793">
            <v>45182</v>
          </cell>
          <cell r="B793">
            <v>4.9504999999999999</v>
          </cell>
        </row>
        <row r="794">
          <cell r="A794">
            <v>45183</v>
          </cell>
          <cell r="B794">
            <v>4.9170999999999996</v>
          </cell>
        </row>
        <row r="795">
          <cell r="A795">
            <v>45184</v>
          </cell>
          <cell r="B795">
            <v>4.8750999999999998</v>
          </cell>
        </row>
        <row r="796">
          <cell r="A796">
            <v>45185</v>
          </cell>
          <cell r="B796">
            <v>4.8689</v>
          </cell>
        </row>
        <row r="797">
          <cell r="A797">
            <v>45187</v>
          </cell>
          <cell r="B797">
            <v>4.8689</v>
          </cell>
        </row>
        <row r="798">
          <cell r="A798">
            <v>45188</v>
          </cell>
          <cell r="B798">
            <v>4.8535000000000004</v>
          </cell>
        </row>
        <row r="799">
          <cell r="A799">
            <v>45189</v>
          </cell>
          <cell r="B799">
            <v>4.8574999999999999</v>
          </cell>
        </row>
        <row r="800">
          <cell r="A800">
            <v>45190</v>
          </cell>
          <cell r="B800">
            <v>4.8487</v>
          </cell>
        </row>
        <row r="801">
          <cell r="A801">
            <v>45191</v>
          </cell>
          <cell r="B801">
            <v>4.9229000000000003</v>
          </cell>
        </row>
        <row r="802">
          <cell r="A802">
            <v>45192</v>
          </cell>
          <cell r="B802">
            <v>4.9131</v>
          </cell>
        </row>
        <row r="803">
          <cell r="A803">
            <v>45194</v>
          </cell>
          <cell r="B803">
            <v>4.9131</v>
          </cell>
        </row>
        <row r="804">
          <cell r="A804">
            <v>45195</v>
          </cell>
          <cell r="B804">
            <v>4.9606000000000003</v>
          </cell>
        </row>
        <row r="805">
          <cell r="A805">
            <v>45196</v>
          </cell>
          <cell r="B805">
            <v>4.9717000000000002</v>
          </cell>
        </row>
        <row r="806">
          <cell r="A806">
            <v>45197</v>
          </cell>
          <cell r="B806">
            <v>5.0289000000000001</v>
          </cell>
        </row>
        <row r="807">
          <cell r="A807">
            <v>45198</v>
          </cell>
          <cell r="B807">
            <v>5.0475000000000003</v>
          </cell>
        </row>
        <row r="808">
          <cell r="A808">
            <v>45199</v>
          </cell>
          <cell r="B808">
            <v>5.0076000000000001</v>
          </cell>
        </row>
        <row r="809">
          <cell r="A809">
            <v>45201</v>
          </cell>
          <cell r="B809">
            <v>5.0076000000000001</v>
          </cell>
        </row>
        <row r="810">
          <cell r="A810">
            <v>45202</v>
          </cell>
          <cell r="B810">
            <v>5.0678999999999998</v>
          </cell>
        </row>
        <row r="811">
          <cell r="A811">
            <v>45203</v>
          </cell>
          <cell r="B811">
            <v>5.1100000000000003</v>
          </cell>
        </row>
        <row r="812">
          <cell r="A812">
            <v>45204</v>
          </cell>
          <cell r="B812">
            <v>5.1525999999999996</v>
          </cell>
        </row>
        <row r="813">
          <cell r="A813">
            <v>45205</v>
          </cell>
          <cell r="B813">
            <v>5.1712999999999996</v>
          </cell>
        </row>
        <row r="814">
          <cell r="A814">
            <v>45206</v>
          </cell>
          <cell r="B814">
            <v>5.1917999999999997</v>
          </cell>
        </row>
        <row r="815">
          <cell r="A815">
            <v>45208</v>
          </cell>
          <cell r="B815">
            <v>5.1917999999999997</v>
          </cell>
        </row>
        <row r="816">
          <cell r="A816">
            <v>45209</v>
          </cell>
          <cell r="B816">
            <v>5.1665999999999999</v>
          </cell>
        </row>
        <row r="817">
          <cell r="A817">
            <v>45210</v>
          </cell>
          <cell r="B817">
            <v>5.0861999999999998</v>
          </cell>
        </row>
        <row r="818">
          <cell r="A818">
            <v>45211</v>
          </cell>
          <cell r="B818">
            <v>5.0495999999999999</v>
          </cell>
        </row>
        <row r="819">
          <cell r="A819">
            <v>45212</v>
          </cell>
          <cell r="B819">
            <v>5.0495999999999999</v>
          </cell>
        </row>
        <row r="820">
          <cell r="A820">
            <v>45213</v>
          </cell>
          <cell r="B820">
            <v>5.0625</v>
          </cell>
        </row>
        <row r="821">
          <cell r="A821">
            <v>45215</v>
          </cell>
          <cell r="B821">
            <v>5.0625</v>
          </cell>
        </row>
        <row r="822">
          <cell r="A822">
            <v>45216</v>
          </cell>
          <cell r="B822">
            <v>5.0617999999999999</v>
          </cell>
        </row>
        <row r="823">
          <cell r="A823">
            <v>45217</v>
          </cell>
          <cell r="B823">
            <v>5.0384000000000002</v>
          </cell>
        </row>
        <row r="824">
          <cell r="A824">
            <v>45218</v>
          </cell>
          <cell r="B824">
            <v>5.0568</v>
          </cell>
        </row>
        <row r="825">
          <cell r="A825">
            <v>45219</v>
          </cell>
          <cell r="B825">
            <v>5.0540000000000003</v>
          </cell>
        </row>
        <row r="826">
          <cell r="A826">
            <v>45220</v>
          </cell>
          <cell r="B826">
            <v>5.0528000000000004</v>
          </cell>
        </row>
        <row r="827">
          <cell r="A827">
            <v>45222</v>
          </cell>
          <cell r="B827">
            <v>5.0528000000000004</v>
          </cell>
        </row>
        <row r="828">
          <cell r="A828">
            <v>45223</v>
          </cell>
          <cell r="B828">
            <v>5.0164</v>
          </cell>
        </row>
        <row r="829">
          <cell r="A829">
            <v>45224</v>
          </cell>
          <cell r="B829">
            <v>5.0065</v>
          </cell>
        </row>
        <row r="830">
          <cell r="A830">
            <v>45225</v>
          </cell>
          <cell r="B830">
            <v>4.9981</v>
          </cell>
        </row>
        <row r="831">
          <cell r="A831">
            <v>45226</v>
          </cell>
          <cell r="B831">
            <v>5.0054999999999996</v>
          </cell>
        </row>
        <row r="832">
          <cell r="A832">
            <v>45227</v>
          </cell>
          <cell r="B832">
            <v>4.9480000000000004</v>
          </cell>
        </row>
        <row r="833">
          <cell r="A833">
            <v>45229</v>
          </cell>
          <cell r="B833">
            <v>4.9480000000000004</v>
          </cell>
        </row>
        <row r="834">
          <cell r="A834">
            <v>45230</v>
          </cell>
          <cell r="B834">
            <v>5.0073999999999996</v>
          </cell>
        </row>
        <row r="835">
          <cell r="A835">
            <v>45231</v>
          </cell>
          <cell r="B835">
            <v>5.0575000000000001</v>
          </cell>
        </row>
        <row r="836">
          <cell r="A836">
            <v>45232</v>
          </cell>
          <cell r="B836">
            <v>5.0194000000000001</v>
          </cell>
        </row>
        <row r="837">
          <cell r="A837">
            <v>45233</v>
          </cell>
          <cell r="B837">
            <v>5.0194000000000001</v>
          </cell>
        </row>
        <row r="838">
          <cell r="A838">
            <v>45234</v>
          </cell>
          <cell r="B838">
            <v>4.891</v>
          </cell>
        </row>
        <row r="839">
          <cell r="A839">
            <v>45236</v>
          </cell>
          <cell r="B839">
            <v>4.891</v>
          </cell>
        </row>
        <row r="840">
          <cell r="A840">
            <v>45237</v>
          </cell>
          <cell r="B840">
            <v>4.8998999999999997</v>
          </cell>
        </row>
        <row r="841">
          <cell r="A841">
            <v>45238</v>
          </cell>
          <cell r="B841">
            <v>4.867</v>
          </cell>
        </row>
        <row r="842">
          <cell r="A842">
            <v>45239</v>
          </cell>
          <cell r="B842">
            <v>4.8855000000000004</v>
          </cell>
        </row>
        <row r="843">
          <cell r="A843">
            <v>45240</v>
          </cell>
          <cell r="B843">
            <v>4.9006999999999996</v>
          </cell>
        </row>
        <row r="844">
          <cell r="A844">
            <v>45241</v>
          </cell>
          <cell r="B844">
            <v>4.9218999999999999</v>
          </cell>
        </row>
        <row r="845">
          <cell r="A845">
            <v>45243</v>
          </cell>
          <cell r="B845">
            <v>4.9218999999999999</v>
          </cell>
        </row>
        <row r="846">
          <cell r="A846">
            <v>45244</v>
          </cell>
          <cell r="B846">
            <v>4.9246999999999996</v>
          </cell>
        </row>
        <row r="847">
          <cell r="A847">
            <v>45245</v>
          </cell>
          <cell r="B847">
            <v>4.8681999999999999</v>
          </cell>
        </row>
        <row r="848">
          <cell r="A848">
            <v>45246</v>
          </cell>
          <cell r="B848">
            <v>4.8681999999999999</v>
          </cell>
        </row>
        <row r="849">
          <cell r="A849">
            <v>45247</v>
          </cell>
          <cell r="B849">
            <v>4.8574999999999999</v>
          </cell>
        </row>
        <row r="850">
          <cell r="A850">
            <v>45248</v>
          </cell>
          <cell r="B850">
            <v>4.8849</v>
          </cell>
        </row>
        <row r="851">
          <cell r="A851">
            <v>45250</v>
          </cell>
          <cell r="B851">
            <v>4.8849</v>
          </cell>
        </row>
        <row r="852">
          <cell r="A852">
            <v>45251</v>
          </cell>
          <cell r="B852">
            <v>4.8723000000000001</v>
          </cell>
        </row>
        <row r="853">
          <cell r="A853">
            <v>45252</v>
          </cell>
          <cell r="B853">
            <v>4.8806000000000003</v>
          </cell>
        </row>
        <row r="854">
          <cell r="A854">
            <v>45253</v>
          </cell>
          <cell r="B854">
            <v>4.8967999999999998</v>
          </cell>
        </row>
        <row r="855">
          <cell r="A855">
            <v>45254</v>
          </cell>
          <cell r="B855">
            <v>4.8930999999999996</v>
          </cell>
        </row>
        <row r="856">
          <cell r="A856">
            <v>45255</v>
          </cell>
          <cell r="B856">
            <v>4.8926999999999996</v>
          </cell>
        </row>
        <row r="857">
          <cell r="A857">
            <v>45257</v>
          </cell>
          <cell r="B857">
            <v>4.8926999999999996</v>
          </cell>
        </row>
        <row r="858">
          <cell r="A858">
            <v>45258</v>
          </cell>
          <cell r="B858">
            <v>4.8951000000000002</v>
          </cell>
        </row>
        <row r="859">
          <cell r="A859">
            <v>45259</v>
          </cell>
          <cell r="B859">
            <v>4.8867000000000003</v>
          </cell>
        </row>
        <row r="860">
          <cell r="A860">
            <v>45260</v>
          </cell>
          <cell r="B860">
            <v>4.8933</v>
          </cell>
        </row>
        <row r="861">
          <cell r="A861">
            <v>45261</v>
          </cell>
          <cell r="B861">
            <v>4.9355000000000002</v>
          </cell>
        </row>
        <row r="862">
          <cell r="A862">
            <v>45262</v>
          </cell>
          <cell r="B862">
            <v>4.9191000000000003</v>
          </cell>
        </row>
        <row r="863">
          <cell r="A863">
            <v>45264</v>
          </cell>
          <cell r="B863">
            <v>4.9191000000000003</v>
          </cell>
        </row>
        <row r="864">
          <cell r="A864">
            <v>45265</v>
          </cell>
          <cell r="B864">
            <v>4.9090999999999996</v>
          </cell>
        </row>
        <row r="865">
          <cell r="A865">
            <v>45266</v>
          </cell>
          <cell r="B865">
            <v>4.9522000000000004</v>
          </cell>
        </row>
        <row r="866">
          <cell r="A866">
            <v>45267</v>
          </cell>
          <cell r="B866">
            <v>4.9031000000000002</v>
          </cell>
        </row>
        <row r="867">
          <cell r="A867">
            <v>45268</v>
          </cell>
          <cell r="B867">
            <v>4.8948999999999998</v>
          </cell>
        </row>
        <row r="868">
          <cell r="A868">
            <v>45269</v>
          </cell>
          <cell r="B868">
            <v>4.9157999999999999</v>
          </cell>
        </row>
        <row r="869">
          <cell r="A869">
            <v>45271</v>
          </cell>
          <cell r="B869">
            <v>4.9157999999999999</v>
          </cell>
        </row>
        <row r="870">
          <cell r="A870">
            <v>45272</v>
          </cell>
          <cell r="B870">
            <v>4.944</v>
          </cell>
        </row>
        <row r="871">
          <cell r="A871">
            <v>45273</v>
          </cell>
          <cell r="B871">
            <v>4.9476000000000004</v>
          </cell>
        </row>
        <row r="872">
          <cell r="A872">
            <v>45274</v>
          </cell>
          <cell r="B872">
            <v>4.9580000000000002</v>
          </cell>
        </row>
        <row r="873">
          <cell r="A873">
            <v>45275</v>
          </cell>
          <cell r="B873">
            <v>4.8912000000000004</v>
          </cell>
        </row>
        <row r="874">
          <cell r="A874">
            <v>45276</v>
          </cell>
          <cell r="B874">
            <v>4.9397000000000002</v>
          </cell>
        </row>
        <row r="875">
          <cell r="A875">
            <v>45278</v>
          </cell>
          <cell r="B875">
            <v>4.9397000000000002</v>
          </cell>
        </row>
        <row r="876">
          <cell r="A876">
            <v>45279</v>
          </cell>
          <cell r="B876">
            <v>4.9398999999999997</v>
          </cell>
        </row>
        <row r="877">
          <cell r="A877">
            <v>45280</v>
          </cell>
          <cell r="B877">
            <v>4.8662999999999998</v>
          </cell>
        </row>
        <row r="878">
          <cell r="A878">
            <v>45281</v>
          </cell>
          <cell r="B878">
            <v>4.8765999999999998</v>
          </cell>
        </row>
        <row r="879">
          <cell r="A879">
            <v>45282</v>
          </cell>
          <cell r="B879">
            <v>4.8754999999999997</v>
          </cell>
        </row>
        <row r="880">
          <cell r="A880">
            <v>45283</v>
          </cell>
          <cell r="B880">
            <v>4.8619000000000003</v>
          </cell>
        </row>
        <row r="881">
          <cell r="A881">
            <v>45286</v>
          </cell>
          <cell r="B881">
            <v>4.8619000000000003</v>
          </cell>
        </row>
        <row r="882">
          <cell r="A882">
            <v>45287</v>
          </cell>
          <cell r="B882">
            <v>4.8368000000000002</v>
          </cell>
        </row>
        <row r="883">
          <cell r="A883">
            <v>45288</v>
          </cell>
          <cell r="B883">
            <v>4.8305999999999996</v>
          </cell>
        </row>
        <row r="884">
          <cell r="A884">
            <v>45289</v>
          </cell>
          <cell r="B884">
            <v>4.8413000000000004</v>
          </cell>
        </row>
        <row r="885">
          <cell r="A885">
            <v>45290</v>
          </cell>
          <cell r="B885">
            <v>4.8413000000000004</v>
          </cell>
        </row>
        <row r="886">
          <cell r="A886">
            <v>45293</v>
          </cell>
          <cell r="B886">
            <v>4.8413000000000004</v>
          </cell>
        </row>
        <row r="887">
          <cell r="A887">
            <v>45294</v>
          </cell>
          <cell r="B887">
            <v>4.8916000000000004</v>
          </cell>
        </row>
        <row r="888">
          <cell r="A888">
            <v>45295</v>
          </cell>
          <cell r="B888">
            <v>4.9211999999999998</v>
          </cell>
        </row>
        <row r="889">
          <cell r="A889">
            <v>45296</v>
          </cell>
          <cell r="B889">
            <v>4.9188000000000001</v>
          </cell>
        </row>
        <row r="890">
          <cell r="A890">
            <v>45297</v>
          </cell>
          <cell r="B890">
            <v>4.8898999999999999</v>
          </cell>
        </row>
        <row r="891">
          <cell r="A891">
            <v>45299</v>
          </cell>
          <cell r="B891">
            <v>4.8898999999999999</v>
          </cell>
        </row>
        <row r="892">
          <cell r="A892">
            <v>45300</v>
          </cell>
          <cell r="B892">
            <v>4.8849999999999998</v>
          </cell>
        </row>
        <row r="893">
          <cell r="A893">
            <v>45301</v>
          </cell>
          <cell r="B893">
            <v>4.8936999999999999</v>
          </cell>
        </row>
        <row r="894">
          <cell r="A894">
            <v>45302</v>
          </cell>
          <cell r="B894">
            <v>4.8901000000000003</v>
          </cell>
        </row>
        <row r="895">
          <cell r="A895">
            <v>45303</v>
          </cell>
          <cell r="B895">
            <v>4.8794000000000004</v>
          </cell>
        </row>
        <row r="896">
          <cell r="A896">
            <v>45304</v>
          </cell>
          <cell r="B896">
            <v>4.8543000000000003</v>
          </cell>
        </row>
        <row r="897">
          <cell r="A897">
            <v>45306</v>
          </cell>
          <cell r="B897">
            <v>4.8543000000000003</v>
          </cell>
        </row>
        <row r="898">
          <cell r="A898">
            <v>45307</v>
          </cell>
          <cell r="B898">
            <v>4.8765000000000001</v>
          </cell>
        </row>
        <row r="899">
          <cell r="A899">
            <v>45308</v>
          </cell>
          <cell r="B899">
            <v>4.9038000000000004</v>
          </cell>
        </row>
        <row r="900">
          <cell r="A900">
            <v>45309</v>
          </cell>
          <cell r="B900">
            <v>4.9345999999999997</v>
          </cell>
        </row>
        <row r="901">
          <cell r="A901">
            <v>45310</v>
          </cell>
          <cell r="B901">
            <v>4.9402999999999997</v>
          </cell>
        </row>
        <row r="902">
          <cell r="A902">
            <v>45311</v>
          </cell>
          <cell r="B902">
            <v>4.9222999999999999</v>
          </cell>
        </row>
        <row r="903">
          <cell r="A903">
            <v>45313</v>
          </cell>
          <cell r="B903">
            <v>4.9222999999999999</v>
          </cell>
        </row>
        <row r="904">
          <cell r="A904">
            <v>45314</v>
          </cell>
          <cell r="B904">
            <v>4.9489999999999998</v>
          </cell>
        </row>
        <row r="905">
          <cell r="A905">
            <v>45315</v>
          </cell>
          <cell r="B905">
            <v>4.9714999999999998</v>
          </cell>
        </row>
        <row r="906">
          <cell r="A906">
            <v>45316</v>
          </cell>
          <cell r="B906">
            <v>4.9192</v>
          </cell>
        </row>
        <row r="907">
          <cell r="A907">
            <v>45317</v>
          </cell>
          <cell r="B907">
            <v>4.9231999999999996</v>
          </cell>
        </row>
        <row r="908">
          <cell r="A908">
            <v>45318</v>
          </cell>
          <cell r="B908">
            <v>4.9124999999999996</v>
          </cell>
        </row>
        <row r="909">
          <cell r="A909">
            <v>45320</v>
          </cell>
          <cell r="B909">
            <v>4.9124999999999996</v>
          </cell>
        </row>
        <row r="910">
          <cell r="A910">
            <v>45321</v>
          </cell>
          <cell r="B910">
            <v>4.9225000000000003</v>
          </cell>
        </row>
        <row r="911">
          <cell r="A911">
            <v>45322</v>
          </cell>
          <cell r="B911">
            <v>4.9638</v>
          </cell>
        </row>
        <row r="912">
          <cell r="A912">
            <v>45323</v>
          </cell>
          <cell r="B912">
            <v>4.9535</v>
          </cell>
        </row>
        <row r="913">
          <cell r="A913">
            <v>45324</v>
          </cell>
          <cell r="B913">
            <v>4.9349999999999996</v>
          </cell>
        </row>
        <row r="914">
          <cell r="A914">
            <v>45325</v>
          </cell>
          <cell r="B914">
            <v>4.9470999999999998</v>
          </cell>
        </row>
        <row r="915">
          <cell r="A915">
            <v>45327</v>
          </cell>
          <cell r="B915">
            <v>4.9470999999999998</v>
          </cell>
        </row>
        <row r="916">
          <cell r="A916">
            <v>45328</v>
          </cell>
          <cell r="B916">
            <v>5.0053000000000001</v>
          </cell>
        </row>
        <row r="917">
          <cell r="A917">
            <v>45329</v>
          </cell>
          <cell r="B917">
            <v>4.9687000000000001</v>
          </cell>
        </row>
        <row r="918">
          <cell r="A918">
            <v>45330</v>
          </cell>
          <cell r="B918">
            <v>4.9607999999999999</v>
          </cell>
        </row>
        <row r="919">
          <cell r="A919">
            <v>45331</v>
          </cell>
          <cell r="B919">
            <v>4.9804000000000004</v>
          </cell>
        </row>
        <row r="920">
          <cell r="A920">
            <v>45332</v>
          </cell>
          <cell r="B920">
            <v>4.9717000000000002</v>
          </cell>
        </row>
        <row r="921">
          <cell r="A921">
            <v>45333</v>
          </cell>
          <cell r="B921">
            <v>4.9717000000000002</v>
          </cell>
        </row>
        <row r="922">
          <cell r="A922">
            <v>45334</v>
          </cell>
          <cell r="B922">
            <v>4.9717000000000002</v>
          </cell>
        </row>
        <row r="923">
          <cell r="A923">
            <v>45335</v>
          </cell>
          <cell r="B923">
            <v>4.9717000000000002</v>
          </cell>
        </row>
        <row r="924">
          <cell r="A924">
            <v>45336</v>
          </cell>
          <cell r="B924">
            <v>4.9717000000000002</v>
          </cell>
        </row>
        <row r="925">
          <cell r="A925">
            <v>45337</v>
          </cell>
          <cell r="B925">
            <v>4.9722999999999997</v>
          </cell>
        </row>
        <row r="926">
          <cell r="A926">
            <v>45338</v>
          </cell>
          <cell r="B926">
            <v>4.9710000000000001</v>
          </cell>
        </row>
        <row r="927">
          <cell r="A927">
            <v>45339</v>
          </cell>
          <cell r="B927">
            <v>4.9760999999999997</v>
          </cell>
        </row>
        <row r="928">
          <cell r="A928">
            <v>45341</v>
          </cell>
          <cell r="B928">
            <v>4.9760999999999997</v>
          </cell>
        </row>
        <row r="929">
          <cell r="A929">
            <v>45342</v>
          </cell>
          <cell r="B929">
            <v>4.9584999999999999</v>
          </cell>
        </row>
        <row r="930">
          <cell r="A930">
            <v>45343</v>
          </cell>
          <cell r="B930">
            <v>4.9408000000000003</v>
          </cell>
        </row>
        <row r="931">
          <cell r="A931">
            <v>45344</v>
          </cell>
          <cell r="B931">
            <v>4.9302999999999999</v>
          </cell>
        </row>
        <row r="932">
          <cell r="A932">
            <v>45345</v>
          </cell>
          <cell r="B932">
            <v>4.9419000000000004</v>
          </cell>
        </row>
        <row r="933">
          <cell r="A933">
            <v>45346</v>
          </cell>
          <cell r="B933">
            <v>4.9851000000000001</v>
          </cell>
        </row>
        <row r="934">
          <cell r="A934">
            <v>45348</v>
          </cell>
          <cell r="B934">
            <v>4.9851000000000001</v>
          </cell>
        </row>
        <row r="935">
          <cell r="A935">
            <v>45349</v>
          </cell>
          <cell r="B935">
            <v>4.9819000000000004</v>
          </cell>
        </row>
        <row r="936">
          <cell r="A936">
            <v>45350</v>
          </cell>
          <cell r="B936">
            <v>4.9574999999999996</v>
          </cell>
        </row>
        <row r="937">
          <cell r="A937">
            <v>45351</v>
          </cell>
          <cell r="B937">
            <v>4.9557000000000002</v>
          </cell>
        </row>
        <row r="938">
          <cell r="A938">
            <v>45352</v>
          </cell>
          <cell r="B938">
            <v>4.9832999999999998</v>
          </cell>
        </row>
        <row r="939">
          <cell r="A939">
            <v>45353</v>
          </cell>
          <cell r="B939">
            <v>4.9596</v>
          </cell>
        </row>
        <row r="940">
          <cell r="A940">
            <v>45355</v>
          </cell>
          <cell r="B940">
            <v>4.9596</v>
          </cell>
        </row>
        <row r="941">
          <cell r="A941">
            <v>45356</v>
          </cell>
          <cell r="B941">
            <v>4.9474999999999998</v>
          </cell>
        </row>
        <row r="942">
          <cell r="A942">
            <v>45357</v>
          </cell>
          <cell r="B942">
            <v>4.9488000000000003</v>
          </cell>
        </row>
        <row r="943">
          <cell r="A943">
            <v>45358</v>
          </cell>
          <cell r="B943">
            <v>4.9398</v>
          </cell>
        </row>
        <row r="944">
          <cell r="A944">
            <v>45359</v>
          </cell>
          <cell r="B944">
            <v>4.9363999999999999</v>
          </cell>
        </row>
        <row r="945">
          <cell r="A945">
            <v>45360</v>
          </cell>
          <cell r="B945">
            <v>4.9751000000000003</v>
          </cell>
        </row>
        <row r="946">
          <cell r="A946">
            <v>45362</v>
          </cell>
          <cell r="B946">
            <v>4.9751000000000003</v>
          </cell>
        </row>
        <row r="947">
          <cell r="A947">
            <v>45363</v>
          </cell>
          <cell r="B947">
            <v>4.9776999999999996</v>
          </cell>
        </row>
        <row r="948">
          <cell r="A948">
            <v>45364</v>
          </cell>
          <cell r="B948">
            <v>4.9813000000000001</v>
          </cell>
        </row>
        <row r="949">
          <cell r="A949">
            <v>45365</v>
          </cell>
          <cell r="B949">
            <v>4.9802999999999997</v>
          </cell>
        </row>
        <row r="950">
          <cell r="A950">
            <v>45366</v>
          </cell>
          <cell r="B950">
            <v>4.9767999999999999</v>
          </cell>
        </row>
        <row r="951">
          <cell r="A951">
            <v>45367</v>
          </cell>
          <cell r="B951">
            <v>4.9936999999999996</v>
          </cell>
        </row>
        <row r="952">
          <cell r="A952">
            <v>45369</v>
          </cell>
          <cell r="B952">
            <v>4.9936999999999996</v>
          </cell>
        </row>
        <row r="953">
          <cell r="A953">
            <v>45370</v>
          </cell>
          <cell r="B953">
            <v>5.0124000000000004</v>
          </cell>
        </row>
        <row r="954">
          <cell r="A954">
            <v>45371</v>
          </cell>
          <cell r="B954">
            <v>5.0351999999999997</v>
          </cell>
        </row>
        <row r="955">
          <cell r="A955">
            <v>45372</v>
          </cell>
          <cell r="B955">
            <v>5.0119999999999996</v>
          </cell>
        </row>
        <row r="956">
          <cell r="A956">
            <v>45373</v>
          </cell>
          <cell r="B956">
            <v>4.9806999999999997</v>
          </cell>
        </row>
        <row r="957">
          <cell r="A957">
            <v>45374</v>
          </cell>
          <cell r="B957">
            <v>4.9897</v>
          </cell>
        </row>
        <row r="958">
          <cell r="A958">
            <v>45376</v>
          </cell>
          <cell r="B958">
            <v>4.9897</v>
          </cell>
        </row>
        <row r="959">
          <cell r="A959">
            <v>45377</v>
          </cell>
          <cell r="B959">
            <v>4.9869000000000003</v>
          </cell>
        </row>
        <row r="960">
          <cell r="A960">
            <v>45378</v>
          </cell>
          <cell r="B960">
            <v>4.9870000000000001</v>
          </cell>
        </row>
        <row r="961">
          <cell r="A961">
            <v>45379</v>
          </cell>
          <cell r="B961">
            <v>4.9855999999999998</v>
          </cell>
        </row>
        <row r="962">
          <cell r="A962">
            <v>45380</v>
          </cell>
          <cell r="B962">
            <v>4.9962</v>
          </cell>
        </row>
        <row r="963">
          <cell r="A963">
            <v>45381</v>
          </cell>
          <cell r="B963">
            <v>4.9962</v>
          </cell>
        </row>
        <row r="964">
          <cell r="A964">
            <v>45382</v>
          </cell>
          <cell r="B964">
            <v>4.9962</v>
          </cell>
        </row>
        <row r="965">
          <cell r="A965">
            <v>45383</v>
          </cell>
          <cell r="B965">
            <v>4.9962</v>
          </cell>
        </row>
        <row r="966">
          <cell r="A966">
            <v>45384</v>
          </cell>
          <cell r="B966">
            <v>5.0532000000000004</v>
          </cell>
        </row>
        <row r="967">
          <cell r="A967">
            <v>45385</v>
          </cell>
          <cell r="B967">
            <v>5.0476000000000001</v>
          </cell>
        </row>
        <row r="968">
          <cell r="A968">
            <v>45386</v>
          </cell>
          <cell r="B968">
            <v>5.0724</v>
          </cell>
        </row>
        <row r="969">
          <cell r="A969">
            <v>45387</v>
          </cell>
          <cell r="B969">
            <v>5.0236999999999998</v>
          </cell>
        </row>
        <row r="970">
          <cell r="A970">
            <v>45388</v>
          </cell>
          <cell r="B970">
            <v>5.0519999999999996</v>
          </cell>
        </row>
        <row r="971">
          <cell r="A971">
            <v>45390</v>
          </cell>
          <cell r="B971">
            <v>5.0519999999999996</v>
          </cell>
        </row>
        <row r="972">
          <cell r="A972">
            <v>45391</v>
          </cell>
          <cell r="B972">
            <v>5.0420999999999996</v>
          </cell>
        </row>
        <row r="973">
          <cell r="A973">
            <v>45392</v>
          </cell>
          <cell r="B973">
            <v>5.008</v>
          </cell>
        </row>
        <row r="974">
          <cell r="A974">
            <v>45393</v>
          </cell>
          <cell r="B974">
            <v>5.0654000000000003</v>
          </cell>
        </row>
        <row r="975">
          <cell r="A975">
            <v>45394</v>
          </cell>
          <cell r="B975">
            <v>5.0765000000000002</v>
          </cell>
        </row>
        <row r="976">
          <cell r="A976">
            <v>45395</v>
          </cell>
          <cell r="B976">
            <v>5.1364000000000001</v>
          </cell>
        </row>
        <row r="977">
          <cell r="A977">
            <v>45397</v>
          </cell>
          <cell r="B977">
            <v>5.1364000000000001</v>
          </cell>
        </row>
        <row r="978">
          <cell r="A978">
            <v>45398</v>
          </cell>
          <cell r="B978">
            <v>5.1745999999999999</v>
          </cell>
        </row>
        <row r="979">
          <cell r="A979">
            <v>45399</v>
          </cell>
          <cell r="B979">
            <v>5.2634999999999996</v>
          </cell>
        </row>
        <row r="980">
          <cell r="A980">
            <v>45400</v>
          </cell>
          <cell r="B980">
            <v>5.2469000000000001</v>
          </cell>
        </row>
        <row r="981">
          <cell r="A981">
            <v>45401</v>
          </cell>
          <cell r="B981">
            <v>5.2511999999999999</v>
          </cell>
        </row>
        <row r="982">
          <cell r="A982">
            <v>45402</v>
          </cell>
          <cell r="B982">
            <v>5.2268999999999997</v>
          </cell>
        </row>
        <row r="983">
          <cell r="A983">
            <v>45404</v>
          </cell>
          <cell r="B983">
            <v>5.2268999999999997</v>
          </cell>
        </row>
        <row r="984">
          <cell r="A984">
            <v>45405</v>
          </cell>
          <cell r="B984">
            <v>5.2042999999999999</v>
          </cell>
        </row>
        <row r="985">
          <cell r="A985">
            <v>45406</v>
          </cell>
          <cell r="B985">
            <v>5.1626000000000003</v>
          </cell>
        </row>
        <row r="986">
          <cell r="A986">
            <v>45407</v>
          </cell>
          <cell r="B986">
            <v>5.1592000000000002</v>
          </cell>
        </row>
        <row r="987">
          <cell r="A987">
            <v>45408</v>
          </cell>
          <cell r="B987">
            <v>5.1679000000000004</v>
          </cell>
        </row>
        <row r="988">
          <cell r="A988">
            <v>45409</v>
          </cell>
          <cell r="B988">
            <v>5.1184000000000003</v>
          </cell>
        </row>
        <row r="989">
          <cell r="A989">
            <v>45411</v>
          </cell>
          <cell r="B989">
            <v>5.1184000000000003</v>
          </cell>
        </row>
        <row r="990">
          <cell r="A990">
            <v>45412</v>
          </cell>
          <cell r="B990">
            <v>5.1154999999999999</v>
          </cell>
        </row>
        <row r="991">
          <cell r="A991">
            <v>45413</v>
          </cell>
          <cell r="B991">
            <v>5.1718000000000002</v>
          </cell>
        </row>
        <row r="992">
          <cell r="A992">
            <v>45414</v>
          </cell>
          <cell r="B992">
            <v>5.1718000000000002</v>
          </cell>
        </row>
        <row r="993">
          <cell r="A993">
            <v>45415</v>
          </cell>
          <cell r="B993">
            <v>5.1184000000000003</v>
          </cell>
        </row>
        <row r="994">
          <cell r="A994">
            <v>45416</v>
          </cell>
          <cell r="B994">
            <v>5.0667999999999997</v>
          </cell>
        </row>
        <row r="995">
          <cell r="A995">
            <v>45418</v>
          </cell>
          <cell r="B995">
            <v>5.0667999999999997</v>
          </cell>
        </row>
        <row r="996">
          <cell r="A996">
            <v>45419</v>
          </cell>
          <cell r="B996">
            <v>5.0727000000000002</v>
          </cell>
        </row>
        <row r="997">
          <cell r="A997">
            <v>45420</v>
          </cell>
          <cell r="B997">
            <v>5.0609999999999999</v>
          </cell>
        </row>
        <row r="998">
          <cell r="A998">
            <v>45421</v>
          </cell>
          <cell r="B998">
            <v>5.0887000000000002</v>
          </cell>
        </row>
        <row r="999">
          <cell r="A999">
            <v>45422</v>
          </cell>
          <cell r="B999">
            <v>5.1577000000000002</v>
          </cell>
        </row>
        <row r="1000">
          <cell r="A1000">
            <v>45423</v>
          </cell>
          <cell r="B1000">
            <v>5.1463999999999999</v>
          </cell>
        </row>
        <row r="1001">
          <cell r="A1001">
            <v>45424</v>
          </cell>
          <cell r="B1001">
            <v>5.1463999999999999</v>
          </cell>
        </row>
        <row r="1002">
          <cell r="A1002">
            <v>45425</v>
          </cell>
          <cell r="B1002">
            <v>5.1463999999999999</v>
          </cell>
        </row>
        <row r="1003">
          <cell r="A1003">
            <v>45426</v>
          </cell>
          <cell r="B1003">
            <v>5.1412000000000004</v>
          </cell>
        </row>
        <row r="1004">
          <cell r="A1004">
            <v>45427</v>
          </cell>
          <cell r="B1004">
            <v>5.1356000000000002</v>
          </cell>
        </row>
        <row r="1005">
          <cell r="A1005">
            <v>45428</v>
          </cell>
          <cell r="B1005">
            <v>5.1422999999999996</v>
          </cell>
        </row>
        <row r="1006">
          <cell r="A1006">
            <v>45429</v>
          </cell>
          <cell r="B1006">
            <v>5.1269999999999998</v>
          </cell>
        </row>
        <row r="1007">
          <cell r="A1007">
            <v>45430</v>
          </cell>
          <cell r="B1007">
            <v>5.1157000000000004</v>
          </cell>
        </row>
        <row r="1008">
          <cell r="A1008">
            <v>45432</v>
          </cell>
          <cell r="B1008">
            <v>5.1157000000000004</v>
          </cell>
        </row>
        <row r="1009">
          <cell r="A1009">
            <v>45433</v>
          </cell>
          <cell r="B1009">
            <v>5.1085000000000003</v>
          </cell>
        </row>
        <row r="1010">
          <cell r="A1010">
            <v>45434</v>
          </cell>
          <cell r="B1010">
            <v>5.1036999999999999</v>
          </cell>
        </row>
        <row r="1011">
          <cell r="A1011">
            <v>45435</v>
          </cell>
          <cell r="B1011">
            <v>5.1501999999999999</v>
          </cell>
        </row>
        <row r="1012">
          <cell r="A1012">
            <v>45436</v>
          </cell>
          <cell r="B1012">
            <v>5.1443000000000003</v>
          </cell>
        </row>
        <row r="1013">
          <cell r="A1013">
            <v>45437</v>
          </cell>
          <cell r="B1013">
            <v>5.1508000000000003</v>
          </cell>
        </row>
        <row r="1014">
          <cell r="A1014">
            <v>45439</v>
          </cell>
          <cell r="B1014">
            <v>5.1508000000000003</v>
          </cell>
        </row>
        <row r="1015">
          <cell r="A1015">
            <v>45440</v>
          </cell>
          <cell r="B1015">
            <v>5.1703999999999999</v>
          </cell>
        </row>
        <row r="1016">
          <cell r="A1016">
            <v>45441</v>
          </cell>
          <cell r="B1016">
            <v>5.1538000000000004</v>
          </cell>
        </row>
        <row r="1017">
          <cell r="A1017">
            <v>45442</v>
          </cell>
          <cell r="B1017">
            <v>5.1971999999999996</v>
          </cell>
        </row>
        <row r="1018">
          <cell r="A1018">
            <v>45443</v>
          </cell>
          <cell r="B1018">
            <v>5.1971999999999996</v>
          </cell>
        </row>
        <row r="1019">
          <cell r="A1019">
            <v>45444</v>
          </cell>
          <cell r="B1019">
            <v>5.2416</v>
          </cell>
        </row>
        <row r="1020">
          <cell r="A1020">
            <v>45446</v>
          </cell>
          <cell r="B1020">
            <v>5.2416</v>
          </cell>
        </row>
        <row r="1021">
          <cell r="A1021">
            <v>45447</v>
          </cell>
          <cell r="B1021">
            <v>5.2373000000000003</v>
          </cell>
        </row>
        <row r="1022">
          <cell r="A1022">
            <v>45448</v>
          </cell>
          <cell r="B1022">
            <v>5.2686999999999999</v>
          </cell>
        </row>
        <row r="1023">
          <cell r="A1023">
            <v>45449</v>
          </cell>
          <cell r="B1023">
            <v>5.2840999999999996</v>
          </cell>
        </row>
        <row r="1024">
          <cell r="A1024">
            <v>45450</v>
          </cell>
          <cell r="B1024">
            <v>5.2680999999999996</v>
          </cell>
        </row>
        <row r="1025">
          <cell r="A1025">
            <v>45451</v>
          </cell>
          <cell r="B1025">
            <v>5.2801999999999998</v>
          </cell>
        </row>
        <row r="1026">
          <cell r="A1026">
            <v>45453</v>
          </cell>
          <cell r="B1026">
            <v>5.2801999999999998</v>
          </cell>
        </row>
        <row r="1027">
          <cell r="A1027">
            <v>45454</v>
          </cell>
          <cell r="B1027">
            <v>5.3666</v>
          </cell>
        </row>
        <row r="1028">
          <cell r="A1028">
            <v>45455</v>
          </cell>
          <cell r="B1028">
            <v>5.3524000000000003</v>
          </cell>
        </row>
        <row r="1029">
          <cell r="A1029">
            <v>45456</v>
          </cell>
          <cell r="B1029">
            <v>5.3891</v>
          </cell>
        </row>
        <row r="1030">
          <cell r="A1030">
            <v>45457</v>
          </cell>
          <cell r="B1030">
            <v>5.3974000000000002</v>
          </cell>
        </row>
        <row r="1031">
          <cell r="A1031">
            <v>45458</v>
          </cell>
          <cell r="B1031">
            <v>5.3630000000000004</v>
          </cell>
        </row>
        <row r="1032">
          <cell r="A1032">
            <v>45460</v>
          </cell>
          <cell r="B1032">
            <v>5.3630000000000004</v>
          </cell>
        </row>
        <row r="1033">
          <cell r="A1033">
            <v>45461</v>
          </cell>
          <cell r="B1033">
            <v>5.4130000000000003</v>
          </cell>
        </row>
        <row r="1034">
          <cell r="A1034">
            <v>45462</v>
          </cell>
          <cell r="B1034">
            <v>5.4074</v>
          </cell>
        </row>
        <row r="1035">
          <cell r="A1035">
            <v>45463</v>
          </cell>
          <cell r="B1035">
            <v>5.4646999999999997</v>
          </cell>
        </row>
        <row r="1036">
          <cell r="A1036">
            <v>45464</v>
          </cell>
          <cell r="B1036">
            <v>5.4253999999999998</v>
          </cell>
        </row>
        <row r="1037">
          <cell r="A1037">
            <v>45465</v>
          </cell>
          <cell r="B1037">
            <v>5.4416000000000002</v>
          </cell>
        </row>
        <row r="1038">
          <cell r="A1038">
            <v>45467</v>
          </cell>
          <cell r="B1038">
            <v>5.4416000000000002</v>
          </cell>
        </row>
        <row r="1039">
          <cell r="A1039">
            <v>45468</v>
          </cell>
          <cell r="B1039">
            <v>5.4</v>
          </cell>
        </row>
        <row r="1040">
          <cell r="A1040">
            <v>45469</v>
          </cell>
          <cell r="B1040">
            <v>5.4290000000000003</v>
          </cell>
        </row>
        <row r="1041">
          <cell r="A1041">
            <v>45470</v>
          </cell>
          <cell r="B1041">
            <v>5.5096999999999996</v>
          </cell>
        </row>
        <row r="1042">
          <cell r="A1042">
            <v>45471</v>
          </cell>
          <cell r="B1042">
            <v>5.5228999999999999</v>
          </cell>
        </row>
        <row r="1043">
          <cell r="A1043">
            <v>45472</v>
          </cell>
          <cell r="B1043">
            <v>5.5589000000000004</v>
          </cell>
        </row>
        <row r="1044">
          <cell r="A1044">
            <v>45474</v>
          </cell>
          <cell r="B1044">
            <v>5.5589000000000004</v>
          </cell>
        </row>
        <row r="1045">
          <cell r="A1045">
            <v>45475</v>
          </cell>
          <cell r="B1045">
            <v>5.5892999999999997</v>
          </cell>
        </row>
        <row r="1046">
          <cell r="A1046">
            <v>45476</v>
          </cell>
          <cell r="B1046">
            <v>5.6677</v>
          </cell>
        </row>
        <row r="1047">
          <cell r="A1047">
            <v>45477</v>
          </cell>
          <cell r="B1047">
            <v>5.5862999999999996</v>
          </cell>
        </row>
        <row r="1048">
          <cell r="A1048">
            <v>45478</v>
          </cell>
          <cell r="B1048">
            <v>5.4839000000000002</v>
          </cell>
        </row>
        <row r="1049">
          <cell r="A1049">
            <v>45479</v>
          </cell>
          <cell r="B1049">
            <v>5.4969999999999999</v>
          </cell>
        </row>
        <row r="1050">
          <cell r="A1050">
            <v>45481</v>
          </cell>
          <cell r="B1050">
            <v>5.4969999999999999</v>
          </cell>
        </row>
        <row r="1051">
          <cell r="A1051">
            <v>45482</v>
          </cell>
          <cell r="B1051">
            <v>5.4720000000000004</v>
          </cell>
        </row>
        <row r="1052">
          <cell r="A1052">
            <v>45483</v>
          </cell>
          <cell r="B1052">
            <v>5.4386999999999999</v>
          </cell>
        </row>
        <row r="1053">
          <cell r="A1053">
            <v>45484</v>
          </cell>
          <cell r="B1053">
            <v>5.3967000000000001</v>
          </cell>
        </row>
        <row r="1054">
          <cell r="A1054">
            <v>45485</v>
          </cell>
          <cell r="B1054">
            <v>5.41</v>
          </cell>
        </row>
        <row r="1055">
          <cell r="A1055">
            <v>45486</v>
          </cell>
          <cell r="B1055">
            <v>5.4528999999999996</v>
          </cell>
        </row>
        <row r="1056">
          <cell r="A1056">
            <v>45488</v>
          </cell>
          <cell r="B1056">
            <v>5.4528999999999996</v>
          </cell>
        </row>
        <row r="1057">
          <cell r="A1057">
            <v>45489</v>
          </cell>
          <cell r="B1057">
            <v>5.4562999999999997</v>
          </cell>
        </row>
        <row r="1058">
          <cell r="A1058">
            <v>45490</v>
          </cell>
          <cell r="B1058">
            <v>5.4273999999999996</v>
          </cell>
        </row>
        <row r="1059">
          <cell r="A1059">
            <v>45491</v>
          </cell>
          <cell r="B1059">
            <v>5.4669999999999996</v>
          </cell>
        </row>
        <row r="1060">
          <cell r="A1060">
            <v>45492</v>
          </cell>
          <cell r="B1060">
            <v>5.5426000000000002</v>
          </cell>
        </row>
        <row r="1061">
          <cell r="A1061">
            <v>45493</v>
          </cell>
          <cell r="B1061">
            <v>5.5542999999999996</v>
          </cell>
        </row>
        <row r="1062">
          <cell r="A1062">
            <v>45495</v>
          </cell>
          <cell r="B1062">
            <v>5.5542999999999996</v>
          </cell>
        </row>
        <row r="1063">
          <cell r="A1063">
            <v>45496</v>
          </cell>
          <cell r="B1063">
            <v>5.5598000000000001</v>
          </cell>
        </row>
        <row r="1064">
          <cell r="A1064">
            <v>45497</v>
          </cell>
          <cell r="B1064">
            <v>5.5807000000000002</v>
          </cell>
        </row>
        <row r="1065">
          <cell r="A1065">
            <v>45498</v>
          </cell>
          <cell r="B1065">
            <v>5.6345999999999998</v>
          </cell>
        </row>
        <row r="1066">
          <cell r="A1066">
            <v>45499</v>
          </cell>
          <cell r="B1066">
            <v>5.6402000000000001</v>
          </cell>
        </row>
        <row r="1067">
          <cell r="A1067">
            <v>45500</v>
          </cell>
          <cell r="B1067">
            <v>5.6464999999999996</v>
          </cell>
        </row>
        <row r="1068">
          <cell r="A1068">
            <v>45502</v>
          </cell>
          <cell r="B1068">
            <v>5.6464999999999996</v>
          </cell>
        </row>
        <row r="1069">
          <cell r="A1069">
            <v>45503</v>
          </cell>
          <cell r="B1069">
            <v>5.6478999999999999</v>
          </cell>
        </row>
        <row r="1070">
          <cell r="A1070">
            <v>45504</v>
          </cell>
          <cell r="B1070">
            <v>5.6532</v>
          </cell>
        </row>
        <row r="1071">
          <cell r="A1071">
            <v>45505</v>
          </cell>
          <cell r="B1071">
            <v>5.6620999999999997</v>
          </cell>
        </row>
        <row r="1072">
          <cell r="A1072">
            <v>45506</v>
          </cell>
          <cell r="B1072">
            <v>5.6680999999999999</v>
          </cell>
        </row>
        <row r="1073">
          <cell r="A1073">
            <v>45507</v>
          </cell>
          <cell r="B1073">
            <v>5.7366000000000001</v>
          </cell>
        </row>
        <row r="1074">
          <cell r="A1074">
            <v>45509</v>
          </cell>
          <cell r="B1074">
            <v>5.7366000000000001</v>
          </cell>
        </row>
        <row r="1075">
          <cell r="A1075">
            <v>45510</v>
          </cell>
          <cell r="B1075">
            <v>5.7645999999999997</v>
          </cell>
        </row>
        <row r="1076">
          <cell r="A1076">
            <v>45511</v>
          </cell>
          <cell r="B1076">
            <v>5.6528</v>
          </cell>
        </row>
        <row r="1077">
          <cell r="A1077">
            <v>45512</v>
          </cell>
          <cell r="B1077">
            <v>5.6093000000000002</v>
          </cell>
        </row>
        <row r="1078">
          <cell r="A1078">
            <v>45513</v>
          </cell>
          <cell r="B1078">
            <v>5.6172000000000004</v>
          </cell>
        </row>
        <row r="1079">
          <cell r="A1079">
            <v>45514</v>
          </cell>
          <cell r="B1079">
            <v>5.5114999999999998</v>
          </cell>
        </row>
        <row r="1080">
          <cell r="A1080">
            <v>45516</v>
          </cell>
          <cell r="B1080">
            <v>5.5114999999999998</v>
          </cell>
        </row>
        <row r="1081">
          <cell r="A1081">
            <v>45517</v>
          </cell>
          <cell r="B1081">
            <v>5.4911000000000003</v>
          </cell>
        </row>
        <row r="1082">
          <cell r="A1082">
            <v>45518</v>
          </cell>
          <cell r="B1082">
            <v>5.4874999999999998</v>
          </cell>
        </row>
        <row r="1083">
          <cell r="A1083">
            <v>45519</v>
          </cell>
          <cell r="B1083">
            <v>5.4501999999999997</v>
          </cell>
        </row>
        <row r="1084">
          <cell r="A1084">
            <v>45520</v>
          </cell>
          <cell r="B1084">
            <v>5.4650999999999996</v>
          </cell>
        </row>
        <row r="1085">
          <cell r="A1085">
            <v>45521</v>
          </cell>
          <cell r="B1085">
            <v>5.4631999999999996</v>
          </cell>
        </row>
        <row r="1086">
          <cell r="A1086">
            <v>45523</v>
          </cell>
          <cell r="B1086">
            <v>5.4631999999999996</v>
          </cell>
        </row>
        <row r="1087">
          <cell r="A1087">
            <v>45524</v>
          </cell>
          <cell r="B1087">
            <v>5.4237000000000002</v>
          </cell>
        </row>
        <row r="1088">
          <cell r="A1088">
            <v>45525</v>
          </cell>
          <cell r="B1088">
            <v>5.4546999999999999</v>
          </cell>
        </row>
        <row r="1089">
          <cell r="A1089">
            <v>45526</v>
          </cell>
          <cell r="B1089">
            <v>5.4706999999999999</v>
          </cell>
        </row>
        <row r="1090">
          <cell r="A1090">
            <v>45527</v>
          </cell>
          <cell r="B1090">
            <v>5.5523999999999996</v>
          </cell>
        </row>
        <row r="1091">
          <cell r="A1091">
            <v>45528</v>
          </cell>
          <cell r="B1091">
            <v>5.5263</v>
          </cell>
        </row>
        <row r="1092">
          <cell r="A1092">
            <v>45530</v>
          </cell>
          <cell r="B1092">
            <v>5.5263</v>
          </cell>
        </row>
        <row r="1093">
          <cell r="A1093">
            <v>45531</v>
          </cell>
          <cell r="B1093">
            <v>5.4920999999999998</v>
          </cell>
        </row>
        <row r="1094">
          <cell r="A1094">
            <v>45532</v>
          </cell>
          <cell r="B1094">
            <v>5.4969000000000001</v>
          </cell>
        </row>
        <row r="1095">
          <cell r="A1095">
            <v>45533</v>
          </cell>
          <cell r="B1095">
            <v>5.5315000000000003</v>
          </cell>
        </row>
        <row r="1096">
          <cell r="A1096">
            <v>45534</v>
          </cell>
          <cell r="B1096">
            <v>5.6357999999999997</v>
          </cell>
        </row>
        <row r="1097">
          <cell r="A1097">
            <v>45535</v>
          </cell>
          <cell r="B1097">
            <v>5.6562000000000001</v>
          </cell>
        </row>
        <row r="1098">
          <cell r="A1098">
            <v>45537</v>
          </cell>
          <cell r="B1098">
            <v>5.6562000000000001</v>
          </cell>
        </row>
        <row r="1099">
          <cell r="A1099">
            <v>45538</v>
          </cell>
          <cell r="B1099">
            <v>5.6230000000000002</v>
          </cell>
        </row>
        <row r="1100">
          <cell r="A1100">
            <v>45539</v>
          </cell>
          <cell r="B1100">
            <v>5.6223999999999998</v>
          </cell>
        </row>
        <row r="1101">
          <cell r="A1101">
            <v>45540</v>
          </cell>
          <cell r="B1101">
            <v>5.6359000000000004</v>
          </cell>
        </row>
        <row r="1102">
          <cell r="A1102">
            <v>45541</v>
          </cell>
          <cell r="B1102">
            <v>5.6048999999999998</v>
          </cell>
        </row>
        <row r="1103">
          <cell r="A1103">
            <v>45542</v>
          </cell>
          <cell r="B1103">
            <v>5.5701999999999998</v>
          </cell>
        </row>
        <row r="1104">
          <cell r="A1104">
            <v>45544</v>
          </cell>
          <cell r="B1104">
            <v>5.5701999999999998</v>
          </cell>
        </row>
        <row r="1105">
          <cell r="A1105">
            <v>45545</v>
          </cell>
          <cell r="B1105">
            <v>5.6097000000000001</v>
          </cell>
        </row>
        <row r="1106">
          <cell r="A1106">
            <v>45546</v>
          </cell>
          <cell r="B1106">
            <v>5.6254</v>
          </cell>
        </row>
        <row r="1107">
          <cell r="A1107">
            <v>45547</v>
          </cell>
          <cell r="B1107">
            <v>5.6387</v>
          </cell>
        </row>
        <row r="1108">
          <cell r="A1108">
            <v>45548</v>
          </cell>
          <cell r="B1108">
            <v>5.6554000000000002</v>
          </cell>
        </row>
        <row r="1109">
          <cell r="A1109">
            <v>45549</v>
          </cell>
          <cell r="B1109">
            <v>5.5716999999999999</v>
          </cell>
        </row>
        <row r="1110">
          <cell r="A1110">
            <v>45551</v>
          </cell>
          <cell r="B1110">
            <v>5.5716999999999999</v>
          </cell>
        </row>
        <row r="1111">
          <cell r="A1111">
            <v>45552</v>
          </cell>
          <cell r="B1111">
            <v>5.5206999999999997</v>
          </cell>
        </row>
        <row r="1112">
          <cell r="A1112">
            <v>45553</v>
          </cell>
          <cell r="B1112">
            <v>5.5010000000000003</v>
          </cell>
        </row>
        <row r="1113">
          <cell r="A1113">
            <v>45554</v>
          </cell>
          <cell r="B1113">
            <v>5.4767000000000001</v>
          </cell>
        </row>
        <row r="1114">
          <cell r="A1114">
            <v>45555</v>
          </cell>
          <cell r="B1114">
            <v>5.4188999999999998</v>
          </cell>
        </row>
        <row r="1115">
          <cell r="A1115">
            <v>45556</v>
          </cell>
          <cell r="B1115">
            <v>5.4775</v>
          </cell>
        </row>
        <row r="1116">
          <cell r="A1116">
            <v>45558</v>
          </cell>
          <cell r="B1116">
            <v>5.4775</v>
          </cell>
        </row>
        <row r="1117">
          <cell r="A1117">
            <v>45559</v>
          </cell>
          <cell r="B1117">
            <v>5.5446</v>
          </cell>
        </row>
        <row r="1118">
          <cell r="A1118">
            <v>45560</v>
          </cell>
          <cell r="B1118">
            <v>5.4702000000000002</v>
          </cell>
        </row>
        <row r="1119">
          <cell r="A1119">
            <v>45561</v>
          </cell>
          <cell r="B1119">
            <v>5.4736000000000002</v>
          </cell>
        </row>
        <row r="1120">
          <cell r="A1120">
            <v>45562</v>
          </cell>
          <cell r="B1120">
            <v>5.4412000000000003</v>
          </cell>
        </row>
        <row r="1121">
          <cell r="A1121">
            <v>45563</v>
          </cell>
          <cell r="B1121">
            <v>5.4431000000000003</v>
          </cell>
        </row>
        <row r="1122">
          <cell r="A1122">
            <v>45565</v>
          </cell>
          <cell r="B1122">
            <v>5.4431000000000003</v>
          </cell>
        </row>
        <row r="1123">
          <cell r="A1123">
            <v>45566</v>
          </cell>
          <cell r="B1123">
            <v>5.4481000000000002</v>
          </cell>
        </row>
        <row r="1124">
          <cell r="A1124">
            <v>45567</v>
          </cell>
          <cell r="B1124">
            <v>5.4520999999999997</v>
          </cell>
        </row>
        <row r="1125">
          <cell r="A1125">
            <v>45568</v>
          </cell>
          <cell r="B1125">
            <v>5.4305000000000003</v>
          </cell>
        </row>
        <row r="1126">
          <cell r="A1126">
            <v>45569</v>
          </cell>
          <cell r="B1126">
            <v>5.4850000000000003</v>
          </cell>
        </row>
        <row r="1127">
          <cell r="A1127">
            <v>45570</v>
          </cell>
          <cell r="B1127">
            <v>5.4686000000000003</v>
          </cell>
        </row>
        <row r="1128">
          <cell r="A1128">
            <v>45572</v>
          </cell>
          <cell r="B1128">
            <v>5.4686000000000003</v>
          </cell>
        </row>
        <row r="1129">
          <cell r="A1129">
            <v>45573</v>
          </cell>
          <cell r="B1129">
            <v>5.4626000000000001</v>
          </cell>
        </row>
        <row r="1130">
          <cell r="A1130">
            <v>45574</v>
          </cell>
          <cell r="B1130">
            <v>5.5197000000000003</v>
          </cell>
        </row>
      </sheetData>
      <sheetData sheetId="1"/>
      <sheetData sheetId="2" refreshError="1"/>
      <sheetData sheetId="3">
        <row r="1">
          <cell r="A1">
            <v>29024400</v>
          </cell>
          <cell r="B1" t="str">
            <v>KG LIQUIDO</v>
          </cell>
        </row>
        <row r="2">
          <cell r="A2">
            <v>29051999</v>
          </cell>
          <cell r="B2" t="str">
            <v>KG LIQUIDO</v>
          </cell>
        </row>
        <row r="3">
          <cell r="A3">
            <v>32081010</v>
          </cell>
          <cell r="B3" t="str">
            <v>KG LIQUIDO</v>
          </cell>
        </row>
        <row r="4">
          <cell r="A4">
            <v>32082019</v>
          </cell>
          <cell r="B4" t="str">
            <v>KG LIQUIDO</v>
          </cell>
        </row>
        <row r="5">
          <cell r="A5">
            <v>32082020</v>
          </cell>
          <cell r="B5" t="str">
            <v>KG LIQUIDO</v>
          </cell>
        </row>
        <row r="6">
          <cell r="A6">
            <v>32089010</v>
          </cell>
          <cell r="B6" t="str">
            <v>KG LIQUIDO</v>
          </cell>
        </row>
        <row r="7">
          <cell r="A7">
            <v>32089039</v>
          </cell>
          <cell r="B7" t="str">
            <v>KG LIQUIDO</v>
          </cell>
        </row>
        <row r="8">
          <cell r="A8">
            <v>38109000</v>
          </cell>
          <cell r="B8" t="str">
            <v>KG LIQUIDO</v>
          </cell>
        </row>
        <row r="9">
          <cell r="A9">
            <v>38140090</v>
          </cell>
          <cell r="B9" t="str">
            <v>KG LIQUIDO</v>
          </cell>
        </row>
        <row r="10">
          <cell r="A10">
            <v>38249939</v>
          </cell>
          <cell r="B10" t="str">
            <v>KG LIQUIDO</v>
          </cell>
        </row>
        <row r="11">
          <cell r="A11">
            <v>38249989</v>
          </cell>
          <cell r="B11" t="str">
            <v>KG LIQUIDO</v>
          </cell>
        </row>
        <row r="12">
          <cell r="A12">
            <v>39089090</v>
          </cell>
          <cell r="B12" t="str">
            <v>KG LIQUIDO</v>
          </cell>
        </row>
        <row r="13">
          <cell r="A13">
            <v>39093900</v>
          </cell>
          <cell r="B13" t="str">
            <v>KG LIQUIDO</v>
          </cell>
        </row>
        <row r="14">
          <cell r="A14">
            <v>39119029</v>
          </cell>
          <cell r="B14" t="str">
            <v>KG LIQUIDO</v>
          </cell>
        </row>
        <row r="15">
          <cell r="A15">
            <v>39169090</v>
          </cell>
          <cell r="B15" t="str">
            <v>KG LIQUIDO</v>
          </cell>
        </row>
        <row r="16">
          <cell r="A16">
            <v>39172300</v>
          </cell>
          <cell r="B16" t="str">
            <v>KG LIQUIDO</v>
          </cell>
        </row>
        <row r="17">
          <cell r="A17">
            <v>39174090</v>
          </cell>
          <cell r="B17" t="str">
            <v>KG LIQUIDO</v>
          </cell>
        </row>
        <row r="18">
          <cell r="A18">
            <v>39209910</v>
          </cell>
          <cell r="B18" t="str">
            <v>KG LIQUIDO</v>
          </cell>
        </row>
        <row r="19">
          <cell r="A19">
            <v>39211900</v>
          </cell>
          <cell r="B19" t="str">
            <v>KG LIQUIDO</v>
          </cell>
        </row>
        <row r="20">
          <cell r="A20">
            <v>39269090</v>
          </cell>
          <cell r="B20" t="str">
            <v>KG LIQUIDO</v>
          </cell>
        </row>
        <row r="21">
          <cell r="A21">
            <v>40169300</v>
          </cell>
          <cell r="B21" t="str">
            <v>KG LIQUIDO</v>
          </cell>
        </row>
        <row r="22">
          <cell r="A22">
            <v>68151020</v>
          </cell>
          <cell r="B22" t="str">
            <v>KG LIQUIDO</v>
          </cell>
        </row>
        <row r="23">
          <cell r="A23">
            <v>68159990</v>
          </cell>
          <cell r="B23" t="str">
            <v>KG LIQUIDO</v>
          </cell>
        </row>
        <row r="24">
          <cell r="A24">
            <v>72085100</v>
          </cell>
          <cell r="B24" t="str">
            <v>KG LIQUIDO</v>
          </cell>
        </row>
        <row r="25">
          <cell r="A25">
            <v>72085200</v>
          </cell>
          <cell r="B25" t="str">
            <v>KG LIQUIDO</v>
          </cell>
        </row>
        <row r="26">
          <cell r="A26">
            <v>72149100</v>
          </cell>
          <cell r="B26" t="str">
            <v>KG LIQUIDO</v>
          </cell>
        </row>
        <row r="27">
          <cell r="A27">
            <v>72149910</v>
          </cell>
          <cell r="B27" t="str">
            <v>KG LIQUIDO</v>
          </cell>
        </row>
        <row r="28">
          <cell r="A28">
            <v>72162100</v>
          </cell>
          <cell r="B28" t="str">
            <v>KG LIQUIDO</v>
          </cell>
        </row>
        <row r="29">
          <cell r="A29">
            <v>72163100</v>
          </cell>
          <cell r="B29" t="str">
            <v>KG LIQUIDO</v>
          </cell>
        </row>
        <row r="30">
          <cell r="A30">
            <v>72163200</v>
          </cell>
          <cell r="B30" t="str">
            <v>KG LIQUIDO</v>
          </cell>
        </row>
        <row r="31">
          <cell r="A31">
            <v>72163300</v>
          </cell>
          <cell r="B31" t="str">
            <v>KG LIQUIDO</v>
          </cell>
        </row>
        <row r="32">
          <cell r="A32">
            <v>72164010</v>
          </cell>
          <cell r="B32" t="str">
            <v>KG LIQUIDO</v>
          </cell>
        </row>
        <row r="33">
          <cell r="A33">
            <v>72192200</v>
          </cell>
          <cell r="B33" t="str">
            <v>KG LIQUIDO</v>
          </cell>
        </row>
        <row r="34">
          <cell r="A34">
            <v>72222000</v>
          </cell>
          <cell r="B34" t="str">
            <v>KG LIQUIDO</v>
          </cell>
        </row>
        <row r="35">
          <cell r="A35">
            <v>72254090</v>
          </cell>
          <cell r="B35" t="str">
            <v>KG LIQUIDO</v>
          </cell>
        </row>
        <row r="36">
          <cell r="A36">
            <v>72282000</v>
          </cell>
          <cell r="B36" t="str">
            <v>KG LIQUIDO</v>
          </cell>
        </row>
        <row r="37">
          <cell r="A37">
            <v>72292000</v>
          </cell>
          <cell r="B37" t="str">
            <v>KG LIQUIDO</v>
          </cell>
        </row>
        <row r="38">
          <cell r="A38">
            <v>72299000</v>
          </cell>
          <cell r="B38" t="str">
            <v>KG LIQUIDO</v>
          </cell>
        </row>
        <row r="39">
          <cell r="A39">
            <v>73041900</v>
          </cell>
          <cell r="B39" t="str">
            <v>KG LIQUIDO</v>
          </cell>
        </row>
        <row r="40">
          <cell r="A40">
            <v>73043910</v>
          </cell>
          <cell r="B40" t="str">
            <v>KG LIQUIDO</v>
          </cell>
        </row>
        <row r="41">
          <cell r="A41">
            <v>73044190</v>
          </cell>
          <cell r="B41" t="str">
            <v>KG LIQUIDO</v>
          </cell>
        </row>
        <row r="42">
          <cell r="A42">
            <v>73045990</v>
          </cell>
          <cell r="B42" t="str">
            <v>KG LIQUIDO</v>
          </cell>
        </row>
        <row r="43">
          <cell r="A43">
            <v>73066100</v>
          </cell>
          <cell r="B43" t="str">
            <v>KG LIQUIDO</v>
          </cell>
        </row>
        <row r="44">
          <cell r="A44">
            <v>73071920</v>
          </cell>
          <cell r="B44" t="str">
            <v>KG LIQUIDO</v>
          </cell>
        </row>
        <row r="45">
          <cell r="A45">
            <v>73072100</v>
          </cell>
          <cell r="B45" t="str">
            <v>KG LIQUIDO</v>
          </cell>
        </row>
        <row r="46">
          <cell r="A46">
            <v>73072300</v>
          </cell>
          <cell r="B46" t="str">
            <v>KG LIQUIDO</v>
          </cell>
        </row>
        <row r="47">
          <cell r="A47">
            <v>73072900</v>
          </cell>
          <cell r="B47" t="str">
            <v>KG LIQUIDO</v>
          </cell>
        </row>
        <row r="48">
          <cell r="A48">
            <v>73079100</v>
          </cell>
          <cell r="B48" t="str">
            <v>KG LIQUIDO</v>
          </cell>
        </row>
        <row r="49">
          <cell r="A49">
            <v>73079200</v>
          </cell>
          <cell r="B49" t="str">
            <v>KG LIQUIDO</v>
          </cell>
        </row>
        <row r="50">
          <cell r="A50">
            <v>73079300</v>
          </cell>
          <cell r="B50" t="str">
            <v>KG LIQUIDO</v>
          </cell>
        </row>
        <row r="51">
          <cell r="A51">
            <v>73079900</v>
          </cell>
          <cell r="B51" t="str">
            <v>KG LIQUIDO</v>
          </cell>
        </row>
        <row r="52">
          <cell r="A52">
            <v>73082000</v>
          </cell>
          <cell r="B52" t="str">
            <v>KG LIQUIDO</v>
          </cell>
        </row>
        <row r="53">
          <cell r="A53">
            <v>73089010</v>
          </cell>
          <cell r="B53" t="str">
            <v>KG LIQUIDO</v>
          </cell>
        </row>
        <row r="54">
          <cell r="A54">
            <v>73181500</v>
          </cell>
          <cell r="B54" t="str">
            <v>KG LIQUIDO</v>
          </cell>
        </row>
        <row r="55">
          <cell r="A55">
            <v>73181600</v>
          </cell>
          <cell r="B55" t="str">
            <v>KG LIQUIDO</v>
          </cell>
        </row>
        <row r="56">
          <cell r="A56">
            <v>73181900</v>
          </cell>
          <cell r="B56" t="str">
            <v>KG LIQUIDO</v>
          </cell>
        </row>
        <row r="57">
          <cell r="A57">
            <v>73182100</v>
          </cell>
          <cell r="B57" t="str">
            <v>KG LIQUIDO</v>
          </cell>
        </row>
        <row r="58">
          <cell r="A58">
            <v>73182200</v>
          </cell>
          <cell r="B58" t="str">
            <v>KG LIQUIDO</v>
          </cell>
        </row>
        <row r="59">
          <cell r="A59">
            <v>73269090</v>
          </cell>
          <cell r="B59" t="str">
            <v>KG LIQUIDO</v>
          </cell>
        </row>
        <row r="60">
          <cell r="A60">
            <v>74072910</v>
          </cell>
          <cell r="B60" t="str">
            <v>KG LIQUIDO</v>
          </cell>
        </row>
        <row r="61">
          <cell r="A61">
            <v>74198090</v>
          </cell>
          <cell r="B61" t="str">
            <v>KG LIQUIDO</v>
          </cell>
        </row>
        <row r="62">
          <cell r="A62">
            <v>74199990</v>
          </cell>
          <cell r="B62" t="str">
            <v>KG LIQUIDO</v>
          </cell>
        </row>
        <row r="63">
          <cell r="A63">
            <v>79031000</v>
          </cell>
          <cell r="B63" t="str">
            <v>KG LIQUIDO</v>
          </cell>
        </row>
        <row r="64">
          <cell r="A64">
            <v>83111000</v>
          </cell>
          <cell r="B64" t="str">
            <v>KG LIQUIDO</v>
          </cell>
        </row>
        <row r="65">
          <cell r="A65">
            <v>83112000</v>
          </cell>
          <cell r="B65" t="str">
            <v>KG LIQUIDO</v>
          </cell>
        </row>
        <row r="66">
          <cell r="A66">
            <v>84842000</v>
          </cell>
          <cell r="B66" t="str">
            <v>KG LIQUIDO</v>
          </cell>
        </row>
        <row r="67">
          <cell r="A67">
            <v>85366990</v>
          </cell>
          <cell r="B67" t="str">
            <v>UNIDADE</v>
          </cell>
        </row>
        <row r="68">
          <cell r="A68">
            <v>85381000</v>
          </cell>
          <cell r="B68" t="str">
            <v>KG LIQUIDO</v>
          </cell>
        </row>
        <row r="69">
          <cell r="A69">
            <v>85444900</v>
          </cell>
          <cell r="B69" t="str">
            <v>KG LIQUIDO</v>
          </cell>
        </row>
        <row r="70">
          <cell r="A70">
            <v>85369090</v>
          </cell>
          <cell r="B70" t="str">
            <v>UNIDADE</v>
          </cell>
        </row>
        <row r="71">
          <cell r="A71">
            <v>40082100</v>
          </cell>
          <cell r="B71" t="str">
            <v>KG LIQUIDO</v>
          </cell>
        </row>
        <row r="72">
          <cell r="A72">
            <v>85359090</v>
          </cell>
          <cell r="B72" t="str">
            <v>UNIDADE</v>
          </cell>
        </row>
        <row r="73">
          <cell r="A73">
            <v>39173290</v>
          </cell>
          <cell r="B73" t="str">
            <v>KG LIQUIDO</v>
          </cell>
        </row>
        <row r="74">
          <cell r="A74">
            <v>39173210</v>
          </cell>
          <cell r="B74" t="str">
            <v>KG LIQUIDO</v>
          </cell>
        </row>
        <row r="75">
          <cell r="A75">
            <v>96121000</v>
          </cell>
          <cell r="B75" t="str">
            <v>UNIDADE</v>
          </cell>
        </row>
        <row r="76">
          <cell r="A76">
            <v>72149990</v>
          </cell>
          <cell r="B76" t="str">
            <v>KG LIQUIDO</v>
          </cell>
        </row>
        <row r="77">
          <cell r="A77">
            <v>72166110</v>
          </cell>
          <cell r="B77" t="str">
            <v>KG LIQUIDO</v>
          </cell>
        </row>
        <row r="78">
          <cell r="A78">
            <v>72111400</v>
          </cell>
          <cell r="B78" t="str">
            <v>KG LIQUIDO</v>
          </cell>
        </row>
        <row r="79">
          <cell r="A79">
            <v>72201100</v>
          </cell>
          <cell r="B79" t="str">
            <v>KG LIQUIDO</v>
          </cell>
        </row>
        <row r="80">
          <cell r="A80">
            <v>38249931</v>
          </cell>
          <cell r="B80" t="str">
            <v>KG LIQUIDO</v>
          </cell>
        </row>
        <row r="81">
          <cell r="A81">
            <v>72089000</v>
          </cell>
          <cell r="B81" t="str">
            <v>KG LIQUIDO</v>
          </cell>
        </row>
        <row r="82">
          <cell r="A82">
            <v>72230000</v>
          </cell>
          <cell r="B82" t="str">
            <v>KG LIQUIDO</v>
          </cell>
        </row>
        <row r="83">
          <cell r="A83">
            <v>39209990</v>
          </cell>
          <cell r="B83" t="str">
            <v>KG LIQUIDO</v>
          </cell>
        </row>
        <row r="84">
          <cell r="A84">
            <v>15050010</v>
          </cell>
          <cell r="B84" t="str">
            <v>KG LIQUIDO</v>
          </cell>
        </row>
        <row r="85">
          <cell r="A85">
            <v>73089090</v>
          </cell>
          <cell r="B85" t="str">
            <v>KG LIQUIDO</v>
          </cell>
        </row>
        <row r="86">
          <cell r="A86">
            <v>73182400</v>
          </cell>
          <cell r="B86" t="str">
            <v>KG LIQUIDO</v>
          </cell>
        </row>
        <row r="87">
          <cell r="A87">
            <v>25051000</v>
          </cell>
          <cell r="B87" t="str">
            <v>KG LIQUIDO</v>
          </cell>
        </row>
        <row r="88">
          <cell r="A88">
            <v>68151900</v>
          </cell>
          <cell r="B88" t="str">
            <v>KG LIQUIDO</v>
          </cell>
        </row>
        <row r="89">
          <cell r="A89">
            <v>73072200</v>
          </cell>
          <cell r="B89" t="str">
            <v>KG LIQUIDO</v>
          </cell>
        </row>
        <row r="90">
          <cell r="A90">
            <v>39209200</v>
          </cell>
          <cell r="B90" t="str">
            <v>KG LIQUIDO</v>
          </cell>
        </row>
        <row r="91">
          <cell r="A91">
            <v>73181400</v>
          </cell>
          <cell r="B91" t="str">
            <v>KG LIQUIDO</v>
          </cell>
        </row>
        <row r="92">
          <cell r="A92">
            <v>39199090</v>
          </cell>
          <cell r="B92" t="str">
            <v>KG LIQUIDO</v>
          </cell>
        </row>
        <row r="93">
          <cell r="A93">
            <v>74122000</v>
          </cell>
          <cell r="B93" t="str">
            <v>KG LIQUIDO</v>
          </cell>
        </row>
        <row r="94">
          <cell r="A94">
            <v>72193400</v>
          </cell>
          <cell r="B94" t="str">
            <v>KG LIQUIDO</v>
          </cell>
        </row>
        <row r="95">
          <cell r="A95">
            <v>72201210</v>
          </cell>
          <cell r="B95" t="str">
            <v>KG LIQUIDO</v>
          </cell>
        </row>
        <row r="96">
          <cell r="A96">
            <v>72202090</v>
          </cell>
          <cell r="B96" t="str">
            <v>KG LIQUIDO</v>
          </cell>
        </row>
        <row r="97">
          <cell r="A97">
            <v>68151200</v>
          </cell>
          <cell r="B97" t="str">
            <v>KG LIQUIDO</v>
          </cell>
        </row>
        <row r="98">
          <cell r="A98">
            <v>85371090</v>
          </cell>
          <cell r="B98" t="str">
            <v>KG LIQUIDO</v>
          </cell>
        </row>
        <row r="99">
          <cell r="A99">
            <v>39269010</v>
          </cell>
          <cell r="B99" t="str">
            <v>KG LIQUIDO</v>
          </cell>
        </row>
        <row r="100">
          <cell r="A100">
            <v>73063000</v>
          </cell>
          <cell r="B100" t="str">
            <v>KG LIQUIDO</v>
          </cell>
        </row>
        <row r="101">
          <cell r="A101">
            <v>84749000</v>
          </cell>
          <cell r="B101" t="str">
            <v>KG LIQUIDO</v>
          </cell>
        </row>
        <row r="102">
          <cell r="A102">
            <v>39173900</v>
          </cell>
          <cell r="B102" t="str">
            <v>KG LIQUIDO</v>
          </cell>
        </row>
        <row r="103">
          <cell r="A103">
            <v>76090000</v>
          </cell>
          <cell r="B103" t="str">
            <v>KG LIQUIDO</v>
          </cell>
        </row>
        <row r="104">
          <cell r="A104">
            <v>34039900</v>
          </cell>
          <cell r="B104" t="str">
            <v>KG LIQUIDO</v>
          </cell>
        </row>
        <row r="105">
          <cell r="A105">
            <v>34031900</v>
          </cell>
          <cell r="B105" t="str">
            <v>KG LIQUIDO</v>
          </cell>
        </row>
        <row r="106">
          <cell r="A106">
            <v>35061090</v>
          </cell>
          <cell r="B106" t="str">
            <v>KG LIQUIDO</v>
          </cell>
        </row>
        <row r="107">
          <cell r="A107">
            <v>72192300</v>
          </cell>
          <cell r="B107" t="str">
            <v>KG LIQUIDO</v>
          </cell>
        </row>
        <row r="108">
          <cell r="A108">
            <v>72192100</v>
          </cell>
          <cell r="B108" t="str">
            <v>KG LIQUIDO</v>
          </cell>
        </row>
        <row r="109">
          <cell r="A109">
            <v>72191200</v>
          </cell>
          <cell r="B109" t="str">
            <v>KG LIQUIDO</v>
          </cell>
        </row>
        <row r="110">
          <cell r="A110">
            <v>72161000</v>
          </cell>
          <cell r="B110" t="str">
            <v>KG LIQUIDO</v>
          </cell>
        </row>
        <row r="111">
          <cell r="A111">
            <v>72285000</v>
          </cell>
          <cell r="B111" t="str">
            <v>KG LIQUIDO</v>
          </cell>
        </row>
        <row r="112">
          <cell r="A112">
            <v>73090010</v>
          </cell>
          <cell r="B112" t="str">
            <v>KG LIQUIDO</v>
          </cell>
        </row>
        <row r="113">
          <cell r="A113">
            <v>73143900</v>
          </cell>
          <cell r="B113" t="str">
            <v>KG LIQUIDO</v>
          </cell>
        </row>
        <row r="114">
          <cell r="A114">
            <v>75051210</v>
          </cell>
          <cell r="B114" t="str">
            <v>KG LIQUIDO</v>
          </cell>
        </row>
        <row r="115">
          <cell r="A115">
            <v>72173090</v>
          </cell>
          <cell r="B115" t="str">
            <v>KG LIQUIDO</v>
          </cell>
        </row>
        <row r="116">
          <cell r="A116">
            <v>74081900</v>
          </cell>
          <cell r="B116" t="str">
            <v>KG LIQUIDO</v>
          </cell>
        </row>
        <row r="117">
          <cell r="A117">
            <v>75052290</v>
          </cell>
          <cell r="B117" t="str">
            <v>KG LIQUIDO</v>
          </cell>
        </row>
        <row r="118">
          <cell r="A118">
            <v>73043990</v>
          </cell>
          <cell r="B118" t="str">
            <v>KG LIQUIDO</v>
          </cell>
        </row>
        <row r="119">
          <cell r="A119">
            <v>39259090</v>
          </cell>
          <cell r="B119" t="str">
            <v>KG LIQUIDO</v>
          </cell>
        </row>
        <row r="120">
          <cell r="A120">
            <v>72193300</v>
          </cell>
          <cell r="B120" t="str">
            <v>KG LIQUIDO</v>
          </cell>
        </row>
        <row r="121">
          <cell r="A121">
            <v>83015000</v>
          </cell>
          <cell r="B121" t="str">
            <v>KG LIQUIDO</v>
          </cell>
        </row>
        <row r="122">
          <cell r="A122">
            <v>73064000</v>
          </cell>
          <cell r="B122" t="str">
            <v>KG LIQUIDO</v>
          </cell>
        </row>
        <row r="123">
          <cell r="A123">
            <v>95079000</v>
          </cell>
          <cell r="B123" t="str">
            <v>UNIDADE</v>
          </cell>
        </row>
        <row r="124">
          <cell r="A124">
            <v>39263000</v>
          </cell>
          <cell r="B124" t="str">
            <v>KG LIQUIDO</v>
          </cell>
        </row>
        <row r="125">
          <cell r="A125">
            <v>83100000</v>
          </cell>
          <cell r="B125" t="str">
            <v>KG LIQUIDO</v>
          </cell>
        </row>
        <row r="126">
          <cell r="A126">
            <v>72193200</v>
          </cell>
          <cell r="B126" t="str">
            <v>KG LIQUIDO</v>
          </cell>
        </row>
        <row r="127">
          <cell r="A127">
            <v>84818095</v>
          </cell>
          <cell r="B127" t="str">
            <v>UNIDADE</v>
          </cell>
        </row>
        <row r="128">
          <cell r="A128">
            <v>73043110</v>
          </cell>
          <cell r="B128" t="str">
            <v>KG LIQUIDO</v>
          </cell>
        </row>
        <row r="129">
          <cell r="A129">
            <v>32089031</v>
          </cell>
          <cell r="B129" t="str">
            <v>KG LIQUIDO</v>
          </cell>
        </row>
        <row r="130">
          <cell r="A130">
            <v>85389090</v>
          </cell>
          <cell r="B130" t="str">
            <v>KG LIQUIDO</v>
          </cell>
        </row>
        <row r="131">
          <cell r="A131">
            <v>73065000</v>
          </cell>
          <cell r="B131" t="str">
            <v>KG LIQUIDO</v>
          </cell>
        </row>
        <row r="132">
          <cell r="A132">
            <v>73121090</v>
          </cell>
          <cell r="B132" t="str">
            <v>KG LIQUIDO</v>
          </cell>
        </row>
        <row r="133">
          <cell r="A133">
            <v>73209000</v>
          </cell>
          <cell r="B133" t="str">
            <v>KG LIQUIDO</v>
          </cell>
        </row>
        <row r="134">
          <cell r="A134">
            <v>29291090</v>
          </cell>
          <cell r="B134" t="str">
            <v>KG LIQUIDO</v>
          </cell>
        </row>
        <row r="135">
          <cell r="A135">
            <v>84818093</v>
          </cell>
          <cell r="B135" t="str">
            <v>UNIDADE</v>
          </cell>
        </row>
        <row r="136">
          <cell r="A136">
            <v>84813000</v>
          </cell>
          <cell r="B136" t="str">
            <v>UNIDADE</v>
          </cell>
        </row>
        <row r="137">
          <cell r="A137">
            <v>73041100</v>
          </cell>
          <cell r="B137" t="str">
            <v>KG LIQUIDO</v>
          </cell>
        </row>
        <row r="138">
          <cell r="A138">
            <v>73053100</v>
          </cell>
          <cell r="B138" t="str">
            <v>KG LIQUIDO</v>
          </cell>
        </row>
        <row r="139">
          <cell r="A139">
            <v>74112210</v>
          </cell>
          <cell r="B139" t="str">
            <v>KG LIQUIDO</v>
          </cell>
        </row>
        <row r="140">
          <cell r="A140">
            <v>83014000</v>
          </cell>
          <cell r="B140" t="str">
            <v>KG LIQUIDO</v>
          </cell>
        </row>
        <row r="141">
          <cell r="A141">
            <v>85395100</v>
          </cell>
          <cell r="B141" t="str">
            <v>UNIDADE</v>
          </cell>
        </row>
        <row r="142">
          <cell r="A142">
            <v>94051190</v>
          </cell>
          <cell r="B142" t="str">
            <v>KG LIQUIDO</v>
          </cell>
        </row>
        <row r="143">
          <cell r="A143">
            <v>94059900</v>
          </cell>
          <cell r="B143" t="str">
            <v>KG LIQUIDO</v>
          </cell>
        </row>
        <row r="144">
          <cell r="A144">
            <v>39241000</v>
          </cell>
          <cell r="B144" t="str">
            <v>KG LIQUIDO</v>
          </cell>
        </row>
        <row r="145">
          <cell r="A145">
            <v>44079990</v>
          </cell>
          <cell r="B145" t="str">
            <v>METRO CUBICO</v>
          </cell>
        </row>
        <row r="146">
          <cell r="A146">
            <v>84818096</v>
          </cell>
          <cell r="B146" t="str">
            <v>UNIDADE</v>
          </cell>
        </row>
        <row r="147">
          <cell r="A147">
            <v>73229090</v>
          </cell>
          <cell r="B147" t="str">
            <v>KG LIQUIDO</v>
          </cell>
        </row>
        <row r="148">
          <cell r="A148">
            <v>74130000</v>
          </cell>
          <cell r="B148" t="str">
            <v>KG LIQUIDO</v>
          </cell>
        </row>
        <row r="149">
          <cell r="A149">
            <v>72191400</v>
          </cell>
          <cell r="B149" t="str">
            <v>KG LIQUIDO</v>
          </cell>
        </row>
        <row r="150">
          <cell r="A150">
            <v>68061000</v>
          </cell>
          <cell r="B150" t="str">
            <v>KG LIQUIDO</v>
          </cell>
        </row>
        <row r="151">
          <cell r="A151">
            <v>94054900</v>
          </cell>
          <cell r="B151" t="str">
            <v>KG LIQUIDO</v>
          </cell>
        </row>
        <row r="152">
          <cell r="A152">
            <v>68069090</v>
          </cell>
          <cell r="B152" t="str">
            <v>KG LIQUIDO</v>
          </cell>
        </row>
        <row r="153">
          <cell r="A153">
            <v>40091100</v>
          </cell>
          <cell r="B153" t="str">
            <v>KG LIQUIDO</v>
          </cell>
        </row>
        <row r="154">
          <cell r="A154">
            <v>70191900</v>
          </cell>
          <cell r="B154" t="str">
            <v>KG LIQUIDO</v>
          </cell>
        </row>
        <row r="155">
          <cell r="A155">
            <v>35069110</v>
          </cell>
          <cell r="B155" t="str">
            <v>KG LIQUIDO</v>
          </cell>
        </row>
        <row r="156">
          <cell r="A156">
            <v>69101000</v>
          </cell>
          <cell r="B156" t="str">
            <v>UNIDADE</v>
          </cell>
        </row>
        <row r="157">
          <cell r="A157">
            <v>39229000</v>
          </cell>
          <cell r="B157" t="str">
            <v>KG LIQUIDO</v>
          </cell>
        </row>
        <row r="158">
          <cell r="A158">
            <v>72085300</v>
          </cell>
          <cell r="B158" t="str">
            <v>KG LIQUIDO</v>
          </cell>
        </row>
        <row r="159">
          <cell r="A159">
            <v>73043190</v>
          </cell>
          <cell r="B159" t="str">
            <v>KG LIQUIDO</v>
          </cell>
        </row>
        <row r="160">
          <cell r="A160">
            <v>72221100</v>
          </cell>
          <cell r="B160" t="str">
            <v>KG LIQUIDO</v>
          </cell>
        </row>
        <row r="161">
          <cell r="A161">
            <v>72104910</v>
          </cell>
          <cell r="B161" t="str">
            <v>KG LIQUIDO</v>
          </cell>
        </row>
        <row r="162">
          <cell r="A162">
            <v>84818094</v>
          </cell>
          <cell r="B162" t="str">
            <v>UNIDADE</v>
          </cell>
        </row>
        <row r="163">
          <cell r="A163">
            <v>75089090</v>
          </cell>
          <cell r="B163" t="str">
            <v>KG LIQUIDO</v>
          </cell>
        </row>
        <row r="164">
          <cell r="A164">
            <v>44072990</v>
          </cell>
          <cell r="B164" t="str">
            <v>METRO CUBICO</v>
          </cell>
        </row>
        <row r="165">
          <cell r="A165">
            <v>76071190</v>
          </cell>
          <cell r="B165" t="str">
            <v>KG LIQUIDO</v>
          </cell>
        </row>
        <row r="166">
          <cell r="A166">
            <v>32091010</v>
          </cell>
          <cell r="B166" t="str">
            <v>KG LIQUIDO</v>
          </cell>
        </row>
        <row r="167">
          <cell r="A167">
            <v>68069010</v>
          </cell>
          <cell r="B167" t="str">
            <v>KG LIQUIDO</v>
          </cell>
        </row>
        <row r="168">
          <cell r="A168">
            <v>73182900</v>
          </cell>
          <cell r="B168" t="str">
            <v>KG LIQUIDO</v>
          </cell>
        </row>
        <row r="169">
          <cell r="A169">
            <v>82041100</v>
          </cell>
          <cell r="B169" t="str">
            <v>KG LIQUIDO</v>
          </cell>
        </row>
        <row r="170">
          <cell r="A170">
            <v>91052900</v>
          </cell>
          <cell r="B170" t="str">
            <v>UNIDADE</v>
          </cell>
        </row>
        <row r="171">
          <cell r="A171">
            <v>96100000</v>
          </cell>
          <cell r="B171" t="str">
            <v>KG LIQUIDO</v>
          </cell>
        </row>
        <row r="172">
          <cell r="A172">
            <v>73239300</v>
          </cell>
          <cell r="B172" t="str">
            <v>KG LIQUIDO</v>
          </cell>
        </row>
        <row r="173">
          <cell r="A173">
            <v>85369010</v>
          </cell>
          <cell r="B173" t="str">
            <v>UNIDADE</v>
          </cell>
        </row>
        <row r="174">
          <cell r="A174">
            <v>76042919</v>
          </cell>
          <cell r="B174" t="str">
            <v>KG LIQUIDO</v>
          </cell>
        </row>
        <row r="175">
          <cell r="A175">
            <v>76042920</v>
          </cell>
          <cell r="B175" t="str">
            <v>KG LIQUIDO</v>
          </cell>
        </row>
        <row r="176">
          <cell r="A176">
            <v>73249000</v>
          </cell>
          <cell r="B176" t="str">
            <v>KG LIQUIDO</v>
          </cell>
        </row>
        <row r="177">
          <cell r="A177">
            <v>72189900</v>
          </cell>
          <cell r="B177" t="str">
            <v>KG LIQUIDO</v>
          </cell>
        </row>
        <row r="178">
          <cell r="A178">
            <v>70199000</v>
          </cell>
          <cell r="B178" t="str">
            <v>KG LIQUIDO</v>
          </cell>
        </row>
        <row r="179">
          <cell r="A179">
            <v>73145000</v>
          </cell>
          <cell r="B179" t="str">
            <v>KG LIQUIDO</v>
          </cell>
        </row>
        <row r="180">
          <cell r="A180">
            <v>40069000</v>
          </cell>
          <cell r="B180" t="str">
            <v>KG LIQUIDO</v>
          </cell>
        </row>
        <row r="181">
          <cell r="A181">
            <v>70196900</v>
          </cell>
          <cell r="B181" t="str">
            <v>KG LIQUIDO</v>
          </cell>
        </row>
        <row r="182">
          <cell r="A182">
            <v>39012029</v>
          </cell>
          <cell r="B182" t="str">
            <v>KG LIQUIDO</v>
          </cell>
        </row>
        <row r="183">
          <cell r="A183">
            <v>69149000</v>
          </cell>
          <cell r="B183" t="str">
            <v>KG LIQUIDO</v>
          </cell>
        </row>
        <row r="184">
          <cell r="A184">
            <v>73042400</v>
          </cell>
          <cell r="B184" t="str">
            <v>KG LIQUIDO</v>
          </cell>
        </row>
        <row r="185">
          <cell r="A185">
            <v>72085400</v>
          </cell>
          <cell r="B185" t="str">
            <v>KG LIQUIDO</v>
          </cell>
        </row>
        <row r="186">
          <cell r="A186">
            <v>85366910</v>
          </cell>
          <cell r="B186" t="str">
            <v>UNIDADE</v>
          </cell>
        </row>
        <row r="187">
          <cell r="A187">
            <v>85044010</v>
          </cell>
          <cell r="B187" t="str">
            <v>UNIDADE</v>
          </cell>
        </row>
        <row r="188">
          <cell r="A188">
            <v>39202090</v>
          </cell>
          <cell r="B188" t="str">
            <v>KG LIQUIDO</v>
          </cell>
        </row>
        <row r="189">
          <cell r="A189">
            <v>72083700</v>
          </cell>
          <cell r="B189" t="str">
            <v>KG LIQUIDO</v>
          </cell>
        </row>
        <row r="190">
          <cell r="A190">
            <v>72084000</v>
          </cell>
          <cell r="B190" t="str">
            <v>KG LIQUIDO</v>
          </cell>
        </row>
        <row r="191">
          <cell r="A191">
            <v>73110000</v>
          </cell>
          <cell r="B191" t="str">
            <v>KG LIQUIDO</v>
          </cell>
        </row>
        <row r="192">
          <cell r="A192">
            <v>76169900</v>
          </cell>
          <cell r="B192" t="str">
            <v>KG LIQUIDO</v>
          </cell>
        </row>
        <row r="193">
          <cell r="A193">
            <v>73049090</v>
          </cell>
          <cell r="B193" t="str">
            <v>KG LIQUIDO</v>
          </cell>
        </row>
        <row r="194">
          <cell r="A194">
            <v>85161000</v>
          </cell>
          <cell r="B194" t="str">
            <v>UNIDADE</v>
          </cell>
        </row>
        <row r="195">
          <cell r="A195">
            <v>32099019</v>
          </cell>
          <cell r="B195" t="str">
            <v>KG LIQUIDO</v>
          </cell>
        </row>
        <row r="196">
          <cell r="A196">
            <v>32149000</v>
          </cell>
          <cell r="B196" t="str">
            <v>KG LIQUIDO</v>
          </cell>
        </row>
        <row r="197">
          <cell r="A197">
            <v>76109000</v>
          </cell>
          <cell r="B197" t="str">
            <v>KG LIQUIDO</v>
          </cell>
        </row>
        <row r="198">
          <cell r="A198">
            <v>69072100</v>
          </cell>
          <cell r="B198" t="str">
            <v>METRO QUADRADO</v>
          </cell>
        </row>
        <row r="199">
          <cell r="A199">
            <v>69074000</v>
          </cell>
          <cell r="B199" t="str">
            <v>METRO QUADRADO</v>
          </cell>
        </row>
        <row r="200">
          <cell r="A200">
            <v>72191300</v>
          </cell>
          <cell r="B200" t="str">
            <v>KG LIQUIDO</v>
          </cell>
        </row>
        <row r="201">
          <cell r="A201">
            <v>32141010</v>
          </cell>
          <cell r="B201" t="str">
            <v>KG LIQUIDO</v>
          </cell>
        </row>
        <row r="202">
          <cell r="A202">
            <v>68071000</v>
          </cell>
          <cell r="B202" t="str">
            <v>KG LIQUIDO</v>
          </cell>
        </row>
        <row r="203">
          <cell r="A203">
            <v>54076100</v>
          </cell>
          <cell r="B203" t="str">
            <v>KG LIQUIDO</v>
          </cell>
        </row>
        <row r="204">
          <cell r="A204">
            <v>35069120</v>
          </cell>
          <cell r="B204" t="str">
            <v>KG LIQUIDO</v>
          </cell>
        </row>
        <row r="205">
          <cell r="A205">
            <v>39161000</v>
          </cell>
          <cell r="B205" t="str">
            <v>KG LIQUIDO</v>
          </cell>
        </row>
        <row r="206">
          <cell r="A206">
            <v>39162000</v>
          </cell>
          <cell r="B206" t="str">
            <v>KG LIQUIDO</v>
          </cell>
        </row>
        <row r="207">
          <cell r="A207">
            <v>73061900</v>
          </cell>
          <cell r="B207" t="str">
            <v>KG LIQUIDO</v>
          </cell>
        </row>
        <row r="208">
          <cell r="A208">
            <v>70196100</v>
          </cell>
          <cell r="B208" t="str">
            <v>KG LIQUIDO</v>
          </cell>
        </row>
        <row r="209">
          <cell r="A209">
            <v>74112290</v>
          </cell>
          <cell r="B209" t="str">
            <v>KG LIQUIDO</v>
          </cell>
        </row>
        <row r="210">
          <cell r="A210">
            <v>75071200</v>
          </cell>
          <cell r="B210" t="str">
            <v>KG LIQUIDO</v>
          </cell>
        </row>
        <row r="211">
          <cell r="A211">
            <v>75072000</v>
          </cell>
          <cell r="B211" t="str">
            <v>KG LIQUIDO</v>
          </cell>
        </row>
        <row r="212">
          <cell r="A212">
            <v>85319000</v>
          </cell>
          <cell r="B212" t="str">
            <v>KG LIQUIDO</v>
          </cell>
        </row>
        <row r="213">
          <cell r="A213">
            <v>48211000</v>
          </cell>
          <cell r="B213" t="str">
            <v>KG LIQUIDO</v>
          </cell>
        </row>
        <row r="214">
          <cell r="A214">
            <v>73049019</v>
          </cell>
          <cell r="B214" t="str">
            <v>KG LIQUIDO</v>
          </cell>
        </row>
        <row r="215">
          <cell r="A215">
            <v>84811000</v>
          </cell>
          <cell r="B215" t="str">
            <v>UNIDADE</v>
          </cell>
        </row>
        <row r="216">
          <cell r="A216">
            <v>84819090</v>
          </cell>
          <cell r="B216" t="str">
            <v>KG LIQUIDO</v>
          </cell>
        </row>
        <row r="217">
          <cell r="A217">
            <v>85318000</v>
          </cell>
          <cell r="B217" t="str">
            <v>UNIDADE</v>
          </cell>
        </row>
        <row r="218">
          <cell r="A218">
            <v>90262010</v>
          </cell>
          <cell r="B218" t="str">
            <v>UNIDADE</v>
          </cell>
        </row>
        <row r="219">
          <cell r="A219">
            <v>94032090</v>
          </cell>
          <cell r="B219" t="str">
            <v>UNIDADE</v>
          </cell>
        </row>
        <row r="220">
          <cell r="A220">
            <v>72286000</v>
          </cell>
          <cell r="B220" t="str">
            <v>KG LIQUIDO</v>
          </cell>
        </row>
        <row r="221">
          <cell r="A221">
            <v>84198999</v>
          </cell>
          <cell r="B221" t="str">
            <v>UNIDADE</v>
          </cell>
        </row>
      </sheetData>
      <sheetData sheetId="4">
        <row r="1">
          <cell r="A1" t="str">
            <v>A1</v>
          </cell>
          <cell r="B1" t="str">
            <v>05766253000194</v>
          </cell>
        </row>
        <row r="2">
          <cell r="A2" t="str">
            <v>RENOX</v>
          </cell>
          <cell r="B2" t="str">
            <v>50641174000101</v>
          </cell>
        </row>
        <row r="3">
          <cell r="A3" t="str">
            <v>ACOTUBO</v>
          </cell>
          <cell r="B3" t="str">
            <v>43919968000129</v>
          </cell>
        </row>
        <row r="4">
          <cell r="A4" t="str">
            <v>AERO</v>
          </cell>
          <cell r="B4" t="str">
            <v>43027275000121</v>
          </cell>
        </row>
        <row r="5">
          <cell r="A5" t="str">
            <v>AKZONOBEL</v>
          </cell>
          <cell r="B5" t="str">
            <v>60561719009775</v>
          </cell>
        </row>
        <row r="6">
          <cell r="A6" t="str">
            <v>CIL</v>
          </cell>
          <cell r="B6" t="str">
            <v>97533434000199</v>
          </cell>
        </row>
        <row r="7">
          <cell r="A7" t="str">
            <v>ESAB</v>
          </cell>
          <cell r="B7" t="str">
            <v>29799921000571</v>
          </cell>
        </row>
        <row r="8">
          <cell r="A8" t="str">
            <v>FORJAFIX</v>
          </cell>
          <cell r="B8" t="str">
            <v>03936142000153</v>
          </cell>
        </row>
        <row r="9">
          <cell r="A9" t="str">
            <v>FRONTEC</v>
          </cell>
          <cell r="B9" t="str">
            <v>72178353000197</v>
          </cell>
        </row>
        <row r="10">
          <cell r="A10" t="str">
            <v>GERDAU</v>
          </cell>
          <cell r="B10" t="str">
            <v>07358761020003</v>
          </cell>
        </row>
        <row r="11">
          <cell r="A11" t="str">
            <v>GLM</v>
          </cell>
          <cell r="B11" t="str">
            <v>27756355000161</v>
          </cell>
        </row>
        <row r="12">
          <cell r="A12" t="str">
            <v>HCI</v>
          </cell>
          <cell r="B12" t="str">
            <v>62312426000138</v>
          </cell>
        </row>
        <row r="13">
          <cell r="A13" t="str">
            <v>IPIRANGA</v>
          </cell>
          <cell r="B13" t="str">
            <v>01477885000420</v>
          </cell>
        </row>
        <row r="14">
          <cell r="A14" t="str">
            <v>JEA</v>
          </cell>
          <cell r="B14" t="str">
            <v>56636376000141</v>
          </cell>
        </row>
        <row r="15">
          <cell r="A15" t="str">
            <v>JOTUN</v>
          </cell>
          <cell r="B15" t="str">
            <v>02907585000404</v>
          </cell>
        </row>
        <row r="16">
          <cell r="A16" t="str">
            <v>METASA</v>
          </cell>
          <cell r="B16" t="str">
            <v>88416482000106</v>
          </cell>
        </row>
        <row r="17">
          <cell r="A17" t="str">
            <v>POLAR</v>
          </cell>
          <cell r="B17" t="str">
            <v>39222187000103</v>
          </cell>
        </row>
        <row r="18">
          <cell r="A18" t="str">
            <v>POLEODUTO</v>
          </cell>
          <cell r="B18" t="str">
            <v>72797913000191</v>
          </cell>
        </row>
        <row r="19">
          <cell r="A19" t="str">
            <v>PPG</v>
          </cell>
          <cell r="B19" t="str">
            <v>43996693000127</v>
          </cell>
        </row>
        <row r="20">
          <cell r="A20" t="str">
            <v>R SIMIONI</v>
          </cell>
          <cell r="B20" t="str">
            <v>62821723000109</v>
          </cell>
        </row>
        <row r="21">
          <cell r="A21" t="str">
            <v>SIENA</v>
          </cell>
          <cell r="B21" t="str">
            <v>26662248000101</v>
          </cell>
        </row>
        <row r="22">
          <cell r="A22" t="str">
            <v>STEUTE</v>
          </cell>
          <cell r="B22" t="str">
            <v>07590814000172</v>
          </cell>
        </row>
        <row r="23">
          <cell r="A23" t="str">
            <v>TEADIT</v>
          </cell>
          <cell r="B23" t="str">
            <v>62948658000187</v>
          </cell>
        </row>
        <row r="24">
          <cell r="A24" t="str">
            <v>TECNOFLON</v>
          </cell>
          <cell r="B24" t="str">
            <v>69196657000172</v>
          </cell>
        </row>
        <row r="25">
          <cell r="A25" t="str">
            <v>VALLOUREC</v>
          </cell>
          <cell r="B25" t="str">
            <v>08689024000292</v>
          </cell>
        </row>
        <row r="26">
          <cell r="A26" t="str">
            <v>VOESTALPINE</v>
          </cell>
          <cell r="B26" t="str">
            <v>61479002000523</v>
          </cell>
        </row>
        <row r="27">
          <cell r="A27" t="str">
            <v>WK ACOS</v>
          </cell>
          <cell r="B27" t="str">
            <v>97434047000103</v>
          </cell>
        </row>
        <row r="28">
          <cell r="A28" t="str">
            <v>YOFC</v>
          </cell>
          <cell r="B28" t="str">
            <v>01209357000147</v>
          </cell>
        </row>
        <row r="29">
          <cell r="A29" t="str">
            <v>LOGFER</v>
          </cell>
          <cell r="B29" t="str">
            <v>20555540000149</v>
          </cell>
        </row>
        <row r="30">
          <cell r="A30" t="str">
            <v>STAUFF</v>
          </cell>
          <cell r="B30" t="str">
            <v>03279094000178</v>
          </cell>
        </row>
        <row r="31">
          <cell r="A31" t="str">
            <v>SIDER</v>
          </cell>
          <cell r="B31" t="str">
            <v>49050164000112</v>
          </cell>
        </row>
        <row r="32">
          <cell r="A32" t="str">
            <v>AXT</v>
          </cell>
          <cell r="B32" t="str">
            <v>05067637000119</v>
          </cell>
        </row>
        <row r="33">
          <cell r="A33" t="str">
            <v>HELLERMANNTYTON</v>
          </cell>
          <cell r="B33" t="str">
            <v>62895792000167</v>
          </cell>
        </row>
        <row r="34">
          <cell r="A34" t="str">
            <v>OX</v>
          </cell>
          <cell r="B34" t="str">
            <v>56690498000116</v>
          </cell>
        </row>
        <row r="35">
          <cell r="A35" t="str">
            <v>INDACO</v>
          </cell>
          <cell r="B35" t="str">
            <v>43652296000138</v>
          </cell>
        </row>
        <row r="36">
          <cell r="A36" t="str">
            <v>HILTI</v>
          </cell>
          <cell r="B36" t="str">
            <v>65000655001691</v>
          </cell>
        </row>
        <row r="37">
          <cell r="A37" t="str">
            <v>FERCOI</v>
          </cell>
          <cell r="B37" t="str">
            <v>60806460000567</v>
          </cell>
        </row>
        <row r="38">
          <cell r="A38" t="str">
            <v>FOPIL</v>
          </cell>
          <cell r="B38" t="str">
            <v>41285652000105</v>
          </cell>
        </row>
        <row r="39">
          <cell r="A39" t="str">
            <v>G4</v>
          </cell>
          <cell r="B39" t="str">
            <v>44191944000169</v>
          </cell>
        </row>
        <row r="40">
          <cell r="A40" t="str">
            <v>CASA DOS PARAFUSOS</v>
          </cell>
          <cell r="B40" t="str">
            <v>27435535000141</v>
          </cell>
        </row>
        <row r="41">
          <cell r="A41" t="str">
            <v>TRAUME</v>
          </cell>
          <cell r="B41" t="str">
            <v>22816984000116</v>
          </cell>
        </row>
        <row r="42">
          <cell r="A42" t="str">
            <v>IKT</v>
          </cell>
          <cell r="B42" t="str">
            <v>03484582000117</v>
          </cell>
        </row>
        <row r="43">
          <cell r="A43" t="str">
            <v>ALUMIPLAC</v>
          </cell>
          <cell r="B43" t="str">
            <v>00967400000170</v>
          </cell>
        </row>
        <row r="44">
          <cell r="A44" t="str">
            <v>UTILINOX</v>
          </cell>
          <cell r="B44" t="str">
            <v>02677285000125</v>
          </cell>
        </row>
        <row r="45">
          <cell r="A45" t="str">
            <v>FIBRA</v>
          </cell>
          <cell r="B45" t="str">
            <v>08381863000168</v>
          </cell>
        </row>
        <row r="46">
          <cell r="A46" t="str">
            <v>TECIAM</v>
          </cell>
          <cell r="B46" t="str">
            <v>50388768000152</v>
          </cell>
        </row>
        <row r="47">
          <cell r="A47" t="str">
            <v>HENNINGS</v>
          </cell>
          <cell r="B47" t="str">
            <v>83748772000567</v>
          </cell>
        </row>
        <row r="48">
          <cell r="A48" t="str">
            <v>ISOLARE</v>
          </cell>
          <cell r="B48" t="str">
            <v>08691720000152</v>
          </cell>
        </row>
        <row r="49">
          <cell r="A49" t="str">
            <v>LUBRIFIXA</v>
          </cell>
          <cell r="B49" t="str">
            <v>07461364000118</v>
          </cell>
        </row>
        <row r="50">
          <cell r="A50" t="str">
            <v>DINIZ</v>
          </cell>
          <cell r="B50" t="str">
            <v>62131594000127</v>
          </cell>
        </row>
        <row r="51">
          <cell r="A51" t="str">
            <v>FERRAMENTAS</v>
          </cell>
          <cell r="B51" t="str">
            <v>92664028002780</v>
          </cell>
        </row>
        <row r="52">
          <cell r="A52" t="str">
            <v>ARTEX</v>
          </cell>
          <cell r="B52" t="str">
            <v>33150053000733</v>
          </cell>
        </row>
        <row r="53">
          <cell r="A53" t="str">
            <v>ENMAC</v>
          </cell>
          <cell r="B53" t="str">
            <v>04666044000106</v>
          </cell>
        </row>
        <row r="54">
          <cell r="A54" t="str">
            <v>GFIX</v>
          </cell>
          <cell r="B54" t="str">
            <v>14050990000187</v>
          </cell>
        </row>
        <row r="55">
          <cell r="A55" t="str">
            <v>FRMARTINS</v>
          </cell>
          <cell r="B55" t="str">
            <v>23156918000120</v>
          </cell>
        </row>
        <row r="56">
          <cell r="A56" t="str">
            <v>GALPERTI</v>
          </cell>
          <cell r="B56" t="str">
            <v>12143076000155</v>
          </cell>
        </row>
        <row r="57">
          <cell r="A57" t="str">
            <v>BORRACHAS</v>
          </cell>
          <cell r="B57" t="str">
            <v>12124762000189</v>
          </cell>
        </row>
        <row r="58">
          <cell r="A58" t="str">
            <v>MARANGONI</v>
          </cell>
          <cell r="B58" t="str">
            <v>11352758000105</v>
          </cell>
        </row>
        <row r="59">
          <cell r="A59" t="str">
            <v>VIVA</v>
          </cell>
          <cell r="B59" t="str">
            <v>02507873000110</v>
          </cell>
        </row>
        <row r="60">
          <cell r="A60" t="str">
            <v>HONEYWELL</v>
          </cell>
          <cell r="B60" t="str">
            <v>00954716000209</v>
          </cell>
        </row>
        <row r="61">
          <cell r="A61" t="str">
            <v>TECFLUX</v>
          </cell>
          <cell r="B61" t="str">
            <v>60933017000123</v>
          </cell>
        </row>
        <row r="62">
          <cell r="A62" t="str">
            <v>BRAS</v>
          </cell>
          <cell r="B62" t="str">
            <v>07724772000115</v>
          </cell>
        </row>
        <row r="63">
          <cell r="A63" t="str">
            <v>CABOLUC</v>
          </cell>
          <cell r="B63" t="str">
            <v>45626579000130</v>
          </cell>
        </row>
        <row r="64">
          <cell r="A64" t="str">
            <v>ENIGMA</v>
          </cell>
          <cell r="B64" t="str">
            <v>10371253000125</v>
          </cell>
        </row>
        <row r="65">
          <cell r="A65" t="str">
            <v>CEPRONN</v>
          </cell>
          <cell r="B65" t="str">
            <v>13401034000130</v>
          </cell>
        </row>
        <row r="66">
          <cell r="A66" t="str">
            <v>TUBOS</v>
          </cell>
          <cell r="B66" t="str">
            <v>05755311000184</v>
          </cell>
        </row>
        <row r="67">
          <cell r="A67" t="str">
            <v>MIRIAN</v>
          </cell>
          <cell r="B67" t="str">
            <v>32496304000188</v>
          </cell>
        </row>
        <row r="68">
          <cell r="A68" t="str">
            <v>C &amp; C</v>
          </cell>
          <cell r="B68" t="str">
            <v>11819594000183</v>
          </cell>
        </row>
        <row r="69">
          <cell r="A69" t="str">
            <v>INDUSVALVES</v>
          </cell>
          <cell r="B69" t="str">
            <v>07695648000179</v>
          </cell>
        </row>
        <row r="70">
          <cell r="A70" t="str">
            <v>MADELAR</v>
          </cell>
          <cell r="B70" t="str">
            <v>91810960000172</v>
          </cell>
        </row>
        <row r="71">
          <cell r="A71" t="str">
            <v>PLASTSIL</v>
          </cell>
          <cell r="B71" t="str">
            <v>06068172000183</v>
          </cell>
        </row>
        <row r="72">
          <cell r="A72" t="str">
            <v>STRATUS</v>
          </cell>
          <cell r="B72" t="str">
            <v>01878213000183</v>
          </cell>
        </row>
        <row r="73">
          <cell r="A73" t="str">
            <v>FORTE</v>
          </cell>
          <cell r="B73" t="str">
            <v>16944219000189</v>
          </cell>
        </row>
        <row r="74">
          <cell r="A74" t="str">
            <v>BAHIA</v>
          </cell>
          <cell r="B74" t="str">
            <v>34156018000107</v>
          </cell>
        </row>
        <row r="75">
          <cell r="A75" t="str">
            <v>ACRO</v>
          </cell>
          <cell r="B75" t="str">
            <v>03358329000460</v>
          </cell>
        </row>
        <row r="76">
          <cell r="A76" t="str">
            <v>MICROMAZZA</v>
          </cell>
          <cell r="B76" t="str">
            <v>72096100000174</v>
          </cell>
        </row>
        <row r="77">
          <cell r="A77" t="str">
            <v>IVETEC</v>
          </cell>
          <cell r="B77"/>
        </row>
        <row r="78">
          <cell r="A78" t="str">
            <v>AKP</v>
          </cell>
          <cell r="B78"/>
        </row>
        <row r="79">
          <cell r="A79" t="str">
            <v>ART</v>
          </cell>
          <cell r="B79"/>
        </row>
        <row r="80">
          <cell r="A80" t="str">
            <v>FIBRASMILL</v>
          </cell>
          <cell r="B80"/>
        </row>
        <row r="81">
          <cell r="A81" t="str">
            <v>CONEPARK</v>
          </cell>
          <cell r="B81"/>
        </row>
        <row r="82">
          <cell r="A82" t="str">
            <v>ARMACELL</v>
          </cell>
          <cell r="B82"/>
        </row>
        <row r="83">
          <cell r="A83" t="str">
            <v>SOLDASUL</v>
          </cell>
          <cell r="B83"/>
        </row>
        <row r="84">
          <cell r="A84" t="str">
            <v>RACCORTUBI</v>
          </cell>
          <cell r="B84"/>
        </row>
        <row r="85">
          <cell r="A85" t="str">
            <v>EVAC</v>
          </cell>
          <cell r="B85"/>
        </row>
        <row r="86">
          <cell r="A86" t="str">
            <v>ATITUBOS</v>
          </cell>
          <cell r="B86"/>
        </row>
        <row r="87">
          <cell r="A87" t="str">
            <v>SIGA</v>
          </cell>
          <cell r="B87"/>
        </row>
        <row r="88">
          <cell r="A88" t="str">
            <v>FATI</v>
          </cell>
          <cell r="B88"/>
        </row>
        <row r="89">
          <cell r="A89" t="str">
            <v>LUPATECH</v>
          </cell>
          <cell r="B89"/>
        </row>
        <row r="90">
          <cell r="A90" t="str">
            <v>ALTEC</v>
          </cell>
          <cell r="B90"/>
        </row>
        <row r="91">
          <cell r="A91" t="str">
            <v>RR</v>
          </cell>
          <cell r="B91"/>
        </row>
        <row r="92">
          <cell r="A92" t="str">
            <v>RMO</v>
          </cell>
          <cell r="B92"/>
        </row>
        <row r="93">
          <cell r="A93" t="str">
            <v>DECORE</v>
          </cell>
          <cell r="B93"/>
        </row>
        <row r="94">
          <cell r="A94" t="str">
            <v>MS</v>
          </cell>
          <cell r="B94"/>
        </row>
        <row r="95">
          <cell r="A95" t="str">
            <v>UNICABOS</v>
          </cell>
          <cell r="B95"/>
        </row>
        <row r="96">
          <cell r="A96" t="str">
            <v>PANORAMA</v>
          </cell>
          <cell r="B96"/>
        </row>
        <row r="97">
          <cell r="A97" t="str">
            <v>CRAS</v>
          </cell>
          <cell r="B97"/>
        </row>
        <row r="98">
          <cell r="A98" t="str">
            <v>JVM</v>
          </cell>
          <cell r="B98"/>
        </row>
        <row r="99">
          <cell r="A99" t="str">
            <v>W-CONEX</v>
          </cell>
          <cell r="B99"/>
        </row>
        <row r="100">
          <cell r="A100" t="str">
            <v>DRACO</v>
          </cell>
          <cell r="B100"/>
        </row>
        <row r="101">
          <cell r="A101" t="str">
            <v>FATOR</v>
          </cell>
          <cell r="B101"/>
        </row>
        <row r="102">
          <cell r="A102" t="str">
            <v>ROXTEC</v>
          </cell>
          <cell r="B102"/>
        </row>
        <row r="103">
          <cell r="A103" t="str">
            <v>ABRASSER</v>
          </cell>
          <cell r="B103"/>
        </row>
        <row r="104">
          <cell r="A104" t="str">
            <v>MSM</v>
          </cell>
          <cell r="B104"/>
        </row>
        <row r="105">
          <cell r="A105" t="str">
            <v>PROJINOX</v>
          </cell>
          <cell r="B105"/>
        </row>
        <row r="106">
          <cell r="A106" t="str">
            <v xml:space="preserve">ALPHA </v>
          </cell>
          <cell r="B106"/>
        </row>
        <row r="107">
          <cell r="A107" t="str">
            <v>HILTI DO BRASIL</v>
          </cell>
          <cell r="B107"/>
        </row>
        <row r="108">
          <cell r="A108" t="str">
            <v>TREXCON</v>
          </cell>
          <cell r="B108"/>
        </row>
        <row r="109">
          <cell r="A109" t="str">
            <v>SP ACOS</v>
          </cell>
          <cell r="B109"/>
        </row>
        <row r="110">
          <cell r="A110" t="str">
            <v>TECNOLITE</v>
          </cell>
          <cell r="B110"/>
        </row>
        <row r="111">
          <cell r="A111" t="str">
            <v>RTA</v>
          </cell>
          <cell r="B111"/>
        </row>
        <row r="112">
          <cell r="A112" t="str">
            <v>SMART</v>
          </cell>
          <cell r="B112"/>
        </row>
        <row r="113">
          <cell r="A113" t="str">
            <v>YDF</v>
          </cell>
          <cell r="B113"/>
        </row>
        <row r="114">
          <cell r="A114" t="str">
            <v>PSA</v>
          </cell>
          <cell r="B114"/>
        </row>
        <row r="115">
          <cell r="A115" t="str">
            <v>ACOS VITAL</v>
          </cell>
          <cell r="B115"/>
        </row>
        <row r="116">
          <cell r="A116" t="str">
            <v>FAZAN</v>
          </cell>
          <cell r="B116"/>
        </row>
        <row r="117">
          <cell r="A117" t="str">
            <v>TUBOS OLIVEIRA</v>
          </cell>
          <cell r="B117"/>
        </row>
        <row r="118">
          <cell r="A118" t="str">
            <v>CARDAL</v>
          </cell>
          <cell r="B118"/>
        </row>
        <row r="119">
          <cell r="A119" t="str">
            <v>ESSENTRA</v>
          </cell>
          <cell r="B119"/>
        </row>
        <row r="120">
          <cell r="A120" t="str">
            <v>REWEFLON</v>
          </cell>
          <cell r="B120"/>
        </row>
        <row r="121">
          <cell r="A121" t="str">
            <v>CRISTIANO FOSSATI</v>
          </cell>
          <cell r="B121"/>
        </row>
        <row r="122">
          <cell r="A122" t="str">
            <v>TRAMONTINA</v>
          </cell>
          <cell r="B122"/>
        </row>
        <row r="123">
          <cell r="A123" t="str">
            <v>MOHAWK</v>
          </cell>
          <cell r="B123"/>
        </row>
        <row r="124">
          <cell r="A124" t="str">
            <v>COMERCIAL ELETRICA</v>
          </cell>
          <cell r="B124"/>
        </row>
        <row r="125">
          <cell r="A125" t="str">
            <v>CASA MIMOSA</v>
          </cell>
          <cell r="B125"/>
        </row>
        <row r="126">
          <cell r="A126" t="str">
            <v>PLANAM FORROS</v>
          </cell>
          <cell r="B126"/>
        </row>
        <row r="127">
          <cell r="A127" t="str">
            <v>TATIANE</v>
          </cell>
          <cell r="B127"/>
        </row>
        <row r="128">
          <cell r="A128" t="str">
            <v>NACIONAL</v>
          </cell>
          <cell r="B128"/>
        </row>
        <row r="129">
          <cell r="A129" t="str">
            <v>FUSOPAR</v>
          </cell>
          <cell r="B129"/>
        </row>
        <row r="130">
          <cell r="A130" t="str">
            <v>REPARMAR</v>
          </cell>
          <cell r="B130"/>
        </row>
        <row r="131">
          <cell r="A131" t="str">
            <v>INDUSTRIA</v>
          </cell>
          <cell r="B131"/>
        </row>
        <row r="132">
          <cell r="A132" t="str">
            <v>LABORGLAS</v>
          </cell>
          <cell r="B132"/>
        </row>
        <row r="133">
          <cell r="B133"/>
        </row>
        <row r="134">
          <cell r="B134"/>
        </row>
        <row r="135">
          <cell r="B135"/>
        </row>
        <row r="136">
          <cell r="B136"/>
        </row>
        <row r="137">
          <cell r="B137"/>
        </row>
        <row r="138">
          <cell r="B138"/>
        </row>
        <row r="139">
          <cell r="B139"/>
        </row>
        <row r="140">
          <cell r="B140"/>
        </row>
        <row r="141">
          <cell r="B141"/>
        </row>
        <row r="142">
          <cell r="B142"/>
        </row>
        <row r="143">
          <cell r="B143"/>
        </row>
        <row r="144">
          <cell r="B144"/>
        </row>
        <row r="145">
          <cell r="B145"/>
        </row>
        <row r="146">
          <cell r="B146"/>
        </row>
        <row r="147">
          <cell r="B147"/>
        </row>
        <row r="148">
          <cell r="B148"/>
        </row>
        <row r="149">
          <cell r="B149"/>
        </row>
        <row r="150">
          <cell r="B150"/>
        </row>
        <row r="151">
          <cell r="B151"/>
        </row>
        <row r="152">
          <cell r="B152"/>
        </row>
        <row r="153">
          <cell r="B153"/>
        </row>
        <row r="154">
          <cell r="B154"/>
        </row>
        <row r="155">
          <cell r="B155"/>
        </row>
        <row r="156">
          <cell r="B156"/>
        </row>
        <row r="157">
          <cell r="B157"/>
        </row>
        <row r="158">
          <cell r="B158"/>
        </row>
        <row r="159">
          <cell r="B159"/>
        </row>
        <row r="160">
          <cell r="B160"/>
        </row>
        <row r="161">
          <cell r="B161"/>
        </row>
        <row r="162">
          <cell r="B162"/>
        </row>
        <row r="163">
          <cell r="B163"/>
        </row>
        <row r="164">
          <cell r="B164"/>
        </row>
        <row r="165">
          <cell r="B165"/>
        </row>
        <row r="166">
          <cell r="B166"/>
        </row>
        <row r="167">
          <cell r="B167"/>
        </row>
        <row r="168">
          <cell r="B168"/>
        </row>
        <row r="169">
          <cell r="B169"/>
        </row>
      </sheetData>
      <sheetData sheetId="5"/>
      <sheetData sheetId="6">
        <row r="1">
          <cell r="A1">
            <v>44440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T1957"/>
  <sheetViews>
    <sheetView showGridLines="0" zoomScaleNormal="100" zoomScaleSheetLayoutView="100" workbookViewId="0">
      <pane xSplit="2" ySplit="13" topLeftCell="C40" activePane="bottomRight" state="frozen"/>
      <selection activeCell="A1093" sqref="A1093"/>
      <selection pane="topRight" activeCell="A1093" sqref="A1093"/>
      <selection pane="bottomLeft" activeCell="A1093" sqref="A1093"/>
      <selection pane="bottomRight" activeCell="B47" sqref="B47"/>
    </sheetView>
  </sheetViews>
  <sheetFormatPr defaultColWidth="0" defaultRowHeight="12" x14ac:dyDescent="0.25"/>
  <cols>
    <col min="1" max="1" width="13.7109375" style="9" bestFit="1" customWidth="1"/>
    <col min="2" max="2" width="21.42578125" style="10" bestFit="1" customWidth="1"/>
    <col min="3" max="3" width="11.5703125" style="11" bestFit="1" customWidth="1"/>
    <col min="4" max="4" width="25.140625" style="12" bestFit="1" customWidth="1"/>
    <col min="5" max="5" width="16.7109375" style="10" bestFit="1" customWidth="1"/>
    <col min="6" max="6" width="13.7109375" style="10" bestFit="1" customWidth="1"/>
    <col min="7" max="7" width="11.42578125" style="13" bestFit="1" customWidth="1"/>
    <col min="8" max="8" width="18.42578125" style="10" bestFit="1" customWidth="1"/>
    <col min="9" max="9" width="11" style="27" bestFit="1" customWidth="1"/>
    <col min="10" max="10" width="10" style="20" bestFit="1" customWidth="1"/>
    <col min="11" max="11" width="15.85546875" style="23" bestFit="1" customWidth="1"/>
    <col min="12" max="12" width="12.7109375" style="15" bestFit="1" customWidth="1"/>
    <col min="13" max="13" width="11.7109375" style="36" bestFit="1" customWidth="1"/>
    <col min="14" max="14" width="9.140625" style="14" customWidth="1"/>
    <col min="15" max="19" width="0" style="14" hidden="1" customWidth="1"/>
    <col min="20" max="16384" width="9.140625" style="14" hidden="1"/>
  </cols>
  <sheetData>
    <row r="1" spans="1:18" s="4" customFormat="1" ht="15" x14ac:dyDescent="0.25">
      <c r="A1" s="28" t="s">
        <v>13</v>
      </c>
      <c r="B1" s="52"/>
      <c r="C1" s="2"/>
      <c r="D1" s="2"/>
      <c r="E1" s="2"/>
      <c r="F1" s="2"/>
      <c r="G1" s="16"/>
      <c r="H1" s="16"/>
      <c r="I1" s="24"/>
      <c r="J1" s="18"/>
      <c r="K1" s="21"/>
      <c r="L1" s="2"/>
      <c r="M1" s="35"/>
    </row>
    <row r="2" spans="1:18" s="4" customFormat="1" ht="15" x14ac:dyDescent="0.25">
      <c r="A2" s="29" t="s">
        <v>14</v>
      </c>
      <c r="B2" s="55"/>
      <c r="C2" s="1"/>
      <c r="D2" s="1"/>
      <c r="E2" s="1"/>
      <c r="F2" s="1"/>
      <c r="G2" s="3"/>
      <c r="H2" s="1"/>
      <c r="I2" s="25"/>
      <c r="J2" s="18"/>
      <c r="K2" s="17"/>
      <c r="L2" s="2"/>
      <c r="M2" s="35"/>
    </row>
    <row r="3" spans="1:18" s="4" customFormat="1" ht="15" x14ac:dyDescent="0.25">
      <c r="A3" s="29" t="s">
        <v>15</v>
      </c>
      <c r="B3" s="30"/>
      <c r="C3" s="1"/>
      <c r="D3" s="1"/>
      <c r="E3" s="1"/>
      <c r="F3" s="1"/>
      <c r="G3" s="3"/>
      <c r="H3" s="1"/>
      <c r="I3" s="25"/>
      <c r="J3" s="18"/>
      <c r="K3" s="17"/>
      <c r="L3" s="2"/>
      <c r="M3" s="35"/>
    </row>
    <row r="4" spans="1:18" s="4" customFormat="1" ht="18" customHeight="1" x14ac:dyDescent="0.25">
      <c r="A4" s="28" t="s">
        <v>16</v>
      </c>
      <c r="B4" s="30"/>
      <c r="C4" s="1"/>
      <c r="D4" s="1"/>
      <c r="E4" s="1"/>
      <c r="F4" s="1"/>
      <c r="G4" s="3"/>
      <c r="H4" s="3"/>
      <c r="I4" s="25"/>
      <c r="J4" s="18"/>
      <c r="K4" s="17"/>
      <c r="L4" s="2"/>
      <c r="M4" s="35"/>
    </row>
    <row r="5" spans="1:18" s="4" customFormat="1" ht="15" x14ac:dyDescent="0.25">
      <c r="A5" s="28" t="s">
        <v>21</v>
      </c>
      <c r="B5" s="31">
        <f>_xlfn.XLOOKUP($B$6,[1]CNPJ!$A:$A,[1]CNPJ!$B:$B)</f>
        <v>0</v>
      </c>
      <c r="C5" s="1"/>
      <c r="D5" s="1"/>
      <c r="E5" s="1"/>
      <c r="F5" s="1"/>
      <c r="G5" s="3"/>
      <c r="H5" s="3"/>
      <c r="I5" s="25"/>
      <c r="J5" s="18"/>
      <c r="K5" s="17"/>
      <c r="L5" s="2"/>
      <c r="M5" s="35"/>
    </row>
    <row r="6" spans="1:18" s="4" customFormat="1" ht="15" x14ac:dyDescent="0.25">
      <c r="A6" s="28" t="s">
        <v>18</v>
      </c>
      <c r="B6" s="30"/>
      <c r="C6" s="1"/>
      <c r="D6" s="1"/>
      <c r="E6" s="1"/>
      <c r="F6" s="1"/>
      <c r="G6" s="3"/>
      <c r="H6" s="3"/>
      <c r="I6" s="25"/>
      <c r="J6" s="18"/>
      <c r="K6" s="17"/>
      <c r="L6" s="2"/>
      <c r="M6" s="35"/>
    </row>
    <row r="7" spans="1:18" s="4" customFormat="1" ht="15" x14ac:dyDescent="0.25">
      <c r="A7" s="28" t="s">
        <v>17</v>
      </c>
      <c r="B7" s="33"/>
      <c r="C7" s="1"/>
      <c r="D7" s="1"/>
      <c r="E7" s="1"/>
      <c r="F7" s="1"/>
      <c r="G7" s="3"/>
      <c r="H7" s="3"/>
      <c r="I7" s="25"/>
      <c r="J7" s="18"/>
      <c r="K7" s="17"/>
      <c r="L7" s="2"/>
      <c r="M7" s="35"/>
    </row>
    <row r="8" spans="1:18" s="4" customFormat="1" ht="15" x14ac:dyDescent="0.25">
      <c r="A8" s="28" t="s">
        <v>20</v>
      </c>
      <c r="B8" s="31">
        <f>_xlfn.XLOOKUP(B1,'[1]MEDIDA ESTATÍSTICA'!$A:$A,'[1]MEDIDA ESTATÍSTICA'!$B:$B)</f>
        <v>0</v>
      </c>
      <c r="C8" s="1"/>
      <c r="D8" s="1"/>
      <c r="E8" s="1"/>
      <c r="F8" s="1"/>
      <c r="G8" s="3"/>
      <c r="H8" s="3"/>
      <c r="I8" s="25"/>
      <c r="J8" s="18"/>
      <c r="K8" s="17"/>
      <c r="L8" s="2"/>
      <c r="M8" s="35"/>
    </row>
    <row r="9" spans="1:18" s="4" customFormat="1" ht="15" x14ac:dyDescent="0.25">
      <c r="A9" s="28" t="s">
        <v>19</v>
      </c>
      <c r="B9" s="33"/>
      <c r="C9" s="1"/>
      <c r="D9" s="1"/>
      <c r="E9" s="1"/>
      <c r="F9" s="1"/>
      <c r="G9" s="3"/>
      <c r="H9" s="3"/>
      <c r="I9" s="25"/>
      <c r="J9" s="18"/>
      <c r="K9" s="17"/>
      <c r="L9" s="2"/>
      <c r="M9" s="35"/>
    </row>
    <row r="10" spans="1:18" s="4" customFormat="1" ht="15" x14ac:dyDescent="0.25">
      <c r="A10" s="28" t="s">
        <v>22</v>
      </c>
      <c r="B10" s="31">
        <f>_xlfn.XLOOKUP(B3,[1]USD!$A:$A,[1]USD!$B:$B)</f>
        <v>0</v>
      </c>
      <c r="C10" s="1"/>
      <c r="D10" s="1"/>
      <c r="E10" s="1"/>
      <c r="F10" s="1"/>
      <c r="G10" s="3"/>
      <c r="H10" s="3"/>
      <c r="I10" s="25"/>
      <c r="J10" s="18"/>
      <c r="K10" s="17"/>
      <c r="L10" s="2"/>
      <c r="M10" s="35"/>
      <c r="R10" s="40"/>
    </row>
    <row r="11" spans="1:18" s="4" customFormat="1" ht="15" x14ac:dyDescent="0.25">
      <c r="A11" s="28" t="s">
        <v>23</v>
      </c>
      <c r="B11" s="32" t="str">
        <f>IFERROR(B9/B10,"")</f>
        <v/>
      </c>
      <c r="C11" s="1"/>
      <c r="D11" s="1"/>
      <c r="E11" s="1"/>
      <c r="F11" s="1"/>
      <c r="G11" s="3"/>
      <c r="H11" s="3"/>
      <c r="I11" s="25"/>
      <c r="J11" s="18"/>
      <c r="K11" s="17"/>
      <c r="L11" s="2"/>
      <c r="M11" s="35"/>
    </row>
    <row r="12" spans="1:18" s="4" customFormat="1" ht="15" x14ac:dyDescent="0.25">
      <c r="A12" s="28" t="s">
        <v>4</v>
      </c>
      <c r="B12" s="33"/>
      <c r="C12" s="1"/>
      <c r="D12" s="1"/>
      <c r="E12" s="1"/>
      <c r="F12" s="1"/>
      <c r="G12" s="3"/>
      <c r="H12" s="3"/>
      <c r="I12" s="25"/>
      <c r="J12" s="18"/>
      <c r="K12" s="17"/>
      <c r="L12" s="2"/>
      <c r="M12" s="35"/>
    </row>
    <row r="13" spans="1:18" s="8" customFormat="1" ht="24" x14ac:dyDescent="0.25">
      <c r="A13" s="5" t="s">
        <v>0</v>
      </c>
      <c r="B13" s="51" t="s">
        <v>8</v>
      </c>
      <c r="C13" s="7" t="s">
        <v>1</v>
      </c>
      <c r="D13" s="6" t="s">
        <v>9</v>
      </c>
      <c r="E13" s="6" t="s">
        <v>3</v>
      </c>
      <c r="F13" s="6" t="s">
        <v>2</v>
      </c>
      <c r="G13" s="34" t="s">
        <v>11</v>
      </c>
      <c r="H13" s="6" t="s">
        <v>10</v>
      </c>
      <c r="I13" s="26" t="s">
        <v>7</v>
      </c>
      <c r="J13" s="19" t="s">
        <v>5</v>
      </c>
      <c r="K13" s="22" t="s">
        <v>6</v>
      </c>
      <c r="L13" s="37" t="s">
        <v>4</v>
      </c>
      <c r="M13" s="7" t="s">
        <v>12</v>
      </c>
    </row>
    <row r="14" spans="1:18" x14ac:dyDescent="0.25">
      <c r="I14" s="39"/>
      <c r="L14" s="10"/>
    </row>
    <row r="15" spans="1:18" ht="45" x14ac:dyDescent="0.25">
      <c r="A15" s="9">
        <v>73079900</v>
      </c>
      <c r="B15" s="10" t="s">
        <v>6176</v>
      </c>
      <c r="C15" s="11">
        <v>45364</v>
      </c>
      <c r="D15" s="12" t="s">
        <v>6177</v>
      </c>
      <c r="E15" s="10" t="s">
        <v>605</v>
      </c>
      <c r="F15" s="10" t="s">
        <v>604</v>
      </c>
      <c r="G15" s="13">
        <v>1116.28</v>
      </c>
      <c r="H15" s="10" t="s">
        <v>30</v>
      </c>
      <c r="I15" s="39">
        <v>11635.77</v>
      </c>
      <c r="J15" s="20">
        <v>4.9813000000000001</v>
      </c>
      <c r="K15" s="23">
        <v>2335.89</v>
      </c>
      <c r="L15" s="10" t="s">
        <v>6178</v>
      </c>
      <c r="M15" s="36">
        <v>45609</v>
      </c>
      <c r="N15" s="94"/>
    </row>
    <row r="16" spans="1:18" ht="56.25" x14ac:dyDescent="0.25">
      <c r="A16" s="9">
        <v>73079300</v>
      </c>
      <c r="B16" s="10" t="s">
        <v>6173</v>
      </c>
      <c r="C16" s="11">
        <v>45364</v>
      </c>
      <c r="D16" s="12" t="s">
        <v>6174</v>
      </c>
      <c r="E16" s="10" t="s">
        <v>605</v>
      </c>
      <c r="F16" s="10" t="s">
        <v>604</v>
      </c>
      <c r="G16" s="13">
        <v>465.12</v>
      </c>
      <c r="H16" s="10" t="s">
        <v>30</v>
      </c>
      <c r="I16" s="39">
        <v>25173.66</v>
      </c>
      <c r="J16" s="20">
        <v>4.9813000000000001</v>
      </c>
      <c r="K16" s="23">
        <v>5053.63</v>
      </c>
      <c r="L16" s="10" t="s">
        <v>6175</v>
      </c>
      <c r="M16" s="36">
        <v>45609</v>
      </c>
      <c r="N16" s="94"/>
    </row>
    <row r="17" spans="1:14" x14ac:dyDescent="0.25">
      <c r="A17" s="9">
        <v>73079200</v>
      </c>
      <c r="B17" s="10" t="s">
        <v>6171</v>
      </c>
      <c r="C17" s="11">
        <v>45364</v>
      </c>
      <c r="D17" s="12" t="s">
        <v>6172</v>
      </c>
      <c r="E17" s="10" t="s">
        <v>605</v>
      </c>
      <c r="F17" s="10" t="s">
        <v>604</v>
      </c>
      <c r="G17" s="13">
        <v>46.51</v>
      </c>
      <c r="H17" s="10" t="s">
        <v>30</v>
      </c>
      <c r="I17" s="39">
        <v>477.88</v>
      </c>
      <c r="J17" s="20">
        <v>4.9813000000000001</v>
      </c>
      <c r="K17" s="23">
        <v>95.93</v>
      </c>
      <c r="L17" s="10">
        <v>52</v>
      </c>
      <c r="M17" s="36">
        <v>45609</v>
      </c>
      <c r="N17" s="94"/>
    </row>
    <row r="18" spans="1:14" x14ac:dyDescent="0.25">
      <c r="A18" s="9">
        <v>73079100</v>
      </c>
      <c r="B18" s="10" t="s">
        <v>6168</v>
      </c>
      <c r="C18" s="11">
        <v>45364</v>
      </c>
      <c r="D18" s="12" t="s">
        <v>6169</v>
      </c>
      <c r="E18" s="10" t="s">
        <v>605</v>
      </c>
      <c r="F18" s="10" t="s">
        <v>604</v>
      </c>
      <c r="G18" s="13">
        <v>1441.86</v>
      </c>
      <c r="H18" s="10" t="s">
        <v>30</v>
      </c>
      <c r="I18" s="39">
        <v>56512.68</v>
      </c>
      <c r="J18" s="20">
        <v>4.9813000000000001</v>
      </c>
      <c r="K18" s="23">
        <v>11344.97</v>
      </c>
      <c r="L18" s="10" t="s">
        <v>6170</v>
      </c>
      <c r="M18" s="36">
        <v>45609</v>
      </c>
      <c r="N18" s="94"/>
    </row>
    <row r="19" spans="1:14" ht="22.5" x14ac:dyDescent="0.25">
      <c r="A19" s="9">
        <v>73072900</v>
      </c>
      <c r="B19" s="10" t="s">
        <v>6165</v>
      </c>
      <c r="C19" s="11">
        <v>45364</v>
      </c>
      <c r="D19" s="12" t="s">
        <v>6166</v>
      </c>
      <c r="E19" s="10" t="s">
        <v>605</v>
      </c>
      <c r="F19" s="10" t="s">
        <v>604</v>
      </c>
      <c r="G19" s="13">
        <v>697.68</v>
      </c>
      <c r="H19" s="10" t="s">
        <v>30</v>
      </c>
      <c r="I19" s="39">
        <v>12350.63</v>
      </c>
      <c r="J19" s="20">
        <v>4.9813000000000001</v>
      </c>
      <c r="K19" s="23">
        <v>2479.4</v>
      </c>
      <c r="L19" s="10" t="s">
        <v>6167</v>
      </c>
      <c r="M19" s="36">
        <v>45602</v>
      </c>
      <c r="N19" s="94"/>
    </row>
    <row r="20" spans="1:14" x14ac:dyDescent="0.25">
      <c r="A20" s="9">
        <v>73072300</v>
      </c>
      <c r="B20" s="10" t="s">
        <v>5284</v>
      </c>
      <c r="C20" s="11">
        <v>45364</v>
      </c>
      <c r="D20" s="12" t="s">
        <v>6164</v>
      </c>
      <c r="E20" s="10" t="s">
        <v>605</v>
      </c>
      <c r="F20" s="10" t="s">
        <v>604</v>
      </c>
      <c r="G20" s="13">
        <v>46.51</v>
      </c>
      <c r="H20" s="10" t="s">
        <v>30</v>
      </c>
      <c r="I20" s="39">
        <v>6649.53</v>
      </c>
      <c r="J20" s="20">
        <v>4.9813000000000001</v>
      </c>
      <c r="K20" s="23">
        <v>1334.9</v>
      </c>
      <c r="L20" s="10">
        <v>75</v>
      </c>
      <c r="M20" s="36">
        <v>45602</v>
      </c>
      <c r="N20" s="94"/>
    </row>
    <row r="21" spans="1:14" x14ac:dyDescent="0.25">
      <c r="A21" s="9">
        <v>73072100</v>
      </c>
      <c r="B21" s="10" t="s">
        <v>5282</v>
      </c>
      <c r="C21" s="11">
        <v>45364</v>
      </c>
      <c r="D21" s="12" t="s">
        <v>3079</v>
      </c>
      <c r="E21" s="10" t="s">
        <v>605</v>
      </c>
      <c r="F21" s="10" t="s">
        <v>604</v>
      </c>
      <c r="G21" s="13">
        <v>93.02</v>
      </c>
      <c r="H21" s="10" t="s">
        <v>30</v>
      </c>
      <c r="I21" s="39">
        <v>933.36</v>
      </c>
      <c r="J21" s="20">
        <v>4.9813000000000001</v>
      </c>
      <c r="K21" s="23">
        <v>187.37</v>
      </c>
      <c r="L21" s="10" t="s">
        <v>5283</v>
      </c>
      <c r="M21" s="36">
        <v>45602</v>
      </c>
      <c r="N21" s="94"/>
    </row>
    <row r="22" spans="1:14" x14ac:dyDescent="0.25">
      <c r="A22" s="9">
        <v>73071920</v>
      </c>
      <c r="B22" s="10" t="s">
        <v>5281</v>
      </c>
      <c r="C22" s="11">
        <v>45364</v>
      </c>
      <c r="D22" s="12" t="s">
        <v>4483</v>
      </c>
      <c r="E22" s="10" t="s">
        <v>605</v>
      </c>
      <c r="F22" s="10" t="s">
        <v>604</v>
      </c>
      <c r="G22" s="13">
        <v>46.51</v>
      </c>
      <c r="H22" s="10" t="s">
        <v>30</v>
      </c>
      <c r="I22" s="39">
        <v>109.06</v>
      </c>
      <c r="J22" s="20">
        <v>4.9813000000000001</v>
      </c>
      <c r="K22" s="23">
        <v>21.89</v>
      </c>
      <c r="L22" s="10">
        <v>51</v>
      </c>
      <c r="M22" s="36">
        <v>45602</v>
      </c>
      <c r="N22" s="94"/>
    </row>
    <row r="23" spans="1:14" x14ac:dyDescent="0.25">
      <c r="A23" s="9">
        <v>73041900</v>
      </c>
      <c r="B23" s="10" t="s">
        <v>5280</v>
      </c>
      <c r="C23" s="11">
        <v>45364</v>
      </c>
      <c r="D23" s="12" t="s">
        <v>6163</v>
      </c>
      <c r="E23" s="10" t="s">
        <v>605</v>
      </c>
      <c r="F23" s="10" t="s">
        <v>604</v>
      </c>
      <c r="G23" s="13">
        <v>46.51</v>
      </c>
      <c r="H23" s="10" t="s">
        <v>30</v>
      </c>
      <c r="I23" s="39">
        <v>385.82</v>
      </c>
      <c r="J23" s="20">
        <v>4.9813000000000001</v>
      </c>
      <c r="K23" s="23">
        <v>77.45</v>
      </c>
      <c r="L23" s="10">
        <v>1</v>
      </c>
      <c r="M23" s="36">
        <v>45602</v>
      </c>
      <c r="N23" s="94"/>
    </row>
    <row r="24" spans="1:14" x14ac:dyDescent="0.25">
      <c r="A24" s="9">
        <v>72163200</v>
      </c>
      <c r="B24" s="10" t="s">
        <v>5957</v>
      </c>
      <c r="C24" s="11">
        <v>45482</v>
      </c>
      <c r="D24" s="12" t="s">
        <v>188</v>
      </c>
      <c r="E24" s="10" t="s">
        <v>154</v>
      </c>
      <c r="F24" s="10" t="s">
        <v>140</v>
      </c>
      <c r="G24" s="13">
        <v>1119.3333333333333</v>
      </c>
      <c r="H24" s="10" t="s">
        <v>30</v>
      </c>
      <c r="I24" s="39">
        <v>6402</v>
      </c>
      <c r="J24" s="20">
        <v>5.4720000000000004</v>
      </c>
      <c r="K24" s="23">
        <v>1169.96</v>
      </c>
      <c r="L24" s="10">
        <v>3</v>
      </c>
      <c r="M24" s="36">
        <v>45615</v>
      </c>
      <c r="N24" s="94"/>
    </row>
    <row r="25" spans="1:14" x14ac:dyDescent="0.25">
      <c r="A25" s="9">
        <v>72163100</v>
      </c>
      <c r="B25" s="10" t="s">
        <v>5956</v>
      </c>
      <c r="C25" s="11">
        <v>45482</v>
      </c>
      <c r="D25" s="12" t="s">
        <v>185</v>
      </c>
      <c r="E25" s="10" t="s">
        <v>154</v>
      </c>
      <c r="F25" s="10" t="s">
        <v>140</v>
      </c>
      <c r="G25" s="13">
        <v>1119.3333333333333</v>
      </c>
      <c r="H25" s="10" t="s">
        <v>30</v>
      </c>
      <c r="I25" s="39">
        <v>11880</v>
      </c>
      <c r="J25" s="20">
        <v>5.4720000000000004</v>
      </c>
      <c r="K25" s="23">
        <v>2171.0500000000002</v>
      </c>
      <c r="L25" s="10">
        <v>2</v>
      </c>
      <c r="M25" s="36">
        <v>45602</v>
      </c>
      <c r="N25" s="94"/>
    </row>
    <row r="26" spans="1:14" x14ac:dyDescent="0.25">
      <c r="A26" s="9">
        <v>72162100</v>
      </c>
      <c r="B26" s="10" t="s">
        <v>5955</v>
      </c>
      <c r="C26" s="11">
        <v>45482</v>
      </c>
      <c r="D26" s="12" t="s">
        <v>678</v>
      </c>
      <c r="E26" s="10" t="s">
        <v>154</v>
      </c>
      <c r="F26" s="10" t="s">
        <v>140</v>
      </c>
      <c r="G26" s="13">
        <v>1119.3333333333333</v>
      </c>
      <c r="H26" s="10" t="s">
        <v>30</v>
      </c>
      <c r="I26" s="39">
        <v>9145.44</v>
      </c>
      <c r="J26" s="20">
        <v>5.4720000000000004</v>
      </c>
      <c r="K26" s="23">
        <v>1671.32</v>
      </c>
      <c r="L26" s="10">
        <v>1</v>
      </c>
      <c r="M26" s="36">
        <v>45602</v>
      </c>
      <c r="N26" s="94"/>
    </row>
    <row r="27" spans="1:14" x14ac:dyDescent="0.25">
      <c r="A27" s="9">
        <v>73041900</v>
      </c>
      <c r="B27" s="10" t="s">
        <v>5939</v>
      </c>
      <c r="C27" s="11">
        <v>45509</v>
      </c>
      <c r="D27" s="12" t="s">
        <v>904</v>
      </c>
      <c r="E27" s="10" t="s">
        <v>615</v>
      </c>
      <c r="F27" s="10" t="s">
        <v>614</v>
      </c>
      <c r="G27" s="13">
        <v>728</v>
      </c>
      <c r="H27" s="10" t="s">
        <v>30</v>
      </c>
      <c r="I27" s="39">
        <v>10328.209999999999</v>
      </c>
      <c r="J27" s="20">
        <v>5.7366000000000001</v>
      </c>
      <c r="K27" s="23">
        <v>1800.41</v>
      </c>
      <c r="L27" s="10">
        <v>1</v>
      </c>
      <c r="M27" s="36">
        <v>45576</v>
      </c>
      <c r="N27" s="94"/>
    </row>
    <row r="28" spans="1:14" ht="22.5" x14ac:dyDescent="0.25">
      <c r="A28" s="9">
        <v>85366910</v>
      </c>
      <c r="B28" s="10" t="s">
        <v>5937</v>
      </c>
      <c r="C28" s="11">
        <v>45547</v>
      </c>
      <c r="D28" s="12" t="s">
        <v>5938</v>
      </c>
      <c r="E28" s="10" t="s">
        <v>5478</v>
      </c>
      <c r="F28" s="10" t="s">
        <v>5475</v>
      </c>
      <c r="G28" s="13">
        <v>2</v>
      </c>
      <c r="H28" s="10" t="s">
        <v>869</v>
      </c>
      <c r="I28" s="39">
        <v>38</v>
      </c>
      <c r="J28" s="20">
        <v>5.6387</v>
      </c>
      <c r="K28" s="23">
        <v>6.74</v>
      </c>
      <c r="L28" s="10">
        <v>1</v>
      </c>
      <c r="M28" s="36">
        <v>45586</v>
      </c>
      <c r="N28" s="94"/>
    </row>
    <row r="29" spans="1:14" x14ac:dyDescent="0.25">
      <c r="A29" s="9">
        <v>84842000</v>
      </c>
      <c r="B29" s="10" t="s">
        <v>5936</v>
      </c>
      <c r="C29" s="11">
        <v>45547</v>
      </c>
      <c r="D29" s="12" t="s">
        <v>3751</v>
      </c>
      <c r="E29" s="10" t="s">
        <v>878</v>
      </c>
      <c r="F29" s="10" t="s">
        <v>875</v>
      </c>
      <c r="G29" s="13">
        <v>53.69</v>
      </c>
      <c r="H29" s="10" t="s">
        <v>30</v>
      </c>
      <c r="I29" s="39">
        <v>66.990000000000009</v>
      </c>
      <c r="J29" s="20">
        <v>5.6387</v>
      </c>
      <c r="K29" s="23">
        <v>11.88</v>
      </c>
      <c r="L29" s="10" t="s">
        <v>545</v>
      </c>
      <c r="M29" s="36">
        <v>45609</v>
      </c>
      <c r="N29" s="94"/>
    </row>
    <row r="30" spans="1:14" x14ac:dyDescent="0.25">
      <c r="A30" s="9">
        <v>39174090</v>
      </c>
      <c r="B30" s="10" t="s">
        <v>5935</v>
      </c>
      <c r="C30" s="11">
        <v>45547</v>
      </c>
      <c r="D30" s="12" t="s">
        <v>883</v>
      </c>
      <c r="E30" s="10" t="s">
        <v>878</v>
      </c>
      <c r="F30" s="10" t="s">
        <v>875</v>
      </c>
      <c r="G30" s="13">
        <v>66.989999999999995</v>
      </c>
      <c r="H30" s="10" t="s">
        <v>30</v>
      </c>
      <c r="I30" s="39">
        <v>53.69</v>
      </c>
      <c r="J30" s="20">
        <v>5.6387</v>
      </c>
      <c r="K30" s="23">
        <v>9.52</v>
      </c>
      <c r="L30" s="10">
        <v>1</v>
      </c>
      <c r="M30" s="36">
        <v>45601</v>
      </c>
      <c r="N30" s="94"/>
    </row>
    <row r="31" spans="1:14" x14ac:dyDescent="0.25">
      <c r="A31" s="9">
        <v>39209990</v>
      </c>
      <c r="B31" s="10" t="s">
        <v>5933</v>
      </c>
      <c r="C31" s="11">
        <v>45532</v>
      </c>
      <c r="D31" s="12" t="s">
        <v>5934</v>
      </c>
      <c r="E31" s="10" t="s">
        <v>5337</v>
      </c>
      <c r="F31" s="10" t="s">
        <v>5336</v>
      </c>
      <c r="G31" s="13">
        <v>33.75</v>
      </c>
      <c r="H31" s="10" t="s">
        <v>30</v>
      </c>
      <c r="I31" s="39">
        <v>3080.7</v>
      </c>
      <c r="J31" s="20">
        <v>5.4969000000000001</v>
      </c>
      <c r="K31" s="23">
        <v>560.44000000000005</v>
      </c>
      <c r="L31" s="10">
        <v>1</v>
      </c>
      <c r="M31" s="36">
        <v>45576</v>
      </c>
      <c r="N31" s="94"/>
    </row>
    <row r="32" spans="1:14" x14ac:dyDescent="0.25">
      <c r="A32" s="9">
        <v>73181500</v>
      </c>
      <c r="B32" s="10" t="s">
        <v>5932</v>
      </c>
      <c r="C32" s="11">
        <v>45558</v>
      </c>
      <c r="D32" s="12" t="s">
        <v>3016</v>
      </c>
      <c r="E32" s="10" t="s">
        <v>3378</v>
      </c>
      <c r="F32" s="10" t="s">
        <v>3379</v>
      </c>
      <c r="G32" s="13">
        <v>2.54</v>
      </c>
      <c r="H32" s="10" t="s">
        <v>30</v>
      </c>
      <c r="I32" s="39">
        <v>2000.22</v>
      </c>
      <c r="J32" s="20">
        <v>5.4775</v>
      </c>
      <c r="K32" s="23">
        <v>365.17</v>
      </c>
      <c r="L32" s="10">
        <v>1</v>
      </c>
      <c r="M32" s="36">
        <v>45576</v>
      </c>
      <c r="N32" s="94"/>
    </row>
    <row r="33" spans="1:14" ht="22.5" x14ac:dyDescent="0.25">
      <c r="A33" s="9">
        <v>84198999</v>
      </c>
      <c r="B33" s="10" t="s">
        <v>5928</v>
      </c>
      <c r="C33" s="11">
        <v>45559</v>
      </c>
      <c r="D33" s="12" t="s">
        <v>5929</v>
      </c>
      <c r="E33" s="10" t="s">
        <v>5931</v>
      </c>
      <c r="F33" s="10" t="s">
        <v>5930</v>
      </c>
      <c r="G33" s="13">
        <v>1</v>
      </c>
      <c r="H33" s="10" t="s">
        <v>869</v>
      </c>
      <c r="I33" s="39">
        <v>25554.79</v>
      </c>
      <c r="J33" s="20">
        <v>5.5446</v>
      </c>
      <c r="K33" s="23">
        <v>4608.95</v>
      </c>
      <c r="L33" s="10">
        <v>1</v>
      </c>
      <c r="M33" s="36">
        <v>45586</v>
      </c>
      <c r="N33" s="94"/>
    </row>
    <row r="34" spans="1:14" x14ac:dyDescent="0.2">
      <c r="A34" s="9">
        <v>79031000</v>
      </c>
      <c r="B34" s="10" t="s">
        <v>5927</v>
      </c>
      <c r="C34" s="11">
        <v>45558</v>
      </c>
      <c r="D34" s="12" t="s">
        <v>3477</v>
      </c>
      <c r="E34" s="10" t="s">
        <v>89</v>
      </c>
      <c r="F34" s="10" t="s">
        <v>88</v>
      </c>
      <c r="G34" s="80">
        <v>391.92461538461544</v>
      </c>
      <c r="H34" s="10" t="s">
        <v>30</v>
      </c>
      <c r="I34" s="39">
        <v>454.4</v>
      </c>
      <c r="J34" s="20">
        <v>5.4775</v>
      </c>
      <c r="K34" s="23">
        <v>82.96</v>
      </c>
      <c r="L34" s="10">
        <v>7</v>
      </c>
      <c r="M34" s="36">
        <v>45609</v>
      </c>
      <c r="N34" s="94"/>
    </row>
    <row r="35" spans="1:14" x14ac:dyDescent="0.25">
      <c r="A35" s="9">
        <v>38140090</v>
      </c>
      <c r="B35" s="10" t="s">
        <v>5926</v>
      </c>
      <c r="C35" s="11">
        <v>45558</v>
      </c>
      <c r="D35" s="12" t="s">
        <v>91</v>
      </c>
      <c r="E35" s="10" t="s">
        <v>89</v>
      </c>
      <c r="F35" s="10" t="s">
        <v>88</v>
      </c>
      <c r="G35" s="13">
        <v>783.85</v>
      </c>
      <c r="H35" s="10" t="s">
        <v>30</v>
      </c>
      <c r="I35" s="39">
        <v>7367.6</v>
      </c>
      <c r="J35" s="20">
        <v>5.4775</v>
      </c>
      <c r="K35" s="23">
        <v>1345.07</v>
      </c>
      <c r="L35" s="10" t="s">
        <v>532</v>
      </c>
      <c r="M35" s="36">
        <v>45601</v>
      </c>
      <c r="N35" s="94"/>
    </row>
    <row r="36" spans="1:14" ht="33.75" x14ac:dyDescent="0.25">
      <c r="A36" s="9">
        <v>32089010</v>
      </c>
      <c r="B36" s="10" t="s">
        <v>5923</v>
      </c>
      <c r="C36" s="11">
        <v>45558</v>
      </c>
      <c r="D36" s="12" t="s">
        <v>5924</v>
      </c>
      <c r="E36" s="10" t="s">
        <v>89</v>
      </c>
      <c r="F36" s="10" t="s">
        <v>88</v>
      </c>
      <c r="G36" s="13">
        <v>3527.32</v>
      </c>
      <c r="H36" s="10" t="s">
        <v>30</v>
      </c>
      <c r="I36" s="39">
        <v>198958</v>
      </c>
      <c r="J36" s="20">
        <v>5.4775</v>
      </c>
      <c r="K36" s="23">
        <v>36322.769999999997</v>
      </c>
      <c r="L36" s="10" t="s">
        <v>5925</v>
      </c>
      <c r="M36" s="36">
        <v>45601</v>
      </c>
      <c r="N36" s="94"/>
    </row>
    <row r="37" spans="1:14" x14ac:dyDescent="0.25">
      <c r="A37" s="9">
        <v>29051999</v>
      </c>
      <c r="B37" s="10" t="s">
        <v>5922</v>
      </c>
      <c r="C37" s="11">
        <v>45558</v>
      </c>
      <c r="D37" s="12" t="s">
        <v>3477</v>
      </c>
      <c r="E37" s="10" t="s">
        <v>89</v>
      </c>
      <c r="F37" s="10" t="s">
        <v>88</v>
      </c>
      <c r="G37" s="13">
        <v>391.92</v>
      </c>
      <c r="H37" s="10" t="s">
        <v>30</v>
      </c>
      <c r="I37" s="39">
        <v>647.20000000000005</v>
      </c>
      <c r="J37" s="20">
        <v>5.4775</v>
      </c>
      <c r="K37" s="23">
        <v>118.16</v>
      </c>
      <c r="L37" s="10">
        <v>13</v>
      </c>
      <c r="M37" s="36">
        <v>45601</v>
      </c>
      <c r="N37" s="94"/>
    </row>
    <row r="38" spans="1:14" x14ac:dyDescent="0.25">
      <c r="A38" s="9">
        <v>29051999</v>
      </c>
      <c r="B38" s="10" t="s">
        <v>5921</v>
      </c>
      <c r="C38" s="11">
        <v>45546</v>
      </c>
      <c r="D38" s="12" t="s">
        <v>218</v>
      </c>
      <c r="E38" s="10" t="s">
        <v>89</v>
      </c>
      <c r="F38" s="10" t="s">
        <v>88</v>
      </c>
      <c r="G38" s="13">
        <v>111.8</v>
      </c>
      <c r="H38" s="10" t="s">
        <v>30</v>
      </c>
      <c r="I38" s="39">
        <v>809</v>
      </c>
      <c r="J38" s="20">
        <v>5.6254</v>
      </c>
      <c r="K38" s="23">
        <v>143.81</v>
      </c>
      <c r="L38" s="10">
        <v>4</v>
      </c>
      <c r="M38" s="36">
        <v>45601</v>
      </c>
      <c r="N38" s="94"/>
    </row>
    <row r="39" spans="1:14" x14ac:dyDescent="0.25">
      <c r="A39" s="9">
        <v>32089010</v>
      </c>
      <c r="B39" s="10" t="s">
        <v>5920</v>
      </c>
      <c r="C39" s="11">
        <v>45546</v>
      </c>
      <c r="D39" s="12" t="s">
        <v>3477</v>
      </c>
      <c r="E39" s="10" t="s">
        <v>89</v>
      </c>
      <c r="F39" s="10" t="s">
        <v>88</v>
      </c>
      <c r="G39" s="13">
        <v>111.8</v>
      </c>
      <c r="H39" s="10" t="s">
        <v>30</v>
      </c>
      <c r="I39" s="39">
        <v>24994.2</v>
      </c>
      <c r="J39" s="20">
        <v>5.6254</v>
      </c>
      <c r="K39" s="23">
        <v>4443.1000000000004</v>
      </c>
      <c r="L39" s="10">
        <v>3</v>
      </c>
      <c r="M39" s="36">
        <v>45601</v>
      </c>
      <c r="N39" s="94"/>
    </row>
    <row r="40" spans="1:14" x14ac:dyDescent="0.25">
      <c r="A40" s="9">
        <v>38140090</v>
      </c>
      <c r="B40" s="10" t="s">
        <v>5919</v>
      </c>
      <c r="C40" s="11">
        <v>45546</v>
      </c>
      <c r="D40" s="12" t="s">
        <v>91</v>
      </c>
      <c r="E40" s="10" t="s">
        <v>89</v>
      </c>
      <c r="F40" s="10" t="s">
        <v>88</v>
      </c>
      <c r="G40" s="13">
        <v>111.8</v>
      </c>
      <c r="H40" s="10" t="s">
        <v>30</v>
      </c>
      <c r="I40" s="39">
        <v>497</v>
      </c>
      <c r="J40" s="20">
        <v>5.6254</v>
      </c>
      <c r="K40" s="23">
        <v>88.35</v>
      </c>
      <c r="L40" s="10">
        <v>2</v>
      </c>
      <c r="M40" s="36">
        <v>45601</v>
      </c>
      <c r="N40" s="94"/>
    </row>
    <row r="41" spans="1:14" x14ac:dyDescent="0.25">
      <c r="A41" s="9">
        <v>79031000</v>
      </c>
      <c r="B41" s="10" t="s">
        <v>5917</v>
      </c>
      <c r="C41" s="11">
        <v>45546</v>
      </c>
      <c r="D41" s="12" t="s">
        <v>5918</v>
      </c>
      <c r="E41" s="10" t="s">
        <v>89</v>
      </c>
      <c r="F41" s="10" t="s">
        <v>88</v>
      </c>
      <c r="G41" s="13">
        <v>111.8</v>
      </c>
      <c r="H41" s="10" t="s">
        <v>30</v>
      </c>
      <c r="I41" s="39">
        <v>568</v>
      </c>
      <c r="J41" s="20">
        <v>5.6254</v>
      </c>
      <c r="K41" s="23">
        <v>100.97</v>
      </c>
      <c r="L41" s="10">
        <v>1</v>
      </c>
      <c r="M41" s="36">
        <v>45609</v>
      </c>
      <c r="N41" s="94"/>
    </row>
    <row r="42" spans="1:14" x14ac:dyDescent="0.25">
      <c r="A42" s="9">
        <v>83100000</v>
      </c>
      <c r="B42" s="10" t="s">
        <v>5915</v>
      </c>
      <c r="C42" s="11">
        <v>45545</v>
      </c>
      <c r="D42" s="12" t="s">
        <v>5916</v>
      </c>
      <c r="E42" s="10" t="s">
        <v>5059</v>
      </c>
      <c r="F42" s="10" t="s">
        <v>5058</v>
      </c>
      <c r="G42" s="13">
        <v>1</v>
      </c>
      <c r="H42" s="10" t="s">
        <v>30</v>
      </c>
      <c r="I42" s="39">
        <v>198</v>
      </c>
      <c r="J42" s="20">
        <v>5.6097000000000001</v>
      </c>
      <c r="K42" s="23">
        <v>35.299999999999997</v>
      </c>
      <c r="L42" s="10">
        <v>1</v>
      </c>
      <c r="M42" s="36">
        <v>45586</v>
      </c>
      <c r="N42" s="94"/>
    </row>
    <row r="43" spans="1:14" ht="22.5" x14ac:dyDescent="0.25">
      <c r="A43" s="9">
        <v>83100000</v>
      </c>
      <c r="B43" s="10" t="s">
        <v>5914</v>
      </c>
      <c r="C43" s="11">
        <v>45544</v>
      </c>
      <c r="D43" s="12" t="s">
        <v>5913</v>
      </c>
      <c r="E43" s="10" t="s">
        <v>5059</v>
      </c>
      <c r="F43" s="10" t="s">
        <v>5058</v>
      </c>
      <c r="G43" s="13">
        <v>2</v>
      </c>
      <c r="H43" s="10" t="s">
        <v>30</v>
      </c>
      <c r="I43" s="39">
        <v>930</v>
      </c>
      <c r="J43" s="20">
        <v>5.5701999999999998</v>
      </c>
      <c r="K43" s="23">
        <v>166.96</v>
      </c>
      <c r="L43" s="10" t="s">
        <v>24</v>
      </c>
      <c r="M43" s="36">
        <v>45586</v>
      </c>
      <c r="N43" s="94"/>
    </row>
    <row r="44" spans="1:14" ht="22.5" x14ac:dyDescent="0.25">
      <c r="A44" s="9">
        <v>83100000</v>
      </c>
      <c r="B44" s="10" t="s">
        <v>5911</v>
      </c>
      <c r="C44" s="11">
        <v>45538</v>
      </c>
      <c r="D44" s="12" t="s">
        <v>5912</v>
      </c>
      <c r="E44" s="10" t="s">
        <v>5059</v>
      </c>
      <c r="F44" s="10" t="s">
        <v>5058</v>
      </c>
      <c r="G44" s="13">
        <v>78</v>
      </c>
      <c r="H44" s="10" t="s">
        <v>30</v>
      </c>
      <c r="I44" s="39">
        <v>19164</v>
      </c>
      <c r="J44" s="20">
        <v>5.6230000000000002</v>
      </c>
      <c r="K44" s="23">
        <v>3408.15</v>
      </c>
      <c r="L44" s="10">
        <v>1</v>
      </c>
      <c r="M44" s="36">
        <v>45586</v>
      </c>
      <c r="N44" s="94"/>
    </row>
    <row r="45" spans="1:14" x14ac:dyDescent="0.25">
      <c r="A45" s="9">
        <v>73181500</v>
      </c>
      <c r="B45" s="10" t="s">
        <v>5910</v>
      </c>
      <c r="C45" s="11">
        <v>45555</v>
      </c>
      <c r="D45" s="12" t="s">
        <v>3631</v>
      </c>
      <c r="E45" s="10" t="s">
        <v>957</v>
      </c>
      <c r="F45" s="10" t="s">
        <v>956</v>
      </c>
      <c r="G45" s="13">
        <v>18</v>
      </c>
      <c r="H45" s="10" t="s">
        <v>30</v>
      </c>
      <c r="I45" s="39">
        <v>906.1</v>
      </c>
      <c r="J45" s="20">
        <v>5.4188999999999998</v>
      </c>
      <c r="K45" s="23">
        <v>167.21</v>
      </c>
      <c r="L45" s="10" t="s">
        <v>26</v>
      </c>
      <c r="M45" s="36">
        <v>45576</v>
      </c>
      <c r="N45" s="94"/>
    </row>
    <row r="46" spans="1:14" x14ac:dyDescent="0.25">
      <c r="A46" s="9">
        <v>73182200</v>
      </c>
      <c r="B46" s="10" t="s">
        <v>5908</v>
      </c>
      <c r="C46" s="11">
        <v>45548</v>
      </c>
      <c r="D46" s="12" t="s">
        <v>4945</v>
      </c>
      <c r="E46" s="10" t="s">
        <v>957</v>
      </c>
      <c r="F46" s="10" t="s">
        <v>956</v>
      </c>
      <c r="G46" s="13">
        <v>13.89</v>
      </c>
      <c r="H46" s="10" t="s">
        <v>30</v>
      </c>
      <c r="I46" s="39">
        <v>1578.5</v>
      </c>
      <c r="J46" s="20">
        <v>5.6554000000000002</v>
      </c>
      <c r="K46" s="23">
        <v>279.11</v>
      </c>
      <c r="L46" s="10" t="s">
        <v>5909</v>
      </c>
      <c r="M46" s="36">
        <v>45609</v>
      </c>
      <c r="N46" s="94"/>
    </row>
    <row r="47" spans="1:14" x14ac:dyDescent="0.25">
      <c r="A47" s="9">
        <v>73181600</v>
      </c>
      <c r="B47" s="10" t="s">
        <v>5905</v>
      </c>
      <c r="C47" s="11">
        <v>45548</v>
      </c>
      <c r="D47" s="12" t="s">
        <v>5906</v>
      </c>
      <c r="E47" s="10" t="s">
        <v>957</v>
      </c>
      <c r="F47" s="10" t="s">
        <v>956</v>
      </c>
      <c r="G47" s="13">
        <v>13.89</v>
      </c>
      <c r="H47" s="10" t="s">
        <v>30</v>
      </c>
      <c r="I47" s="39">
        <v>2043.74</v>
      </c>
      <c r="J47" s="20">
        <v>5.6554000000000002</v>
      </c>
      <c r="K47" s="23">
        <v>361.38</v>
      </c>
      <c r="L47" s="10" t="s">
        <v>5907</v>
      </c>
      <c r="M47" s="36">
        <v>45609</v>
      </c>
      <c r="N47" s="94"/>
    </row>
    <row r="48" spans="1:14" x14ac:dyDescent="0.25">
      <c r="A48" s="9">
        <v>73181500</v>
      </c>
      <c r="B48" s="10" t="s">
        <v>5902</v>
      </c>
      <c r="C48" s="11">
        <v>45548</v>
      </c>
      <c r="D48" s="12" t="s">
        <v>5903</v>
      </c>
      <c r="E48" s="10" t="s">
        <v>957</v>
      </c>
      <c r="F48" s="10" t="s">
        <v>956</v>
      </c>
      <c r="G48" s="13">
        <v>22.22</v>
      </c>
      <c r="H48" s="10" t="s">
        <v>30</v>
      </c>
      <c r="I48" s="39">
        <v>8326.8799999999992</v>
      </c>
      <c r="J48" s="20">
        <v>5.6554000000000002</v>
      </c>
      <c r="K48" s="23">
        <v>1472.38</v>
      </c>
      <c r="L48" s="10" t="s">
        <v>5904</v>
      </c>
      <c r="M48" s="36">
        <v>45609</v>
      </c>
      <c r="N48" s="94"/>
    </row>
    <row r="49" spans="1:14" x14ac:dyDescent="0.25">
      <c r="A49" s="9">
        <v>73181600</v>
      </c>
      <c r="B49" s="10" t="s">
        <v>5901</v>
      </c>
      <c r="C49" s="11">
        <v>45541</v>
      </c>
      <c r="D49" s="12" t="s">
        <v>4660</v>
      </c>
      <c r="E49" s="10" t="s">
        <v>957</v>
      </c>
      <c r="F49" s="10" t="s">
        <v>956</v>
      </c>
      <c r="G49" s="13">
        <v>15</v>
      </c>
      <c r="H49" s="10" t="s">
        <v>30</v>
      </c>
      <c r="I49" s="39">
        <v>543.08000000000004</v>
      </c>
      <c r="J49" s="20">
        <v>5.6048999999999998</v>
      </c>
      <c r="K49" s="23">
        <v>96.89</v>
      </c>
      <c r="L49" s="10" t="s">
        <v>3781</v>
      </c>
      <c r="M49" s="36">
        <v>45609</v>
      </c>
      <c r="N49" s="94"/>
    </row>
    <row r="50" spans="1:14" ht="33.75" x14ac:dyDescent="0.25">
      <c r="A50" s="9">
        <v>73181500</v>
      </c>
      <c r="B50" s="10" t="s">
        <v>5899</v>
      </c>
      <c r="C50" s="11">
        <v>45541</v>
      </c>
      <c r="D50" s="12" t="s">
        <v>5900</v>
      </c>
      <c r="E50" s="10" t="s">
        <v>957</v>
      </c>
      <c r="F50" s="10" t="s">
        <v>956</v>
      </c>
      <c r="G50" s="13">
        <v>20</v>
      </c>
      <c r="H50" s="10" t="s">
        <v>30</v>
      </c>
      <c r="I50" s="39">
        <v>6431.48</v>
      </c>
      <c r="J50" s="20">
        <v>5.6048999999999998</v>
      </c>
      <c r="K50" s="23">
        <v>1147.47</v>
      </c>
      <c r="L50" s="10" t="s">
        <v>562</v>
      </c>
      <c r="M50" s="36">
        <v>45609</v>
      </c>
      <c r="N50" s="94"/>
    </row>
    <row r="51" spans="1:14" x14ac:dyDescent="0.25">
      <c r="A51" s="9">
        <v>73181500</v>
      </c>
      <c r="B51" s="10" t="s">
        <v>5898</v>
      </c>
      <c r="C51" s="11">
        <v>45540</v>
      </c>
      <c r="D51" s="12" t="s">
        <v>3631</v>
      </c>
      <c r="E51" s="10" t="s">
        <v>957</v>
      </c>
      <c r="F51" s="10" t="s">
        <v>956</v>
      </c>
      <c r="G51" s="13">
        <v>4</v>
      </c>
      <c r="H51" s="10" t="s">
        <v>30</v>
      </c>
      <c r="I51" s="39">
        <v>389.5</v>
      </c>
      <c r="J51" s="20">
        <v>5.6359000000000004</v>
      </c>
      <c r="K51" s="23">
        <v>69.11</v>
      </c>
      <c r="L51" s="10">
        <v>1</v>
      </c>
      <c r="M51" s="36">
        <v>45576</v>
      </c>
      <c r="N51" s="94"/>
    </row>
    <row r="52" spans="1:14" x14ac:dyDescent="0.25">
      <c r="A52" s="9">
        <v>73181500</v>
      </c>
      <c r="B52" s="10" t="s">
        <v>5896</v>
      </c>
      <c r="C52" s="11">
        <v>45540</v>
      </c>
      <c r="D52" s="12" t="s">
        <v>5897</v>
      </c>
      <c r="E52" s="10" t="s">
        <v>957</v>
      </c>
      <c r="F52" s="10" t="s">
        <v>956</v>
      </c>
      <c r="G52" s="13">
        <v>4.333333333333333</v>
      </c>
      <c r="H52" s="10" t="s">
        <v>30</v>
      </c>
      <c r="I52" s="39">
        <v>528</v>
      </c>
      <c r="J52" s="20">
        <v>5.6359000000000004</v>
      </c>
      <c r="K52" s="23">
        <v>93.69</v>
      </c>
      <c r="L52" s="10">
        <v>3</v>
      </c>
      <c r="M52" s="36">
        <v>45609</v>
      </c>
      <c r="N52" s="94"/>
    </row>
    <row r="53" spans="1:14" x14ac:dyDescent="0.25">
      <c r="A53" s="9">
        <v>73181600</v>
      </c>
      <c r="B53" s="10" t="s">
        <v>5894</v>
      </c>
      <c r="C53" s="11">
        <v>45540</v>
      </c>
      <c r="D53" s="12" t="s">
        <v>5895</v>
      </c>
      <c r="E53" s="10" t="s">
        <v>957</v>
      </c>
      <c r="F53" s="10" t="s">
        <v>956</v>
      </c>
      <c r="G53" s="13">
        <v>4.333333333333333</v>
      </c>
      <c r="H53" s="10" t="s">
        <v>30</v>
      </c>
      <c r="I53" s="39">
        <v>110</v>
      </c>
      <c r="J53" s="20">
        <v>5.6359000000000004</v>
      </c>
      <c r="K53" s="23">
        <v>19.52</v>
      </c>
      <c r="L53" s="10">
        <v>2</v>
      </c>
      <c r="M53" s="36">
        <v>45609</v>
      </c>
      <c r="N53" s="94"/>
    </row>
    <row r="54" spans="1:14" x14ac:dyDescent="0.25">
      <c r="A54" s="9">
        <v>73182200</v>
      </c>
      <c r="B54" s="10" t="s">
        <v>5892</v>
      </c>
      <c r="C54" s="11">
        <v>45540</v>
      </c>
      <c r="D54" s="12" t="s">
        <v>5893</v>
      </c>
      <c r="E54" s="10" t="s">
        <v>957</v>
      </c>
      <c r="F54" s="10" t="s">
        <v>956</v>
      </c>
      <c r="G54" s="13">
        <v>4.333333333333333</v>
      </c>
      <c r="H54" s="10" t="s">
        <v>30</v>
      </c>
      <c r="I54" s="39">
        <v>110</v>
      </c>
      <c r="J54" s="20">
        <v>5.6359000000000004</v>
      </c>
      <c r="K54" s="23">
        <v>19.52</v>
      </c>
      <c r="L54" s="10">
        <v>1</v>
      </c>
      <c r="M54" s="36">
        <v>45609</v>
      </c>
      <c r="N54" s="94"/>
    </row>
    <row r="55" spans="1:14" x14ac:dyDescent="0.25">
      <c r="A55" s="9">
        <v>73181500</v>
      </c>
      <c r="B55" s="10" t="s">
        <v>5890</v>
      </c>
      <c r="C55" s="11">
        <v>45518</v>
      </c>
      <c r="D55" s="12" t="s">
        <v>5891</v>
      </c>
      <c r="E55" s="10" t="s">
        <v>957</v>
      </c>
      <c r="F55" s="10" t="s">
        <v>956</v>
      </c>
      <c r="G55" s="13">
        <v>14</v>
      </c>
      <c r="H55" s="10" t="s">
        <v>30</v>
      </c>
      <c r="I55" s="39">
        <v>4576</v>
      </c>
      <c r="J55" s="20">
        <v>5.4874999999999998</v>
      </c>
      <c r="K55" s="23">
        <v>833.9</v>
      </c>
      <c r="L55" s="10" t="s">
        <v>25</v>
      </c>
      <c r="M55" s="36">
        <v>45576</v>
      </c>
      <c r="N55" s="94"/>
    </row>
    <row r="56" spans="1:14" x14ac:dyDescent="0.25">
      <c r="A56" s="9">
        <v>73079300</v>
      </c>
      <c r="B56" s="10" t="s">
        <v>5889</v>
      </c>
      <c r="C56" s="11">
        <v>45544</v>
      </c>
      <c r="D56" s="12" t="s">
        <v>4849</v>
      </c>
      <c r="E56" s="10" t="s">
        <v>154</v>
      </c>
      <c r="F56" s="10" t="s">
        <v>140</v>
      </c>
      <c r="G56" s="13">
        <v>0.66</v>
      </c>
      <c r="H56" s="10" t="s">
        <v>30</v>
      </c>
      <c r="I56" s="39">
        <v>212</v>
      </c>
      <c r="J56" s="20">
        <v>5.5701999999999998</v>
      </c>
      <c r="K56" s="23">
        <v>38.06</v>
      </c>
      <c r="L56" s="10">
        <v>1</v>
      </c>
      <c r="M56" s="36">
        <v>45609</v>
      </c>
      <c r="N56" s="94"/>
    </row>
    <row r="57" spans="1:14" x14ac:dyDescent="0.25">
      <c r="A57" s="9">
        <v>72222000</v>
      </c>
      <c r="B57" s="10" t="s">
        <v>5888</v>
      </c>
      <c r="C57" s="11">
        <v>45517</v>
      </c>
      <c r="D57" s="12" t="s">
        <v>1020</v>
      </c>
      <c r="E57" s="10" t="s">
        <v>154</v>
      </c>
      <c r="F57" s="10" t="s">
        <v>140</v>
      </c>
      <c r="G57" s="13">
        <v>15</v>
      </c>
      <c r="H57" s="10" t="s">
        <v>30</v>
      </c>
      <c r="I57" s="39">
        <v>342</v>
      </c>
      <c r="J57" s="20">
        <v>5.4911000000000003</v>
      </c>
      <c r="K57" s="23">
        <v>62.28</v>
      </c>
      <c r="L57" s="10">
        <v>1</v>
      </c>
      <c r="M57" s="36">
        <v>45576</v>
      </c>
      <c r="N57" s="94"/>
    </row>
    <row r="58" spans="1:14" x14ac:dyDescent="0.25">
      <c r="A58" s="9">
        <v>72202090</v>
      </c>
      <c r="B58" s="10" t="s">
        <v>5886</v>
      </c>
      <c r="C58" s="11">
        <v>45539</v>
      </c>
      <c r="D58" s="12" t="s">
        <v>5887</v>
      </c>
      <c r="E58" s="10" t="s">
        <v>144</v>
      </c>
      <c r="F58" s="10" t="s">
        <v>141</v>
      </c>
      <c r="G58" s="13">
        <v>328</v>
      </c>
      <c r="H58" s="10" t="s">
        <v>30</v>
      </c>
      <c r="I58" s="39">
        <v>90000</v>
      </c>
      <c r="J58" s="20">
        <v>5.6223999999999998</v>
      </c>
      <c r="K58" s="23">
        <v>16007.4</v>
      </c>
      <c r="L58" s="10">
        <v>1</v>
      </c>
      <c r="M58" s="36">
        <v>45576</v>
      </c>
      <c r="N58" s="94"/>
    </row>
    <row r="59" spans="1:14" x14ac:dyDescent="0.25">
      <c r="A59" s="9">
        <v>73181600</v>
      </c>
      <c r="B59" s="10" t="s">
        <v>5883</v>
      </c>
      <c r="C59" s="11">
        <v>45554</v>
      </c>
      <c r="D59" s="12" t="s">
        <v>5884</v>
      </c>
      <c r="E59" s="10" t="s">
        <v>3246</v>
      </c>
      <c r="F59" s="10" t="s">
        <v>3244</v>
      </c>
      <c r="G59" s="13">
        <v>12.86</v>
      </c>
      <c r="H59" s="10" t="s">
        <v>30</v>
      </c>
      <c r="I59" s="39">
        <v>16993.559999999998</v>
      </c>
      <c r="J59" s="20">
        <v>5.4767000000000001</v>
      </c>
      <c r="K59" s="23">
        <v>3102.88</v>
      </c>
      <c r="L59" s="10" t="s">
        <v>5885</v>
      </c>
      <c r="M59" s="36">
        <v>45609</v>
      </c>
      <c r="N59" s="94"/>
    </row>
    <row r="60" spans="1:14" x14ac:dyDescent="0.25">
      <c r="A60" s="9">
        <v>73181900</v>
      </c>
      <c r="B60" s="10" t="s">
        <v>5881</v>
      </c>
      <c r="C60" s="11">
        <v>45554</v>
      </c>
      <c r="D60" s="12" t="s">
        <v>5882</v>
      </c>
      <c r="E60" s="10" t="s">
        <v>3246</v>
      </c>
      <c r="F60" s="10" t="s">
        <v>3244</v>
      </c>
      <c r="G60" s="13">
        <v>2.57</v>
      </c>
      <c r="H60" s="10" t="s">
        <v>30</v>
      </c>
      <c r="I60" s="39">
        <v>1417.2</v>
      </c>
      <c r="J60" s="20">
        <v>5.4767000000000001</v>
      </c>
      <c r="K60" s="23">
        <v>258.77</v>
      </c>
      <c r="L60" s="10">
        <v>2</v>
      </c>
      <c r="M60" s="36">
        <v>45609</v>
      </c>
      <c r="N60" s="94"/>
    </row>
    <row r="61" spans="1:14" x14ac:dyDescent="0.25">
      <c r="A61" s="9">
        <v>72286000</v>
      </c>
      <c r="B61" s="10" t="s">
        <v>5880</v>
      </c>
      <c r="C61" s="11">
        <v>45554</v>
      </c>
      <c r="D61" s="12" t="s">
        <v>3287</v>
      </c>
      <c r="E61" s="10" t="s">
        <v>3246</v>
      </c>
      <c r="F61" s="10" t="s">
        <v>3244</v>
      </c>
      <c r="G61" s="13">
        <v>2.57</v>
      </c>
      <c r="H61" s="10" t="s">
        <v>30</v>
      </c>
      <c r="I61" s="39">
        <v>353.5</v>
      </c>
      <c r="J61" s="20">
        <v>5.4767000000000001</v>
      </c>
      <c r="K61" s="23">
        <v>64.55</v>
      </c>
      <c r="L61" s="10">
        <v>1</v>
      </c>
      <c r="M61" s="36">
        <v>45602</v>
      </c>
      <c r="N61" s="94"/>
    </row>
    <row r="62" spans="1:14" x14ac:dyDescent="0.25">
      <c r="A62" s="9">
        <v>73089090</v>
      </c>
      <c r="B62" s="10" t="s">
        <v>5879</v>
      </c>
      <c r="C62" s="11">
        <v>45560</v>
      </c>
      <c r="D62" s="12" t="s">
        <v>5321</v>
      </c>
      <c r="E62" s="10" t="s">
        <v>6153</v>
      </c>
      <c r="F62" s="10" t="s">
        <v>4765</v>
      </c>
      <c r="G62" s="13">
        <v>1.99</v>
      </c>
      <c r="H62" s="10" t="s">
        <v>30</v>
      </c>
      <c r="I62" s="39">
        <v>7418.75</v>
      </c>
      <c r="J62" s="20">
        <v>5.4702000000000002</v>
      </c>
      <c r="K62" s="23">
        <v>1356.21</v>
      </c>
      <c r="L62" s="10">
        <v>2</v>
      </c>
      <c r="M62" s="36">
        <v>45609</v>
      </c>
      <c r="N62" s="94"/>
    </row>
    <row r="63" spans="1:14" x14ac:dyDescent="0.25">
      <c r="A63" s="9">
        <v>73181900</v>
      </c>
      <c r="B63" s="10" t="s">
        <v>5878</v>
      </c>
      <c r="C63" s="11">
        <v>45560</v>
      </c>
      <c r="D63" s="12" t="s">
        <v>5854</v>
      </c>
      <c r="E63" s="10" t="s">
        <v>6153</v>
      </c>
      <c r="F63" s="10" t="s">
        <v>4765</v>
      </c>
      <c r="G63" s="13">
        <v>1.99</v>
      </c>
      <c r="H63" s="10" t="s">
        <v>30</v>
      </c>
      <c r="I63" s="39">
        <v>4500</v>
      </c>
      <c r="J63" s="20">
        <v>5.4702000000000002</v>
      </c>
      <c r="K63" s="23">
        <v>822.64</v>
      </c>
      <c r="L63" s="10">
        <v>1</v>
      </c>
      <c r="M63" s="36">
        <v>45609</v>
      </c>
      <c r="N63" s="94"/>
    </row>
    <row r="64" spans="1:14" x14ac:dyDescent="0.25">
      <c r="A64" s="9">
        <v>85371090</v>
      </c>
      <c r="B64" s="10" t="s">
        <v>5877</v>
      </c>
      <c r="C64" s="11">
        <v>45537</v>
      </c>
      <c r="D64" s="12" t="s">
        <v>4760</v>
      </c>
      <c r="E64" s="10" t="s">
        <v>4560</v>
      </c>
      <c r="F64" s="10" t="s">
        <v>4559</v>
      </c>
      <c r="G64" s="13">
        <v>178.6</v>
      </c>
      <c r="H64" s="10" t="s">
        <v>30</v>
      </c>
      <c r="I64" s="39">
        <v>64196.77</v>
      </c>
      <c r="J64" s="20">
        <v>5.6562000000000001</v>
      </c>
      <c r="K64" s="23">
        <v>11349.81</v>
      </c>
      <c r="L64" s="10">
        <v>1</v>
      </c>
      <c r="M64" s="36">
        <v>45609</v>
      </c>
      <c r="N64" s="94"/>
    </row>
    <row r="65" spans="1:14" x14ac:dyDescent="0.25">
      <c r="A65" s="9">
        <v>84818095</v>
      </c>
      <c r="B65" s="10" t="s">
        <v>5874</v>
      </c>
      <c r="C65" s="11">
        <v>45553</v>
      </c>
      <c r="D65" s="12" t="s">
        <v>5875</v>
      </c>
      <c r="E65" s="10" t="s">
        <v>925</v>
      </c>
      <c r="F65" s="10" t="s">
        <v>924</v>
      </c>
      <c r="G65" s="13">
        <v>41</v>
      </c>
      <c r="H65" s="10" t="s">
        <v>869</v>
      </c>
      <c r="I65" s="39">
        <v>172806.56</v>
      </c>
      <c r="J65" s="20">
        <v>5.5010000000000003</v>
      </c>
      <c r="K65" s="23">
        <v>31413.66</v>
      </c>
      <c r="L65" s="10" t="s">
        <v>5876</v>
      </c>
      <c r="M65" s="36">
        <v>45586</v>
      </c>
      <c r="N65" s="94"/>
    </row>
    <row r="66" spans="1:14" x14ac:dyDescent="0.25">
      <c r="A66" s="9">
        <v>84818094</v>
      </c>
      <c r="B66" s="10" t="s">
        <v>5872</v>
      </c>
      <c r="C66" s="11">
        <v>45553</v>
      </c>
      <c r="D66" s="12" t="s">
        <v>5873</v>
      </c>
      <c r="E66" s="10" t="s">
        <v>925</v>
      </c>
      <c r="F66" s="10" t="s">
        <v>924</v>
      </c>
      <c r="G66" s="13">
        <v>5</v>
      </c>
      <c r="H66" s="10" t="s">
        <v>869</v>
      </c>
      <c r="I66" s="39">
        <v>26950</v>
      </c>
      <c r="J66" s="20">
        <v>5.5010000000000003</v>
      </c>
      <c r="K66" s="23">
        <v>4899.1099999999997</v>
      </c>
      <c r="L66" s="10" t="s">
        <v>179</v>
      </c>
      <c r="M66" s="36">
        <v>45586</v>
      </c>
      <c r="N66" s="94"/>
    </row>
    <row r="67" spans="1:14" x14ac:dyDescent="0.25">
      <c r="A67" s="9">
        <v>84818093</v>
      </c>
      <c r="B67" s="10" t="s">
        <v>5870</v>
      </c>
      <c r="C67" s="11">
        <v>45553</v>
      </c>
      <c r="D67" s="12" t="s">
        <v>5871</v>
      </c>
      <c r="E67" s="10" t="s">
        <v>925</v>
      </c>
      <c r="F67" s="10" t="s">
        <v>924</v>
      </c>
      <c r="G67" s="13">
        <v>1</v>
      </c>
      <c r="H67" s="10" t="s">
        <v>869</v>
      </c>
      <c r="I67" s="39">
        <v>1830.64</v>
      </c>
      <c r="J67" s="20">
        <v>5.5010000000000003</v>
      </c>
      <c r="K67" s="23">
        <v>332.78</v>
      </c>
      <c r="L67" s="10">
        <v>2</v>
      </c>
      <c r="M67" s="36">
        <v>45586</v>
      </c>
      <c r="N67" s="94"/>
    </row>
    <row r="68" spans="1:14" x14ac:dyDescent="0.25">
      <c r="A68" s="9">
        <v>84818095</v>
      </c>
      <c r="B68" s="10" t="s">
        <v>5868</v>
      </c>
      <c r="C68" s="11">
        <v>45553</v>
      </c>
      <c r="D68" s="12" t="s">
        <v>5869</v>
      </c>
      <c r="E68" s="10" t="s">
        <v>925</v>
      </c>
      <c r="F68" s="10" t="s">
        <v>924</v>
      </c>
      <c r="G68" s="13">
        <v>4</v>
      </c>
      <c r="H68" s="10" t="s">
        <v>869</v>
      </c>
      <c r="I68" s="39">
        <v>10864</v>
      </c>
      <c r="J68" s="20">
        <v>5.5010000000000003</v>
      </c>
      <c r="K68" s="23">
        <v>1974.91</v>
      </c>
      <c r="L68" s="10">
        <v>2</v>
      </c>
      <c r="M68" s="36">
        <v>45586</v>
      </c>
      <c r="N68" s="94"/>
    </row>
    <row r="69" spans="1:14" x14ac:dyDescent="0.25">
      <c r="A69" s="9">
        <v>84818093</v>
      </c>
      <c r="B69" s="10" t="s">
        <v>5866</v>
      </c>
      <c r="C69" s="11">
        <v>45553</v>
      </c>
      <c r="D69" s="12" t="s">
        <v>5867</v>
      </c>
      <c r="E69" s="10" t="s">
        <v>925</v>
      </c>
      <c r="F69" s="10" t="s">
        <v>924</v>
      </c>
      <c r="G69" s="13">
        <v>1</v>
      </c>
      <c r="H69" s="10" t="s">
        <v>869</v>
      </c>
      <c r="I69" s="39">
        <v>1881.8</v>
      </c>
      <c r="J69" s="20">
        <v>5.5010000000000003</v>
      </c>
      <c r="K69" s="23">
        <v>342.08</v>
      </c>
      <c r="L69" s="10">
        <v>1</v>
      </c>
      <c r="M69" s="36">
        <v>45586</v>
      </c>
      <c r="N69" s="94"/>
    </row>
    <row r="70" spans="1:14" x14ac:dyDescent="0.25">
      <c r="A70" s="9">
        <v>73079900</v>
      </c>
      <c r="B70" s="10" t="s">
        <v>5863</v>
      </c>
      <c r="C70" s="11">
        <v>45545</v>
      </c>
      <c r="D70" s="12" t="s">
        <v>5864</v>
      </c>
      <c r="E70" s="10" t="s">
        <v>925</v>
      </c>
      <c r="F70" s="10" t="s">
        <v>924</v>
      </c>
      <c r="G70" s="13">
        <v>22.22</v>
      </c>
      <c r="H70" s="10" t="s">
        <v>30</v>
      </c>
      <c r="I70" s="39">
        <v>2389</v>
      </c>
      <c r="J70" s="20">
        <v>5.6097000000000001</v>
      </c>
      <c r="K70" s="23">
        <v>425.87</v>
      </c>
      <c r="L70" s="10" t="s">
        <v>5865</v>
      </c>
      <c r="M70" s="36">
        <v>45609</v>
      </c>
      <c r="N70" s="94"/>
    </row>
    <row r="71" spans="1:14" x14ac:dyDescent="0.25">
      <c r="A71" s="9">
        <v>73079300</v>
      </c>
      <c r="B71" s="10" t="s">
        <v>5860</v>
      </c>
      <c r="C71" s="11">
        <v>45545</v>
      </c>
      <c r="D71" s="12" t="s">
        <v>5861</v>
      </c>
      <c r="E71" s="10" t="s">
        <v>925</v>
      </c>
      <c r="F71" s="10" t="s">
        <v>924</v>
      </c>
      <c r="G71" s="13">
        <v>13.33</v>
      </c>
      <c r="H71" s="10" t="s">
        <v>30</v>
      </c>
      <c r="I71" s="39">
        <v>6980</v>
      </c>
      <c r="J71" s="20">
        <v>5.6097000000000001</v>
      </c>
      <c r="K71" s="23">
        <v>1244.27</v>
      </c>
      <c r="L71" s="10" t="s">
        <v>5862</v>
      </c>
      <c r="M71" s="36">
        <v>45609</v>
      </c>
      <c r="N71" s="94"/>
    </row>
    <row r="72" spans="1:14" x14ac:dyDescent="0.25">
      <c r="A72" s="9">
        <v>73079100</v>
      </c>
      <c r="B72" s="10" t="s">
        <v>5859</v>
      </c>
      <c r="C72" s="11">
        <v>45545</v>
      </c>
      <c r="D72" s="12" t="s">
        <v>3079</v>
      </c>
      <c r="E72" s="10" t="s">
        <v>925</v>
      </c>
      <c r="F72" s="10" t="s">
        <v>924</v>
      </c>
      <c r="G72" s="13">
        <v>8.89</v>
      </c>
      <c r="H72" s="10" t="s">
        <v>30</v>
      </c>
      <c r="I72" s="39">
        <v>1935</v>
      </c>
      <c r="J72" s="20">
        <v>5.6097000000000001</v>
      </c>
      <c r="K72" s="23">
        <v>344.94</v>
      </c>
      <c r="L72" s="10" t="s">
        <v>24</v>
      </c>
      <c r="M72" s="36">
        <v>45609</v>
      </c>
      <c r="N72" s="94"/>
    </row>
    <row r="73" spans="1:14" x14ac:dyDescent="0.25">
      <c r="A73" s="9">
        <v>73072900</v>
      </c>
      <c r="B73" s="10" t="s">
        <v>5856</v>
      </c>
      <c r="C73" s="11">
        <v>45545</v>
      </c>
      <c r="D73" s="12" t="s">
        <v>5857</v>
      </c>
      <c r="E73" s="10" t="s">
        <v>925</v>
      </c>
      <c r="F73" s="10" t="s">
        <v>924</v>
      </c>
      <c r="G73" s="13">
        <v>8.89</v>
      </c>
      <c r="H73" s="10" t="s">
        <v>30</v>
      </c>
      <c r="I73" s="39">
        <v>3295</v>
      </c>
      <c r="J73" s="20">
        <v>5.6097000000000001</v>
      </c>
      <c r="K73" s="23">
        <v>587.38</v>
      </c>
      <c r="L73" s="10" t="s">
        <v>5858</v>
      </c>
      <c r="M73" s="36">
        <v>45602</v>
      </c>
      <c r="N73" s="94"/>
    </row>
    <row r="74" spans="1:14" x14ac:dyDescent="0.25">
      <c r="A74" s="9">
        <v>73089090</v>
      </c>
      <c r="B74" s="10" t="s">
        <v>5855</v>
      </c>
      <c r="C74" s="11">
        <v>45534</v>
      </c>
      <c r="D74" s="12" t="s">
        <v>5321</v>
      </c>
      <c r="E74" s="10" t="s">
        <v>6153</v>
      </c>
      <c r="F74" s="10" t="s">
        <v>4765</v>
      </c>
      <c r="G74" s="13">
        <v>91.756</v>
      </c>
      <c r="H74" s="10" t="s">
        <v>30</v>
      </c>
      <c r="I74" s="39">
        <v>207725</v>
      </c>
      <c r="J74" s="20">
        <v>5.6357999999999997</v>
      </c>
      <c r="K74" s="23">
        <v>36858.120000000003</v>
      </c>
      <c r="L74" s="10">
        <v>1</v>
      </c>
      <c r="M74" s="36">
        <v>45576</v>
      </c>
      <c r="N74" s="94"/>
    </row>
    <row r="75" spans="1:14" x14ac:dyDescent="0.25">
      <c r="A75" s="9">
        <v>73181900</v>
      </c>
      <c r="B75" s="10" t="s">
        <v>5853</v>
      </c>
      <c r="C75" s="11">
        <v>45534</v>
      </c>
      <c r="D75" s="12" t="s">
        <v>5854</v>
      </c>
      <c r="E75" s="10" t="s">
        <v>6153</v>
      </c>
      <c r="F75" s="10" t="s">
        <v>4765</v>
      </c>
      <c r="G75" s="13">
        <v>19.228000000000002</v>
      </c>
      <c r="H75" s="10" t="s">
        <v>30</v>
      </c>
      <c r="I75" s="39">
        <v>117191.67</v>
      </c>
      <c r="J75" s="20">
        <v>5.6357999999999997</v>
      </c>
      <c r="K75" s="23">
        <v>20794.150000000001</v>
      </c>
      <c r="L75" s="10">
        <v>1</v>
      </c>
      <c r="M75" s="36">
        <v>45576</v>
      </c>
      <c r="N75" s="94"/>
    </row>
    <row r="76" spans="1:14" ht="33.75" x14ac:dyDescent="0.25">
      <c r="A76" s="9">
        <v>90262010</v>
      </c>
      <c r="B76" s="10" t="s">
        <v>5851</v>
      </c>
      <c r="C76" s="11">
        <v>45555</v>
      </c>
      <c r="D76" s="12" t="s">
        <v>5852</v>
      </c>
      <c r="E76" s="10" t="s">
        <v>4695</v>
      </c>
      <c r="F76" s="10" t="s">
        <v>5840</v>
      </c>
      <c r="G76" s="13">
        <v>2</v>
      </c>
      <c r="H76" s="10" t="s">
        <v>869</v>
      </c>
      <c r="I76" s="39">
        <v>15994.1</v>
      </c>
      <c r="J76" s="20">
        <v>5.4188999999999998</v>
      </c>
      <c r="K76" s="23">
        <v>2951.54</v>
      </c>
      <c r="L76" s="10">
        <v>4</v>
      </c>
      <c r="M76" s="36">
        <v>45586</v>
      </c>
      <c r="N76" s="94"/>
    </row>
    <row r="77" spans="1:14" ht="22.5" x14ac:dyDescent="0.25">
      <c r="A77" s="9">
        <v>85318000</v>
      </c>
      <c r="B77" s="10" t="s">
        <v>5849</v>
      </c>
      <c r="C77" s="11">
        <v>45555</v>
      </c>
      <c r="D77" s="12" t="s">
        <v>5850</v>
      </c>
      <c r="E77" s="10" t="s">
        <v>4695</v>
      </c>
      <c r="F77" s="10" t="s">
        <v>5840</v>
      </c>
      <c r="G77" s="13">
        <v>1</v>
      </c>
      <c r="H77" s="10" t="s">
        <v>869</v>
      </c>
      <c r="I77" s="39">
        <v>25947.06</v>
      </c>
      <c r="J77" s="20">
        <v>5.4188999999999998</v>
      </c>
      <c r="K77" s="23">
        <v>4788.25</v>
      </c>
      <c r="L77" s="10">
        <v>7</v>
      </c>
      <c r="M77" s="36">
        <v>45586</v>
      </c>
      <c r="N77" s="94"/>
    </row>
    <row r="78" spans="1:14" ht="22.5" x14ac:dyDescent="0.25">
      <c r="A78" s="9">
        <v>84819090</v>
      </c>
      <c r="B78" s="10" t="s">
        <v>5847</v>
      </c>
      <c r="C78" s="11">
        <v>45555</v>
      </c>
      <c r="D78" s="12" t="s">
        <v>5848</v>
      </c>
      <c r="E78" s="10" t="s">
        <v>4695</v>
      </c>
      <c r="F78" s="10" t="s">
        <v>5840</v>
      </c>
      <c r="G78" s="13">
        <v>3</v>
      </c>
      <c r="H78" s="10" t="s">
        <v>30</v>
      </c>
      <c r="I78" s="39">
        <v>108759.88</v>
      </c>
      <c r="J78" s="20">
        <v>5.4188999999999998</v>
      </c>
      <c r="K78" s="23">
        <v>20070.47</v>
      </c>
      <c r="L78" s="10">
        <v>2</v>
      </c>
      <c r="M78" s="36">
        <v>45609</v>
      </c>
      <c r="N78" s="94"/>
    </row>
    <row r="79" spans="1:14" ht="22.5" x14ac:dyDescent="0.25">
      <c r="A79" s="9">
        <v>84811000</v>
      </c>
      <c r="B79" s="10" t="s">
        <v>5845</v>
      </c>
      <c r="C79" s="11">
        <v>45555</v>
      </c>
      <c r="D79" s="12" t="s">
        <v>5846</v>
      </c>
      <c r="E79" s="10" t="s">
        <v>4695</v>
      </c>
      <c r="F79" s="10" t="s">
        <v>5840</v>
      </c>
      <c r="G79" s="13">
        <v>3</v>
      </c>
      <c r="H79" s="10" t="s">
        <v>869</v>
      </c>
      <c r="I79" s="39">
        <v>47982.3</v>
      </c>
      <c r="J79" s="20">
        <v>5.4188999999999998</v>
      </c>
      <c r="K79" s="23">
        <v>8854.6200000000008</v>
      </c>
      <c r="L79" s="10">
        <v>1</v>
      </c>
      <c r="M79" s="36">
        <v>45586</v>
      </c>
      <c r="N79" s="94"/>
    </row>
    <row r="80" spans="1:14" ht="22.5" x14ac:dyDescent="0.25">
      <c r="A80" s="9">
        <v>73181500</v>
      </c>
      <c r="B80" s="10" t="s">
        <v>5843</v>
      </c>
      <c r="C80" s="11">
        <v>45555</v>
      </c>
      <c r="D80" s="12" t="s">
        <v>5844</v>
      </c>
      <c r="E80" s="10" t="s">
        <v>4695</v>
      </c>
      <c r="F80" s="10" t="s">
        <v>5840</v>
      </c>
      <c r="G80" s="13">
        <v>1.2</v>
      </c>
      <c r="H80" s="10" t="s">
        <v>30</v>
      </c>
      <c r="I80" s="39">
        <v>52212.07</v>
      </c>
      <c r="J80" s="20">
        <v>5.4188999999999998</v>
      </c>
      <c r="K80" s="23">
        <v>9635.18</v>
      </c>
      <c r="L80" s="10">
        <v>3</v>
      </c>
      <c r="M80" s="36">
        <v>45609</v>
      </c>
      <c r="N80" s="94"/>
    </row>
    <row r="81" spans="1:14" x14ac:dyDescent="0.25">
      <c r="A81" s="9">
        <v>73063000</v>
      </c>
      <c r="B81" s="10" t="s">
        <v>5841</v>
      </c>
      <c r="C81" s="11">
        <v>45555</v>
      </c>
      <c r="D81" s="12" t="s">
        <v>5842</v>
      </c>
      <c r="E81" s="10" t="s">
        <v>4695</v>
      </c>
      <c r="F81" s="10" t="s">
        <v>5840</v>
      </c>
      <c r="G81" s="13">
        <v>3</v>
      </c>
      <c r="H81" s="10" t="s">
        <v>30</v>
      </c>
      <c r="I81" s="39">
        <v>31988.2</v>
      </c>
      <c r="J81" s="20">
        <v>5.4188999999999998</v>
      </c>
      <c r="K81" s="23">
        <v>5903.08</v>
      </c>
      <c r="L81" s="10">
        <v>6</v>
      </c>
      <c r="M81" s="36">
        <v>45602</v>
      </c>
      <c r="N81" s="94"/>
    </row>
    <row r="82" spans="1:14" x14ac:dyDescent="0.25">
      <c r="A82" s="9">
        <v>73049019</v>
      </c>
      <c r="B82" s="10" t="s">
        <v>5838</v>
      </c>
      <c r="C82" s="11">
        <v>45555</v>
      </c>
      <c r="D82" s="12" t="s">
        <v>5839</v>
      </c>
      <c r="E82" s="10" t="s">
        <v>4695</v>
      </c>
      <c r="F82" s="10" t="s">
        <v>5840</v>
      </c>
      <c r="G82" s="13">
        <v>27</v>
      </c>
      <c r="H82" s="10" t="s">
        <v>30</v>
      </c>
      <c r="I82" s="39">
        <v>14047.83</v>
      </c>
      <c r="J82" s="20">
        <v>5.4188999999999998</v>
      </c>
      <c r="K82" s="23">
        <v>2592.38</v>
      </c>
      <c r="L82" s="10">
        <v>5</v>
      </c>
      <c r="M82" s="36">
        <v>45602</v>
      </c>
      <c r="N82" s="94"/>
    </row>
    <row r="83" spans="1:14" ht="22.5" x14ac:dyDescent="0.25">
      <c r="A83" s="9">
        <v>48211000</v>
      </c>
      <c r="B83" s="10" t="s">
        <v>5836</v>
      </c>
      <c r="C83" s="11">
        <v>45547</v>
      </c>
      <c r="D83" s="12" t="s">
        <v>5837</v>
      </c>
      <c r="E83" s="10" t="s">
        <v>5835</v>
      </c>
      <c r="F83" s="10" t="s">
        <v>5834</v>
      </c>
      <c r="G83" s="13">
        <v>11.46</v>
      </c>
      <c r="H83" s="10" t="s">
        <v>30</v>
      </c>
      <c r="I83" s="39">
        <v>15002</v>
      </c>
      <c r="J83" s="20">
        <v>5.6387</v>
      </c>
      <c r="K83" s="23">
        <v>2660.54</v>
      </c>
      <c r="L83" s="10" t="s">
        <v>26</v>
      </c>
      <c r="M83" s="36">
        <v>45602</v>
      </c>
      <c r="N83" s="94"/>
    </row>
    <row r="84" spans="1:14" ht="22.5" x14ac:dyDescent="0.25">
      <c r="A84" s="9">
        <v>48211000</v>
      </c>
      <c r="B84" s="10" t="s">
        <v>5832</v>
      </c>
      <c r="C84" s="11">
        <v>45538</v>
      </c>
      <c r="D84" s="12" t="s">
        <v>5833</v>
      </c>
      <c r="E84" s="10" t="s">
        <v>5835</v>
      </c>
      <c r="F84" s="10" t="s">
        <v>5834</v>
      </c>
      <c r="G84" s="13">
        <v>0.17</v>
      </c>
      <c r="H84" s="10" t="s">
        <v>30</v>
      </c>
      <c r="I84" s="39">
        <v>31999.5</v>
      </c>
      <c r="J84" s="20">
        <v>5.6230000000000002</v>
      </c>
      <c r="K84" s="23">
        <v>5690.82</v>
      </c>
      <c r="L84" s="10" t="s">
        <v>168</v>
      </c>
      <c r="M84" s="36">
        <v>45602</v>
      </c>
      <c r="N84" s="94"/>
    </row>
    <row r="85" spans="1:14" ht="22.5" x14ac:dyDescent="0.25">
      <c r="A85" s="9">
        <v>73181500</v>
      </c>
      <c r="B85" s="10" t="s">
        <v>5830</v>
      </c>
      <c r="C85" s="11">
        <v>45545</v>
      </c>
      <c r="D85" s="12" t="s">
        <v>5831</v>
      </c>
      <c r="E85" s="10" t="s">
        <v>3018</v>
      </c>
      <c r="F85" s="10" t="s">
        <v>3017</v>
      </c>
      <c r="G85" s="13">
        <v>12</v>
      </c>
      <c r="H85" s="10" t="s">
        <v>30</v>
      </c>
      <c r="I85" s="39">
        <v>4525</v>
      </c>
      <c r="J85" s="20">
        <v>5.6097000000000001</v>
      </c>
      <c r="K85" s="23">
        <v>806.64</v>
      </c>
      <c r="L85" s="10" t="s">
        <v>545</v>
      </c>
      <c r="M85" s="36">
        <v>45609</v>
      </c>
      <c r="N85" s="94"/>
    </row>
    <row r="86" spans="1:14" ht="22.5" x14ac:dyDescent="0.25">
      <c r="A86" s="9">
        <v>73181400</v>
      </c>
      <c r="B86" s="10" t="s">
        <v>5829</v>
      </c>
      <c r="C86" s="11">
        <v>45545</v>
      </c>
      <c r="D86" s="12" t="s">
        <v>5642</v>
      </c>
      <c r="E86" s="10" t="s">
        <v>3018</v>
      </c>
      <c r="F86" s="10" t="s">
        <v>3017</v>
      </c>
      <c r="G86" s="13">
        <v>6</v>
      </c>
      <c r="H86" s="10" t="s">
        <v>30</v>
      </c>
      <c r="I86" s="39">
        <v>420.5</v>
      </c>
      <c r="J86" s="20">
        <v>5.6097000000000001</v>
      </c>
      <c r="K86" s="23">
        <v>74.959999999999994</v>
      </c>
      <c r="L86" s="10">
        <v>1</v>
      </c>
      <c r="M86" s="36">
        <v>45609</v>
      </c>
      <c r="N86" s="94"/>
    </row>
    <row r="87" spans="1:14" ht="22.5" x14ac:dyDescent="0.25">
      <c r="A87" s="9">
        <v>40082100</v>
      </c>
      <c r="B87" s="10" t="s">
        <v>5828</v>
      </c>
      <c r="C87" s="11">
        <v>45551</v>
      </c>
      <c r="D87" s="12" t="s">
        <v>5826</v>
      </c>
      <c r="E87" s="10" t="s">
        <v>5544</v>
      </c>
      <c r="F87" s="10" t="s">
        <v>5641</v>
      </c>
      <c r="G87" s="13">
        <v>40</v>
      </c>
      <c r="H87" s="10" t="s">
        <v>30</v>
      </c>
      <c r="I87" s="39">
        <v>4080</v>
      </c>
      <c r="J87" s="20">
        <v>5.5716999999999999</v>
      </c>
      <c r="K87" s="23">
        <v>732.27</v>
      </c>
      <c r="L87" s="10">
        <v>1</v>
      </c>
      <c r="M87" s="36">
        <v>45576</v>
      </c>
      <c r="N87" s="94"/>
    </row>
    <row r="88" spans="1:14" ht="22.5" x14ac:dyDescent="0.25">
      <c r="A88" s="9">
        <v>40082100</v>
      </c>
      <c r="B88" s="10" t="s">
        <v>5827</v>
      </c>
      <c r="C88" s="11">
        <v>45551</v>
      </c>
      <c r="D88" s="12" t="s">
        <v>5826</v>
      </c>
      <c r="E88" s="10" t="s">
        <v>5544</v>
      </c>
      <c r="F88" s="10" t="s">
        <v>5641</v>
      </c>
      <c r="G88" s="13">
        <v>675</v>
      </c>
      <c r="H88" s="10" t="s">
        <v>30</v>
      </c>
      <c r="I88" s="39">
        <v>73440</v>
      </c>
      <c r="J88" s="20">
        <v>5.5716999999999999</v>
      </c>
      <c r="K88" s="23">
        <v>13180.9</v>
      </c>
      <c r="L88" s="10">
        <v>1</v>
      </c>
      <c r="M88" s="36">
        <v>45576</v>
      </c>
      <c r="N88" s="94"/>
    </row>
    <row r="89" spans="1:14" ht="22.5" x14ac:dyDescent="0.25">
      <c r="A89" s="9">
        <v>40082100</v>
      </c>
      <c r="B89" s="10" t="s">
        <v>5825</v>
      </c>
      <c r="C89" s="11">
        <v>45537</v>
      </c>
      <c r="D89" s="12" t="s">
        <v>5826</v>
      </c>
      <c r="E89" s="10" t="s">
        <v>5544</v>
      </c>
      <c r="F89" s="10" t="s">
        <v>5641</v>
      </c>
      <c r="G89" s="13">
        <v>960</v>
      </c>
      <c r="H89" s="10" t="s">
        <v>30</v>
      </c>
      <c r="I89" s="39">
        <v>97920</v>
      </c>
      <c r="J89" s="20">
        <v>5.6562000000000001</v>
      </c>
      <c r="K89" s="23">
        <v>17311.98</v>
      </c>
      <c r="L89" s="10">
        <v>1</v>
      </c>
      <c r="M89" s="36">
        <v>45576</v>
      </c>
      <c r="N89" s="94"/>
    </row>
    <row r="90" spans="1:14" x14ac:dyDescent="0.25">
      <c r="A90" s="9">
        <v>73239300</v>
      </c>
      <c r="B90" s="10" t="s">
        <v>5821</v>
      </c>
      <c r="C90" s="11">
        <v>45547</v>
      </c>
      <c r="D90" s="12" t="s">
        <v>5822</v>
      </c>
      <c r="E90" s="10" t="s">
        <v>5824</v>
      </c>
      <c r="F90" s="10" t="s">
        <v>5823</v>
      </c>
      <c r="G90" s="13">
        <v>1</v>
      </c>
      <c r="H90" s="10" t="s">
        <v>30</v>
      </c>
      <c r="I90" s="39">
        <v>18500</v>
      </c>
      <c r="J90" s="20">
        <v>5.6387</v>
      </c>
      <c r="K90" s="23">
        <v>3280.9</v>
      </c>
      <c r="L90" s="10" t="s">
        <v>26</v>
      </c>
      <c r="M90" s="36">
        <v>45576</v>
      </c>
      <c r="N90" s="94"/>
    </row>
    <row r="91" spans="1:14" x14ac:dyDescent="0.25">
      <c r="A91" s="9">
        <v>72085100</v>
      </c>
      <c r="B91" s="10" t="s">
        <v>5726</v>
      </c>
      <c r="C91" s="11">
        <v>45243</v>
      </c>
      <c r="D91" s="12" t="s">
        <v>663</v>
      </c>
      <c r="E91" s="10" t="s">
        <v>154</v>
      </c>
      <c r="F91" s="10" t="s">
        <v>140</v>
      </c>
      <c r="G91" s="13">
        <v>3100.752</v>
      </c>
      <c r="H91" s="10" t="s">
        <v>30</v>
      </c>
      <c r="I91" s="39">
        <v>20423.39</v>
      </c>
      <c r="J91" s="20">
        <v>4.9218999999999999</v>
      </c>
      <c r="K91" s="23">
        <v>4149.49</v>
      </c>
      <c r="L91" s="10">
        <v>3</v>
      </c>
      <c r="M91" s="36">
        <v>45576</v>
      </c>
      <c r="N91" s="94"/>
    </row>
    <row r="92" spans="1:14" x14ac:dyDescent="0.25">
      <c r="A92" s="9">
        <v>73041900</v>
      </c>
      <c r="B92" s="10" t="s">
        <v>5815</v>
      </c>
      <c r="C92" s="11">
        <v>45531</v>
      </c>
      <c r="D92" s="12" t="s">
        <v>907</v>
      </c>
      <c r="E92" s="10" t="s">
        <v>615</v>
      </c>
      <c r="F92" s="10" t="s">
        <v>614</v>
      </c>
      <c r="G92" s="13">
        <v>236</v>
      </c>
      <c r="H92" s="10" t="s">
        <v>30</v>
      </c>
      <c r="I92" s="39">
        <v>3560.04</v>
      </c>
      <c r="J92" s="20">
        <v>5.4920999999999998</v>
      </c>
      <c r="K92" s="23">
        <v>648.21</v>
      </c>
      <c r="L92" s="10">
        <v>1</v>
      </c>
      <c r="M92" s="36">
        <v>45576</v>
      </c>
      <c r="N92" s="94"/>
    </row>
    <row r="93" spans="1:14" x14ac:dyDescent="0.25">
      <c r="A93" s="9">
        <v>73041900</v>
      </c>
      <c r="B93" s="10" t="s">
        <v>5724</v>
      </c>
      <c r="C93" s="11">
        <v>45531</v>
      </c>
      <c r="D93" s="12" t="s">
        <v>904</v>
      </c>
      <c r="E93" s="10" t="s">
        <v>615</v>
      </c>
      <c r="F93" s="10" t="s">
        <v>614</v>
      </c>
      <c r="G93" s="13">
        <v>2612</v>
      </c>
      <c r="H93" s="10" t="s">
        <v>30</v>
      </c>
      <c r="I93" s="39">
        <v>32473.97</v>
      </c>
      <c r="J93" s="20">
        <v>5.4920999999999998</v>
      </c>
      <c r="K93" s="23">
        <v>5912.85</v>
      </c>
      <c r="L93" s="10" t="s">
        <v>168</v>
      </c>
      <c r="M93" s="36">
        <v>45576</v>
      </c>
      <c r="N93" s="94"/>
    </row>
    <row r="94" spans="1:14" x14ac:dyDescent="0.25">
      <c r="A94" s="9">
        <v>39173290</v>
      </c>
      <c r="B94" s="10" t="s">
        <v>5723</v>
      </c>
      <c r="C94" s="11">
        <v>45539</v>
      </c>
      <c r="D94" s="12" t="s">
        <v>5424</v>
      </c>
      <c r="E94" s="10" t="s">
        <v>5415</v>
      </c>
      <c r="F94" s="10" t="s">
        <v>5419</v>
      </c>
      <c r="G94" s="13">
        <v>97.89</v>
      </c>
      <c r="H94" s="10" t="s">
        <v>30</v>
      </c>
      <c r="I94" s="39">
        <v>13278.17</v>
      </c>
      <c r="J94" s="20">
        <v>5.6223999999999998</v>
      </c>
      <c r="K94" s="23">
        <v>2361.66</v>
      </c>
      <c r="L94" s="10" t="s">
        <v>26</v>
      </c>
      <c r="M94" s="36">
        <v>45576</v>
      </c>
      <c r="N94" s="94"/>
    </row>
    <row r="95" spans="1:14" x14ac:dyDescent="0.25">
      <c r="A95" s="9">
        <v>84842000</v>
      </c>
      <c r="B95" s="10" t="s">
        <v>5722</v>
      </c>
      <c r="C95" s="11">
        <v>45526</v>
      </c>
      <c r="D95" s="12" t="s">
        <v>889</v>
      </c>
      <c r="E95" s="10" t="s">
        <v>878</v>
      </c>
      <c r="F95" s="10" t="s">
        <v>875</v>
      </c>
      <c r="G95" s="13">
        <v>8.8000000000000007</v>
      </c>
      <c r="H95" s="10" t="s">
        <v>30</v>
      </c>
      <c r="I95" s="39">
        <v>2648.68</v>
      </c>
      <c r="J95" s="20">
        <v>5.4706999999999999</v>
      </c>
      <c r="K95" s="23">
        <v>484.16</v>
      </c>
      <c r="L95" s="10" t="s">
        <v>24</v>
      </c>
      <c r="M95" s="36">
        <v>45586</v>
      </c>
      <c r="N95" s="94"/>
    </row>
    <row r="96" spans="1:14" x14ac:dyDescent="0.25">
      <c r="A96" s="9">
        <v>39174090</v>
      </c>
      <c r="B96" s="10" t="s">
        <v>5721</v>
      </c>
      <c r="C96" s="11">
        <v>45525</v>
      </c>
      <c r="D96" s="12" t="s">
        <v>877</v>
      </c>
      <c r="E96" s="10" t="s">
        <v>878</v>
      </c>
      <c r="F96" s="10" t="s">
        <v>875</v>
      </c>
      <c r="G96" s="13">
        <v>224.09</v>
      </c>
      <c r="H96" s="10" t="s">
        <v>30</v>
      </c>
      <c r="I96" s="39">
        <v>121884.55</v>
      </c>
      <c r="J96" s="20">
        <v>5.4546999999999999</v>
      </c>
      <c r="K96" s="23">
        <v>22344.87</v>
      </c>
      <c r="L96" s="10" t="s">
        <v>296</v>
      </c>
      <c r="M96" s="36">
        <v>45576</v>
      </c>
      <c r="N96" s="94"/>
    </row>
    <row r="97" spans="1:14" ht="22.5" x14ac:dyDescent="0.25">
      <c r="A97" s="9">
        <v>68159990</v>
      </c>
      <c r="B97" s="10" t="s">
        <v>5952</v>
      </c>
      <c r="C97" s="11">
        <v>45258</v>
      </c>
      <c r="D97" s="12" t="s">
        <v>877</v>
      </c>
      <c r="E97" s="10" t="s">
        <v>878</v>
      </c>
      <c r="F97" s="10" t="s">
        <v>875</v>
      </c>
      <c r="G97" s="13">
        <v>20.58</v>
      </c>
      <c r="H97" s="10" t="s">
        <v>30</v>
      </c>
      <c r="I97" s="39">
        <v>908.44</v>
      </c>
      <c r="J97" s="20">
        <v>4.8951000000000002</v>
      </c>
      <c r="K97" s="23">
        <v>185.58</v>
      </c>
      <c r="L97" s="10" t="s">
        <v>5720</v>
      </c>
      <c r="M97" s="36">
        <v>45602</v>
      </c>
      <c r="N97" s="94"/>
    </row>
    <row r="98" spans="1:14" ht="22.5" x14ac:dyDescent="0.25">
      <c r="A98" s="9">
        <v>39174090</v>
      </c>
      <c r="B98" s="10" t="s">
        <v>5953</v>
      </c>
      <c r="C98" s="11">
        <v>45258</v>
      </c>
      <c r="D98" s="12" t="s">
        <v>877</v>
      </c>
      <c r="E98" s="10" t="s">
        <v>878</v>
      </c>
      <c r="F98" s="10" t="s">
        <v>875</v>
      </c>
      <c r="G98" s="13">
        <v>66.31</v>
      </c>
      <c r="H98" s="10" t="s">
        <v>30</v>
      </c>
      <c r="I98" s="39">
        <v>127951.21999999999</v>
      </c>
      <c r="J98" s="20">
        <v>4.8951000000000002</v>
      </c>
      <c r="K98" s="23">
        <v>26138.63</v>
      </c>
      <c r="L98" s="10" t="s">
        <v>5719</v>
      </c>
      <c r="M98" s="36">
        <v>45601</v>
      </c>
      <c r="N98" s="94"/>
    </row>
    <row r="99" spans="1:14" x14ac:dyDescent="0.25">
      <c r="A99" s="9">
        <v>40169300</v>
      </c>
      <c r="B99" s="10" t="s">
        <v>5718</v>
      </c>
      <c r="C99" s="11">
        <v>45533</v>
      </c>
      <c r="D99" s="12" t="s">
        <v>5330</v>
      </c>
      <c r="E99" s="10" t="s">
        <v>5332</v>
      </c>
      <c r="F99" s="10" t="s">
        <v>5331</v>
      </c>
      <c r="G99" s="13">
        <v>442.44</v>
      </c>
      <c r="H99" s="10" t="s">
        <v>30</v>
      </c>
      <c r="I99" s="39">
        <v>6800</v>
      </c>
      <c r="J99" s="20">
        <v>5.5315000000000003</v>
      </c>
      <c r="K99" s="23">
        <v>1229.32</v>
      </c>
      <c r="L99" s="10">
        <v>1</v>
      </c>
      <c r="M99" s="36">
        <v>45602</v>
      </c>
      <c r="N99" s="94"/>
    </row>
    <row r="100" spans="1:14" ht="22.5" x14ac:dyDescent="0.25">
      <c r="A100" s="9">
        <v>73089010</v>
      </c>
      <c r="B100" s="10" t="s">
        <v>5716</v>
      </c>
      <c r="C100" s="11">
        <v>45527</v>
      </c>
      <c r="D100" s="12" t="s">
        <v>5717</v>
      </c>
      <c r="E100" s="10" t="s">
        <v>842</v>
      </c>
      <c r="F100" s="10" t="s">
        <v>841</v>
      </c>
      <c r="G100" s="13">
        <v>67.3</v>
      </c>
      <c r="H100" s="10" t="s">
        <v>30</v>
      </c>
      <c r="I100" s="39">
        <v>5231.2</v>
      </c>
      <c r="J100" s="20">
        <v>5.5523999999999996</v>
      </c>
      <c r="K100" s="23">
        <v>942.15</v>
      </c>
      <c r="L100" s="10" t="s">
        <v>25</v>
      </c>
      <c r="M100" s="36">
        <v>45576</v>
      </c>
      <c r="N100" s="94"/>
    </row>
    <row r="101" spans="1:14" x14ac:dyDescent="0.25">
      <c r="A101" s="9">
        <v>72085200</v>
      </c>
      <c r="B101" s="10" t="s">
        <v>5715</v>
      </c>
      <c r="C101" s="11">
        <v>45377</v>
      </c>
      <c r="D101" s="12" t="s">
        <v>5176</v>
      </c>
      <c r="E101" s="10" t="s">
        <v>842</v>
      </c>
      <c r="F101" s="10" t="s">
        <v>841</v>
      </c>
      <c r="G101" s="13">
        <v>10080</v>
      </c>
      <c r="H101" s="10" t="s">
        <v>30</v>
      </c>
      <c r="I101" s="39">
        <v>683524.8</v>
      </c>
      <c r="J101" s="20">
        <v>4.9869000000000003</v>
      </c>
      <c r="K101" s="23">
        <v>137064.07</v>
      </c>
      <c r="L101" s="10">
        <v>1</v>
      </c>
      <c r="M101" s="36">
        <v>45576</v>
      </c>
      <c r="N101" s="94"/>
    </row>
    <row r="102" spans="1:14" x14ac:dyDescent="0.25">
      <c r="A102" s="9">
        <v>79031000</v>
      </c>
      <c r="B102" s="10" t="s">
        <v>5714</v>
      </c>
      <c r="C102" s="11">
        <v>45527</v>
      </c>
      <c r="D102" s="12" t="s">
        <v>3477</v>
      </c>
      <c r="E102" s="10" t="s">
        <v>89</v>
      </c>
      <c r="F102" s="10" t="s">
        <v>88</v>
      </c>
      <c r="G102" s="81">
        <v>250.94078571428571</v>
      </c>
      <c r="H102" s="10" t="s">
        <v>30</v>
      </c>
      <c r="I102" s="39">
        <v>170.4</v>
      </c>
      <c r="J102" s="20">
        <v>5.5523999999999996</v>
      </c>
      <c r="K102" s="23">
        <v>30.69</v>
      </c>
      <c r="L102" s="10">
        <v>11</v>
      </c>
      <c r="M102" s="36">
        <v>45609</v>
      </c>
      <c r="N102" s="94"/>
    </row>
    <row r="103" spans="1:14" x14ac:dyDescent="0.25">
      <c r="A103" s="9">
        <v>38140090</v>
      </c>
      <c r="B103" s="10" t="s">
        <v>5713</v>
      </c>
      <c r="C103" s="11">
        <v>45527</v>
      </c>
      <c r="D103" s="12" t="s">
        <v>91</v>
      </c>
      <c r="E103" s="10" t="s">
        <v>89</v>
      </c>
      <c r="F103" s="10" t="s">
        <v>88</v>
      </c>
      <c r="G103" s="81">
        <v>250.94078571428571</v>
      </c>
      <c r="H103" s="10" t="s">
        <v>30</v>
      </c>
      <c r="I103" s="39">
        <v>1025</v>
      </c>
      <c r="J103" s="20">
        <v>5.5523999999999996</v>
      </c>
      <c r="K103" s="23">
        <v>184.6</v>
      </c>
      <c r="L103" s="10">
        <v>4</v>
      </c>
      <c r="M103" s="36">
        <v>45601</v>
      </c>
      <c r="N103" s="94"/>
    </row>
    <row r="104" spans="1:14" ht="22.5" x14ac:dyDescent="0.25">
      <c r="A104" s="9">
        <v>32089010</v>
      </c>
      <c r="B104" s="10" t="s">
        <v>5710</v>
      </c>
      <c r="C104" s="11">
        <v>45527</v>
      </c>
      <c r="D104" s="12" t="s">
        <v>5711</v>
      </c>
      <c r="E104" s="10" t="s">
        <v>89</v>
      </c>
      <c r="F104" s="10" t="s">
        <v>88</v>
      </c>
      <c r="G104" s="81">
        <v>2509.4078571428572</v>
      </c>
      <c r="H104" s="10" t="s">
        <v>30</v>
      </c>
      <c r="I104" s="39">
        <v>147573.74</v>
      </c>
      <c r="J104" s="20">
        <v>5.5523999999999996</v>
      </c>
      <c r="K104" s="23">
        <v>26578.37</v>
      </c>
      <c r="L104" s="10" t="s">
        <v>5712</v>
      </c>
      <c r="M104" s="36">
        <v>45601</v>
      </c>
      <c r="N104" s="94"/>
    </row>
    <row r="105" spans="1:14" x14ac:dyDescent="0.25">
      <c r="A105" s="9">
        <v>29051999</v>
      </c>
      <c r="B105" s="10" t="s">
        <v>5709</v>
      </c>
      <c r="C105" s="11">
        <v>45527</v>
      </c>
      <c r="D105" s="12" t="s">
        <v>3477</v>
      </c>
      <c r="E105" s="10" t="s">
        <v>89</v>
      </c>
      <c r="F105" s="10" t="s">
        <v>88</v>
      </c>
      <c r="G105" s="81">
        <v>250.94078571428571</v>
      </c>
      <c r="H105" s="10" t="s">
        <v>30</v>
      </c>
      <c r="I105" s="39">
        <v>242.7</v>
      </c>
      <c r="J105" s="20">
        <v>5.5523999999999996</v>
      </c>
      <c r="K105" s="23">
        <v>43.71</v>
      </c>
      <c r="L105" s="10">
        <v>10</v>
      </c>
      <c r="M105" s="36">
        <v>45601</v>
      </c>
      <c r="N105" s="94"/>
    </row>
    <row r="106" spans="1:14" ht="22.5" x14ac:dyDescent="0.25">
      <c r="A106" s="9">
        <v>83112000</v>
      </c>
      <c r="B106" s="10" t="s">
        <v>5708</v>
      </c>
      <c r="C106" s="11">
        <v>45537</v>
      </c>
      <c r="D106" s="12" t="s">
        <v>250</v>
      </c>
      <c r="E106" s="10" t="s">
        <v>39</v>
      </c>
      <c r="F106" s="10" t="s">
        <v>41</v>
      </c>
      <c r="G106" s="13">
        <v>2250</v>
      </c>
      <c r="H106" s="10" t="s">
        <v>30</v>
      </c>
      <c r="I106" s="39">
        <v>67275</v>
      </c>
      <c r="J106" s="20">
        <v>5.6562000000000001</v>
      </c>
      <c r="K106" s="23">
        <v>11894.03</v>
      </c>
      <c r="L106" s="10">
        <v>1</v>
      </c>
      <c r="M106" s="36">
        <v>45586</v>
      </c>
      <c r="N106" s="94"/>
    </row>
    <row r="107" spans="1:14" x14ac:dyDescent="0.25">
      <c r="A107" s="9">
        <v>83112000</v>
      </c>
      <c r="B107" s="10" t="s">
        <v>5707</v>
      </c>
      <c r="C107" s="11">
        <v>45534</v>
      </c>
      <c r="D107" s="12" t="s">
        <v>3497</v>
      </c>
      <c r="E107" s="10" t="s">
        <v>39</v>
      </c>
      <c r="F107" s="10" t="s">
        <v>41</v>
      </c>
      <c r="G107" s="13">
        <v>750</v>
      </c>
      <c r="H107" s="10" t="s">
        <v>30</v>
      </c>
      <c r="I107" s="39">
        <v>22425</v>
      </c>
      <c r="J107" s="20">
        <v>5.6357999999999997</v>
      </c>
      <c r="K107" s="23">
        <v>3979.03</v>
      </c>
      <c r="L107" s="10">
        <v>1</v>
      </c>
      <c r="M107" s="36">
        <v>45586</v>
      </c>
      <c r="N107" s="94"/>
    </row>
    <row r="108" spans="1:14" x14ac:dyDescent="0.25">
      <c r="A108" s="9">
        <v>73182200</v>
      </c>
      <c r="B108" s="10" t="s">
        <v>5704</v>
      </c>
      <c r="C108" s="11">
        <v>45538</v>
      </c>
      <c r="D108" s="12" t="s">
        <v>5705</v>
      </c>
      <c r="E108" s="10" t="s">
        <v>5697</v>
      </c>
      <c r="F108" s="10" t="s">
        <v>5696</v>
      </c>
      <c r="G108" s="81">
        <v>18.469714285714286</v>
      </c>
      <c r="H108" s="10" t="s">
        <v>30</v>
      </c>
      <c r="I108" s="39">
        <v>57.64</v>
      </c>
      <c r="J108" s="20">
        <v>5.6230000000000002</v>
      </c>
      <c r="K108" s="23">
        <v>10.25</v>
      </c>
      <c r="L108" s="10" t="s">
        <v>5706</v>
      </c>
      <c r="M108" s="36">
        <v>45609</v>
      </c>
      <c r="N108" s="94"/>
    </row>
    <row r="109" spans="1:14" x14ac:dyDescent="0.25">
      <c r="A109" s="9">
        <v>73181600</v>
      </c>
      <c r="B109" s="10" t="s">
        <v>5701</v>
      </c>
      <c r="C109" s="11">
        <v>45538</v>
      </c>
      <c r="D109" s="12" t="s">
        <v>5702</v>
      </c>
      <c r="E109" s="10" t="s">
        <v>5697</v>
      </c>
      <c r="F109" s="10" t="s">
        <v>5696</v>
      </c>
      <c r="G109" s="81">
        <v>36.939428571428572</v>
      </c>
      <c r="H109" s="10" t="s">
        <v>30</v>
      </c>
      <c r="I109" s="39">
        <v>310.63</v>
      </c>
      <c r="J109" s="20">
        <v>5.6230000000000002</v>
      </c>
      <c r="K109" s="23">
        <v>55.24</v>
      </c>
      <c r="L109" s="10" t="s">
        <v>5703</v>
      </c>
      <c r="M109" s="36">
        <v>45609</v>
      </c>
      <c r="N109" s="94"/>
    </row>
    <row r="110" spans="1:14" x14ac:dyDescent="0.25">
      <c r="A110" s="9">
        <v>73181500</v>
      </c>
      <c r="B110" s="10" t="s">
        <v>5698</v>
      </c>
      <c r="C110" s="11">
        <v>45538</v>
      </c>
      <c r="D110" s="12" t="s">
        <v>5699</v>
      </c>
      <c r="E110" s="10" t="s">
        <v>5697</v>
      </c>
      <c r="F110" s="10" t="s">
        <v>5696</v>
      </c>
      <c r="G110" s="81">
        <v>36.939428571428572</v>
      </c>
      <c r="H110" s="10" t="s">
        <v>30</v>
      </c>
      <c r="I110" s="39">
        <v>901.14</v>
      </c>
      <c r="J110" s="20">
        <v>5.6230000000000002</v>
      </c>
      <c r="K110" s="23">
        <v>160.26</v>
      </c>
      <c r="L110" s="10" t="s">
        <v>5700</v>
      </c>
      <c r="M110" s="36">
        <v>45609</v>
      </c>
      <c r="N110" s="94"/>
    </row>
    <row r="111" spans="1:14" x14ac:dyDescent="0.25">
      <c r="A111" s="9">
        <v>73181400</v>
      </c>
      <c r="B111" s="10" t="s">
        <v>5694</v>
      </c>
      <c r="C111" s="11">
        <v>45538</v>
      </c>
      <c r="D111" s="12" t="s">
        <v>5695</v>
      </c>
      <c r="E111" s="10" t="s">
        <v>5697</v>
      </c>
      <c r="F111" s="10" t="s">
        <v>5696</v>
      </c>
      <c r="G111" s="81">
        <v>9.2348571428571429</v>
      </c>
      <c r="H111" s="10" t="s">
        <v>30</v>
      </c>
      <c r="I111" s="39">
        <v>443.1</v>
      </c>
      <c r="J111" s="20">
        <v>5.6230000000000002</v>
      </c>
      <c r="K111" s="23">
        <v>78.8</v>
      </c>
      <c r="L111" s="10">
        <v>7</v>
      </c>
      <c r="M111" s="36">
        <v>45609</v>
      </c>
      <c r="N111" s="94"/>
    </row>
    <row r="112" spans="1:14" x14ac:dyDescent="0.25">
      <c r="A112" s="9">
        <v>73181500</v>
      </c>
      <c r="B112" s="10" t="s">
        <v>5692</v>
      </c>
      <c r="C112" s="11">
        <v>45533</v>
      </c>
      <c r="D112" s="12" t="s">
        <v>5693</v>
      </c>
      <c r="E112" s="10" t="s">
        <v>957</v>
      </c>
      <c r="F112" s="10" t="s">
        <v>956</v>
      </c>
      <c r="G112" s="13">
        <v>12</v>
      </c>
      <c r="H112" s="10" t="s">
        <v>30</v>
      </c>
      <c r="I112" s="39">
        <v>3871.39</v>
      </c>
      <c r="J112" s="20">
        <v>5.5315000000000003</v>
      </c>
      <c r="K112" s="23">
        <v>699.88</v>
      </c>
      <c r="L112" s="10" t="s">
        <v>168</v>
      </c>
      <c r="M112" s="36">
        <v>45576</v>
      </c>
      <c r="N112" s="94"/>
    </row>
    <row r="113" spans="1:14" x14ac:dyDescent="0.25">
      <c r="A113" s="9">
        <v>72083700</v>
      </c>
      <c r="B113" s="10" t="s">
        <v>5691</v>
      </c>
      <c r="C113" s="11">
        <v>45541</v>
      </c>
      <c r="D113" s="12" t="s">
        <v>3663</v>
      </c>
      <c r="E113" s="10" t="s">
        <v>154</v>
      </c>
      <c r="F113" s="10" t="s">
        <v>140</v>
      </c>
      <c r="G113" s="81">
        <v>2958.1200000000003</v>
      </c>
      <c r="H113" s="10" t="s">
        <v>30</v>
      </c>
      <c r="I113" s="39">
        <v>2327.39</v>
      </c>
      <c r="J113" s="20">
        <v>5.6048999999999998</v>
      </c>
      <c r="K113" s="23">
        <v>415.24</v>
      </c>
      <c r="L113" s="10">
        <v>2</v>
      </c>
      <c r="M113" s="36">
        <v>45602</v>
      </c>
      <c r="N113" s="94"/>
    </row>
    <row r="114" spans="1:14" x14ac:dyDescent="0.25">
      <c r="A114" s="9">
        <v>72085400</v>
      </c>
      <c r="B114" s="10" t="s">
        <v>5690</v>
      </c>
      <c r="C114" s="11">
        <v>45541</v>
      </c>
      <c r="D114" s="12" t="s">
        <v>3579</v>
      </c>
      <c r="E114" s="10" t="s">
        <v>154</v>
      </c>
      <c r="F114" s="10" t="s">
        <v>140</v>
      </c>
      <c r="G114" s="81">
        <v>2958.1200000000003</v>
      </c>
      <c r="H114" s="10" t="s">
        <v>30</v>
      </c>
      <c r="I114" s="39">
        <v>9028.7999999999993</v>
      </c>
      <c r="J114" s="20">
        <v>5.6048999999999998</v>
      </c>
      <c r="K114" s="23">
        <v>1610.88</v>
      </c>
      <c r="L114" s="10">
        <v>1</v>
      </c>
      <c r="M114" s="36">
        <v>45602</v>
      </c>
      <c r="N114" s="94"/>
    </row>
    <row r="115" spans="1:14" x14ac:dyDescent="0.25">
      <c r="A115" s="9">
        <v>72085100</v>
      </c>
      <c r="B115" s="10" t="s">
        <v>5689</v>
      </c>
      <c r="C115" s="11">
        <v>45540</v>
      </c>
      <c r="D115" s="12" t="s">
        <v>196</v>
      </c>
      <c r="E115" s="10" t="s">
        <v>154</v>
      </c>
      <c r="F115" s="10" t="s">
        <v>140</v>
      </c>
      <c r="G115" s="81">
        <v>1094.4000000000001</v>
      </c>
      <c r="H115" s="10" t="s">
        <v>30</v>
      </c>
      <c r="I115" s="39">
        <v>10431</v>
      </c>
      <c r="J115" s="20">
        <v>5.6359000000000004</v>
      </c>
      <c r="K115" s="23">
        <v>1850.81</v>
      </c>
      <c r="L115" s="10">
        <v>1</v>
      </c>
      <c r="M115" s="36">
        <v>45602</v>
      </c>
      <c r="N115" s="94"/>
    </row>
    <row r="116" spans="1:14" x14ac:dyDescent="0.25">
      <c r="A116" s="9">
        <v>72192200</v>
      </c>
      <c r="B116" s="10" t="s">
        <v>5688</v>
      </c>
      <c r="C116" s="11">
        <v>45534</v>
      </c>
      <c r="D116" s="12" t="s">
        <v>1032</v>
      </c>
      <c r="E116" s="10" t="s">
        <v>154</v>
      </c>
      <c r="F116" s="10" t="s">
        <v>140</v>
      </c>
      <c r="G116" s="13">
        <v>80</v>
      </c>
      <c r="H116" s="10" t="s">
        <v>30</v>
      </c>
      <c r="I116" s="39">
        <v>6630</v>
      </c>
      <c r="J116" s="20">
        <v>5.6357999999999997</v>
      </c>
      <c r="K116" s="23">
        <v>1176.4100000000001</v>
      </c>
      <c r="L116" s="10">
        <v>1</v>
      </c>
      <c r="M116" s="36">
        <v>45576</v>
      </c>
      <c r="N116" s="94"/>
    </row>
    <row r="117" spans="1:14" x14ac:dyDescent="0.25">
      <c r="A117" s="9">
        <v>72192200</v>
      </c>
      <c r="B117" s="10" t="s">
        <v>5687</v>
      </c>
      <c r="C117" s="11">
        <v>45534</v>
      </c>
      <c r="D117" s="12" t="s">
        <v>163</v>
      </c>
      <c r="E117" s="10" t="s">
        <v>154</v>
      </c>
      <c r="F117" s="10" t="s">
        <v>140</v>
      </c>
      <c r="G117" s="81">
        <v>430</v>
      </c>
      <c r="H117" s="10" t="s">
        <v>30</v>
      </c>
      <c r="I117" s="39">
        <v>28328.400000000001</v>
      </c>
      <c r="J117" s="20">
        <v>5.6357999999999997</v>
      </c>
      <c r="K117" s="23">
        <v>5026.51</v>
      </c>
      <c r="L117" s="10">
        <v>2</v>
      </c>
      <c r="M117" s="36">
        <v>45602</v>
      </c>
      <c r="N117" s="94"/>
    </row>
    <row r="118" spans="1:14" x14ac:dyDescent="0.25">
      <c r="A118" s="9">
        <v>72192300</v>
      </c>
      <c r="B118" s="10" t="s">
        <v>5686</v>
      </c>
      <c r="C118" s="11">
        <v>45534</v>
      </c>
      <c r="D118" s="12" t="s">
        <v>163</v>
      </c>
      <c r="E118" s="10" t="s">
        <v>154</v>
      </c>
      <c r="F118" s="10" t="s">
        <v>140</v>
      </c>
      <c r="G118" s="81">
        <v>430</v>
      </c>
      <c r="H118" s="10" t="s">
        <v>30</v>
      </c>
      <c r="I118" s="39">
        <v>12114.6</v>
      </c>
      <c r="J118" s="20">
        <v>5.6357999999999997</v>
      </c>
      <c r="K118" s="23">
        <v>2149.58</v>
      </c>
      <c r="L118" s="10">
        <v>1</v>
      </c>
      <c r="M118" s="36">
        <v>45602</v>
      </c>
      <c r="N118" s="94"/>
    </row>
    <row r="119" spans="1:14" x14ac:dyDescent="0.25">
      <c r="A119" s="9">
        <v>72085100</v>
      </c>
      <c r="B119" s="10" t="s">
        <v>5685</v>
      </c>
      <c r="C119" s="11">
        <v>45526</v>
      </c>
      <c r="D119" s="12" t="s">
        <v>3340</v>
      </c>
      <c r="E119" s="10" t="s">
        <v>154</v>
      </c>
      <c r="F119" s="10" t="s">
        <v>140</v>
      </c>
      <c r="G119" s="81">
        <v>3308</v>
      </c>
      <c r="H119" s="10" t="s">
        <v>30</v>
      </c>
      <c r="I119" s="39">
        <v>7554.24</v>
      </c>
      <c r="J119" s="20">
        <v>5.4706999999999999</v>
      </c>
      <c r="K119" s="23">
        <v>1380.85</v>
      </c>
      <c r="L119" s="10">
        <v>1</v>
      </c>
      <c r="M119" s="36">
        <v>45602</v>
      </c>
      <c r="N119" s="94"/>
    </row>
    <row r="120" spans="1:14" x14ac:dyDescent="0.25">
      <c r="A120" s="9">
        <v>73066100</v>
      </c>
      <c r="B120" s="10" t="s">
        <v>5684</v>
      </c>
      <c r="C120" s="11">
        <v>45525</v>
      </c>
      <c r="D120" s="12" t="s">
        <v>153</v>
      </c>
      <c r="E120" s="10" t="s">
        <v>154</v>
      </c>
      <c r="F120" s="10" t="s">
        <v>140</v>
      </c>
      <c r="G120" s="13">
        <v>3308</v>
      </c>
      <c r="H120" s="10" t="s">
        <v>30</v>
      </c>
      <c r="I120" s="39">
        <v>16243.32</v>
      </c>
      <c r="J120" s="20">
        <v>5.4546999999999999</v>
      </c>
      <c r="K120" s="23">
        <v>2977.86</v>
      </c>
      <c r="L120" s="10">
        <v>1</v>
      </c>
      <c r="M120" s="36">
        <v>45576</v>
      </c>
      <c r="N120" s="94"/>
    </row>
    <row r="121" spans="1:14" x14ac:dyDescent="0.25">
      <c r="A121" s="9">
        <v>72085300</v>
      </c>
      <c r="B121" s="10" t="s">
        <v>5683</v>
      </c>
      <c r="C121" s="11">
        <v>45523</v>
      </c>
      <c r="D121" s="12" t="s">
        <v>994</v>
      </c>
      <c r="E121" s="10" t="s">
        <v>154</v>
      </c>
      <c r="F121" s="10" t="s">
        <v>140</v>
      </c>
      <c r="G121" s="81">
        <v>273.40200000000004</v>
      </c>
      <c r="H121" s="10" t="s">
        <v>30</v>
      </c>
      <c r="I121" s="39">
        <v>1262.7</v>
      </c>
      <c r="J121" s="20">
        <v>5.4631999999999996</v>
      </c>
      <c r="K121" s="23">
        <v>231.13</v>
      </c>
      <c r="L121" s="10">
        <v>1</v>
      </c>
      <c r="M121" s="36">
        <v>45602</v>
      </c>
      <c r="N121" s="94"/>
    </row>
    <row r="122" spans="1:14" x14ac:dyDescent="0.25">
      <c r="A122" s="9">
        <v>72163100</v>
      </c>
      <c r="B122" s="10" t="s">
        <v>5682</v>
      </c>
      <c r="C122" s="11">
        <v>45518</v>
      </c>
      <c r="D122" s="12" t="s">
        <v>185</v>
      </c>
      <c r="E122" s="10" t="s">
        <v>154</v>
      </c>
      <c r="F122" s="10" t="s">
        <v>140</v>
      </c>
      <c r="G122" s="81">
        <v>40.237499999999997</v>
      </c>
      <c r="H122" s="10" t="s">
        <v>30</v>
      </c>
      <c r="I122" s="39">
        <v>3599.1</v>
      </c>
      <c r="J122" s="20">
        <v>5.4874999999999998</v>
      </c>
      <c r="K122" s="23">
        <v>655.87</v>
      </c>
      <c r="L122" s="10">
        <v>1</v>
      </c>
      <c r="M122" s="36">
        <v>45602</v>
      </c>
      <c r="N122" s="94"/>
    </row>
    <row r="123" spans="1:14" x14ac:dyDescent="0.25">
      <c r="A123" s="9">
        <v>72163200</v>
      </c>
      <c r="B123" s="10" t="s">
        <v>5681</v>
      </c>
      <c r="C123" s="11">
        <v>45517</v>
      </c>
      <c r="D123" s="12" t="s">
        <v>188</v>
      </c>
      <c r="E123" s="10" t="s">
        <v>154</v>
      </c>
      <c r="F123" s="10" t="s">
        <v>140</v>
      </c>
      <c r="G123" s="81">
        <v>1595.73</v>
      </c>
      <c r="H123" s="10" t="s">
        <v>30</v>
      </c>
      <c r="I123" s="39">
        <v>25794</v>
      </c>
      <c r="J123" s="20">
        <v>5.4911000000000003</v>
      </c>
      <c r="K123" s="23">
        <v>4697.42</v>
      </c>
      <c r="L123" s="10" t="s">
        <v>4828</v>
      </c>
      <c r="M123" s="36">
        <v>45602</v>
      </c>
      <c r="N123" s="94"/>
    </row>
    <row r="124" spans="1:14" x14ac:dyDescent="0.25">
      <c r="A124" s="9">
        <v>72163300</v>
      </c>
      <c r="B124" s="10" t="s">
        <v>5679</v>
      </c>
      <c r="C124" s="11">
        <v>45517</v>
      </c>
      <c r="D124" s="12" t="s">
        <v>5680</v>
      </c>
      <c r="E124" s="10" t="s">
        <v>154</v>
      </c>
      <c r="F124" s="10" t="s">
        <v>140</v>
      </c>
      <c r="G124" s="81">
        <v>1595.73</v>
      </c>
      <c r="H124" s="10" t="s">
        <v>30</v>
      </c>
      <c r="I124" s="39">
        <v>7180.08</v>
      </c>
      <c r="J124" s="20">
        <v>5.4911000000000003</v>
      </c>
      <c r="K124" s="23">
        <v>1307.5899999999999</v>
      </c>
      <c r="L124" s="10" t="s">
        <v>81</v>
      </c>
      <c r="M124" s="36">
        <v>45602</v>
      </c>
      <c r="N124" s="94"/>
    </row>
    <row r="125" spans="1:14" x14ac:dyDescent="0.25">
      <c r="A125" s="9">
        <v>72164010</v>
      </c>
      <c r="B125" s="10" t="s">
        <v>5678</v>
      </c>
      <c r="C125" s="11">
        <v>45447</v>
      </c>
      <c r="D125" s="12" t="s">
        <v>990</v>
      </c>
      <c r="E125" s="10" t="s">
        <v>154</v>
      </c>
      <c r="F125" s="10" t="s">
        <v>140</v>
      </c>
      <c r="G125" s="13">
        <v>4600</v>
      </c>
      <c r="H125" s="10" t="s">
        <v>30</v>
      </c>
      <c r="I125" s="39">
        <v>47071.44</v>
      </c>
      <c r="J125" s="20">
        <v>5.2373000000000003</v>
      </c>
      <c r="K125" s="23">
        <v>8987.73</v>
      </c>
      <c r="L125" s="10">
        <v>1</v>
      </c>
      <c r="M125" s="36">
        <v>45576</v>
      </c>
      <c r="N125" s="94"/>
    </row>
    <row r="126" spans="1:14" x14ac:dyDescent="0.25">
      <c r="A126" s="9">
        <v>73089090</v>
      </c>
      <c r="B126" s="10" t="s">
        <v>5677</v>
      </c>
      <c r="C126" s="11">
        <v>45534</v>
      </c>
      <c r="D126" s="12" t="s">
        <v>5674</v>
      </c>
      <c r="E126" s="10" t="s">
        <v>3262</v>
      </c>
      <c r="F126" s="10" t="s">
        <v>3261</v>
      </c>
      <c r="G126" s="13">
        <v>300</v>
      </c>
      <c r="H126" s="10" t="s">
        <v>30</v>
      </c>
      <c r="I126" s="39">
        <v>9165.9599999999991</v>
      </c>
      <c r="J126" s="20">
        <v>5.6357999999999997</v>
      </c>
      <c r="K126" s="23">
        <v>1626.38</v>
      </c>
      <c r="L126" s="10">
        <v>1</v>
      </c>
      <c r="M126" s="36">
        <v>45576</v>
      </c>
      <c r="N126" s="94"/>
    </row>
    <row r="127" spans="1:14" x14ac:dyDescent="0.25">
      <c r="A127" s="9">
        <v>73089090</v>
      </c>
      <c r="B127" s="10" t="s">
        <v>5676</v>
      </c>
      <c r="C127" s="11">
        <v>45534</v>
      </c>
      <c r="D127" s="12" t="s">
        <v>5674</v>
      </c>
      <c r="E127" s="10" t="s">
        <v>3262</v>
      </c>
      <c r="F127" s="10" t="s">
        <v>3261</v>
      </c>
      <c r="G127" s="13">
        <v>1400</v>
      </c>
      <c r="H127" s="10" t="s">
        <v>30</v>
      </c>
      <c r="I127" s="39">
        <v>32929.56</v>
      </c>
      <c r="J127" s="20">
        <v>5.6357999999999997</v>
      </c>
      <c r="K127" s="23">
        <v>5842.93</v>
      </c>
      <c r="L127" s="10">
        <v>1</v>
      </c>
      <c r="M127" s="36">
        <v>45576</v>
      </c>
      <c r="N127" s="94"/>
    </row>
    <row r="128" spans="1:14" x14ac:dyDescent="0.25">
      <c r="A128" s="9">
        <v>73089090</v>
      </c>
      <c r="B128" s="10" t="s">
        <v>5675</v>
      </c>
      <c r="C128" s="11">
        <v>45534</v>
      </c>
      <c r="D128" s="12" t="s">
        <v>3281</v>
      </c>
      <c r="E128" s="10" t="s">
        <v>3262</v>
      </c>
      <c r="F128" s="10" t="s">
        <v>3261</v>
      </c>
      <c r="G128" s="13">
        <v>300</v>
      </c>
      <c r="H128" s="10" t="s">
        <v>30</v>
      </c>
      <c r="I128" s="39">
        <v>5481.19</v>
      </c>
      <c r="J128" s="20">
        <v>5.6357999999999997</v>
      </c>
      <c r="K128" s="23">
        <v>972.57</v>
      </c>
      <c r="L128" s="10">
        <v>1</v>
      </c>
      <c r="M128" s="36">
        <v>45576</v>
      </c>
      <c r="N128" s="94"/>
    </row>
    <row r="129" spans="1:14" x14ac:dyDescent="0.25">
      <c r="A129" s="9">
        <v>73089090</v>
      </c>
      <c r="B129" s="10" t="s">
        <v>5673</v>
      </c>
      <c r="C129" s="11">
        <v>45534</v>
      </c>
      <c r="D129" s="12" t="s">
        <v>5674</v>
      </c>
      <c r="E129" s="10" t="s">
        <v>3262</v>
      </c>
      <c r="F129" s="10" t="s">
        <v>3261</v>
      </c>
      <c r="G129" s="13">
        <v>200</v>
      </c>
      <c r="H129" s="10" t="s">
        <v>30</v>
      </c>
      <c r="I129" s="39">
        <v>6110.64</v>
      </c>
      <c r="J129" s="20">
        <v>5.6357999999999997</v>
      </c>
      <c r="K129" s="23">
        <v>1084.25</v>
      </c>
      <c r="L129" s="10">
        <v>1</v>
      </c>
      <c r="M129" s="36">
        <v>45576</v>
      </c>
      <c r="N129" s="94"/>
    </row>
    <row r="130" spans="1:14" x14ac:dyDescent="0.25">
      <c r="A130" s="9">
        <v>73089090</v>
      </c>
      <c r="B130" s="10" t="s">
        <v>5672</v>
      </c>
      <c r="C130" s="11">
        <v>45534</v>
      </c>
      <c r="D130" s="12" t="s">
        <v>3281</v>
      </c>
      <c r="E130" s="10" t="s">
        <v>3262</v>
      </c>
      <c r="F130" s="10" t="s">
        <v>3261</v>
      </c>
      <c r="G130" s="13">
        <v>11400</v>
      </c>
      <c r="H130" s="10" t="s">
        <v>30</v>
      </c>
      <c r="I130" s="39">
        <v>211104.08</v>
      </c>
      <c r="J130" s="20">
        <v>5.6357999999999997</v>
      </c>
      <c r="K130" s="23">
        <v>37457.699999999997</v>
      </c>
      <c r="L130" s="10" t="s">
        <v>25</v>
      </c>
      <c r="M130" s="36">
        <v>45576</v>
      </c>
      <c r="N130" s="94"/>
    </row>
    <row r="131" spans="1:14" x14ac:dyDescent="0.25">
      <c r="A131" s="9">
        <v>73089090</v>
      </c>
      <c r="B131" s="10" t="s">
        <v>5670</v>
      </c>
      <c r="C131" s="11">
        <v>45534</v>
      </c>
      <c r="D131" s="12" t="s">
        <v>5671</v>
      </c>
      <c r="E131" s="10" t="s">
        <v>3262</v>
      </c>
      <c r="F131" s="10" t="s">
        <v>3261</v>
      </c>
      <c r="G131" s="13">
        <v>7230</v>
      </c>
      <c r="H131" s="10" t="s">
        <v>30</v>
      </c>
      <c r="I131" s="39">
        <v>124449.09</v>
      </c>
      <c r="J131" s="20">
        <v>5.6357999999999997</v>
      </c>
      <c r="K131" s="23">
        <v>22081.89</v>
      </c>
      <c r="L131" s="10" t="s">
        <v>24</v>
      </c>
      <c r="M131" s="36">
        <v>45576</v>
      </c>
      <c r="N131" s="94"/>
    </row>
    <row r="132" spans="1:14" x14ac:dyDescent="0.25">
      <c r="A132" s="9">
        <v>72202090</v>
      </c>
      <c r="B132" s="10" t="s">
        <v>5669</v>
      </c>
      <c r="C132" s="11">
        <v>45531</v>
      </c>
      <c r="D132" s="12" t="s">
        <v>5668</v>
      </c>
      <c r="E132" s="10" t="s">
        <v>144</v>
      </c>
      <c r="F132" s="10" t="s">
        <v>141</v>
      </c>
      <c r="G132" s="13">
        <v>308</v>
      </c>
      <c r="H132" s="10" t="s">
        <v>30</v>
      </c>
      <c r="I132" s="39">
        <v>78000</v>
      </c>
      <c r="J132" s="20">
        <v>5.4920999999999998</v>
      </c>
      <c r="K132" s="23">
        <v>14202.22</v>
      </c>
      <c r="L132" s="10">
        <v>1</v>
      </c>
      <c r="M132" s="36">
        <v>45576</v>
      </c>
      <c r="N132" s="94"/>
    </row>
    <row r="133" spans="1:14" x14ac:dyDescent="0.25">
      <c r="A133" s="9">
        <v>72202090</v>
      </c>
      <c r="B133" s="10" t="s">
        <v>5667</v>
      </c>
      <c r="C133" s="11">
        <v>45519</v>
      </c>
      <c r="D133" s="12" t="s">
        <v>5668</v>
      </c>
      <c r="E133" s="10" t="s">
        <v>144</v>
      </c>
      <c r="F133" s="10" t="s">
        <v>141</v>
      </c>
      <c r="G133" s="13">
        <v>134.1</v>
      </c>
      <c r="H133" s="10" t="s">
        <v>30</v>
      </c>
      <c r="I133" s="39">
        <v>78500</v>
      </c>
      <c r="J133" s="20">
        <v>5.4501999999999997</v>
      </c>
      <c r="K133" s="23">
        <v>14403.14</v>
      </c>
      <c r="L133" s="10" t="s">
        <v>24</v>
      </c>
      <c r="M133" s="36">
        <v>45576</v>
      </c>
      <c r="N133" s="94"/>
    </row>
    <row r="134" spans="1:14" x14ac:dyDescent="0.25">
      <c r="A134" s="9">
        <v>73066100</v>
      </c>
      <c r="B134" s="10" t="s">
        <v>5665</v>
      </c>
      <c r="C134" s="11">
        <v>45540</v>
      </c>
      <c r="D134" s="12" t="s">
        <v>5666</v>
      </c>
      <c r="E134" s="10" t="s">
        <v>4577</v>
      </c>
      <c r="F134" s="10" t="s">
        <v>4576</v>
      </c>
      <c r="G134" s="13">
        <v>3490</v>
      </c>
      <c r="H134" s="10" t="s">
        <v>30</v>
      </c>
      <c r="I134" s="39">
        <v>43560.46</v>
      </c>
      <c r="J134" s="20">
        <v>5.6359000000000004</v>
      </c>
      <c r="K134" s="23">
        <v>7729.1</v>
      </c>
      <c r="L134" s="10" t="s">
        <v>84</v>
      </c>
      <c r="M134" s="36">
        <v>45576</v>
      </c>
      <c r="N134" s="94"/>
    </row>
    <row r="135" spans="1:14" x14ac:dyDescent="0.25">
      <c r="A135" s="9">
        <v>73072300</v>
      </c>
      <c r="B135" s="10" t="s">
        <v>5664</v>
      </c>
      <c r="C135" s="11">
        <v>45533</v>
      </c>
      <c r="D135" s="12" t="s">
        <v>4480</v>
      </c>
      <c r="E135" s="10" t="s">
        <v>3174</v>
      </c>
      <c r="F135" s="10" t="s">
        <v>3173</v>
      </c>
      <c r="G135" s="81">
        <v>0.26</v>
      </c>
      <c r="H135" s="10" t="s">
        <v>30</v>
      </c>
      <c r="I135" s="39">
        <v>600.93200000000002</v>
      </c>
      <c r="J135" s="20">
        <v>5.5315000000000003</v>
      </c>
      <c r="K135" s="23">
        <v>108.64</v>
      </c>
      <c r="L135" s="10">
        <v>5</v>
      </c>
      <c r="M135" s="36">
        <v>45602</v>
      </c>
      <c r="N135" s="94"/>
    </row>
    <row r="136" spans="1:14" ht="22.5" x14ac:dyDescent="0.25">
      <c r="A136" s="9">
        <v>73072100</v>
      </c>
      <c r="B136" s="10" t="s">
        <v>5661</v>
      </c>
      <c r="C136" s="11">
        <v>45533</v>
      </c>
      <c r="D136" s="12" t="s">
        <v>5662</v>
      </c>
      <c r="E136" s="10" t="s">
        <v>3174</v>
      </c>
      <c r="F136" s="10" t="s">
        <v>3173</v>
      </c>
      <c r="G136" s="81">
        <v>0.78</v>
      </c>
      <c r="H136" s="10" t="s">
        <v>30</v>
      </c>
      <c r="I136" s="39">
        <v>4589.46</v>
      </c>
      <c r="J136" s="20">
        <v>5.5315000000000003</v>
      </c>
      <c r="K136" s="23">
        <v>829.7</v>
      </c>
      <c r="L136" s="10" t="s">
        <v>5663</v>
      </c>
      <c r="M136" s="36">
        <v>45602</v>
      </c>
      <c r="N136" s="94"/>
    </row>
    <row r="137" spans="1:14" x14ac:dyDescent="0.25">
      <c r="A137" s="9">
        <v>73079100</v>
      </c>
      <c r="B137" s="10" t="s">
        <v>5659</v>
      </c>
      <c r="C137" s="11">
        <v>45533</v>
      </c>
      <c r="D137" s="12" t="s">
        <v>5660</v>
      </c>
      <c r="E137" s="10" t="s">
        <v>3174</v>
      </c>
      <c r="F137" s="10" t="s">
        <v>3173</v>
      </c>
      <c r="G137" s="81">
        <v>0.26</v>
      </c>
      <c r="H137" s="10" t="s">
        <v>30</v>
      </c>
      <c r="I137" s="39">
        <v>929.26</v>
      </c>
      <c r="J137" s="20">
        <v>5.5315000000000003</v>
      </c>
      <c r="K137" s="23">
        <v>167.99</v>
      </c>
      <c r="L137" s="10">
        <v>2</v>
      </c>
      <c r="M137" s="36">
        <v>45609</v>
      </c>
      <c r="N137" s="94"/>
    </row>
    <row r="138" spans="1:14" x14ac:dyDescent="0.25">
      <c r="A138" s="9">
        <v>73079900</v>
      </c>
      <c r="B138" s="10" t="s">
        <v>5658</v>
      </c>
      <c r="C138" s="11">
        <v>45533</v>
      </c>
      <c r="D138" s="12" t="s">
        <v>4639</v>
      </c>
      <c r="E138" s="10" t="s">
        <v>3174</v>
      </c>
      <c r="F138" s="10" t="s">
        <v>3173</v>
      </c>
      <c r="G138" s="81">
        <v>0.52</v>
      </c>
      <c r="H138" s="10" t="s">
        <v>30</v>
      </c>
      <c r="I138" s="39">
        <v>3485.72</v>
      </c>
      <c r="J138" s="20">
        <v>5.5315000000000003</v>
      </c>
      <c r="K138" s="23">
        <v>630.16</v>
      </c>
      <c r="L138" s="10" t="s">
        <v>81</v>
      </c>
      <c r="M138" s="36">
        <v>45609</v>
      </c>
      <c r="N138" s="94"/>
    </row>
    <row r="139" spans="1:14" x14ac:dyDescent="0.25">
      <c r="A139" s="9">
        <v>73072300</v>
      </c>
      <c r="B139" s="10" t="s">
        <v>5656</v>
      </c>
      <c r="C139" s="11">
        <v>45527</v>
      </c>
      <c r="D139" s="12" t="s">
        <v>5657</v>
      </c>
      <c r="E139" s="10" t="s">
        <v>3174</v>
      </c>
      <c r="F139" s="10" t="s">
        <v>3173</v>
      </c>
      <c r="G139" s="13">
        <v>1.6</v>
      </c>
      <c r="H139" s="10" t="s">
        <v>30</v>
      </c>
      <c r="I139" s="39">
        <v>3950</v>
      </c>
      <c r="J139" s="20">
        <v>5.5523999999999996</v>
      </c>
      <c r="K139" s="23">
        <v>711.4</v>
      </c>
      <c r="L139" s="10">
        <v>1</v>
      </c>
      <c r="M139" s="36">
        <v>45576</v>
      </c>
      <c r="N139" s="94"/>
    </row>
    <row r="140" spans="1:14" ht="22.5" x14ac:dyDescent="0.25">
      <c r="A140" s="9">
        <v>73089010</v>
      </c>
      <c r="B140" s="10" t="s">
        <v>5655</v>
      </c>
      <c r="C140" s="11">
        <v>45542</v>
      </c>
      <c r="D140" s="12" t="s">
        <v>5652</v>
      </c>
      <c r="E140" s="10" t="s">
        <v>5654</v>
      </c>
      <c r="F140" s="10" t="s">
        <v>5653</v>
      </c>
      <c r="G140" s="13">
        <v>4600</v>
      </c>
      <c r="H140" s="10" t="s">
        <v>30</v>
      </c>
      <c r="I140" s="39">
        <v>300334</v>
      </c>
      <c r="J140" s="20">
        <v>5.5701999999999998</v>
      </c>
      <c r="K140" s="23">
        <v>53917.99</v>
      </c>
      <c r="L140" s="10">
        <v>1</v>
      </c>
      <c r="M140" s="36">
        <v>45576</v>
      </c>
      <c r="N140" s="94"/>
    </row>
    <row r="141" spans="1:14" ht="22.5" x14ac:dyDescent="0.25">
      <c r="A141" s="9">
        <v>73089010</v>
      </c>
      <c r="B141" s="10" t="s">
        <v>5651</v>
      </c>
      <c r="C141" s="11">
        <v>45533</v>
      </c>
      <c r="D141" s="12" t="s">
        <v>5652</v>
      </c>
      <c r="E141" s="10" t="s">
        <v>5654</v>
      </c>
      <c r="F141" s="10" t="s">
        <v>5653</v>
      </c>
      <c r="G141" s="13">
        <v>6340</v>
      </c>
      <c r="H141" s="10" t="s">
        <v>30</v>
      </c>
      <c r="I141" s="39">
        <v>413938.6</v>
      </c>
      <c r="J141" s="20">
        <v>5.5315000000000003</v>
      </c>
      <c r="K141" s="23">
        <v>74832.97</v>
      </c>
      <c r="L141" s="10">
        <v>1</v>
      </c>
      <c r="M141" s="36">
        <v>45576</v>
      </c>
      <c r="N141" s="94"/>
    </row>
    <row r="142" spans="1:14" x14ac:dyDescent="0.25">
      <c r="A142" s="9">
        <v>73079100</v>
      </c>
      <c r="B142" s="10" t="s">
        <v>5650</v>
      </c>
      <c r="C142" s="11">
        <v>45527</v>
      </c>
      <c r="D142" s="12" t="s">
        <v>3606</v>
      </c>
      <c r="E142" s="10" t="s">
        <v>925</v>
      </c>
      <c r="F142" s="10" t="s">
        <v>924</v>
      </c>
      <c r="G142" s="81">
        <v>1.1859999999999999</v>
      </c>
      <c r="H142" s="10" t="s">
        <v>30</v>
      </c>
      <c r="I142" s="39">
        <v>8490</v>
      </c>
      <c r="J142" s="20">
        <v>5.5523999999999996</v>
      </c>
      <c r="K142" s="23">
        <v>1529.07</v>
      </c>
      <c r="L142" s="10">
        <v>3</v>
      </c>
      <c r="M142" s="36">
        <v>45609</v>
      </c>
      <c r="N142" s="94"/>
    </row>
    <row r="143" spans="1:14" x14ac:dyDescent="0.25">
      <c r="A143" s="9">
        <v>73079300</v>
      </c>
      <c r="B143" s="10" t="s">
        <v>5649</v>
      </c>
      <c r="C143" s="11">
        <v>45527</v>
      </c>
      <c r="D143" s="12" t="s">
        <v>3055</v>
      </c>
      <c r="E143" s="10" t="s">
        <v>925</v>
      </c>
      <c r="F143" s="10" t="s">
        <v>924</v>
      </c>
      <c r="G143" s="81">
        <v>1.1859999999999999</v>
      </c>
      <c r="H143" s="10" t="s">
        <v>30</v>
      </c>
      <c r="I143" s="39">
        <v>490</v>
      </c>
      <c r="J143" s="20">
        <v>5.5523999999999996</v>
      </c>
      <c r="K143" s="23">
        <v>88.25</v>
      </c>
      <c r="L143" s="10">
        <v>2</v>
      </c>
      <c r="M143" s="36">
        <v>45609</v>
      </c>
      <c r="N143" s="94"/>
    </row>
    <row r="144" spans="1:14" ht="22.5" x14ac:dyDescent="0.25">
      <c r="A144" s="9">
        <v>73079900</v>
      </c>
      <c r="B144" s="10" t="s">
        <v>5646</v>
      </c>
      <c r="C144" s="11">
        <v>45527</v>
      </c>
      <c r="D144" s="12" t="s">
        <v>5647</v>
      </c>
      <c r="E144" s="10" t="s">
        <v>925</v>
      </c>
      <c r="F144" s="10" t="s">
        <v>924</v>
      </c>
      <c r="G144" s="81">
        <v>3.5579999999999998</v>
      </c>
      <c r="H144" s="10" t="s">
        <v>30</v>
      </c>
      <c r="I144" s="39">
        <v>1856</v>
      </c>
      <c r="J144" s="20">
        <v>5.5523999999999996</v>
      </c>
      <c r="K144" s="23">
        <v>334.27</v>
      </c>
      <c r="L144" s="10" t="s">
        <v>5648</v>
      </c>
      <c r="M144" s="36">
        <v>45609</v>
      </c>
      <c r="N144" s="94"/>
    </row>
    <row r="145" spans="1:14" x14ac:dyDescent="0.25">
      <c r="A145" s="9">
        <v>73182200</v>
      </c>
      <c r="B145" s="10" t="s">
        <v>5817</v>
      </c>
      <c r="C145" s="11">
        <v>45524</v>
      </c>
      <c r="D145" s="12" t="s">
        <v>3248</v>
      </c>
      <c r="E145" s="10" t="s">
        <v>3018</v>
      </c>
      <c r="F145" s="10" t="s">
        <v>3017</v>
      </c>
      <c r="G145" s="81">
        <v>10.125</v>
      </c>
      <c r="H145" s="10" t="s">
        <v>30</v>
      </c>
      <c r="I145" s="39">
        <v>473.3</v>
      </c>
      <c r="J145" s="20">
        <v>5.4237000000000002</v>
      </c>
      <c r="K145" s="23">
        <v>87.27</v>
      </c>
      <c r="L145" s="10" t="s">
        <v>5645</v>
      </c>
      <c r="M145" s="36">
        <v>45609</v>
      </c>
      <c r="N145" s="94"/>
    </row>
    <row r="146" spans="1:14" x14ac:dyDescent="0.25">
      <c r="A146" s="9">
        <v>73181600</v>
      </c>
      <c r="B146" s="10" t="s">
        <v>5816</v>
      </c>
      <c r="C146" s="11">
        <v>45524</v>
      </c>
      <c r="D146" s="12" t="s">
        <v>4660</v>
      </c>
      <c r="E146" s="10" t="s">
        <v>3018</v>
      </c>
      <c r="F146" s="10" t="s">
        <v>3017</v>
      </c>
      <c r="G146" s="81">
        <v>6.75</v>
      </c>
      <c r="H146" s="10" t="s">
        <v>30</v>
      </c>
      <c r="I146" s="39">
        <v>1334.1</v>
      </c>
      <c r="J146" s="20">
        <v>5.4237000000000002</v>
      </c>
      <c r="K146" s="23">
        <v>245.98</v>
      </c>
      <c r="L146" s="10" t="s">
        <v>179</v>
      </c>
      <c r="M146" s="36">
        <v>45609</v>
      </c>
      <c r="N146" s="94"/>
    </row>
    <row r="147" spans="1:14" ht="22.5" x14ac:dyDescent="0.25">
      <c r="A147" s="9">
        <v>73181500</v>
      </c>
      <c r="B147" s="10" t="s">
        <v>5644</v>
      </c>
      <c r="C147" s="11">
        <v>45524</v>
      </c>
      <c r="D147" s="12" t="s">
        <v>5642</v>
      </c>
      <c r="E147" s="10" t="s">
        <v>3018</v>
      </c>
      <c r="F147" s="10" t="s">
        <v>3017</v>
      </c>
      <c r="G147" s="81">
        <v>10.125</v>
      </c>
      <c r="H147" s="10" t="s">
        <v>30</v>
      </c>
      <c r="I147" s="39">
        <v>1503.8</v>
      </c>
      <c r="J147" s="20">
        <v>5.4237000000000002</v>
      </c>
      <c r="K147" s="23">
        <v>277.26</v>
      </c>
      <c r="L147" s="10" t="s">
        <v>5643</v>
      </c>
      <c r="M147" s="36">
        <v>45609</v>
      </c>
      <c r="N147" s="94"/>
    </row>
    <row r="148" spans="1:14" x14ac:dyDescent="0.25">
      <c r="A148" s="9">
        <v>40082100</v>
      </c>
      <c r="B148" s="10" t="s">
        <v>5639</v>
      </c>
      <c r="C148" s="11">
        <v>45519</v>
      </c>
      <c r="D148" s="12" t="s">
        <v>5640</v>
      </c>
      <c r="E148" s="10" t="s">
        <v>5544</v>
      </c>
      <c r="F148" s="10" t="s">
        <v>5641</v>
      </c>
      <c r="G148" s="13">
        <v>960</v>
      </c>
      <c r="H148" s="10" t="s">
        <v>30</v>
      </c>
      <c r="I148" s="39">
        <v>97920</v>
      </c>
      <c r="J148" s="20">
        <v>5.4501999999999997</v>
      </c>
      <c r="K148" s="23">
        <v>17966.310000000001</v>
      </c>
      <c r="L148" s="10">
        <v>1</v>
      </c>
      <c r="M148" s="36">
        <v>45576</v>
      </c>
      <c r="N148" s="94"/>
    </row>
    <row r="149" spans="1:14" ht="14.25" customHeight="1" x14ac:dyDescent="0.25">
      <c r="A149" s="9">
        <v>40082100</v>
      </c>
      <c r="B149" s="10" t="s">
        <v>5542</v>
      </c>
      <c r="C149" s="11">
        <v>45414</v>
      </c>
      <c r="D149" s="12" t="s">
        <v>5543</v>
      </c>
      <c r="E149" s="10" t="s">
        <v>5535</v>
      </c>
      <c r="F149" s="10" t="s">
        <v>5534</v>
      </c>
      <c r="G149" s="81">
        <v>14</v>
      </c>
      <c r="H149" s="10" t="s">
        <v>30</v>
      </c>
      <c r="I149" s="39">
        <v>30425.84</v>
      </c>
      <c r="J149" s="20">
        <v>5.1718000000000002</v>
      </c>
      <c r="K149" s="23">
        <v>5883.03</v>
      </c>
      <c r="L149" s="10">
        <v>4</v>
      </c>
      <c r="M149" s="36">
        <v>45602</v>
      </c>
      <c r="N149" s="94"/>
    </row>
    <row r="150" spans="1:14" ht="14.25" customHeight="1" x14ac:dyDescent="0.25">
      <c r="A150" s="9">
        <v>39199090</v>
      </c>
      <c r="B150" s="10" t="s">
        <v>5540</v>
      </c>
      <c r="C150" s="11">
        <v>45414</v>
      </c>
      <c r="D150" s="12" t="s">
        <v>5541</v>
      </c>
      <c r="E150" s="10" t="s">
        <v>5535</v>
      </c>
      <c r="F150" s="10" t="s">
        <v>5534</v>
      </c>
      <c r="G150" s="81">
        <v>14</v>
      </c>
      <c r="H150" s="10" t="s">
        <v>30</v>
      </c>
      <c r="I150" s="39">
        <v>740</v>
      </c>
      <c r="J150" s="20">
        <v>5.1718000000000002</v>
      </c>
      <c r="K150" s="23">
        <v>143.08000000000001</v>
      </c>
      <c r="L150" s="10">
        <v>5</v>
      </c>
      <c r="M150" s="36">
        <v>45601</v>
      </c>
      <c r="N150" s="94"/>
    </row>
    <row r="151" spans="1:14" ht="14.25" customHeight="1" x14ac:dyDescent="0.25">
      <c r="A151" s="9">
        <v>39162000</v>
      </c>
      <c r="B151" s="10" t="s">
        <v>5538</v>
      </c>
      <c r="C151" s="11">
        <v>45414</v>
      </c>
      <c r="D151" s="12" t="s">
        <v>5539</v>
      </c>
      <c r="E151" s="10" t="s">
        <v>5535</v>
      </c>
      <c r="F151" s="10" t="s">
        <v>5534</v>
      </c>
      <c r="G151" s="81">
        <v>14</v>
      </c>
      <c r="H151" s="10" t="s">
        <v>30</v>
      </c>
      <c r="I151" s="39">
        <v>748.11</v>
      </c>
      <c r="J151" s="20">
        <v>5.1718000000000002</v>
      </c>
      <c r="K151" s="23">
        <v>144.65</v>
      </c>
      <c r="L151" s="10">
        <v>6</v>
      </c>
      <c r="M151" s="36">
        <v>45601</v>
      </c>
      <c r="N151" s="94"/>
    </row>
    <row r="152" spans="1:14" ht="14.25" customHeight="1" x14ac:dyDescent="0.25">
      <c r="A152" s="9">
        <v>39161000</v>
      </c>
      <c r="B152" s="10" t="s">
        <v>5537</v>
      </c>
      <c r="C152" s="11">
        <v>45414</v>
      </c>
      <c r="D152" s="12" t="s">
        <v>5536</v>
      </c>
      <c r="E152" s="10" t="s">
        <v>5535</v>
      </c>
      <c r="F152" s="10" t="s">
        <v>5534</v>
      </c>
      <c r="G152" s="81">
        <v>14</v>
      </c>
      <c r="H152" s="10" t="s">
        <v>30</v>
      </c>
      <c r="I152" s="39">
        <v>5499.66</v>
      </c>
      <c r="J152" s="20">
        <v>5.1718000000000002</v>
      </c>
      <c r="K152" s="23">
        <v>1063.3900000000001</v>
      </c>
      <c r="L152" s="10">
        <v>3</v>
      </c>
      <c r="M152" s="36">
        <v>45601</v>
      </c>
      <c r="N152" s="94"/>
    </row>
    <row r="153" spans="1:14" ht="14.25" customHeight="1" x14ac:dyDescent="0.25">
      <c r="A153" s="9">
        <v>39173210</v>
      </c>
      <c r="B153" s="10" t="s">
        <v>5532</v>
      </c>
      <c r="C153" s="11">
        <v>45469</v>
      </c>
      <c r="D153" s="12" t="s">
        <v>5533</v>
      </c>
      <c r="E153" s="10" t="s">
        <v>5527</v>
      </c>
      <c r="F153" s="10" t="s">
        <v>5526</v>
      </c>
      <c r="G153" s="13">
        <v>7.194</v>
      </c>
      <c r="H153" s="10" t="s">
        <v>30</v>
      </c>
      <c r="I153" s="39">
        <v>41311.32</v>
      </c>
      <c r="J153" s="20">
        <v>5.4290000000000003</v>
      </c>
      <c r="K153" s="23">
        <v>7609.38</v>
      </c>
      <c r="L153" s="10" t="s">
        <v>3700</v>
      </c>
      <c r="M153" s="36">
        <v>45548</v>
      </c>
      <c r="N153" s="94"/>
    </row>
    <row r="154" spans="1:14" ht="25.5" customHeight="1" x14ac:dyDescent="0.25">
      <c r="A154" s="9">
        <v>73269090</v>
      </c>
      <c r="B154" s="10" t="s">
        <v>5530</v>
      </c>
      <c r="C154" s="11">
        <v>45469</v>
      </c>
      <c r="D154" s="12" t="s">
        <v>5531</v>
      </c>
      <c r="E154" s="10" t="s">
        <v>5527</v>
      </c>
      <c r="F154" s="10" t="s">
        <v>5526</v>
      </c>
      <c r="G154" s="13">
        <v>7.2</v>
      </c>
      <c r="H154" s="10" t="s">
        <v>30</v>
      </c>
      <c r="I154" s="39">
        <v>8613.2199999999993</v>
      </c>
      <c r="J154" s="20">
        <v>5.4290000000000003</v>
      </c>
      <c r="K154" s="23">
        <v>1586.52</v>
      </c>
      <c r="L154" s="10">
        <v>1</v>
      </c>
      <c r="M154" s="36">
        <v>45551</v>
      </c>
      <c r="N154" s="94"/>
    </row>
    <row r="155" spans="1:14" ht="14.25" customHeight="1" x14ac:dyDescent="0.25">
      <c r="A155" s="9">
        <v>73269090</v>
      </c>
      <c r="B155" s="10" t="s">
        <v>5528</v>
      </c>
      <c r="C155" s="11">
        <v>45462</v>
      </c>
      <c r="D155" s="12" t="s">
        <v>5529</v>
      </c>
      <c r="E155" s="10" t="s">
        <v>5527</v>
      </c>
      <c r="F155" s="10" t="s">
        <v>5526</v>
      </c>
      <c r="G155" s="13">
        <v>9.8000000000000007</v>
      </c>
      <c r="H155" s="10" t="s">
        <v>30</v>
      </c>
      <c r="I155" s="39">
        <v>17129.939999999999</v>
      </c>
      <c r="J155" s="20">
        <v>5.4074</v>
      </c>
      <c r="K155" s="23">
        <v>3167.87</v>
      </c>
      <c r="L155" s="10" t="s">
        <v>24</v>
      </c>
      <c r="M155" s="36">
        <v>45551</v>
      </c>
      <c r="N155" s="94"/>
    </row>
    <row r="156" spans="1:14" ht="14.25" customHeight="1" x14ac:dyDescent="0.25">
      <c r="A156" s="9">
        <v>39173210</v>
      </c>
      <c r="B156" s="10" t="s">
        <v>5524</v>
      </c>
      <c r="C156" s="11">
        <v>45462</v>
      </c>
      <c r="D156" s="12" t="s">
        <v>5525</v>
      </c>
      <c r="E156" s="10" t="s">
        <v>5527</v>
      </c>
      <c r="F156" s="10" t="s">
        <v>5526</v>
      </c>
      <c r="G156" s="13">
        <v>5.9009999999999998</v>
      </c>
      <c r="H156" s="10" t="s">
        <v>30</v>
      </c>
      <c r="I156" s="39">
        <v>44638.45</v>
      </c>
      <c r="J156" s="20">
        <v>5.4074</v>
      </c>
      <c r="K156" s="23">
        <v>8255.07</v>
      </c>
      <c r="L156" s="10" t="s">
        <v>3455</v>
      </c>
      <c r="M156" s="36">
        <v>45548</v>
      </c>
      <c r="N156" s="94"/>
    </row>
    <row r="157" spans="1:14" ht="14.25" customHeight="1" x14ac:dyDescent="0.25">
      <c r="A157" s="9">
        <v>68071000</v>
      </c>
      <c r="B157" s="10" t="s">
        <v>5522</v>
      </c>
      <c r="C157" s="11">
        <v>45405</v>
      </c>
      <c r="D157" s="12" t="s">
        <v>5523</v>
      </c>
      <c r="E157" s="10" t="s">
        <v>5521</v>
      </c>
      <c r="F157" s="10" t="s">
        <v>5520</v>
      </c>
      <c r="G157" s="81">
        <v>18</v>
      </c>
      <c r="H157" s="10" t="s">
        <v>30</v>
      </c>
      <c r="I157" s="67">
        <v>1529.94</v>
      </c>
      <c r="J157" s="20">
        <v>5.2042999999999999</v>
      </c>
      <c r="K157" s="23">
        <v>293.98</v>
      </c>
      <c r="L157" s="10">
        <v>2</v>
      </c>
      <c r="M157" s="36">
        <v>45602</v>
      </c>
      <c r="N157" s="94"/>
    </row>
    <row r="158" spans="1:14" ht="14.25" customHeight="1" x14ac:dyDescent="0.25">
      <c r="A158" s="9">
        <v>32141010</v>
      </c>
      <c r="B158" s="10" t="s">
        <v>5518</v>
      </c>
      <c r="C158" s="11">
        <v>45405</v>
      </c>
      <c r="D158" s="12" t="s">
        <v>5519</v>
      </c>
      <c r="E158" s="10" t="s">
        <v>5521</v>
      </c>
      <c r="F158" s="10" t="s">
        <v>5520</v>
      </c>
      <c r="G158" s="81">
        <v>18</v>
      </c>
      <c r="H158" s="10" t="s">
        <v>30</v>
      </c>
      <c r="I158" s="39">
        <v>368.27</v>
      </c>
      <c r="J158" s="20">
        <v>5.2042999999999999</v>
      </c>
      <c r="K158" s="23">
        <v>70.760000000000005</v>
      </c>
      <c r="L158" s="10">
        <v>1</v>
      </c>
      <c r="M158" s="36">
        <v>45601</v>
      </c>
      <c r="N158" s="94"/>
    </row>
    <row r="159" spans="1:14" ht="14.25" customHeight="1" x14ac:dyDescent="0.25">
      <c r="A159" s="9">
        <v>73041900</v>
      </c>
      <c r="B159" s="10" t="s">
        <v>5517</v>
      </c>
      <c r="C159" s="11">
        <v>45381</v>
      </c>
      <c r="D159" s="12" t="s">
        <v>5509</v>
      </c>
      <c r="E159" s="10" t="s">
        <v>615</v>
      </c>
      <c r="F159" s="10" t="s">
        <v>614</v>
      </c>
      <c r="G159" s="13">
        <v>3306</v>
      </c>
      <c r="H159" s="10" t="s">
        <v>30</v>
      </c>
      <c r="I159" s="39">
        <v>47621.09</v>
      </c>
      <c r="J159" s="20">
        <v>4.9962</v>
      </c>
      <c r="K159" s="23">
        <v>9531.4599999999991</v>
      </c>
      <c r="L159" s="10" t="s">
        <v>3700</v>
      </c>
      <c r="M159" s="36">
        <v>45551</v>
      </c>
      <c r="N159" s="94"/>
    </row>
    <row r="160" spans="1:14" ht="14.25" customHeight="1" x14ac:dyDescent="0.25">
      <c r="A160" s="9">
        <v>73043910</v>
      </c>
      <c r="B160" s="10" t="s">
        <v>5515</v>
      </c>
      <c r="C160" s="11">
        <v>45366</v>
      </c>
      <c r="D160" s="12" t="s">
        <v>5516</v>
      </c>
      <c r="E160" s="10" t="s">
        <v>615</v>
      </c>
      <c r="F160" s="10" t="s">
        <v>614</v>
      </c>
      <c r="G160" s="13">
        <v>70</v>
      </c>
      <c r="H160" s="10" t="s">
        <v>30</v>
      </c>
      <c r="I160" s="39">
        <v>1950.41</v>
      </c>
      <c r="J160" s="20">
        <v>4.9767999999999999</v>
      </c>
      <c r="K160" s="23">
        <v>391.9</v>
      </c>
      <c r="L160" s="10">
        <v>1</v>
      </c>
      <c r="M160" s="36">
        <v>45551</v>
      </c>
      <c r="N160" s="94"/>
    </row>
    <row r="161" spans="1:14" ht="14.25" customHeight="1" x14ac:dyDescent="0.25">
      <c r="A161" s="9">
        <v>73041900</v>
      </c>
      <c r="B161" s="10" t="s">
        <v>5513</v>
      </c>
      <c r="C161" s="11">
        <v>45351</v>
      </c>
      <c r="D161" s="12" t="s">
        <v>5514</v>
      </c>
      <c r="E161" s="10" t="s">
        <v>615</v>
      </c>
      <c r="F161" s="10" t="s">
        <v>614</v>
      </c>
      <c r="G161" s="13">
        <v>518</v>
      </c>
      <c r="H161" s="10" t="s">
        <v>30</v>
      </c>
      <c r="I161" s="39">
        <v>8435.7800000000007</v>
      </c>
      <c r="J161" s="20">
        <v>4.9557000000000002</v>
      </c>
      <c r="K161" s="23">
        <v>1702.24</v>
      </c>
      <c r="L161" s="10">
        <v>1</v>
      </c>
      <c r="M161" s="36">
        <v>45551</v>
      </c>
      <c r="N161" s="94"/>
    </row>
    <row r="162" spans="1:14" ht="14.25" customHeight="1" x14ac:dyDescent="0.25">
      <c r="A162" s="9">
        <v>73043110</v>
      </c>
      <c r="B162" s="10" t="s">
        <v>5511</v>
      </c>
      <c r="C162" s="11">
        <v>45443</v>
      </c>
      <c r="D162" s="12" t="s">
        <v>5512</v>
      </c>
      <c r="E162" s="10" t="s">
        <v>615</v>
      </c>
      <c r="F162" s="10" t="s">
        <v>614</v>
      </c>
      <c r="G162" s="13">
        <v>90</v>
      </c>
      <c r="H162" s="10" t="s">
        <v>30</v>
      </c>
      <c r="I162" s="39">
        <v>2895.55</v>
      </c>
      <c r="J162" s="20">
        <v>5.1971999999999996</v>
      </c>
      <c r="K162" s="23">
        <v>557.14</v>
      </c>
      <c r="L162" s="10">
        <v>1</v>
      </c>
      <c r="M162" s="36">
        <v>45551</v>
      </c>
      <c r="N162" s="94"/>
    </row>
    <row r="163" spans="1:14" ht="14.25" customHeight="1" x14ac:dyDescent="0.25">
      <c r="A163" s="9">
        <v>73041900</v>
      </c>
      <c r="B163" s="10" t="s">
        <v>5510</v>
      </c>
      <c r="C163" s="11">
        <v>45420</v>
      </c>
      <c r="D163" s="12" t="s">
        <v>5509</v>
      </c>
      <c r="E163" s="10" t="s">
        <v>615</v>
      </c>
      <c r="F163" s="10" t="s">
        <v>614</v>
      </c>
      <c r="G163" s="13">
        <v>2114</v>
      </c>
      <c r="H163" s="10" t="s">
        <v>30</v>
      </c>
      <c r="I163" s="39">
        <v>29050.03</v>
      </c>
      <c r="J163" s="20">
        <v>5.0609999999999999</v>
      </c>
      <c r="K163" s="23">
        <v>5739.98</v>
      </c>
      <c r="L163" s="10" t="s">
        <v>24</v>
      </c>
      <c r="M163" s="36">
        <v>45551</v>
      </c>
      <c r="N163" s="94"/>
    </row>
    <row r="164" spans="1:14" ht="14.25" customHeight="1" x14ac:dyDescent="0.25">
      <c r="A164" s="9">
        <v>73041900</v>
      </c>
      <c r="B164" s="10" t="s">
        <v>5508</v>
      </c>
      <c r="C164" s="11">
        <v>45420</v>
      </c>
      <c r="D164" s="12" t="s">
        <v>5509</v>
      </c>
      <c r="E164" s="10" t="s">
        <v>615</v>
      </c>
      <c r="F164" s="10" t="s">
        <v>614</v>
      </c>
      <c r="G164" s="13">
        <v>3015</v>
      </c>
      <c r="H164" s="10" t="s">
        <v>30</v>
      </c>
      <c r="I164" s="39">
        <v>41562.22</v>
      </c>
      <c r="J164" s="20">
        <v>5.0609999999999999</v>
      </c>
      <c r="K164" s="23">
        <v>8212.25</v>
      </c>
      <c r="L164" s="10" t="s">
        <v>24</v>
      </c>
      <c r="M164" s="36">
        <v>45551</v>
      </c>
      <c r="N164" s="94"/>
    </row>
    <row r="165" spans="1:14" ht="14.25" customHeight="1" x14ac:dyDescent="0.25">
      <c r="A165" s="9">
        <v>73041900</v>
      </c>
      <c r="B165" s="10" t="s">
        <v>5507</v>
      </c>
      <c r="C165" s="11">
        <v>45420</v>
      </c>
      <c r="D165" s="12" t="s">
        <v>5506</v>
      </c>
      <c r="E165" s="10" t="s">
        <v>615</v>
      </c>
      <c r="F165" s="10" t="s">
        <v>614</v>
      </c>
      <c r="G165" s="81">
        <v>1670</v>
      </c>
      <c r="H165" s="10" t="s">
        <v>30</v>
      </c>
      <c r="I165" s="67">
        <v>23227.7</v>
      </c>
      <c r="J165" s="20">
        <v>5.0609999999999999</v>
      </c>
      <c r="K165" s="23">
        <v>4589.55</v>
      </c>
      <c r="L165" s="10">
        <v>1</v>
      </c>
      <c r="M165" s="36">
        <v>45602</v>
      </c>
      <c r="N165" s="94"/>
    </row>
    <row r="166" spans="1:14" ht="14.25" customHeight="1" x14ac:dyDescent="0.25">
      <c r="A166" s="9">
        <v>73043910</v>
      </c>
      <c r="B166" s="10" t="s">
        <v>5504</v>
      </c>
      <c r="C166" s="11">
        <v>45407</v>
      </c>
      <c r="D166" s="12" t="s">
        <v>5505</v>
      </c>
      <c r="E166" s="10" t="s">
        <v>615</v>
      </c>
      <c r="F166" s="10" t="s">
        <v>614</v>
      </c>
      <c r="G166" s="81">
        <v>356</v>
      </c>
      <c r="H166" s="10" t="s">
        <v>30</v>
      </c>
      <c r="I166" s="67">
        <v>3097.38</v>
      </c>
      <c r="J166" s="20">
        <v>5.1592000000000002</v>
      </c>
      <c r="K166" s="23">
        <v>600.36</v>
      </c>
      <c r="L166" s="10">
        <v>2</v>
      </c>
      <c r="M166" s="36">
        <v>45602</v>
      </c>
      <c r="N166" s="94"/>
    </row>
    <row r="167" spans="1:14" ht="14.25" customHeight="1" x14ac:dyDescent="0.25">
      <c r="A167" s="9">
        <v>73043110</v>
      </c>
      <c r="B167" s="10" t="s">
        <v>5502</v>
      </c>
      <c r="C167" s="11">
        <v>45407</v>
      </c>
      <c r="D167" s="12" t="s">
        <v>5503</v>
      </c>
      <c r="E167" s="10" t="s">
        <v>615</v>
      </c>
      <c r="F167" s="10" t="s">
        <v>614</v>
      </c>
      <c r="G167" s="81">
        <v>356</v>
      </c>
      <c r="H167" s="10" t="s">
        <v>30</v>
      </c>
      <c r="I167" s="39">
        <v>17390</v>
      </c>
      <c r="J167" s="20">
        <v>5.1592000000000002</v>
      </c>
      <c r="K167" s="23">
        <v>3370.68</v>
      </c>
      <c r="L167" s="10">
        <v>1</v>
      </c>
      <c r="M167" s="36">
        <v>45602</v>
      </c>
      <c r="N167" s="94"/>
    </row>
    <row r="168" spans="1:14" ht="14.25" customHeight="1" x14ac:dyDescent="0.25">
      <c r="A168" s="9">
        <v>73041900</v>
      </c>
      <c r="B168" s="10" t="s">
        <v>5500</v>
      </c>
      <c r="C168" s="11">
        <v>45471</v>
      </c>
      <c r="D168" s="12" t="s">
        <v>5501</v>
      </c>
      <c r="E168" s="10" t="s">
        <v>615</v>
      </c>
      <c r="F168" s="10" t="s">
        <v>614</v>
      </c>
      <c r="G168" s="13">
        <v>1746</v>
      </c>
      <c r="H168" s="10" t="s">
        <v>30</v>
      </c>
      <c r="I168" s="39">
        <v>21573.8</v>
      </c>
      <c r="J168" s="20">
        <v>5.5228999999999999</v>
      </c>
      <c r="K168" s="23">
        <v>3906.24</v>
      </c>
      <c r="L168" s="10" t="s">
        <v>24</v>
      </c>
      <c r="M168" s="36">
        <v>45551</v>
      </c>
      <c r="N168" s="94"/>
    </row>
    <row r="169" spans="1:14" ht="14.25" customHeight="1" x14ac:dyDescent="0.25">
      <c r="A169" s="9">
        <v>85359090</v>
      </c>
      <c r="B169" s="10" t="s">
        <v>5498</v>
      </c>
      <c r="C169" s="11">
        <v>45378</v>
      </c>
      <c r="D169" s="12" t="s">
        <v>5499</v>
      </c>
      <c r="E169" s="10" t="s">
        <v>5478</v>
      </c>
      <c r="F169" s="10" t="s">
        <v>5475</v>
      </c>
      <c r="G169" s="13">
        <v>20875</v>
      </c>
      <c r="H169" s="10" t="s">
        <v>869</v>
      </c>
      <c r="I169" s="39">
        <v>33400</v>
      </c>
      <c r="J169" s="20">
        <v>4.9870000000000001</v>
      </c>
      <c r="K169" s="23">
        <v>6697.41</v>
      </c>
      <c r="L169" s="10">
        <v>1</v>
      </c>
      <c r="M169" s="36">
        <v>45551</v>
      </c>
      <c r="N169" s="94"/>
    </row>
    <row r="170" spans="1:14" ht="14.25" customHeight="1" x14ac:dyDescent="0.25">
      <c r="A170" s="9">
        <v>39174090</v>
      </c>
      <c r="B170" s="10" t="s">
        <v>5495</v>
      </c>
      <c r="C170" s="11">
        <v>45421</v>
      </c>
      <c r="D170" s="12" t="s">
        <v>5496</v>
      </c>
      <c r="E170" s="10" t="s">
        <v>5478</v>
      </c>
      <c r="F170" s="10" t="s">
        <v>5475</v>
      </c>
      <c r="G170" s="81">
        <v>0.91314285714285715</v>
      </c>
      <c r="H170" s="10" t="s">
        <v>30</v>
      </c>
      <c r="I170" s="39">
        <v>110.4</v>
      </c>
      <c r="J170" s="20">
        <v>5.0887000000000002</v>
      </c>
      <c r="K170" s="23">
        <v>21.7</v>
      </c>
      <c r="L170" s="10" t="s">
        <v>5497</v>
      </c>
      <c r="M170" s="36">
        <v>45601</v>
      </c>
      <c r="N170" s="94"/>
    </row>
    <row r="171" spans="1:14" ht="14.25" customHeight="1" x14ac:dyDescent="0.25">
      <c r="A171" s="9">
        <v>85369090</v>
      </c>
      <c r="B171" s="10" t="s">
        <v>5493</v>
      </c>
      <c r="C171" s="11">
        <v>45421</v>
      </c>
      <c r="D171" s="12" t="s">
        <v>5494</v>
      </c>
      <c r="E171" s="10" t="s">
        <v>5478</v>
      </c>
      <c r="F171" s="10" t="s">
        <v>5475</v>
      </c>
      <c r="G171" s="13">
        <v>35</v>
      </c>
      <c r="H171" s="10" t="s">
        <v>869</v>
      </c>
      <c r="I171" s="39">
        <v>2553.39</v>
      </c>
      <c r="J171" s="20">
        <v>5.0887000000000002</v>
      </c>
      <c r="K171" s="23">
        <v>501.78</v>
      </c>
      <c r="L171" s="10" t="s">
        <v>5492</v>
      </c>
      <c r="M171" s="36">
        <v>45551</v>
      </c>
      <c r="N171" s="94"/>
    </row>
    <row r="172" spans="1:14" ht="14.25" customHeight="1" x14ac:dyDescent="0.25">
      <c r="A172" s="9">
        <v>39259090</v>
      </c>
      <c r="B172" s="10" t="s">
        <v>5489</v>
      </c>
      <c r="C172" s="11">
        <v>45421</v>
      </c>
      <c r="D172" s="12" t="s">
        <v>5490</v>
      </c>
      <c r="E172" s="10" t="s">
        <v>5478</v>
      </c>
      <c r="F172" s="10" t="s">
        <v>5475</v>
      </c>
      <c r="G172" s="81">
        <v>10.957714285714285</v>
      </c>
      <c r="H172" s="10" t="s">
        <v>30</v>
      </c>
      <c r="I172" s="39">
        <v>1629.47</v>
      </c>
      <c r="J172" s="20">
        <v>5.0887000000000002</v>
      </c>
      <c r="K172" s="23">
        <v>320.20999999999998</v>
      </c>
      <c r="L172" s="10" t="s">
        <v>5491</v>
      </c>
      <c r="M172" s="36">
        <v>45601</v>
      </c>
      <c r="N172" s="94"/>
    </row>
    <row r="173" spans="1:14" ht="14.25" customHeight="1" x14ac:dyDescent="0.25">
      <c r="A173" s="9">
        <v>76090000</v>
      </c>
      <c r="B173" s="10" t="s">
        <v>5487</v>
      </c>
      <c r="C173" s="11">
        <v>45421</v>
      </c>
      <c r="D173" s="12" t="s">
        <v>5488</v>
      </c>
      <c r="E173" s="10" t="s">
        <v>5478</v>
      </c>
      <c r="F173" s="10" t="s">
        <v>5475</v>
      </c>
      <c r="G173" s="13">
        <v>1</v>
      </c>
      <c r="H173" s="10" t="s">
        <v>30</v>
      </c>
      <c r="I173" s="39">
        <v>276.95999999999998</v>
      </c>
      <c r="J173" s="20">
        <v>5.0887000000000002</v>
      </c>
      <c r="K173" s="23">
        <v>54.43</v>
      </c>
      <c r="L173" s="10">
        <v>1</v>
      </c>
      <c r="M173" s="36">
        <v>45551</v>
      </c>
      <c r="N173" s="94"/>
    </row>
    <row r="174" spans="1:14" ht="14.25" customHeight="1" x14ac:dyDescent="0.25">
      <c r="A174" s="9">
        <v>39173210</v>
      </c>
      <c r="B174" s="10" t="s">
        <v>5485</v>
      </c>
      <c r="C174" s="11">
        <v>45392</v>
      </c>
      <c r="D174" s="12" t="s">
        <v>5486</v>
      </c>
      <c r="E174" s="10" t="s">
        <v>5478</v>
      </c>
      <c r="F174" s="10" t="s">
        <v>5475</v>
      </c>
      <c r="G174" s="81">
        <v>1298.2565</v>
      </c>
      <c r="H174" s="10" t="s">
        <v>30</v>
      </c>
      <c r="I174" s="39">
        <v>5830</v>
      </c>
      <c r="J174" s="20">
        <v>5.008</v>
      </c>
      <c r="K174" s="23">
        <v>1164.1400000000001</v>
      </c>
      <c r="L174" s="10">
        <v>3</v>
      </c>
      <c r="M174" s="36">
        <v>45614</v>
      </c>
      <c r="N174" s="94"/>
    </row>
    <row r="175" spans="1:14" ht="14.25" customHeight="1" x14ac:dyDescent="0.25">
      <c r="A175" s="9">
        <v>85359090</v>
      </c>
      <c r="B175" s="10" t="s">
        <v>5484</v>
      </c>
      <c r="C175" s="11">
        <v>45392</v>
      </c>
      <c r="D175" s="12" t="s">
        <v>5476</v>
      </c>
      <c r="E175" s="10" t="s">
        <v>5478</v>
      </c>
      <c r="F175" s="10" t="s">
        <v>5475</v>
      </c>
      <c r="G175" s="13">
        <v>22171</v>
      </c>
      <c r="H175" s="10" t="s">
        <v>869</v>
      </c>
      <c r="I175" s="39">
        <v>35473.599999999999</v>
      </c>
      <c r="J175" s="20">
        <v>5.008</v>
      </c>
      <c r="K175" s="23">
        <v>7083.39</v>
      </c>
      <c r="L175" s="10" t="s">
        <v>24</v>
      </c>
      <c r="M175" s="36">
        <v>45551</v>
      </c>
      <c r="N175" s="94"/>
    </row>
    <row r="176" spans="1:14" ht="14.25" customHeight="1" x14ac:dyDescent="0.25">
      <c r="A176" s="9">
        <v>39174090</v>
      </c>
      <c r="B176" s="10" t="s">
        <v>5482</v>
      </c>
      <c r="C176" s="11">
        <v>45518</v>
      </c>
      <c r="D176" s="12" t="s">
        <v>5483</v>
      </c>
      <c r="E176" s="10" t="s">
        <v>5478</v>
      </c>
      <c r="F176" s="10" t="s">
        <v>5475</v>
      </c>
      <c r="G176" s="81">
        <v>0.5</v>
      </c>
      <c r="H176" s="10" t="s">
        <v>30</v>
      </c>
      <c r="I176" s="39">
        <v>30</v>
      </c>
      <c r="J176" s="20">
        <v>5.4874999999999998</v>
      </c>
      <c r="K176" s="23">
        <v>5.47</v>
      </c>
      <c r="L176" s="10">
        <v>3</v>
      </c>
      <c r="M176" s="36">
        <v>45601</v>
      </c>
      <c r="N176" s="94"/>
    </row>
    <row r="177" spans="1:14" ht="14.25" customHeight="1" x14ac:dyDescent="0.25">
      <c r="A177" s="9">
        <v>39259090</v>
      </c>
      <c r="B177" s="10" t="s">
        <v>5480</v>
      </c>
      <c r="C177" s="11">
        <v>45518</v>
      </c>
      <c r="D177" s="12" t="s">
        <v>5481</v>
      </c>
      <c r="E177" s="10" t="s">
        <v>5478</v>
      </c>
      <c r="F177" s="10" t="s">
        <v>5475</v>
      </c>
      <c r="G177" s="81">
        <v>1</v>
      </c>
      <c r="H177" s="10" t="s">
        <v>30</v>
      </c>
      <c r="I177" s="39">
        <v>183</v>
      </c>
      <c r="J177" s="20">
        <v>5.4874999999999998</v>
      </c>
      <c r="K177" s="23">
        <v>33.35</v>
      </c>
      <c r="L177" s="10" t="s">
        <v>24</v>
      </c>
      <c r="M177" s="36">
        <v>45601</v>
      </c>
      <c r="N177" s="94"/>
    </row>
    <row r="178" spans="1:14" ht="14.25" customHeight="1" x14ac:dyDescent="0.25">
      <c r="A178" s="9">
        <v>85359090</v>
      </c>
      <c r="B178" s="10" t="s">
        <v>5479</v>
      </c>
      <c r="C178" s="11">
        <v>45468</v>
      </c>
      <c r="D178" s="12" t="s">
        <v>5476</v>
      </c>
      <c r="E178" s="10" t="s">
        <v>5478</v>
      </c>
      <c r="F178" s="10" t="s">
        <v>5475</v>
      </c>
      <c r="G178" s="13">
        <v>6337</v>
      </c>
      <c r="H178" s="10" t="s">
        <v>869</v>
      </c>
      <c r="I178" s="39">
        <v>10899.64</v>
      </c>
      <c r="J178" s="20">
        <v>5.4</v>
      </c>
      <c r="K178" s="23">
        <v>2018.45</v>
      </c>
      <c r="L178" s="10" t="s">
        <v>24</v>
      </c>
      <c r="M178" s="36">
        <v>45551</v>
      </c>
      <c r="N178" s="94"/>
    </row>
    <row r="179" spans="1:14" ht="14.25" customHeight="1" x14ac:dyDescent="0.25">
      <c r="A179" s="9">
        <v>85359090</v>
      </c>
      <c r="B179" s="10" t="s">
        <v>5477</v>
      </c>
      <c r="C179" s="11">
        <v>45455</v>
      </c>
      <c r="D179" s="12" t="s">
        <v>5476</v>
      </c>
      <c r="E179" s="10" t="s">
        <v>5478</v>
      </c>
      <c r="F179" s="10" t="s">
        <v>5475</v>
      </c>
      <c r="G179" s="13">
        <v>14673</v>
      </c>
      <c r="H179" s="10" t="s">
        <v>869</v>
      </c>
      <c r="I179" s="39">
        <v>22302.959999999999</v>
      </c>
      <c r="J179" s="20">
        <v>5.3524000000000003</v>
      </c>
      <c r="K179" s="23">
        <v>4166.91</v>
      </c>
      <c r="L179" s="10" t="s">
        <v>24</v>
      </c>
      <c r="M179" s="36">
        <v>45551</v>
      </c>
      <c r="N179" s="94"/>
    </row>
    <row r="180" spans="1:14" ht="14.25" customHeight="1" x14ac:dyDescent="0.25">
      <c r="A180" s="9">
        <v>73064000</v>
      </c>
      <c r="B180" s="10" t="s">
        <v>5474</v>
      </c>
      <c r="C180" s="11">
        <v>45379</v>
      </c>
      <c r="D180" s="12" t="s">
        <v>5473</v>
      </c>
      <c r="E180" s="10" t="s">
        <v>608</v>
      </c>
      <c r="F180" s="10" t="s">
        <v>607</v>
      </c>
      <c r="G180" s="13">
        <v>714</v>
      </c>
      <c r="H180" s="10" t="s">
        <v>30</v>
      </c>
      <c r="I180" s="39">
        <v>44560.44</v>
      </c>
      <c r="J180" s="20">
        <v>4.9855999999999998</v>
      </c>
      <c r="K180" s="23">
        <v>8937.83</v>
      </c>
      <c r="L180" s="10">
        <v>1</v>
      </c>
      <c r="M180" s="36">
        <v>45551</v>
      </c>
      <c r="N180" s="94"/>
    </row>
    <row r="181" spans="1:14" ht="14.25" customHeight="1" x14ac:dyDescent="0.25">
      <c r="A181" s="9">
        <v>72222000</v>
      </c>
      <c r="B181" s="10" t="s">
        <v>5471</v>
      </c>
      <c r="C181" s="11">
        <v>45351</v>
      </c>
      <c r="D181" s="12" t="s">
        <v>5472</v>
      </c>
      <c r="E181" s="10" t="s">
        <v>608</v>
      </c>
      <c r="F181" s="10" t="s">
        <v>607</v>
      </c>
      <c r="G181" s="81">
        <v>1177.3333333333333</v>
      </c>
      <c r="H181" s="10" t="s">
        <v>30</v>
      </c>
      <c r="I181" s="66">
        <v>368.28</v>
      </c>
      <c r="J181" s="20">
        <v>4.9557000000000002</v>
      </c>
      <c r="K181" s="23">
        <v>74.31</v>
      </c>
      <c r="L181" s="10">
        <v>3</v>
      </c>
      <c r="M181" s="36">
        <v>45602</v>
      </c>
      <c r="N181" s="94"/>
    </row>
    <row r="182" spans="1:14" ht="14.25" customHeight="1" x14ac:dyDescent="0.25">
      <c r="A182" s="9">
        <v>72191300</v>
      </c>
      <c r="B182" s="10" t="s">
        <v>5469</v>
      </c>
      <c r="C182" s="11">
        <v>45351</v>
      </c>
      <c r="D182" s="12" t="s">
        <v>5470</v>
      </c>
      <c r="E182" s="10" t="s">
        <v>608</v>
      </c>
      <c r="F182" s="10" t="s">
        <v>607</v>
      </c>
      <c r="G182" s="81">
        <v>1177.3333333333333</v>
      </c>
      <c r="H182" s="10" t="s">
        <v>30</v>
      </c>
      <c r="I182" s="67">
        <v>56873.34</v>
      </c>
      <c r="J182" s="20">
        <v>4.9557000000000002</v>
      </c>
      <c r="K182" s="23">
        <v>11476.35</v>
      </c>
      <c r="L182" s="10">
        <v>2</v>
      </c>
      <c r="M182" s="36">
        <v>45602</v>
      </c>
      <c r="N182" s="94"/>
    </row>
    <row r="183" spans="1:14" ht="14.25" customHeight="1" x14ac:dyDescent="0.25">
      <c r="A183" s="9">
        <v>72193400</v>
      </c>
      <c r="B183" s="10" t="s">
        <v>5467</v>
      </c>
      <c r="C183" s="11">
        <v>45351</v>
      </c>
      <c r="D183" s="12" t="s">
        <v>5468</v>
      </c>
      <c r="E183" s="10" t="s">
        <v>608</v>
      </c>
      <c r="F183" s="10" t="s">
        <v>607</v>
      </c>
      <c r="G183" s="81">
        <v>1177.3333333333333</v>
      </c>
      <c r="H183" s="10" t="s">
        <v>30</v>
      </c>
      <c r="I183" s="67">
        <v>68301.48</v>
      </c>
      <c r="J183" s="20">
        <v>4.9557000000000002</v>
      </c>
      <c r="K183" s="23">
        <v>13782.41</v>
      </c>
      <c r="L183" s="10">
        <v>1</v>
      </c>
      <c r="M183" s="36">
        <v>45602</v>
      </c>
      <c r="N183" s="94"/>
    </row>
    <row r="184" spans="1:14" ht="14.25" customHeight="1" x14ac:dyDescent="0.25">
      <c r="A184" s="9">
        <v>73064000</v>
      </c>
      <c r="B184" s="10" t="s">
        <v>5465</v>
      </c>
      <c r="C184" s="11">
        <v>45432</v>
      </c>
      <c r="D184" s="12" t="s">
        <v>5466</v>
      </c>
      <c r="E184" s="10" t="s">
        <v>608</v>
      </c>
      <c r="F184" s="10" t="s">
        <v>607</v>
      </c>
      <c r="G184" s="13">
        <v>861</v>
      </c>
      <c r="H184" s="10" t="s">
        <v>30</v>
      </c>
      <c r="I184" s="39">
        <v>64080</v>
      </c>
      <c r="J184" s="20">
        <v>5.1157000000000004</v>
      </c>
      <c r="K184" s="23">
        <v>12526.15</v>
      </c>
      <c r="L184" s="10">
        <v>1</v>
      </c>
      <c r="M184" s="36">
        <v>45551</v>
      </c>
      <c r="N184" s="94"/>
    </row>
    <row r="185" spans="1:14" ht="14.25" customHeight="1" x14ac:dyDescent="0.25">
      <c r="A185" s="9">
        <v>73044190</v>
      </c>
      <c r="B185" s="10" t="s">
        <v>5463</v>
      </c>
      <c r="C185" s="11">
        <v>45432</v>
      </c>
      <c r="D185" s="12" t="s">
        <v>5464</v>
      </c>
      <c r="E185" s="10" t="s">
        <v>608</v>
      </c>
      <c r="F185" s="10" t="s">
        <v>607</v>
      </c>
      <c r="G185" s="13">
        <v>214</v>
      </c>
      <c r="H185" s="10" t="s">
        <v>30</v>
      </c>
      <c r="I185" s="39">
        <v>31094.28</v>
      </c>
      <c r="J185" s="20">
        <v>5.1157000000000004</v>
      </c>
      <c r="K185" s="23">
        <v>6078.21</v>
      </c>
      <c r="L185" s="10">
        <v>1</v>
      </c>
      <c r="M185" s="36">
        <v>45551</v>
      </c>
      <c r="N185" s="94"/>
    </row>
    <row r="186" spans="1:14" ht="14.25" customHeight="1" x14ac:dyDescent="0.25">
      <c r="A186" s="9">
        <v>73044190</v>
      </c>
      <c r="B186" s="10" t="s">
        <v>5461</v>
      </c>
      <c r="C186" s="11">
        <v>45432</v>
      </c>
      <c r="D186" s="12" t="s">
        <v>5462</v>
      </c>
      <c r="E186" s="10" t="s">
        <v>608</v>
      </c>
      <c r="F186" s="10" t="s">
        <v>607</v>
      </c>
      <c r="G186" s="13">
        <v>468</v>
      </c>
      <c r="H186" s="10" t="s">
        <v>30</v>
      </c>
      <c r="I186" s="39">
        <v>24090.48</v>
      </c>
      <c r="J186" s="20">
        <v>5.1157000000000004</v>
      </c>
      <c r="K186" s="23">
        <v>4709.13</v>
      </c>
      <c r="L186" s="10">
        <v>1</v>
      </c>
      <c r="M186" s="36">
        <v>45551</v>
      </c>
      <c r="N186" s="94"/>
    </row>
    <row r="187" spans="1:14" ht="14.25" customHeight="1" x14ac:dyDescent="0.25">
      <c r="A187" s="9">
        <v>73044190</v>
      </c>
      <c r="B187" s="10" t="s">
        <v>5459</v>
      </c>
      <c r="C187" s="11">
        <v>45432</v>
      </c>
      <c r="D187" s="12" t="s">
        <v>5460</v>
      </c>
      <c r="E187" s="10" t="s">
        <v>608</v>
      </c>
      <c r="F187" s="10" t="s">
        <v>607</v>
      </c>
      <c r="G187" s="13">
        <v>945</v>
      </c>
      <c r="H187" s="10" t="s">
        <v>30</v>
      </c>
      <c r="I187" s="39">
        <v>45174.6</v>
      </c>
      <c r="J187" s="20">
        <v>5.1157000000000004</v>
      </c>
      <c r="K187" s="23">
        <v>8830.58</v>
      </c>
      <c r="L187" s="10" t="s">
        <v>3411</v>
      </c>
      <c r="M187" s="36">
        <v>45551</v>
      </c>
      <c r="N187" s="94"/>
    </row>
    <row r="188" spans="1:14" ht="14.25" customHeight="1" x14ac:dyDescent="0.25">
      <c r="A188" s="9">
        <v>72193300</v>
      </c>
      <c r="B188" s="10" t="s">
        <v>5457</v>
      </c>
      <c r="C188" s="11">
        <v>45399</v>
      </c>
      <c r="D188" s="12" t="s">
        <v>5458</v>
      </c>
      <c r="E188" s="10" t="s">
        <v>608</v>
      </c>
      <c r="F188" s="10" t="s">
        <v>607</v>
      </c>
      <c r="G188" s="13">
        <v>575</v>
      </c>
      <c r="H188" s="10" t="s">
        <v>30</v>
      </c>
      <c r="I188" s="39">
        <v>25443.75</v>
      </c>
      <c r="J188" s="20">
        <v>5.2634999999999996</v>
      </c>
      <c r="K188" s="23">
        <v>4834</v>
      </c>
      <c r="L188" s="10" t="s">
        <v>3700</v>
      </c>
      <c r="M188" s="36">
        <v>45551</v>
      </c>
      <c r="N188" s="94"/>
    </row>
    <row r="189" spans="1:14" ht="14.25" customHeight="1" x14ac:dyDescent="0.25">
      <c r="A189" s="9">
        <v>72193300</v>
      </c>
      <c r="B189" s="10" t="s">
        <v>5455</v>
      </c>
      <c r="C189" s="11">
        <v>45387</v>
      </c>
      <c r="D189" s="12" t="s">
        <v>5456</v>
      </c>
      <c r="E189" s="10" t="s">
        <v>608</v>
      </c>
      <c r="F189" s="10" t="s">
        <v>607</v>
      </c>
      <c r="G189" s="13">
        <v>3214</v>
      </c>
      <c r="H189" s="10" t="s">
        <v>30</v>
      </c>
      <c r="I189" s="39">
        <v>142219.5</v>
      </c>
      <c r="J189" s="20">
        <v>5.0236999999999998</v>
      </c>
      <c r="K189" s="23">
        <v>28309.71</v>
      </c>
      <c r="L189" s="10" t="s">
        <v>3700</v>
      </c>
      <c r="M189" s="36">
        <v>45551</v>
      </c>
      <c r="N189" s="94"/>
    </row>
    <row r="190" spans="1:14" ht="14.25" customHeight="1" x14ac:dyDescent="0.25">
      <c r="A190" s="9">
        <v>72191300</v>
      </c>
      <c r="B190" s="10" t="s">
        <v>5453</v>
      </c>
      <c r="C190" s="11">
        <v>45483</v>
      </c>
      <c r="D190" s="12" t="s">
        <v>5454</v>
      </c>
      <c r="E190" s="10" t="s">
        <v>608</v>
      </c>
      <c r="F190" s="10" t="s">
        <v>607</v>
      </c>
      <c r="G190" s="13">
        <v>862</v>
      </c>
      <c r="H190" s="10" t="s">
        <v>30</v>
      </c>
      <c r="I190" s="39">
        <v>27911.65</v>
      </c>
      <c r="J190" s="20">
        <v>5.4386999999999999</v>
      </c>
      <c r="K190" s="23">
        <v>5132.04</v>
      </c>
      <c r="L190" s="10">
        <v>1</v>
      </c>
      <c r="M190" s="36">
        <v>45551</v>
      </c>
      <c r="N190" s="94"/>
    </row>
    <row r="191" spans="1:14" ht="14.25" customHeight="1" x14ac:dyDescent="0.25">
      <c r="A191" s="9">
        <v>39174090</v>
      </c>
      <c r="B191" s="10" t="s">
        <v>5450</v>
      </c>
      <c r="C191" s="11">
        <v>45513</v>
      </c>
      <c r="D191" s="12" t="s">
        <v>5452</v>
      </c>
      <c r="E191" s="10" t="s">
        <v>878</v>
      </c>
      <c r="F191" s="10" t="s">
        <v>875</v>
      </c>
      <c r="G191" s="81">
        <v>45.92</v>
      </c>
      <c r="H191" s="10" t="s">
        <v>30</v>
      </c>
      <c r="I191" s="39">
        <v>110080.73</v>
      </c>
      <c r="J191" s="20">
        <v>5.6172000000000004</v>
      </c>
      <c r="K191" s="23">
        <v>19597.080000000002</v>
      </c>
      <c r="L191" s="10" t="s">
        <v>5451</v>
      </c>
      <c r="M191" s="36">
        <v>45601</v>
      </c>
      <c r="N191" s="94"/>
    </row>
    <row r="192" spans="1:14" ht="14.25" customHeight="1" x14ac:dyDescent="0.25">
      <c r="A192" s="9">
        <v>69074000</v>
      </c>
      <c r="B192" s="10" t="s">
        <v>5448</v>
      </c>
      <c r="C192" s="11">
        <v>45399</v>
      </c>
      <c r="D192" s="12" t="s">
        <v>5449</v>
      </c>
      <c r="E192" s="10" t="s">
        <v>6157</v>
      </c>
      <c r="F192" s="10" t="s">
        <v>5444</v>
      </c>
      <c r="G192" s="13">
        <v>7.2</v>
      </c>
      <c r="H192" s="10" t="s">
        <v>4726</v>
      </c>
      <c r="I192" s="39">
        <v>1650</v>
      </c>
      <c r="J192" s="20">
        <v>5.2634999999999996</v>
      </c>
      <c r="K192" s="23">
        <v>313.48</v>
      </c>
      <c r="L192" s="10">
        <v>1</v>
      </c>
      <c r="M192" s="36">
        <v>45595</v>
      </c>
      <c r="N192" s="94"/>
    </row>
    <row r="193" spans="1:14" ht="14.25" customHeight="1" x14ac:dyDescent="0.25">
      <c r="A193" s="9">
        <v>69072100</v>
      </c>
      <c r="B193" s="10" t="s">
        <v>5445</v>
      </c>
      <c r="C193" s="11">
        <v>45399</v>
      </c>
      <c r="D193" s="12" t="s">
        <v>5446</v>
      </c>
      <c r="E193" s="10" t="s">
        <v>5447</v>
      </c>
      <c r="F193" s="10" t="s">
        <v>5444</v>
      </c>
      <c r="G193" s="13">
        <v>60.48</v>
      </c>
      <c r="H193" s="10" t="s">
        <v>4726</v>
      </c>
      <c r="I193" s="39">
        <v>5357.92</v>
      </c>
      <c r="J193" s="20">
        <v>5.2634999999999996</v>
      </c>
      <c r="K193" s="23">
        <v>1017.94</v>
      </c>
      <c r="L193" s="10">
        <v>1</v>
      </c>
      <c r="M193" s="36">
        <v>45551</v>
      </c>
      <c r="N193" s="94"/>
    </row>
    <row r="194" spans="1:14" ht="14.25" customHeight="1" x14ac:dyDescent="0.25">
      <c r="A194" s="9">
        <v>85369090</v>
      </c>
      <c r="B194" s="10" t="s">
        <v>5442</v>
      </c>
      <c r="C194" s="11">
        <v>45376</v>
      </c>
      <c r="D194" s="12" t="s">
        <v>5441</v>
      </c>
      <c r="E194" s="10" t="s">
        <v>5443</v>
      </c>
      <c r="F194" s="10" t="s">
        <v>5440</v>
      </c>
      <c r="G194" s="13">
        <v>74</v>
      </c>
      <c r="H194" s="10" t="s">
        <v>869</v>
      </c>
      <c r="I194" s="39">
        <v>126541.47</v>
      </c>
      <c r="J194" s="20">
        <v>4.9897</v>
      </c>
      <c r="K194" s="23">
        <v>25360.54</v>
      </c>
      <c r="L194" s="10" t="s">
        <v>3700</v>
      </c>
      <c r="M194" s="36">
        <v>45551</v>
      </c>
      <c r="N194" s="94"/>
    </row>
    <row r="195" spans="1:14" ht="14.25" customHeight="1" x14ac:dyDescent="0.25">
      <c r="A195" s="9">
        <v>76109000</v>
      </c>
      <c r="B195" s="10" t="s">
        <v>5438</v>
      </c>
      <c r="C195" s="11">
        <v>45520</v>
      </c>
      <c r="D195" s="12" t="s">
        <v>5439</v>
      </c>
      <c r="E195" s="10" t="s">
        <v>3774</v>
      </c>
      <c r="F195" s="10" t="s">
        <v>5427</v>
      </c>
      <c r="G195" s="81">
        <v>15</v>
      </c>
      <c r="H195" s="10" t="s">
        <v>30</v>
      </c>
      <c r="I195" s="39">
        <v>680</v>
      </c>
      <c r="J195" s="20">
        <v>5.4650999999999996</v>
      </c>
      <c r="K195" s="23">
        <v>124.43</v>
      </c>
      <c r="L195" s="10">
        <v>1</v>
      </c>
      <c r="M195" s="36">
        <v>45609</v>
      </c>
      <c r="N195" s="94"/>
    </row>
    <row r="196" spans="1:14" ht="14.25" customHeight="1" x14ac:dyDescent="0.25">
      <c r="A196" s="9">
        <v>73089010</v>
      </c>
      <c r="B196" s="10" t="s">
        <v>5435</v>
      </c>
      <c r="C196" s="11">
        <v>45516</v>
      </c>
      <c r="D196" s="12" t="s">
        <v>5436</v>
      </c>
      <c r="E196" s="10" t="s">
        <v>3774</v>
      </c>
      <c r="F196" s="10" t="s">
        <v>5427</v>
      </c>
      <c r="G196" s="13">
        <v>26.1</v>
      </c>
      <c r="H196" s="10" t="s">
        <v>30</v>
      </c>
      <c r="I196" s="39">
        <v>12661.83</v>
      </c>
      <c r="J196" s="20">
        <v>5.5114999999999998</v>
      </c>
      <c r="K196" s="23">
        <v>2297.35</v>
      </c>
      <c r="L196" s="10" t="s">
        <v>5437</v>
      </c>
      <c r="M196" s="36">
        <v>45551</v>
      </c>
      <c r="N196" s="94"/>
    </row>
    <row r="197" spans="1:14" ht="14.25" customHeight="1" x14ac:dyDescent="0.25">
      <c r="A197" s="9">
        <v>73089010</v>
      </c>
      <c r="B197" s="10" t="s">
        <v>5433</v>
      </c>
      <c r="C197" s="11">
        <v>45492</v>
      </c>
      <c r="D197" s="12" t="s">
        <v>5434</v>
      </c>
      <c r="E197" s="10" t="s">
        <v>3774</v>
      </c>
      <c r="F197" s="10" t="s">
        <v>5427</v>
      </c>
      <c r="G197" s="81">
        <v>1597</v>
      </c>
      <c r="H197" s="10" t="s">
        <v>30</v>
      </c>
      <c r="I197" s="39">
        <v>30427.64</v>
      </c>
      <c r="J197" s="20">
        <v>5.5426000000000002</v>
      </c>
      <c r="K197" s="23">
        <v>5489.78</v>
      </c>
      <c r="L197" s="10">
        <v>1</v>
      </c>
      <c r="M197" s="36">
        <v>45609</v>
      </c>
      <c r="N197" s="94"/>
    </row>
    <row r="198" spans="1:14" ht="14.25" customHeight="1" x14ac:dyDescent="0.25">
      <c r="A198" s="9">
        <v>73089010</v>
      </c>
      <c r="B198" s="10" t="s">
        <v>5432</v>
      </c>
      <c r="C198" s="11">
        <v>45462</v>
      </c>
      <c r="D198" s="12" t="s">
        <v>5426</v>
      </c>
      <c r="E198" s="10" t="s">
        <v>3774</v>
      </c>
      <c r="F198" s="10" t="s">
        <v>5427</v>
      </c>
      <c r="G198" s="13">
        <v>155.4</v>
      </c>
      <c r="H198" s="10" t="s">
        <v>30</v>
      </c>
      <c r="I198" s="39">
        <v>154073.82999999999</v>
      </c>
      <c r="J198" s="20">
        <v>5.4074</v>
      </c>
      <c r="K198" s="23">
        <v>28493.14</v>
      </c>
      <c r="L198" s="10">
        <v>1</v>
      </c>
      <c r="M198" s="36">
        <v>45551</v>
      </c>
      <c r="N198" s="94"/>
    </row>
    <row r="199" spans="1:14" ht="14.25" customHeight="1" x14ac:dyDescent="0.25">
      <c r="A199" s="9">
        <v>73089010</v>
      </c>
      <c r="B199" s="10" t="s">
        <v>5430</v>
      </c>
      <c r="C199" s="11">
        <v>45457</v>
      </c>
      <c r="D199" s="12" t="s">
        <v>5431</v>
      </c>
      <c r="E199" s="10" t="s">
        <v>3774</v>
      </c>
      <c r="F199" s="10" t="s">
        <v>5427</v>
      </c>
      <c r="G199" s="81">
        <v>20640</v>
      </c>
      <c r="H199" s="10" t="s">
        <v>30</v>
      </c>
      <c r="I199" s="39">
        <v>114952.81</v>
      </c>
      <c r="J199" s="20">
        <v>5.3974000000000002</v>
      </c>
      <c r="K199" s="23">
        <v>21297.81</v>
      </c>
      <c r="L199" s="10" t="s">
        <v>5378</v>
      </c>
      <c r="M199" s="36">
        <v>45609</v>
      </c>
      <c r="N199" s="94"/>
    </row>
    <row r="200" spans="1:14" ht="14.25" customHeight="1" x14ac:dyDescent="0.25">
      <c r="A200" s="9">
        <v>73089010</v>
      </c>
      <c r="B200" s="10" t="s">
        <v>5428</v>
      </c>
      <c r="C200" s="11">
        <v>45457</v>
      </c>
      <c r="D200" s="12" t="s">
        <v>5429</v>
      </c>
      <c r="E200" s="10" t="s">
        <v>3774</v>
      </c>
      <c r="F200" s="10" t="s">
        <v>5427</v>
      </c>
      <c r="G200" s="81">
        <v>3285</v>
      </c>
      <c r="H200" s="10" t="s">
        <v>30</v>
      </c>
      <c r="I200" s="39">
        <v>62203.76</v>
      </c>
      <c r="J200" s="20">
        <v>5.3974000000000002</v>
      </c>
      <c r="K200" s="23">
        <v>11524.76</v>
      </c>
      <c r="L200" s="10" t="s">
        <v>3411</v>
      </c>
      <c r="M200" s="36">
        <v>45609</v>
      </c>
      <c r="N200" s="94"/>
    </row>
    <row r="201" spans="1:14" ht="14.25" customHeight="1" x14ac:dyDescent="0.25">
      <c r="A201" s="9">
        <v>73089010</v>
      </c>
      <c r="B201" s="10" t="s">
        <v>5425</v>
      </c>
      <c r="C201" s="11">
        <v>45415</v>
      </c>
      <c r="D201" s="12" t="s">
        <v>5426</v>
      </c>
      <c r="E201" s="10" t="s">
        <v>3774</v>
      </c>
      <c r="F201" s="10" t="s">
        <v>5427</v>
      </c>
      <c r="G201" s="81">
        <v>152</v>
      </c>
      <c r="H201" s="10" t="s">
        <v>30</v>
      </c>
      <c r="I201" s="39">
        <v>120717.64</v>
      </c>
      <c r="J201" s="20">
        <v>5.1184000000000003</v>
      </c>
      <c r="K201" s="23">
        <v>23585.03</v>
      </c>
      <c r="L201" s="10">
        <v>1</v>
      </c>
      <c r="M201" s="36">
        <v>45609</v>
      </c>
      <c r="N201" s="94"/>
    </row>
    <row r="202" spans="1:14" ht="14.25" customHeight="1" x14ac:dyDescent="0.25">
      <c r="A202" s="9">
        <v>39173290</v>
      </c>
      <c r="B202" s="10" t="s">
        <v>5423</v>
      </c>
      <c r="C202" s="11">
        <v>45510</v>
      </c>
      <c r="D202" s="12" t="s">
        <v>5424</v>
      </c>
      <c r="E202" s="10" t="s">
        <v>5415</v>
      </c>
      <c r="F202" s="10" t="s">
        <v>5419</v>
      </c>
      <c r="G202" s="13">
        <v>94.35</v>
      </c>
      <c r="H202" s="10" t="s">
        <v>30</v>
      </c>
      <c r="I202" s="39">
        <v>13685.86</v>
      </c>
      <c r="J202" s="20">
        <v>5.7645999999999997</v>
      </c>
      <c r="K202" s="23">
        <v>2374.12</v>
      </c>
      <c r="L202" s="10" t="s">
        <v>3700</v>
      </c>
      <c r="M202" s="36">
        <v>45548</v>
      </c>
      <c r="N202" s="94"/>
    </row>
    <row r="203" spans="1:14" ht="14.25" customHeight="1" x14ac:dyDescent="0.25">
      <c r="A203" s="9">
        <v>39269090</v>
      </c>
      <c r="B203" s="10" t="s">
        <v>5422</v>
      </c>
      <c r="C203" s="11">
        <v>45510</v>
      </c>
      <c r="D203" s="12" t="s">
        <v>5421</v>
      </c>
      <c r="E203" s="10" t="s">
        <v>5415</v>
      </c>
      <c r="F203" s="10" t="s">
        <v>5419</v>
      </c>
      <c r="G203" s="13">
        <v>105.6</v>
      </c>
      <c r="H203" s="10" t="s">
        <v>30</v>
      </c>
      <c r="I203" s="39">
        <v>6122.29</v>
      </c>
      <c r="J203" s="20">
        <v>5.7645999999999997</v>
      </c>
      <c r="K203" s="23">
        <v>1062.05</v>
      </c>
      <c r="L203" s="10" t="s">
        <v>3700</v>
      </c>
      <c r="M203" s="36">
        <v>45548</v>
      </c>
      <c r="N203" s="94"/>
    </row>
    <row r="204" spans="1:14" ht="14.25" customHeight="1" x14ac:dyDescent="0.25">
      <c r="A204" s="9">
        <v>73269090</v>
      </c>
      <c r="B204" s="10" t="s">
        <v>5420</v>
      </c>
      <c r="C204" s="11">
        <v>45495</v>
      </c>
      <c r="D204" s="12" t="s">
        <v>5417</v>
      </c>
      <c r="E204" s="10" t="s">
        <v>5415</v>
      </c>
      <c r="F204" s="10" t="s">
        <v>5419</v>
      </c>
      <c r="G204" s="13">
        <v>15.5</v>
      </c>
      <c r="H204" s="10" t="s">
        <v>30</v>
      </c>
      <c r="I204" s="39">
        <v>5732.09</v>
      </c>
      <c r="J204" s="20">
        <v>5.5542999999999996</v>
      </c>
      <c r="K204" s="23">
        <v>1032.01</v>
      </c>
      <c r="L204" s="10" t="s">
        <v>3700</v>
      </c>
      <c r="M204" s="36">
        <v>45551</v>
      </c>
      <c r="N204" s="94"/>
    </row>
    <row r="205" spans="1:14" ht="14.25" customHeight="1" x14ac:dyDescent="0.25">
      <c r="A205" s="9">
        <v>73269090</v>
      </c>
      <c r="B205" s="10" t="s">
        <v>5418</v>
      </c>
      <c r="C205" s="11">
        <v>45470</v>
      </c>
      <c r="D205" s="12" t="s">
        <v>5417</v>
      </c>
      <c r="E205" s="10" t="s">
        <v>5415</v>
      </c>
      <c r="F205" s="10" t="s">
        <v>5419</v>
      </c>
      <c r="G205" s="13">
        <v>18.600000000000001</v>
      </c>
      <c r="H205" s="10" t="s">
        <v>30</v>
      </c>
      <c r="I205" s="39">
        <v>6878.52</v>
      </c>
      <c r="J205" s="20">
        <v>5.5096999999999996</v>
      </c>
      <c r="K205" s="23">
        <v>1248.44</v>
      </c>
      <c r="L205" s="10" t="s">
        <v>24</v>
      </c>
      <c r="M205" s="36">
        <v>45551</v>
      </c>
      <c r="N205" s="94"/>
    </row>
    <row r="206" spans="1:14" ht="14.25" customHeight="1" x14ac:dyDescent="0.25">
      <c r="A206" s="9">
        <v>73269090</v>
      </c>
      <c r="B206" s="10" t="s">
        <v>5416</v>
      </c>
      <c r="C206" s="11">
        <v>45440</v>
      </c>
      <c r="D206" s="12" t="s">
        <v>5417</v>
      </c>
      <c r="E206" s="10" t="s">
        <v>5415</v>
      </c>
      <c r="F206" s="10" t="s">
        <v>5419</v>
      </c>
      <c r="G206" s="13">
        <v>34.1</v>
      </c>
      <c r="H206" s="10" t="s">
        <v>30</v>
      </c>
      <c r="I206" s="39">
        <v>12610.64</v>
      </c>
      <c r="J206" s="20">
        <v>5.1703999999999999</v>
      </c>
      <c r="K206" s="23">
        <v>2439.0100000000002</v>
      </c>
      <c r="L206" s="10" t="s">
        <v>24</v>
      </c>
      <c r="M206" s="36">
        <v>45551</v>
      </c>
      <c r="N206" s="94"/>
    </row>
    <row r="207" spans="1:14" ht="14.25" customHeight="1" x14ac:dyDescent="0.25">
      <c r="A207" s="9">
        <v>39173290</v>
      </c>
      <c r="B207" s="10" t="s">
        <v>5413</v>
      </c>
      <c r="C207" s="11">
        <v>45432</v>
      </c>
      <c r="D207" s="12" t="s">
        <v>5414</v>
      </c>
      <c r="E207" s="10" t="s">
        <v>5415</v>
      </c>
      <c r="F207" s="10" t="s">
        <v>5419</v>
      </c>
      <c r="G207" s="13">
        <v>18.239999999999998</v>
      </c>
      <c r="H207" s="10" t="s">
        <v>30</v>
      </c>
      <c r="I207" s="39">
        <v>2466.08</v>
      </c>
      <c r="J207" s="20">
        <v>5.1157000000000004</v>
      </c>
      <c r="K207" s="23">
        <v>482.06</v>
      </c>
      <c r="L207" s="10">
        <v>1</v>
      </c>
      <c r="M207" s="36">
        <v>45548</v>
      </c>
      <c r="N207" s="94"/>
    </row>
    <row r="208" spans="1:14" ht="14.25" customHeight="1" x14ac:dyDescent="0.25">
      <c r="A208" s="9">
        <v>39174090</v>
      </c>
      <c r="B208" s="10" t="s">
        <v>5412</v>
      </c>
      <c r="C208" s="11">
        <v>45506</v>
      </c>
      <c r="D208" s="12" t="s">
        <v>877</v>
      </c>
      <c r="E208" s="10" t="s">
        <v>878</v>
      </c>
      <c r="F208" s="10" t="s">
        <v>875</v>
      </c>
      <c r="G208" s="81">
        <v>7.4999999999999997E-2</v>
      </c>
      <c r="H208" s="10" t="s">
        <v>30</v>
      </c>
      <c r="I208" s="39">
        <v>107.38</v>
      </c>
      <c r="J208" s="20">
        <v>5.6680999999999999</v>
      </c>
      <c r="K208" s="23">
        <v>18.940000000000001</v>
      </c>
      <c r="L208" s="10">
        <v>1</v>
      </c>
      <c r="M208" s="36">
        <v>45601</v>
      </c>
      <c r="N208" s="94"/>
    </row>
    <row r="209" spans="1:14" ht="14.25" customHeight="1" x14ac:dyDescent="0.25">
      <c r="A209" s="9">
        <v>84842000</v>
      </c>
      <c r="B209" s="10" t="s">
        <v>5410</v>
      </c>
      <c r="C209" s="11">
        <v>45506</v>
      </c>
      <c r="D209" s="12" t="s">
        <v>3751</v>
      </c>
      <c r="E209" s="10" t="s">
        <v>878</v>
      </c>
      <c r="F209" s="10" t="s">
        <v>875</v>
      </c>
      <c r="G209" s="81">
        <v>0.22499999999999998</v>
      </c>
      <c r="H209" s="10" t="s">
        <v>30</v>
      </c>
      <c r="I209" s="39">
        <v>111.22</v>
      </c>
      <c r="J209" s="20">
        <v>5.6680999999999999</v>
      </c>
      <c r="K209" s="23">
        <v>19.62</v>
      </c>
      <c r="L209" s="10" t="s">
        <v>5411</v>
      </c>
      <c r="M209" s="36">
        <v>45609</v>
      </c>
      <c r="N209" s="94"/>
    </row>
    <row r="210" spans="1:14" ht="14.25" customHeight="1" x14ac:dyDescent="0.25">
      <c r="A210" s="9">
        <v>84842000</v>
      </c>
      <c r="B210" s="10" t="s">
        <v>5408</v>
      </c>
      <c r="C210" s="11">
        <v>45492</v>
      </c>
      <c r="D210" s="12" t="s">
        <v>3751</v>
      </c>
      <c r="E210" s="10" t="s">
        <v>878</v>
      </c>
      <c r="F210" s="10" t="s">
        <v>875</v>
      </c>
      <c r="G210" s="81">
        <v>1.075</v>
      </c>
      <c r="H210" s="10" t="s">
        <v>30</v>
      </c>
      <c r="I210" s="39">
        <v>761.2</v>
      </c>
      <c r="J210" s="20">
        <v>5.5426000000000002</v>
      </c>
      <c r="K210" s="23">
        <v>137.34</v>
      </c>
      <c r="L210" s="10" t="s">
        <v>5409</v>
      </c>
      <c r="M210" s="36">
        <v>45609</v>
      </c>
      <c r="N210" s="94"/>
    </row>
    <row r="211" spans="1:14" ht="14.25" customHeight="1" x14ac:dyDescent="0.25">
      <c r="A211" s="9">
        <v>39174090</v>
      </c>
      <c r="B211" s="10" t="s">
        <v>5407</v>
      </c>
      <c r="C211" s="11">
        <v>45492</v>
      </c>
      <c r="D211" s="12" t="s">
        <v>877</v>
      </c>
      <c r="E211" s="10" t="s">
        <v>878</v>
      </c>
      <c r="F211" s="10" t="s">
        <v>875</v>
      </c>
      <c r="G211" s="81">
        <v>1.075</v>
      </c>
      <c r="H211" s="10" t="s">
        <v>30</v>
      </c>
      <c r="I211" s="39">
        <v>641.47</v>
      </c>
      <c r="J211" s="20">
        <v>5.5426000000000002</v>
      </c>
      <c r="K211" s="23">
        <v>115.73</v>
      </c>
      <c r="L211" s="10" t="s">
        <v>3700</v>
      </c>
      <c r="M211" s="36">
        <v>45601</v>
      </c>
      <c r="N211" s="94"/>
    </row>
    <row r="212" spans="1:14" ht="14.25" customHeight="1" x14ac:dyDescent="0.25">
      <c r="A212" s="9">
        <v>39174090</v>
      </c>
      <c r="B212" s="10" t="s">
        <v>5406</v>
      </c>
      <c r="C212" s="11">
        <v>45455</v>
      </c>
      <c r="D212" s="12" t="s">
        <v>877</v>
      </c>
      <c r="E212" s="10" t="s">
        <v>878</v>
      </c>
      <c r="F212" s="10" t="s">
        <v>875</v>
      </c>
      <c r="G212" s="81">
        <v>0.21</v>
      </c>
      <c r="H212" s="10" t="s">
        <v>30</v>
      </c>
      <c r="I212" s="39">
        <v>75.36</v>
      </c>
      <c r="J212" s="20">
        <v>5.3524000000000003</v>
      </c>
      <c r="K212" s="23">
        <v>14.08</v>
      </c>
      <c r="L212" s="10">
        <v>1</v>
      </c>
      <c r="M212" s="36">
        <v>45601</v>
      </c>
      <c r="N212" s="94"/>
    </row>
    <row r="213" spans="1:14" ht="14.25" customHeight="1" x14ac:dyDescent="0.25">
      <c r="A213" s="9">
        <v>40169300</v>
      </c>
      <c r="B213" s="10" t="s">
        <v>5405</v>
      </c>
      <c r="C213" s="11">
        <v>45455</v>
      </c>
      <c r="D213" s="12" t="s">
        <v>877</v>
      </c>
      <c r="E213" s="10" t="s">
        <v>878</v>
      </c>
      <c r="F213" s="10" t="s">
        <v>875</v>
      </c>
      <c r="G213" s="81">
        <v>0.42</v>
      </c>
      <c r="H213" s="10" t="s">
        <v>30</v>
      </c>
      <c r="I213" s="39">
        <v>156.83000000000001</v>
      </c>
      <c r="J213" s="20">
        <v>5.3524000000000003</v>
      </c>
      <c r="K213" s="23">
        <v>29.3</v>
      </c>
      <c r="L213" s="10" t="s">
        <v>545</v>
      </c>
      <c r="M213" s="36">
        <v>45602</v>
      </c>
      <c r="N213" s="94"/>
    </row>
    <row r="214" spans="1:14" ht="14.25" customHeight="1" x14ac:dyDescent="0.25">
      <c r="A214" s="9">
        <v>84842000</v>
      </c>
      <c r="B214" s="10" t="s">
        <v>5404</v>
      </c>
      <c r="C214" s="11">
        <v>45429</v>
      </c>
      <c r="D214" s="12" t="s">
        <v>3751</v>
      </c>
      <c r="E214" s="10" t="s">
        <v>878</v>
      </c>
      <c r="F214" s="10" t="s">
        <v>875</v>
      </c>
      <c r="G214" s="81">
        <v>0.14333333333333334</v>
      </c>
      <c r="H214" s="10" t="s">
        <v>30</v>
      </c>
      <c r="I214" s="39">
        <v>29.23</v>
      </c>
      <c r="J214" s="20">
        <v>5.1269999999999998</v>
      </c>
      <c r="K214" s="23">
        <v>5.7</v>
      </c>
      <c r="L214" s="10">
        <v>3</v>
      </c>
      <c r="M214" s="36">
        <v>45609</v>
      </c>
      <c r="N214" s="94"/>
    </row>
    <row r="215" spans="1:14" ht="14.25" customHeight="1" x14ac:dyDescent="0.25">
      <c r="A215" s="9">
        <v>39174090</v>
      </c>
      <c r="B215" s="10" t="s">
        <v>5403</v>
      </c>
      <c r="C215" s="11">
        <v>45429</v>
      </c>
      <c r="D215" s="12" t="s">
        <v>877</v>
      </c>
      <c r="E215" s="10" t="s">
        <v>878</v>
      </c>
      <c r="F215" s="10" t="s">
        <v>875</v>
      </c>
      <c r="G215" s="81">
        <v>0.28666666666666668</v>
      </c>
      <c r="H215" s="10" t="s">
        <v>30</v>
      </c>
      <c r="I215" s="39">
        <v>749.43</v>
      </c>
      <c r="J215" s="20">
        <v>5.1269999999999998</v>
      </c>
      <c r="K215" s="23">
        <v>146.16999999999999</v>
      </c>
      <c r="L215" s="10" t="s">
        <v>24</v>
      </c>
      <c r="M215" s="36">
        <v>45601</v>
      </c>
      <c r="N215" s="94"/>
    </row>
    <row r="216" spans="1:14" ht="14.25" customHeight="1" x14ac:dyDescent="0.25">
      <c r="A216" s="9">
        <v>84842000</v>
      </c>
      <c r="B216" s="10" t="s">
        <v>5402</v>
      </c>
      <c r="C216" s="11">
        <v>45429</v>
      </c>
      <c r="D216" s="12" t="s">
        <v>3751</v>
      </c>
      <c r="E216" s="10" t="s">
        <v>878</v>
      </c>
      <c r="F216" s="10" t="s">
        <v>875</v>
      </c>
      <c r="G216" s="81">
        <v>0.32</v>
      </c>
      <c r="H216" s="10" t="s">
        <v>30</v>
      </c>
      <c r="I216" s="39">
        <v>250.89</v>
      </c>
      <c r="J216" s="20">
        <v>5.1269999999999998</v>
      </c>
      <c r="K216" s="23">
        <v>48.94</v>
      </c>
      <c r="L216" s="10">
        <v>5</v>
      </c>
      <c r="M216" s="36">
        <v>45609</v>
      </c>
      <c r="N216" s="94"/>
    </row>
    <row r="217" spans="1:14" ht="14.25" customHeight="1" x14ac:dyDescent="0.25">
      <c r="A217" s="9">
        <v>40169300</v>
      </c>
      <c r="B217" s="10" t="s">
        <v>5401</v>
      </c>
      <c r="C217" s="11">
        <v>45429</v>
      </c>
      <c r="D217" s="12" t="s">
        <v>877</v>
      </c>
      <c r="E217" s="10" t="s">
        <v>878</v>
      </c>
      <c r="F217" s="10" t="s">
        <v>875</v>
      </c>
      <c r="G217" s="81">
        <v>0.32</v>
      </c>
      <c r="H217" s="10" t="s">
        <v>30</v>
      </c>
      <c r="I217" s="39">
        <v>232.11</v>
      </c>
      <c r="J217" s="20">
        <v>5.1269999999999998</v>
      </c>
      <c r="K217" s="23">
        <v>45.27</v>
      </c>
      <c r="L217" s="10">
        <v>4</v>
      </c>
      <c r="M217" s="36">
        <v>45602</v>
      </c>
      <c r="N217" s="94"/>
    </row>
    <row r="218" spans="1:14" ht="14.25" customHeight="1" x14ac:dyDescent="0.25">
      <c r="A218" s="9">
        <v>39174090</v>
      </c>
      <c r="B218" s="10" t="s">
        <v>5400</v>
      </c>
      <c r="C218" s="11">
        <v>45429</v>
      </c>
      <c r="D218" s="12" t="s">
        <v>877</v>
      </c>
      <c r="E218" s="10" t="s">
        <v>878</v>
      </c>
      <c r="F218" s="10" t="s">
        <v>875</v>
      </c>
      <c r="G218" s="81">
        <v>0.96</v>
      </c>
      <c r="H218" s="10" t="s">
        <v>30</v>
      </c>
      <c r="I218" s="39">
        <v>870.71</v>
      </c>
      <c r="J218" s="20">
        <v>5.1269999999999998</v>
      </c>
      <c r="K218" s="23">
        <v>169.83</v>
      </c>
      <c r="L218" s="10" t="s">
        <v>3700</v>
      </c>
      <c r="M218" s="36">
        <v>45601</v>
      </c>
      <c r="N218" s="94"/>
    </row>
    <row r="219" spans="1:14" ht="14.25" customHeight="1" x14ac:dyDescent="0.25">
      <c r="A219" s="9">
        <v>39174090</v>
      </c>
      <c r="B219" s="10" t="s">
        <v>5399</v>
      </c>
      <c r="C219" s="11">
        <v>45412</v>
      </c>
      <c r="D219" s="12" t="s">
        <v>877</v>
      </c>
      <c r="E219" s="10" t="s">
        <v>878</v>
      </c>
      <c r="F219" s="10" t="s">
        <v>875</v>
      </c>
      <c r="G219" s="13">
        <v>0.84</v>
      </c>
      <c r="H219" s="10" t="s">
        <v>30</v>
      </c>
      <c r="I219" s="39">
        <v>1758.49</v>
      </c>
      <c r="J219" s="20">
        <v>5.1154999999999999</v>
      </c>
      <c r="K219" s="23">
        <v>343.76</v>
      </c>
      <c r="L219" s="10" t="s">
        <v>24</v>
      </c>
      <c r="M219" s="36">
        <v>45548</v>
      </c>
      <c r="N219" s="94"/>
    </row>
    <row r="220" spans="1:14" ht="14.25" customHeight="1" x14ac:dyDescent="0.25">
      <c r="A220" s="9">
        <v>84842000</v>
      </c>
      <c r="B220" s="10" t="s">
        <v>5398</v>
      </c>
      <c r="C220" s="11">
        <v>45386</v>
      </c>
      <c r="D220" s="12" t="s">
        <v>3751</v>
      </c>
      <c r="E220" s="10" t="s">
        <v>878</v>
      </c>
      <c r="F220" s="10" t="s">
        <v>875</v>
      </c>
      <c r="G220" s="81">
        <v>0.92399999999999993</v>
      </c>
      <c r="H220" s="10" t="s">
        <v>30</v>
      </c>
      <c r="I220" s="39">
        <v>294.2</v>
      </c>
      <c r="J220" s="20">
        <v>5.0724</v>
      </c>
      <c r="K220" s="23">
        <v>58</v>
      </c>
      <c r="L220" s="10" t="s">
        <v>3705</v>
      </c>
      <c r="M220" s="36">
        <v>45609</v>
      </c>
      <c r="N220" s="94"/>
    </row>
    <row r="221" spans="1:14" ht="14.25" customHeight="1" x14ac:dyDescent="0.25">
      <c r="A221" s="9">
        <v>39174090</v>
      </c>
      <c r="B221" s="10" t="s">
        <v>5397</v>
      </c>
      <c r="C221" s="11">
        <v>45386</v>
      </c>
      <c r="D221" s="12" t="s">
        <v>877</v>
      </c>
      <c r="E221" s="10" t="s">
        <v>878</v>
      </c>
      <c r="F221" s="10" t="s">
        <v>875</v>
      </c>
      <c r="G221" s="81">
        <v>0.61599999999999999</v>
      </c>
      <c r="H221" s="10" t="s">
        <v>30</v>
      </c>
      <c r="I221" s="39">
        <v>1553.05</v>
      </c>
      <c r="J221" s="20">
        <v>5.0724</v>
      </c>
      <c r="K221" s="23">
        <v>306.18</v>
      </c>
      <c r="L221" s="10" t="s">
        <v>24</v>
      </c>
      <c r="M221" s="36">
        <v>45601</v>
      </c>
      <c r="N221" s="94"/>
    </row>
    <row r="222" spans="1:14" ht="14.25" customHeight="1" x14ac:dyDescent="0.25">
      <c r="A222" s="9">
        <v>73079900</v>
      </c>
      <c r="B222" s="10" t="s">
        <v>5396</v>
      </c>
      <c r="C222" s="11">
        <v>45370</v>
      </c>
      <c r="D222" s="12" t="s">
        <v>5343</v>
      </c>
      <c r="E222" s="10" t="s">
        <v>878</v>
      </c>
      <c r="F222" s="10" t="s">
        <v>875</v>
      </c>
      <c r="G222" s="81">
        <v>0.21400000000000002</v>
      </c>
      <c r="H222" s="10" t="s">
        <v>30</v>
      </c>
      <c r="I222" s="39">
        <v>115.06</v>
      </c>
      <c r="J222" s="20">
        <v>5.0124000000000004</v>
      </c>
      <c r="K222" s="23">
        <v>22.96</v>
      </c>
      <c r="L222" s="10">
        <v>5</v>
      </c>
      <c r="M222" s="36">
        <v>45609</v>
      </c>
      <c r="N222" s="94"/>
    </row>
    <row r="223" spans="1:14" ht="14.25" customHeight="1" x14ac:dyDescent="0.25">
      <c r="A223" s="9">
        <v>84842000</v>
      </c>
      <c r="B223" s="10" t="s">
        <v>5395</v>
      </c>
      <c r="C223" s="11">
        <v>45370</v>
      </c>
      <c r="D223" s="12" t="s">
        <v>3751</v>
      </c>
      <c r="E223" s="10" t="s">
        <v>878</v>
      </c>
      <c r="F223" s="10" t="s">
        <v>875</v>
      </c>
      <c r="G223" s="81">
        <v>0.42800000000000005</v>
      </c>
      <c r="H223" s="10" t="s">
        <v>30</v>
      </c>
      <c r="I223" s="39">
        <v>120.15</v>
      </c>
      <c r="J223" s="20">
        <v>5.0124000000000004</v>
      </c>
      <c r="K223" s="23">
        <v>23.97</v>
      </c>
      <c r="L223" s="10" t="s">
        <v>179</v>
      </c>
      <c r="M223" s="36">
        <v>45609</v>
      </c>
      <c r="N223" s="94"/>
    </row>
    <row r="224" spans="1:14" ht="14.25" customHeight="1" x14ac:dyDescent="0.25">
      <c r="A224" s="9">
        <v>39174090</v>
      </c>
      <c r="B224" s="10" t="s">
        <v>5394</v>
      </c>
      <c r="C224" s="11">
        <v>45370</v>
      </c>
      <c r="D224" s="12" t="s">
        <v>877</v>
      </c>
      <c r="E224" s="10" t="s">
        <v>878</v>
      </c>
      <c r="F224" s="10" t="s">
        <v>875</v>
      </c>
      <c r="G224" s="81">
        <v>0.42800000000000005</v>
      </c>
      <c r="H224" s="10" t="s">
        <v>30</v>
      </c>
      <c r="I224" s="39">
        <v>767.83</v>
      </c>
      <c r="J224" s="20">
        <v>5.0124000000000004</v>
      </c>
      <c r="K224" s="23">
        <v>153.19</v>
      </c>
      <c r="L224" s="10" t="s">
        <v>24</v>
      </c>
      <c r="M224" s="36">
        <v>45601</v>
      </c>
      <c r="N224" s="94"/>
    </row>
    <row r="225" spans="1:14" ht="14.25" customHeight="1" x14ac:dyDescent="0.25">
      <c r="A225" s="9">
        <v>75089090</v>
      </c>
      <c r="B225" s="10" t="s">
        <v>5393</v>
      </c>
      <c r="C225" s="11">
        <v>45344</v>
      </c>
      <c r="D225" s="12" t="s">
        <v>1167</v>
      </c>
      <c r="E225" s="10" t="s">
        <v>878</v>
      </c>
      <c r="F225" s="10" t="s">
        <v>875</v>
      </c>
      <c r="G225" s="13">
        <v>7.95</v>
      </c>
      <c r="H225" s="10" t="s">
        <v>30</v>
      </c>
      <c r="I225" s="39">
        <v>37749.15</v>
      </c>
      <c r="J225" s="20">
        <v>4.9302999999999999</v>
      </c>
      <c r="K225" s="23">
        <v>7656.56</v>
      </c>
      <c r="L225" s="10">
        <v>1</v>
      </c>
      <c r="M225" s="36">
        <v>45551</v>
      </c>
      <c r="N225" s="94"/>
    </row>
    <row r="226" spans="1:14" ht="14.25" customHeight="1" x14ac:dyDescent="0.25">
      <c r="A226" s="9">
        <v>68159990</v>
      </c>
      <c r="B226" s="10" t="s">
        <v>5392</v>
      </c>
      <c r="C226" s="11">
        <v>45316</v>
      </c>
      <c r="D226" s="12" t="s">
        <v>877</v>
      </c>
      <c r="E226" s="10" t="s">
        <v>878</v>
      </c>
      <c r="F226" s="10" t="s">
        <v>875</v>
      </c>
      <c r="G226" s="81">
        <v>1.96</v>
      </c>
      <c r="H226" s="10" t="s">
        <v>30</v>
      </c>
      <c r="I226" s="39">
        <v>139.38</v>
      </c>
      <c r="J226" s="20">
        <v>4.9192</v>
      </c>
      <c r="K226" s="23">
        <v>28.33</v>
      </c>
      <c r="L226" s="10" t="s">
        <v>5391</v>
      </c>
      <c r="M226" s="36">
        <v>45602</v>
      </c>
      <c r="N226" s="94"/>
    </row>
    <row r="227" spans="1:14" ht="14.25" customHeight="1" x14ac:dyDescent="0.25">
      <c r="A227" s="9">
        <v>40169300</v>
      </c>
      <c r="B227" s="10" t="s">
        <v>5389</v>
      </c>
      <c r="C227" s="11">
        <v>45316</v>
      </c>
      <c r="D227" s="12" t="s">
        <v>877</v>
      </c>
      <c r="E227" s="10" t="s">
        <v>878</v>
      </c>
      <c r="F227" s="10" t="s">
        <v>875</v>
      </c>
      <c r="G227" s="81">
        <v>1.5680000000000001</v>
      </c>
      <c r="H227" s="10" t="s">
        <v>30</v>
      </c>
      <c r="I227" s="39">
        <v>477.86</v>
      </c>
      <c r="J227" s="20">
        <v>4.9192</v>
      </c>
      <c r="K227" s="23">
        <v>97.14</v>
      </c>
      <c r="L227" s="10" t="s">
        <v>5390</v>
      </c>
      <c r="M227" s="36">
        <v>45602</v>
      </c>
      <c r="N227" s="94"/>
    </row>
    <row r="228" spans="1:14" ht="14.25" customHeight="1" x14ac:dyDescent="0.25">
      <c r="A228" s="9">
        <v>39174090</v>
      </c>
      <c r="B228" s="10" t="s">
        <v>5387</v>
      </c>
      <c r="C228" s="11">
        <v>45316</v>
      </c>
      <c r="D228" s="12" t="s">
        <v>877</v>
      </c>
      <c r="E228" s="10" t="s">
        <v>878</v>
      </c>
      <c r="F228" s="10" t="s">
        <v>875</v>
      </c>
      <c r="G228" s="81">
        <v>6.2720000000000002</v>
      </c>
      <c r="H228" s="10" t="s">
        <v>30</v>
      </c>
      <c r="I228" s="39">
        <v>14850.14</v>
      </c>
      <c r="J228" s="20">
        <v>4.9192</v>
      </c>
      <c r="K228" s="23">
        <v>3018.81</v>
      </c>
      <c r="L228" s="10" t="s">
        <v>5388</v>
      </c>
      <c r="M228" s="36">
        <v>45601</v>
      </c>
      <c r="N228" s="94"/>
    </row>
    <row r="229" spans="1:14" ht="14.25" customHeight="1" x14ac:dyDescent="0.25">
      <c r="A229" s="9">
        <v>84842000</v>
      </c>
      <c r="B229" s="10" t="s">
        <v>5385</v>
      </c>
      <c r="C229" s="11">
        <v>45316</v>
      </c>
      <c r="D229" s="12" t="s">
        <v>3751</v>
      </c>
      <c r="E229" s="10" t="s">
        <v>878</v>
      </c>
      <c r="F229" s="10" t="s">
        <v>875</v>
      </c>
      <c r="G229" s="13">
        <v>13.46</v>
      </c>
      <c r="H229" s="10" t="s">
        <v>30</v>
      </c>
      <c r="I229" s="39">
        <v>6486.66</v>
      </c>
      <c r="J229" s="20">
        <v>4.9192</v>
      </c>
      <c r="K229" s="23">
        <v>1318.64</v>
      </c>
      <c r="L229" s="10" t="s">
        <v>5386</v>
      </c>
      <c r="M229" s="36">
        <v>45551</v>
      </c>
      <c r="N229" s="94"/>
    </row>
    <row r="230" spans="1:14" ht="14.25" customHeight="1" x14ac:dyDescent="0.25">
      <c r="A230" s="9">
        <v>73079900</v>
      </c>
      <c r="B230" s="10" t="s">
        <v>5384</v>
      </c>
      <c r="C230" s="11">
        <v>45316</v>
      </c>
      <c r="D230" s="12" t="s">
        <v>1167</v>
      </c>
      <c r="E230" s="10" t="s">
        <v>878</v>
      </c>
      <c r="F230" s="10" t="s">
        <v>875</v>
      </c>
      <c r="G230" s="13">
        <v>7.8</v>
      </c>
      <c r="H230" s="10" t="s">
        <v>30</v>
      </c>
      <c r="I230" s="39">
        <v>7864.6</v>
      </c>
      <c r="J230" s="20">
        <v>4.9192</v>
      </c>
      <c r="K230" s="23">
        <v>1598.76</v>
      </c>
      <c r="L230" s="10" t="s">
        <v>24</v>
      </c>
      <c r="M230" s="36">
        <v>45551</v>
      </c>
      <c r="N230" s="94"/>
    </row>
    <row r="231" spans="1:14" ht="14.25" customHeight="1" x14ac:dyDescent="0.25">
      <c r="A231" s="9">
        <v>75089090</v>
      </c>
      <c r="B231" s="10" t="s">
        <v>5383</v>
      </c>
      <c r="C231" s="11">
        <v>45316</v>
      </c>
      <c r="D231" s="12" t="s">
        <v>1167</v>
      </c>
      <c r="E231" s="10" t="s">
        <v>878</v>
      </c>
      <c r="F231" s="10" t="s">
        <v>875</v>
      </c>
      <c r="G231" s="13">
        <v>0.86</v>
      </c>
      <c r="H231" s="10" t="s">
        <v>30</v>
      </c>
      <c r="I231" s="39">
        <v>1813.54</v>
      </c>
      <c r="J231" s="20">
        <v>4.9192</v>
      </c>
      <c r="K231" s="23">
        <v>368.67</v>
      </c>
      <c r="L231" s="10">
        <v>1</v>
      </c>
      <c r="M231" s="36">
        <v>45614</v>
      </c>
      <c r="N231" s="94"/>
    </row>
    <row r="232" spans="1:14" ht="14.25" customHeight="1" x14ac:dyDescent="0.25">
      <c r="A232" s="9">
        <v>84842000</v>
      </c>
      <c r="B232" s="10" t="s">
        <v>5382</v>
      </c>
      <c r="C232" s="11">
        <v>45316</v>
      </c>
      <c r="D232" s="12" t="s">
        <v>3751</v>
      </c>
      <c r="E232" s="10" t="s">
        <v>878</v>
      </c>
      <c r="F232" s="10" t="s">
        <v>875</v>
      </c>
      <c r="G232" s="13">
        <v>9.93</v>
      </c>
      <c r="H232" s="10" t="s">
        <v>30</v>
      </c>
      <c r="I232" s="39">
        <v>2377.46</v>
      </c>
      <c r="J232" s="20">
        <v>4.9192</v>
      </c>
      <c r="K232" s="23">
        <v>483.3</v>
      </c>
      <c r="L232" s="10" t="s">
        <v>5378</v>
      </c>
      <c r="M232" s="36">
        <v>45615</v>
      </c>
      <c r="N232" s="94"/>
    </row>
    <row r="233" spans="1:14" ht="14.25" customHeight="1" x14ac:dyDescent="0.25">
      <c r="A233" s="9">
        <v>73079900</v>
      </c>
      <c r="B233" s="10" t="s">
        <v>5381</v>
      </c>
      <c r="C233" s="11">
        <v>45316</v>
      </c>
      <c r="D233" s="12" t="s">
        <v>1167</v>
      </c>
      <c r="E233" s="10" t="s">
        <v>878</v>
      </c>
      <c r="F233" s="10" t="s">
        <v>875</v>
      </c>
      <c r="G233" s="13">
        <v>0.4</v>
      </c>
      <c r="H233" s="10" t="s">
        <v>30</v>
      </c>
      <c r="I233" s="39">
        <v>139.47</v>
      </c>
      <c r="J233" s="20">
        <v>4.9192</v>
      </c>
      <c r="K233" s="23">
        <v>28.35</v>
      </c>
      <c r="L233" s="10">
        <v>1</v>
      </c>
      <c r="M233" s="36">
        <v>45551</v>
      </c>
      <c r="N233" s="94"/>
    </row>
    <row r="234" spans="1:14" ht="14.25" customHeight="1" x14ac:dyDescent="0.25">
      <c r="A234" s="9">
        <v>75089090</v>
      </c>
      <c r="B234" s="10" t="s">
        <v>5380</v>
      </c>
      <c r="C234" s="11">
        <v>45308</v>
      </c>
      <c r="D234" s="12" t="s">
        <v>1167</v>
      </c>
      <c r="E234" s="10" t="s">
        <v>878</v>
      </c>
      <c r="F234" s="10" t="s">
        <v>875</v>
      </c>
      <c r="G234" s="81">
        <v>0.33500000000000002</v>
      </c>
      <c r="H234" s="10" t="s">
        <v>30</v>
      </c>
      <c r="I234" s="39">
        <v>339.28</v>
      </c>
      <c r="J234" s="20">
        <v>4.9038000000000004</v>
      </c>
      <c r="K234" s="23">
        <v>69.19</v>
      </c>
      <c r="L234" s="10">
        <v>2</v>
      </c>
      <c r="M234" s="36">
        <v>45609</v>
      </c>
      <c r="N234" s="94"/>
    </row>
    <row r="235" spans="1:14" ht="14.25" customHeight="1" x14ac:dyDescent="0.25">
      <c r="A235" s="9">
        <v>73079900</v>
      </c>
      <c r="B235" s="10" t="s">
        <v>5379</v>
      </c>
      <c r="C235" s="11">
        <v>45308</v>
      </c>
      <c r="D235" s="12" t="s">
        <v>1167</v>
      </c>
      <c r="E235" s="10" t="s">
        <v>878</v>
      </c>
      <c r="F235" s="10" t="s">
        <v>875</v>
      </c>
      <c r="G235" s="81">
        <v>0.33500000000000002</v>
      </c>
      <c r="H235" s="10" t="s">
        <v>30</v>
      </c>
      <c r="I235" s="39">
        <v>90.66</v>
      </c>
      <c r="J235" s="20">
        <v>4.9038000000000004</v>
      </c>
      <c r="K235" s="23">
        <v>18.489999999999998</v>
      </c>
      <c r="L235" s="10">
        <v>1</v>
      </c>
      <c r="M235" s="36">
        <v>45609</v>
      </c>
      <c r="N235" s="94"/>
    </row>
    <row r="236" spans="1:14" ht="14.25" customHeight="1" x14ac:dyDescent="0.25">
      <c r="A236" s="9">
        <v>84842000</v>
      </c>
      <c r="B236" s="10" t="s">
        <v>5377</v>
      </c>
      <c r="C236" s="11">
        <v>45308</v>
      </c>
      <c r="D236" s="12" t="s">
        <v>3751</v>
      </c>
      <c r="E236" s="10" t="s">
        <v>878</v>
      </c>
      <c r="F236" s="10" t="s">
        <v>875</v>
      </c>
      <c r="G236" s="13">
        <v>26.66</v>
      </c>
      <c r="H236" s="10" t="s">
        <v>30</v>
      </c>
      <c r="I236" s="39">
        <v>8244.0499999999993</v>
      </c>
      <c r="J236" s="20">
        <v>4.9038000000000004</v>
      </c>
      <c r="K236" s="23">
        <v>1681.16</v>
      </c>
      <c r="L236" s="10" t="s">
        <v>5378</v>
      </c>
      <c r="M236" s="36">
        <v>45551</v>
      </c>
      <c r="N236" s="94"/>
    </row>
    <row r="237" spans="1:14" ht="14.25" customHeight="1" x14ac:dyDescent="0.25">
      <c r="A237" s="9">
        <v>84842000</v>
      </c>
      <c r="B237" s="10" t="s">
        <v>5376</v>
      </c>
      <c r="C237" s="11">
        <v>45302</v>
      </c>
      <c r="D237" s="12" t="s">
        <v>3751</v>
      </c>
      <c r="E237" s="10" t="s">
        <v>878</v>
      </c>
      <c r="F237" s="10" t="s">
        <v>875</v>
      </c>
      <c r="G237" s="13">
        <v>3.97</v>
      </c>
      <c r="H237" s="10" t="s">
        <v>30</v>
      </c>
      <c r="I237" s="39">
        <v>1685.78</v>
      </c>
      <c r="J237" s="20">
        <v>4.8901000000000003</v>
      </c>
      <c r="K237" s="23">
        <v>344.73</v>
      </c>
      <c r="L237" s="10" t="s">
        <v>3526</v>
      </c>
      <c r="M237" s="36">
        <v>45551</v>
      </c>
      <c r="N237" s="94"/>
    </row>
    <row r="238" spans="1:14" ht="14.25" customHeight="1" x14ac:dyDescent="0.25">
      <c r="A238" s="9">
        <v>39174090</v>
      </c>
      <c r="B238" s="10" t="s">
        <v>5375</v>
      </c>
      <c r="C238" s="11">
        <v>45302</v>
      </c>
      <c r="D238" s="12" t="s">
        <v>877</v>
      </c>
      <c r="E238" s="10" t="s">
        <v>878</v>
      </c>
      <c r="F238" s="10" t="s">
        <v>875</v>
      </c>
      <c r="G238" s="13">
        <v>13.98</v>
      </c>
      <c r="H238" s="10" t="s">
        <v>30</v>
      </c>
      <c r="I238" s="39">
        <v>18887.34</v>
      </c>
      <c r="J238" s="20">
        <v>4.8901000000000003</v>
      </c>
      <c r="K238" s="23">
        <v>3862.36</v>
      </c>
      <c r="L238" s="10" t="s">
        <v>3415</v>
      </c>
      <c r="M238" s="36">
        <v>45548</v>
      </c>
      <c r="N238" s="94"/>
    </row>
    <row r="239" spans="1:14" ht="14.25" customHeight="1" x14ac:dyDescent="0.25">
      <c r="A239" s="9">
        <v>39174090</v>
      </c>
      <c r="B239" s="10" t="s">
        <v>5374</v>
      </c>
      <c r="C239" s="11">
        <v>45302</v>
      </c>
      <c r="D239" s="12" t="s">
        <v>877</v>
      </c>
      <c r="E239" s="10" t="s">
        <v>878</v>
      </c>
      <c r="F239" s="10" t="s">
        <v>875</v>
      </c>
      <c r="G239" s="81">
        <v>0.11666666666666665</v>
      </c>
      <c r="H239" s="10" t="s">
        <v>30</v>
      </c>
      <c r="I239" s="39">
        <v>273.77999999999997</v>
      </c>
      <c r="J239" s="20">
        <v>4.8901000000000003</v>
      </c>
      <c r="K239" s="23">
        <v>55.99</v>
      </c>
      <c r="L239" s="10">
        <v>1</v>
      </c>
      <c r="M239" s="36">
        <v>45601</v>
      </c>
      <c r="N239" s="94"/>
    </row>
    <row r="240" spans="1:14" ht="14.25" customHeight="1" x14ac:dyDescent="0.25">
      <c r="A240" s="9">
        <v>40169300</v>
      </c>
      <c r="B240" s="10" t="s">
        <v>5373</v>
      </c>
      <c r="C240" s="11">
        <v>45302</v>
      </c>
      <c r="D240" s="12" t="s">
        <v>877</v>
      </c>
      <c r="E240" s="10" t="s">
        <v>878</v>
      </c>
      <c r="F240" s="10" t="s">
        <v>875</v>
      </c>
      <c r="G240" s="81">
        <v>0.23333333333333331</v>
      </c>
      <c r="H240" s="10" t="s">
        <v>30</v>
      </c>
      <c r="I240" s="39">
        <v>43.7</v>
      </c>
      <c r="J240" s="20">
        <v>4.8901000000000003</v>
      </c>
      <c r="K240" s="23">
        <v>8.94</v>
      </c>
      <c r="L240" s="10" t="s">
        <v>545</v>
      </c>
      <c r="M240" s="36">
        <v>45602</v>
      </c>
      <c r="N240" s="94"/>
    </row>
    <row r="241" spans="1:14" ht="14.25" customHeight="1" x14ac:dyDescent="0.25">
      <c r="A241" s="9">
        <v>39174090</v>
      </c>
      <c r="B241" s="10" t="s">
        <v>5372</v>
      </c>
      <c r="C241" s="11">
        <v>45302</v>
      </c>
      <c r="D241" s="12" t="s">
        <v>877</v>
      </c>
      <c r="E241" s="10" t="s">
        <v>878</v>
      </c>
      <c r="F241" s="10" t="s">
        <v>875</v>
      </c>
      <c r="G241" s="81">
        <v>0.44</v>
      </c>
      <c r="H241" s="10" t="s">
        <v>30</v>
      </c>
      <c r="I241" s="39">
        <v>1095.1199999999999</v>
      </c>
      <c r="J241" s="20">
        <v>4.8901000000000003</v>
      </c>
      <c r="K241" s="23">
        <v>223.95</v>
      </c>
      <c r="L241" s="10">
        <v>2</v>
      </c>
      <c r="M241" s="36">
        <v>45601</v>
      </c>
      <c r="N241" s="94"/>
    </row>
    <row r="242" spans="1:14" ht="14.25" customHeight="1" x14ac:dyDescent="0.25">
      <c r="A242" s="9">
        <v>40169300</v>
      </c>
      <c r="B242" s="10" t="s">
        <v>5371</v>
      </c>
      <c r="C242" s="11">
        <v>45302</v>
      </c>
      <c r="D242" s="12" t="s">
        <v>877</v>
      </c>
      <c r="E242" s="10" t="s">
        <v>878</v>
      </c>
      <c r="F242" s="10" t="s">
        <v>875</v>
      </c>
      <c r="G242" s="81">
        <v>0.88</v>
      </c>
      <c r="H242" s="10" t="s">
        <v>30</v>
      </c>
      <c r="I242" s="39">
        <v>152.97</v>
      </c>
      <c r="J242" s="20">
        <v>4.8901000000000003</v>
      </c>
      <c r="K242" s="23">
        <v>31.28</v>
      </c>
      <c r="L242" s="10" t="s">
        <v>81</v>
      </c>
      <c r="M242" s="36">
        <v>45602</v>
      </c>
      <c r="N242" s="94"/>
    </row>
    <row r="243" spans="1:14" ht="14.25" customHeight="1" x14ac:dyDescent="0.25">
      <c r="A243" s="9">
        <v>84842000</v>
      </c>
      <c r="B243" s="10" t="s">
        <v>5370</v>
      </c>
      <c r="C243" s="11">
        <v>45299</v>
      </c>
      <c r="D243" s="12" t="s">
        <v>3751</v>
      </c>
      <c r="E243" s="10" t="s">
        <v>878</v>
      </c>
      <c r="F243" s="10" t="s">
        <v>875</v>
      </c>
      <c r="G243" s="13">
        <v>3.66</v>
      </c>
      <c r="H243" s="10" t="s">
        <v>30</v>
      </c>
      <c r="I243" s="39">
        <v>1518.88</v>
      </c>
      <c r="J243" s="20">
        <v>4.8898999999999999</v>
      </c>
      <c r="K243" s="23">
        <v>310.62</v>
      </c>
      <c r="L243" s="10" t="s">
        <v>3415</v>
      </c>
      <c r="M243" s="36">
        <v>45551</v>
      </c>
      <c r="N243" s="94"/>
    </row>
    <row r="244" spans="1:14" ht="14.25" customHeight="1" x14ac:dyDescent="0.25">
      <c r="A244" s="9">
        <v>73079900</v>
      </c>
      <c r="B244" s="10" t="s">
        <v>5369</v>
      </c>
      <c r="C244" s="11">
        <v>45288</v>
      </c>
      <c r="D244" s="12" t="s">
        <v>1167</v>
      </c>
      <c r="E244" s="10" t="s">
        <v>878</v>
      </c>
      <c r="F244" s="10" t="s">
        <v>875</v>
      </c>
      <c r="G244" s="13">
        <v>18.46</v>
      </c>
      <c r="H244" s="10" t="s">
        <v>30</v>
      </c>
      <c r="I244" s="39">
        <v>4501.67</v>
      </c>
      <c r="J244" s="20">
        <v>4.8305999999999996</v>
      </c>
      <c r="K244" s="23">
        <v>931.91</v>
      </c>
      <c r="L244" s="10" t="s">
        <v>3455</v>
      </c>
      <c r="M244" s="36">
        <v>45551</v>
      </c>
      <c r="N244" s="94"/>
    </row>
    <row r="245" spans="1:14" ht="14.25" customHeight="1" x14ac:dyDescent="0.25">
      <c r="A245" s="9">
        <v>40169300</v>
      </c>
      <c r="B245" s="10" t="s">
        <v>5368</v>
      </c>
      <c r="C245" s="11">
        <v>45275</v>
      </c>
      <c r="D245" s="12" t="s">
        <v>877</v>
      </c>
      <c r="E245" s="10" t="s">
        <v>878</v>
      </c>
      <c r="F245" s="10" t="s">
        <v>875</v>
      </c>
      <c r="G245" s="13">
        <v>14.62</v>
      </c>
      <c r="H245" s="10" t="s">
        <v>30</v>
      </c>
      <c r="I245" s="39">
        <v>4592.6099999999997</v>
      </c>
      <c r="J245" s="20">
        <v>4.8912000000000004</v>
      </c>
      <c r="K245" s="23">
        <v>938.95</v>
      </c>
      <c r="L245" s="10" t="s">
        <v>5364</v>
      </c>
      <c r="M245" s="36">
        <v>45548</v>
      </c>
      <c r="N245" s="94"/>
    </row>
    <row r="246" spans="1:14" ht="14.25" customHeight="1" x14ac:dyDescent="0.25">
      <c r="A246" s="9">
        <v>40169300</v>
      </c>
      <c r="B246" s="10" t="s">
        <v>5367</v>
      </c>
      <c r="C246" s="11">
        <v>45275</v>
      </c>
      <c r="D246" s="12" t="s">
        <v>877</v>
      </c>
      <c r="E246" s="10" t="s">
        <v>878</v>
      </c>
      <c r="F246" s="10" t="s">
        <v>875</v>
      </c>
      <c r="G246" s="81">
        <v>0.9157142857142857</v>
      </c>
      <c r="H246" s="10" t="s">
        <v>30</v>
      </c>
      <c r="I246" s="39">
        <v>420.69</v>
      </c>
      <c r="J246" s="20">
        <v>4.8912000000000004</v>
      </c>
      <c r="K246" s="23">
        <v>86.01</v>
      </c>
      <c r="L246" s="10">
        <v>1</v>
      </c>
      <c r="M246" s="36">
        <v>45602</v>
      </c>
      <c r="N246" s="94"/>
    </row>
    <row r="247" spans="1:14" ht="14.25" customHeight="1" x14ac:dyDescent="0.25">
      <c r="A247" s="9">
        <v>39174090</v>
      </c>
      <c r="B247" s="10" t="s">
        <v>5365</v>
      </c>
      <c r="C247" s="11">
        <v>45275</v>
      </c>
      <c r="D247" s="12" t="s">
        <v>877</v>
      </c>
      <c r="E247" s="10" t="s">
        <v>878</v>
      </c>
      <c r="F247" s="10" t="s">
        <v>875</v>
      </c>
      <c r="G247" s="81">
        <v>5.4942857142857147</v>
      </c>
      <c r="H247" s="10" t="s">
        <v>30</v>
      </c>
      <c r="I247" s="39">
        <v>8450.15</v>
      </c>
      <c r="J247" s="20">
        <v>4.8912000000000004</v>
      </c>
      <c r="K247" s="23">
        <v>1727.62</v>
      </c>
      <c r="L247" s="10" t="s">
        <v>5366</v>
      </c>
      <c r="M247" s="36">
        <v>45601</v>
      </c>
      <c r="N247" s="94"/>
    </row>
    <row r="248" spans="1:14" ht="14.25" customHeight="1" x14ac:dyDescent="0.25">
      <c r="A248" s="9">
        <v>40169300</v>
      </c>
      <c r="B248" s="10" t="s">
        <v>5363</v>
      </c>
      <c r="C248" s="11">
        <v>45275</v>
      </c>
      <c r="D248" s="12" t="s">
        <v>877</v>
      </c>
      <c r="E248" s="10" t="s">
        <v>878</v>
      </c>
      <c r="F248" s="10" t="s">
        <v>875</v>
      </c>
      <c r="G248" s="13">
        <v>26.36</v>
      </c>
      <c r="H248" s="10" t="s">
        <v>30</v>
      </c>
      <c r="I248" s="39">
        <v>7853.68</v>
      </c>
      <c r="J248" s="20">
        <v>4.8912000000000004</v>
      </c>
      <c r="K248" s="23">
        <v>1605.68</v>
      </c>
      <c r="L248" s="10" t="s">
        <v>5364</v>
      </c>
      <c r="M248" s="36">
        <v>45548</v>
      </c>
      <c r="N248" s="94"/>
    </row>
    <row r="249" spans="1:14" ht="14.25" customHeight="1" x14ac:dyDescent="0.25">
      <c r="A249" s="9">
        <v>73079900</v>
      </c>
      <c r="B249" s="10" t="s">
        <v>5362</v>
      </c>
      <c r="C249" s="11">
        <v>45271</v>
      </c>
      <c r="D249" s="12" t="s">
        <v>1167</v>
      </c>
      <c r="E249" s="10" t="s">
        <v>878</v>
      </c>
      <c r="F249" s="10" t="s">
        <v>875</v>
      </c>
      <c r="G249" s="13">
        <v>6.02</v>
      </c>
      <c r="H249" s="10" t="s">
        <v>30</v>
      </c>
      <c r="I249" s="39">
        <v>6888.14</v>
      </c>
      <c r="J249" s="20">
        <v>4.9157999999999999</v>
      </c>
      <c r="K249" s="23">
        <v>1401.22</v>
      </c>
      <c r="L249" s="10">
        <v>1</v>
      </c>
      <c r="M249" s="36">
        <v>45551</v>
      </c>
      <c r="N249" s="94"/>
    </row>
    <row r="250" spans="1:14" ht="14.25" customHeight="1" x14ac:dyDescent="0.25">
      <c r="A250" s="9">
        <v>73079900</v>
      </c>
      <c r="B250" s="10" t="s">
        <v>5361</v>
      </c>
      <c r="C250" s="11">
        <v>45271</v>
      </c>
      <c r="D250" s="12" t="s">
        <v>1167</v>
      </c>
      <c r="E250" s="10" t="s">
        <v>878</v>
      </c>
      <c r="F250" s="10" t="s">
        <v>875</v>
      </c>
      <c r="G250" s="13">
        <v>1.1399999999999999</v>
      </c>
      <c r="H250" s="10" t="s">
        <v>30</v>
      </c>
      <c r="I250" s="39">
        <v>1367.4</v>
      </c>
      <c r="J250" s="20">
        <v>4.9157999999999999</v>
      </c>
      <c r="K250" s="23">
        <v>278.16000000000003</v>
      </c>
      <c r="L250" s="10">
        <v>1</v>
      </c>
      <c r="M250" s="36">
        <v>45551</v>
      </c>
      <c r="N250" s="94"/>
    </row>
    <row r="251" spans="1:14" ht="14.25" customHeight="1" x14ac:dyDescent="0.25">
      <c r="A251" s="9">
        <v>73079900</v>
      </c>
      <c r="B251" s="10" t="s">
        <v>5360</v>
      </c>
      <c r="C251" s="11">
        <v>45271</v>
      </c>
      <c r="D251" s="12" t="s">
        <v>1167</v>
      </c>
      <c r="E251" s="10" t="s">
        <v>878</v>
      </c>
      <c r="F251" s="10" t="s">
        <v>875</v>
      </c>
      <c r="G251" s="13">
        <v>7.8</v>
      </c>
      <c r="H251" s="10" t="s">
        <v>30</v>
      </c>
      <c r="I251" s="39">
        <v>10262.200000000001</v>
      </c>
      <c r="J251" s="20">
        <v>4.9157999999999999</v>
      </c>
      <c r="K251" s="23">
        <v>2087.6</v>
      </c>
      <c r="L251" s="10">
        <v>1</v>
      </c>
      <c r="M251" s="36">
        <v>45551</v>
      </c>
      <c r="N251" s="94"/>
    </row>
    <row r="252" spans="1:14" ht="14.25" customHeight="1" x14ac:dyDescent="0.25">
      <c r="A252" s="9">
        <v>73079900</v>
      </c>
      <c r="B252" s="10" t="s">
        <v>5359</v>
      </c>
      <c r="C252" s="11">
        <v>45258</v>
      </c>
      <c r="D252" s="12" t="s">
        <v>1167</v>
      </c>
      <c r="E252" s="10" t="s">
        <v>878</v>
      </c>
      <c r="F252" s="10" t="s">
        <v>875</v>
      </c>
      <c r="G252" s="13">
        <v>1.65</v>
      </c>
      <c r="H252" s="10" t="s">
        <v>30</v>
      </c>
      <c r="I252" s="39">
        <v>2170.85</v>
      </c>
      <c r="J252" s="20">
        <v>4.8951000000000002</v>
      </c>
      <c r="K252" s="23">
        <v>443.47</v>
      </c>
      <c r="L252" s="10">
        <v>1</v>
      </c>
      <c r="M252" s="36">
        <v>45615</v>
      </c>
      <c r="N252" s="94"/>
    </row>
    <row r="253" spans="1:14" ht="14.25" customHeight="1" x14ac:dyDescent="0.25">
      <c r="A253" s="9">
        <v>73079900</v>
      </c>
      <c r="B253" s="10" t="s">
        <v>5358</v>
      </c>
      <c r="C253" s="11">
        <v>45258</v>
      </c>
      <c r="D253" s="12" t="s">
        <v>5343</v>
      </c>
      <c r="E253" s="10" t="s">
        <v>878</v>
      </c>
      <c r="F253" s="10" t="s">
        <v>875</v>
      </c>
      <c r="G253" s="13">
        <v>132.29</v>
      </c>
      <c r="H253" s="10" t="s">
        <v>30</v>
      </c>
      <c r="I253" s="39">
        <v>51357.03</v>
      </c>
      <c r="J253" s="20">
        <v>4.8951000000000002</v>
      </c>
      <c r="K253" s="23">
        <v>10491.52</v>
      </c>
      <c r="L253" s="10" t="s">
        <v>3455</v>
      </c>
      <c r="M253" s="36">
        <v>45547</v>
      </c>
      <c r="N253" s="94"/>
    </row>
    <row r="254" spans="1:14" ht="14.25" customHeight="1" x14ac:dyDescent="0.25">
      <c r="A254" s="9">
        <v>68159990</v>
      </c>
      <c r="B254" s="10" t="s">
        <v>5356</v>
      </c>
      <c r="C254" s="11">
        <v>45258</v>
      </c>
      <c r="D254" s="12" t="s">
        <v>877</v>
      </c>
      <c r="E254" s="10" t="s">
        <v>878</v>
      </c>
      <c r="F254" s="10" t="s">
        <v>875</v>
      </c>
      <c r="G254" s="81">
        <v>19.370999999999999</v>
      </c>
      <c r="H254" s="10" t="s">
        <v>30</v>
      </c>
      <c r="I254" s="39">
        <v>467.46</v>
      </c>
      <c r="J254" s="20">
        <v>4.8951000000000002</v>
      </c>
      <c r="K254" s="23">
        <v>95.5</v>
      </c>
      <c r="L254" s="10" t="s">
        <v>5357</v>
      </c>
      <c r="M254" s="36">
        <v>45602</v>
      </c>
      <c r="N254" s="94"/>
    </row>
    <row r="255" spans="1:14" ht="14.25" customHeight="1" x14ac:dyDescent="0.25">
      <c r="A255" s="9">
        <v>39174090</v>
      </c>
      <c r="B255" s="10" t="s">
        <v>5354</v>
      </c>
      <c r="C255" s="11">
        <v>45258</v>
      </c>
      <c r="D255" s="12" t="s">
        <v>877</v>
      </c>
      <c r="E255" s="10" t="s">
        <v>878</v>
      </c>
      <c r="F255" s="10" t="s">
        <v>875</v>
      </c>
      <c r="G255" s="81">
        <v>68.679000000000002</v>
      </c>
      <c r="H255" s="10" t="s">
        <v>30</v>
      </c>
      <c r="I255" s="39">
        <v>115367.48</v>
      </c>
      <c r="J255" s="20">
        <v>4.8951000000000002</v>
      </c>
      <c r="K255" s="23">
        <v>23567.95</v>
      </c>
      <c r="L255" s="10" t="s">
        <v>5355</v>
      </c>
      <c r="M255" s="36">
        <v>45601</v>
      </c>
      <c r="N255" s="94"/>
    </row>
    <row r="256" spans="1:14" ht="14.25" customHeight="1" x14ac:dyDescent="0.25">
      <c r="A256" s="9">
        <v>84842000</v>
      </c>
      <c r="B256" s="10" t="s">
        <v>5353</v>
      </c>
      <c r="C256" s="11">
        <v>45246</v>
      </c>
      <c r="D256" s="12" t="s">
        <v>889</v>
      </c>
      <c r="E256" s="10" t="s">
        <v>878</v>
      </c>
      <c r="F256" s="10" t="s">
        <v>875</v>
      </c>
      <c r="G256" s="13">
        <v>92.82</v>
      </c>
      <c r="H256" s="10" t="s">
        <v>30</v>
      </c>
      <c r="I256" s="39">
        <v>57465.59</v>
      </c>
      <c r="J256" s="20">
        <v>4.8681999999999999</v>
      </c>
      <c r="K256" s="23">
        <v>11804.28</v>
      </c>
      <c r="L256" s="10" t="s">
        <v>375</v>
      </c>
      <c r="M256" s="36">
        <v>45551</v>
      </c>
      <c r="N256" s="94"/>
    </row>
    <row r="257" spans="1:14" ht="14.25" customHeight="1" x14ac:dyDescent="0.25">
      <c r="A257" s="9">
        <v>84842000</v>
      </c>
      <c r="B257" s="10" t="s">
        <v>5352</v>
      </c>
      <c r="C257" s="11">
        <v>45246</v>
      </c>
      <c r="D257" s="12" t="s">
        <v>889</v>
      </c>
      <c r="E257" s="10" t="s">
        <v>878</v>
      </c>
      <c r="F257" s="10" t="s">
        <v>875</v>
      </c>
      <c r="G257" s="13">
        <v>124.01</v>
      </c>
      <c r="H257" s="10" t="s">
        <v>30</v>
      </c>
      <c r="I257" s="39">
        <v>56849.91</v>
      </c>
      <c r="J257" s="20">
        <v>4.8681999999999999</v>
      </c>
      <c r="K257" s="23">
        <v>11677.81</v>
      </c>
      <c r="L257" s="10" t="s">
        <v>1069</v>
      </c>
      <c r="M257" s="36">
        <v>45551</v>
      </c>
      <c r="N257" s="94"/>
    </row>
    <row r="258" spans="1:14" ht="14.25" customHeight="1" x14ac:dyDescent="0.25">
      <c r="A258" s="9">
        <v>84842000</v>
      </c>
      <c r="B258" s="10" t="s">
        <v>5351</v>
      </c>
      <c r="C258" s="11">
        <v>45246</v>
      </c>
      <c r="D258" s="12" t="s">
        <v>889</v>
      </c>
      <c r="E258" s="10" t="s">
        <v>878</v>
      </c>
      <c r="F258" s="10" t="s">
        <v>875</v>
      </c>
      <c r="G258" s="13">
        <v>179.37</v>
      </c>
      <c r="H258" s="10" t="s">
        <v>30</v>
      </c>
      <c r="I258" s="39">
        <v>59846.400000000001</v>
      </c>
      <c r="J258" s="20">
        <v>4.8681999999999999</v>
      </c>
      <c r="K258" s="23">
        <v>12293.33</v>
      </c>
      <c r="L258" s="10" t="s">
        <v>279</v>
      </c>
      <c r="M258" s="36">
        <v>45551</v>
      </c>
      <c r="N258" s="94"/>
    </row>
    <row r="259" spans="1:14" ht="14.25" customHeight="1" x14ac:dyDescent="0.25">
      <c r="A259" s="9">
        <v>84842000</v>
      </c>
      <c r="B259" s="10" t="s">
        <v>5350</v>
      </c>
      <c r="C259" s="11">
        <v>45246</v>
      </c>
      <c r="D259" s="12" t="s">
        <v>889</v>
      </c>
      <c r="E259" s="10" t="s">
        <v>878</v>
      </c>
      <c r="F259" s="10" t="s">
        <v>875</v>
      </c>
      <c r="G259" s="13">
        <v>268.3</v>
      </c>
      <c r="H259" s="10" t="s">
        <v>30</v>
      </c>
      <c r="I259" s="39">
        <v>89540.31</v>
      </c>
      <c r="J259" s="20">
        <v>4.8681999999999999</v>
      </c>
      <c r="K259" s="23">
        <v>18392.900000000001</v>
      </c>
      <c r="L259" s="10" t="s">
        <v>472</v>
      </c>
      <c r="M259" s="36">
        <v>45551</v>
      </c>
      <c r="N259" s="94"/>
    </row>
    <row r="260" spans="1:14" ht="14.25" customHeight="1" x14ac:dyDescent="0.25">
      <c r="A260" s="9">
        <v>75089090</v>
      </c>
      <c r="B260" s="10" t="s">
        <v>5349</v>
      </c>
      <c r="C260" s="11">
        <v>45246</v>
      </c>
      <c r="D260" s="12" t="s">
        <v>5343</v>
      </c>
      <c r="E260" s="10" t="s">
        <v>878</v>
      </c>
      <c r="F260" s="10" t="s">
        <v>875</v>
      </c>
      <c r="G260" s="81">
        <v>3.32</v>
      </c>
      <c r="H260" s="10" t="s">
        <v>30</v>
      </c>
      <c r="I260" s="39">
        <v>2127.88</v>
      </c>
      <c r="J260" s="20">
        <v>4.8681999999999999</v>
      </c>
      <c r="K260" s="23">
        <v>437.1</v>
      </c>
      <c r="L260" s="10">
        <v>2</v>
      </c>
      <c r="M260" s="36">
        <v>45609</v>
      </c>
      <c r="N260" s="94"/>
    </row>
    <row r="261" spans="1:14" ht="14.25" customHeight="1" x14ac:dyDescent="0.25">
      <c r="A261" s="9">
        <v>73079900</v>
      </c>
      <c r="B261" s="10" t="s">
        <v>5348</v>
      </c>
      <c r="C261" s="11">
        <v>45246</v>
      </c>
      <c r="D261" s="12" t="s">
        <v>5343</v>
      </c>
      <c r="E261" s="10" t="s">
        <v>878</v>
      </c>
      <c r="F261" s="10" t="s">
        <v>875</v>
      </c>
      <c r="G261" s="81">
        <v>3.32</v>
      </c>
      <c r="H261" s="10" t="s">
        <v>30</v>
      </c>
      <c r="I261" s="39">
        <v>906.6</v>
      </c>
      <c r="J261" s="20">
        <v>4.8681999999999999</v>
      </c>
      <c r="K261" s="23">
        <v>186.23</v>
      </c>
      <c r="L261" s="10">
        <v>1</v>
      </c>
      <c r="M261" s="36">
        <v>45609</v>
      </c>
      <c r="N261" s="94"/>
    </row>
    <row r="262" spans="1:14" ht="14.25" customHeight="1" x14ac:dyDescent="0.25">
      <c r="A262" s="9">
        <v>73079900</v>
      </c>
      <c r="B262" s="10" t="s">
        <v>5347</v>
      </c>
      <c r="C262" s="11">
        <v>45246</v>
      </c>
      <c r="D262" s="12" t="s">
        <v>5343</v>
      </c>
      <c r="E262" s="10" t="s">
        <v>878</v>
      </c>
      <c r="F262" s="10" t="s">
        <v>875</v>
      </c>
      <c r="G262" s="13">
        <v>0.28000000000000003</v>
      </c>
      <c r="H262" s="10" t="s">
        <v>30</v>
      </c>
      <c r="I262" s="39">
        <v>189.85</v>
      </c>
      <c r="J262" s="20">
        <v>4.8681999999999999</v>
      </c>
      <c r="K262" s="23">
        <v>39</v>
      </c>
      <c r="L262" s="10">
        <v>1</v>
      </c>
      <c r="M262" s="36">
        <v>45551</v>
      </c>
      <c r="N262" s="94"/>
    </row>
    <row r="263" spans="1:14" ht="14.25" customHeight="1" x14ac:dyDescent="0.25">
      <c r="A263" s="9">
        <v>73079900</v>
      </c>
      <c r="B263" s="10" t="s">
        <v>5346</v>
      </c>
      <c r="C263" s="11">
        <v>45246</v>
      </c>
      <c r="D263" s="12" t="s">
        <v>5343</v>
      </c>
      <c r="E263" s="10" t="s">
        <v>878</v>
      </c>
      <c r="F263" s="10" t="s">
        <v>875</v>
      </c>
      <c r="G263" s="13">
        <v>6.32</v>
      </c>
      <c r="H263" s="10" t="s">
        <v>30</v>
      </c>
      <c r="I263" s="39">
        <v>1855.13</v>
      </c>
      <c r="J263" s="20">
        <v>4.8681999999999999</v>
      </c>
      <c r="K263" s="23">
        <v>381.07</v>
      </c>
      <c r="L263" s="10" t="s">
        <v>25</v>
      </c>
      <c r="M263" s="36">
        <v>45551</v>
      </c>
      <c r="N263" s="94"/>
    </row>
    <row r="264" spans="1:14" ht="14.25" customHeight="1" x14ac:dyDescent="0.25">
      <c r="A264" s="9">
        <v>84842000</v>
      </c>
      <c r="B264" s="10" t="s">
        <v>5345</v>
      </c>
      <c r="C264" s="11">
        <v>45226</v>
      </c>
      <c r="D264" s="12" t="s">
        <v>889</v>
      </c>
      <c r="E264" s="10" t="s">
        <v>878</v>
      </c>
      <c r="F264" s="10" t="s">
        <v>875</v>
      </c>
      <c r="G264" s="13">
        <v>176.89</v>
      </c>
      <c r="H264" s="10" t="s">
        <v>30</v>
      </c>
      <c r="I264" s="39">
        <v>45645.72</v>
      </c>
      <c r="J264" s="20">
        <v>5.0054999999999996</v>
      </c>
      <c r="K264" s="23">
        <v>9119.11</v>
      </c>
      <c r="L264" s="10" t="s">
        <v>85</v>
      </c>
      <c r="M264" s="36">
        <v>45551</v>
      </c>
      <c r="N264" s="94"/>
    </row>
    <row r="265" spans="1:14" ht="14.25" customHeight="1" x14ac:dyDescent="0.25">
      <c r="A265" s="9">
        <v>84842000</v>
      </c>
      <c r="B265" s="10" t="s">
        <v>5344</v>
      </c>
      <c r="C265" s="11">
        <v>45226</v>
      </c>
      <c r="D265" s="12" t="s">
        <v>889</v>
      </c>
      <c r="E265" s="10" t="s">
        <v>878</v>
      </c>
      <c r="F265" s="10" t="s">
        <v>875</v>
      </c>
      <c r="G265" s="13">
        <v>139.80000000000001</v>
      </c>
      <c r="H265" s="10" t="s">
        <v>30</v>
      </c>
      <c r="I265" s="39">
        <v>34781.19</v>
      </c>
      <c r="J265" s="20">
        <v>5.0054999999999996</v>
      </c>
      <c r="K265" s="23">
        <v>6948.59</v>
      </c>
      <c r="L265" s="10" t="s">
        <v>304</v>
      </c>
      <c r="M265" s="36">
        <v>45551</v>
      </c>
      <c r="N265" s="94"/>
    </row>
    <row r="266" spans="1:14" ht="14.25" customHeight="1" x14ac:dyDescent="0.25">
      <c r="A266" s="9">
        <v>73079900</v>
      </c>
      <c r="B266" s="10" t="s">
        <v>5342</v>
      </c>
      <c r="C266" s="11">
        <v>45226</v>
      </c>
      <c r="D266" s="12" t="s">
        <v>5343</v>
      </c>
      <c r="E266" s="10" t="s">
        <v>878</v>
      </c>
      <c r="F266" s="10" t="s">
        <v>875</v>
      </c>
      <c r="G266" s="13">
        <v>0.43</v>
      </c>
      <c r="H266" s="10" t="s">
        <v>30</v>
      </c>
      <c r="I266" s="39">
        <v>139.47</v>
      </c>
      <c r="J266" s="20">
        <v>5.0054999999999996</v>
      </c>
      <c r="K266" s="23">
        <v>27.86</v>
      </c>
      <c r="L266" s="10">
        <v>1</v>
      </c>
      <c r="M266" s="36">
        <v>45551</v>
      </c>
      <c r="N266" s="94"/>
    </row>
    <row r="267" spans="1:14" ht="14.25" customHeight="1" x14ac:dyDescent="0.25">
      <c r="A267" s="9">
        <v>73089090</v>
      </c>
      <c r="B267" s="10" t="s">
        <v>5341</v>
      </c>
      <c r="C267" s="11">
        <v>45510</v>
      </c>
      <c r="D267" s="12" t="s">
        <v>5321</v>
      </c>
      <c r="E267" s="10" t="s">
        <v>4764</v>
      </c>
      <c r="F267" s="10" t="s">
        <v>4765</v>
      </c>
      <c r="G267" s="13">
        <v>58.985999999999997</v>
      </c>
      <c r="H267" s="10" t="s">
        <v>30</v>
      </c>
      <c r="I267" s="39">
        <v>133537.5</v>
      </c>
      <c r="J267" s="20">
        <v>5.7645999999999997</v>
      </c>
      <c r="K267" s="23">
        <v>23165.09</v>
      </c>
      <c r="L267" s="10">
        <v>1</v>
      </c>
      <c r="M267" s="36">
        <v>45551</v>
      </c>
      <c r="N267" s="94"/>
    </row>
    <row r="268" spans="1:14" ht="14.25" customHeight="1" x14ac:dyDescent="0.25">
      <c r="A268" s="9">
        <v>73181500</v>
      </c>
      <c r="B268" s="10" t="s">
        <v>5340</v>
      </c>
      <c r="C268" s="11">
        <v>45471</v>
      </c>
      <c r="D268" s="12" t="s">
        <v>5321</v>
      </c>
      <c r="E268" s="10" t="s">
        <v>4764</v>
      </c>
      <c r="F268" s="10" t="s">
        <v>4765</v>
      </c>
      <c r="G268" s="81">
        <v>43.600499999999997</v>
      </c>
      <c r="H268" s="10" t="s">
        <v>30</v>
      </c>
      <c r="I268" s="39">
        <v>163212.5</v>
      </c>
      <c r="J268" s="20">
        <v>5.5228999999999999</v>
      </c>
      <c r="K268" s="23">
        <v>29551.96</v>
      </c>
      <c r="L268" s="10">
        <v>2</v>
      </c>
      <c r="M268" s="36">
        <v>45609</v>
      </c>
      <c r="N268" s="94"/>
    </row>
    <row r="269" spans="1:14" ht="14.25" customHeight="1" x14ac:dyDescent="0.25">
      <c r="A269" s="9">
        <v>73182400</v>
      </c>
      <c r="B269" s="10" t="s">
        <v>5338</v>
      </c>
      <c r="C269" s="11">
        <v>45471</v>
      </c>
      <c r="D269" s="12" t="s">
        <v>5339</v>
      </c>
      <c r="E269" s="10" t="s">
        <v>4764</v>
      </c>
      <c r="F269" s="10" t="s">
        <v>4765</v>
      </c>
      <c r="G269" s="81">
        <v>43.600499999999997</v>
      </c>
      <c r="H269" s="10" t="s">
        <v>30</v>
      </c>
      <c r="I269" s="39">
        <v>92079.17</v>
      </c>
      <c r="J269" s="20">
        <v>5.5228999999999999</v>
      </c>
      <c r="K269" s="23">
        <v>16672.25</v>
      </c>
      <c r="L269" s="10">
        <v>1</v>
      </c>
      <c r="M269" s="36">
        <v>45609</v>
      </c>
      <c r="N269" s="94"/>
    </row>
    <row r="270" spans="1:14" ht="14.25" customHeight="1" x14ac:dyDescent="0.25">
      <c r="A270" s="9">
        <v>39209990</v>
      </c>
      <c r="B270" s="10" t="s">
        <v>5334</v>
      </c>
      <c r="C270" s="11">
        <v>45481</v>
      </c>
      <c r="D270" s="12" t="s">
        <v>5335</v>
      </c>
      <c r="E270" s="10" t="s">
        <v>5337</v>
      </c>
      <c r="F270" s="10" t="s">
        <v>5336</v>
      </c>
      <c r="G270" s="13">
        <v>3052.6</v>
      </c>
      <c r="H270" s="10" t="s">
        <v>30</v>
      </c>
      <c r="I270" s="39">
        <v>273543.76</v>
      </c>
      <c r="J270" s="20">
        <v>5.4969999999999999</v>
      </c>
      <c r="K270" s="23">
        <v>49762.37</v>
      </c>
      <c r="L270" s="10">
        <v>1</v>
      </c>
      <c r="M270" s="36">
        <v>45548</v>
      </c>
      <c r="N270" s="94"/>
    </row>
    <row r="271" spans="1:14" ht="14.25" customHeight="1" x14ac:dyDescent="0.25">
      <c r="A271" s="9">
        <v>73181500</v>
      </c>
      <c r="B271" s="10" t="s">
        <v>5333</v>
      </c>
      <c r="C271" s="11">
        <v>45408</v>
      </c>
      <c r="D271" s="12" t="s">
        <v>5321</v>
      </c>
      <c r="E271" s="10" t="s">
        <v>4764</v>
      </c>
      <c r="F271" s="10" t="s">
        <v>4765</v>
      </c>
      <c r="G271" s="13">
        <v>27.896999999999998</v>
      </c>
      <c r="H271" s="10" t="s">
        <v>30</v>
      </c>
      <c r="I271" s="39">
        <v>80456.69</v>
      </c>
      <c r="J271" s="20">
        <v>5.1679000000000004</v>
      </c>
      <c r="K271" s="23">
        <v>15568.55</v>
      </c>
      <c r="L271" s="10" t="s">
        <v>24</v>
      </c>
      <c r="M271" s="36">
        <v>45551</v>
      </c>
      <c r="N271" s="94"/>
    </row>
    <row r="272" spans="1:14" ht="14.25" customHeight="1" x14ac:dyDescent="0.25">
      <c r="A272" s="9">
        <v>40169300</v>
      </c>
      <c r="B272" s="10" t="s">
        <v>5329</v>
      </c>
      <c r="C272" s="11">
        <v>45513</v>
      </c>
      <c r="D272" s="12" t="s">
        <v>5330</v>
      </c>
      <c r="E272" s="10" t="s">
        <v>5332</v>
      </c>
      <c r="F272" s="10" t="s">
        <v>5331</v>
      </c>
      <c r="G272" s="81">
        <v>884.88888888888891</v>
      </c>
      <c r="H272" s="10" t="s">
        <v>30</v>
      </c>
      <c r="I272" s="39">
        <v>13600</v>
      </c>
      <c r="J272" s="20">
        <v>5.6172000000000004</v>
      </c>
      <c r="K272" s="23">
        <v>2421.14</v>
      </c>
      <c r="L272" s="10">
        <v>1</v>
      </c>
      <c r="M272" s="36">
        <v>45602</v>
      </c>
      <c r="N272" s="94"/>
    </row>
    <row r="273" spans="1:14" ht="14.25" customHeight="1" x14ac:dyDescent="0.25">
      <c r="A273" s="9">
        <v>73181500</v>
      </c>
      <c r="B273" s="10" t="s">
        <v>5328</v>
      </c>
      <c r="C273" s="11">
        <v>45379</v>
      </c>
      <c r="D273" s="12" t="s">
        <v>5321</v>
      </c>
      <c r="E273" s="10" t="s">
        <v>4764</v>
      </c>
      <c r="F273" s="10" t="s">
        <v>4765</v>
      </c>
      <c r="G273" s="13">
        <v>98.31</v>
      </c>
      <c r="H273" s="10" t="s">
        <v>30</v>
      </c>
      <c r="I273" s="39">
        <v>209790</v>
      </c>
      <c r="J273" s="20">
        <v>4.9855999999999998</v>
      </c>
      <c r="K273" s="23">
        <v>42079.19</v>
      </c>
      <c r="L273" s="10">
        <v>1</v>
      </c>
      <c r="M273" s="36">
        <v>45595</v>
      </c>
      <c r="N273" s="94"/>
    </row>
    <row r="274" spans="1:14" ht="14.25" customHeight="1" x14ac:dyDescent="0.25">
      <c r="A274" s="9">
        <v>32149000</v>
      </c>
      <c r="B274" s="10" t="s">
        <v>5326</v>
      </c>
      <c r="C274" s="11">
        <v>45512</v>
      </c>
      <c r="D274" s="12" t="s">
        <v>5327</v>
      </c>
      <c r="E274" s="10" t="s">
        <v>6154</v>
      </c>
      <c r="F274" s="10" t="s">
        <v>3224</v>
      </c>
      <c r="G274" s="13">
        <v>1063</v>
      </c>
      <c r="H274" s="10" t="s">
        <v>30</v>
      </c>
      <c r="I274" s="39">
        <v>13006.68</v>
      </c>
      <c r="J274" s="20">
        <v>5.6093000000000002</v>
      </c>
      <c r="K274" s="23">
        <v>2318.77</v>
      </c>
      <c r="L274" s="10" t="s">
        <v>545</v>
      </c>
      <c r="M274" s="36">
        <v>45614</v>
      </c>
      <c r="N274" s="94"/>
    </row>
    <row r="275" spans="1:14" ht="14.25" customHeight="1" x14ac:dyDescent="0.25">
      <c r="A275" s="9">
        <v>32099019</v>
      </c>
      <c r="B275" s="10" t="s">
        <v>5324</v>
      </c>
      <c r="C275" s="11">
        <v>45512</v>
      </c>
      <c r="D275" s="12" t="s">
        <v>5325</v>
      </c>
      <c r="E275" s="10" t="s">
        <v>6154</v>
      </c>
      <c r="F275" s="10" t="s">
        <v>3224</v>
      </c>
      <c r="G275" s="13">
        <v>10</v>
      </c>
      <c r="H275" s="10" t="s">
        <v>30</v>
      </c>
      <c r="I275" s="39">
        <v>295</v>
      </c>
      <c r="J275" s="20">
        <v>5.6093000000000002</v>
      </c>
      <c r="K275" s="23">
        <v>52.59</v>
      </c>
      <c r="L275" s="10">
        <v>1</v>
      </c>
      <c r="M275" s="36">
        <v>45593</v>
      </c>
      <c r="N275" s="94"/>
    </row>
    <row r="276" spans="1:14" ht="14.25" customHeight="1" x14ac:dyDescent="0.25">
      <c r="A276" s="9">
        <v>73182400</v>
      </c>
      <c r="B276" s="10" t="s">
        <v>5322</v>
      </c>
      <c r="C276" s="11">
        <v>45321</v>
      </c>
      <c r="D276" s="12" t="s">
        <v>5323</v>
      </c>
      <c r="E276" s="10" t="s">
        <v>4764</v>
      </c>
      <c r="F276" s="10" t="s">
        <v>4765</v>
      </c>
      <c r="G276" s="81">
        <v>14.263999999999999</v>
      </c>
      <c r="H276" s="10" t="s">
        <v>30</v>
      </c>
      <c r="I276" s="39">
        <v>126544</v>
      </c>
      <c r="J276" s="20">
        <v>4.9225000000000003</v>
      </c>
      <c r="K276" s="23">
        <v>25707.26</v>
      </c>
      <c r="L276" s="10">
        <v>2</v>
      </c>
      <c r="M276" s="36">
        <v>45609</v>
      </c>
      <c r="N276" s="94"/>
    </row>
    <row r="277" spans="1:14" ht="14.25" customHeight="1" x14ac:dyDescent="0.25">
      <c r="A277" s="9">
        <v>73181500</v>
      </c>
      <c r="B277" s="10" t="s">
        <v>5320</v>
      </c>
      <c r="C277" s="11">
        <v>45321</v>
      </c>
      <c r="D277" s="12" t="s">
        <v>5321</v>
      </c>
      <c r="E277" s="10" t="s">
        <v>4764</v>
      </c>
      <c r="F277" s="10" t="s">
        <v>4765</v>
      </c>
      <c r="G277" s="81">
        <v>14.263999999999999</v>
      </c>
      <c r="H277" s="10" t="s">
        <v>30</v>
      </c>
      <c r="I277" s="39">
        <v>13987.65</v>
      </c>
      <c r="J277" s="20">
        <v>4.9225000000000003</v>
      </c>
      <c r="K277" s="23">
        <v>2841.57</v>
      </c>
      <c r="L277" s="10">
        <v>1</v>
      </c>
      <c r="M277" s="36">
        <v>45609</v>
      </c>
      <c r="N277" s="94"/>
    </row>
    <row r="278" spans="1:14" ht="14.25" customHeight="1" x14ac:dyDescent="0.25">
      <c r="A278" s="9">
        <v>35061090</v>
      </c>
      <c r="B278" s="10" t="s">
        <v>5319</v>
      </c>
      <c r="C278" s="11">
        <v>45337</v>
      </c>
      <c r="D278" s="12" t="s">
        <v>3227</v>
      </c>
      <c r="E278" s="10" t="s">
        <v>6154</v>
      </c>
      <c r="F278" s="10" t="s">
        <v>3224</v>
      </c>
      <c r="G278" s="13">
        <v>450</v>
      </c>
      <c r="H278" s="10" t="s">
        <v>30</v>
      </c>
      <c r="I278" s="39">
        <v>15600</v>
      </c>
      <c r="J278" s="20">
        <v>4.9722999999999997</v>
      </c>
      <c r="K278" s="23">
        <v>3137.38</v>
      </c>
      <c r="L278" s="10">
        <v>1</v>
      </c>
      <c r="M278" s="36">
        <v>45595</v>
      </c>
      <c r="N278" s="94"/>
    </row>
    <row r="279" spans="1:14" ht="14.25" customHeight="1" x14ac:dyDescent="0.25">
      <c r="A279" s="9">
        <v>73079300</v>
      </c>
      <c r="B279" s="10" t="s">
        <v>5317</v>
      </c>
      <c r="C279" s="11">
        <v>45489</v>
      </c>
      <c r="D279" s="12" t="s">
        <v>5318</v>
      </c>
      <c r="E279" s="10" t="s">
        <v>605</v>
      </c>
      <c r="F279" s="10" t="s">
        <v>604</v>
      </c>
      <c r="G279" s="13">
        <v>110</v>
      </c>
      <c r="H279" s="10" t="s">
        <v>30</v>
      </c>
      <c r="I279" s="39">
        <v>4005.38</v>
      </c>
      <c r="J279" s="20">
        <v>5.4562999999999997</v>
      </c>
      <c r="K279" s="23">
        <v>734.08</v>
      </c>
      <c r="L279" s="10">
        <v>1</v>
      </c>
      <c r="M279" s="36">
        <v>45551</v>
      </c>
      <c r="N279" s="94"/>
    </row>
    <row r="280" spans="1:14" ht="14.25" customHeight="1" x14ac:dyDescent="0.25">
      <c r="A280" s="9">
        <v>84818095</v>
      </c>
      <c r="B280" s="10" t="s">
        <v>5316</v>
      </c>
      <c r="C280" s="11">
        <v>45463</v>
      </c>
      <c r="D280" s="12" t="s">
        <v>1171</v>
      </c>
      <c r="E280" s="10" t="s">
        <v>605</v>
      </c>
      <c r="F280" s="10" t="s">
        <v>604</v>
      </c>
      <c r="G280" s="13">
        <v>20</v>
      </c>
      <c r="H280" s="10" t="s">
        <v>869</v>
      </c>
      <c r="I280" s="39">
        <v>54314.11</v>
      </c>
      <c r="J280" s="20">
        <v>5.4646999999999997</v>
      </c>
      <c r="K280" s="23">
        <v>9939.08</v>
      </c>
      <c r="L280" s="10" t="s">
        <v>25</v>
      </c>
      <c r="M280" s="36">
        <v>45551</v>
      </c>
      <c r="N280" s="94"/>
    </row>
    <row r="281" spans="1:14" ht="14.25" customHeight="1" x14ac:dyDescent="0.25">
      <c r="A281" s="9">
        <v>84818095</v>
      </c>
      <c r="B281" s="10" t="s">
        <v>5313</v>
      </c>
      <c r="C281" s="11">
        <v>45463</v>
      </c>
      <c r="D281" s="12" t="s">
        <v>5314</v>
      </c>
      <c r="E281" s="10" t="s">
        <v>605</v>
      </c>
      <c r="F281" s="10" t="s">
        <v>604</v>
      </c>
      <c r="G281" s="13">
        <v>52</v>
      </c>
      <c r="H281" s="10" t="s">
        <v>869</v>
      </c>
      <c r="I281" s="39">
        <v>257979.84</v>
      </c>
      <c r="J281" s="20">
        <v>5.4646999999999997</v>
      </c>
      <c r="K281" s="23">
        <v>47208.42</v>
      </c>
      <c r="L281" s="10" t="s">
        <v>5315</v>
      </c>
      <c r="M281" s="36">
        <v>45551</v>
      </c>
      <c r="N281" s="94"/>
    </row>
    <row r="282" spans="1:14" ht="14.25" customHeight="1" x14ac:dyDescent="0.25">
      <c r="A282" s="9">
        <v>84818094</v>
      </c>
      <c r="B282" s="10" t="s">
        <v>5311</v>
      </c>
      <c r="C282" s="11">
        <v>45463</v>
      </c>
      <c r="D282" s="12" t="s">
        <v>1191</v>
      </c>
      <c r="E282" s="10" t="s">
        <v>605</v>
      </c>
      <c r="F282" s="10" t="s">
        <v>604</v>
      </c>
      <c r="G282" s="13">
        <v>2</v>
      </c>
      <c r="H282" s="10" t="s">
        <v>869</v>
      </c>
      <c r="I282" s="39">
        <v>15313.49</v>
      </c>
      <c r="J282" s="20">
        <v>5.4646999999999997</v>
      </c>
      <c r="K282" s="23">
        <v>2802.26</v>
      </c>
      <c r="L282" s="10" t="s">
        <v>5312</v>
      </c>
      <c r="M282" s="36">
        <v>45551</v>
      </c>
      <c r="N282" s="94"/>
    </row>
    <row r="283" spans="1:14" ht="14.25" customHeight="1" x14ac:dyDescent="0.25">
      <c r="A283" s="9">
        <v>84818093</v>
      </c>
      <c r="B283" s="10" t="s">
        <v>5310</v>
      </c>
      <c r="C283" s="11">
        <v>45463</v>
      </c>
      <c r="D283" s="12" t="s">
        <v>5299</v>
      </c>
      <c r="E283" s="10" t="s">
        <v>605</v>
      </c>
      <c r="F283" s="10" t="s">
        <v>604</v>
      </c>
      <c r="G283" s="13">
        <v>8</v>
      </c>
      <c r="H283" s="10" t="s">
        <v>869</v>
      </c>
      <c r="I283" s="39">
        <v>32006.53</v>
      </c>
      <c r="J283" s="20">
        <v>5.4646999999999997</v>
      </c>
      <c r="K283" s="23">
        <v>5856.96</v>
      </c>
      <c r="L283" s="10" t="s">
        <v>4930</v>
      </c>
      <c r="M283" s="36">
        <v>45551</v>
      </c>
      <c r="N283" s="94"/>
    </row>
    <row r="284" spans="1:14" ht="14.25" customHeight="1" x14ac:dyDescent="0.25">
      <c r="A284" s="9">
        <v>84813000</v>
      </c>
      <c r="B284" s="10" t="s">
        <v>5309</v>
      </c>
      <c r="C284" s="11">
        <v>45463</v>
      </c>
      <c r="D284" s="12" t="s">
        <v>871</v>
      </c>
      <c r="E284" s="10" t="s">
        <v>605</v>
      </c>
      <c r="F284" s="10" t="s">
        <v>604</v>
      </c>
      <c r="G284" s="13">
        <v>1</v>
      </c>
      <c r="H284" s="10" t="s">
        <v>869</v>
      </c>
      <c r="I284" s="39">
        <v>2050.84</v>
      </c>
      <c r="J284" s="20">
        <v>5.4646999999999997</v>
      </c>
      <c r="K284" s="23">
        <v>375.29</v>
      </c>
      <c r="L284" s="10">
        <v>10</v>
      </c>
      <c r="M284" s="36">
        <v>45551</v>
      </c>
      <c r="N284" s="94"/>
    </row>
    <row r="285" spans="1:14" ht="14.25" customHeight="1" x14ac:dyDescent="0.25">
      <c r="A285" s="9">
        <v>84818095</v>
      </c>
      <c r="B285" s="10" t="s">
        <v>5308</v>
      </c>
      <c r="C285" s="11">
        <v>45463</v>
      </c>
      <c r="D285" s="12" t="s">
        <v>1171</v>
      </c>
      <c r="E285" s="10" t="s">
        <v>605</v>
      </c>
      <c r="F285" s="10" t="s">
        <v>604</v>
      </c>
      <c r="G285" s="13">
        <v>1</v>
      </c>
      <c r="H285" s="10" t="s">
        <v>869</v>
      </c>
      <c r="I285" s="39">
        <v>1988.89</v>
      </c>
      <c r="J285" s="20">
        <v>5.4646999999999997</v>
      </c>
      <c r="K285" s="23">
        <v>363.95</v>
      </c>
      <c r="L285" s="10">
        <v>1</v>
      </c>
      <c r="M285" s="36">
        <v>45551</v>
      </c>
      <c r="N285" s="94"/>
    </row>
    <row r="286" spans="1:14" ht="14.25" customHeight="1" x14ac:dyDescent="0.25">
      <c r="A286" s="9">
        <v>84818095</v>
      </c>
      <c r="B286" s="10" t="s">
        <v>5307</v>
      </c>
      <c r="C286" s="11">
        <v>45463</v>
      </c>
      <c r="D286" s="12" t="s">
        <v>1171</v>
      </c>
      <c r="E286" s="10" t="s">
        <v>605</v>
      </c>
      <c r="F286" s="10" t="s">
        <v>604</v>
      </c>
      <c r="G286" s="13">
        <v>4</v>
      </c>
      <c r="H286" s="10" t="s">
        <v>869</v>
      </c>
      <c r="I286" s="39">
        <v>15215.2</v>
      </c>
      <c r="J286" s="20">
        <v>5.4646999999999997</v>
      </c>
      <c r="K286" s="23">
        <v>2784.27</v>
      </c>
      <c r="L286" s="10">
        <v>1</v>
      </c>
      <c r="M286" s="36">
        <v>45551</v>
      </c>
      <c r="N286" s="94"/>
    </row>
    <row r="287" spans="1:14" ht="14.25" customHeight="1" x14ac:dyDescent="0.25">
      <c r="A287" s="9">
        <v>84818095</v>
      </c>
      <c r="B287" s="10" t="s">
        <v>5306</v>
      </c>
      <c r="C287" s="11">
        <v>45428</v>
      </c>
      <c r="D287" s="12" t="s">
        <v>1171</v>
      </c>
      <c r="E287" s="10" t="s">
        <v>605</v>
      </c>
      <c r="F287" s="10" t="s">
        <v>604</v>
      </c>
      <c r="G287" s="13">
        <v>2</v>
      </c>
      <c r="H287" s="10" t="s">
        <v>869</v>
      </c>
      <c r="I287" s="39">
        <v>3084.92</v>
      </c>
      <c r="J287" s="20">
        <v>5.1422999999999996</v>
      </c>
      <c r="K287" s="23">
        <v>599.91</v>
      </c>
      <c r="L287" s="10">
        <v>1</v>
      </c>
      <c r="M287" s="36">
        <v>45551</v>
      </c>
      <c r="N287" s="94"/>
    </row>
    <row r="288" spans="1:14" ht="14.25" customHeight="1" x14ac:dyDescent="0.25">
      <c r="A288" s="9">
        <v>84818095</v>
      </c>
      <c r="B288" s="10" t="s">
        <v>5305</v>
      </c>
      <c r="C288" s="11">
        <v>45428</v>
      </c>
      <c r="D288" s="12" t="s">
        <v>5302</v>
      </c>
      <c r="E288" s="10" t="s">
        <v>605</v>
      </c>
      <c r="F288" s="10" t="s">
        <v>604</v>
      </c>
      <c r="G288" s="13">
        <v>2</v>
      </c>
      <c r="H288" s="10" t="s">
        <v>869</v>
      </c>
      <c r="I288" s="39">
        <v>3084.92</v>
      </c>
      <c r="J288" s="20">
        <v>5.1422999999999996</v>
      </c>
      <c r="K288" s="23">
        <v>599.91</v>
      </c>
      <c r="L288" s="10">
        <v>1</v>
      </c>
      <c r="M288" s="36">
        <v>45551</v>
      </c>
      <c r="N288" s="94"/>
    </row>
    <row r="289" spans="1:14" ht="14.25" customHeight="1" x14ac:dyDescent="0.25">
      <c r="A289" s="9">
        <v>84818095</v>
      </c>
      <c r="B289" s="10" t="s">
        <v>5304</v>
      </c>
      <c r="C289" s="11">
        <v>45428</v>
      </c>
      <c r="D289" s="12" t="s">
        <v>3107</v>
      </c>
      <c r="E289" s="10" t="s">
        <v>605</v>
      </c>
      <c r="F289" s="10" t="s">
        <v>604</v>
      </c>
      <c r="G289" s="13">
        <v>1</v>
      </c>
      <c r="H289" s="10" t="s">
        <v>869</v>
      </c>
      <c r="I289" s="39">
        <v>2603.15</v>
      </c>
      <c r="J289" s="20">
        <v>5.1422999999999996</v>
      </c>
      <c r="K289" s="23">
        <v>506.22</v>
      </c>
      <c r="L289" s="10">
        <v>1</v>
      </c>
      <c r="M289" s="36">
        <v>45551</v>
      </c>
      <c r="N289" s="94"/>
    </row>
    <row r="290" spans="1:14" ht="14.25" customHeight="1" x14ac:dyDescent="0.25">
      <c r="A290" s="9">
        <v>84818095</v>
      </c>
      <c r="B290" s="10" t="s">
        <v>5301</v>
      </c>
      <c r="C290" s="11">
        <v>45428</v>
      </c>
      <c r="D290" s="12" t="s">
        <v>1171</v>
      </c>
      <c r="E290" s="10" t="s">
        <v>605</v>
      </c>
      <c r="F290" s="10" t="s">
        <v>604</v>
      </c>
      <c r="G290" s="13">
        <v>30</v>
      </c>
      <c r="H290" s="10" t="s">
        <v>869</v>
      </c>
      <c r="I290" s="39">
        <v>83492.78</v>
      </c>
      <c r="J290" s="20">
        <v>5.1422999999999996</v>
      </c>
      <c r="K290" s="23">
        <v>16236.47</v>
      </c>
      <c r="L290" s="10" t="s">
        <v>5303</v>
      </c>
      <c r="M290" s="36">
        <v>45551</v>
      </c>
      <c r="N290" s="94"/>
    </row>
    <row r="291" spans="1:14" ht="14.25" customHeight="1" x14ac:dyDescent="0.25">
      <c r="A291" s="9">
        <v>84818093</v>
      </c>
      <c r="B291" s="10" t="s">
        <v>5298</v>
      </c>
      <c r="C291" s="11">
        <v>45428</v>
      </c>
      <c r="D291" s="12" t="s">
        <v>5299</v>
      </c>
      <c r="E291" s="10" t="s">
        <v>605</v>
      </c>
      <c r="F291" s="10" t="s">
        <v>604</v>
      </c>
      <c r="G291" s="13">
        <v>25</v>
      </c>
      <c r="H291" s="10" t="s">
        <v>869</v>
      </c>
      <c r="I291" s="39">
        <v>29409.15</v>
      </c>
      <c r="J291" s="20">
        <v>5.1422999999999996</v>
      </c>
      <c r="K291" s="23">
        <v>5719.07</v>
      </c>
      <c r="L291" s="10" t="s">
        <v>5300</v>
      </c>
      <c r="M291" s="36">
        <v>45551</v>
      </c>
      <c r="N291" s="94"/>
    </row>
    <row r="292" spans="1:14" ht="14.25" customHeight="1" x14ac:dyDescent="0.25">
      <c r="A292" s="9">
        <v>73041900</v>
      </c>
      <c r="B292" s="10" t="s">
        <v>5297</v>
      </c>
      <c r="C292" s="11">
        <v>45415</v>
      </c>
      <c r="D292" s="12" t="s">
        <v>5248</v>
      </c>
      <c r="E292" s="10" t="s">
        <v>605</v>
      </c>
      <c r="F292" s="10" t="s">
        <v>604</v>
      </c>
      <c r="G292" s="81">
        <v>844</v>
      </c>
      <c r="H292" s="10" t="s">
        <v>30</v>
      </c>
      <c r="I292" s="39">
        <v>2048.34</v>
      </c>
      <c r="J292" s="20">
        <v>5.1184000000000003</v>
      </c>
      <c r="K292" s="23">
        <v>400.19</v>
      </c>
      <c r="L292" s="10">
        <v>2</v>
      </c>
      <c r="M292" s="36">
        <v>45602</v>
      </c>
      <c r="N292" s="94"/>
    </row>
    <row r="293" spans="1:14" ht="14.25" customHeight="1" x14ac:dyDescent="0.25">
      <c r="A293" s="9">
        <v>73045990</v>
      </c>
      <c r="B293" s="10" t="s">
        <v>5296</v>
      </c>
      <c r="C293" s="11">
        <v>45415</v>
      </c>
      <c r="D293" s="12" t="s">
        <v>5248</v>
      </c>
      <c r="E293" s="10" t="s">
        <v>605</v>
      </c>
      <c r="F293" s="10" t="s">
        <v>604</v>
      </c>
      <c r="G293" s="81">
        <v>844</v>
      </c>
      <c r="H293" s="10" t="s">
        <v>30</v>
      </c>
      <c r="I293" s="39">
        <v>114531.2</v>
      </c>
      <c r="J293" s="20">
        <v>5.1184000000000003</v>
      </c>
      <c r="K293" s="23">
        <v>22376.37</v>
      </c>
      <c r="L293" s="10">
        <v>1</v>
      </c>
      <c r="M293" s="36">
        <v>45602</v>
      </c>
      <c r="N293" s="94"/>
    </row>
    <row r="294" spans="1:14" ht="14.25" customHeight="1" x14ac:dyDescent="0.25">
      <c r="A294" s="9">
        <v>73079900</v>
      </c>
      <c r="B294" s="10" t="s">
        <v>5293</v>
      </c>
      <c r="C294" s="11">
        <v>45415</v>
      </c>
      <c r="D294" s="12" t="s">
        <v>5294</v>
      </c>
      <c r="E294" s="10" t="s">
        <v>605</v>
      </c>
      <c r="F294" s="10" t="s">
        <v>604</v>
      </c>
      <c r="G294" s="81">
        <v>438</v>
      </c>
      <c r="H294" s="10" t="s">
        <v>30</v>
      </c>
      <c r="I294" s="39">
        <v>26345.25</v>
      </c>
      <c r="J294" s="20">
        <v>5.1184000000000003</v>
      </c>
      <c r="K294" s="23">
        <v>5147.17</v>
      </c>
      <c r="L294" s="10" t="s">
        <v>5295</v>
      </c>
      <c r="M294" s="36">
        <v>45609</v>
      </c>
      <c r="N294" s="94"/>
    </row>
    <row r="295" spans="1:14" ht="14.25" customHeight="1" x14ac:dyDescent="0.25">
      <c r="A295" s="9">
        <v>73079200</v>
      </c>
      <c r="B295" s="10" t="s">
        <v>5292</v>
      </c>
      <c r="C295" s="11">
        <v>45415</v>
      </c>
      <c r="D295" s="12" t="s">
        <v>5290</v>
      </c>
      <c r="E295" s="10" t="s">
        <v>605</v>
      </c>
      <c r="F295" s="10" t="s">
        <v>604</v>
      </c>
      <c r="G295" s="81">
        <v>24.333333333333332</v>
      </c>
      <c r="H295" s="10" t="s">
        <v>30</v>
      </c>
      <c r="I295" s="39">
        <v>66.319999999999993</v>
      </c>
      <c r="J295" s="20">
        <v>5.1184000000000003</v>
      </c>
      <c r="K295" s="23">
        <v>12.96</v>
      </c>
      <c r="L295" s="10">
        <v>18</v>
      </c>
      <c r="M295" s="36">
        <v>45609</v>
      </c>
      <c r="N295" s="94"/>
    </row>
    <row r="296" spans="1:14" ht="14.25" customHeight="1" x14ac:dyDescent="0.25">
      <c r="A296" s="9">
        <v>73079100</v>
      </c>
      <c r="B296" s="10" t="s">
        <v>5291</v>
      </c>
      <c r="C296" s="11">
        <v>45415</v>
      </c>
      <c r="D296" s="12" t="s">
        <v>3606</v>
      </c>
      <c r="E296" s="10" t="s">
        <v>605</v>
      </c>
      <c r="F296" s="10" t="s">
        <v>604</v>
      </c>
      <c r="G296" s="81">
        <v>97.333333333333329</v>
      </c>
      <c r="H296" s="10" t="s">
        <v>30</v>
      </c>
      <c r="I296" s="39">
        <v>4158.2</v>
      </c>
      <c r="J296" s="20">
        <v>5.1184000000000003</v>
      </c>
      <c r="K296" s="23">
        <v>812.4</v>
      </c>
      <c r="L296" s="10" t="s">
        <v>3455</v>
      </c>
      <c r="M296" s="36">
        <v>45609</v>
      </c>
      <c r="N296" s="94"/>
    </row>
    <row r="297" spans="1:14" ht="14.25" customHeight="1" x14ac:dyDescent="0.25">
      <c r="A297" s="9">
        <v>73071920</v>
      </c>
      <c r="B297" s="10" t="s">
        <v>5289</v>
      </c>
      <c r="C297" s="11">
        <v>45415</v>
      </c>
      <c r="D297" s="12" t="s">
        <v>5290</v>
      </c>
      <c r="E297" s="10" t="s">
        <v>605</v>
      </c>
      <c r="F297" s="10" t="s">
        <v>604</v>
      </c>
      <c r="G297" s="81">
        <v>24.333333333333332</v>
      </c>
      <c r="H297" s="10" t="s">
        <v>30</v>
      </c>
      <c r="I297" s="39">
        <v>165.8</v>
      </c>
      <c r="J297" s="20">
        <v>5.1184000000000003</v>
      </c>
      <c r="K297" s="23">
        <v>32.39</v>
      </c>
      <c r="L297" s="10">
        <v>14</v>
      </c>
      <c r="M297" s="36">
        <v>45602</v>
      </c>
      <c r="N297" s="94"/>
    </row>
    <row r="298" spans="1:14" ht="14.25" customHeight="1" x14ac:dyDescent="0.25">
      <c r="A298" s="9">
        <v>73045990</v>
      </c>
      <c r="B298" s="10" t="s">
        <v>5288</v>
      </c>
      <c r="C298" s="11">
        <v>45393</v>
      </c>
      <c r="D298" s="12" t="s">
        <v>5226</v>
      </c>
      <c r="E298" s="10" t="s">
        <v>605</v>
      </c>
      <c r="F298" s="10" t="s">
        <v>604</v>
      </c>
      <c r="G298" s="13">
        <v>450</v>
      </c>
      <c r="H298" s="10" t="s">
        <v>30</v>
      </c>
      <c r="I298" s="39">
        <v>17080.349999999999</v>
      </c>
      <c r="J298" s="20">
        <v>5.0654000000000003</v>
      </c>
      <c r="K298" s="23">
        <v>3371.96</v>
      </c>
      <c r="L298" s="10">
        <v>1</v>
      </c>
      <c r="M298" s="36">
        <v>45551</v>
      </c>
      <c r="N298" s="94"/>
    </row>
    <row r="299" spans="1:14" ht="14.25" customHeight="1" x14ac:dyDescent="0.25">
      <c r="A299" s="9">
        <v>73079900</v>
      </c>
      <c r="B299" s="10" t="s">
        <v>5287</v>
      </c>
      <c r="C299" s="11">
        <v>45373</v>
      </c>
      <c r="D299" s="12" t="s">
        <v>5286</v>
      </c>
      <c r="E299" s="10" t="s">
        <v>605</v>
      </c>
      <c r="F299" s="10" t="s">
        <v>604</v>
      </c>
      <c r="G299" s="81">
        <v>141.42857142857144</v>
      </c>
      <c r="H299" s="10" t="s">
        <v>30</v>
      </c>
      <c r="I299" s="39">
        <v>3853.63</v>
      </c>
      <c r="J299" s="20">
        <v>4.9806999999999997</v>
      </c>
      <c r="K299" s="23">
        <v>773.71</v>
      </c>
      <c r="L299" s="10" t="s">
        <v>3526</v>
      </c>
      <c r="M299" s="36">
        <v>45609</v>
      </c>
      <c r="N299" s="94"/>
    </row>
    <row r="300" spans="1:14" ht="14.25" customHeight="1" x14ac:dyDescent="0.25">
      <c r="A300" s="9">
        <v>73079300</v>
      </c>
      <c r="B300" s="10" t="s">
        <v>5285</v>
      </c>
      <c r="C300" s="11">
        <v>45373</v>
      </c>
      <c r="D300" s="12" t="s">
        <v>3072</v>
      </c>
      <c r="E300" s="10" t="s">
        <v>605</v>
      </c>
      <c r="F300" s="10" t="s">
        <v>604</v>
      </c>
      <c r="G300" s="81">
        <v>23.571428571428573</v>
      </c>
      <c r="H300" s="10" t="s">
        <v>30</v>
      </c>
      <c r="I300" s="39">
        <v>1188.3900000000001</v>
      </c>
      <c r="J300" s="20">
        <v>4.9806999999999997</v>
      </c>
      <c r="K300" s="23">
        <v>238.6</v>
      </c>
      <c r="L300" s="10">
        <v>7</v>
      </c>
      <c r="M300" s="36">
        <v>45609</v>
      </c>
      <c r="N300" s="94"/>
    </row>
    <row r="301" spans="1:14" ht="14.25" customHeight="1" x14ac:dyDescent="0.25">
      <c r="A301" s="9">
        <v>73079900</v>
      </c>
      <c r="B301" s="10" t="s">
        <v>5277</v>
      </c>
      <c r="C301" s="11">
        <v>45358</v>
      </c>
      <c r="D301" s="12" t="s">
        <v>5278</v>
      </c>
      <c r="E301" s="10" t="s">
        <v>605</v>
      </c>
      <c r="F301" s="10" t="s">
        <v>604</v>
      </c>
      <c r="G301" s="81">
        <v>151.23076923076923</v>
      </c>
      <c r="H301" s="10" t="s">
        <v>30</v>
      </c>
      <c r="I301" s="39">
        <v>402.1</v>
      </c>
      <c r="J301" s="20">
        <v>4.9398</v>
      </c>
      <c r="K301" s="23">
        <v>81.400000000000006</v>
      </c>
      <c r="L301" s="10" t="s">
        <v>5279</v>
      </c>
      <c r="M301" s="36">
        <v>45609</v>
      </c>
      <c r="N301" s="94"/>
    </row>
    <row r="302" spans="1:14" ht="14.25" customHeight="1" x14ac:dyDescent="0.25">
      <c r="A302" s="9">
        <v>73079300</v>
      </c>
      <c r="B302" s="10" t="s">
        <v>5276</v>
      </c>
      <c r="C302" s="11">
        <v>45358</v>
      </c>
      <c r="D302" s="12" t="s">
        <v>5274</v>
      </c>
      <c r="E302" s="10" t="s">
        <v>605</v>
      </c>
      <c r="F302" s="10" t="s">
        <v>604</v>
      </c>
      <c r="G302" s="81">
        <v>453.69230769230768</v>
      </c>
      <c r="H302" s="10" t="s">
        <v>30</v>
      </c>
      <c r="I302" s="39">
        <v>5766.43</v>
      </c>
      <c r="J302" s="20">
        <v>4.9398</v>
      </c>
      <c r="K302" s="23">
        <v>1167.3399999999999</v>
      </c>
      <c r="L302" s="10" t="s">
        <v>5275</v>
      </c>
      <c r="M302" s="36">
        <v>45609</v>
      </c>
      <c r="N302" s="94"/>
    </row>
    <row r="303" spans="1:14" ht="14.25" customHeight="1" x14ac:dyDescent="0.25">
      <c r="A303" s="9">
        <v>73079100</v>
      </c>
      <c r="B303" s="10" t="s">
        <v>5272</v>
      </c>
      <c r="C303" s="11">
        <v>45358</v>
      </c>
      <c r="D303" s="12" t="s">
        <v>5259</v>
      </c>
      <c r="E303" s="10" t="s">
        <v>605</v>
      </c>
      <c r="F303" s="10" t="s">
        <v>604</v>
      </c>
      <c r="G303" s="81">
        <v>302.46153846153845</v>
      </c>
      <c r="H303" s="10" t="s">
        <v>30</v>
      </c>
      <c r="I303" s="39">
        <v>18192.12</v>
      </c>
      <c r="J303" s="20">
        <v>4.9398</v>
      </c>
      <c r="K303" s="23">
        <v>3682.76</v>
      </c>
      <c r="L303" s="10" t="s">
        <v>5273</v>
      </c>
      <c r="M303" s="36">
        <v>45609</v>
      </c>
      <c r="N303" s="94"/>
    </row>
    <row r="304" spans="1:14" ht="14.25" customHeight="1" x14ac:dyDescent="0.25">
      <c r="A304" s="9">
        <v>73072900</v>
      </c>
      <c r="B304" s="10" t="s">
        <v>5270</v>
      </c>
      <c r="C304" s="11">
        <v>45358</v>
      </c>
      <c r="D304" s="12" t="s">
        <v>5271</v>
      </c>
      <c r="E304" s="10" t="s">
        <v>605</v>
      </c>
      <c r="F304" s="10" t="s">
        <v>604</v>
      </c>
      <c r="G304" s="81">
        <v>37.807692307692307</v>
      </c>
      <c r="H304" s="10" t="s">
        <v>30</v>
      </c>
      <c r="I304" s="39">
        <v>28.86</v>
      </c>
      <c r="J304" s="20">
        <v>4.9398</v>
      </c>
      <c r="K304" s="23">
        <v>5.84</v>
      </c>
      <c r="L304" s="10">
        <v>11</v>
      </c>
      <c r="M304" s="36">
        <v>45602</v>
      </c>
      <c r="N304" s="94"/>
    </row>
    <row r="305" spans="1:14" ht="14.25" customHeight="1" x14ac:dyDescent="0.25">
      <c r="A305" s="9">
        <v>73072900</v>
      </c>
      <c r="B305" s="10" t="s">
        <v>5267</v>
      </c>
      <c r="C305" s="11">
        <v>45317</v>
      </c>
      <c r="D305" s="12" t="s">
        <v>5268</v>
      </c>
      <c r="E305" s="10" t="s">
        <v>605</v>
      </c>
      <c r="F305" s="10" t="s">
        <v>604</v>
      </c>
      <c r="G305" s="13">
        <v>5</v>
      </c>
      <c r="H305" s="10" t="s">
        <v>30</v>
      </c>
      <c r="I305" s="39">
        <v>5726.31</v>
      </c>
      <c r="J305" s="20">
        <v>4.9231999999999996</v>
      </c>
      <c r="K305" s="23">
        <v>1163.1300000000001</v>
      </c>
      <c r="L305" s="10" t="s">
        <v>5269</v>
      </c>
      <c r="M305" s="36">
        <v>45551</v>
      </c>
      <c r="N305" s="94"/>
    </row>
    <row r="306" spans="1:14" ht="14.25" customHeight="1" x14ac:dyDescent="0.25">
      <c r="A306" s="9">
        <v>73079900</v>
      </c>
      <c r="B306" s="10" t="s">
        <v>5265</v>
      </c>
      <c r="C306" s="11">
        <v>45317</v>
      </c>
      <c r="D306" s="12" t="s">
        <v>5266</v>
      </c>
      <c r="E306" s="10" t="s">
        <v>605</v>
      </c>
      <c r="F306" s="10" t="s">
        <v>604</v>
      </c>
      <c r="G306" s="13">
        <v>9</v>
      </c>
      <c r="H306" s="10" t="s">
        <v>30</v>
      </c>
      <c r="I306" s="39">
        <v>1054.82</v>
      </c>
      <c r="J306" s="20">
        <v>4.9231999999999996</v>
      </c>
      <c r="K306" s="23">
        <v>214.25</v>
      </c>
      <c r="L306" s="10" t="s">
        <v>26</v>
      </c>
      <c r="M306" s="36">
        <v>45551</v>
      </c>
      <c r="N306" s="94"/>
    </row>
    <row r="307" spans="1:14" ht="14.25" customHeight="1" x14ac:dyDescent="0.25">
      <c r="A307" s="9">
        <v>73041100</v>
      </c>
      <c r="B307" s="10" t="s">
        <v>5264</v>
      </c>
      <c r="C307" s="11">
        <v>45317</v>
      </c>
      <c r="D307" s="12" t="s">
        <v>5248</v>
      </c>
      <c r="E307" s="10" t="s">
        <v>605</v>
      </c>
      <c r="F307" s="10" t="s">
        <v>604</v>
      </c>
      <c r="G307" s="13">
        <v>55.85</v>
      </c>
      <c r="H307" s="10" t="s">
        <v>30</v>
      </c>
      <c r="I307" s="39">
        <v>89534.25</v>
      </c>
      <c r="J307" s="20">
        <v>4.9231999999999996</v>
      </c>
      <c r="K307" s="23">
        <v>18186.189999999999</v>
      </c>
      <c r="L307" s="10">
        <v>2</v>
      </c>
      <c r="M307" s="36">
        <v>45551</v>
      </c>
      <c r="N307" s="94"/>
    </row>
    <row r="308" spans="1:14" ht="14.25" customHeight="1" x14ac:dyDescent="0.25">
      <c r="A308" s="9">
        <v>73045990</v>
      </c>
      <c r="B308" s="10" t="s">
        <v>5263</v>
      </c>
      <c r="C308" s="11">
        <v>45317</v>
      </c>
      <c r="D308" s="12" t="s">
        <v>5226</v>
      </c>
      <c r="E308" s="10" t="s">
        <v>605</v>
      </c>
      <c r="F308" s="10" t="s">
        <v>604</v>
      </c>
      <c r="G308" s="13">
        <v>1009.15</v>
      </c>
      <c r="H308" s="10" t="s">
        <v>30</v>
      </c>
      <c r="I308" s="39">
        <v>18979.41</v>
      </c>
      <c r="J308" s="20">
        <v>4.9231999999999996</v>
      </c>
      <c r="K308" s="23">
        <v>3855.1</v>
      </c>
      <c r="L308" s="10">
        <v>1</v>
      </c>
      <c r="M308" s="36">
        <v>45551</v>
      </c>
      <c r="N308" s="94"/>
    </row>
    <row r="309" spans="1:14" ht="14.25" customHeight="1" x14ac:dyDescent="0.25">
      <c r="A309" s="9">
        <v>73079900</v>
      </c>
      <c r="B309" s="10" t="s">
        <v>5260</v>
      </c>
      <c r="C309" s="11">
        <v>45303</v>
      </c>
      <c r="D309" s="12" t="s">
        <v>5261</v>
      </c>
      <c r="E309" s="10" t="s">
        <v>605</v>
      </c>
      <c r="F309" s="10" t="s">
        <v>604</v>
      </c>
      <c r="G309" s="81">
        <v>198.96153846153845</v>
      </c>
      <c r="H309" s="10" t="s">
        <v>30</v>
      </c>
      <c r="I309" s="39">
        <v>2179.6</v>
      </c>
      <c r="J309" s="20">
        <v>4.8794000000000004</v>
      </c>
      <c r="K309" s="23">
        <v>446.69</v>
      </c>
      <c r="L309" s="10" t="s">
        <v>5262</v>
      </c>
      <c r="M309" s="36">
        <v>45609</v>
      </c>
      <c r="N309" s="94"/>
    </row>
    <row r="310" spans="1:14" ht="14.25" customHeight="1" x14ac:dyDescent="0.25">
      <c r="A310" s="9">
        <v>73079100</v>
      </c>
      <c r="B310" s="10" t="s">
        <v>5258</v>
      </c>
      <c r="C310" s="11">
        <v>45303</v>
      </c>
      <c r="D310" s="12" t="s">
        <v>5259</v>
      </c>
      <c r="E310" s="10" t="s">
        <v>605</v>
      </c>
      <c r="F310" s="10" t="s">
        <v>604</v>
      </c>
      <c r="G310" s="81">
        <v>369.5</v>
      </c>
      <c r="H310" s="10" t="s">
        <v>30</v>
      </c>
      <c r="I310" s="39">
        <v>17085.63</v>
      </c>
      <c r="J310" s="20">
        <v>4.8794000000000004</v>
      </c>
      <c r="K310" s="23">
        <v>3501.58</v>
      </c>
      <c r="L310" s="10" t="s">
        <v>31</v>
      </c>
      <c r="M310" s="36">
        <v>45609</v>
      </c>
      <c r="N310" s="94"/>
    </row>
    <row r="311" spans="1:14" ht="14.25" customHeight="1" x14ac:dyDescent="0.25">
      <c r="A311" s="9">
        <v>73072900</v>
      </c>
      <c r="B311" s="10" t="s">
        <v>5255</v>
      </c>
      <c r="C311" s="11">
        <v>45303</v>
      </c>
      <c r="D311" s="12" t="s">
        <v>5256</v>
      </c>
      <c r="E311" s="10" t="s">
        <v>605</v>
      </c>
      <c r="F311" s="10" t="s">
        <v>604</v>
      </c>
      <c r="G311" s="81">
        <v>113.69230769230769</v>
      </c>
      <c r="H311" s="10" t="s">
        <v>30</v>
      </c>
      <c r="I311" s="39">
        <v>48400.84</v>
      </c>
      <c r="J311" s="20">
        <v>4.8794000000000004</v>
      </c>
      <c r="K311" s="23">
        <v>9919.42</v>
      </c>
      <c r="L311" s="10" t="s">
        <v>5257</v>
      </c>
      <c r="M311" s="36">
        <v>45602</v>
      </c>
      <c r="N311" s="94"/>
    </row>
    <row r="312" spans="1:14" ht="14.25" customHeight="1" x14ac:dyDescent="0.25">
      <c r="A312" s="9">
        <v>73072100</v>
      </c>
      <c r="B312" s="10" t="s">
        <v>5254</v>
      </c>
      <c r="C312" s="11">
        <v>45303</v>
      </c>
      <c r="D312" s="12" t="s">
        <v>3079</v>
      </c>
      <c r="E312" s="10" t="s">
        <v>605</v>
      </c>
      <c r="F312" s="10" t="s">
        <v>604</v>
      </c>
      <c r="G312" s="81">
        <v>28.423076923076923</v>
      </c>
      <c r="H312" s="10" t="s">
        <v>30</v>
      </c>
      <c r="I312" s="39">
        <v>161.69999999999999</v>
      </c>
      <c r="J312" s="20">
        <v>4.8794000000000004</v>
      </c>
      <c r="K312" s="23">
        <v>33.14</v>
      </c>
      <c r="L312" s="10">
        <v>14</v>
      </c>
      <c r="M312" s="36">
        <v>45602</v>
      </c>
      <c r="N312" s="94"/>
    </row>
    <row r="313" spans="1:14" ht="14.25" customHeight="1" x14ac:dyDescent="0.25">
      <c r="A313" s="9">
        <v>73079900</v>
      </c>
      <c r="B313" s="10" t="s">
        <v>5253</v>
      </c>
      <c r="C313" s="11">
        <v>45281</v>
      </c>
      <c r="D313" s="12" t="s">
        <v>3090</v>
      </c>
      <c r="E313" s="10" t="s">
        <v>605</v>
      </c>
      <c r="F313" s="10" t="s">
        <v>604</v>
      </c>
      <c r="G313" s="13">
        <v>1</v>
      </c>
      <c r="H313" s="10" t="s">
        <v>30</v>
      </c>
      <c r="I313" s="39">
        <v>420</v>
      </c>
      <c r="J313" s="20">
        <v>4.8765999999999998</v>
      </c>
      <c r="K313" s="23">
        <v>86.13</v>
      </c>
      <c r="L313" s="10">
        <v>1</v>
      </c>
      <c r="M313" s="36">
        <v>45551</v>
      </c>
      <c r="N313" s="94"/>
    </row>
    <row r="314" spans="1:14" ht="14.25" customHeight="1" x14ac:dyDescent="0.25">
      <c r="A314" s="9">
        <v>73079300</v>
      </c>
      <c r="B314" s="10" t="s">
        <v>5252</v>
      </c>
      <c r="C314" s="11">
        <v>45240</v>
      </c>
      <c r="D314" s="12" t="s">
        <v>3055</v>
      </c>
      <c r="E314" s="10" t="s">
        <v>605</v>
      </c>
      <c r="F314" s="10" t="s">
        <v>604</v>
      </c>
      <c r="G314" s="81">
        <v>645.14285714285711</v>
      </c>
      <c r="H314" s="10" t="s">
        <v>30</v>
      </c>
      <c r="I314" s="39">
        <v>1503.31</v>
      </c>
      <c r="J314" s="20">
        <v>4.9006999999999996</v>
      </c>
      <c r="K314" s="23">
        <v>306.75</v>
      </c>
      <c r="L314" s="10" t="s">
        <v>4528</v>
      </c>
      <c r="M314" s="36">
        <v>45609</v>
      </c>
      <c r="N314" s="94"/>
    </row>
    <row r="315" spans="1:14" ht="14.25" customHeight="1" x14ac:dyDescent="0.25">
      <c r="A315" s="9">
        <v>73079100</v>
      </c>
      <c r="B315" s="10" t="s">
        <v>5250</v>
      </c>
      <c r="C315" s="11">
        <v>45240</v>
      </c>
      <c r="D315" s="12" t="s">
        <v>5251</v>
      </c>
      <c r="E315" s="10" t="s">
        <v>605</v>
      </c>
      <c r="F315" s="10" t="s">
        <v>604</v>
      </c>
      <c r="G315" s="81">
        <v>645.14285714285711</v>
      </c>
      <c r="H315" s="10" t="s">
        <v>30</v>
      </c>
      <c r="I315" s="39">
        <v>1038.02</v>
      </c>
      <c r="J315" s="20">
        <v>4.9006999999999996</v>
      </c>
      <c r="K315" s="23">
        <v>211.81</v>
      </c>
      <c r="L315" s="10" t="s">
        <v>532</v>
      </c>
      <c r="M315" s="36">
        <v>45609</v>
      </c>
      <c r="N315" s="94"/>
    </row>
    <row r="316" spans="1:14" ht="14.25" customHeight="1" x14ac:dyDescent="0.25">
      <c r="A316" s="9">
        <v>73045990</v>
      </c>
      <c r="B316" s="10" t="s">
        <v>5249</v>
      </c>
      <c r="C316" s="11">
        <v>45240</v>
      </c>
      <c r="D316" s="12" t="s">
        <v>5226</v>
      </c>
      <c r="E316" s="10" t="s">
        <v>605</v>
      </c>
      <c r="F316" s="10" t="s">
        <v>604</v>
      </c>
      <c r="G316" s="81">
        <v>322.57142857142856</v>
      </c>
      <c r="H316" s="10" t="s">
        <v>30</v>
      </c>
      <c r="I316" s="39">
        <v>10904.17</v>
      </c>
      <c r="J316" s="20">
        <v>4.9006999999999996</v>
      </c>
      <c r="K316" s="23">
        <v>2225.02</v>
      </c>
      <c r="L316" s="10">
        <v>2</v>
      </c>
      <c r="M316" s="36">
        <v>45602</v>
      </c>
      <c r="N316" s="94"/>
    </row>
    <row r="317" spans="1:14" ht="14.25" customHeight="1" x14ac:dyDescent="0.25">
      <c r="A317" s="9">
        <v>73041900</v>
      </c>
      <c r="B317" s="10" t="s">
        <v>5247</v>
      </c>
      <c r="C317" s="11">
        <v>45240</v>
      </c>
      <c r="D317" s="12" t="s">
        <v>5248</v>
      </c>
      <c r="E317" s="10" t="s">
        <v>605</v>
      </c>
      <c r="F317" s="10" t="s">
        <v>604</v>
      </c>
      <c r="G317" s="81">
        <v>645.14285714285711</v>
      </c>
      <c r="H317" s="10" t="s">
        <v>30</v>
      </c>
      <c r="I317" s="39">
        <v>37319.229999999996</v>
      </c>
      <c r="J317" s="20">
        <v>4.9006999999999996</v>
      </c>
      <c r="K317" s="23">
        <v>7615.08</v>
      </c>
      <c r="L317" s="10" t="s">
        <v>81</v>
      </c>
      <c r="M317" s="36">
        <v>45602</v>
      </c>
      <c r="N317" s="94"/>
    </row>
    <row r="318" spans="1:14" ht="14.25" customHeight="1" x14ac:dyDescent="0.25">
      <c r="A318" s="9">
        <v>73079900</v>
      </c>
      <c r="B318" s="10" t="s">
        <v>5246</v>
      </c>
      <c r="C318" s="11">
        <v>45230</v>
      </c>
      <c r="D318" s="12" t="s">
        <v>3090</v>
      </c>
      <c r="E318" s="10" t="s">
        <v>605</v>
      </c>
      <c r="F318" s="10" t="s">
        <v>604</v>
      </c>
      <c r="G318" s="13">
        <v>8</v>
      </c>
      <c r="H318" s="10" t="s">
        <v>30</v>
      </c>
      <c r="I318" s="39">
        <v>1935.15</v>
      </c>
      <c r="J318" s="20">
        <v>5.0073999999999996</v>
      </c>
      <c r="K318" s="23">
        <v>386.46</v>
      </c>
      <c r="L318" s="10" t="s">
        <v>26</v>
      </c>
      <c r="M318" s="36">
        <v>45551</v>
      </c>
      <c r="N318" s="94"/>
    </row>
    <row r="319" spans="1:14" ht="14.25" customHeight="1" x14ac:dyDescent="0.25">
      <c r="A319" s="9">
        <v>73079900</v>
      </c>
      <c r="B319" s="10" t="s">
        <v>5243</v>
      </c>
      <c r="C319" s="11">
        <v>45222</v>
      </c>
      <c r="D319" s="12" t="s">
        <v>5244</v>
      </c>
      <c r="E319" s="10" t="s">
        <v>605</v>
      </c>
      <c r="F319" s="10" t="s">
        <v>604</v>
      </c>
      <c r="G319" s="81">
        <v>581.0344827586207</v>
      </c>
      <c r="H319" s="10" t="s">
        <v>30</v>
      </c>
      <c r="I319" s="39">
        <v>3422.5</v>
      </c>
      <c r="J319" s="20">
        <v>5.0528000000000004</v>
      </c>
      <c r="K319" s="23">
        <v>677.35</v>
      </c>
      <c r="L319" s="10" t="s">
        <v>5245</v>
      </c>
      <c r="M319" s="36">
        <v>45609</v>
      </c>
      <c r="N319" s="94"/>
    </row>
    <row r="320" spans="1:14" ht="14.25" customHeight="1" x14ac:dyDescent="0.25">
      <c r="A320" s="9">
        <v>73079300</v>
      </c>
      <c r="B320" s="10" t="s">
        <v>5240</v>
      </c>
      <c r="C320" s="11">
        <v>45222</v>
      </c>
      <c r="D320" s="12" t="s">
        <v>5241</v>
      </c>
      <c r="E320" s="10" t="s">
        <v>605</v>
      </c>
      <c r="F320" s="10" t="s">
        <v>604</v>
      </c>
      <c r="G320" s="81">
        <v>1685</v>
      </c>
      <c r="H320" s="10" t="s">
        <v>30</v>
      </c>
      <c r="I320" s="39">
        <v>43180.9</v>
      </c>
      <c r="J320" s="20">
        <v>5.0528000000000004</v>
      </c>
      <c r="K320" s="23">
        <v>8545.93</v>
      </c>
      <c r="L320" s="10" t="s">
        <v>5242</v>
      </c>
      <c r="M320" s="36">
        <v>45609</v>
      </c>
      <c r="N320" s="94"/>
    </row>
    <row r="321" spans="1:14" ht="14.25" customHeight="1" x14ac:dyDescent="0.25">
      <c r="A321" s="9">
        <v>73079100</v>
      </c>
      <c r="B321" s="10" t="s">
        <v>5237</v>
      </c>
      <c r="C321" s="11">
        <v>45222</v>
      </c>
      <c r="D321" s="12" t="s">
        <v>5238</v>
      </c>
      <c r="E321" s="10" t="s">
        <v>605</v>
      </c>
      <c r="F321" s="10" t="s">
        <v>604</v>
      </c>
      <c r="G321" s="81">
        <v>406.72413793103448</v>
      </c>
      <c r="H321" s="10" t="s">
        <v>30</v>
      </c>
      <c r="I321" s="39">
        <v>28340.46</v>
      </c>
      <c r="J321" s="20">
        <v>5.0528000000000004</v>
      </c>
      <c r="K321" s="23">
        <v>5608.86</v>
      </c>
      <c r="L321" s="10" t="s">
        <v>5239</v>
      </c>
      <c r="M321" s="36">
        <v>45609</v>
      </c>
      <c r="N321" s="94"/>
    </row>
    <row r="322" spans="1:14" ht="14.25" customHeight="1" x14ac:dyDescent="0.25">
      <c r="A322" s="9">
        <v>73072900</v>
      </c>
      <c r="B322" s="10" t="s">
        <v>5235</v>
      </c>
      <c r="C322" s="11">
        <v>45222</v>
      </c>
      <c r="D322" s="12" t="s">
        <v>5236</v>
      </c>
      <c r="E322" s="10" t="s">
        <v>605</v>
      </c>
      <c r="F322" s="10" t="s">
        <v>604</v>
      </c>
      <c r="G322" s="81">
        <v>58.103448275862071</v>
      </c>
      <c r="H322" s="10" t="s">
        <v>30</v>
      </c>
      <c r="I322" s="39">
        <v>144.30000000000001</v>
      </c>
      <c r="J322" s="20">
        <v>5.0528000000000004</v>
      </c>
      <c r="K322" s="23">
        <v>28.56</v>
      </c>
      <c r="L322" s="10">
        <v>42</v>
      </c>
      <c r="M322" s="36">
        <v>45602</v>
      </c>
      <c r="N322" s="94"/>
    </row>
    <row r="323" spans="1:14" ht="14.25" customHeight="1" x14ac:dyDescent="0.25">
      <c r="A323" s="9">
        <v>73072100</v>
      </c>
      <c r="B323" s="10" t="s">
        <v>5234</v>
      </c>
      <c r="C323" s="11">
        <v>45222</v>
      </c>
      <c r="D323" s="12" t="s">
        <v>3079</v>
      </c>
      <c r="E323" s="10" t="s">
        <v>605</v>
      </c>
      <c r="F323" s="10" t="s">
        <v>604</v>
      </c>
      <c r="G323" s="81">
        <v>58.103448275862071</v>
      </c>
      <c r="H323" s="10" t="s">
        <v>30</v>
      </c>
      <c r="I323" s="39">
        <v>577.85</v>
      </c>
      <c r="J323" s="20">
        <v>5.0528000000000004</v>
      </c>
      <c r="K323" s="23">
        <v>114.36</v>
      </c>
      <c r="L323" s="10">
        <v>18</v>
      </c>
      <c r="M323" s="36">
        <v>45602</v>
      </c>
      <c r="N323" s="94"/>
    </row>
    <row r="324" spans="1:14" ht="14.25" customHeight="1" x14ac:dyDescent="0.25">
      <c r="A324" s="9">
        <v>73045990</v>
      </c>
      <c r="B324" s="10" t="s">
        <v>5231</v>
      </c>
      <c r="C324" s="11">
        <v>45222</v>
      </c>
      <c r="D324" s="12" t="s">
        <v>5232</v>
      </c>
      <c r="E324" s="10" t="s">
        <v>605</v>
      </c>
      <c r="F324" s="10" t="s">
        <v>604</v>
      </c>
      <c r="G324" s="81">
        <v>116.20689655172414</v>
      </c>
      <c r="H324" s="10" t="s">
        <v>30</v>
      </c>
      <c r="I324" s="39">
        <v>11872</v>
      </c>
      <c r="J324" s="20">
        <v>5.0528000000000004</v>
      </c>
      <c r="K324" s="23">
        <v>2349.59</v>
      </c>
      <c r="L324" s="10" t="s">
        <v>5233</v>
      </c>
      <c r="M324" s="36">
        <v>45602</v>
      </c>
      <c r="N324" s="94"/>
    </row>
    <row r="325" spans="1:14" ht="14.25" customHeight="1" x14ac:dyDescent="0.25">
      <c r="A325" s="9">
        <v>73043110</v>
      </c>
      <c r="B325" s="10" t="s">
        <v>5229</v>
      </c>
      <c r="C325" s="11">
        <v>45222</v>
      </c>
      <c r="D325" s="12" t="s">
        <v>5230</v>
      </c>
      <c r="E325" s="10" t="s">
        <v>605</v>
      </c>
      <c r="F325" s="10" t="s">
        <v>604</v>
      </c>
      <c r="G325" s="81">
        <v>58.103448275862071</v>
      </c>
      <c r="H325" s="10" t="s">
        <v>30</v>
      </c>
      <c r="I325" s="39">
        <v>1265.24</v>
      </c>
      <c r="J325" s="20">
        <v>5.0528000000000004</v>
      </c>
      <c r="K325" s="23">
        <v>250.4</v>
      </c>
      <c r="L325" s="10">
        <v>4</v>
      </c>
      <c r="M325" s="36">
        <v>45602</v>
      </c>
      <c r="N325" s="94"/>
    </row>
    <row r="326" spans="1:14" ht="14.25" customHeight="1" x14ac:dyDescent="0.25">
      <c r="A326" s="9">
        <v>73041900</v>
      </c>
      <c r="B326" s="10" t="s">
        <v>5227</v>
      </c>
      <c r="C326" s="11">
        <v>45222</v>
      </c>
      <c r="D326" s="12" t="s">
        <v>5223</v>
      </c>
      <c r="E326" s="10" t="s">
        <v>605</v>
      </c>
      <c r="F326" s="10" t="s">
        <v>604</v>
      </c>
      <c r="G326" s="81">
        <v>348.62068965517244</v>
      </c>
      <c r="H326" s="10" t="s">
        <v>30</v>
      </c>
      <c r="I326" s="39">
        <v>71018.36</v>
      </c>
      <c r="J326" s="20">
        <v>5.0528000000000004</v>
      </c>
      <c r="K326" s="23">
        <v>14055.25</v>
      </c>
      <c r="L326" s="10" t="s">
        <v>5228</v>
      </c>
      <c r="M326" s="36">
        <v>45602</v>
      </c>
      <c r="N326" s="94"/>
    </row>
    <row r="327" spans="1:14" ht="14.25" customHeight="1" x14ac:dyDescent="0.25">
      <c r="A327" s="9">
        <v>73041900</v>
      </c>
      <c r="B327" s="10" t="s">
        <v>5225</v>
      </c>
      <c r="C327" s="11">
        <v>45222</v>
      </c>
      <c r="D327" s="12" t="s">
        <v>5226</v>
      </c>
      <c r="E327" s="10" t="s">
        <v>605</v>
      </c>
      <c r="F327" s="10" t="s">
        <v>604</v>
      </c>
      <c r="G327" s="13">
        <v>1105</v>
      </c>
      <c r="H327" s="10" t="s">
        <v>30</v>
      </c>
      <c r="I327" s="39">
        <v>25919.71</v>
      </c>
      <c r="J327" s="20">
        <v>5.0528000000000004</v>
      </c>
      <c r="K327" s="23">
        <v>5129.7700000000004</v>
      </c>
      <c r="L327" s="10">
        <v>1</v>
      </c>
      <c r="M327" s="36">
        <v>45551</v>
      </c>
      <c r="N327" s="94"/>
    </row>
    <row r="328" spans="1:14" ht="14.25" customHeight="1" x14ac:dyDescent="0.25">
      <c r="A328" s="9">
        <v>73041900</v>
      </c>
      <c r="B328" s="10" t="s">
        <v>5222</v>
      </c>
      <c r="C328" s="11">
        <v>45205</v>
      </c>
      <c r="D328" s="12" t="s">
        <v>5224</v>
      </c>
      <c r="E328" s="10" t="s">
        <v>605</v>
      </c>
      <c r="F328" s="10" t="s">
        <v>604</v>
      </c>
      <c r="G328" s="13">
        <v>1786</v>
      </c>
      <c r="H328" s="10" t="s">
        <v>30</v>
      </c>
      <c r="I328" s="39">
        <v>35495.699999999997</v>
      </c>
      <c r="J328" s="20">
        <v>5.1712999999999996</v>
      </c>
      <c r="K328" s="23">
        <v>6863.98</v>
      </c>
      <c r="L328" s="10" t="s">
        <v>25</v>
      </c>
      <c r="M328" s="36">
        <v>45551</v>
      </c>
      <c r="N328" s="94"/>
    </row>
    <row r="329" spans="1:14" ht="14.25" customHeight="1" x14ac:dyDescent="0.25">
      <c r="A329" s="9">
        <v>84813000</v>
      </c>
      <c r="B329" s="10" t="s">
        <v>5221</v>
      </c>
      <c r="C329" s="11">
        <v>45033</v>
      </c>
      <c r="D329" s="12" t="s">
        <v>871</v>
      </c>
      <c r="E329" s="10" t="s">
        <v>605</v>
      </c>
      <c r="F329" s="10" t="s">
        <v>604</v>
      </c>
      <c r="G329" s="13">
        <v>4</v>
      </c>
      <c r="H329" s="10" t="s">
        <v>869</v>
      </c>
      <c r="I329" s="39">
        <v>5516.84</v>
      </c>
      <c r="J329" s="20">
        <v>4.9455</v>
      </c>
      <c r="K329" s="23">
        <v>1115.53</v>
      </c>
      <c r="L329" s="10">
        <v>1</v>
      </c>
      <c r="M329" s="36">
        <v>45551</v>
      </c>
      <c r="N329" s="94"/>
    </row>
    <row r="330" spans="1:14" ht="14.25" customHeight="1" x14ac:dyDescent="0.25">
      <c r="A330" s="9">
        <v>85161000</v>
      </c>
      <c r="B330" s="10" t="s">
        <v>5217</v>
      </c>
      <c r="C330" s="11">
        <v>45265</v>
      </c>
      <c r="D330" s="12" t="s">
        <v>5218</v>
      </c>
      <c r="E330" s="10" t="s">
        <v>5220</v>
      </c>
      <c r="F330" s="10" t="s">
        <v>5219</v>
      </c>
      <c r="G330" s="13">
        <v>3</v>
      </c>
      <c r="H330" s="10" t="s">
        <v>869</v>
      </c>
      <c r="I330" s="39">
        <v>4125.96</v>
      </c>
      <c r="J330" s="20">
        <v>4.9090999999999996</v>
      </c>
      <c r="K330" s="23">
        <v>840.47</v>
      </c>
      <c r="L330" s="10">
        <v>1</v>
      </c>
      <c r="M330" s="36">
        <v>45551</v>
      </c>
      <c r="N330" s="94"/>
    </row>
    <row r="331" spans="1:14" ht="14.25" customHeight="1" x14ac:dyDescent="0.25">
      <c r="A331" s="9">
        <v>73066100</v>
      </c>
      <c r="B331" s="10" t="s">
        <v>5216</v>
      </c>
      <c r="C331" s="11">
        <v>45405</v>
      </c>
      <c r="D331" s="12" t="s">
        <v>5212</v>
      </c>
      <c r="E331" s="10" t="s">
        <v>5210</v>
      </c>
      <c r="F331" s="10" t="s">
        <v>5209</v>
      </c>
      <c r="G331" s="81">
        <v>1362</v>
      </c>
      <c r="H331" s="10" t="s">
        <v>30</v>
      </c>
      <c r="I331" s="39">
        <v>20149.8</v>
      </c>
      <c r="J331" s="20">
        <v>5.2042999999999999</v>
      </c>
      <c r="K331" s="23">
        <v>3871.76</v>
      </c>
      <c r="L331" s="10" t="s">
        <v>106</v>
      </c>
      <c r="M331" s="36">
        <v>45602</v>
      </c>
      <c r="N331" s="94"/>
    </row>
    <row r="332" spans="1:14" ht="14.25" customHeight="1" x14ac:dyDescent="0.25">
      <c r="A332" s="9">
        <v>73049090</v>
      </c>
      <c r="B332" s="10" t="s">
        <v>5215</v>
      </c>
      <c r="C332" s="11">
        <v>45405</v>
      </c>
      <c r="D332" s="12" t="s">
        <v>5212</v>
      </c>
      <c r="E332" s="10" t="s">
        <v>5210</v>
      </c>
      <c r="F332" s="10" t="s">
        <v>5209</v>
      </c>
      <c r="G332" s="81">
        <v>454</v>
      </c>
      <c r="H332" s="10" t="s">
        <v>30</v>
      </c>
      <c r="I332" s="39">
        <v>3127.8</v>
      </c>
      <c r="J332" s="20">
        <v>5.2042999999999999</v>
      </c>
      <c r="K332" s="23">
        <v>601</v>
      </c>
      <c r="L332" s="10">
        <v>1</v>
      </c>
      <c r="M332" s="36">
        <v>45602</v>
      </c>
      <c r="N332" s="94"/>
    </row>
    <row r="333" spans="1:14" ht="14.25" customHeight="1" x14ac:dyDescent="0.25">
      <c r="A333" s="9">
        <v>73043910</v>
      </c>
      <c r="B333" s="10" t="s">
        <v>5214</v>
      </c>
      <c r="C333" s="11">
        <v>45355</v>
      </c>
      <c r="D333" s="12" t="s">
        <v>5212</v>
      </c>
      <c r="E333" s="10" t="s">
        <v>5210</v>
      </c>
      <c r="F333" s="10" t="s">
        <v>5209</v>
      </c>
      <c r="G333" s="81">
        <v>239</v>
      </c>
      <c r="H333" s="10" t="s">
        <v>30</v>
      </c>
      <c r="I333" s="39">
        <v>6751.8</v>
      </c>
      <c r="J333" s="20">
        <v>4.9596</v>
      </c>
      <c r="K333" s="23">
        <v>1361.36</v>
      </c>
      <c r="L333" s="10">
        <v>3</v>
      </c>
      <c r="M333" s="36">
        <v>45602</v>
      </c>
      <c r="N333" s="94"/>
    </row>
    <row r="334" spans="1:14" ht="14.25" customHeight="1" x14ac:dyDescent="0.25">
      <c r="A334" s="9">
        <v>73066100</v>
      </c>
      <c r="B334" s="10" t="s">
        <v>5213</v>
      </c>
      <c r="C334" s="11">
        <v>45355</v>
      </c>
      <c r="D334" s="12" t="s">
        <v>5212</v>
      </c>
      <c r="E334" s="10" t="s">
        <v>5210</v>
      </c>
      <c r="F334" s="10" t="s">
        <v>5209</v>
      </c>
      <c r="G334" s="81">
        <v>717</v>
      </c>
      <c r="H334" s="10" t="s">
        <v>30</v>
      </c>
      <c r="I334" s="39">
        <v>7663.02</v>
      </c>
      <c r="J334" s="20">
        <v>4.9596</v>
      </c>
      <c r="K334" s="23">
        <v>1545.09</v>
      </c>
      <c r="L334" s="10" t="s">
        <v>175</v>
      </c>
      <c r="M334" s="36">
        <v>45602</v>
      </c>
      <c r="N334" s="94"/>
    </row>
    <row r="335" spans="1:14" ht="14.25" customHeight="1" x14ac:dyDescent="0.25">
      <c r="A335" s="9">
        <v>73049090</v>
      </c>
      <c r="B335" s="10" t="s">
        <v>5211</v>
      </c>
      <c r="C335" s="11">
        <v>45355</v>
      </c>
      <c r="D335" s="12" t="s">
        <v>5212</v>
      </c>
      <c r="E335" s="10" t="s">
        <v>5210</v>
      </c>
      <c r="F335" s="10" t="s">
        <v>5209</v>
      </c>
      <c r="G335" s="81">
        <v>239</v>
      </c>
      <c r="H335" s="10" t="s">
        <v>30</v>
      </c>
      <c r="I335" s="39">
        <v>2955</v>
      </c>
      <c r="J335" s="20">
        <v>4.9596</v>
      </c>
      <c r="K335" s="23">
        <v>595.80999999999995</v>
      </c>
      <c r="L335" s="10">
        <v>1</v>
      </c>
      <c r="M335" s="36">
        <v>45602</v>
      </c>
      <c r="N335" s="94"/>
    </row>
    <row r="336" spans="1:14" ht="14.25" customHeight="1" x14ac:dyDescent="0.25">
      <c r="A336" s="9">
        <v>73049090</v>
      </c>
      <c r="B336" s="10" t="s">
        <v>5207</v>
      </c>
      <c r="C336" s="11">
        <v>45344</v>
      </c>
      <c r="D336" s="12" t="s">
        <v>5208</v>
      </c>
      <c r="E336" s="10" t="s">
        <v>5210</v>
      </c>
      <c r="F336" s="10" t="s">
        <v>5209</v>
      </c>
      <c r="G336" s="13">
        <v>395</v>
      </c>
      <c r="H336" s="10" t="s">
        <v>30</v>
      </c>
      <c r="I336" s="39">
        <v>8127.14</v>
      </c>
      <c r="J336" s="20">
        <v>4.9302999999999999</v>
      </c>
      <c r="K336" s="23">
        <v>1648.41</v>
      </c>
      <c r="L336" s="10" t="s">
        <v>25</v>
      </c>
      <c r="M336" s="36">
        <v>45595</v>
      </c>
      <c r="N336" s="94"/>
    </row>
    <row r="337" spans="1:14" ht="14.25" customHeight="1" x14ac:dyDescent="0.25">
      <c r="A337" s="9">
        <v>72161000</v>
      </c>
      <c r="B337" s="10" t="s">
        <v>5637</v>
      </c>
      <c r="C337" s="11">
        <v>45483</v>
      </c>
      <c r="D337" s="12" t="s">
        <v>5205</v>
      </c>
      <c r="E337" s="10" t="s">
        <v>5201</v>
      </c>
      <c r="F337" s="10" t="s">
        <v>5200</v>
      </c>
      <c r="G337" s="81">
        <v>46.5</v>
      </c>
      <c r="H337" s="10" t="s">
        <v>30</v>
      </c>
      <c r="I337" s="39">
        <v>48327.56</v>
      </c>
      <c r="J337" s="20">
        <v>5.4386999999999999</v>
      </c>
      <c r="K337" s="23">
        <v>8885.8700000000008</v>
      </c>
      <c r="L337" s="10">
        <v>7</v>
      </c>
      <c r="M337" s="36">
        <v>45602</v>
      </c>
      <c r="N337" s="94"/>
    </row>
    <row r="338" spans="1:14" ht="14.25" customHeight="1" x14ac:dyDescent="0.25">
      <c r="A338" s="9">
        <v>76169900</v>
      </c>
      <c r="B338" s="10" t="s">
        <v>5636</v>
      </c>
      <c r="C338" s="11">
        <v>45483</v>
      </c>
      <c r="D338" s="12" t="s">
        <v>5204</v>
      </c>
      <c r="E338" s="10" t="s">
        <v>5201</v>
      </c>
      <c r="F338" s="10" t="s">
        <v>5200</v>
      </c>
      <c r="G338" s="81">
        <v>46.5</v>
      </c>
      <c r="H338" s="10" t="s">
        <v>30</v>
      </c>
      <c r="I338" s="39">
        <v>210507.75</v>
      </c>
      <c r="J338" s="20">
        <v>5.4386999999999999</v>
      </c>
      <c r="K338" s="23">
        <v>38705.53</v>
      </c>
      <c r="L338" s="10">
        <v>3</v>
      </c>
      <c r="M338" s="36">
        <v>45609</v>
      </c>
      <c r="N338" s="94"/>
    </row>
    <row r="339" spans="1:14" ht="14.25" customHeight="1" x14ac:dyDescent="0.25">
      <c r="A339" s="9">
        <v>39269090</v>
      </c>
      <c r="B339" s="10" t="s">
        <v>5202</v>
      </c>
      <c r="C339" s="11">
        <v>45483</v>
      </c>
      <c r="D339" s="12" t="s">
        <v>5203</v>
      </c>
      <c r="E339" s="10" t="s">
        <v>5201</v>
      </c>
      <c r="F339" s="10" t="s">
        <v>5200</v>
      </c>
      <c r="G339" s="81">
        <v>325.5</v>
      </c>
      <c r="H339" s="10" t="s">
        <v>30</v>
      </c>
      <c r="I339" s="39">
        <v>728800.14999999991</v>
      </c>
      <c r="J339" s="20">
        <v>5.4386999999999999</v>
      </c>
      <c r="K339" s="23">
        <v>134002.64000000001</v>
      </c>
      <c r="L339" s="10" t="s">
        <v>5206</v>
      </c>
      <c r="M339" s="36">
        <v>45614</v>
      </c>
      <c r="N339" s="94"/>
    </row>
    <row r="340" spans="1:14" ht="14.25" customHeight="1" x14ac:dyDescent="0.25">
      <c r="A340" s="9">
        <v>39269090</v>
      </c>
      <c r="B340" s="10" t="s">
        <v>5198</v>
      </c>
      <c r="C340" s="11">
        <v>45362</v>
      </c>
      <c r="D340" s="12" t="s">
        <v>5199</v>
      </c>
      <c r="E340" s="10" t="s">
        <v>5201</v>
      </c>
      <c r="F340" s="10" t="s">
        <v>5200</v>
      </c>
      <c r="G340" s="13">
        <v>62</v>
      </c>
      <c r="H340" s="10" t="s">
        <v>30</v>
      </c>
      <c r="I340" s="39">
        <v>203184</v>
      </c>
      <c r="J340" s="20">
        <v>4.9751000000000003</v>
      </c>
      <c r="K340" s="23">
        <v>40840.18</v>
      </c>
      <c r="L340" s="10">
        <v>1</v>
      </c>
      <c r="M340" s="36">
        <v>45548</v>
      </c>
      <c r="N340" s="94"/>
    </row>
    <row r="341" spans="1:14" ht="14.25" customHeight="1" x14ac:dyDescent="0.25">
      <c r="A341" s="9">
        <v>73044190</v>
      </c>
      <c r="B341" s="10" t="s">
        <v>5196</v>
      </c>
      <c r="C341" s="11">
        <v>45439</v>
      </c>
      <c r="D341" s="12" t="s">
        <v>5197</v>
      </c>
      <c r="E341" s="10" t="s">
        <v>857</v>
      </c>
      <c r="F341" s="10" t="s">
        <v>856</v>
      </c>
      <c r="G341" s="13">
        <v>645.6</v>
      </c>
      <c r="H341" s="10" t="s">
        <v>30</v>
      </c>
      <c r="I341" s="39">
        <v>685380</v>
      </c>
      <c r="J341" s="20">
        <v>5.1508000000000003</v>
      </c>
      <c r="K341" s="23">
        <v>133062.82999999999</v>
      </c>
      <c r="L341" s="10">
        <v>1</v>
      </c>
      <c r="M341" s="36">
        <v>45551</v>
      </c>
      <c r="N341" s="94"/>
    </row>
    <row r="342" spans="1:14" ht="14.25" customHeight="1" x14ac:dyDescent="0.25">
      <c r="A342" s="9">
        <v>73110000</v>
      </c>
      <c r="B342" s="10" t="s">
        <v>5194</v>
      </c>
      <c r="C342" s="11">
        <v>45390</v>
      </c>
      <c r="D342" s="12" t="s">
        <v>5195</v>
      </c>
      <c r="E342" s="10" t="s">
        <v>857</v>
      </c>
      <c r="F342" s="10" t="s">
        <v>856</v>
      </c>
      <c r="G342" s="13">
        <v>15</v>
      </c>
      <c r="H342" s="10" t="s">
        <v>30</v>
      </c>
      <c r="I342" s="39">
        <v>41784.6</v>
      </c>
      <c r="J342" s="20">
        <v>5.0519999999999996</v>
      </c>
      <c r="K342" s="23">
        <v>8270.9</v>
      </c>
      <c r="L342" s="10">
        <v>1</v>
      </c>
      <c r="M342" s="36">
        <v>45551</v>
      </c>
      <c r="N342" s="94"/>
    </row>
    <row r="343" spans="1:14" ht="14.25" customHeight="1" x14ac:dyDescent="0.25">
      <c r="A343" s="9">
        <v>73044190</v>
      </c>
      <c r="B343" s="10" t="s">
        <v>5192</v>
      </c>
      <c r="C343" s="11">
        <v>45362</v>
      </c>
      <c r="D343" s="12" t="s">
        <v>5193</v>
      </c>
      <c r="E343" s="10" t="s">
        <v>857</v>
      </c>
      <c r="F343" s="10" t="s">
        <v>856</v>
      </c>
      <c r="G343" s="13">
        <v>22.896000000000001</v>
      </c>
      <c r="H343" s="10" t="s">
        <v>30</v>
      </c>
      <c r="I343" s="39">
        <v>16927.2</v>
      </c>
      <c r="J343" s="20">
        <v>4.9751000000000003</v>
      </c>
      <c r="K343" s="23">
        <v>3402.38</v>
      </c>
      <c r="L343" s="10">
        <v>1</v>
      </c>
      <c r="M343" s="36">
        <v>45551</v>
      </c>
      <c r="N343" s="94"/>
    </row>
    <row r="344" spans="1:14" ht="14.25" customHeight="1" x14ac:dyDescent="0.25">
      <c r="A344" s="9">
        <v>73044190</v>
      </c>
      <c r="B344" s="10" t="s">
        <v>5191</v>
      </c>
      <c r="C344" s="11">
        <v>45337</v>
      </c>
      <c r="D344" s="12" t="s">
        <v>855</v>
      </c>
      <c r="E344" s="10" t="s">
        <v>857</v>
      </c>
      <c r="F344" s="10" t="s">
        <v>856</v>
      </c>
      <c r="G344" s="13">
        <v>64.62</v>
      </c>
      <c r="H344" s="10" t="s">
        <v>30</v>
      </c>
      <c r="I344" s="39">
        <v>27738.9</v>
      </c>
      <c r="J344" s="20">
        <v>4.9722999999999997</v>
      </c>
      <c r="K344" s="23">
        <v>5578.69</v>
      </c>
      <c r="L344" s="10">
        <v>1</v>
      </c>
      <c r="M344" s="36">
        <v>45551</v>
      </c>
      <c r="N344" s="94"/>
    </row>
    <row r="345" spans="1:14" ht="14.25" customHeight="1" x14ac:dyDescent="0.25">
      <c r="A345" s="9">
        <v>73044190</v>
      </c>
      <c r="B345" s="10" t="s">
        <v>5190</v>
      </c>
      <c r="C345" s="11">
        <v>45314</v>
      </c>
      <c r="D345" s="12" t="s">
        <v>855</v>
      </c>
      <c r="E345" s="10" t="s">
        <v>857</v>
      </c>
      <c r="F345" s="10" t="s">
        <v>856</v>
      </c>
      <c r="G345" s="13">
        <v>15</v>
      </c>
      <c r="H345" s="10" t="s">
        <v>30</v>
      </c>
      <c r="I345" s="39">
        <v>35613.599999999999</v>
      </c>
      <c r="J345" s="20">
        <v>4.9489999999999998</v>
      </c>
      <c r="K345" s="23">
        <v>7196.12</v>
      </c>
      <c r="L345" s="10" t="s">
        <v>25</v>
      </c>
      <c r="M345" s="36">
        <v>45551</v>
      </c>
      <c r="N345" s="94"/>
    </row>
    <row r="346" spans="1:14" ht="14.25" customHeight="1" x14ac:dyDescent="0.25">
      <c r="A346" s="9">
        <v>73044190</v>
      </c>
      <c r="B346" s="10" t="s">
        <v>5189</v>
      </c>
      <c r="C346" s="11">
        <v>45273</v>
      </c>
      <c r="D346" s="12" t="s">
        <v>855</v>
      </c>
      <c r="E346" s="10" t="s">
        <v>857</v>
      </c>
      <c r="F346" s="10" t="s">
        <v>856</v>
      </c>
      <c r="G346" s="13">
        <v>1580</v>
      </c>
      <c r="H346" s="10" t="s">
        <v>30</v>
      </c>
      <c r="I346" s="39">
        <v>874370.06</v>
      </c>
      <c r="J346" s="20">
        <v>4.9476000000000004</v>
      </c>
      <c r="K346" s="23">
        <v>176726.1</v>
      </c>
      <c r="L346" s="10" t="s">
        <v>26</v>
      </c>
      <c r="M346" s="36">
        <v>45615</v>
      </c>
      <c r="N346" s="94"/>
    </row>
    <row r="347" spans="1:14" ht="14.25" customHeight="1" x14ac:dyDescent="0.25">
      <c r="A347" s="9">
        <v>73089010</v>
      </c>
      <c r="B347" s="10" t="s">
        <v>5186</v>
      </c>
      <c r="C347" s="11">
        <v>45469</v>
      </c>
      <c r="D347" s="12" t="s">
        <v>5187</v>
      </c>
      <c r="E347" s="10" t="s">
        <v>842</v>
      </c>
      <c r="F347" s="10" t="s">
        <v>841</v>
      </c>
      <c r="G347" s="13">
        <v>19236.560000000001</v>
      </c>
      <c r="H347" s="10" t="s">
        <v>30</v>
      </c>
      <c r="I347" s="39">
        <v>1266683.76</v>
      </c>
      <c r="J347" s="20">
        <v>5.4290000000000003</v>
      </c>
      <c r="K347" s="23">
        <v>233318.06</v>
      </c>
      <c r="L347" s="10" t="s">
        <v>5188</v>
      </c>
      <c r="M347" s="36">
        <v>45551</v>
      </c>
      <c r="N347" s="94"/>
    </row>
    <row r="348" spans="1:14" ht="14.25" customHeight="1" x14ac:dyDescent="0.25">
      <c r="A348" s="9">
        <v>72085200</v>
      </c>
      <c r="B348" s="10" t="s">
        <v>5185</v>
      </c>
      <c r="C348" s="11">
        <v>45377</v>
      </c>
      <c r="D348" s="12" t="s">
        <v>5176</v>
      </c>
      <c r="E348" s="10" t="s">
        <v>842</v>
      </c>
      <c r="F348" s="10" t="s">
        <v>841</v>
      </c>
      <c r="G348" s="13">
        <v>1152</v>
      </c>
      <c r="H348" s="10" t="s">
        <v>30</v>
      </c>
      <c r="I348" s="39">
        <v>78117.119999999995</v>
      </c>
      <c r="J348" s="20">
        <v>4.9869000000000003</v>
      </c>
      <c r="K348" s="23">
        <v>15664.46</v>
      </c>
      <c r="L348" s="10">
        <v>1</v>
      </c>
      <c r="M348" s="36">
        <v>45551</v>
      </c>
      <c r="N348" s="94"/>
    </row>
    <row r="349" spans="1:14" ht="14.25" customHeight="1" x14ac:dyDescent="0.25">
      <c r="A349" s="9">
        <v>72085200</v>
      </c>
      <c r="B349" s="10" t="s">
        <v>5184</v>
      </c>
      <c r="C349" s="11">
        <v>45349</v>
      </c>
      <c r="D349" s="12" t="s">
        <v>5176</v>
      </c>
      <c r="E349" s="10" t="s">
        <v>842</v>
      </c>
      <c r="F349" s="10" t="s">
        <v>841</v>
      </c>
      <c r="G349" s="13">
        <v>8928</v>
      </c>
      <c r="H349" s="10" t="s">
        <v>30</v>
      </c>
      <c r="I349" s="39">
        <v>605407.68000000005</v>
      </c>
      <c r="J349" s="20">
        <v>4.9819000000000004</v>
      </c>
      <c r="K349" s="23">
        <v>121521.44</v>
      </c>
      <c r="L349" s="10">
        <v>1</v>
      </c>
      <c r="M349" s="36">
        <v>45551</v>
      </c>
      <c r="N349" s="94"/>
    </row>
    <row r="350" spans="1:14" ht="14.25" customHeight="1" x14ac:dyDescent="0.25">
      <c r="A350" s="9">
        <v>73181500</v>
      </c>
      <c r="B350" s="10" t="s">
        <v>5182</v>
      </c>
      <c r="C350" s="11">
        <v>45338</v>
      </c>
      <c r="D350" s="12" t="s">
        <v>5183</v>
      </c>
      <c r="E350" s="10" t="s">
        <v>842</v>
      </c>
      <c r="F350" s="10" t="s">
        <v>841</v>
      </c>
      <c r="G350" s="13">
        <v>595</v>
      </c>
      <c r="H350" s="10" t="s">
        <v>30</v>
      </c>
      <c r="I350" s="39">
        <v>259999.04</v>
      </c>
      <c r="J350" s="20">
        <v>4.9710000000000001</v>
      </c>
      <c r="K350" s="23">
        <v>52303.17</v>
      </c>
      <c r="L350" s="10" t="s">
        <v>24</v>
      </c>
      <c r="M350" s="36">
        <v>45551</v>
      </c>
      <c r="N350" s="94"/>
    </row>
    <row r="351" spans="1:14" ht="14.25" customHeight="1" x14ac:dyDescent="0.25">
      <c r="A351" s="9">
        <v>73089010</v>
      </c>
      <c r="B351" s="10" t="s">
        <v>5180</v>
      </c>
      <c r="C351" s="11">
        <v>45320</v>
      </c>
      <c r="D351" s="12" t="s">
        <v>5181</v>
      </c>
      <c r="E351" s="10" t="s">
        <v>842</v>
      </c>
      <c r="F351" s="10" t="s">
        <v>841</v>
      </c>
      <c r="G351" s="13">
        <v>24836.83</v>
      </c>
      <c r="H351" s="10" t="s">
        <v>30</v>
      </c>
      <c r="I351" s="39">
        <v>1932648.32</v>
      </c>
      <c r="J351" s="20">
        <v>4.9124999999999996</v>
      </c>
      <c r="K351" s="23">
        <v>393414.42</v>
      </c>
      <c r="L351" s="10" t="s">
        <v>26</v>
      </c>
      <c r="M351" s="36">
        <v>45551</v>
      </c>
      <c r="N351" s="94"/>
    </row>
    <row r="352" spans="1:14" ht="14.25" customHeight="1" x14ac:dyDescent="0.25">
      <c r="A352" s="9">
        <v>73089010</v>
      </c>
      <c r="B352" s="10" t="s">
        <v>5177</v>
      </c>
      <c r="C352" s="11">
        <v>45320</v>
      </c>
      <c r="D352" s="12" t="s">
        <v>5178</v>
      </c>
      <c r="E352" s="10" t="s">
        <v>842</v>
      </c>
      <c r="F352" s="10" t="s">
        <v>841</v>
      </c>
      <c r="G352" s="13">
        <v>13768.23</v>
      </c>
      <c r="H352" s="10" t="s">
        <v>30</v>
      </c>
      <c r="I352" s="39">
        <v>724529.86</v>
      </c>
      <c r="J352" s="20">
        <v>4.9124999999999996</v>
      </c>
      <c r="K352" s="23">
        <v>147486.99</v>
      </c>
      <c r="L352" s="10" t="s">
        <v>5179</v>
      </c>
      <c r="M352" s="36">
        <v>45551</v>
      </c>
      <c r="N352" s="94"/>
    </row>
    <row r="353" spans="1:14" ht="14.25" customHeight="1" x14ac:dyDescent="0.25">
      <c r="A353" s="9">
        <v>72085200</v>
      </c>
      <c r="B353" s="10" t="s">
        <v>5175</v>
      </c>
      <c r="C353" s="11">
        <v>45308</v>
      </c>
      <c r="D353" s="12" t="s">
        <v>5176</v>
      </c>
      <c r="E353" s="10" t="s">
        <v>842</v>
      </c>
      <c r="F353" s="10" t="s">
        <v>841</v>
      </c>
      <c r="G353" s="13">
        <v>773.76</v>
      </c>
      <c r="H353" s="10" t="s">
        <v>30</v>
      </c>
      <c r="I353" s="39">
        <v>52468.67</v>
      </c>
      <c r="J353" s="20">
        <v>4.9038000000000004</v>
      </c>
      <c r="K353" s="23">
        <v>10699.59</v>
      </c>
      <c r="L353" s="10">
        <v>1</v>
      </c>
      <c r="M353" s="36">
        <v>45551</v>
      </c>
      <c r="N353" s="94"/>
    </row>
    <row r="354" spans="1:14" ht="14.25" customHeight="1" x14ac:dyDescent="0.25">
      <c r="A354" s="9">
        <v>73181900</v>
      </c>
      <c r="B354" s="10" t="s">
        <v>5173</v>
      </c>
      <c r="C354" s="11">
        <v>45279</v>
      </c>
      <c r="D354" s="12" t="s">
        <v>5174</v>
      </c>
      <c r="E354" s="10" t="s">
        <v>842</v>
      </c>
      <c r="F354" s="10" t="s">
        <v>841</v>
      </c>
      <c r="G354" s="81">
        <v>4801.8950000000004</v>
      </c>
      <c r="H354" s="10" t="s">
        <v>30</v>
      </c>
      <c r="I354" s="39">
        <v>255.46</v>
      </c>
      <c r="J354" s="20">
        <v>4.9398999999999997</v>
      </c>
      <c r="K354" s="23">
        <v>51.71</v>
      </c>
      <c r="L354" s="10">
        <v>3</v>
      </c>
      <c r="M354" s="36">
        <v>45609</v>
      </c>
      <c r="N354" s="94"/>
    </row>
    <row r="355" spans="1:14" ht="14.25" customHeight="1" x14ac:dyDescent="0.25">
      <c r="A355" s="9">
        <v>73089010</v>
      </c>
      <c r="B355" s="10" t="s">
        <v>5171</v>
      </c>
      <c r="C355" s="11">
        <v>45279</v>
      </c>
      <c r="D355" s="12" t="s">
        <v>5172</v>
      </c>
      <c r="E355" s="10" t="s">
        <v>842</v>
      </c>
      <c r="F355" s="10" t="s">
        <v>841</v>
      </c>
      <c r="G355" s="81">
        <v>14405.685000000001</v>
      </c>
      <c r="H355" s="10" t="s">
        <v>30</v>
      </c>
      <c r="I355" s="39">
        <v>1057860.81</v>
      </c>
      <c r="J355" s="20">
        <v>4.9398999999999997</v>
      </c>
      <c r="K355" s="23">
        <v>214146.2</v>
      </c>
      <c r="L355" s="10" t="s">
        <v>702</v>
      </c>
      <c r="M355" s="36">
        <v>45609</v>
      </c>
      <c r="N355" s="94"/>
    </row>
    <row r="356" spans="1:14" ht="14.25" customHeight="1" x14ac:dyDescent="0.25">
      <c r="A356" s="9">
        <v>73089010</v>
      </c>
      <c r="B356" s="10" t="s">
        <v>5169</v>
      </c>
      <c r="C356" s="11">
        <v>45279</v>
      </c>
      <c r="D356" s="12" t="s">
        <v>5170</v>
      </c>
      <c r="E356" s="10" t="s">
        <v>842</v>
      </c>
      <c r="F356" s="10" t="s">
        <v>841</v>
      </c>
      <c r="G356" s="13">
        <v>18333.12</v>
      </c>
      <c r="H356" s="10" t="s">
        <v>30</v>
      </c>
      <c r="I356" s="39">
        <v>1087649.47</v>
      </c>
      <c r="J356" s="20">
        <v>4.9398999999999997</v>
      </c>
      <c r="K356" s="23">
        <v>220176.41</v>
      </c>
      <c r="L356" s="10">
        <v>1</v>
      </c>
      <c r="M356" s="36">
        <v>45545</v>
      </c>
      <c r="N356" s="94"/>
    </row>
    <row r="357" spans="1:14" ht="14.25" customHeight="1" x14ac:dyDescent="0.25">
      <c r="A357" s="9">
        <v>83111000</v>
      </c>
      <c r="B357" s="10" t="s">
        <v>5168</v>
      </c>
      <c r="C357" s="11">
        <v>45520</v>
      </c>
      <c r="D357" s="12" t="s">
        <v>508</v>
      </c>
      <c r="E357" s="10" t="s">
        <v>38</v>
      </c>
      <c r="F357" s="10" t="s">
        <v>40</v>
      </c>
      <c r="G357" s="13">
        <v>300</v>
      </c>
      <c r="H357" s="10" t="s">
        <v>30</v>
      </c>
      <c r="I357" s="39">
        <v>8151</v>
      </c>
      <c r="J357" s="20">
        <v>5.4650999999999996</v>
      </c>
      <c r="K357" s="23">
        <v>1491.46</v>
      </c>
      <c r="L357" s="10">
        <v>1</v>
      </c>
      <c r="M357" s="36">
        <v>45551</v>
      </c>
      <c r="N357" s="94"/>
    </row>
    <row r="358" spans="1:14" ht="14.25" customHeight="1" x14ac:dyDescent="0.25">
      <c r="A358" s="9">
        <v>72282000</v>
      </c>
      <c r="B358" s="10" t="s">
        <v>5167</v>
      </c>
      <c r="C358" s="11">
        <v>45510</v>
      </c>
      <c r="D358" s="12" t="s">
        <v>521</v>
      </c>
      <c r="E358" s="10" t="s">
        <v>38</v>
      </c>
      <c r="F358" s="10" t="s">
        <v>40</v>
      </c>
      <c r="G358" s="13">
        <v>100</v>
      </c>
      <c r="H358" s="10" t="s">
        <v>30</v>
      </c>
      <c r="I358" s="39">
        <v>1568</v>
      </c>
      <c r="J358" s="20">
        <v>5.7645999999999997</v>
      </c>
      <c r="K358" s="23">
        <v>272</v>
      </c>
      <c r="L358" s="10">
        <v>1</v>
      </c>
      <c r="M358" s="36">
        <v>45551</v>
      </c>
      <c r="N358" s="94"/>
    </row>
    <row r="359" spans="1:14" ht="14.25" customHeight="1" x14ac:dyDescent="0.25">
      <c r="A359" s="9">
        <v>83111000</v>
      </c>
      <c r="B359" s="10" t="s">
        <v>5166</v>
      </c>
      <c r="C359" s="11">
        <v>45497</v>
      </c>
      <c r="D359" s="12" t="s">
        <v>508</v>
      </c>
      <c r="E359" s="10" t="s">
        <v>38</v>
      </c>
      <c r="F359" s="10" t="s">
        <v>40</v>
      </c>
      <c r="G359" s="13">
        <v>510</v>
      </c>
      <c r="H359" s="10" t="s">
        <v>30</v>
      </c>
      <c r="I359" s="39">
        <v>13856.7</v>
      </c>
      <c r="J359" s="20">
        <v>5.5807000000000002</v>
      </c>
      <c r="K359" s="23">
        <v>2482.9699999999998</v>
      </c>
      <c r="L359" s="10">
        <v>1</v>
      </c>
      <c r="M359" s="36">
        <v>45551</v>
      </c>
      <c r="N359" s="94"/>
    </row>
    <row r="360" spans="1:14" ht="14.25" customHeight="1" x14ac:dyDescent="0.25">
      <c r="A360" s="9">
        <v>75051210</v>
      </c>
      <c r="B360" s="10" t="s">
        <v>5165</v>
      </c>
      <c r="C360" s="11">
        <v>45366</v>
      </c>
      <c r="D360" s="12" t="s">
        <v>530</v>
      </c>
      <c r="E360" s="10" t="s">
        <v>38</v>
      </c>
      <c r="F360" s="10" t="s">
        <v>40</v>
      </c>
      <c r="G360" s="13">
        <v>400</v>
      </c>
      <c r="H360" s="10" t="s">
        <v>30</v>
      </c>
      <c r="I360" s="39">
        <v>125656</v>
      </c>
      <c r="J360" s="20">
        <v>4.9767999999999999</v>
      </c>
      <c r="K360" s="23">
        <v>25248.35</v>
      </c>
      <c r="L360" s="10">
        <v>1</v>
      </c>
      <c r="M360" s="36">
        <v>45551</v>
      </c>
      <c r="N360" s="94"/>
    </row>
    <row r="361" spans="1:14" ht="14.25" customHeight="1" x14ac:dyDescent="0.25">
      <c r="A361" s="9">
        <v>83111000</v>
      </c>
      <c r="B361" s="10" t="s">
        <v>5164</v>
      </c>
      <c r="C361" s="11">
        <v>45364</v>
      </c>
      <c r="D361" s="12" t="s">
        <v>508</v>
      </c>
      <c r="E361" s="10" t="s">
        <v>38</v>
      </c>
      <c r="F361" s="10" t="s">
        <v>40</v>
      </c>
      <c r="G361" s="13">
        <v>1545</v>
      </c>
      <c r="H361" s="10" t="s">
        <v>30</v>
      </c>
      <c r="I361" s="39">
        <v>38856.75</v>
      </c>
      <c r="J361" s="20">
        <v>4.9813000000000001</v>
      </c>
      <c r="K361" s="23">
        <v>7800.52</v>
      </c>
      <c r="L361" s="10">
        <v>1</v>
      </c>
      <c r="M361" s="36">
        <v>45545</v>
      </c>
      <c r="N361" s="94"/>
    </row>
    <row r="362" spans="1:14" ht="14.25" customHeight="1" x14ac:dyDescent="0.25">
      <c r="A362" s="9">
        <v>72282000</v>
      </c>
      <c r="B362" s="10" t="s">
        <v>5163</v>
      </c>
      <c r="C362" s="11">
        <v>45344</v>
      </c>
      <c r="D362" s="12" t="s">
        <v>521</v>
      </c>
      <c r="E362" s="10" t="s">
        <v>38</v>
      </c>
      <c r="F362" s="10" t="s">
        <v>40</v>
      </c>
      <c r="G362" s="13">
        <v>1100</v>
      </c>
      <c r="H362" s="10" t="s">
        <v>30</v>
      </c>
      <c r="I362" s="39">
        <v>17248</v>
      </c>
      <c r="J362" s="20">
        <v>4.9302999999999999</v>
      </c>
      <c r="K362" s="23">
        <v>3498.37</v>
      </c>
      <c r="L362" s="10">
        <v>2</v>
      </c>
      <c r="M362" s="36">
        <v>45545</v>
      </c>
      <c r="N362" s="94"/>
    </row>
    <row r="363" spans="1:14" ht="14.25" customHeight="1" x14ac:dyDescent="0.25">
      <c r="A363" s="9">
        <v>83111000</v>
      </c>
      <c r="B363" s="10" t="s">
        <v>5162</v>
      </c>
      <c r="C363" s="11">
        <v>45344</v>
      </c>
      <c r="D363" s="12" t="s">
        <v>508</v>
      </c>
      <c r="E363" s="10" t="s">
        <v>38</v>
      </c>
      <c r="F363" s="10" t="s">
        <v>40</v>
      </c>
      <c r="G363" s="13">
        <v>465</v>
      </c>
      <c r="H363" s="10" t="s">
        <v>30</v>
      </c>
      <c r="I363" s="39">
        <v>11694.75</v>
      </c>
      <c r="J363" s="20">
        <v>4.9302999999999999</v>
      </c>
      <c r="K363" s="23">
        <v>2372.02</v>
      </c>
      <c r="L363" s="10">
        <v>1</v>
      </c>
      <c r="M363" s="36">
        <v>45545</v>
      </c>
      <c r="N363" s="94"/>
    </row>
    <row r="364" spans="1:14" ht="14.25" customHeight="1" x14ac:dyDescent="0.25">
      <c r="A364" s="9">
        <v>72222000</v>
      </c>
      <c r="B364" s="10" t="s">
        <v>5161</v>
      </c>
      <c r="C364" s="11">
        <v>45296</v>
      </c>
      <c r="D364" s="12" t="s">
        <v>813</v>
      </c>
      <c r="E364" s="10" t="s">
        <v>38</v>
      </c>
      <c r="F364" s="10" t="s">
        <v>40</v>
      </c>
      <c r="G364" s="13">
        <v>800</v>
      </c>
      <c r="H364" s="10" t="s">
        <v>30</v>
      </c>
      <c r="I364" s="39">
        <v>93280</v>
      </c>
      <c r="J364" s="20">
        <v>4.9188000000000001</v>
      </c>
      <c r="K364" s="23">
        <v>18963.97</v>
      </c>
      <c r="L364" s="10">
        <v>1</v>
      </c>
      <c r="M364" s="36">
        <v>45545</v>
      </c>
      <c r="N364" s="94"/>
    </row>
    <row r="365" spans="1:14" ht="14.25" customHeight="1" x14ac:dyDescent="0.25">
      <c r="A365" s="9">
        <v>83111000</v>
      </c>
      <c r="B365" s="10" t="s">
        <v>5160</v>
      </c>
      <c r="C365" s="11">
        <v>45265</v>
      </c>
      <c r="D365" s="12" t="s">
        <v>508</v>
      </c>
      <c r="E365" s="10" t="s">
        <v>38</v>
      </c>
      <c r="F365" s="10" t="s">
        <v>40</v>
      </c>
      <c r="G365" s="13">
        <v>735</v>
      </c>
      <c r="H365" s="10" t="s">
        <v>30</v>
      </c>
      <c r="I365" s="39">
        <v>21006.3</v>
      </c>
      <c r="J365" s="20">
        <v>4.9090999999999996</v>
      </c>
      <c r="K365" s="23">
        <v>4279.05</v>
      </c>
      <c r="L365" s="10">
        <v>1</v>
      </c>
      <c r="M365" s="36">
        <v>45545</v>
      </c>
      <c r="N365" s="94"/>
    </row>
    <row r="366" spans="1:14" ht="14.25" customHeight="1" x14ac:dyDescent="0.25">
      <c r="A366" s="9">
        <v>83111000</v>
      </c>
      <c r="B366" s="10" t="s">
        <v>5159</v>
      </c>
      <c r="C366" s="11">
        <v>45243</v>
      </c>
      <c r="D366" s="12" t="s">
        <v>508</v>
      </c>
      <c r="E366" s="10" t="s">
        <v>38</v>
      </c>
      <c r="F366" s="10" t="s">
        <v>40</v>
      </c>
      <c r="G366" s="13">
        <v>270</v>
      </c>
      <c r="H366" s="10" t="s">
        <v>30</v>
      </c>
      <c r="I366" s="39">
        <v>7716.6</v>
      </c>
      <c r="J366" s="20">
        <v>4.9218999999999999</v>
      </c>
      <c r="K366" s="23">
        <v>1567.81</v>
      </c>
      <c r="L366" s="10">
        <v>1</v>
      </c>
      <c r="M366" s="36">
        <v>45545</v>
      </c>
      <c r="N366" s="94"/>
    </row>
    <row r="367" spans="1:14" ht="14.25" customHeight="1" x14ac:dyDescent="0.25">
      <c r="A367" s="9">
        <v>73181500</v>
      </c>
      <c r="B367" s="10" t="s">
        <v>5158</v>
      </c>
      <c r="C367" s="11">
        <v>45390</v>
      </c>
      <c r="D367" s="12" t="s">
        <v>3016</v>
      </c>
      <c r="E367" s="10" t="s">
        <v>3378</v>
      </c>
      <c r="F367" s="10" t="s">
        <v>3379</v>
      </c>
      <c r="G367" s="13">
        <v>25.44</v>
      </c>
      <c r="H367" s="10" t="s">
        <v>30</v>
      </c>
      <c r="I367" s="39">
        <v>3201.2</v>
      </c>
      <c r="J367" s="20">
        <v>5.0519999999999996</v>
      </c>
      <c r="K367" s="23">
        <v>633.65</v>
      </c>
      <c r="L367" s="10">
        <v>1</v>
      </c>
      <c r="M367" s="36">
        <v>45551</v>
      </c>
      <c r="N367" s="94"/>
    </row>
    <row r="368" spans="1:14" ht="14.25" customHeight="1" x14ac:dyDescent="0.25">
      <c r="A368" s="9">
        <v>68061000</v>
      </c>
      <c r="B368" s="10" t="s">
        <v>5155</v>
      </c>
      <c r="C368" s="11">
        <v>45359</v>
      </c>
      <c r="D368" s="12" t="s">
        <v>5156</v>
      </c>
      <c r="E368" s="10" t="s">
        <v>5545</v>
      </c>
      <c r="F368" s="10" t="s">
        <v>5157</v>
      </c>
      <c r="G368" s="13">
        <v>938.952</v>
      </c>
      <c r="H368" s="10" t="s">
        <v>30</v>
      </c>
      <c r="I368" s="39">
        <v>16182.5</v>
      </c>
      <c r="J368" s="20">
        <v>4.9363999999999999</v>
      </c>
      <c r="K368" s="23">
        <v>3278.2</v>
      </c>
      <c r="L368" s="10" t="s">
        <v>24</v>
      </c>
      <c r="M368" s="36">
        <v>45548</v>
      </c>
      <c r="N368" s="94"/>
    </row>
    <row r="369" spans="1:14" ht="14.25" customHeight="1" x14ac:dyDescent="0.25">
      <c r="A369" s="9">
        <v>44079990</v>
      </c>
      <c r="B369" s="10" t="s">
        <v>5151</v>
      </c>
      <c r="C369" s="11">
        <v>45503</v>
      </c>
      <c r="D369" s="12" t="s">
        <v>5152</v>
      </c>
      <c r="E369" s="10" t="s">
        <v>5154</v>
      </c>
      <c r="F369" s="10" t="s">
        <v>5635</v>
      </c>
      <c r="G369" s="13">
        <v>337.279</v>
      </c>
      <c r="H369" s="10" t="s">
        <v>5153</v>
      </c>
      <c r="I369" s="39">
        <v>307278.02</v>
      </c>
      <c r="J369" s="20">
        <v>5.6478999999999999</v>
      </c>
      <c r="K369" s="23">
        <v>54405.71</v>
      </c>
      <c r="L369" s="10" t="s">
        <v>3455</v>
      </c>
      <c r="M369" s="36">
        <v>45548</v>
      </c>
      <c r="N369" s="94"/>
    </row>
    <row r="370" spans="1:14" ht="14.25" customHeight="1" x14ac:dyDescent="0.25">
      <c r="A370" s="9">
        <v>79031000</v>
      </c>
      <c r="B370" s="10" t="s">
        <v>5150</v>
      </c>
      <c r="C370" s="11">
        <v>45517</v>
      </c>
      <c r="D370" s="12" t="s">
        <v>218</v>
      </c>
      <c r="E370" s="10" t="s">
        <v>89</v>
      </c>
      <c r="F370" s="10" t="s">
        <v>88</v>
      </c>
      <c r="G370" s="81">
        <v>417.80377777777778</v>
      </c>
      <c r="H370" s="10" t="s">
        <v>30</v>
      </c>
      <c r="I370" s="39">
        <v>227.2</v>
      </c>
      <c r="J370" s="20">
        <v>5.4911000000000003</v>
      </c>
      <c r="K370" s="23">
        <v>41.38</v>
      </c>
      <c r="L370" s="10">
        <v>22</v>
      </c>
      <c r="M370" s="36">
        <v>45609</v>
      </c>
      <c r="N370" s="94"/>
    </row>
    <row r="371" spans="1:14" ht="14.25" customHeight="1" x14ac:dyDescent="0.25">
      <c r="A371" s="9">
        <v>38140090</v>
      </c>
      <c r="B371" s="10" t="s">
        <v>5148</v>
      </c>
      <c r="C371" s="11">
        <v>45517</v>
      </c>
      <c r="D371" s="12" t="s">
        <v>91</v>
      </c>
      <c r="E371" s="10" t="s">
        <v>89</v>
      </c>
      <c r="F371" s="10" t="s">
        <v>88</v>
      </c>
      <c r="G371" s="81">
        <v>835.60755555555556</v>
      </c>
      <c r="H371" s="10" t="s">
        <v>30</v>
      </c>
      <c r="I371" s="39">
        <v>3075</v>
      </c>
      <c r="J371" s="20">
        <v>5.4911000000000003</v>
      </c>
      <c r="K371" s="23">
        <v>560</v>
      </c>
      <c r="L371" s="10" t="s">
        <v>5149</v>
      </c>
      <c r="M371" s="36">
        <v>45601</v>
      </c>
      <c r="N371" s="94"/>
    </row>
    <row r="372" spans="1:14" ht="14.25" customHeight="1" x14ac:dyDescent="0.25">
      <c r="A372" s="9">
        <v>32089010</v>
      </c>
      <c r="B372" s="10" t="s">
        <v>5145</v>
      </c>
      <c r="C372" s="11">
        <v>45517</v>
      </c>
      <c r="D372" s="12" t="s">
        <v>5146</v>
      </c>
      <c r="E372" s="10" t="s">
        <v>89</v>
      </c>
      <c r="F372" s="10" t="s">
        <v>88</v>
      </c>
      <c r="G372" s="81">
        <v>7938.271777777778</v>
      </c>
      <c r="H372" s="10" t="s">
        <v>30</v>
      </c>
      <c r="I372" s="39">
        <v>221543.87</v>
      </c>
      <c r="J372" s="20">
        <v>5.4911000000000003</v>
      </c>
      <c r="K372" s="23">
        <v>40345.99</v>
      </c>
      <c r="L372" s="10" t="s">
        <v>5147</v>
      </c>
      <c r="M372" s="36">
        <v>45601</v>
      </c>
      <c r="N372" s="94"/>
    </row>
    <row r="373" spans="1:14" ht="14.25" customHeight="1" x14ac:dyDescent="0.25">
      <c r="A373" s="9">
        <v>29051999</v>
      </c>
      <c r="B373" s="10" t="s">
        <v>5144</v>
      </c>
      <c r="C373" s="11">
        <v>45517</v>
      </c>
      <c r="D373" s="12" t="s">
        <v>218</v>
      </c>
      <c r="E373" s="10" t="s">
        <v>89</v>
      </c>
      <c r="F373" s="10" t="s">
        <v>88</v>
      </c>
      <c r="G373" s="81">
        <v>417.80377777777778</v>
      </c>
      <c r="H373" s="10" t="s">
        <v>30</v>
      </c>
      <c r="I373" s="39">
        <v>323.60000000000002</v>
      </c>
      <c r="J373" s="20">
        <v>5.4911000000000003</v>
      </c>
      <c r="K373" s="23">
        <v>58.93</v>
      </c>
      <c r="L373" s="10">
        <v>21</v>
      </c>
      <c r="M373" s="36">
        <v>45601</v>
      </c>
      <c r="N373" s="94"/>
    </row>
    <row r="374" spans="1:14" ht="14.25" customHeight="1" x14ac:dyDescent="0.25">
      <c r="A374" s="9">
        <v>38140090</v>
      </c>
      <c r="B374" s="10" t="s">
        <v>5143</v>
      </c>
      <c r="C374" s="11">
        <v>45511</v>
      </c>
      <c r="D374" s="12" t="s">
        <v>91</v>
      </c>
      <c r="E374" s="10" t="s">
        <v>89</v>
      </c>
      <c r="F374" s="10" t="s">
        <v>88</v>
      </c>
      <c r="G374" s="81">
        <v>3130.5</v>
      </c>
      <c r="H374" s="10" t="s">
        <v>30</v>
      </c>
      <c r="I374" s="39">
        <v>8946</v>
      </c>
      <c r="J374" s="20">
        <v>5.6528</v>
      </c>
      <c r="K374" s="23">
        <v>1582.58</v>
      </c>
      <c r="L374" s="10">
        <v>3</v>
      </c>
      <c r="M374" s="36">
        <v>45601</v>
      </c>
      <c r="N374" s="94"/>
    </row>
    <row r="375" spans="1:14" ht="14.25" customHeight="1" x14ac:dyDescent="0.25">
      <c r="A375" s="9">
        <v>32089010</v>
      </c>
      <c r="B375" s="10" t="s">
        <v>5142</v>
      </c>
      <c r="C375" s="11">
        <v>45511</v>
      </c>
      <c r="D375" s="12" t="s">
        <v>5136</v>
      </c>
      <c r="E375" s="10" t="s">
        <v>89</v>
      </c>
      <c r="F375" s="10" t="s">
        <v>88</v>
      </c>
      <c r="G375" s="81">
        <v>6261</v>
      </c>
      <c r="H375" s="10" t="s">
        <v>30</v>
      </c>
      <c r="I375" s="39">
        <v>654750</v>
      </c>
      <c r="J375" s="20">
        <v>5.6528</v>
      </c>
      <c r="K375" s="23">
        <v>115827.55</v>
      </c>
      <c r="L375" s="10" t="s">
        <v>24</v>
      </c>
      <c r="M375" s="36">
        <v>45601</v>
      </c>
      <c r="N375" s="94"/>
    </row>
    <row r="376" spans="1:14" ht="14.25" customHeight="1" x14ac:dyDescent="0.25">
      <c r="A376" s="9">
        <v>38140090</v>
      </c>
      <c r="B376" s="10" t="s">
        <v>5141</v>
      </c>
      <c r="C376" s="11">
        <v>45503</v>
      </c>
      <c r="D376" s="12" t="s">
        <v>91</v>
      </c>
      <c r="E376" s="10" t="s">
        <v>89</v>
      </c>
      <c r="F376" s="10" t="s">
        <v>88</v>
      </c>
      <c r="G376" s="81">
        <v>750.95</v>
      </c>
      <c r="H376" s="10" t="s">
        <v>30</v>
      </c>
      <c r="I376" s="39">
        <v>3690</v>
      </c>
      <c r="J376" s="20">
        <v>5.6478999999999999</v>
      </c>
      <c r="K376" s="23">
        <v>653.34</v>
      </c>
      <c r="L376" s="10">
        <v>5</v>
      </c>
      <c r="M376" s="36">
        <v>45601</v>
      </c>
      <c r="N376" s="94"/>
    </row>
    <row r="377" spans="1:14" ht="14.25" customHeight="1" x14ac:dyDescent="0.25">
      <c r="A377" s="9">
        <v>32089010</v>
      </c>
      <c r="B377" s="10" t="s">
        <v>5140</v>
      </c>
      <c r="C377" s="11">
        <v>45503</v>
      </c>
      <c r="D377" s="12" t="s">
        <v>5139</v>
      </c>
      <c r="E377" s="10" t="s">
        <v>89</v>
      </c>
      <c r="F377" s="10" t="s">
        <v>88</v>
      </c>
      <c r="G377" s="81">
        <v>3003.8</v>
      </c>
      <c r="H377" s="10" t="s">
        <v>30</v>
      </c>
      <c r="I377" s="39">
        <v>122727.6</v>
      </c>
      <c r="J377" s="20">
        <v>5.6478999999999999</v>
      </c>
      <c r="K377" s="23">
        <v>21729.78</v>
      </c>
      <c r="L377" s="10" t="s">
        <v>3455</v>
      </c>
      <c r="M377" s="36">
        <v>45601</v>
      </c>
      <c r="N377" s="94"/>
    </row>
    <row r="378" spans="1:14" ht="14.25" customHeight="1" x14ac:dyDescent="0.25">
      <c r="A378" s="9">
        <v>32089010</v>
      </c>
      <c r="B378" s="10" t="s">
        <v>5138</v>
      </c>
      <c r="C378" s="11">
        <v>45499</v>
      </c>
      <c r="D378" s="12" t="s">
        <v>5139</v>
      </c>
      <c r="E378" s="10" t="s">
        <v>89</v>
      </c>
      <c r="F378" s="10" t="s">
        <v>88</v>
      </c>
      <c r="G378" s="13">
        <v>2849</v>
      </c>
      <c r="H378" s="10" t="s">
        <v>30</v>
      </c>
      <c r="I378" s="39">
        <v>122727.6</v>
      </c>
      <c r="J378" s="20">
        <v>5.6402000000000001</v>
      </c>
      <c r="K378" s="23">
        <v>21759.439999999999</v>
      </c>
      <c r="L378" s="10" t="s">
        <v>3455</v>
      </c>
      <c r="M378" s="36">
        <v>45548</v>
      </c>
      <c r="N378" s="94"/>
    </row>
    <row r="379" spans="1:14" ht="14.25" customHeight="1" x14ac:dyDescent="0.25">
      <c r="A379" s="9">
        <v>38140090</v>
      </c>
      <c r="B379" s="10" t="s">
        <v>5137</v>
      </c>
      <c r="C379" s="11">
        <v>45496</v>
      </c>
      <c r="D379" s="12" t="s">
        <v>91</v>
      </c>
      <c r="E379" s="10" t="s">
        <v>89</v>
      </c>
      <c r="F379" s="10" t="s">
        <v>88</v>
      </c>
      <c r="G379" s="81">
        <v>1391.3333333333333</v>
      </c>
      <c r="H379" s="10" t="s">
        <v>30</v>
      </c>
      <c r="I379" s="39">
        <v>3976</v>
      </c>
      <c r="J379" s="20">
        <v>5.5598000000000001</v>
      </c>
      <c r="K379" s="23">
        <v>715.13</v>
      </c>
      <c r="L379" s="10">
        <v>3</v>
      </c>
      <c r="M379" s="36">
        <v>45601</v>
      </c>
      <c r="N379" s="94"/>
    </row>
    <row r="380" spans="1:14" ht="14.25" customHeight="1" x14ac:dyDescent="0.25">
      <c r="A380" s="9">
        <v>32089010</v>
      </c>
      <c r="B380" s="10" t="s">
        <v>5135</v>
      </c>
      <c r="C380" s="11">
        <v>45496</v>
      </c>
      <c r="D380" s="12" t="s">
        <v>5136</v>
      </c>
      <c r="E380" s="10" t="s">
        <v>89</v>
      </c>
      <c r="F380" s="10" t="s">
        <v>88</v>
      </c>
      <c r="G380" s="81">
        <v>2782.6666666666665</v>
      </c>
      <c r="H380" s="10" t="s">
        <v>30</v>
      </c>
      <c r="I380" s="39">
        <v>291000</v>
      </c>
      <c r="J380" s="20">
        <v>5.5598000000000001</v>
      </c>
      <c r="K380" s="23">
        <v>52340.01</v>
      </c>
      <c r="L380" s="10" t="s">
        <v>24</v>
      </c>
      <c r="M380" s="36">
        <v>45601</v>
      </c>
      <c r="N380" s="94"/>
    </row>
    <row r="381" spans="1:14" ht="14.25" customHeight="1" x14ac:dyDescent="0.25">
      <c r="A381" s="9">
        <v>32089010</v>
      </c>
      <c r="B381" s="10" t="s">
        <v>5134</v>
      </c>
      <c r="C381" s="11">
        <v>45490</v>
      </c>
      <c r="D381" s="12" t="s">
        <v>5104</v>
      </c>
      <c r="E381" s="10" t="s">
        <v>89</v>
      </c>
      <c r="F381" s="10" t="s">
        <v>88</v>
      </c>
      <c r="G381" s="81">
        <v>1677.5428571428572</v>
      </c>
      <c r="H381" s="10" t="s">
        <v>30</v>
      </c>
      <c r="I381" s="39">
        <v>62820.12</v>
      </c>
      <c r="J381" s="20">
        <v>5.4273999999999996</v>
      </c>
      <c r="K381" s="23">
        <v>11574.63</v>
      </c>
      <c r="L381" s="10" t="s">
        <v>5133</v>
      </c>
      <c r="M381" s="36">
        <v>45601</v>
      </c>
      <c r="N381" s="94"/>
    </row>
    <row r="382" spans="1:14" ht="14.25" customHeight="1" x14ac:dyDescent="0.25">
      <c r="A382" s="9">
        <v>38140090</v>
      </c>
      <c r="B382" s="10" t="s">
        <v>5131</v>
      </c>
      <c r="C382" s="11">
        <v>45490</v>
      </c>
      <c r="D382" s="12" t="s">
        <v>91</v>
      </c>
      <c r="E382" s="10" t="s">
        <v>89</v>
      </c>
      <c r="F382" s="10" t="s">
        <v>88</v>
      </c>
      <c r="G382" s="81">
        <v>671.01714285714286</v>
      </c>
      <c r="H382" s="10" t="s">
        <v>30</v>
      </c>
      <c r="I382" s="39">
        <v>3690</v>
      </c>
      <c r="J382" s="20">
        <v>5.4273999999999996</v>
      </c>
      <c r="K382" s="23">
        <v>679.88</v>
      </c>
      <c r="L382" s="10" t="s">
        <v>5132</v>
      </c>
      <c r="M382" s="36">
        <v>45601</v>
      </c>
      <c r="N382" s="94"/>
    </row>
    <row r="383" spans="1:14" ht="14.25" customHeight="1" x14ac:dyDescent="0.25">
      <c r="A383" s="9">
        <v>79031000</v>
      </c>
      <c r="B383" s="10" t="s">
        <v>5129</v>
      </c>
      <c r="C383" s="11">
        <v>45471</v>
      </c>
      <c r="D383" s="12" t="s">
        <v>5130</v>
      </c>
      <c r="E383" s="10" t="s">
        <v>89</v>
      </c>
      <c r="F383" s="10" t="s">
        <v>88</v>
      </c>
      <c r="G383" s="81">
        <v>826.18018181818184</v>
      </c>
      <c r="H383" s="10" t="s">
        <v>30</v>
      </c>
      <c r="I383" s="39">
        <v>113.6</v>
      </c>
      <c r="J383" s="20">
        <v>5.5228999999999999</v>
      </c>
      <c r="K383" s="23">
        <v>20.57</v>
      </c>
      <c r="L383" s="10">
        <v>6</v>
      </c>
      <c r="M383" s="36">
        <v>45609</v>
      </c>
      <c r="N383" s="94"/>
    </row>
    <row r="384" spans="1:14" ht="14.25" customHeight="1" x14ac:dyDescent="0.25">
      <c r="A384" s="9">
        <v>38140090</v>
      </c>
      <c r="B384" s="10" t="s">
        <v>5128</v>
      </c>
      <c r="C384" s="11">
        <v>45471</v>
      </c>
      <c r="D384" s="12" t="s">
        <v>91</v>
      </c>
      <c r="E384" s="10" t="s">
        <v>89</v>
      </c>
      <c r="F384" s="10" t="s">
        <v>88</v>
      </c>
      <c r="G384" s="81">
        <v>2478.5405454545453</v>
      </c>
      <c r="H384" s="10" t="s">
        <v>30</v>
      </c>
      <c r="I384" s="39">
        <v>12915</v>
      </c>
      <c r="J384" s="20">
        <v>5.5228999999999999</v>
      </c>
      <c r="K384" s="23">
        <v>2338.4499999999998</v>
      </c>
      <c r="L384" s="10" t="s">
        <v>4881</v>
      </c>
      <c r="M384" s="36">
        <v>45601</v>
      </c>
      <c r="N384" s="94"/>
    </row>
    <row r="385" spans="1:14" ht="14.25" customHeight="1" x14ac:dyDescent="0.25">
      <c r="A385" s="9">
        <v>32089010</v>
      </c>
      <c r="B385" s="10" t="s">
        <v>5125</v>
      </c>
      <c r="C385" s="11">
        <v>45471</v>
      </c>
      <c r="D385" s="12" t="s">
        <v>5126</v>
      </c>
      <c r="E385" s="10" t="s">
        <v>89</v>
      </c>
      <c r="F385" s="10" t="s">
        <v>88</v>
      </c>
      <c r="G385" s="81">
        <v>4957.0810909090906</v>
      </c>
      <c r="H385" s="10" t="s">
        <v>30</v>
      </c>
      <c r="I385" s="39">
        <v>203813.2</v>
      </c>
      <c r="J385" s="20">
        <v>5.5228999999999999</v>
      </c>
      <c r="K385" s="23">
        <v>36903.29</v>
      </c>
      <c r="L385" s="10" t="s">
        <v>5127</v>
      </c>
      <c r="M385" s="36">
        <v>45601</v>
      </c>
      <c r="N385" s="94"/>
    </row>
    <row r="386" spans="1:14" ht="14.25" customHeight="1" x14ac:dyDescent="0.25">
      <c r="A386" s="9">
        <v>29051999</v>
      </c>
      <c r="B386" s="10" t="s">
        <v>5124</v>
      </c>
      <c r="C386" s="11">
        <v>45471</v>
      </c>
      <c r="D386" s="12" t="s">
        <v>218</v>
      </c>
      <c r="E386" s="10" t="s">
        <v>89</v>
      </c>
      <c r="F386" s="10" t="s">
        <v>88</v>
      </c>
      <c r="G386" s="81">
        <v>826.18018181818184</v>
      </c>
      <c r="H386" s="10" t="s">
        <v>30</v>
      </c>
      <c r="I386" s="39">
        <v>614.84</v>
      </c>
      <c r="J386" s="20">
        <v>5.5228999999999999</v>
      </c>
      <c r="K386" s="23">
        <v>111.33</v>
      </c>
      <c r="L386" s="10">
        <v>9</v>
      </c>
      <c r="M386" s="36">
        <v>45601</v>
      </c>
      <c r="N386" s="94"/>
    </row>
    <row r="387" spans="1:14" ht="14.25" customHeight="1" x14ac:dyDescent="0.25">
      <c r="A387" s="9">
        <v>79031000</v>
      </c>
      <c r="B387" s="10" t="s">
        <v>5123</v>
      </c>
      <c r="C387" s="11">
        <v>45454</v>
      </c>
      <c r="D387" s="12" t="s">
        <v>3477</v>
      </c>
      <c r="E387" s="10" t="s">
        <v>89</v>
      </c>
      <c r="F387" s="10" t="s">
        <v>88</v>
      </c>
      <c r="G387" s="81">
        <v>529.47282352941181</v>
      </c>
      <c r="H387" s="10" t="s">
        <v>30</v>
      </c>
      <c r="I387" s="39">
        <v>227.2</v>
      </c>
      <c r="J387" s="20">
        <v>5.3666</v>
      </c>
      <c r="K387" s="23">
        <v>42.34</v>
      </c>
      <c r="L387" s="10">
        <v>1</v>
      </c>
      <c r="M387" s="36">
        <v>45609</v>
      </c>
      <c r="N387" s="94"/>
    </row>
    <row r="388" spans="1:14" ht="14.25" customHeight="1" x14ac:dyDescent="0.25">
      <c r="A388" s="9">
        <v>38140090</v>
      </c>
      <c r="B388" s="10" t="s">
        <v>5121</v>
      </c>
      <c r="C388" s="11">
        <v>45454</v>
      </c>
      <c r="D388" s="12" t="s">
        <v>91</v>
      </c>
      <c r="E388" s="10" t="s">
        <v>89</v>
      </c>
      <c r="F388" s="10" t="s">
        <v>88</v>
      </c>
      <c r="G388" s="81">
        <v>1588.4184705882353</v>
      </c>
      <c r="H388" s="10" t="s">
        <v>30</v>
      </c>
      <c r="I388" s="39">
        <v>4612.5</v>
      </c>
      <c r="J388" s="20">
        <v>5.3666</v>
      </c>
      <c r="K388" s="23">
        <v>859.48</v>
      </c>
      <c r="L388" s="10" t="s">
        <v>5122</v>
      </c>
      <c r="M388" s="36">
        <v>45601</v>
      </c>
      <c r="N388" s="94"/>
    </row>
    <row r="389" spans="1:14" ht="14.25" customHeight="1" x14ac:dyDescent="0.25">
      <c r="A389" s="9">
        <v>32089010</v>
      </c>
      <c r="B389" s="10" t="s">
        <v>5118</v>
      </c>
      <c r="C389" s="11">
        <v>45454</v>
      </c>
      <c r="D389" s="12" t="s">
        <v>5119</v>
      </c>
      <c r="E389" s="10" t="s">
        <v>89</v>
      </c>
      <c r="F389" s="10" t="s">
        <v>88</v>
      </c>
      <c r="G389" s="81">
        <v>6353.6738823529413</v>
      </c>
      <c r="H389" s="10" t="s">
        <v>30</v>
      </c>
      <c r="I389" s="39">
        <v>237749.18000000002</v>
      </c>
      <c r="J389" s="20">
        <v>5.3666</v>
      </c>
      <c r="K389" s="23">
        <v>44301.64</v>
      </c>
      <c r="L389" s="10" t="s">
        <v>5120</v>
      </c>
      <c r="M389" s="36">
        <v>45601</v>
      </c>
      <c r="N389" s="94"/>
    </row>
    <row r="390" spans="1:14" ht="14.25" customHeight="1" x14ac:dyDescent="0.25">
      <c r="A390" s="9">
        <v>29051999</v>
      </c>
      <c r="B390" s="10" t="s">
        <v>5117</v>
      </c>
      <c r="C390" s="11">
        <v>45454</v>
      </c>
      <c r="D390" s="12" t="s">
        <v>218</v>
      </c>
      <c r="E390" s="10" t="s">
        <v>89</v>
      </c>
      <c r="F390" s="10" t="s">
        <v>88</v>
      </c>
      <c r="G390" s="81">
        <v>529.47282352941181</v>
      </c>
      <c r="H390" s="10" t="s">
        <v>30</v>
      </c>
      <c r="I390" s="39">
        <v>323.60000000000002</v>
      </c>
      <c r="J390" s="20">
        <v>5.3666</v>
      </c>
      <c r="K390" s="23">
        <v>60.3</v>
      </c>
      <c r="L390" s="10">
        <v>15</v>
      </c>
      <c r="M390" s="36">
        <v>45601</v>
      </c>
      <c r="N390" s="94"/>
    </row>
    <row r="391" spans="1:14" ht="14.25" customHeight="1" x14ac:dyDescent="0.25">
      <c r="A391" s="9">
        <v>32089010</v>
      </c>
      <c r="B391" s="10" t="s">
        <v>5116</v>
      </c>
      <c r="C391" s="11">
        <v>45476</v>
      </c>
      <c r="D391" s="12" t="s">
        <v>236</v>
      </c>
      <c r="E391" s="10" t="s">
        <v>89</v>
      </c>
      <c r="F391" s="10" t="s">
        <v>88</v>
      </c>
      <c r="G391" s="13">
        <v>223.72800000000001</v>
      </c>
      <c r="H391" s="10" t="s">
        <v>30</v>
      </c>
      <c r="I391" s="39">
        <v>8130.24</v>
      </c>
      <c r="J391" s="20">
        <v>5.6677</v>
      </c>
      <c r="K391" s="23">
        <v>1434.49</v>
      </c>
      <c r="L391" s="10" t="s">
        <v>24</v>
      </c>
      <c r="M391" s="36">
        <v>45548</v>
      </c>
      <c r="N391" s="94"/>
    </row>
    <row r="392" spans="1:14" ht="14.25" customHeight="1" x14ac:dyDescent="0.25">
      <c r="A392" s="9">
        <v>32089010</v>
      </c>
      <c r="B392" s="10" t="s">
        <v>5114</v>
      </c>
      <c r="C392" s="11">
        <v>45463</v>
      </c>
      <c r="D392" s="12" t="s">
        <v>5115</v>
      </c>
      <c r="E392" s="10" t="s">
        <v>89</v>
      </c>
      <c r="F392" s="10" t="s">
        <v>88</v>
      </c>
      <c r="G392" s="13">
        <v>1497.876</v>
      </c>
      <c r="H392" s="10" t="s">
        <v>30</v>
      </c>
      <c r="I392" s="39">
        <v>60448.56</v>
      </c>
      <c r="J392" s="20">
        <v>5.4646999999999997</v>
      </c>
      <c r="K392" s="23">
        <v>11061.64</v>
      </c>
      <c r="L392" s="10" t="s">
        <v>3455</v>
      </c>
      <c r="M392" s="36">
        <v>45548</v>
      </c>
      <c r="N392" s="94"/>
    </row>
    <row r="393" spans="1:14" ht="14.25" customHeight="1" x14ac:dyDescent="0.25">
      <c r="A393" s="9">
        <v>32089010</v>
      </c>
      <c r="B393" s="10" t="s">
        <v>5112</v>
      </c>
      <c r="C393" s="11">
        <v>45456</v>
      </c>
      <c r="D393" s="12" t="s">
        <v>5113</v>
      </c>
      <c r="E393" s="10" t="s">
        <v>89</v>
      </c>
      <c r="F393" s="10" t="s">
        <v>88</v>
      </c>
      <c r="G393" s="13">
        <v>570.79999999999995</v>
      </c>
      <c r="H393" s="10" t="s">
        <v>30</v>
      </c>
      <c r="I393" s="39">
        <v>24545.599999999999</v>
      </c>
      <c r="J393" s="20">
        <v>5.3891</v>
      </c>
      <c r="K393" s="23">
        <v>4554.68</v>
      </c>
      <c r="L393" s="10" t="s">
        <v>24</v>
      </c>
      <c r="M393" s="36">
        <v>45548</v>
      </c>
      <c r="N393" s="94"/>
    </row>
    <row r="394" spans="1:14" ht="14.25" customHeight="1" x14ac:dyDescent="0.25">
      <c r="A394" s="9">
        <v>85369090</v>
      </c>
      <c r="B394" s="10" t="s">
        <v>5111</v>
      </c>
      <c r="C394" s="11">
        <v>45491</v>
      </c>
      <c r="D394" s="12" t="s">
        <v>5110</v>
      </c>
      <c r="E394" s="10" t="s">
        <v>3399</v>
      </c>
      <c r="F394" s="10" t="s">
        <v>3400</v>
      </c>
      <c r="G394" s="13">
        <v>3160</v>
      </c>
      <c r="H394" s="10" t="s">
        <v>869</v>
      </c>
      <c r="I394" s="39">
        <v>4076.42</v>
      </c>
      <c r="J394" s="20">
        <v>5.4669999999999996</v>
      </c>
      <c r="K394" s="23">
        <v>745.64</v>
      </c>
      <c r="L394" s="10" t="s">
        <v>3455</v>
      </c>
      <c r="M394" s="36">
        <v>45551</v>
      </c>
      <c r="N394" s="94"/>
    </row>
    <row r="395" spans="1:14" ht="14.25" customHeight="1" x14ac:dyDescent="0.25">
      <c r="A395" s="9">
        <v>85369090</v>
      </c>
      <c r="B395" s="10" t="s">
        <v>5109</v>
      </c>
      <c r="C395" s="11">
        <v>45483</v>
      </c>
      <c r="D395" s="12" t="s">
        <v>5110</v>
      </c>
      <c r="E395" s="10" t="s">
        <v>3399</v>
      </c>
      <c r="F395" s="10" t="s">
        <v>3400</v>
      </c>
      <c r="G395" s="13">
        <v>6074</v>
      </c>
      <c r="H395" s="10" t="s">
        <v>869</v>
      </c>
      <c r="I395" s="39">
        <v>11176.16</v>
      </c>
      <c r="J395" s="20">
        <v>5.4386999999999999</v>
      </c>
      <c r="K395" s="23">
        <v>2054.9299999999998</v>
      </c>
      <c r="L395" s="10">
        <v>1</v>
      </c>
      <c r="M395" s="36">
        <v>45551</v>
      </c>
      <c r="N395" s="94"/>
    </row>
    <row r="396" spans="1:14" ht="14.25" customHeight="1" x14ac:dyDescent="0.25">
      <c r="A396" s="9">
        <v>85369090</v>
      </c>
      <c r="B396" s="10" t="s">
        <v>5107</v>
      </c>
      <c r="C396" s="11">
        <v>45454</v>
      </c>
      <c r="D396" s="12" t="s">
        <v>5108</v>
      </c>
      <c r="E396" s="10" t="s">
        <v>3399</v>
      </c>
      <c r="F396" s="10" t="s">
        <v>3400</v>
      </c>
      <c r="G396" s="13">
        <v>2900</v>
      </c>
      <c r="H396" s="10" t="s">
        <v>869</v>
      </c>
      <c r="I396" s="39">
        <v>359.6</v>
      </c>
      <c r="J396" s="20">
        <v>5.3666</v>
      </c>
      <c r="K396" s="23">
        <v>67.010000000000005</v>
      </c>
      <c r="L396" s="10">
        <v>1</v>
      </c>
      <c r="M396" s="36">
        <v>45551</v>
      </c>
      <c r="N396" s="94"/>
    </row>
    <row r="397" spans="1:14" ht="14.25" customHeight="1" x14ac:dyDescent="0.25">
      <c r="A397" s="9">
        <v>85369090</v>
      </c>
      <c r="B397" s="10" t="s">
        <v>5105</v>
      </c>
      <c r="C397" s="11">
        <v>45415</v>
      </c>
      <c r="D397" s="12" t="s">
        <v>5106</v>
      </c>
      <c r="E397" s="10" t="s">
        <v>3399</v>
      </c>
      <c r="F397" s="10" t="s">
        <v>3400</v>
      </c>
      <c r="G397" s="13">
        <v>6000</v>
      </c>
      <c r="H397" s="10" t="s">
        <v>869</v>
      </c>
      <c r="I397" s="39">
        <v>600</v>
      </c>
      <c r="J397" s="20">
        <v>5.1184000000000003</v>
      </c>
      <c r="K397" s="23">
        <v>117.22</v>
      </c>
      <c r="L397" s="10">
        <v>1</v>
      </c>
      <c r="M397" s="36">
        <v>45551</v>
      </c>
      <c r="N397" s="94"/>
    </row>
    <row r="398" spans="1:14" ht="14.25" customHeight="1" x14ac:dyDescent="0.25">
      <c r="A398" s="9">
        <v>32089010</v>
      </c>
      <c r="B398" s="10" t="s">
        <v>5103</v>
      </c>
      <c r="C398" s="11">
        <v>45404</v>
      </c>
      <c r="D398" s="12" t="s">
        <v>5104</v>
      </c>
      <c r="E398" s="10" t="s">
        <v>89</v>
      </c>
      <c r="F398" s="10" t="s">
        <v>88</v>
      </c>
      <c r="G398" s="13">
        <v>1932.06</v>
      </c>
      <c r="H398" s="10" t="s">
        <v>30</v>
      </c>
      <c r="I398" s="39">
        <v>37288.44</v>
      </c>
      <c r="J398" s="20">
        <v>5.2268999999999997</v>
      </c>
      <c r="K398" s="23">
        <v>7133.95</v>
      </c>
      <c r="L398" s="10" t="s">
        <v>3700</v>
      </c>
      <c r="M398" s="36">
        <v>45548</v>
      </c>
      <c r="N398" s="94"/>
    </row>
    <row r="399" spans="1:14" ht="14.25" customHeight="1" x14ac:dyDescent="0.25">
      <c r="A399" s="9">
        <v>85369090</v>
      </c>
      <c r="B399" s="10" t="s">
        <v>5101</v>
      </c>
      <c r="C399" s="11">
        <v>45376</v>
      </c>
      <c r="D399" s="12" t="s">
        <v>5102</v>
      </c>
      <c r="E399" s="10" t="s">
        <v>3399</v>
      </c>
      <c r="F399" s="10" t="s">
        <v>3400</v>
      </c>
      <c r="G399" s="13">
        <v>16900</v>
      </c>
      <c r="H399" s="10" t="s">
        <v>869</v>
      </c>
      <c r="I399" s="39">
        <v>787.49</v>
      </c>
      <c r="J399" s="20">
        <v>4.9897</v>
      </c>
      <c r="K399" s="23">
        <v>157.82</v>
      </c>
      <c r="L399" s="10" t="s">
        <v>3455</v>
      </c>
      <c r="M399" s="36">
        <v>45551</v>
      </c>
      <c r="N399" s="94"/>
    </row>
    <row r="400" spans="1:14" ht="14.25" customHeight="1" x14ac:dyDescent="0.25">
      <c r="A400" s="9">
        <v>79031000</v>
      </c>
      <c r="B400" s="10" t="s">
        <v>5100</v>
      </c>
      <c r="C400" s="11">
        <v>45398</v>
      </c>
      <c r="D400" s="12" t="s">
        <v>3477</v>
      </c>
      <c r="E400" s="10" t="s">
        <v>89</v>
      </c>
      <c r="F400" s="10" t="s">
        <v>88</v>
      </c>
      <c r="G400" s="81">
        <v>396.2706</v>
      </c>
      <c r="H400" s="10" t="s">
        <v>30</v>
      </c>
      <c r="I400" s="39">
        <v>227.2</v>
      </c>
      <c r="J400" s="20">
        <v>5.1745999999999999</v>
      </c>
      <c r="K400" s="23">
        <v>43.91</v>
      </c>
      <c r="L400" s="10">
        <v>6</v>
      </c>
      <c r="M400" s="36">
        <v>45609</v>
      </c>
      <c r="N400" s="94"/>
    </row>
    <row r="401" spans="1:14" ht="14.25" customHeight="1" x14ac:dyDescent="0.25">
      <c r="A401" s="9">
        <v>38140090</v>
      </c>
      <c r="B401" s="10" t="s">
        <v>5099</v>
      </c>
      <c r="C401" s="11">
        <v>45398</v>
      </c>
      <c r="D401" s="12" t="s">
        <v>91</v>
      </c>
      <c r="E401" s="10" t="s">
        <v>89</v>
      </c>
      <c r="F401" s="10" t="s">
        <v>88</v>
      </c>
      <c r="G401" s="81">
        <v>792.5412</v>
      </c>
      <c r="H401" s="10" t="s">
        <v>30</v>
      </c>
      <c r="I401" s="39">
        <v>4305</v>
      </c>
      <c r="J401" s="20">
        <v>5.1745999999999999</v>
      </c>
      <c r="K401" s="23">
        <v>831.95</v>
      </c>
      <c r="L401" s="10" t="s">
        <v>216</v>
      </c>
      <c r="M401" s="36">
        <v>45601</v>
      </c>
      <c r="N401" s="94"/>
    </row>
    <row r="402" spans="1:14" ht="14.25" customHeight="1" x14ac:dyDescent="0.25">
      <c r="A402" s="9">
        <v>32089010</v>
      </c>
      <c r="B402" s="10" t="s">
        <v>5098</v>
      </c>
      <c r="C402" s="11">
        <v>45398</v>
      </c>
      <c r="D402" s="12" t="s">
        <v>5096</v>
      </c>
      <c r="E402" s="10" t="s">
        <v>89</v>
      </c>
      <c r="F402" s="10" t="s">
        <v>88</v>
      </c>
      <c r="G402" s="81">
        <v>2377.6235999999999</v>
      </c>
      <c r="H402" s="10" t="s">
        <v>30</v>
      </c>
      <c r="I402" s="39">
        <v>158370.81</v>
      </c>
      <c r="J402" s="20">
        <v>5.1745999999999999</v>
      </c>
      <c r="K402" s="23">
        <v>30605.42</v>
      </c>
      <c r="L402" s="10" t="s">
        <v>5097</v>
      </c>
      <c r="M402" s="36">
        <v>45601</v>
      </c>
      <c r="N402" s="94"/>
    </row>
    <row r="403" spans="1:14" ht="14.25" customHeight="1" x14ac:dyDescent="0.25">
      <c r="A403" s="9">
        <v>29051999</v>
      </c>
      <c r="B403" s="10" t="s">
        <v>5095</v>
      </c>
      <c r="C403" s="11">
        <v>45398</v>
      </c>
      <c r="D403" s="12" t="s">
        <v>93</v>
      </c>
      <c r="E403" s="10" t="s">
        <v>89</v>
      </c>
      <c r="F403" s="10" t="s">
        <v>88</v>
      </c>
      <c r="G403" s="81">
        <v>396.2706</v>
      </c>
      <c r="H403" s="10" t="s">
        <v>30</v>
      </c>
      <c r="I403" s="39">
        <v>323.60000000000002</v>
      </c>
      <c r="J403" s="20">
        <v>5.1745999999999999</v>
      </c>
      <c r="K403" s="23">
        <v>62.54</v>
      </c>
      <c r="L403" s="10">
        <v>5</v>
      </c>
      <c r="M403" s="36">
        <v>45601</v>
      </c>
      <c r="N403" s="94"/>
    </row>
    <row r="404" spans="1:14" ht="14.25" customHeight="1" x14ac:dyDescent="0.25">
      <c r="A404" s="9">
        <v>38140090</v>
      </c>
      <c r="B404" s="10" t="s">
        <v>5094</v>
      </c>
      <c r="C404" s="11">
        <v>45398</v>
      </c>
      <c r="D404" s="12" t="s">
        <v>91</v>
      </c>
      <c r="E404" s="10" t="s">
        <v>89</v>
      </c>
      <c r="F404" s="10" t="s">
        <v>88</v>
      </c>
      <c r="G404" s="81">
        <v>14.645333333333333</v>
      </c>
      <c r="H404" s="10" t="s">
        <v>30</v>
      </c>
      <c r="I404" s="39">
        <v>410</v>
      </c>
      <c r="J404" s="20">
        <v>5.1745999999999999</v>
      </c>
      <c r="K404" s="23">
        <v>79.23</v>
      </c>
      <c r="L404" s="10">
        <v>3</v>
      </c>
      <c r="M404" s="36">
        <v>45601</v>
      </c>
      <c r="N404" s="94"/>
    </row>
    <row r="405" spans="1:14" ht="14.25" customHeight="1" x14ac:dyDescent="0.25">
      <c r="A405" s="9">
        <v>32089010</v>
      </c>
      <c r="B405" s="10" t="s">
        <v>5092</v>
      </c>
      <c r="C405" s="11">
        <v>45398</v>
      </c>
      <c r="D405" s="12" t="s">
        <v>5093</v>
      </c>
      <c r="E405" s="10" t="s">
        <v>89</v>
      </c>
      <c r="F405" s="10" t="s">
        <v>88</v>
      </c>
      <c r="G405" s="81">
        <v>29.290666666666667</v>
      </c>
      <c r="H405" s="10" t="s">
        <v>30</v>
      </c>
      <c r="I405" s="39">
        <v>3216.64</v>
      </c>
      <c r="J405" s="20">
        <v>5.1745999999999999</v>
      </c>
      <c r="K405" s="23">
        <v>621.62</v>
      </c>
      <c r="L405" s="10" t="s">
        <v>24</v>
      </c>
      <c r="M405" s="36">
        <v>45601</v>
      </c>
      <c r="N405" s="94"/>
    </row>
    <row r="406" spans="1:14" ht="14.25" customHeight="1" x14ac:dyDescent="0.25">
      <c r="A406" s="9">
        <v>38140090</v>
      </c>
      <c r="B406" s="10" t="s">
        <v>5091</v>
      </c>
      <c r="C406" s="11">
        <v>45370</v>
      </c>
      <c r="D406" s="12" t="s">
        <v>91</v>
      </c>
      <c r="E406" s="10" t="s">
        <v>89</v>
      </c>
      <c r="F406" s="10" t="s">
        <v>88</v>
      </c>
      <c r="G406" s="81">
        <v>2917.6</v>
      </c>
      <c r="H406" s="10" t="s">
        <v>30</v>
      </c>
      <c r="I406" s="39">
        <v>3690</v>
      </c>
      <c r="J406" s="20">
        <v>5.0124000000000004</v>
      </c>
      <c r="K406" s="23">
        <v>736.17</v>
      </c>
      <c r="L406" s="10">
        <v>3</v>
      </c>
      <c r="M406" s="36">
        <v>45601</v>
      </c>
      <c r="N406" s="94"/>
    </row>
    <row r="407" spans="1:14" ht="14.25" customHeight="1" x14ac:dyDescent="0.25">
      <c r="A407" s="9">
        <v>32089010</v>
      </c>
      <c r="B407" s="10" t="s">
        <v>5089</v>
      </c>
      <c r="C407" s="11">
        <v>45370</v>
      </c>
      <c r="D407" s="12" t="s">
        <v>5090</v>
      </c>
      <c r="E407" s="10" t="s">
        <v>89</v>
      </c>
      <c r="F407" s="10" t="s">
        <v>88</v>
      </c>
      <c r="G407" s="81">
        <v>5835.2</v>
      </c>
      <c r="H407" s="10" t="s">
        <v>30</v>
      </c>
      <c r="I407" s="39">
        <v>356778</v>
      </c>
      <c r="J407" s="20">
        <v>5.0124000000000004</v>
      </c>
      <c r="K407" s="23">
        <v>71179.08</v>
      </c>
      <c r="L407" s="10" t="s">
        <v>24</v>
      </c>
      <c r="M407" s="36">
        <v>45601</v>
      </c>
      <c r="N407" s="94"/>
    </row>
    <row r="408" spans="1:14" ht="14.25" customHeight="1" x14ac:dyDescent="0.25">
      <c r="A408" s="9">
        <v>94051190</v>
      </c>
      <c r="B408" s="10" t="s">
        <v>5087</v>
      </c>
      <c r="C408" s="11">
        <v>45512</v>
      </c>
      <c r="D408" s="12" t="s">
        <v>5088</v>
      </c>
      <c r="E408" s="10" t="s">
        <v>5086</v>
      </c>
      <c r="F408" s="10" t="s">
        <v>5085</v>
      </c>
      <c r="G408" s="13">
        <v>12</v>
      </c>
      <c r="H408" s="10" t="s">
        <v>30</v>
      </c>
      <c r="I408" s="39">
        <v>52109.4</v>
      </c>
      <c r="J408" s="20">
        <v>5.6093000000000002</v>
      </c>
      <c r="K408" s="23">
        <v>9289.82</v>
      </c>
      <c r="L408" s="10" t="s">
        <v>3700</v>
      </c>
      <c r="M408" s="36">
        <v>45551</v>
      </c>
      <c r="N408" s="94"/>
    </row>
    <row r="409" spans="1:14" ht="14.25" customHeight="1" x14ac:dyDescent="0.25">
      <c r="A409" s="9">
        <v>94054200</v>
      </c>
      <c r="B409" s="10" t="s">
        <v>5083</v>
      </c>
      <c r="C409" s="11">
        <v>45463</v>
      </c>
      <c r="D409" s="12" t="s">
        <v>5084</v>
      </c>
      <c r="E409" s="10" t="s">
        <v>5086</v>
      </c>
      <c r="F409" s="10" t="s">
        <v>5085</v>
      </c>
      <c r="G409" s="13">
        <v>527.79999999999995</v>
      </c>
      <c r="H409" s="10" t="s">
        <v>30</v>
      </c>
      <c r="I409" s="39">
        <v>243789.48</v>
      </c>
      <c r="J409" s="20">
        <v>5.4646999999999997</v>
      </c>
      <c r="K409" s="23">
        <v>44611.69</v>
      </c>
      <c r="L409" s="10" t="s">
        <v>3700</v>
      </c>
      <c r="M409" s="36">
        <v>45551</v>
      </c>
      <c r="N409" s="94"/>
    </row>
    <row r="410" spans="1:14" ht="14.25" customHeight="1" x14ac:dyDescent="0.25">
      <c r="A410" s="9">
        <v>83112000</v>
      </c>
      <c r="B410" s="10" t="s">
        <v>5082</v>
      </c>
      <c r="C410" s="11">
        <v>45503</v>
      </c>
      <c r="D410" s="12" t="s">
        <v>105</v>
      </c>
      <c r="E410" s="10" t="s">
        <v>39</v>
      </c>
      <c r="F410" s="10" t="s">
        <v>5066</v>
      </c>
      <c r="G410" s="13">
        <v>810</v>
      </c>
      <c r="H410" s="10" t="s">
        <v>30</v>
      </c>
      <c r="I410" s="39">
        <v>23166</v>
      </c>
      <c r="J410" s="20">
        <v>5.6478999999999999</v>
      </c>
      <c r="K410" s="23">
        <v>4101.7</v>
      </c>
      <c r="L410" s="10">
        <v>1</v>
      </c>
      <c r="M410" s="36">
        <v>45551</v>
      </c>
      <c r="N410" s="94"/>
    </row>
    <row r="411" spans="1:14" ht="14.25" customHeight="1" x14ac:dyDescent="0.25">
      <c r="A411" s="9">
        <v>83112000</v>
      </c>
      <c r="B411" s="10" t="s">
        <v>5081</v>
      </c>
      <c r="C411" s="11">
        <v>45503</v>
      </c>
      <c r="D411" s="12" t="s">
        <v>105</v>
      </c>
      <c r="E411" s="10" t="s">
        <v>39</v>
      </c>
      <c r="F411" s="10" t="s">
        <v>5066</v>
      </c>
      <c r="G411" s="13">
        <v>2610</v>
      </c>
      <c r="H411" s="10" t="s">
        <v>30</v>
      </c>
      <c r="I411" s="39">
        <v>74646</v>
      </c>
      <c r="J411" s="20">
        <v>5.6478999999999999</v>
      </c>
      <c r="K411" s="23">
        <v>13216.59</v>
      </c>
      <c r="L411" s="10">
        <v>1</v>
      </c>
      <c r="M411" s="36">
        <v>45551</v>
      </c>
      <c r="N411" s="94"/>
    </row>
    <row r="412" spans="1:14" ht="14.25" customHeight="1" x14ac:dyDescent="0.25">
      <c r="A412" s="9">
        <v>83111000</v>
      </c>
      <c r="B412" s="10" t="s">
        <v>5079</v>
      </c>
      <c r="C412" s="11">
        <v>45503</v>
      </c>
      <c r="D412" s="12" t="s">
        <v>5080</v>
      </c>
      <c r="E412" s="10" t="s">
        <v>39</v>
      </c>
      <c r="F412" s="10" t="s">
        <v>5066</v>
      </c>
      <c r="G412" s="13">
        <v>638.4</v>
      </c>
      <c r="H412" s="10" t="s">
        <v>30</v>
      </c>
      <c r="I412" s="39">
        <v>89024.88</v>
      </c>
      <c r="J412" s="20">
        <v>5.6478999999999999</v>
      </c>
      <c r="K412" s="23">
        <v>15762.47</v>
      </c>
      <c r="L412" s="10">
        <v>1</v>
      </c>
      <c r="M412" s="36">
        <v>45551</v>
      </c>
      <c r="N412" s="94"/>
    </row>
    <row r="413" spans="1:14" ht="14.25" customHeight="1" x14ac:dyDescent="0.25">
      <c r="A413" s="9">
        <v>83112000</v>
      </c>
      <c r="B413" s="10" t="s">
        <v>5077</v>
      </c>
      <c r="C413" s="11">
        <v>45489</v>
      </c>
      <c r="D413" s="12" t="s">
        <v>5078</v>
      </c>
      <c r="E413" s="10" t="s">
        <v>39</v>
      </c>
      <c r="F413" s="10" t="s">
        <v>5066</v>
      </c>
      <c r="G413" s="13">
        <v>945</v>
      </c>
      <c r="H413" s="10" t="s">
        <v>30</v>
      </c>
      <c r="I413" s="39">
        <v>27027</v>
      </c>
      <c r="J413" s="20">
        <v>5.4562999999999997</v>
      </c>
      <c r="K413" s="23">
        <v>4953.3599999999997</v>
      </c>
      <c r="L413" s="10">
        <v>1</v>
      </c>
      <c r="M413" s="36">
        <v>45551</v>
      </c>
      <c r="N413" s="94"/>
    </row>
    <row r="414" spans="1:14" ht="14.25" customHeight="1" x14ac:dyDescent="0.25">
      <c r="A414" s="9">
        <v>83112000</v>
      </c>
      <c r="B414" s="10" t="s">
        <v>5076</v>
      </c>
      <c r="C414" s="11">
        <v>45485</v>
      </c>
      <c r="D414" s="12" t="s">
        <v>105</v>
      </c>
      <c r="E414" s="10" t="s">
        <v>39</v>
      </c>
      <c r="F414" s="10" t="s">
        <v>5066</v>
      </c>
      <c r="G414" s="13">
        <v>945</v>
      </c>
      <c r="H414" s="10" t="s">
        <v>30</v>
      </c>
      <c r="I414" s="39">
        <v>27027</v>
      </c>
      <c r="J414" s="20">
        <v>5.41</v>
      </c>
      <c r="K414" s="23">
        <v>4995.75</v>
      </c>
      <c r="L414" s="10">
        <v>1</v>
      </c>
      <c r="M414" s="36">
        <v>45551</v>
      </c>
      <c r="N414" s="94"/>
    </row>
    <row r="415" spans="1:14" ht="14.25" customHeight="1" x14ac:dyDescent="0.25">
      <c r="A415" s="9">
        <v>83112000</v>
      </c>
      <c r="B415" s="10" t="s">
        <v>5074</v>
      </c>
      <c r="C415" s="11">
        <v>45485</v>
      </c>
      <c r="D415" s="12" t="s">
        <v>5075</v>
      </c>
      <c r="E415" s="10" t="s">
        <v>39</v>
      </c>
      <c r="F415" s="10" t="s">
        <v>5066</v>
      </c>
      <c r="G415" s="13">
        <v>2835</v>
      </c>
      <c r="H415" s="10" t="s">
        <v>30</v>
      </c>
      <c r="I415" s="39">
        <v>81081</v>
      </c>
      <c r="J415" s="20">
        <v>5.41</v>
      </c>
      <c r="K415" s="23">
        <v>14987.25</v>
      </c>
      <c r="L415" s="10">
        <v>1</v>
      </c>
      <c r="M415" s="36">
        <v>45551</v>
      </c>
      <c r="N415" s="94"/>
    </row>
    <row r="416" spans="1:14" ht="14.25" customHeight="1" x14ac:dyDescent="0.25">
      <c r="A416" s="9">
        <v>83112000</v>
      </c>
      <c r="B416" s="10" t="s">
        <v>5073</v>
      </c>
      <c r="C416" s="11">
        <v>45483</v>
      </c>
      <c r="D416" s="12" t="s">
        <v>105</v>
      </c>
      <c r="E416" s="10" t="s">
        <v>39</v>
      </c>
      <c r="F416" s="10" t="s">
        <v>5066</v>
      </c>
      <c r="G416" s="13">
        <v>1890</v>
      </c>
      <c r="H416" s="10" t="s">
        <v>30</v>
      </c>
      <c r="I416" s="39">
        <v>54054</v>
      </c>
      <c r="J416" s="20">
        <v>5.4386999999999999</v>
      </c>
      <c r="K416" s="23">
        <v>9938.77</v>
      </c>
      <c r="L416" s="10">
        <v>1</v>
      </c>
      <c r="M416" s="36">
        <v>45551</v>
      </c>
      <c r="N416" s="94"/>
    </row>
    <row r="417" spans="1:14" ht="14.25" customHeight="1" x14ac:dyDescent="0.25">
      <c r="A417" s="9">
        <v>83112000</v>
      </c>
      <c r="B417" s="10" t="s">
        <v>5071</v>
      </c>
      <c r="C417" s="11">
        <v>45471</v>
      </c>
      <c r="D417" s="12" t="s">
        <v>5072</v>
      </c>
      <c r="E417" s="10" t="s">
        <v>39</v>
      </c>
      <c r="F417" s="10" t="s">
        <v>41</v>
      </c>
      <c r="G417" s="13">
        <v>3075</v>
      </c>
      <c r="H417" s="10" t="s">
        <v>30</v>
      </c>
      <c r="I417" s="39">
        <v>87945</v>
      </c>
      <c r="J417" s="20">
        <v>5.5228999999999999</v>
      </c>
      <c r="K417" s="23">
        <v>15923.7</v>
      </c>
      <c r="L417" s="10">
        <v>1</v>
      </c>
      <c r="M417" s="36">
        <v>45551</v>
      </c>
      <c r="N417" s="94"/>
    </row>
    <row r="418" spans="1:14" ht="14.25" customHeight="1" x14ac:dyDescent="0.25">
      <c r="A418" s="9">
        <v>72222000</v>
      </c>
      <c r="B418" s="10" t="s">
        <v>5070</v>
      </c>
      <c r="C418" s="11">
        <v>45471</v>
      </c>
      <c r="D418" s="12" t="s">
        <v>111</v>
      </c>
      <c r="E418" s="10" t="s">
        <v>39</v>
      </c>
      <c r="F418" s="10" t="s">
        <v>5066</v>
      </c>
      <c r="G418" s="13">
        <v>20</v>
      </c>
      <c r="H418" s="10" t="s">
        <v>30</v>
      </c>
      <c r="I418" s="39">
        <v>1993.8</v>
      </c>
      <c r="J418" s="20">
        <v>5.5228999999999999</v>
      </c>
      <c r="K418" s="23">
        <v>361.01</v>
      </c>
      <c r="L418" s="10">
        <v>2</v>
      </c>
      <c r="M418" s="36">
        <v>45551</v>
      </c>
      <c r="N418" s="94"/>
    </row>
    <row r="419" spans="1:14" ht="14.25" customHeight="1" x14ac:dyDescent="0.25">
      <c r="A419" s="9">
        <v>83112000</v>
      </c>
      <c r="B419" s="10" t="s">
        <v>5068</v>
      </c>
      <c r="C419" s="11">
        <v>45471</v>
      </c>
      <c r="D419" s="12" t="s">
        <v>5069</v>
      </c>
      <c r="E419" s="10" t="s">
        <v>39</v>
      </c>
      <c r="F419" s="10" t="s">
        <v>5066</v>
      </c>
      <c r="G419" s="13">
        <v>1890</v>
      </c>
      <c r="H419" s="10" t="s">
        <v>30</v>
      </c>
      <c r="I419" s="39">
        <v>54054</v>
      </c>
      <c r="J419" s="20">
        <v>5.5228999999999999</v>
      </c>
      <c r="K419" s="23">
        <v>9787.25</v>
      </c>
      <c r="L419" s="10">
        <v>1</v>
      </c>
      <c r="M419" s="36">
        <v>45551</v>
      </c>
      <c r="N419" s="94"/>
    </row>
    <row r="420" spans="1:14" ht="14.25" customHeight="1" x14ac:dyDescent="0.25">
      <c r="A420" s="9">
        <v>72222000</v>
      </c>
      <c r="B420" s="10" t="s">
        <v>5067</v>
      </c>
      <c r="C420" s="11">
        <v>45443</v>
      </c>
      <c r="D420" s="12" t="s">
        <v>111</v>
      </c>
      <c r="E420" s="10" t="s">
        <v>39</v>
      </c>
      <c r="F420" s="10" t="s">
        <v>5066</v>
      </c>
      <c r="G420" s="13">
        <v>50</v>
      </c>
      <c r="H420" s="10" t="s">
        <v>30</v>
      </c>
      <c r="I420" s="39">
        <v>4984.5</v>
      </c>
      <c r="J420" s="20">
        <v>5.1971999999999996</v>
      </c>
      <c r="K420" s="23">
        <v>959.07</v>
      </c>
      <c r="L420" s="10">
        <v>1</v>
      </c>
      <c r="M420" s="36">
        <v>45551</v>
      </c>
      <c r="N420" s="94"/>
    </row>
    <row r="421" spans="1:14" ht="14.25" customHeight="1" x14ac:dyDescent="0.25">
      <c r="A421" s="9">
        <v>83111000</v>
      </c>
      <c r="B421" s="10" t="s">
        <v>5064</v>
      </c>
      <c r="C421" s="11">
        <v>45397</v>
      </c>
      <c r="D421" s="12" t="s">
        <v>5065</v>
      </c>
      <c r="E421" s="10" t="s">
        <v>39</v>
      </c>
      <c r="F421" s="10" t="s">
        <v>5066</v>
      </c>
      <c r="G421" s="13">
        <v>419.1</v>
      </c>
      <c r="H421" s="10" t="s">
        <v>30</v>
      </c>
      <c r="I421" s="39">
        <v>49411.89</v>
      </c>
      <c r="J421" s="20">
        <v>5.1364000000000001</v>
      </c>
      <c r="K421" s="23">
        <v>9619.9500000000007</v>
      </c>
      <c r="L421" s="10" t="s">
        <v>24</v>
      </c>
      <c r="M421" s="36">
        <v>45551</v>
      </c>
      <c r="N421" s="94"/>
    </row>
    <row r="422" spans="1:14" ht="14.25" customHeight="1" x14ac:dyDescent="0.25">
      <c r="A422" s="9">
        <v>83100000</v>
      </c>
      <c r="B422" s="10" t="s">
        <v>5062</v>
      </c>
      <c r="C422" s="11">
        <v>45478</v>
      </c>
      <c r="D422" s="12" t="s">
        <v>5063</v>
      </c>
      <c r="E422" s="10" t="s">
        <v>5059</v>
      </c>
      <c r="F422" s="10" t="s">
        <v>5058</v>
      </c>
      <c r="G422" s="13">
        <v>22</v>
      </c>
      <c r="H422" s="10" t="s">
        <v>30</v>
      </c>
      <c r="I422" s="39">
        <v>5628</v>
      </c>
      <c r="J422" s="20">
        <v>5.4839000000000002</v>
      </c>
      <c r="K422" s="23">
        <v>1026.28</v>
      </c>
      <c r="L422" s="10">
        <v>1</v>
      </c>
      <c r="M422" s="36">
        <v>45551</v>
      </c>
      <c r="N422" s="94"/>
    </row>
    <row r="423" spans="1:14" ht="14.25" customHeight="1" x14ac:dyDescent="0.25">
      <c r="A423" s="9">
        <v>83100000</v>
      </c>
      <c r="B423" s="10" t="s">
        <v>5060</v>
      </c>
      <c r="C423" s="11">
        <v>45478</v>
      </c>
      <c r="D423" s="12" t="s">
        <v>5061</v>
      </c>
      <c r="E423" s="10" t="s">
        <v>5059</v>
      </c>
      <c r="F423" s="10" t="s">
        <v>5058</v>
      </c>
      <c r="G423" s="13">
        <v>26</v>
      </c>
      <c r="H423" s="10" t="s">
        <v>30</v>
      </c>
      <c r="I423" s="39">
        <v>3768.05</v>
      </c>
      <c r="J423" s="20">
        <v>5.4839000000000002</v>
      </c>
      <c r="K423" s="23">
        <v>687.11</v>
      </c>
      <c r="L423" s="10">
        <v>1</v>
      </c>
      <c r="M423" s="36">
        <v>45551</v>
      </c>
      <c r="N423" s="94"/>
    </row>
    <row r="424" spans="1:14" ht="14.25" customHeight="1" x14ac:dyDescent="0.25">
      <c r="A424" s="9">
        <v>83100000</v>
      </c>
      <c r="B424" s="10" t="s">
        <v>5056</v>
      </c>
      <c r="C424" s="11">
        <v>45433</v>
      </c>
      <c r="D424" s="12" t="s">
        <v>5057</v>
      </c>
      <c r="E424" s="10" t="s">
        <v>5059</v>
      </c>
      <c r="F424" s="10" t="s">
        <v>5058</v>
      </c>
      <c r="G424" s="13">
        <v>85</v>
      </c>
      <c r="H424" s="10" t="s">
        <v>30</v>
      </c>
      <c r="I424" s="39">
        <v>21222</v>
      </c>
      <c r="J424" s="20">
        <v>5.1085000000000003</v>
      </c>
      <c r="K424" s="23">
        <v>4154.25</v>
      </c>
      <c r="L424" s="10">
        <v>1</v>
      </c>
      <c r="M424" s="36">
        <v>45551</v>
      </c>
      <c r="N424" s="94"/>
    </row>
    <row r="425" spans="1:14" ht="14.25" customHeight="1" x14ac:dyDescent="0.25">
      <c r="A425" s="9">
        <v>68069090</v>
      </c>
      <c r="B425" s="10" t="s">
        <v>5055</v>
      </c>
      <c r="C425" s="11">
        <v>45376</v>
      </c>
      <c r="D425" s="12" t="s">
        <v>5054</v>
      </c>
      <c r="E425" s="10" t="s">
        <v>3511</v>
      </c>
      <c r="F425" s="10" t="s">
        <v>3512</v>
      </c>
      <c r="G425" s="13">
        <v>384</v>
      </c>
      <c r="H425" s="10" t="s">
        <v>30</v>
      </c>
      <c r="I425" s="39">
        <v>64976.639999999999</v>
      </c>
      <c r="J425" s="20">
        <v>4.9897</v>
      </c>
      <c r="K425" s="23">
        <v>13022.15</v>
      </c>
      <c r="L425" s="10" t="s">
        <v>24</v>
      </c>
      <c r="M425" s="36">
        <v>45551</v>
      </c>
      <c r="N425" s="94"/>
    </row>
    <row r="426" spans="1:14" ht="14.25" customHeight="1" x14ac:dyDescent="0.25">
      <c r="A426" s="9">
        <v>68069090</v>
      </c>
      <c r="B426" s="10" t="s">
        <v>5053</v>
      </c>
      <c r="C426" s="11">
        <v>45376</v>
      </c>
      <c r="D426" s="12" t="s">
        <v>5054</v>
      </c>
      <c r="E426" s="10" t="s">
        <v>3511</v>
      </c>
      <c r="F426" s="10" t="s">
        <v>3512</v>
      </c>
      <c r="G426" s="13">
        <v>8799.6</v>
      </c>
      <c r="H426" s="10" t="s">
        <v>30</v>
      </c>
      <c r="I426" s="39">
        <v>1428741.6</v>
      </c>
      <c r="J426" s="20">
        <v>4.9897</v>
      </c>
      <c r="K426" s="23">
        <v>286338.18</v>
      </c>
      <c r="L426" s="10" t="s">
        <v>24</v>
      </c>
      <c r="M426" s="36">
        <v>45551</v>
      </c>
      <c r="N426" s="94"/>
    </row>
    <row r="427" spans="1:14" ht="14.25" customHeight="1" x14ac:dyDescent="0.25">
      <c r="A427" s="9">
        <v>73181900</v>
      </c>
      <c r="B427" s="10" t="s">
        <v>5052</v>
      </c>
      <c r="C427" s="11">
        <v>45518</v>
      </c>
      <c r="D427" s="12" t="s">
        <v>5031</v>
      </c>
      <c r="E427" s="10" t="s">
        <v>957</v>
      </c>
      <c r="F427" s="10" t="s">
        <v>956</v>
      </c>
      <c r="G427" s="13">
        <v>50</v>
      </c>
      <c r="H427" s="10" t="s">
        <v>30</v>
      </c>
      <c r="I427" s="39">
        <v>3265.69</v>
      </c>
      <c r="J427" s="20">
        <v>5.4874999999999998</v>
      </c>
      <c r="K427" s="23">
        <v>595.11</v>
      </c>
      <c r="L427" s="10" t="s">
        <v>3700</v>
      </c>
      <c r="M427" s="36">
        <v>45551</v>
      </c>
      <c r="N427" s="94"/>
    </row>
    <row r="428" spans="1:14" ht="14.25" customHeight="1" x14ac:dyDescent="0.25">
      <c r="A428" s="9">
        <v>73261900</v>
      </c>
      <c r="B428" s="10" t="s">
        <v>5050</v>
      </c>
      <c r="C428" s="11">
        <v>45513</v>
      </c>
      <c r="D428" s="12" t="s">
        <v>5051</v>
      </c>
      <c r="E428" s="10" t="s">
        <v>957</v>
      </c>
      <c r="F428" s="10" t="s">
        <v>956</v>
      </c>
      <c r="G428" s="13">
        <v>26</v>
      </c>
      <c r="H428" s="10" t="s">
        <v>30</v>
      </c>
      <c r="I428" s="39">
        <v>2076.8000000000002</v>
      </c>
      <c r="J428" s="20">
        <v>5.6172000000000004</v>
      </c>
      <c r="K428" s="23">
        <v>369.72</v>
      </c>
      <c r="L428" s="10">
        <v>1</v>
      </c>
      <c r="M428" s="36">
        <v>45551</v>
      </c>
      <c r="N428" s="94"/>
    </row>
    <row r="429" spans="1:14" ht="14.25" customHeight="1" x14ac:dyDescent="0.25">
      <c r="A429" s="9">
        <v>73181500</v>
      </c>
      <c r="B429" s="10" t="s">
        <v>5048</v>
      </c>
      <c r="C429" s="11">
        <v>45505</v>
      </c>
      <c r="D429" s="12" t="s">
        <v>3631</v>
      </c>
      <c r="E429" s="10" t="s">
        <v>957</v>
      </c>
      <c r="F429" s="10" t="s">
        <v>956</v>
      </c>
      <c r="G429" s="81">
        <v>230.83333333333331</v>
      </c>
      <c r="H429" s="10" t="s">
        <v>30</v>
      </c>
      <c r="I429" s="39">
        <v>7549.72</v>
      </c>
      <c r="J429" s="20">
        <v>5.6620999999999997</v>
      </c>
      <c r="K429" s="23">
        <v>1333.38</v>
      </c>
      <c r="L429" s="10" t="s">
        <v>5049</v>
      </c>
      <c r="M429" s="36">
        <v>45609</v>
      </c>
      <c r="N429" s="94"/>
    </row>
    <row r="430" spans="1:14" ht="14.25" customHeight="1" x14ac:dyDescent="0.25">
      <c r="A430" s="9">
        <v>73181900</v>
      </c>
      <c r="B430" s="10" t="s">
        <v>5047</v>
      </c>
      <c r="C430" s="11">
        <v>45505</v>
      </c>
      <c r="D430" s="12" t="s">
        <v>3631</v>
      </c>
      <c r="E430" s="10" t="s">
        <v>957</v>
      </c>
      <c r="F430" s="10" t="s">
        <v>956</v>
      </c>
      <c r="G430" s="81">
        <v>46.166666666666664</v>
      </c>
      <c r="H430" s="10" t="s">
        <v>30</v>
      </c>
      <c r="I430" s="39">
        <v>427.52</v>
      </c>
      <c r="J430" s="20">
        <v>5.6620999999999997</v>
      </c>
      <c r="K430" s="23">
        <v>75.510000000000005</v>
      </c>
      <c r="L430" s="10">
        <v>2</v>
      </c>
      <c r="M430" s="36">
        <v>45609</v>
      </c>
      <c r="N430" s="94"/>
    </row>
    <row r="431" spans="1:14" ht="14.25" customHeight="1" x14ac:dyDescent="0.25">
      <c r="A431" s="9">
        <v>73182200</v>
      </c>
      <c r="B431" s="10" t="s">
        <v>5045</v>
      </c>
      <c r="C431" s="11">
        <v>45505</v>
      </c>
      <c r="D431" s="12" t="s">
        <v>5046</v>
      </c>
      <c r="E431" s="10" t="s">
        <v>957</v>
      </c>
      <c r="F431" s="10" t="s">
        <v>956</v>
      </c>
      <c r="G431" s="81">
        <v>28.666666666666668</v>
      </c>
      <c r="H431" s="10" t="s">
        <v>30</v>
      </c>
      <c r="I431" s="39">
        <v>2556</v>
      </c>
      <c r="J431" s="20">
        <v>5.6620999999999997</v>
      </c>
      <c r="K431" s="23">
        <v>451.42</v>
      </c>
      <c r="L431" s="10">
        <v>3</v>
      </c>
      <c r="M431" s="36">
        <v>45609</v>
      </c>
      <c r="N431" s="94"/>
    </row>
    <row r="432" spans="1:14" ht="14.25" customHeight="1" x14ac:dyDescent="0.25">
      <c r="A432" s="9">
        <v>73181500</v>
      </c>
      <c r="B432" s="10" t="s">
        <v>5044</v>
      </c>
      <c r="C432" s="11">
        <v>45505</v>
      </c>
      <c r="D432" s="12" t="s">
        <v>5027</v>
      </c>
      <c r="E432" s="10" t="s">
        <v>957</v>
      </c>
      <c r="F432" s="10" t="s">
        <v>956</v>
      </c>
      <c r="G432" s="81">
        <v>57.333333333333336</v>
      </c>
      <c r="H432" s="10" t="s">
        <v>30</v>
      </c>
      <c r="I432" s="39">
        <v>38932.629999999997</v>
      </c>
      <c r="J432" s="20">
        <v>5.6620999999999997</v>
      </c>
      <c r="K432" s="23">
        <v>6876.01</v>
      </c>
      <c r="L432" s="10" t="s">
        <v>24</v>
      </c>
      <c r="M432" s="36">
        <v>45609</v>
      </c>
      <c r="N432" s="94"/>
    </row>
    <row r="433" spans="1:14" ht="14.25" customHeight="1" x14ac:dyDescent="0.25">
      <c r="A433" s="9">
        <v>73181500</v>
      </c>
      <c r="B433" s="10" t="s">
        <v>5043</v>
      </c>
      <c r="C433" s="11">
        <v>45498</v>
      </c>
      <c r="D433" s="12" t="s">
        <v>3631</v>
      </c>
      <c r="E433" s="10" t="s">
        <v>957</v>
      </c>
      <c r="F433" s="10" t="s">
        <v>956</v>
      </c>
      <c r="G433" s="13">
        <v>31</v>
      </c>
      <c r="H433" s="10" t="s">
        <v>30</v>
      </c>
      <c r="I433" s="39">
        <v>956.89</v>
      </c>
      <c r="J433" s="20">
        <v>5.6345999999999998</v>
      </c>
      <c r="K433" s="23">
        <v>169.82</v>
      </c>
      <c r="L433" s="10" t="s">
        <v>3526</v>
      </c>
      <c r="M433" s="36">
        <v>45551</v>
      </c>
      <c r="N433" s="94"/>
    </row>
    <row r="434" spans="1:14" ht="14.25" customHeight="1" x14ac:dyDescent="0.25">
      <c r="A434" s="9">
        <v>73181500</v>
      </c>
      <c r="B434" s="10" t="s">
        <v>5041</v>
      </c>
      <c r="C434" s="11">
        <v>45492</v>
      </c>
      <c r="D434" s="12" t="s">
        <v>5042</v>
      </c>
      <c r="E434" s="10" t="s">
        <v>957</v>
      </c>
      <c r="F434" s="10" t="s">
        <v>956</v>
      </c>
      <c r="G434" s="13">
        <v>26</v>
      </c>
      <c r="H434" s="10" t="s">
        <v>30</v>
      </c>
      <c r="I434" s="39">
        <v>12385.22</v>
      </c>
      <c r="J434" s="20">
        <v>5.5426000000000002</v>
      </c>
      <c r="K434" s="23">
        <v>2234.5500000000002</v>
      </c>
      <c r="L434" s="10" t="s">
        <v>3418</v>
      </c>
      <c r="M434" s="36">
        <v>45551</v>
      </c>
      <c r="N434" s="94"/>
    </row>
    <row r="435" spans="1:14" ht="14.25" customHeight="1" x14ac:dyDescent="0.25">
      <c r="A435" s="9">
        <v>73182200</v>
      </c>
      <c r="B435" s="10" t="s">
        <v>5039</v>
      </c>
      <c r="C435" s="11">
        <v>45476</v>
      </c>
      <c r="D435" s="12" t="s">
        <v>5040</v>
      </c>
      <c r="E435" s="10" t="s">
        <v>957</v>
      </c>
      <c r="F435" s="10" t="s">
        <v>956</v>
      </c>
      <c r="G435" s="81">
        <v>64</v>
      </c>
      <c r="H435" s="10" t="s">
        <v>30</v>
      </c>
      <c r="I435" s="39">
        <v>7378.31</v>
      </c>
      <c r="J435" s="20">
        <v>5.6677</v>
      </c>
      <c r="K435" s="23">
        <v>1301.82</v>
      </c>
      <c r="L435" s="10" t="s">
        <v>532</v>
      </c>
      <c r="M435" s="36">
        <v>45609</v>
      </c>
      <c r="N435" s="94"/>
    </row>
    <row r="436" spans="1:14" ht="14.25" customHeight="1" x14ac:dyDescent="0.25">
      <c r="A436" s="9">
        <v>73181500</v>
      </c>
      <c r="B436" s="10" t="s">
        <v>5038</v>
      </c>
      <c r="C436" s="11">
        <v>45476</v>
      </c>
      <c r="D436" s="12" t="s">
        <v>5027</v>
      </c>
      <c r="E436" s="10" t="s">
        <v>957</v>
      </c>
      <c r="F436" s="10" t="s">
        <v>956</v>
      </c>
      <c r="G436" s="81">
        <v>96</v>
      </c>
      <c r="H436" s="10" t="s">
        <v>30</v>
      </c>
      <c r="I436" s="39">
        <v>39213.42</v>
      </c>
      <c r="J436" s="20">
        <v>5.6677</v>
      </c>
      <c r="K436" s="23">
        <v>6918.75</v>
      </c>
      <c r="L436" s="10" t="s">
        <v>3700</v>
      </c>
      <c r="M436" s="36">
        <v>45609</v>
      </c>
      <c r="N436" s="94"/>
    </row>
    <row r="437" spans="1:14" ht="14.25" customHeight="1" x14ac:dyDescent="0.25">
      <c r="A437" s="9">
        <v>73181600</v>
      </c>
      <c r="B437" s="10" t="s">
        <v>5036</v>
      </c>
      <c r="C437" s="11">
        <v>45476</v>
      </c>
      <c r="D437" s="12" t="s">
        <v>5037</v>
      </c>
      <c r="E437" s="10" t="s">
        <v>957</v>
      </c>
      <c r="F437" s="10" t="s">
        <v>956</v>
      </c>
      <c r="G437" s="81">
        <v>330</v>
      </c>
      <c r="H437" s="10" t="s">
        <v>30</v>
      </c>
      <c r="I437" s="39">
        <v>57063.360000000001</v>
      </c>
      <c r="J437" s="20">
        <v>5.6677</v>
      </c>
      <c r="K437" s="23">
        <v>10068.17</v>
      </c>
      <c r="L437" s="10" t="s">
        <v>179</v>
      </c>
      <c r="M437" s="36">
        <v>45609</v>
      </c>
      <c r="N437" s="94"/>
    </row>
    <row r="438" spans="1:14" ht="14.25" customHeight="1" x14ac:dyDescent="0.25">
      <c r="A438" s="9">
        <v>73181500</v>
      </c>
      <c r="B438" s="10" t="s">
        <v>5034</v>
      </c>
      <c r="C438" s="11">
        <v>45476</v>
      </c>
      <c r="D438" s="12" t="s">
        <v>5035</v>
      </c>
      <c r="E438" s="10" t="s">
        <v>957</v>
      </c>
      <c r="F438" s="10" t="s">
        <v>956</v>
      </c>
      <c r="G438" s="81">
        <v>330</v>
      </c>
      <c r="H438" s="10" t="s">
        <v>30</v>
      </c>
      <c r="I438" s="39">
        <v>32552.26</v>
      </c>
      <c r="J438" s="20">
        <v>5.6677</v>
      </c>
      <c r="K438" s="23">
        <v>5743.47</v>
      </c>
      <c r="L438" s="10" t="s">
        <v>24</v>
      </c>
      <c r="M438" s="36">
        <v>45609</v>
      </c>
      <c r="N438" s="94"/>
    </row>
    <row r="439" spans="1:14" ht="14.25" customHeight="1" x14ac:dyDescent="0.25">
      <c r="A439" s="9">
        <v>73181500</v>
      </c>
      <c r="B439" s="10" t="s">
        <v>5032</v>
      </c>
      <c r="C439" s="11">
        <v>45471</v>
      </c>
      <c r="D439" s="12" t="s">
        <v>5033</v>
      </c>
      <c r="E439" s="10" t="s">
        <v>957</v>
      </c>
      <c r="F439" s="10" t="s">
        <v>956</v>
      </c>
      <c r="G439" s="81">
        <v>57.333333333333336</v>
      </c>
      <c r="H439" s="10" t="s">
        <v>30</v>
      </c>
      <c r="I439" s="39">
        <v>18756</v>
      </c>
      <c r="J439" s="20">
        <v>5.5228999999999999</v>
      </c>
      <c r="K439" s="23">
        <v>3396.04</v>
      </c>
      <c r="L439" s="10" t="s">
        <v>545</v>
      </c>
      <c r="M439" s="36">
        <v>45609</v>
      </c>
      <c r="N439" s="94"/>
    </row>
    <row r="440" spans="1:14" ht="14.25" customHeight="1" x14ac:dyDescent="0.25">
      <c r="A440" s="9">
        <v>73181900</v>
      </c>
      <c r="B440" s="10" t="s">
        <v>5030</v>
      </c>
      <c r="C440" s="11">
        <v>45471</v>
      </c>
      <c r="D440" s="12" t="s">
        <v>5031</v>
      </c>
      <c r="E440" s="10" t="s">
        <v>957</v>
      </c>
      <c r="F440" s="10" t="s">
        <v>956</v>
      </c>
      <c r="G440" s="81">
        <v>28.666666666666668</v>
      </c>
      <c r="H440" s="10" t="s">
        <v>30</v>
      </c>
      <c r="I440" s="39">
        <v>18199.75</v>
      </c>
      <c r="J440" s="20">
        <v>5.5228999999999999</v>
      </c>
      <c r="K440" s="23">
        <v>3295.32</v>
      </c>
      <c r="L440" s="10">
        <v>1</v>
      </c>
      <c r="M440" s="36">
        <v>45609</v>
      </c>
      <c r="N440" s="94"/>
    </row>
    <row r="441" spans="1:14" ht="14.25" customHeight="1" x14ac:dyDescent="0.25">
      <c r="A441" s="9">
        <v>73181500</v>
      </c>
      <c r="B441" s="10" t="s">
        <v>5029</v>
      </c>
      <c r="C441" s="11">
        <v>45450</v>
      </c>
      <c r="D441" s="12" t="s">
        <v>3631</v>
      </c>
      <c r="E441" s="10" t="s">
        <v>957</v>
      </c>
      <c r="F441" s="10" t="s">
        <v>956</v>
      </c>
      <c r="G441" s="13">
        <v>18</v>
      </c>
      <c r="H441" s="10" t="s">
        <v>30</v>
      </c>
      <c r="I441" s="39">
        <v>531.92999999999995</v>
      </c>
      <c r="J441" s="20">
        <v>5.2680999999999996</v>
      </c>
      <c r="K441" s="23">
        <v>100.97</v>
      </c>
      <c r="L441" s="10" t="s">
        <v>3455</v>
      </c>
      <c r="M441" s="36">
        <v>45551</v>
      </c>
      <c r="N441" s="94"/>
    </row>
    <row r="442" spans="1:14" ht="14.25" customHeight="1" x14ac:dyDescent="0.25">
      <c r="A442" s="9">
        <v>73181500</v>
      </c>
      <c r="B442" s="10" t="s">
        <v>5026</v>
      </c>
      <c r="C442" s="11">
        <v>45441</v>
      </c>
      <c r="D442" s="12" t="s">
        <v>5027</v>
      </c>
      <c r="E442" s="10" t="s">
        <v>957</v>
      </c>
      <c r="F442" s="10" t="s">
        <v>956</v>
      </c>
      <c r="G442" s="81">
        <v>83.333555555555549</v>
      </c>
      <c r="H442" s="10" t="s">
        <v>30</v>
      </c>
      <c r="I442" s="39">
        <v>52649.51</v>
      </c>
      <c r="J442" s="20">
        <v>5.1538000000000004</v>
      </c>
      <c r="K442" s="23">
        <v>10215.67</v>
      </c>
      <c r="L442" s="10" t="s">
        <v>5028</v>
      </c>
      <c r="M442" s="36">
        <v>45609</v>
      </c>
      <c r="N442" s="94"/>
    </row>
    <row r="443" spans="1:14" ht="14.25" customHeight="1" x14ac:dyDescent="0.25">
      <c r="A443" s="9">
        <v>73181900</v>
      </c>
      <c r="B443" s="10" t="s">
        <v>5025</v>
      </c>
      <c r="C443" s="11">
        <v>45441</v>
      </c>
      <c r="D443" s="12" t="s">
        <v>4947</v>
      </c>
      <c r="E443" s="10" t="s">
        <v>957</v>
      </c>
      <c r="F443" s="10" t="s">
        <v>956</v>
      </c>
      <c r="G443" s="81">
        <v>41.666777777777774</v>
      </c>
      <c r="H443" s="10" t="s">
        <v>30</v>
      </c>
      <c r="I443" s="39">
        <v>3328</v>
      </c>
      <c r="J443" s="20">
        <v>5.1538000000000004</v>
      </c>
      <c r="K443" s="23">
        <v>645.74</v>
      </c>
      <c r="L443" s="10">
        <v>4</v>
      </c>
      <c r="M443" s="36">
        <v>45609</v>
      </c>
      <c r="N443" s="94"/>
    </row>
    <row r="444" spans="1:14" ht="14.25" customHeight="1" x14ac:dyDescent="0.25">
      <c r="A444" s="9">
        <v>73182100</v>
      </c>
      <c r="B444" s="10" t="s">
        <v>5023</v>
      </c>
      <c r="C444" s="11">
        <v>45441</v>
      </c>
      <c r="D444" s="12" t="s">
        <v>5024</v>
      </c>
      <c r="E444" s="10" t="s">
        <v>957</v>
      </c>
      <c r="F444" s="10" t="s">
        <v>956</v>
      </c>
      <c r="G444" s="81">
        <v>41.666777777777774</v>
      </c>
      <c r="H444" s="10" t="s">
        <v>30</v>
      </c>
      <c r="I444" s="39">
        <v>490.29</v>
      </c>
      <c r="J444" s="20">
        <v>5.1538000000000004</v>
      </c>
      <c r="K444" s="23">
        <v>95.13</v>
      </c>
      <c r="L444" s="10">
        <v>3</v>
      </c>
      <c r="M444" s="36">
        <v>45609</v>
      </c>
      <c r="N444" s="94"/>
    </row>
    <row r="445" spans="1:14" ht="14.25" customHeight="1" x14ac:dyDescent="0.25">
      <c r="A445" s="9">
        <v>73181600</v>
      </c>
      <c r="B445" s="10" t="s">
        <v>5021</v>
      </c>
      <c r="C445" s="11">
        <v>45441</v>
      </c>
      <c r="D445" s="12" t="s">
        <v>5022</v>
      </c>
      <c r="E445" s="10" t="s">
        <v>957</v>
      </c>
      <c r="F445" s="10" t="s">
        <v>956</v>
      </c>
      <c r="G445" s="81">
        <v>41.666777777777774</v>
      </c>
      <c r="H445" s="10" t="s">
        <v>30</v>
      </c>
      <c r="I445" s="39">
        <v>2409.9</v>
      </c>
      <c r="J445" s="20">
        <v>5.1538000000000004</v>
      </c>
      <c r="K445" s="23">
        <v>467.6</v>
      </c>
      <c r="L445" s="10">
        <v>2</v>
      </c>
      <c r="M445" s="36">
        <v>45609</v>
      </c>
      <c r="N445" s="94"/>
    </row>
    <row r="446" spans="1:14" ht="14.25" customHeight="1" x14ac:dyDescent="0.25">
      <c r="A446" s="9">
        <v>73182200</v>
      </c>
      <c r="B446" s="10" t="s">
        <v>5018</v>
      </c>
      <c r="C446" s="11">
        <v>45441</v>
      </c>
      <c r="D446" s="12" t="s">
        <v>5019</v>
      </c>
      <c r="E446" s="10" t="s">
        <v>957</v>
      </c>
      <c r="F446" s="10" t="s">
        <v>956</v>
      </c>
      <c r="G446" s="81">
        <v>125.00033333333332</v>
      </c>
      <c r="H446" s="10" t="s">
        <v>30</v>
      </c>
      <c r="I446" s="39">
        <v>15439.16</v>
      </c>
      <c r="J446" s="20">
        <v>5.1538000000000004</v>
      </c>
      <c r="K446" s="23">
        <v>2995.68</v>
      </c>
      <c r="L446" s="10" t="s">
        <v>5020</v>
      </c>
      <c r="M446" s="36">
        <v>45609</v>
      </c>
      <c r="N446" s="94"/>
    </row>
    <row r="447" spans="1:14" ht="14.25" customHeight="1" x14ac:dyDescent="0.25">
      <c r="A447" s="9">
        <v>73181500</v>
      </c>
      <c r="B447" s="10" t="s">
        <v>5017</v>
      </c>
      <c r="C447" s="11">
        <v>45441</v>
      </c>
      <c r="D447" s="12" t="s">
        <v>3631</v>
      </c>
      <c r="E447" s="10" t="s">
        <v>957</v>
      </c>
      <c r="F447" s="10" t="s">
        <v>956</v>
      </c>
      <c r="G447" s="13">
        <v>18</v>
      </c>
      <c r="H447" s="10" t="s">
        <v>30</v>
      </c>
      <c r="I447" s="39">
        <v>562.20000000000005</v>
      </c>
      <c r="J447" s="20">
        <v>5.1538000000000004</v>
      </c>
      <c r="K447" s="23">
        <v>109.08</v>
      </c>
      <c r="L447" s="10" t="s">
        <v>24</v>
      </c>
      <c r="M447" s="36">
        <v>45551</v>
      </c>
      <c r="N447" s="94"/>
    </row>
    <row r="448" spans="1:14" ht="14.25" customHeight="1" x14ac:dyDescent="0.25">
      <c r="A448" s="9">
        <v>73181500</v>
      </c>
      <c r="B448" s="10" t="s">
        <v>5015</v>
      </c>
      <c r="C448" s="11">
        <v>45440</v>
      </c>
      <c r="D448" s="12" t="s">
        <v>5016</v>
      </c>
      <c r="E448" s="10" t="s">
        <v>957</v>
      </c>
      <c r="F448" s="10" t="s">
        <v>956</v>
      </c>
      <c r="G448" s="13">
        <v>4</v>
      </c>
      <c r="H448" s="10" t="s">
        <v>30</v>
      </c>
      <c r="I448" s="39">
        <v>5612.42</v>
      </c>
      <c r="J448" s="20">
        <v>5.1703999999999999</v>
      </c>
      <c r="K448" s="23">
        <v>1085.49</v>
      </c>
      <c r="L448" s="10">
        <v>1</v>
      </c>
      <c r="M448" s="36">
        <v>45551</v>
      </c>
      <c r="N448" s="94"/>
    </row>
    <row r="449" spans="1:14" ht="14.25" customHeight="1" x14ac:dyDescent="0.25">
      <c r="A449" s="9">
        <v>73181500</v>
      </c>
      <c r="B449" s="10" t="s">
        <v>5013</v>
      </c>
      <c r="C449" s="11">
        <v>45429</v>
      </c>
      <c r="D449" s="12" t="s">
        <v>4750</v>
      </c>
      <c r="E449" s="10" t="s">
        <v>957</v>
      </c>
      <c r="F449" s="10" t="s">
        <v>956</v>
      </c>
      <c r="G449" s="81">
        <v>69.75</v>
      </c>
      <c r="H449" s="10" t="s">
        <v>30</v>
      </c>
      <c r="I449" s="39">
        <v>28320.12</v>
      </c>
      <c r="J449" s="20">
        <v>5.1269999999999998</v>
      </c>
      <c r="K449" s="23">
        <v>5523.72</v>
      </c>
      <c r="L449" s="10" t="s">
        <v>5014</v>
      </c>
      <c r="M449" s="36">
        <v>45609</v>
      </c>
      <c r="N449" s="94"/>
    </row>
    <row r="450" spans="1:14" ht="14.25" customHeight="1" x14ac:dyDescent="0.25">
      <c r="A450" s="9">
        <v>73181900</v>
      </c>
      <c r="B450" s="10" t="s">
        <v>5011</v>
      </c>
      <c r="C450" s="11">
        <v>45429</v>
      </c>
      <c r="D450" s="12" t="s">
        <v>5012</v>
      </c>
      <c r="E450" s="10" t="s">
        <v>957</v>
      </c>
      <c r="F450" s="10" t="s">
        <v>956</v>
      </c>
      <c r="G450" s="81">
        <v>11.625</v>
      </c>
      <c r="H450" s="10" t="s">
        <v>30</v>
      </c>
      <c r="I450" s="39">
        <v>7294.35</v>
      </c>
      <c r="J450" s="20">
        <v>5.1269999999999998</v>
      </c>
      <c r="K450" s="23">
        <v>1422.73</v>
      </c>
      <c r="L450" s="10">
        <v>2</v>
      </c>
      <c r="M450" s="36">
        <v>45609</v>
      </c>
      <c r="N450" s="94"/>
    </row>
    <row r="451" spans="1:14" ht="14.25" customHeight="1" x14ac:dyDescent="0.25">
      <c r="A451" s="9">
        <v>73181400</v>
      </c>
      <c r="B451" s="10" t="s">
        <v>5009</v>
      </c>
      <c r="C451" s="11">
        <v>45429</v>
      </c>
      <c r="D451" s="12" t="s">
        <v>5010</v>
      </c>
      <c r="E451" s="10" t="s">
        <v>957</v>
      </c>
      <c r="F451" s="10" t="s">
        <v>956</v>
      </c>
      <c r="G451" s="81">
        <v>11.625</v>
      </c>
      <c r="H451" s="10" t="s">
        <v>30</v>
      </c>
      <c r="I451" s="39">
        <v>216.31</v>
      </c>
      <c r="J451" s="20">
        <v>5.1269999999999998</v>
      </c>
      <c r="K451" s="23">
        <v>42.19</v>
      </c>
      <c r="L451" s="10">
        <v>1</v>
      </c>
      <c r="M451" s="36">
        <v>45609</v>
      </c>
      <c r="N451" s="94"/>
    </row>
    <row r="452" spans="1:14" ht="14.25" customHeight="1" x14ac:dyDescent="0.25">
      <c r="A452" s="9">
        <v>73181900</v>
      </c>
      <c r="B452" s="10" t="s">
        <v>5008</v>
      </c>
      <c r="C452" s="11">
        <v>45412</v>
      </c>
      <c r="D452" s="12" t="s">
        <v>3631</v>
      </c>
      <c r="E452" s="10" t="s">
        <v>957</v>
      </c>
      <c r="F452" s="10" t="s">
        <v>956</v>
      </c>
      <c r="G452" s="81">
        <v>6.5</v>
      </c>
      <c r="H452" s="10" t="s">
        <v>30</v>
      </c>
      <c r="I452" s="39">
        <v>427.52</v>
      </c>
      <c r="J452" s="20">
        <v>5.1154999999999999</v>
      </c>
      <c r="K452" s="23">
        <v>83.57</v>
      </c>
      <c r="L452" s="10">
        <v>6</v>
      </c>
      <c r="M452" s="36">
        <v>45609</v>
      </c>
      <c r="N452" s="94"/>
    </row>
    <row r="453" spans="1:14" ht="14.25" customHeight="1" x14ac:dyDescent="0.25">
      <c r="A453" s="9">
        <v>73181500</v>
      </c>
      <c r="B453" s="10" t="s">
        <v>5007</v>
      </c>
      <c r="C453" s="11">
        <v>45412</v>
      </c>
      <c r="D453" s="12" t="s">
        <v>3631</v>
      </c>
      <c r="E453" s="10" t="s">
        <v>957</v>
      </c>
      <c r="F453" s="10" t="s">
        <v>956</v>
      </c>
      <c r="G453" s="81">
        <v>32.5</v>
      </c>
      <c r="H453" s="10" t="s">
        <v>30</v>
      </c>
      <c r="I453" s="39">
        <v>697.4</v>
      </c>
      <c r="J453" s="20">
        <v>5.1154999999999999</v>
      </c>
      <c r="K453" s="23">
        <v>136.33000000000001</v>
      </c>
      <c r="L453" s="10" t="s">
        <v>3411</v>
      </c>
      <c r="M453" s="36">
        <v>45609</v>
      </c>
      <c r="N453" s="94"/>
    </row>
    <row r="454" spans="1:14" ht="14.25" customHeight="1" x14ac:dyDescent="0.25">
      <c r="A454" s="9">
        <v>73181500</v>
      </c>
      <c r="B454" s="10" t="s">
        <v>5006</v>
      </c>
      <c r="C454" s="11">
        <v>45412</v>
      </c>
      <c r="D454" s="12" t="s">
        <v>3631</v>
      </c>
      <c r="E454" s="10" t="s">
        <v>957</v>
      </c>
      <c r="F454" s="10" t="s">
        <v>956</v>
      </c>
      <c r="G454" s="13">
        <v>42</v>
      </c>
      <c r="H454" s="10" t="s">
        <v>30</v>
      </c>
      <c r="I454" s="39">
        <v>1323.43</v>
      </c>
      <c r="J454" s="20">
        <v>5.1154999999999999</v>
      </c>
      <c r="K454" s="23">
        <v>258.70999999999998</v>
      </c>
      <c r="L454" s="10" t="s">
        <v>3411</v>
      </c>
      <c r="M454" s="36">
        <v>45551</v>
      </c>
      <c r="N454" s="94"/>
    </row>
    <row r="455" spans="1:14" ht="14.25" customHeight="1" x14ac:dyDescent="0.25">
      <c r="A455" s="9">
        <v>73181500</v>
      </c>
      <c r="B455" s="10" t="s">
        <v>5005</v>
      </c>
      <c r="C455" s="11">
        <v>45412</v>
      </c>
      <c r="D455" s="12" t="s">
        <v>3631</v>
      </c>
      <c r="E455" s="10" t="s">
        <v>957</v>
      </c>
      <c r="F455" s="10" t="s">
        <v>956</v>
      </c>
      <c r="G455" s="13">
        <v>56</v>
      </c>
      <c r="H455" s="10" t="s">
        <v>30</v>
      </c>
      <c r="I455" s="39">
        <v>1740.36</v>
      </c>
      <c r="J455" s="20">
        <v>5.1154999999999999</v>
      </c>
      <c r="K455" s="23">
        <v>340.21</v>
      </c>
      <c r="L455" s="10" t="s">
        <v>3526</v>
      </c>
      <c r="M455" s="36">
        <v>45551</v>
      </c>
      <c r="N455" s="94"/>
    </row>
    <row r="456" spans="1:14" ht="14.25" customHeight="1" x14ac:dyDescent="0.25">
      <c r="A456" s="9">
        <v>73181500</v>
      </c>
      <c r="B456" s="10" t="s">
        <v>5004</v>
      </c>
      <c r="C456" s="11">
        <v>45393</v>
      </c>
      <c r="D456" s="12" t="s">
        <v>3631</v>
      </c>
      <c r="E456" s="10" t="s">
        <v>957</v>
      </c>
      <c r="F456" s="10" t="s">
        <v>956</v>
      </c>
      <c r="G456" s="13">
        <v>694.00300000000004</v>
      </c>
      <c r="H456" s="10" t="s">
        <v>30</v>
      </c>
      <c r="I456" s="39">
        <v>22540.55</v>
      </c>
      <c r="J456" s="20">
        <v>5.0654000000000003</v>
      </c>
      <c r="K456" s="23">
        <v>4449.91</v>
      </c>
      <c r="L456" s="10" t="s">
        <v>3403</v>
      </c>
      <c r="M456" s="36">
        <v>45551</v>
      </c>
      <c r="N456" s="94"/>
    </row>
    <row r="457" spans="1:14" ht="14.25" customHeight="1" x14ac:dyDescent="0.25">
      <c r="A457" s="9">
        <v>72192200</v>
      </c>
      <c r="B457" s="10" t="s">
        <v>5003</v>
      </c>
      <c r="C457" s="11">
        <v>45524</v>
      </c>
      <c r="D457" s="12" t="s">
        <v>163</v>
      </c>
      <c r="E457" s="10" t="s">
        <v>154</v>
      </c>
      <c r="F457" s="10" t="s">
        <v>140</v>
      </c>
      <c r="G457" s="81">
        <v>1094.4000000000001</v>
      </c>
      <c r="H457" s="10" t="s">
        <v>30</v>
      </c>
      <c r="I457" s="39">
        <v>13402.92</v>
      </c>
      <c r="J457" s="20">
        <v>5.4237000000000002</v>
      </c>
      <c r="K457" s="23">
        <v>2471.1799999999998</v>
      </c>
      <c r="L457" s="10">
        <v>5</v>
      </c>
      <c r="M457" s="36">
        <v>45602</v>
      </c>
      <c r="N457" s="94"/>
    </row>
    <row r="458" spans="1:14" ht="14.25" customHeight="1" x14ac:dyDescent="0.25">
      <c r="A458" s="9">
        <v>72201100</v>
      </c>
      <c r="B458" s="10" t="s">
        <v>5002</v>
      </c>
      <c r="C458" s="11">
        <v>45524</v>
      </c>
      <c r="D458" s="12" t="s">
        <v>163</v>
      </c>
      <c r="E458" s="10" t="s">
        <v>154</v>
      </c>
      <c r="F458" s="10" t="s">
        <v>140</v>
      </c>
      <c r="G458" s="81">
        <v>2188.8000000000002</v>
      </c>
      <c r="H458" s="10" t="s">
        <v>30</v>
      </c>
      <c r="I458" s="39">
        <v>36768.36</v>
      </c>
      <c r="J458" s="20">
        <v>5.4237000000000002</v>
      </c>
      <c r="K458" s="23">
        <v>6779.2</v>
      </c>
      <c r="L458" s="10" t="s">
        <v>179</v>
      </c>
      <c r="M458" s="36">
        <v>45602</v>
      </c>
      <c r="N458" s="94"/>
    </row>
    <row r="459" spans="1:14" ht="14.25" customHeight="1" x14ac:dyDescent="0.25">
      <c r="A459" s="9">
        <v>72085200</v>
      </c>
      <c r="B459" s="10" t="s">
        <v>5001</v>
      </c>
      <c r="C459" s="11">
        <v>45524</v>
      </c>
      <c r="D459" s="12" t="s">
        <v>697</v>
      </c>
      <c r="E459" s="10" t="s">
        <v>154</v>
      </c>
      <c r="F459" s="10" t="s">
        <v>140</v>
      </c>
      <c r="G459" s="81">
        <v>1094.4000000000001</v>
      </c>
      <c r="H459" s="10" t="s">
        <v>30</v>
      </c>
      <c r="I459" s="39">
        <v>2955.45</v>
      </c>
      <c r="J459" s="20">
        <v>5.4237000000000002</v>
      </c>
      <c r="K459" s="23">
        <v>544.91</v>
      </c>
      <c r="L459" s="10">
        <v>2</v>
      </c>
      <c r="M459" s="36">
        <v>45602</v>
      </c>
      <c r="N459" s="94"/>
    </row>
    <row r="460" spans="1:14" ht="14.25" customHeight="1" x14ac:dyDescent="0.25">
      <c r="A460" s="9">
        <v>72085100</v>
      </c>
      <c r="B460" s="10" t="s">
        <v>5000</v>
      </c>
      <c r="C460" s="11">
        <v>45524</v>
      </c>
      <c r="D460" s="12" t="s">
        <v>3340</v>
      </c>
      <c r="E460" s="10" t="s">
        <v>154</v>
      </c>
      <c r="F460" s="10" t="s">
        <v>140</v>
      </c>
      <c r="G460" s="81">
        <v>1094.4000000000001</v>
      </c>
      <c r="H460" s="10" t="s">
        <v>30</v>
      </c>
      <c r="I460" s="39">
        <v>9860.77</v>
      </c>
      <c r="J460" s="20">
        <v>5.4237000000000002</v>
      </c>
      <c r="K460" s="23">
        <v>1818.09</v>
      </c>
      <c r="L460" s="10">
        <v>1</v>
      </c>
      <c r="M460" s="36">
        <v>45602</v>
      </c>
      <c r="N460" s="94"/>
    </row>
    <row r="461" spans="1:14" ht="14.25" customHeight="1" x14ac:dyDescent="0.25">
      <c r="A461" s="9">
        <v>72164010</v>
      </c>
      <c r="B461" s="10" t="s">
        <v>4999</v>
      </c>
      <c r="C461" s="11">
        <v>45524</v>
      </c>
      <c r="D461" s="12" t="s">
        <v>990</v>
      </c>
      <c r="E461" s="10" t="s">
        <v>154</v>
      </c>
      <c r="F461" s="10" t="s">
        <v>140</v>
      </c>
      <c r="G461" s="81">
        <v>11</v>
      </c>
      <c r="H461" s="10" t="s">
        <v>30</v>
      </c>
      <c r="I461" s="39">
        <v>718.2</v>
      </c>
      <c r="J461" s="20">
        <v>5.4237000000000002</v>
      </c>
      <c r="K461" s="23">
        <v>132.41999999999999</v>
      </c>
      <c r="L461" s="10">
        <v>8</v>
      </c>
      <c r="M461" s="36">
        <v>45602</v>
      </c>
      <c r="N461" s="94"/>
    </row>
    <row r="462" spans="1:14" ht="14.25" customHeight="1" x14ac:dyDescent="0.25">
      <c r="A462" s="9">
        <v>72163300</v>
      </c>
      <c r="B462" s="10" t="s">
        <v>4997</v>
      </c>
      <c r="C462" s="11">
        <v>45524</v>
      </c>
      <c r="D462" s="12" t="s">
        <v>188</v>
      </c>
      <c r="E462" s="10" t="s">
        <v>154</v>
      </c>
      <c r="F462" s="10" t="s">
        <v>140</v>
      </c>
      <c r="G462" s="81">
        <v>33</v>
      </c>
      <c r="H462" s="10" t="s">
        <v>30</v>
      </c>
      <c r="I462" s="39">
        <v>44081.94</v>
      </c>
      <c r="J462" s="20">
        <v>5.4237000000000002</v>
      </c>
      <c r="K462" s="23">
        <v>8127.65</v>
      </c>
      <c r="L462" s="10" t="s">
        <v>4998</v>
      </c>
      <c r="M462" s="36">
        <v>45602</v>
      </c>
      <c r="N462" s="94"/>
    </row>
    <row r="463" spans="1:14" ht="14.25" customHeight="1" x14ac:dyDescent="0.25">
      <c r="A463" s="9">
        <v>72163200</v>
      </c>
      <c r="B463" s="10" t="s">
        <v>4996</v>
      </c>
      <c r="C463" s="11">
        <v>45524</v>
      </c>
      <c r="D463" s="12" t="s">
        <v>188</v>
      </c>
      <c r="E463" s="10" t="s">
        <v>154</v>
      </c>
      <c r="F463" s="10" t="s">
        <v>140</v>
      </c>
      <c r="G463" s="81">
        <v>22</v>
      </c>
      <c r="H463" s="10" t="s">
        <v>30</v>
      </c>
      <c r="I463" s="39">
        <v>6309</v>
      </c>
      <c r="J463" s="20">
        <v>5.4237000000000002</v>
      </c>
      <c r="K463" s="23">
        <v>1163.23</v>
      </c>
      <c r="L463" s="10" t="s">
        <v>179</v>
      </c>
      <c r="M463" s="36">
        <v>45602</v>
      </c>
      <c r="N463" s="94"/>
    </row>
    <row r="464" spans="1:14" ht="14.25" customHeight="1" x14ac:dyDescent="0.25">
      <c r="A464" s="9">
        <v>72163100</v>
      </c>
      <c r="B464" s="10" t="s">
        <v>4994</v>
      </c>
      <c r="C464" s="11">
        <v>45524</v>
      </c>
      <c r="D464" s="12" t="s">
        <v>185</v>
      </c>
      <c r="E464" s="10" t="s">
        <v>154</v>
      </c>
      <c r="F464" s="10" t="s">
        <v>140</v>
      </c>
      <c r="G464" s="81">
        <v>33</v>
      </c>
      <c r="H464" s="10" t="s">
        <v>30</v>
      </c>
      <c r="I464" s="39">
        <v>3146.22</v>
      </c>
      <c r="J464" s="20">
        <v>5.4237000000000002</v>
      </c>
      <c r="K464" s="23">
        <v>580.09</v>
      </c>
      <c r="L464" s="10" t="s">
        <v>4995</v>
      </c>
      <c r="M464" s="36">
        <v>45602</v>
      </c>
      <c r="N464" s="94"/>
    </row>
    <row r="465" spans="1:14" ht="14.25" customHeight="1" x14ac:dyDescent="0.25">
      <c r="A465" s="9">
        <v>72162100</v>
      </c>
      <c r="B465" s="10" t="s">
        <v>4993</v>
      </c>
      <c r="C465" s="11">
        <v>45524</v>
      </c>
      <c r="D465" s="12" t="s">
        <v>990</v>
      </c>
      <c r="E465" s="10" t="s">
        <v>154</v>
      </c>
      <c r="F465" s="10" t="s">
        <v>140</v>
      </c>
      <c r="G465" s="81">
        <v>11</v>
      </c>
      <c r="H465" s="10" t="s">
        <v>30</v>
      </c>
      <c r="I465" s="39">
        <v>276</v>
      </c>
      <c r="J465" s="20">
        <v>5.4237000000000002</v>
      </c>
      <c r="K465" s="23">
        <v>50.89</v>
      </c>
      <c r="L465" s="10">
        <v>10</v>
      </c>
      <c r="M465" s="36">
        <v>45602</v>
      </c>
      <c r="N465" s="94"/>
    </row>
    <row r="466" spans="1:14" ht="14.25" customHeight="1" x14ac:dyDescent="0.25">
      <c r="A466" s="9">
        <v>72149100</v>
      </c>
      <c r="B466" s="10" t="s">
        <v>4991</v>
      </c>
      <c r="C466" s="11">
        <v>45524</v>
      </c>
      <c r="D466" s="12" t="s">
        <v>4992</v>
      </c>
      <c r="E466" s="10" t="s">
        <v>154</v>
      </c>
      <c r="F466" s="10" t="s">
        <v>140</v>
      </c>
      <c r="G466" s="81">
        <v>11</v>
      </c>
      <c r="H466" s="10" t="s">
        <v>30</v>
      </c>
      <c r="I466" s="39">
        <v>1182</v>
      </c>
      <c r="J466" s="20">
        <v>5.4237000000000002</v>
      </c>
      <c r="K466" s="23">
        <v>217.93</v>
      </c>
      <c r="L466" s="10">
        <v>1</v>
      </c>
      <c r="M466" s="36">
        <v>45602</v>
      </c>
      <c r="N466" s="94"/>
    </row>
    <row r="467" spans="1:14" ht="14.25" customHeight="1" x14ac:dyDescent="0.25">
      <c r="A467" s="9">
        <v>72163100</v>
      </c>
      <c r="B467" s="10" t="s">
        <v>4989</v>
      </c>
      <c r="C467" s="11">
        <v>45524</v>
      </c>
      <c r="D467" s="12" t="s">
        <v>4990</v>
      </c>
      <c r="E467" s="10" t="s">
        <v>154</v>
      </c>
      <c r="F467" s="10" t="s">
        <v>140</v>
      </c>
      <c r="G467" s="81">
        <v>8.0474999999999994</v>
      </c>
      <c r="H467" s="10" t="s">
        <v>30</v>
      </c>
      <c r="I467" s="39">
        <v>414</v>
      </c>
      <c r="J467" s="20">
        <v>5.4237000000000002</v>
      </c>
      <c r="K467" s="23">
        <v>76.33</v>
      </c>
      <c r="L467" s="10">
        <v>1</v>
      </c>
      <c r="M467" s="36">
        <v>45602</v>
      </c>
      <c r="N467" s="94"/>
    </row>
    <row r="468" spans="1:14" ht="14.25" customHeight="1" x14ac:dyDescent="0.25">
      <c r="A468" s="9">
        <v>73044190</v>
      </c>
      <c r="B468" s="10" t="s">
        <v>4987</v>
      </c>
      <c r="C468" s="11">
        <v>45519</v>
      </c>
      <c r="D468" s="12" t="s">
        <v>4988</v>
      </c>
      <c r="E468" s="10" t="s">
        <v>154</v>
      </c>
      <c r="F468" s="10" t="s">
        <v>140</v>
      </c>
      <c r="G468" s="81">
        <v>1.6223888888888891</v>
      </c>
      <c r="H468" s="10" t="s">
        <v>30</v>
      </c>
      <c r="I468" s="39">
        <v>12606</v>
      </c>
      <c r="J468" s="20">
        <v>5.4501999999999997</v>
      </c>
      <c r="K468" s="23">
        <v>2312.94</v>
      </c>
      <c r="L468" s="10" t="s">
        <v>24</v>
      </c>
      <c r="M468" s="36">
        <v>45602</v>
      </c>
      <c r="N468" s="94"/>
    </row>
    <row r="469" spans="1:14" ht="14.25" customHeight="1" x14ac:dyDescent="0.25">
      <c r="A469" s="9">
        <v>72085100</v>
      </c>
      <c r="B469" s="10" t="s">
        <v>4986</v>
      </c>
      <c r="C469" s="11">
        <v>45518</v>
      </c>
      <c r="D469" s="12" t="s">
        <v>3410</v>
      </c>
      <c r="E469" s="10" t="s">
        <v>154</v>
      </c>
      <c r="F469" s="10" t="s">
        <v>140</v>
      </c>
      <c r="G469" s="81">
        <v>1824</v>
      </c>
      <c r="H469" s="10" t="s">
        <v>30</v>
      </c>
      <c r="I469" s="39">
        <v>11731.4</v>
      </c>
      <c r="J469" s="20">
        <v>5.4874999999999998</v>
      </c>
      <c r="K469" s="23">
        <v>2137.84</v>
      </c>
      <c r="L469" s="10">
        <v>5</v>
      </c>
      <c r="M469" s="36">
        <v>45602</v>
      </c>
      <c r="N469" s="94"/>
    </row>
    <row r="470" spans="1:14" ht="14.25" customHeight="1" x14ac:dyDescent="0.25">
      <c r="A470" s="9">
        <v>73066100</v>
      </c>
      <c r="B470" s="10" t="s">
        <v>4985</v>
      </c>
      <c r="C470" s="11">
        <v>45518</v>
      </c>
      <c r="D470" s="12" t="s">
        <v>153</v>
      </c>
      <c r="E470" s="10" t="s">
        <v>154</v>
      </c>
      <c r="F470" s="10" t="s">
        <v>140</v>
      </c>
      <c r="G470" s="81">
        <v>1824</v>
      </c>
      <c r="H470" s="10" t="s">
        <v>30</v>
      </c>
      <c r="I470" s="39">
        <v>3264.72</v>
      </c>
      <c r="J470" s="20">
        <v>5.4874999999999998</v>
      </c>
      <c r="K470" s="23">
        <v>594.94000000000005</v>
      </c>
      <c r="L470" s="10">
        <v>4</v>
      </c>
      <c r="M470" s="36">
        <v>45602</v>
      </c>
      <c r="N470" s="94"/>
    </row>
    <row r="471" spans="1:14" ht="14.25" customHeight="1" x14ac:dyDescent="0.25">
      <c r="A471" s="9">
        <v>72085300</v>
      </c>
      <c r="B471" s="10" t="s">
        <v>4984</v>
      </c>
      <c r="C471" s="11">
        <v>45518</v>
      </c>
      <c r="D471" s="12" t="s">
        <v>3410</v>
      </c>
      <c r="E471" s="10" t="s">
        <v>154</v>
      </c>
      <c r="F471" s="10" t="s">
        <v>140</v>
      </c>
      <c r="G471" s="81">
        <v>1824</v>
      </c>
      <c r="H471" s="10" t="s">
        <v>30</v>
      </c>
      <c r="I471" s="39">
        <v>1361.52</v>
      </c>
      <c r="J471" s="20">
        <v>5.4874999999999998</v>
      </c>
      <c r="K471" s="23">
        <v>248.11</v>
      </c>
      <c r="L471" s="10">
        <v>3</v>
      </c>
      <c r="M471" s="36">
        <v>45602</v>
      </c>
      <c r="N471" s="94"/>
    </row>
    <row r="472" spans="1:14" ht="14.25" customHeight="1" x14ac:dyDescent="0.25">
      <c r="A472" s="9">
        <v>72085200</v>
      </c>
      <c r="B472" s="10" t="s">
        <v>4983</v>
      </c>
      <c r="C472" s="11">
        <v>45518</v>
      </c>
      <c r="D472" s="12" t="s">
        <v>3410</v>
      </c>
      <c r="E472" s="10" t="s">
        <v>154</v>
      </c>
      <c r="F472" s="10" t="s">
        <v>140</v>
      </c>
      <c r="G472" s="81">
        <v>3648</v>
      </c>
      <c r="H472" s="10" t="s">
        <v>30</v>
      </c>
      <c r="I472" s="39">
        <v>9951.02</v>
      </c>
      <c r="J472" s="20">
        <v>5.4874999999999998</v>
      </c>
      <c r="K472" s="23">
        <v>1813.4</v>
      </c>
      <c r="L472" s="10" t="s">
        <v>24</v>
      </c>
      <c r="M472" s="36">
        <v>45602</v>
      </c>
      <c r="N472" s="94"/>
    </row>
    <row r="473" spans="1:14" ht="14.25" customHeight="1" x14ac:dyDescent="0.25">
      <c r="A473" s="9">
        <v>73041900</v>
      </c>
      <c r="B473" s="10" t="s">
        <v>4981</v>
      </c>
      <c r="C473" s="11">
        <v>45516</v>
      </c>
      <c r="D473" s="12" t="s">
        <v>4982</v>
      </c>
      <c r="E473" s="10" t="s">
        <v>154</v>
      </c>
      <c r="F473" s="10" t="s">
        <v>140</v>
      </c>
      <c r="G473" s="81">
        <v>250</v>
      </c>
      <c r="H473" s="10" t="s">
        <v>30</v>
      </c>
      <c r="I473" s="39">
        <v>10800</v>
      </c>
      <c r="J473" s="20">
        <v>5.5114999999999998</v>
      </c>
      <c r="K473" s="23">
        <v>1959.54</v>
      </c>
      <c r="L473" s="10">
        <v>2</v>
      </c>
      <c r="M473" s="36">
        <v>45602</v>
      </c>
      <c r="N473" s="94"/>
    </row>
    <row r="474" spans="1:14" ht="14.25" customHeight="1" x14ac:dyDescent="0.25">
      <c r="A474" s="9">
        <v>73043910</v>
      </c>
      <c r="B474" s="10" t="s">
        <v>4980</v>
      </c>
      <c r="C474" s="11">
        <v>45516</v>
      </c>
      <c r="D474" s="12" t="s">
        <v>3599</v>
      </c>
      <c r="E474" s="10" t="s">
        <v>154</v>
      </c>
      <c r="F474" s="10" t="s">
        <v>140</v>
      </c>
      <c r="G474" s="81">
        <v>250</v>
      </c>
      <c r="H474" s="10" t="s">
        <v>30</v>
      </c>
      <c r="I474" s="39">
        <v>1215</v>
      </c>
      <c r="J474" s="20">
        <v>5.5114999999999998</v>
      </c>
      <c r="K474" s="23">
        <v>220.45</v>
      </c>
      <c r="L474" s="10">
        <v>1</v>
      </c>
      <c r="M474" s="36">
        <v>45602</v>
      </c>
      <c r="N474" s="94"/>
    </row>
    <row r="475" spans="1:14" ht="14.25" customHeight="1" x14ac:dyDescent="0.25">
      <c r="A475" s="9">
        <v>72193300</v>
      </c>
      <c r="B475" s="10" t="s">
        <v>4979</v>
      </c>
      <c r="C475" s="11">
        <v>45513</v>
      </c>
      <c r="D475" s="12" t="s">
        <v>163</v>
      </c>
      <c r="E475" s="10" t="s">
        <v>154</v>
      </c>
      <c r="F475" s="10" t="s">
        <v>140</v>
      </c>
      <c r="G475" s="13">
        <v>50</v>
      </c>
      <c r="H475" s="10" t="s">
        <v>30</v>
      </c>
      <c r="I475" s="39">
        <v>2404.8000000000002</v>
      </c>
      <c r="J475" s="20">
        <v>5.6172000000000004</v>
      </c>
      <c r="K475" s="23">
        <v>428.11</v>
      </c>
      <c r="L475" s="10">
        <v>1</v>
      </c>
      <c r="M475" s="36">
        <v>45551</v>
      </c>
      <c r="N475" s="94"/>
    </row>
    <row r="476" spans="1:14" ht="14.25" customHeight="1" x14ac:dyDescent="0.25">
      <c r="A476" s="9">
        <v>72162100</v>
      </c>
      <c r="B476" s="10" t="s">
        <v>4978</v>
      </c>
      <c r="C476" s="11">
        <v>45513</v>
      </c>
      <c r="D476" s="12" t="s">
        <v>990</v>
      </c>
      <c r="E476" s="10" t="s">
        <v>154</v>
      </c>
      <c r="F476" s="10" t="s">
        <v>140</v>
      </c>
      <c r="G476" s="81">
        <v>8.0474999999999994</v>
      </c>
      <c r="H476" s="10" t="s">
        <v>30</v>
      </c>
      <c r="I476" s="39">
        <v>2907</v>
      </c>
      <c r="J476" s="20">
        <v>5.6172000000000004</v>
      </c>
      <c r="K476" s="23">
        <v>517.52</v>
      </c>
      <c r="L476" s="10">
        <v>3</v>
      </c>
      <c r="M476" s="36">
        <v>45602</v>
      </c>
      <c r="N476" s="94"/>
    </row>
    <row r="477" spans="1:14" ht="14.25" customHeight="1" x14ac:dyDescent="0.25">
      <c r="A477" s="9">
        <v>72163100</v>
      </c>
      <c r="B477" s="10" t="s">
        <v>4977</v>
      </c>
      <c r="C477" s="11">
        <v>45513</v>
      </c>
      <c r="D477" s="12" t="s">
        <v>185</v>
      </c>
      <c r="E477" s="10" t="s">
        <v>154</v>
      </c>
      <c r="F477" s="10" t="s">
        <v>140</v>
      </c>
      <c r="G477" s="81">
        <v>16.094999999999999</v>
      </c>
      <c r="H477" s="10" t="s">
        <v>30</v>
      </c>
      <c r="I477" s="39">
        <v>7220.16</v>
      </c>
      <c r="J477" s="20">
        <v>5.6172000000000004</v>
      </c>
      <c r="K477" s="23">
        <v>1285.3699999999999</v>
      </c>
      <c r="L477" s="10" t="s">
        <v>24</v>
      </c>
      <c r="M477" s="36">
        <v>45602</v>
      </c>
      <c r="N477" s="94"/>
    </row>
    <row r="478" spans="1:14" ht="14.25" customHeight="1" x14ac:dyDescent="0.25">
      <c r="A478" s="9">
        <v>72085200</v>
      </c>
      <c r="B478" s="10" t="s">
        <v>4976</v>
      </c>
      <c r="C478" s="11">
        <v>45512</v>
      </c>
      <c r="D478" s="12" t="s">
        <v>3410</v>
      </c>
      <c r="E478" s="10" t="s">
        <v>154</v>
      </c>
      <c r="F478" s="10" t="s">
        <v>140</v>
      </c>
      <c r="G478" s="81">
        <v>480</v>
      </c>
      <c r="H478" s="10" t="s">
        <v>30</v>
      </c>
      <c r="I478" s="39">
        <v>2955.45</v>
      </c>
      <c r="J478" s="20">
        <v>5.6093000000000002</v>
      </c>
      <c r="K478" s="23">
        <v>526.88</v>
      </c>
      <c r="L478" s="10">
        <v>2</v>
      </c>
      <c r="M478" s="36">
        <v>45602</v>
      </c>
      <c r="N478" s="94"/>
    </row>
    <row r="479" spans="1:14" ht="14.25" customHeight="1" x14ac:dyDescent="0.25">
      <c r="A479" s="9">
        <v>72085200</v>
      </c>
      <c r="B479" s="10" t="s">
        <v>4974</v>
      </c>
      <c r="C479" s="11">
        <v>45512</v>
      </c>
      <c r="D479" s="12" t="s">
        <v>4975</v>
      </c>
      <c r="E479" s="10" t="s">
        <v>154</v>
      </c>
      <c r="F479" s="10" t="s">
        <v>140</v>
      </c>
      <c r="G479" s="81">
        <v>480</v>
      </c>
      <c r="H479" s="10" t="s">
        <v>30</v>
      </c>
      <c r="I479" s="39">
        <v>4172.3999999999996</v>
      </c>
      <c r="J479" s="20">
        <v>5.6093000000000002</v>
      </c>
      <c r="K479" s="23">
        <v>743.84</v>
      </c>
      <c r="L479" s="10">
        <v>1</v>
      </c>
      <c r="M479" s="36">
        <v>45602</v>
      </c>
      <c r="N479" s="94"/>
    </row>
    <row r="480" spans="1:14" ht="14.25" customHeight="1" x14ac:dyDescent="0.25">
      <c r="A480" s="9">
        <v>72166910</v>
      </c>
      <c r="B480" s="10" t="s">
        <v>4972</v>
      </c>
      <c r="C480" s="11">
        <v>45511</v>
      </c>
      <c r="D480" s="12" t="s">
        <v>4973</v>
      </c>
      <c r="E480" s="10" t="s">
        <v>154</v>
      </c>
      <c r="F480" s="10" t="s">
        <v>140</v>
      </c>
      <c r="G480" s="81">
        <v>1998</v>
      </c>
      <c r="H480" s="10" t="s">
        <v>30</v>
      </c>
      <c r="I480" s="39">
        <v>17291.580000000002</v>
      </c>
      <c r="J480" s="20">
        <v>5.6528</v>
      </c>
      <c r="K480" s="23">
        <v>3058.94</v>
      </c>
      <c r="L480" s="10">
        <v>1</v>
      </c>
      <c r="M480" s="36">
        <v>45602</v>
      </c>
      <c r="N480" s="94"/>
    </row>
    <row r="481" spans="1:14" ht="14.25" customHeight="1" x14ac:dyDescent="0.25">
      <c r="A481" s="9">
        <v>72149910</v>
      </c>
      <c r="B481" s="10" t="s">
        <v>4971</v>
      </c>
      <c r="C481" s="11">
        <v>45509</v>
      </c>
      <c r="D481" s="12" t="s">
        <v>4954</v>
      </c>
      <c r="E481" s="10" t="s">
        <v>154</v>
      </c>
      <c r="F481" s="10" t="s">
        <v>140</v>
      </c>
      <c r="G481" s="81">
        <v>25</v>
      </c>
      <c r="H481" s="10" t="s">
        <v>30</v>
      </c>
      <c r="I481" s="39">
        <v>45</v>
      </c>
      <c r="J481" s="20">
        <v>5.7366000000000001</v>
      </c>
      <c r="K481" s="23">
        <v>7.84</v>
      </c>
      <c r="L481" s="10">
        <v>2</v>
      </c>
      <c r="M481" s="36">
        <v>45602</v>
      </c>
      <c r="N481" s="94"/>
    </row>
    <row r="482" spans="1:14" ht="14.25" customHeight="1" x14ac:dyDescent="0.25">
      <c r="A482" s="9">
        <v>72193300</v>
      </c>
      <c r="B482" s="10" t="s">
        <v>4970</v>
      </c>
      <c r="C482" s="11">
        <v>45509</v>
      </c>
      <c r="D482" s="12" t="s">
        <v>163</v>
      </c>
      <c r="E482" s="10" t="s">
        <v>154</v>
      </c>
      <c r="F482" s="10" t="s">
        <v>140</v>
      </c>
      <c r="G482" s="81">
        <v>25</v>
      </c>
      <c r="H482" s="10" t="s">
        <v>30</v>
      </c>
      <c r="I482" s="39">
        <v>2404.8000000000002</v>
      </c>
      <c r="J482" s="20">
        <v>5.7366000000000001</v>
      </c>
      <c r="K482" s="23">
        <v>419.2</v>
      </c>
      <c r="L482" s="10">
        <v>1</v>
      </c>
      <c r="M482" s="36">
        <v>45602</v>
      </c>
      <c r="N482" s="94"/>
    </row>
    <row r="483" spans="1:14" ht="14.25" customHeight="1" x14ac:dyDescent="0.25">
      <c r="A483" s="9">
        <v>72085300</v>
      </c>
      <c r="B483" s="10" t="s">
        <v>4969</v>
      </c>
      <c r="C483" s="11">
        <v>45505</v>
      </c>
      <c r="D483" s="12" t="s">
        <v>3410</v>
      </c>
      <c r="E483" s="10" t="s">
        <v>154</v>
      </c>
      <c r="F483" s="10" t="s">
        <v>140</v>
      </c>
      <c r="G483" s="13">
        <v>2004</v>
      </c>
      <c r="H483" s="10" t="s">
        <v>30</v>
      </c>
      <c r="I483" s="39">
        <v>13889.7</v>
      </c>
      <c r="J483" s="20">
        <v>5.6620999999999997</v>
      </c>
      <c r="K483" s="23">
        <v>2453.1</v>
      </c>
      <c r="L483" s="10">
        <v>1</v>
      </c>
      <c r="M483" s="36">
        <v>45551</v>
      </c>
      <c r="N483" s="94"/>
    </row>
    <row r="484" spans="1:14" ht="14.25" customHeight="1" x14ac:dyDescent="0.25">
      <c r="A484" s="9">
        <v>72163100</v>
      </c>
      <c r="B484" s="10" t="s">
        <v>4968</v>
      </c>
      <c r="C484" s="11">
        <v>45484</v>
      </c>
      <c r="D484" s="12" t="s">
        <v>3625</v>
      </c>
      <c r="E484" s="10" t="s">
        <v>154</v>
      </c>
      <c r="F484" s="10" t="s">
        <v>140</v>
      </c>
      <c r="G484" s="81">
        <v>372.5</v>
      </c>
      <c r="H484" s="10" t="s">
        <v>30</v>
      </c>
      <c r="I484" s="39">
        <v>1848</v>
      </c>
      <c r="J484" s="20">
        <v>5.3967000000000001</v>
      </c>
      <c r="K484" s="23">
        <v>342.43</v>
      </c>
      <c r="L484" s="10">
        <v>2</v>
      </c>
      <c r="M484" s="36">
        <v>45602</v>
      </c>
      <c r="N484" s="94"/>
    </row>
    <row r="485" spans="1:14" ht="14.25" customHeight="1" x14ac:dyDescent="0.25">
      <c r="A485" s="9">
        <v>72163300</v>
      </c>
      <c r="B485" s="10" t="s">
        <v>4967</v>
      </c>
      <c r="C485" s="11">
        <v>45484</v>
      </c>
      <c r="D485" s="12" t="s">
        <v>188</v>
      </c>
      <c r="E485" s="10" t="s">
        <v>154</v>
      </c>
      <c r="F485" s="10" t="s">
        <v>140</v>
      </c>
      <c r="G485" s="81">
        <v>372.5</v>
      </c>
      <c r="H485" s="10" t="s">
        <v>30</v>
      </c>
      <c r="I485" s="39">
        <v>6042.24</v>
      </c>
      <c r="J485" s="20">
        <v>5.3967000000000001</v>
      </c>
      <c r="K485" s="23">
        <v>1119.6199999999999</v>
      </c>
      <c r="L485" s="10">
        <v>1</v>
      </c>
      <c r="M485" s="36">
        <v>45602</v>
      </c>
      <c r="N485" s="94"/>
    </row>
    <row r="486" spans="1:14" ht="14.25" customHeight="1" x14ac:dyDescent="0.25">
      <c r="A486" s="9">
        <v>72162100</v>
      </c>
      <c r="B486" s="10" t="s">
        <v>4966</v>
      </c>
      <c r="C486" s="11">
        <v>45484</v>
      </c>
      <c r="D486" s="12" t="s">
        <v>990</v>
      </c>
      <c r="E486" s="10" t="s">
        <v>154</v>
      </c>
      <c r="F486" s="10" t="s">
        <v>140</v>
      </c>
      <c r="G486" s="13">
        <v>322</v>
      </c>
      <c r="H486" s="10" t="s">
        <v>30</v>
      </c>
      <c r="I486" s="39">
        <v>2415.6</v>
      </c>
      <c r="J486" s="20">
        <v>5.3967000000000001</v>
      </c>
      <c r="K486" s="23">
        <v>447.61</v>
      </c>
      <c r="L486" s="10">
        <v>1</v>
      </c>
      <c r="M486" s="36">
        <v>45551</v>
      </c>
      <c r="N486" s="94"/>
    </row>
    <row r="487" spans="1:14" ht="14.25" customHeight="1" x14ac:dyDescent="0.25">
      <c r="A487" s="9">
        <v>72163200</v>
      </c>
      <c r="B487" s="10" t="s">
        <v>4965</v>
      </c>
      <c r="C487" s="11">
        <v>45483</v>
      </c>
      <c r="D487" s="12" t="s">
        <v>188</v>
      </c>
      <c r="E487" s="10" t="s">
        <v>154</v>
      </c>
      <c r="F487" s="10" t="s">
        <v>140</v>
      </c>
      <c r="G487" s="81">
        <v>22328.759999999995</v>
      </c>
      <c r="H487" s="10" t="s">
        <v>30</v>
      </c>
      <c r="I487" s="39">
        <v>31524</v>
      </c>
      <c r="J487" s="20">
        <v>5.4386999999999999</v>
      </c>
      <c r="K487" s="23">
        <v>5796.24</v>
      </c>
      <c r="L487" s="10" t="s">
        <v>545</v>
      </c>
      <c r="M487" s="36">
        <v>45602</v>
      </c>
      <c r="N487" s="94"/>
    </row>
    <row r="488" spans="1:14" ht="14.25" customHeight="1" x14ac:dyDescent="0.25">
      <c r="A488" s="9">
        <v>72162100</v>
      </c>
      <c r="B488" s="10" t="s">
        <v>4964</v>
      </c>
      <c r="C488" s="11">
        <v>45483</v>
      </c>
      <c r="D488" s="12" t="s">
        <v>990</v>
      </c>
      <c r="E488" s="10" t="s">
        <v>154</v>
      </c>
      <c r="F488" s="10" t="s">
        <v>140</v>
      </c>
      <c r="G488" s="81">
        <v>11164.379999999997</v>
      </c>
      <c r="H488" s="10" t="s">
        <v>30</v>
      </c>
      <c r="I488" s="39">
        <v>20383.5</v>
      </c>
      <c r="J488" s="20">
        <v>5.4386999999999999</v>
      </c>
      <c r="K488" s="23">
        <v>3747.86</v>
      </c>
      <c r="L488" s="10">
        <v>1</v>
      </c>
      <c r="M488" s="36">
        <v>45602</v>
      </c>
      <c r="N488" s="94"/>
    </row>
    <row r="489" spans="1:14" ht="14.25" customHeight="1" x14ac:dyDescent="0.25">
      <c r="A489" s="9">
        <v>73071920</v>
      </c>
      <c r="B489" s="10" t="s">
        <v>4962</v>
      </c>
      <c r="C489" s="11">
        <v>45483</v>
      </c>
      <c r="D489" s="12" t="s">
        <v>4963</v>
      </c>
      <c r="E489" s="10" t="s">
        <v>154</v>
      </c>
      <c r="F489" s="10" t="s">
        <v>140</v>
      </c>
      <c r="G489" s="81">
        <v>755.76</v>
      </c>
      <c r="H489" s="10" t="s">
        <v>30</v>
      </c>
      <c r="I489" s="39">
        <v>643.20000000000005</v>
      </c>
      <c r="J489" s="20">
        <v>5.4386999999999999</v>
      </c>
      <c r="K489" s="23">
        <v>118.26</v>
      </c>
      <c r="L489" s="10">
        <v>1</v>
      </c>
      <c r="M489" s="36">
        <v>45602</v>
      </c>
      <c r="N489" s="94"/>
    </row>
    <row r="490" spans="1:14" ht="14.25" customHeight="1" x14ac:dyDescent="0.25">
      <c r="A490" s="9">
        <v>72163100</v>
      </c>
      <c r="B490" s="10" t="s">
        <v>4961</v>
      </c>
      <c r="C490" s="11">
        <v>45482</v>
      </c>
      <c r="D490" s="12" t="s">
        <v>681</v>
      </c>
      <c r="E490" s="10" t="s">
        <v>154</v>
      </c>
      <c r="F490" s="10" t="s">
        <v>140</v>
      </c>
      <c r="G490" s="81">
        <v>3620</v>
      </c>
      <c r="H490" s="10" t="s">
        <v>30</v>
      </c>
      <c r="I490" s="39">
        <v>5382</v>
      </c>
      <c r="J490" s="20">
        <v>5.4720000000000004</v>
      </c>
      <c r="K490" s="23">
        <v>983.55</v>
      </c>
      <c r="L490" s="10">
        <v>2</v>
      </c>
      <c r="M490" s="36">
        <v>45602</v>
      </c>
      <c r="N490" s="94"/>
    </row>
    <row r="491" spans="1:14" ht="14.25" customHeight="1" x14ac:dyDescent="0.25">
      <c r="A491" s="9">
        <v>72164010</v>
      </c>
      <c r="B491" s="10" t="s">
        <v>4960</v>
      </c>
      <c r="C491" s="11">
        <v>45482</v>
      </c>
      <c r="D491" s="12" t="s">
        <v>990</v>
      </c>
      <c r="E491" s="10" t="s">
        <v>154</v>
      </c>
      <c r="F491" s="10" t="s">
        <v>140</v>
      </c>
      <c r="G491" s="81">
        <v>3620</v>
      </c>
      <c r="H491" s="10" t="s">
        <v>30</v>
      </c>
      <c r="I491" s="39">
        <v>46854</v>
      </c>
      <c r="J491" s="20">
        <v>5.4720000000000004</v>
      </c>
      <c r="K491" s="23">
        <v>8562.5</v>
      </c>
      <c r="L491" s="10">
        <v>1</v>
      </c>
      <c r="M491" s="36">
        <v>45602</v>
      </c>
      <c r="N491" s="94"/>
    </row>
    <row r="492" spans="1:14" ht="14.25" customHeight="1" x14ac:dyDescent="0.25">
      <c r="A492" s="9">
        <v>72085100</v>
      </c>
      <c r="B492" s="10" t="s">
        <v>4959</v>
      </c>
      <c r="C492" s="11">
        <v>45481</v>
      </c>
      <c r="D492" s="12" t="s">
        <v>3410</v>
      </c>
      <c r="E492" s="10" t="s">
        <v>154</v>
      </c>
      <c r="F492" s="10" t="s">
        <v>140</v>
      </c>
      <c r="G492" s="81">
        <v>1002.5</v>
      </c>
      <c r="H492" s="10" t="s">
        <v>30</v>
      </c>
      <c r="I492" s="39">
        <v>10675.34</v>
      </c>
      <c r="J492" s="20">
        <v>5.4969999999999999</v>
      </c>
      <c r="K492" s="23">
        <v>1942.03</v>
      </c>
      <c r="L492" s="10">
        <v>2</v>
      </c>
      <c r="M492" s="36">
        <v>45602</v>
      </c>
      <c r="N492" s="94"/>
    </row>
    <row r="493" spans="1:14" ht="14.25" customHeight="1" x14ac:dyDescent="0.25">
      <c r="A493" s="9">
        <v>72085200</v>
      </c>
      <c r="B493" s="10" t="s">
        <v>4958</v>
      </c>
      <c r="C493" s="11">
        <v>45481</v>
      </c>
      <c r="D493" s="12" t="s">
        <v>3410</v>
      </c>
      <c r="E493" s="10" t="s">
        <v>154</v>
      </c>
      <c r="F493" s="10" t="s">
        <v>140</v>
      </c>
      <c r="G493" s="81">
        <v>1002.5</v>
      </c>
      <c r="H493" s="10" t="s">
        <v>30</v>
      </c>
      <c r="I493" s="39">
        <v>3597.93</v>
      </c>
      <c r="J493" s="20">
        <v>5.4969999999999999</v>
      </c>
      <c r="K493" s="23">
        <v>654.53</v>
      </c>
      <c r="L493" s="10">
        <v>1</v>
      </c>
      <c r="M493" s="36">
        <v>45602</v>
      </c>
      <c r="N493" s="94"/>
    </row>
    <row r="494" spans="1:14" ht="14.25" customHeight="1" x14ac:dyDescent="0.25">
      <c r="A494" s="9">
        <v>72163100</v>
      </c>
      <c r="B494" s="10" t="s">
        <v>4957</v>
      </c>
      <c r="C494" s="11">
        <v>45481</v>
      </c>
      <c r="D494" s="12" t="s">
        <v>185</v>
      </c>
      <c r="E494" s="10" t="s">
        <v>154</v>
      </c>
      <c r="F494" s="10" t="s">
        <v>140</v>
      </c>
      <c r="G494" s="81">
        <v>696.6</v>
      </c>
      <c r="H494" s="10" t="s">
        <v>30</v>
      </c>
      <c r="I494" s="39">
        <v>7038</v>
      </c>
      <c r="J494" s="20">
        <v>5.4969999999999999</v>
      </c>
      <c r="K494" s="23">
        <v>1280.33</v>
      </c>
      <c r="L494" s="10">
        <v>2</v>
      </c>
      <c r="M494" s="36">
        <v>45602</v>
      </c>
      <c r="N494" s="94"/>
    </row>
    <row r="495" spans="1:14" ht="14.25" customHeight="1" x14ac:dyDescent="0.25">
      <c r="A495" s="9">
        <v>72163200</v>
      </c>
      <c r="B495" s="10" t="s">
        <v>4956</v>
      </c>
      <c r="C495" s="11">
        <v>45481</v>
      </c>
      <c r="D495" s="12" t="s">
        <v>188</v>
      </c>
      <c r="E495" s="10" t="s">
        <v>154</v>
      </c>
      <c r="F495" s="10" t="s">
        <v>140</v>
      </c>
      <c r="G495" s="81">
        <v>696.6</v>
      </c>
      <c r="H495" s="10" t="s">
        <v>30</v>
      </c>
      <c r="I495" s="39">
        <v>2484.54</v>
      </c>
      <c r="J495" s="20">
        <v>5.4969999999999999</v>
      </c>
      <c r="K495" s="23">
        <v>451.98</v>
      </c>
      <c r="L495" s="10">
        <v>1</v>
      </c>
      <c r="M495" s="36">
        <v>45602</v>
      </c>
      <c r="N495" s="94"/>
    </row>
    <row r="496" spans="1:14" ht="14.25" customHeight="1" x14ac:dyDescent="0.25">
      <c r="A496" s="9">
        <v>72163200</v>
      </c>
      <c r="B496" s="10" t="s">
        <v>4955</v>
      </c>
      <c r="C496" s="11">
        <v>45474</v>
      </c>
      <c r="D496" s="12" t="s">
        <v>4886</v>
      </c>
      <c r="E496" s="10" t="s">
        <v>154</v>
      </c>
      <c r="F496" s="10" t="s">
        <v>140</v>
      </c>
      <c r="G496" s="13">
        <v>120</v>
      </c>
      <c r="H496" s="10" t="s">
        <v>30</v>
      </c>
      <c r="I496" s="39">
        <v>7920</v>
      </c>
      <c r="J496" s="20">
        <v>5.5589000000000004</v>
      </c>
      <c r="K496" s="23">
        <v>1424.74</v>
      </c>
      <c r="L496" s="10">
        <v>1</v>
      </c>
      <c r="M496" s="36">
        <v>45551</v>
      </c>
      <c r="N496" s="94"/>
    </row>
    <row r="497" spans="1:14" ht="14.25" customHeight="1" x14ac:dyDescent="0.25">
      <c r="A497" s="9">
        <v>72149910</v>
      </c>
      <c r="B497" s="10" t="s">
        <v>5732</v>
      </c>
      <c r="C497" s="11">
        <v>45462</v>
      </c>
      <c r="D497" s="12" t="s">
        <v>4954</v>
      </c>
      <c r="E497" s="10" t="s">
        <v>154</v>
      </c>
      <c r="F497" s="10" t="s">
        <v>140</v>
      </c>
      <c r="G497" s="81">
        <v>88.844444444444449</v>
      </c>
      <c r="H497" s="10" t="s">
        <v>30</v>
      </c>
      <c r="I497" s="39">
        <v>79.2</v>
      </c>
      <c r="J497" s="20">
        <v>5.4074</v>
      </c>
      <c r="K497" s="23">
        <v>14.65</v>
      </c>
      <c r="L497" s="10">
        <v>2</v>
      </c>
      <c r="M497" s="36">
        <v>45602</v>
      </c>
      <c r="N497" s="94"/>
    </row>
    <row r="498" spans="1:14" ht="14.25" customHeight="1" x14ac:dyDescent="0.25">
      <c r="A498" s="9">
        <v>73079100</v>
      </c>
      <c r="B498" s="10" t="s">
        <v>4952</v>
      </c>
      <c r="C498" s="11">
        <v>45462</v>
      </c>
      <c r="D498" s="12" t="s">
        <v>4953</v>
      </c>
      <c r="E498" s="10" t="s">
        <v>154</v>
      </c>
      <c r="F498" s="10" t="s">
        <v>140</v>
      </c>
      <c r="G498" s="81">
        <v>88.844444444444449</v>
      </c>
      <c r="H498" s="10" t="s">
        <v>30</v>
      </c>
      <c r="I498" s="39">
        <v>500</v>
      </c>
      <c r="J498" s="20">
        <v>5.4074</v>
      </c>
      <c r="K498" s="23">
        <v>92.47</v>
      </c>
      <c r="L498" s="10">
        <v>1</v>
      </c>
      <c r="M498" s="36">
        <v>45609</v>
      </c>
      <c r="N498" s="94"/>
    </row>
    <row r="499" spans="1:14" ht="14.25" customHeight="1" x14ac:dyDescent="0.25">
      <c r="A499" s="9">
        <v>73041900</v>
      </c>
      <c r="B499" s="10" t="s">
        <v>4951</v>
      </c>
      <c r="C499" s="11">
        <v>45456</v>
      </c>
      <c r="D499" s="12" t="s">
        <v>3599</v>
      </c>
      <c r="E499" s="10" t="s">
        <v>154</v>
      </c>
      <c r="F499" s="10" t="s">
        <v>140</v>
      </c>
      <c r="G499" s="13">
        <v>282</v>
      </c>
      <c r="H499" s="10" t="s">
        <v>30</v>
      </c>
      <c r="I499" s="39">
        <v>7548</v>
      </c>
      <c r="J499" s="20">
        <v>5.3891</v>
      </c>
      <c r="K499" s="23">
        <v>1400.6</v>
      </c>
      <c r="L499" s="10">
        <v>1</v>
      </c>
      <c r="M499" s="36">
        <v>45551</v>
      </c>
      <c r="N499" s="94"/>
    </row>
    <row r="500" spans="1:14" ht="14.25" customHeight="1" x14ac:dyDescent="0.25">
      <c r="A500" s="9">
        <v>73063000</v>
      </c>
      <c r="B500" s="10" t="s">
        <v>4950</v>
      </c>
      <c r="C500" s="11">
        <v>45456</v>
      </c>
      <c r="D500" s="12" t="s">
        <v>3599</v>
      </c>
      <c r="E500" s="10" t="s">
        <v>154</v>
      </c>
      <c r="F500" s="10" t="s">
        <v>140</v>
      </c>
      <c r="G500" s="81">
        <v>18</v>
      </c>
      <c r="H500" s="10" t="s">
        <v>30</v>
      </c>
      <c r="I500" s="39">
        <v>10458</v>
      </c>
      <c r="J500" s="20">
        <v>5.3891</v>
      </c>
      <c r="K500" s="23">
        <v>1940.58</v>
      </c>
      <c r="L500" s="10">
        <v>3</v>
      </c>
      <c r="M500" s="36">
        <v>45602</v>
      </c>
      <c r="N500" s="94"/>
    </row>
    <row r="501" spans="1:14" ht="14.25" customHeight="1" x14ac:dyDescent="0.25">
      <c r="A501" s="9">
        <v>73041900</v>
      </c>
      <c r="B501" s="10" t="s">
        <v>4948</v>
      </c>
      <c r="C501" s="11">
        <v>45456</v>
      </c>
      <c r="D501" s="12" t="s">
        <v>4949</v>
      </c>
      <c r="E501" s="10" t="s">
        <v>154</v>
      </c>
      <c r="F501" s="10" t="s">
        <v>140</v>
      </c>
      <c r="G501" s="81">
        <v>54</v>
      </c>
      <c r="H501" s="10" t="s">
        <v>30</v>
      </c>
      <c r="I501" s="39">
        <v>59898</v>
      </c>
      <c r="J501" s="20">
        <v>5.3891</v>
      </c>
      <c r="K501" s="23">
        <v>11114.66</v>
      </c>
      <c r="L501" s="10" t="s">
        <v>702</v>
      </c>
      <c r="M501" s="36">
        <v>45602</v>
      </c>
      <c r="N501" s="94"/>
    </row>
    <row r="502" spans="1:14" ht="14.25" customHeight="1" x14ac:dyDescent="0.25">
      <c r="A502" s="9">
        <v>73181900</v>
      </c>
      <c r="B502" s="10" t="s">
        <v>4946</v>
      </c>
      <c r="C502" s="11">
        <v>45366</v>
      </c>
      <c r="D502" s="12" t="s">
        <v>4947</v>
      </c>
      <c r="E502" s="10" t="s">
        <v>957</v>
      </c>
      <c r="F502" s="10" t="s">
        <v>956</v>
      </c>
      <c r="G502" s="81">
        <v>5.666666666666667</v>
      </c>
      <c r="H502" s="10" t="s">
        <v>30</v>
      </c>
      <c r="I502" s="39">
        <v>1530.88</v>
      </c>
      <c r="J502" s="20">
        <v>4.9767999999999999</v>
      </c>
      <c r="K502" s="23">
        <v>307.60000000000002</v>
      </c>
      <c r="L502" s="10">
        <v>3</v>
      </c>
      <c r="M502" s="36">
        <v>45609</v>
      </c>
      <c r="N502" s="94"/>
    </row>
    <row r="503" spans="1:14" ht="14.25" customHeight="1" x14ac:dyDescent="0.25">
      <c r="A503" s="9">
        <v>73182200</v>
      </c>
      <c r="B503" s="10" t="s">
        <v>4944</v>
      </c>
      <c r="C503" s="11">
        <v>45366</v>
      </c>
      <c r="D503" s="12" t="s">
        <v>4945</v>
      </c>
      <c r="E503" s="10" t="s">
        <v>957</v>
      </c>
      <c r="F503" s="10" t="s">
        <v>956</v>
      </c>
      <c r="G503" s="81">
        <v>5.666666666666667</v>
      </c>
      <c r="H503" s="10" t="s">
        <v>30</v>
      </c>
      <c r="I503" s="39">
        <v>191.18</v>
      </c>
      <c r="J503" s="20">
        <v>4.9767999999999999</v>
      </c>
      <c r="K503" s="23">
        <v>38.409999999999997</v>
      </c>
      <c r="L503" s="10">
        <v>2</v>
      </c>
      <c r="M503" s="36">
        <v>45609</v>
      </c>
      <c r="N503" s="94"/>
    </row>
    <row r="504" spans="1:14" ht="14.25" customHeight="1" x14ac:dyDescent="0.25">
      <c r="A504" s="9">
        <v>73181600</v>
      </c>
      <c r="B504" s="10" t="s">
        <v>4942</v>
      </c>
      <c r="C504" s="11">
        <v>45366</v>
      </c>
      <c r="D504" s="12" t="s">
        <v>4943</v>
      </c>
      <c r="E504" s="10" t="s">
        <v>957</v>
      </c>
      <c r="F504" s="10" t="s">
        <v>956</v>
      </c>
      <c r="G504" s="81">
        <v>5.666666666666667</v>
      </c>
      <c r="H504" s="10" t="s">
        <v>30</v>
      </c>
      <c r="I504" s="39">
        <v>701.8</v>
      </c>
      <c r="J504" s="20">
        <v>4.9767999999999999</v>
      </c>
      <c r="K504" s="23">
        <v>141.01</v>
      </c>
      <c r="L504" s="10">
        <v>1</v>
      </c>
      <c r="M504" s="36">
        <v>45609</v>
      </c>
      <c r="N504" s="94"/>
    </row>
    <row r="505" spans="1:14" ht="14.25" customHeight="1" x14ac:dyDescent="0.25">
      <c r="A505" s="9">
        <v>72085100</v>
      </c>
      <c r="B505" s="10" t="s">
        <v>4941</v>
      </c>
      <c r="C505" s="11">
        <v>45455</v>
      </c>
      <c r="D505" s="12" t="s">
        <v>196</v>
      </c>
      <c r="E505" s="10" t="s">
        <v>154</v>
      </c>
      <c r="F505" s="10" t="s">
        <v>140</v>
      </c>
      <c r="G505" s="13">
        <v>50</v>
      </c>
      <c r="H505" s="10" t="s">
        <v>30</v>
      </c>
      <c r="I505" s="39">
        <v>2750</v>
      </c>
      <c r="J505" s="20">
        <v>5.3524000000000003</v>
      </c>
      <c r="K505" s="23">
        <v>513.79</v>
      </c>
      <c r="L505" s="10">
        <v>1</v>
      </c>
      <c r="M505" s="36">
        <v>45551</v>
      </c>
      <c r="N505" s="94"/>
    </row>
    <row r="506" spans="1:14" ht="14.25" customHeight="1" x14ac:dyDescent="0.25">
      <c r="A506" s="9">
        <v>72201100</v>
      </c>
      <c r="B506" s="10" t="s">
        <v>4940</v>
      </c>
      <c r="C506" s="11">
        <v>45450</v>
      </c>
      <c r="D506" s="12" t="s">
        <v>163</v>
      </c>
      <c r="E506" s="10" t="s">
        <v>154</v>
      </c>
      <c r="F506" s="10" t="s">
        <v>140</v>
      </c>
      <c r="G506" s="13">
        <v>370</v>
      </c>
      <c r="H506" s="10" t="s">
        <v>30</v>
      </c>
      <c r="I506" s="39">
        <v>15229.26</v>
      </c>
      <c r="J506" s="20">
        <v>5.2680999999999996</v>
      </c>
      <c r="K506" s="23">
        <v>2890.84</v>
      </c>
      <c r="L506" s="10">
        <v>1</v>
      </c>
      <c r="M506" s="36">
        <v>45551</v>
      </c>
      <c r="N506" s="94"/>
    </row>
    <row r="507" spans="1:14" ht="14.25" customHeight="1" x14ac:dyDescent="0.25">
      <c r="A507" s="9">
        <v>73041900</v>
      </c>
      <c r="B507" s="10" t="s">
        <v>5820</v>
      </c>
      <c r="C507" s="11">
        <v>45448</v>
      </c>
      <c r="D507" s="12" t="s">
        <v>3599</v>
      </c>
      <c r="E507" s="10" t="s">
        <v>154</v>
      </c>
      <c r="F507" s="10" t="s">
        <v>140</v>
      </c>
      <c r="G507" s="13">
        <v>1329</v>
      </c>
      <c r="H507" s="10" t="s">
        <v>30</v>
      </c>
      <c r="I507" s="39">
        <v>32814</v>
      </c>
      <c r="J507" s="20">
        <v>5.2686999999999999</v>
      </c>
      <c r="K507" s="23">
        <v>6228.1</v>
      </c>
      <c r="L507" s="10">
        <v>1</v>
      </c>
      <c r="M507" s="36">
        <v>45615</v>
      </c>
      <c r="N507" s="94"/>
    </row>
    <row r="508" spans="1:14" ht="14.25" customHeight="1" x14ac:dyDescent="0.25">
      <c r="A508" s="9">
        <v>72149100</v>
      </c>
      <c r="B508" s="10" t="s">
        <v>4939</v>
      </c>
      <c r="C508" s="11">
        <v>45447</v>
      </c>
      <c r="D508" s="12" t="s">
        <v>4938</v>
      </c>
      <c r="E508" s="10" t="s">
        <v>154</v>
      </c>
      <c r="F508" s="10" t="s">
        <v>140</v>
      </c>
      <c r="G508" s="81">
        <v>127.8</v>
      </c>
      <c r="H508" s="10" t="s">
        <v>30</v>
      </c>
      <c r="I508" s="39">
        <v>582.6</v>
      </c>
      <c r="J508" s="20">
        <v>5.2373000000000003</v>
      </c>
      <c r="K508" s="23">
        <v>111.24</v>
      </c>
      <c r="L508" s="10">
        <v>2</v>
      </c>
      <c r="M508" s="36">
        <v>45602</v>
      </c>
      <c r="N508" s="94"/>
    </row>
    <row r="509" spans="1:14" ht="14.25" customHeight="1" x14ac:dyDescent="0.25">
      <c r="A509" s="9">
        <v>72085200</v>
      </c>
      <c r="B509" s="10" t="s">
        <v>4937</v>
      </c>
      <c r="C509" s="11">
        <v>45447</v>
      </c>
      <c r="D509" s="12" t="s">
        <v>4938</v>
      </c>
      <c r="E509" s="10" t="s">
        <v>154</v>
      </c>
      <c r="F509" s="10" t="s">
        <v>140</v>
      </c>
      <c r="G509" s="81">
        <v>127.8</v>
      </c>
      <c r="H509" s="10" t="s">
        <v>30</v>
      </c>
      <c r="I509" s="39">
        <v>2790</v>
      </c>
      <c r="J509" s="20">
        <v>5.2373000000000003</v>
      </c>
      <c r="K509" s="23">
        <v>532.72</v>
      </c>
      <c r="L509" s="10">
        <v>1</v>
      </c>
      <c r="M509" s="36">
        <v>45602</v>
      </c>
      <c r="N509" s="94"/>
    </row>
    <row r="510" spans="1:14" ht="14.25" customHeight="1" x14ac:dyDescent="0.25">
      <c r="A510" s="9">
        <v>72084000</v>
      </c>
      <c r="B510" s="10" t="s">
        <v>4935</v>
      </c>
      <c r="C510" s="11">
        <v>45447</v>
      </c>
      <c r="D510" s="12" t="s">
        <v>4936</v>
      </c>
      <c r="E510" s="10" t="s">
        <v>154</v>
      </c>
      <c r="F510" s="10" t="s">
        <v>140</v>
      </c>
      <c r="G510" s="13">
        <v>777</v>
      </c>
      <c r="H510" s="10" t="s">
        <v>30</v>
      </c>
      <c r="I510" s="39">
        <v>12096</v>
      </c>
      <c r="J510" s="20">
        <v>5.2373000000000003</v>
      </c>
      <c r="K510" s="23">
        <v>2309.59</v>
      </c>
      <c r="L510" s="10">
        <v>1</v>
      </c>
      <c r="M510" s="36">
        <v>45551</v>
      </c>
      <c r="N510" s="94"/>
    </row>
    <row r="511" spans="1:14" ht="14.25" customHeight="1" x14ac:dyDescent="0.25">
      <c r="A511" s="9">
        <v>72085200</v>
      </c>
      <c r="B511" s="10" t="s">
        <v>4934</v>
      </c>
      <c r="C511" s="11">
        <v>45446</v>
      </c>
      <c r="D511" s="12" t="s">
        <v>994</v>
      </c>
      <c r="E511" s="10" t="s">
        <v>154</v>
      </c>
      <c r="F511" s="10" t="s">
        <v>140</v>
      </c>
      <c r="G511" s="81">
        <v>2100</v>
      </c>
      <c r="H511" s="10" t="s">
        <v>30</v>
      </c>
      <c r="I511" s="39">
        <v>16504.399999999998</v>
      </c>
      <c r="J511" s="20">
        <v>5.2416</v>
      </c>
      <c r="K511" s="23">
        <v>3148.73</v>
      </c>
      <c r="L511" s="10" t="s">
        <v>1000</v>
      </c>
      <c r="M511" s="36">
        <v>45602</v>
      </c>
      <c r="N511" s="94"/>
    </row>
    <row r="512" spans="1:14" ht="14.25" customHeight="1" x14ac:dyDescent="0.25">
      <c r="A512" s="9">
        <v>72085300</v>
      </c>
      <c r="B512" s="10" t="s">
        <v>4933</v>
      </c>
      <c r="C512" s="11">
        <v>45446</v>
      </c>
      <c r="D512" s="12" t="s">
        <v>994</v>
      </c>
      <c r="E512" s="10" t="s">
        <v>154</v>
      </c>
      <c r="F512" s="10" t="s">
        <v>140</v>
      </c>
      <c r="G512" s="81">
        <v>700</v>
      </c>
      <c r="H512" s="10" t="s">
        <v>30</v>
      </c>
      <c r="I512" s="39">
        <v>1361.52</v>
      </c>
      <c r="J512" s="20">
        <v>5.2416</v>
      </c>
      <c r="K512" s="23">
        <v>259.75</v>
      </c>
      <c r="L512" s="10">
        <v>5</v>
      </c>
      <c r="M512" s="36">
        <v>45602</v>
      </c>
      <c r="N512" s="94"/>
    </row>
    <row r="513" spans="1:14" ht="14.25" customHeight="1" x14ac:dyDescent="0.25">
      <c r="A513" s="9">
        <v>72085100</v>
      </c>
      <c r="B513" s="10" t="s">
        <v>4932</v>
      </c>
      <c r="C513" s="11">
        <v>45446</v>
      </c>
      <c r="D513" s="12" t="s">
        <v>3340</v>
      </c>
      <c r="E513" s="10" t="s">
        <v>154</v>
      </c>
      <c r="F513" s="10" t="s">
        <v>140</v>
      </c>
      <c r="G513" s="81">
        <v>700</v>
      </c>
      <c r="H513" s="10" t="s">
        <v>30</v>
      </c>
      <c r="I513" s="39">
        <v>9860.77</v>
      </c>
      <c r="J513" s="20">
        <v>5.2416</v>
      </c>
      <c r="K513" s="23">
        <v>1881.25</v>
      </c>
      <c r="L513" s="10">
        <v>2</v>
      </c>
      <c r="M513" s="36">
        <v>45602</v>
      </c>
      <c r="N513" s="94"/>
    </row>
    <row r="514" spans="1:14" ht="14.25" customHeight="1" x14ac:dyDescent="0.25">
      <c r="A514" s="9">
        <v>72163300</v>
      </c>
      <c r="B514" s="10" t="s">
        <v>4931</v>
      </c>
      <c r="C514" s="11">
        <v>45446</v>
      </c>
      <c r="D514" s="12" t="s">
        <v>188</v>
      </c>
      <c r="E514" s="10" t="s">
        <v>154</v>
      </c>
      <c r="F514" s="10" t="s">
        <v>140</v>
      </c>
      <c r="G514" s="81">
        <v>375</v>
      </c>
      <c r="H514" s="10" t="s">
        <v>30</v>
      </c>
      <c r="I514" s="39">
        <v>2806.8</v>
      </c>
      <c r="J514" s="20">
        <v>5.2416</v>
      </c>
      <c r="K514" s="23">
        <v>535.49</v>
      </c>
      <c r="L514" s="10">
        <v>6</v>
      </c>
      <c r="M514" s="36">
        <v>45602</v>
      </c>
      <c r="N514" s="94"/>
    </row>
    <row r="515" spans="1:14" ht="14.25" customHeight="1" x14ac:dyDescent="0.25">
      <c r="A515" s="9">
        <v>72163200</v>
      </c>
      <c r="B515" s="10" t="s">
        <v>4929</v>
      </c>
      <c r="C515" s="11">
        <v>45446</v>
      </c>
      <c r="D515" s="12" t="s">
        <v>188</v>
      </c>
      <c r="E515" s="10" t="s">
        <v>154</v>
      </c>
      <c r="F515" s="10" t="s">
        <v>140</v>
      </c>
      <c r="G515" s="81">
        <v>750</v>
      </c>
      <c r="H515" s="10" t="s">
        <v>30</v>
      </c>
      <c r="I515" s="39">
        <v>14662.5</v>
      </c>
      <c r="J515" s="20">
        <v>5.2416</v>
      </c>
      <c r="K515" s="23">
        <v>2797.33</v>
      </c>
      <c r="L515" s="10" t="s">
        <v>4930</v>
      </c>
      <c r="M515" s="36">
        <v>45602</v>
      </c>
      <c r="N515" s="94"/>
    </row>
    <row r="516" spans="1:14" ht="14.25" customHeight="1" x14ac:dyDescent="0.25">
      <c r="A516" s="9">
        <v>72163100</v>
      </c>
      <c r="B516" s="10" t="s">
        <v>4927</v>
      </c>
      <c r="C516" s="11">
        <v>45446</v>
      </c>
      <c r="D516" s="12" t="s">
        <v>185</v>
      </c>
      <c r="E516" s="10" t="s">
        <v>154</v>
      </c>
      <c r="F516" s="10" t="s">
        <v>140</v>
      </c>
      <c r="G516" s="81">
        <v>1125</v>
      </c>
      <c r="H516" s="10" t="s">
        <v>30</v>
      </c>
      <c r="I516" s="39">
        <v>4413.96</v>
      </c>
      <c r="J516" s="20">
        <v>5.2416</v>
      </c>
      <c r="K516" s="23">
        <v>842.1</v>
      </c>
      <c r="L516" s="10" t="s">
        <v>4928</v>
      </c>
      <c r="M516" s="36">
        <v>45602</v>
      </c>
      <c r="N516" s="94"/>
    </row>
    <row r="517" spans="1:14" ht="14.25" customHeight="1" x14ac:dyDescent="0.25">
      <c r="A517" s="9">
        <v>72162100</v>
      </c>
      <c r="B517" s="10" t="s">
        <v>4925</v>
      </c>
      <c r="C517" s="11">
        <v>45446</v>
      </c>
      <c r="D517" s="12" t="s">
        <v>990</v>
      </c>
      <c r="E517" s="10" t="s">
        <v>154</v>
      </c>
      <c r="F517" s="10" t="s">
        <v>140</v>
      </c>
      <c r="G517" s="81">
        <v>1125</v>
      </c>
      <c r="H517" s="10" t="s">
        <v>30</v>
      </c>
      <c r="I517" s="39">
        <v>12045.72</v>
      </c>
      <c r="J517" s="20">
        <v>5.2416</v>
      </c>
      <c r="K517" s="23">
        <v>2298.1</v>
      </c>
      <c r="L517" s="10" t="s">
        <v>4926</v>
      </c>
      <c r="M517" s="36">
        <v>45602</v>
      </c>
      <c r="N517" s="94"/>
    </row>
    <row r="518" spans="1:14" ht="14.25" customHeight="1" x14ac:dyDescent="0.25">
      <c r="A518" s="9">
        <v>72161000</v>
      </c>
      <c r="B518" s="10" t="s">
        <v>4924</v>
      </c>
      <c r="C518" s="11">
        <v>45446</v>
      </c>
      <c r="D518" s="12" t="s">
        <v>185</v>
      </c>
      <c r="E518" s="10" t="s">
        <v>154</v>
      </c>
      <c r="F518" s="10" t="s">
        <v>140</v>
      </c>
      <c r="G518" s="81">
        <v>375</v>
      </c>
      <c r="H518" s="10" t="s">
        <v>30</v>
      </c>
      <c r="I518" s="39">
        <v>371.1</v>
      </c>
      <c r="J518" s="20">
        <v>5.2416</v>
      </c>
      <c r="K518" s="23">
        <v>70.8</v>
      </c>
      <c r="L518" s="10">
        <v>8</v>
      </c>
      <c r="M518" s="36">
        <v>45602</v>
      </c>
      <c r="N518" s="94"/>
    </row>
    <row r="519" spans="1:14" ht="14.25" customHeight="1" x14ac:dyDescent="0.25">
      <c r="A519" s="9">
        <v>72163100</v>
      </c>
      <c r="B519" s="10" t="s">
        <v>4923</v>
      </c>
      <c r="C519" s="11">
        <v>45439</v>
      </c>
      <c r="D519" s="12" t="s">
        <v>185</v>
      </c>
      <c r="E519" s="10" t="s">
        <v>154</v>
      </c>
      <c r="F519" s="10" t="s">
        <v>140</v>
      </c>
      <c r="G519" s="81">
        <v>1880</v>
      </c>
      <c r="H519" s="10" t="s">
        <v>30</v>
      </c>
      <c r="I519" s="39">
        <v>5181.7200000000012</v>
      </c>
      <c r="J519" s="20">
        <v>5.1508000000000003</v>
      </c>
      <c r="K519" s="23">
        <v>1006</v>
      </c>
      <c r="L519" s="10" t="s">
        <v>179</v>
      </c>
      <c r="M519" s="36">
        <v>45602</v>
      </c>
      <c r="N519" s="94"/>
    </row>
    <row r="520" spans="1:14" ht="14.25" customHeight="1" x14ac:dyDescent="0.25">
      <c r="A520" s="9">
        <v>72163200</v>
      </c>
      <c r="B520" s="10" t="s">
        <v>4922</v>
      </c>
      <c r="C520" s="11">
        <v>45439</v>
      </c>
      <c r="D520" s="12" t="s">
        <v>188</v>
      </c>
      <c r="E520" s="10" t="s">
        <v>154</v>
      </c>
      <c r="F520" s="10" t="s">
        <v>140</v>
      </c>
      <c r="G520" s="81">
        <v>1880</v>
      </c>
      <c r="H520" s="10" t="s">
        <v>30</v>
      </c>
      <c r="I520" s="39">
        <v>51624.36</v>
      </c>
      <c r="J520" s="20">
        <v>5.1508000000000003</v>
      </c>
      <c r="K520" s="23">
        <v>10022.59</v>
      </c>
      <c r="L520" s="10" t="s">
        <v>25</v>
      </c>
      <c r="M520" s="36">
        <v>45602</v>
      </c>
      <c r="N520" s="94"/>
    </row>
    <row r="521" spans="1:14" ht="14.25" customHeight="1" x14ac:dyDescent="0.25">
      <c r="A521" s="9">
        <v>72163200</v>
      </c>
      <c r="B521" s="10" t="s">
        <v>4921</v>
      </c>
      <c r="C521" s="11">
        <v>45436</v>
      </c>
      <c r="D521" s="12" t="s">
        <v>188</v>
      </c>
      <c r="E521" s="10" t="s">
        <v>154</v>
      </c>
      <c r="F521" s="10" t="s">
        <v>140</v>
      </c>
      <c r="G521" s="13">
        <v>868</v>
      </c>
      <c r="H521" s="10" t="s">
        <v>30</v>
      </c>
      <c r="I521" s="39">
        <v>10491.9</v>
      </c>
      <c r="J521" s="20">
        <v>5.1443000000000003</v>
      </c>
      <c r="K521" s="23">
        <v>2039.52</v>
      </c>
      <c r="L521" s="10" t="s">
        <v>24</v>
      </c>
      <c r="M521" s="36">
        <v>45551</v>
      </c>
      <c r="N521" s="94"/>
    </row>
    <row r="522" spans="1:14" ht="14.25" customHeight="1" x14ac:dyDescent="0.25">
      <c r="A522" s="9">
        <v>72085100</v>
      </c>
      <c r="B522" s="10" t="s">
        <v>4920</v>
      </c>
      <c r="C522" s="11">
        <v>45436</v>
      </c>
      <c r="D522" s="12" t="s">
        <v>663</v>
      </c>
      <c r="E522" s="10" t="s">
        <v>154</v>
      </c>
      <c r="F522" s="10" t="s">
        <v>140</v>
      </c>
      <c r="G522" s="81">
        <v>1000</v>
      </c>
      <c r="H522" s="10" t="s">
        <v>30</v>
      </c>
      <c r="I522" s="39">
        <v>2625.08</v>
      </c>
      <c r="J522" s="20">
        <v>5.1443000000000003</v>
      </c>
      <c r="K522" s="23">
        <v>510.29</v>
      </c>
      <c r="L522" s="10">
        <v>2</v>
      </c>
      <c r="M522" s="36">
        <v>45602</v>
      </c>
      <c r="N522" s="94"/>
    </row>
    <row r="523" spans="1:14" ht="14.25" customHeight="1" x14ac:dyDescent="0.25">
      <c r="A523" s="9">
        <v>72085200</v>
      </c>
      <c r="B523" s="10" t="s">
        <v>4919</v>
      </c>
      <c r="C523" s="11">
        <v>45436</v>
      </c>
      <c r="D523" s="12" t="s">
        <v>157</v>
      </c>
      <c r="E523" s="10" t="s">
        <v>154</v>
      </c>
      <c r="F523" s="10" t="s">
        <v>140</v>
      </c>
      <c r="G523" s="81">
        <v>1000</v>
      </c>
      <c r="H523" s="10" t="s">
        <v>30</v>
      </c>
      <c r="I523" s="39">
        <v>11798.78</v>
      </c>
      <c r="J523" s="20">
        <v>5.1443000000000003</v>
      </c>
      <c r="K523" s="23">
        <v>2293.56</v>
      </c>
      <c r="L523" s="10">
        <v>1</v>
      </c>
      <c r="M523" s="36">
        <v>45602</v>
      </c>
      <c r="N523" s="94"/>
    </row>
    <row r="524" spans="1:14" ht="14.25" customHeight="1" x14ac:dyDescent="0.25">
      <c r="A524" s="9">
        <v>72085100</v>
      </c>
      <c r="B524" s="10" t="s">
        <v>4918</v>
      </c>
      <c r="C524" s="11">
        <v>45436</v>
      </c>
      <c r="D524" s="12" t="s">
        <v>663</v>
      </c>
      <c r="E524" s="10" t="s">
        <v>154</v>
      </c>
      <c r="F524" s="10" t="s">
        <v>140</v>
      </c>
      <c r="G524" s="81">
        <v>990</v>
      </c>
      <c r="H524" s="10" t="s">
        <v>30</v>
      </c>
      <c r="I524" s="39">
        <v>2625.08</v>
      </c>
      <c r="J524" s="20">
        <v>5.1443000000000003</v>
      </c>
      <c r="K524" s="23">
        <v>510.29</v>
      </c>
      <c r="L524" s="10">
        <v>2</v>
      </c>
      <c r="M524" s="36">
        <v>45602</v>
      </c>
      <c r="N524" s="94"/>
    </row>
    <row r="525" spans="1:14" ht="14.25" customHeight="1" x14ac:dyDescent="0.25">
      <c r="A525" s="9">
        <v>72085200</v>
      </c>
      <c r="B525" s="10" t="s">
        <v>4917</v>
      </c>
      <c r="C525" s="11">
        <v>45436</v>
      </c>
      <c r="D525" s="12" t="s">
        <v>157</v>
      </c>
      <c r="E525" s="10" t="s">
        <v>154</v>
      </c>
      <c r="F525" s="10" t="s">
        <v>140</v>
      </c>
      <c r="G525" s="81">
        <v>990</v>
      </c>
      <c r="H525" s="10" t="s">
        <v>30</v>
      </c>
      <c r="I525" s="39">
        <v>11798.78</v>
      </c>
      <c r="J525" s="20">
        <v>5.1443000000000003</v>
      </c>
      <c r="K525" s="23">
        <v>2293.56</v>
      </c>
      <c r="L525" s="10">
        <v>1</v>
      </c>
      <c r="M525" s="36">
        <v>45602</v>
      </c>
      <c r="N525" s="94"/>
    </row>
    <row r="526" spans="1:14" ht="14.25" customHeight="1" x14ac:dyDescent="0.25">
      <c r="A526" s="9">
        <v>72162100</v>
      </c>
      <c r="B526" s="10" t="s">
        <v>4916</v>
      </c>
      <c r="C526" s="11">
        <v>45434</v>
      </c>
      <c r="D526" s="12" t="s">
        <v>4915</v>
      </c>
      <c r="E526" s="10" t="s">
        <v>154</v>
      </c>
      <c r="F526" s="10" t="s">
        <v>140</v>
      </c>
      <c r="G526" s="13">
        <v>6710</v>
      </c>
      <c r="H526" s="10" t="s">
        <v>30</v>
      </c>
      <c r="I526" s="39">
        <v>67832.100000000006</v>
      </c>
      <c r="J526" s="20">
        <v>5.1036999999999999</v>
      </c>
      <c r="K526" s="23">
        <v>13290.77</v>
      </c>
      <c r="L526" s="10" t="s">
        <v>25</v>
      </c>
      <c r="M526" s="36">
        <v>45551</v>
      </c>
      <c r="N526" s="94"/>
    </row>
    <row r="527" spans="1:14" ht="14.25" customHeight="1" x14ac:dyDescent="0.25">
      <c r="A527" s="9">
        <v>72162100</v>
      </c>
      <c r="B527" s="10" t="s">
        <v>4914</v>
      </c>
      <c r="C527" s="11">
        <v>45434</v>
      </c>
      <c r="D527" s="12" t="s">
        <v>4915</v>
      </c>
      <c r="E527" s="10" t="s">
        <v>154</v>
      </c>
      <c r="F527" s="10" t="s">
        <v>140</v>
      </c>
      <c r="G527" s="81">
        <v>834.7199999999998</v>
      </c>
      <c r="H527" s="10" t="s">
        <v>30</v>
      </c>
      <c r="I527" s="39">
        <v>68935.98</v>
      </c>
      <c r="J527" s="20">
        <v>5.1036999999999999</v>
      </c>
      <c r="K527" s="23">
        <v>13507.06</v>
      </c>
      <c r="L527" s="10" t="s">
        <v>25</v>
      </c>
      <c r="M527" s="36">
        <v>45602</v>
      </c>
      <c r="N527" s="94"/>
    </row>
    <row r="528" spans="1:14" ht="14.25" customHeight="1" x14ac:dyDescent="0.25">
      <c r="A528" s="9">
        <v>72201100</v>
      </c>
      <c r="B528" s="10" t="s">
        <v>4913</v>
      </c>
      <c r="C528" s="11">
        <v>45434</v>
      </c>
      <c r="D528" s="12" t="s">
        <v>183</v>
      </c>
      <c r="E528" s="10" t="s">
        <v>154</v>
      </c>
      <c r="F528" s="10" t="s">
        <v>140</v>
      </c>
      <c r="G528" s="81">
        <v>211.66666666666666</v>
      </c>
      <c r="H528" s="10" t="s">
        <v>30</v>
      </c>
      <c r="I528" s="39">
        <v>4161</v>
      </c>
      <c r="J528" s="20">
        <v>5.1036999999999999</v>
      </c>
      <c r="K528" s="23">
        <v>815.29</v>
      </c>
      <c r="L528" s="10">
        <v>3</v>
      </c>
      <c r="M528" s="36">
        <v>45602</v>
      </c>
      <c r="N528" s="94"/>
    </row>
    <row r="529" spans="1:14" ht="14.25" customHeight="1" x14ac:dyDescent="0.25">
      <c r="A529" s="9">
        <v>72192200</v>
      </c>
      <c r="B529" s="10" t="s">
        <v>4912</v>
      </c>
      <c r="C529" s="11">
        <v>45434</v>
      </c>
      <c r="D529" s="12" t="s">
        <v>163</v>
      </c>
      <c r="E529" s="10" t="s">
        <v>154</v>
      </c>
      <c r="F529" s="10" t="s">
        <v>140</v>
      </c>
      <c r="G529" s="81">
        <v>423.33333333333331</v>
      </c>
      <c r="H529" s="10" t="s">
        <v>30</v>
      </c>
      <c r="I529" s="39">
        <v>21490.799999999999</v>
      </c>
      <c r="J529" s="20">
        <v>5.1036999999999999</v>
      </c>
      <c r="K529" s="23">
        <v>4210.83</v>
      </c>
      <c r="L529" s="10" t="s">
        <v>24</v>
      </c>
      <c r="M529" s="36">
        <v>45602</v>
      </c>
      <c r="N529" s="94"/>
    </row>
    <row r="530" spans="1:14" ht="14.25" customHeight="1" x14ac:dyDescent="0.25">
      <c r="A530" s="9">
        <v>72164010</v>
      </c>
      <c r="B530" s="10" t="s">
        <v>4911</v>
      </c>
      <c r="C530" s="11">
        <v>45434</v>
      </c>
      <c r="D530" s="12" t="s">
        <v>990</v>
      </c>
      <c r="E530" s="10" t="s">
        <v>154</v>
      </c>
      <c r="F530" s="10" t="s">
        <v>140</v>
      </c>
      <c r="G530" s="13">
        <v>4600</v>
      </c>
      <c r="H530" s="10" t="s">
        <v>30</v>
      </c>
      <c r="I530" s="39">
        <v>47071.44</v>
      </c>
      <c r="J530" s="20">
        <v>5.1036999999999999</v>
      </c>
      <c r="K530" s="23">
        <v>9223</v>
      </c>
      <c r="L530" s="10">
        <v>1</v>
      </c>
      <c r="M530" s="36">
        <v>45551</v>
      </c>
      <c r="N530" s="94"/>
    </row>
    <row r="531" spans="1:14" ht="14.25" customHeight="1" x14ac:dyDescent="0.25">
      <c r="A531" s="9">
        <v>72254090</v>
      </c>
      <c r="B531" s="10" t="s">
        <v>4909</v>
      </c>
      <c r="C531" s="11">
        <v>45433</v>
      </c>
      <c r="D531" s="12" t="s">
        <v>4910</v>
      </c>
      <c r="E531" s="10" t="s">
        <v>154</v>
      </c>
      <c r="F531" s="10" t="s">
        <v>140</v>
      </c>
      <c r="G531" s="81">
        <v>307.75</v>
      </c>
      <c r="H531" s="10" t="s">
        <v>30</v>
      </c>
      <c r="I531" s="39">
        <v>5801.03</v>
      </c>
      <c r="J531" s="20">
        <v>5.1085000000000003</v>
      </c>
      <c r="K531" s="23">
        <v>1135.56</v>
      </c>
      <c r="L531" s="10">
        <v>3</v>
      </c>
      <c r="M531" s="36">
        <v>45602</v>
      </c>
      <c r="N531" s="94"/>
    </row>
    <row r="532" spans="1:14" ht="14.25" customHeight="1" x14ac:dyDescent="0.25">
      <c r="A532" s="9">
        <v>72085100</v>
      </c>
      <c r="B532" s="10" t="s">
        <v>4908</v>
      </c>
      <c r="C532" s="11">
        <v>45433</v>
      </c>
      <c r="D532" s="12" t="s">
        <v>4827</v>
      </c>
      <c r="E532" s="10" t="s">
        <v>154</v>
      </c>
      <c r="F532" s="10" t="s">
        <v>140</v>
      </c>
      <c r="G532" s="81">
        <v>307.75</v>
      </c>
      <c r="H532" s="10" t="s">
        <v>30</v>
      </c>
      <c r="I532" s="39">
        <v>1007.23</v>
      </c>
      <c r="J532" s="20">
        <v>5.1085000000000003</v>
      </c>
      <c r="K532" s="23">
        <v>197.17</v>
      </c>
      <c r="L532" s="10">
        <v>2</v>
      </c>
      <c r="M532" s="36">
        <v>45602</v>
      </c>
      <c r="N532" s="94"/>
    </row>
    <row r="533" spans="1:14" ht="14.25" customHeight="1" x14ac:dyDescent="0.25">
      <c r="A533" s="9">
        <v>72085200</v>
      </c>
      <c r="B533" s="10" t="s">
        <v>4907</v>
      </c>
      <c r="C533" s="11">
        <v>45433</v>
      </c>
      <c r="D533" s="12" t="s">
        <v>4827</v>
      </c>
      <c r="E533" s="10" t="s">
        <v>154</v>
      </c>
      <c r="F533" s="10" t="s">
        <v>140</v>
      </c>
      <c r="G533" s="81">
        <v>615.5</v>
      </c>
      <c r="H533" s="10" t="s">
        <v>30</v>
      </c>
      <c r="I533" s="39">
        <v>4339.2</v>
      </c>
      <c r="J533" s="20">
        <v>5.1085000000000003</v>
      </c>
      <c r="K533" s="23">
        <v>849.41</v>
      </c>
      <c r="L533" s="10" t="s">
        <v>216</v>
      </c>
      <c r="M533" s="36">
        <v>45602</v>
      </c>
      <c r="N533" s="94"/>
    </row>
    <row r="534" spans="1:14" ht="14.25" customHeight="1" x14ac:dyDescent="0.25">
      <c r="A534" s="9">
        <v>72254090</v>
      </c>
      <c r="B534" s="10" t="s">
        <v>4906</v>
      </c>
      <c r="C534" s="11">
        <v>45433</v>
      </c>
      <c r="D534" s="12" t="s">
        <v>4827</v>
      </c>
      <c r="E534" s="10" t="s">
        <v>154</v>
      </c>
      <c r="F534" s="10" t="s">
        <v>140</v>
      </c>
      <c r="G534" s="81">
        <v>461</v>
      </c>
      <c r="H534" s="10" t="s">
        <v>30</v>
      </c>
      <c r="I534" s="39">
        <v>3747.75</v>
      </c>
      <c r="J534" s="20">
        <v>5.1085000000000003</v>
      </c>
      <c r="K534" s="23">
        <v>733.63</v>
      </c>
      <c r="L534" s="10">
        <v>3</v>
      </c>
      <c r="M534" s="36">
        <v>45602</v>
      </c>
      <c r="N534" s="94"/>
    </row>
    <row r="535" spans="1:14" ht="14.25" customHeight="1" x14ac:dyDescent="0.25">
      <c r="A535" s="9">
        <v>72085200</v>
      </c>
      <c r="B535" s="10" t="s">
        <v>4905</v>
      </c>
      <c r="C535" s="11">
        <v>45433</v>
      </c>
      <c r="D535" s="12" t="s">
        <v>153</v>
      </c>
      <c r="E535" s="10" t="s">
        <v>154</v>
      </c>
      <c r="F535" s="10" t="s">
        <v>140</v>
      </c>
      <c r="G535" s="81">
        <v>461</v>
      </c>
      <c r="H535" s="10" t="s">
        <v>30</v>
      </c>
      <c r="I535" s="39">
        <v>2007</v>
      </c>
      <c r="J535" s="20">
        <v>5.1085000000000003</v>
      </c>
      <c r="K535" s="23">
        <v>392.87</v>
      </c>
      <c r="L535" s="10">
        <v>2</v>
      </c>
      <c r="M535" s="36">
        <v>45602</v>
      </c>
      <c r="N535" s="94"/>
    </row>
    <row r="536" spans="1:14" ht="14.25" customHeight="1" x14ac:dyDescent="0.25">
      <c r="A536" s="9">
        <v>72085100</v>
      </c>
      <c r="B536" s="10" t="s">
        <v>4904</v>
      </c>
      <c r="C536" s="11">
        <v>45433</v>
      </c>
      <c r="D536" s="12" t="s">
        <v>4827</v>
      </c>
      <c r="E536" s="10" t="s">
        <v>154</v>
      </c>
      <c r="F536" s="10" t="s">
        <v>140</v>
      </c>
      <c r="G536" s="81">
        <v>461</v>
      </c>
      <c r="H536" s="10" t="s">
        <v>30</v>
      </c>
      <c r="I536" s="39">
        <v>5036.16</v>
      </c>
      <c r="J536" s="20">
        <v>5.1085000000000003</v>
      </c>
      <c r="K536" s="23">
        <v>985.84</v>
      </c>
      <c r="L536" s="10">
        <v>1</v>
      </c>
      <c r="M536" s="36">
        <v>45602</v>
      </c>
      <c r="N536" s="94"/>
    </row>
    <row r="537" spans="1:14" ht="14.25" customHeight="1" x14ac:dyDescent="0.25">
      <c r="A537" s="9">
        <v>72163100</v>
      </c>
      <c r="B537" s="10" t="s">
        <v>4903</v>
      </c>
      <c r="C537" s="11">
        <v>45433</v>
      </c>
      <c r="D537" s="12" t="s">
        <v>185</v>
      </c>
      <c r="E537" s="10" t="s">
        <v>154</v>
      </c>
      <c r="F537" s="10" t="s">
        <v>140</v>
      </c>
      <c r="G537" s="81">
        <v>801</v>
      </c>
      <c r="H537" s="10" t="s">
        <v>30</v>
      </c>
      <c r="I537" s="39">
        <v>719.82</v>
      </c>
      <c r="J537" s="20">
        <v>5.1085000000000003</v>
      </c>
      <c r="K537" s="23">
        <v>140.91</v>
      </c>
      <c r="L537" s="10">
        <v>2</v>
      </c>
      <c r="M537" s="36">
        <v>45602</v>
      </c>
      <c r="N537" s="94"/>
    </row>
    <row r="538" spans="1:14" ht="14.25" customHeight="1" x14ac:dyDescent="0.25">
      <c r="A538" s="9">
        <v>72163300</v>
      </c>
      <c r="B538" s="10" t="s">
        <v>4902</v>
      </c>
      <c r="C538" s="11">
        <v>45433</v>
      </c>
      <c r="D538" s="12" t="s">
        <v>188</v>
      </c>
      <c r="E538" s="10" t="s">
        <v>154</v>
      </c>
      <c r="F538" s="10" t="s">
        <v>140</v>
      </c>
      <c r="G538" s="81">
        <v>801</v>
      </c>
      <c r="H538" s="10" t="s">
        <v>30</v>
      </c>
      <c r="I538" s="39">
        <v>16525.740000000002</v>
      </c>
      <c r="J538" s="20">
        <v>5.1085000000000003</v>
      </c>
      <c r="K538" s="23">
        <v>3234.95</v>
      </c>
      <c r="L538" s="10">
        <v>1</v>
      </c>
      <c r="M538" s="36">
        <v>45602</v>
      </c>
      <c r="N538" s="94"/>
    </row>
    <row r="539" spans="1:14" ht="14.25" customHeight="1" x14ac:dyDescent="0.25">
      <c r="A539" s="9">
        <v>72162100</v>
      </c>
      <c r="B539" s="10" t="s">
        <v>4901</v>
      </c>
      <c r="C539" s="11">
        <v>45433</v>
      </c>
      <c r="D539" s="12" t="s">
        <v>3329</v>
      </c>
      <c r="E539" s="10" t="s">
        <v>154</v>
      </c>
      <c r="F539" s="10" t="s">
        <v>140</v>
      </c>
      <c r="G539" s="81">
        <v>1878.3333333333333</v>
      </c>
      <c r="H539" s="10" t="s">
        <v>30</v>
      </c>
      <c r="I539" s="39">
        <v>19008</v>
      </c>
      <c r="J539" s="20">
        <v>5.1085000000000003</v>
      </c>
      <c r="K539" s="23">
        <v>3720.86</v>
      </c>
      <c r="L539" s="10">
        <v>3</v>
      </c>
      <c r="M539" s="36">
        <v>45602</v>
      </c>
      <c r="N539" s="94"/>
    </row>
    <row r="540" spans="1:14" ht="14.25" customHeight="1" x14ac:dyDescent="0.25">
      <c r="A540" s="9">
        <v>72163100</v>
      </c>
      <c r="B540" s="10" t="s">
        <v>4900</v>
      </c>
      <c r="C540" s="11">
        <v>45433</v>
      </c>
      <c r="D540" s="12" t="s">
        <v>185</v>
      </c>
      <c r="E540" s="10" t="s">
        <v>154</v>
      </c>
      <c r="F540" s="10" t="s">
        <v>140</v>
      </c>
      <c r="G540" s="81">
        <v>1878.3333333333333</v>
      </c>
      <c r="H540" s="10" t="s">
        <v>30</v>
      </c>
      <c r="I540" s="39">
        <v>61632</v>
      </c>
      <c r="J540" s="20">
        <v>5.1085000000000003</v>
      </c>
      <c r="K540" s="23">
        <v>12064.6</v>
      </c>
      <c r="L540" s="10">
        <v>2</v>
      </c>
      <c r="M540" s="36">
        <v>45602</v>
      </c>
      <c r="N540" s="94"/>
    </row>
    <row r="541" spans="1:14" ht="14.25" customHeight="1" x14ac:dyDescent="0.25">
      <c r="A541" s="9">
        <v>72163300</v>
      </c>
      <c r="B541" s="10" t="s">
        <v>4899</v>
      </c>
      <c r="C541" s="11">
        <v>45433</v>
      </c>
      <c r="D541" s="12" t="s">
        <v>188</v>
      </c>
      <c r="E541" s="10" t="s">
        <v>154</v>
      </c>
      <c r="F541" s="10" t="s">
        <v>140</v>
      </c>
      <c r="G541" s="81">
        <v>1878.3333333333333</v>
      </c>
      <c r="H541" s="10" t="s">
        <v>30</v>
      </c>
      <c r="I541" s="39">
        <v>16525.740000000002</v>
      </c>
      <c r="J541" s="20">
        <v>5.1085000000000003</v>
      </c>
      <c r="K541" s="23">
        <v>3234.95</v>
      </c>
      <c r="L541" s="10">
        <v>1</v>
      </c>
      <c r="M541" s="36">
        <v>45602</v>
      </c>
      <c r="N541" s="94"/>
    </row>
    <row r="542" spans="1:14" ht="14.25" customHeight="1" x14ac:dyDescent="0.25">
      <c r="A542" s="9">
        <v>72164010</v>
      </c>
      <c r="B542" s="10" t="s">
        <v>4897</v>
      </c>
      <c r="C542" s="11">
        <v>45432</v>
      </c>
      <c r="D542" s="12" t="s">
        <v>4898</v>
      </c>
      <c r="E542" s="10" t="s">
        <v>154</v>
      </c>
      <c r="F542" s="10" t="s">
        <v>140</v>
      </c>
      <c r="G542" s="13">
        <v>12300</v>
      </c>
      <c r="H542" s="10" t="s">
        <v>30</v>
      </c>
      <c r="I542" s="39">
        <v>124316.88</v>
      </c>
      <c r="J542" s="20">
        <v>5.1157000000000004</v>
      </c>
      <c r="K542" s="23">
        <v>24301.05</v>
      </c>
      <c r="L542" s="10">
        <v>1</v>
      </c>
      <c r="M542" s="36">
        <v>45551</v>
      </c>
      <c r="N542" s="94"/>
    </row>
    <row r="543" spans="1:14" ht="14.25" customHeight="1" x14ac:dyDescent="0.25">
      <c r="A543" s="9">
        <v>72163200</v>
      </c>
      <c r="B543" s="10" t="s">
        <v>4896</v>
      </c>
      <c r="C543" s="11">
        <v>45432</v>
      </c>
      <c r="D543" s="12" t="s">
        <v>188</v>
      </c>
      <c r="E543" s="10" t="s">
        <v>154</v>
      </c>
      <c r="F543" s="10" t="s">
        <v>140</v>
      </c>
      <c r="G543" s="13">
        <v>540</v>
      </c>
      <c r="H543" s="10" t="s">
        <v>30</v>
      </c>
      <c r="I543" s="39">
        <v>4896</v>
      </c>
      <c r="J543" s="20">
        <v>5.1157000000000004</v>
      </c>
      <c r="K543" s="23">
        <v>957.05</v>
      </c>
      <c r="L543" s="10">
        <v>1</v>
      </c>
      <c r="M543" s="36">
        <v>45551</v>
      </c>
      <c r="N543" s="94"/>
    </row>
    <row r="544" spans="1:14" ht="14.25" customHeight="1" x14ac:dyDescent="0.25">
      <c r="A544" s="9">
        <v>72193400</v>
      </c>
      <c r="B544" s="10" t="s">
        <v>4894</v>
      </c>
      <c r="C544" s="11">
        <v>45425</v>
      </c>
      <c r="D544" s="12" t="s">
        <v>4895</v>
      </c>
      <c r="E544" s="10" t="s">
        <v>154</v>
      </c>
      <c r="F544" s="10" t="s">
        <v>140</v>
      </c>
      <c r="G544" s="13">
        <v>5636</v>
      </c>
      <c r="H544" s="10" t="s">
        <v>30</v>
      </c>
      <c r="I544" s="39">
        <v>248899.4</v>
      </c>
      <c r="J544" s="20">
        <v>5.1463999999999999</v>
      </c>
      <c r="K544" s="23">
        <v>48363.79</v>
      </c>
      <c r="L544" s="10">
        <v>1</v>
      </c>
      <c r="M544" s="36">
        <v>45551</v>
      </c>
      <c r="N544" s="94"/>
    </row>
    <row r="545" spans="1:14" ht="14.25" customHeight="1" x14ac:dyDescent="0.25">
      <c r="A545" s="9">
        <v>72149100</v>
      </c>
      <c r="B545" s="10" t="s">
        <v>4893</v>
      </c>
      <c r="C545" s="11">
        <v>45422</v>
      </c>
      <c r="D545" s="12" t="s">
        <v>669</v>
      </c>
      <c r="E545" s="10" t="s">
        <v>154</v>
      </c>
      <c r="F545" s="10" t="s">
        <v>140</v>
      </c>
      <c r="G545" s="81">
        <v>3715.2000000000003</v>
      </c>
      <c r="H545" s="10" t="s">
        <v>30</v>
      </c>
      <c r="I545" s="39">
        <v>2310</v>
      </c>
      <c r="J545" s="20">
        <v>5.1577000000000002</v>
      </c>
      <c r="K545" s="23">
        <v>447.87</v>
      </c>
      <c r="L545" s="10">
        <v>5</v>
      </c>
      <c r="M545" s="36">
        <v>45602</v>
      </c>
      <c r="N545" s="94"/>
    </row>
    <row r="546" spans="1:14" ht="14.25" customHeight="1" x14ac:dyDescent="0.25">
      <c r="A546" s="9">
        <v>72163100</v>
      </c>
      <c r="B546" s="10" t="s">
        <v>4892</v>
      </c>
      <c r="C546" s="11">
        <v>45422</v>
      </c>
      <c r="D546" s="12" t="s">
        <v>185</v>
      </c>
      <c r="E546" s="10" t="s">
        <v>154</v>
      </c>
      <c r="F546" s="10" t="s">
        <v>140</v>
      </c>
      <c r="G546" s="81">
        <v>3715.2000000000003</v>
      </c>
      <c r="H546" s="10" t="s">
        <v>30</v>
      </c>
      <c r="I546" s="39">
        <v>1518</v>
      </c>
      <c r="J546" s="20">
        <v>5.1577000000000002</v>
      </c>
      <c r="K546" s="23">
        <v>294.32</v>
      </c>
      <c r="L546" s="10">
        <v>4</v>
      </c>
      <c r="M546" s="36">
        <v>45602</v>
      </c>
      <c r="N546" s="94"/>
    </row>
    <row r="547" spans="1:14" ht="14.25" customHeight="1" x14ac:dyDescent="0.25">
      <c r="A547" s="9">
        <v>72163300</v>
      </c>
      <c r="B547" s="10" t="s">
        <v>4891</v>
      </c>
      <c r="C547" s="11">
        <v>45422</v>
      </c>
      <c r="D547" s="12" t="s">
        <v>188</v>
      </c>
      <c r="E547" s="10" t="s">
        <v>154</v>
      </c>
      <c r="F547" s="10" t="s">
        <v>140</v>
      </c>
      <c r="G547" s="81">
        <v>7430.4000000000005</v>
      </c>
      <c r="H547" s="10" t="s">
        <v>30</v>
      </c>
      <c r="I547" s="39">
        <v>16794</v>
      </c>
      <c r="J547" s="20">
        <v>5.1577000000000002</v>
      </c>
      <c r="K547" s="23">
        <v>3256.1</v>
      </c>
      <c r="L547" s="10" t="s">
        <v>545</v>
      </c>
      <c r="M547" s="36">
        <v>45602</v>
      </c>
      <c r="N547" s="94"/>
    </row>
    <row r="548" spans="1:14" ht="14.25" customHeight="1" x14ac:dyDescent="0.25">
      <c r="A548" s="9">
        <v>72163200</v>
      </c>
      <c r="B548" s="10" t="s">
        <v>4890</v>
      </c>
      <c r="C548" s="11">
        <v>45422</v>
      </c>
      <c r="D548" s="12" t="s">
        <v>188</v>
      </c>
      <c r="E548" s="10" t="s">
        <v>154</v>
      </c>
      <c r="F548" s="10" t="s">
        <v>140</v>
      </c>
      <c r="G548" s="81">
        <v>3715.2000000000003</v>
      </c>
      <c r="H548" s="10" t="s">
        <v>30</v>
      </c>
      <c r="I548" s="39">
        <v>13152</v>
      </c>
      <c r="J548" s="20">
        <v>5.1577000000000002</v>
      </c>
      <c r="K548" s="23">
        <v>2549.9699999999998</v>
      </c>
      <c r="L548" s="10">
        <v>1</v>
      </c>
      <c r="M548" s="36">
        <v>45602</v>
      </c>
      <c r="N548" s="94"/>
    </row>
    <row r="549" spans="1:14" ht="14.25" customHeight="1" x14ac:dyDescent="0.25">
      <c r="A549" s="9">
        <v>72085100</v>
      </c>
      <c r="B549" s="10" t="s">
        <v>4888</v>
      </c>
      <c r="C549" s="11">
        <v>45419</v>
      </c>
      <c r="D549" s="12" t="s">
        <v>4889</v>
      </c>
      <c r="E549" s="10" t="s">
        <v>154</v>
      </c>
      <c r="F549" s="10" t="s">
        <v>140</v>
      </c>
      <c r="G549" s="81">
        <v>1433.3333333333333</v>
      </c>
      <c r="H549" s="10" t="s">
        <v>30</v>
      </c>
      <c r="I549" s="39">
        <v>15797.29</v>
      </c>
      <c r="J549" s="20">
        <v>5.0727000000000002</v>
      </c>
      <c r="K549" s="23">
        <v>3114.18</v>
      </c>
      <c r="L549" s="10" t="s">
        <v>545</v>
      </c>
      <c r="M549" s="36">
        <v>45602</v>
      </c>
      <c r="N549" s="94"/>
    </row>
    <row r="550" spans="1:14" ht="14.25" customHeight="1" x14ac:dyDescent="0.25">
      <c r="A550" s="9">
        <v>72085200</v>
      </c>
      <c r="B550" s="10" t="s">
        <v>4887</v>
      </c>
      <c r="C550" s="11">
        <v>45419</v>
      </c>
      <c r="D550" s="12" t="s">
        <v>157</v>
      </c>
      <c r="E550" s="10" t="s">
        <v>154</v>
      </c>
      <c r="F550" s="10" t="s">
        <v>140</v>
      </c>
      <c r="G550" s="81">
        <v>716.66666666666663</v>
      </c>
      <c r="H550" s="10" t="s">
        <v>30</v>
      </c>
      <c r="I550" s="39">
        <v>3597.93</v>
      </c>
      <c r="J550" s="20">
        <v>5.0727000000000002</v>
      </c>
      <c r="K550" s="23">
        <v>709.27</v>
      </c>
      <c r="L550" s="10">
        <v>1</v>
      </c>
      <c r="M550" s="36">
        <v>45602</v>
      </c>
      <c r="N550" s="94"/>
    </row>
    <row r="551" spans="1:14" ht="14.25" customHeight="1" x14ac:dyDescent="0.25">
      <c r="A551" s="9">
        <v>72163200</v>
      </c>
      <c r="B551" s="10" t="s">
        <v>4885</v>
      </c>
      <c r="C551" s="11">
        <v>45419</v>
      </c>
      <c r="D551" s="12" t="s">
        <v>4886</v>
      </c>
      <c r="E551" s="10" t="s">
        <v>154</v>
      </c>
      <c r="F551" s="10" t="s">
        <v>140</v>
      </c>
      <c r="G551" s="13">
        <v>175</v>
      </c>
      <c r="H551" s="10" t="s">
        <v>30</v>
      </c>
      <c r="I551" s="39">
        <v>11880</v>
      </c>
      <c r="J551" s="20">
        <v>5.0727000000000002</v>
      </c>
      <c r="K551" s="23">
        <v>2341.9499999999998</v>
      </c>
      <c r="L551" s="10">
        <v>1</v>
      </c>
      <c r="M551" s="36">
        <v>45551</v>
      </c>
      <c r="N551" s="94"/>
    </row>
    <row r="552" spans="1:14" ht="14.25" customHeight="1" x14ac:dyDescent="0.25">
      <c r="A552" s="9">
        <v>72164010</v>
      </c>
      <c r="B552" s="10" t="s">
        <v>4884</v>
      </c>
      <c r="C552" s="11">
        <v>45419</v>
      </c>
      <c r="D552" s="12" t="s">
        <v>188</v>
      </c>
      <c r="E552" s="10" t="s">
        <v>154</v>
      </c>
      <c r="F552" s="10" t="s">
        <v>140</v>
      </c>
      <c r="G552" s="81">
        <v>18.837209302325579</v>
      </c>
      <c r="H552" s="10" t="s">
        <v>30</v>
      </c>
      <c r="I552" s="39">
        <v>718.2</v>
      </c>
      <c r="J552" s="20">
        <v>5.0727000000000002</v>
      </c>
      <c r="K552" s="23">
        <v>141.58000000000001</v>
      </c>
      <c r="L552" s="10">
        <v>1</v>
      </c>
      <c r="M552" s="36">
        <v>45602</v>
      </c>
      <c r="N552" s="94"/>
    </row>
    <row r="553" spans="1:14" ht="14.25" customHeight="1" x14ac:dyDescent="0.25">
      <c r="A553" s="9">
        <v>72163200</v>
      </c>
      <c r="B553" s="10" t="s">
        <v>4882</v>
      </c>
      <c r="C553" s="11">
        <v>45419</v>
      </c>
      <c r="D553" s="12" t="s">
        <v>188</v>
      </c>
      <c r="E553" s="10" t="s">
        <v>154</v>
      </c>
      <c r="F553" s="10" t="s">
        <v>140</v>
      </c>
      <c r="G553" s="81">
        <v>37.674418604651159</v>
      </c>
      <c r="H553" s="10" t="s">
        <v>30</v>
      </c>
      <c r="I553" s="39">
        <v>13695.6</v>
      </c>
      <c r="J553" s="20">
        <v>5.0727000000000002</v>
      </c>
      <c r="K553" s="23">
        <v>2699.86</v>
      </c>
      <c r="L553" s="10" t="s">
        <v>4883</v>
      </c>
      <c r="M553" s="36">
        <v>45602</v>
      </c>
      <c r="N553" s="94"/>
    </row>
    <row r="554" spans="1:14" ht="14.25" customHeight="1" x14ac:dyDescent="0.25">
      <c r="A554" s="9">
        <v>72163100</v>
      </c>
      <c r="B554" s="10" t="s">
        <v>4880</v>
      </c>
      <c r="C554" s="11">
        <v>45419</v>
      </c>
      <c r="D554" s="12" t="s">
        <v>185</v>
      </c>
      <c r="E554" s="10" t="s">
        <v>154</v>
      </c>
      <c r="F554" s="10" t="s">
        <v>140</v>
      </c>
      <c r="G554" s="81">
        <v>56.511627906976742</v>
      </c>
      <c r="H554" s="10" t="s">
        <v>30</v>
      </c>
      <c r="I554" s="39">
        <v>4902.3599999999997</v>
      </c>
      <c r="J554" s="20">
        <v>5.0727000000000002</v>
      </c>
      <c r="K554" s="23">
        <v>966.42</v>
      </c>
      <c r="L554" s="10" t="s">
        <v>4881</v>
      </c>
      <c r="M554" s="36">
        <v>45602</v>
      </c>
      <c r="N554" s="94"/>
    </row>
    <row r="555" spans="1:14" ht="14.25" customHeight="1" x14ac:dyDescent="0.25">
      <c r="A555" s="9">
        <v>72162100</v>
      </c>
      <c r="B555" s="10" t="s">
        <v>4878</v>
      </c>
      <c r="C555" s="11">
        <v>45419</v>
      </c>
      <c r="D555" s="12" t="s">
        <v>990</v>
      </c>
      <c r="E555" s="10" t="s">
        <v>154</v>
      </c>
      <c r="F555" s="10" t="s">
        <v>140</v>
      </c>
      <c r="G555" s="81">
        <v>56.511627906976742</v>
      </c>
      <c r="H555" s="10" t="s">
        <v>30</v>
      </c>
      <c r="I555" s="39">
        <v>2105.1</v>
      </c>
      <c r="J555" s="20">
        <v>5.0727000000000002</v>
      </c>
      <c r="K555" s="23">
        <v>414.99</v>
      </c>
      <c r="L555" s="10" t="s">
        <v>4879</v>
      </c>
      <c r="M555" s="36">
        <v>45602</v>
      </c>
      <c r="N555" s="94"/>
    </row>
    <row r="556" spans="1:14" ht="14.25" customHeight="1" x14ac:dyDescent="0.25">
      <c r="A556" s="9">
        <v>72084000</v>
      </c>
      <c r="B556" s="10" t="s">
        <v>4876</v>
      </c>
      <c r="C556" s="11">
        <v>45418</v>
      </c>
      <c r="D556" s="12" t="s">
        <v>4877</v>
      </c>
      <c r="E556" s="10" t="s">
        <v>154</v>
      </c>
      <c r="F556" s="10" t="s">
        <v>140</v>
      </c>
      <c r="G556" s="13">
        <v>1361</v>
      </c>
      <c r="H556" s="10" t="s">
        <v>30</v>
      </c>
      <c r="I556" s="39">
        <v>21168</v>
      </c>
      <c r="J556" s="20">
        <v>5.0667999999999997</v>
      </c>
      <c r="K556" s="23">
        <v>4177.78</v>
      </c>
      <c r="L556" s="10">
        <v>1</v>
      </c>
      <c r="M556" s="36">
        <v>45551</v>
      </c>
      <c r="N556" s="94"/>
    </row>
    <row r="557" spans="1:14" ht="14.25" customHeight="1" x14ac:dyDescent="0.25">
      <c r="A557" s="9">
        <v>72221100</v>
      </c>
      <c r="B557" s="10" t="s">
        <v>4875</v>
      </c>
      <c r="C557" s="11">
        <v>45412</v>
      </c>
      <c r="D557" s="12" t="s">
        <v>1020</v>
      </c>
      <c r="E557" s="10" t="s">
        <v>154</v>
      </c>
      <c r="F557" s="10" t="s">
        <v>140</v>
      </c>
      <c r="G557" s="13">
        <v>48</v>
      </c>
      <c r="H557" s="10" t="s">
        <v>30</v>
      </c>
      <c r="I557" s="39">
        <v>2436</v>
      </c>
      <c r="J557" s="20">
        <v>5.1154999999999999</v>
      </c>
      <c r="K557" s="23">
        <v>476.2</v>
      </c>
      <c r="L557" s="10">
        <v>1</v>
      </c>
      <c r="M557" s="36">
        <v>45551</v>
      </c>
      <c r="N557" s="94"/>
    </row>
    <row r="558" spans="1:14" ht="14.25" customHeight="1" x14ac:dyDescent="0.25">
      <c r="A558" s="9">
        <v>72085300</v>
      </c>
      <c r="B558" s="10" t="s">
        <v>4874</v>
      </c>
      <c r="C558" s="11">
        <v>45411</v>
      </c>
      <c r="D558" s="12" t="s">
        <v>994</v>
      </c>
      <c r="E558" s="10" t="s">
        <v>154</v>
      </c>
      <c r="F558" s="10" t="s">
        <v>140</v>
      </c>
      <c r="G558" s="81">
        <v>2736</v>
      </c>
      <c r="H558" s="10" t="s">
        <v>30</v>
      </c>
      <c r="I558" s="39">
        <v>1281</v>
      </c>
      <c r="J558" s="20">
        <v>5.1184000000000003</v>
      </c>
      <c r="K558" s="23">
        <v>250.27</v>
      </c>
      <c r="L558" s="10">
        <v>5</v>
      </c>
      <c r="M558" s="36">
        <v>45602</v>
      </c>
      <c r="N558" s="94"/>
    </row>
    <row r="559" spans="1:14" ht="14.25" customHeight="1" x14ac:dyDescent="0.25">
      <c r="A559" s="9">
        <v>72085100</v>
      </c>
      <c r="B559" s="10" t="s">
        <v>4873</v>
      </c>
      <c r="C559" s="11">
        <v>45411</v>
      </c>
      <c r="D559" s="12" t="s">
        <v>3340</v>
      </c>
      <c r="E559" s="10" t="s">
        <v>154</v>
      </c>
      <c r="F559" s="10" t="s">
        <v>140</v>
      </c>
      <c r="G559" s="81">
        <v>2736</v>
      </c>
      <c r="H559" s="10" t="s">
        <v>30</v>
      </c>
      <c r="I559" s="39">
        <v>6383.04</v>
      </c>
      <c r="J559" s="20">
        <v>5.1184000000000003</v>
      </c>
      <c r="K559" s="23">
        <v>1247.08</v>
      </c>
      <c r="L559" s="10">
        <v>4</v>
      </c>
      <c r="M559" s="36">
        <v>45602</v>
      </c>
      <c r="N559" s="94"/>
    </row>
    <row r="560" spans="1:14" ht="14.25" customHeight="1" x14ac:dyDescent="0.25">
      <c r="A560" s="9">
        <v>72085200</v>
      </c>
      <c r="B560" s="10" t="s">
        <v>4871</v>
      </c>
      <c r="C560" s="11">
        <v>45411</v>
      </c>
      <c r="D560" s="12" t="s">
        <v>157</v>
      </c>
      <c r="E560" s="10" t="s">
        <v>154</v>
      </c>
      <c r="F560" s="10" t="s">
        <v>140</v>
      </c>
      <c r="G560" s="81">
        <v>10944</v>
      </c>
      <c r="H560" s="10" t="s">
        <v>30</v>
      </c>
      <c r="I560" s="39">
        <v>21917.040000000001</v>
      </c>
      <c r="J560" s="20">
        <v>5.1184000000000003</v>
      </c>
      <c r="K560" s="23">
        <v>4282.01</v>
      </c>
      <c r="L560" s="10" t="s">
        <v>4872</v>
      </c>
      <c r="M560" s="36">
        <v>45602</v>
      </c>
      <c r="N560" s="94"/>
    </row>
    <row r="561" spans="1:14" ht="14.25" customHeight="1" x14ac:dyDescent="0.25">
      <c r="A561" s="9">
        <v>72163200</v>
      </c>
      <c r="B561" s="10" t="s">
        <v>4870</v>
      </c>
      <c r="C561" s="11">
        <v>45408</v>
      </c>
      <c r="D561" s="12" t="s">
        <v>188</v>
      </c>
      <c r="E561" s="10" t="s">
        <v>154</v>
      </c>
      <c r="F561" s="10" t="s">
        <v>140</v>
      </c>
      <c r="G561" s="81">
        <v>1252.0799999999997</v>
      </c>
      <c r="H561" s="10" t="s">
        <v>30</v>
      </c>
      <c r="I561" s="39">
        <v>11886.18</v>
      </c>
      <c r="J561" s="20">
        <v>5.1679000000000004</v>
      </c>
      <c r="K561" s="23">
        <v>2300</v>
      </c>
      <c r="L561" s="10" t="s">
        <v>179</v>
      </c>
      <c r="M561" s="36">
        <v>45602</v>
      </c>
      <c r="N561" s="94"/>
    </row>
    <row r="562" spans="1:14" ht="14.25" customHeight="1" x14ac:dyDescent="0.25">
      <c r="A562" s="9">
        <v>72164010</v>
      </c>
      <c r="B562" s="10" t="s">
        <v>4869</v>
      </c>
      <c r="C562" s="11">
        <v>45408</v>
      </c>
      <c r="D562" s="12" t="s">
        <v>990</v>
      </c>
      <c r="E562" s="10" t="s">
        <v>154</v>
      </c>
      <c r="F562" s="10" t="s">
        <v>140</v>
      </c>
      <c r="G562" s="81">
        <v>626.03999999999985</v>
      </c>
      <c r="H562" s="10" t="s">
        <v>30</v>
      </c>
      <c r="I562" s="39">
        <v>29736.9</v>
      </c>
      <c r="J562" s="20">
        <v>5.1679000000000004</v>
      </c>
      <c r="K562" s="23">
        <v>5754.16</v>
      </c>
      <c r="L562" s="10">
        <v>2</v>
      </c>
      <c r="M562" s="36">
        <v>45602</v>
      </c>
      <c r="N562" s="94"/>
    </row>
    <row r="563" spans="1:14" ht="14.25" customHeight="1" x14ac:dyDescent="0.25">
      <c r="A563" s="9">
        <v>72162100</v>
      </c>
      <c r="B563" s="10" t="s">
        <v>4868</v>
      </c>
      <c r="C563" s="11">
        <v>45408</v>
      </c>
      <c r="D563" s="12" t="s">
        <v>990</v>
      </c>
      <c r="E563" s="10" t="s">
        <v>154</v>
      </c>
      <c r="F563" s="10" t="s">
        <v>140</v>
      </c>
      <c r="G563" s="81">
        <v>626.03999999999985</v>
      </c>
      <c r="H563" s="10" t="s">
        <v>30</v>
      </c>
      <c r="I563" s="39">
        <v>1751.04</v>
      </c>
      <c r="J563" s="20">
        <v>5.1679000000000004</v>
      </c>
      <c r="K563" s="23">
        <v>338.83</v>
      </c>
      <c r="L563" s="10">
        <v>1</v>
      </c>
      <c r="M563" s="36">
        <v>45602</v>
      </c>
      <c r="N563" s="94"/>
    </row>
    <row r="564" spans="1:14" ht="14.25" customHeight="1" x14ac:dyDescent="0.25">
      <c r="A564" s="9">
        <v>72164010</v>
      </c>
      <c r="B564" s="10" t="s">
        <v>4866</v>
      </c>
      <c r="C564" s="11">
        <v>45408</v>
      </c>
      <c r="D564" s="12" t="s">
        <v>4867</v>
      </c>
      <c r="E564" s="10" t="s">
        <v>154</v>
      </c>
      <c r="F564" s="10" t="s">
        <v>140</v>
      </c>
      <c r="G564" s="81">
        <v>4876.2000000000007</v>
      </c>
      <c r="H564" s="10" t="s">
        <v>30</v>
      </c>
      <c r="I564" s="39">
        <v>2872.8</v>
      </c>
      <c r="J564" s="20">
        <v>5.1679000000000004</v>
      </c>
      <c r="K564" s="23">
        <v>555.89</v>
      </c>
      <c r="L564" s="10">
        <v>5</v>
      </c>
      <c r="M564" s="36">
        <v>45602</v>
      </c>
      <c r="N564" s="94"/>
    </row>
    <row r="565" spans="1:14" ht="14.25" customHeight="1" x14ac:dyDescent="0.25">
      <c r="A565" s="9">
        <v>72162100</v>
      </c>
      <c r="B565" s="10" t="s">
        <v>4865</v>
      </c>
      <c r="C565" s="11">
        <v>45408</v>
      </c>
      <c r="D565" s="12" t="s">
        <v>990</v>
      </c>
      <c r="E565" s="10" t="s">
        <v>154</v>
      </c>
      <c r="F565" s="10" t="s">
        <v>140</v>
      </c>
      <c r="G565" s="81">
        <v>9752.4000000000015</v>
      </c>
      <c r="H565" s="10" t="s">
        <v>30</v>
      </c>
      <c r="I565" s="39">
        <v>1523.6999999999998</v>
      </c>
      <c r="J565" s="20">
        <v>5.1679000000000004</v>
      </c>
      <c r="K565" s="23">
        <v>294.83999999999997</v>
      </c>
      <c r="L565" s="10" t="s">
        <v>179</v>
      </c>
      <c r="M565" s="36">
        <v>45602</v>
      </c>
      <c r="N565" s="94"/>
    </row>
    <row r="566" spans="1:14" ht="14.25" customHeight="1" x14ac:dyDescent="0.25">
      <c r="A566" s="9">
        <v>72163100</v>
      </c>
      <c r="B566" s="10" t="s">
        <v>4864</v>
      </c>
      <c r="C566" s="11">
        <v>45408</v>
      </c>
      <c r="D566" s="12" t="s">
        <v>185</v>
      </c>
      <c r="E566" s="10" t="s">
        <v>154</v>
      </c>
      <c r="F566" s="10" t="s">
        <v>140</v>
      </c>
      <c r="G566" s="81">
        <v>4876.2000000000007</v>
      </c>
      <c r="H566" s="10" t="s">
        <v>30</v>
      </c>
      <c r="I566" s="39">
        <v>4145.76</v>
      </c>
      <c r="J566" s="20">
        <v>5.1679000000000004</v>
      </c>
      <c r="K566" s="23">
        <v>802.21</v>
      </c>
      <c r="L566" s="10">
        <v>2</v>
      </c>
      <c r="M566" s="36">
        <v>45602</v>
      </c>
      <c r="N566" s="94"/>
    </row>
    <row r="567" spans="1:14" ht="14.25" customHeight="1" x14ac:dyDescent="0.25">
      <c r="A567" s="9">
        <v>72163200</v>
      </c>
      <c r="B567" s="10" t="s">
        <v>4863</v>
      </c>
      <c r="C567" s="11">
        <v>45408</v>
      </c>
      <c r="D567" s="12" t="s">
        <v>188</v>
      </c>
      <c r="E567" s="10" t="s">
        <v>154</v>
      </c>
      <c r="F567" s="10" t="s">
        <v>140</v>
      </c>
      <c r="G567" s="81">
        <v>9752.4000000000015</v>
      </c>
      <c r="H567" s="10" t="s">
        <v>30</v>
      </c>
      <c r="I567" s="39">
        <v>22446</v>
      </c>
      <c r="J567" s="20">
        <v>5.1679000000000004</v>
      </c>
      <c r="K567" s="23">
        <v>4343.3500000000004</v>
      </c>
      <c r="L567" s="10" t="s">
        <v>4805</v>
      </c>
      <c r="M567" s="36">
        <v>45602</v>
      </c>
      <c r="N567" s="94"/>
    </row>
    <row r="568" spans="1:14" ht="14.25" customHeight="1" x14ac:dyDescent="0.25">
      <c r="A568" s="9">
        <v>73066100</v>
      </c>
      <c r="B568" s="10" t="s">
        <v>4862</v>
      </c>
      <c r="C568" s="11">
        <v>45407</v>
      </c>
      <c r="D568" s="12" t="s">
        <v>153</v>
      </c>
      <c r="E568" s="10" t="s">
        <v>154</v>
      </c>
      <c r="F568" s="10" t="s">
        <v>140</v>
      </c>
      <c r="G568" s="81">
        <v>300</v>
      </c>
      <c r="H568" s="10" t="s">
        <v>30</v>
      </c>
      <c r="I568" s="39">
        <v>1605.6</v>
      </c>
      <c r="J568" s="20">
        <v>5.1592000000000002</v>
      </c>
      <c r="K568" s="23">
        <v>311.20999999999998</v>
      </c>
      <c r="L568" s="10">
        <v>2</v>
      </c>
      <c r="M568" s="36">
        <v>45602</v>
      </c>
      <c r="N568" s="94"/>
    </row>
    <row r="569" spans="1:14" ht="14.25" customHeight="1" x14ac:dyDescent="0.25">
      <c r="A569" s="9">
        <v>72085200</v>
      </c>
      <c r="B569" s="10" t="s">
        <v>4861</v>
      </c>
      <c r="C569" s="11">
        <v>45407</v>
      </c>
      <c r="D569" s="12" t="s">
        <v>697</v>
      </c>
      <c r="E569" s="10" t="s">
        <v>154</v>
      </c>
      <c r="F569" s="10" t="s">
        <v>140</v>
      </c>
      <c r="G569" s="81">
        <v>300</v>
      </c>
      <c r="H569" s="10" t="s">
        <v>30</v>
      </c>
      <c r="I569" s="39">
        <v>2496.12</v>
      </c>
      <c r="J569" s="20">
        <v>5.1592000000000002</v>
      </c>
      <c r="K569" s="23">
        <v>483.82</v>
      </c>
      <c r="L569" s="10">
        <v>1</v>
      </c>
      <c r="M569" s="36">
        <v>45602</v>
      </c>
      <c r="N569" s="94"/>
    </row>
    <row r="570" spans="1:14" ht="14.25" customHeight="1" x14ac:dyDescent="0.25">
      <c r="A570" s="9">
        <v>72085100</v>
      </c>
      <c r="B570" s="10" t="s">
        <v>4860</v>
      </c>
      <c r="C570" s="11">
        <v>45407</v>
      </c>
      <c r="D570" s="12" t="s">
        <v>663</v>
      </c>
      <c r="E570" s="10" t="s">
        <v>154</v>
      </c>
      <c r="F570" s="10" t="s">
        <v>140</v>
      </c>
      <c r="G570" s="13">
        <v>732</v>
      </c>
      <c r="H570" s="10" t="s">
        <v>30</v>
      </c>
      <c r="I570" s="39">
        <v>4860.8500000000004</v>
      </c>
      <c r="J570" s="20">
        <v>5.1592000000000002</v>
      </c>
      <c r="K570" s="23">
        <v>942.17</v>
      </c>
      <c r="L570" s="10">
        <v>1</v>
      </c>
      <c r="M570" s="36">
        <v>45551</v>
      </c>
      <c r="N570" s="94"/>
    </row>
    <row r="571" spans="1:14" ht="14.25" customHeight="1" x14ac:dyDescent="0.25">
      <c r="A571" s="9">
        <v>73079300</v>
      </c>
      <c r="B571" s="10" t="s">
        <v>4859</v>
      </c>
      <c r="C571" s="11">
        <v>45406</v>
      </c>
      <c r="D571" s="12" t="s">
        <v>4849</v>
      </c>
      <c r="E571" s="10" t="s">
        <v>154</v>
      </c>
      <c r="F571" s="10" t="s">
        <v>140</v>
      </c>
      <c r="G571" s="81">
        <v>439.91999999999996</v>
      </c>
      <c r="H571" s="10" t="s">
        <v>30</v>
      </c>
      <c r="I571" s="39">
        <v>122.88</v>
      </c>
      <c r="J571" s="20">
        <v>5.1626000000000003</v>
      </c>
      <c r="K571" s="23">
        <v>23.8</v>
      </c>
      <c r="L571" s="10" t="s">
        <v>82</v>
      </c>
      <c r="M571" s="36">
        <v>45609</v>
      </c>
      <c r="N571" s="94"/>
    </row>
    <row r="572" spans="1:14" ht="14.25" customHeight="1" x14ac:dyDescent="0.25">
      <c r="A572" s="9">
        <v>73071920</v>
      </c>
      <c r="B572" s="10" t="s">
        <v>4858</v>
      </c>
      <c r="C572" s="11">
        <v>45406</v>
      </c>
      <c r="D572" s="12" t="s">
        <v>686</v>
      </c>
      <c r="E572" s="10" t="s">
        <v>154</v>
      </c>
      <c r="F572" s="10" t="s">
        <v>140</v>
      </c>
      <c r="G572" s="81">
        <v>439.91999999999996</v>
      </c>
      <c r="H572" s="10" t="s">
        <v>30</v>
      </c>
      <c r="I572" s="39">
        <v>1497.6</v>
      </c>
      <c r="J572" s="20">
        <v>5.1626000000000003</v>
      </c>
      <c r="K572" s="23">
        <v>290.08999999999997</v>
      </c>
      <c r="L572" s="10">
        <v>1</v>
      </c>
      <c r="M572" s="36">
        <v>45602</v>
      </c>
      <c r="N572" s="94"/>
    </row>
    <row r="573" spans="1:14" ht="14.25" customHeight="1" x14ac:dyDescent="0.25">
      <c r="A573" s="9">
        <v>72163100</v>
      </c>
      <c r="B573" s="10" t="s">
        <v>4857</v>
      </c>
      <c r="C573" s="11">
        <v>45401</v>
      </c>
      <c r="D573" s="12" t="s">
        <v>185</v>
      </c>
      <c r="E573" s="10" t="s">
        <v>154</v>
      </c>
      <c r="F573" s="10" t="s">
        <v>140</v>
      </c>
      <c r="G573" s="81">
        <v>492.5</v>
      </c>
      <c r="H573" s="10" t="s">
        <v>30</v>
      </c>
      <c r="I573" s="39">
        <v>1676.16</v>
      </c>
      <c r="J573" s="20">
        <v>5.2511999999999999</v>
      </c>
      <c r="K573" s="23">
        <v>319.2</v>
      </c>
      <c r="L573" s="10">
        <v>2</v>
      </c>
      <c r="M573" s="36">
        <v>45602</v>
      </c>
      <c r="N573" s="94"/>
    </row>
    <row r="574" spans="1:14" ht="14.25" customHeight="1" x14ac:dyDescent="0.25">
      <c r="A574" s="9">
        <v>72163200</v>
      </c>
      <c r="B574" s="10" t="s">
        <v>4856</v>
      </c>
      <c r="C574" s="11">
        <v>45401</v>
      </c>
      <c r="D574" s="12" t="s">
        <v>188</v>
      </c>
      <c r="E574" s="10" t="s">
        <v>154</v>
      </c>
      <c r="F574" s="10" t="s">
        <v>140</v>
      </c>
      <c r="G574" s="81">
        <v>492.5</v>
      </c>
      <c r="H574" s="10" t="s">
        <v>30</v>
      </c>
      <c r="I574" s="39">
        <v>10632.96</v>
      </c>
      <c r="J574" s="20">
        <v>5.2511999999999999</v>
      </c>
      <c r="K574" s="23">
        <v>2024.86</v>
      </c>
      <c r="L574" s="10">
        <v>1</v>
      </c>
      <c r="M574" s="36">
        <v>45602</v>
      </c>
      <c r="N574" s="94"/>
    </row>
    <row r="575" spans="1:14" ht="14.25" customHeight="1" x14ac:dyDescent="0.25">
      <c r="A575" s="9">
        <v>72149100</v>
      </c>
      <c r="B575" s="10" t="s">
        <v>4855</v>
      </c>
      <c r="C575" s="11">
        <v>45394</v>
      </c>
      <c r="D575" s="12" t="s">
        <v>669</v>
      </c>
      <c r="E575" s="10" t="s">
        <v>154</v>
      </c>
      <c r="F575" s="10" t="s">
        <v>140</v>
      </c>
      <c r="G575" s="81">
        <v>442.66666666666669</v>
      </c>
      <c r="H575" s="10" t="s">
        <v>30</v>
      </c>
      <c r="I575" s="39">
        <v>178.74</v>
      </c>
      <c r="J575" s="20">
        <v>5.0765000000000002</v>
      </c>
      <c r="K575" s="23">
        <v>35.21</v>
      </c>
      <c r="L575" s="10">
        <v>5</v>
      </c>
      <c r="M575" s="36">
        <v>45602</v>
      </c>
      <c r="N575" s="94"/>
    </row>
    <row r="576" spans="1:14" ht="14.25" customHeight="1" x14ac:dyDescent="0.25">
      <c r="A576" s="9">
        <v>72163100</v>
      </c>
      <c r="B576" s="10" t="s">
        <v>4854</v>
      </c>
      <c r="C576" s="11">
        <v>45394</v>
      </c>
      <c r="D576" s="12" t="s">
        <v>185</v>
      </c>
      <c r="E576" s="10" t="s">
        <v>154</v>
      </c>
      <c r="F576" s="10" t="s">
        <v>140</v>
      </c>
      <c r="G576" s="81">
        <v>442.66666666666669</v>
      </c>
      <c r="H576" s="10" t="s">
        <v>30</v>
      </c>
      <c r="I576" s="39">
        <v>9974.16</v>
      </c>
      <c r="J576" s="20">
        <v>5.0765000000000002</v>
      </c>
      <c r="K576" s="23">
        <v>1964.77</v>
      </c>
      <c r="L576" s="10">
        <v>4</v>
      </c>
      <c r="M576" s="36">
        <v>45602</v>
      </c>
      <c r="N576" s="94"/>
    </row>
    <row r="577" spans="1:14" ht="14.25" customHeight="1" x14ac:dyDescent="0.25">
      <c r="A577" s="9">
        <v>72163200</v>
      </c>
      <c r="B577" s="10" t="s">
        <v>4853</v>
      </c>
      <c r="C577" s="11">
        <v>45394</v>
      </c>
      <c r="D577" s="12" t="s">
        <v>188</v>
      </c>
      <c r="E577" s="10" t="s">
        <v>154</v>
      </c>
      <c r="F577" s="10" t="s">
        <v>140</v>
      </c>
      <c r="G577" s="81">
        <v>885.33333333333337</v>
      </c>
      <c r="H577" s="10" t="s">
        <v>30</v>
      </c>
      <c r="I577" s="39">
        <v>8008.8600000000006</v>
      </c>
      <c r="J577" s="20">
        <v>5.0765000000000002</v>
      </c>
      <c r="K577" s="23">
        <v>1577.63</v>
      </c>
      <c r="L577" s="10" t="s">
        <v>219</v>
      </c>
      <c r="M577" s="36">
        <v>45602</v>
      </c>
      <c r="N577" s="94"/>
    </row>
    <row r="578" spans="1:14" ht="14.25" customHeight="1" x14ac:dyDescent="0.25">
      <c r="A578" s="9">
        <v>72164010</v>
      </c>
      <c r="B578" s="10" t="s">
        <v>4852</v>
      </c>
      <c r="C578" s="11">
        <v>45394</v>
      </c>
      <c r="D578" s="12" t="s">
        <v>990</v>
      </c>
      <c r="E578" s="10" t="s">
        <v>154</v>
      </c>
      <c r="F578" s="10" t="s">
        <v>140</v>
      </c>
      <c r="G578" s="81">
        <v>442.66666666666669</v>
      </c>
      <c r="H578" s="10" t="s">
        <v>30</v>
      </c>
      <c r="I578" s="39">
        <v>7233.3</v>
      </c>
      <c r="J578" s="20">
        <v>5.0765000000000002</v>
      </c>
      <c r="K578" s="23">
        <v>1424.86</v>
      </c>
      <c r="L578" s="10">
        <v>2</v>
      </c>
      <c r="M578" s="36">
        <v>45602</v>
      </c>
      <c r="N578" s="94"/>
    </row>
    <row r="579" spans="1:14" ht="14.25" customHeight="1" x14ac:dyDescent="0.25">
      <c r="A579" s="9">
        <v>72162100</v>
      </c>
      <c r="B579" s="10" t="s">
        <v>4851</v>
      </c>
      <c r="C579" s="11">
        <v>45394</v>
      </c>
      <c r="D579" s="12" t="s">
        <v>678</v>
      </c>
      <c r="E579" s="10" t="s">
        <v>154</v>
      </c>
      <c r="F579" s="10" t="s">
        <v>140</v>
      </c>
      <c r="G579" s="81">
        <v>442.66666666666669</v>
      </c>
      <c r="H579" s="10" t="s">
        <v>30</v>
      </c>
      <c r="I579" s="39">
        <v>875.52</v>
      </c>
      <c r="J579" s="20">
        <v>5.0765000000000002</v>
      </c>
      <c r="K579" s="23">
        <v>172.47</v>
      </c>
      <c r="L579" s="10">
        <v>1</v>
      </c>
      <c r="M579" s="36">
        <v>45602</v>
      </c>
      <c r="N579" s="94"/>
    </row>
    <row r="580" spans="1:14" ht="14.25" customHeight="1" x14ac:dyDescent="0.25">
      <c r="A580" s="9">
        <v>72085200</v>
      </c>
      <c r="B580" s="10" t="s">
        <v>4850</v>
      </c>
      <c r="C580" s="11">
        <v>45393</v>
      </c>
      <c r="D580" s="12" t="s">
        <v>157</v>
      </c>
      <c r="E580" s="10" t="s">
        <v>154</v>
      </c>
      <c r="F580" s="10" t="s">
        <v>140</v>
      </c>
      <c r="G580" s="81">
        <v>846</v>
      </c>
      <c r="H580" s="10" t="s">
        <v>30</v>
      </c>
      <c r="I580" s="39">
        <v>3597.93</v>
      </c>
      <c r="J580" s="20">
        <v>5.0654000000000003</v>
      </c>
      <c r="K580" s="23">
        <v>710.3</v>
      </c>
      <c r="L580" s="10">
        <v>4</v>
      </c>
      <c r="M580" s="36">
        <v>45602</v>
      </c>
      <c r="N580" s="94"/>
    </row>
    <row r="581" spans="1:14" ht="14.25" customHeight="1" x14ac:dyDescent="0.25">
      <c r="A581" s="9">
        <v>73079300</v>
      </c>
      <c r="B581" s="10" t="s">
        <v>4848</v>
      </c>
      <c r="C581" s="11">
        <v>45393</v>
      </c>
      <c r="D581" s="12" t="s">
        <v>4849</v>
      </c>
      <c r="E581" s="10" t="s">
        <v>154</v>
      </c>
      <c r="F581" s="10" t="s">
        <v>140</v>
      </c>
      <c r="G581" s="81">
        <v>846</v>
      </c>
      <c r="H581" s="10" t="s">
        <v>30</v>
      </c>
      <c r="I581" s="39">
        <v>1166</v>
      </c>
      <c r="J581" s="20">
        <v>5.0654000000000003</v>
      </c>
      <c r="K581" s="23">
        <v>230.19</v>
      </c>
      <c r="L581" s="10">
        <v>3</v>
      </c>
      <c r="M581" s="36">
        <v>45609</v>
      </c>
      <c r="N581" s="94"/>
    </row>
    <row r="582" spans="1:14" ht="14.25" customHeight="1" x14ac:dyDescent="0.25">
      <c r="A582" s="9">
        <v>73071920</v>
      </c>
      <c r="B582" s="10" t="s">
        <v>4847</v>
      </c>
      <c r="C582" s="11">
        <v>45393</v>
      </c>
      <c r="D582" s="12" t="s">
        <v>686</v>
      </c>
      <c r="E582" s="10" t="s">
        <v>154</v>
      </c>
      <c r="F582" s="10" t="s">
        <v>140</v>
      </c>
      <c r="G582" s="81">
        <v>1692</v>
      </c>
      <c r="H582" s="10" t="s">
        <v>30</v>
      </c>
      <c r="I582" s="39">
        <v>988.8</v>
      </c>
      <c r="J582" s="20">
        <v>5.0654000000000003</v>
      </c>
      <c r="K582" s="23">
        <v>195.21</v>
      </c>
      <c r="L582" s="10" t="s">
        <v>24</v>
      </c>
      <c r="M582" s="36">
        <v>45602</v>
      </c>
      <c r="N582" s="94"/>
    </row>
    <row r="583" spans="1:14" ht="14.25" customHeight="1" x14ac:dyDescent="0.25">
      <c r="A583" s="9">
        <v>72164010</v>
      </c>
      <c r="B583" s="10" t="s">
        <v>4846</v>
      </c>
      <c r="C583" s="11">
        <v>45391</v>
      </c>
      <c r="D583" s="12" t="s">
        <v>990</v>
      </c>
      <c r="E583" s="10" t="s">
        <v>154</v>
      </c>
      <c r="F583" s="10" t="s">
        <v>140</v>
      </c>
      <c r="G583" s="13">
        <v>2286</v>
      </c>
      <c r="H583" s="10" t="s">
        <v>30</v>
      </c>
      <c r="I583" s="39">
        <v>16074</v>
      </c>
      <c r="J583" s="20">
        <v>5.0420999999999996</v>
      </c>
      <c r="K583" s="23">
        <v>3187.96</v>
      </c>
      <c r="L583" s="10">
        <v>1</v>
      </c>
      <c r="M583" s="36">
        <v>45551</v>
      </c>
      <c r="N583" s="94"/>
    </row>
    <row r="584" spans="1:14" ht="14.25" customHeight="1" x14ac:dyDescent="0.25">
      <c r="A584" s="9">
        <v>72193400</v>
      </c>
      <c r="B584" s="10" t="s">
        <v>4845</v>
      </c>
      <c r="C584" s="11">
        <v>45378</v>
      </c>
      <c r="D584" s="12" t="s">
        <v>163</v>
      </c>
      <c r="E584" s="10" t="s">
        <v>154</v>
      </c>
      <c r="F584" s="10" t="s">
        <v>140</v>
      </c>
      <c r="G584" s="13">
        <v>5610</v>
      </c>
      <c r="H584" s="10" t="s">
        <v>30</v>
      </c>
      <c r="I584" s="39">
        <v>237793.88</v>
      </c>
      <c r="J584" s="20">
        <v>4.9870000000000001</v>
      </c>
      <c r="K584" s="23">
        <v>47682.75</v>
      </c>
      <c r="L584" s="10">
        <v>1</v>
      </c>
      <c r="M584" s="36">
        <v>45551</v>
      </c>
      <c r="N584" s="94"/>
    </row>
    <row r="585" spans="1:14" ht="14.25" customHeight="1" x14ac:dyDescent="0.25">
      <c r="A585" s="9">
        <v>72163300</v>
      </c>
      <c r="B585" s="10" t="s">
        <v>4844</v>
      </c>
      <c r="C585" s="11">
        <v>45376</v>
      </c>
      <c r="D585" s="12" t="s">
        <v>188</v>
      </c>
      <c r="E585" s="10" t="s">
        <v>154</v>
      </c>
      <c r="F585" s="10" t="s">
        <v>140</v>
      </c>
      <c r="G585" s="81">
        <v>973.4</v>
      </c>
      <c r="H585" s="10" t="s">
        <v>30</v>
      </c>
      <c r="I585" s="39">
        <v>9507</v>
      </c>
      <c r="J585" s="20">
        <v>4.9897</v>
      </c>
      <c r="K585" s="23">
        <v>1905.32</v>
      </c>
      <c r="L585" s="10" t="s">
        <v>545</v>
      </c>
      <c r="M585" s="36">
        <v>45602</v>
      </c>
      <c r="N585" s="94"/>
    </row>
    <row r="586" spans="1:14" ht="14.25" customHeight="1" x14ac:dyDescent="0.25">
      <c r="A586" s="9">
        <v>72163200</v>
      </c>
      <c r="B586" s="10" t="s">
        <v>4842</v>
      </c>
      <c r="C586" s="11">
        <v>45376</v>
      </c>
      <c r="D586" s="12" t="s">
        <v>188</v>
      </c>
      <c r="E586" s="10" t="s">
        <v>154</v>
      </c>
      <c r="F586" s="10" t="s">
        <v>140</v>
      </c>
      <c r="G586" s="81">
        <v>973.4</v>
      </c>
      <c r="H586" s="10" t="s">
        <v>30</v>
      </c>
      <c r="I586" s="39">
        <v>27280.5</v>
      </c>
      <c r="J586" s="20">
        <v>4.9897</v>
      </c>
      <c r="K586" s="23">
        <v>5467.36</v>
      </c>
      <c r="L586" s="10" t="s">
        <v>4843</v>
      </c>
      <c r="M586" s="36">
        <v>45602</v>
      </c>
      <c r="N586" s="94"/>
    </row>
    <row r="587" spans="1:14" ht="14.25" customHeight="1" x14ac:dyDescent="0.25">
      <c r="A587" s="9">
        <v>72163100</v>
      </c>
      <c r="B587" s="10" t="s">
        <v>4841</v>
      </c>
      <c r="C587" s="11">
        <v>45376</v>
      </c>
      <c r="D587" s="12" t="s">
        <v>185</v>
      </c>
      <c r="E587" s="10" t="s">
        <v>154</v>
      </c>
      <c r="F587" s="10" t="s">
        <v>140</v>
      </c>
      <c r="G587" s="81">
        <v>973.4</v>
      </c>
      <c r="H587" s="10" t="s">
        <v>30</v>
      </c>
      <c r="I587" s="39">
        <v>2755.92</v>
      </c>
      <c r="J587" s="20">
        <v>4.9897</v>
      </c>
      <c r="K587" s="23">
        <v>552.32000000000005</v>
      </c>
      <c r="L587" s="10" t="s">
        <v>532</v>
      </c>
      <c r="M587" s="36">
        <v>45602</v>
      </c>
      <c r="N587" s="94"/>
    </row>
    <row r="588" spans="1:14" ht="14.25" customHeight="1" x14ac:dyDescent="0.25">
      <c r="A588" s="9">
        <v>72162100</v>
      </c>
      <c r="B588" s="10" t="s">
        <v>4839</v>
      </c>
      <c r="C588" s="11">
        <v>45376</v>
      </c>
      <c r="D588" s="12" t="s">
        <v>990</v>
      </c>
      <c r="E588" s="10" t="s">
        <v>154</v>
      </c>
      <c r="F588" s="10" t="s">
        <v>140</v>
      </c>
      <c r="G588" s="81">
        <v>1946.8</v>
      </c>
      <c r="H588" s="10" t="s">
        <v>30</v>
      </c>
      <c r="I588" s="39">
        <v>7497.42</v>
      </c>
      <c r="J588" s="20">
        <v>4.9897</v>
      </c>
      <c r="K588" s="23">
        <v>1502.58</v>
      </c>
      <c r="L588" s="10" t="s">
        <v>4840</v>
      </c>
      <c r="M588" s="36">
        <v>45602</v>
      </c>
      <c r="N588" s="94"/>
    </row>
    <row r="589" spans="1:14" ht="14.25" customHeight="1" x14ac:dyDescent="0.25">
      <c r="A589" s="9">
        <v>72085200</v>
      </c>
      <c r="B589" s="10" t="s">
        <v>4838</v>
      </c>
      <c r="C589" s="11">
        <v>45373</v>
      </c>
      <c r="D589" s="12" t="s">
        <v>3410</v>
      </c>
      <c r="E589" s="10" t="s">
        <v>154</v>
      </c>
      <c r="F589" s="10" t="s">
        <v>140</v>
      </c>
      <c r="G589" s="13">
        <v>1470</v>
      </c>
      <c r="H589" s="10" t="s">
        <v>30</v>
      </c>
      <c r="I589" s="39">
        <v>9662.4</v>
      </c>
      <c r="J589" s="20">
        <v>4.9806999999999997</v>
      </c>
      <c r="K589" s="23">
        <v>1939.97</v>
      </c>
      <c r="L589" s="10" t="s">
        <v>24</v>
      </c>
      <c r="M589" s="36">
        <v>45551</v>
      </c>
      <c r="N589" s="94"/>
    </row>
    <row r="590" spans="1:14" ht="14.25" customHeight="1" x14ac:dyDescent="0.25">
      <c r="A590" s="9">
        <v>72085100</v>
      </c>
      <c r="B590" s="10" t="s">
        <v>4837</v>
      </c>
      <c r="C590" s="11">
        <v>45371</v>
      </c>
      <c r="D590" s="12" t="s">
        <v>4827</v>
      </c>
      <c r="E590" s="10" t="s">
        <v>154</v>
      </c>
      <c r="F590" s="10" t="s">
        <v>140</v>
      </c>
      <c r="G590" s="13">
        <v>2650</v>
      </c>
      <c r="H590" s="10" t="s">
        <v>30</v>
      </c>
      <c r="I590" s="39">
        <v>45061.919999999998</v>
      </c>
      <c r="J590" s="20">
        <v>5.0351999999999997</v>
      </c>
      <c r="K590" s="23">
        <v>8949.3799999999992</v>
      </c>
      <c r="L590" s="10">
        <v>1</v>
      </c>
      <c r="M590" s="36">
        <v>45551</v>
      </c>
      <c r="N590" s="94"/>
    </row>
    <row r="591" spans="1:14" ht="14.25" customHeight="1" x14ac:dyDescent="0.25">
      <c r="A591" s="9">
        <v>72085200</v>
      </c>
      <c r="B591" s="10" t="s">
        <v>4836</v>
      </c>
      <c r="C591" s="11">
        <v>45371</v>
      </c>
      <c r="D591" s="12" t="s">
        <v>697</v>
      </c>
      <c r="E591" s="10" t="s">
        <v>154</v>
      </c>
      <c r="F591" s="10" t="s">
        <v>140</v>
      </c>
      <c r="G591" s="13">
        <v>3600</v>
      </c>
      <c r="H591" s="10" t="s">
        <v>30</v>
      </c>
      <c r="I591" s="39">
        <v>23760</v>
      </c>
      <c r="J591" s="20">
        <v>5.0351999999999997</v>
      </c>
      <c r="K591" s="23">
        <v>4718.78</v>
      </c>
      <c r="L591" s="10">
        <v>1</v>
      </c>
      <c r="M591" s="36">
        <v>45551</v>
      </c>
      <c r="N591" s="94"/>
    </row>
    <row r="592" spans="1:14" ht="14.25" customHeight="1" x14ac:dyDescent="0.25">
      <c r="A592" s="9">
        <v>72193400</v>
      </c>
      <c r="B592" s="10" t="s">
        <v>4835</v>
      </c>
      <c r="C592" s="11">
        <v>45366</v>
      </c>
      <c r="D592" s="12" t="s">
        <v>163</v>
      </c>
      <c r="E592" s="10" t="s">
        <v>154</v>
      </c>
      <c r="F592" s="10" t="s">
        <v>140</v>
      </c>
      <c r="G592" s="81">
        <v>32.239770459081839</v>
      </c>
      <c r="H592" s="10" t="s">
        <v>30</v>
      </c>
      <c r="I592" s="39">
        <v>292897.63</v>
      </c>
      <c r="J592" s="20">
        <v>4.9767999999999999</v>
      </c>
      <c r="K592" s="23">
        <v>58852.6</v>
      </c>
      <c r="L592" s="10">
        <v>1</v>
      </c>
      <c r="M592" s="36">
        <v>45602</v>
      </c>
      <c r="N592" s="94"/>
    </row>
    <row r="593" spans="1:14" ht="14.25" customHeight="1" x14ac:dyDescent="0.25">
      <c r="A593" s="9">
        <v>72085100</v>
      </c>
      <c r="B593" s="10" t="s">
        <v>4834</v>
      </c>
      <c r="C593" s="11">
        <v>45365</v>
      </c>
      <c r="D593" s="12" t="s">
        <v>3410</v>
      </c>
      <c r="E593" s="10" t="s">
        <v>154</v>
      </c>
      <c r="F593" s="10" t="s">
        <v>140</v>
      </c>
      <c r="G593" s="13">
        <v>27510</v>
      </c>
      <c r="H593" s="10" t="s">
        <v>30</v>
      </c>
      <c r="I593" s="39">
        <v>436572.12</v>
      </c>
      <c r="J593" s="20">
        <v>4.9802999999999997</v>
      </c>
      <c r="K593" s="23">
        <v>87659.8</v>
      </c>
      <c r="L593" s="10">
        <v>1</v>
      </c>
      <c r="M593" s="36">
        <v>45551</v>
      </c>
      <c r="N593" s="94"/>
    </row>
    <row r="594" spans="1:14" ht="14.25" customHeight="1" x14ac:dyDescent="0.25">
      <c r="A594" s="9">
        <v>72163200</v>
      </c>
      <c r="B594" s="10" t="s">
        <v>4833</v>
      </c>
      <c r="C594" s="11">
        <v>45365</v>
      </c>
      <c r="D594" s="12" t="s">
        <v>188</v>
      </c>
      <c r="E594" s="10" t="s">
        <v>154</v>
      </c>
      <c r="F594" s="10" t="s">
        <v>140</v>
      </c>
      <c r="G594" s="13">
        <v>2568</v>
      </c>
      <c r="H594" s="10" t="s">
        <v>30</v>
      </c>
      <c r="I594" s="39">
        <v>29275.200000000001</v>
      </c>
      <c r="J594" s="20">
        <v>4.9802999999999997</v>
      </c>
      <c r="K594" s="23">
        <v>5878.2</v>
      </c>
      <c r="L594" s="10">
        <v>1</v>
      </c>
      <c r="M594" s="36">
        <v>45551</v>
      </c>
      <c r="N594" s="94"/>
    </row>
    <row r="595" spans="1:14" ht="14.25" customHeight="1" x14ac:dyDescent="0.25">
      <c r="A595" s="9">
        <v>72085100</v>
      </c>
      <c r="B595" s="10" t="s">
        <v>4832</v>
      </c>
      <c r="C595" s="11">
        <v>45364</v>
      </c>
      <c r="D595" s="12" t="s">
        <v>4827</v>
      </c>
      <c r="E595" s="10" t="s">
        <v>154</v>
      </c>
      <c r="F595" s="10" t="s">
        <v>140</v>
      </c>
      <c r="G595" s="13">
        <v>7700</v>
      </c>
      <c r="H595" s="10" t="s">
        <v>30</v>
      </c>
      <c r="I595" s="39">
        <v>101659.5</v>
      </c>
      <c r="J595" s="20">
        <v>4.9813000000000001</v>
      </c>
      <c r="K595" s="23">
        <v>20408.23</v>
      </c>
      <c r="L595" s="10" t="s">
        <v>24</v>
      </c>
      <c r="M595" s="36">
        <v>45551</v>
      </c>
      <c r="N595" s="94"/>
    </row>
    <row r="596" spans="1:14" ht="14.25" customHeight="1" x14ac:dyDescent="0.25">
      <c r="A596" s="9">
        <v>72162100</v>
      </c>
      <c r="B596" s="10" t="s">
        <v>4831</v>
      </c>
      <c r="C596" s="11">
        <v>45362</v>
      </c>
      <c r="D596" s="12" t="s">
        <v>990</v>
      </c>
      <c r="E596" s="10" t="s">
        <v>154</v>
      </c>
      <c r="F596" s="10" t="s">
        <v>140</v>
      </c>
      <c r="G596" s="13">
        <v>7866</v>
      </c>
      <c r="H596" s="10" t="s">
        <v>30</v>
      </c>
      <c r="I596" s="39">
        <v>8652.6</v>
      </c>
      <c r="J596" s="20">
        <v>4.9751000000000003</v>
      </c>
      <c r="K596" s="23">
        <v>1739.18</v>
      </c>
      <c r="L596" s="10">
        <v>1</v>
      </c>
      <c r="M596" s="36">
        <v>45551</v>
      </c>
      <c r="N596" s="94"/>
    </row>
    <row r="597" spans="1:14" ht="14.25" customHeight="1" x14ac:dyDescent="0.25">
      <c r="A597" s="9">
        <v>72254090</v>
      </c>
      <c r="B597" s="10" t="s">
        <v>4829</v>
      </c>
      <c r="C597" s="11">
        <v>45359</v>
      </c>
      <c r="D597" s="12" t="s">
        <v>4830</v>
      </c>
      <c r="E597" s="10" t="s">
        <v>154</v>
      </c>
      <c r="F597" s="10" t="s">
        <v>140</v>
      </c>
      <c r="G597" s="81">
        <v>6000</v>
      </c>
      <c r="H597" s="10" t="s">
        <v>30</v>
      </c>
      <c r="I597" s="39">
        <v>13419.05</v>
      </c>
      <c r="J597" s="20">
        <v>4.9363999999999999</v>
      </c>
      <c r="K597" s="23">
        <v>2718.39</v>
      </c>
      <c r="L597" s="10" t="s">
        <v>81</v>
      </c>
      <c r="M597" s="36">
        <v>45602</v>
      </c>
      <c r="N597" s="94"/>
    </row>
    <row r="598" spans="1:14" ht="14.25" customHeight="1" x14ac:dyDescent="0.25">
      <c r="A598" s="9">
        <v>72085100</v>
      </c>
      <c r="B598" s="10" t="s">
        <v>4826</v>
      </c>
      <c r="C598" s="11">
        <v>45359</v>
      </c>
      <c r="D598" s="12" t="s">
        <v>4827</v>
      </c>
      <c r="E598" s="10" t="s">
        <v>154</v>
      </c>
      <c r="F598" s="10" t="s">
        <v>140</v>
      </c>
      <c r="G598" s="81">
        <v>9000</v>
      </c>
      <c r="H598" s="10" t="s">
        <v>30</v>
      </c>
      <c r="I598" s="39">
        <v>146212.98000000001</v>
      </c>
      <c r="J598" s="20">
        <v>4.9363999999999999</v>
      </c>
      <c r="K598" s="23">
        <v>29619.35</v>
      </c>
      <c r="L598" s="10" t="s">
        <v>4828</v>
      </c>
      <c r="M598" s="36">
        <v>45602</v>
      </c>
      <c r="N598" s="94"/>
    </row>
    <row r="599" spans="1:14" ht="14.25" customHeight="1" x14ac:dyDescent="0.25">
      <c r="A599" s="9">
        <v>72104910</v>
      </c>
      <c r="B599" s="10" t="s">
        <v>4824</v>
      </c>
      <c r="C599" s="11">
        <v>45350</v>
      </c>
      <c r="D599" s="12" t="s">
        <v>1034</v>
      </c>
      <c r="E599" s="10" t="s">
        <v>154</v>
      </c>
      <c r="F599" s="10" t="s">
        <v>140</v>
      </c>
      <c r="G599" s="81">
        <v>4150</v>
      </c>
      <c r="H599" s="10" t="s">
        <v>30</v>
      </c>
      <c r="I599" s="39">
        <v>55527.650000000009</v>
      </c>
      <c r="J599" s="20">
        <v>4.9574999999999996</v>
      </c>
      <c r="K599" s="23">
        <v>11200.74</v>
      </c>
      <c r="L599" s="10" t="s">
        <v>4825</v>
      </c>
      <c r="M599" s="36">
        <v>45602</v>
      </c>
      <c r="N599" s="94"/>
    </row>
    <row r="600" spans="1:14" ht="14.25" customHeight="1" x14ac:dyDescent="0.25">
      <c r="A600" s="9">
        <v>72083700</v>
      </c>
      <c r="B600" s="10" t="s">
        <v>4823</v>
      </c>
      <c r="C600" s="11">
        <v>45350</v>
      </c>
      <c r="D600" s="12" t="s">
        <v>3663</v>
      </c>
      <c r="E600" s="10" t="s">
        <v>154</v>
      </c>
      <c r="F600" s="10" t="s">
        <v>140</v>
      </c>
      <c r="G600" s="81">
        <v>2075</v>
      </c>
      <c r="H600" s="10" t="s">
        <v>30</v>
      </c>
      <c r="I600" s="39">
        <v>12208.42</v>
      </c>
      <c r="J600" s="20">
        <v>4.9574999999999996</v>
      </c>
      <c r="K600" s="23">
        <v>2462.62</v>
      </c>
      <c r="L600" s="10">
        <v>1</v>
      </c>
      <c r="M600" s="36">
        <v>45602</v>
      </c>
      <c r="N600" s="94"/>
    </row>
    <row r="601" spans="1:14" ht="14.25" customHeight="1" x14ac:dyDescent="0.25">
      <c r="A601" s="9">
        <v>72163200</v>
      </c>
      <c r="B601" s="10" t="s">
        <v>4822</v>
      </c>
      <c r="C601" s="11">
        <v>45338</v>
      </c>
      <c r="D601" s="12" t="s">
        <v>188</v>
      </c>
      <c r="E601" s="10" t="s">
        <v>154</v>
      </c>
      <c r="F601" s="10" t="s">
        <v>140</v>
      </c>
      <c r="G601" s="13">
        <v>2340</v>
      </c>
      <c r="H601" s="10" t="s">
        <v>30</v>
      </c>
      <c r="I601" s="39">
        <v>24660</v>
      </c>
      <c r="J601" s="20">
        <v>4.9710000000000001</v>
      </c>
      <c r="K601" s="23">
        <v>4960.7700000000004</v>
      </c>
      <c r="L601" s="10">
        <v>1</v>
      </c>
      <c r="M601" s="36">
        <v>45551</v>
      </c>
      <c r="N601" s="94"/>
    </row>
    <row r="602" spans="1:14" ht="14.25" customHeight="1" x14ac:dyDescent="0.25">
      <c r="A602" s="9">
        <v>72164010</v>
      </c>
      <c r="B602" s="10" t="s">
        <v>4821</v>
      </c>
      <c r="C602" s="11">
        <v>45337</v>
      </c>
      <c r="D602" s="12" t="s">
        <v>990</v>
      </c>
      <c r="E602" s="10" t="s">
        <v>154</v>
      </c>
      <c r="F602" s="10" t="s">
        <v>140</v>
      </c>
      <c r="G602" s="81">
        <v>665.21428571428567</v>
      </c>
      <c r="H602" s="10" t="s">
        <v>30</v>
      </c>
      <c r="I602" s="39">
        <v>718.2</v>
      </c>
      <c r="J602" s="20">
        <v>4.9722999999999997</v>
      </c>
      <c r="K602" s="23">
        <v>144.44</v>
      </c>
      <c r="L602" s="10">
        <v>4</v>
      </c>
      <c r="M602" s="36">
        <v>45602</v>
      </c>
      <c r="N602" s="94"/>
    </row>
    <row r="603" spans="1:14" ht="14.25" customHeight="1" x14ac:dyDescent="0.25">
      <c r="A603" s="9">
        <v>72163300</v>
      </c>
      <c r="B603" s="10" t="s">
        <v>4820</v>
      </c>
      <c r="C603" s="11">
        <v>45337</v>
      </c>
      <c r="D603" s="12" t="s">
        <v>188</v>
      </c>
      <c r="E603" s="10" t="s">
        <v>154</v>
      </c>
      <c r="F603" s="10" t="s">
        <v>140</v>
      </c>
      <c r="G603" s="81">
        <v>1995.6428571428569</v>
      </c>
      <c r="H603" s="10" t="s">
        <v>30</v>
      </c>
      <c r="I603" s="39">
        <v>59915.64</v>
      </c>
      <c r="J603" s="20">
        <v>4.9722999999999997</v>
      </c>
      <c r="K603" s="23">
        <v>12049.88</v>
      </c>
      <c r="L603" s="10" t="s">
        <v>3346</v>
      </c>
      <c r="M603" s="36">
        <v>45602</v>
      </c>
      <c r="N603" s="94"/>
    </row>
    <row r="604" spans="1:14" ht="14.25" customHeight="1" x14ac:dyDescent="0.25">
      <c r="A604" s="9">
        <v>72163200</v>
      </c>
      <c r="B604" s="10" t="s">
        <v>4818</v>
      </c>
      <c r="C604" s="11">
        <v>45337</v>
      </c>
      <c r="D604" s="12" t="s">
        <v>191</v>
      </c>
      <c r="E604" s="10" t="s">
        <v>154</v>
      </c>
      <c r="F604" s="10" t="s">
        <v>140</v>
      </c>
      <c r="G604" s="81">
        <v>1995.6428571428569</v>
      </c>
      <c r="H604" s="10" t="s">
        <v>30</v>
      </c>
      <c r="I604" s="39">
        <v>27211.8</v>
      </c>
      <c r="J604" s="20">
        <v>4.9722999999999997</v>
      </c>
      <c r="K604" s="23">
        <v>5472.68</v>
      </c>
      <c r="L604" s="10" t="s">
        <v>4819</v>
      </c>
      <c r="M604" s="36">
        <v>45602</v>
      </c>
      <c r="N604" s="94"/>
    </row>
    <row r="605" spans="1:14" ht="14.25" customHeight="1" x14ac:dyDescent="0.25">
      <c r="A605" s="9">
        <v>72163100</v>
      </c>
      <c r="B605" s="10" t="s">
        <v>4816</v>
      </c>
      <c r="C605" s="11">
        <v>45337</v>
      </c>
      <c r="D605" s="12" t="s">
        <v>185</v>
      </c>
      <c r="E605" s="10" t="s">
        <v>154</v>
      </c>
      <c r="F605" s="10" t="s">
        <v>140</v>
      </c>
      <c r="G605" s="81">
        <v>2660.8571428571427</v>
      </c>
      <c r="H605" s="10" t="s">
        <v>30</v>
      </c>
      <c r="I605" s="39">
        <v>12815.16</v>
      </c>
      <c r="J605" s="20">
        <v>4.9722999999999997</v>
      </c>
      <c r="K605" s="23">
        <v>2577.31</v>
      </c>
      <c r="L605" s="10" t="s">
        <v>4817</v>
      </c>
      <c r="M605" s="36">
        <v>45602</v>
      </c>
      <c r="N605" s="94"/>
    </row>
    <row r="606" spans="1:14" ht="14.25" customHeight="1" x14ac:dyDescent="0.25">
      <c r="A606" s="9">
        <v>72162100</v>
      </c>
      <c r="B606" s="10" t="s">
        <v>4814</v>
      </c>
      <c r="C606" s="11">
        <v>45337</v>
      </c>
      <c r="D606" s="12" t="s">
        <v>990</v>
      </c>
      <c r="E606" s="10" t="s">
        <v>154</v>
      </c>
      <c r="F606" s="10" t="s">
        <v>140</v>
      </c>
      <c r="G606" s="81">
        <v>1995.6428571428569</v>
      </c>
      <c r="H606" s="10" t="s">
        <v>30</v>
      </c>
      <c r="I606" s="39">
        <v>1772.58</v>
      </c>
      <c r="J606" s="20">
        <v>4.9722999999999997</v>
      </c>
      <c r="K606" s="23">
        <v>356.49</v>
      </c>
      <c r="L606" s="10" t="s">
        <v>4815</v>
      </c>
      <c r="M606" s="36">
        <v>45602</v>
      </c>
      <c r="N606" s="94"/>
    </row>
    <row r="607" spans="1:14" ht="14.25" customHeight="1" x14ac:dyDescent="0.25">
      <c r="A607" s="9">
        <v>72230000</v>
      </c>
      <c r="B607" s="10" t="s">
        <v>4812</v>
      </c>
      <c r="C607" s="11">
        <v>45373</v>
      </c>
      <c r="D607" s="12" t="s">
        <v>715</v>
      </c>
      <c r="E607" s="10" t="s">
        <v>717</v>
      </c>
      <c r="F607" s="10" t="s">
        <v>716</v>
      </c>
      <c r="G607" s="13">
        <v>56.22</v>
      </c>
      <c r="H607" s="10" t="s">
        <v>30</v>
      </c>
      <c r="I607" s="39">
        <v>8714.1</v>
      </c>
      <c r="J607" s="20">
        <v>4.9806999999999997</v>
      </c>
      <c r="K607" s="23">
        <v>1749.57</v>
      </c>
      <c r="L607" s="10">
        <v>1</v>
      </c>
      <c r="M607" s="36">
        <v>45551</v>
      </c>
      <c r="N607" s="94"/>
    </row>
    <row r="608" spans="1:14" ht="14.25" customHeight="1" x14ac:dyDescent="0.25">
      <c r="A608" s="9">
        <v>83015000</v>
      </c>
      <c r="B608" s="10" t="s">
        <v>4811</v>
      </c>
      <c r="C608" s="11">
        <v>45369</v>
      </c>
      <c r="D608" s="12" t="s">
        <v>4810</v>
      </c>
      <c r="E608" s="10" t="s">
        <v>967</v>
      </c>
      <c r="F608" s="10" t="s">
        <v>966</v>
      </c>
      <c r="G608" s="13">
        <v>19</v>
      </c>
      <c r="H608" s="10" t="s">
        <v>30</v>
      </c>
      <c r="I608" s="39">
        <v>6686.6</v>
      </c>
      <c r="J608" s="20">
        <v>4.9936999999999996</v>
      </c>
      <c r="K608" s="23">
        <v>1339.01</v>
      </c>
      <c r="L608" s="10" t="s">
        <v>24</v>
      </c>
      <c r="M608" s="36">
        <v>45551</v>
      </c>
      <c r="N608" s="94"/>
    </row>
    <row r="609" spans="1:14" ht="14.25" customHeight="1" x14ac:dyDescent="0.25">
      <c r="A609" s="9">
        <v>83015000</v>
      </c>
      <c r="B609" s="10" t="s">
        <v>4809</v>
      </c>
      <c r="C609" s="11">
        <v>45363</v>
      </c>
      <c r="D609" s="12" t="s">
        <v>4810</v>
      </c>
      <c r="E609" s="10" t="s">
        <v>967</v>
      </c>
      <c r="F609" s="10" t="s">
        <v>966</v>
      </c>
      <c r="G609" s="13">
        <v>134</v>
      </c>
      <c r="H609" s="10" t="s">
        <v>30</v>
      </c>
      <c r="I609" s="39">
        <v>58582.6</v>
      </c>
      <c r="J609" s="20">
        <v>4.9776999999999996</v>
      </c>
      <c r="K609" s="23">
        <v>11769.01</v>
      </c>
      <c r="L609" s="10" t="s">
        <v>24</v>
      </c>
      <c r="M609" s="36">
        <v>45551</v>
      </c>
      <c r="N609" s="94"/>
    </row>
    <row r="610" spans="1:14" ht="14.25" customHeight="1" x14ac:dyDescent="0.25">
      <c r="A610" s="9">
        <v>73089010</v>
      </c>
      <c r="B610" s="10" t="s">
        <v>4806</v>
      </c>
      <c r="C610" s="11">
        <v>45503</v>
      </c>
      <c r="D610" s="12" t="s">
        <v>4807</v>
      </c>
      <c r="E610" s="10" t="s">
        <v>4795</v>
      </c>
      <c r="F610" s="10" t="s">
        <v>4794</v>
      </c>
      <c r="G610" s="81">
        <v>18.32</v>
      </c>
      <c r="H610" s="10" t="s">
        <v>30</v>
      </c>
      <c r="I610" s="39">
        <v>6656.1399999999994</v>
      </c>
      <c r="J610" s="20">
        <v>5.6478999999999999</v>
      </c>
      <c r="K610" s="23">
        <v>1178.52</v>
      </c>
      <c r="L610" s="10" t="s">
        <v>4808</v>
      </c>
      <c r="M610" s="36">
        <v>45609</v>
      </c>
      <c r="N610" s="94"/>
    </row>
    <row r="611" spans="1:14" ht="14.25" customHeight="1" x14ac:dyDescent="0.25">
      <c r="A611" s="9">
        <v>73072900</v>
      </c>
      <c r="B611" s="10" t="s">
        <v>4803</v>
      </c>
      <c r="C611" s="11">
        <v>45503</v>
      </c>
      <c r="D611" s="12" t="s">
        <v>4804</v>
      </c>
      <c r="E611" s="10" t="s">
        <v>4795</v>
      </c>
      <c r="F611" s="10" t="s">
        <v>4794</v>
      </c>
      <c r="G611" s="81">
        <v>9.16</v>
      </c>
      <c r="H611" s="10" t="s">
        <v>30</v>
      </c>
      <c r="I611" s="39">
        <v>2184.75</v>
      </c>
      <c r="J611" s="20">
        <v>5.6478999999999999</v>
      </c>
      <c r="K611" s="23">
        <v>386.83</v>
      </c>
      <c r="L611" s="10" t="s">
        <v>4805</v>
      </c>
      <c r="M611" s="36">
        <v>45602</v>
      </c>
      <c r="N611" s="94"/>
    </row>
    <row r="612" spans="1:14" ht="14.25" customHeight="1" x14ac:dyDescent="0.25">
      <c r="A612" s="9">
        <v>73041100</v>
      </c>
      <c r="B612" s="10" t="s">
        <v>4800</v>
      </c>
      <c r="C612" s="11">
        <v>45503</v>
      </c>
      <c r="D612" s="12" t="s">
        <v>4801</v>
      </c>
      <c r="E612" s="10" t="s">
        <v>4795</v>
      </c>
      <c r="F612" s="10" t="s">
        <v>4794</v>
      </c>
      <c r="G612" s="81">
        <v>18.32</v>
      </c>
      <c r="H612" s="10" t="s">
        <v>30</v>
      </c>
      <c r="I612" s="39">
        <v>1524.5</v>
      </c>
      <c r="J612" s="20">
        <v>5.6478999999999999</v>
      </c>
      <c r="K612" s="23">
        <v>269.92</v>
      </c>
      <c r="L612" s="10" t="s">
        <v>4802</v>
      </c>
      <c r="M612" s="36">
        <v>45602</v>
      </c>
      <c r="N612" s="94"/>
    </row>
    <row r="613" spans="1:14" ht="14.25" customHeight="1" x14ac:dyDescent="0.25">
      <c r="A613" s="9">
        <v>73041900</v>
      </c>
      <c r="B613" s="10" t="s">
        <v>4796</v>
      </c>
      <c r="C613" s="11">
        <v>45470</v>
      </c>
      <c r="D613" s="12" t="s">
        <v>4797</v>
      </c>
      <c r="E613" s="10" t="s">
        <v>4799</v>
      </c>
      <c r="F613" s="10" t="s">
        <v>4798</v>
      </c>
      <c r="G613" s="13">
        <v>370</v>
      </c>
      <c r="H613" s="10" t="s">
        <v>30</v>
      </c>
      <c r="I613" s="39">
        <v>6861.6</v>
      </c>
      <c r="J613" s="20">
        <v>5.5096999999999996</v>
      </c>
      <c r="K613" s="23">
        <v>1245.3699999999999</v>
      </c>
      <c r="L613" s="10" t="s">
        <v>24</v>
      </c>
      <c r="M613" s="36">
        <v>45551</v>
      </c>
      <c r="N613" s="94"/>
    </row>
    <row r="614" spans="1:14" ht="14.25" customHeight="1" x14ac:dyDescent="0.25">
      <c r="A614" s="9">
        <v>73089010</v>
      </c>
      <c r="B614" s="10" t="s">
        <v>4792</v>
      </c>
      <c r="C614" s="11">
        <v>45468</v>
      </c>
      <c r="D614" s="12" t="s">
        <v>4793</v>
      </c>
      <c r="E614" s="10" t="s">
        <v>4795</v>
      </c>
      <c r="F614" s="10" t="s">
        <v>4794</v>
      </c>
      <c r="G614" s="13">
        <v>20</v>
      </c>
      <c r="H614" s="10" t="s">
        <v>30</v>
      </c>
      <c r="I614" s="39">
        <v>6120</v>
      </c>
      <c r="J614" s="20">
        <v>5.4</v>
      </c>
      <c r="K614" s="23">
        <v>1133.33</v>
      </c>
      <c r="L614" s="10">
        <v>1</v>
      </c>
      <c r="M614" s="36">
        <v>45551</v>
      </c>
      <c r="N614" s="94"/>
    </row>
    <row r="615" spans="1:14" ht="14.25" customHeight="1" x14ac:dyDescent="0.25">
      <c r="A615" s="9">
        <v>73089090</v>
      </c>
      <c r="B615" s="10" t="s">
        <v>4685</v>
      </c>
      <c r="C615" s="11">
        <v>45468</v>
      </c>
      <c r="D615" s="12" t="s">
        <v>4686</v>
      </c>
      <c r="E615" s="10" t="s">
        <v>3262</v>
      </c>
      <c r="F615" s="10" t="s">
        <v>3261</v>
      </c>
      <c r="G615" s="13">
        <v>12900</v>
      </c>
      <c r="H615" s="10" t="s">
        <v>30</v>
      </c>
      <c r="I615" s="39">
        <v>287957.82</v>
      </c>
      <c r="J615" s="20">
        <v>5.4</v>
      </c>
      <c r="K615" s="23">
        <v>53325.52</v>
      </c>
      <c r="L615" s="10">
        <v>1</v>
      </c>
      <c r="M615" s="36">
        <v>45551</v>
      </c>
      <c r="N615" s="94"/>
    </row>
    <row r="616" spans="1:14" ht="14.25" customHeight="1" x14ac:dyDescent="0.25">
      <c r="A616" s="9">
        <v>73089090</v>
      </c>
      <c r="B616" s="10" t="s">
        <v>4683</v>
      </c>
      <c r="C616" s="11">
        <v>45468</v>
      </c>
      <c r="D616" s="12" t="s">
        <v>3268</v>
      </c>
      <c r="E616" s="10" t="s">
        <v>3262</v>
      </c>
      <c r="F616" s="10" t="s">
        <v>3261</v>
      </c>
      <c r="G616" s="13">
        <v>8700</v>
      </c>
      <c r="H616" s="10" t="s">
        <v>30</v>
      </c>
      <c r="I616" s="39">
        <v>161460.17000000001</v>
      </c>
      <c r="J616" s="20">
        <v>5.4</v>
      </c>
      <c r="K616" s="23">
        <v>29900.03</v>
      </c>
      <c r="L616" s="10" t="s">
        <v>25</v>
      </c>
      <c r="M616" s="36">
        <v>45551</v>
      </c>
      <c r="N616" s="94"/>
    </row>
    <row r="617" spans="1:14" ht="14.25" customHeight="1" x14ac:dyDescent="0.25">
      <c r="A617" s="9">
        <v>73089090</v>
      </c>
      <c r="B617" s="10" t="s">
        <v>4684</v>
      </c>
      <c r="C617" s="11">
        <v>45406</v>
      </c>
      <c r="D617" s="12" t="s">
        <v>3268</v>
      </c>
      <c r="E617" s="10" t="s">
        <v>3262</v>
      </c>
      <c r="F617" s="10" t="s">
        <v>3261</v>
      </c>
      <c r="G617" s="13">
        <v>6600</v>
      </c>
      <c r="H617" s="10" t="s">
        <v>30</v>
      </c>
      <c r="I617" s="39">
        <v>123526.86</v>
      </c>
      <c r="J617" s="20">
        <v>5.1626000000000003</v>
      </c>
      <c r="K617" s="23">
        <v>23927.26</v>
      </c>
      <c r="L617" s="10" t="s">
        <v>25</v>
      </c>
      <c r="M617" s="36">
        <v>45551</v>
      </c>
      <c r="N617" s="94"/>
    </row>
    <row r="618" spans="1:14" ht="14.25" customHeight="1" x14ac:dyDescent="0.25">
      <c r="A618" s="9">
        <v>73089090</v>
      </c>
      <c r="B618" s="10" t="s">
        <v>4682</v>
      </c>
      <c r="C618" s="11">
        <v>45406</v>
      </c>
      <c r="D618" s="12" t="s">
        <v>3268</v>
      </c>
      <c r="E618" s="10" t="s">
        <v>3262</v>
      </c>
      <c r="F618" s="10" t="s">
        <v>3261</v>
      </c>
      <c r="G618" s="13">
        <v>10800</v>
      </c>
      <c r="H618" s="10" t="s">
        <v>30</v>
      </c>
      <c r="I618" s="39">
        <v>201211.84</v>
      </c>
      <c r="J618" s="20">
        <v>5.1626000000000003</v>
      </c>
      <c r="K618" s="23">
        <v>38974.9</v>
      </c>
      <c r="L618" s="10" t="s">
        <v>25</v>
      </c>
      <c r="M618" s="36">
        <v>45551</v>
      </c>
      <c r="N618" s="94"/>
    </row>
    <row r="619" spans="1:14" ht="14.25" customHeight="1" x14ac:dyDescent="0.25">
      <c r="A619" s="9">
        <v>72201210</v>
      </c>
      <c r="B619" s="10" t="s">
        <v>4681</v>
      </c>
      <c r="C619" s="11">
        <v>45474</v>
      </c>
      <c r="D619" s="12" t="s">
        <v>656</v>
      </c>
      <c r="E619" s="10" t="s">
        <v>144</v>
      </c>
      <c r="F619" s="10" t="s">
        <v>141</v>
      </c>
      <c r="G619" s="81">
        <v>322.20499999999998</v>
      </c>
      <c r="H619" s="10" t="s">
        <v>30</v>
      </c>
      <c r="I619" s="39">
        <v>15985</v>
      </c>
      <c r="J619" s="20">
        <v>5.5589000000000004</v>
      </c>
      <c r="K619" s="23">
        <v>2875.57</v>
      </c>
      <c r="L619" s="10">
        <v>2</v>
      </c>
      <c r="M619" s="36">
        <v>45602</v>
      </c>
      <c r="N619" s="94"/>
    </row>
    <row r="620" spans="1:14" ht="14.25" customHeight="1" x14ac:dyDescent="0.25">
      <c r="A620" s="9">
        <v>72202090</v>
      </c>
      <c r="B620" s="10" t="s">
        <v>4680</v>
      </c>
      <c r="C620" s="11">
        <v>45474</v>
      </c>
      <c r="D620" s="12" t="s">
        <v>148</v>
      </c>
      <c r="E620" s="10" t="s">
        <v>144</v>
      </c>
      <c r="F620" s="10" t="s">
        <v>141</v>
      </c>
      <c r="G620" s="81">
        <v>322.20499999999998</v>
      </c>
      <c r="H620" s="10" t="s">
        <v>30</v>
      </c>
      <c r="I620" s="39">
        <v>47984.9</v>
      </c>
      <c r="J620" s="20">
        <v>5.5589000000000004</v>
      </c>
      <c r="K620" s="23">
        <v>8632.09</v>
      </c>
      <c r="L620" s="10">
        <v>1</v>
      </c>
      <c r="M620" s="36">
        <v>45602</v>
      </c>
      <c r="N620" s="94"/>
    </row>
    <row r="621" spans="1:14" ht="14.25" customHeight="1" x14ac:dyDescent="0.25">
      <c r="A621" s="9">
        <v>73042400</v>
      </c>
      <c r="B621" s="10" t="s">
        <v>4678</v>
      </c>
      <c r="C621" s="11">
        <v>45407</v>
      </c>
      <c r="D621" s="12" t="s">
        <v>4679</v>
      </c>
      <c r="E621" s="10" t="s">
        <v>3258</v>
      </c>
      <c r="F621" s="10" t="s">
        <v>3255</v>
      </c>
      <c r="G621" s="81">
        <v>100</v>
      </c>
      <c r="H621" s="10" t="s">
        <v>30</v>
      </c>
      <c r="I621" s="39">
        <v>11200</v>
      </c>
      <c r="J621" s="20">
        <v>5.1592000000000002</v>
      </c>
      <c r="K621" s="23">
        <v>2170.88</v>
      </c>
      <c r="L621" s="10">
        <v>1</v>
      </c>
      <c r="M621" s="36">
        <v>45602</v>
      </c>
      <c r="N621" s="94"/>
    </row>
    <row r="622" spans="1:14" ht="14.25" customHeight="1" x14ac:dyDescent="0.25">
      <c r="A622" s="9">
        <v>73042400</v>
      </c>
      <c r="B622" s="10" t="s">
        <v>4676</v>
      </c>
      <c r="C622" s="11">
        <v>45366</v>
      </c>
      <c r="D622" s="12" t="s">
        <v>4677</v>
      </c>
      <c r="E622" s="10" t="s">
        <v>3258</v>
      </c>
      <c r="F622" s="10" t="s">
        <v>3255</v>
      </c>
      <c r="G622" s="13">
        <v>5</v>
      </c>
      <c r="H622" s="10" t="s">
        <v>30</v>
      </c>
      <c r="I622" s="39">
        <v>1680</v>
      </c>
      <c r="J622" s="20">
        <v>4.9767999999999999</v>
      </c>
      <c r="K622" s="23">
        <v>337.57</v>
      </c>
      <c r="L622" s="10" t="s">
        <v>26</v>
      </c>
      <c r="M622" s="36">
        <v>45551</v>
      </c>
      <c r="N622" s="94"/>
    </row>
    <row r="623" spans="1:14" ht="14.25" customHeight="1" x14ac:dyDescent="0.25">
      <c r="A623" s="9">
        <v>73181900</v>
      </c>
      <c r="B623" s="10" t="s">
        <v>4674</v>
      </c>
      <c r="C623" s="11">
        <v>45449</v>
      </c>
      <c r="D623" s="12" t="s">
        <v>4660</v>
      </c>
      <c r="E623" s="10" t="s">
        <v>3246</v>
      </c>
      <c r="F623" s="10" t="s">
        <v>3244</v>
      </c>
      <c r="G623" s="81">
        <v>50.555555555555557</v>
      </c>
      <c r="H623" s="10" t="s">
        <v>30</v>
      </c>
      <c r="I623" s="39">
        <v>15427.13</v>
      </c>
      <c r="J623" s="20">
        <v>5.2840999999999996</v>
      </c>
      <c r="K623" s="23">
        <v>2919.54</v>
      </c>
      <c r="L623" s="10" t="s">
        <v>4675</v>
      </c>
      <c r="M623" s="36">
        <v>45609</v>
      </c>
      <c r="N623" s="94"/>
    </row>
    <row r="624" spans="1:14" ht="14.25" customHeight="1" x14ac:dyDescent="0.25">
      <c r="A624" s="9">
        <v>73181600</v>
      </c>
      <c r="B624" s="10" t="s">
        <v>4672</v>
      </c>
      <c r="C624" s="11">
        <v>45449</v>
      </c>
      <c r="D624" s="12" t="s">
        <v>4660</v>
      </c>
      <c r="E624" s="10" t="s">
        <v>3246</v>
      </c>
      <c r="F624" s="10" t="s">
        <v>3244</v>
      </c>
      <c r="G624" s="81">
        <v>28.888888888888889</v>
      </c>
      <c r="H624" s="10" t="s">
        <v>30</v>
      </c>
      <c r="I624" s="39">
        <v>17948.29</v>
      </c>
      <c r="J624" s="20">
        <v>5.2840999999999996</v>
      </c>
      <c r="K624" s="23">
        <v>3396.66</v>
      </c>
      <c r="L624" s="10" t="s">
        <v>4673</v>
      </c>
      <c r="M624" s="36">
        <v>45609</v>
      </c>
      <c r="N624" s="94"/>
    </row>
    <row r="625" spans="1:14" ht="14.25" customHeight="1" x14ac:dyDescent="0.25">
      <c r="A625" s="9">
        <v>73181500</v>
      </c>
      <c r="B625" s="10" t="s">
        <v>4671</v>
      </c>
      <c r="C625" s="11">
        <v>45449</v>
      </c>
      <c r="D625" s="12" t="s">
        <v>4657</v>
      </c>
      <c r="E625" s="10" t="s">
        <v>3246</v>
      </c>
      <c r="F625" s="10" t="s">
        <v>3244</v>
      </c>
      <c r="G625" s="81">
        <v>14.444444444444445</v>
      </c>
      <c r="H625" s="10" t="s">
        <v>30</v>
      </c>
      <c r="I625" s="39">
        <v>3176.93</v>
      </c>
      <c r="J625" s="20">
        <v>5.2840999999999996</v>
      </c>
      <c r="K625" s="23">
        <v>601.22</v>
      </c>
      <c r="L625" s="10" t="s">
        <v>26</v>
      </c>
      <c r="M625" s="36">
        <v>45609</v>
      </c>
      <c r="N625" s="94"/>
    </row>
    <row r="626" spans="1:14" ht="14.25" customHeight="1" x14ac:dyDescent="0.25">
      <c r="A626" s="9">
        <v>73181500</v>
      </c>
      <c r="B626" s="10" t="s">
        <v>4670</v>
      </c>
      <c r="C626" s="11">
        <v>45449</v>
      </c>
      <c r="D626" s="12" t="s">
        <v>4657</v>
      </c>
      <c r="E626" s="10" t="s">
        <v>3246</v>
      </c>
      <c r="F626" s="10" t="s">
        <v>3244</v>
      </c>
      <c r="G626" s="13">
        <v>21</v>
      </c>
      <c r="H626" s="10" t="s">
        <v>30</v>
      </c>
      <c r="I626" s="39">
        <v>12577.6</v>
      </c>
      <c r="J626" s="20">
        <v>5.2840999999999996</v>
      </c>
      <c r="K626" s="23">
        <v>2380.27</v>
      </c>
      <c r="L626" s="10" t="s">
        <v>24</v>
      </c>
      <c r="M626" s="36">
        <v>45551</v>
      </c>
      <c r="N626" s="94"/>
    </row>
    <row r="627" spans="1:14" ht="14.25" customHeight="1" x14ac:dyDescent="0.25">
      <c r="A627" s="9">
        <v>73181900</v>
      </c>
      <c r="B627" s="10" t="s">
        <v>4667</v>
      </c>
      <c r="C627" s="11">
        <v>45441</v>
      </c>
      <c r="D627" s="12" t="s">
        <v>4668</v>
      </c>
      <c r="E627" s="10" t="s">
        <v>3246</v>
      </c>
      <c r="F627" s="10" t="s">
        <v>3244</v>
      </c>
      <c r="G627" s="81">
        <v>22.5</v>
      </c>
      <c r="H627" s="10" t="s">
        <v>30</v>
      </c>
      <c r="I627" s="39">
        <v>13110.8</v>
      </c>
      <c r="J627" s="20">
        <v>5.1538000000000004</v>
      </c>
      <c r="K627" s="23">
        <v>2543.91</v>
      </c>
      <c r="L627" s="10" t="s">
        <v>4669</v>
      </c>
      <c r="M627" s="36">
        <v>45609</v>
      </c>
      <c r="N627" s="94"/>
    </row>
    <row r="628" spans="1:14" ht="14.25" customHeight="1" x14ac:dyDescent="0.25">
      <c r="A628" s="9">
        <v>73181600</v>
      </c>
      <c r="B628" s="10" t="s">
        <v>4665</v>
      </c>
      <c r="C628" s="11">
        <v>45441</v>
      </c>
      <c r="D628" s="12" t="s">
        <v>4660</v>
      </c>
      <c r="E628" s="10" t="s">
        <v>3246</v>
      </c>
      <c r="F628" s="10" t="s">
        <v>3244</v>
      </c>
      <c r="G628" s="81">
        <v>22.5</v>
      </c>
      <c r="H628" s="10" t="s">
        <v>30</v>
      </c>
      <c r="I628" s="39">
        <v>19972.8</v>
      </c>
      <c r="J628" s="20">
        <v>5.1538000000000004</v>
      </c>
      <c r="K628" s="23">
        <v>3875.35</v>
      </c>
      <c r="L628" s="10" t="s">
        <v>4666</v>
      </c>
      <c r="M628" s="36">
        <v>45609</v>
      </c>
      <c r="N628" s="94"/>
    </row>
    <row r="629" spans="1:14" ht="14.25" customHeight="1" x14ac:dyDescent="0.25">
      <c r="A629" s="9">
        <v>73181900</v>
      </c>
      <c r="B629" s="10" t="s">
        <v>4662</v>
      </c>
      <c r="C629" s="11">
        <v>45441</v>
      </c>
      <c r="D629" s="12" t="s">
        <v>4663</v>
      </c>
      <c r="E629" s="10" t="s">
        <v>3246</v>
      </c>
      <c r="F629" s="10" t="s">
        <v>3244</v>
      </c>
      <c r="G629" s="81">
        <v>82.764705882352942</v>
      </c>
      <c r="H629" s="10" t="s">
        <v>30</v>
      </c>
      <c r="I629" s="39">
        <v>59923.3</v>
      </c>
      <c r="J629" s="20">
        <v>5.1538000000000004</v>
      </c>
      <c r="K629" s="23">
        <v>11627.01</v>
      </c>
      <c r="L629" s="10" t="s">
        <v>4664</v>
      </c>
      <c r="M629" s="36">
        <v>45609</v>
      </c>
      <c r="N629" s="94"/>
    </row>
    <row r="630" spans="1:14" ht="14.25" customHeight="1" x14ac:dyDescent="0.25">
      <c r="A630" s="9">
        <v>73181600</v>
      </c>
      <c r="B630" s="10" t="s">
        <v>4659</v>
      </c>
      <c r="C630" s="11">
        <v>45441</v>
      </c>
      <c r="D630" s="12" t="s">
        <v>4660</v>
      </c>
      <c r="E630" s="10" t="s">
        <v>3246</v>
      </c>
      <c r="F630" s="10" t="s">
        <v>3244</v>
      </c>
      <c r="G630" s="81">
        <v>59.117647058823536</v>
      </c>
      <c r="H630" s="10" t="s">
        <v>30</v>
      </c>
      <c r="I630" s="39">
        <v>57590.8</v>
      </c>
      <c r="J630" s="20">
        <v>5.1538000000000004</v>
      </c>
      <c r="K630" s="23">
        <v>11174.43</v>
      </c>
      <c r="L630" s="10" t="s">
        <v>4661</v>
      </c>
      <c r="M630" s="36">
        <v>45609</v>
      </c>
      <c r="N630" s="94"/>
    </row>
    <row r="631" spans="1:14" ht="14.25" customHeight="1" x14ac:dyDescent="0.25">
      <c r="A631" s="9">
        <v>73181500</v>
      </c>
      <c r="B631" s="10" t="s">
        <v>4656</v>
      </c>
      <c r="C631" s="11">
        <v>45441</v>
      </c>
      <c r="D631" s="12" t="s">
        <v>4657</v>
      </c>
      <c r="E631" s="10" t="s">
        <v>3246</v>
      </c>
      <c r="F631" s="10" t="s">
        <v>3244</v>
      </c>
      <c r="G631" s="81">
        <v>23.647058823529413</v>
      </c>
      <c r="H631" s="10" t="s">
        <v>30</v>
      </c>
      <c r="I631" s="39">
        <v>17564.400000000001</v>
      </c>
      <c r="J631" s="20">
        <v>5.1538000000000004</v>
      </c>
      <c r="K631" s="23">
        <v>3408.05</v>
      </c>
      <c r="L631" s="10" t="s">
        <v>4658</v>
      </c>
      <c r="M631" s="36">
        <v>45609</v>
      </c>
      <c r="N631" s="94"/>
    </row>
    <row r="632" spans="1:14" ht="14.25" customHeight="1" x14ac:dyDescent="0.25">
      <c r="A632" s="9">
        <v>73182200</v>
      </c>
      <c r="B632" s="10" t="s">
        <v>4654</v>
      </c>
      <c r="C632" s="11">
        <v>45385</v>
      </c>
      <c r="D632" s="12" t="s">
        <v>3248</v>
      </c>
      <c r="E632" s="10" t="s">
        <v>3246</v>
      </c>
      <c r="F632" s="10" t="s">
        <v>3244</v>
      </c>
      <c r="G632" s="81">
        <v>99</v>
      </c>
      <c r="H632" s="10" t="s">
        <v>30</v>
      </c>
      <c r="I632" s="39">
        <v>10700.39</v>
      </c>
      <c r="J632" s="20">
        <v>5.0476000000000001</v>
      </c>
      <c r="K632" s="23">
        <v>2119.9</v>
      </c>
      <c r="L632" s="10" t="s">
        <v>4655</v>
      </c>
      <c r="M632" s="36">
        <v>45609</v>
      </c>
      <c r="N632" s="94"/>
    </row>
    <row r="633" spans="1:14" ht="14.25" customHeight="1" x14ac:dyDescent="0.25">
      <c r="A633" s="9">
        <v>73181900</v>
      </c>
      <c r="B633" s="10" t="s">
        <v>4652</v>
      </c>
      <c r="C633" s="11">
        <v>45385</v>
      </c>
      <c r="D633" s="12" t="s">
        <v>3016</v>
      </c>
      <c r="E633" s="10" t="s">
        <v>3246</v>
      </c>
      <c r="F633" s="10" t="s">
        <v>3244</v>
      </c>
      <c r="G633" s="81">
        <v>66</v>
      </c>
      <c r="H633" s="10" t="s">
        <v>30</v>
      </c>
      <c r="I633" s="39">
        <v>2987.56</v>
      </c>
      <c r="J633" s="20">
        <v>5.0476000000000001</v>
      </c>
      <c r="K633" s="23">
        <v>591.88</v>
      </c>
      <c r="L633" s="10" t="s">
        <v>4653</v>
      </c>
      <c r="M633" s="36">
        <v>45609</v>
      </c>
      <c r="N633" s="94"/>
    </row>
    <row r="634" spans="1:14" ht="14.25" customHeight="1" x14ac:dyDescent="0.25">
      <c r="A634" s="9">
        <v>73181600</v>
      </c>
      <c r="B634" s="10" t="s">
        <v>4649</v>
      </c>
      <c r="C634" s="11">
        <v>45385</v>
      </c>
      <c r="D634" s="12" t="s">
        <v>4650</v>
      </c>
      <c r="E634" s="10" t="s">
        <v>3246</v>
      </c>
      <c r="F634" s="10" t="s">
        <v>3244</v>
      </c>
      <c r="G634" s="81">
        <v>198</v>
      </c>
      <c r="H634" s="10" t="s">
        <v>30</v>
      </c>
      <c r="I634" s="39">
        <v>18886.21</v>
      </c>
      <c r="J634" s="20">
        <v>5.0476000000000001</v>
      </c>
      <c r="K634" s="23">
        <v>3741.62</v>
      </c>
      <c r="L634" s="10" t="s">
        <v>4651</v>
      </c>
      <c r="M634" s="36">
        <v>45609</v>
      </c>
      <c r="N634" s="94"/>
    </row>
    <row r="635" spans="1:14" ht="14.25" customHeight="1" x14ac:dyDescent="0.25">
      <c r="A635" s="9">
        <v>73181500</v>
      </c>
      <c r="B635" s="10" t="s">
        <v>4646</v>
      </c>
      <c r="C635" s="11">
        <v>45385</v>
      </c>
      <c r="D635" s="12" t="s">
        <v>4647</v>
      </c>
      <c r="E635" s="10" t="s">
        <v>3246</v>
      </c>
      <c r="F635" s="10" t="s">
        <v>3244</v>
      </c>
      <c r="G635" s="81">
        <v>264</v>
      </c>
      <c r="H635" s="10" t="s">
        <v>30</v>
      </c>
      <c r="I635" s="39">
        <v>33796.620000000003</v>
      </c>
      <c r="J635" s="20">
        <v>5.0476000000000001</v>
      </c>
      <c r="K635" s="23">
        <v>6695.58</v>
      </c>
      <c r="L635" s="10" t="s">
        <v>4648</v>
      </c>
      <c r="M635" s="36">
        <v>45609</v>
      </c>
      <c r="N635" s="94"/>
    </row>
    <row r="636" spans="1:14" ht="14.25" customHeight="1" x14ac:dyDescent="0.25">
      <c r="A636" s="9">
        <v>73079300</v>
      </c>
      <c r="B636" s="10" t="s">
        <v>4644</v>
      </c>
      <c r="C636" s="11">
        <v>45399</v>
      </c>
      <c r="D636" s="12" t="s">
        <v>4645</v>
      </c>
      <c r="E636" s="10" t="s">
        <v>615</v>
      </c>
      <c r="F636" s="10" t="s">
        <v>614</v>
      </c>
      <c r="G636" s="81">
        <v>11.285714285714286</v>
      </c>
      <c r="H636" s="10" t="s">
        <v>30</v>
      </c>
      <c r="I636" s="39">
        <v>757.06999999999994</v>
      </c>
      <c r="J636" s="20">
        <v>5.2634999999999996</v>
      </c>
      <c r="K636" s="23">
        <v>143.83000000000001</v>
      </c>
      <c r="L636" s="10" t="s">
        <v>545</v>
      </c>
      <c r="M636" s="36">
        <v>45609</v>
      </c>
      <c r="N636" s="94"/>
    </row>
    <row r="637" spans="1:14" ht="14.25" customHeight="1" x14ac:dyDescent="0.25">
      <c r="A637" s="9">
        <v>73079900</v>
      </c>
      <c r="B637" s="10" t="s">
        <v>4641</v>
      </c>
      <c r="C637" s="11">
        <v>45399</v>
      </c>
      <c r="D637" s="12" t="s">
        <v>4642</v>
      </c>
      <c r="E637" s="10" t="s">
        <v>615</v>
      </c>
      <c r="F637" s="10" t="s">
        <v>614</v>
      </c>
      <c r="G637" s="81">
        <v>28.214285714285715</v>
      </c>
      <c r="H637" s="10" t="s">
        <v>30</v>
      </c>
      <c r="I637" s="39">
        <v>657.22</v>
      </c>
      <c r="J637" s="20">
        <v>5.2634999999999996</v>
      </c>
      <c r="K637" s="23">
        <v>124.86</v>
      </c>
      <c r="L637" s="10" t="s">
        <v>4643</v>
      </c>
      <c r="M637" s="36">
        <v>45609</v>
      </c>
      <c r="N637" s="94"/>
    </row>
    <row r="638" spans="1:14" ht="14.25" customHeight="1" x14ac:dyDescent="0.25">
      <c r="A638" s="9">
        <v>73079900</v>
      </c>
      <c r="B638" s="10" t="s">
        <v>4640</v>
      </c>
      <c r="C638" s="11">
        <v>45399</v>
      </c>
      <c r="D638" s="12" t="s">
        <v>4639</v>
      </c>
      <c r="E638" s="10" t="s">
        <v>615</v>
      </c>
      <c r="F638" s="10" t="s">
        <v>614</v>
      </c>
      <c r="G638" s="81">
        <v>12.806666666666667</v>
      </c>
      <c r="H638" s="10" t="s">
        <v>30</v>
      </c>
      <c r="I638" s="39">
        <v>412.75</v>
      </c>
      <c r="J638" s="20">
        <v>5.2634999999999996</v>
      </c>
      <c r="K638" s="23">
        <v>78.42</v>
      </c>
      <c r="L638" s="10" t="s">
        <v>545</v>
      </c>
      <c r="M638" s="36">
        <v>45609</v>
      </c>
      <c r="N638" s="94"/>
    </row>
    <row r="639" spans="1:14" ht="14.25" customHeight="1" x14ac:dyDescent="0.25">
      <c r="A639" s="9">
        <v>73079100</v>
      </c>
      <c r="B639" s="10" t="s">
        <v>4638</v>
      </c>
      <c r="C639" s="11">
        <v>45399</v>
      </c>
      <c r="D639" s="12" t="s">
        <v>3079</v>
      </c>
      <c r="E639" s="10" t="s">
        <v>615</v>
      </c>
      <c r="F639" s="10" t="s">
        <v>614</v>
      </c>
      <c r="G639" s="81">
        <v>6.4033333333333333</v>
      </c>
      <c r="H639" s="10" t="s">
        <v>30</v>
      </c>
      <c r="I639" s="39">
        <v>304.64999999999998</v>
      </c>
      <c r="J639" s="20">
        <v>5.2634999999999996</v>
      </c>
      <c r="K639" s="23">
        <v>57.88</v>
      </c>
      <c r="L639" s="10">
        <v>1</v>
      </c>
      <c r="M639" s="36">
        <v>45609</v>
      </c>
      <c r="N639" s="94"/>
    </row>
    <row r="640" spans="1:14" ht="14.25" customHeight="1" x14ac:dyDescent="0.25">
      <c r="A640" s="9">
        <v>84818095</v>
      </c>
      <c r="B640" s="10" t="s">
        <v>4636</v>
      </c>
      <c r="C640" s="11">
        <v>45412</v>
      </c>
      <c r="D640" s="12" t="s">
        <v>4623</v>
      </c>
      <c r="E640" s="10" t="s">
        <v>4633</v>
      </c>
      <c r="F640" s="10" t="s">
        <v>4631</v>
      </c>
      <c r="G640" s="13">
        <v>31</v>
      </c>
      <c r="H640" s="10" t="s">
        <v>869</v>
      </c>
      <c r="I640" s="39">
        <v>100575.44</v>
      </c>
      <c r="J640" s="20">
        <v>5.1154999999999999</v>
      </c>
      <c r="K640" s="23">
        <v>19660.919999999998</v>
      </c>
      <c r="L640" s="10" t="s">
        <v>4637</v>
      </c>
      <c r="M640" s="36">
        <v>45551</v>
      </c>
      <c r="N640" s="94"/>
    </row>
    <row r="641" spans="1:14" ht="14.25" customHeight="1" x14ac:dyDescent="0.25">
      <c r="A641" s="9">
        <v>84818093</v>
      </c>
      <c r="B641" s="10" t="s">
        <v>4634</v>
      </c>
      <c r="C641" s="11">
        <v>45412</v>
      </c>
      <c r="D641" s="12" t="s">
        <v>4628</v>
      </c>
      <c r="E641" s="10" t="s">
        <v>4633</v>
      </c>
      <c r="F641" s="10" t="s">
        <v>4631</v>
      </c>
      <c r="G641" s="13">
        <v>23</v>
      </c>
      <c r="H641" s="10" t="s">
        <v>869</v>
      </c>
      <c r="I641" s="39">
        <v>30801.4</v>
      </c>
      <c r="J641" s="20">
        <v>5.1154999999999999</v>
      </c>
      <c r="K641" s="23">
        <v>6021.19</v>
      </c>
      <c r="L641" s="10" t="s">
        <v>4635</v>
      </c>
      <c r="M641" s="36">
        <v>45551</v>
      </c>
      <c r="N641" s="94"/>
    </row>
    <row r="642" spans="1:14" ht="14.25" customHeight="1" x14ac:dyDescent="0.25">
      <c r="A642" s="9">
        <v>84813000</v>
      </c>
      <c r="B642" s="10" t="s">
        <v>4629</v>
      </c>
      <c r="C642" s="11">
        <v>45412</v>
      </c>
      <c r="D642" s="12" t="s">
        <v>4630</v>
      </c>
      <c r="E642" s="10" t="s">
        <v>4633</v>
      </c>
      <c r="F642" s="10" t="s">
        <v>4631</v>
      </c>
      <c r="G642" s="13">
        <v>4</v>
      </c>
      <c r="H642" s="10" t="s">
        <v>869</v>
      </c>
      <c r="I642" s="39">
        <v>6396.46</v>
      </c>
      <c r="J642" s="20">
        <v>5.1154999999999999</v>
      </c>
      <c r="K642" s="23">
        <v>1250.4100000000001</v>
      </c>
      <c r="L642" s="10" t="s">
        <v>4632</v>
      </c>
      <c r="M642" s="36">
        <v>45551</v>
      </c>
      <c r="N642" s="94"/>
    </row>
    <row r="643" spans="1:14" ht="14.25" customHeight="1" x14ac:dyDescent="0.25">
      <c r="A643" s="9">
        <v>84818093</v>
      </c>
      <c r="B643" s="10" t="s">
        <v>4627</v>
      </c>
      <c r="C643" s="11">
        <v>45462</v>
      </c>
      <c r="D643" s="12" t="s">
        <v>4628</v>
      </c>
      <c r="E643" s="10" t="s">
        <v>4625</v>
      </c>
      <c r="F643" s="10" t="s">
        <v>4624</v>
      </c>
      <c r="G643" s="13">
        <v>5</v>
      </c>
      <c r="H643" s="10" t="s">
        <v>869</v>
      </c>
      <c r="I643" s="39">
        <v>5335</v>
      </c>
      <c r="J643" s="20">
        <v>5.4074</v>
      </c>
      <c r="K643" s="23">
        <v>986.61</v>
      </c>
      <c r="L643" s="10">
        <v>1</v>
      </c>
      <c r="M643" s="36">
        <v>45551</v>
      </c>
      <c r="N643" s="94"/>
    </row>
    <row r="644" spans="1:14" ht="14.25" customHeight="1" x14ac:dyDescent="0.25">
      <c r="A644" s="9">
        <v>84818095</v>
      </c>
      <c r="B644" s="10" t="s">
        <v>4626</v>
      </c>
      <c r="C644" s="11">
        <v>45428</v>
      </c>
      <c r="D644" s="12" t="s">
        <v>4623</v>
      </c>
      <c r="E644" s="10" t="s">
        <v>4625</v>
      </c>
      <c r="F644" s="10" t="s">
        <v>4624</v>
      </c>
      <c r="G644" s="13">
        <v>1</v>
      </c>
      <c r="H644" s="10" t="s">
        <v>869</v>
      </c>
      <c r="I644" s="39">
        <v>11239.39</v>
      </c>
      <c r="J644" s="20">
        <v>5.1422999999999996</v>
      </c>
      <c r="K644" s="23">
        <v>2185.67</v>
      </c>
      <c r="L644" s="10">
        <v>1</v>
      </c>
      <c r="M644" s="36">
        <v>45551</v>
      </c>
      <c r="N644" s="94"/>
    </row>
    <row r="645" spans="1:14" ht="14.25" customHeight="1" x14ac:dyDescent="0.25">
      <c r="A645" s="9">
        <v>84818095</v>
      </c>
      <c r="B645" s="10" t="s">
        <v>4622</v>
      </c>
      <c r="C645" s="11">
        <v>45401</v>
      </c>
      <c r="D645" s="12" t="s">
        <v>4623</v>
      </c>
      <c r="E645" s="10" t="s">
        <v>4625</v>
      </c>
      <c r="F645" s="10" t="s">
        <v>4624</v>
      </c>
      <c r="G645" s="13">
        <v>2</v>
      </c>
      <c r="H645" s="10" t="s">
        <v>869</v>
      </c>
      <c r="I645" s="39">
        <v>2774.2</v>
      </c>
      <c r="J645" s="20">
        <v>5.2511999999999999</v>
      </c>
      <c r="K645" s="23">
        <v>528.29999999999995</v>
      </c>
      <c r="L645" s="10" t="s">
        <v>24</v>
      </c>
      <c r="M645" s="36">
        <v>45551</v>
      </c>
      <c r="N645" s="94"/>
    </row>
    <row r="646" spans="1:14" ht="14.25" customHeight="1" x14ac:dyDescent="0.25">
      <c r="A646" s="9">
        <v>39202090</v>
      </c>
      <c r="B646" s="10" t="s">
        <v>4620</v>
      </c>
      <c r="C646" s="11">
        <v>45484</v>
      </c>
      <c r="D646" s="12" t="s">
        <v>4621</v>
      </c>
      <c r="E646" s="10" t="s">
        <v>3231</v>
      </c>
      <c r="F646" s="10" t="s">
        <v>3230</v>
      </c>
      <c r="G646" s="13">
        <v>39</v>
      </c>
      <c r="H646" s="10" t="s">
        <v>30</v>
      </c>
      <c r="I646" s="39">
        <v>7512.88</v>
      </c>
      <c r="J646" s="20">
        <v>5.3967000000000001</v>
      </c>
      <c r="K646" s="23">
        <v>1392.12</v>
      </c>
      <c r="L646" s="10" t="s">
        <v>168</v>
      </c>
      <c r="M646" s="36">
        <v>45548</v>
      </c>
      <c r="N646" s="94"/>
    </row>
    <row r="647" spans="1:14" ht="14.25" customHeight="1" x14ac:dyDescent="0.25">
      <c r="A647" s="9">
        <v>39269090</v>
      </c>
      <c r="B647" s="10" t="s">
        <v>4618</v>
      </c>
      <c r="C647" s="11">
        <v>45468</v>
      </c>
      <c r="D647" s="12" t="s">
        <v>4619</v>
      </c>
      <c r="E647" s="10" t="s">
        <v>3231</v>
      </c>
      <c r="F647" s="10" t="s">
        <v>3230</v>
      </c>
      <c r="G647" s="13">
        <v>88</v>
      </c>
      <c r="H647" s="10" t="s">
        <v>30</v>
      </c>
      <c r="I647" s="39">
        <v>55746.74</v>
      </c>
      <c r="J647" s="20">
        <v>5.4</v>
      </c>
      <c r="K647" s="23">
        <v>10323.469999999999</v>
      </c>
      <c r="L647" s="10" t="s">
        <v>26</v>
      </c>
      <c r="M647" s="36">
        <v>45548</v>
      </c>
      <c r="N647" s="94"/>
    </row>
    <row r="648" spans="1:14" ht="14.25" customHeight="1" x14ac:dyDescent="0.25">
      <c r="A648" s="9">
        <v>39202090</v>
      </c>
      <c r="B648" s="10" t="s">
        <v>4616</v>
      </c>
      <c r="C648" s="11">
        <v>45435</v>
      </c>
      <c r="D648" s="12" t="s">
        <v>4617</v>
      </c>
      <c r="E648" s="10" t="s">
        <v>3231</v>
      </c>
      <c r="F648" s="10" t="s">
        <v>3230</v>
      </c>
      <c r="G648" s="13">
        <v>22</v>
      </c>
      <c r="H648" s="10" t="s">
        <v>30</v>
      </c>
      <c r="I648" s="39">
        <v>4982.1499999999996</v>
      </c>
      <c r="J648" s="20">
        <v>5.1501999999999999</v>
      </c>
      <c r="K648" s="23">
        <v>967.37</v>
      </c>
      <c r="L648" s="10" t="s">
        <v>32</v>
      </c>
      <c r="M648" s="36">
        <v>45548</v>
      </c>
      <c r="N648" s="94"/>
    </row>
    <row r="649" spans="1:14" ht="14.25" customHeight="1" x14ac:dyDescent="0.25">
      <c r="A649" s="9">
        <v>39202090</v>
      </c>
      <c r="B649" s="10" t="s">
        <v>4614</v>
      </c>
      <c r="C649" s="11">
        <v>45435</v>
      </c>
      <c r="D649" s="12" t="s">
        <v>4615</v>
      </c>
      <c r="E649" s="10" t="s">
        <v>3231</v>
      </c>
      <c r="F649" s="10" t="s">
        <v>3230</v>
      </c>
      <c r="G649" s="13">
        <v>100</v>
      </c>
      <c r="H649" s="10" t="s">
        <v>30</v>
      </c>
      <c r="I649" s="39">
        <v>20433.939999999999</v>
      </c>
      <c r="J649" s="20">
        <v>5.1501999999999999</v>
      </c>
      <c r="K649" s="23">
        <v>3967.6</v>
      </c>
      <c r="L649" s="10" t="s">
        <v>168</v>
      </c>
      <c r="M649" s="36">
        <v>45548</v>
      </c>
      <c r="N649" s="94"/>
    </row>
    <row r="650" spans="1:14" ht="14.25" customHeight="1" x14ac:dyDescent="0.25">
      <c r="A650" s="9">
        <v>39269090</v>
      </c>
      <c r="B650" s="10" t="s">
        <v>4612</v>
      </c>
      <c r="C650" s="11">
        <v>45376</v>
      </c>
      <c r="D650" s="12" t="s">
        <v>4613</v>
      </c>
      <c r="E650" s="10" t="s">
        <v>3231</v>
      </c>
      <c r="F650" s="10" t="s">
        <v>3230</v>
      </c>
      <c r="G650" s="13">
        <v>900</v>
      </c>
      <c r="H650" s="10" t="s">
        <v>30</v>
      </c>
      <c r="I650" s="39">
        <v>139200</v>
      </c>
      <c r="J650" s="20">
        <v>4.9897</v>
      </c>
      <c r="K650" s="23">
        <v>27897.47</v>
      </c>
      <c r="L650" s="10">
        <v>1</v>
      </c>
      <c r="M650" s="36">
        <v>45548</v>
      </c>
      <c r="N650" s="94"/>
    </row>
    <row r="651" spans="1:14" ht="14.25" customHeight="1" x14ac:dyDescent="0.25">
      <c r="A651" s="9">
        <v>73269090</v>
      </c>
      <c r="B651" s="10" t="s">
        <v>4611</v>
      </c>
      <c r="C651" s="11">
        <v>45523</v>
      </c>
      <c r="D651" s="12" t="s">
        <v>4610</v>
      </c>
      <c r="E651" s="10" t="s">
        <v>3210</v>
      </c>
      <c r="F651" s="10" t="s">
        <v>3209</v>
      </c>
      <c r="G651" s="13">
        <v>290.7</v>
      </c>
      <c r="H651" s="10" t="s">
        <v>30</v>
      </c>
      <c r="I651" s="39">
        <v>85900.55</v>
      </c>
      <c r="J651" s="20">
        <v>5.4631999999999996</v>
      </c>
      <c r="K651" s="23">
        <v>15723.49</v>
      </c>
      <c r="L651" s="10" t="s">
        <v>24</v>
      </c>
      <c r="M651" s="36">
        <v>45551</v>
      </c>
      <c r="N651" s="94"/>
    </row>
    <row r="652" spans="1:14" ht="14.25" customHeight="1" x14ac:dyDescent="0.25">
      <c r="A652" s="9">
        <v>73269090</v>
      </c>
      <c r="B652" s="10" t="s">
        <v>4609</v>
      </c>
      <c r="C652" s="11">
        <v>45509</v>
      </c>
      <c r="D652" s="12" t="s">
        <v>4610</v>
      </c>
      <c r="E652" s="10" t="s">
        <v>3210</v>
      </c>
      <c r="F652" s="10" t="s">
        <v>3209</v>
      </c>
      <c r="G652" s="81">
        <v>41.06</v>
      </c>
      <c r="H652" s="10" t="s">
        <v>30</v>
      </c>
      <c r="I652" s="39">
        <v>88732.28</v>
      </c>
      <c r="J652" s="20">
        <v>5.7366000000000001</v>
      </c>
      <c r="K652" s="23">
        <v>15467.75</v>
      </c>
      <c r="L652" s="10">
        <v>7</v>
      </c>
      <c r="M652" s="36">
        <v>45609</v>
      </c>
      <c r="N652" s="94"/>
    </row>
    <row r="653" spans="1:14" ht="14.25" customHeight="1" x14ac:dyDescent="0.25">
      <c r="A653" s="9">
        <v>73145000</v>
      </c>
      <c r="B653" s="10" t="s">
        <v>4606</v>
      </c>
      <c r="C653" s="11">
        <v>45509</v>
      </c>
      <c r="D653" s="12" t="s">
        <v>4607</v>
      </c>
      <c r="E653" s="10" t="s">
        <v>3210</v>
      </c>
      <c r="F653" s="10" t="s">
        <v>3209</v>
      </c>
      <c r="G653" s="81">
        <v>82.12</v>
      </c>
      <c r="H653" s="10" t="s">
        <v>30</v>
      </c>
      <c r="I653" s="39">
        <v>17657.97</v>
      </c>
      <c r="J653" s="20">
        <v>5.7366000000000001</v>
      </c>
      <c r="K653" s="23">
        <v>3078.12</v>
      </c>
      <c r="L653" s="10" t="s">
        <v>4608</v>
      </c>
      <c r="M653" s="36">
        <v>45609</v>
      </c>
      <c r="N653" s="94"/>
    </row>
    <row r="654" spans="1:14" ht="14.25" customHeight="1" x14ac:dyDescent="0.25">
      <c r="A654" s="9">
        <v>40069000</v>
      </c>
      <c r="B654" s="10" t="s">
        <v>4603</v>
      </c>
      <c r="C654" s="11">
        <v>45509</v>
      </c>
      <c r="D654" s="12" t="s">
        <v>4604</v>
      </c>
      <c r="E654" s="10" t="s">
        <v>3210</v>
      </c>
      <c r="F654" s="10" t="s">
        <v>3209</v>
      </c>
      <c r="G654" s="81">
        <v>287.42</v>
      </c>
      <c r="H654" s="10" t="s">
        <v>30</v>
      </c>
      <c r="I654" s="39">
        <v>246664.63</v>
      </c>
      <c r="J654" s="20">
        <v>5.7366000000000001</v>
      </c>
      <c r="K654" s="23">
        <v>42998.400000000001</v>
      </c>
      <c r="L654" s="10" t="s">
        <v>4605</v>
      </c>
      <c r="M654" s="36">
        <v>45602</v>
      </c>
      <c r="N654" s="94"/>
    </row>
    <row r="655" spans="1:14" ht="14.25" customHeight="1" x14ac:dyDescent="0.25">
      <c r="A655" s="9">
        <v>38249989</v>
      </c>
      <c r="B655" s="10" t="s">
        <v>4602</v>
      </c>
      <c r="C655" s="11">
        <v>45509</v>
      </c>
      <c r="D655" s="12" t="s">
        <v>3208</v>
      </c>
      <c r="E655" s="10" t="s">
        <v>3210</v>
      </c>
      <c r="F655" s="10" t="s">
        <v>3209</v>
      </c>
      <c r="G655" s="81">
        <v>41.06</v>
      </c>
      <c r="H655" s="10" t="s">
        <v>30</v>
      </c>
      <c r="I655" s="39">
        <v>3473.96</v>
      </c>
      <c r="J655" s="20">
        <v>5.7366000000000001</v>
      </c>
      <c r="K655" s="23">
        <v>605.58000000000004</v>
      </c>
      <c r="L655" s="10">
        <v>1</v>
      </c>
      <c r="M655" s="36">
        <v>45601</v>
      </c>
      <c r="N655" s="94"/>
    </row>
    <row r="656" spans="1:14" ht="14.25" customHeight="1" x14ac:dyDescent="0.25">
      <c r="A656" s="9">
        <v>73269090</v>
      </c>
      <c r="B656" s="10" t="s">
        <v>4600</v>
      </c>
      <c r="C656" s="11">
        <v>45482</v>
      </c>
      <c r="D656" s="12" t="s">
        <v>3218</v>
      </c>
      <c r="E656" s="10" t="s">
        <v>3210</v>
      </c>
      <c r="F656" s="10" t="s">
        <v>3209</v>
      </c>
      <c r="G656" s="81">
        <v>39.903500000000001</v>
      </c>
      <c r="H656" s="10" t="s">
        <v>30</v>
      </c>
      <c r="I656" s="39">
        <v>47233.3</v>
      </c>
      <c r="J656" s="20">
        <v>5.4720000000000004</v>
      </c>
      <c r="K656" s="23">
        <v>8631.82</v>
      </c>
      <c r="L656" s="10" t="s">
        <v>4601</v>
      </c>
      <c r="M656" s="36">
        <v>45609</v>
      </c>
      <c r="N656" s="94"/>
    </row>
    <row r="657" spans="1:14" ht="14.25" customHeight="1" x14ac:dyDescent="0.25">
      <c r="A657" s="9">
        <v>73145000</v>
      </c>
      <c r="B657" s="10" t="s">
        <v>4597</v>
      </c>
      <c r="C657" s="11">
        <v>45482</v>
      </c>
      <c r="D657" s="12" t="s">
        <v>4598</v>
      </c>
      <c r="E657" s="10" t="s">
        <v>3210</v>
      </c>
      <c r="F657" s="10" t="s">
        <v>3209</v>
      </c>
      <c r="G657" s="81">
        <v>11.401</v>
      </c>
      <c r="H657" s="10" t="s">
        <v>30</v>
      </c>
      <c r="I657" s="39">
        <v>13119.09</v>
      </c>
      <c r="J657" s="20">
        <v>5.4720000000000004</v>
      </c>
      <c r="K657" s="23">
        <v>2397.4899999999998</v>
      </c>
      <c r="L657" s="10" t="s">
        <v>4599</v>
      </c>
      <c r="M657" s="36">
        <v>45609</v>
      </c>
      <c r="N657" s="94"/>
    </row>
    <row r="658" spans="1:14" ht="14.25" customHeight="1" x14ac:dyDescent="0.25">
      <c r="A658" s="9">
        <v>38249989</v>
      </c>
      <c r="B658" s="10" t="s">
        <v>4593</v>
      </c>
      <c r="C658" s="11">
        <v>45482</v>
      </c>
      <c r="D658" s="12" t="s">
        <v>4596</v>
      </c>
      <c r="E658" s="10" t="s">
        <v>3210</v>
      </c>
      <c r="F658" s="10" t="s">
        <v>3209</v>
      </c>
      <c r="G658" s="81">
        <v>5.7004999999999999</v>
      </c>
      <c r="H658" s="10" t="s">
        <v>30</v>
      </c>
      <c r="I658" s="39">
        <v>1488.6</v>
      </c>
      <c r="J658" s="20">
        <v>5.4720000000000004</v>
      </c>
      <c r="K658" s="23">
        <v>272.04000000000002</v>
      </c>
      <c r="L658" s="10">
        <v>9</v>
      </c>
      <c r="M658" s="36">
        <v>45601</v>
      </c>
      <c r="N658" s="94"/>
    </row>
    <row r="659" spans="1:14" ht="14.25" customHeight="1" x14ac:dyDescent="0.25">
      <c r="A659" s="9">
        <v>40069000</v>
      </c>
      <c r="B659" s="10" t="s">
        <v>4592</v>
      </c>
      <c r="C659" s="11">
        <v>45482</v>
      </c>
      <c r="D659" s="12" t="s">
        <v>4594</v>
      </c>
      <c r="E659" s="10" t="s">
        <v>3210</v>
      </c>
      <c r="F659" s="10" t="s">
        <v>3209</v>
      </c>
      <c r="G659" s="81">
        <v>57.004999999999995</v>
      </c>
      <c r="H659" s="10" t="s">
        <v>30</v>
      </c>
      <c r="I659" s="39">
        <v>55185.31</v>
      </c>
      <c r="J659" s="20">
        <v>5.4720000000000004</v>
      </c>
      <c r="K659" s="23">
        <v>10085.030000000001</v>
      </c>
      <c r="L659" s="10" t="s">
        <v>4595</v>
      </c>
      <c r="M659" s="36">
        <v>45602</v>
      </c>
      <c r="N659" s="94"/>
    </row>
    <row r="660" spans="1:14" ht="14.25" customHeight="1" x14ac:dyDescent="0.25">
      <c r="A660" s="9">
        <v>76090000</v>
      </c>
      <c r="B660" s="10" t="s">
        <v>4588</v>
      </c>
      <c r="C660" s="11">
        <v>45446</v>
      </c>
      <c r="D660" s="12" t="s">
        <v>4589</v>
      </c>
      <c r="E660" s="10" t="s">
        <v>4591</v>
      </c>
      <c r="F660" s="10" t="s">
        <v>4590</v>
      </c>
      <c r="G660" s="13">
        <v>30.65</v>
      </c>
      <c r="H660" s="10" t="s">
        <v>30</v>
      </c>
      <c r="I660" s="39">
        <v>42156.15</v>
      </c>
      <c r="J660" s="20">
        <v>5.2416</v>
      </c>
      <c r="K660" s="23">
        <v>8042.61</v>
      </c>
      <c r="L660" s="10" t="s">
        <v>24</v>
      </c>
      <c r="M660" s="36">
        <v>45551</v>
      </c>
      <c r="N660" s="94"/>
    </row>
    <row r="661" spans="1:14" ht="14.25" customHeight="1" x14ac:dyDescent="0.25">
      <c r="A661" s="9">
        <v>85044010</v>
      </c>
      <c r="B661" s="10" t="s">
        <v>4585</v>
      </c>
      <c r="C661" s="11">
        <v>45471</v>
      </c>
      <c r="D661" s="12" t="s">
        <v>4586</v>
      </c>
      <c r="E661" s="10" t="s">
        <v>4587</v>
      </c>
      <c r="F661" s="10" t="s">
        <v>4584</v>
      </c>
      <c r="G661" s="13">
        <v>1</v>
      </c>
      <c r="H661" s="10" t="s">
        <v>869</v>
      </c>
      <c r="I661" s="39">
        <v>48500</v>
      </c>
      <c r="J661" s="20">
        <v>5.5228999999999999</v>
      </c>
      <c r="K661" s="23">
        <v>8781.6200000000008</v>
      </c>
      <c r="L661" s="10">
        <v>1</v>
      </c>
      <c r="M661" s="36">
        <v>45551</v>
      </c>
      <c r="N661" s="94"/>
    </row>
    <row r="662" spans="1:14" ht="14.25" customHeight="1" x14ac:dyDescent="0.25">
      <c r="A662" s="9">
        <v>68069090</v>
      </c>
      <c r="B662" s="10" t="s">
        <v>4582</v>
      </c>
      <c r="C662" s="11">
        <v>45503</v>
      </c>
      <c r="D662" s="12" t="s">
        <v>4583</v>
      </c>
      <c r="E662" s="10" t="s">
        <v>4581</v>
      </c>
      <c r="F662" s="10" t="s">
        <v>4580</v>
      </c>
      <c r="G662" s="13">
        <v>8100</v>
      </c>
      <c r="H662" s="10" t="s">
        <v>30</v>
      </c>
      <c r="I662" s="39">
        <v>306384.36</v>
      </c>
      <c r="J662" s="20">
        <v>5.6478999999999999</v>
      </c>
      <c r="K662" s="23">
        <v>54247.48</v>
      </c>
      <c r="L662" s="10" t="s">
        <v>28</v>
      </c>
      <c r="M662" s="36">
        <v>45551</v>
      </c>
      <c r="N662" s="94"/>
    </row>
    <row r="663" spans="1:14" ht="14.25" customHeight="1" x14ac:dyDescent="0.25">
      <c r="A663" s="9">
        <v>68069090</v>
      </c>
      <c r="B663" s="10" t="s">
        <v>4578</v>
      </c>
      <c r="C663" s="11">
        <v>45436</v>
      </c>
      <c r="D663" s="12" t="s">
        <v>4579</v>
      </c>
      <c r="E663" s="10" t="s">
        <v>4581</v>
      </c>
      <c r="F663" s="10" t="s">
        <v>4580</v>
      </c>
      <c r="G663" s="81">
        <v>2.1539999999999999</v>
      </c>
      <c r="H663" s="10" t="s">
        <v>30</v>
      </c>
      <c r="I663" s="39">
        <v>101949.36</v>
      </c>
      <c r="J663" s="20">
        <v>5.1443000000000003</v>
      </c>
      <c r="K663" s="23">
        <v>19817.93</v>
      </c>
      <c r="L663" s="10" t="s">
        <v>28</v>
      </c>
      <c r="M663" s="36">
        <v>45602</v>
      </c>
      <c r="N663" s="94"/>
    </row>
    <row r="664" spans="1:14" ht="14.25" customHeight="1" x14ac:dyDescent="0.25">
      <c r="A664" s="9">
        <v>73066100</v>
      </c>
      <c r="B664" s="10" t="s">
        <v>4574</v>
      </c>
      <c r="C664" s="11">
        <v>45485</v>
      </c>
      <c r="D664" s="12" t="s">
        <v>4575</v>
      </c>
      <c r="E664" s="10" t="s">
        <v>4577</v>
      </c>
      <c r="F664" s="10" t="s">
        <v>4576</v>
      </c>
      <c r="G664" s="13">
        <v>1304</v>
      </c>
      <c r="H664" s="10" t="s">
        <v>30</v>
      </c>
      <c r="I664" s="39">
        <v>12869.1</v>
      </c>
      <c r="J664" s="20">
        <v>5.41</v>
      </c>
      <c r="K664" s="23">
        <v>2378.7600000000002</v>
      </c>
      <c r="L664" s="10" t="s">
        <v>28</v>
      </c>
      <c r="M664" s="36">
        <v>45551</v>
      </c>
      <c r="N664" s="94"/>
    </row>
    <row r="665" spans="1:14" ht="14.25" customHeight="1" x14ac:dyDescent="0.25">
      <c r="A665" s="9">
        <v>73072300</v>
      </c>
      <c r="B665" s="10" t="s">
        <v>4573</v>
      </c>
      <c r="C665" s="11">
        <v>45518</v>
      </c>
      <c r="D665" s="12" t="s">
        <v>3069</v>
      </c>
      <c r="E665" s="10" t="s">
        <v>3174</v>
      </c>
      <c r="F665" s="10" t="s">
        <v>3173</v>
      </c>
      <c r="G665" s="13">
        <v>5.8</v>
      </c>
      <c r="H665" s="10" t="s">
        <v>30</v>
      </c>
      <c r="I665" s="39">
        <v>26042</v>
      </c>
      <c r="J665" s="20">
        <v>5.4874999999999998</v>
      </c>
      <c r="K665" s="23">
        <v>4745.6899999999996</v>
      </c>
      <c r="L665" s="10">
        <v>1</v>
      </c>
      <c r="M665" s="36">
        <v>45551</v>
      </c>
      <c r="N665" s="94"/>
    </row>
    <row r="666" spans="1:14" ht="14.25" customHeight="1" x14ac:dyDescent="0.25">
      <c r="A666" s="9">
        <v>73072100</v>
      </c>
      <c r="B666" s="10" t="s">
        <v>4571</v>
      </c>
      <c r="C666" s="11">
        <v>45518</v>
      </c>
      <c r="D666" s="12" t="s">
        <v>4572</v>
      </c>
      <c r="E666" s="10" t="s">
        <v>3174</v>
      </c>
      <c r="F666" s="10" t="s">
        <v>3173</v>
      </c>
      <c r="G666" s="81">
        <v>154</v>
      </c>
      <c r="H666" s="10" t="s">
        <v>30</v>
      </c>
      <c r="I666" s="39">
        <v>2342.6</v>
      </c>
      <c r="J666" s="20">
        <v>5.4874999999999998</v>
      </c>
      <c r="K666" s="23">
        <v>426.9</v>
      </c>
      <c r="L666" s="10">
        <v>4</v>
      </c>
      <c r="M666" s="36">
        <v>45602</v>
      </c>
      <c r="N666" s="94"/>
    </row>
    <row r="667" spans="1:14" ht="14.25" customHeight="1" x14ac:dyDescent="0.25">
      <c r="A667" s="9">
        <v>73072200</v>
      </c>
      <c r="B667" s="10" t="s">
        <v>4570</v>
      </c>
      <c r="C667" s="11">
        <v>45518</v>
      </c>
      <c r="D667" s="12" t="s">
        <v>713</v>
      </c>
      <c r="E667" s="10" t="s">
        <v>3174</v>
      </c>
      <c r="F667" s="10" t="s">
        <v>3173</v>
      </c>
      <c r="G667" s="81">
        <v>154</v>
      </c>
      <c r="H667" s="10" t="s">
        <v>30</v>
      </c>
      <c r="I667" s="39">
        <v>780</v>
      </c>
      <c r="J667" s="20">
        <v>5.4874999999999998</v>
      </c>
      <c r="K667" s="23">
        <v>142.13999999999999</v>
      </c>
      <c r="L667" s="10">
        <v>3</v>
      </c>
      <c r="M667" s="36">
        <v>45602</v>
      </c>
      <c r="N667" s="94"/>
    </row>
    <row r="668" spans="1:14" ht="14.25" customHeight="1" x14ac:dyDescent="0.25">
      <c r="A668" s="9">
        <v>73072300</v>
      </c>
      <c r="B668" s="10" t="s">
        <v>4569</v>
      </c>
      <c r="C668" s="11">
        <v>45518</v>
      </c>
      <c r="D668" s="12" t="s">
        <v>3107</v>
      </c>
      <c r="E668" s="10" t="s">
        <v>3174</v>
      </c>
      <c r="F668" s="10" t="s">
        <v>3173</v>
      </c>
      <c r="G668" s="81">
        <v>154</v>
      </c>
      <c r="H668" s="10" t="s">
        <v>30</v>
      </c>
      <c r="I668" s="39">
        <v>980</v>
      </c>
      <c r="J668" s="20">
        <v>5.4874999999999998</v>
      </c>
      <c r="K668" s="23">
        <v>178.59</v>
      </c>
      <c r="L668" s="10">
        <v>2</v>
      </c>
      <c r="M668" s="36">
        <v>45602</v>
      </c>
      <c r="N668" s="94"/>
    </row>
    <row r="669" spans="1:14" ht="14.25" customHeight="1" x14ac:dyDescent="0.25">
      <c r="A669" s="9">
        <v>73041900</v>
      </c>
      <c r="B669" s="10" t="s">
        <v>4567</v>
      </c>
      <c r="C669" s="11">
        <v>45518</v>
      </c>
      <c r="D669" s="12" t="s">
        <v>4568</v>
      </c>
      <c r="E669" s="10" t="s">
        <v>3174</v>
      </c>
      <c r="F669" s="10" t="s">
        <v>3173</v>
      </c>
      <c r="G669" s="81">
        <v>154</v>
      </c>
      <c r="H669" s="10" t="s">
        <v>30</v>
      </c>
      <c r="I669" s="39">
        <v>60060</v>
      </c>
      <c r="J669" s="20">
        <v>5.4874999999999998</v>
      </c>
      <c r="K669" s="23">
        <v>10944.87</v>
      </c>
      <c r="L669" s="10">
        <v>1</v>
      </c>
      <c r="M669" s="36">
        <v>45602</v>
      </c>
      <c r="N669" s="94"/>
    </row>
    <row r="670" spans="1:14" ht="14.25" customHeight="1" x14ac:dyDescent="0.25">
      <c r="A670" s="9">
        <v>73072300</v>
      </c>
      <c r="B670" s="10" t="s">
        <v>4565</v>
      </c>
      <c r="C670" s="11">
        <v>45506</v>
      </c>
      <c r="D670" s="12" t="s">
        <v>4566</v>
      </c>
      <c r="E670" s="10" t="s">
        <v>3174</v>
      </c>
      <c r="F670" s="10" t="s">
        <v>3173</v>
      </c>
      <c r="G670" s="81">
        <v>10.4</v>
      </c>
      <c r="H670" s="10" t="s">
        <v>30</v>
      </c>
      <c r="I670" s="39">
        <v>3192</v>
      </c>
      <c r="J670" s="20">
        <v>5.6680999999999999</v>
      </c>
      <c r="K670" s="23">
        <v>563.15</v>
      </c>
      <c r="L670" s="10">
        <v>5</v>
      </c>
      <c r="M670" s="36">
        <v>45602</v>
      </c>
      <c r="N670" s="94"/>
    </row>
    <row r="671" spans="1:14" ht="14.25" customHeight="1" x14ac:dyDescent="0.25">
      <c r="A671" s="9">
        <v>73072100</v>
      </c>
      <c r="B671" s="10" t="s">
        <v>4564</v>
      </c>
      <c r="C671" s="11">
        <v>45506</v>
      </c>
      <c r="D671" s="12" t="s">
        <v>4563</v>
      </c>
      <c r="E671" s="10" t="s">
        <v>3174</v>
      </c>
      <c r="F671" s="10" t="s">
        <v>3173</v>
      </c>
      <c r="G671" s="81">
        <v>10.4</v>
      </c>
      <c r="H671" s="10" t="s">
        <v>30</v>
      </c>
      <c r="I671" s="39">
        <v>121380</v>
      </c>
      <c r="J671" s="20">
        <v>5.6680999999999999</v>
      </c>
      <c r="K671" s="23">
        <v>21414.58</v>
      </c>
      <c r="L671" s="10">
        <v>2</v>
      </c>
      <c r="M671" s="36">
        <v>45602</v>
      </c>
      <c r="N671" s="94"/>
    </row>
    <row r="672" spans="1:14" ht="14.25" customHeight="1" x14ac:dyDescent="0.25">
      <c r="A672" s="9">
        <v>74122000</v>
      </c>
      <c r="B672" s="10" t="s">
        <v>4561</v>
      </c>
      <c r="C672" s="11">
        <v>45506</v>
      </c>
      <c r="D672" s="12" t="s">
        <v>4562</v>
      </c>
      <c r="E672" s="10" t="s">
        <v>3174</v>
      </c>
      <c r="F672" s="10" t="s">
        <v>3173</v>
      </c>
      <c r="G672" s="81">
        <v>31.200000000000003</v>
      </c>
      <c r="H672" s="10" t="s">
        <v>30</v>
      </c>
      <c r="I672" s="39">
        <v>14712</v>
      </c>
      <c r="J672" s="20">
        <v>5.6680999999999999</v>
      </c>
      <c r="K672" s="23">
        <v>2595.58</v>
      </c>
      <c r="L672" s="10" t="s">
        <v>1000</v>
      </c>
      <c r="M672" s="36">
        <v>45609</v>
      </c>
      <c r="N672" s="94"/>
    </row>
    <row r="673" spans="1:14" ht="14.25" customHeight="1" x14ac:dyDescent="0.25">
      <c r="A673" s="9">
        <v>85371090</v>
      </c>
      <c r="B673" s="10" t="s">
        <v>4557</v>
      </c>
      <c r="C673" s="11">
        <v>45484</v>
      </c>
      <c r="D673" s="12" t="s">
        <v>4558</v>
      </c>
      <c r="E673" s="10" t="s">
        <v>4560</v>
      </c>
      <c r="F673" s="10" t="s">
        <v>4559</v>
      </c>
      <c r="G673" s="81">
        <v>535.79999999999995</v>
      </c>
      <c r="H673" s="10" t="s">
        <v>30</v>
      </c>
      <c r="I673" s="39">
        <v>60414.74</v>
      </c>
      <c r="J673" s="20">
        <v>5.3967000000000001</v>
      </c>
      <c r="K673" s="23">
        <v>11194.76</v>
      </c>
      <c r="L673" s="10" t="s">
        <v>25</v>
      </c>
      <c r="M673" s="36">
        <v>45609</v>
      </c>
      <c r="N673" s="94"/>
    </row>
    <row r="674" spans="1:14" ht="14.25" customHeight="1" x14ac:dyDescent="0.25">
      <c r="A674" s="9">
        <v>76042919</v>
      </c>
      <c r="B674" s="10" t="s">
        <v>4556</v>
      </c>
      <c r="C674" s="11">
        <v>45478</v>
      </c>
      <c r="D674" s="12" t="s">
        <v>4555</v>
      </c>
      <c r="E674" s="10" t="s">
        <v>3157</v>
      </c>
      <c r="F674" s="10" t="s">
        <v>3156</v>
      </c>
      <c r="G674" s="81">
        <v>1.6</v>
      </c>
      <c r="H674" s="10" t="s">
        <v>30</v>
      </c>
      <c r="I674" s="39">
        <v>514.23</v>
      </c>
      <c r="J674" s="20">
        <v>5.4839000000000002</v>
      </c>
      <c r="K674" s="23">
        <v>93.77</v>
      </c>
      <c r="L674" s="10" t="s">
        <v>106</v>
      </c>
      <c r="M674" s="36">
        <v>45609</v>
      </c>
      <c r="N674" s="94"/>
    </row>
    <row r="675" spans="1:14" ht="14.25" customHeight="1" x14ac:dyDescent="0.25">
      <c r="A675" s="9">
        <v>76042920</v>
      </c>
      <c r="B675" s="10" t="s">
        <v>4553</v>
      </c>
      <c r="C675" s="11">
        <v>45478</v>
      </c>
      <c r="D675" s="12" t="s">
        <v>4554</v>
      </c>
      <c r="E675" s="10" t="s">
        <v>3157</v>
      </c>
      <c r="F675" s="10" t="s">
        <v>3156</v>
      </c>
      <c r="G675" s="81">
        <v>0.8</v>
      </c>
      <c r="H675" s="10" t="s">
        <v>30</v>
      </c>
      <c r="I675" s="39">
        <v>208.09</v>
      </c>
      <c r="J675" s="20">
        <v>5.4839000000000002</v>
      </c>
      <c r="K675" s="23">
        <v>37.950000000000003</v>
      </c>
      <c r="L675" s="10">
        <v>1</v>
      </c>
      <c r="M675" s="36">
        <v>45609</v>
      </c>
      <c r="N675" s="94"/>
    </row>
    <row r="676" spans="1:14" ht="14.25" customHeight="1" x14ac:dyDescent="0.25">
      <c r="A676" s="9">
        <v>73079900</v>
      </c>
      <c r="B676" s="10" t="s">
        <v>4552</v>
      </c>
      <c r="C676" s="11">
        <v>45517</v>
      </c>
      <c r="D676" s="12" t="s">
        <v>3069</v>
      </c>
      <c r="E676" s="10" t="s">
        <v>925</v>
      </c>
      <c r="F676" s="10" t="s">
        <v>924</v>
      </c>
      <c r="G676" s="13">
        <v>336</v>
      </c>
      <c r="H676" s="10" t="s">
        <v>30</v>
      </c>
      <c r="I676" s="39">
        <v>226980</v>
      </c>
      <c r="J676" s="20">
        <v>5.4911000000000003</v>
      </c>
      <c r="K676" s="23">
        <v>41335.980000000003</v>
      </c>
      <c r="L676" s="10">
        <v>1</v>
      </c>
      <c r="M676" s="36">
        <v>45551</v>
      </c>
      <c r="N676" s="94"/>
    </row>
    <row r="677" spans="1:14" ht="14.25" customHeight="1" x14ac:dyDescent="0.25">
      <c r="A677" s="9">
        <v>73072900</v>
      </c>
      <c r="B677" s="10" t="s">
        <v>4550</v>
      </c>
      <c r="C677" s="11">
        <v>45517</v>
      </c>
      <c r="D677" s="12" t="s">
        <v>4551</v>
      </c>
      <c r="E677" s="10" t="s">
        <v>925</v>
      </c>
      <c r="F677" s="10" t="s">
        <v>924</v>
      </c>
      <c r="G677" s="13">
        <v>270</v>
      </c>
      <c r="H677" s="10" t="s">
        <v>30</v>
      </c>
      <c r="I677" s="39">
        <v>144336</v>
      </c>
      <c r="J677" s="20">
        <v>5.4911000000000003</v>
      </c>
      <c r="K677" s="23">
        <v>26285.439999999999</v>
      </c>
      <c r="L677" s="10" t="s">
        <v>24</v>
      </c>
      <c r="M677" s="36">
        <v>45551</v>
      </c>
      <c r="N677" s="94"/>
    </row>
    <row r="678" spans="1:14" ht="14.25" customHeight="1" x14ac:dyDescent="0.25">
      <c r="A678" s="9">
        <v>73072900</v>
      </c>
      <c r="B678" s="10" t="s">
        <v>4549</v>
      </c>
      <c r="C678" s="11">
        <v>45512</v>
      </c>
      <c r="D678" s="12" t="s">
        <v>4505</v>
      </c>
      <c r="E678" s="10" t="s">
        <v>925</v>
      </c>
      <c r="F678" s="10" t="s">
        <v>924</v>
      </c>
      <c r="G678" s="81">
        <v>16.385000000000002</v>
      </c>
      <c r="H678" s="10" t="s">
        <v>30</v>
      </c>
      <c r="I678" s="39">
        <v>7178</v>
      </c>
      <c r="J678" s="20">
        <v>5.6093000000000002</v>
      </c>
      <c r="K678" s="23">
        <v>1279.6600000000001</v>
      </c>
      <c r="L678" s="10" t="s">
        <v>179</v>
      </c>
      <c r="M678" s="36">
        <v>45602</v>
      </c>
      <c r="N678" s="94"/>
    </row>
    <row r="679" spans="1:14" ht="14.25" customHeight="1" x14ac:dyDescent="0.25">
      <c r="A679" s="9">
        <v>73079900</v>
      </c>
      <c r="B679" s="10" t="s">
        <v>4548</v>
      </c>
      <c r="C679" s="11">
        <v>45512</v>
      </c>
      <c r="D679" s="12" t="s">
        <v>4483</v>
      </c>
      <c r="E679" s="10" t="s">
        <v>925</v>
      </c>
      <c r="F679" s="10" t="s">
        <v>924</v>
      </c>
      <c r="G679" s="81">
        <v>8.1925000000000008</v>
      </c>
      <c r="H679" s="10" t="s">
        <v>30</v>
      </c>
      <c r="I679" s="39">
        <v>10786.4</v>
      </c>
      <c r="J679" s="20">
        <v>5.6093000000000002</v>
      </c>
      <c r="K679" s="23">
        <v>1922.95</v>
      </c>
      <c r="L679" s="10">
        <v>2</v>
      </c>
      <c r="M679" s="36">
        <v>45609</v>
      </c>
      <c r="N679" s="94"/>
    </row>
    <row r="680" spans="1:14" ht="14.25" customHeight="1" x14ac:dyDescent="0.25">
      <c r="A680" s="9">
        <v>73072100</v>
      </c>
      <c r="B680" s="10" t="s">
        <v>4547</v>
      </c>
      <c r="C680" s="11">
        <v>45512</v>
      </c>
      <c r="D680" s="12" t="s">
        <v>926</v>
      </c>
      <c r="E680" s="10" t="s">
        <v>925</v>
      </c>
      <c r="F680" s="10" t="s">
        <v>924</v>
      </c>
      <c r="G680" s="81">
        <v>8.1925000000000008</v>
      </c>
      <c r="H680" s="10" t="s">
        <v>30</v>
      </c>
      <c r="I680" s="39">
        <v>47336</v>
      </c>
      <c r="J680" s="20">
        <v>5.6093000000000002</v>
      </c>
      <c r="K680" s="23">
        <v>8438.84</v>
      </c>
      <c r="L680" s="10">
        <v>1</v>
      </c>
      <c r="M680" s="36">
        <v>45602</v>
      </c>
      <c r="N680" s="94"/>
    </row>
    <row r="681" spans="1:14" ht="14.25" customHeight="1" x14ac:dyDescent="0.25">
      <c r="A681" s="9">
        <v>73079100</v>
      </c>
      <c r="B681" s="10" t="s">
        <v>4546</v>
      </c>
      <c r="C681" s="11">
        <v>45506</v>
      </c>
      <c r="D681" s="12" t="s">
        <v>3079</v>
      </c>
      <c r="E681" s="10" t="s">
        <v>925</v>
      </c>
      <c r="F681" s="10" t="s">
        <v>924</v>
      </c>
      <c r="G681" s="81">
        <v>13</v>
      </c>
      <c r="H681" s="10" t="s">
        <v>30</v>
      </c>
      <c r="I681" s="39">
        <v>727.5</v>
      </c>
      <c r="J681" s="20">
        <v>5.6680999999999999</v>
      </c>
      <c r="K681" s="23">
        <v>128.35</v>
      </c>
      <c r="L681" s="10">
        <v>2</v>
      </c>
      <c r="M681" s="36">
        <v>45609</v>
      </c>
      <c r="N681" s="94"/>
    </row>
    <row r="682" spans="1:14" ht="14.25" customHeight="1" x14ac:dyDescent="0.25">
      <c r="A682" s="9">
        <v>73079300</v>
      </c>
      <c r="B682" s="10" t="s">
        <v>4545</v>
      </c>
      <c r="C682" s="11">
        <v>45506</v>
      </c>
      <c r="D682" s="12" t="s">
        <v>3072</v>
      </c>
      <c r="E682" s="10" t="s">
        <v>925</v>
      </c>
      <c r="F682" s="10" t="s">
        <v>924</v>
      </c>
      <c r="G682" s="81">
        <v>13</v>
      </c>
      <c r="H682" s="10" t="s">
        <v>30</v>
      </c>
      <c r="I682" s="39">
        <v>2900.3</v>
      </c>
      <c r="J682" s="20">
        <v>5.6680999999999999</v>
      </c>
      <c r="K682" s="23">
        <v>511.69</v>
      </c>
      <c r="L682" s="10">
        <v>1</v>
      </c>
      <c r="M682" s="36">
        <v>45609</v>
      </c>
      <c r="N682" s="94"/>
    </row>
    <row r="683" spans="1:14" ht="14.25" customHeight="1" x14ac:dyDescent="0.25">
      <c r="A683" s="9">
        <v>73079900</v>
      </c>
      <c r="B683" s="10" t="s">
        <v>4543</v>
      </c>
      <c r="C683" s="11">
        <v>45506</v>
      </c>
      <c r="D683" s="12" t="s">
        <v>4533</v>
      </c>
      <c r="E683" s="10" t="s">
        <v>925</v>
      </c>
      <c r="F683" s="10" t="s">
        <v>924</v>
      </c>
      <c r="G683" s="81">
        <v>98.686888888888902</v>
      </c>
      <c r="H683" s="10" t="s">
        <v>30</v>
      </c>
      <c r="I683" s="39">
        <v>20725.75</v>
      </c>
      <c r="J683" s="20">
        <v>5.6680999999999999</v>
      </c>
      <c r="K683" s="23">
        <v>3656.56</v>
      </c>
      <c r="L683" s="10" t="s">
        <v>4544</v>
      </c>
      <c r="M683" s="36">
        <v>45609</v>
      </c>
      <c r="N683" s="94"/>
    </row>
    <row r="684" spans="1:14" ht="14.25" customHeight="1" x14ac:dyDescent="0.25">
      <c r="A684" s="9">
        <v>73079300</v>
      </c>
      <c r="B684" s="10" t="s">
        <v>4540</v>
      </c>
      <c r="C684" s="11">
        <v>45506</v>
      </c>
      <c r="D684" s="12" t="s">
        <v>4541</v>
      </c>
      <c r="E684" s="10" t="s">
        <v>925</v>
      </c>
      <c r="F684" s="10" t="s">
        <v>924</v>
      </c>
      <c r="G684" s="81">
        <v>23.220444444444446</v>
      </c>
      <c r="H684" s="10" t="s">
        <v>30</v>
      </c>
      <c r="I684" s="39">
        <v>4025.5</v>
      </c>
      <c r="J684" s="20">
        <v>5.6680999999999999</v>
      </c>
      <c r="K684" s="23">
        <v>710.2</v>
      </c>
      <c r="L684" s="10" t="s">
        <v>4542</v>
      </c>
      <c r="M684" s="36">
        <v>45609</v>
      </c>
      <c r="N684" s="94"/>
    </row>
    <row r="685" spans="1:14" ht="14.25" customHeight="1" x14ac:dyDescent="0.25">
      <c r="A685" s="9">
        <v>73079200</v>
      </c>
      <c r="B685" s="10" t="s">
        <v>4537</v>
      </c>
      <c r="C685" s="11">
        <v>45506</v>
      </c>
      <c r="D685" s="12" t="s">
        <v>4538</v>
      </c>
      <c r="E685" s="10" t="s">
        <v>925</v>
      </c>
      <c r="F685" s="10" t="s">
        <v>924</v>
      </c>
      <c r="G685" s="81">
        <v>11.610222222222223</v>
      </c>
      <c r="H685" s="10" t="s">
        <v>30</v>
      </c>
      <c r="I685" s="39">
        <v>241.54</v>
      </c>
      <c r="J685" s="20">
        <v>5.6680999999999999</v>
      </c>
      <c r="K685" s="23">
        <v>42.61</v>
      </c>
      <c r="L685" s="10" t="s">
        <v>4539</v>
      </c>
      <c r="M685" s="36">
        <v>45609</v>
      </c>
      <c r="N685" s="94"/>
    </row>
    <row r="686" spans="1:14" ht="14.25" customHeight="1" x14ac:dyDescent="0.25">
      <c r="A686" s="9">
        <v>73079100</v>
      </c>
      <c r="B686" s="10" t="s">
        <v>4535</v>
      </c>
      <c r="C686" s="11">
        <v>45506</v>
      </c>
      <c r="D686" s="12" t="s">
        <v>4536</v>
      </c>
      <c r="E686" s="10" t="s">
        <v>925</v>
      </c>
      <c r="F686" s="10" t="s">
        <v>924</v>
      </c>
      <c r="G686" s="81">
        <v>29.025555555555556</v>
      </c>
      <c r="H686" s="10" t="s">
        <v>30</v>
      </c>
      <c r="I686" s="39">
        <v>842.64</v>
      </c>
      <c r="J686" s="20">
        <v>5.6680999999999999</v>
      </c>
      <c r="K686" s="23">
        <v>148.66</v>
      </c>
      <c r="L686" s="10" t="s">
        <v>168</v>
      </c>
      <c r="M686" s="36">
        <v>45609</v>
      </c>
      <c r="N686" s="94"/>
    </row>
    <row r="687" spans="1:14" ht="14.25" customHeight="1" x14ac:dyDescent="0.25">
      <c r="A687" s="9">
        <v>73072900</v>
      </c>
      <c r="B687" s="10" t="s">
        <v>4532</v>
      </c>
      <c r="C687" s="11">
        <v>45506</v>
      </c>
      <c r="D687" s="12" t="s">
        <v>4533</v>
      </c>
      <c r="E687" s="10" t="s">
        <v>925</v>
      </c>
      <c r="F687" s="10" t="s">
        <v>924</v>
      </c>
      <c r="G687" s="81">
        <v>69.661333333333346</v>
      </c>
      <c r="H687" s="10" t="s">
        <v>30</v>
      </c>
      <c r="I687" s="39">
        <v>19369.91</v>
      </c>
      <c r="J687" s="20">
        <v>5.6680999999999999</v>
      </c>
      <c r="K687" s="23">
        <v>3417.36</v>
      </c>
      <c r="L687" s="10" t="s">
        <v>4534</v>
      </c>
      <c r="M687" s="36">
        <v>45602</v>
      </c>
      <c r="N687" s="94"/>
    </row>
    <row r="688" spans="1:14" ht="14.25" customHeight="1" x14ac:dyDescent="0.25">
      <c r="A688" s="9">
        <v>73072200</v>
      </c>
      <c r="B688" s="10" t="s">
        <v>4529</v>
      </c>
      <c r="C688" s="11">
        <v>45506</v>
      </c>
      <c r="D688" s="12" t="s">
        <v>4530</v>
      </c>
      <c r="E688" s="10" t="s">
        <v>925</v>
      </c>
      <c r="F688" s="10" t="s">
        <v>924</v>
      </c>
      <c r="G688" s="81">
        <v>17.415333333333336</v>
      </c>
      <c r="H688" s="10" t="s">
        <v>30</v>
      </c>
      <c r="I688" s="39">
        <v>1932.24</v>
      </c>
      <c r="J688" s="20">
        <v>5.6680999999999999</v>
      </c>
      <c r="K688" s="23">
        <v>340.9</v>
      </c>
      <c r="L688" s="10" t="s">
        <v>4531</v>
      </c>
      <c r="M688" s="36">
        <v>45602</v>
      </c>
      <c r="N688" s="94"/>
    </row>
    <row r="689" spans="1:14" ht="14.25" customHeight="1" x14ac:dyDescent="0.25">
      <c r="A689" s="9">
        <v>73072100</v>
      </c>
      <c r="B689" s="10" t="s">
        <v>4527</v>
      </c>
      <c r="C689" s="11">
        <v>45506</v>
      </c>
      <c r="D689" s="12" t="s">
        <v>3079</v>
      </c>
      <c r="E689" s="10" t="s">
        <v>925</v>
      </c>
      <c r="F689" s="10" t="s">
        <v>924</v>
      </c>
      <c r="G689" s="81">
        <v>11.610222222222223</v>
      </c>
      <c r="H689" s="10" t="s">
        <v>30</v>
      </c>
      <c r="I689" s="39">
        <v>4597.8</v>
      </c>
      <c r="J689" s="20">
        <v>5.6680999999999999</v>
      </c>
      <c r="K689" s="23">
        <v>811.17</v>
      </c>
      <c r="L689" s="10" t="s">
        <v>4528</v>
      </c>
      <c r="M689" s="36">
        <v>45602</v>
      </c>
      <c r="N689" s="94"/>
    </row>
    <row r="690" spans="1:14" ht="14.25" customHeight="1" x14ac:dyDescent="0.25">
      <c r="A690" s="9">
        <v>73079900</v>
      </c>
      <c r="B690" s="10" t="s">
        <v>4524</v>
      </c>
      <c r="C690" s="11">
        <v>45506</v>
      </c>
      <c r="D690" s="12" t="s">
        <v>4525</v>
      </c>
      <c r="E690" s="10" t="s">
        <v>925</v>
      </c>
      <c r="F690" s="10" t="s">
        <v>924</v>
      </c>
      <c r="G690" s="81">
        <v>50.967843137254903</v>
      </c>
      <c r="H690" s="10" t="s">
        <v>30</v>
      </c>
      <c r="I690" s="39">
        <v>11176.04</v>
      </c>
      <c r="J690" s="20">
        <v>5.6680999999999999</v>
      </c>
      <c r="K690" s="23">
        <v>1971.74</v>
      </c>
      <c r="L690" s="10" t="s">
        <v>4526</v>
      </c>
      <c r="M690" s="36">
        <v>45609</v>
      </c>
      <c r="N690" s="94"/>
    </row>
    <row r="691" spans="1:14" ht="14.25" customHeight="1" x14ac:dyDescent="0.25">
      <c r="A691" s="9">
        <v>73079300</v>
      </c>
      <c r="B691" s="10" t="s">
        <v>4521</v>
      </c>
      <c r="C691" s="11">
        <v>45506</v>
      </c>
      <c r="D691" s="12" t="s">
        <v>4522</v>
      </c>
      <c r="E691" s="10" t="s">
        <v>925</v>
      </c>
      <c r="F691" s="10" t="s">
        <v>924</v>
      </c>
      <c r="G691" s="81">
        <v>38.225882352941177</v>
      </c>
      <c r="H691" s="10" t="s">
        <v>30</v>
      </c>
      <c r="I691" s="39">
        <v>3618.1</v>
      </c>
      <c r="J691" s="20">
        <v>5.6680999999999999</v>
      </c>
      <c r="K691" s="23">
        <v>638.33000000000004</v>
      </c>
      <c r="L691" s="10" t="s">
        <v>4523</v>
      </c>
      <c r="M691" s="36">
        <v>45609</v>
      </c>
      <c r="N691" s="94"/>
    </row>
    <row r="692" spans="1:14" ht="14.25" customHeight="1" x14ac:dyDescent="0.25">
      <c r="A692" s="9">
        <v>73079200</v>
      </c>
      <c r="B692" s="10" t="s">
        <v>4518</v>
      </c>
      <c r="C692" s="11">
        <v>45506</v>
      </c>
      <c r="D692" s="12" t="s">
        <v>4519</v>
      </c>
      <c r="E692" s="10" t="s">
        <v>925</v>
      </c>
      <c r="F692" s="10" t="s">
        <v>924</v>
      </c>
      <c r="G692" s="81">
        <v>31.854901960784314</v>
      </c>
      <c r="H692" s="10" t="s">
        <v>30</v>
      </c>
      <c r="I692" s="39">
        <v>118.83</v>
      </c>
      <c r="J692" s="20">
        <v>5.6680999999999999</v>
      </c>
      <c r="K692" s="23">
        <v>20.96</v>
      </c>
      <c r="L692" s="10" t="s">
        <v>4520</v>
      </c>
      <c r="M692" s="36">
        <v>45609</v>
      </c>
      <c r="N692" s="94"/>
    </row>
    <row r="693" spans="1:14" ht="14.25" customHeight="1" x14ac:dyDescent="0.25">
      <c r="A693" s="9">
        <v>73079100</v>
      </c>
      <c r="B693" s="10" t="s">
        <v>4515</v>
      </c>
      <c r="C693" s="11">
        <v>45506</v>
      </c>
      <c r="D693" s="12" t="s">
        <v>4516</v>
      </c>
      <c r="E693" s="10" t="s">
        <v>925</v>
      </c>
      <c r="F693" s="10" t="s">
        <v>924</v>
      </c>
      <c r="G693" s="81">
        <v>50.967843137254903</v>
      </c>
      <c r="H693" s="10" t="s">
        <v>30</v>
      </c>
      <c r="I693" s="39">
        <v>3242.42</v>
      </c>
      <c r="J693" s="20">
        <v>5.6680999999999999</v>
      </c>
      <c r="K693" s="23">
        <v>572.04999999999995</v>
      </c>
      <c r="L693" s="10" t="s">
        <v>4517</v>
      </c>
      <c r="M693" s="36">
        <v>45609</v>
      </c>
      <c r="N693" s="94"/>
    </row>
    <row r="694" spans="1:14" ht="14.25" customHeight="1" x14ac:dyDescent="0.25">
      <c r="A694" s="9">
        <v>73072900</v>
      </c>
      <c r="B694" s="10" t="s">
        <v>4512</v>
      </c>
      <c r="C694" s="11">
        <v>45506</v>
      </c>
      <c r="D694" s="12" t="s">
        <v>4513</v>
      </c>
      <c r="E694" s="10" t="s">
        <v>925</v>
      </c>
      <c r="F694" s="10" t="s">
        <v>924</v>
      </c>
      <c r="G694" s="81">
        <v>121.04862745098039</v>
      </c>
      <c r="H694" s="10" t="s">
        <v>30</v>
      </c>
      <c r="I694" s="39">
        <v>119484.98</v>
      </c>
      <c r="J694" s="20">
        <v>5.6680999999999999</v>
      </c>
      <c r="K694" s="23">
        <v>21080.25</v>
      </c>
      <c r="L694" s="10" t="s">
        <v>4514</v>
      </c>
      <c r="M694" s="36">
        <v>45609</v>
      </c>
      <c r="N694" s="94"/>
    </row>
    <row r="695" spans="1:14" ht="14.25" customHeight="1" x14ac:dyDescent="0.25">
      <c r="A695" s="9">
        <v>73072200</v>
      </c>
      <c r="B695" s="10" t="s">
        <v>4509</v>
      </c>
      <c r="C695" s="11">
        <v>45506</v>
      </c>
      <c r="D695" s="12" t="s">
        <v>4510</v>
      </c>
      <c r="E695" s="10" t="s">
        <v>925</v>
      </c>
      <c r="F695" s="10" t="s">
        <v>924</v>
      </c>
      <c r="G695" s="81">
        <v>25.483921568627451</v>
      </c>
      <c r="H695" s="10" t="s">
        <v>30</v>
      </c>
      <c r="I695" s="39">
        <v>3590.46</v>
      </c>
      <c r="J695" s="20">
        <v>5.6680999999999999</v>
      </c>
      <c r="K695" s="23">
        <v>633.45000000000005</v>
      </c>
      <c r="L695" s="10" t="s">
        <v>4511</v>
      </c>
      <c r="M695" s="36">
        <v>45602</v>
      </c>
      <c r="N695" s="94"/>
    </row>
    <row r="696" spans="1:14" ht="14.25" customHeight="1" x14ac:dyDescent="0.25">
      <c r="A696" s="9">
        <v>73072100</v>
      </c>
      <c r="B696" s="10" t="s">
        <v>4506</v>
      </c>
      <c r="C696" s="11">
        <v>45506</v>
      </c>
      <c r="D696" s="12" t="s">
        <v>4507</v>
      </c>
      <c r="E696" s="10" t="s">
        <v>925</v>
      </c>
      <c r="F696" s="10" t="s">
        <v>924</v>
      </c>
      <c r="G696" s="81">
        <v>25.483921568627451</v>
      </c>
      <c r="H696" s="10" t="s">
        <v>30</v>
      </c>
      <c r="I696" s="39">
        <v>2020.22</v>
      </c>
      <c r="J696" s="20">
        <v>5.6680999999999999</v>
      </c>
      <c r="K696" s="23">
        <v>356.42</v>
      </c>
      <c r="L696" s="10" t="s">
        <v>4508</v>
      </c>
      <c r="M696" s="36">
        <v>45602</v>
      </c>
      <c r="N696" s="94"/>
    </row>
    <row r="697" spans="1:14" ht="14.25" customHeight="1" x14ac:dyDescent="0.25">
      <c r="A697" s="9">
        <v>73079900</v>
      </c>
      <c r="B697" s="10" t="s">
        <v>4504</v>
      </c>
      <c r="C697" s="11">
        <v>45470</v>
      </c>
      <c r="D697" s="12" t="s">
        <v>4505</v>
      </c>
      <c r="E697" s="10" t="s">
        <v>925</v>
      </c>
      <c r="F697" s="10" t="s">
        <v>924</v>
      </c>
      <c r="G697" s="13">
        <v>4.3899999999999997</v>
      </c>
      <c r="H697" s="10" t="s">
        <v>30</v>
      </c>
      <c r="I697" s="39">
        <v>3880</v>
      </c>
      <c r="J697" s="20">
        <v>5.5096999999999996</v>
      </c>
      <c r="K697" s="23">
        <v>704.21</v>
      </c>
      <c r="L697" s="10">
        <v>1</v>
      </c>
      <c r="M697" s="36">
        <v>45551</v>
      </c>
      <c r="N697" s="94"/>
    </row>
    <row r="698" spans="1:14" ht="14.25" customHeight="1" x14ac:dyDescent="0.25">
      <c r="A698" s="9">
        <v>84818095</v>
      </c>
      <c r="B698" s="10" t="s">
        <v>4502</v>
      </c>
      <c r="C698" s="11">
        <v>45467</v>
      </c>
      <c r="D698" s="12" t="s">
        <v>4503</v>
      </c>
      <c r="E698" s="10" t="s">
        <v>925</v>
      </c>
      <c r="F698" s="10" t="s">
        <v>924</v>
      </c>
      <c r="G698" s="13">
        <v>10</v>
      </c>
      <c r="H698" s="10" t="s">
        <v>869</v>
      </c>
      <c r="I698" s="39">
        <v>23396</v>
      </c>
      <c r="J698" s="20">
        <v>5.4416000000000002</v>
      </c>
      <c r="K698" s="23">
        <v>4299.47</v>
      </c>
      <c r="L698" s="10" t="s">
        <v>26</v>
      </c>
      <c r="M698" s="36">
        <v>45551</v>
      </c>
      <c r="N698" s="94"/>
    </row>
    <row r="699" spans="1:14" ht="14.25" customHeight="1" x14ac:dyDescent="0.25">
      <c r="A699" s="9">
        <v>73079900</v>
      </c>
      <c r="B699" s="10" t="s">
        <v>4499</v>
      </c>
      <c r="C699" s="11">
        <v>45455</v>
      </c>
      <c r="D699" s="12" t="s">
        <v>4500</v>
      </c>
      <c r="E699" s="10" t="s">
        <v>925</v>
      </c>
      <c r="F699" s="10" t="s">
        <v>924</v>
      </c>
      <c r="G699" s="81">
        <v>137.46499999999997</v>
      </c>
      <c r="H699" s="10" t="s">
        <v>30</v>
      </c>
      <c r="I699" s="39">
        <v>27543.219999999998</v>
      </c>
      <c r="J699" s="20">
        <v>5.3524000000000003</v>
      </c>
      <c r="K699" s="23">
        <v>5145.96</v>
      </c>
      <c r="L699" s="10" t="s">
        <v>4501</v>
      </c>
      <c r="M699" s="36">
        <v>45609</v>
      </c>
      <c r="N699" s="94"/>
    </row>
    <row r="700" spans="1:14" ht="14.25" customHeight="1" x14ac:dyDescent="0.25">
      <c r="A700" s="9">
        <v>73079300</v>
      </c>
      <c r="B700" s="10" t="s">
        <v>4496</v>
      </c>
      <c r="C700" s="11">
        <v>45455</v>
      </c>
      <c r="D700" s="12" t="s">
        <v>4497</v>
      </c>
      <c r="E700" s="10" t="s">
        <v>925</v>
      </c>
      <c r="F700" s="10" t="s">
        <v>924</v>
      </c>
      <c r="G700" s="81">
        <v>28.939999999999998</v>
      </c>
      <c r="H700" s="10" t="s">
        <v>30</v>
      </c>
      <c r="I700" s="39">
        <v>1926.18</v>
      </c>
      <c r="J700" s="20">
        <v>5.3524000000000003</v>
      </c>
      <c r="K700" s="23">
        <v>359.87</v>
      </c>
      <c r="L700" s="10" t="s">
        <v>4498</v>
      </c>
      <c r="M700" s="36">
        <v>45609</v>
      </c>
      <c r="N700" s="94"/>
    </row>
    <row r="701" spans="1:14" ht="14.25" customHeight="1" x14ac:dyDescent="0.25">
      <c r="A701" s="9">
        <v>73079200</v>
      </c>
      <c r="B701" s="10" t="s">
        <v>4494</v>
      </c>
      <c r="C701" s="11">
        <v>45455</v>
      </c>
      <c r="D701" s="12" t="s">
        <v>4495</v>
      </c>
      <c r="E701" s="10" t="s">
        <v>925</v>
      </c>
      <c r="F701" s="10" t="s">
        <v>924</v>
      </c>
      <c r="G701" s="81">
        <v>7.2349999999999994</v>
      </c>
      <c r="H701" s="10" t="s">
        <v>30</v>
      </c>
      <c r="I701" s="39">
        <v>626.04999999999995</v>
      </c>
      <c r="J701" s="20">
        <v>5.3524000000000003</v>
      </c>
      <c r="K701" s="23">
        <v>116.97</v>
      </c>
      <c r="L701" s="10">
        <v>34</v>
      </c>
      <c r="M701" s="36">
        <v>45609</v>
      </c>
      <c r="N701" s="94"/>
    </row>
    <row r="702" spans="1:14" ht="14.25" customHeight="1" x14ac:dyDescent="0.25">
      <c r="A702" s="9">
        <v>73079100</v>
      </c>
      <c r="B702" s="10" t="s">
        <v>4492</v>
      </c>
      <c r="C702" s="11">
        <v>45455</v>
      </c>
      <c r="D702" s="12" t="s">
        <v>4493</v>
      </c>
      <c r="E702" s="10" t="s">
        <v>925</v>
      </c>
      <c r="F702" s="10" t="s">
        <v>924</v>
      </c>
      <c r="G702" s="81">
        <v>65.114999999999995</v>
      </c>
      <c r="H702" s="10" t="s">
        <v>30</v>
      </c>
      <c r="I702" s="39">
        <v>3253.73</v>
      </c>
      <c r="J702" s="20">
        <v>5.3524000000000003</v>
      </c>
      <c r="K702" s="23">
        <v>607.9</v>
      </c>
      <c r="L702" s="10" t="s">
        <v>34</v>
      </c>
      <c r="M702" s="36">
        <v>45609</v>
      </c>
      <c r="N702" s="94"/>
    </row>
    <row r="703" spans="1:14" ht="14.25" customHeight="1" x14ac:dyDescent="0.25">
      <c r="A703" s="9">
        <v>73072900</v>
      </c>
      <c r="B703" s="10" t="s">
        <v>4489</v>
      </c>
      <c r="C703" s="11">
        <v>45455</v>
      </c>
      <c r="D703" s="12" t="s">
        <v>4490</v>
      </c>
      <c r="E703" s="10" t="s">
        <v>925</v>
      </c>
      <c r="F703" s="10" t="s">
        <v>924</v>
      </c>
      <c r="G703" s="81">
        <v>21.704999999999998</v>
      </c>
      <c r="H703" s="10" t="s">
        <v>30</v>
      </c>
      <c r="I703" s="39">
        <v>1387.44</v>
      </c>
      <c r="J703" s="20">
        <v>5.3524000000000003</v>
      </c>
      <c r="K703" s="23">
        <v>259.22000000000003</v>
      </c>
      <c r="L703" s="10" t="s">
        <v>4491</v>
      </c>
      <c r="M703" s="36">
        <v>45602</v>
      </c>
      <c r="N703" s="94"/>
    </row>
    <row r="704" spans="1:14" ht="14.25" customHeight="1" x14ac:dyDescent="0.25">
      <c r="A704" s="9">
        <v>73072200</v>
      </c>
      <c r="B704" s="10" t="s">
        <v>4487</v>
      </c>
      <c r="C704" s="11">
        <v>45455</v>
      </c>
      <c r="D704" s="12" t="s">
        <v>3039</v>
      </c>
      <c r="E704" s="10" t="s">
        <v>925</v>
      </c>
      <c r="F704" s="10" t="s">
        <v>924</v>
      </c>
      <c r="G704" s="81">
        <v>21.704999999999998</v>
      </c>
      <c r="H704" s="10" t="s">
        <v>30</v>
      </c>
      <c r="I704" s="39">
        <v>2286.75</v>
      </c>
      <c r="J704" s="20">
        <v>5.3524000000000003</v>
      </c>
      <c r="K704" s="23">
        <v>427.24</v>
      </c>
      <c r="L704" s="10" t="s">
        <v>4488</v>
      </c>
      <c r="M704" s="36">
        <v>45602</v>
      </c>
      <c r="N704" s="94"/>
    </row>
    <row r="705" spans="1:14" ht="14.25" customHeight="1" x14ac:dyDescent="0.25">
      <c r="A705" s="9">
        <v>73072100</v>
      </c>
      <c r="B705" s="10" t="s">
        <v>4486</v>
      </c>
      <c r="C705" s="11">
        <v>45455</v>
      </c>
      <c r="D705" s="12" t="s">
        <v>3085</v>
      </c>
      <c r="E705" s="10" t="s">
        <v>925</v>
      </c>
      <c r="F705" s="10" t="s">
        <v>924</v>
      </c>
      <c r="G705" s="81">
        <v>7.2349999999999994</v>
      </c>
      <c r="H705" s="10" t="s">
        <v>30</v>
      </c>
      <c r="I705" s="39">
        <v>101.52</v>
      </c>
      <c r="J705" s="20">
        <v>5.3524000000000003</v>
      </c>
      <c r="K705" s="23">
        <v>18.97</v>
      </c>
      <c r="L705" s="10">
        <v>10</v>
      </c>
      <c r="M705" s="36">
        <v>45602</v>
      </c>
      <c r="N705" s="94"/>
    </row>
    <row r="706" spans="1:14" ht="14.25" customHeight="1" x14ac:dyDescent="0.25">
      <c r="A706" s="9">
        <v>73072900</v>
      </c>
      <c r="B706" s="10" t="s">
        <v>4484</v>
      </c>
      <c r="C706" s="11">
        <v>45455</v>
      </c>
      <c r="D706" s="12" t="s">
        <v>4485</v>
      </c>
      <c r="E706" s="10" t="s">
        <v>925</v>
      </c>
      <c r="F706" s="10" t="s">
        <v>924</v>
      </c>
      <c r="G706" s="13">
        <v>0.65</v>
      </c>
      <c r="H706" s="10" t="s">
        <v>30</v>
      </c>
      <c r="I706" s="39">
        <v>507.6</v>
      </c>
      <c r="J706" s="20">
        <v>5.3524000000000003</v>
      </c>
      <c r="K706" s="23">
        <v>94.84</v>
      </c>
      <c r="L706" s="10">
        <v>1</v>
      </c>
      <c r="M706" s="36">
        <v>45595</v>
      </c>
      <c r="N706" s="94"/>
    </row>
    <row r="707" spans="1:14" ht="14.25" customHeight="1" x14ac:dyDescent="0.25">
      <c r="A707" s="9">
        <v>73072900</v>
      </c>
      <c r="B707" s="10" t="s">
        <v>4482</v>
      </c>
      <c r="C707" s="11">
        <v>45455</v>
      </c>
      <c r="D707" s="12" t="s">
        <v>4483</v>
      </c>
      <c r="E707" s="10" t="s">
        <v>925</v>
      </c>
      <c r="F707" s="10" t="s">
        <v>924</v>
      </c>
      <c r="G707" s="81">
        <v>3.5714285714285716</v>
      </c>
      <c r="H707" s="10" t="s">
        <v>30</v>
      </c>
      <c r="I707" s="39">
        <v>71.91</v>
      </c>
      <c r="J707" s="20">
        <v>5.3524000000000003</v>
      </c>
      <c r="K707" s="23">
        <v>13.44</v>
      </c>
      <c r="L707" s="10">
        <v>7</v>
      </c>
      <c r="M707" s="36">
        <v>45602</v>
      </c>
      <c r="N707" s="94"/>
    </row>
    <row r="708" spans="1:14" ht="14.25" customHeight="1" x14ac:dyDescent="0.25">
      <c r="A708" s="9">
        <v>73079200</v>
      </c>
      <c r="B708" s="10" t="s">
        <v>4481</v>
      </c>
      <c r="C708" s="11">
        <v>45455</v>
      </c>
      <c r="D708" s="12" t="s">
        <v>3110</v>
      </c>
      <c r="E708" s="10" t="s">
        <v>925</v>
      </c>
      <c r="F708" s="10" t="s">
        <v>924</v>
      </c>
      <c r="G708" s="81">
        <v>3.5714285714285716</v>
      </c>
      <c r="H708" s="10" t="s">
        <v>30</v>
      </c>
      <c r="I708" s="39">
        <v>51.9</v>
      </c>
      <c r="J708" s="20">
        <v>5.3524000000000003</v>
      </c>
      <c r="K708" s="23">
        <v>9.6999999999999993</v>
      </c>
      <c r="L708" s="10">
        <v>4</v>
      </c>
      <c r="M708" s="36">
        <v>45609</v>
      </c>
      <c r="N708" s="94"/>
    </row>
    <row r="709" spans="1:14" ht="14.25" customHeight="1" x14ac:dyDescent="0.25">
      <c r="A709" s="9">
        <v>73079300</v>
      </c>
      <c r="B709" s="10" t="s">
        <v>4479</v>
      </c>
      <c r="C709" s="11">
        <v>45455</v>
      </c>
      <c r="D709" s="12" t="s">
        <v>4480</v>
      </c>
      <c r="E709" s="10" t="s">
        <v>925</v>
      </c>
      <c r="F709" s="10" t="s">
        <v>924</v>
      </c>
      <c r="G709" s="81">
        <v>3.5714285714285716</v>
      </c>
      <c r="H709" s="10" t="s">
        <v>30</v>
      </c>
      <c r="I709" s="39">
        <v>113.2</v>
      </c>
      <c r="J709" s="20">
        <v>5.3524000000000003</v>
      </c>
      <c r="K709" s="23">
        <v>21.15</v>
      </c>
      <c r="L709" s="10">
        <v>3</v>
      </c>
      <c r="M709" s="36">
        <v>45609</v>
      </c>
      <c r="N709" s="94"/>
    </row>
    <row r="710" spans="1:14" ht="14.25" customHeight="1" x14ac:dyDescent="0.25">
      <c r="A710" s="9">
        <v>73079900</v>
      </c>
      <c r="B710" s="10" t="s">
        <v>4476</v>
      </c>
      <c r="C710" s="11">
        <v>45455</v>
      </c>
      <c r="D710" s="12" t="s">
        <v>4477</v>
      </c>
      <c r="E710" s="10" t="s">
        <v>925</v>
      </c>
      <c r="F710" s="10" t="s">
        <v>924</v>
      </c>
      <c r="G710" s="81">
        <v>10.714285714285715</v>
      </c>
      <c r="H710" s="10" t="s">
        <v>30</v>
      </c>
      <c r="I710" s="39">
        <v>941.2</v>
      </c>
      <c r="J710" s="20">
        <v>5.3524000000000003</v>
      </c>
      <c r="K710" s="23">
        <v>175.85</v>
      </c>
      <c r="L710" s="10" t="s">
        <v>4478</v>
      </c>
      <c r="M710" s="36">
        <v>45609</v>
      </c>
      <c r="N710" s="94"/>
    </row>
    <row r="711" spans="1:14" ht="14.25" customHeight="1" x14ac:dyDescent="0.25">
      <c r="A711" s="9">
        <v>73079100</v>
      </c>
      <c r="B711" s="10" t="s">
        <v>4475</v>
      </c>
      <c r="C711" s="11">
        <v>45455</v>
      </c>
      <c r="D711" s="12" t="s">
        <v>3079</v>
      </c>
      <c r="E711" s="10" t="s">
        <v>925</v>
      </c>
      <c r="F711" s="10" t="s">
        <v>924</v>
      </c>
      <c r="G711" s="81">
        <v>3.5714285714285716</v>
      </c>
      <c r="H711" s="10" t="s">
        <v>30</v>
      </c>
      <c r="I711" s="39">
        <v>891.1</v>
      </c>
      <c r="J711" s="20">
        <v>5.3524000000000003</v>
      </c>
      <c r="K711" s="23">
        <v>166.49</v>
      </c>
      <c r="L711" s="10">
        <v>1</v>
      </c>
      <c r="M711" s="36">
        <v>45609</v>
      </c>
      <c r="N711" s="94"/>
    </row>
    <row r="712" spans="1:14" ht="14.25" customHeight="1" x14ac:dyDescent="0.25">
      <c r="A712" s="9">
        <v>73072100</v>
      </c>
      <c r="B712" s="10" t="s">
        <v>4473</v>
      </c>
      <c r="C712" s="11">
        <v>45455</v>
      </c>
      <c r="D712" s="12" t="s">
        <v>4474</v>
      </c>
      <c r="E712" s="10" t="s">
        <v>925</v>
      </c>
      <c r="F712" s="10" t="s">
        <v>924</v>
      </c>
      <c r="G712" s="81">
        <v>4.666666666666667</v>
      </c>
      <c r="H712" s="10" t="s">
        <v>30</v>
      </c>
      <c r="I712" s="39">
        <v>1800</v>
      </c>
      <c r="J712" s="20">
        <v>5.3524000000000003</v>
      </c>
      <c r="K712" s="23">
        <v>336.3</v>
      </c>
      <c r="L712" s="10">
        <v>3</v>
      </c>
      <c r="M712" s="36">
        <v>45602</v>
      </c>
      <c r="N712" s="94"/>
    </row>
    <row r="713" spans="1:14" ht="14.25" customHeight="1" x14ac:dyDescent="0.25">
      <c r="A713" s="9">
        <v>72089000</v>
      </c>
      <c r="B713" s="10" t="s">
        <v>4471</v>
      </c>
      <c r="C713" s="11">
        <v>45455</v>
      </c>
      <c r="D713" s="12" t="s">
        <v>4472</v>
      </c>
      <c r="E713" s="10" t="s">
        <v>925</v>
      </c>
      <c r="F713" s="10" t="s">
        <v>924</v>
      </c>
      <c r="G713" s="81">
        <v>9.3333333333333339</v>
      </c>
      <c r="H713" s="10" t="s">
        <v>30</v>
      </c>
      <c r="I713" s="39">
        <v>22780</v>
      </c>
      <c r="J713" s="20">
        <v>5.3524000000000003</v>
      </c>
      <c r="K713" s="23">
        <v>4256.03</v>
      </c>
      <c r="L713" s="10" t="s">
        <v>24</v>
      </c>
      <c r="M713" s="36">
        <v>45602</v>
      </c>
      <c r="N713" s="94"/>
    </row>
    <row r="714" spans="1:14" ht="14.25" customHeight="1" x14ac:dyDescent="0.25">
      <c r="A714" s="9">
        <v>73079900</v>
      </c>
      <c r="B714" s="10" t="s">
        <v>4469</v>
      </c>
      <c r="C714" s="11">
        <v>45429</v>
      </c>
      <c r="D714" s="12" t="s">
        <v>4470</v>
      </c>
      <c r="E714" s="10" t="s">
        <v>925</v>
      </c>
      <c r="F714" s="10" t="s">
        <v>924</v>
      </c>
      <c r="G714" s="81">
        <v>9.5111111111111111</v>
      </c>
      <c r="H714" s="10" t="s">
        <v>30</v>
      </c>
      <c r="I714" s="39">
        <v>186.81</v>
      </c>
      <c r="J714" s="20">
        <v>5.1269999999999998</v>
      </c>
      <c r="K714" s="23">
        <v>36.44</v>
      </c>
      <c r="L714" s="10">
        <v>9</v>
      </c>
      <c r="M714" s="36">
        <v>45609</v>
      </c>
      <c r="N714" s="94"/>
    </row>
    <row r="715" spans="1:14" ht="14.25" customHeight="1" x14ac:dyDescent="0.25">
      <c r="A715" s="9">
        <v>73072900</v>
      </c>
      <c r="B715" s="10" t="s">
        <v>4466</v>
      </c>
      <c r="C715" s="11">
        <v>45429</v>
      </c>
      <c r="D715" s="12" t="s">
        <v>4467</v>
      </c>
      <c r="E715" s="10" t="s">
        <v>925</v>
      </c>
      <c r="F715" s="10" t="s">
        <v>924</v>
      </c>
      <c r="G715" s="81">
        <v>57.066666666666663</v>
      </c>
      <c r="H715" s="10" t="s">
        <v>30</v>
      </c>
      <c r="I715" s="39">
        <v>27211.32</v>
      </c>
      <c r="J715" s="20">
        <v>5.1269999999999998</v>
      </c>
      <c r="K715" s="23">
        <v>5307.45</v>
      </c>
      <c r="L715" s="10" t="s">
        <v>4468</v>
      </c>
      <c r="M715" s="36">
        <v>45602</v>
      </c>
      <c r="N715" s="94"/>
    </row>
    <row r="716" spans="1:14" ht="14.25" customHeight="1" x14ac:dyDescent="0.25">
      <c r="A716" s="9">
        <v>73072200</v>
      </c>
      <c r="B716" s="10" t="s">
        <v>4465</v>
      </c>
      <c r="C716" s="11">
        <v>45429</v>
      </c>
      <c r="D716" s="12" t="s">
        <v>3039</v>
      </c>
      <c r="E716" s="10" t="s">
        <v>925</v>
      </c>
      <c r="F716" s="10" t="s">
        <v>924</v>
      </c>
      <c r="G716" s="81">
        <v>19.022222222222222</v>
      </c>
      <c r="H716" s="10" t="s">
        <v>30</v>
      </c>
      <c r="I716" s="39">
        <v>7222.88</v>
      </c>
      <c r="J716" s="20">
        <v>5.1269999999999998</v>
      </c>
      <c r="K716" s="23">
        <v>1408.79</v>
      </c>
      <c r="L716" s="10" t="s">
        <v>532</v>
      </c>
      <c r="M716" s="36">
        <v>45602</v>
      </c>
      <c r="N716" s="94"/>
    </row>
    <row r="717" spans="1:14" ht="14.25" customHeight="1" x14ac:dyDescent="0.25">
      <c r="A717" s="9">
        <v>73079900</v>
      </c>
      <c r="B717" s="10" t="s">
        <v>4462</v>
      </c>
      <c r="C717" s="11">
        <v>45429</v>
      </c>
      <c r="D717" s="12" t="s">
        <v>4463</v>
      </c>
      <c r="E717" s="10" t="s">
        <v>925</v>
      </c>
      <c r="F717" s="10" t="s">
        <v>924</v>
      </c>
      <c r="G717" s="81">
        <v>88.36363636363636</v>
      </c>
      <c r="H717" s="10" t="s">
        <v>30</v>
      </c>
      <c r="I717" s="39">
        <v>49965.48</v>
      </c>
      <c r="J717" s="20">
        <v>5.1269999999999998</v>
      </c>
      <c r="K717" s="23">
        <v>9745.56</v>
      </c>
      <c r="L717" s="10" t="s">
        <v>4464</v>
      </c>
      <c r="M717" s="36">
        <v>45609</v>
      </c>
      <c r="N717" s="94"/>
    </row>
    <row r="718" spans="1:14" ht="14.25" customHeight="1" x14ac:dyDescent="0.25">
      <c r="A718" s="9">
        <v>73079300</v>
      </c>
      <c r="B718" s="10" t="s">
        <v>4461</v>
      </c>
      <c r="C718" s="11">
        <v>45429</v>
      </c>
      <c r="D718" s="12" t="s">
        <v>3096</v>
      </c>
      <c r="E718" s="10" t="s">
        <v>925</v>
      </c>
      <c r="F718" s="10" t="s">
        <v>924</v>
      </c>
      <c r="G718" s="81">
        <v>14.727272727272727</v>
      </c>
      <c r="H718" s="10" t="s">
        <v>30</v>
      </c>
      <c r="I718" s="39">
        <v>1093.95</v>
      </c>
      <c r="J718" s="20">
        <v>5.1269999999999998</v>
      </c>
      <c r="K718" s="23">
        <v>213.37</v>
      </c>
      <c r="L718" s="10">
        <v>6</v>
      </c>
      <c r="M718" s="36">
        <v>45609</v>
      </c>
      <c r="N718" s="94"/>
    </row>
    <row r="719" spans="1:14" ht="14.25" customHeight="1" x14ac:dyDescent="0.25">
      <c r="A719" s="9">
        <v>73072200</v>
      </c>
      <c r="B719" s="10" t="s">
        <v>4459</v>
      </c>
      <c r="C719" s="11">
        <v>45429</v>
      </c>
      <c r="D719" s="12" t="s">
        <v>3039</v>
      </c>
      <c r="E719" s="10" t="s">
        <v>925</v>
      </c>
      <c r="F719" s="10" t="s">
        <v>924</v>
      </c>
      <c r="G719" s="81">
        <v>44.18181818181818</v>
      </c>
      <c r="H719" s="10" t="s">
        <v>30</v>
      </c>
      <c r="I719" s="39">
        <v>4735.9399999999996</v>
      </c>
      <c r="J719" s="20">
        <v>5.1269999999999998</v>
      </c>
      <c r="K719" s="23">
        <v>923.73</v>
      </c>
      <c r="L719" s="10" t="s">
        <v>4460</v>
      </c>
      <c r="M719" s="36">
        <v>45602</v>
      </c>
      <c r="N719" s="94"/>
    </row>
    <row r="720" spans="1:14" ht="14.25" customHeight="1" x14ac:dyDescent="0.25">
      <c r="A720" s="9">
        <v>73079300</v>
      </c>
      <c r="B720" s="10" t="s">
        <v>4458</v>
      </c>
      <c r="C720" s="11">
        <v>45429</v>
      </c>
      <c r="D720" s="12" t="s">
        <v>3072</v>
      </c>
      <c r="E720" s="10" t="s">
        <v>925</v>
      </c>
      <c r="F720" s="10" t="s">
        <v>924</v>
      </c>
      <c r="G720" s="13">
        <v>4</v>
      </c>
      <c r="H720" s="10" t="s">
        <v>30</v>
      </c>
      <c r="I720" s="39">
        <v>825</v>
      </c>
      <c r="J720" s="20">
        <v>5.1269999999999998</v>
      </c>
      <c r="K720" s="23">
        <v>160.91</v>
      </c>
      <c r="L720" s="10">
        <v>1</v>
      </c>
      <c r="M720" s="36">
        <v>45551</v>
      </c>
      <c r="N720" s="94"/>
    </row>
    <row r="721" spans="1:14" ht="14.25" customHeight="1" x14ac:dyDescent="0.25">
      <c r="A721" s="9">
        <v>73079100</v>
      </c>
      <c r="B721" s="10" t="s">
        <v>4457</v>
      </c>
      <c r="C721" s="11">
        <v>45429</v>
      </c>
      <c r="D721" s="12" t="s">
        <v>926</v>
      </c>
      <c r="E721" s="10" t="s">
        <v>925</v>
      </c>
      <c r="F721" s="10" t="s">
        <v>924</v>
      </c>
      <c r="G721" s="13">
        <v>37</v>
      </c>
      <c r="H721" s="10" t="s">
        <v>30</v>
      </c>
      <c r="I721" s="39">
        <v>4237.42</v>
      </c>
      <c r="J721" s="20">
        <v>5.1269999999999998</v>
      </c>
      <c r="K721" s="23">
        <v>826.49</v>
      </c>
      <c r="L721" s="10" t="s">
        <v>24</v>
      </c>
      <c r="M721" s="36">
        <v>45551</v>
      </c>
      <c r="N721" s="94"/>
    </row>
    <row r="722" spans="1:14" ht="14.25" customHeight="1" x14ac:dyDescent="0.25">
      <c r="A722" s="9">
        <v>73079900</v>
      </c>
      <c r="B722" s="10" t="s">
        <v>4456</v>
      </c>
      <c r="C722" s="11">
        <v>45406</v>
      </c>
      <c r="D722" s="12" t="s">
        <v>4454</v>
      </c>
      <c r="E722" s="10" t="s">
        <v>925</v>
      </c>
      <c r="F722" s="10" t="s">
        <v>924</v>
      </c>
      <c r="G722" s="81">
        <v>291.79047619047623</v>
      </c>
      <c r="H722" s="10" t="s">
        <v>30</v>
      </c>
      <c r="I722" s="39">
        <v>21015.87</v>
      </c>
      <c r="J722" s="20">
        <v>5.1626000000000003</v>
      </c>
      <c r="K722" s="23">
        <v>4070.79</v>
      </c>
      <c r="L722" s="10" t="s">
        <v>4455</v>
      </c>
      <c r="M722" s="36">
        <v>45609</v>
      </c>
      <c r="N722" s="94"/>
    </row>
    <row r="723" spans="1:14" ht="14.25" customHeight="1" x14ac:dyDescent="0.25">
      <c r="A723" s="9">
        <v>73079300</v>
      </c>
      <c r="B723" s="10" t="s">
        <v>4451</v>
      </c>
      <c r="C723" s="11">
        <v>45406</v>
      </c>
      <c r="D723" s="12" t="s">
        <v>4452</v>
      </c>
      <c r="E723" s="10" t="s">
        <v>925</v>
      </c>
      <c r="F723" s="10" t="s">
        <v>924</v>
      </c>
      <c r="G723" s="81">
        <v>145.89523809523811</v>
      </c>
      <c r="H723" s="10" t="s">
        <v>30</v>
      </c>
      <c r="I723" s="39">
        <v>19288.400000000001</v>
      </c>
      <c r="J723" s="20">
        <v>5.1626000000000003</v>
      </c>
      <c r="K723" s="23">
        <v>3736.18</v>
      </c>
      <c r="L723" s="10" t="s">
        <v>4453</v>
      </c>
      <c r="M723" s="36">
        <v>45609</v>
      </c>
      <c r="N723" s="94"/>
    </row>
    <row r="724" spans="1:14" ht="14.25" customHeight="1" x14ac:dyDescent="0.25">
      <c r="A724" s="9">
        <v>73079200</v>
      </c>
      <c r="B724" s="10" t="s">
        <v>4448</v>
      </c>
      <c r="C724" s="11">
        <v>45406</v>
      </c>
      <c r="D724" s="12" t="s">
        <v>4449</v>
      </c>
      <c r="E724" s="10" t="s">
        <v>925</v>
      </c>
      <c r="F724" s="10" t="s">
        <v>924</v>
      </c>
      <c r="G724" s="81">
        <v>36.473809523809528</v>
      </c>
      <c r="H724" s="10" t="s">
        <v>30</v>
      </c>
      <c r="I724" s="39">
        <v>2573.6999999999998</v>
      </c>
      <c r="J724" s="20">
        <v>5.1626000000000003</v>
      </c>
      <c r="K724" s="23">
        <v>498.53</v>
      </c>
      <c r="L724" s="10" t="s">
        <v>4450</v>
      </c>
      <c r="M724" s="36">
        <v>45609</v>
      </c>
      <c r="N724" s="94"/>
    </row>
    <row r="725" spans="1:14" ht="14.25" customHeight="1" x14ac:dyDescent="0.25">
      <c r="A725" s="9">
        <v>73079100</v>
      </c>
      <c r="B725" s="10" t="s">
        <v>4445</v>
      </c>
      <c r="C725" s="11">
        <v>45406</v>
      </c>
      <c r="D725" s="12" t="s">
        <v>4446</v>
      </c>
      <c r="E725" s="10" t="s">
        <v>925</v>
      </c>
      <c r="F725" s="10" t="s">
        <v>924</v>
      </c>
      <c r="G725" s="81">
        <v>72.947619047619057</v>
      </c>
      <c r="H725" s="10" t="s">
        <v>30</v>
      </c>
      <c r="I725" s="39">
        <v>12367.09</v>
      </c>
      <c r="J725" s="20">
        <v>5.1626000000000003</v>
      </c>
      <c r="K725" s="23">
        <v>2395.52</v>
      </c>
      <c r="L725" s="10" t="s">
        <v>4447</v>
      </c>
      <c r="M725" s="36">
        <v>45609</v>
      </c>
      <c r="N725" s="94"/>
    </row>
    <row r="726" spans="1:14" ht="14.25" customHeight="1" x14ac:dyDescent="0.25">
      <c r="A726" s="9">
        <v>73072900</v>
      </c>
      <c r="B726" s="10" t="s">
        <v>4442</v>
      </c>
      <c r="C726" s="11">
        <v>45406</v>
      </c>
      <c r="D726" s="12" t="s">
        <v>4443</v>
      </c>
      <c r="E726" s="10" t="s">
        <v>925</v>
      </c>
      <c r="F726" s="10" t="s">
        <v>924</v>
      </c>
      <c r="G726" s="81">
        <v>109.42142857142858</v>
      </c>
      <c r="H726" s="10" t="s">
        <v>30</v>
      </c>
      <c r="I726" s="39">
        <v>10782</v>
      </c>
      <c r="J726" s="20">
        <v>5.1626000000000003</v>
      </c>
      <c r="K726" s="23">
        <v>2088.48</v>
      </c>
      <c r="L726" s="10" t="s">
        <v>4444</v>
      </c>
      <c r="M726" s="36">
        <v>45602</v>
      </c>
      <c r="N726" s="94"/>
    </row>
    <row r="727" spans="1:14" ht="14.25" customHeight="1" x14ac:dyDescent="0.25">
      <c r="A727" s="9">
        <v>73072200</v>
      </c>
      <c r="B727" s="10" t="s">
        <v>4440</v>
      </c>
      <c r="C727" s="11">
        <v>45406</v>
      </c>
      <c r="D727" s="12" t="s">
        <v>3039</v>
      </c>
      <c r="E727" s="10" t="s">
        <v>925</v>
      </c>
      <c r="F727" s="10" t="s">
        <v>924</v>
      </c>
      <c r="G727" s="81">
        <v>54.710714285714289</v>
      </c>
      <c r="H727" s="10" t="s">
        <v>30</v>
      </c>
      <c r="I727" s="39">
        <v>5164.8100000000004</v>
      </c>
      <c r="J727" s="20">
        <v>5.1626000000000003</v>
      </c>
      <c r="K727" s="23">
        <v>1000.43</v>
      </c>
      <c r="L727" s="10" t="s">
        <v>4441</v>
      </c>
      <c r="M727" s="36">
        <v>45602</v>
      </c>
      <c r="N727" s="94"/>
    </row>
    <row r="728" spans="1:14" ht="14.25" customHeight="1" x14ac:dyDescent="0.25">
      <c r="A728" s="9">
        <v>73072100</v>
      </c>
      <c r="B728" s="10" t="s">
        <v>4438</v>
      </c>
      <c r="C728" s="11">
        <v>45406</v>
      </c>
      <c r="D728" s="12" t="s">
        <v>4439</v>
      </c>
      <c r="E728" s="10" t="s">
        <v>925</v>
      </c>
      <c r="F728" s="10" t="s">
        <v>924</v>
      </c>
      <c r="G728" s="81">
        <v>36.473809523809528</v>
      </c>
      <c r="H728" s="10" t="s">
        <v>30</v>
      </c>
      <c r="I728" s="39">
        <v>2464.2800000000002</v>
      </c>
      <c r="J728" s="20">
        <v>5.1626000000000003</v>
      </c>
      <c r="K728" s="23">
        <v>477.33</v>
      </c>
      <c r="L728" s="10" t="s">
        <v>821</v>
      </c>
      <c r="M728" s="36">
        <v>45602</v>
      </c>
      <c r="N728" s="94"/>
    </row>
    <row r="729" spans="1:14" ht="14.25" customHeight="1" x14ac:dyDescent="0.25">
      <c r="A729" s="9">
        <v>72085200</v>
      </c>
      <c r="B729" s="10" t="s">
        <v>3374</v>
      </c>
      <c r="C729" s="11">
        <v>45274</v>
      </c>
      <c r="D729" s="12" t="s">
        <v>3375</v>
      </c>
      <c r="E729" s="10" t="s">
        <v>154</v>
      </c>
      <c r="F729" s="10" t="s">
        <v>140</v>
      </c>
      <c r="G729" s="13">
        <v>1500</v>
      </c>
      <c r="H729" s="10" t="s">
        <v>30</v>
      </c>
      <c r="I729" s="39">
        <v>10182.120000000001</v>
      </c>
      <c r="J729" s="20">
        <v>4.9580000000000002</v>
      </c>
      <c r="K729" s="23">
        <v>2053.67</v>
      </c>
      <c r="L729" s="10" t="s">
        <v>24</v>
      </c>
      <c r="M729" s="36">
        <v>45505</v>
      </c>
      <c r="N729" s="94"/>
    </row>
    <row r="730" spans="1:14" ht="14.25" customHeight="1" x14ac:dyDescent="0.25">
      <c r="A730" s="9">
        <v>72164010</v>
      </c>
      <c r="B730" s="10" t="s">
        <v>3373</v>
      </c>
      <c r="C730" s="11">
        <v>45273</v>
      </c>
      <c r="D730" s="12" t="s">
        <v>990</v>
      </c>
      <c r="E730" s="10" t="s">
        <v>154</v>
      </c>
      <c r="F730" s="10" t="s">
        <v>140</v>
      </c>
      <c r="G730" s="13">
        <v>174.96</v>
      </c>
      <c r="H730" s="10" t="s">
        <v>30</v>
      </c>
      <c r="I730" s="39">
        <v>1272</v>
      </c>
      <c r="J730" s="20">
        <v>4.9476000000000004</v>
      </c>
      <c r="K730" s="23">
        <v>257.08999999999997</v>
      </c>
      <c r="L730" s="10">
        <v>6</v>
      </c>
      <c r="M730" s="36">
        <v>45576</v>
      </c>
      <c r="N730" s="94"/>
    </row>
    <row r="731" spans="1:14" ht="14.25" customHeight="1" x14ac:dyDescent="0.25">
      <c r="A731" s="9">
        <v>72163300</v>
      </c>
      <c r="B731" s="10" t="s">
        <v>3371</v>
      </c>
      <c r="C731" s="11">
        <v>45273</v>
      </c>
      <c r="D731" s="12" t="s">
        <v>188</v>
      </c>
      <c r="E731" s="10" t="s">
        <v>154</v>
      </c>
      <c r="F731" s="10" t="s">
        <v>140</v>
      </c>
      <c r="G731" s="13">
        <v>1389.6</v>
      </c>
      <c r="H731" s="10" t="s">
        <v>30</v>
      </c>
      <c r="I731" s="39">
        <v>14520</v>
      </c>
      <c r="J731" s="20">
        <v>4.9476000000000004</v>
      </c>
      <c r="K731" s="23">
        <v>2934.76</v>
      </c>
      <c r="L731" s="10" t="s">
        <v>3372</v>
      </c>
      <c r="M731" s="36">
        <v>45576</v>
      </c>
      <c r="N731" s="94"/>
    </row>
    <row r="732" spans="1:14" ht="14.25" customHeight="1" x14ac:dyDescent="0.25">
      <c r="A732" s="9">
        <v>72163200</v>
      </c>
      <c r="B732" s="10" t="s">
        <v>3370</v>
      </c>
      <c r="C732" s="11">
        <v>45273</v>
      </c>
      <c r="D732" s="12" t="s">
        <v>188</v>
      </c>
      <c r="E732" s="10" t="s">
        <v>154</v>
      </c>
      <c r="F732" s="10" t="s">
        <v>140</v>
      </c>
      <c r="G732" s="13">
        <v>78</v>
      </c>
      <c r="H732" s="10" t="s">
        <v>30</v>
      </c>
      <c r="I732" s="39">
        <v>828</v>
      </c>
      <c r="J732" s="20">
        <v>4.9476000000000004</v>
      </c>
      <c r="K732" s="23">
        <v>167.35</v>
      </c>
      <c r="L732" s="10">
        <v>2</v>
      </c>
      <c r="M732" s="36">
        <v>45576</v>
      </c>
      <c r="N732" s="94"/>
    </row>
    <row r="733" spans="1:14" ht="14.25" customHeight="1" x14ac:dyDescent="0.25">
      <c r="A733" s="9">
        <v>72162100</v>
      </c>
      <c r="B733" s="10" t="s">
        <v>3368</v>
      </c>
      <c r="C733" s="11">
        <v>45273</v>
      </c>
      <c r="D733" s="12" t="s">
        <v>990</v>
      </c>
      <c r="E733" s="10" t="s">
        <v>154</v>
      </c>
      <c r="F733" s="10" t="s">
        <v>140</v>
      </c>
      <c r="G733" s="13">
        <v>2299.3200000000002</v>
      </c>
      <c r="H733" s="10" t="s">
        <v>30</v>
      </c>
      <c r="I733" s="39">
        <v>15382.2</v>
      </c>
      <c r="J733" s="20">
        <v>4.9476000000000004</v>
      </c>
      <c r="K733" s="23">
        <v>3109.02</v>
      </c>
      <c r="L733" s="10" t="s">
        <v>3369</v>
      </c>
      <c r="M733" s="36">
        <v>45576</v>
      </c>
      <c r="N733" s="94"/>
    </row>
    <row r="734" spans="1:14" ht="14.25" customHeight="1" x14ac:dyDescent="0.25">
      <c r="A734" s="9">
        <v>72149100</v>
      </c>
      <c r="B734" s="10" t="s">
        <v>3366</v>
      </c>
      <c r="C734" s="11">
        <v>45273</v>
      </c>
      <c r="D734" s="12" t="s">
        <v>3367</v>
      </c>
      <c r="E734" s="10" t="s">
        <v>154</v>
      </c>
      <c r="F734" s="10" t="s">
        <v>140</v>
      </c>
      <c r="G734" s="13">
        <v>60.72</v>
      </c>
      <c r="H734" s="10" t="s">
        <v>30</v>
      </c>
      <c r="I734" s="39">
        <v>594</v>
      </c>
      <c r="J734" s="20">
        <v>4.9476000000000004</v>
      </c>
      <c r="K734" s="23">
        <v>120.06</v>
      </c>
      <c r="L734" s="10">
        <v>10</v>
      </c>
      <c r="M734" s="36">
        <v>45576</v>
      </c>
      <c r="N734" s="94"/>
    </row>
    <row r="735" spans="1:14" ht="14.25" customHeight="1" x14ac:dyDescent="0.25">
      <c r="A735" s="9">
        <v>72163100</v>
      </c>
      <c r="B735" s="10" t="s">
        <v>3365</v>
      </c>
      <c r="C735" s="11">
        <v>45271</v>
      </c>
      <c r="D735" s="12" t="s">
        <v>185</v>
      </c>
      <c r="E735" s="10" t="s">
        <v>154</v>
      </c>
      <c r="F735" s="10" t="s">
        <v>140</v>
      </c>
      <c r="G735" s="13">
        <v>2511</v>
      </c>
      <c r="H735" s="10" t="s">
        <v>30</v>
      </c>
      <c r="I735" s="39">
        <v>17280</v>
      </c>
      <c r="J735" s="20">
        <v>4.9157999999999999</v>
      </c>
      <c r="K735" s="23">
        <v>3515.2</v>
      </c>
      <c r="L735" s="10">
        <v>1</v>
      </c>
      <c r="M735" s="36">
        <v>45505</v>
      </c>
      <c r="N735" s="94"/>
    </row>
    <row r="736" spans="1:14" ht="14.25" customHeight="1" x14ac:dyDescent="0.25">
      <c r="A736" s="9">
        <v>73181500</v>
      </c>
      <c r="B736" s="10" t="s">
        <v>3363</v>
      </c>
      <c r="C736" s="11">
        <v>45287</v>
      </c>
      <c r="D736" s="12" t="s">
        <v>3364</v>
      </c>
      <c r="E736" s="10" t="s">
        <v>957</v>
      </c>
      <c r="F736" s="10" t="s">
        <v>956</v>
      </c>
      <c r="G736" s="13">
        <v>48</v>
      </c>
      <c r="H736" s="10" t="s">
        <v>30</v>
      </c>
      <c r="I736" s="39">
        <v>29825.3</v>
      </c>
      <c r="J736" s="20">
        <v>4.8368000000000002</v>
      </c>
      <c r="K736" s="23">
        <v>6166.33</v>
      </c>
      <c r="L736" s="10" t="s">
        <v>26</v>
      </c>
      <c r="M736" s="36">
        <v>45505</v>
      </c>
      <c r="N736" s="94"/>
    </row>
    <row r="737" spans="1:14" ht="14.25" customHeight="1" x14ac:dyDescent="0.25">
      <c r="A737" s="9">
        <v>72085200</v>
      </c>
      <c r="B737" s="10" t="s">
        <v>3362</v>
      </c>
      <c r="C737" s="11">
        <v>45267</v>
      </c>
      <c r="D737" s="12" t="s">
        <v>157</v>
      </c>
      <c r="E737" s="10" t="s">
        <v>154</v>
      </c>
      <c r="F737" s="10" t="s">
        <v>140</v>
      </c>
      <c r="G737" s="13">
        <v>1100</v>
      </c>
      <c r="H737" s="10" t="s">
        <v>30</v>
      </c>
      <c r="I737" s="39">
        <v>7399.06</v>
      </c>
      <c r="J737" s="20">
        <v>4.9031000000000002</v>
      </c>
      <c r="K737" s="23">
        <v>1509.06</v>
      </c>
      <c r="L737" s="10">
        <v>1</v>
      </c>
      <c r="M737" s="36">
        <v>45505</v>
      </c>
      <c r="N737" s="94"/>
    </row>
    <row r="738" spans="1:14" ht="14.25" customHeight="1" x14ac:dyDescent="0.25">
      <c r="A738" s="9">
        <v>72163300</v>
      </c>
      <c r="B738" s="10" t="s">
        <v>3361</v>
      </c>
      <c r="C738" s="11">
        <v>45261</v>
      </c>
      <c r="D738" s="12" t="s">
        <v>188</v>
      </c>
      <c r="E738" s="10" t="s">
        <v>154</v>
      </c>
      <c r="F738" s="10" t="s">
        <v>140</v>
      </c>
      <c r="G738" s="13">
        <v>474</v>
      </c>
      <c r="H738" s="10" t="s">
        <v>30</v>
      </c>
      <c r="I738" s="39">
        <v>5232</v>
      </c>
      <c r="J738" s="20">
        <v>4.9355000000000002</v>
      </c>
      <c r="K738" s="23">
        <v>1060.07</v>
      </c>
      <c r="L738" s="10">
        <v>2</v>
      </c>
      <c r="M738" s="36">
        <v>45576</v>
      </c>
      <c r="N738" s="94"/>
    </row>
    <row r="739" spans="1:14" ht="14.25" customHeight="1" x14ac:dyDescent="0.25">
      <c r="A739" s="9">
        <v>72163200</v>
      </c>
      <c r="B739" s="10" t="s">
        <v>3360</v>
      </c>
      <c r="C739" s="11">
        <v>45261</v>
      </c>
      <c r="D739" s="12" t="s">
        <v>188</v>
      </c>
      <c r="E739" s="10" t="s">
        <v>154</v>
      </c>
      <c r="F739" s="10" t="s">
        <v>140</v>
      </c>
      <c r="G739" s="13">
        <v>3630</v>
      </c>
      <c r="H739" s="10" t="s">
        <v>30</v>
      </c>
      <c r="I739" s="39">
        <v>35910</v>
      </c>
      <c r="J739" s="20">
        <v>4.9355000000000002</v>
      </c>
      <c r="K739" s="23">
        <v>7275.86</v>
      </c>
      <c r="L739" s="10" t="s">
        <v>81</v>
      </c>
      <c r="M739" s="36">
        <v>45576</v>
      </c>
      <c r="N739" s="94"/>
    </row>
    <row r="740" spans="1:14" ht="14.25" customHeight="1" x14ac:dyDescent="0.25">
      <c r="A740" s="9">
        <v>72149100</v>
      </c>
      <c r="B740" s="10" t="s">
        <v>3359</v>
      </c>
      <c r="C740" s="11">
        <v>45261</v>
      </c>
      <c r="D740" s="12" t="s">
        <v>669</v>
      </c>
      <c r="E740" s="10" t="s">
        <v>154</v>
      </c>
      <c r="F740" s="10" t="s">
        <v>140</v>
      </c>
      <c r="G740" s="13">
        <v>76</v>
      </c>
      <c r="H740" s="10" t="s">
        <v>30</v>
      </c>
      <c r="I740" s="39">
        <v>684</v>
      </c>
      <c r="J740" s="20">
        <v>4.9355000000000002</v>
      </c>
      <c r="K740" s="23">
        <v>138.59</v>
      </c>
      <c r="L740" s="10">
        <v>1</v>
      </c>
      <c r="M740" s="36">
        <v>45505</v>
      </c>
      <c r="N740" s="94"/>
    </row>
    <row r="741" spans="1:14" ht="14.25" customHeight="1" x14ac:dyDescent="0.25">
      <c r="A741" s="9">
        <v>72085200</v>
      </c>
      <c r="B741" s="10" t="s">
        <v>3357</v>
      </c>
      <c r="C741" s="11">
        <v>45261</v>
      </c>
      <c r="D741" s="12" t="s">
        <v>3358</v>
      </c>
      <c r="E741" s="10" t="s">
        <v>154</v>
      </c>
      <c r="F741" s="10" t="s">
        <v>140</v>
      </c>
      <c r="G741" s="13">
        <v>540</v>
      </c>
      <c r="H741" s="10" t="s">
        <v>30</v>
      </c>
      <c r="I741" s="39">
        <v>13845</v>
      </c>
      <c r="J741" s="20">
        <v>4.9355000000000002</v>
      </c>
      <c r="K741" s="23">
        <v>2805.19</v>
      </c>
      <c r="L741" s="10">
        <v>1</v>
      </c>
      <c r="M741" s="36">
        <v>45505</v>
      </c>
      <c r="N741" s="94"/>
    </row>
    <row r="742" spans="1:14" ht="14.25" customHeight="1" x14ac:dyDescent="0.25">
      <c r="A742" s="9">
        <v>72085200</v>
      </c>
      <c r="B742" s="10" t="s">
        <v>5818</v>
      </c>
      <c r="C742" s="11">
        <v>45259</v>
      </c>
      <c r="D742" s="12" t="s">
        <v>157</v>
      </c>
      <c r="E742" s="10" t="s">
        <v>154</v>
      </c>
      <c r="F742" s="10" t="s">
        <v>140</v>
      </c>
      <c r="G742" s="81">
        <v>925</v>
      </c>
      <c r="H742" s="10" t="s">
        <v>30</v>
      </c>
      <c r="I742" s="39">
        <v>7399.06</v>
      </c>
      <c r="J742" s="20">
        <v>4.8867000000000003</v>
      </c>
      <c r="K742" s="23">
        <v>1514.12</v>
      </c>
      <c r="L742" s="10">
        <v>2</v>
      </c>
      <c r="M742" s="36">
        <v>45602</v>
      </c>
      <c r="N742" s="94"/>
    </row>
    <row r="743" spans="1:14" ht="14.25" customHeight="1" x14ac:dyDescent="0.25">
      <c r="A743" s="9">
        <v>72085100</v>
      </c>
      <c r="B743" s="10" t="s">
        <v>5819</v>
      </c>
      <c r="C743" s="11">
        <v>45259</v>
      </c>
      <c r="D743" s="12" t="s">
        <v>663</v>
      </c>
      <c r="E743" s="10" t="s">
        <v>154</v>
      </c>
      <c r="F743" s="10" t="s">
        <v>140</v>
      </c>
      <c r="G743" s="81">
        <v>925</v>
      </c>
      <c r="H743" s="10" t="s">
        <v>30</v>
      </c>
      <c r="I743" s="39">
        <v>4860.8500000000004</v>
      </c>
      <c r="J743" s="20">
        <v>4.8867000000000003</v>
      </c>
      <c r="K743" s="23">
        <v>994.71</v>
      </c>
      <c r="L743" s="10">
        <v>1</v>
      </c>
      <c r="M743" s="36">
        <v>45602</v>
      </c>
      <c r="N743" s="94"/>
    </row>
    <row r="744" spans="1:14" ht="14.25" customHeight="1" x14ac:dyDescent="0.25">
      <c r="A744" s="9">
        <v>73181400</v>
      </c>
      <c r="B744" s="10" t="s">
        <v>3355</v>
      </c>
      <c r="C744" s="11">
        <v>45278</v>
      </c>
      <c r="D744" s="12" t="s">
        <v>3356</v>
      </c>
      <c r="E744" s="10" t="s">
        <v>957</v>
      </c>
      <c r="F744" s="10" t="s">
        <v>956</v>
      </c>
      <c r="G744" s="13">
        <v>8000</v>
      </c>
      <c r="H744" s="10" t="s">
        <v>30</v>
      </c>
      <c r="I744" s="39">
        <v>8000</v>
      </c>
      <c r="J744" s="20">
        <v>4.9397000000000002</v>
      </c>
      <c r="K744" s="23">
        <v>1619.53</v>
      </c>
      <c r="L744" s="10">
        <v>1</v>
      </c>
      <c r="M744" s="36">
        <v>45505</v>
      </c>
      <c r="N744" s="94"/>
    </row>
    <row r="745" spans="1:14" ht="14.25" customHeight="1" x14ac:dyDescent="0.25">
      <c r="A745" s="9">
        <v>72085200</v>
      </c>
      <c r="B745" s="10" t="s">
        <v>3354</v>
      </c>
      <c r="C745" s="11">
        <v>45258</v>
      </c>
      <c r="D745" s="12" t="s">
        <v>157</v>
      </c>
      <c r="E745" s="10" t="s">
        <v>154</v>
      </c>
      <c r="F745" s="10" t="s">
        <v>140</v>
      </c>
      <c r="G745" s="13">
        <v>270</v>
      </c>
      <c r="H745" s="10" t="s">
        <v>30</v>
      </c>
      <c r="I745" s="39">
        <v>1819.44</v>
      </c>
      <c r="J745" s="20">
        <v>4.8951000000000002</v>
      </c>
      <c r="K745" s="23">
        <v>371.69</v>
      </c>
      <c r="L745" s="10">
        <v>6</v>
      </c>
      <c r="M745" s="36">
        <v>45576</v>
      </c>
      <c r="N745" s="94"/>
    </row>
    <row r="746" spans="1:14" ht="14.25" customHeight="1" x14ac:dyDescent="0.25">
      <c r="A746" s="9">
        <v>72085100</v>
      </c>
      <c r="B746" s="10" t="s">
        <v>3353</v>
      </c>
      <c r="C746" s="11">
        <v>45258</v>
      </c>
      <c r="D746" s="12" t="s">
        <v>663</v>
      </c>
      <c r="E746" s="10" t="s">
        <v>154</v>
      </c>
      <c r="F746" s="10" t="s">
        <v>140</v>
      </c>
      <c r="G746" s="13">
        <v>240</v>
      </c>
      <c r="H746" s="10" t="s">
        <v>30</v>
      </c>
      <c r="I746" s="39">
        <v>1593.72</v>
      </c>
      <c r="J746" s="20">
        <v>4.8951000000000002</v>
      </c>
      <c r="K746" s="23">
        <v>325.57</v>
      </c>
      <c r="L746" s="10">
        <v>5</v>
      </c>
      <c r="M746" s="36">
        <v>45576</v>
      </c>
      <c r="N746" s="94"/>
    </row>
    <row r="747" spans="1:14" ht="14.25" customHeight="1" x14ac:dyDescent="0.25">
      <c r="A747" s="9">
        <v>72149100</v>
      </c>
      <c r="B747" s="10" t="s">
        <v>3352</v>
      </c>
      <c r="C747" s="11">
        <v>45258</v>
      </c>
      <c r="D747" s="12" t="s">
        <v>1027</v>
      </c>
      <c r="E747" s="10" t="s">
        <v>154</v>
      </c>
      <c r="F747" s="10" t="s">
        <v>140</v>
      </c>
      <c r="G747" s="13">
        <v>8.52</v>
      </c>
      <c r="H747" s="10" t="s">
        <v>30</v>
      </c>
      <c r="I747" s="39">
        <v>91.2</v>
      </c>
      <c r="J747" s="20">
        <v>4.8951000000000002</v>
      </c>
      <c r="K747" s="23">
        <v>18.63</v>
      </c>
      <c r="L747" s="10">
        <v>4</v>
      </c>
      <c r="M747" s="36">
        <v>45576</v>
      </c>
      <c r="N747" s="94"/>
    </row>
    <row r="748" spans="1:14" ht="14.25" customHeight="1" x14ac:dyDescent="0.25">
      <c r="A748" s="9">
        <v>72162100</v>
      </c>
      <c r="B748" s="10" t="s">
        <v>3351</v>
      </c>
      <c r="C748" s="11">
        <v>45258</v>
      </c>
      <c r="D748" s="12" t="s">
        <v>678</v>
      </c>
      <c r="E748" s="10" t="s">
        <v>154</v>
      </c>
      <c r="F748" s="10" t="s">
        <v>140</v>
      </c>
      <c r="G748" s="13">
        <v>2759.4</v>
      </c>
      <c r="H748" s="10" t="s">
        <v>30</v>
      </c>
      <c r="I748" s="39">
        <v>18385.919999999998</v>
      </c>
      <c r="J748" s="20">
        <v>4.8951000000000002</v>
      </c>
      <c r="K748" s="23">
        <v>3755.98</v>
      </c>
      <c r="L748" s="10">
        <v>3</v>
      </c>
      <c r="M748" s="36">
        <v>45576</v>
      </c>
      <c r="N748" s="94"/>
    </row>
    <row r="749" spans="1:14" ht="14.25" customHeight="1" x14ac:dyDescent="0.25">
      <c r="A749" s="9">
        <v>72164010</v>
      </c>
      <c r="B749" s="10" t="s">
        <v>3350</v>
      </c>
      <c r="C749" s="11">
        <v>45258</v>
      </c>
      <c r="D749" s="12" t="s">
        <v>692</v>
      </c>
      <c r="E749" s="10" t="s">
        <v>154</v>
      </c>
      <c r="F749" s="10" t="s">
        <v>140</v>
      </c>
      <c r="G749" s="13">
        <v>7315.2</v>
      </c>
      <c r="H749" s="10" t="s">
        <v>30</v>
      </c>
      <c r="I749" s="39">
        <v>51436.800000000003</v>
      </c>
      <c r="J749" s="20">
        <v>4.8951000000000002</v>
      </c>
      <c r="K749" s="23">
        <v>10507.81</v>
      </c>
      <c r="L749" s="10">
        <v>2</v>
      </c>
      <c r="M749" s="36">
        <v>45576</v>
      </c>
      <c r="N749" s="94"/>
    </row>
    <row r="750" spans="1:14" ht="14.25" customHeight="1" x14ac:dyDescent="0.25">
      <c r="A750" s="9">
        <v>72163200</v>
      </c>
      <c r="B750" s="10" t="s">
        <v>3349</v>
      </c>
      <c r="C750" s="11">
        <v>45258</v>
      </c>
      <c r="D750" s="12" t="s">
        <v>188</v>
      </c>
      <c r="E750" s="10" t="s">
        <v>154</v>
      </c>
      <c r="F750" s="10" t="s">
        <v>140</v>
      </c>
      <c r="G750" s="13">
        <v>3784.2</v>
      </c>
      <c r="H750" s="10" t="s">
        <v>30</v>
      </c>
      <c r="I750" s="39">
        <v>37597.199999999997</v>
      </c>
      <c r="J750" s="20">
        <v>4.8951000000000002</v>
      </c>
      <c r="K750" s="23">
        <v>7680.58</v>
      </c>
      <c r="L750" s="10">
        <v>1</v>
      </c>
      <c r="M750" s="36">
        <v>45576</v>
      </c>
      <c r="N750" s="94"/>
    </row>
    <row r="751" spans="1:14" ht="14.25" customHeight="1" x14ac:dyDescent="0.25">
      <c r="A751" s="9">
        <v>72164010</v>
      </c>
      <c r="B751" s="10" t="s">
        <v>3347</v>
      </c>
      <c r="C751" s="11">
        <v>45258</v>
      </c>
      <c r="D751" s="12" t="s">
        <v>3348</v>
      </c>
      <c r="E751" s="10" t="s">
        <v>154</v>
      </c>
      <c r="F751" s="10" t="s">
        <v>140</v>
      </c>
      <c r="G751" s="13">
        <v>262.44</v>
      </c>
      <c r="H751" s="10" t="s">
        <v>30</v>
      </c>
      <c r="I751" s="39">
        <v>2154.6</v>
      </c>
      <c r="J751" s="20">
        <v>4.8951000000000002</v>
      </c>
      <c r="K751" s="23">
        <v>440.15</v>
      </c>
      <c r="L751" s="10">
        <v>4</v>
      </c>
      <c r="M751" s="36">
        <v>45576</v>
      </c>
      <c r="N751" s="94"/>
    </row>
    <row r="752" spans="1:14" ht="14.25" customHeight="1" x14ac:dyDescent="0.25">
      <c r="A752" s="9">
        <v>72163300</v>
      </c>
      <c r="B752" s="10" t="s">
        <v>3345</v>
      </c>
      <c r="C752" s="11">
        <v>45258</v>
      </c>
      <c r="D752" s="12" t="s">
        <v>188</v>
      </c>
      <c r="E752" s="10" t="s">
        <v>154</v>
      </c>
      <c r="F752" s="10" t="s">
        <v>140</v>
      </c>
      <c r="G752" s="13">
        <v>4985.3999999999996</v>
      </c>
      <c r="H752" s="10" t="s">
        <v>30</v>
      </c>
      <c r="I752" s="39">
        <v>54256.74</v>
      </c>
      <c r="J752" s="20">
        <v>4.8951000000000002</v>
      </c>
      <c r="K752" s="23">
        <v>11083.89</v>
      </c>
      <c r="L752" s="10" t="s">
        <v>3346</v>
      </c>
      <c r="M752" s="36">
        <v>45576</v>
      </c>
      <c r="N752" s="94"/>
    </row>
    <row r="753" spans="1:14" ht="14.25" customHeight="1" x14ac:dyDescent="0.25">
      <c r="A753" s="9">
        <v>72163200</v>
      </c>
      <c r="B753" s="10" t="s">
        <v>3344</v>
      </c>
      <c r="C753" s="11">
        <v>45258</v>
      </c>
      <c r="D753" s="12" t="s">
        <v>188</v>
      </c>
      <c r="E753" s="10" t="s">
        <v>154</v>
      </c>
      <c r="F753" s="10" t="s">
        <v>140</v>
      </c>
      <c r="G753" s="13">
        <v>936</v>
      </c>
      <c r="H753" s="10" t="s">
        <v>30</v>
      </c>
      <c r="I753" s="39">
        <v>10465.200000000001</v>
      </c>
      <c r="J753" s="20">
        <v>4.8951000000000002</v>
      </c>
      <c r="K753" s="23">
        <v>2137.89</v>
      </c>
      <c r="L753" s="10">
        <v>1</v>
      </c>
      <c r="M753" s="36">
        <v>45576</v>
      </c>
      <c r="N753" s="94"/>
    </row>
    <row r="754" spans="1:14" ht="14.25" customHeight="1" x14ac:dyDescent="0.25">
      <c r="A754" s="9">
        <v>72163100</v>
      </c>
      <c r="B754" s="10" t="s">
        <v>3342</v>
      </c>
      <c r="C754" s="11">
        <v>45258</v>
      </c>
      <c r="D754" s="12" t="s">
        <v>185</v>
      </c>
      <c r="E754" s="10" t="s">
        <v>154</v>
      </c>
      <c r="F754" s="10" t="s">
        <v>140</v>
      </c>
      <c r="G754" s="13">
        <v>885.3</v>
      </c>
      <c r="H754" s="10" t="s">
        <v>30</v>
      </c>
      <c r="I754" s="39">
        <v>11235.18</v>
      </c>
      <c r="J754" s="20">
        <v>4.8951000000000002</v>
      </c>
      <c r="K754" s="23">
        <v>2295.19</v>
      </c>
      <c r="L754" s="10" t="s">
        <v>3343</v>
      </c>
      <c r="M754" s="36">
        <v>45576</v>
      </c>
      <c r="N754" s="94"/>
    </row>
    <row r="755" spans="1:14" ht="14.25" customHeight="1" x14ac:dyDescent="0.25">
      <c r="A755" s="9">
        <v>72162100</v>
      </c>
      <c r="B755" s="10" t="s">
        <v>3341</v>
      </c>
      <c r="C755" s="11">
        <v>45258</v>
      </c>
      <c r="D755" s="12" t="s">
        <v>171</v>
      </c>
      <c r="E755" s="10" t="s">
        <v>154</v>
      </c>
      <c r="F755" s="10" t="s">
        <v>140</v>
      </c>
      <c r="G755" s="13">
        <v>109.2</v>
      </c>
      <c r="H755" s="10" t="s">
        <v>30</v>
      </c>
      <c r="I755" s="39">
        <v>933.72</v>
      </c>
      <c r="J755" s="20">
        <v>4.8951000000000002</v>
      </c>
      <c r="K755" s="23">
        <v>190.75</v>
      </c>
      <c r="L755" s="10">
        <v>8</v>
      </c>
      <c r="M755" s="36">
        <v>45576</v>
      </c>
      <c r="N755" s="94"/>
    </row>
    <row r="756" spans="1:14" ht="14.25" customHeight="1" x14ac:dyDescent="0.25">
      <c r="A756" s="9">
        <v>72085100</v>
      </c>
      <c r="B756" s="10" t="s">
        <v>5725</v>
      </c>
      <c r="C756" s="11">
        <v>45258</v>
      </c>
      <c r="D756" s="12" t="s">
        <v>3340</v>
      </c>
      <c r="E756" s="10" t="s">
        <v>154</v>
      </c>
      <c r="F756" s="10" t="s">
        <v>140</v>
      </c>
      <c r="G756" s="13">
        <v>2745</v>
      </c>
      <c r="H756" s="10" t="s">
        <v>30</v>
      </c>
      <c r="I756" s="39">
        <v>22662.720000000001</v>
      </c>
      <c r="J756" s="20">
        <v>4.8951000000000002</v>
      </c>
      <c r="K756" s="23">
        <v>4629.67</v>
      </c>
      <c r="L756" s="10">
        <v>2</v>
      </c>
      <c r="M756" s="36">
        <v>45576</v>
      </c>
      <c r="N756" s="94"/>
    </row>
    <row r="757" spans="1:14" ht="14.25" customHeight="1" x14ac:dyDescent="0.25">
      <c r="A757" s="9">
        <v>72085200</v>
      </c>
      <c r="B757" s="10" t="s">
        <v>3339</v>
      </c>
      <c r="C757" s="11">
        <v>45258</v>
      </c>
      <c r="D757" s="12" t="s">
        <v>697</v>
      </c>
      <c r="E757" s="10" t="s">
        <v>154</v>
      </c>
      <c r="F757" s="10" t="s">
        <v>140</v>
      </c>
      <c r="G757" s="13">
        <v>5256.1992</v>
      </c>
      <c r="H757" s="10" t="s">
        <v>30</v>
      </c>
      <c r="I757" s="39">
        <v>38572.449999999997</v>
      </c>
      <c r="J757" s="20">
        <v>4.8951000000000002</v>
      </c>
      <c r="K757" s="23">
        <v>7879.81</v>
      </c>
      <c r="L757" s="10">
        <v>1</v>
      </c>
      <c r="M757" s="36">
        <v>45576</v>
      </c>
      <c r="N757" s="94"/>
    </row>
    <row r="758" spans="1:14" ht="14.25" customHeight="1" x14ac:dyDescent="0.25">
      <c r="A758" s="9">
        <v>73043190</v>
      </c>
      <c r="B758" s="10" t="s">
        <v>3337</v>
      </c>
      <c r="C758" s="11">
        <v>45254</v>
      </c>
      <c r="D758" s="12" t="s">
        <v>3338</v>
      </c>
      <c r="E758" s="10" t="s">
        <v>154</v>
      </c>
      <c r="F758" s="10" t="s">
        <v>140</v>
      </c>
      <c r="G758" s="81">
        <v>6</v>
      </c>
      <c r="H758" s="10" t="s">
        <v>30</v>
      </c>
      <c r="I758" s="39">
        <v>25200</v>
      </c>
      <c r="J758" s="20">
        <v>4.8930999999999996</v>
      </c>
      <c r="K758" s="23">
        <v>5150.1099999999997</v>
      </c>
      <c r="L758" s="10">
        <v>3</v>
      </c>
      <c r="M758" s="36">
        <v>45602</v>
      </c>
      <c r="N758" s="94"/>
    </row>
    <row r="759" spans="1:14" ht="14.25" customHeight="1" x14ac:dyDescent="0.25">
      <c r="A759" s="9">
        <v>73043990</v>
      </c>
      <c r="B759" s="10" t="s">
        <v>3336</v>
      </c>
      <c r="C759" s="11">
        <v>45254</v>
      </c>
      <c r="D759" s="12" t="s">
        <v>998</v>
      </c>
      <c r="E759" s="10" t="s">
        <v>154</v>
      </c>
      <c r="F759" s="10" t="s">
        <v>140</v>
      </c>
      <c r="G759" s="81">
        <v>6</v>
      </c>
      <c r="H759" s="10" t="s">
        <v>30</v>
      </c>
      <c r="I759" s="39">
        <v>7794</v>
      </c>
      <c r="J759" s="20">
        <v>4.8930999999999996</v>
      </c>
      <c r="K759" s="23">
        <v>1592.86</v>
      </c>
      <c r="L759" s="10">
        <v>2</v>
      </c>
      <c r="M759" s="36">
        <v>45602</v>
      </c>
      <c r="N759" s="94"/>
    </row>
    <row r="760" spans="1:14" ht="14.25" customHeight="1" x14ac:dyDescent="0.25">
      <c r="A760" s="9">
        <v>73041900</v>
      </c>
      <c r="B760" s="10" t="s">
        <v>3335</v>
      </c>
      <c r="C760" s="11">
        <v>45254</v>
      </c>
      <c r="D760" s="12" t="s">
        <v>998</v>
      </c>
      <c r="E760" s="10" t="s">
        <v>154</v>
      </c>
      <c r="F760" s="10" t="s">
        <v>140</v>
      </c>
      <c r="G760" s="81">
        <v>6</v>
      </c>
      <c r="H760" s="10" t="s">
        <v>30</v>
      </c>
      <c r="I760" s="39">
        <v>2028</v>
      </c>
      <c r="J760" s="20">
        <v>4.8930999999999996</v>
      </c>
      <c r="K760" s="23">
        <v>414.46</v>
      </c>
      <c r="L760" s="10">
        <v>1</v>
      </c>
      <c r="M760" s="36">
        <v>45602</v>
      </c>
      <c r="N760" s="94"/>
    </row>
    <row r="761" spans="1:14" ht="14.25" customHeight="1" x14ac:dyDescent="0.25">
      <c r="A761" s="9">
        <v>72201100</v>
      </c>
      <c r="B761" s="10" t="s">
        <v>3334</v>
      </c>
      <c r="C761" s="11">
        <v>45252</v>
      </c>
      <c r="D761" s="12" t="s">
        <v>183</v>
      </c>
      <c r="E761" s="10" t="s">
        <v>154</v>
      </c>
      <c r="F761" s="10" t="s">
        <v>140</v>
      </c>
      <c r="G761" s="13">
        <v>76.5</v>
      </c>
      <c r="H761" s="10" t="s">
        <v>30</v>
      </c>
      <c r="I761" s="39">
        <v>5661</v>
      </c>
      <c r="J761" s="20">
        <v>4.8806000000000003</v>
      </c>
      <c r="K761" s="23">
        <v>1159.9000000000001</v>
      </c>
      <c r="L761" s="10">
        <v>1</v>
      </c>
      <c r="M761" s="36">
        <v>45576</v>
      </c>
      <c r="N761" s="94"/>
    </row>
    <row r="762" spans="1:14" ht="14.25" customHeight="1" x14ac:dyDescent="0.25">
      <c r="A762" s="9">
        <v>72085200</v>
      </c>
      <c r="B762" s="10" t="s">
        <v>3332</v>
      </c>
      <c r="C762" s="11">
        <v>45243</v>
      </c>
      <c r="D762" s="12" t="s">
        <v>3333</v>
      </c>
      <c r="E762" s="10" t="s">
        <v>154</v>
      </c>
      <c r="F762" s="10" t="s">
        <v>140</v>
      </c>
      <c r="G762" s="13">
        <v>10899.48</v>
      </c>
      <c r="H762" s="10" t="s">
        <v>30</v>
      </c>
      <c r="I762" s="39">
        <v>76054.8</v>
      </c>
      <c r="J762" s="20">
        <v>4.9218999999999999</v>
      </c>
      <c r="K762" s="23">
        <v>15452.33</v>
      </c>
      <c r="L762" s="10" t="s">
        <v>702</v>
      </c>
      <c r="M762" s="36">
        <v>45576</v>
      </c>
      <c r="N762" s="94"/>
    </row>
    <row r="763" spans="1:14" ht="14.25" customHeight="1" x14ac:dyDescent="0.25">
      <c r="A763" s="9">
        <v>72164010</v>
      </c>
      <c r="B763" s="10" t="s">
        <v>3330</v>
      </c>
      <c r="C763" s="11">
        <v>45239</v>
      </c>
      <c r="D763" s="12" t="s">
        <v>3331</v>
      </c>
      <c r="E763" s="10" t="s">
        <v>154</v>
      </c>
      <c r="F763" s="10" t="s">
        <v>140</v>
      </c>
      <c r="G763" s="13">
        <v>350</v>
      </c>
      <c r="H763" s="10" t="s">
        <v>30</v>
      </c>
      <c r="I763" s="39">
        <v>2512.3200000000002</v>
      </c>
      <c r="J763" s="20">
        <v>4.8855000000000004</v>
      </c>
      <c r="K763" s="23">
        <v>514.24</v>
      </c>
      <c r="L763" s="10">
        <v>1</v>
      </c>
      <c r="M763" s="36">
        <v>45505</v>
      </c>
      <c r="N763" s="94"/>
    </row>
    <row r="764" spans="1:14" ht="14.25" customHeight="1" x14ac:dyDescent="0.25">
      <c r="A764" s="9">
        <v>72162100</v>
      </c>
      <c r="B764" s="10" t="s">
        <v>3328</v>
      </c>
      <c r="C764" s="11">
        <v>45236</v>
      </c>
      <c r="D764" s="12" t="s">
        <v>3329</v>
      </c>
      <c r="E764" s="10" t="s">
        <v>154</v>
      </c>
      <c r="F764" s="10" t="s">
        <v>140</v>
      </c>
      <c r="G764" s="13">
        <v>12200</v>
      </c>
      <c r="H764" s="10" t="s">
        <v>30</v>
      </c>
      <c r="I764" s="39">
        <v>933.72</v>
      </c>
      <c r="J764" s="20">
        <v>4.891</v>
      </c>
      <c r="K764" s="23">
        <v>190.91</v>
      </c>
      <c r="L764" s="10">
        <v>1</v>
      </c>
      <c r="M764" s="36">
        <v>45505</v>
      </c>
      <c r="N764" s="94"/>
    </row>
    <row r="765" spans="1:14" ht="14.25" customHeight="1" x14ac:dyDescent="0.25">
      <c r="A765" s="9">
        <v>72192300</v>
      </c>
      <c r="B765" s="10" t="s">
        <v>3327</v>
      </c>
      <c r="C765" s="11">
        <v>45229</v>
      </c>
      <c r="D765" s="12" t="s">
        <v>163</v>
      </c>
      <c r="E765" s="10" t="s">
        <v>154</v>
      </c>
      <c r="F765" s="10" t="s">
        <v>140</v>
      </c>
      <c r="G765" s="13">
        <v>409.92</v>
      </c>
      <c r="H765" s="10" t="s">
        <v>30</v>
      </c>
      <c r="I765" s="39">
        <v>19184.620000000003</v>
      </c>
      <c r="J765" s="20">
        <v>4.9480000000000004</v>
      </c>
      <c r="K765" s="23">
        <v>3877.25</v>
      </c>
      <c r="L765" s="10" t="s">
        <v>179</v>
      </c>
      <c r="M765" s="36">
        <v>45576</v>
      </c>
      <c r="N765" s="94"/>
    </row>
    <row r="766" spans="1:14" ht="14.25" customHeight="1" x14ac:dyDescent="0.25">
      <c r="A766" s="9">
        <v>72085300</v>
      </c>
      <c r="B766" s="10" t="s">
        <v>3326</v>
      </c>
      <c r="C766" s="11">
        <v>45229</v>
      </c>
      <c r="D766" s="12" t="s">
        <v>994</v>
      </c>
      <c r="E766" s="10" t="s">
        <v>154</v>
      </c>
      <c r="F766" s="10" t="s">
        <v>140</v>
      </c>
      <c r="G766" s="13">
        <v>183</v>
      </c>
      <c r="H766" s="10" t="s">
        <v>30</v>
      </c>
      <c r="I766" s="39">
        <v>1361.52</v>
      </c>
      <c r="J766" s="20">
        <v>4.9480000000000004</v>
      </c>
      <c r="K766" s="23">
        <v>275.17</v>
      </c>
      <c r="L766" s="10">
        <v>2</v>
      </c>
      <c r="M766" s="36">
        <v>45576</v>
      </c>
      <c r="N766" s="94"/>
    </row>
    <row r="767" spans="1:14" ht="14.25" customHeight="1" x14ac:dyDescent="0.25">
      <c r="A767" s="9">
        <v>72085100</v>
      </c>
      <c r="B767" s="10" t="s">
        <v>3325</v>
      </c>
      <c r="C767" s="11">
        <v>45229</v>
      </c>
      <c r="D767" s="12" t="s">
        <v>163</v>
      </c>
      <c r="E767" s="10" t="s">
        <v>154</v>
      </c>
      <c r="F767" s="10" t="s">
        <v>140</v>
      </c>
      <c r="G767" s="13">
        <v>1464</v>
      </c>
      <c r="H767" s="10" t="s">
        <v>30</v>
      </c>
      <c r="I767" s="39">
        <v>11873.04</v>
      </c>
      <c r="J767" s="20">
        <v>4.9480000000000004</v>
      </c>
      <c r="K767" s="23">
        <v>2399.56</v>
      </c>
      <c r="L767" s="10">
        <v>1</v>
      </c>
      <c r="M767" s="36">
        <v>45576</v>
      </c>
      <c r="N767" s="94"/>
    </row>
    <row r="768" spans="1:14" ht="14.25" customHeight="1" x14ac:dyDescent="0.25">
      <c r="A768" s="9">
        <v>72163300</v>
      </c>
      <c r="B768" s="10" t="s">
        <v>3324</v>
      </c>
      <c r="C768" s="11">
        <v>45229</v>
      </c>
      <c r="D768" s="12" t="s">
        <v>188</v>
      </c>
      <c r="E768" s="10" t="s">
        <v>154</v>
      </c>
      <c r="F768" s="10" t="s">
        <v>140</v>
      </c>
      <c r="G768" s="13">
        <v>3066</v>
      </c>
      <c r="H768" s="10" t="s">
        <v>30</v>
      </c>
      <c r="I768" s="39">
        <v>41514.06</v>
      </c>
      <c r="J768" s="20">
        <v>4.9480000000000004</v>
      </c>
      <c r="K768" s="23">
        <v>8390.07</v>
      </c>
      <c r="L768" s="10">
        <v>1</v>
      </c>
      <c r="M768" s="36">
        <v>45505</v>
      </c>
      <c r="N768" s="94"/>
    </row>
    <row r="769" spans="1:14" ht="14.25" customHeight="1" x14ac:dyDescent="0.25">
      <c r="A769" s="9">
        <v>72161000</v>
      </c>
      <c r="B769" s="10" t="s">
        <v>3323</v>
      </c>
      <c r="C769" s="11">
        <v>45224</v>
      </c>
      <c r="D769" s="12" t="s">
        <v>185</v>
      </c>
      <c r="E769" s="10" t="s">
        <v>154</v>
      </c>
      <c r="F769" s="10" t="s">
        <v>140</v>
      </c>
      <c r="G769" s="13">
        <v>47.4</v>
      </c>
      <c r="H769" s="10" t="s">
        <v>30</v>
      </c>
      <c r="I769" s="39">
        <v>371.1</v>
      </c>
      <c r="J769" s="20">
        <v>5.0065</v>
      </c>
      <c r="K769" s="23">
        <v>74.12</v>
      </c>
      <c r="L769" s="10">
        <v>3</v>
      </c>
      <c r="M769" s="36">
        <v>45576</v>
      </c>
      <c r="N769" s="94"/>
    </row>
    <row r="770" spans="1:14" ht="14.25" customHeight="1" x14ac:dyDescent="0.25">
      <c r="A770" s="9">
        <v>72163100</v>
      </c>
      <c r="B770" s="10" t="s">
        <v>3322</v>
      </c>
      <c r="C770" s="11">
        <v>45224</v>
      </c>
      <c r="D770" s="12" t="s">
        <v>185</v>
      </c>
      <c r="E770" s="10" t="s">
        <v>154</v>
      </c>
      <c r="F770" s="10" t="s">
        <v>140</v>
      </c>
      <c r="G770" s="13">
        <v>399.6</v>
      </c>
      <c r="H770" s="10" t="s">
        <v>30</v>
      </c>
      <c r="I770" s="39">
        <v>3835.5600000000004</v>
      </c>
      <c r="J770" s="20">
        <v>5.0065</v>
      </c>
      <c r="K770" s="23">
        <v>766.12</v>
      </c>
      <c r="L770" s="10" t="s">
        <v>175</v>
      </c>
      <c r="M770" s="36">
        <v>45576</v>
      </c>
      <c r="N770" s="94"/>
    </row>
    <row r="771" spans="1:14" ht="14.25" customHeight="1" x14ac:dyDescent="0.25">
      <c r="A771" s="9">
        <v>72163300</v>
      </c>
      <c r="B771" s="10" t="s">
        <v>3320</v>
      </c>
      <c r="C771" s="11">
        <v>45224</v>
      </c>
      <c r="D771" s="12" t="s">
        <v>3321</v>
      </c>
      <c r="E771" s="10" t="s">
        <v>154</v>
      </c>
      <c r="F771" s="10" t="s">
        <v>140</v>
      </c>
      <c r="G771" s="13">
        <v>11599.2</v>
      </c>
      <c r="H771" s="10" t="s">
        <v>30</v>
      </c>
      <c r="I771" s="39">
        <v>119012.40000000001</v>
      </c>
      <c r="J771" s="20">
        <v>5.0065</v>
      </c>
      <c r="K771" s="23">
        <v>23771.58</v>
      </c>
      <c r="L771" s="10" t="s">
        <v>668</v>
      </c>
      <c r="M771" s="36">
        <v>45576</v>
      </c>
      <c r="N771" s="94"/>
    </row>
    <row r="772" spans="1:14" ht="14.25" customHeight="1" x14ac:dyDescent="0.25">
      <c r="A772" s="9">
        <v>72085100</v>
      </c>
      <c r="B772" s="10" t="s">
        <v>3318</v>
      </c>
      <c r="C772" s="11">
        <v>45217</v>
      </c>
      <c r="D772" s="12" t="s">
        <v>3319</v>
      </c>
      <c r="E772" s="10" t="s">
        <v>154</v>
      </c>
      <c r="F772" s="10" t="s">
        <v>140</v>
      </c>
      <c r="G772" s="13">
        <v>366</v>
      </c>
      <c r="H772" s="10" t="s">
        <v>30</v>
      </c>
      <c r="I772" s="39">
        <v>10540.8</v>
      </c>
      <c r="J772" s="20">
        <v>5.0384000000000002</v>
      </c>
      <c r="K772" s="23">
        <v>2092.09</v>
      </c>
      <c r="L772" s="10">
        <v>4</v>
      </c>
      <c r="M772" s="36">
        <v>45576</v>
      </c>
      <c r="N772" s="94"/>
    </row>
    <row r="773" spans="1:14" ht="14.25" customHeight="1" x14ac:dyDescent="0.25">
      <c r="A773" s="9">
        <v>72085200</v>
      </c>
      <c r="B773" s="10" t="s">
        <v>3317</v>
      </c>
      <c r="C773" s="11">
        <v>45217</v>
      </c>
      <c r="D773" s="12" t="s">
        <v>697</v>
      </c>
      <c r="E773" s="10" t="s">
        <v>154</v>
      </c>
      <c r="F773" s="10" t="s">
        <v>140</v>
      </c>
      <c r="G773" s="13">
        <v>366</v>
      </c>
      <c r="H773" s="10" t="s">
        <v>30</v>
      </c>
      <c r="I773" s="39">
        <v>2755.17</v>
      </c>
      <c r="J773" s="20">
        <v>5.0384000000000002</v>
      </c>
      <c r="K773" s="23">
        <v>546.83000000000004</v>
      </c>
      <c r="L773" s="10">
        <v>3</v>
      </c>
      <c r="M773" s="36">
        <v>45576</v>
      </c>
      <c r="N773" s="94"/>
    </row>
    <row r="774" spans="1:14" ht="14.25" customHeight="1" x14ac:dyDescent="0.25">
      <c r="A774" s="9">
        <v>72192300</v>
      </c>
      <c r="B774" s="10" t="s">
        <v>3316</v>
      </c>
      <c r="C774" s="11">
        <v>45217</v>
      </c>
      <c r="D774" s="12" t="s">
        <v>163</v>
      </c>
      <c r="E774" s="10" t="s">
        <v>154</v>
      </c>
      <c r="F774" s="10" t="s">
        <v>140</v>
      </c>
      <c r="G774" s="13">
        <v>409.92</v>
      </c>
      <c r="H774" s="10" t="s">
        <v>30</v>
      </c>
      <c r="I774" s="39">
        <v>19184.620000000003</v>
      </c>
      <c r="J774" s="20">
        <v>5.0384000000000002</v>
      </c>
      <c r="K774" s="23">
        <v>3807.68</v>
      </c>
      <c r="L774" s="10" t="s">
        <v>24</v>
      </c>
      <c r="M774" s="36">
        <v>45576</v>
      </c>
      <c r="N774" s="94"/>
    </row>
    <row r="775" spans="1:14" ht="14.25" customHeight="1" x14ac:dyDescent="0.25">
      <c r="A775" s="9">
        <v>72085100</v>
      </c>
      <c r="B775" s="10" t="s">
        <v>3315</v>
      </c>
      <c r="C775" s="11">
        <v>45212</v>
      </c>
      <c r="D775" s="12" t="s">
        <v>196</v>
      </c>
      <c r="E775" s="10" t="s">
        <v>154</v>
      </c>
      <c r="F775" s="10" t="s">
        <v>140</v>
      </c>
      <c r="G775" s="13">
        <v>1950</v>
      </c>
      <c r="H775" s="10" t="s">
        <v>30</v>
      </c>
      <c r="I775" s="39">
        <v>41828.53</v>
      </c>
      <c r="J775" s="20">
        <v>5.0495999999999999</v>
      </c>
      <c r="K775" s="23">
        <v>8283.5300000000007</v>
      </c>
      <c r="L775" s="10">
        <v>1</v>
      </c>
      <c r="M775" s="36">
        <v>45505</v>
      </c>
      <c r="N775" s="94"/>
    </row>
    <row r="776" spans="1:14" ht="14.25" customHeight="1" x14ac:dyDescent="0.25">
      <c r="A776" s="9">
        <v>72163100</v>
      </c>
      <c r="B776" s="10" t="s">
        <v>3313</v>
      </c>
      <c r="C776" s="11">
        <v>45208</v>
      </c>
      <c r="D776" s="12" t="s">
        <v>185</v>
      </c>
      <c r="E776" s="10" t="s">
        <v>154</v>
      </c>
      <c r="F776" s="10" t="s">
        <v>140</v>
      </c>
      <c r="G776" s="13">
        <v>294.60000000000002</v>
      </c>
      <c r="H776" s="10" t="s">
        <v>30</v>
      </c>
      <c r="I776" s="39">
        <v>2705.88</v>
      </c>
      <c r="J776" s="20">
        <v>5.1917999999999997</v>
      </c>
      <c r="K776" s="23">
        <v>521.17999999999995</v>
      </c>
      <c r="L776" s="10" t="s">
        <v>3314</v>
      </c>
      <c r="M776" s="36">
        <v>45576</v>
      </c>
      <c r="N776" s="94"/>
    </row>
    <row r="777" spans="1:14" x14ac:dyDescent="0.25">
      <c r="A777" s="9">
        <v>72163300</v>
      </c>
      <c r="B777" s="10" t="s">
        <v>3312</v>
      </c>
      <c r="C777" s="11">
        <v>45208</v>
      </c>
      <c r="D777" s="12" t="s">
        <v>188</v>
      </c>
      <c r="E777" s="10" t="s">
        <v>154</v>
      </c>
      <c r="F777" s="10" t="s">
        <v>140</v>
      </c>
      <c r="G777" s="13">
        <v>1485</v>
      </c>
      <c r="H777" s="10" t="s">
        <v>30</v>
      </c>
      <c r="I777" s="39">
        <v>15397.14</v>
      </c>
      <c r="J777" s="20">
        <v>5.1917999999999997</v>
      </c>
      <c r="K777" s="23">
        <v>2965.67</v>
      </c>
      <c r="L777" s="10">
        <v>2</v>
      </c>
      <c r="M777" s="36">
        <v>45576</v>
      </c>
      <c r="N777" s="94"/>
    </row>
    <row r="778" spans="1:14" ht="22.5" x14ac:dyDescent="0.25">
      <c r="A778" s="9">
        <v>72162100</v>
      </c>
      <c r="B778" s="10" t="s">
        <v>3310</v>
      </c>
      <c r="C778" s="11">
        <v>45208</v>
      </c>
      <c r="D778" s="12" t="s">
        <v>3311</v>
      </c>
      <c r="E778" s="10" t="s">
        <v>154</v>
      </c>
      <c r="F778" s="10" t="s">
        <v>140</v>
      </c>
      <c r="G778" s="13">
        <v>49.8</v>
      </c>
      <c r="H778" s="10" t="s">
        <v>30</v>
      </c>
      <c r="I778" s="39">
        <v>443.7</v>
      </c>
      <c r="J778" s="20">
        <v>5.1917999999999997</v>
      </c>
      <c r="K778" s="23">
        <v>85.46</v>
      </c>
      <c r="L778" s="10" t="s">
        <v>668</v>
      </c>
      <c r="M778" s="36">
        <v>45576</v>
      </c>
      <c r="N778" s="94"/>
    </row>
    <row r="779" spans="1:14" ht="14.25" customHeight="1" x14ac:dyDescent="0.25">
      <c r="A779" s="9">
        <v>73079300</v>
      </c>
      <c r="B779" s="10" t="s">
        <v>3308</v>
      </c>
      <c r="C779" s="11">
        <v>45205</v>
      </c>
      <c r="D779" s="12" t="s">
        <v>3309</v>
      </c>
      <c r="E779" s="10" t="s">
        <v>154</v>
      </c>
      <c r="F779" s="10" t="s">
        <v>140</v>
      </c>
      <c r="G779" s="81">
        <v>102</v>
      </c>
      <c r="H779" s="10" t="s">
        <v>30</v>
      </c>
      <c r="I779" s="39">
        <v>122.88</v>
      </c>
      <c r="J779" s="20">
        <v>5.1712999999999996</v>
      </c>
      <c r="K779" s="23">
        <v>23.76</v>
      </c>
      <c r="L779" s="10">
        <v>5</v>
      </c>
      <c r="M779" s="36">
        <v>45609</v>
      </c>
      <c r="N779" s="94"/>
    </row>
    <row r="780" spans="1:14" ht="14.25" customHeight="1" x14ac:dyDescent="0.25">
      <c r="A780" s="9">
        <v>73071920</v>
      </c>
      <c r="B780" s="10" t="s">
        <v>3306</v>
      </c>
      <c r="C780" s="11">
        <v>45205</v>
      </c>
      <c r="D780" s="12" t="s">
        <v>3307</v>
      </c>
      <c r="E780" s="10" t="s">
        <v>154</v>
      </c>
      <c r="F780" s="10" t="s">
        <v>140</v>
      </c>
      <c r="G780" s="81">
        <v>204</v>
      </c>
      <c r="H780" s="10" t="s">
        <v>30</v>
      </c>
      <c r="I780" s="39">
        <v>1881.6000000000001</v>
      </c>
      <c r="J780" s="20">
        <v>5.1712999999999996</v>
      </c>
      <c r="K780" s="23">
        <v>363.85</v>
      </c>
      <c r="L780" s="10" t="s">
        <v>179</v>
      </c>
      <c r="M780" s="36">
        <v>45602</v>
      </c>
      <c r="N780" s="94"/>
    </row>
    <row r="781" spans="1:14" ht="14.25" customHeight="1" x14ac:dyDescent="0.25">
      <c r="A781" s="9">
        <v>73041900</v>
      </c>
      <c r="B781" s="10" t="s">
        <v>3305</v>
      </c>
      <c r="C781" s="11">
        <v>45205</v>
      </c>
      <c r="D781" s="12" t="s">
        <v>998</v>
      </c>
      <c r="E781" s="10" t="s">
        <v>154</v>
      </c>
      <c r="F781" s="10" t="s">
        <v>140</v>
      </c>
      <c r="G781" s="81">
        <v>204</v>
      </c>
      <c r="H781" s="10" t="s">
        <v>30</v>
      </c>
      <c r="I781" s="39">
        <v>39450.239999999998</v>
      </c>
      <c r="J781" s="20">
        <v>5.1712999999999996</v>
      </c>
      <c r="K781" s="23">
        <v>7628.69</v>
      </c>
      <c r="L781" s="10" t="s">
        <v>24</v>
      </c>
      <c r="M781" s="36">
        <v>45602</v>
      </c>
      <c r="N781" s="94"/>
    </row>
    <row r="782" spans="1:14" ht="14.25" customHeight="1" x14ac:dyDescent="0.25">
      <c r="A782" s="9">
        <v>72164010</v>
      </c>
      <c r="B782" s="10" t="s">
        <v>3304</v>
      </c>
      <c r="C782" s="11">
        <v>45202</v>
      </c>
      <c r="D782" s="12" t="s">
        <v>692</v>
      </c>
      <c r="E782" s="10" t="s">
        <v>154</v>
      </c>
      <c r="F782" s="10" t="s">
        <v>140</v>
      </c>
      <c r="G782" s="13">
        <v>4749</v>
      </c>
      <c r="H782" s="10" t="s">
        <v>30</v>
      </c>
      <c r="I782" s="39">
        <v>34353.9</v>
      </c>
      <c r="J782" s="20">
        <v>5.0678999999999998</v>
      </c>
      <c r="K782" s="23">
        <v>6778.72</v>
      </c>
      <c r="L782" s="10">
        <v>1</v>
      </c>
      <c r="M782" s="36">
        <v>45505</v>
      </c>
      <c r="N782" s="94"/>
    </row>
    <row r="783" spans="1:14" ht="14.25" customHeight="1" x14ac:dyDescent="0.25">
      <c r="A783" s="9">
        <v>72162100</v>
      </c>
      <c r="B783" s="10" t="s">
        <v>3303</v>
      </c>
      <c r="C783" s="11">
        <v>45202</v>
      </c>
      <c r="D783" s="12" t="s">
        <v>3302</v>
      </c>
      <c r="E783" s="10" t="s">
        <v>154</v>
      </c>
      <c r="F783" s="10" t="s">
        <v>140</v>
      </c>
      <c r="G783" s="13">
        <v>10766</v>
      </c>
      <c r="H783" s="10" t="s">
        <v>30</v>
      </c>
      <c r="I783" s="39">
        <v>96683.4</v>
      </c>
      <c r="J783" s="20">
        <v>5.0678999999999998</v>
      </c>
      <c r="K783" s="23">
        <v>19077.61</v>
      </c>
      <c r="L783" s="10">
        <v>1</v>
      </c>
      <c r="M783" s="36">
        <v>45505</v>
      </c>
      <c r="N783" s="94"/>
    </row>
    <row r="784" spans="1:14" ht="14.25" customHeight="1" x14ac:dyDescent="0.25">
      <c r="A784" s="9">
        <v>72162100</v>
      </c>
      <c r="B784" s="10" t="s">
        <v>3301</v>
      </c>
      <c r="C784" s="11">
        <v>45202</v>
      </c>
      <c r="D784" s="12" t="s">
        <v>3302</v>
      </c>
      <c r="E784" s="10" t="s">
        <v>154</v>
      </c>
      <c r="F784" s="10" t="s">
        <v>140</v>
      </c>
      <c r="G784" s="13">
        <v>10152</v>
      </c>
      <c r="H784" s="10" t="s">
        <v>30</v>
      </c>
      <c r="I784" s="39">
        <v>67716</v>
      </c>
      <c r="J784" s="20">
        <v>5.0678999999999998</v>
      </c>
      <c r="K784" s="23">
        <v>13361.75</v>
      </c>
      <c r="L784" s="10">
        <v>2</v>
      </c>
      <c r="M784" s="36">
        <v>45576</v>
      </c>
      <c r="N784" s="94"/>
    </row>
    <row r="785" spans="1:14" ht="14.25" customHeight="1" x14ac:dyDescent="0.25">
      <c r="A785" s="9">
        <v>72163200</v>
      </c>
      <c r="B785" s="10" t="s">
        <v>3299</v>
      </c>
      <c r="C785" s="11">
        <v>45202</v>
      </c>
      <c r="D785" s="12" t="s">
        <v>3300</v>
      </c>
      <c r="E785" s="10" t="s">
        <v>154</v>
      </c>
      <c r="F785" s="10" t="s">
        <v>140</v>
      </c>
      <c r="G785" s="13">
        <v>10846.8</v>
      </c>
      <c r="H785" s="10" t="s">
        <v>30</v>
      </c>
      <c r="I785" s="39">
        <v>114288.84</v>
      </c>
      <c r="J785" s="20">
        <v>5.0678999999999998</v>
      </c>
      <c r="K785" s="23">
        <v>22551.52</v>
      </c>
      <c r="L785" s="10">
        <v>1</v>
      </c>
      <c r="M785" s="36">
        <v>45576</v>
      </c>
      <c r="N785" s="94"/>
    </row>
    <row r="786" spans="1:14" ht="14.25" customHeight="1" x14ac:dyDescent="0.25">
      <c r="A786" s="9">
        <v>72162100</v>
      </c>
      <c r="B786" s="10" t="s">
        <v>3297</v>
      </c>
      <c r="C786" s="11">
        <v>45196</v>
      </c>
      <c r="D786" s="12" t="s">
        <v>3298</v>
      </c>
      <c r="E786" s="10" t="s">
        <v>154</v>
      </c>
      <c r="F786" s="10" t="s">
        <v>140</v>
      </c>
      <c r="G786" s="13">
        <v>5100</v>
      </c>
      <c r="H786" s="10" t="s">
        <v>30</v>
      </c>
      <c r="I786" s="39">
        <v>37051.5</v>
      </c>
      <c r="J786" s="20">
        <v>4.9717000000000002</v>
      </c>
      <c r="K786" s="23">
        <v>7452.48</v>
      </c>
      <c r="L786" s="10" t="s">
        <v>24</v>
      </c>
      <c r="M786" s="36">
        <v>45505</v>
      </c>
      <c r="N786" s="94"/>
    </row>
    <row r="787" spans="1:14" ht="14.25" customHeight="1" x14ac:dyDescent="0.25">
      <c r="A787" s="9">
        <v>72085100</v>
      </c>
      <c r="B787" s="10" t="s">
        <v>3296</v>
      </c>
      <c r="C787" s="11">
        <v>45195</v>
      </c>
      <c r="D787" s="12" t="s">
        <v>663</v>
      </c>
      <c r="E787" s="10" t="s">
        <v>154</v>
      </c>
      <c r="F787" s="10" t="s">
        <v>140</v>
      </c>
      <c r="G787" s="13">
        <v>734</v>
      </c>
      <c r="H787" s="10" t="s">
        <v>30</v>
      </c>
      <c r="I787" s="39">
        <v>4992.97</v>
      </c>
      <c r="J787" s="20">
        <v>4.9606000000000003</v>
      </c>
      <c r="K787" s="23">
        <v>1006.53</v>
      </c>
      <c r="L787" s="10">
        <v>2</v>
      </c>
      <c r="M787" s="36">
        <v>45576</v>
      </c>
      <c r="N787" s="94"/>
    </row>
    <row r="788" spans="1:14" ht="14.25" customHeight="1" x14ac:dyDescent="0.25">
      <c r="A788" s="9">
        <v>72085200</v>
      </c>
      <c r="B788" s="10" t="s">
        <v>3295</v>
      </c>
      <c r="C788" s="11">
        <v>45195</v>
      </c>
      <c r="D788" s="12" t="s">
        <v>157</v>
      </c>
      <c r="E788" s="10" t="s">
        <v>154</v>
      </c>
      <c r="F788" s="10" t="s">
        <v>140</v>
      </c>
      <c r="G788" s="13">
        <v>2200</v>
      </c>
      <c r="H788" s="10" t="s">
        <v>30</v>
      </c>
      <c r="I788" s="39">
        <v>14798.11</v>
      </c>
      <c r="J788" s="20">
        <v>4.9606000000000003</v>
      </c>
      <c r="K788" s="23">
        <v>2983.13</v>
      </c>
      <c r="L788" s="10">
        <v>1</v>
      </c>
      <c r="M788" s="36">
        <v>45576</v>
      </c>
      <c r="N788" s="94"/>
    </row>
    <row r="789" spans="1:14" ht="14.25" customHeight="1" x14ac:dyDescent="0.25">
      <c r="A789" s="9">
        <v>83015000</v>
      </c>
      <c r="B789" s="10" t="s">
        <v>3293</v>
      </c>
      <c r="C789" s="11">
        <v>45313</v>
      </c>
      <c r="D789" s="12" t="s">
        <v>3294</v>
      </c>
      <c r="E789" s="10" t="s">
        <v>967</v>
      </c>
      <c r="F789" s="10" t="s">
        <v>966</v>
      </c>
      <c r="G789" s="13">
        <v>12</v>
      </c>
      <c r="H789" s="10" t="s">
        <v>30</v>
      </c>
      <c r="I789" s="39">
        <v>3992</v>
      </c>
      <c r="J789" s="20">
        <v>4.9222999999999999</v>
      </c>
      <c r="K789" s="23">
        <v>811</v>
      </c>
      <c r="L789" s="10" t="s">
        <v>24</v>
      </c>
      <c r="M789" s="36">
        <v>45505</v>
      </c>
      <c r="N789" s="94"/>
    </row>
    <row r="790" spans="1:14" ht="14.25" customHeight="1" x14ac:dyDescent="0.25">
      <c r="A790" s="9">
        <v>73181500</v>
      </c>
      <c r="B790" s="10" t="s">
        <v>3291</v>
      </c>
      <c r="C790" s="11">
        <v>45331</v>
      </c>
      <c r="D790" s="12" t="s">
        <v>3292</v>
      </c>
      <c r="E790" s="10" t="s">
        <v>953</v>
      </c>
      <c r="F790" s="10" t="s">
        <v>952</v>
      </c>
      <c r="G790" s="81">
        <v>224.8792</v>
      </c>
      <c r="H790" s="10" t="s">
        <v>30</v>
      </c>
      <c r="I790" s="39">
        <v>141564.56</v>
      </c>
      <c r="J790" s="20">
        <v>4.9804000000000004</v>
      </c>
      <c r="K790" s="23">
        <v>28424.34</v>
      </c>
      <c r="L790" s="10" t="s">
        <v>1177</v>
      </c>
      <c r="M790" s="36">
        <v>45609</v>
      </c>
      <c r="N790" s="94"/>
    </row>
    <row r="791" spans="1:14" ht="14.25" customHeight="1" x14ac:dyDescent="0.25">
      <c r="A791" s="9">
        <v>73181600</v>
      </c>
      <c r="B791" s="10" t="s">
        <v>3290</v>
      </c>
      <c r="C791" s="11">
        <v>45331</v>
      </c>
      <c r="D791" s="12" t="s">
        <v>3285</v>
      </c>
      <c r="E791" s="10" t="s">
        <v>953</v>
      </c>
      <c r="F791" s="10" t="s">
        <v>952</v>
      </c>
      <c r="G791" s="81">
        <v>192.75360000000001</v>
      </c>
      <c r="H791" s="10" t="s">
        <v>30</v>
      </c>
      <c r="I791" s="39">
        <v>28706.34</v>
      </c>
      <c r="J791" s="20">
        <v>4.9804000000000004</v>
      </c>
      <c r="K791" s="23">
        <v>5763.86</v>
      </c>
      <c r="L791" s="10" t="s">
        <v>28</v>
      </c>
      <c r="M791" s="36">
        <v>45609</v>
      </c>
      <c r="N791" s="94"/>
    </row>
    <row r="792" spans="1:14" ht="14.25" customHeight="1" x14ac:dyDescent="0.25">
      <c r="A792" s="9">
        <v>73181600</v>
      </c>
      <c r="B792" s="10" t="s">
        <v>3288</v>
      </c>
      <c r="C792" s="11">
        <v>45331</v>
      </c>
      <c r="D792" s="12" t="s">
        <v>3289</v>
      </c>
      <c r="E792" s="10" t="s">
        <v>953</v>
      </c>
      <c r="F792" s="10" t="s">
        <v>952</v>
      </c>
      <c r="G792" s="81">
        <v>33.777542168674699</v>
      </c>
      <c r="H792" s="10" t="s">
        <v>30</v>
      </c>
      <c r="I792" s="39">
        <v>25.04</v>
      </c>
      <c r="J792" s="20">
        <v>4.9804000000000004</v>
      </c>
      <c r="K792" s="23">
        <v>5.03</v>
      </c>
      <c r="L792" s="10">
        <v>5</v>
      </c>
      <c r="M792" s="36">
        <v>45609</v>
      </c>
      <c r="N792" s="94"/>
    </row>
    <row r="793" spans="1:14" ht="14.25" customHeight="1" x14ac:dyDescent="0.25">
      <c r="A793" s="9">
        <v>73181900</v>
      </c>
      <c r="B793" s="10" t="s">
        <v>3286</v>
      </c>
      <c r="C793" s="11">
        <v>45331</v>
      </c>
      <c r="D793" s="12" t="s">
        <v>3287</v>
      </c>
      <c r="E793" s="10" t="s">
        <v>953</v>
      </c>
      <c r="F793" s="10" t="s">
        <v>952</v>
      </c>
      <c r="G793" s="81">
        <v>135.1101686746988</v>
      </c>
      <c r="H793" s="10" t="s">
        <v>30</v>
      </c>
      <c r="I793" s="39">
        <v>6979.08</v>
      </c>
      <c r="J793" s="20">
        <v>4.9804000000000004</v>
      </c>
      <c r="K793" s="23">
        <v>1401.31</v>
      </c>
      <c r="L793" s="10" t="s">
        <v>26</v>
      </c>
      <c r="M793" s="36">
        <v>45609</v>
      </c>
      <c r="N793" s="94"/>
    </row>
    <row r="794" spans="1:14" ht="14.25" customHeight="1" x14ac:dyDescent="0.25">
      <c r="A794" s="9">
        <v>73181600</v>
      </c>
      <c r="B794" s="10" t="s">
        <v>3284</v>
      </c>
      <c r="C794" s="11">
        <v>45322</v>
      </c>
      <c r="D794" s="12" t="s">
        <v>3285</v>
      </c>
      <c r="E794" s="10" t="s">
        <v>953</v>
      </c>
      <c r="F794" s="10" t="s">
        <v>952</v>
      </c>
      <c r="G794" s="81">
        <v>34.515777049180329</v>
      </c>
      <c r="H794" s="10" t="s">
        <v>30</v>
      </c>
      <c r="I794" s="39">
        <v>539.24</v>
      </c>
      <c r="J794" s="20">
        <v>4.9638</v>
      </c>
      <c r="K794" s="23">
        <v>108.63</v>
      </c>
      <c r="L794" s="10" t="s">
        <v>26</v>
      </c>
      <c r="M794" s="36">
        <v>45609</v>
      </c>
      <c r="N794" s="94"/>
    </row>
    <row r="795" spans="1:14" ht="14.25" customHeight="1" x14ac:dyDescent="0.25">
      <c r="A795" s="9">
        <v>73181500</v>
      </c>
      <c r="B795" s="10" t="s">
        <v>3282</v>
      </c>
      <c r="C795" s="11">
        <v>45322</v>
      </c>
      <c r="D795" s="12" t="s">
        <v>3283</v>
      </c>
      <c r="E795" s="10" t="s">
        <v>953</v>
      </c>
      <c r="F795" s="10" t="s">
        <v>952</v>
      </c>
      <c r="G795" s="81">
        <v>1257.5520000000001</v>
      </c>
      <c r="H795" s="10" t="s">
        <v>30</v>
      </c>
      <c r="I795" s="39">
        <v>5411.28</v>
      </c>
      <c r="J795" s="20">
        <v>4.9638</v>
      </c>
      <c r="K795" s="23">
        <v>1090.1500000000001</v>
      </c>
      <c r="L795" s="10" t="s">
        <v>28</v>
      </c>
      <c r="M795" s="36">
        <v>45609</v>
      </c>
      <c r="N795" s="94"/>
    </row>
    <row r="796" spans="1:14" ht="14.25" customHeight="1" x14ac:dyDescent="0.25">
      <c r="A796" s="9">
        <v>73089090</v>
      </c>
      <c r="B796" s="10" t="s">
        <v>3280</v>
      </c>
      <c r="C796" s="11">
        <v>45350</v>
      </c>
      <c r="D796" s="12" t="s">
        <v>3281</v>
      </c>
      <c r="E796" s="10" t="s">
        <v>3262</v>
      </c>
      <c r="F796" s="10" t="s">
        <v>3261</v>
      </c>
      <c r="G796" s="13">
        <v>12800</v>
      </c>
      <c r="H796" s="10" t="s">
        <v>30</v>
      </c>
      <c r="I796" s="39">
        <v>238353.42</v>
      </c>
      <c r="J796" s="20">
        <v>4.9574999999999996</v>
      </c>
      <c r="K796" s="23">
        <v>48079.360000000001</v>
      </c>
      <c r="L796" s="10" t="s">
        <v>25</v>
      </c>
      <c r="M796" s="36">
        <v>45505</v>
      </c>
      <c r="N796" s="94"/>
    </row>
    <row r="797" spans="1:14" ht="14.25" customHeight="1" x14ac:dyDescent="0.25">
      <c r="A797" s="9">
        <v>73089090</v>
      </c>
      <c r="B797" s="10" t="s">
        <v>3278</v>
      </c>
      <c r="C797" s="11">
        <v>45350</v>
      </c>
      <c r="D797" s="12" t="s">
        <v>3279</v>
      </c>
      <c r="E797" s="10" t="s">
        <v>3262</v>
      </c>
      <c r="F797" s="10" t="s">
        <v>3261</v>
      </c>
      <c r="G797" s="13">
        <v>1400</v>
      </c>
      <c r="H797" s="10" t="s">
        <v>30</v>
      </c>
      <c r="I797" s="39">
        <v>26796.93</v>
      </c>
      <c r="J797" s="20">
        <v>4.9574999999999996</v>
      </c>
      <c r="K797" s="23">
        <v>5405.33</v>
      </c>
      <c r="L797" s="10" t="s">
        <v>25</v>
      </c>
      <c r="M797" s="36">
        <v>45505</v>
      </c>
      <c r="N797" s="94"/>
    </row>
    <row r="798" spans="1:14" ht="14.25" customHeight="1" x14ac:dyDescent="0.25">
      <c r="A798" s="9">
        <v>73089090</v>
      </c>
      <c r="B798" s="10" t="s">
        <v>3277</v>
      </c>
      <c r="C798" s="11">
        <v>45350</v>
      </c>
      <c r="D798" s="12" t="s">
        <v>3276</v>
      </c>
      <c r="E798" s="10" t="s">
        <v>3262</v>
      </c>
      <c r="F798" s="10" t="s">
        <v>3261</v>
      </c>
      <c r="G798" s="13">
        <v>900</v>
      </c>
      <c r="H798" s="10" t="s">
        <v>30</v>
      </c>
      <c r="I798" s="39">
        <v>16774.18</v>
      </c>
      <c r="J798" s="20">
        <v>4.9574999999999996</v>
      </c>
      <c r="K798" s="23">
        <v>3383.6</v>
      </c>
      <c r="L798" s="10" t="s">
        <v>24</v>
      </c>
      <c r="M798" s="36">
        <v>45505</v>
      </c>
      <c r="N798" s="94"/>
    </row>
    <row r="799" spans="1:14" ht="14.25" customHeight="1" x14ac:dyDescent="0.25">
      <c r="A799" s="9">
        <v>73089090</v>
      </c>
      <c r="B799" s="10" t="s">
        <v>3275</v>
      </c>
      <c r="C799" s="11">
        <v>45350</v>
      </c>
      <c r="D799" s="12" t="s">
        <v>3276</v>
      </c>
      <c r="E799" s="10" t="s">
        <v>3262</v>
      </c>
      <c r="F799" s="10" t="s">
        <v>3261</v>
      </c>
      <c r="G799" s="13">
        <v>1200</v>
      </c>
      <c r="H799" s="10" t="s">
        <v>30</v>
      </c>
      <c r="I799" s="39">
        <v>22664.28</v>
      </c>
      <c r="J799" s="20">
        <v>4.9574999999999996</v>
      </c>
      <c r="K799" s="23">
        <v>4571.72</v>
      </c>
      <c r="L799" s="10">
        <v>1</v>
      </c>
      <c r="M799" s="36">
        <v>45505</v>
      </c>
      <c r="N799" s="94"/>
    </row>
    <row r="800" spans="1:14" ht="14.25" customHeight="1" x14ac:dyDescent="0.25">
      <c r="A800" s="9">
        <v>73089090</v>
      </c>
      <c r="B800" s="10" t="s">
        <v>3274</v>
      </c>
      <c r="C800" s="11">
        <v>45334</v>
      </c>
      <c r="D800" s="12" t="s">
        <v>3270</v>
      </c>
      <c r="E800" s="10" t="s">
        <v>3262</v>
      </c>
      <c r="F800" s="10" t="s">
        <v>3261</v>
      </c>
      <c r="G800" s="13">
        <v>870</v>
      </c>
      <c r="H800" s="10" t="s">
        <v>30</v>
      </c>
      <c r="I800" s="39">
        <v>21047.759999999998</v>
      </c>
      <c r="J800" s="20">
        <v>4.9717000000000002</v>
      </c>
      <c r="K800" s="23">
        <v>4233.51</v>
      </c>
      <c r="L800" s="10">
        <v>1</v>
      </c>
      <c r="M800" s="36">
        <v>45505</v>
      </c>
      <c r="N800" s="94"/>
    </row>
    <row r="801" spans="1:14" ht="14.25" customHeight="1" x14ac:dyDescent="0.25">
      <c r="A801" s="9">
        <v>73089090</v>
      </c>
      <c r="B801" s="10" t="s">
        <v>3273</v>
      </c>
      <c r="C801" s="11">
        <v>45334</v>
      </c>
      <c r="D801" s="12" t="s">
        <v>3270</v>
      </c>
      <c r="E801" s="10" t="s">
        <v>3262</v>
      </c>
      <c r="F801" s="10" t="s">
        <v>3261</v>
      </c>
      <c r="G801" s="13">
        <v>1000</v>
      </c>
      <c r="H801" s="10" t="s">
        <v>30</v>
      </c>
      <c r="I801" s="39">
        <v>24103.08</v>
      </c>
      <c r="J801" s="20">
        <v>4.9717000000000002</v>
      </c>
      <c r="K801" s="23">
        <v>4848.0600000000004</v>
      </c>
      <c r="L801" s="10" t="s">
        <v>24</v>
      </c>
      <c r="M801" s="36">
        <v>45505</v>
      </c>
      <c r="N801" s="94"/>
    </row>
    <row r="802" spans="1:14" ht="14.25" customHeight="1" x14ac:dyDescent="0.25">
      <c r="A802" s="9">
        <v>73089090</v>
      </c>
      <c r="B802" s="10" t="s">
        <v>3272</v>
      </c>
      <c r="C802" s="11">
        <v>45334</v>
      </c>
      <c r="D802" s="12" t="s">
        <v>3270</v>
      </c>
      <c r="E802" s="10" t="s">
        <v>3262</v>
      </c>
      <c r="F802" s="10" t="s">
        <v>3261</v>
      </c>
      <c r="G802" s="13">
        <v>600</v>
      </c>
      <c r="H802" s="10" t="s">
        <v>30</v>
      </c>
      <c r="I802" s="39">
        <v>14597.64</v>
      </c>
      <c r="J802" s="20">
        <v>4.9717000000000002</v>
      </c>
      <c r="K802" s="23">
        <v>2936.15</v>
      </c>
      <c r="L802" s="10">
        <v>1</v>
      </c>
      <c r="M802" s="36">
        <v>45505</v>
      </c>
      <c r="N802" s="94"/>
    </row>
    <row r="803" spans="1:14" ht="14.25" customHeight="1" x14ac:dyDescent="0.25">
      <c r="A803" s="9">
        <v>73089090</v>
      </c>
      <c r="B803" s="10" t="s">
        <v>3271</v>
      </c>
      <c r="C803" s="11">
        <v>45334</v>
      </c>
      <c r="D803" s="12" t="s">
        <v>3270</v>
      </c>
      <c r="E803" s="10" t="s">
        <v>3262</v>
      </c>
      <c r="F803" s="10" t="s">
        <v>3261</v>
      </c>
      <c r="G803" s="13">
        <v>1200</v>
      </c>
      <c r="H803" s="10" t="s">
        <v>30</v>
      </c>
      <c r="I803" s="39">
        <v>35984.879999999997</v>
      </c>
      <c r="J803" s="20">
        <v>4.9717000000000002</v>
      </c>
      <c r="K803" s="23">
        <v>7237.94</v>
      </c>
      <c r="L803" s="10" t="s">
        <v>24</v>
      </c>
      <c r="M803" s="36">
        <v>45505</v>
      </c>
      <c r="N803" s="94"/>
    </row>
    <row r="804" spans="1:14" ht="14.25" customHeight="1" x14ac:dyDescent="0.25">
      <c r="A804" s="9">
        <v>73089090</v>
      </c>
      <c r="B804" s="10" t="s">
        <v>3269</v>
      </c>
      <c r="C804" s="11">
        <v>45334</v>
      </c>
      <c r="D804" s="12" t="s">
        <v>3270</v>
      </c>
      <c r="E804" s="10" t="s">
        <v>3262</v>
      </c>
      <c r="F804" s="10" t="s">
        <v>3261</v>
      </c>
      <c r="G804" s="13">
        <v>2300</v>
      </c>
      <c r="H804" s="10" t="s">
        <v>30</v>
      </c>
      <c r="I804" s="39">
        <v>56014.2</v>
      </c>
      <c r="J804" s="20">
        <v>4.9717000000000002</v>
      </c>
      <c r="K804" s="23">
        <v>11266.61</v>
      </c>
      <c r="L804" s="10">
        <v>1</v>
      </c>
      <c r="M804" s="36">
        <v>45505</v>
      </c>
      <c r="N804" s="94"/>
    </row>
    <row r="805" spans="1:14" ht="14.25" customHeight="1" x14ac:dyDescent="0.25">
      <c r="A805" s="9">
        <v>73089090</v>
      </c>
      <c r="B805" s="10" t="s">
        <v>3267</v>
      </c>
      <c r="C805" s="11">
        <v>45334</v>
      </c>
      <c r="D805" s="12" t="s">
        <v>3268</v>
      </c>
      <c r="E805" s="10" t="s">
        <v>3262</v>
      </c>
      <c r="F805" s="10" t="s">
        <v>3261</v>
      </c>
      <c r="G805" s="13">
        <v>10900</v>
      </c>
      <c r="H805" s="10" t="s">
        <v>30</v>
      </c>
      <c r="I805" s="39">
        <v>203961.13</v>
      </c>
      <c r="J805" s="20">
        <v>4.9717000000000002</v>
      </c>
      <c r="K805" s="23">
        <v>41024.42</v>
      </c>
      <c r="L805" s="10" t="s">
        <v>25</v>
      </c>
      <c r="M805" s="36">
        <v>45505</v>
      </c>
      <c r="N805" s="94"/>
    </row>
    <row r="806" spans="1:14" ht="14.25" customHeight="1" x14ac:dyDescent="0.25">
      <c r="A806" s="9">
        <v>72201210</v>
      </c>
      <c r="B806" s="10" t="s">
        <v>3266</v>
      </c>
      <c r="C806" s="11">
        <v>45358</v>
      </c>
      <c r="D806" s="12" t="s">
        <v>656</v>
      </c>
      <c r="E806" s="10" t="s">
        <v>144</v>
      </c>
      <c r="F806" s="10" t="s">
        <v>141</v>
      </c>
      <c r="G806" s="81">
        <v>661.47</v>
      </c>
      <c r="H806" s="10" t="s">
        <v>30</v>
      </c>
      <c r="I806" s="39">
        <v>32700</v>
      </c>
      <c r="J806" s="20">
        <v>4.9398</v>
      </c>
      <c r="K806" s="23">
        <v>6619.7</v>
      </c>
      <c r="L806" s="10">
        <v>2</v>
      </c>
      <c r="M806" s="36">
        <v>45602</v>
      </c>
      <c r="N806" s="94"/>
    </row>
    <row r="807" spans="1:14" ht="14.25" customHeight="1" x14ac:dyDescent="0.25">
      <c r="A807" s="9">
        <v>72202090</v>
      </c>
      <c r="B807" s="10" t="s">
        <v>3265</v>
      </c>
      <c r="C807" s="11">
        <v>45358</v>
      </c>
      <c r="D807" s="12" t="s">
        <v>148</v>
      </c>
      <c r="E807" s="10" t="s">
        <v>144</v>
      </c>
      <c r="F807" s="10" t="s">
        <v>141</v>
      </c>
      <c r="G807" s="81">
        <v>661.47</v>
      </c>
      <c r="H807" s="10" t="s">
        <v>30</v>
      </c>
      <c r="I807" s="39">
        <v>63308</v>
      </c>
      <c r="J807" s="20">
        <v>4.9398</v>
      </c>
      <c r="K807" s="23">
        <v>12815.9</v>
      </c>
      <c r="L807" s="10">
        <v>1</v>
      </c>
      <c r="M807" s="36">
        <v>45602</v>
      </c>
      <c r="N807" s="94"/>
    </row>
    <row r="808" spans="1:14" ht="14.25" customHeight="1" x14ac:dyDescent="0.25">
      <c r="A808" s="9">
        <v>72202090</v>
      </c>
      <c r="B808" s="10" t="s">
        <v>3264</v>
      </c>
      <c r="C808" s="11">
        <v>45358</v>
      </c>
      <c r="D808" s="12" t="s">
        <v>148</v>
      </c>
      <c r="E808" s="10" t="s">
        <v>144</v>
      </c>
      <c r="F808" s="10" t="s">
        <v>141</v>
      </c>
      <c r="G808" s="81">
        <v>1122.49</v>
      </c>
      <c r="H808" s="10" t="s">
        <v>30</v>
      </c>
      <c r="I808" s="39">
        <v>120785</v>
      </c>
      <c r="J808" s="20">
        <v>4.9398</v>
      </c>
      <c r="K808" s="23">
        <v>24451.39</v>
      </c>
      <c r="L808" s="10">
        <v>2</v>
      </c>
      <c r="M808" s="36">
        <v>45602</v>
      </c>
      <c r="N808" s="94"/>
    </row>
    <row r="809" spans="1:14" ht="14.25" customHeight="1" x14ac:dyDescent="0.25">
      <c r="A809" s="9">
        <v>72201210</v>
      </c>
      <c r="B809" s="10" t="s">
        <v>3263</v>
      </c>
      <c r="C809" s="11">
        <v>45358</v>
      </c>
      <c r="D809" s="12" t="s">
        <v>656</v>
      </c>
      <c r="E809" s="10" t="s">
        <v>144</v>
      </c>
      <c r="F809" s="10" t="s">
        <v>141</v>
      </c>
      <c r="G809" s="81">
        <v>1122.49</v>
      </c>
      <c r="H809" s="10" t="s">
        <v>30</v>
      </c>
      <c r="I809" s="39">
        <v>34600</v>
      </c>
      <c r="J809" s="20">
        <v>4.9398</v>
      </c>
      <c r="K809" s="23">
        <v>7004.33</v>
      </c>
      <c r="L809" s="10">
        <v>1</v>
      </c>
      <c r="M809" s="36">
        <v>45602</v>
      </c>
      <c r="N809" s="94"/>
    </row>
    <row r="810" spans="1:14" ht="14.25" customHeight="1" x14ac:dyDescent="0.25">
      <c r="A810" s="9">
        <v>73089090</v>
      </c>
      <c r="B810" s="10" t="s">
        <v>3259</v>
      </c>
      <c r="C810" s="11">
        <v>45258</v>
      </c>
      <c r="D810" s="12" t="s">
        <v>3260</v>
      </c>
      <c r="E810" s="10" t="s">
        <v>3262</v>
      </c>
      <c r="F810" s="10" t="s">
        <v>3261</v>
      </c>
      <c r="G810" s="13">
        <v>16000</v>
      </c>
      <c r="H810" s="10" t="s">
        <v>30</v>
      </c>
      <c r="I810" s="39">
        <v>296871.63</v>
      </c>
      <c r="J810" s="20">
        <v>4.8951000000000002</v>
      </c>
      <c r="K810" s="23">
        <v>60646.69</v>
      </c>
      <c r="L810" s="10" t="s">
        <v>25</v>
      </c>
      <c r="M810" s="36">
        <v>45505</v>
      </c>
      <c r="N810" s="94"/>
    </row>
    <row r="811" spans="1:14" ht="14.25" customHeight="1" x14ac:dyDescent="0.25">
      <c r="A811" s="9">
        <v>73042400</v>
      </c>
      <c r="B811" s="10" t="s">
        <v>3256</v>
      </c>
      <c r="C811" s="11">
        <v>45357</v>
      </c>
      <c r="D811" s="12" t="s">
        <v>3257</v>
      </c>
      <c r="E811" s="10" t="s">
        <v>3258</v>
      </c>
      <c r="F811" s="10" t="s">
        <v>3255</v>
      </c>
      <c r="G811" s="81">
        <v>8</v>
      </c>
      <c r="H811" s="10" t="s">
        <v>30</v>
      </c>
      <c r="I811" s="39">
        <v>10500</v>
      </c>
      <c r="J811" s="20">
        <v>4.9488000000000003</v>
      </c>
      <c r="K811" s="23">
        <v>2121.73</v>
      </c>
      <c r="L811" s="10" t="s">
        <v>24</v>
      </c>
      <c r="M811" s="36">
        <v>45602</v>
      </c>
      <c r="N811" s="94"/>
    </row>
    <row r="812" spans="1:14" ht="14.25" customHeight="1" x14ac:dyDescent="0.25">
      <c r="A812" s="9">
        <v>73181900</v>
      </c>
      <c r="B812" s="10" t="s">
        <v>3252</v>
      </c>
      <c r="C812" s="11">
        <v>45338</v>
      </c>
      <c r="D812" s="12" t="s">
        <v>3253</v>
      </c>
      <c r="E812" s="10" t="s">
        <v>3246</v>
      </c>
      <c r="F812" s="10" t="s">
        <v>3244</v>
      </c>
      <c r="G812" s="13">
        <v>214</v>
      </c>
      <c r="H812" s="10" t="s">
        <v>30</v>
      </c>
      <c r="I812" s="39">
        <v>7648.4</v>
      </c>
      <c r="J812" s="20">
        <v>4.9710000000000001</v>
      </c>
      <c r="K812" s="23">
        <v>1538.6</v>
      </c>
      <c r="L812" s="10" t="s">
        <v>3254</v>
      </c>
      <c r="M812" s="36">
        <v>45527</v>
      </c>
      <c r="N812" s="94"/>
    </row>
    <row r="813" spans="1:14" ht="14.25" customHeight="1" x14ac:dyDescent="0.25">
      <c r="A813" s="9">
        <v>73181500</v>
      </c>
      <c r="B813" s="10" t="s">
        <v>3250</v>
      </c>
      <c r="C813" s="11">
        <v>45338</v>
      </c>
      <c r="D813" s="12" t="s">
        <v>3251</v>
      </c>
      <c r="E813" s="10" t="s">
        <v>3246</v>
      </c>
      <c r="F813" s="10" t="s">
        <v>3244</v>
      </c>
      <c r="G813" s="13">
        <v>5</v>
      </c>
      <c r="H813" s="10" t="s">
        <v>30</v>
      </c>
      <c r="I813" s="39">
        <v>166.4</v>
      </c>
      <c r="J813" s="20">
        <v>4.9710000000000001</v>
      </c>
      <c r="K813" s="23">
        <v>33.47</v>
      </c>
      <c r="L813" s="10">
        <v>2</v>
      </c>
      <c r="M813" s="36">
        <v>45527</v>
      </c>
      <c r="N813" s="94"/>
    </row>
    <row r="814" spans="1:14" ht="14.25" customHeight="1" x14ac:dyDescent="0.25">
      <c r="A814" s="9">
        <v>73182200</v>
      </c>
      <c r="B814" s="10" t="s">
        <v>3247</v>
      </c>
      <c r="C814" s="11">
        <v>45309</v>
      </c>
      <c r="D814" s="12" t="s">
        <v>3248</v>
      </c>
      <c r="E814" s="10" t="s">
        <v>3246</v>
      </c>
      <c r="F814" s="10" t="s">
        <v>3244</v>
      </c>
      <c r="G814" s="13">
        <v>31</v>
      </c>
      <c r="H814" s="10" t="s">
        <v>30</v>
      </c>
      <c r="I814" s="39">
        <v>5200.5</v>
      </c>
      <c r="J814" s="20">
        <v>4.9345999999999997</v>
      </c>
      <c r="K814" s="23">
        <v>1053.8800000000001</v>
      </c>
      <c r="L814" s="10" t="s">
        <v>3249</v>
      </c>
      <c r="M814" s="36">
        <v>45527</v>
      </c>
      <c r="N814" s="94"/>
    </row>
    <row r="815" spans="1:14" ht="14.25" customHeight="1" x14ac:dyDescent="0.25">
      <c r="A815" s="9">
        <v>73181500</v>
      </c>
      <c r="B815" s="10" t="s">
        <v>3242</v>
      </c>
      <c r="C815" s="11">
        <v>45309</v>
      </c>
      <c r="D815" s="12" t="s">
        <v>3243</v>
      </c>
      <c r="E815" s="10" t="s">
        <v>3246</v>
      </c>
      <c r="F815" s="10" t="s">
        <v>3244</v>
      </c>
      <c r="G815" s="13">
        <v>216</v>
      </c>
      <c r="H815" s="10" t="s">
        <v>30</v>
      </c>
      <c r="I815" s="39">
        <v>19678.599999999999</v>
      </c>
      <c r="J815" s="20">
        <v>4.9345999999999997</v>
      </c>
      <c r="K815" s="23">
        <v>3987.88</v>
      </c>
      <c r="L815" s="10" t="s">
        <v>3245</v>
      </c>
      <c r="M815" s="36">
        <v>45527</v>
      </c>
      <c r="N815" s="94"/>
    </row>
    <row r="816" spans="1:14" ht="14.25" customHeight="1" x14ac:dyDescent="0.25">
      <c r="A816" s="9">
        <v>69149000</v>
      </c>
      <c r="B816" s="10" t="s">
        <v>3240</v>
      </c>
      <c r="C816" s="11">
        <v>45316</v>
      </c>
      <c r="D816" s="12" t="s">
        <v>3241</v>
      </c>
      <c r="E816" s="10" t="s">
        <v>6158</v>
      </c>
      <c r="F816" s="10" t="s">
        <v>875</v>
      </c>
      <c r="G816" s="13">
        <v>73.840999999999994</v>
      </c>
      <c r="H816" s="10" t="s">
        <v>30</v>
      </c>
      <c r="I816" s="39">
        <v>11643.07</v>
      </c>
      <c r="J816" s="20">
        <v>4.9192</v>
      </c>
      <c r="K816" s="23">
        <v>2366.86</v>
      </c>
      <c r="L816" s="10" t="s">
        <v>24</v>
      </c>
      <c r="M816" s="36">
        <v>45595</v>
      </c>
      <c r="N816" s="94"/>
    </row>
    <row r="817" spans="1:14" ht="14.25" customHeight="1" x14ac:dyDescent="0.25">
      <c r="A817" s="9">
        <v>40169300</v>
      </c>
      <c r="B817" s="10" t="s">
        <v>3238</v>
      </c>
      <c r="C817" s="11">
        <v>45282</v>
      </c>
      <c r="D817" s="12" t="s">
        <v>3239</v>
      </c>
      <c r="E817" s="10" t="s">
        <v>3231</v>
      </c>
      <c r="F817" s="10" t="s">
        <v>3230</v>
      </c>
      <c r="G817" s="13">
        <v>430</v>
      </c>
      <c r="H817" s="10" t="s">
        <v>30</v>
      </c>
      <c r="I817" s="39">
        <v>70690.899999999994</v>
      </c>
      <c r="J817" s="20">
        <v>4.8754999999999997</v>
      </c>
      <c r="K817" s="23">
        <v>14499.21</v>
      </c>
      <c r="L817" s="10">
        <v>1</v>
      </c>
      <c r="M817" s="36">
        <v>45524</v>
      </c>
      <c r="N817" s="94"/>
    </row>
    <row r="818" spans="1:14" ht="14.25" customHeight="1" x14ac:dyDescent="0.25">
      <c r="A818" s="9">
        <v>40169300</v>
      </c>
      <c r="B818" s="10" t="s">
        <v>3236</v>
      </c>
      <c r="C818" s="11">
        <v>45282</v>
      </c>
      <c r="D818" s="12" t="s">
        <v>3237</v>
      </c>
      <c r="E818" s="10" t="s">
        <v>3231</v>
      </c>
      <c r="F818" s="10" t="s">
        <v>3230</v>
      </c>
      <c r="G818" s="13">
        <v>1360</v>
      </c>
      <c r="H818" s="10" t="s">
        <v>30</v>
      </c>
      <c r="I818" s="39">
        <v>222171.4</v>
      </c>
      <c r="J818" s="20">
        <v>4.8754999999999997</v>
      </c>
      <c r="K818" s="23">
        <v>45568.95</v>
      </c>
      <c r="L818" s="10">
        <v>1</v>
      </c>
      <c r="M818" s="36">
        <v>45524</v>
      </c>
      <c r="N818" s="94"/>
    </row>
    <row r="819" spans="1:14" ht="14.25" customHeight="1" x14ac:dyDescent="0.25">
      <c r="A819" s="9">
        <v>39012029</v>
      </c>
      <c r="B819" s="10" t="s">
        <v>3234</v>
      </c>
      <c r="C819" s="11">
        <v>45275</v>
      </c>
      <c r="D819" s="12" t="s">
        <v>3235</v>
      </c>
      <c r="E819" s="10" t="s">
        <v>3231</v>
      </c>
      <c r="F819" s="10" t="s">
        <v>3230</v>
      </c>
      <c r="G819" s="13">
        <v>134</v>
      </c>
      <c r="H819" s="10" t="s">
        <v>30</v>
      </c>
      <c r="I819" s="39">
        <v>22807.26</v>
      </c>
      <c r="J819" s="20">
        <v>4.8912000000000004</v>
      </c>
      <c r="K819" s="23">
        <v>4662.92</v>
      </c>
      <c r="L819" s="10" t="s">
        <v>84</v>
      </c>
      <c r="M819" s="36">
        <v>45505</v>
      </c>
      <c r="N819" s="94"/>
    </row>
    <row r="820" spans="1:14" ht="14.25" customHeight="1" x14ac:dyDescent="0.25">
      <c r="A820" s="9">
        <v>39269090</v>
      </c>
      <c r="B820" s="10" t="s">
        <v>3232</v>
      </c>
      <c r="C820" s="11">
        <v>45261</v>
      </c>
      <c r="D820" s="12" t="s">
        <v>3233</v>
      </c>
      <c r="E820" s="10" t="s">
        <v>3231</v>
      </c>
      <c r="F820" s="10" t="s">
        <v>3230</v>
      </c>
      <c r="G820" s="13">
        <v>396</v>
      </c>
      <c r="H820" s="10" t="s">
        <v>30</v>
      </c>
      <c r="I820" s="39">
        <v>44186.22</v>
      </c>
      <c r="J820" s="20">
        <v>4.9355000000000002</v>
      </c>
      <c r="K820" s="23">
        <v>8952.73</v>
      </c>
      <c r="L820" s="10">
        <v>1</v>
      </c>
      <c r="M820" s="36">
        <v>45505</v>
      </c>
      <c r="N820" s="94"/>
    </row>
    <row r="821" spans="1:14" ht="14.25" customHeight="1" x14ac:dyDescent="0.25">
      <c r="A821" s="9">
        <v>40169300</v>
      </c>
      <c r="B821" s="10" t="s">
        <v>3228</v>
      </c>
      <c r="C821" s="11">
        <v>45259</v>
      </c>
      <c r="D821" s="12" t="s">
        <v>3229</v>
      </c>
      <c r="E821" s="10" t="s">
        <v>3231</v>
      </c>
      <c r="F821" s="10" t="s">
        <v>3230</v>
      </c>
      <c r="G821" s="13">
        <v>12</v>
      </c>
      <c r="H821" s="10" t="s">
        <v>30</v>
      </c>
      <c r="I821" s="39">
        <v>396</v>
      </c>
      <c r="J821" s="20">
        <v>4.8867000000000003</v>
      </c>
      <c r="K821" s="23">
        <v>81.040000000000006</v>
      </c>
      <c r="L821" s="10" t="s">
        <v>24</v>
      </c>
      <c r="M821" s="36">
        <v>45505</v>
      </c>
      <c r="N821" s="94"/>
    </row>
    <row r="822" spans="1:14" ht="14.25" customHeight="1" x14ac:dyDescent="0.25">
      <c r="A822" s="9">
        <v>35061090</v>
      </c>
      <c r="B822" s="10" t="s">
        <v>3226</v>
      </c>
      <c r="C822" s="11">
        <v>45308</v>
      </c>
      <c r="D822" s="12" t="s">
        <v>3227</v>
      </c>
      <c r="E822" s="10" t="s">
        <v>3225</v>
      </c>
      <c r="F822" s="10" t="s">
        <v>3224</v>
      </c>
      <c r="G822" s="13">
        <v>230</v>
      </c>
      <c r="H822" s="10" t="s">
        <v>30</v>
      </c>
      <c r="I822" s="39">
        <v>7222.8</v>
      </c>
      <c r="J822" s="20">
        <v>4.9038000000000004</v>
      </c>
      <c r="K822" s="23">
        <v>1472.9</v>
      </c>
      <c r="L822" s="10">
        <v>1</v>
      </c>
      <c r="M822" s="36">
        <v>45505</v>
      </c>
      <c r="N822" s="94"/>
    </row>
    <row r="823" spans="1:14" ht="14.25" customHeight="1" x14ac:dyDescent="0.25">
      <c r="A823" s="9">
        <v>35061090</v>
      </c>
      <c r="B823" s="10" t="s">
        <v>3222</v>
      </c>
      <c r="C823" s="11">
        <v>45308</v>
      </c>
      <c r="D823" s="12" t="s">
        <v>3223</v>
      </c>
      <c r="E823" s="10" t="s">
        <v>3225</v>
      </c>
      <c r="F823" s="10" t="s">
        <v>3224</v>
      </c>
      <c r="G823" s="13">
        <v>209.25</v>
      </c>
      <c r="H823" s="10" t="s">
        <v>30</v>
      </c>
      <c r="I823" s="39">
        <v>6536.4</v>
      </c>
      <c r="J823" s="20">
        <v>4.9038000000000004</v>
      </c>
      <c r="K823" s="23">
        <v>1332.93</v>
      </c>
      <c r="L823" s="10">
        <v>1</v>
      </c>
      <c r="M823" s="36">
        <v>45505</v>
      </c>
      <c r="N823" s="94"/>
    </row>
    <row r="824" spans="1:14" ht="14.25" customHeight="1" x14ac:dyDescent="0.25">
      <c r="A824" s="9">
        <v>70196900</v>
      </c>
      <c r="B824" s="10" t="s">
        <v>3220</v>
      </c>
      <c r="C824" s="11">
        <v>45278</v>
      </c>
      <c r="D824" s="12" t="s">
        <v>3221</v>
      </c>
      <c r="E824" s="10" t="s">
        <v>6158</v>
      </c>
      <c r="F824" s="10" t="s">
        <v>875</v>
      </c>
      <c r="G824" s="13">
        <v>17.568000000000001</v>
      </c>
      <c r="H824" s="10" t="s">
        <v>30</v>
      </c>
      <c r="I824" s="39">
        <v>2565.66</v>
      </c>
      <c r="J824" s="20">
        <v>4.9397000000000002</v>
      </c>
      <c r="K824" s="23">
        <v>519.4</v>
      </c>
      <c r="L824" s="10">
        <v>1</v>
      </c>
      <c r="M824" s="36">
        <v>45595</v>
      </c>
      <c r="N824" s="94"/>
    </row>
    <row r="825" spans="1:14" ht="14.25" customHeight="1" x14ac:dyDescent="0.25">
      <c r="A825" s="9">
        <v>73269090</v>
      </c>
      <c r="B825" s="10" t="s">
        <v>3217</v>
      </c>
      <c r="C825" s="11">
        <v>45289</v>
      </c>
      <c r="D825" s="12" t="s">
        <v>3218</v>
      </c>
      <c r="E825" s="10" t="s">
        <v>3210</v>
      </c>
      <c r="F825" s="10" t="s">
        <v>3209</v>
      </c>
      <c r="G825" s="81">
        <v>82.948125000000005</v>
      </c>
      <c r="H825" s="10" t="s">
        <v>30</v>
      </c>
      <c r="I825" s="39">
        <v>86537.67</v>
      </c>
      <c r="J825" s="20">
        <v>4.8413000000000004</v>
      </c>
      <c r="K825" s="23">
        <v>17874.88</v>
      </c>
      <c r="L825" s="10" t="s">
        <v>3219</v>
      </c>
      <c r="M825" s="36">
        <v>45609</v>
      </c>
      <c r="N825" s="94"/>
    </row>
    <row r="826" spans="1:14" ht="14.25" customHeight="1" x14ac:dyDescent="0.25">
      <c r="A826" s="9">
        <v>73145000</v>
      </c>
      <c r="B826" s="10" t="s">
        <v>3214</v>
      </c>
      <c r="C826" s="11">
        <v>45289</v>
      </c>
      <c r="D826" s="12" t="s">
        <v>3215</v>
      </c>
      <c r="E826" s="10" t="s">
        <v>3210</v>
      </c>
      <c r="F826" s="10" t="s">
        <v>3209</v>
      </c>
      <c r="G826" s="81">
        <v>25.522500000000001</v>
      </c>
      <c r="H826" s="10" t="s">
        <v>30</v>
      </c>
      <c r="I826" s="39">
        <v>23428.45</v>
      </c>
      <c r="J826" s="20">
        <v>4.8413000000000004</v>
      </c>
      <c r="K826" s="23">
        <v>4839.29</v>
      </c>
      <c r="L826" s="10" t="s">
        <v>3216</v>
      </c>
      <c r="M826" s="36">
        <v>45609</v>
      </c>
      <c r="N826" s="94"/>
    </row>
    <row r="827" spans="1:14" ht="14.25" customHeight="1" x14ac:dyDescent="0.25">
      <c r="A827" s="9">
        <v>40069000</v>
      </c>
      <c r="B827" s="10" t="s">
        <v>3211</v>
      </c>
      <c r="C827" s="11">
        <v>45289</v>
      </c>
      <c r="D827" s="12" t="s">
        <v>3212</v>
      </c>
      <c r="E827" s="10" t="s">
        <v>3210</v>
      </c>
      <c r="F827" s="10" t="s">
        <v>3209</v>
      </c>
      <c r="G827" s="81">
        <v>89.328749999999999</v>
      </c>
      <c r="H827" s="10" t="s">
        <v>30</v>
      </c>
      <c r="I827" s="39">
        <v>121872.95</v>
      </c>
      <c r="J827" s="20">
        <v>4.8413000000000004</v>
      </c>
      <c r="K827" s="23">
        <v>25173.599999999999</v>
      </c>
      <c r="L827" s="10" t="s">
        <v>3213</v>
      </c>
      <c r="M827" s="36">
        <v>45602</v>
      </c>
      <c r="N827" s="94"/>
    </row>
    <row r="828" spans="1:14" ht="14.25" customHeight="1" x14ac:dyDescent="0.25">
      <c r="A828" s="9">
        <v>38249989</v>
      </c>
      <c r="B828" s="10" t="s">
        <v>3207</v>
      </c>
      <c r="C828" s="11">
        <v>45289</v>
      </c>
      <c r="D828" s="12" t="s">
        <v>3208</v>
      </c>
      <c r="E828" s="10" t="s">
        <v>3210</v>
      </c>
      <c r="F828" s="10" t="s">
        <v>3209</v>
      </c>
      <c r="G828" s="81">
        <v>6.3806250000000002</v>
      </c>
      <c r="H828" s="10" t="s">
        <v>30</v>
      </c>
      <c r="I828" s="39">
        <v>2419</v>
      </c>
      <c r="J828" s="20">
        <v>4.8413000000000004</v>
      </c>
      <c r="K828" s="23">
        <v>499.66</v>
      </c>
      <c r="L828" s="10">
        <v>5</v>
      </c>
      <c r="M828" s="36">
        <v>45601</v>
      </c>
      <c r="N828" s="94"/>
    </row>
    <row r="829" spans="1:14" ht="14.25" customHeight="1" x14ac:dyDescent="0.25">
      <c r="A829" s="9">
        <v>73209000</v>
      </c>
      <c r="B829" s="10" t="s">
        <v>3205</v>
      </c>
      <c r="C829" s="11">
        <v>45338</v>
      </c>
      <c r="D829" s="12" t="s">
        <v>3206</v>
      </c>
      <c r="E829" s="10" t="s">
        <v>647</v>
      </c>
      <c r="F829" s="10" t="s">
        <v>646</v>
      </c>
      <c r="G829" s="13">
        <v>0.5</v>
      </c>
      <c r="H829" s="10" t="s">
        <v>30</v>
      </c>
      <c r="I829" s="39">
        <v>247.5</v>
      </c>
      <c r="J829" s="20">
        <v>4.9710000000000001</v>
      </c>
      <c r="K829" s="23">
        <v>49.79</v>
      </c>
      <c r="L829" s="10">
        <v>1</v>
      </c>
      <c r="M829" s="36">
        <v>45505</v>
      </c>
      <c r="N829" s="94"/>
    </row>
    <row r="830" spans="1:14" ht="14.25" customHeight="1" x14ac:dyDescent="0.25">
      <c r="A830" s="9">
        <v>68061000</v>
      </c>
      <c r="B830" s="10" t="s">
        <v>3204</v>
      </c>
      <c r="C830" s="11">
        <v>45252</v>
      </c>
      <c r="D830" s="12" t="s">
        <v>3203</v>
      </c>
      <c r="E830" s="10" t="s">
        <v>3199</v>
      </c>
      <c r="F830" s="10" t="s">
        <v>3198</v>
      </c>
      <c r="G830" s="81">
        <v>192.39999999999998</v>
      </c>
      <c r="H830" s="10" t="s">
        <v>30</v>
      </c>
      <c r="I830" s="39">
        <v>13167.44</v>
      </c>
      <c r="J830" s="20">
        <v>4.8806000000000003</v>
      </c>
      <c r="K830" s="23">
        <v>2697.91</v>
      </c>
      <c r="L830" s="10">
        <v>1</v>
      </c>
      <c r="M830" s="36">
        <v>45602</v>
      </c>
      <c r="N830" s="94"/>
    </row>
    <row r="831" spans="1:14" ht="14.25" customHeight="1" x14ac:dyDescent="0.25">
      <c r="A831" s="9">
        <v>68061000</v>
      </c>
      <c r="B831" s="10" t="s">
        <v>3202</v>
      </c>
      <c r="C831" s="11">
        <v>45252</v>
      </c>
      <c r="D831" s="12" t="s">
        <v>3203</v>
      </c>
      <c r="E831" s="10" t="s">
        <v>3199</v>
      </c>
      <c r="F831" s="10" t="s">
        <v>3198</v>
      </c>
      <c r="G831" s="81">
        <v>2231.1</v>
      </c>
      <c r="H831" s="10" t="s">
        <v>30</v>
      </c>
      <c r="I831" s="39">
        <v>146408.79999999999</v>
      </c>
      <c r="J831" s="20">
        <v>4.8806000000000003</v>
      </c>
      <c r="K831" s="23">
        <v>29998.11</v>
      </c>
      <c r="L831" s="10" t="s">
        <v>25</v>
      </c>
      <c r="M831" s="36">
        <v>45602</v>
      </c>
      <c r="N831" s="94"/>
    </row>
    <row r="832" spans="1:14" ht="14.25" customHeight="1" x14ac:dyDescent="0.25">
      <c r="A832" s="9">
        <v>70199000</v>
      </c>
      <c r="B832" s="10" t="s">
        <v>3200</v>
      </c>
      <c r="C832" s="11">
        <v>45250</v>
      </c>
      <c r="D832" s="12" t="s">
        <v>3201</v>
      </c>
      <c r="E832" s="10" t="s">
        <v>3199</v>
      </c>
      <c r="F832" s="10" t="s">
        <v>3198</v>
      </c>
      <c r="G832" s="81">
        <v>1040.5999999999999</v>
      </c>
      <c r="H832" s="10" t="s">
        <v>30</v>
      </c>
      <c r="I832" s="39">
        <v>6500</v>
      </c>
      <c r="J832" s="20">
        <v>4.8849</v>
      </c>
      <c r="K832" s="23">
        <v>1330.63</v>
      </c>
      <c r="L832" s="10">
        <v>2</v>
      </c>
      <c r="M832" s="36">
        <v>45602</v>
      </c>
      <c r="N832" s="94"/>
    </row>
    <row r="833" spans="1:14" ht="14.25" customHeight="1" x14ac:dyDescent="0.25">
      <c r="A833" s="9">
        <v>68061000</v>
      </c>
      <c r="B833" s="10" t="s">
        <v>3196</v>
      </c>
      <c r="C833" s="11">
        <v>45250</v>
      </c>
      <c r="D833" s="12" t="s">
        <v>3197</v>
      </c>
      <c r="E833" s="10" t="s">
        <v>3199</v>
      </c>
      <c r="F833" s="10" t="s">
        <v>3198</v>
      </c>
      <c r="G833" s="81">
        <v>1040.5999999999999</v>
      </c>
      <c r="H833" s="10" t="s">
        <v>30</v>
      </c>
      <c r="I833" s="39">
        <v>20706.73</v>
      </c>
      <c r="J833" s="20">
        <v>4.8849</v>
      </c>
      <c r="K833" s="23">
        <v>4238.93</v>
      </c>
      <c r="L833" s="10">
        <v>1</v>
      </c>
      <c r="M833" s="36">
        <v>45602</v>
      </c>
      <c r="N833" s="94"/>
    </row>
    <row r="834" spans="1:14" ht="14.25" customHeight="1" x14ac:dyDescent="0.25">
      <c r="A834" s="9">
        <v>72189900</v>
      </c>
      <c r="B834" s="10" t="s">
        <v>3194</v>
      </c>
      <c r="C834" s="11">
        <v>45343</v>
      </c>
      <c r="D834" s="12" t="s">
        <v>3195</v>
      </c>
      <c r="E834" s="10" t="s">
        <v>3193</v>
      </c>
      <c r="F834" s="10" t="s">
        <v>3192</v>
      </c>
      <c r="G834" s="13">
        <v>16.84</v>
      </c>
      <c r="H834" s="10" t="s">
        <v>30</v>
      </c>
      <c r="I834" s="39">
        <v>6308</v>
      </c>
      <c r="J834" s="20">
        <v>4.9408000000000003</v>
      </c>
      <c r="K834" s="23">
        <v>1276.72</v>
      </c>
      <c r="L834" s="10">
        <v>2</v>
      </c>
      <c r="M834" s="36">
        <v>45527</v>
      </c>
      <c r="N834" s="94"/>
    </row>
    <row r="835" spans="1:14" ht="14.25" customHeight="1" x14ac:dyDescent="0.25">
      <c r="A835" s="9">
        <v>73249000</v>
      </c>
      <c r="B835" s="10" t="s">
        <v>3190</v>
      </c>
      <c r="C835" s="11">
        <v>45343</v>
      </c>
      <c r="D835" s="12" t="s">
        <v>3191</v>
      </c>
      <c r="E835" s="10" t="s">
        <v>3193</v>
      </c>
      <c r="F835" s="10" t="s">
        <v>3192</v>
      </c>
      <c r="G835" s="13">
        <v>22.574999999999999</v>
      </c>
      <c r="H835" s="10" t="s">
        <v>30</v>
      </c>
      <c r="I835" s="39">
        <v>5916.91</v>
      </c>
      <c r="J835" s="20">
        <v>4.9408000000000003</v>
      </c>
      <c r="K835" s="23">
        <v>1197.56</v>
      </c>
      <c r="L835" s="10" t="s">
        <v>81</v>
      </c>
      <c r="M835" s="36">
        <v>45527</v>
      </c>
      <c r="N835" s="94"/>
    </row>
    <row r="836" spans="1:14" ht="14.25" customHeight="1" x14ac:dyDescent="0.25">
      <c r="A836" s="9">
        <v>73079300</v>
      </c>
      <c r="B836" s="10" t="s">
        <v>3188</v>
      </c>
      <c r="C836" s="11">
        <v>45273</v>
      </c>
      <c r="D836" s="12" t="s">
        <v>3189</v>
      </c>
      <c r="E836" s="10" t="s">
        <v>3174</v>
      </c>
      <c r="F836" s="10" t="s">
        <v>3173</v>
      </c>
      <c r="G836" s="81">
        <v>90</v>
      </c>
      <c r="H836" s="10" t="s">
        <v>30</v>
      </c>
      <c r="I836" s="39">
        <v>171.69</v>
      </c>
      <c r="J836" s="20">
        <v>4.9476000000000004</v>
      </c>
      <c r="K836" s="23">
        <v>34.700000000000003</v>
      </c>
      <c r="L836" s="10">
        <v>2</v>
      </c>
      <c r="M836" s="36">
        <v>45609</v>
      </c>
      <c r="N836" s="94"/>
    </row>
    <row r="837" spans="1:14" ht="14.25" customHeight="1" x14ac:dyDescent="0.25">
      <c r="A837" s="9">
        <v>73041900</v>
      </c>
      <c r="B837" s="10" t="s">
        <v>3186</v>
      </c>
      <c r="C837" s="11">
        <v>45273</v>
      </c>
      <c r="D837" s="12" t="s">
        <v>3187</v>
      </c>
      <c r="E837" s="10" t="s">
        <v>3174</v>
      </c>
      <c r="F837" s="10" t="s">
        <v>3173</v>
      </c>
      <c r="G837" s="81">
        <v>90</v>
      </c>
      <c r="H837" s="10" t="s">
        <v>30</v>
      </c>
      <c r="I837" s="39">
        <v>35970.300000000003</v>
      </c>
      <c r="J837" s="20">
        <v>4.9476000000000004</v>
      </c>
      <c r="K837" s="23">
        <v>7270.25</v>
      </c>
      <c r="L837" s="10">
        <v>1</v>
      </c>
      <c r="M837" s="36">
        <v>45602</v>
      </c>
      <c r="N837" s="94"/>
    </row>
    <row r="838" spans="1:14" ht="14.25" customHeight="1" x14ac:dyDescent="0.25">
      <c r="A838" s="9">
        <v>73041900</v>
      </c>
      <c r="B838" s="10" t="s">
        <v>3184</v>
      </c>
      <c r="C838" s="11">
        <v>45247</v>
      </c>
      <c r="D838" s="12" t="s">
        <v>3185</v>
      </c>
      <c r="E838" s="10" t="s">
        <v>3174</v>
      </c>
      <c r="F838" s="10" t="s">
        <v>3173</v>
      </c>
      <c r="G838" s="13">
        <v>5700</v>
      </c>
      <c r="H838" s="10" t="s">
        <v>30</v>
      </c>
      <c r="I838" s="39">
        <v>126739.68</v>
      </c>
      <c r="J838" s="20">
        <v>4.8574999999999999</v>
      </c>
      <c r="K838" s="23">
        <v>26091.55</v>
      </c>
      <c r="L838" s="10" t="s">
        <v>26</v>
      </c>
      <c r="M838" s="36">
        <v>45505</v>
      </c>
      <c r="N838" s="94"/>
    </row>
    <row r="839" spans="1:14" ht="14.25" customHeight="1" x14ac:dyDescent="0.25">
      <c r="A839" s="9">
        <v>73079300</v>
      </c>
      <c r="B839" s="10" t="s">
        <v>3183</v>
      </c>
      <c r="C839" s="11">
        <v>45247</v>
      </c>
      <c r="D839" s="12" t="s">
        <v>3055</v>
      </c>
      <c r="E839" s="10" t="s">
        <v>3174</v>
      </c>
      <c r="F839" s="10" t="s">
        <v>3173</v>
      </c>
      <c r="G839" s="13">
        <v>130</v>
      </c>
      <c r="H839" s="10" t="s">
        <v>30</v>
      </c>
      <c r="I839" s="39">
        <v>6058.14</v>
      </c>
      <c r="J839" s="20">
        <v>4.8574999999999999</v>
      </c>
      <c r="K839" s="23">
        <v>1247.17</v>
      </c>
      <c r="L839" s="10" t="s">
        <v>168</v>
      </c>
      <c r="M839" s="36">
        <v>45505</v>
      </c>
      <c r="N839" s="94"/>
    </row>
    <row r="840" spans="1:14" ht="14.25" customHeight="1" x14ac:dyDescent="0.25">
      <c r="A840" s="9">
        <v>73079300</v>
      </c>
      <c r="B840" s="10" t="s">
        <v>3181</v>
      </c>
      <c r="C840" s="11">
        <v>45247</v>
      </c>
      <c r="D840" s="12" t="s">
        <v>3182</v>
      </c>
      <c r="E840" s="10" t="s">
        <v>3174</v>
      </c>
      <c r="F840" s="10" t="s">
        <v>3173</v>
      </c>
      <c r="G840" s="13">
        <v>40.200000000000003</v>
      </c>
      <c r="H840" s="10" t="s">
        <v>30</v>
      </c>
      <c r="I840" s="39">
        <v>14821.81</v>
      </c>
      <c r="J840" s="20">
        <v>4.8574999999999999</v>
      </c>
      <c r="K840" s="23">
        <v>3051.32</v>
      </c>
      <c r="L840" s="10" t="s">
        <v>132</v>
      </c>
      <c r="M840" s="36">
        <v>45505</v>
      </c>
      <c r="N840" s="94"/>
    </row>
    <row r="841" spans="1:14" ht="14.25" customHeight="1" x14ac:dyDescent="0.25">
      <c r="A841" s="9">
        <v>73072300</v>
      </c>
      <c r="B841" s="10" t="s">
        <v>3177</v>
      </c>
      <c r="C841" s="11">
        <v>45209</v>
      </c>
      <c r="D841" s="12" t="s">
        <v>3178</v>
      </c>
      <c r="E841" s="10" t="s">
        <v>3174</v>
      </c>
      <c r="F841" s="10" t="s">
        <v>3173</v>
      </c>
      <c r="G841" s="81">
        <v>1.661111111111111</v>
      </c>
      <c r="H841" s="10" t="s">
        <v>30</v>
      </c>
      <c r="I841" s="39">
        <v>32148.65</v>
      </c>
      <c r="J841" s="20">
        <v>5.1665999999999999</v>
      </c>
      <c r="K841" s="23">
        <v>6222.4</v>
      </c>
      <c r="L841" s="10" t="s">
        <v>3180</v>
      </c>
      <c r="M841" s="36">
        <v>45602</v>
      </c>
      <c r="N841" s="94"/>
    </row>
    <row r="842" spans="1:14" ht="14.25" customHeight="1" x14ac:dyDescent="0.25">
      <c r="A842" s="9">
        <v>73079300</v>
      </c>
      <c r="B842" s="10" t="s">
        <v>3175</v>
      </c>
      <c r="C842" s="11">
        <v>45209</v>
      </c>
      <c r="D842" s="12" t="s">
        <v>3176</v>
      </c>
      <c r="E842" s="10" t="s">
        <v>3174</v>
      </c>
      <c r="F842" s="10" t="s">
        <v>3173</v>
      </c>
      <c r="G842" s="81">
        <v>0.99666666666666659</v>
      </c>
      <c r="H842" s="10" t="s">
        <v>30</v>
      </c>
      <c r="I842" s="39">
        <v>8774.32</v>
      </c>
      <c r="J842" s="20">
        <v>5.1665999999999999</v>
      </c>
      <c r="K842" s="23">
        <v>1698.28</v>
      </c>
      <c r="L842" s="10" t="s">
        <v>3179</v>
      </c>
      <c r="M842" s="36">
        <v>45609</v>
      </c>
      <c r="N842" s="94"/>
    </row>
    <row r="843" spans="1:14" ht="14.25" customHeight="1" x14ac:dyDescent="0.25">
      <c r="A843" s="9">
        <v>73079300</v>
      </c>
      <c r="B843" s="10" t="s">
        <v>3171</v>
      </c>
      <c r="C843" s="11">
        <v>45205</v>
      </c>
      <c r="D843" s="12" t="s">
        <v>3172</v>
      </c>
      <c r="E843" s="10" t="s">
        <v>3174</v>
      </c>
      <c r="F843" s="10" t="s">
        <v>3173</v>
      </c>
      <c r="G843" s="13">
        <v>146</v>
      </c>
      <c r="H843" s="10" t="s">
        <v>30</v>
      </c>
      <c r="I843" s="39">
        <v>23769.07</v>
      </c>
      <c r="J843" s="20">
        <v>5.1712999999999996</v>
      </c>
      <c r="K843" s="23">
        <v>4596.34</v>
      </c>
      <c r="L843" s="10" t="s">
        <v>168</v>
      </c>
      <c r="M843" s="36">
        <v>45505</v>
      </c>
      <c r="N843" s="94"/>
    </row>
    <row r="844" spans="1:14" ht="14.25" customHeight="1" x14ac:dyDescent="0.25">
      <c r="A844" s="9">
        <v>73079100</v>
      </c>
      <c r="B844" s="10" t="s">
        <v>3169</v>
      </c>
      <c r="C844" s="11">
        <v>45357</v>
      </c>
      <c r="D844" s="12" t="s">
        <v>3170</v>
      </c>
      <c r="E844" s="10" t="s">
        <v>937</v>
      </c>
      <c r="F844" s="10" t="s">
        <v>936</v>
      </c>
      <c r="G844" s="13">
        <v>830</v>
      </c>
      <c r="H844" s="10" t="s">
        <v>30</v>
      </c>
      <c r="I844" s="39">
        <v>23517.13</v>
      </c>
      <c r="J844" s="20">
        <v>4.9488000000000003</v>
      </c>
      <c r="K844" s="23">
        <v>4752.09</v>
      </c>
      <c r="L844" s="10" t="s">
        <v>34</v>
      </c>
      <c r="M844" s="36">
        <v>45502</v>
      </c>
      <c r="N844" s="94"/>
    </row>
    <row r="845" spans="1:14" ht="14.25" customHeight="1" x14ac:dyDescent="0.25">
      <c r="A845" s="9">
        <v>73072100</v>
      </c>
      <c r="B845" s="10" t="s">
        <v>3168</v>
      </c>
      <c r="C845" s="11">
        <v>45357</v>
      </c>
      <c r="D845" s="12" t="s">
        <v>926</v>
      </c>
      <c r="E845" s="10" t="s">
        <v>937</v>
      </c>
      <c r="F845" s="10" t="s">
        <v>936</v>
      </c>
      <c r="G845" s="81">
        <v>163.84</v>
      </c>
      <c r="H845" s="10" t="s">
        <v>30</v>
      </c>
      <c r="I845" s="39">
        <v>657.3</v>
      </c>
      <c r="J845" s="20">
        <v>4.9488000000000003</v>
      </c>
      <c r="K845" s="23">
        <v>132.82</v>
      </c>
      <c r="L845" s="10" t="s">
        <v>3166</v>
      </c>
      <c r="M845" s="36">
        <v>45602</v>
      </c>
      <c r="N845" s="94"/>
    </row>
    <row r="846" spans="1:14" ht="14.25" customHeight="1" x14ac:dyDescent="0.25">
      <c r="A846" s="9">
        <v>73079100</v>
      </c>
      <c r="B846" s="10" t="s">
        <v>3165</v>
      </c>
      <c r="C846" s="11">
        <v>45357</v>
      </c>
      <c r="D846" s="12" t="s">
        <v>3163</v>
      </c>
      <c r="E846" s="10" t="s">
        <v>937</v>
      </c>
      <c r="F846" s="10" t="s">
        <v>936</v>
      </c>
      <c r="G846" s="81">
        <v>2048</v>
      </c>
      <c r="H846" s="10" t="s">
        <v>30</v>
      </c>
      <c r="I846" s="39">
        <v>68087.209999999992</v>
      </c>
      <c r="J846" s="20">
        <v>4.9488000000000003</v>
      </c>
      <c r="K846" s="23">
        <v>13758.33</v>
      </c>
      <c r="L846" s="10" t="s">
        <v>3167</v>
      </c>
      <c r="M846" s="36">
        <v>45609</v>
      </c>
      <c r="N846" s="94"/>
    </row>
    <row r="847" spans="1:14" ht="14.25" customHeight="1" x14ac:dyDescent="0.25">
      <c r="A847" s="9">
        <v>73072100</v>
      </c>
      <c r="B847" s="10" t="s">
        <v>3164</v>
      </c>
      <c r="C847" s="11">
        <v>45280</v>
      </c>
      <c r="D847" s="12" t="s">
        <v>3079</v>
      </c>
      <c r="E847" s="10" t="s">
        <v>937</v>
      </c>
      <c r="F847" s="10" t="s">
        <v>936</v>
      </c>
      <c r="G847" s="81">
        <v>20</v>
      </c>
      <c r="H847" s="10" t="s">
        <v>30</v>
      </c>
      <c r="I847" s="39">
        <v>1245.4000000000001</v>
      </c>
      <c r="J847" s="20">
        <v>4.8662999999999998</v>
      </c>
      <c r="K847" s="23">
        <v>255.92</v>
      </c>
      <c r="L847" s="10">
        <v>7</v>
      </c>
      <c r="M847" s="36">
        <v>45602</v>
      </c>
      <c r="N847" s="94"/>
    </row>
    <row r="848" spans="1:14" ht="14.25" customHeight="1" x14ac:dyDescent="0.25">
      <c r="A848" s="9">
        <v>73079100</v>
      </c>
      <c r="B848" s="10" t="s">
        <v>3162</v>
      </c>
      <c r="C848" s="11">
        <v>45280</v>
      </c>
      <c r="D848" s="12" t="s">
        <v>3163</v>
      </c>
      <c r="E848" s="10" t="s">
        <v>937</v>
      </c>
      <c r="F848" s="10" t="s">
        <v>936</v>
      </c>
      <c r="G848" s="81">
        <v>120</v>
      </c>
      <c r="H848" s="10" t="s">
        <v>30</v>
      </c>
      <c r="I848" s="39">
        <v>8380.91</v>
      </c>
      <c r="J848" s="20">
        <v>4.8662999999999998</v>
      </c>
      <c r="K848" s="23">
        <v>1722.23</v>
      </c>
      <c r="L848" s="10" t="s">
        <v>28</v>
      </c>
      <c r="M848" s="36">
        <v>45609</v>
      </c>
      <c r="N848" s="94"/>
    </row>
    <row r="849" spans="1:14" ht="14.25" customHeight="1" x14ac:dyDescent="0.25">
      <c r="A849" s="9">
        <v>76042919</v>
      </c>
      <c r="B849" s="10" t="s">
        <v>3160</v>
      </c>
      <c r="C849" s="11">
        <v>45344</v>
      </c>
      <c r="D849" s="12" t="s">
        <v>3161</v>
      </c>
      <c r="E849" s="10" t="s">
        <v>3157</v>
      </c>
      <c r="F849" s="10" t="s">
        <v>3156</v>
      </c>
      <c r="G849" s="81">
        <v>6.25</v>
      </c>
      <c r="H849" s="10" t="s">
        <v>30</v>
      </c>
      <c r="I849" s="39">
        <v>698.8599999999999</v>
      </c>
      <c r="J849" s="20">
        <v>4.9302999999999999</v>
      </c>
      <c r="K849" s="23">
        <v>141.75</v>
      </c>
      <c r="L849" s="10" t="s">
        <v>1195</v>
      </c>
      <c r="M849" s="36">
        <v>45609</v>
      </c>
      <c r="N849" s="94"/>
    </row>
    <row r="850" spans="1:14" ht="14.25" customHeight="1" x14ac:dyDescent="0.25">
      <c r="A850" s="9">
        <v>39174090</v>
      </c>
      <c r="B850" s="10" t="s">
        <v>3158</v>
      </c>
      <c r="C850" s="11">
        <v>45344</v>
      </c>
      <c r="D850" s="12" t="s">
        <v>3159</v>
      </c>
      <c r="E850" s="10" t="s">
        <v>3157</v>
      </c>
      <c r="F850" s="10" t="s">
        <v>3156</v>
      </c>
      <c r="G850" s="81">
        <v>1.25</v>
      </c>
      <c r="H850" s="10" t="s">
        <v>30</v>
      </c>
      <c r="I850" s="39">
        <v>61.54</v>
      </c>
      <c r="J850" s="20">
        <v>4.9302999999999999</v>
      </c>
      <c r="K850" s="23">
        <v>12.48</v>
      </c>
      <c r="L850" s="10">
        <v>3</v>
      </c>
      <c r="M850" s="36">
        <v>45601</v>
      </c>
      <c r="N850" s="94"/>
    </row>
    <row r="851" spans="1:14" ht="14.25" customHeight="1" x14ac:dyDescent="0.25">
      <c r="A851" s="9">
        <v>76042920</v>
      </c>
      <c r="B851" s="10" t="s">
        <v>3154</v>
      </c>
      <c r="C851" s="11">
        <v>45344</v>
      </c>
      <c r="D851" s="12" t="s">
        <v>3155</v>
      </c>
      <c r="E851" s="10" t="s">
        <v>3157</v>
      </c>
      <c r="F851" s="10" t="s">
        <v>3156</v>
      </c>
      <c r="G851" s="81">
        <v>2.5</v>
      </c>
      <c r="H851" s="10" t="s">
        <v>30</v>
      </c>
      <c r="I851" s="39">
        <v>660.40000000000009</v>
      </c>
      <c r="J851" s="20">
        <v>4.9302999999999999</v>
      </c>
      <c r="K851" s="23">
        <v>133.94999999999999</v>
      </c>
      <c r="L851" s="10" t="s">
        <v>24</v>
      </c>
      <c r="M851" s="36">
        <v>45609</v>
      </c>
      <c r="N851" s="94"/>
    </row>
    <row r="852" spans="1:14" ht="14.25" customHeight="1" x14ac:dyDescent="0.25">
      <c r="A852" s="9">
        <v>73079900</v>
      </c>
      <c r="B852" s="10" t="s">
        <v>3151</v>
      </c>
      <c r="C852" s="11">
        <v>45366</v>
      </c>
      <c r="D852" s="12" t="s">
        <v>3152</v>
      </c>
      <c r="E852" s="10" t="s">
        <v>925</v>
      </c>
      <c r="F852" s="10" t="s">
        <v>924</v>
      </c>
      <c r="G852" s="81">
        <v>32</v>
      </c>
      <c r="H852" s="10" t="s">
        <v>30</v>
      </c>
      <c r="I852" s="39">
        <v>10300</v>
      </c>
      <c r="J852" s="20">
        <v>4.9767999999999999</v>
      </c>
      <c r="K852" s="23">
        <v>2069.6</v>
      </c>
      <c r="L852" s="10" t="s">
        <v>3153</v>
      </c>
      <c r="M852" s="36">
        <v>45609</v>
      </c>
      <c r="N852" s="94"/>
    </row>
    <row r="853" spans="1:14" ht="14.25" customHeight="1" x14ac:dyDescent="0.25">
      <c r="A853" s="9">
        <v>73079300</v>
      </c>
      <c r="B853" s="10" t="s">
        <v>3148</v>
      </c>
      <c r="C853" s="11">
        <v>45366</v>
      </c>
      <c r="D853" s="12" t="s">
        <v>3149</v>
      </c>
      <c r="E853" s="10" t="s">
        <v>925</v>
      </c>
      <c r="F853" s="10" t="s">
        <v>924</v>
      </c>
      <c r="G853" s="81">
        <v>24</v>
      </c>
      <c r="H853" s="10" t="s">
        <v>30</v>
      </c>
      <c r="I853" s="39">
        <v>16293</v>
      </c>
      <c r="J853" s="20">
        <v>4.9767999999999999</v>
      </c>
      <c r="K853" s="23">
        <v>3273.79</v>
      </c>
      <c r="L853" s="10" t="s">
        <v>3150</v>
      </c>
      <c r="M853" s="36">
        <v>45609</v>
      </c>
      <c r="N853" s="94"/>
    </row>
    <row r="854" spans="1:14" ht="14.25" customHeight="1" x14ac:dyDescent="0.25">
      <c r="A854" s="9">
        <v>73079100</v>
      </c>
      <c r="B854" s="10" t="s">
        <v>3146</v>
      </c>
      <c r="C854" s="11">
        <v>45366</v>
      </c>
      <c r="D854" s="12" t="s">
        <v>3147</v>
      </c>
      <c r="E854" s="10" t="s">
        <v>925</v>
      </c>
      <c r="F854" s="10" t="s">
        <v>924</v>
      </c>
      <c r="G854" s="81">
        <v>24</v>
      </c>
      <c r="H854" s="10" t="s">
        <v>30</v>
      </c>
      <c r="I854" s="39">
        <v>5384.1</v>
      </c>
      <c r="J854" s="20">
        <v>4.9767999999999999</v>
      </c>
      <c r="K854" s="23">
        <v>1081.8399999999999</v>
      </c>
      <c r="L854" s="10" t="s">
        <v>106</v>
      </c>
      <c r="M854" s="36">
        <v>45609</v>
      </c>
      <c r="N854" s="94"/>
    </row>
    <row r="855" spans="1:14" ht="14.25" customHeight="1" x14ac:dyDescent="0.25">
      <c r="A855" s="9">
        <v>73072900</v>
      </c>
      <c r="B855" s="10" t="s">
        <v>3143</v>
      </c>
      <c r="C855" s="11">
        <v>45366</v>
      </c>
      <c r="D855" s="12" t="s">
        <v>3144</v>
      </c>
      <c r="E855" s="10" t="s">
        <v>925</v>
      </c>
      <c r="F855" s="10" t="s">
        <v>924</v>
      </c>
      <c r="G855" s="81">
        <v>24</v>
      </c>
      <c r="H855" s="10" t="s">
        <v>30</v>
      </c>
      <c r="I855" s="39">
        <v>5925</v>
      </c>
      <c r="J855" s="20">
        <v>4.9767999999999999</v>
      </c>
      <c r="K855" s="23">
        <v>1190.52</v>
      </c>
      <c r="L855" s="10" t="s">
        <v>3145</v>
      </c>
      <c r="M855" s="36">
        <v>45602</v>
      </c>
      <c r="N855" s="94"/>
    </row>
    <row r="856" spans="1:14" ht="14.25" customHeight="1" x14ac:dyDescent="0.25">
      <c r="A856" s="9">
        <v>72164010</v>
      </c>
      <c r="B856" s="10" t="s">
        <v>3142</v>
      </c>
      <c r="C856" s="11">
        <v>45366</v>
      </c>
      <c r="D856" s="12" t="s">
        <v>3039</v>
      </c>
      <c r="E856" s="10" t="s">
        <v>925</v>
      </c>
      <c r="F856" s="10" t="s">
        <v>924</v>
      </c>
      <c r="G856" s="81">
        <v>8</v>
      </c>
      <c r="H856" s="10" t="s">
        <v>30</v>
      </c>
      <c r="I856" s="39">
        <v>720</v>
      </c>
      <c r="J856" s="20">
        <v>4.9767999999999999</v>
      </c>
      <c r="K856" s="23">
        <v>144.66999999999999</v>
      </c>
      <c r="L856" s="10">
        <v>12</v>
      </c>
      <c r="M856" s="36">
        <v>45602</v>
      </c>
      <c r="N856" s="94"/>
    </row>
    <row r="857" spans="1:14" ht="14.25" customHeight="1" x14ac:dyDescent="0.25">
      <c r="A857" s="9">
        <v>73072100</v>
      </c>
      <c r="B857" s="10" t="s">
        <v>3141</v>
      </c>
      <c r="C857" s="11">
        <v>45366</v>
      </c>
      <c r="D857" s="12" t="s">
        <v>3085</v>
      </c>
      <c r="E857" s="10" t="s">
        <v>925</v>
      </c>
      <c r="F857" s="10" t="s">
        <v>924</v>
      </c>
      <c r="G857" s="81">
        <v>8</v>
      </c>
      <c r="H857" s="10" t="s">
        <v>30</v>
      </c>
      <c r="I857" s="39">
        <v>330</v>
      </c>
      <c r="J857" s="20">
        <v>4.9767999999999999</v>
      </c>
      <c r="K857" s="23">
        <v>66.31</v>
      </c>
      <c r="L857" s="10">
        <v>5</v>
      </c>
      <c r="M857" s="36">
        <v>45602</v>
      </c>
      <c r="N857" s="94"/>
    </row>
    <row r="858" spans="1:14" ht="14.25" customHeight="1" x14ac:dyDescent="0.25">
      <c r="A858" s="9">
        <v>73079300</v>
      </c>
      <c r="B858" s="10" t="s">
        <v>3139</v>
      </c>
      <c r="C858" s="11">
        <v>45356</v>
      </c>
      <c r="D858" s="12" t="s">
        <v>3140</v>
      </c>
      <c r="E858" s="10" t="s">
        <v>925</v>
      </c>
      <c r="F858" s="10" t="s">
        <v>924</v>
      </c>
      <c r="G858" s="13">
        <v>108.24</v>
      </c>
      <c r="H858" s="10" t="s">
        <v>30</v>
      </c>
      <c r="I858" s="39">
        <v>8163.02</v>
      </c>
      <c r="J858" s="20">
        <v>4.9474999999999998</v>
      </c>
      <c r="K858" s="23">
        <v>1649.93</v>
      </c>
      <c r="L858" s="10" t="s">
        <v>34</v>
      </c>
      <c r="M858" s="36">
        <v>45505</v>
      </c>
      <c r="N858" s="94"/>
    </row>
    <row r="859" spans="1:14" ht="14.25" customHeight="1" x14ac:dyDescent="0.25">
      <c r="A859" s="9">
        <v>73079900</v>
      </c>
      <c r="B859" s="10" t="s">
        <v>3138</v>
      </c>
      <c r="C859" s="11">
        <v>45350</v>
      </c>
      <c r="D859" s="12" t="s">
        <v>3090</v>
      </c>
      <c r="E859" s="10" t="s">
        <v>925</v>
      </c>
      <c r="F859" s="10" t="s">
        <v>924</v>
      </c>
      <c r="G859" s="13">
        <v>140</v>
      </c>
      <c r="H859" s="10" t="s">
        <v>30</v>
      </c>
      <c r="I859" s="39">
        <v>17500</v>
      </c>
      <c r="J859" s="20">
        <v>4.9574999999999996</v>
      </c>
      <c r="K859" s="23">
        <v>3530.01</v>
      </c>
      <c r="L859" s="10" t="s">
        <v>24</v>
      </c>
      <c r="M859" s="36">
        <v>45505</v>
      </c>
      <c r="N859" s="94"/>
    </row>
    <row r="860" spans="1:14" ht="14.25" customHeight="1" x14ac:dyDescent="0.25">
      <c r="A860" s="9">
        <v>73079900</v>
      </c>
      <c r="B860" s="10" t="s">
        <v>3135</v>
      </c>
      <c r="C860" s="11">
        <v>45344</v>
      </c>
      <c r="D860" s="12" t="s">
        <v>3136</v>
      </c>
      <c r="E860" s="10" t="s">
        <v>925</v>
      </c>
      <c r="F860" s="10" t="s">
        <v>924</v>
      </c>
      <c r="G860" s="81">
        <v>5616</v>
      </c>
      <c r="H860" s="10" t="s">
        <v>30</v>
      </c>
      <c r="I860" s="39">
        <v>9558.69</v>
      </c>
      <c r="J860" s="20">
        <v>4.9302999999999999</v>
      </c>
      <c r="K860" s="23">
        <v>1938.76</v>
      </c>
      <c r="L860" s="10" t="s">
        <v>3137</v>
      </c>
      <c r="M860" s="36">
        <v>45609</v>
      </c>
      <c r="N860" s="94"/>
    </row>
    <row r="861" spans="1:14" ht="14.25" customHeight="1" x14ac:dyDescent="0.25">
      <c r="A861" s="9">
        <v>73079300</v>
      </c>
      <c r="B861" s="10" t="s">
        <v>3132</v>
      </c>
      <c r="C861" s="11">
        <v>45344</v>
      </c>
      <c r="D861" s="12" t="s">
        <v>3133</v>
      </c>
      <c r="E861" s="10" t="s">
        <v>925</v>
      </c>
      <c r="F861" s="10" t="s">
        <v>924</v>
      </c>
      <c r="G861" s="81">
        <v>1728</v>
      </c>
      <c r="H861" s="10" t="s">
        <v>30</v>
      </c>
      <c r="I861" s="39">
        <v>3173.6</v>
      </c>
      <c r="J861" s="20">
        <v>4.9302999999999999</v>
      </c>
      <c r="K861" s="23">
        <v>643.69000000000005</v>
      </c>
      <c r="L861" s="10" t="s">
        <v>3134</v>
      </c>
      <c r="M861" s="36">
        <v>45609</v>
      </c>
      <c r="N861" s="94"/>
    </row>
    <row r="862" spans="1:14" ht="14.25" customHeight="1" x14ac:dyDescent="0.25">
      <c r="A862" s="9">
        <v>73079100</v>
      </c>
      <c r="B862" s="10" t="s">
        <v>3131</v>
      </c>
      <c r="C862" s="11">
        <v>45344</v>
      </c>
      <c r="D862" s="12" t="s">
        <v>3079</v>
      </c>
      <c r="E862" s="10" t="s">
        <v>925</v>
      </c>
      <c r="F862" s="10" t="s">
        <v>924</v>
      </c>
      <c r="G862" s="81">
        <v>864</v>
      </c>
      <c r="H862" s="10" t="s">
        <v>30</v>
      </c>
      <c r="I862" s="39">
        <v>164.99</v>
      </c>
      <c r="J862" s="20">
        <v>4.9302999999999999</v>
      </c>
      <c r="K862" s="23">
        <v>33.46</v>
      </c>
      <c r="L862" s="10" t="s">
        <v>24</v>
      </c>
      <c r="M862" s="36">
        <v>45609</v>
      </c>
      <c r="N862" s="94"/>
    </row>
    <row r="863" spans="1:14" ht="14.25" customHeight="1" x14ac:dyDescent="0.25">
      <c r="A863" s="9">
        <v>73079900</v>
      </c>
      <c r="B863" s="10" t="s">
        <v>3128</v>
      </c>
      <c r="C863" s="11">
        <v>45344</v>
      </c>
      <c r="D863" s="12" t="s">
        <v>3129</v>
      </c>
      <c r="E863" s="10" t="s">
        <v>925</v>
      </c>
      <c r="F863" s="10" t="s">
        <v>924</v>
      </c>
      <c r="G863" s="81">
        <v>5.7200000000000006</v>
      </c>
      <c r="H863" s="10" t="s">
        <v>30</v>
      </c>
      <c r="I863" s="39">
        <v>24203.899999999998</v>
      </c>
      <c r="J863" s="20">
        <v>4.9302999999999999</v>
      </c>
      <c r="K863" s="23">
        <v>4909.21</v>
      </c>
      <c r="L863" s="10" t="s">
        <v>3130</v>
      </c>
      <c r="M863" s="36">
        <v>45609</v>
      </c>
      <c r="N863" s="94"/>
    </row>
    <row r="864" spans="1:14" ht="14.25" customHeight="1" x14ac:dyDescent="0.25">
      <c r="A864" s="9">
        <v>73079300</v>
      </c>
      <c r="B864" s="10" t="s">
        <v>3125</v>
      </c>
      <c r="C864" s="11">
        <v>45344</v>
      </c>
      <c r="D864" s="12" t="s">
        <v>3126</v>
      </c>
      <c r="E864" s="10" t="s">
        <v>925</v>
      </c>
      <c r="F864" s="10" t="s">
        <v>924</v>
      </c>
      <c r="G864" s="81">
        <v>5.46</v>
      </c>
      <c r="H864" s="10" t="s">
        <v>30</v>
      </c>
      <c r="I864" s="39">
        <v>43509.599999999999</v>
      </c>
      <c r="J864" s="20">
        <v>4.9302999999999999</v>
      </c>
      <c r="K864" s="23">
        <v>8824.94</v>
      </c>
      <c r="L864" s="10" t="s">
        <v>3127</v>
      </c>
      <c r="M864" s="36">
        <v>45609</v>
      </c>
      <c r="N864" s="94"/>
    </row>
    <row r="865" spans="1:14" ht="14.25" customHeight="1" x14ac:dyDescent="0.25">
      <c r="A865" s="9">
        <v>73079200</v>
      </c>
      <c r="B865" s="10" t="s">
        <v>3122</v>
      </c>
      <c r="C865" s="11">
        <v>45344</v>
      </c>
      <c r="D865" s="12" t="s">
        <v>3123</v>
      </c>
      <c r="E865" s="10" t="s">
        <v>925</v>
      </c>
      <c r="F865" s="10" t="s">
        <v>924</v>
      </c>
      <c r="G865" s="81">
        <v>0.52</v>
      </c>
      <c r="H865" s="10" t="s">
        <v>30</v>
      </c>
      <c r="I865" s="39">
        <v>764</v>
      </c>
      <c r="J865" s="20">
        <v>4.9302999999999999</v>
      </c>
      <c r="K865" s="23">
        <v>154.96</v>
      </c>
      <c r="L865" s="10" t="s">
        <v>3124</v>
      </c>
      <c r="M865" s="36">
        <v>45609</v>
      </c>
      <c r="N865" s="94"/>
    </row>
    <row r="866" spans="1:14" ht="14.25" customHeight="1" x14ac:dyDescent="0.25">
      <c r="A866" s="9">
        <v>73072900</v>
      </c>
      <c r="B866" s="10" t="s">
        <v>3119</v>
      </c>
      <c r="C866" s="11">
        <v>45344</v>
      </c>
      <c r="D866" s="12" t="s">
        <v>3120</v>
      </c>
      <c r="E866" s="10" t="s">
        <v>925</v>
      </c>
      <c r="F866" s="10" t="s">
        <v>924</v>
      </c>
      <c r="G866" s="81">
        <v>2.08</v>
      </c>
      <c r="H866" s="10" t="s">
        <v>30</v>
      </c>
      <c r="I866" s="39">
        <v>7173.8</v>
      </c>
      <c r="J866" s="20">
        <v>4.9302999999999999</v>
      </c>
      <c r="K866" s="23">
        <v>1455.04</v>
      </c>
      <c r="L866" s="10" t="s">
        <v>3121</v>
      </c>
      <c r="M866" s="36">
        <v>45602</v>
      </c>
      <c r="N866" s="94"/>
    </row>
    <row r="867" spans="1:14" ht="14.25" customHeight="1" x14ac:dyDescent="0.25">
      <c r="A867" s="9">
        <v>73072200</v>
      </c>
      <c r="B867" s="10" t="s">
        <v>3117</v>
      </c>
      <c r="C867" s="11">
        <v>45344</v>
      </c>
      <c r="D867" s="12" t="s">
        <v>3039</v>
      </c>
      <c r="E867" s="10" t="s">
        <v>925</v>
      </c>
      <c r="F867" s="10" t="s">
        <v>924</v>
      </c>
      <c r="G867" s="81">
        <v>3.9000000000000004</v>
      </c>
      <c r="H867" s="10" t="s">
        <v>30</v>
      </c>
      <c r="I867" s="39">
        <v>8955</v>
      </c>
      <c r="J867" s="20">
        <v>4.9302999999999999</v>
      </c>
      <c r="K867" s="23">
        <v>1816.32</v>
      </c>
      <c r="L867" s="10" t="s">
        <v>3118</v>
      </c>
      <c r="M867" s="36">
        <v>45602</v>
      </c>
      <c r="N867" s="94"/>
    </row>
    <row r="868" spans="1:14" ht="14.25" customHeight="1" x14ac:dyDescent="0.25">
      <c r="A868" s="9">
        <v>73079900</v>
      </c>
      <c r="B868" s="10" t="s">
        <v>3116</v>
      </c>
      <c r="C868" s="11">
        <v>45344</v>
      </c>
      <c r="D868" s="12" t="s">
        <v>3114</v>
      </c>
      <c r="E868" s="10" t="s">
        <v>925</v>
      </c>
      <c r="F868" s="10" t="s">
        <v>924</v>
      </c>
      <c r="G868" s="81">
        <v>7.54</v>
      </c>
      <c r="H868" s="10" t="s">
        <v>30</v>
      </c>
      <c r="I868" s="39">
        <v>29798.399999999998</v>
      </c>
      <c r="J868" s="20">
        <v>4.9302999999999999</v>
      </c>
      <c r="K868" s="23">
        <v>6043.93</v>
      </c>
      <c r="L868" s="10" t="s">
        <v>3115</v>
      </c>
      <c r="M868" s="36">
        <v>45609</v>
      </c>
      <c r="N868" s="94"/>
    </row>
    <row r="869" spans="1:14" ht="14.25" customHeight="1" x14ac:dyDescent="0.25">
      <c r="A869" s="9">
        <v>73079300</v>
      </c>
      <c r="B869" s="10" t="s">
        <v>3111</v>
      </c>
      <c r="C869" s="11">
        <v>45344</v>
      </c>
      <c r="D869" s="12" t="s">
        <v>3112</v>
      </c>
      <c r="E869" s="10" t="s">
        <v>925</v>
      </c>
      <c r="F869" s="10" t="s">
        <v>924</v>
      </c>
      <c r="G869" s="81">
        <v>8.06</v>
      </c>
      <c r="H869" s="10" t="s">
        <v>30</v>
      </c>
      <c r="I869" s="39">
        <v>56951.999999999993</v>
      </c>
      <c r="J869" s="20">
        <v>4.9302999999999999</v>
      </c>
      <c r="K869" s="23">
        <v>11551.43</v>
      </c>
      <c r="L869" s="10" t="s">
        <v>3113</v>
      </c>
      <c r="M869" s="36">
        <v>45609</v>
      </c>
      <c r="N869" s="94"/>
    </row>
    <row r="870" spans="1:14" ht="14.25" customHeight="1" x14ac:dyDescent="0.25">
      <c r="A870" s="9">
        <v>73079200</v>
      </c>
      <c r="B870" s="10" t="s">
        <v>3109</v>
      </c>
      <c r="C870" s="11">
        <v>45344</v>
      </c>
      <c r="D870" s="12" t="s">
        <v>3110</v>
      </c>
      <c r="E870" s="10" t="s">
        <v>925</v>
      </c>
      <c r="F870" s="10" t="s">
        <v>924</v>
      </c>
      <c r="G870" s="81">
        <v>0.26</v>
      </c>
      <c r="H870" s="10" t="s">
        <v>30</v>
      </c>
      <c r="I870" s="39">
        <v>106.4</v>
      </c>
      <c r="J870" s="20">
        <v>4.9302999999999999</v>
      </c>
      <c r="K870" s="23">
        <v>21.58</v>
      </c>
      <c r="L870" s="10">
        <v>53</v>
      </c>
      <c r="M870" s="36">
        <v>45609</v>
      </c>
      <c r="N870" s="94"/>
    </row>
    <row r="871" spans="1:14" ht="14.25" customHeight="1" x14ac:dyDescent="0.25">
      <c r="A871" s="9">
        <v>73072200</v>
      </c>
      <c r="B871" s="10" t="s">
        <v>3106</v>
      </c>
      <c r="C871" s="11">
        <v>45344</v>
      </c>
      <c r="D871" s="12" t="s">
        <v>3107</v>
      </c>
      <c r="E871" s="10" t="s">
        <v>925</v>
      </c>
      <c r="F871" s="10" t="s">
        <v>924</v>
      </c>
      <c r="G871" s="81">
        <v>1.04</v>
      </c>
      <c r="H871" s="10" t="s">
        <v>30</v>
      </c>
      <c r="I871" s="39">
        <v>1548</v>
      </c>
      <c r="J871" s="20">
        <v>4.9302999999999999</v>
      </c>
      <c r="K871" s="23">
        <v>313.98</v>
      </c>
      <c r="L871" s="10" t="s">
        <v>3108</v>
      </c>
      <c r="M871" s="36">
        <v>45602</v>
      </c>
      <c r="N871" s="94"/>
    </row>
    <row r="872" spans="1:14" ht="14.25" customHeight="1" x14ac:dyDescent="0.25">
      <c r="A872" s="9">
        <v>73079900</v>
      </c>
      <c r="B872" s="10" t="s">
        <v>3103</v>
      </c>
      <c r="C872" s="11">
        <v>45344</v>
      </c>
      <c r="D872" s="12" t="s">
        <v>3104</v>
      </c>
      <c r="E872" s="10" t="s">
        <v>925</v>
      </c>
      <c r="F872" s="10" t="s">
        <v>924</v>
      </c>
      <c r="G872" s="81">
        <v>906.35416666666674</v>
      </c>
      <c r="H872" s="10" t="s">
        <v>30</v>
      </c>
      <c r="I872" s="39">
        <v>34660.5</v>
      </c>
      <c r="J872" s="20">
        <v>4.9302999999999999</v>
      </c>
      <c r="K872" s="23">
        <v>7030.1</v>
      </c>
      <c r="L872" s="10" t="s">
        <v>3105</v>
      </c>
      <c r="M872" s="36">
        <v>45609</v>
      </c>
      <c r="N872" s="94"/>
    </row>
    <row r="873" spans="1:14" ht="14.25" customHeight="1" x14ac:dyDescent="0.25">
      <c r="A873" s="9">
        <v>73079300</v>
      </c>
      <c r="B873" s="10" t="s">
        <v>3100</v>
      </c>
      <c r="C873" s="11">
        <v>45344</v>
      </c>
      <c r="D873" s="12" t="s">
        <v>3101</v>
      </c>
      <c r="E873" s="10" t="s">
        <v>925</v>
      </c>
      <c r="F873" s="10" t="s">
        <v>924</v>
      </c>
      <c r="G873" s="81">
        <v>906.35416666666674</v>
      </c>
      <c r="H873" s="10" t="s">
        <v>30</v>
      </c>
      <c r="I873" s="39">
        <v>35931.4</v>
      </c>
      <c r="J873" s="20">
        <v>4.9302999999999999</v>
      </c>
      <c r="K873" s="23">
        <v>7287.87</v>
      </c>
      <c r="L873" s="10" t="s">
        <v>3102</v>
      </c>
      <c r="M873" s="36">
        <v>45609</v>
      </c>
      <c r="N873" s="94"/>
    </row>
    <row r="874" spans="1:14" ht="14.25" customHeight="1" x14ac:dyDescent="0.25">
      <c r="A874" s="9">
        <v>73079200</v>
      </c>
      <c r="B874" s="10" t="s">
        <v>3097</v>
      </c>
      <c r="C874" s="11">
        <v>45344</v>
      </c>
      <c r="D874" s="12" t="s">
        <v>3098</v>
      </c>
      <c r="E874" s="10" t="s">
        <v>925</v>
      </c>
      <c r="F874" s="10" t="s">
        <v>924</v>
      </c>
      <c r="G874" s="81">
        <v>120.84722222222223</v>
      </c>
      <c r="H874" s="10" t="s">
        <v>30</v>
      </c>
      <c r="I874" s="39">
        <v>5618.5</v>
      </c>
      <c r="J874" s="20">
        <v>4.9302999999999999</v>
      </c>
      <c r="K874" s="23">
        <v>1139.5899999999999</v>
      </c>
      <c r="L874" s="10" t="s">
        <v>3099</v>
      </c>
      <c r="M874" s="36">
        <v>45609</v>
      </c>
      <c r="N874" s="94"/>
    </row>
    <row r="875" spans="1:14" ht="14.25" customHeight="1" x14ac:dyDescent="0.25">
      <c r="A875" s="9">
        <v>73072900</v>
      </c>
      <c r="B875" s="10" t="s">
        <v>3095</v>
      </c>
      <c r="C875" s="11">
        <v>45344</v>
      </c>
      <c r="D875" s="12" t="s">
        <v>3096</v>
      </c>
      <c r="E875" s="10" t="s">
        <v>925</v>
      </c>
      <c r="F875" s="10" t="s">
        <v>924</v>
      </c>
      <c r="G875" s="81">
        <v>60.423611111111114</v>
      </c>
      <c r="H875" s="10" t="s">
        <v>30</v>
      </c>
      <c r="I875" s="39">
        <v>1540</v>
      </c>
      <c r="J875" s="20">
        <v>4.9302999999999999</v>
      </c>
      <c r="K875" s="23">
        <v>312.35000000000002</v>
      </c>
      <c r="L875" s="10">
        <v>8</v>
      </c>
      <c r="M875" s="36">
        <v>45602</v>
      </c>
      <c r="N875" s="94"/>
    </row>
    <row r="876" spans="1:14" ht="14.25" customHeight="1" x14ac:dyDescent="0.25">
      <c r="A876" s="9">
        <v>73072100</v>
      </c>
      <c r="B876" s="10" t="s">
        <v>3093</v>
      </c>
      <c r="C876" s="11">
        <v>45344</v>
      </c>
      <c r="D876" s="12" t="s">
        <v>3085</v>
      </c>
      <c r="E876" s="10" t="s">
        <v>925</v>
      </c>
      <c r="F876" s="10" t="s">
        <v>924</v>
      </c>
      <c r="G876" s="81">
        <v>120.84722222222223</v>
      </c>
      <c r="H876" s="10" t="s">
        <v>30</v>
      </c>
      <c r="I876" s="39">
        <v>555.4</v>
      </c>
      <c r="J876" s="20">
        <v>4.9302999999999999</v>
      </c>
      <c r="K876" s="23">
        <v>112.65</v>
      </c>
      <c r="L876" s="10" t="s">
        <v>3094</v>
      </c>
      <c r="M876" s="36">
        <v>45602</v>
      </c>
      <c r="N876" s="94"/>
    </row>
    <row r="877" spans="1:14" ht="14.25" customHeight="1" x14ac:dyDescent="0.25">
      <c r="A877" s="9">
        <v>73065000</v>
      </c>
      <c r="B877" s="10" t="s">
        <v>3091</v>
      </c>
      <c r="C877" s="11">
        <v>45344</v>
      </c>
      <c r="D877" s="12" t="s">
        <v>3092</v>
      </c>
      <c r="E877" s="10" t="s">
        <v>925</v>
      </c>
      <c r="F877" s="10" t="s">
        <v>924</v>
      </c>
      <c r="G877" s="81">
        <v>60.423611111111114</v>
      </c>
      <c r="H877" s="10" t="s">
        <v>30</v>
      </c>
      <c r="I877" s="39">
        <v>29116.799999999999</v>
      </c>
      <c r="J877" s="20">
        <v>4.9302999999999999</v>
      </c>
      <c r="K877" s="23">
        <v>5905.69</v>
      </c>
      <c r="L877" s="10">
        <v>9</v>
      </c>
      <c r="M877" s="36">
        <v>45602</v>
      </c>
      <c r="N877" s="94"/>
    </row>
    <row r="878" spans="1:14" ht="14.25" customHeight="1" x14ac:dyDescent="0.25">
      <c r="A878" s="9">
        <v>73079900</v>
      </c>
      <c r="B878" s="10" t="s">
        <v>3089</v>
      </c>
      <c r="C878" s="11">
        <v>45324</v>
      </c>
      <c r="D878" s="12" t="s">
        <v>3090</v>
      </c>
      <c r="E878" s="10" t="s">
        <v>925</v>
      </c>
      <c r="F878" s="10" t="s">
        <v>924</v>
      </c>
      <c r="G878" s="13">
        <v>27.7</v>
      </c>
      <c r="H878" s="10" t="s">
        <v>30</v>
      </c>
      <c r="I878" s="39">
        <v>6174.05</v>
      </c>
      <c r="J878" s="20">
        <v>4.9349999999999996</v>
      </c>
      <c r="K878" s="23">
        <v>1251.07</v>
      </c>
      <c r="L878" s="10" t="s">
        <v>32</v>
      </c>
      <c r="M878" s="36">
        <v>45505</v>
      </c>
      <c r="N878" s="94"/>
    </row>
    <row r="879" spans="1:14" ht="14.25" customHeight="1" x14ac:dyDescent="0.25">
      <c r="A879" s="9">
        <v>73079900</v>
      </c>
      <c r="B879" s="10" t="s">
        <v>3086</v>
      </c>
      <c r="C879" s="11">
        <v>45320</v>
      </c>
      <c r="D879" s="12" t="s">
        <v>3087</v>
      </c>
      <c r="E879" s="10" t="s">
        <v>925</v>
      </c>
      <c r="F879" s="10" t="s">
        <v>924</v>
      </c>
      <c r="G879" s="81">
        <v>46.08</v>
      </c>
      <c r="H879" s="10" t="s">
        <v>30</v>
      </c>
      <c r="I879" s="39">
        <v>14342.8</v>
      </c>
      <c r="J879" s="20">
        <v>4.9124999999999996</v>
      </c>
      <c r="K879" s="23">
        <v>2919.65</v>
      </c>
      <c r="L879" s="10" t="s">
        <v>3088</v>
      </c>
      <c r="M879" s="36">
        <v>45609</v>
      </c>
      <c r="N879" s="94"/>
    </row>
    <row r="880" spans="1:14" ht="14.25" customHeight="1" x14ac:dyDescent="0.25">
      <c r="A880" s="9">
        <v>73079100</v>
      </c>
      <c r="B880" s="10" t="s">
        <v>3084</v>
      </c>
      <c r="C880" s="11">
        <v>45320</v>
      </c>
      <c r="D880" s="12" t="s">
        <v>3085</v>
      </c>
      <c r="E880" s="10" t="s">
        <v>925</v>
      </c>
      <c r="F880" s="10" t="s">
        <v>924</v>
      </c>
      <c r="G880" s="81">
        <v>2.88</v>
      </c>
      <c r="H880" s="10" t="s">
        <v>30</v>
      </c>
      <c r="I880" s="39">
        <v>170</v>
      </c>
      <c r="J880" s="20">
        <v>4.9124999999999996</v>
      </c>
      <c r="K880" s="23">
        <v>34.61</v>
      </c>
      <c r="L880" s="10">
        <v>1</v>
      </c>
      <c r="M880" s="36">
        <v>45609</v>
      </c>
      <c r="N880" s="94"/>
    </row>
    <row r="881" spans="1:14" ht="14.25" customHeight="1" x14ac:dyDescent="0.25">
      <c r="A881" s="9">
        <v>73072900</v>
      </c>
      <c r="B881" s="10" t="s">
        <v>3081</v>
      </c>
      <c r="C881" s="11">
        <v>45320</v>
      </c>
      <c r="D881" s="12" t="s">
        <v>3082</v>
      </c>
      <c r="E881" s="10" t="s">
        <v>925</v>
      </c>
      <c r="F881" s="10" t="s">
        <v>924</v>
      </c>
      <c r="G881" s="81">
        <v>5.76</v>
      </c>
      <c r="H881" s="10" t="s">
        <v>30</v>
      </c>
      <c r="I881" s="39">
        <v>2096</v>
      </c>
      <c r="J881" s="20">
        <v>4.9124999999999996</v>
      </c>
      <c r="K881" s="23">
        <v>426.67</v>
      </c>
      <c r="L881" s="10" t="s">
        <v>3083</v>
      </c>
      <c r="M881" s="36">
        <v>45602</v>
      </c>
      <c r="N881" s="94"/>
    </row>
    <row r="882" spans="1:14" ht="14.25" customHeight="1" x14ac:dyDescent="0.25">
      <c r="A882" s="9">
        <v>73072200</v>
      </c>
      <c r="B882" s="10" t="s">
        <v>3080</v>
      </c>
      <c r="C882" s="11">
        <v>45320</v>
      </c>
      <c r="D882" s="12" t="s">
        <v>3039</v>
      </c>
      <c r="E882" s="10" t="s">
        <v>925</v>
      </c>
      <c r="F882" s="10" t="s">
        <v>924</v>
      </c>
      <c r="G882" s="81">
        <v>2.88</v>
      </c>
      <c r="H882" s="10" t="s">
        <v>30</v>
      </c>
      <c r="I882" s="39">
        <v>85</v>
      </c>
      <c r="J882" s="20">
        <v>4.9124999999999996</v>
      </c>
      <c r="K882" s="23">
        <v>17.3</v>
      </c>
      <c r="L882" s="10">
        <v>16</v>
      </c>
      <c r="M882" s="36">
        <v>45602</v>
      </c>
      <c r="N882" s="94"/>
    </row>
    <row r="883" spans="1:14" ht="14.25" customHeight="1" x14ac:dyDescent="0.25">
      <c r="A883" s="9">
        <v>73072100</v>
      </c>
      <c r="B883" s="10" t="s">
        <v>3078</v>
      </c>
      <c r="C883" s="11">
        <v>45320</v>
      </c>
      <c r="D883" s="12" t="s">
        <v>3079</v>
      </c>
      <c r="E883" s="10" t="s">
        <v>925</v>
      </c>
      <c r="F883" s="10" t="s">
        <v>924</v>
      </c>
      <c r="G883" s="81">
        <v>2.88</v>
      </c>
      <c r="H883" s="10" t="s">
        <v>30</v>
      </c>
      <c r="I883" s="39">
        <v>190</v>
      </c>
      <c r="J883" s="20">
        <v>4.9124999999999996</v>
      </c>
      <c r="K883" s="23">
        <v>38.68</v>
      </c>
      <c r="L883" s="10">
        <v>2</v>
      </c>
      <c r="M883" s="36">
        <v>45602</v>
      </c>
      <c r="N883" s="94"/>
    </row>
    <row r="884" spans="1:14" ht="14.25" customHeight="1" x14ac:dyDescent="0.25">
      <c r="A884" s="9">
        <v>73079300</v>
      </c>
      <c r="B884" s="10" t="s">
        <v>3076</v>
      </c>
      <c r="C884" s="11">
        <v>45306</v>
      </c>
      <c r="D884" s="12" t="s">
        <v>3077</v>
      </c>
      <c r="E884" s="10" t="s">
        <v>925</v>
      </c>
      <c r="F884" s="10" t="s">
        <v>924</v>
      </c>
      <c r="G884" s="13">
        <v>335</v>
      </c>
      <c r="H884" s="10" t="s">
        <v>30</v>
      </c>
      <c r="I884" s="39">
        <v>19788</v>
      </c>
      <c r="J884" s="20">
        <v>4.8543000000000003</v>
      </c>
      <c r="K884" s="23">
        <v>4076.39</v>
      </c>
      <c r="L884" s="10" t="s">
        <v>24</v>
      </c>
      <c r="M884" s="36">
        <v>45505</v>
      </c>
      <c r="N884" s="94"/>
    </row>
    <row r="885" spans="1:14" ht="14.25" customHeight="1" x14ac:dyDescent="0.25">
      <c r="A885" s="9">
        <v>73079300</v>
      </c>
      <c r="B885" s="10" t="s">
        <v>3074</v>
      </c>
      <c r="C885" s="11">
        <v>45273</v>
      </c>
      <c r="D885" s="12" t="s">
        <v>3075</v>
      </c>
      <c r="E885" s="10" t="s">
        <v>925</v>
      </c>
      <c r="F885" s="10" t="s">
        <v>924</v>
      </c>
      <c r="G885" s="13">
        <v>2940</v>
      </c>
      <c r="H885" s="10" t="s">
        <v>30</v>
      </c>
      <c r="I885" s="39">
        <v>117952</v>
      </c>
      <c r="J885" s="20">
        <v>4.9476000000000004</v>
      </c>
      <c r="K885" s="23">
        <v>23840.25</v>
      </c>
      <c r="L885" s="10" t="s">
        <v>132</v>
      </c>
      <c r="M885" s="36">
        <v>45505</v>
      </c>
      <c r="N885" s="94"/>
    </row>
    <row r="886" spans="1:14" ht="14.25" customHeight="1" x14ac:dyDescent="0.25">
      <c r="A886" s="9">
        <v>73072300</v>
      </c>
      <c r="B886" s="10" t="s">
        <v>3073</v>
      </c>
      <c r="C886" s="11">
        <v>45231</v>
      </c>
      <c r="D886" s="12" t="s">
        <v>3072</v>
      </c>
      <c r="E886" s="10" t="s">
        <v>925</v>
      </c>
      <c r="F886" s="10" t="s">
        <v>924</v>
      </c>
      <c r="G886" s="13">
        <v>350</v>
      </c>
      <c r="H886" s="10" t="s">
        <v>30</v>
      </c>
      <c r="I886" s="39">
        <v>51849.45</v>
      </c>
      <c r="J886" s="20">
        <v>5.0575000000000001</v>
      </c>
      <c r="K886" s="23">
        <v>10251.99</v>
      </c>
      <c r="L886" s="10">
        <v>1</v>
      </c>
      <c r="M886" s="36">
        <v>45505</v>
      </c>
      <c r="N886" s="94"/>
    </row>
    <row r="887" spans="1:14" ht="14.25" customHeight="1" x14ac:dyDescent="0.25">
      <c r="A887" s="9">
        <v>73072300</v>
      </c>
      <c r="B887" s="10" t="s">
        <v>3071</v>
      </c>
      <c r="C887" s="11">
        <v>45231</v>
      </c>
      <c r="D887" s="12" t="s">
        <v>3072</v>
      </c>
      <c r="E887" s="10" t="s">
        <v>925</v>
      </c>
      <c r="F887" s="10" t="s">
        <v>924</v>
      </c>
      <c r="G887" s="13">
        <v>350</v>
      </c>
      <c r="H887" s="10" t="s">
        <v>30</v>
      </c>
      <c r="I887" s="39">
        <v>51849.45</v>
      </c>
      <c r="J887" s="20">
        <v>5.0575000000000001</v>
      </c>
      <c r="K887" s="23">
        <v>10251.99</v>
      </c>
      <c r="L887" s="10">
        <v>1</v>
      </c>
      <c r="M887" s="36">
        <v>45505</v>
      </c>
      <c r="N887" s="94"/>
    </row>
    <row r="888" spans="1:14" ht="14.25" customHeight="1" x14ac:dyDescent="0.25">
      <c r="A888" s="9">
        <v>73079900</v>
      </c>
      <c r="B888" s="10" t="s">
        <v>3070</v>
      </c>
      <c r="C888" s="11">
        <v>45231</v>
      </c>
      <c r="D888" s="12" t="s">
        <v>3069</v>
      </c>
      <c r="E888" s="10" t="s">
        <v>925</v>
      </c>
      <c r="F888" s="10" t="s">
        <v>924</v>
      </c>
      <c r="G888" s="13">
        <v>320</v>
      </c>
      <c r="H888" s="10" t="s">
        <v>30</v>
      </c>
      <c r="I888" s="39">
        <v>66290.48</v>
      </c>
      <c r="J888" s="20">
        <v>5.0575000000000001</v>
      </c>
      <c r="K888" s="23">
        <v>13107.36</v>
      </c>
      <c r="L888" s="10">
        <v>1</v>
      </c>
      <c r="M888" s="36">
        <v>45505</v>
      </c>
      <c r="N888" s="94"/>
    </row>
    <row r="889" spans="1:14" ht="14.25" customHeight="1" x14ac:dyDescent="0.25">
      <c r="A889" s="9">
        <v>73079900</v>
      </c>
      <c r="B889" s="10" t="s">
        <v>3068</v>
      </c>
      <c r="C889" s="11">
        <v>45231</v>
      </c>
      <c r="D889" s="12" t="s">
        <v>3069</v>
      </c>
      <c r="E889" s="10" t="s">
        <v>925</v>
      </c>
      <c r="F889" s="10" t="s">
        <v>924</v>
      </c>
      <c r="G889" s="81">
        <v>80</v>
      </c>
      <c r="H889" s="10" t="s">
        <v>30</v>
      </c>
      <c r="I889" s="39">
        <v>33145.24</v>
      </c>
      <c r="J889" s="20">
        <v>5.0575000000000001</v>
      </c>
      <c r="K889" s="23">
        <v>6553.68</v>
      </c>
      <c r="L889" s="10">
        <v>2</v>
      </c>
      <c r="M889" s="36">
        <v>45609</v>
      </c>
      <c r="N889" s="94"/>
    </row>
    <row r="890" spans="1:14" ht="14.25" customHeight="1" x14ac:dyDescent="0.25">
      <c r="A890" s="9">
        <v>73079300</v>
      </c>
      <c r="B890" s="10" t="s">
        <v>3067</v>
      </c>
      <c r="C890" s="11">
        <v>45231</v>
      </c>
      <c r="D890" s="12" t="s">
        <v>3055</v>
      </c>
      <c r="E890" s="10" t="s">
        <v>925</v>
      </c>
      <c r="F890" s="10" t="s">
        <v>924</v>
      </c>
      <c r="G890" s="81">
        <v>80</v>
      </c>
      <c r="H890" s="10" t="s">
        <v>30</v>
      </c>
      <c r="I890" s="39">
        <v>959.69</v>
      </c>
      <c r="J890" s="20">
        <v>5.0575000000000001</v>
      </c>
      <c r="K890" s="23">
        <v>189.76</v>
      </c>
      <c r="L890" s="10">
        <v>1</v>
      </c>
      <c r="M890" s="36">
        <v>45609</v>
      </c>
      <c r="N890" s="94"/>
    </row>
    <row r="891" spans="1:14" ht="14.25" customHeight="1" x14ac:dyDescent="0.25">
      <c r="A891" s="9">
        <v>73079100</v>
      </c>
      <c r="B891" s="10" t="s">
        <v>3066</v>
      </c>
      <c r="C891" s="11">
        <v>45231</v>
      </c>
      <c r="D891" s="12" t="s">
        <v>926</v>
      </c>
      <c r="E891" s="10" t="s">
        <v>925</v>
      </c>
      <c r="F891" s="10" t="s">
        <v>924</v>
      </c>
      <c r="G891" s="13">
        <v>706</v>
      </c>
      <c r="H891" s="10" t="s">
        <v>30</v>
      </c>
      <c r="I891" s="39">
        <v>36731</v>
      </c>
      <c r="J891" s="20">
        <v>5.0575000000000001</v>
      </c>
      <c r="K891" s="23">
        <v>7262.68</v>
      </c>
      <c r="L891" s="10">
        <v>1</v>
      </c>
      <c r="M891" s="36">
        <v>45502</v>
      </c>
      <c r="N891" s="94"/>
    </row>
    <row r="892" spans="1:14" ht="14.25" customHeight="1" x14ac:dyDescent="0.25">
      <c r="A892" s="9">
        <v>73079100</v>
      </c>
      <c r="B892" s="10" t="s">
        <v>3065</v>
      </c>
      <c r="C892" s="11">
        <v>45231</v>
      </c>
      <c r="D892" s="12" t="s">
        <v>926</v>
      </c>
      <c r="E892" s="10" t="s">
        <v>925</v>
      </c>
      <c r="F892" s="10" t="s">
        <v>924</v>
      </c>
      <c r="G892" s="13">
        <v>706</v>
      </c>
      <c r="H892" s="10" t="s">
        <v>30</v>
      </c>
      <c r="I892" s="39">
        <v>36731</v>
      </c>
      <c r="J892" s="20">
        <v>5.0575000000000001</v>
      </c>
      <c r="K892" s="23">
        <v>7262.68</v>
      </c>
      <c r="L892" s="10">
        <v>1</v>
      </c>
      <c r="M892" s="36">
        <v>45502</v>
      </c>
      <c r="N892" s="94"/>
    </row>
    <row r="893" spans="1:14" ht="14.25" customHeight="1" x14ac:dyDescent="0.25">
      <c r="A893" s="9">
        <v>73079100</v>
      </c>
      <c r="B893" s="10" t="s">
        <v>3064</v>
      </c>
      <c r="C893" s="11">
        <v>45231</v>
      </c>
      <c r="D893" s="12" t="s">
        <v>926</v>
      </c>
      <c r="E893" s="10" t="s">
        <v>925</v>
      </c>
      <c r="F893" s="10" t="s">
        <v>924</v>
      </c>
      <c r="G893" s="13">
        <v>706</v>
      </c>
      <c r="H893" s="10" t="s">
        <v>30</v>
      </c>
      <c r="I893" s="39">
        <v>36731</v>
      </c>
      <c r="J893" s="20">
        <v>5.0575000000000001</v>
      </c>
      <c r="K893" s="23">
        <v>7262.68</v>
      </c>
      <c r="L893" s="10">
        <v>1</v>
      </c>
      <c r="M893" s="36">
        <v>45502</v>
      </c>
      <c r="N893" s="94"/>
    </row>
    <row r="894" spans="1:14" ht="14.25" customHeight="1" x14ac:dyDescent="0.25">
      <c r="A894" s="9">
        <v>73079100</v>
      </c>
      <c r="B894" s="10" t="s">
        <v>3063</v>
      </c>
      <c r="C894" s="11">
        <v>45231</v>
      </c>
      <c r="D894" s="12" t="s">
        <v>3062</v>
      </c>
      <c r="E894" s="10" t="s">
        <v>925</v>
      </c>
      <c r="F894" s="10" t="s">
        <v>924</v>
      </c>
      <c r="G894" s="13">
        <v>710</v>
      </c>
      <c r="H894" s="10" t="s">
        <v>30</v>
      </c>
      <c r="I894" s="39">
        <v>43890</v>
      </c>
      <c r="J894" s="20">
        <v>5.0575000000000001</v>
      </c>
      <c r="K894" s="23">
        <v>8678.2000000000007</v>
      </c>
      <c r="L894" s="10">
        <v>1</v>
      </c>
      <c r="M894" s="36">
        <v>45502</v>
      </c>
      <c r="N894" s="94"/>
    </row>
    <row r="895" spans="1:14" ht="14.25" customHeight="1" x14ac:dyDescent="0.25">
      <c r="A895" s="9">
        <v>73079100</v>
      </c>
      <c r="B895" s="10" t="s">
        <v>3061</v>
      </c>
      <c r="C895" s="11">
        <v>45231</v>
      </c>
      <c r="D895" s="12" t="s">
        <v>3062</v>
      </c>
      <c r="E895" s="10" t="s">
        <v>925</v>
      </c>
      <c r="F895" s="10" t="s">
        <v>924</v>
      </c>
      <c r="G895" s="13">
        <v>780</v>
      </c>
      <c r="H895" s="10" t="s">
        <v>30</v>
      </c>
      <c r="I895" s="39">
        <v>47880</v>
      </c>
      <c r="J895" s="20">
        <v>5.0575000000000001</v>
      </c>
      <c r="K895" s="23">
        <v>9467.1299999999992</v>
      </c>
      <c r="L895" s="10">
        <v>1</v>
      </c>
      <c r="M895" s="36">
        <v>45502</v>
      </c>
      <c r="N895" s="94"/>
    </row>
    <row r="896" spans="1:14" ht="14.25" customHeight="1" x14ac:dyDescent="0.25">
      <c r="A896" s="9">
        <v>69101000</v>
      </c>
      <c r="B896" s="10" t="s">
        <v>3059</v>
      </c>
      <c r="C896" s="11">
        <v>45296</v>
      </c>
      <c r="D896" s="12" t="s">
        <v>3060</v>
      </c>
      <c r="E896" s="10" t="s">
        <v>931</v>
      </c>
      <c r="F896" s="10" t="s">
        <v>930</v>
      </c>
      <c r="G896" s="13">
        <v>1</v>
      </c>
      <c r="H896" s="10" t="s">
        <v>869</v>
      </c>
      <c r="I896" s="39">
        <v>4800</v>
      </c>
      <c r="J896" s="20">
        <v>4.9188000000000001</v>
      </c>
      <c r="K896" s="23">
        <v>975.85</v>
      </c>
      <c r="L896" s="10"/>
      <c r="M896" s="36">
        <v>45551</v>
      </c>
      <c r="N896" s="94"/>
    </row>
    <row r="897" spans="1:14" ht="14.25" customHeight="1" x14ac:dyDescent="0.25">
      <c r="A897" s="9">
        <v>73079300</v>
      </c>
      <c r="B897" s="10" t="s">
        <v>3057</v>
      </c>
      <c r="C897" s="11">
        <v>45219</v>
      </c>
      <c r="D897" s="12" t="s">
        <v>3058</v>
      </c>
      <c r="E897" s="10" t="s">
        <v>925</v>
      </c>
      <c r="F897" s="10" t="s">
        <v>924</v>
      </c>
      <c r="G897" s="13">
        <v>652</v>
      </c>
      <c r="H897" s="10" t="s">
        <v>30</v>
      </c>
      <c r="I897" s="39">
        <v>33151.449999999997</v>
      </c>
      <c r="J897" s="20">
        <v>5.0540000000000003</v>
      </c>
      <c r="K897" s="23">
        <v>6559.45</v>
      </c>
      <c r="L897" s="10" t="s">
        <v>320</v>
      </c>
      <c r="M897" s="36">
        <v>45505</v>
      </c>
      <c r="N897" s="94"/>
    </row>
    <row r="898" spans="1:14" ht="14.25" customHeight="1" x14ac:dyDescent="0.25">
      <c r="A898" s="9">
        <v>73079300</v>
      </c>
      <c r="B898" s="10" t="s">
        <v>3054</v>
      </c>
      <c r="C898" s="11">
        <v>45219</v>
      </c>
      <c r="D898" s="12" t="s">
        <v>3055</v>
      </c>
      <c r="E898" s="10" t="s">
        <v>925</v>
      </c>
      <c r="F898" s="10" t="s">
        <v>924</v>
      </c>
      <c r="G898" s="81">
        <v>516.75</v>
      </c>
      <c r="H898" s="10" t="s">
        <v>30</v>
      </c>
      <c r="I898" s="39">
        <v>3100</v>
      </c>
      <c r="J898" s="20">
        <v>5.0540000000000003</v>
      </c>
      <c r="K898" s="23">
        <v>613.38</v>
      </c>
      <c r="L898" s="10">
        <v>4</v>
      </c>
      <c r="M898" s="36">
        <v>45609</v>
      </c>
      <c r="N898" s="94"/>
    </row>
    <row r="899" spans="1:14" ht="14.25" customHeight="1" x14ac:dyDescent="0.25">
      <c r="A899" s="9">
        <v>73079100</v>
      </c>
      <c r="B899" s="10" t="s">
        <v>3056</v>
      </c>
      <c r="C899" s="11">
        <v>45219</v>
      </c>
      <c r="D899" s="12" t="s">
        <v>926</v>
      </c>
      <c r="E899" s="10" t="s">
        <v>925</v>
      </c>
      <c r="F899" s="10" t="s">
        <v>924</v>
      </c>
      <c r="G899" s="81">
        <v>1550.25</v>
      </c>
      <c r="H899" s="10" t="s">
        <v>30</v>
      </c>
      <c r="I899" s="39">
        <v>82908.3</v>
      </c>
      <c r="J899" s="20">
        <v>5.0540000000000003</v>
      </c>
      <c r="K899" s="23">
        <v>16404.490000000002</v>
      </c>
      <c r="L899" s="10" t="s">
        <v>25</v>
      </c>
      <c r="M899" s="36">
        <v>45609</v>
      </c>
      <c r="N899" s="94"/>
    </row>
    <row r="900" spans="1:14" ht="14.25" customHeight="1" x14ac:dyDescent="0.25">
      <c r="A900" s="9">
        <v>73079300</v>
      </c>
      <c r="B900" s="10" t="s">
        <v>3052</v>
      </c>
      <c r="C900" s="11">
        <v>45219</v>
      </c>
      <c r="D900" s="12" t="s">
        <v>3053</v>
      </c>
      <c r="E900" s="10" t="s">
        <v>925</v>
      </c>
      <c r="F900" s="10" t="s">
        <v>924</v>
      </c>
      <c r="G900" s="81">
        <v>176</v>
      </c>
      <c r="H900" s="10" t="s">
        <v>30</v>
      </c>
      <c r="I900" s="39">
        <v>10665.76</v>
      </c>
      <c r="J900" s="20">
        <v>5.0540000000000003</v>
      </c>
      <c r="K900" s="23">
        <v>2110.36</v>
      </c>
      <c r="L900" s="10" t="s">
        <v>25</v>
      </c>
      <c r="M900" s="36">
        <v>45609</v>
      </c>
      <c r="N900" s="94"/>
    </row>
    <row r="901" spans="1:14" ht="14.25" customHeight="1" x14ac:dyDescent="0.25">
      <c r="A901" s="9">
        <v>73079900</v>
      </c>
      <c r="B901" s="10" t="s">
        <v>3049</v>
      </c>
      <c r="C901" s="11">
        <v>45209</v>
      </c>
      <c r="D901" s="12" t="s">
        <v>3050</v>
      </c>
      <c r="E901" s="10" t="s">
        <v>925</v>
      </c>
      <c r="F901" s="10" t="s">
        <v>924</v>
      </c>
      <c r="G901" s="81">
        <v>606.03773584905662</v>
      </c>
      <c r="H901" s="10" t="s">
        <v>30</v>
      </c>
      <c r="I901" s="39">
        <v>166528.87999999998</v>
      </c>
      <c r="J901" s="20">
        <v>5.1665999999999999</v>
      </c>
      <c r="K901" s="23">
        <v>32231.81</v>
      </c>
      <c r="L901" s="10" t="s">
        <v>3051</v>
      </c>
      <c r="M901" s="36">
        <v>45609</v>
      </c>
      <c r="N901" s="94"/>
    </row>
    <row r="902" spans="1:14" ht="14.25" customHeight="1" x14ac:dyDescent="0.25">
      <c r="A902" s="9">
        <v>73079300</v>
      </c>
      <c r="B902" s="10" t="s">
        <v>3046</v>
      </c>
      <c r="C902" s="11">
        <v>45209</v>
      </c>
      <c r="D902" s="12" t="s">
        <v>3047</v>
      </c>
      <c r="E902" s="10" t="s">
        <v>925</v>
      </c>
      <c r="F902" s="10" t="s">
        <v>924</v>
      </c>
      <c r="G902" s="81">
        <v>495.84905660377353</v>
      </c>
      <c r="H902" s="10" t="s">
        <v>30</v>
      </c>
      <c r="I902" s="39">
        <v>47828.270000000004</v>
      </c>
      <c r="J902" s="20">
        <v>5.1665999999999999</v>
      </c>
      <c r="K902" s="23">
        <v>9257.2000000000007</v>
      </c>
      <c r="L902" s="10" t="s">
        <v>3048</v>
      </c>
      <c r="M902" s="36">
        <v>45609</v>
      </c>
      <c r="N902" s="94"/>
    </row>
    <row r="903" spans="1:14" ht="14.25" customHeight="1" x14ac:dyDescent="0.25">
      <c r="A903" s="9">
        <v>73079200</v>
      </c>
      <c r="B903" s="10" t="s">
        <v>3044</v>
      </c>
      <c r="C903" s="11">
        <v>45209</v>
      </c>
      <c r="D903" s="12" t="s">
        <v>3045</v>
      </c>
      <c r="E903" s="10" t="s">
        <v>925</v>
      </c>
      <c r="F903" s="10" t="s">
        <v>924</v>
      </c>
      <c r="G903" s="81">
        <v>27.547169811320753</v>
      </c>
      <c r="H903" s="10" t="s">
        <v>30</v>
      </c>
      <c r="I903" s="39">
        <v>1312.4</v>
      </c>
      <c r="J903" s="20">
        <v>5.1665999999999999</v>
      </c>
      <c r="K903" s="23">
        <v>254.02</v>
      </c>
      <c r="L903" s="10">
        <v>7</v>
      </c>
      <c r="M903" s="36">
        <v>45609</v>
      </c>
      <c r="N903" s="94"/>
    </row>
    <row r="904" spans="1:14" ht="14.25" customHeight="1" x14ac:dyDescent="0.25">
      <c r="A904" s="9">
        <v>73072900</v>
      </c>
      <c r="B904" s="10" t="s">
        <v>3043</v>
      </c>
      <c r="C904" s="11">
        <v>45209</v>
      </c>
      <c r="D904" s="12" t="s">
        <v>3041</v>
      </c>
      <c r="E904" s="10" t="s">
        <v>925</v>
      </c>
      <c r="F904" s="10" t="s">
        <v>924</v>
      </c>
      <c r="G904" s="81">
        <v>110.18867924528301</v>
      </c>
      <c r="H904" s="10" t="s">
        <v>30</v>
      </c>
      <c r="I904" s="39">
        <v>3142.06</v>
      </c>
      <c r="J904" s="20">
        <v>5.1665999999999999</v>
      </c>
      <c r="K904" s="23">
        <v>608.15</v>
      </c>
      <c r="L904" s="10" t="s">
        <v>3042</v>
      </c>
      <c r="M904" s="36">
        <v>45602</v>
      </c>
      <c r="N904" s="94"/>
    </row>
    <row r="905" spans="1:14" ht="14.25" customHeight="1" x14ac:dyDescent="0.25">
      <c r="A905" s="9">
        <v>73072200</v>
      </c>
      <c r="B905" s="10" t="s">
        <v>3038</v>
      </c>
      <c r="C905" s="11">
        <v>45209</v>
      </c>
      <c r="D905" s="12" t="s">
        <v>3039</v>
      </c>
      <c r="E905" s="10" t="s">
        <v>925</v>
      </c>
      <c r="F905" s="10" t="s">
        <v>924</v>
      </c>
      <c r="G905" s="81">
        <v>137.73584905660377</v>
      </c>
      <c r="H905" s="10" t="s">
        <v>30</v>
      </c>
      <c r="I905" s="39">
        <v>1358.72</v>
      </c>
      <c r="J905" s="20">
        <v>5.1665999999999999</v>
      </c>
      <c r="K905" s="23">
        <v>262.98</v>
      </c>
      <c r="L905" s="10" t="s">
        <v>3040</v>
      </c>
      <c r="M905" s="36">
        <v>45602</v>
      </c>
      <c r="N905" s="94"/>
    </row>
    <row r="906" spans="1:14" ht="14.25" customHeight="1" x14ac:dyDescent="0.25">
      <c r="A906" s="9">
        <v>73072100</v>
      </c>
      <c r="B906" s="10" t="s">
        <v>3037</v>
      </c>
      <c r="C906" s="11">
        <v>45209</v>
      </c>
      <c r="D906" s="12" t="s">
        <v>926</v>
      </c>
      <c r="E906" s="10" t="s">
        <v>925</v>
      </c>
      <c r="F906" s="10" t="s">
        <v>924</v>
      </c>
      <c r="G906" s="81">
        <v>55.094339622641506</v>
      </c>
      <c r="H906" s="10" t="s">
        <v>30</v>
      </c>
      <c r="I906" s="39">
        <v>36273.949999999997</v>
      </c>
      <c r="J906" s="20">
        <v>5.1665999999999999</v>
      </c>
      <c r="K906" s="23">
        <v>7020.86</v>
      </c>
      <c r="L906" s="10" t="s">
        <v>25</v>
      </c>
      <c r="M906" s="36">
        <v>45602</v>
      </c>
      <c r="N906" s="94"/>
    </row>
    <row r="907" spans="1:14" ht="14.25" customHeight="1" x14ac:dyDescent="0.25">
      <c r="A907" s="9">
        <v>73079900</v>
      </c>
      <c r="B907" s="10" t="s">
        <v>3034</v>
      </c>
      <c r="C907" s="11">
        <v>45208</v>
      </c>
      <c r="D907" s="12" t="s">
        <v>3035</v>
      </c>
      <c r="E907" s="10" t="s">
        <v>925</v>
      </c>
      <c r="F907" s="10" t="s">
        <v>924</v>
      </c>
      <c r="G907" s="81">
        <v>230</v>
      </c>
      <c r="H907" s="10" t="s">
        <v>30</v>
      </c>
      <c r="I907" s="39">
        <v>8305</v>
      </c>
      <c r="J907" s="20">
        <v>5.1917999999999997</v>
      </c>
      <c r="K907" s="23">
        <v>1599.64</v>
      </c>
      <c r="L907" s="10" t="s">
        <v>3036</v>
      </c>
      <c r="M907" s="36">
        <v>45609</v>
      </c>
      <c r="N907" s="94"/>
    </row>
    <row r="908" spans="1:14" ht="14.25" customHeight="1" x14ac:dyDescent="0.25">
      <c r="A908" s="9">
        <v>73079300</v>
      </c>
      <c r="B908" s="10" t="s">
        <v>3031</v>
      </c>
      <c r="C908" s="11">
        <v>45208</v>
      </c>
      <c r="D908" s="12" t="s">
        <v>3032</v>
      </c>
      <c r="E908" s="10" t="s">
        <v>925</v>
      </c>
      <c r="F908" s="10" t="s">
        <v>924</v>
      </c>
      <c r="G908" s="81">
        <v>460</v>
      </c>
      <c r="H908" s="10" t="s">
        <v>30</v>
      </c>
      <c r="I908" s="39">
        <v>30741.3</v>
      </c>
      <c r="J908" s="20">
        <v>5.1917999999999997</v>
      </c>
      <c r="K908" s="23">
        <v>5921.13</v>
      </c>
      <c r="L908" s="10" t="s">
        <v>3033</v>
      </c>
      <c r="M908" s="36">
        <v>45609</v>
      </c>
      <c r="N908" s="94"/>
    </row>
    <row r="909" spans="1:14" ht="14.25" customHeight="1" x14ac:dyDescent="0.25">
      <c r="A909" s="9">
        <v>73079100</v>
      </c>
      <c r="B909" s="10" t="s">
        <v>3029</v>
      </c>
      <c r="C909" s="11">
        <v>45208</v>
      </c>
      <c r="D909" s="12" t="s">
        <v>926</v>
      </c>
      <c r="E909" s="10" t="s">
        <v>925</v>
      </c>
      <c r="F909" s="10" t="s">
        <v>924</v>
      </c>
      <c r="G909" s="81">
        <v>115</v>
      </c>
      <c r="H909" s="10" t="s">
        <v>30</v>
      </c>
      <c r="I909" s="39">
        <v>1380.65</v>
      </c>
      <c r="J909" s="20">
        <v>5.1917999999999997</v>
      </c>
      <c r="K909" s="23">
        <v>265.93</v>
      </c>
      <c r="L909" s="10" t="s">
        <v>3030</v>
      </c>
      <c r="M909" s="36">
        <v>45609</v>
      </c>
      <c r="N909" s="94"/>
    </row>
    <row r="910" spans="1:14" ht="14.25" customHeight="1" x14ac:dyDescent="0.25">
      <c r="A910" s="9">
        <v>73079100</v>
      </c>
      <c r="B910" s="10" t="s">
        <v>3028</v>
      </c>
      <c r="C910" s="11">
        <v>45208</v>
      </c>
      <c r="D910" s="12" t="s">
        <v>926</v>
      </c>
      <c r="E910" s="10" t="s">
        <v>925</v>
      </c>
      <c r="F910" s="10" t="s">
        <v>924</v>
      </c>
      <c r="G910" s="13">
        <v>998</v>
      </c>
      <c r="H910" s="10" t="s">
        <v>30</v>
      </c>
      <c r="I910" s="39">
        <v>33929.800000000003</v>
      </c>
      <c r="J910" s="20">
        <v>5.1917999999999997</v>
      </c>
      <c r="K910" s="23">
        <v>6535.27</v>
      </c>
      <c r="L910" s="10" t="s">
        <v>168</v>
      </c>
      <c r="M910" s="36">
        <v>45502</v>
      </c>
      <c r="N910" s="94"/>
    </row>
    <row r="911" spans="1:14" ht="14.25" customHeight="1" x14ac:dyDescent="0.25">
      <c r="A911" s="9">
        <v>85369010</v>
      </c>
      <c r="B911" s="10" t="s">
        <v>3025</v>
      </c>
      <c r="C911" s="11">
        <v>45351</v>
      </c>
      <c r="D911" s="12" t="s">
        <v>3026</v>
      </c>
      <c r="E911" s="10" t="s">
        <v>3022</v>
      </c>
      <c r="F911" s="10" t="s">
        <v>3021</v>
      </c>
      <c r="G911" s="13">
        <v>277</v>
      </c>
      <c r="H911" s="10" t="s">
        <v>869</v>
      </c>
      <c r="I911" s="39">
        <v>5617.4499999999989</v>
      </c>
      <c r="J911" s="20">
        <v>4.9557000000000002</v>
      </c>
      <c r="K911" s="23">
        <v>1133.53</v>
      </c>
      <c r="L911" s="10" t="s">
        <v>3027</v>
      </c>
      <c r="M911" s="36">
        <v>45505</v>
      </c>
      <c r="N911" s="94"/>
    </row>
    <row r="912" spans="1:14" ht="14.25" customHeight="1" x14ac:dyDescent="0.25">
      <c r="A912" s="9">
        <v>73239300</v>
      </c>
      <c r="B912" s="10" t="s">
        <v>3023</v>
      </c>
      <c r="C912" s="11">
        <v>45351</v>
      </c>
      <c r="D912" s="12" t="s">
        <v>3024</v>
      </c>
      <c r="E912" s="10" t="s">
        <v>3022</v>
      </c>
      <c r="F912" s="10" t="s">
        <v>3021</v>
      </c>
      <c r="G912" s="13">
        <v>26.824999999999999</v>
      </c>
      <c r="H912" s="10" t="s">
        <v>30</v>
      </c>
      <c r="I912" s="39">
        <v>105845.75999999999</v>
      </c>
      <c r="J912" s="20">
        <v>4.9557000000000002</v>
      </c>
      <c r="K912" s="23">
        <v>21358.39</v>
      </c>
      <c r="L912" s="10" t="s">
        <v>28</v>
      </c>
      <c r="M912" s="36">
        <v>45527</v>
      </c>
      <c r="N912" s="94"/>
    </row>
    <row r="913" spans="1:14" ht="14.25" customHeight="1" x14ac:dyDescent="0.25">
      <c r="A913" s="9">
        <v>73239300</v>
      </c>
      <c r="B913" s="10" t="s">
        <v>3019</v>
      </c>
      <c r="C913" s="11">
        <v>45271</v>
      </c>
      <c r="D913" s="12" t="s">
        <v>3020</v>
      </c>
      <c r="E913" s="10" t="s">
        <v>3022</v>
      </c>
      <c r="F913" s="10" t="s">
        <v>3021</v>
      </c>
      <c r="G913" s="13">
        <v>7.6</v>
      </c>
      <c r="H913" s="10" t="s">
        <v>30</v>
      </c>
      <c r="I913" s="39">
        <v>17602.11</v>
      </c>
      <c r="J913" s="20">
        <v>4.9157999999999999</v>
      </c>
      <c r="K913" s="23">
        <v>3580.72</v>
      </c>
      <c r="L913" s="10" t="s">
        <v>26</v>
      </c>
      <c r="M913" s="36">
        <v>45505</v>
      </c>
      <c r="N913" s="94"/>
    </row>
    <row r="914" spans="1:14" ht="14.25" customHeight="1" x14ac:dyDescent="0.25">
      <c r="A914" s="9">
        <v>73181500</v>
      </c>
      <c r="B914" s="10" t="s">
        <v>3015</v>
      </c>
      <c r="C914" s="11">
        <v>45337</v>
      </c>
      <c r="D914" s="12" t="s">
        <v>3016</v>
      </c>
      <c r="E914" s="10" t="s">
        <v>3018</v>
      </c>
      <c r="F914" s="10" t="s">
        <v>3017</v>
      </c>
      <c r="G914" s="13">
        <v>14.74</v>
      </c>
      <c r="H914" s="10" t="s">
        <v>30</v>
      </c>
      <c r="I914" s="39">
        <v>2216.4</v>
      </c>
      <c r="J914" s="20">
        <v>4.9722999999999997</v>
      </c>
      <c r="K914" s="23">
        <v>445.75</v>
      </c>
      <c r="L914" s="10">
        <v>1</v>
      </c>
      <c r="M914" s="36">
        <v>45505</v>
      </c>
      <c r="N914" s="94"/>
    </row>
    <row r="915" spans="1:14" ht="14.25" customHeight="1" x14ac:dyDescent="0.25">
      <c r="A915" s="9">
        <v>85444900</v>
      </c>
      <c r="B915" s="10" t="s">
        <v>3011</v>
      </c>
      <c r="C915" s="11">
        <v>45350</v>
      </c>
      <c r="D915" s="12" t="s">
        <v>3012</v>
      </c>
      <c r="E915" s="10" t="s">
        <v>3014</v>
      </c>
      <c r="F915" s="10" t="s">
        <v>3013</v>
      </c>
      <c r="G915" s="13">
        <v>795</v>
      </c>
      <c r="H915" s="10" t="s">
        <v>30</v>
      </c>
      <c r="I915" s="39">
        <v>59644.33</v>
      </c>
      <c r="J915" s="20">
        <v>4.9574999999999996</v>
      </c>
      <c r="K915" s="23">
        <v>12031.13</v>
      </c>
      <c r="L915" s="10" t="s">
        <v>34</v>
      </c>
      <c r="M915" s="36">
        <v>45595</v>
      </c>
      <c r="N915" s="94"/>
    </row>
    <row r="916" spans="1:14" ht="14.25" customHeight="1" x14ac:dyDescent="0.25">
      <c r="A916" s="9">
        <v>73089010</v>
      </c>
      <c r="B916" s="10" t="s">
        <v>3010</v>
      </c>
      <c r="C916" s="11">
        <v>45366</v>
      </c>
      <c r="D916" s="12" t="s">
        <v>3000</v>
      </c>
      <c r="E916" s="10" t="s">
        <v>639</v>
      </c>
      <c r="F916" s="10" t="s">
        <v>638</v>
      </c>
      <c r="G916" s="13">
        <v>3990</v>
      </c>
      <c r="H916" s="10" t="s">
        <v>30</v>
      </c>
      <c r="I916" s="39">
        <v>115311</v>
      </c>
      <c r="J916" s="20">
        <v>4.9767999999999999</v>
      </c>
      <c r="K916" s="23">
        <v>23169.71</v>
      </c>
      <c r="L916" s="10">
        <v>1</v>
      </c>
      <c r="M916" s="36">
        <v>45505</v>
      </c>
      <c r="N916" s="94"/>
    </row>
    <row r="917" spans="1:14" ht="14.25" customHeight="1" x14ac:dyDescent="0.25">
      <c r="A917" s="9">
        <v>73089010</v>
      </c>
      <c r="B917" s="10" t="s">
        <v>3009</v>
      </c>
      <c r="C917" s="11">
        <v>45352</v>
      </c>
      <c r="D917" s="12" t="s">
        <v>3000</v>
      </c>
      <c r="E917" s="10" t="s">
        <v>639</v>
      </c>
      <c r="F917" s="10" t="s">
        <v>638</v>
      </c>
      <c r="G917" s="13">
        <v>12960</v>
      </c>
      <c r="H917" s="10" t="s">
        <v>30</v>
      </c>
      <c r="I917" s="39">
        <v>374544</v>
      </c>
      <c r="J917" s="20">
        <v>4.9832999999999998</v>
      </c>
      <c r="K917" s="23">
        <v>75159.83</v>
      </c>
      <c r="L917" s="10">
        <v>1</v>
      </c>
      <c r="M917" s="36">
        <v>45505</v>
      </c>
      <c r="N917" s="94"/>
    </row>
    <row r="918" spans="1:14" ht="14.25" customHeight="1" x14ac:dyDescent="0.25">
      <c r="A918" s="9">
        <v>73089010</v>
      </c>
      <c r="B918" s="10" t="s">
        <v>3008</v>
      </c>
      <c r="C918" s="11">
        <v>45338</v>
      </c>
      <c r="D918" s="12" t="s">
        <v>3000</v>
      </c>
      <c r="E918" s="10" t="s">
        <v>639</v>
      </c>
      <c r="F918" s="10" t="s">
        <v>638</v>
      </c>
      <c r="G918" s="13">
        <v>4690</v>
      </c>
      <c r="H918" s="10" t="s">
        <v>30</v>
      </c>
      <c r="I918" s="39">
        <v>135541</v>
      </c>
      <c r="J918" s="20">
        <v>4.9710000000000001</v>
      </c>
      <c r="K918" s="23">
        <v>27266.34</v>
      </c>
      <c r="L918" s="10">
        <v>1</v>
      </c>
      <c r="M918" s="36">
        <v>45505</v>
      </c>
      <c r="N918" s="94"/>
    </row>
    <row r="919" spans="1:14" ht="14.25" customHeight="1" x14ac:dyDescent="0.25">
      <c r="A919" s="9">
        <v>73089010</v>
      </c>
      <c r="B919" s="10" t="s">
        <v>3007</v>
      </c>
      <c r="C919" s="11">
        <v>45331</v>
      </c>
      <c r="D919" s="12" t="s">
        <v>3000</v>
      </c>
      <c r="E919" s="10" t="s">
        <v>639</v>
      </c>
      <c r="F919" s="10" t="s">
        <v>638</v>
      </c>
      <c r="G919" s="13">
        <v>7800</v>
      </c>
      <c r="H919" s="10" t="s">
        <v>30</v>
      </c>
      <c r="I919" s="39">
        <v>225420</v>
      </c>
      <c r="J919" s="20">
        <v>4.9804000000000004</v>
      </c>
      <c r="K919" s="23">
        <v>45261.42</v>
      </c>
      <c r="L919" s="10">
        <v>1</v>
      </c>
      <c r="M919" s="36">
        <v>45505</v>
      </c>
      <c r="N919" s="94"/>
    </row>
    <row r="920" spans="1:14" ht="14.25" customHeight="1" x14ac:dyDescent="0.25">
      <c r="A920" s="9">
        <v>73089010</v>
      </c>
      <c r="B920" s="10" t="s">
        <v>3006</v>
      </c>
      <c r="C920" s="11">
        <v>45331</v>
      </c>
      <c r="D920" s="12" t="s">
        <v>3000</v>
      </c>
      <c r="E920" s="10" t="s">
        <v>639</v>
      </c>
      <c r="F920" s="10" t="s">
        <v>638</v>
      </c>
      <c r="G920" s="13">
        <v>2280</v>
      </c>
      <c r="H920" s="10" t="s">
        <v>30</v>
      </c>
      <c r="I920" s="39">
        <v>65892</v>
      </c>
      <c r="J920" s="20">
        <v>4.9804000000000004</v>
      </c>
      <c r="K920" s="23">
        <v>13230.26</v>
      </c>
      <c r="L920" s="10">
        <v>1</v>
      </c>
      <c r="M920" s="36">
        <v>45505</v>
      </c>
      <c r="N920" s="94"/>
    </row>
    <row r="921" spans="1:14" ht="14.25" customHeight="1" x14ac:dyDescent="0.25">
      <c r="A921" s="9">
        <v>73089010</v>
      </c>
      <c r="B921" s="10" t="s">
        <v>3005</v>
      </c>
      <c r="C921" s="11">
        <v>45329</v>
      </c>
      <c r="D921" s="12" t="s">
        <v>3000</v>
      </c>
      <c r="E921" s="10" t="s">
        <v>639</v>
      </c>
      <c r="F921" s="10" t="s">
        <v>638</v>
      </c>
      <c r="G921" s="13">
        <v>2770</v>
      </c>
      <c r="H921" s="10" t="s">
        <v>30</v>
      </c>
      <c r="I921" s="39">
        <v>80053</v>
      </c>
      <c r="J921" s="20">
        <v>4.9687000000000001</v>
      </c>
      <c r="K921" s="23">
        <v>16111.46</v>
      </c>
      <c r="L921" s="10">
        <v>1</v>
      </c>
      <c r="M921" s="36">
        <v>45505</v>
      </c>
      <c r="N921" s="94"/>
    </row>
    <row r="922" spans="1:14" ht="14.25" customHeight="1" x14ac:dyDescent="0.25">
      <c r="A922" s="9">
        <v>73089010</v>
      </c>
      <c r="B922" s="10" t="s">
        <v>3004</v>
      </c>
      <c r="C922" s="11">
        <v>45296</v>
      </c>
      <c r="D922" s="12" t="s">
        <v>3000</v>
      </c>
      <c r="E922" s="10" t="s">
        <v>639</v>
      </c>
      <c r="F922" s="10" t="s">
        <v>638</v>
      </c>
      <c r="G922" s="13">
        <v>6070</v>
      </c>
      <c r="H922" s="10" t="s">
        <v>30</v>
      </c>
      <c r="I922" s="39">
        <v>175423</v>
      </c>
      <c r="J922" s="20">
        <v>4.9188000000000001</v>
      </c>
      <c r="K922" s="23">
        <v>35663.78</v>
      </c>
      <c r="L922" s="10">
        <v>1</v>
      </c>
      <c r="M922" s="36">
        <v>45505</v>
      </c>
      <c r="N922" s="94"/>
    </row>
    <row r="923" spans="1:14" ht="14.25" customHeight="1" x14ac:dyDescent="0.25">
      <c r="A923" s="9">
        <v>73089010</v>
      </c>
      <c r="B923" s="10" t="s">
        <v>3003</v>
      </c>
      <c r="C923" s="11">
        <v>45287</v>
      </c>
      <c r="D923" s="12" t="s">
        <v>3000</v>
      </c>
      <c r="E923" s="10" t="s">
        <v>639</v>
      </c>
      <c r="F923" s="10" t="s">
        <v>638</v>
      </c>
      <c r="G923" s="13">
        <v>9220</v>
      </c>
      <c r="H923" s="10" t="s">
        <v>30</v>
      </c>
      <c r="I923" s="39">
        <v>266458</v>
      </c>
      <c r="J923" s="20">
        <v>4.8368000000000002</v>
      </c>
      <c r="K923" s="23">
        <v>55089.73</v>
      </c>
      <c r="L923" s="10">
        <v>1</v>
      </c>
      <c r="M923" s="36">
        <v>45505</v>
      </c>
      <c r="N923" s="94"/>
    </row>
    <row r="924" spans="1:14" ht="14.25" customHeight="1" x14ac:dyDescent="0.25">
      <c r="A924" s="9">
        <v>73089010</v>
      </c>
      <c r="B924" s="10" t="s">
        <v>3002</v>
      </c>
      <c r="C924" s="11">
        <v>45254</v>
      </c>
      <c r="D924" s="12" t="s">
        <v>3000</v>
      </c>
      <c r="E924" s="10" t="s">
        <v>639</v>
      </c>
      <c r="F924" s="10" t="s">
        <v>638</v>
      </c>
      <c r="G924" s="13">
        <v>8270</v>
      </c>
      <c r="H924" s="10" t="s">
        <v>30</v>
      </c>
      <c r="I924" s="39">
        <v>239003</v>
      </c>
      <c r="J924" s="20">
        <v>4.8930999999999996</v>
      </c>
      <c r="K924" s="23">
        <v>48844.9</v>
      </c>
      <c r="L924" s="10">
        <v>1</v>
      </c>
      <c r="M924" s="36">
        <v>45505</v>
      </c>
      <c r="N924" s="94"/>
    </row>
    <row r="925" spans="1:14" ht="14.25" customHeight="1" x14ac:dyDescent="0.25">
      <c r="A925" s="9">
        <v>73089010</v>
      </c>
      <c r="B925" s="10" t="s">
        <v>3001</v>
      </c>
      <c r="C925" s="11">
        <v>45252</v>
      </c>
      <c r="D925" s="12" t="s">
        <v>3000</v>
      </c>
      <c r="E925" s="10" t="s">
        <v>639</v>
      </c>
      <c r="F925" s="10" t="s">
        <v>638</v>
      </c>
      <c r="G925" s="13">
        <v>15093.77</v>
      </c>
      <c r="H925" s="10" t="s">
        <v>30</v>
      </c>
      <c r="I925" s="39">
        <v>436209.95</v>
      </c>
      <c r="J925" s="20">
        <v>4.8806000000000003</v>
      </c>
      <c r="K925" s="23">
        <v>89376.3</v>
      </c>
      <c r="L925" s="10">
        <v>1</v>
      </c>
      <c r="M925" s="36">
        <v>45505</v>
      </c>
      <c r="N925" s="94"/>
    </row>
    <row r="926" spans="1:14" ht="14.25" customHeight="1" x14ac:dyDescent="0.25">
      <c r="A926" s="9">
        <v>73089010</v>
      </c>
      <c r="B926" s="10" t="s">
        <v>2999</v>
      </c>
      <c r="C926" s="11">
        <v>45220</v>
      </c>
      <c r="D926" s="12" t="s">
        <v>3000</v>
      </c>
      <c r="E926" s="10" t="s">
        <v>639</v>
      </c>
      <c r="F926" s="10" t="s">
        <v>638</v>
      </c>
      <c r="G926" s="13">
        <v>20990</v>
      </c>
      <c r="H926" s="10" t="s">
        <v>30</v>
      </c>
      <c r="I926" s="39">
        <v>606611</v>
      </c>
      <c r="J926" s="20">
        <v>5.0528000000000004</v>
      </c>
      <c r="K926" s="23">
        <v>120054.43</v>
      </c>
      <c r="L926" s="10">
        <v>1</v>
      </c>
      <c r="M926" s="36">
        <v>45505</v>
      </c>
      <c r="N926" s="94"/>
    </row>
    <row r="927" spans="1:14" ht="14.25" customHeight="1" x14ac:dyDescent="0.25">
      <c r="A927" s="9">
        <v>91052900</v>
      </c>
      <c r="B927" s="10" t="s">
        <v>2995</v>
      </c>
      <c r="C927" s="11">
        <v>45358</v>
      </c>
      <c r="D927" s="12" t="s">
        <v>2996</v>
      </c>
      <c r="E927" s="10" t="s">
        <v>2998</v>
      </c>
      <c r="F927" s="10" t="s">
        <v>2997</v>
      </c>
      <c r="G927" s="13">
        <v>1</v>
      </c>
      <c r="H927" s="10" t="s">
        <v>869</v>
      </c>
      <c r="I927" s="39">
        <v>299.27</v>
      </c>
      <c r="J927" s="20">
        <v>4.9398</v>
      </c>
      <c r="K927" s="23">
        <v>60.58</v>
      </c>
      <c r="L927" s="10">
        <v>1</v>
      </c>
      <c r="M927" s="36">
        <v>45505</v>
      </c>
      <c r="N927" s="94"/>
    </row>
    <row r="928" spans="1:14" ht="14.25" customHeight="1" x14ac:dyDescent="0.25">
      <c r="A928" s="9">
        <v>73181900</v>
      </c>
      <c r="B928" s="10" t="s">
        <v>2994</v>
      </c>
      <c r="C928" s="11">
        <v>45352</v>
      </c>
      <c r="D928" s="12" t="s">
        <v>2993</v>
      </c>
      <c r="E928" s="10" t="s">
        <v>2984</v>
      </c>
      <c r="F928" s="10" t="s">
        <v>2983</v>
      </c>
      <c r="G928" s="81">
        <v>43</v>
      </c>
      <c r="H928" s="10" t="s">
        <v>30</v>
      </c>
      <c r="I928" s="39">
        <v>14155</v>
      </c>
      <c r="J928" s="20">
        <v>4.9832999999999998</v>
      </c>
      <c r="K928" s="23">
        <v>2840.49</v>
      </c>
      <c r="L928" s="10">
        <v>2</v>
      </c>
      <c r="M928" s="36">
        <v>45609</v>
      </c>
      <c r="N928" s="94"/>
    </row>
    <row r="929" spans="1:14" ht="14.25" customHeight="1" x14ac:dyDescent="0.25">
      <c r="A929" s="9">
        <v>73181500</v>
      </c>
      <c r="B929" s="10" t="s">
        <v>2992</v>
      </c>
      <c r="C929" s="11">
        <v>45352</v>
      </c>
      <c r="D929" s="12" t="s">
        <v>2993</v>
      </c>
      <c r="E929" s="10" t="s">
        <v>2984</v>
      </c>
      <c r="F929" s="10" t="s">
        <v>2983</v>
      </c>
      <c r="G929" s="81">
        <v>43</v>
      </c>
      <c r="H929" s="10" t="s">
        <v>30</v>
      </c>
      <c r="I929" s="39">
        <v>8740.7900000000009</v>
      </c>
      <c r="J929" s="20">
        <v>4.9832999999999998</v>
      </c>
      <c r="K929" s="23">
        <v>1754.02</v>
      </c>
      <c r="L929" s="10">
        <v>1</v>
      </c>
      <c r="M929" s="36">
        <v>45609</v>
      </c>
      <c r="N929" s="94"/>
    </row>
    <row r="930" spans="1:14" ht="14.25" customHeight="1" x14ac:dyDescent="0.25">
      <c r="A930" s="9">
        <v>73181500</v>
      </c>
      <c r="B930" s="10" t="s">
        <v>2990</v>
      </c>
      <c r="C930" s="11">
        <v>45330</v>
      </c>
      <c r="D930" s="12" t="s">
        <v>2991</v>
      </c>
      <c r="E930" s="10" t="s">
        <v>2984</v>
      </c>
      <c r="F930" s="10" t="s">
        <v>2983</v>
      </c>
      <c r="G930" s="81">
        <v>5918.106867469879</v>
      </c>
      <c r="H930" s="10" t="s">
        <v>30</v>
      </c>
      <c r="I930" s="39">
        <v>3574.25</v>
      </c>
      <c r="J930" s="20">
        <v>4.9607999999999999</v>
      </c>
      <c r="K930" s="23">
        <v>720.5</v>
      </c>
      <c r="L930" s="10">
        <v>1</v>
      </c>
      <c r="M930" s="36">
        <v>45609</v>
      </c>
      <c r="N930" s="94"/>
    </row>
    <row r="931" spans="1:14" ht="14.25" customHeight="1" x14ac:dyDescent="0.25">
      <c r="A931" s="9">
        <v>73181500</v>
      </c>
      <c r="B931" s="10" t="s">
        <v>2988</v>
      </c>
      <c r="C931" s="11">
        <v>45321</v>
      </c>
      <c r="D931" s="12" t="s">
        <v>2989</v>
      </c>
      <c r="E931" s="10" t="s">
        <v>2984</v>
      </c>
      <c r="F931" s="10" t="s">
        <v>2983</v>
      </c>
      <c r="G931" s="81">
        <v>254</v>
      </c>
      <c r="H931" s="10" t="s">
        <v>30</v>
      </c>
      <c r="I931" s="39">
        <v>55783.18</v>
      </c>
      <c r="J931" s="20">
        <v>4.9225000000000003</v>
      </c>
      <c r="K931" s="23">
        <v>11332.29</v>
      </c>
      <c r="L931" s="10">
        <v>2</v>
      </c>
      <c r="M931" s="36">
        <v>45609</v>
      </c>
      <c r="N931" s="94"/>
    </row>
    <row r="932" spans="1:14" ht="14.25" customHeight="1" x14ac:dyDescent="0.25">
      <c r="A932" s="9">
        <v>40169300</v>
      </c>
      <c r="B932" s="10" t="s">
        <v>2987</v>
      </c>
      <c r="C932" s="11">
        <v>45321</v>
      </c>
      <c r="D932" s="12" t="s">
        <v>2982</v>
      </c>
      <c r="E932" s="10" t="s">
        <v>2984</v>
      </c>
      <c r="F932" s="10" t="s">
        <v>2983</v>
      </c>
      <c r="G932" s="81">
        <v>254</v>
      </c>
      <c r="H932" s="10" t="s">
        <v>30</v>
      </c>
      <c r="I932" s="39">
        <v>12840.79</v>
      </c>
      <c r="J932" s="20">
        <v>4.9225000000000003</v>
      </c>
      <c r="K932" s="23">
        <v>2608.59</v>
      </c>
      <c r="L932" s="10">
        <v>1</v>
      </c>
      <c r="M932" s="36">
        <v>45602</v>
      </c>
      <c r="N932" s="94"/>
    </row>
    <row r="933" spans="1:14" ht="14.25" customHeight="1" x14ac:dyDescent="0.25">
      <c r="A933" s="9">
        <v>40169300</v>
      </c>
      <c r="B933" s="10" t="s">
        <v>2986</v>
      </c>
      <c r="C933" s="11">
        <v>45321</v>
      </c>
      <c r="D933" s="12" t="s">
        <v>2982</v>
      </c>
      <c r="E933" s="10" t="s">
        <v>2984</v>
      </c>
      <c r="F933" s="10" t="s">
        <v>2983</v>
      </c>
      <c r="G933" s="13">
        <v>20.8</v>
      </c>
      <c r="H933" s="10" t="s">
        <v>30</v>
      </c>
      <c r="I933" s="39">
        <v>8933.9</v>
      </c>
      <c r="J933" s="20">
        <v>4.9225000000000003</v>
      </c>
      <c r="K933" s="23">
        <v>1814.91</v>
      </c>
      <c r="L933" s="10">
        <v>1</v>
      </c>
      <c r="M933" s="36">
        <v>45505</v>
      </c>
      <c r="N933" s="94"/>
    </row>
    <row r="934" spans="1:14" ht="14.25" customHeight="1" x14ac:dyDescent="0.25">
      <c r="A934" s="9">
        <v>40169300</v>
      </c>
      <c r="B934" s="10" t="s">
        <v>2985</v>
      </c>
      <c r="C934" s="11">
        <v>45313</v>
      </c>
      <c r="D934" s="12" t="s">
        <v>2982</v>
      </c>
      <c r="E934" s="10" t="s">
        <v>2984</v>
      </c>
      <c r="F934" s="10" t="s">
        <v>2983</v>
      </c>
      <c r="G934" s="13">
        <v>22.2</v>
      </c>
      <c r="H934" s="10" t="s">
        <v>30</v>
      </c>
      <c r="I934" s="39">
        <v>9379.16</v>
      </c>
      <c r="J934" s="20">
        <v>4.9222999999999999</v>
      </c>
      <c r="K934" s="23">
        <v>1905.44</v>
      </c>
      <c r="L934" s="10">
        <v>1</v>
      </c>
      <c r="M934" s="36">
        <v>45505</v>
      </c>
      <c r="N934" s="94"/>
    </row>
    <row r="935" spans="1:14" ht="14.25" customHeight="1" x14ac:dyDescent="0.25">
      <c r="A935" s="9">
        <v>84842000</v>
      </c>
      <c r="B935" s="10" t="s">
        <v>1197</v>
      </c>
      <c r="C935" s="11">
        <v>45113</v>
      </c>
      <c r="D935" s="12" t="s">
        <v>889</v>
      </c>
      <c r="E935" s="10" t="s">
        <v>878</v>
      </c>
      <c r="F935" s="10" t="s">
        <v>875</v>
      </c>
      <c r="G935" s="13">
        <v>215485</v>
      </c>
      <c r="H935" s="10" t="s">
        <v>30</v>
      </c>
      <c r="I935" s="39">
        <v>61636.869999999995</v>
      </c>
      <c r="J935" s="20">
        <v>4.8577000000000004</v>
      </c>
      <c r="K935" s="23">
        <v>12688.49</v>
      </c>
      <c r="L935" s="10" t="s">
        <v>25</v>
      </c>
      <c r="M935" s="36">
        <v>45527</v>
      </c>
      <c r="N935" s="94"/>
    </row>
    <row r="936" spans="1:14" ht="14.25" customHeight="1" x14ac:dyDescent="0.25">
      <c r="A936" s="9">
        <v>75089090</v>
      </c>
      <c r="B936" s="10" t="s">
        <v>1196</v>
      </c>
      <c r="C936" s="11">
        <v>45113</v>
      </c>
      <c r="D936" s="12" t="s">
        <v>1167</v>
      </c>
      <c r="E936" s="10" t="s">
        <v>878</v>
      </c>
      <c r="F936" s="10" t="s">
        <v>875</v>
      </c>
      <c r="G936" s="13">
        <v>0.22</v>
      </c>
      <c r="H936" s="10" t="s">
        <v>30</v>
      </c>
      <c r="I936" s="39">
        <v>225317.16999999998</v>
      </c>
      <c r="J936" s="20">
        <v>4.8577000000000004</v>
      </c>
      <c r="K936" s="23">
        <v>46383.51</v>
      </c>
      <c r="L936" s="10" t="s">
        <v>1195</v>
      </c>
      <c r="M936" s="36">
        <v>45527</v>
      </c>
      <c r="N936" s="94"/>
    </row>
    <row r="937" spans="1:14" ht="14.25" customHeight="1" x14ac:dyDescent="0.25">
      <c r="A937" s="9">
        <v>73079900</v>
      </c>
      <c r="B937" s="10" t="s">
        <v>1194</v>
      </c>
      <c r="C937" s="11">
        <v>45113</v>
      </c>
      <c r="D937" s="12" t="s">
        <v>1167</v>
      </c>
      <c r="E937" s="10" t="s">
        <v>878</v>
      </c>
      <c r="F937" s="10" t="s">
        <v>875</v>
      </c>
      <c r="G937" s="13">
        <v>52.5</v>
      </c>
      <c r="H937" s="10" t="s">
        <v>30</v>
      </c>
      <c r="I937" s="39">
        <v>6545.3</v>
      </c>
      <c r="J937" s="20">
        <v>4.8577000000000004</v>
      </c>
      <c r="K937" s="23">
        <v>1347.41</v>
      </c>
      <c r="L937" s="10">
        <v>9</v>
      </c>
      <c r="M937" s="36">
        <v>45527</v>
      </c>
      <c r="N937" s="94"/>
    </row>
    <row r="938" spans="1:14" ht="14.25" customHeight="1" x14ac:dyDescent="0.25">
      <c r="A938" s="9">
        <v>84818095</v>
      </c>
      <c r="B938" s="10" t="s">
        <v>1192</v>
      </c>
      <c r="C938" s="11">
        <v>45126</v>
      </c>
      <c r="D938" s="12" t="s">
        <v>1193</v>
      </c>
      <c r="E938" s="10" t="s">
        <v>605</v>
      </c>
      <c r="F938" s="10" t="s">
        <v>604</v>
      </c>
      <c r="G938" s="13">
        <v>9</v>
      </c>
      <c r="H938" s="10" t="s">
        <v>869</v>
      </c>
      <c r="I938" s="39">
        <v>24508.43</v>
      </c>
      <c r="J938" s="20">
        <v>4.8040000000000003</v>
      </c>
      <c r="K938" s="23">
        <v>5101.67</v>
      </c>
      <c r="L938" s="10" t="s">
        <v>26</v>
      </c>
      <c r="M938" s="36">
        <v>45303</v>
      </c>
      <c r="N938" s="94"/>
    </row>
    <row r="939" spans="1:14" ht="14.25" customHeight="1" x14ac:dyDescent="0.25">
      <c r="A939" s="9">
        <v>84818094</v>
      </c>
      <c r="B939" s="10" t="s">
        <v>1190</v>
      </c>
      <c r="C939" s="11">
        <v>45126</v>
      </c>
      <c r="D939" s="12" t="s">
        <v>1191</v>
      </c>
      <c r="E939" s="10" t="s">
        <v>605</v>
      </c>
      <c r="F939" s="10" t="s">
        <v>604</v>
      </c>
      <c r="G939" s="13">
        <v>1</v>
      </c>
      <c r="H939" s="10" t="s">
        <v>869</v>
      </c>
      <c r="I939" s="39">
        <v>3634.63</v>
      </c>
      <c r="J939" s="20">
        <v>4.8040000000000003</v>
      </c>
      <c r="K939" s="23">
        <v>756.58</v>
      </c>
      <c r="L939" s="10">
        <v>8</v>
      </c>
      <c r="M939" s="36">
        <v>45303</v>
      </c>
      <c r="N939" s="94"/>
    </row>
    <row r="940" spans="1:14" ht="14.25" customHeight="1" x14ac:dyDescent="0.25">
      <c r="A940" s="9">
        <v>84818093</v>
      </c>
      <c r="B940" s="10" t="s">
        <v>1188</v>
      </c>
      <c r="C940" s="11">
        <v>45126</v>
      </c>
      <c r="D940" s="12" t="s">
        <v>868</v>
      </c>
      <c r="E940" s="10" t="s">
        <v>605</v>
      </c>
      <c r="F940" s="10" t="s">
        <v>604</v>
      </c>
      <c r="G940" s="13">
        <v>2</v>
      </c>
      <c r="H940" s="10" t="s">
        <v>869</v>
      </c>
      <c r="I940" s="39">
        <v>2776.3900000000003</v>
      </c>
      <c r="J940" s="20">
        <v>4.8040000000000003</v>
      </c>
      <c r="K940" s="23">
        <v>577.92999999999995</v>
      </c>
      <c r="L940" s="10" t="s">
        <v>1189</v>
      </c>
      <c r="M940" s="36">
        <v>45303</v>
      </c>
      <c r="N940" s="94"/>
    </row>
    <row r="941" spans="1:14" ht="14.25" customHeight="1" x14ac:dyDescent="0.25">
      <c r="A941" s="9">
        <v>84813000</v>
      </c>
      <c r="B941" s="10" t="s">
        <v>1186</v>
      </c>
      <c r="C941" s="11">
        <v>45126</v>
      </c>
      <c r="D941" s="12" t="s">
        <v>871</v>
      </c>
      <c r="E941" s="10" t="s">
        <v>605</v>
      </c>
      <c r="F941" s="10" t="s">
        <v>604</v>
      </c>
      <c r="G941" s="13">
        <v>6</v>
      </c>
      <c r="H941" s="10" t="s">
        <v>869</v>
      </c>
      <c r="I941" s="39">
        <v>10796.28</v>
      </c>
      <c r="J941" s="20">
        <v>4.8040000000000003</v>
      </c>
      <c r="K941" s="23">
        <v>2247.35</v>
      </c>
      <c r="L941" s="10" t="s">
        <v>1187</v>
      </c>
      <c r="M941" s="36">
        <v>45303</v>
      </c>
      <c r="N941" s="94"/>
    </row>
    <row r="942" spans="1:14" ht="14.25" customHeight="1" x14ac:dyDescent="0.25">
      <c r="A942" s="9">
        <v>84818095</v>
      </c>
      <c r="B942" s="10" t="s">
        <v>1183</v>
      </c>
      <c r="C942" s="11">
        <v>45111</v>
      </c>
      <c r="D942" s="12" t="s">
        <v>1184</v>
      </c>
      <c r="E942" s="10" t="s">
        <v>605</v>
      </c>
      <c r="F942" s="10" t="s">
        <v>604</v>
      </c>
      <c r="G942" s="13">
        <v>436</v>
      </c>
      <c r="H942" s="10" t="s">
        <v>869</v>
      </c>
      <c r="I942" s="39">
        <v>825558.77</v>
      </c>
      <c r="J942" s="20">
        <v>4.7876000000000003</v>
      </c>
      <c r="K942" s="23">
        <v>172436.87</v>
      </c>
      <c r="L942" s="10" t="s">
        <v>1185</v>
      </c>
      <c r="M942" s="36">
        <v>45303</v>
      </c>
      <c r="N942" s="94"/>
    </row>
    <row r="943" spans="1:14" ht="14.25" customHeight="1" x14ac:dyDescent="0.25">
      <c r="A943" s="9">
        <v>84818094</v>
      </c>
      <c r="B943" s="10" t="s">
        <v>1180</v>
      </c>
      <c r="C943" s="11">
        <v>45111</v>
      </c>
      <c r="D943" s="12" t="s">
        <v>1181</v>
      </c>
      <c r="E943" s="10" t="s">
        <v>605</v>
      </c>
      <c r="F943" s="10" t="s">
        <v>604</v>
      </c>
      <c r="G943" s="13">
        <v>14</v>
      </c>
      <c r="H943" s="10" t="s">
        <v>869</v>
      </c>
      <c r="I943" s="39">
        <v>53704.82</v>
      </c>
      <c r="J943" s="20">
        <v>4.7876000000000003</v>
      </c>
      <c r="K943" s="23">
        <v>11217.48</v>
      </c>
      <c r="L943" s="10" t="s">
        <v>1182</v>
      </c>
      <c r="M943" s="36">
        <v>45303</v>
      </c>
      <c r="N943" s="94"/>
    </row>
    <row r="944" spans="1:14" ht="14.25" customHeight="1" x14ac:dyDescent="0.25">
      <c r="A944" s="9">
        <v>84818093</v>
      </c>
      <c r="B944" s="10" t="s">
        <v>1178</v>
      </c>
      <c r="C944" s="11">
        <v>45111</v>
      </c>
      <c r="D944" s="12" t="s">
        <v>1179</v>
      </c>
      <c r="E944" s="10" t="s">
        <v>605</v>
      </c>
      <c r="F944" s="10" t="s">
        <v>604</v>
      </c>
      <c r="G944" s="13">
        <v>7</v>
      </c>
      <c r="H944" s="10" t="s">
        <v>869</v>
      </c>
      <c r="I944" s="39">
        <v>5163.13</v>
      </c>
      <c r="J944" s="20">
        <v>4.7876000000000003</v>
      </c>
      <c r="K944" s="23">
        <v>1078.44</v>
      </c>
      <c r="L944" s="10">
        <v>1</v>
      </c>
      <c r="M944" s="36">
        <v>45303</v>
      </c>
      <c r="N944" s="94"/>
    </row>
    <row r="945" spans="1:14" ht="14.25" customHeight="1" x14ac:dyDescent="0.25">
      <c r="A945" s="9">
        <v>84813000</v>
      </c>
      <c r="B945" s="10" t="s">
        <v>1176</v>
      </c>
      <c r="C945" s="11">
        <v>45111</v>
      </c>
      <c r="D945" s="12" t="s">
        <v>871</v>
      </c>
      <c r="E945" s="10" t="s">
        <v>605</v>
      </c>
      <c r="F945" s="10" t="s">
        <v>604</v>
      </c>
      <c r="G945" s="13">
        <v>14</v>
      </c>
      <c r="H945" s="10" t="s">
        <v>869</v>
      </c>
      <c r="I945" s="39">
        <v>19956.830000000002</v>
      </c>
      <c r="J945" s="20">
        <v>4.7876000000000003</v>
      </c>
      <c r="K945" s="23">
        <v>4168.4399999999996</v>
      </c>
      <c r="L945" s="10" t="s">
        <v>1177</v>
      </c>
      <c r="M945" s="36">
        <v>45303</v>
      </c>
      <c r="N945" s="94"/>
    </row>
    <row r="946" spans="1:14" ht="14.25" customHeight="1" x14ac:dyDescent="0.25">
      <c r="A946" s="9">
        <v>35061090</v>
      </c>
      <c r="B946" s="10" t="s">
        <v>1172</v>
      </c>
      <c r="C946" s="11">
        <v>45154</v>
      </c>
      <c r="D946" s="12" t="s">
        <v>1173</v>
      </c>
      <c r="E946" s="10" t="s">
        <v>1175</v>
      </c>
      <c r="F946" s="10" t="s">
        <v>1174</v>
      </c>
      <c r="G946" s="13">
        <v>374.58600000000001</v>
      </c>
      <c r="H946" s="10" t="s">
        <v>30</v>
      </c>
      <c r="I946" s="39">
        <v>15293.5</v>
      </c>
      <c r="J946" s="20">
        <v>4.9812000000000003</v>
      </c>
      <c r="K946" s="23">
        <v>3070.24</v>
      </c>
      <c r="L946" s="10" t="s">
        <v>24</v>
      </c>
      <c r="M946" s="36">
        <v>45303</v>
      </c>
      <c r="N946" s="94"/>
    </row>
    <row r="947" spans="1:14" ht="14.25" customHeight="1" x14ac:dyDescent="0.25">
      <c r="A947" s="9">
        <v>84818095</v>
      </c>
      <c r="B947" s="10" t="s">
        <v>1170</v>
      </c>
      <c r="C947" s="11">
        <v>45126</v>
      </c>
      <c r="D947" s="12" t="s">
        <v>1171</v>
      </c>
      <c r="E947" s="10" t="s">
        <v>605</v>
      </c>
      <c r="F947" s="10" t="s">
        <v>604</v>
      </c>
      <c r="G947" s="13">
        <v>151</v>
      </c>
      <c r="H947" s="10" t="s">
        <v>869</v>
      </c>
      <c r="I947" s="39">
        <v>539062.51</v>
      </c>
      <c r="J947" s="20">
        <v>4.8040000000000003</v>
      </c>
      <c r="K947" s="23">
        <v>112211.18</v>
      </c>
      <c r="L947" s="10" t="s">
        <v>31</v>
      </c>
      <c r="M947" s="36">
        <v>45303</v>
      </c>
      <c r="N947" s="94"/>
    </row>
    <row r="948" spans="1:14" ht="14.25" customHeight="1" x14ac:dyDescent="0.25">
      <c r="A948" s="9">
        <v>84842000</v>
      </c>
      <c r="B948" s="10" t="s">
        <v>1168</v>
      </c>
      <c r="C948" s="11">
        <v>45113</v>
      </c>
      <c r="D948" s="12" t="s">
        <v>889</v>
      </c>
      <c r="E948" s="10" t="s">
        <v>878</v>
      </c>
      <c r="F948" s="10" t="s">
        <v>875</v>
      </c>
      <c r="G948" s="13">
        <v>461.65</v>
      </c>
      <c r="H948" s="10" t="s">
        <v>30</v>
      </c>
      <c r="I948" s="39">
        <v>193209.58</v>
      </c>
      <c r="J948" s="20">
        <v>4.8577000000000004</v>
      </c>
      <c r="K948" s="23">
        <v>39773.879999999997</v>
      </c>
      <c r="L948" s="10" t="s">
        <v>1169</v>
      </c>
      <c r="M948" s="36">
        <v>45303</v>
      </c>
      <c r="N948" s="94"/>
    </row>
    <row r="949" spans="1:14" ht="14.25" customHeight="1" x14ac:dyDescent="0.25">
      <c r="A949" s="9">
        <v>73079900</v>
      </c>
      <c r="B949" s="10" t="s">
        <v>1166</v>
      </c>
      <c r="C949" s="11">
        <v>45113</v>
      </c>
      <c r="D949" s="12" t="s">
        <v>1167</v>
      </c>
      <c r="E949" s="10" t="s">
        <v>878</v>
      </c>
      <c r="F949" s="10" t="s">
        <v>875</v>
      </c>
      <c r="G949" s="13">
        <v>1.4</v>
      </c>
      <c r="H949" s="10" t="s">
        <v>30</v>
      </c>
      <c r="I949" s="39">
        <v>202</v>
      </c>
      <c r="J949" s="20">
        <v>4.8577000000000004</v>
      </c>
      <c r="K949" s="23">
        <v>41.58</v>
      </c>
      <c r="L949" s="10">
        <v>1</v>
      </c>
      <c r="M949" s="36">
        <v>45303</v>
      </c>
      <c r="N949" s="94"/>
    </row>
    <row r="950" spans="1:14" ht="22.5" x14ac:dyDescent="0.25">
      <c r="A950" s="9">
        <v>73181500</v>
      </c>
      <c r="B950" s="10" t="s">
        <v>1164</v>
      </c>
      <c r="C950" s="11">
        <v>45167</v>
      </c>
      <c r="D950" s="12" t="s">
        <v>1165</v>
      </c>
      <c r="E950" s="10" t="s">
        <v>842</v>
      </c>
      <c r="F950" s="10" t="s">
        <v>841</v>
      </c>
      <c r="G950" s="13">
        <v>2.12636</v>
      </c>
      <c r="H950" s="10" t="s">
        <v>30</v>
      </c>
      <c r="I950" s="39">
        <v>11417.93</v>
      </c>
      <c r="J950" s="20">
        <v>4.8937999999999997</v>
      </c>
      <c r="K950" s="23">
        <v>2333.14</v>
      </c>
      <c r="L950" s="10">
        <v>3</v>
      </c>
      <c r="M950" s="36">
        <v>45576</v>
      </c>
      <c r="N950" s="94"/>
    </row>
    <row r="951" spans="1:14" ht="22.5" x14ac:dyDescent="0.25">
      <c r="A951" s="9">
        <v>73089010</v>
      </c>
      <c r="B951" s="10" t="s">
        <v>1162</v>
      </c>
      <c r="C951" s="11">
        <v>45167</v>
      </c>
      <c r="D951" s="12" t="s">
        <v>1163</v>
      </c>
      <c r="E951" s="10" t="s">
        <v>842</v>
      </c>
      <c r="F951" s="10" t="s">
        <v>841</v>
      </c>
      <c r="G951" s="13">
        <v>3569.24</v>
      </c>
      <c r="H951" s="10" t="s">
        <v>30</v>
      </c>
      <c r="I951" s="39">
        <v>1222157.95</v>
      </c>
      <c r="J951" s="20">
        <v>4.8937999999999997</v>
      </c>
      <c r="K951" s="23">
        <v>249735.98</v>
      </c>
      <c r="L951" s="10" t="s">
        <v>831</v>
      </c>
      <c r="M951" s="36">
        <v>45576</v>
      </c>
      <c r="N951" s="94"/>
    </row>
    <row r="952" spans="1:14" ht="14.25" customHeight="1" x14ac:dyDescent="0.25">
      <c r="A952" s="9">
        <v>73089010</v>
      </c>
      <c r="B952" s="10" t="s">
        <v>1159</v>
      </c>
      <c r="C952" s="11">
        <v>45167</v>
      </c>
      <c r="D952" s="12" t="s">
        <v>1160</v>
      </c>
      <c r="E952" s="10" t="s">
        <v>842</v>
      </c>
      <c r="F952" s="10" t="s">
        <v>841</v>
      </c>
      <c r="G952" s="13">
        <v>16629.53</v>
      </c>
      <c r="H952" s="10" t="s">
        <v>30</v>
      </c>
      <c r="I952" s="39">
        <v>1091762.27</v>
      </c>
      <c r="J952" s="20">
        <v>4.8937999999999997</v>
      </c>
      <c r="K952" s="23">
        <v>223090.9</v>
      </c>
      <c r="L952" s="10" t="s">
        <v>1161</v>
      </c>
      <c r="M952" s="36">
        <v>45303</v>
      </c>
      <c r="N952" s="94"/>
    </row>
    <row r="953" spans="1:14" ht="14.25" customHeight="1" x14ac:dyDescent="0.25">
      <c r="A953" s="9">
        <v>73089010</v>
      </c>
      <c r="B953" s="10" t="s">
        <v>1158</v>
      </c>
      <c r="C953" s="11">
        <v>45167</v>
      </c>
      <c r="D953" s="12" t="s">
        <v>851</v>
      </c>
      <c r="E953" s="10" t="s">
        <v>842</v>
      </c>
      <c r="F953" s="10" t="s">
        <v>841</v>
      </c>
      <c r="G953" s="13">
        <v>5897.86</v>
      </c>
      <c r="H953" s="10" t="s">
        <v>30</v>
      </c>
      <c r="I953" s="39">
        <v>336689.28</v>
      </c>
      <c r="J953" s="20">
        <v>4.8937999999999997</v>
      </c>
      <c r="K953" s="23">
        <v>68799.149999999994</v>
      </c>
      <c r="L953" s="10">
        <v>1</v>
      </c>
      <c r="M953" s="36">
        <v>45303</v>
      </c>
      <c r="N953" s="94"/>
    </row>
    <row r="954" spans="1:14" ht="14.25" customHeight="1" x14ac:dyDescent="0.25">
      <c r="A954" s="9">
        <v>73089010</v>
      </c>
      <c r="B954" s="10" t="s">
        <v>1157</v>
      </c>
      <c r="C954" s="11">
        <v>45167</v>
      </c>
      <c r="D954" s="12" t="s">
        <v>1134</v>
      </c>
      <c r="E954" s="10" t="s">
        <v>842</v>
      </c>
      <c r="F954" s="10" t="s">
        <v>841</v>
      </c>
      <c r="G954" s="13">
        <v>16694.89</v>
      </c>
      <c r="H954" s="10" t="s">
        <v>30</v>
      </c>
      <c r="I954" s="39">
        <v>1115310.3600000001</v>
      </c>
      <c r="J954" s="20">
        <v>4.8937999999999997</v>
      </c>
      <c r="K954" s="23">
        <v>227902.73</v>
      </c>
      <c r="L954" s="10" t="s">
        <v>26</v>
      </c>
      <c r="M954" s="36">
        <v>45303</v>
      </c>
      <c r="N954" s="94"/>
    </row>
    <row r="955" spans="1:14" ht="14.25" customHeight="1" x14ac:dyDescent="0.25">
      <c r="A955" s="9">
        <v>73089010</v>
      </c>
      <c r="B955" s="10" t="s">
        <v>1155</v>
      </c>
      <c r="C955" s="11">
        <v>45134</v>
      </c>
      <c r="D955" s="12" t="s">
        <v>1156</v>
      </c>
      <c r="E955" s="10" t="s">
        <v>842</v>
      </c>
      <c r="F955" s="10" t="s">
        <v>841</v>
      </c>
      <c r="G955" s="13">
        <v>645</v>
      </c>
      <c r="H955" s="10" t="s">
        <v>30</v>
      </c>
      <c r="I955" s="39">
        <v>34668.019999999997</v>
      </c>
      <c r="J955" s="20">
        <v>4.7367999999999997</v>
      </c>
      <c r="K955" s="23">
        <v>7318.87</v>
      </c>
      <c r="L955" s="10" t="s">
        <v>168</v>
      </c>
      <c r="M955" s="36">
        <v>45303</v>
      </c>
      <c r="N955" s="94"/>
    </row>
    <row r="956" spans="1:14" ht="14.25" customHeight="1" x14ac:dyDescent="0.25">
      <c r="A956" s="9">
        <v>73089010</v>
      </c>
      <c r="B956" s="10" t="s">
        <v>1153</v>
      </c>
      <c r="C956" s="11">
        <v>45134</v>
      </c>
      <c r="D956" s="12" t="s">
        <v>1154</v>
      </c>
      <c r="E956" s="10" t="s">
        <v>842</v>
      </c>
      <c r="F956" s="10" t="s">
        <v>841</v>
      </c>
      <c r="G956" s="13">
        <v>6509.16</v>
      </c>
      <c r="H956" s="10" t="s">
        <v>30</v>
      </c>
      <c r="I956" s="39">
        <v>448509.54</v>
      </c>
      <c r="J956" s="20">
        <v>4.7367999999999997</v>
      </c>
      <c r="K956" s="23">
        <v>94686.19</v>
      </c>
      <c r="L956" s="10" t="s">
        <v>301</v>
      </c>
      <c r="M956" s="36">
        <v>45303</v>
      </c>
      <c r="N956" s="94"/>
    </row>
    <row r="957" spans="1:14" ht="14.25" customHeight="1" x14ac:dyDescent="0.25">
      <c r="A957" s="9">
        <v>73089010</v>
      </c>
      <c r="B957" s="10" t="s">
        <v>1151</v>
      </c>
      <c r="C957" s="11">
        <v>45134</v>
      </c>
      <c r="D957" s="12" t="s">
        <v>1152</v>
      </c>
      <c r="E957" s="10" t="s">
        <v>842</v>
      </c>
      <c r="F957" s="10" t="s">
        <v>841</v>
      </c>
      <c r="G957" s="13">
        <v>10466.719999999999</v>
      </c>
      <c r="H957" s="10" t="s">
        <v>30</v>
      </c>
      <c r="I957" s="39">
        <v>532004.44999999995</v>
      </c>
      <c r="J957" s="20">
        <v>4.7367999999999997</v>
      </c>
      <c r="K957" s="23">
        <v>112313.05</v>
      </c>
      <c r="L957" s="10">
        <v>1</v>
      </c>
      <c r="M957" s="36">
        <v>45303</v>
      </c>
      <c r="N957" s="94"/>
    </row>
    <row r="958" spans="1:14" ht="14.25" customHeight="1" x14ac:dyDescent="0.25">
      <c r="A958" s="9">
        <v>73089010</v>
      </c>
      <c r="B958" s="10" t="s">
        <v>1149</v>
      </c>
      <c r="C958" s="11">
        <v>45134</v>
      </c>
      <c r="D958" s="12" t="s">
        <v>1150</v>
      </c>
      <c r="E958" s="10" t="s">
        <v>842</v>
      </c>
      <c r="F958" s="10" t="s">
        <v>841</v>
      </c>
      <c r="G958" s="13">
        <v>14623.58</v>
      </c>
      <c r="H958" s="10" t="s">
        <v>30</v>
      </c>
      <c r="I958" s="39">
        <v>1110404.83</v>
      </c>
      <c r="J958" s="20">
        <v>4.7367999999999997</v>
      </c>
      <c r="K958" s="23">
        <v>234420.88</v>
      </c>
      <c r="L958" s="10" t="s">
        <v>83</v>
      </c>
      <c r="M958" s="36">
        <v>45303</v>
      </c>
      <c r="N958" s="94"/>
    </row>
    <row r="959" spans="1:14" ht="14.25" customHeight="1" x14ac:dyDescent="0.25">
      <c r="A959" s="9">
        <v>73089010</v>
      </c>
      <c r="B959" s="10" t="s">
        <v>1147</v>
      </c>
      <c r="C959" s="11">
        <v>45134</v>
      </c>
      <c r="D959" s="12" t="s">
        <v>1148</v>
      </c>
      <c r="E959" s="10" t="s">
        <v>842</v>
      </c>
      <c r="F959" s="10" t="s">
        <v>841</v>
      </c>
      <c r="G959" s="13">
        <v>1104.27</v>
      </c>
      <c r="H959" s="10" t="s">
        <v>30</v>
      </c>
      <c r="I959" s="39">
        <v>77305.25</v>
      </c>
      <c r="J959" s="20">
        <v>4.7367999999999997</v>
      </c>
      <c r="K959" s="23">
        <v>16320.14</v>
      </c>
      <c r="L959" s="10" t="s">
        <v>34</v>
      </c>
      <c r="M959" s="36">
        <v>45303</v>
      </c>
      <c r="N959" s="94"/>
    </row>
    <row r="960" spans="1:14" ht="14.25" customHeight="1" x14ac:dyDescent="0.25">
      <c r="A960" s="9">
        <v>73089010</v>
      </c>
      <c r="B960" s="10" t="s">
        <v>1146</v>
      </c>
      <c r="C960" s="11">
        <v>45106</v>
      </c>
      <c r="D960" s="12" t="s">
        <v>840</v>
      </c>
      <c r="E960" s="10" t="s">
        <v>842</v>
      </c>
      <c r="F960" s="10" t="s">
        <v>841</v>
      </c>
      <c r="G960" s="13">
        <v>8035.43</v>
      </c>
      <c r="H960" s="10" t="s">
        <v>30</v>
      </c>
      <c r="I960" s="39">
        <v>476631.7</v>
      </c>
      <c r="J960" s="20">
        <v>4.8563000000000001</v>
      </c>
      <c r="K960" s="23">
        <v>98147.09</v>
      </c>
      <c r="L960" s="10" t="s">
        <v>24</v>
      </c>
      <c r="M960" s="36">
        <v>45303</v>
      </c>
      <c r="N960" s="94"/>
    </row>
    <row r="961" spans="1:14" ht="14.25" customHeight="1" x14ac:dyDescent="0.25">
      <c r="A961" s="9">
        <v>73089010</v>
      </c>
      <c r="B961" s="10" t="s">
        <v>1144</v>
      </c>
      <c r="C961" s="11">
        <v>45106</v>
      </c>
      <c r="D961" s="12" t="s">
        <v>1145</v>
      </c>
      <c r="E961" s="10" t="s">
        <v>842</v>
      </c>
      <c r="F961" s="10" t="s">
        <v>841</v>
      </c>
      <c r="G961" s="13">
        <v>1396.69</v>
      </c>
      <c r="H961" s="10" t="s">
        <v>30</v>
      </c>
      <c r="I961" s="39">
        <v>88255</v>
      </c>
      <c r="J961" s="20">
        <v>4.8563000000000001</v>
      </c>
      <c r="K961" s="23">
        <v>18173.3</v>
      </c>
      <c r="L961" s="10" t="s">
        <v>31</v>
      </c>
      <c r="M961" s="36">
        <v>45303</v>
      </c>
      <c r="N961" s="94"/>
    </row>
    <row r="962" spans="1:14" ht="14.25" customHeight="1" x14ac:dyDescent="0.25">
      <c r="A962" s="9">
        <v>73089010</v>
      </c>
      <c r="B962" s="10" t="s">
        <v>1142</v>
      </c>
      <c r="C962" s="11">
        <v>45106</v>
      </c>
      <c r="D962" s="12" t="s">
        <v>1143</v>
      </c>
      <c r="E962" s="10" t="s">
        <v>842</v>
      </c>
      <c r="F962" s="10" t="s">
        <v>841</v>
      </c>
      <c r="G962" s="13">
        <v>3135.84</v>
      </c>
      <c r="H962" s="10" t="s">
        <v>30</v>
      </c>
      <c r="I962" s="39">
        <v>52271.75</v>
      </c>
      <c r="J962" s="20">
        <v>4.8563000000000001</v>
      </c>
      <c r="K962" s="23">
        <v>10763.7</v>
      </c>
      <c r="L962" s="10" t="s">
        <v>36</v>
      </c>
      <c r="M962" s="36">
        <v>45303</v>
      </c>
      <c r="N962" s="94"/>
    </row>
    <row r="963" spans="1:14" ht="14.25" customHeight="1" x14ac:dyDescent="0.25">
      <c r="A963" s="9">
        <v>73089010</v>
      </c>
      <c r="B963" s="10" t="s">
        <v>1140</v>
      </c>
      <c r="C963" s="11">
        <v>45106</v>
      </c>
      <c r="D963" s="12" t="s">
        <v>1141</v>
      </c>
      <c r="E963" s="10" t="s">
        <v>842</v>
      </c>
      <c r="F963" s="10" t="s">
        <v>841</v>
      </c>
      <c r="G963" s="13">
        <v>2113.19</v>
      </c>
      <c r="H963" s="10" t="s">
        <v>30</v>
      </c>
      <c r="I963" s="39">
        <v>147472.82</v>
      </c>
      <c r="J963" s="20">
        <v>4.8563000000000001</v>
      </c>
      <c r="K963" s="23">
        <v>30367.32</v>
      </c>
      <c r="L963" s="10" t="s">
        <v>132</v>
      </c>
      <c r="M963" s="36">
        <v>45303</v>
      </c>
      <c r="N963" s="94"/>
    </row>
    <row r="964" spans="1:14" ht="14.25" customHeight="1" x14ac:dyDescent="0.25">
      <c r="A964" s="9">
        <v>73089010</v>
      </c>
      <c r="B964" s="10" t="s">
        <v>1139</v>
      </c>
      <c r="C964" s="11">
        <v>45106</v>
      </c>
      <c r="D964" s="12" t="s">
        <v>851</v>
      </c>
      <c r="E964" s="10" t="s">
        <v>842</v>
      </c>
      <c r="F964" s="10" t="s">
        <v>841</v>
      </c>
      <c r="G964" s="13">
        <v>7862.27</v>
      </c>
      <c r="H964" s="10" t="s">
        <v>30</v>
      </c>
      <c r="I964" s="39">
        <v>449933.97</v>
      </c>
      <c r="J964" s="20">
        <v>4.8563000000000001</v>
      </c>
      <c r="K964" s="23">
        <v>92649.54</v>
      </c>
      <c r="L964" s="10" t="s">
        <v>24</v>
      </c>
      <c r="M964" s="36">
        <v>45303</v>
      </c>
      <c r="N964" s="94"/>
    </row>
    <row r="965" spans="1:14" ht="14.25" customHeight="1" x14ac:dyDescent="0.25">
      <c r="A965" s="9">
        <v>73089010</v>
      </c>
      <c r="B965" s="10" t="s">
        <v>1138</v>
      </c>
      <c r="C965" s="11">
        <v>45106</v>
      </c>
      <c r="D965" s="12" t="s">
        <v>851</v>
      </c>
      <c r="E965" s="10" t="s">
        <v>842</v>
      </c>
      <c r="F965" s="10" t="s">
        <v>841</v>
      </c>
      <c r="G965" s="13">
        <v>5243.2</v>
      </c>
      <c r="H965" s="10" t="s">
        <v>30</v>
      </c>
      <c r="I965" s="39">
        <v>301267.74</v>
      </c>
      <c r="J965" s="20">
        <v>4.8563000000000001</v>
      </c>
      <c r="K965" s="23">
        <v>62036.480000000003</v>
      </c>
      <c r="L965" s="10">
        <v>1</v>
      </c>
      <c r="M965" s="36">
        <v>45303</v>
      </c>
      <c r="N965" s="94"/>
    </row>
    <row r="966" spans="1:14" ht="14.25" customHeight="1" x14ac:dyDescent="0.25">
      <c r="A966" s="9">
        <v>73089010</v>
      </c>
      <c r="B966" s="10" t="s">
        <v>1137</v>
      </c>
      <c r="C966" s="11">
        <v>45106</v>
      </c>
      <c r="D966" s="12" t="s">
        <v>1134</v>
      </c>
      <c r="E966" s="10" t="s">
        <v>842</v>
      </c>
      <c r="F966" s="10" t="s">
        <v>841</v>
      </c>
      <c r="G966" s="13">
        <v>6926.06</v>
      </c>
      <c r="H966" s="10" t="s">
        <v>30</v>
      </c>
      <c r="I966" s="39">
        <v>357334.17</v>
      </c>
      <c r="J966" s="20">
        <v>4.8563000000000001</v>
      </c>
      <c r="K966" s="23">
        <v>73581.570000000007</v>
      </c>
      <c r="L966" s="10" t="s">
        <v>24</v>
      </c>
      <c r="M966" s="36">
        <v>45303</v>
      </c>
      <c r="N966" s="94"/>
    </row>
    <row r="967" spans="1:14" ht="14.25" customHeight="1" x14ac:dyDescent="0.25">
      <c r="A967" s="9">
        <v>73089010</v>
      </c>
      <c r="B967" s="10" t="s">
        <v>1135</v>
      </c>
      <c r="C967" s="11">
        <v>45106</v>
      </c>
      <c r="D967" s="12" t="s">
        <v>1136</v>
      </c>
      <c r="E967" s="10" t="s">
        <v>842</v>
      </c>
      <c r="F967" s="10" t="s">
        <v>841</v>
      </c>
      <c r="G967" s="13">
        <v>3020.36</v>
      </c>
      <c r="H967" s="10" t="s">
        <v>30</v>
      </c>
      <c r="I967" s="39">
        <v>161796.56</v>
      </c>
      <c r="J967" s="20">
        <v>4.8563000000000001</v>
      </c>
      <c r="K967" s="23">
        <v>33316.839999999997</v>
      </c>
      <c r="L967" s="10">
        <v>1</v>
      </c>
      <c r="M967" s="36">
        <v>45303</v>
      </c>
      <c r="N967" s="94"/>
    </row>
    <row r="968" spans="1:14" ht="14.25" customHeight="1" x14ac:dyDescent="0.25">
      <c r="A968" s="9">
        <v>73089010</v>
      </c>
      <c r="B968" s="10" t="s">
        <v>1133</v>
      </c>
      <c r="C968" s="11">
        <v>45106</v>
      </c>
      <c r="D968" s="12" t="s">
        <v>1134</v>
      </c>
      <c r="E968" s="10" t="s">
        <v>842</v>
      </c>
      <c r="F968" s="10" t="s">
        <v>841</v>
      </c>
      <c r="G968" s="13">
        <v>7496.15</v>
      </c>
      <c r="H968" s="10" t="s">
        <v>30</v>
      </c>
      <c r="I968" s="39">
        <v>410259.64</v>
      </c>
      <c r="J968" s="20">
        <v>4.8563000000000001</v>
      </c>
      <c r="K968" s="23">
        <v>84479.88</v>
      </c>
      <c r="L968" s="10" t="s">
        <v>25</v>
      </c>
      <c r="M968" s="36">
        <v>45303</v>
      </c>
      <c r="N968" s="94"/>
    </row>
    <row r="969" spans="1:14" ht="14.25" customHeight="1" x14ac:dyDescent="0.25">
      <c r="A969" s="9">
        <v>83111000</v>
      </c>
      <c r="B969" s="10" t="s">
        <v>1132</v>
      </c>
      <c r="C969" s="11">
        <v>45203</v>
      </c>
      <c r="D969" s="12" t="s">
        <v>508</v>
      </c>
      <c r="E969" s="10" t="s">
        <v>38</v>
      </c>
      <c r="F969" s="10" t="s">
        <v>40</v>
      </c>
      <c r="G969" s="13">
        <v>45</v>
      </c>
      <c r="H969" s="10" t="s">
        <v>30</v>
      </c>
      <c r="I969" s="39">
        <v>909.45</v>
      </c>
      <c r="J969" s="20">
        <v>5.1100000000000003</v>
      </c>
      <c r="K969" s="23">
        <v>177.97</v>
      </c>
      <c r="L969" s="10">
        <v>1</v>
      </c>
      <c r="M969" s="36">
        <v>45303</v>
      </c>
      <c r="N969" s="94"/>
    </row>
    <row r="970" spans="1:14" ht="14.25" customHeight="1" x14ac:dyDescent="0.25">
      <c r="A970" s="9">
        <v>72282000</v>
      </c>
      <c r="B970" s="10" t="s">
        <v>1130</v>
      </c>
      <c r="C970" s="11">
        <v>45201</v>
      </c>
      <c r="D970" s="12" t="s">
        <v>1131</v>
      </c>
      <c r="E970" s="10" t="s">
        <v>38</v>
      </c>
      <c r="F970" s="10" t="s">
        <v>40</v>
      </c>
      <c r="G970" s="13">
        <v>500</v>
      </c>
      <c r="H970" s="10" t="s">
        <v>30</v>
      </c>
      <c r="I970" s="39">
        <v>9445</v>
      </c>
      <c r="J970" s="20">
        <v>5.0076000000000001</v>
      </c>
      <c r="K970" s="23">
        <v>1886.13</v>
      </c>
      <c r="L970" s="10">
        <v>1</v>
      </c>
      <c r="M970" s="36">
        <v>45303</v>
      </c>
      <c r="N970" s="94"/>
    </row>
    <row r="971" spans="1:14" ht="14.25" customHeight="1" x14ac:dyDescent="0.25">
      <c r="A971" s="9">
        <v>39269090</v>
      </c>
      <c r="B971" s="10" t="s">
        <v>1128</v>
      </c>
      <c r="C971" s="11">
        <v>45126</v>
      </c>
      <c r="D971" s="12" t="s">
        <v>1129</v>
      </c>
      <c r="E971" s="10" t="s">
        <v>836</v>
      </c>
      <c r="F971" s="10" t="s">
        <v>835</v>
      </c>
      <c r="G971" s="13">
        <v>0.751</v>
      </c>
      <c r="H971" s="10" t="s">
        <v>30</v>
      </c>
      <c r="I971" s="39">
        <v>364.56</v>
      </c>
      <c r="J971" s="20">
        <v>4.8040000000000003</v>
      </c>
      <c r="K971" s="23">
        <v>75.89</v>
      </c>
      <c r="L971" s="10" t="s">
        <v>24</v>
      </c>
      <c r="M971" s="36">
        <v>45303</v>
      </c>
      <c r="N971" s="94"/>
    </row>
    <row r="972" spans="1:14" ht="14.25" customHeight="1" x14ac:dyDescent="0.25">
      <c r="A972" s="9">
        <v>83111000</v>
      </c>
      <c r="B972" s="10" t="s">
        <v>1127</v>
      </c>
      <c r="C972" s="11">
        <v>45168</v>
      </c>
      <c r="D972" s="12" t="s">
        <v>508</v>
      </c>
      <c r="E972" s="10" t="s">
        <v>38</v>
      </c>
      <c r="F972" s="10" t="s">
        <v>40</v>
      </c>
      <c r="G972" s="13">
        <v>45</v>
      </c>
      <c r="H972" s="10" t="s">
        <v>30</v>
      </c>
      <c r="I972" s="39">
        <v>909.45</v>
      </c>
      <c r="J972" s="20">
        <v>4.8705999999999996</v>
      </c>
      <c r="K972" s="23">
        <v>186.72</v>
      </c>
      <c r="L972" s="10">
        <v>1</v>
      </c>
      <c r="M972" s="36">
        <v>45303</v>
      </c>
      <c r="N972" s="94"/>
    </row>
    <row r="973" spans="1:14" ht="14.25" customHeight="1" x14ac:dyDescent="0.25">
      <c r="A973" s="9">
        <v>83111000</v>
      </c>
      <c r="B973" s="10" t="s">
        <v>1126</v>
      </c>
      <c r="C973" s="11">
        <v>45168</v>
      </c>
      <c r="D973" s="12" t="s">
        <v>508</v>
      </c>
      <c r="E973" s="10" t="s">
        <v>38</v>
      </c>
      <c r="F973" s="10" t="s">
        <v>40</v>
      </c>
      <c r="G973" s="13">
        <v>420</v>
      </c>
      <c r="H973" s="10" t="s">
        <v>30</v>
      </c>
      <c r="I973" s="39">
        <v>8488.2000000000007</v>
      </c>
      <c r="J973" s="20">
        <v>4.8705999999999996</v>
      </c>
      <c r="K973" s="23">
        <v>1742.74</v>
      </c>
      <c r="L973" s="10">
        <v>1</v>
      </c>
      <c r="M973" s="36">
        <v>45303</v>
      </c>
      <c r="N973" s="94"/>
    </row>
    <row r="974" spans="1:14" ht="14.25" customHeight="1" x14ac:dyDescent="0.25">
      <c r="A974" s="9">
        <v>38109000</v>
      </c>
      <c r="B974" s="10" t="s">
        <v>1124</v>
      </c>
      <c r="C974" s="11">
        <v>45168</v>
      </c>
      <c r="D974" s="12" t="s">
        <v>1125</v>
      </c>
      <c r="E974" s="10" t="s">
        <v>38</v>
      </c>
      <c r="F974" s="10" t="s">
        <v>40</v>
      </c>
      <c r="G974" s="13">
        <v>1000</v>
      </c>
      <c r="H974" s="10" t="s">
        <v>30</v>
      </c>
      <c r="I974" s="39">
        <v>26700</v>
      </c>
      <c r="J974" s="39">
        <v>4.8705999999999996</v>
      </c>
      <c r="K974" s="23">
        <v>5481.87</v>
      </c>
      <c r="L974" s="10">
        <v>1</v>
      </c>
      <c r="M974" s="36">
        <v>45303</v>
      </c>
      <c r="N974" s="94"/>
    </row>
    <row r="975" spans="1:14" ht="14.25" customHeight="1" x14ac:dyDescent="0.25">
      <c r="A975" s="9">
        <v>74081900</v>
      </c>
      <c r="B975" s="10" t="s">
        <v>1122</v>
      </c>
      <c r="C975" s="11">
        <v>45161</v>
      </c>
      <c r="D975" s="12" t="s">
        <v>1123</v>
      </c>
      <c r="E975" s="10" t="s">
        <v>38</v>
      </c>
      <c r="F975" s="10" t="s">
        <v>40</v>
      </c>
      <c r="G975" s="13">
        <v>50</v>
      </c>
      <c r="H975" s="10" t="s">
        <v>30</v>
      </c>
      <c r="I975" s="39">
        <v>16200</v>
      </c>
      <c r="J975" s="20">
        <v>4.9431000000000003</v>
      </c>
      <c r="K975" s="23">
        <v>3277.3</v>
      </c>
      <c r="L975" s="10">
        <v>3</v>
      </c>
      <c r="M975" s="36">
        <v>45303</v>
      </c>
      <c r="N975" s="94"/>
    </row>
    <row r="976" spans="1:14" ht="14.25" customHeight="1" x14ac:dyDescent="0.25">
      <c r="A976" s="9">
        <v>72222000</v>
      </c>
      <c r="B976" s="10" t="s">
        <v>1120</v>
      </c>
      <c r="C976" s="11">
        <v>45161</v>
      </c>
      <c r="D976" s="12" t="s">
        <v>1121</v>
      </c>
      <c r="E976" s="10" t="s">
        <v>38</v>
      </c>
      <c r="F976" s="10" t="s">
        <v>40</v>
      </c>
      <c r="G976" s="13">
        <v>20</v>
      </c>
      <c r="H976" s="10" t="s">
        <v>30</v>
      </c>
      <c r="I976" s="39">
        <v>2310.1999999999998</v>
      </c>
      <c r="J976" s="20">
        <v>4.9431000000000003</v>
      </c>
      <c r="K976" s="23">
        <v>467.36</v>
      </c>
      <c r="L976" s="10">
        <v>2</v>
      </c>
      <c r="M976" s="36">
        <v>45303</v>
      </c>
      <c r="N976" s="94"/>
    </row>
    <row r="977" spans="1:14" ht="14.25" customHeight="1" x14ac:dyDescent="0.25">
      <c r="A977" s="9">
        <v>75051210</v>
      </c>
      <c r="B977" s="10" t="s">
        <v>1119</v>
      </c>
      <c r="C977" s="11">
        <v>45161</v>
      </c>
      <c r="D977" s="12" t="s">
        <v>530</v>
      </c>
      <c r="E977" s="10" t="s">
        <v>38</v>
      </c>
      <c r="F977" s="10" t="s">
        <v>40</v>
      </c>
      <c r="G977" s="13">
        <v>240</v>
      </c>
      <c r="H977" s="10" t="s">
        <v>30</v>
      </c>
      <c r="I977" s="39">
        <v>75456</v>
      </c>
      <c r="J977" s="20">
        <v>4.9431000000000003</v>
      </c>
      <c r="K977" s="23">
        <v>15264.91</v>
      </c>
      <c r="L977" s="10">
        <v>1</v>
      </c>
      <c r="M977" s="36">
        <v>45303</v>
      </c>
      <c r="N977" s="94"/>
    </row>
    <row r="978" spans="1:14" ht="14.25" customHeight="1" x14ac:dyDescent="0.25">
      <c r="A978" s="9">
        <v>83111000</v>
      </c>
      <c r="B978" s="10" t="s">
        <v>1117</v>
      </c>
      <c r="C978" s="11">
        <v>45160</v>
      </c>
      <c r="D978" s="12" t="s">
        <v>1118</v>
      </c>
      <c r="E978" s="10" t="s">
        <v>38</v>
      </c>
      <c r="F978" s="10" t="s">
        <v>40</v>
      </c>
      <c r="G978" s="13">
        <v>90</v>
      </c>
      <c r="H978" s="10" t="s">
        <v>30</v>
      </c>
      <c r="I978" s="39">
        <v>2104.1999999999998</v>
      </c>
      <c r="J978" s="20">
        <v>4.9847000000000001</v>
      </c>
      <c r="K978" s="23">
        <v>422.13</v>
      </c>
      <c r="L978" s="10">
        <v>1</v>
      </c>
      <c r="M978" s="36">
        <v>45303</v>
      </c>
      <c r="N978" s="94"/>
    </row>
    <row r="979" spans="1:14" ht="14.25" customHeight="1" x14ac:dyDescent="0.25">
      <c r="A979" s="9">
        <v>75052290</v>
      </c>
      <c r="B979" s="10" t="s">
        <v>1115</v>
      </c>
      <c r="C979" s="11">
        <v>45104</v>
      </c>
      <c r="D979" s="12" t="s">
        <v>1116</v>
      </c>
      <c r="E979" s="10" t="s">
        <v>38</v>
      </c>
      <c r="F979" s="10" t="s">
        <v>40</v>
      </c>
      <c r="G979" s="13">
        <v>135</v>
      </c>
      <c r="H979" s="10" t="s">
        <v>30</v>
      </c>
      <c r="I979" s="39">
        <v>44910.45</v>
      </c>
      <c r="J979" s="20">
        <v>4.7698</v>
      </c>
      <c r="K979" s="23">
        <v>9415.58</v>
      </c>
      <c r="L979" s="10">
        <v>1</v>
      </c>
      <c r="M979" s="36">
        <v>45303</v>
      </c>
      <c r="N979" s="94"/>
    </row>
    <row r="980" spans="1:14" ht="14.25" customHeight="1" x14ac:dyDescent="0.25">
      <c r="A980" s="9">
        <v>73082000</v>
      </c>
      <c r="B980" s="10" t="s">
        <v>1114</v>
      </c>
      <c r="C980" s="11">
        <v>45203</v>
      </c>
      <c r="D980" s="12" t="s">
        <v>1066</v>
      </c>
      <c r="E980" s="10" t="s">
        <v>29</v>
      </c>
      <c r="F980" s="10" t="s">
        <v>80</v>
      </c>
      <c r="G980" s="13">
        <v>23692.74</v>
      </c>
      <c r="H980" s="10" t="s">
        <v>30</v>
      </c>
      <c r="I980" s="39">
        <v>343702.35</v>
      </c>
      <c r="J980" s="20">
        <v>5.1100000000000003</v>
      </c>
      <c r="K980" s="23">
        <v>67260.73</v>
      </c>
      <c r="L980" s="10" t="s">
        <v>281</v>
      </c>
      <c r="M980" s="36">
        <v>45237</v>
      </c>
      <c r="N980" s="94"/>
    </row>
    <row r="981" spans="1:14" ht="14.25" customHeight="1" x14ac:dyDescent="0.25">
      <c r="A981" s="9">
        <v>73082000</v>
      </c>
      <c r="B981" s="10" t="s">
        <v>1112</v>
      </c>
      <c r="C981" s="11">
        <v>45198</v>
      </c>
      <c r="D981" s="12" t="s">
        <v>1066</v>
      </c>
      <c r="E981" s="10" t="s">
        <v>29</v>
      </c>
      <c r="F981" s="10" t="s">
        <v>80</v>
      </c>
      <c r="G981" s="13">
        <v>2305.4899999999998</v>
      </c>
      <c r="H981" s="10" t="s">
        <v>30</v>
      </c>
      <c r="I981" s="39">
        <v>35105.42</v>
      </c>
      <c r="J981" s="20">
        <v>5.0475000000000003</v>
      </c>
      <c r="K981" s="23">
        <v>6955.01</v>
      </c>
      <c r="L981" s="10" t="s">
        <v>1113</v>
      </c>
      <c r="M981" s="36">
        <v>45237</v>
      </c>
      <c r="N981" s="94"/>
    </row>
    <row r="982" spans="1:14" ht="14.25" customHeight="1" x14ac:dyDescent="0.25">
      <c r="A982" s="9">
        <v>73082000</v>
      </c>
      <c r="B982" s="10" t="s">
        <v>1111</v>
      </c>
      <c r="C982" s="11">
        <v>45197</v>
      </c>
      <c r="D982" s="12" t="s">
        <v>1066</v>
      </c>
      <c r="E982" s="10" t="s">
        <v>29</v>
      </c>
      <c r="F982" s="10" t="s">
        <v>80</v>
      </c>
      <c r="G982" s="13">
        <v>19844.95</v>
      </c>
      <c r="H982" s="10" t="s">
        <v>30</v>
      </c>
      <c r="I982" s="39">
        <v>315888.05</v>
      </c>
      <c r="J982" s="20">
        <v>5.0289000000000001</v>
      </c>
      <c r="K982" s="23">
        <v>62814.54</v>
      </c>
      <c r="L982" s="10" t="s">
        <v>37</v>
      </c>
      <c r="M982" s="36">
        <v>45237</v>
      </c>
      <c r="N982" s="94"/>
    </row>
    <row r="983" spans="1:14" ht="14.25" customHeight="1" x14ac:dyDescent="0.25">
      <c r="A983" s="9">
        <v>73082000</v>
      </c>
      <c r="B983" s="10" t="s">
        <v>1110</v>
      </c>
      <c r="C983" s="11">
        <v>45196</v>
      </c>
      <c r="D983" s="12" t="s">
        <v>1066</v>
      </c>
      <c r="E983" s="10" t="s">
        <v>29</v>
      </c>
      <c r="F983" s="10" t="s">
        <v>80</v>
      </c>
      <c r="G983" s="13">
        <v>1965.73</v>
      </c>
      <c r="H983" s="10" t="s">
        <v>30</v>
      </c>
      <c r="I983" s="39">
        <v>29885.06</v>
      </c>
      <c r="J983" s="20">
        <v>4.9717000000000002</v>
      </c>
      <c r="K983" s="23">
        <v>6011.03</v>
      </c>
      <c r="L983" s="10" t="s">
        <v>26</v>
      </c>
      <c r="M983" s="36">
        <v>45237</v>
      </c>
      <c r="N983" s="94"/>
    </row>
    <row r="984" spans="1:14" ht="14.25" customHeight="1" x14ac:dyDescent="0.25">
      <c r="A984" s="9">
        <v>73082000</v>
      </c>
      <c r="B984" s="10" t="s">
        <v>1109</v>
      </c>
      <c r="C984" s="11">
        <v>45195</v>
      </c>
      <c r="D984" s="12" t="s">
        <v>1066</v>
      </c>
      <c r="E984" s="10" t="s">
        <v>29</v>
      </c>
      <c r="F984" s="10" t="s">
        <v>80</v>
      </c>
      <c r="G984" s="13">
        <v>22840.639999999999</v>
      </c>
      <c r="H984" s="10" t="s">
        <v>30</v>
      </c>
      <c r="I984" s="39">
        <v>321402.40999999997</v>
      </c>
      <c r="J984" s="20">
        <v>4.9606000000000003</v>
      </c>
      <c r="K984" s="23">
        <v>64791.040000000001</v>
      </c>
      <c r="L984" s="10" t="s">
        <v>472</v>
      </c>
      <c r="M984" s="36">
        <v>45237</v>
      </c>
      <c r="N984" s="94"/>
    </row>
    <row r="985" spans="1:14" ht="14.25" customHeight="1" x14ac:dyDescent="0.25">
      <c r="A985" s="9">
        <v>73082000</v>
      </c>
      <c r="B985" s="10" t="s">
        <v>1108</v>
      </c>
      <c r="C985" s="11">
        <v>45195</v>
      </c>
      <c r="D985" s="12" t="s">
        <v>1066</v>
      </c>
      <c r="E985" s="10" t="s">
        <v>29</v>
      </c>
      <c r="F985" s="10" t="s">
        <v>80</v>
      </c>
      <c r="G985" s="13">
        <v>28294.33</v>
      </c>
      <c r="H985" s="10" t="s">
        <v>30</v>
      </c>
      <c r="I985" s="39">
        <v>382984.99</v>
      </c>
      <c r="J985" s="20">
        <v>4.9606000000000003</v>
      </c>
      <c r="K985" s="23">
        <v>77205.38</v>
      </c>
      <c r="L985" s="10" t="s">
        <v>168</v>
      </c>
      <c r="M985" s="36">
        <v>45237</v>
      </c>
      <c r="N985" s="94"/>
    </row>
    <row r="986" spans="1:14" ht="14.25" customHeight="1" x14ac:dyDescent="0.25">
      <c r="A986" s="9">
        <v>73082000</v>
      </c>
      <c r="B986" s="10" t="s">
        <v>1107</v>
      </c>
      <c r="C986" s="11">
        <v>45195</v>
      </c>
      <c r="D986" s="12" t="s">
        <v>1066</v>
      </c>
      <c r="E986" s="10" t="s">
        <v>29</v>
      </c>
      <c r="F986" s="10" t="s">
        <v>80</v>
      </c>
      <c r="G986" s="13">
        <v>27440.83</v>
      </c>
      <c r="H986" s="10" t="s">
        <v>30</v>
      </c>
      <c r="I986" s="39">
        <v>454050.68</v>
      </c>
      <c r="J986" s="20">
        <v>4.9606000000000003</v>
      </c>
      <c r="K986" s="23">
        <v>91531.4</v>
      </c>
      <c r="L986" s="10" t="s">
        <v>168</v>
      </c>
      <c r="M986" s="36">
        <v>45237</v>
      </c>
      <c r="N986" s="94"/>
    </row>
    <row r="987" spans="1:14" ht="14.25" customHeight="1" x14ac:dyDescent="0.25">
      <c r="A987" s="9">
        <v>73082000</v>
      </c>
      <c r="B987" s="10" t="s">
        <v>1106</v>
      </c>
      <c r="C987" s="11">
        <v>45191</v>
      </c>
      <c r="D987" s="12" t="s">
        <v>1066</v>
      </c>
      <c r="E987" s="10" t="s">
        <v>29</v>
      </c>
      <c r="F987" s="10" t="s">
        <v>80</v>
      </c>
      <c r="G987" s="13">
        <v>22412.98</v>
      </c>
      <c r="H987" s="10" t="s">
        <v>30</v>
      </c>
      <c r="I987" s="39">
        <v>339976.55</v>
      </c>
      <c r="J987" s="20">
        <v>4.9229000000000003</v>
      </c>
      <c r="K987" s="23">
        <v>69060.22</v>
      </c>
      <c r="L987" s="10" t="s">
        <v>372</v>
      </c>
      <c r="M987" s="36">
        <v>45237</v>
      </c>
      <c r="N987" s="94"/>
    </row>
    <row r="988" spans="1:14" ht="14.25" customHeight="1" x14ac:dyDescent="0.25">
      <c r="A988" s="9">
        <v>73082000</v>
      </c>
      <c r="B988" s="10" t="s">
        <v>1105</v>
      </c>
      <c r="C988" s="11">
        <v>45190</v>
      </c>
      <c r="D988" s="12" t="s">
        <v>1066</v>
      </c>
      <c r="E988" s="10" t="s">
        <v>29</v>
      </c>
      <c r="F988" s="10" t="s">
        <v>80</v>
      </c>
      <c r="G988" s="13">
        <v>26402.94</v>
      </c>
      <c r="H988" s="10" t="s">
        <v>30</v>
      </c>
      <c r="I988" s="39">
        <v>420907.44</v>
      </c>
      <c r="J988" s="20">
        <v>4.8487</v>
      </c>
      <c r="K988" s="23">
        <v>86808.31</v>
      </c>
      <c r="L988" s="10" t="s">
        <v>32</v>
      </c>
      <c r="M988" s="36">
        <v>45237</v>
      </c>
      <c r="N988" s="94"/>
    </row>
    <row r="989" spans="1:14" ht="14.25" customHeight="1" x14ac:dyDescent="0.25">
      <c r="A989" s="9">
        <v>73082000</v>
      </c>
      <c r="B989" s="10" t="s">
        <v>1103</v>
      </c>
      <c r="C989" s="11">
        <v>45190</v>
      </c>
      <c r="D989" s="12" t="s">
        <v>1104</v>
      </c>
      <c r="E989" s="10" t="s">
        <v>29</v>
      </c>
      <c r="F989" s="10" t="s">
        <v>80</v>
      </c>
      <c r="G989" s="13">
        <v>25422.81</v>
      </c>
      <c r="H989" s="10" t="s">
        <v>30</v>
      </c>
      <c r="I989" s="39">
        <v>644944.86</v>
      </c>
      <c r="J989" s="20">
        <v>4.8487</v>
      </c>
      <c r="K989" s="23">
        <v>133013.97</v>
      </c>
      <c r="L989" s="10" t="s">
        <v>24</v>
      </c>
      <c r="M989" s="36">
        <v>45303</v>
      </c>
      <c r="N989" s="94"/>
    </row>
    <row r="990" spans="1:14" ht="14.25" customHeight="1" x14ac:dyDescent="0.25">
      <c r="A990" s="9">
        <v>73082000</v>
      </c>
      <c r="B990" s="10" t="s">
        <v>1102</v>
      </c>
      <c r="C990" s="11">
        <v>45188</v>
      </c>
      <c r="D990" s="12" t="s">
        <v>1066</v>
      </c>
      <c r="E990" s="10" t="s">
        <v>29</v>
      </c>
      <c r="F990" s="10" t="s">
        <v>80</v>
      </c>
      <c r="G990" s="13">
        <v>24020.16</v>
      </c>
      <c r="H990" s="10" t="s">
        <v>30</v>
      </c>
      <c r="I990" s="39">
        <v>341385.32</v>
      </c>
      <c r="J990" s="20">
        <v>4.8535000000000004</v>
      </c>
      <c r="K990" s="23">
        <v>70337.97</v>
      </c>
      <c r="L990" s="10" t="s">
        <v>273</v>
      </c>
      <c r="M990" s="36">
        <v>45303</v>
      </c>
      <c r="N990" s="94"/>
    </row>
    <row r="991" spans="1:14" ht="14.25" customHeight="1" x14ac:dyDescent="0.25">
      <c r="A991" s="9">
        <v>73082000</v>
      </c>
      <c r="B991" s="10" t="s">
        <v>1101</v>
      </c>
      <c r="C991" s="11">
        <v>45183</v>
      </c>
      <c r="D991" s="12" t="s">
        <v>1066</v>
      </c>
      <c r="E991" s="10" t="s">
        <v>29</v>
      </c>
      <c r="F991" s="10" t="s">
        <v>80</v>
      </c>
      <c r="G991" s="13">
        <v>25591.41</v>
      </c>
      <c r="H991" s="10" t="s">
        <v>30</v>
      </c>
      <c r="I991" s="39">
        <v>376752.76</v>
      </c>
      <c r="J991" s="20">
        <v>4.9170999999999996</v>
      </c>
      <c r="K991" s="23">
        <v>76620.929999999993</v>
      </c>
      <c r="L991" s="10" t="s">
        <v>785</v>
      </c>
      <c r="M991" s="36">
        <v>45303</v>
      </c>
      <c r="N991" s="94"/>
    </row>
    <row r="992" spans="1:14" ht="14.25" customHeight="1" x14ac:dyDescent="0.25">
      <c r="A992" s="9">
        <v>73082000</v>
      </c>
      <c r="B992" s="10" t="s">
        <v>1100</v>
      </c>
      <c r="C992" s="11">
        <v>45176</v>
      </c>
      <c r="D992" s="12" t="s">
        <v>1066</v>
      </c>
      <c r="E992" s="10" t="s">
        <v>29</v>
      </c>
      <c r="F992" s="10" t="s">
        <v>80</v>
      </c>
      <c r="G992" s="13">
        <v>27171.59</v>
      </c>
      <c r="H992" s="10" t="s">
        <v>30</v>
      </c>
      <c r="I992" s="39">
        <v>382173.19</v>
      </c>
      <c r="J992" s="20">
        <v>4.9762000000000004</v>
      </c>
      <c r="K992" s="23">
        <v>76800.210000000006</v>
      </c>
      <c r="L992" s="10" t="s">
        <v>36</v>
      </c>
      <c r="M992" s="36">
        <v>45303</v>
      </c>
      <c r="N992" s="94"/>
    </row>
    <row r="993" spans="1:14" ht="14.25" customHeight="1" x14ac:dyDescent="0.25">
      <c r="A993" s="9">
        <v>73082000</v>
      </c>
      <c r="B993" s="10" t="s">
        <v>1099</v>
      </c>
      <c r="C993" s="11">
        <v>45175</v>
      </c>
      <c r="D993" s="12" t="s">
        <v>1066</v>
      </c>
      <c r="E993" s="10" t="s">
        <v>29</v>
      </c>
      <c r="F993" s="10" t="s">
        <v>80</v>
      </c>
      <c r="G993" s="13">
        <v>4663.17</v>
      </c>
      <c r="H993" s="10" t="s">
        <v>30</v>
      </c>
      <c r="I993" s="39">
        <v>66719.66</v>
      </c>
      <c r="J993" s="20">
        <v>4.9705000000000004</v>
      </c>
      <c r="K993" s="23">
        <v>13423.13</v>
      </c>
      <c r="L993" s="10" t="s">
        <v>168</v>
      </c>
      <c r="M993" s="36">
        <v>45237</v>
      </c>
      <c r="N993" s="94"/>
    </row>
    <row r="994" spans="1:14" ht="14.25" customHeight="1" x14ac:dyDescent="0.25">
      <c r="A994" s="9">
        <v>73082000</v>
      </c>
      <c r="B994" s="10" t="s">
        <v>1098</v>
      </c>
      <c r="C994" s="11">
        <v>45173</v>
      </c>
      <c r="D994" s="12" t="s">
        <v>1066</v>
      </c>
      <c r="E994" s="10" t="s">
        <v>29</v>
      </c>
      <c r="F994" s="10" t="s">
        <v>80</v>
      </c>
      <c r="G994" s="13">
        <v>25298.48</v>
      </c>
      <c r="H994" s="10" t="s">
        <v>30</v>
      </c>
      <c r="I994" s="39">
        <v>273622.48</v>
      </c>
      <c r="J994" s="20">
        <v>4.9318</v>
      </c>
      <c r="K994" s="23">
        <v>55481.26</v>
      </c>
      <c r="L994" s="10" t="s">
        <v>372</v>
      </c>
      <c r="M994" s="36">
        <v>45303</v>
      </c>
      <c r="N994" s="94"/>
    </row>
    <row r="995" spans="1:14" ht="14.25" customHeight="1" x14ac:dyDescent="0.25">
      <c r="A995" s="9">
        <v>73082000</v>
      </c>
      <c r="B995" s="10" t="s">
        <v>1097</v>
      </c>
      <c r="C995" s="11">
        <v>45173</v>
      </c>
      <c r="D995" s="12" t="s">
        <v>261</v>
      </c>
      <c r="E995" s="10" t="s">
        <v>29</v>
      </c>
      <c r="F995" s="10" t="s">
        <v>80</v>
      </c>
      <c r="G995" s="13">
        <v>25490.15</v>
      </c>
      <c r="H995" s="10" t="s">
        <v>30</v>
      </c>
      <c r="I995" s="39">
        <v>430273.73</v>
      </c>
      <c r="J995" s="20">
        <v>4.9318</v>
      </c>
      <c r="K995" s="23">
        <v>87244.76</v>
      </c>
      <c r="L995" s="10" t="s">
        <v>25</v>
      </c>
      <c r="M995" s="36">
        <v>45303</v>
      </c>
      <c r="N995" s="94"/>
    </row>
    <row r="996" spans="1:14" ht="14.25" customHeight="1" x14ac:dyDescent="0.25">
      <c r="A996" s="9">
        <v>73082000</v>
      </c>
      <c r="B996" s="10" t="s">
        <v>1096</v>
      </c>
      <c r="C996" s="11">
        <v>45173</v>
      </c>
      <c r="D996" s="12" t="s">
        <v>252</v>
      </c>
      <c r="E996" s="10" t="s">
        <v>29</v>
      </c>
      <c r="F996" s="10" t="s">
        <v>80</v>
      </c>
      <c r="G996" s="13">
        <v>24084.42</v>
      </c>
      <c r="H996" s="10" t="s">
        <v>30</v>
      </c>
      <c r="I996" s="39">
        <v>384444.6</v>
      </c>
      <c r="J996" s="20">
        <v>4.9318</v>
      </c>
      <c r="K996" s="23">
        <v>77952.19</v>
      </c>
      <c r="L996" s="10" t="s">
        <v>34</v>
      </c>
      <c r="M996" s="36">
        <v>45303</v>
      </c>
      <c r="N996" s="94"/>
    </row>
    <row r="997" spans="1:14" ht="14.25" customHeight="1" x14ac:dyDescent="0.25">
      <c r="A997" s="9">
        <v>73082000</v>
      </c>
      <c r="B997" s="10" t="s">
        <v>1095</v>
      </c>
      <c r="C997" s="11">
        <v>45173</v>
      </c>
      <c r="D997" s="12" t="s">
        <v>252</v>
      </c>
      <c r="E997" s="10" t="s">
        <v>29</v>
      </c>
      <c r="F997" s="10" t="s">
        <v>80</v>
      </c>
      <c r="G997" s="13">
        <v>23268.35</v>
      </c>
      <c r="H997" s="10" t="s">
        <v>30</v>
      </c>
      <c r="I997" s="39">
        <v>361221.14</v>
      </c>
      <c r="J997" s="20">
        <v>4.9318</v>
      </c>
      <c r="K997" s="23">
        <v>73243.27</v>
      </c>
      <c r="L997" s="10" t="s">
        <v>28</v>
      </c>
      <c r="M997" s="36">
        <v>45303</v>
      </c>
      <c r="N997" s="94"/>
    </row>
    <row r="998" spans="1:14" ht="14.25" customHeight="1" x14ac:dyDescent="0.25">
      <c r="A998" s="9">
        <v>73082000</v>
      </c>
      <c r="B998" s="10" t="s">
        <v>1094</v>
      </c>
      <c r="C998" s="11">
        <v>45170</v>
      </c>
      <c r="D998" s="12" t="s">
        <v>252</v>
      </c>
      <c r="E998" s="10" t="s">
        <v>29</v>
      </c>
      <c r="F998" s="10" t="s">
        <v>80</v>
      </c>
      <c r="G998" s="13">
        <v>620.38</v>
      </c>
      <c r="H998" s="10" t="s">
        <v>30</v>
      </c>
      <c r="I998" s="39">
        <v>9391.52</v>
      </c>
      <c r="J998" s="20">
        <v>4.9218999999999999</v>
      </c>
      <c r="K998" s="23">
        <v>1908.11</v>
      </c>
      <c r="L998" s="10" t="s">
        <v>24</v>
      </c>
      <c r="M998" s="36">
        <v>45237</v>
      </c>
      <c r="N998" s="94"/>
    </row>
    <row r="999" spans="1:14" ht="14.25" customHeight="1" x14ac:dyDescent="0.25">
      <c r="A999" s="9">
        <v>73082000</v>
      </c>
      <c r="B999" s="10" t="s">
        <v>1093</v>
      </c>
      <c r="C999" s="11">
        <v>45169</v>
      </c>
      <c r="D999" s="12" t="s">
        <v>1066</v>
      </c>
      <c r="E999" s="10" t="s">
        <v>29</v>
      </c>
      <c r="F999" s="10" t="s">
        <v>80</v>
      </c>
      <c r="G999" s="13">
        <v>24096.84</v>
      </c>
      <c r="H999" s="10" t="s">
        <v>30</v>
      </c>
      <c r="I999" s="39">
        <v>361157.34</v>
      </c>
      <c r="J999" s="20">
        <v>4.8653000000000004</v>
      </c>
      <c r="K999" s="23">
        <v>74231.259999999995</v>
      </c>
      <c r="L999" s="10" t="s">
        <v>1069</v>
      </c>
      <c r="M999" s="36">
        <v>45303</v>
      </c>
      <c r="N999" s="94"/>
    </row>
    <row r="1000" spans="1:14" ht="14.25" customHeight="1" x14ac:dyDescent="0.25">
      <c r="A1000" s="9">
        <v>73082000</v>
      </c>
      <c r="B1000" s="10" t="s">
        <v>1092</v>
      </c>
      <c r="C1000" s="11">
        <v>45169</v>
      </c>
      <c r="D1000" s="12" t="s">
        <v>252</v>
      </c>
      <c r="E1000" s="10" t="s">
        <v>29</v>
      </c>
      <c r="F1000" s="10" t="s">
        <v>80</v>
      </c>
      <c r="G1000" s="13">
        <v>4439.57</v>
      </c>
      <c r="H1000" s="10" t="s">
        <v>30</v>
      </c>
      <c r="I1000" s="39">
        <v>35973.03</v>
      </c>
      <c r="J1000" s="20">
        <v>4.8653000000000004</v>
      </c>
      <c r="K1000" s="23">
        <v>7393.79</v>
      </c>
      <c r="L1000" s="10" t="s">
        <v>25</v>
      </c>
      <c r="M1000" s="36">
        <v>45303</v>
      </c>
      <c r="N1000" s="94"/>
    </row>
    <row r="1001" spans="1:14" ht="14.25" customHeight="1" x14ac:dyDescent="0.25">
      <c r="A1001" s="9">
        <v>73082000</v>
      </c>
      <c r="B1001" s="10" t="s">
        <v>1091</v>
      </c>
      <c r="C1001" s="11">
        <v>45169</v>
      </c>
      <c r="D1001" s="12" t="s">
        <v>252</v>
      </c>
      <c r="E1001" s="10" t="s">
        <v>29</v>
      </c>
      <c r="F1001" s="10" t="s">
        <v>80</v>
      </c>
      <c r="G1001" s="13">
        <v>10173.23</v>
      </c>
      <c r="H1001" s="10" t="s">
        <v>30</v>
      </c>
      <c r="I1001" s="39">
        <v>76812.69</v>
      </c>
      <c r="J1001" s="20">
        <v>4.8653000000000004</v>
      </c>
      <c r="K1001" s="23">
        <v>15787.86</v>
      </c>
      <c r="L1001" s="10" t="s">
        <v>25</v>
      </c>
      <c r="M1001" s="36">
        <v>45303</v>
      </c>
      <c r="N1001" s="94"/>
    </row>
    <row r="1002" spans="1:14" ht="14.25" customHeight="1" x14ac:dyDescent="0.25">
      <c r="A1002" s="9">
        <v>73082000</v>
      </c>
      <c r="B1002" s="10" t="s">
        <v>1090</v>
      </c>
      <c r="C1002" s="11">
        <v>45169</v>
      </c>
      <c r="D1002" s="12" t="s">
        <v>1066</v>
      </c>
      <c r="E1002" s="10" t="s">
        <v>29</v>
      </c>
      <c r="F1002" s="10" t="s">
        <v>80</v>
      </c>
      <c r="G1002" s="13">
        <v>3655.06</v>
      </c>
      <c r="H1002" s="10" t="s">
        <v>30</v>
      </c>
      <c r="I1002" s="39">
        <v>59572.88</v>
      </c>
      <c r="J1002" s="20">
        <v>4.8653000000000004</v>
      </c>
      <c r="K1002" s="23">
        <v>12244.44</v>
      </c>
      <c r="L1002" s="10" t="s">
        <v>25</v>
      </c>
      <c r="M1002" s="36">
        <v>45303</v>
      </c>
      <c r="N1002" s="94"/>
    </row>
    <row r="1003" spans="1:14" ht="14.25" customHeight="1" x14ac:dyDescent="0.25">
      <c r="A1003" s="9">
        <v>73082000</v>
      </c>
      <c r="B1003" s="10" t="s">
        <v>1089</v>
      </c>
      <c r="C1003" s="11">
        <v>45169</v>
      </c>
      <c r="D1003" s="12" t="s">
        <v>1066</v>
      </c>
      <c r="E1003" s="10" t="s">
        <v>29</v>
      </c>
      <c r="F1003" s="10" t="s">
        <v>80</v>
      </c>
      <c r="G1003" s="13">
        <v>24591.8</v>
      </c>
      <c r="H1003" s="10" t="s">
        <v>30</v>
      </c>
      <c r="I1003" s="39">
        <v>395307.47</v>
      </c>
      <c r="J1003" s="20">
        <v>4.8653000000000004</v>
      </c>
      <c r="K1003" s="23">
        <v>81250.38</v>
      </c>
      <c r="L1003" s="10" t="s">
        <v>290</v>
      </c>
      <c r="M1003" s="36">
        <v>45303</v>
      </c>
      <c r="N1003" s="94"/>
    </row>
    <row r="1004" spans="1:14" ht="14.25" customHeight="1" x14ac:dyDescent="0.25">
      <c r="A1004" s="9">
        <v>73082000</v>
      </c>
      <c r="B1004" s="10" t="s">
        <v>1088</v>
      </c>
      <c r="C1004" s="11">
        <v>45168</v>
      </c>
      <c r="D1004" s="12" t="s">
        <v>1066</v>
      </c>
      <c r="E1004" s="10" t="s">
        <v>29</v>
      </c>
      <c r="F1004" s="10" t="s">
        <v>80</v>
      </c>
      <c r="G1004" s="13">
        <v>21734.41</v>
      </c>
      <c r="H1004" s="10" t="s">
        <v>30</v>
      </c>
      <c r="I1004" s="39">
        <v>349673.07</v>
      </c>
      <c r="J1004" s="20">
        <v>4.8705999999999996</v>
      </c>
      <c r="K1004" s="23">
        <v>71792.61</v>
      </c>
      <c r="L1004" s="10" t="s">
        <v>35</v>
      </c>
      <c r="M1004" s="36">
        <v>45303</v>
      </c>
      <c r="N1004" s="94"/>
    </row>
    <row r="1005" spans="1:14" ht="14.25" customHeight="1" x14ac:dyDescent="0.25">
      <c r="A1005" s="9">
        <v>73082000</v>
      </c>
      <c r="B1005" s="10" t="s">
        <v>1087</v>
      </c>
      <c r="C1005" s="11">
        <v>45168</v>
      </c>
      <c r="D1005" s="12" t="s">
        <v>256</v>
      </c>
      <c r="E1005" s="10" t="s">
        <v>29</v>
      </c>
      <c r="F1005" s="10" t="s">
        <v>80</v>
      </c>
      <c r="G1005" s="13">
        <v>397.51</v>
      </c>
      <c r="H1005" s="10" t="s">
        <v>30</v>
      </c>
      <c r="I1005" s="39">
        <v>5314.71</v>
      </c>
      <c r="J1005" s="20">
        <v>4.8705999999999996</v>
      </c>
      <c r="K1005" s="23">
        <v>1091.18</v>
      </c>
      <c r="L1005" s="10">
        <v>1</v>
      </c>
      <c r="M1005" s="36">
        <v>45303</v>
      </c>
      <c r="N1005" s="94"/>
    </row>
    <row r="1006" spans="1:14" ht="14.25" customHeight="1" x14ac:dyDescent="0.25">
      <c r="A1006" s="9">
        <v>73082000</v>
      </c>
      <c r="B1006" s="10" t="s">
        <v>1086</v>
      </c>
      <c r="C1006" s="11">
        <v>45168</v>
      </c>
      <c r="D1006" s="12" t="s">
        <v>1066</v>
      </c>
      <c r="E1006" s="10" t="s">
        <v>29</v>
      </c>
      <c r="F1006" s="10" t="s">
        <v>80</v>
      </c>
      <c r="G1006" s="13">
        <v>13239.56</v>
      </c>
      <c r="H1006" s="10" t="s">
        <v>30</v>
      </c>
      <c r="I1006" s="39">
        <v>217773.77</v>
      </c>
      <c r="J1006" s="20">
        <v>4.8705999999999996</v>
      </c>
      <c r="K1006" s="23">
        <v>44711.9</v>
      </c>
      <c r="L1006" s="10" t="s">
        <v>34</v>
      </c>
      <c r="M1006" s="36">
        <v>45303</v>
      </c>
      <c r="N1006" s="94"/>
    </row>
    <row r="1007" spans="1:14" ht="14.25" customHeight="1" x14ac:dyDescent="0.25">
      <c r="A1007" s="9">
        <v>73082000</v>
      </c>
      <c r="B1007" s="10" t="s">
        <v>1085</v>
      </c>
      <c r="C1007" s="11">
        <v>45166</v>
      </c>
      <c r="D1007" s="12" t="s">
        <v>1066</v>
      </c>
      <c r="E1007" s="10" t="s">
        <v>29</v>
      </c>
      <c r="F1007" s="10" t="s">
        <v>80</v>
      </c>
      <c r="G1007" s="13">
        <v>24751.54</v>
      </c>
      <c r="H1007" s="10" t="s">
        <v>30</v>
      </c>
      <c r="I1007" s="39">
        <v>422759.89</v>
      </c>
      <c r="J1007" s="20">
        <v>4.8772000000000002</v>
      </c>
      <c r="K1007" s="23">
        <v>86680.86</v>
      </c>
      <c r="L1007" s="10" t="s">
        <v>84</v>
      </c>
      <c r="M1007" s="36">
        <v>45303</v>
      </c>
      <c r="N1007" s="94"/>
    </row>
    <row r="1008" spans="1:14" ht="14.25" customHeight="1" x14ac:dyDescent="0.25">
      <c r="A1008" s="9">
        <v>73082000</v>
      </c>
      <c r="B1008" s="10" t="s">
        <v>1084</v>
      </c>
      <c r="C1008" s="11">
        <v>45163</v>
      </c>
      <c r="D1008" s="12" t="s">
        <v>1066</v>
      </c>
      <c r="E1008" s="10" t="s">
        <v>29</v>
      </c>
      <c r="F1008" s="10" t="s">
        <v>80</v>
      </c>
      <c r="G1008" s="13">
        <v>20364.919999999998</v>
      </c>
      <c r="H1008" s="10" t="s">
        <v>30</v>
      </c>
      <c r="I1008" s="39">
        <v>336279.74</v>
      </c>
      <c r="J1008" s="20">
        <v>4.8747999999999996</v>
      </c>
      <c r="K1008" s="23">
        <v>68983.289999999994</v>
      </c>
      <c r="L1008" s="10" t="s">
        <v>83</v>
      </c>
      <c r="M1008" s="36">
        <v>45303</v>
      </c>
      <c r="N1008" s="94"/>
    </row>
    <row r="1009" spans="1:14" ht="14.25" customHeight="1" x14ac:dyDescent="0.25">
      <c r="A1009" s="9">
        <v>73082000</v>
      </c>
      <c r="B1009" s="10" t="s">
        <v>1083</v>
      </c>
      <c r="C1009" s="11">
        <v>45162</v>
      </c>
      <c r="D1009" s="12" t="s">
        <v>1066</v>
      </c>
      <c r="E1009" s="10" t="s">
        <v>29</v>
      </c>
      <c r="F1009" s="10" t="s">
        <v>80</v>
      </c>
      <c r="G1009" s="13">
        <v>21000.07</v>
      </c>
      <c r="H1009" s="10" t="s">
        <v>30</v>
      </c>
      <c r="I1009" s="39">
        <v>318911.84999999998</v>
      </c>
      <c r="J1009" s="20">
        <v>4.8977000000000004</v>
      </c>
      <c r="K1009" s="23">
        <v>65114.62</v>
      </c>
      <c r="L1009" s="10" t="s">
        <v>310</v>
      </c>
      <c r="M1009" s="36">
        <v>45303</v>
      </c>
      <c r="N1009" s="94"/>
    </row>
    <row r="1010" spans="1:14" ht="14.25" customHeight="1" x14ac:dyDescent="0.25">
      <c r="A1010" s="9">
        <v>73082000</v>
      </c>
      <c r="B1010" s="10" t="s">
        <v>1082</v>
      </c>
      <c r="C1010" s="11">
        <v>45162</v>
      </c>
      <c r="D1010" s="12" t="s">
        <v>1066</v>
      </c>
      <c r="E1010" s="10" t="s">
        <v>29</v>
      </c>
      <c r="F1010" s="10" t="s">
        <v>80</v>
      </c>
      <c r="G1010" s="13">
        <v>25868.39</v>
      </c>
      <c r="H1010" s="10" t="s">
        <v>30</v>
      </c>
      <c r="I1010" s="39">
        <v>269352.37</v>
      </c>
      <c r="J1010" s="20">
        <v>4.8977000000000004</v>
      </c>
      <c r="K1010" s="23">
        <v>54995.69</v>
      </c>
      <c r="L1010" s="10" t="s">
        <v>296</v>
      </c>
      <c r="M1010" s="36">
        <v>45303</v>
      </c>
      <c r="N1010" s="94"/>
    </row>
    <row r="1011" spans="1:14" ht="14.25" customHeight="1" x14ac:dyDescent="0.25">
      <c r="A1011" s="9">
        <v>73082000</v>
      </c>
      <c r="B1011" s="10" t="s">
        <v>1081</v>
      </c>
      <c r="C1011" s="11">
        <v>45161</v>
      </c>
      <c r="D1011" s="12" t="s">
        <v>1066</v>
      </c>
      <c r="E1011" s="10" t="s">
        <v>29</v>
      </c>
      <c r="F1011" s="10" t="s">
        <v>80</v>
      </c>
      <c r="G1011" s="13">
        <v>27034.44</v>
      </c>
      <c r="H1011" s="10" t="s">
        <v>30</v>
      </c>
      <c r="I1011" s="39">
        <v>238931.39</v>
      </c>
      <c r="J1011" s="20">
        <v>4.9431000000000003</v>
      </c>
      <c r="K1011" s="23">
        <v>48336.35</v>
      </c>
      <c r="L1011" s="10" t="s">
        <v>296</v>
      </c>
      <c r="M1011" s="36">
        <v>45303</v>
      </c>
      <c r="N1011" s="94"/>
    </row>
    <row r="1012" spans="1:14" ht="14.25" customHeight="1" x14ac:dyDescent="0.25">
      <c r="A1012" s="9">
        <v>73082000</v>
      </c>
      <c r="B1012" s="10" t="s">
        <v>1080</v>
      </c>
      <c r="C1012" s="11">
        <v>45153</v>
      </c>
      <c r="D1012" s="12" t="s">
        <v>1066</v>
      </c>
      <c r="E1012" s="10" t="s">
        <v>29</v>
      </c>
      <c r="F1012" s="10" t="s">
        <v>80</v>
      </c>
      <c r="G1012" s="13">
        <v>29007.37</v>
      </c>
      <c r="H1012" s="10" t="s">
        <v>30</v>
      </c>
      <c r="I1012" s="39">
        <v>498295.35</v>
      </c>
      <c r="J1012" s="20">
        <v>4.9481000000000002</v>
      </c>
      <c r="K1012" s="23">
        <v>100704.38</v>
      </c>
      <c r="L1012" s="10" t="s">
        <v>34</v>
      </c>
      <c r="M1012" s="36">
        <v>45303</v>
      </c>
      <c r="N1012" s="94"/>
    </row>
    <row r="1013" spans="1:14" ht="14.25" customHeight="1" x14ac:dyDescent="0.25">
      <c r="A1013" s="9">
        <v>73082000</v>
      </c>
      <c r="B1013" s="10" t="s">
        <v>1078</v>
      </c>
      <c r="C1013" s="11">
        <v>45138</v>
      </c>
      <c r="D1013" s="12" t="s">
        <v>1066</v>
      </c>
      <c r="E1013" s="10" t="s">
        <v>29</v>
      </c>
      <c r="F1013" s="10" t="s">
        <v>80</v>
      </c>
      <c r="G1013" s="13">
        <v>23475.200000000001</v>
      </c>
      <c r="H1013" s="10" t="s">
        <v>30</v>
      </c>
      <c r="I1013" s="39">
        <v>361476.74</v>
      </c>
      <c r="J1013" s="20">
        <v>4.7252999999999998</v>
      </c>
      <c r="K1013" s="23">
        <v>76498.16</v>
      </c>
      <c r="L1013" s="10" t="s">
        <v>1079</v>
      </c>
      <c r="M1013" s="36">
        <v>45303</v>
      </c>
      <c r="N1013" s="94"/>
    </row>
    <row r="1014" spans="1:14" ht="14.25" customHeight="1" x14ac:dyDescent="0.25">
      <c r="A1014" s="9">
        <v>73082000</v>
      </c>
      <c r="B1014" s="10" t="s">
        <v>1077</v>
      </c>
      <c r="C1014" s="11">
        <v>45138</v>
      </c>
      <c r="D1014" s="12" t="s">
        <v>1066</v>
      </c>
      <c r="E1014" s="10" t="s">
        <v>29</v>
      </c>
      <c r="F1014" s="10" t="s">
        <v>80</v>
      </c>
      <c r="G1014" s="13">
        <v>29724.52</v>
      </c>
      <c r="H1014" s="10" t="s">
        <v>30</v>
      </c>
      <c r="I1014" s="39">
        <v>582733.97</v>
      </c>
      <c r="J1014" s="20">
        <v>4.7252999999999998</v>
      </c>
      <c r="K1014" s="23">
        <v>123322.11</v>
      </c>
      <c r="L1014" s="10" t="s">
        <v>84</v>
      </c>
      <c r="M1014" s="36">
        <v>45303</v>
      </c>
      <c r="N1014" s="94"/>
    </row>
    <row r="1015" spans="1:14" ht="14.25" customHeight="1" x14ac:dyDescent="0.25">
      <c r="A1015" s="9">
        <v>73082000</v>
      </c>
      <c r="B1015" s="10" t="s">
        <v>1075</v>
      </c>
      <c r="C1015" s="11">
        <v>45135</v>
      </c>
      <c r="D1015" s="12" t="s">
        <v>1066</v>
      </c>
      <c r="E1015" s="10" t="s">
        <v>29</v>
      </c>
      <c r="F1015" s="10" t="s">
        <v>80</v>
      </c>
      <c r="G1015" s="13">
        <v>23554.11</v>
      </c>
      <c r="H1015" s="10" t="s">
        <v>30</v>
      </c>
      <c r="I1015" s="39">
        <v>370693.8</v>
      </c>
      <c r="J1015" s="20">
        <v>4.7202000000000002</v>
      </c>
      <c r="K1015" s="23">
        <v>78533.490000000005</v>
      </c>
      <c r="L1015" s="10" t="s">
        <v>1076</v>
      </c>
      <c r="M1015" s="36">
        <v>45303</v>
      </c>
      <c r="N1015" s="94"/>
    </row>
    <row r="1016" spans="1:14" ht="14.25" customHeight="1" x14ac:dyDescent="0.25">
      <c r="A1016" s="9">
        <v>73082000</v>
      </c>
      <c r="B1016" s="10" t="s">
        <v>1074</v>
      </c>
      <c r="C1016" s="11">
        <v>45135</v>
      </c>
      <c r="D1016" s="12" t="s">
        <v>1066</v>
      </c>
      <c r="E1016" s="10" t="s">
        <v>29</v>
      </c>
      <c r="F1016" s="10" t="s">
        <v>80</v>
      </c>
      <c r="G1016" s="13">
        <v>20751.43</v>
      </c>
      <c r="H1016" s="10" t="s">
        <v>30</v>
      </c>
      <c r="I1016" s="39">
        <v>346293.76000000001</v>
      </c>
      <c r="J1016" s="20">
        <v>4.7202000000000002</v>
      </c>
      <c r="K1016" s="23">
        <v>73364.210000000006</v>
      </c>
      <c r="L1016" s="10" t="s">
        <v>434</v>
      </c>
      <c r="M1016" s="36">
        <v>45303</v>
      </c>
      <c r="N1016" s="94"/>
    </row>
    <row r="1017" spans="1:14" ht="14.25" customHeight="1" x14ac:dyDescent="0.25">
      <c r="A1017" s="9">
        <v>73082000</v>
      </c>
      <c r="B1017" s="10" t="s">
        <v>1073</v>
      </c>
      <c r="C1017" s="11">
        <v>45134</v>
      </c>
      <c r="D1017" s="12" t="s">
        <v>1066</v>
      </c>
      <c r="E1017" s="10" t="s">
        <v>29</v>
      </c>
      <c r="F1017" s="10" t="s">
        <v>80</v>
      </c>
      <c r="G1017" s="13">
        <v>24517.01</v>
      </c>
      <c r="H1017" s="10" t="s">
        <v>30</v>
      </c>
      <c r="I1017" s="39">
        <v>421416.98</v>
      </c>
      <c r="J1017" s="20">
        <v>4.7367999999999997</v>
      </c>
      <c r="K1017" s="23">
        <v>88966.6</v>
      </c>
      <c r="L1017" s="10" t="s">
        <v>359</v>
      </c>
      <c r="M1017" s="36">
        <v>45303</v>
      </c>
      <c r="N1017" s="94"/>
    </row>
    <row r="1018" spans="1:14" ht="14.25" customHeight="1" x14ac:dyDescent="0.25">
      <c r="A1018" s="9">
        <v>73082000</v>
      </c>
      <c r="B1018" s="10" t="s">
        <v>1072</v>
      </c>
      <c r="C1018" s="11">
        <v>45133</v>
      </c>
      <c r="D1018" s="12" t="s">
        <v>1066</v>
      </c>
      <c r="E1018" s="10" t="s">
        <v>29</v>
      </c>
      <c r="F1018" s="10" t="s">
        <v>80</v>
      </c>
      <c r="G1018" s="13">
        <v>28200.76</v>
      </c>
      <c r="H1018" s="10" t="s">
        <v>30</v>
      </c>
      <c r="I1018" s="39">
        <v>421108.86</v>
      </c>
      <c r="J1018" s="20">
        <v>4.7496</v>
      </c>
      <c r="K1018" s="23">
        <v>88661.96</v>
      </c>
      <c r="L1018" s="10" t="s">
        <v>472</v>
      </c>
      <c r="M1018" s="36">
        <v>45303</v>
      </c>
      <c r="N1018" s="94"/>
    </row>
    <row r="1019" spans="1:14" ht="14.25" customHeight="1" x14ac:dyDescent="0.25">
      <c r="A1019" s="9">
        <v>73082000</v>
      </c>
      <c r="B1019" s="10" t="s">
        <v>1070</v>
      </c>
      <c r="C1019" s="11">
        <v>45133</v>
      </c>
      <c r="D1019" s="12" t="s">
        <v>1066</v>
      </c>
      <c r="E1019" s="10" t="s">
        <v>29</v>
      </c>
      <c r="F1019" s="10" t="s">
        <v>80</v>
      </c>
      <c r="G1019" s="13">
        <v>27099.54</v>
      </c>
      <c r="H1019" s="10" t="s">
        <v>30</v>
      </c>
      <c r="I1019" s="39">
        <v>401278.04</v>
      </c>
      <c r="J1019" s="20">
        <v>4.7496</v>
      </c>
      <c r="K1019" s="23">
        <v>84486.7</v>
      </c>
      <c r="L1019" s="10" t="s">
        <v>1071</v>
      </c>
      <c r="M1019" s="36">
        <v>45303</v>
      </c>
      <c r="N1019" s="94"/>
    </row>
    <row r="1020" spans="1:14" ht="14.25" customHeight="1" x14ac:dyDescent="0.25">
      <c r="A1020" s="9">
        <v>73082000</v>
      </c>
      <c r="B1020" s="10" t="s">
        <v>1068</v>
      </c>
      <c r="C1020" s="11">
        <v>45131</v>
      </c>
      <c r="D1020" s="12" t="s">
        <v>261</v>
      </c>
      <c r="E1020" s="10" t="s">
        <v>29</v>
      </c>
      <c r="F1020" s="10" t="s">
        <v>80</v>
      </c>
      <c r="G1020" s="13">
        <v>28699.71</v>
      </c>
      <c r="H1020" s="10" t="s">
        <v>30</v>
      </c>
      <c r="I1020" s="39">
        <v>462843.94</v>
      </c>
      <c r="J1020" s="20">
        <v>4.7732000000000001</v>
      </c>
      <c r="K1020" s="23">
        <v>96967.22</v>
      </c>
      <c r="L1020" s="10" t="s">
        <v>1069</v>
      </c>
      <c r="M1020" s="36">
        <v>45303</v>
      </c>
      <c r="N1020" s="94"/>
    </row>
    <row r="1021" spans="1:14" ht="14.25" customHeight="1" x14ac:dyDescent="0.25">
      <c r="A1021" s="9">
        <v>73082000</v>
      </c>
      <c r="B1021" s="10" t="s">
        <v>1065</v>
      </c>
      <c r="C1021" s="11">
        <v>45128</v>
      </c>
      <c r="D1021" s="12" t="s">
        <v>1066</v>
      </c>
      <c r="E1021" s="10" t="s">
        <v>29</v>
      </c>
      <c r="F1021" s="10" t="s">
        <v>80</v>
      </c>
      <c r="G1021" s="13">
        <v>23302.21</v>
      </c>
      <c r="H1021" s="10" t="s">
        <v>30</v>
      </c>
      <c r="I1021" s="39">
        <v>303456.02</v>
      </c>
      <c r="J1021" s="20">
        <v>4.7888000000000002</v>
      </c>
      <c r="K1021" s="23">
        <v>63367.86</v>
      </c>
      <c r="L1021" s="10" t="s">
        <v>1067</v>
      </c>
      <c r="M1021" s="36">
        <v>45303</v>
      </c>
      <c r="N1021" s="94"/>
    </row>
    <row r="1022" spans="1:14" ht="14.25" customHeight="1" x14ac:dyDescent="0.25">
      <c r="A1022" s="9">
        <v>73082000</v>
      </c>
      <c r="B1022" s="10" t="s">
        <v>1063</v>
      </c>
      <c r="C1022" s="11">
        <v>45126</v>
      </c>
      <c r="D1022" s="12" t="s">
        <v>1064</v>
      </c>
      <c r="E1022" s="10" t="s">
        <v>29</v>
      </c>
      <c r="F1022" s="10" t="s">
        <v>80</v>
      </c>
      <c r="G1022" s="13">
        <v>9126.07</v>
      </c>
      <c r="H1022" s="10" t="s">
        <v>30</v>
      </c>
      <c r="I1022" s="39">
        <v>169535.15</v>
      </c>
      <c r="J1022" s="20">
        <v>4.8040000000000003</v>
      </c>
      <c r="K1022" s="23">
        <v>35290.410000000003</v>
      </c>
      <c r="L1022" s="10" t="s">
        <v>168</v>
      </c>
      <c r="M1022" s="36">
        <v>45303</v>
      </c>
      <c r="N1022" s="94"/>
    </row>
    <row r="1023" spans="1:14" ht="14.25" customHeight="1" x14ac:dyDescent="0.25">
      <c r="A1023" s="9">
        <v>73082000</v>
      </c>
      <c r="B1023" s="10" t="s">
        <v>1061</v>
      </c>
      <c r="C1023" s="11">
        <v>45114</v>
      </c>
      <c r="D1023" s="12" t="s">
        <v>1062</v>
      </c>
      <c r="E1023" s="10" t="s">
        <v>29</v>
      </c>
      <c r="F1023" s="10" t="s">
        <v>80</v>
      </c>
      <c r="G1023" s="13">
        <v>27980.92</v>
      </c>
      <c r="H1023" s="10" t="s">
        <v>30</v>
      </c>
      <c r="I1023" s="39">
        <v>351483.47</v>
      </c>
      <c r="J1023" s="20">
        <v>4.8977000000000004</v>
      </c>
      <c r="K1023" s="23">
        <v>71765.009999999995</v>
      </c>
      <c r="L1023" s="10" t="s">
        <v>370</v>
      </c>
      <c r="M1023" s="36">
        <v>45303</v>
      </c>
      <c r="N1023" s="94"/>
    </row>
    <row r="1024" spans="1:14" ht="14.25" customHeight="1" x14ac:dyDescent="0.25">
      <c r="A1024" s="9">
        <v>73082000</v>
      </c>
      <c r="B1024" s="10" t="s">
        <v>1059</v>
      </c>
      <c r="C1024" s="11">
        <v>45072</v>
      </c>
      <c r="D1024" s="12" t="s">
        <v>1060</v>
      </c>
      <c r="E1024" s="10" t="s">
        <v>29</v>
      </c>
      <c r="F1024" s="10" t="s">
        <v>80</v>
      </c>
      <c r="G1024" s="13">
        <v>21253.919999999998</v>
      </c>
      <c r="H1024" s="10" t="s">
        <v>30</v>
      </c>
      <c r="I1024" s="39">
        <v>348448.95</v>
      </c>
      <c r="J1024" s="20">
        <v>4.9989999999999997</v>
      </c>
      <c r="K1024" s="23">
        <v>69703.73</v>
      </c>
      <c r="L1024" s="10" t="s">
        <v>28</v>
      </c>
      <c r="M1024" s="36">
        <v>45303</v>
      </c>
      <c r="N1024" s="94"/>
    </row>
    <row r="1025" spans="1:14" ht="14.25" customHeight="1" x14ac:dyDescent="0.25">
      <c r="A1025" s="9">
        <v>32089010</v>
      </c>
      <c r="B1025" s="10" t="s">
        <v>1057</v>
      </c>
      <c r="C1025" s="11">
        <v>45196</v>
      </c>
      <c r="D1025" s="12" t="s">
        <v>1058</v>
      </c>
      <c r="E1025" s="10" t="s">
        <v>89</v>
      </c>
      <c r="F1025" s="10" t="s">
        <v>88</v>
      </c>
      <c r="G1025" s="13">
        <v>16063.63</v>
      </c>
      <c r="H1025" s="10" t="s">
        <v>30</v>
      </c>
      <c r="I1025" s="39">
        <v>486181.67</v>
      </c>
      <c r="J1025" s="20">
        <v>4.9717000000000002</v>
      </c>
      <c r="K1025" s="23">
        <v>97789.82</v>
      </c>
      <c r="L1025" s="10" t="s">
        <v>26</v>
      </c>
      <c r="M1025" s="36">
        <v>45237</v>
      </c>
      <c r="N1025" s="94"/>
    </row>
    <row r="1026" spans="1:14" ht="14.25" customHeight="1" x14ac:dyDescent="0.25">
      <c r="A1026" s="9">
        <v>79031000</v>
      </c>
      <c r="B1026" s="10" t="s">
        <v>1056</v>
      </c>
      <c r="C1026" s="11">
        <v>45181</v>
      </c>
      <c r="D1026" s="12" t="s">
        <v>218</v>
      </c>
      <c r="E1026" s="10" t="s">
        <v>89</v>
      </c>
      <c r="F1026" s="10" t="s">
        <v>88</v>
      </c>
      <c r="G1026" s="13">
        <v>21.48</v>
      </c>
      <c r="H1026" s="10" t="s">
        <v>30</v>
      </c>
      <c r="I1026" s="39">
        <v>3909.16</v>
      </c>
      <c r="J1026" s="20">
        <v>4.9366000000000003</v>
      </c>
      <c r="K1026" s="23">
        <v>791.87</v>
      </c>
      <c r="L1026" s="10">
        <v>6</v>
      </c>
      <c r="M1026" s="36">
        <v>45593</v>
      </c>
      <c r="N1026" s="94"/>
    </row>
    <row r="1027" spans="1:14" ht="14.25" customHeight="1" x14ac:dyDescent="0.25">
      <c r="A1027" s="9">
        <v>29051999</v>
      </c>
      <c r="B1027" s="10" t="s">
        <v>1055</v>
      </c>
      <c r="C1027" s="11">
        <v>45181</v>
      </c>
      <c r="D1027" s="12" t="s">
        <v>218</v>
      </c>
      <c r="E1027" s="10" t="s">
        <v>89</v>
      </c>
      <c r="F1027" s="10" t="s">
        <v>88</v>
      </c>
      <c r="G1027" s="13">
        <v>40.28</v>
      </c>
      <c r="H1027" s="10" t="s">
        <v>30</v>
      </c>
      <c r="I1027" s="39">
        <v>1404.41</v>
      </c>
      <c r="J1027" s="20">
        <v>4.9366000000000003</v>
      </c>
      <c r="K1027" s="23">
        <v>284.49</v>
      </c>
      <c r="L1027" s="10">
        <v>2</v>
      </c>
      <c r="M1027" s="36">
        <v>45593</v>
      </c>
      <c r="N1027" s="94"/>
    </row>
    <row r="1028" spans="1:14" ht="14.25" customHeight="1" x14ac:dyDescent="0.25">
      <c r="A1028" s="9">
        <v>32089010</v>
      </c>
      <c r="B1028" s="10" t="s">
        <v>1052</v>
      </c>
      <c r="C1028" s="11">
        <v>45181</v>
      </c>
      <c r="D1028" s="12" t="s">
        <v>1053</v>
      </c>
      <c r="E1028" s="10" t="s">
        <v>89</v>
      </c>
      <c r="F1028" s="10" t="s">
        <v>88</v>
      </c>
      <c r="G1028" s="13">
        <v>833.19</v>
      </c>
      <c r="H1028" s="10" t="s">
        <v>30</v>
      </c>
      <c r="I1028" s="39">
        <v>53645</v>
      </c>
      <c r="J1028" s="20">
        <v>4.9366000000000003</v>
      </c>
      <c r="K1028" s="23">
        <v>10866.79</v>
      </c>
      <c r="L1028" s="10" t="s">
        <v>1054</v>
      </c>
      <c r="M1028" s="36">
        <v>45593</v>
      </c>
      <c r="N1028" s="94"/>
    </row>
    <row r="1029" spans="1:14" ht="14.25" customHeight="1" x14ac:dyDescent="0.25">
      <c r="A1029" s="9">
        <v>32089010</v>
      </c>
      <c r="B1029" s="10" t="s">
        <v>1050</v>
      </c>
      <c r="C1029" s="11">
        <v>45181</v>
      </c>
      <c r="D1029" s="12" t="s">
        <v>1051</v>
      </c>
      <c r="E1029" s="10" t="s">
        <v>89</v>
      </c>
      <c r="F1029" s="10" t="s">
        <v>88</v>
      </c>
      <c r="G1029" s="13">
        <v>5643.93</v>
      </c>
      <c r="H1029" s="10" t="s">
        <v>30</v>
      </c>
      <c r="I1029" s="39">
        <v>208428.05</v>
      </c>
      <c r="J1029" s="20">
        <v>4.9366000000000003</v>
      </c>
      <c r="K1029" s="23">
        <v>42220.97</v>
      </c>
      <c r="L1029" s="10" t="s">
        <v>26</v>
      </c>
      <c r="M1029" s="36">
        <v>45237</v>
      </c>
      <c r="N1029" s="94"/>
    </row>
    <row r="1030" spans="1:14" ht="14.25" customHeight="1" x14ac:dyDescent="0.25">
      <c r="A1030" s="9">
        <v>32089010</v>
      </c>
      <c r="B1030" s="10" t="s">
        <v>1049</v>
      </c>
      <c r="C1030" s="11">
        <v>45181</v>
      </c>
      <c r="D1030" s="12" t="s">
        <v>236</v>
      </c>
      <c r="E1030" s="10" t="s">
        <v>89</v>
      </c>
      <c r="F1030" s="10" t="s">
        <v>88</v>
      </c>
      <c r="G1030" s="13">
        <v>234.34</v>
      </c>
      <c r="H1030" s="10" t="s">
        <v>30</v>
      </c>
      <c r="I1030" s="39">
        <v>9997.9</v>
      </c>
      <c r="J1030" s="20">
        <v>4.9366000000000003</v>
      </c>
      <c r="K1030" s="23">
        <v>2025.26</v>
      </c>
      <c r="L1030" s="10" t="s">
        <v>24</v>
      </c>
      <c r="M1030" s="36">
        <v>45237</v>
      </c>
      <c r="N1030" s="94"/>
    </row>
    <row r="1031" spans="1:14" ht="14.25" customHeight="1" x14ac:dyDescent="0.25">
      <c r="A1031" s="9">
        <v>32089010</v>
      </c>
      <c r="B1031" s="10" t="s">
        <v>1048</v>
      </c>
      <c r="C1031" s="11">
        <v>45166</v>
      </c>
      <c r="D1031" s="12" t="s">
        <v>236</v>
      </c>
      <c r="E1031" s="10" t="s">
        <v>89</v>
      </c>
      <c r="F1031" s="10" t="s">
        <v>88</v>
      </c>
      <c r="G1031" s="13">
        <v>835.49</v>
      </c>
      <c r="H1031" s="10" t="s">
        <v>30</v>
      </c>
      <c r="I1031" s="39">
        <v>36687.980000000003</v>
      </c>
      <c r="J1031" s="20">
        <v>4.8772000000000002</v>
      </c>
      <c r="K1031" s="23">
        <v>7522.34</v>
      </c>
      <c r="L1031" s="10" t="s">
        <v>26</v>
      </c>
      <c r="M1031" s="36">
        <v>45237</v>
      </c>
      <c r="N1031" s="94"/>
    </row>
    <row r="1032" spans="1:14" ht="14.25" customHeight="1" x14ac:dyDescent="0.25">
      <c r="A1032" s="9">
        <v>79031000</v>
      </c>
      <c r="B1032" s="10" t="s">
        <v>1047</v>
      </c>
      <c r="C1032" s="11">
        <v>45166</v>
      </c>
      <c r="D1032" s="12" t="s">
        <v>218</v>
      </c>
      <c r="E1032" s="10" t="s">
        <v>89</v>
      </c>
      <c r="F1032" s="10" t="s">
        <v>88</v>
      </c>
      <c r="G1032" s="13">
        <v>687.66800000000001</v>
      </c>
      <c r="H1032" s="10" t="s">
        <v>30</v>
      </c>
      <c r="I1032" s="39">
        <v>624.79999999999995</v>
      </c>
      <c r="J1032" s="20">
        <v>4.8772000000000002</v>
      </c>
      <c r="K1032" s="23">
        <v>128.11000000000001</v>
      </c>
      <c r="L1032" s="10">
        <v>6</v>
      </c>
      <c r="M1032" s="36">
        <v>45593</v>
      </c>
      <c r="N1032" s="94"/>
    </row>
    <row r="1033" spans="1:14" ht="14.25" customHeight="1" x14ac:dyDescent="0.25">
      <c r="A1033" s="9">
        <v>29051999</v>
      </c>
      <c r="B1033" s="10" t="s">
        <v>1046</v>
      </c>
      <c r="C1033" s="11">
        <v>45166</v>
      </c>
      <c r="D1033" s="12" t="s">
        <v>218</v>
      </c>
      <c r="E1033" s="10" t="s">
        <v>89</v>
      </c>
      <c r="F1033" s="10" t="s">
        <v>88</v>
      </c>
      <c r="G1033" s="13">
        <v>2850</v>
      </c>
      <c r="H1033" s="10" t="s">
        <v>30</v>
      </c>
      <c r="I1033" s="39">
        <v>889.9</v>
      </c>
      <c r="J1033" s="20">
        <v>4.8772000000000002</v>
      </c>
      <c r="K1033" s="23">
        <v>182.46</v>
      </c>
      <c r="L1033" s="10">
        <v>3</v>
      </c>
      <c r="M1033" s="36">
        <v>45593</v>
      </c>
      <c r="N1033" s="94"/>
    </row>
    <row r="1034" spans="1:14" ht="14.25" customHeight="1" x14ac:dyDescent="0.25">
      <c r="A1034" s="9">
        <v>32089010</v>
      </c>
      <c r="B1034" s="10" t="s">
        <v>1043</v>
      </c>
      <c r="C1034" s="11">
        <v>45166</v>
      </c>
      <c r="D1034" s="12" t="s">
        <v>1044</v>
      </c>
      <c r="E1034" s="10" t="s">
        <v>89</v>
      </c>
      <c r="F1034" s="10" t="s">
        <v>88</v>
      </c>
      <c r="G1034" s="13">
        <v>6174.3499999999995</v>
      </c>
      <c r="H1034" s="10" t="s">
        <v>30</v>
      </c>
      <c r="I1034" s="39">
        <v>330416.60000000003</v>
      </c>
      <c r="J1034" s="20">
        <v>4.8772000000000002</v>
      </c>
      <c r="K1034" s="23">
        <v>67747.19</v>
      </c>
      <c r="L1034" s="10" t="s">
        <v>1045</v>
      </c>
      <c r="M1034" s="36">
        <v>45593</v>
      </c>
      <c r="N1034" s="94"/>
    </row>
    <row r="1035" spans="1:14" ht="14.25" customHeight="1" x14ac:dyDescent="0.25">
      <c r="A1035" s="9">
        <v>83112000</v>
      </c>
      <c r="B1035" s="10" t="s">
        <v>1042</v>
      </c>
      <c r="C1035" s="11">
        <v>45169</v>
      </c>
      <c r="D1035" s="12" t="s">
        <v>76</v>
      </c>
      <c r="E1035" s="10" t="s">
        <v>39</v>
      </c>
      <c r="F1035" s="10" t="s">
        <v>41</v>
      </c>
      <c r="G1035" s="13">
        <v>11415</v>
      </c>
      <c r="H1035" s="10" t="s">
        <v>30</v>
      </c>
      <c r="I1035" s="39">
        <v>318364.34999999998</v>
      </c>
      <c r="J1035" s="20">
        <v>4.8653000000000004</v>
      </c>
      <c r="K1035" s="23">
        <v>65435.71</v>
      </c>
      <c r="L1035" s="10">
        <v>1</v>
      </c>
      <c r="M1035" s="36">
        <v>45303</v>
      </c>
      <c r="N1035" s="94"/>
    </row>
    <row r="1036" spans="1:14" ht="14.25" customHeight="1" x14ac:dyDescent="0.25">
      <c r="A1036" s="9">
        <v>83112000</v>
      </c>
      <c r="B1036" s="10" t="s">
        <v>1041</v>
      </c>
      <c r="C1036" s="11">
        <v>45138</v>
      </c>
      <c r="D1036" s="12" t="s">
        <v>76</v>
      </c>
      <c r="E1036" s="10" t="s">
        <v>39</v>
      </c>
      <c r="F1036" s="10" t="s">
        <v>41</v>
      </c>
      <c r="G1036" s="13">
        <v>9450</v>
      </c>
      <c r="H1036" s="10" t="s">
        <v>30</v>
      </c>
      <c r="I1036" s="39">
        <v>263560.5</v>
      </c>
      <c r="J1036" s="20">
        <v>4.7252999999999998</v>
      </c>
      <c r="K1036" s="23">
        <v>55776.46</v>
      </c>
      <c r="L1036" s="10">
        <v>1</v>
      </c>
      <c r="M1036" s="36">
        <v>45303</v>
      </c>
      <c r="N1036" s="94"/>
    </row>
    <row r="1037" spans="1:14" ht="14.25" customHeight="1" x14ac:dyDescent="0.25">
      <c r="A1037" s="9">
        <v>83112000</v>
      </c>
      <c r="B1037" s="10" t="s">
        <v>1040</v>
      </c>
      <c r="C1037" s="11">
        <v>45138</v>
      </c>
      <c r="D1037" s="12" t="s">
        <v>76</v>
      </c>
      <c r="E1037" s="10" t="s">
        <v>39</v>
      </c>
      <c r="F1037" s="10" t="s">
        <v>41</v>
      </c>
      <c r="G1037" s="13">
        <v>7275</v>
      </c>
      <c r="H1037" s="10" t="s">
        <v>30</v>
      </c>
      <c r="I1037" s="39">
        <v>202899.75</v>
      </c>
      <c r="J1037" s="20">
        <v>4.7252999999999998</v>
      </c>
      <c r="K1037" s="23">
        <v>42939.02</v>
      </c>
      <c r="L1037" s="10" t="s">
        <v>24</v>
      </c>
      <c r="M1037" s="36">
        <v>45303</v>
      </c>
      <c r="N1037" s="94"/>
    </row>
    <row r="1038" spans="1:14" ht="14.25" customHeight="1" x14ac:dyDescent="0.25">
      <c r="A1038" s="9">
        <v>83112000</v>
      </c>
      <c r="B1038" s="10" t="s">
        <v>1039</v>
      </c>
      <c r="C1038" s="11">
        <v>45107</v>
      </c>
      <c r="D1038" s="12" t="s">
        <v>76</v>
      </c>
      <c r="E1038" s="10" t="s">
        <v>39</v>
      </c>
      <c r="F1038" s="10" t="s">
        <v>41</v>
      </c>
      <c r="G1038" s="13">
        <v>7410</v>
      </c>
      <c r="H1038" s="10" t="s">
        <v>30</v>
      </c>
      <c r="I1038" s="39">
        <v>206664.9</v>
      </c>
      <c r="J1038" s="20">
        <v>4.8583999999999996</v>
      </c>
      <c r="K1038" s="23">
        <v>42537.65</v>
      </c>
      <c r="L1038" s="10">
        <v>1</v>
      </c>
      <c r="M1038" s="36">
        <v>45303</v>
      </c>
      <c r="N1038" s="94"/>
    </row>
    <row r="1039" spans="1:14" ht="14.25" customHeight="1" x14ac:dyDescent="0.25">
      <c r="A1039" s="9">
        <v>72149100</v>
      </c>
      <c r="B1039" s="10" t="s">
        <v>1036</v>
      </c>
      <c r="C1039" s="11">
        <v>45075</v>
      </c>
      <c r="D1039" s="12" t="s">
        <v>669</v>
      </c>
      <c r="E1039" s="10" t="s">
        <v>1038</v>
      </c>
      <c r="F1039" s="10" t="s">
        <v>1037</v>
      </c>
      <c r="G1039" s="13">
        <v>214</v>
      </c>
      <c r="H1039" s="10" t="s">
        <v>30</v>
      </c>
      <c r="I1039" s="39">
        <v>2932.2</v>
      </c>
      <c r="J1039" s="20">
        <v>5.0114000000000001</v>
      </c>
      <c r="K1039" s="23">
        <v>585.11</v>
      </c>
      <c r="L1039" s="10">
        <v>8</v>
      </c>
      <c r="M1039" s="36">
        <v>45524</v>
      </c>
      <c r="N1039" s="94"/>
    </row>
    <row r="1040" spans="1:14" ht="14.25" customHeight="1" x14ac:dyDescent="0.25">
      <c r="A1040" s="9">
        <v>72162100</v>
      </c>
      <c r="B1040" s="10" t="s">
        <v>1035</v>
      </c>
      <c r="C1040" s="11">
        <v>45075</v>
      </c>
      <c r="D1040" s="12" t="s">
        <v>990</v>
      </c>
      <c r="E1040" s="10" t="s">
        <v>1038</v>
      </c>
      <c r="F1040" s="10" t="s">
        <v>1037</v>
      </c>
      <c r="G1040" s="13">
        <v>1769</v>
      </c>
      <c r="H1040" s="10" t="s">
        <v>30</v>
      </c>
      <c r="I1040" s="39">
        <v>13097.16</v>
      </c>
      <c r="J1040" s="20">
        <v>5.0114000000000001</v>
      </c>
      <c r="K1040" s="23">
        <v>2613.4699999999998</v>
      </c>
      <c r="L1040" s="10">
        <v>5</v>
      </c>
      <c r="M1040" s="36">
        <v>45524</v>
      </c>
      <c r="N1040" s="94"/>
    </row>
    <row r="1041" spans="1:14" ht="14.25" customHeight="1" x14ac:dyDescent="0.25">
      <c r="A1041" s="9">
        <v>72104910</v>
      </c>
      <c r="B1041" s="10" t="s">
        <v>1033</v>
      </c>
      <c r="C1041" s="11">
        <v>45075</v>
      </c>
      <c r="D1041" s="12" t="s">
        <v>1034</v>
      </c>
      <c r="E1041" s="10" t="s">
        <v>1038</v>
      </c>
      <c r="F1041" s="10" t="s">
        <v>1037</v>
      </c>
      <c r="G1041" s="13">
        <v>5272</v>
      </c>
      <c r="H1041" s="10" t="s">
        <v>30</v>
      </c>
      <c r="I1041" s="39">
        <v>67429.3</v>
      </c>
      <c r="J1041" s="20">
        <v>5.0114000000000001</v>
      </c>
      <c r="K1041" s="23">
        <v>13455.18</v>
      </c>
      <c r="L1041" s="10" t="s">
        <v>94</v>
      </c>
      <c r="M1041" s="36">
        <v>45524</v>
      </c>
      <c r="N1041" s="94"/>
    </row>
    <row r="1042" spans="1:14" ht="14.25" customHeight="1" x14ac:dyDescent="0.25">
      <c r="A1042" s="9">
        <v>72192200</v>
      </c>
      <c r="B1042" s="10" t="s">
        <v>1031</v>
      </c>
      <c r="C1042" s="11">
        <v>45075</v>
      </c>
      <c r="D1042" s="12" t="s">
        <v>1032</v>
      </c>
      <c r="E1042" s="10" t="s">
        <v>1038</v>
      </c>
      <c r="F1042" s="10" t="s">
        <v>1037</v>
      </c>
      <c r="G1042" s="13">
        <v>78</v>
      </c>
      <c r="H1042" s="10" t="s">
        <v>30</v>
      </c>
      <c r="I1042" s="39">
        <v>5340</v>
      </c>
      <c r="J1042" s="20">
        <v>5.0114000000000001</v>
      </c>
      <c r="K1042" s="23">
        <v>1065.57</v>
      </c>
      <c r="L1042" s="10">
        <v>2</v>
      </c>
      <c r="M1042" s="36">
        <v>45527</v>
      </c>
      <c r="N1042" s="94"/>
    </row>
    <row r="1043" spans="1:14" ht="14.25" customHeight="1" x14ac:dyDescent="0.25">
      <c r="A1043" s="9">
        <v>72222000</v>
      </c>
      <c r="B1043" s="10" t="s">
        <v>1028</v>
      </c>
      <c r="C1043" s="11">
        <v>45075</v>
      </c>
      <c r="D1043" s="12" t="s">
        <v>1029</v>
      </c>
      <c r="E1043" s="10" t="s">
        <v>1038</v>
      </c>
      <c r="F1043" s="10" t="s">
        <v>1037</v>
      </c>
      <c r="G1043" s="13">
        <v>3748</v>
      </c>
      <c r="H1043" s="10" t="s">
        <v>30</v>
      </c>
      <c r="I1043" s="39">
        <v>195406.4</v>
      </c>
      <c r="J1043" s="20">
        <v>5.0114000000000001</v>
      </c>
      <c r="K1043" s="23">
        <v>38992.379999999997</v>
      </c>
      <c r="L1043" s="10" t="s">
        <v>1030</v>
      </c>
      <c r="M1043" s="36">
        <v>45527</v>
      </c>
      <c r="N1043" s="94"/>
    </row>
    <row r="1044" spans="1:14" ht="14.25" customHeight="1" x14ac:dyDescent="0.25">
      <c r="A1044" s="9">
        <v>72149100</v>
      </c>
      <c r="B1044" s="10" t="s">
        <v>1026</v>
      </c>
      <c r="C1044" s="11">
        <v>45197</v>
      </c>
      <c r="D1044" s="12" t="s">
        <v>1027</v>
      </c>
      <c r="E1044" s="10" t="s">
        <v>154</v>
      </c>
      <c r="F1044" s="10" t="s">
        <v>140</v>
      </c>
      <c r="G1044" s="13">
        <v>14.4</v>
      </c>
      <c r="H1044" s="10" t="s">
        <v>30</v>
      </c>
      <c r="I1044" s="39">
        <v>92.16</v>
      </c>
      <c r="J1044" s="20">
        <v>5.0289000000000001</v>
      </c>
      <c r="K1044" s="23">
        <v>18.329999999999998</v>
      </c>
      <c r="L1044" s="10">
        <v>7</v>
      </c>
      <c r="M1044" s="36">
        <v>45524</v>
      </c>
      <c r="N1044" s="94"/>
    </row>
    <row r="1045" spans="1:14" ht="14.25" customHeight="1" x14ac:dyDescent="0.25">
      <c r="A1045" s="9">
        <v>72164010</v>
      </c>
      <c r="B1045" s="10" t="s">
        <v>1025</v>
      </c>
      <c r="C1045" s="11">
        <v>45197</v>
      </c>
      <c r="D1045" s="12" t="s">
        <v>990</v>
      </c>
      <c r="E1045" s="10" t="s">
        <v>154</v>
      </c>
      <c r="F1045" s="10" t="s">
        <v>140</v>
      </c>
      <c r="G1045" s="13">
        <v>144.6</v>
      </c>
      <c r="H1045" s="10" t="s">
        <v>30</v>
      </c>
      <c r="I1045" s="39">
        <v>1468.8</v>
      </c>
      <c r="J1045" s="20">
        <v>5.0289000000000001</v>
      </c>
      <c r="K1045" s="23">
        <v>292.07</v>
      </c>
      <c r="L1045" s="10">
        <v>5</v>
      </c>
      <c r="M1045" s="36">
        <v>45527</v>
      </c>
      <c r="N1045" s="94"/>
    </row>
    <row r="1046" spans="1:14" ht="14.25" customHeight="1" x14ac:dyDescent="0.25">
      <c r="A1046" s="9">
        <v>72162100</v>
      </c>
      <c r="B1046" s="10" t="s">
        <v>1024</v>
      </c>
      <c r="C1046" s="11">
        <v>45197</v>
      </c>
      <c r="D1046" s="12" t="s">
        <v>990</v>
      </c>
      <c r="E1046" s="10" t="s">
        <v>154</v>
      </c>
      <c r="F1046" s="10" t="s">
        <v>140</v>
      </c>
      <c r="G1046" s="13">
        <v>8436</v>
      </c>
      <c r="H1046" s="10" t="s">
        <v>30</v>
      </c>
      <c r="I1046" s="39">
        <v>59673.599999999999</v>
      </c>
      <c r="J1046" s="20">
        <v>5.0289000000000001</v>
      </c>
      <c r="K1046" s="23">
        <v>11866.13</v>
      </c>
      <c r="L1046" s="10">
        <v>4</v>
      </c>
      <c r="M1046" s="36">
        <v>45524</v>
      </c>
      <c r="N1046" s="94"/>
    </row>
    <row r="1047" spans="1:14" ht="14.25" customHeight="1" x14ac:dyDescent="0.25">
      <c r="A1047" s="9">
        <v>72163200</v>
      </c>
      <c r="B1047" s="10" t="s">
        <v>1023</v>
      </c>
      <c r="C1047" s="11">
        <v>45197</v>
      </c>
      <c r="D1047" s="12" t="s">
        <v>188</v>
      </c>
      <c r="E1047" s="10" t="s">
        <v>154</v>
      </c>
      <c r="F1047" s="10" t="s">
        <v>140</v>
      </c>
      <c r="G1047" s="13">
        <v>4572</v>
      </c>
      <c r="H1047" s="10" t="s">
        <v>30</v>
      </c>
      <c r="I1047" s="39">
        <v>56966.400000000001</v>
      </c>
      <c r="J1047" s="20">
        <v>5.0289000000000001</v>
      </c>
      <c r="K1047" s="23">
        <v>11327.81</v>
      </c>
      <c r="L1047" s="10" t="s">
        <v>234</v>
      </c>
      <c r="M1047" s="36">
        <v>45524</v>
      </c>
      <c r="N1047" s="94"/>
    </row>
    <row r="1048" spans="1:14" ht="14.25" customHeight="1" x14ac:dyDescent="0.25">
      <c r="A1048" s="9">
        <v>72163100</v>
      </c>
      <c r="B1048" s="10" t="s">
        <v>1022</v>
      </c>
      <c r="C1048" s="11">
        <v>45197</v>
      </c>
      <c r="D1048" s="12" t="s">
        <v>185</v>
      </c>
      <c r="E1048" s="10" t="s">
        <v>154</v>
      </c>
      <c r="F1048" s="10" t="s">
        <v>140</v>
      </c>
      <c r="G1048" s="13">
        <v>1392.6</v>
      </c>
      <c r="H1048" s="10" t="s">
        <v>30</v>
      </c>
      <c r="I1048" s="39">
        <v>16427.52</v>
      </c>
      <c r="J1048" s="20">
        <v>5.0289000000000001</v>
      </c>
      <c r="K1048" s="23">
        <v>3266.62</v>
      </c>
      <c r="L1048" s="10" t="s">
        <v>81</v>
      </c>
      <c r="M1048" s="36">
        <v>45524</v>
      </c>
      <c r="N1048" s="94"/>
    </row>
    <row r="1049" spans="1:14" ht="14.25" customHeight="1" x14ac:dyDescent="0.25">
      <c r="A1049" s="9">
        <v>72222000</v>
      </c>
      <c r="B1049" s="10" t="s">
        <v>1021</v>
      </c>
      <c r="C1049" s="11">
        <v>45197</v>
      </c>
      <c r="D1049" s="12" t="s">
        <v>1020</v>
      </c>
      <c r="E1049" s="10" t="s">
        <v>154</v>
      </c>
      <c r="F1049" s="10" t="s">
        <v>140</v>
      </c>
      <c r="G1049" s="13">
        <v>189</v>
      </c>
      <c r="H1049" s="10" t="s">
        <v>30</v>
      </c>
      <c r="I1049" s="39">
        <v>9756</v>
      </c>
      <c r="J1049" s="20">
        <v>5.0289000000000001</v>
      </c>
      <c r="K1049" s="23">
        <v>1939.99</v>
      </c>
      <c r="L1049" s="10">
        <v>2</v>
      </c>
      <c r="M1049" s="36">
        <v>45527</v>
      </c>
      <c r="N1049" s="94"/>
    </row>
    <row r="1050" spans="1:14" ht="14.25" customHeight="1" x14ac:dyDescent="0.25">
      <c r="A1050" s="9">
        <v>72221100</v>
      </c>
      <c r="B1050" s="10" t="s">
        <v>1019</v>
      </c>
      <c r="C1050" s="11">
        <v>45197</v>
      </c>
      <c r="D1050" s="12" t="s">
        <v>1020</v>
      </c>
      <c r="E1050" s="10" t="s">
        <v>154</v>
      </c>
      <c r="F1050" s="10" t="s">
        <v>140</v>
      </c>
      <c r="G1050" s="13">
        <v>144</v>
      </c>
      <c r="H1050" s="10" t="s">
        <v>30</v>
      </c>
      <c r="I1050" s="39">
        <v>7308</v>
      </c>
      <c r="J1050" s="20">
        <v>5.0289000000000001</v>
      </c>
      <c r="K1050" s="23">
        <v>1453.2</v>
      </c>
      <c r="L1050" s="10">
        <v>1</v>
      </c>
      <c r="M1050" s="36">
        <v>45527</v>
      </c>
      <c r="N1050" s="94"/>
    </row>
    <row r="1051" spans="1:14" ht="14.25" customHeight="1" x14ac:dyDescent="0.25">
      <c r="A1051" s="9">
        <v>73071920</v>
      </c>
      <c r="B1051" s="10" t="s">
        <v>1017</v>
      </c>
      <c r="C1051" s="11">
        <v>45194</v>
      </c>
      <c r="D1051" s="12" t="s">
        <v>1018</v>
      </c>
      <c r="E1051" s="10" t="s">
        <v>154</v>
      </c>
      <c r="F1051" s="10" t="s">
        <v>140</v>
      </c>
      <c r="G1051" s="13">
        <v>387.1</v>
      </c>
      <c r="H1051" s="10" t="s">
        <v>30</v>
      </c>
      <c r="I1051" s="39">
        <v>7736.47</v>
      </c>
      <c r="J1051" s="20">
        <v>4.9131</v>
      </c>
      <c r="K1051" s="23">
        <v>1574.66</v>
      </c>
      <c r="L1051" s="10">
        <v>1</v>
      </c>
      <c r="M1051" s="36">
        <v>45527</v>
      </c>
      <c r="N1051" s="94"/>
    </row>
    <row r="1052" spans="1:14" ht="14.25" customHeight="1" x14ac:dyDescent="0.25">
      <c r="A1052" s="9">
        <v>72164010</v>
      </c>
      <c r="B1052" s="10" t="s">
        <v>1016</v>
      </c>
      <c r="C1052" s="11">
        <v>45191</v>
      </c>
      <c r="D1052" s="12" t="s">
        <v>990</v>
      </c>
      <c r="E1052" s="10" t="s">
        <v>154</v>
      </c>
      <c r="F1052" s="10" t="s">
        <v>140</v>
      </c>
      <c r="G1052" s="13">
        <v>4457.7</v>
      </c>
      <c r="H1052" s="10" t="s">
        <v>30</v>
      </c>
      <c r="I1052" s="39">
        <v>39487.5</v>
      </c>
      <c r="J1052" s="20">
        <v>4.9229000000000003</v>
      </c>
      <c r="K1052" s="23">
        <v>8021.19</v>
      </c>
      <c r="L1052" s="10">
        <v>3</v>
      </c>
      <c r="M1052" s="36">
        <v>45527</v>
      </c>
      <c r="N1052" s="94"/>
    </row>
    <row r="1053" spans="1:14" ht="14.25" customHeight="1" x14ac:dyDescent="0.25">
      <c r="A1053" s="9">
        <v>72162100</v>
      </c>
      <c r="B1053" s="10" t="s">
        <v>1015</v>
      </c>
      <c r="C1053" s="11">
        <v>45191</v>
      </c>
      <c r="D1053" s="12" t="s">
        <v>990</v>
      </c>
      <c r="E1053" s="10" t="s">
        <v>154</v>
      </c>
      <c r="F1053" s="10" t="s">
        <v>140</v>
      </c>
      <c r="G1053" s="13">
        <v>54.6</v>
      </c>
      <c r="H1053" s="10" t="s">
        <v>30</v>
      </c>
      <c r="I1053" s="39">
        <v>449.28</v>
      </c>
      <c r="J1053" s="20">
        <v>4.9229000000000003</v>
      </c>
      <c r="K1053" s="23">
        <v>91.26</v>
      </c>
      <c r="L1053" s="10">
        <v>2</v>
      </c>
      <c r="M1053" s="36">
        <v>45524</v>
      </c>
      <c r="N1053" s="94"/>
    </row>
    <row r="1054" spans="1:14" ht="14.25" customHeight="1" x14ac:dyDescent="0.25">
      <c r="A1054" s="9">
        <v>72149100</v>
      </c>
      <c r="B1054" s="10" t="s">
        <v>1013</v>
      </c>
      <c r="C1054" s="11">
        <v>45191</v>
      </c>
      <c r="D1054" s="12" t="s">
        <v>1014</v>
      </c>
      <c r="E1054" s="10" t="s">
        <v>154</v>
      </c>
      <c r="F1054" s="10" t="s">
        <v>140</v>
      </c>
      <c r="G1054" s="13">
        <v>189.48</v>
      </c>
      <c r="H1054" s="10" t="s">
        <v>30</v>
      </c>
      <c r="I1054" s="39">
        <v>2564.1600000000003</v>
      </c>
      <c r="J1054" s="20">
        <v>4.9229000000000003</v>
      </c>
      <c r="K1054" s="23">
        <v>520.86</v>
      </c>
      <c r="L1054" s="10" t="s">
        <v>216</v>
      </c>
      <c r="M1054" s="36">
        <v>45524</v>
      </c>
      <c r="N1054" s="94"/>
    </row>
    <row r="1055" spans="1:14" ht="14.25" customHeight="1" x14ac:dyDescent="0.25">
      <c r="A1055" s="9">
        <v>73066100</v>
      </c>
      <c r="B1055" s="10" t="s">
        <v>1011</v>
      </c>
      <c r="C1055" s="11">
        <v>45191</v>
      </c>
      <c r="D1055" s="12" t="s">
        <v>1012</v>
      </c>
      <c r="E1055" s="10" t="s">
        <v>154</v>
      </c>
      <c r="F1055" s="10" t="s">
        <v>140</v>
      </c>
      <c r="G1055" s="13">
        <v>9510</v>
      </c>
      <c r="H1055" s="10" t="s">
        <v>30</v>
      </c>
      <c r="I1055" s="39">
        <v>19584</v>
      </c>
      <c r="J1055" s="20">
        <v>4.9229000000000003</v>
      </c>
      <c r="K1055" s="23">
        <v>3978.14</v>
      </c>
      <c r="L1055" s="10" t="s">
        <v>24</v>
      </c>
      <c r="M1055" s="36">
        <v>45527</v>
      </c>
      <c r="N1055" s="94"/>
    </row>
    <row r="1056" spans="1:14" ht="14.25" customHeight="1" x14ac:dyDescent="0.25">
      <c r="A1056" s="9">
        <v>72085100</v>
      </c>
      <c r="B1056" s="10" t="s">
        <v>1010</v>
      </c>
      <c r="C1056" s="11">
        <v>45189</v>
      </c>
      <c r="D1056" s="12" t="s">
        <v>663</v>
      </c>
      <c r="E1056" s="10" t="s">
        <v>154</v>
      </c>
      <c r="F1056" s="10" t="s">
        <v>140</v>
      </c>
      <c r="G1056" s="13">
        <v>2196</v>
      </c>
      <c r="H1056" s="10" t="s">
        <v>30</v>
      </c>
      <c r="I1056" s="39">
        <v>16612.3</v>
      </c>
      <c r="J1056" s="20">
        <v>4.8574999999999999</v>
      </c>
      <c r="K1056" s="23">
        <v>3419.93</v>
      </c>
      <c r="L1056" s="10">
        <v>4</v>
      </c>
      <c r="M1056" s="36">
        <v>45524</v>
      </c>
      <c r="N1056" s="94"/>
    </row>
    <row r="1057" spans="1:14" ht="14.25" customHeight="1" x14ac:dyDescent="0.25">
      <c r="A1057" s="9">
        <v>72085200</v>
      </c>
      <c r="B1057" s="10" t="s">
        <v>1008</v>
      </c>
      <c r="C1057" s="11">
        <v>45189</v>
      </c>
      <c r="D1057" s="12" t="s">
        <v>1009</v>
      </c>
      <c r="E1057" s="10" t="s">
        <v>154</v>
      </c>
      <c r="F1057" s="10" t="s">
        <v>140</v>
      </c>
      <c r="G1057" s="13">
        <v>3572.16</v>
      </c>
      <c r="H1057" s="10" t="s">
        <v>30</v>
      </c>
      <c r="I1057" s="39">
        <v>25868.51</v>
      </c>
      <c r="J1057" s="20">
        <v>4.8574999999999999</v>
      </c>
      <c r="K1057" s="23">
        <v>5325.48</v>
      </c>
      <c r="L1057" s="10" t="s">
        <v>25</v>
      </c>
      <c r="M1057" s="36">
        <v>45524</v>
      </c>
      <c r="N1057" s="94"/>
    </row>
    <row r="1058" spans="1:14" ht="14.25" customHeight="1" x14ac:dyDescent="0.25">
      <c r="A1058" s="9">
        <v>72192100</v>
      </c>
      <c r="B1058" s="10" t="s">
        <v>1007</v>
      </c>
      <c r="C1058" s="11">
        <v>45183</v>
      </c>
      <c r="D1058" s="12" t="s">
        <v>163</v>
      </c>
      <c r="E1058" s="10" t="s">
        <v>154</v>
      </c>
      <c r="F1058" s="10" t="s">
        <v>140</v>
      </c>
      <c r="G1058" s="13">
        <v>780.28800000000001</v>
      </c>
      <c r="H1058" s="10" t="s">
        <v>30</v>
      </c>
      <c r="I1058" s="39">
        <v>43537.919999999998</v>
      </c>
      <c r="J1058" s="20">
        <v>4.9170999999999996</v>
      </c>
      <c r="K1058" s="23">
        <v>8854.39</v>
      </c>
      <c r="L1058" s="10">
        <v>1</v>
      </c>
      <c r="M1058" s="36">
        <v>45527</v>
      </c>
      <c r="N1058" s="94"/>
    </row>
    <row r="1059" spans="1:14" ht="14.25" customHeight="1" x14ac:dyDescent="0.25">
      <c r="A1059" s="9">
        <v>72161000</v>
      </c>
      <c r="B1059" s="10" t="s">
        <v>1006</v>
      </c>
      <c r="C1059" s="11">
        <v>45181</v>
      </c>
      <c r="D1059" s="12" t="s">
        <v>185</v>
      </c>
      <c r="E1059" s="10" t="s">
        <v>154</v>
      </c>
      <c r="F1059" s="10" t="s">
        <v>140</v>
      </c>
      <c r="G1059" s="13">
        <v>44.64</v>
      </c>
      <c r="H1059" s="10" t="s">
        <v>30</v>
      </c>
      <c r="I1059" s="39">
        <v>371.1</v>
      </c>
      <c r="J1059" s="20">
        <v>4.9366000000000003</v>
      </c>
      <c r="K1059" s="23">
        <v>75.17</v>
      </c>
      <c r="L1059" s="10">
        <v>5</v>
      </c>
      <c r="M1059" s="36">
        <v>45524</v>
      </c>
      <c r="N1059" s="94"/>
    </row>
    <row r="1060" spans="1:14" ht="14.25" customHeight="1" x14ac:dyDescent="0.25">
      <c r="A1060" s="9">
        <v>72162100</v>
      </c>
      <c r="B1060" s="10" t="s">
        <v>1004</v>
      </c>
      <c r="C1060" s="11">
        <v>45181</v>
      </c>
      <c r="D1060" s="12" t="s">
        <v>990</v>
      </c>
      <c r="E1060" s="10" t="s">
        <v>154</v>
      </c>
      <c r="F1060" s="10" t="s">
        <v>140</v>
      </c>
      <c r="G1060" s="13">
        <v>266.33999999999997</v>
      </c>
      <c r="H1060" s="10" t="s">
        <v>30</v>
      </c>
      <c r="I1060" s="39">
        <v>2066.7600000000002</v>
      </c>
      <c r="J1060" s="20">
        <v>4.9366000000000003</v>
      </c>
      <c r="K1060" s="23">
        <v>418.66</v>
      </c>
      <c r="L1060" s="10" t="s">
        <v>1005</v>
      </c>
      <c r="M1060" s="36">
        <v>45524</v>
      </c>
      <c r="N1060" s="94"/>
    </row>
    <row r="1061" spans="1:14" ht="14.25" customHeight="1" x14ac:dyDescent="0.25">
      <c r="A1061" s="9">
        <v>72163100</v>
      </c>
      <c r="B1061" s="10" t="s">
        <v>1003</v>
      </c>
      <c r="C1061" s="11">
        <v>45181</v>
      </c>
      <c r="D1061" s="12" t="s">
        <v>185</v>
      </c>
      <c r="E1061" s="10" t="s">
        <v>154</v>
      </c>
      <c r="F1061" s="10" t="s">
        <v>140</v>
      </c>
      <c r="G1061" s="13">
        <v>103.5</v>
      </c>
      <c r="H1061" s="10" t="s">
        <v>30</v>
      </c>
      <c r="I1061" s="39">
        <v>1664.7</v>
      </c>
      <c r="J1061" s="20">
        <v>4.9366000000000003</v>
      </c>
      <c r="K1061" s="23">
        <v>337.22</v>
      </c>
      <c r="L1061" s="10" t="s">
        <v>81</v>
      </c>
      <c r="M1061" s="36">
        <v>45524</v>
      </c>
      <c r="N1061" s="94"/>
    </row>
    <row r="1062" spans="1:14" ht="14.25" customHeight="1" x14ac:dyDescent="0.25">
      <c r="A1062" s="9">
        <v>72163300</v>
      </c>
      <c r="B1062" s="10" t="s">
        <v>1002</v>
      </c>
      <c r="C1062" s="11">
        <v>45181</v>
      </c>
      <c r="D1062" s="12" t="s">
        <v>188</v>
      </c>
      <c r="E1062" s="10" t="s">
        <v>154</v>
      </c>
      <c r="F1062" s="10" t="s">
        <v>140</v>
      </c>
      <c r="G1062" s="13">
        <v>1161</v>
      </c>
      <c r="H1062" s="10" t="s">
        <v>30</v>
      </c>
      <c r="I1062" s="39">
        <v>17791.740000000002</v>
      </c>
      <c r="J1062" s="20">
        <v>4.9366000000000003</v>
      </c>
      <c r="K1062" s="23">
        <v>3604.05</v>
      </c>
      <c r="L1062" s="10">
        <v>5</v>
      </c>
      <c r="M1062" s="36">
        <v>45524</v>
      </c>
      <c r="N1062" s="94"/>
    </row>
    <row r="1063" spans="1:14" ht="14.25" customHeight="1" x14ac:dyDescent="0.25">
      <c r="A1063" s="9">
        <v>72162100</v>
      </c>
      <c r="B1063" s="10" t="s">
        <v>1001</v>
      </c>
      <c r="C1063" s="11">
        <v>45181</v>
      </c>
      <c r="D1063" s="12" t="s">
        <v>990</v>
      </c>
      <c r="E1063" s="10" t="s">
        <v>154</v>
      </c>
      <c r="F1063" s="10" t="s">
        <v>140</v>
      </c>
      <c r="G1063" s="13">
        <v>429</v>
      </c>
      <c r="H1063" s="10" t="s">
        <v>30</v>
      </c>
      <c r="I1063" s="39">
        <v>3324.42</v>
      </c>
      <c r="J1063" s="20">
        <v>4.9366000000000003</v>
      </c>
      <c r="K1063" s="23">
        <v>673.42</v>
      </c>
      <c r="L1063" s="10" t="s">
        <v>3781</v>
      </c>
      <c r="M1063" s="36">
        <v>45524</v>
      </c>
      <c r="N1063" s="94"/>
    </row>
    <row r="1064" spans="1:14" ht="14.25" customHeight="1" x14ac:dyDescent="0.25">
      <c r="A1064" s="9">
        <v>72163100</v>
      </c>
      <c r="B1064" s="10" t="s">
        <v>999</v>
      </c>
      <c r="C1064" s="11">
        <v>45181</v>
      </c>
      <c r="D1064" s="12" t="s">
        <v>185</v>
      </c>
      <c r="E1064" s="10" t="s">
        <v>154</v>
      </c>
      <c r="F1064" s="10" t="s">
        <v>140</v>
      </c>
      <c r="G1064" s="13">
        <v>188</v>
      </c>
      <c r="H1064" s="10" t="s">
        <v>30</v>
      </c>
      <c r="I1064" s="39">
        <v>2770.5</v>
      </c>
      <c r="J1064" s="20">
        <v>4.9366000000000003</v>
      </c>
      <c r="K1064" s="23">
        <v>561.22</v>
      </c>
      <c r="L1064" s="10" t="s">
        <v>1000</v>
      </c>
      <c r="M1064" s="36">
        <v>45524</v>
      </c>
      <c r="N1064" s="94"/>
    </row>
    <row r="1065" spans="1:14" ht="14.25" customHeight="1" x14ac:dyDescent="0.25">
      <c r="A1065" s="9">
        <v>73043190</v>
      </c>
      <c r="B1065" s="10" t="s">
        <v>997</v>
      </c>
      <c r="C1065" s="11">
        <v>45175</v>
      </c>
      <c r="D1065" s="12" t="s">
        <v>998</v>
      </c>
      <c r="E1065" s="10" t="s">
        <v>154</v>
      </c>
      <c r="F1065" s="10" t="s">
        <v>140</v>
      </c>
      <c r="G1065" s="13">
        <v>1104</v>
      </c>
      <c r="H1065" s="10" t="s">
        <v>30</v>
      </c>
      <c r="I1065" s="39">
        <v>34200</v>
      </c>
      <c r="J1065" s="20">
        <v>4.9705000000000004</v>
      </c>
      <c r="K1065" s="23">
        <v>6880.6</v>
      </c>
      <c r="L1065" s="10">
        <v>2</v>
      </c>
      <c r="M1065" s="36">
        <v>45527</v>
      </c>
      <c r="N1065" s="94"/>
    </row>
    <row r="1066" spans="1:14" ht="14.25" customHeight="1" x14ac:dyDescent="0.25">
      <c r="A1066" s="9">
        <v>73041900</v>
      </c>
      <c r="B1066" s="10" t="s">
        <v>995</v>
      </c>
      <c r="C1066" s="11">
        <v>45175</v>
      </c>
      <c r="D1066" s="12" t="s">
        <v>996</v>
      </c>
      <c r="E1066" s="10" t="s">
        <v>154</v>
      </c>
      <c r="F1066" s="10" t="s">
        <v>140</v>
      </c>
      <c r="G1066" s="13">
        <v>408</v>
      </c>
      <c r="H1066" s="10" t="s">
        <v>30</v>
      </c>
      <c r="I1066" s="39">
        <v>21289.5</v>
      </c>
      <c r="J1066" s="20">
        <v>4.9705000000000004</v>
      </c>
      <c r="K1066" s="23">
        <v>4283.17</v>
      </c>
      <c r="L1066" s="10">
        <v>1</v>
      </c>
      <c r="M1066" s="36">
        <v>45527</v>
      </c>
      <c r="N1066" s="94"/>
    </row>
    <row r="1067" spans="1:14" ht="14.25" customHeight="1" x14ac:dyDescent="0.25">
      <c r="A1067" s="9">
        <v>72085300</v>
      </c>
      <c r="B1067" s="10" t="s">
        <v>993</v>
      </c>
      <c r="C1067" s="11">
        <v>45174</v>
      </c>
      <c r="D1067" s="12" t="s">
        <v>994</v>
      </c>
      <c r="E1067" s="10" t="s">
        <v>154</v>
      </c>
      <c r="F1067" s="10" t="s">
        <v>140</v>
      </c>
      <c r="G1067" s="13">
        <v>761.28</v>
      </c>
      <c r="H1067" s="10" t="s">
        <v>30</v>
      </c>
      <c r="I1067" s="39">
        <v>5446.08</v>
      </c>
      <c r="J1067" s="20">
        <v>4.9176000000000002</v>
      </c>
      <c r="K1067" s="23">
        <v>1107.47</v>
      </c>
      <c r="L1067" s="10" t="s">
        <v>3779</v>
      </c>
      <c r="M1067" s="36">
        <v>45524</v>
      </c>
      <c r="N1067" s="94"/>
    </row>
    <row r="1068" spans="1:14" ht="14.25" customHeight="1" x14ac:dyDescent="0.25">
      <c r="A1068" s="9">
        <v>73066100</v>
      </c>
      <c r="B1068" s="10" t="s">
        <v>991</v>
      </c>
      <c r="C1068" s="11">
        <v>45174</v>
      </c>
      <c r="D1068" s="12" t="s">
        <v>992</v>
      </c>
      <c r="E1068" s="10" t="s">
        <v>154</v>
      </c>
      <c r="F1068" s="10" t="s">
        <v>140</v>
      </c>
      <c r="G1068" s="13">
        <v>384</v>
      </c>
      <c r="H1068" s="10" t="s">
        <v>30</v>
      </c>
      <c r="I1068" s="39">
        <v>2712</v>
      </c>
      <c r="J1068" s="20">
        <v>4.9176000000000002</v>
      </c>
      <c r="K1068" s="23">
        <v>551.49</v>
      </c>
      <c r="L1068" s="10">
        <v>5</v>
      </c>
      <c r="M1068" s="36">
        <v>45527</v>
      </c>
      <c r="N1068" s="94"/>
    </row>
    <row r="1069" spans="1:14" ht="14.25" customHeight="1" x14ac:dyDescent="0.25">
      <c r="A1069" s="9">
        <v>72162100</v>
      </c>
      <c r="B1069" s="10" t="s">
        <v>989</v>
      </c>
      <c r="C1069" s="11">
        <v>45174</v>
      </c>
      <c r="D1069" s="12" t="s">
        <v>990</v>
      </c>
      <c r="E1069" s="10" t="s">
        <v>154</v>
      </c>
      <c r="F1069" s="10" t="s">
        <v>140</v>
      </c>
      <c r="G1069" s="13">
        <v>130.97999999999999</v>
      </c>
      <c r="H1069" s="10" t="s">
        <v>30</v>
      </c>
      <c r="I1069" s="39">
        <v>1099.02</v>
      </c>
      <c r="J1069" s="20">
        <v>4.9176000000000002</v>
      </c>
      <c r="K1069" s="23">
        <v>223.49</v>
      </c>
      <c r="L1069" s="10" t="s">
        <v>545</v>
      </c>
      <c r="M1069" s="36">
        <v>45524</v>
      </c>
      <c r="N1069" s="94"/>
    </row>
    <row r="1070" spans="1:14" ht="14.25" customHeight="1" x14ac:dyDescent="0.25">
      <c r="A1070" s="9">
        <v>72163100</v>
      </c>
      <c r="B1070" s="10" t="s">
        <v>987</v>
      </c>
      <c r="C1070" s="11">
        <v>45174</v>
      </c>
      <c r="D1070" s="12" t="s">
        <v>185</v>
      </c>
      <c r="E1070" s="10" t="s">
        <v>154</v>
      </c>
      <c r="F1070" s="10" t="s">
        <v>140</v>
      </c>
      <c r="G1070" s="13">
        <v>636.29999999999995</v>
      </c>
      <c r="H1070" s="10" t="s">
        <v>30</v>
      </c>
      <c r="I1070" s="39">
        <v>11139.9</v>
      </c>
      <c r="J1070" s="20">
        <v>4.9176000000000002</v>
      </c>
      <c r="K1070" s="23">
        <v>2265.31</v>
      </c>
      <c r="L1070" s="10" t="s">
        <v>988</v>
      </c>
      <c r="M1070" s="36">
        <v>45524</v>
      </c>
      <c r="N1070" s="94"/>
    </row>
    <row r="1071" spans="1:14" ht="14.25" customHeight="1" x14ac:dyDescent="0.25">
      <c r="A1071" s="9">
        <v>72085100</v>
      </c>
      <c r="B1071" s="10" t="s">
        <v>985</v>
      </c>
      <c r="C1071" s="11">
        <v>45168</v>
      </c>
      <c r="D1071" s="12" t="s">
        <v>986</v>
      </c>
      <c r="E1071" s="10" t="s">
        <v>154</v>
      </c>
      <c r="F1071" s="10" t="s">
        <v>140</v>
      </c>
      <c r="G1071" s="13">
        <v>2930</v>
      </c>
      <c r="H1071" s="10" t="s">
        <v>30</v>
      </c>
      <c r="I1071" s="39">
        <v>93063.52</v>
      </c>
      <c r="J1071" s="20">
        <v>4.8705999999999996</v>
      </c>
      <c r="K1071" s="23">
        <v>19107.2</v>
      </c>
      <c r="L1071" s="10">
        <v>1</v>
      </c>
      <c r="M1071" s="36">
        <v>45303</v>
      </c>
      <c r="N1071" s="94"/>
    </row>
    <row r="1072" spans="1:14" ht="14.25" customHeight="1" x14ac:dyDescent="0.25">
      <c r="A1072" s="9">
        <v>72163200</v>
      </c>
      <c r="B1072" s="10" t="s">
        <v>983</v>
      </c>
      <c r="C1072" s="11">
        <v>45167</v>
      </c>
      <c r="D1072" s="12" t="s">
        <v>984</v>
      </c>
      <c r="E1072" s="10" t="s">
        <v>154</v>
      </c>
      <c r="F1072" s="10" t="s">
        <v>140</v>
      </c>
      <c r="G1072" s="13">
        <v>2496</v>
      </c>
      <c r="H1072" s="10" t="s">
        <v>30</v>
      </c>
      <c r="I1072" s="39">
        <v>32685.119999999999</v>
      </c>
      <c r="J1072" s="20">
        <v>4.8937999999999997</v>
      </c>
      <c r="K1072" s="23">
        <v>6678.88</v>
      </c>
      <c r="L1072" s="10">
        <v>1</v>
      </c>
      <c r="M1072" s="36">
        <v>45303</v>
      </c>
      <c r="N1072" s="94"/>
    </row>
    <row r="1073" spans="1:14" ht="14.25" customHeight="1" x14ac:dyDescent="0.25">
      <c r="A1073" s="9">
        <v>72254090</v>
      </c>
      <c r="B1073" s="10" t="s">
        <v>982</v>
      </c>
      <c r="C1073" s="11">
        <v>45167</v>
      </c>
      <c r="D1073" s="12" t="s">
        <v>157</v>
      </c>
      <c r="E1073" s="10" t="s">
        <v>154</v>
      </c>
      <c r="F1073" s="10" t="s">
        <v>140</v>
      </c>
      <c r="G1073" s="13">
        <v>549</v>
      </c>
      <c r="H1073" s="10" t="s">
        <v>30</v>
      </c>
      <c r="I1073" s="39">
        <v>5801.03</v>
      </c>
      <c r="J1073" s="20">
        <v>4.8937999999999997</v>
      </c>
      <c r="K1073" s="23">
        <v>1185.3800000000001</v>
      </c>
      <c r="L1073" s="10">
        <v>7</v>
      </c>
      <c r="M1073" s="36">
        <v>45527</v>
      </c>
      <c r="N1073" s="94"/>
    </row>
    <row r="1074" spans="1:14" ht="14.25" customHeight="1" x14ac:dyDescent="0.25">
      <c r="A1074" s="9">
        <v>72163200</v>
      </c>
      <c r="B1074" s="10" t="s">
        <v>981</v>
      </c>
      <c r="C1074" s="11">
        <v>45167</v>
      </c>
      <c r="D1074" s="12" t="s">
        <v>188</v>
      </c>
      <c r="E1074" s="10" t="s">
        <v>154</v>
      </c>
      <c r="F1074" s="10" t="s">
        <v>140</v>
      </c>
      <c r="G1074" s="13">
        <v>936</v>
      </c>
      <c r="H1074" s="10" t="s">
        <v>30</v>
      </c>
      <c r="I1074" s="39">
        <v>12501.36</v>
      </c>
      <c r="J1074" s="20">
        <v>4.8937999999999997</v>
      </c>
      <c r="K1074" s="23">
        <v>2554.5300000000002</v>
      </c>
      <c r="L1074" s="10">
        <v>5</v>
      </c>
      <c r="M1074" s="36">
        <v>45524</v>
      </c>
      <c r="N1074" s="94"/>
    </row>
    <row r="1075" spans="1:14" ht="14.25" customHeight="1" x14ac:dyDescent="0.25">
      <c r="A1075" s="9">
        <v>72162100</v>
      </c>
      <c r="B1075" s="10" t="s">
        <v>979</v>
      </c>
      <c r="C1075" s="11">
        <v>45167</v>
      </c>
      <c r="D1075" s="12" t="s">
        <v>972</v>
      </c>
      <c r="E1075" s="10" t="s">
        <v>154</v>
      </c>
      <c r="F1075" s="10" t="s">
        <v>140</v>
      </c>
      <c r="G1075" s="13">
        <v>940</v>
      </c>
      <c r="H1075" s="10" t="s">
        <v>30</v>
      </c>
      <c r="I1075" s="39">
        <v>7915.2</v>
      </c>
      <c r="J1075" s="20">
        <v>4.8937999999999997</v>
      </c>
      <c r="K1075" s="23">
        <v>1617.39</v>
      </c>
      <c r="L1075" s="10" t="s">
        <v>980</v>
      </c>
      <c r="M1075" s="36">
        <v>45524</v>
      </c>
      <c r="N1075" s="94"/>
    </row>
    <row r="1076" spans="1:14" ht="14.25" customHeight="1" x14ac:dyDescent="0.25">
      <c r="A1076" s="9">
        <v>72164010</v>
      </c>
      <c r="B1076" s="10" t="s">
        <v>977</v>
      </c>
      <c r="C1076" s="11">
        <v>45167</v>
      </c>
      <c r="D1076" s="12" t="s">
        <v>978</v>
      </c>
      <c r="E1076" s="10" t="s">
        <v>154</v>
      </c>
      <c r="F1076" s="10" t="s">
        <v>140</v>
      </c>
      <c r="G1076" s="13">
        <v>349</v>
      </c>
      <c r="H1076" s="10" t="s">
        <v>30</v>
      </c>
      <c r="I1076" s="39">
        <v>2538.48</v>
      </c>
      <c r="J1076" s="20">
        <v>4.8937999999999997</v>
      </c>
      <c r="K1076" s="23">
        <v>518.71</v>
      </c>
      <c r="L1076" s="10">
        <v>3</v>
      </c>
      <c r="M1076" s="36">
        <v>45527</v>
      </c>
      <c r="N1076" s="94"/>
    </row>
    <row r="1077" spans="1:14" ht="14.25" customHeight="1" x14ac:dyDescent="0.25">
      <c r="A1077" s="9">
        <v>72163300</v>
      </c>
      <c r="B1077" s="10" t="s">
        <v>976</v>
      </c>
      <c r="C1077" s="11">
        <v>45167</v>
      </c>
      <c r="D1077" s="12" t="s">
        <v>188</v>
      </c>
      <c r="E1077" s="10" t="s">
        <v>154</v>
      </c>
      <c r="F1077" s="10" t="s">
        <v>140</v>
      </c>
      <c r="G1077" s="13">
        <v>1080</v>
      </c>
      <c r="H1077" s="10" t="s">
        <v>30</v>
      </c>
      <c r="I1077" s="39">
        <v>14666.4</v>
      </c>
      <c r="J1077" s="20">
        <v>4.8937999999999997</v>
      </c>
      <c r="K1077" s="23">
        <v>2996.93</v>
      </c>
      <c r="L1077" s="10">
        <v>2</v>
      </c>
      <c r="M1077" s="36">
        <v>45524</v>
      </c>
      <c r="N1077" s="94"/>
    </row>
    <row r="1078" spans="1:14" ht="14.25" customHeight="1" x14ac:dyDescent="0.25">
      <c r="A1078" s="9">
        <v>72163100</v>
      </c>
      <c r="B1078" s="10" t="s">
        <v>975</v>
      </c>
      <c r="C1078" s="11">
        <v>45167</v>
      </c>
      <c r="D1078" s="12" t="s">
        <v>185</v>
      </c>
      <c r="E1078" s="10" t="s">
        <v>154</v>
      </c>
      <c r="F1078" s="10" t="s">
        <v>140</v>
      </c>
      <c r="G1078" s="13">
        <v>146</v>
      </c>
      <c r="H1078" s="10" t="s">
        <v>30</v>
      </c>
      <c r="I1078" s="39">
        <v>1140.72</v>
      </c>
      <c r="J1078" s="20">
        <v>4.8937999999999997</v>
      </c>
      <c r="K1078" s="23">
        <v>233.09</v>
      </c>
      <c r="L1078" s="10">
        <v>1</v>
      </c>
      <c r="M1078" s="36">
        <v>45524</v>
      </c>
      <c r="N1078" s="94"/>
    </row>
    <row r="1079" spans="1:14" ht="14.25" customHeight="1" x14ac:dyDescent="0.25">
      <c r="A1079" s="9">
        <v>72085200</v>
      </c>
      <c r="B1079" s="10" t="s">
        <v>974</v>
      </c>
      <c r="C1079" s="11">
        <v>45166</v>
      </c>
      <c r="D1079" s="12" t="s">
        <v>697</v>
      </c>
      <c r="E1079" s="10" t="s">
        <v>154</v>
      </c>
      <c r="F1079" s="10" t="s">
        <v>140</v>
      </c>
      <c r="G1079" s="13">
        <v>14650</v>
      </c>
      <c r="H1079" s="10" t="s">
        <v>30</v>
      </c>
      <c r="I1079" s="39">
        <v>107642.06</v>
      </c>
      <c r="J1079" s="20">
        <v>4.8772000000000002</v>
      </c>
      <c r="K1079" s="23">
        <v>22070.46</v>
      </c>
      <c r="L1079" s="10">
        <v>1</v>
      </c>
      <c r="M1079" s="36">
        <v>45303</v>
      </c>
      <c r="N1079" s="94"/>
    </row>
    <row r="1080" spans="1:14" ht="14.25" customHeight="1" x14ac:dyDescent="0.25">
      <c r="A1080" s="9">
        <v>72163200</v>
      </c>
      <c r="B1080" s="10" t="s">
        <v>973</v>
      </c>
      <c r="C1080" s="11">
        <v>45166</v>
      </c>
      <c r="D1080" s="12" t="s">
        <v>188</v>
      </c>
      <c r="E1080" s="10" t="s">
        <v>154</v>
      </c>
      <c r="F1080" s="10" t="s">
        <v>140</v>
      </c>
      <c r="G1080" s="13">
        <v>317</v>
      </c>
      <c r="H1080" s="10" t="s">
        <v>30</v>
      </c>
      <c r="I1080" s="39">
        <v>4167.12</v>
      </c>
      <c r="J1080" s="20">
        <v>4.8772000000000002</v>
      </c>
      <c r="K1080" s="23">
        <v>854.41</v>
      </c>
      <c r="L1080" s="10">
        <v>3</v>
      </c>
      <c r="M1080" s="36">
        <v>45524</v>
      </c>
      <c r="N1080" s="94"/>
    </row>
    <row r="1081" spans="1:14" ht="14.25" customHeight="1" x14ac:dyDescent="0.25">
      <c r="A1081" s="9">
        <v>72162100</v>
      </c>
      <c r="B1081" s="10" t="s">
        <v>971</v>
      </c>
      <c r="C1081" s="11">
        <v>45166</v>
      </c>
      <c r="D1081" s="12" t="s">
        <v>972</v>
      </c>
      <c r="E1081" s="10" t="s">
        <v>154</v>
      </c>
      <c r="F1081" s="10" t="s">
        <v>140</v>
      </c>
      <c r="G1081" s="13">
        <v>213</v>
      </c>
      <c r="H1081" s="10" t="s">
        <v>30</v>
      </c>
      <c r="I1081" s="39">
        <v>1792.56</v>
      </c>
      <c r="J1081" s="20">
        <v>4.8772000000000002</v>
      </c>
      <c r="K1081" s="23">
        <v>367.54</v>
      </c>
      <c r="L1081" s="10" t="s">
        <v>24</v>
      </c>
      <c r="M1081" s="36">
        <v>45524</v>
      </c>
      <c r="N1081" s="94"/>
    </row>
    <row r="1082" spans="1:14" ht="14.25" customHeight="1" x14ac:dyDescent="0.25">
      <c r="A1082" s="9">
        <v>72201100</v>
      </c>
      <c r="B1082" s="10" t="s">
        <v>970</v>
      </c>
      <c r="C1082" s="11">
        <v>45083</v>
      </c>
      <c r="D1082" s="12" t="s">
        <v>163</v>
      </c>
      <c r="E1082" s="10" t="s">
        <v>154</v>
      </c>
      <c r="F1082" s="10" t="s">
        <v>140</v>
      </c>
      <c r="G1082" s="13">
        <v>468.72</v>
      </c>
      <c r="H1082" s="10" t="s">
        <v>30</v>
      </c>
      <c r="I1082" s="39">
        <v>22052.16</v>
      </c>
      <c r="J1082" s="20">
        <v>4.9236000000000004</v>
      </c>
      <c r="K1082" s="23">
        <v>4478.87</v>
      </c>
      <c r="L1082" s="10">
        <v>4</v>
      </c>
      <c r="M1082" s="36">
        <v>45527</v>
      </c>
      <c r="N1082" s="94"/>
    </row>
    <row r="1083" spans="1:14" ht="14.25" customHeight="1" x14ac:dyDescent="0.25">
      <c r="A1083" s="9">
        <v>72192200</v>
      </c>
      <c r="B1083" s="10" t="s">
        <v>969</v>
      </c>
      <c r="C1083" s="11">
        <v>45083</v>
      </c>
      <c r="D1083" s="12" t="s">
        <v>163</v>
      </c>
      <c r="E1083" s="10" t="s">
        <v>154</v>
      </c>
      <c r="F1083" s="10" t="s">
        <v>140</v>
      </c>
      <c r="G1083" s="13">
        <v>757.5</v>
      </c>
      <c r="H1083" s="10" t="s">
        <v>30</v>
      </c>
      <c r="I1083" s="39">
        <v>42105.9</v>
      </c>
      <c r="J1083" s="20">
        <v>4.9236000000000004</v>
      </c>
      <c r="K1083" s="23">
        <v>8551.85</v>
      </c>
      <c r="L1083" s="10" t="s">
        <v>705</v>
      </c>
      <c r="M1083" s="36">
        <v>45527</v>
      </c>
      <c r="N1083" s="94"/>
    </row>
    <row r="1084" spans="1:14" ht="14.25" customHeight="1" x14ac:dyDescent="0.25">
      <c r="A1084" s="9">
        <v>72149100</v>
      </c>
      <c r="B1084" s="10" t="s">
        <v>968</v>
      </c>
      <c r="C1084" s="11">
        <v>45083</v>
      </c>
      <c r="D1084" s="12" t="s">
        <v>669</v>
      </c>
      <c r="E1084" s="10" t="s">
        <v>154</v>
      </c>
      <c r="F1084" s="10" t="s">
        <v>140</v>
      </c>
      <c r="G1084" s="13">
        <v>136.62</v>
      </c>
      <c r="H1084" s="10" t="s">
        <v>30</v>
      </c>
      <c r="I1084" s="39">
        <v>4215.4400000000005</v>
      </c>
      <c r="J1084" s="20">
        <v>4.9236000000000004</v>
      </c>
      <c r="K1084" s="23">
        <v>856.17</v>
      </c>
      <c r="L1084" s="10" t="s">
        <v>24</v>
      </c>
      <c r="M1084" s="36">
        <v>45524</v>
      </c>
      <c r="N1084" s="94"/>
    </row>
    <row r="1085" spans="1:14" ht="14.25" customHeight="1" x14ac:dyDescent="0.25">
      <c r="A1085" s="9">
        <v>83015000</v>
      </c>
      <c r="B1085" s="10" t="s">
        <v>964</v>
      </c>
      <c r="C1085" s="11">
        <v>45113</v>
      </c>
      <c r="D1085" s="12" t="s">
        <v>965</v>
      </c>
      <c r="E1085" s="10" t="s">
        <v>967</v>
      </c>
      <c r="F1085" s="10" t="s">
        <v>966</v>
      </c>
      <c r="G1085" s="13">
        <v>31</v>
      </c>
      <c r="H1085" s="10" t="s">
        <v>30</v>
      </c>
      <c r="I1085" s="39">
        <v>11384.4</v>
      </c>
      <c r="J1085" s="20">
        <v>4.8577000000000004</v>
      </c>
      <c r="K1085" s="23">
        <v>2343.58</v>
      </c>
      <c r="L1085" s="10" t="s">
        <v>24</v>
      </c>
      <c r="M1085" s="36">
        <v>45303</v>
      </c>
      <c r="N1085" s="94"/>
    </row>
    <row r="1086" spans="1:14" ht="14.25" customHeight="1" x14ac:dyDescent="0.25">
      <c r="A1086" s="9">
        <v>73182100</v>
      </c>
      <c r="B1086" s="10" t="s">
        <v>962</v>
      </c>
      <c r="C1086" s="11">
        <v>45145</v>
      </c>
      <c r="D1086" s="12" t="s">
        <v>963</v>
      </c>
      <c r="E1086" s="10" t="s">
        <v>957</v>
      </c>
      <c r="F1086" s="10" t="s">
        <v>956</v>
      </c>
      <c r="G1086" s="13">
        <v>6.1</v>
      </c>
      <c r="H1086" s="10" t="s">
        <v>30</v>
      </c>
      <c r="I1086" s="39">
        <v>926.89</v>
      </c>
      <c r="J1086" s="20">
        <v>4.8609</v>
      </c>
      <c r="K1086" s="23">
        <v>190.68</v>
      </c>
      <c r="L1086" s="10">
        <v>4</v>
      </c>
      <c r="M1086" s="36">
        <v>45593</v>
      </c>
      <c r="N1086" s="94"/>
    </row>
    <row r="1087" spans="1:14" ht="14.25" customHeight="1" x14ac:dyDescent="0.25">
      <c r="A1087" s="9">
        <v>73181600</v>
      </c>
      <c r="B1087" s="10" t="s">
        <v>960</v>
      </c>
      <c r="C1087" s="11">
        <v>45145</v>
      </c>
      <c r="D1087" s="12" t="s">
        <v>961</v>
      </c>
      <c r="E1087" s="10" t="s">
        <v>957</v>
      </c>
      <c r="F1087" s="10" t="s">
        <v>956</v>
      </c>
      <c r="G1087" s="13">
        <v>9.1999999999999993</v>
      </c>
      <c r="H1087" s="10" t="s">
        <v>30</v>
      </c>
      <c r="I1087" s="39">
        <v>4555.8999999999996</v>
      </c>
      <c r="J1087" s="20">
        <v>4.8609</v>
      </c>
      <c r="K1087" s="23">
        <v>937.25</v>
      </c>
      <c r="L1087" s="10">
        <v>3</v>
      </c>
      <c r="M1087" s="36">
        <v>45593</v>
      </c>
      <c r="N1087" s="94"/>
    </row>
    <row r="1088" spans="1:14" ht="14.25" customHeight="1" x14ac:dyDescent="0.25">
      <c r="A1088" s="9">
        <v>73182200</v>
      </c>
      <c r="B1088" s="10" t="s">
        <v>959</v>
      </c>
      <c r="C1088" s="11">
        <v>45145</v>
      </c>
      <c r="D1088" s="12" t="s">
        <v>958</v>
      </c>
      <c r="E1088" s="10" t="s">
        <v>957</v>
      </c>
      <c r="F1088" s="10" t="s">
        <v>956</v>
      </c>
      <c r="G1088" s="13">
        <v>30.4</v>
      </c>
      <c r="H1088" s="10" t="s">
        <v>30</v>
      </c>
      <c r="I1088" s="39">
        <v>2482.1799999999998</v>
      </c>
      <c r="J1088" s="20">
        <v>4.8609</v>
      </c>
      <c r="K1088" s="23">
        <v>510.64</v>
      </c>
      <c r="L1088" s="10">
        <v>2</v>
      </c>
      <c r="M1088" s="36">
        <v>45593</v>
      </c>
      <c r="N1088" s="94"/>
    </row>
    <row r="1089" spans="1:14" ht="14.25" customHeight="1" x14ac:dyDescent="0.25">
      <c r="A1089" s="9">
        <v>73181900</v>
      </c>
      <c r="B1089" s="10" t="s">
        <v>954</v>
      </c>
      <c r="C1089" s="11">
        <v>45145</v>
      </c>
      <c r="D1089" s="12" t="s">
        <v>955</v>
      </c>
      <c r="E1089" s="10" t="s">
        <v>957</v>
      </c>
      <c r="F1089" s="10" t="s">
        <v>956</v>
      </c>
      <c r="G1089" s="13">
        <v>41.3</v>
      </c>
      <c r="H1089" s="10" t="s">
        <v>30</v>
      </c>
      <c r="I1089" s="39">
        <v>5724.16</v>
      </c>
      <c r="J1089" s="20">
        <v>4.8609</v>
      </c>
      <c r="K1089" s="23">
        <v>1177.5899999999999</v>
      </c>
      <c r="L1089" s="10">
        <v>1</v>
      </c>
      <c r="M1089" s="36">
        <v>45593</v>
      </c>
      <c r="N1089" s="94"/>
    </row>
    <row r="1090" spans="1:14" ht="14.25" customHeight="1" x14ac:dyDescent="0.25">
      <c r="A1090" s="9">
        <v>73181500</v>
      </c>
      <c r="B1090" s="10" t="s">
        <v>950</v>
      </c>
      <c r="C1090" s="11">
        <v>45167</v>
      </c>
      <c r="D1090" s="12" t="s">
        <v>951</v>
      </c>
      <c r="E1090" s="10" t="s">
        <v>953</v>
      </c>
      <c r="F1090" s="10" t="s">
        <v>952</v>
      </c>
      <c r="G1090" s="13">
        <v>93.24</v>
      </c>
      <c r="H1090" s="10" t="s">
        <v>30</v>
      </c>
      <c r="I1090" s="39">
        <v>6737.68</v>
      </c>
      <c r="J1090" s="20">
        <v>4.8937999999999997</v>
      </c>
      <c r="K1090" s="23">
        <v>1376.78</v>
      </c>
      <c r="L1090" s="10" t="s">
        <v>35</v>
      </c>
      <c r="M1090" s="36">
        <v>45593</v>
      </c>
      <c r="N1090" s="94"/>
    </row>
    <row r="1091" spans="1:14" ht="14.25" customHeight="1" x14ac:dyDescent="0.25">
      <c r="A1091" s="9">
        <v>72201210</v>
      </c>
      <c r="B1091" s="10" t="s">
        <v>948</v>
      </c>
      <c r="C1091" s="11">
        <v>45111</v>
      </c>
      <c r="D1091" s="12" t="s">
        <v>949</v>
      </c>
      <c r="E1091" s="10" t="s">
        <v>144</v>
      </c>
      <c r="F1091" s="10" t="s">
        <v>141</v>
      </c>
      <c r="G1091" s="13">
        <v>17</v>
      </c>
      <c r="H1091" s="10" t="s">
        <v>30</v>
      </c>
      <c r="I1091" s="39">
        <v>10044</v>
      </c>
      <c r="J1091" s="20">
        <v>4.7876000000000003</v>
      </c>
      <c r="K1091" s="23">
        <v>2097.92</v>
      </c>
      <c r="L1091" s="10">
        <v>2</v>
      </c>
      <c r="M1091" s="36">
        <v>45593</v>
      </c>
      <c r="N1091" s="94"/>
    </row>
    <row r="1092" spans="1:14" ht="14.25" customHeight="1" x14ac:dyDescent="0.25">
      <c r="A1092" s="9">
        <v>72202090</v>
      </c>
      <c r="B1092" s="10" t="s">
        <v>947</v>
      </c>
      <c r="C1092" s="11">
        <v>45111</v>
      </c>
      <c r="D1092" s="12" t="s">
        <v>946</v>
      </c>
      <c r="E1092" s="10" t="s">
        <v>144</v>
      </c>
      <c r="F1092" s="10" t="s">
        <v>141</v>
      </c>
      <c r="G1092" s="13">
        <v>324</v>
      </c>
      <c r="H1092" s="10" t="s">
        <v>30</v>
      </c>
      <c r="I1092" s="39">
        <v>22795</v>
      </c>
      <c r="J1092" s="20">
        <v>4.7876000000000003</v>
      </c>
      <c r="K1092" s="23">
        <v>4761.26</v>
      </c>
      <c r="L1092" s="10">
        <v>1</v>
      </c>
      <c r="M1092" s="36">
        <v>45593</v>
      </c>
      <c r="N1092" s="94"/>
    </row>
    <row r="1093" spans="1:14" ht="14.25" customHeight="1" x14ac:dyDescent="0.25">
      <c r="A1093" s="9">
        <v>72202090</v>
      </c>
      <c r="B1093" s="10" t="s">
        <v>945</v>
      </c>
      <c r="C1093" s="11">
        <v>45104</v>
      </c>
      <c r="D1093" s="12" t="s">
        <v>946</v>
      </c>
      <c r="E1093" s="10" t="s">
        <v>144</v>
      </c>
      <c r="F1093" s="10" t="s">
        <v>141</v>
      </c>
      <c r="G1093" s="13">
        <v>907.24</v>
      </c>
      <c r="H1093" s="10" t="s">
        <v>30</v>
      </c>
      <c r="I1093" s="39">
        <v>53312</v>
      </c>
      <c r="J1093" s="20">
        <v>4.7698</v>
      </c>
      <c r="K1093" s="23">
        <v>11176.99</v>
      </c>
      <c r="L1093" s="10">
        <v>1</v>
      </c>
      <c r="M1093" s="36">
        <v>45303</v>
      </c>
      <c r="N1093" s="94"/>
    </row>
    <row r="1094" spans="1:14" ht="14.25" customHeight="1" x14ac:dyDescent="0.25">
      <c r="A1094" s="9">
        <v>73041900</v>
      </c>
      <c r="B1094" s="10" t="s">
        <v>944</v>
      </c>
      <c r="C1094" s="11">
        <v>45175</v>
      </c>
      <c r="D1094" s="12" t="s">
        <v>941</v>
      </c>
      <c r="E1094" s="10" t="s">
        <v>943</v>
      </c>
      <c r="F1094" s="10" t="s">
        <v>942</v>
      </c>
      <c r="G1094" s="13">
        <v>13781</v>
      </c>
      <c r="H1094" s="10" t="s">
        <v>30</v>
      </c>
      <c r="I1094" s="39">
        <v>198263.96</v>
      </c>
      <c r="J1094" s="20">
        <v>4.9705000000000004</v>
      </c>
      <c r="K1094" s="23">
        <v>39888.129999999997</v>
      </c>
      <c r="L1094" s="10" t="s">
        <v>35</v>
      </c>
      <c r="M1094" s="36">
        <v>45303</v>
      </c>
      <c r="N1094" s="94"/>
    </row>
    <row r="1095" spans="1:14" ht="14.25" customHeight="1" x14ac:dyDescent="0.25">
      <c r="A1095" s="9">
        <v>73041900</v>
      </c>
      <c r="B1095" s="10" t="s">
        <v>940</v>
      </c>
      <c r="C1095" s="11">
        <v>45175</v>
      </c>
      <c r="D1095" s="12" t="s">
        <v>941</v>
      </c>
      <c r="E1095" s="10" t="s">
        <v>943</v>
      </c>
      <c r="F1095" s="10" t="s">
        <v>942</v>
      </c>
      <c r="G1095" s="13">
        <v>2589</v>
      </c>
      <c r="H1095" s="10" t="s">
        <v>30</v>
      </c>
      <c r="I1095" s="39">
        <v>41304.85</v>
      </c>
      <c r="J1095" s="20">
        <v>4.9705000000000004</v>
      </c>
      <c r="K1095" s="23">
        <v>8310</v>
      </c>
      <c r="L1095" s="10" t="s">
        <v>168</v>
      </c>
      <c r="M1095" s="36">
        <v>45303</v>
      </c>
      <c r="N1095" s="94"/>
    </row>
    <row r="1096" spans="1:14" ht="14.25" customHeight="1" x14ac:dyDescent="0.25">
      <c r="A1096" s="9">
        <v>73079100</v>
      </c>
      <c r="B1096" s="10" t="s">
        <v>939</v>
      </c>
      <c r="C1096" s="11">
        <v>45197</v>
      </c>
      <c r="D1096" s="12" t="s">
        <v>935</v>
      </c>
      <c r="E1096" s="10" t="s">
        <v>937</v>
      </c>
      <c r="F1096" s="10" t="s">
        <v>936</v>
      </c>
      <c r="G1096" s="13">
        <v>4037.2</v>
      </c>
      <c r="H1096" s="10" t="s">
        <v>30</v>
      </c>
      <c r="I1096" s="39">
        <v>103007.93</v>
      </c>
      <c r="J1096" s="20">
        <v>5.0289000000000001</v>
      </c>
      <c r="K1096" s="23">
        <v>20483.189999999999</v>
      </c>
      <c r="L1096" s="10" t="s">
        <v>132</v>
      </c>
      <c r="M1096" s="36">
        <v>45303</v>
      </c>
      <c r="N1096" s="94"/>
    </row>
    <row r="1097" spans="1:14" x14ac:dyDescent="0.25">
      <c r="A1097" s="9">
        <v>73072100</v>
      </c>
      <c r="B1097" s="10" t="s">
        <v>938</v>
      </c>
      <c r="C1097" s="11">
        <v>45197</v>
      </c>
      <c r="D1097" s="12" t="s">
        <v>935</v>
      </c>
      <c r="E1097" s="10" t="s">
        <v>937</v>
      </c>
      <c r="F1097" s="10" t="s">
        <v>936</v>
      </c>
      <c r="G1097" s="13">
        <v>41.1</v>
      </c>
      <c r="H1097" s="10" t="s">
        <v>30</v>
      </c>
      <c r="I1097" s="39">
        <v>2036.56</v>
      </c>
      <c r="J1097" s="20">
        <v>5.0289000000000001</v>
      </c>
      <c r="K1097" s="23">
        <v>404.97</v>
      </c>
      <c r="L1097" s="10" t="s">
        <v>5727</v>
      </c>
      <c r="M1097" s="36">
        <v>45551</v>
      </c>
      <c r="N1097" s="94"/>
    </row>
    <row r="1098" spans="1:14" ht="22.5" x14ac:dyDescent="0.25">
      <c r="A1098" s="9">
        <v>73079100</v>
      </c>
      <c r="B1098" s="10" t="s">
        <v>934</v>
      </c>
      <c r="C1098" s="11">
        <v>45197</v>
      </c>
      <c r="D1098" s="12" t="s">
        <v>935</v>
      </c>
      <c r="E1098" s="10" t="s">
        <v>937</v>
      </c>
      <c r="F1098" s="10" t="s">
        <v>936</v>
      </c>
      <c r="G1098" s="13">
        <v>4040.5</v>
      </c>
      <c r="H1098" s="10" t="s">
        <v>30</v>
      </c>
      <c r="I1098" s="39">
        <v>112549.63</v>
      </c>
      <c r="J1098" s="20">
        <v>5.0289000000000001</v>
      </c>
      <c r="K1098" s="23">
        <v>22380.57</v>
      </c>
      <c r="L1098" s="10" t="s">
        <v>5728</v>
      </c>
      <c r="M1098" s="36">
        <v>45551</v>
      </c>
      <c r="N1098" s="94"/>
    </row>
    <row r="1099" spans="1:14" ht="14.25" customHeight="1" x14ac:dyDescent="0.25">
      <c r="A1099" s="9">
        <v>39229000</v>
      </c>
      <c r="B1099" s="10" t="s">
        <v>933</v>
      </c>
      <c r="C1099" s="11">
        <v>45187</v>
      </c>
      <c r="D1099" s="12" t="s">
        <v>932</v>
      </c>
      <c r="E1099" s="10" t="s">
        <v>931</v>
      </c>
      <c r="F1099" s="10" t="s">
        <v>930</v>
      </c>
      <c r="G1099" s="13">
        <v>1</v>
      </c>
      <c r="H1099" s="10" t="s">
        <v>30</v>
      </c>
      <c r="I1099" s="39">
        <v>3600</v>
      </c>
      <c r="J1099" s="20">
        <v>4.8689</v>
      </c>
      <c r="K1099" s="23">
        <v>739.39</v>
      </c>
      <c r="L1099" s="10">
        <v>2</v>
      </c>
      <c r="M1099" s="36">
        <v>45524</v>
      </c>
      <c r="N1099" s="94"/>
    </row>
    <row r="1100" spans="1:14" ht="14.25" customHeight="1" x14ac:dyDescent="0.25">
      <c r="A1100" s="9">
        <v>69101000</v>
      </c>
      <c r="B1100" s="10" t="s">
        <v>928</v>
      </c>
      <c r="C1100" s="11">
        <v>45187</v>
      </c>
      <c r="D1100" s="12" t="s">
        <v>929</v>
      </c>
      <c r="E1100" s="10" t="s">
        <v>931</v>
      </c>
      <c r="F1100" s="10" t="s">
        <v>930</v>
      </c>
      <c r="G1100" s="13">
        <v>48</v>
      </c>
      <c r="H1100" s="10" t="s">
        <v>869</v>
      </c>
      <c r="I1100" s="39">
        <v>8980</v>
      </c>
      <c r="J1100" s="20">
        <v>4.8689</v>
      </c>
      <c r="K1100" s="23">
        <v>1844.36</v>
      </c>
      <c r="L1100" s="10">
        <v>1</v>
      </c>
      <c r="M1100" s="36">
        <v>45551</v>
      </c>
      <c r="N1100" s="94"/>
    </row>
    <row r="1101" spans="1:14" ht="14.25" customHeight="1" x14ac:dyDescent="0.25">
      <c r="A1101" s="9">
        <v>73079100</v>
      </c>
      <c r="B1101" s="10" t="s">
        <v>2980</v>
      </c>
      <c r="C1101" s="11">
        <v>45188</v>
      </c>
      <c r="D1101" s="12" t="s">
        <v>926</v>
      </c>
      <c r="E1101" s="10" t="s">
        <v>925</v>
      </c>
      <c r="F1101" s="10" t="s">
        <v>924</v>
      </c>
      <c r="G1101" s="13">
        <v>2487.5</v>
      </c>
      <c r="H1101" s="10" t="s">
        <v>30</v>
      </c>
      <c r="I1101" s="39">
        <v>96155.31</v>
      </c>
      <c r="J1101" s="20">
        <v>4.8535000000000004</v>
      </c>
      <c r="K1101" s="23">
        <v>19811.54</v>
      </c>
      <c r="L1101" s="10" t="s">
        <v>927</v>
      </c>
      <c r="M1101" s="36">
        <v>45576</v>
      </c>
      <c r="N1101" s="94"/>
    </row>
    <row r="1102" spans="1:14" ht="14.25" customHeight="1" x14ac:dyDescent="0.25">
      <c r="A1102" s="9">
        <v>73079300</v>
      </c>
      <c r="B1102" s="10" t="s">
        <v>922</v>
      </c>
      <c r="C1102" s="11">
        <v>45188</v>
      </c>
      <c r="D1102" s="12" t="s">
        <v>923</v>
      </c>
      <c r="E1102" s="10" t="s">
        <v>925</v>
      </c>
      <c r="F1102" s="10" t="s">
        <v>924</v>
      </c>
      <c r="G1102" s="13">
        <v>106.5</v>
      </c>
      <c r="H1102" s="10" t="s">
        <v>30</v>
      </c>
      <c r="I1102" s="39">
        <v>2494.59</v>
      </c>
      <c r="J1102" s="20">
        <v>4.8535000000000004</v>
      </c>
      <c r="K1102" s="23">
        <v>513.98</v>
      </c>
      <c r="L1102" s="10" t="s">
        <v>216</v>
      </c>
      <c r="M1102" s="36">
        <v>45576</v>
      </c>
      <c r="N1102" s="94"/>
    </row>
    <row r="1103" spans="1:14" ht="14.25" customHeight="1" x14ac:dyDescent="0.25">
      <c r="A1103" s="9">
        <v>73064000</v>
      </c>
      <c r="B1103" s="10" t="s">
        <v>918</v>
      </c>
      <c r="C1103" s="11">
        <v>45071</v>
      </c>
      <c r="D1103" s="12" t="s">
        <v>919</v>
      </c>
      <c r="E1103" s="10" t="s">
        <v>921</v>
      </c>
      <c r="F1103" s="10" t="s">
        <v>920</v>
      </c>
      <c r="G1103" s="13">
        <v>453</v>
      </c>
      <c r="H1103" s="10" t="s">
        <v>30</v>
      </c>
      <c r="I1103" s="39">
        <v>43474.17</v>
      </c>
      <c r="J1103" s="20">
        <v>4.9474</v>
      </c>
      <c r="K1103" s="23">
        <v>8787.2800000000007</v>
      </c>
      <c r="L1103" s="10">
        <v>1</v>
      </c>
      <c r="M1103" s="36">
        <v>45303</v>
      </c>
      <c r="N1103" s="94"/>
    </row>
    <row r="1104" spans="1:14" ht="14.25" customHeight="1" x14ac:dyDescent="0.25">
      <c r="A1104" s="9">
        <v>85444900</v>
      </c>
      <c r="B1104" s="10" t="s">
        <v>915</v>
      </c>
      <c r="C1104" s="11">
        <v>45167</v>
      </c>
      <c r="D1104" s="12" t="s">
        <v>916</v>
      </c>
      <c r="E1104" s="10" t="s">
        <v>6192</v>
      </c>
      <c r="F1104" s="10" t="s">
        <v>917</v>
      </c>
      <c r="G1104" s="13">
        <v>591</v>
      </c>
      <c r="H1104" s="10" t="s">
        <v>30</v>
      </c>
      <c r="I1104" s="39">
        <v>56685.01</v>
      </c>
      <c r="J1104" s="20">
        <v>4.8937999999999997</v>
      </c>
      <c r="K1104" s="23">
        <v>11583.03</v>
      </c>
      <c r="L1104" s="10" t="s">
        <v>25</v>
      </c>
      <c r="M1104" s="36">
        <v>45595</v>
      </c>
      <c r="N1104" s="94"/>
    </row>
    <row r="1105" spans="1:14" ht="14.25" customHeight="1" x14ac:dyDescent="0.25">
      <c r="A1105" s="9">
        <v>73089010</v>
      </c>
      <c r="B1105" s="10" t="s">
        <v>913</v>
      </c>
      <c r="C1105" s="11">
        <v>45127</v>
      </c>
      <c r="D1105" s="12" t="s">
        <v>914</v>
      </c>
      <c r="E1105" s="10" t="s">
        <v>639</v>
      </c>
      <c r="F1105" s="10" t="s">
        <v>638</v>
      </c>
      <c r="G1105" s="13">
        <v>3980</v>
      </c>
      <c r="H1105" s="10" t="s">
        <v>30</v>
      </c>
      <c r="I1105" s="39">
        <v>115022</v>
      </c>
      <c r="J1105" s="20">
        <v>4.8</v>
      </c>
      <c r="K1105" s="23">
        <v>23962.92</v>
      </c>
      <c r="L1105" s="10">
        <v>1</v>
      </c>
      <c r="M1105" s="36">
        <v>45303</v>
      </c>
      <c r="N1105" s="94"/>
    </row>
    <row r="1106" spans="1:14" ht="14.25" customHeight="1" x14ac:dyDescent="0.25">
      <c r="A1106" s="9">
        <v>73089010</v>
      </c>
      <c r="B1106" s="10" t="s">
        <v>911</v>
      </c>
      <c r="C1106" s="11">
        <v>45127</v>
      </c>
      <c r="D1106" s="12" t="s">
        <v>912</v>
      </c>
      <c r="E1106" s="10" t="s">
        <v>639</v>
      </c>
      <c r="F1106" s="10" t="s">
        <v>638</v>
      </c>
      <c r="G1106" s="13">
        <v>5030</v>
      </c>
      <c r="H1106" s="10" t="s">
        <v>30</v>
      </c>
      <c r="I1106" s="39">
        <v>145367</v>
      </c>
      <c r="J1106" s="20">
        <v>4.8</v>
      </c>
      <c r="K1106" s="23">
        <v>30284.79</v>
      </c>
      <c r="L1106" s="10">
        <v>1</v>
      </c>
      <c r="M1106" s="36">
        <v>45303</v>
      </c>
      <c r="N1106" s="94"/>
    </row>
    <row r="1107" spans="1:14" ht="14.25" customHeight="1" x14ac:dyDescent="0.25">
      <c r="A1107" s="9">
        <v>73041900</v>
      </c>
      <c r="B1107" s="10" t="s">
        <v>906</v>
      </c>
      <c r="C1107" s="11">
        <v>45034</v>
      </c>
      <c r="D1107" s="12" t="s">
        <v>907</v>
      </c>
      <c r="E1107" s="10" t="s">
        <v>615</v>
      </c>
      <c r="F1107" s="10" t="s">
        <v>614</v>
      </c>
      <c r="G1107" s="13">
        <v>602</v>
      </c>
      <c r="H1107" s="10" t="s">
        <v>30</v>
      </c>
      <c r="I1107" s="39">
        <v>9514.09</v>
      </c>
      <c r="J1107" s="20">
        <v>4.9420999999999999</v>
      </c>
      <c r="K1107" s="23">
        <v>1925.11</v>
      </c>
      <c r="L1107" s="10">
        <v>3</v>
      </c>
      <c r="M1107" s="36">
        <v>45527</v>
      </c>
      <c r="N1107" s="94"/>
    </row>
    <row r="1108" spans="1:14" ht="14.25" customHeight="1" x14ac:dyDescent="0.25">
      <c r="A1108" s="9">
        <v>73043910</v>
      </c>
      <c r="B1108" s="10" t="s">
        <v>905</v>
      </c>
      <c r="C1108" s="11">
        <v>45034</v>
      </c>
      <c r="D1108" s="12" t="s">
        <v>613</v>
      </c>
      <c r="E1108" s="10" t="s">
        <v>615</v>
      </c>
      <c r="F1108" s="10" t="s">
        <v>614</v>
      </c>
      <c r="G1108" s="13">
        <v>1800</v>
      </c>
      <c r="H1108" s="10" t="s">
        <v>30</v>
      </c>
      <c r="I1108" s="39">
        <v>25917.97</v>
      </c>
      <c r="J1108" s="20">
        <v>4.9420999999999999</v>
      </c>
      <c r="K1108" s="23">
        <v>5244.32</v>
      </c>
      <c r="L1108" s="10" t="s">
        <v>161</v>
      </c>
      <c r="M1108" s="36">
        <v>45527</v>
      </c>
      <c r="N1108" s="94"/>
    </row>
    <row r="1109" spans="1:14" ht="14.25" customHeight="1" x14ac:dyDescent="0.25">
      <c r="A1109" s="9">
        <v>73043990</v>
      </c>
      <c r="B1109" s="10" t="s">
        <v>903</v>
      </c>
      <c r="C1109" s="11">
        <v>45034</v>
      </c>
      <c r="D1109" s="12" t="s">
        <v>904</v>
      </c>
      <c r="E1109" s="10" t="s">
        <v>615</v>
      </c>
      <c r="F1109" s="10" t="s">
        <v>614</v>
      </c>
      <c r="G1109" s="13">
        <v>830</v>
      </c>
      <c r="H1109" s="10" t="s">
        <v>30</v>
      </c>
      <c r="I1109" s="39">
        <v>12385.09</v>
      </c>
      <c r="J1109" s="20">
        <v>4.9420999999999999</v>
      </c>
      <c r="K1109" s="23">
        <v>2506.04</v>
      </c>
      <c r="L1109" s="10" t="s">
        <v>81</v>
      </c>
      <c r="M1109" s="36">
        <v>45527</v>
      </c>
      <c r="N1109" s="94"/>
    </row>
    <row r="1110" spans="1:14" ht="14.25" customHeight="1" x14ac:dyDescent="0.25">
      <c r="A1110" s="9">
        <v>32089010</v>
      </c>
      <c r="B1110" s="10" t="s">
        <v>2981</v>
      </c>
      <c r="C1110" s="11">
        <v>45063</v>
      </c>
      <c r="D1110" s="12" t="s">
        <v>902</v>
      </c>
      <c r="E1110" s="10" t="s">
        <v>900</v>
      </c>
      <c r="F1110" s="10" t="s">
        <v>899</v>
      </c>
      <c r="G1110" s="13">
        <v>696.52</v>
      </c>
      <c r="H1110" s="10" t="s">
        <v>30</v>
      </c>
      <c r="I1110" s="39">
        <v>23363.19</v>
      </c>
      <c r="J1110" s="20">
        <v>4.9122000000000003</v>
      </c>
      <c r="K1110" s="23">
        <v>4756.16</v>
      </c>
      <c r="L1110" s="10">
        <v>3</v>
      </c>
      <c r="M1110" s="36">
        <v>45593</v>
      </c>
      <c r="N1110" s="94"/>
    </row>
    <row r="1111" spans="1:14" ht="14.25" customHeight="1" x14ac:dyDescent="0.25">
      <c r="A1111" s="9">
        <v>29024400</v>
      </c>
      <c r="B1111" s="10" t="s">
        <v>910</v>
      </c>
      <c r="C1111" s="11">
        <v>45063</v>
      </c>
      <c r="D1111" s="12" t="s">
        <v>901</v>
      </c>
      <c r="E1111" s="10" t="s">
        <v>900</v>
      </c>
      <c r="F1111" s="10" t="s">
        <v>899</v>
      </c>
      <c r="G1111" s="13">
        <v>54.2</v>
      </c>
      <c r="H1111" s="10" t="s">
        <v>30</v>
      </c>
      <c r="I1111" s="39">
        <v>1436.48</v>
      </c>
      <c r="J1111" s="20">
        <v>4.9122000000000003</v>
      </c>
      <c r="K1111" s="23">
        <v>292.43</v>
      </c>
      <c r="L1111" s="10">
        <v>2</v>
      </c>
      <c r="M1111" s="36">
        <v>45593</v>
      </c>
      <c r="N1111" s="94"/>
    </row>
    <row r="1112" spans="1:14" ht="14.25" customHeight="1" x14ac:dyDescent="0.25">
      <c r="A1112" s="9">
        <v>32082020</v>
      </c>
      <c r="B1112" s="10" t="s">
        <v>897</v>
      </c>
      <c r="C1112" s="11">
        <v>45063</v>
      </c>
      <c r="D1112" s="12" t="s">
        <v>898</v>
      </c>
      <c r="E1112" s="10" t="s">
        <v>900</v>
      </c>
      <c r="F1112" s="10" t="s">
        <v>899</v>
      </c>
      <c r="G1112" s="13">
        <v>696.6</v>
      </c>
      <c r="H1112" s="10" t="s">
        <v>30</v>
      </c>
      <c r="I1112" s="39">
        <v>53375.040000000001</v>
      </c>
      <c r="J1112" s="20">
        <v>4.9122000000000003</v>
      </c>
      <c r="K1112" s="23">
        <v>10865.81</v>
      </c>
      <c r="L1112" s="10">
        <v>1</v>
      </c>
      <c r="M1112" s="36">
        <v>45593</v>
      </c>
      <c r="N1112" s="94"/>
    </row>
    <row r="1113" spans="1:14" ht="14.25" customHeight="1" x14ac:dyDescent="0.25">
      <c r="A1113" s="9">
        <v>68159990</v>
      </c>
      <c r="B1113" s="10" t="s">
        <v>896</v>
      </c>
      <c r="C1113" s="11">
        <v>45036</v>
      </c>
      <c r="D1113" s="12" t="s">
        <v>883</v>
      </c>
      <c r="E1113" s="10" t="s">
        <v>878</v>
      </c>
      <c r="F1113" s="10" t="s">
        <v>875</v>
      </c>
      <c r="G1113" s="13">
        <v>6.9</v>
      </c>
      <c r="H1113" s="10" t="s">
        <v>30</v>
      </c>
      <c r="I1113" s="39">
        <v>274.05</v>
      </c>
      <c r="J1113" s="20">
        <v>5.0467000000000004</v>
      </c>
      <c r="K1113" s="23">
        <v>54.3</v>
      </c>
      <c r="L1113" s="10">
        <v>25</v>
      </c>
      <c r="M1113" s="36">
        <v>45524</v>
      </c>
      <c r="N1113" s="94"/>
    </row>
    <row r="1114" spans="1:14" ht="14.25" customHeight="1" x14ac:dyDescent="0.25">
      <c r="A1114" s="9">
        <v>40169300</v>
      </c>
      <c r="B1114" s="10" t="s">
        <v>894</v>
      </c>
      <c r="C1114" s="11">
        <v>45036</v>
      </c>
      <c r="D1114" s="12" t="s">
        <v>883</v>
      </c>
      <c r="E1114" s="10" t="s">
        <v>878</v>
      </c>
      <c r="F1114" s="10" t="s">
        <v>875</v>
      </c>
      <c r="G1114" s="13">
        <v>1.08</v>
      </c>
      <c r="H1114" s="10" t="s">
        <v>30</v>
      </c>
      <c r="I1114" s="39">
        <v>14351.910000000002</v>
      </c>
      <c r="J1114" s="20">
        <v>5.0467000000000004</v>
      </c>
      <c r="K1114" s="23">
        <v>2843.82</v>
      </c>
      <c r="L1114" s="10" t="s">
        <v>895</v>
      </c>
      <c r="M1114" s="36">
        <v>45524</v>
      </c>
      <c r="N1114" s="94"/>
    </row>
    <row r="1115" spans="1:14" ht="14.25" customHeight="1" x14ac:dyDescent="0.25">
      <c r="A1115" s="9">
        <v>39174090</v>
      </c>
      <c r="B1115" s="10" t="s">
        <v>892</v>
      </c>
      <c r="C1115" s="11">
        <v>45036</v>
      </c>
      <c r="D1115" s="12" t="s">
        <v>883</v>
      </c>
      <c r="E1115" s="10" t="s">
        <v>878</v>
      </c>
      <c r="F1115" s="10" t="s">
        <v>875</v>
      </c>
      <c r="G1115" s="13">
        <v>5.94</v>
      </c>
      <c r="H1115" s="10" t="s">
        <v>30</v>
      </c>
      <c r="I1115" s="39">
        <v>94006.609999999986</v>
      </c>
      <c r="J1115" s="20">
        <v>5.0467000000000004</v>
      </c>
      <c r="K1115" s="23">
        <v>18627.34</v>
      </c>
      <c r="L1115" s="10" t="s">
        <v>893</v>
      </c>
      <c r="M1115" s="36">
        <v>45524</v>
      </c>
      <c r="N1115" s="94"/>
    </row>
    <row r="1116" spans="1:14" ht="14.25" customHeight="1" x14ac:dyDescent="0.25">
      <c r="A1116" s="9">
        <v>84842000</v>
      </c>
      <c r="B1116" s="10" t="s">
        <v>890</v>
      </c>
      <c r="C1116" s="11">
        <v>45022</v>
      </c>
      <c r="D1116" s="12" t="s">
        <v>889</v>
      </c>
      <c r="E1116" s="10" t="s">
        <v>878</v>
      </c>
      <c r="F1116" s="10" t="s">
        <v>875</v>
      </c>
      <c r="G1116" s="13">
        <v>1136.78</v>
      </c>
      <c r="H1116" s="10" t="s">
        <v>30</v>
      </c>
      <c r="I1116" s="39">
        <v>463069.42</v>
      </c>
      <c r="J1116" s="20">
        <v>5.0446999999999997</v>
      </c>
      <c r="K1116" s="23">
        <v>91793.25</v>
      </c>
      <c r="L1116" s="10" t="s">
        <v>891</v>
      </c>
      <c r="M1116" s="36">
        <v>45138</v>
      </c>
      <c r="N1116" s="94"/>
    </row>
    <row r="1117" spans="1:14" ht="14.25" customHeight="1" x14ac:dyDescent="0.25">
      <c r="A1117" s="9">
        <v>84842000</v>
      </c>
      <c r="B1117" s="10" t="s">
        <v>888</v>
      </c>
      <c r="C1117" s="11">
        <v>45022</v>
      </c>
      <c r="D1117" s="12" t="s">
        <v>889</v>
      </c>
      <c r="E1117" s="10" t="s">
        <v>878</v>
      </c>
      <c r="F1117" s="10" t="s">
        <v>875</v>
      </c>
      <c r="G1117" s="13">
        <v>1098.67</v>
      </c>
      <c r="H1117" s="10" t="s">
        <v>30</v>
      </c>
      <c r="I1117" s="39">
        <v>420603.08</v>
      </c>
      <c r="J1117" s="20">
        <v>5.0446999999999997</v>
      </c>
      <c r="K1117" s="23">
        <v>83375.240000000005</v>
      </c>
      <c r="L1117" s="10" t="s">
        <v>375</v>
      </c>
      <c r="M1117" s="36">
        <v>45138</v>
      </c>
      <c r="N1117" s="94"/>
    </row>
    <row r="1118" spans="1:14" ht="14.25" customHeight="1" x14ac:dyDescent="0.25">
      <c r="A1118" s="9">
        <v>73079900</v>
      </c>
      <c r="B1118" s="10" t="s">
        <v>885</v>
      </c>
      <c r="C1118" s="11">
        <v>45022</v>
      </c>
      <c r="D1118" s="12" t="s">
        <v>886</v>
      </c>
      <c r="E1118" s="10" t="s">
        <v>878</v>
      </c>
      <c r="F1118" s="10" t="s">
        <v>875</v>
      </c>
      <c r="G1118" s="13">
        <v>1.5</v>
      </c>
      <c r="H1118" s="10" t="s">
        <v>30</v>
      </c>
      <c r="I1118" s="39">
        <v>7967.23</v>
      </c>
      <c r="J1118" s="20">
        <v>5.0446999999999997</v>
      </c>
      <c r="K1118" s="23">
        <v>1579.33</v>
      </c>
      <c r="L1118" s="10" t="s">
        <v>887</v>
      </c>
      <c r="M1118" s="36">
        <v>45527</v>
      </c>
      <c r="N1118" s="94"/>
    </row>
    <row r="1119" spans="1:14" ht="14.25" customHeight="1" x14ac:dyDescent="0.25">
      <c r="A1119" s="9">
        <v>68159990</v>
      </c>
      <c r="B1119" s="10" t="s">
        <v>882</v>
      </c>
      <c r="C1119" s="11">
        <v>45022</v>
      </c>
      <c r="D1119" s="12" t="s">
        <v>883</v>
      </c>
      <c r="E1119" s="10" t="s">
        <v>878</v>
      </c>
      <c r="F1119" s="10" t="s">
        <v>875</v>
      </c>
      <c r="G1119" s="13">
        <v>1.29</v>
      </c>
      <c r="H1119" s="10" t="s">
        <v>30</v>
      </c>
      <c r="I1119" s="39">
        <v>1950.25</v>
      </c>
      <c r="J1119" s="20">
        <v>5.0446999999999997</v>
      </c>
      <c r="K1119" s="23">
        <v>386.59</v>
      </c>
      <c r="L1119" s="10" t="s">
        <v>884</v>
      </c>
      <c r="M1119" s="36">
        <v>45524</v>
      </c>
      <c r="N1119" s="94"/>
    </row>
    <row r="1120" spans="1:14" ht="14.25" customHeight="1" x14ac:dyDescent="0.25">
      <c r="A1120" s="9">
        <v>40169300</v>
      </c>
      <c r="B1120" s="10" t="s">
        <v>879</v>
      </c>
      <c r="C1120" s="11">
        <v>45022</v>
      </c>
      <c r="D1120" s="12" t="s">
        <v>880</v>
      </c>
      <c r="E1120" s="10" t="s">
        <v>878</v>
      </c>
      <c r="F1120" s="10" t="s">
        <v>875</v>
      </c>
      <c r="G1120" s="13">
        <v>0.55000000000000004</v>
      </c>
      <c r="H1120" s="10" t="s">
        <v>30</v>
      </c>
      <c r="I1120" s="39">
        <v>75418.31</v>
      </c>
      <c r="J1120" s="20">
        <v>5.0446999999999997</v>
      </c>
      <c r="K1120" s="23">
        <v>14950.01</v>
      </c>
      <c r="L1120" s="10" t="s">
        <v>881</v>
      </c>
      <c r="M1120" s="36">
        <v>45524</v>
      </c>
      <c r="N1120" s="94"/>
    </row>
    <row r="1121" spans="1:14" ht="14.25" customHeight="1" x14ac:dyDescent="0.25">
      <c r="A1121" s="9">
        <v>39174090</v>
      </c>
      <c r="B1121" s="10" t="s">
        <v>876</v>
      </c>
      <c r="C1121" s="11">
        <v>45022</v>
      </c>
      <c r="D1121" s="12" t="s">
        <v>877</v>
      </c>
      <c r="E1121" s="10" t="s">
        <v>878</v>
      </c>
      <c r="F1121" s="10" t="s">
        <v>875</v>
      </c>
      <c r="G1121" s="13">
        <v>0.28000000000000003</v>
      </c>
      <c r="H1121" s="10" t="s">
        <v>30</v>
      </c>
      <c r="I1121" s="39">
        <v>350515.17</v>
      </c>
      <c r="J1121" s="20">
        <v>5.0446999999999997</v>
      </c>
      <c r="K1121" s="23">
        <v>69481.87</v>
      </c>
      <c r="L1121" s="10" t="s">
        <v>336</v>
      </c>
      <c r="M1121" s="36">
        <v>45524</v>
      </c>
      <c r="N1121" s="94"/>
    </row>
    <row r="1122" spans="1:14" ht="14.25" customHeight="1" x14ac:dyDescent="0.25">
      <c r="A1122" s="9">
        <v>73041900</v>
      </c>
      <c r="B1122" s="10" t="s">
        <v>873</v>
      </c>
      <c r="C1122" s="11">
        <v>45100</v>
      </c>
      <c r="D1122" s="12" t="s">
        <v>874</v>
      </c>
      <c r="E1122" s="10" t="s">
        <v>605</v>
      </c>
      <c r="F1122" s="10" t="s">
        <v>604</v>
      </c>
      <c r="G1122" s="13">
        <v>439</v>
      </c>
      <c r="H1122" s="10" t="s">
        <v>30</v>
      </c>
      <c r="I1122" s="39">
        <v>482828.25</v>
      </c>
      <c r="J1122" s="20">
        <v>4.7750000000000004</v>
      </c>
      <c r="K1122" s="23">
        <v>101115.86</v>
      </c>
      <c r="L1122" s="10" t="s">
        <v>24</v>
      </c>
      <c r="M1122" s="36">
        <v>45138</v>
      </c>
      <c r="N1122" s="94"/>
    </row>
    <row r="1123" spans="1:14" ht="14.25" customHeight="1" x14ac:dyDescent="0.25">
      <c r="A1123" s="9">
        <v>84813000</v>
      </c>
      <c r="B1123" s="10" t="s">
        <v>870</v>
      </c>
      <c r="C1123" s="11">
        <v>45029</v>
      </c>
      <c r="D1123" s="12" t="s">
        <v>871</v>
      </c>
      <c r="E1123" s="10" t="s">
        <v>605</v>
      </c>
      <c r="F1123" s="10" t="s">
        <v>604</v>
      </c>
      <c r="G1123" s="13">
        <v>16</v>
      </c>
      <c r="H1123" s="10" t="s">
        <v>869</v>
      </c>
      <c r="I1123" s="39">
        <v>16720.98</v>
      </c>
      <c r="J1123" s="20">
        <v>4.9496000000000002</v>
      </c>
      <c r="K1123" s="23">
        <v>3378.25</v>
      </c>
      <c r="L1123" s="10" t="s">
        <v>872</v>
      </c>
      <c r="M1123" s="36">
        <v>45138</v>
      </c>
      <c r="N1123" s="94"/>
    </row>
    <row r="1124" spans="1:14" ht="14.25" customHeight="1" x14ac:dyDescent="0.25">
      <c r="A1124" s="9">
        <v>84818093</v>
      </c>
      <c r="B1124" s="10" t="s">
        <v>867</v>
      </c>
      <c r="C1124" s="11">
        <v>45029</v>
      </c>
      <c r="D1124" s="12" t="s">
        <v>868</v>
      </c>
      <c r="E1124" s="10" t="s">
        <v>605</v>
      </c>
      <c r="F1124" s="10" t="s">
        <v>604</v>
      </c>
      <c r="G1124" s="13">
        <v>223</v>
      </c>
      <c r="H1124" s="10" t="s">
        <v>869</v>
      </c>
      <c r="I1124" s="39">
        <v>150126.54999999999</v>
      </c>
      <c r="J1124" s="20">
        <v>4.9496000000000002</v>
      </c>
      <c r="K1124" s="23">
        <v>30331.05</v>
      </c>
      <c r="L1124" s="10" t="s">
        <v>132</v>
      </c>
      <c r="M1124" s="36">
        <v>45138</v>
      </c>
      <c r="N1124" s="94"/>
    </row>
    <row r="1125" spans="1:14" ht="14.25" customHeight="1" x14ac:dyDescent="0.25">
      <c r="A1125" s="9">
        <v>72085200</v>
      </c>
      <c r="B1125" s="10" t="s">
        <v>866</v>
      </c>
      <c r="C1125" s="11">
        <v>45051</v>
      </c>
      <c r="D1125" s="12" t="s">
        <v>859</v>
      </c>
      <c r="E1125" s="10" t="s">
        <v>6155</v>
      </c>
      <c r="F1125" s="10" t="s">
        <v>591</v>
      </c>
      <c r="G1125" s="13">
        <v>20218</v>
      </c>
      <c r="H1125" s="10" t="s">
        <v>30</v>
      </c>
      <c r="I1125" s="39">
        <v>193095.92</v>
      </c>
      <c r="J1125" s="20">
        <v>5.0106000000000002</v>
      </c>
      <c r="K1125" s="23">
        <v>38537.480000000003</v>
      </c>
      <c r="L1125" s="10">
        <v>1</v>
      </c>
      <c r="M1125" s="36">
        <v>45595</v>
      </c>
      <c r="N1125" s="94"/>
    </row>
    <row r="1126" spans="1:14" ht="14.25" customHeight="1" x14ac:dyDescent="0.25">
      <c r="A1126" s="9">
        <v>72085200</v>
      </c>
      <c r="B1126" s="10" t="s">
        <v>865</v>
      </c>
      <c r="C1126" s="11">
        <v>45051</v>
      </c>
      <c r="D1126" s="12" t="s">
        <v>859</v>
      </c>
      <c r="E1126" s="10" t="s">
        <v>6155</v>
      </c>
      <c r="F1126" s="10" t="s">
        <v>591</v>
      </c>
      <c r="G1126" s="13">
        <v>5514</v>
      </c>
      <c r="H1126" s="10" t="s">
        <v>30</v>
      </c>
      <c r="I1126" s="39">
        <v>52662.53</v>
      </c>
      <c r="J1126" s="20">
        <v>5.0106000000000002</v>
      </c>
      <c r="K1126" s="23">
        <v>10510.22</v>
      </c>
      <c r="L1126" s="10">
        <v>1</v>
      </c>
      <c r="M1126" s="36">
        <v>45595</v>
      </c>
      <c r="N1126" s="94"/>
    </row>
    <row r="1127" spans="1:14" ht="14.25" customHeight="1" x14ac:dyDescent="0.25">
      <c r="A1127" s="9">
        <v>72085200</v>
      </c>
      <c r="B1127" s="10" t="s">
        <v>864</v>
      </c>
      <c r="C1127" s="11">
        <v>45050</v>
      </c>
      <c r="D1127" s="12" t="s">
        <v>859</v>
      </c>
      <c r="E1127" s="10" t="s">
        <v>6155</v>
      </c>
      <c r="F1127" s="10" t="s">
        <v>591</v>
      </c>
      <c r="G1127" s="13">
        <v>22056</v>
      </c>
      <c r="H1127" s="10" t="s">
        <v>30</v>
      </c>
      <c r="I1127" s="39">
        <v>210650.06</v>
      </c>
      <c r="J1127" s="20">
        <v>5.0227000000000004</v>
      </c>
      <c r="K1127" s="23">
        <v>41939.61</v>
      </c>
      <c r="L1127" s="10">
        <v>1</v>
      </c>
      <c r="M1127" s="36">
        <v>45595</v>
      </c>
      <c r="N1127" s="94"/>
    </row>
    <row r="1128" spans="1:14" ht="14.25" customHeight="1" x14ac:dyDescent="0.25">
      <c r="A1128" s="9">
        <v>72085200</v>
      </c>
      <c r="B1128" s="10" t="s">
        <v>863</v>
      </c>
      <c r="C1128" s="11">
        <v>45044</v>
      </c>
      <c r="D1128" s="12" t="s">
        <v>859</v>
      </c>
      <c r="E1128" s="10" t="s">
        <v>6155</v>
      </c>
      <c r="F1128" s="10" t="s">
        <v>591</v>
      </c>
      <c r="G1128" s="13">
        <v>23894</v>
      </c>
      <c r="H1128" s="10" t="s">
        <v>30</v>
      </c>
      <c r="I1128" s="39">
        <v>228204.26</v>
      </c>
      <c r="J1128" s="20">
        <v>5.0149999999999997</v>
      </c>
      <c r="K1128" s="23">
        <v>45504.34</v>
      </c>
      <c r="L1128" s="10">
        <v>1</v>
      </c>
      <c r="M1128" s="36">
        <v>45595</v>
      </c>
      <c r="N1128" s="94"/>
    </row>
    <row r="1129" spans="1:14" ht="14.25" customHeight="1" x14ac:dyDescent="0.25">
      <c r="A1129" s="9">
        <v>72085200</v>
      </c>
      <c r="B1129" s="10" t="s">
        <v>862</v>
      </c>
      <c r="C1129" s="11">
        <v>45044</v>
      </c>
      <c r="D1129" s="12" t="s">
        <v>859</v>
      </c>
      <c r="E1129" s="10" t="s">
        <v>6155</v>
      </c>
      <c r="F1129" s="10" t="s">
        <v>591</v>
      </c>
      <c r="G1129" s="13">
        <v>20218</v>
      </c>
      <c r="H1129" s="10" t="s">
        <v>30</v>
      </c>
      <c r="I1129" s="39">
        <v>193095.92</v>
      </c>
      <c r="J1129" s="20">
        <v>5.0149999999999997</v>
      </c>
      <c r="K1129" s="23">
        <v>38503.67</v>
      </c>
      <c r="L1129" s="10">
        <v>1</v>
      </c>
      <c r="M1129" s="36">
        <v>45595</v>
      </c>
      <c r="N1129" s="94"/>
    </row>
    <row r="1130" spans="1:14" ht="14.25" customHeight="1" x14ac:dyDescent="0.25">
      <c r="A1130" s="9">
        <v>72085200</v>
      </c>
      <c r="B1130" s="10" t="s">
        <v>861</v>
      </c>
      <c r="C1130" s="11">
        <v>45044</v>
      </c>
      <c r="D1130" s="12" t="s">
        <v>859</v>
      </c>
      <c r="E1130" s="10" t="s">
        <v>6155</v>
      </c>
      <c r="F1130" s="10" t="s">
        <v>591</v>
      </c>
      <c r="G1130" s="13">
        <v>7352</v>
      </c>
      <c r="H1130" s="10" t="s">
        <v>30</v>
      </c>
      <c r="I1130" s="39">
        <v>70216.69</v>
      </c>
      <c r="J1130" s="20">
        <v>5.0149999999999997</v>
      </c>
      <c r="K1130" s="23">
        <v>14001.33</v>
      </c>
      <c r="L1130" s="10">
        <v>1</v>
      </c>
      <c r="M1130" s="36">
        <v>45595</v>
      </c>
      <c r="N1130" s="94"/>
    </row>
    <row r="1131" spans="1:14" ht="14.25" customHeight="1" x14ac:dyDescent="0.25">
      <c r="A1131" s="9">
        <v>72085200</v>
      </c>
      <c r="B1131" s="10" t="s">
        <v>860</v>
      </c>
      <c r="C1131" s="11">
        <v>45044</v>
      </c>
      <c r="D1131" s="12" t="s">
        <v>859</v>
      </c>
      <c r="E1131" s="10" t="s">
        <v>6155</v>
      </c>
      <c r="F1131" s="10" t="s">
        <v>591</v>
      </c>
      <c r="G1131" s="13">
        <v>20218</v>
      </c>
      <c r="H1131" s="10" t="s">
        <v>30</v>
      </c>
      <c r="I1131" s="39">
        <v>193095.92</v>
      </c>
      <c r="J1131" s="20">
        <v>5.0149999999999997</v>
      </c>
      <c r="K1131" s="23">
        <v>38503.67</v>
      </c>
      <c r="L1131" s="10">
        <v>1</v>
      </c>
      <c r="M1131" s="36">
        <v>45595</v>
      </c>
      <c r="N1131" s="94"/>
    </row>
    <row r="1132" spans="1:14" ht="14.25" customHeight="1" x14ac:dyDescent="0.25">
      <c r="A1132" s="9">
        <v>72085200</v>
      </c>
      <c r="B1132" s="10" t="s">
        <v>858</v>
      </c>
      <c r="C1132" s="11">
        <v>45044</v>
      </c>
      <c r="D1132" s="12" t="s">
        <v>859</v>
      </c>
      <c r="E1132" s="10" t="s">
        <v>6155</v>
      </c>
      <c r="F1132" s="10" t="s">
        <v>591</v>
      </c>
      <c r="G1132" s="13">
        <v>12866</v>
      </c>
      <c r="H1132" s="10" t="s">
        <v>30</v>
      </c>
      <c r="I1132" s="39">
        <v>122879.21</v>
      </c>
      <c r="J1132" s="20">
        <v>5.0149999999999997</v>
      </c>
      <c r="K1132" s="23">
        <v>24502.33</v>
      </c>
      <c r="L1132" s="10">
        <v>1</v>
      </c>
      <c r="M1132" s="36">
        <v>45595</v>
      </c>
      <c r="N1132" s="94"/>
    </row>
    <row r="1133" spans="1:14" ht="14.25" customHeight="1" x14ac:dyDescent="0.25">
      <c r="A1133" s="9">
        <v>73044190</v>
      </c>
      <c r="B1133" s="10" t="s">
        <v>854</v>
      </c>
      <c r="C1133" s="11">
        <v>45077</v>
      </c>
      <c r="D1133" s="12" t="s">
        <v>855</v>
      </c>
      <c r="E1133" s="10" t="s">
        <v>857</v>
      </c>
      <c r="F1133" s="10" t="s">
        <v>856</v>
      </c>
      <c r="G1133" s="13">
        <v>30</v>
      </c>
      <c r="H1133" s="10" t="s">
        <v>30</v>
      </c>
      <c r="I1133" s="39">
        <v>12388.8</v>
      </c>
      <c r="J1133" s="20">
        <v>5.0593000000000004</v>
      </c>
      <c r="K1133" s="23">
        <v>2448.7199999999998</v>
      </c>
      <c r="L1133" s="10">
        <v>1</v>
      </c>
      <c r="M1133" s="36">
        <v>45138</v>
      </c>
      <c r="N1133" s="94"/>
    </row>
    <row r="1134" spans="1:14" ht="14.25" customHeight="1" x14ac:dyDescent="0.25">
      <c r="A1134" s="9">
        <v>72085200</v>
      </c>
      <c r="B1134" s="10" t="s">
        <v>852</v>
      </c>
      <c r="C1134" s="11">
        <v>45075</v>
      </c>
      <c r="D1134" s="12" t="s">
        <v>853</v>
      </c>
      <c r="E1134" s="10" t="s">
        <v>842</v>
      </c>
      <c r="F1134" s="10" t="s">
        <v>841</v>
      </c>
      <c r="G1134" s="13">
        <v>2190.35</v>
      </c>
      <c r="H1134" s="10" t="s">
        <v>30</v>
      </c>
      <c r="I1134" s="39">
        <v>165337.65</v>
      </c>
      <c r="J1134" s="20">
        <v>5.0114000000000001</v>
      </c>
      <c r="K1134" s="23">
        <v>32992.31</v>
      </c>
      <c r="L1134" s="10" t="s">
        <v>24</v>
      </c>
      <c r="M1134" s="36">
        <v>45138</v>
      </c>
      <c r="N1134" s="94"/>
    </row>
    <row r="1135" spans="1:14" ht="14.25" customHeight="1" x14ac:dyDescent="0.25">
      <c r="A1135" s="9">
        <v>73089010</v>
      </c>
      <c r="B1135" s="10" t="s">
        <v>850</v>
      </c>
      <c r="C1135" s="11">
        <v>45042</v>
      </c>
      <c r="D1135" s="12" t="s">
        <v>851</v>
      </c>
      <c r="E1135" s="10" t="s">
        <v>842</v>
      </c>
      <c r="F1135" s="10" t="s">
        <v>841</v>
      </c>
      <c r="G1135" s="13">
        <v>15187.2</v>
      </c>
      <c r="H1135" s="10" t="s">
        <v>30</v>
      </c>
      <c r="I1135" s="39">
        <v>875152.41</v>
      </c>
      <c r="J1135" s="20">
        <v>5.0613000000000001</v>
      </c>
      <c r="K1135" s="23">
        <v>172910.6</v>
      </c>
      <c r="L1135" s="10">
        <v>1</v>
      </c>
      <c r="M1135" s="36">
        <v>45138</v>
      </c>
      <c r="N1135" s="94"/>
    </row>
    <row r="1136" spans="1:14" ht="14.25" customHeight="1" x14ac:dyDescent="0.25">
      <c r="A1136" s="9">
        <v>73089010</v>
      </c>
      <c r="B1136" s="10" t="s">
        <v>849</v>
      </c>
      <c r="C1136" s="11">
        <v>45043</v>
      </c>
      <c r="D1136" s="12" t="s">
        <v>840</v>
      </c>
      <c r="E1136" s="10" t="s">
        <v>842</v>
      </c>
      <c r="F1136" s="10" t="s">
        <v>841</v>
      </c>
      <c r="G1136" s="13">
        <v>2467.92</v>
      </c>
      <c r="H1136" s="10" t="s">
        <v>30</v>
      </c>
      <c r="I1136" s="39">
        <v>146328</v>
      </c>
      <c r="J1136" s="20">
        <v>5.0585000000000004</v>
      </c>
      <c r="K1136" s="23">
        <v>28927.15</v>
      </c>
      <c r="L1136" s="10">
        <v>1</v>
      </c>
      <c r="M1136" s="36">
        <v>45138</v>
      </c>
      <c r="N1136" s="94"/>
    </row>
    <row r="1137" spans="1:14" ht="14.25" customHeight="1" x14ac:dyDescent="0.25">
      <c r="A1137" s="9">
        <v>73089010</v>
      </c>
      <c r="B1137" s="10" t="s">
        <v>847</v>
      </c>
      <c r="C1137" s="11">
        <v>45014</v>
      </c>
      <c r="D1137" s="12" t="s">
        <v>848</v>
      </c>
      <c r="E1137" s="10" t="s">
        <v>842</v>
      </c>
      <c r="F1137" s="10" t="s">
        <v>841</v>
      </c>
      <c r="G1137" s="13">
        <v>1619.45</v>
      </c>
      <c r="H1137" s="10" t="s">
        <v>30</v>
      </c>
      <c r="I1137" s="39">
        <v>119242.8</v>
      </c>
      <c r="J1137" s="20">
        <v>5.1733000000000002</v>
      </c>
      <c r="K1137" s="23">
        <v>23049.66</v>
      </c>
      <c r="L1137" s="10">
        <v>1</v>
      </c>
      <c r="M1137" s="36">
        <v>45138</v>
      </c>
      <c r="N1137" s="94"/>
    </row>
    <row r="1138" spans="1:14" ht="14.25" customHeight="1" x14ac:dyDescent="0.25">
      <c r="A1138" s="9">
        <v>73089010</v>
      </c>
      <c r="B1138" s="10" t="s">
        <v>845</v>
      </c>
      <c r="C1138" s="11">
        <v>45014</v>
      </c>
      <c r="D1138" s="12" t="s">
        <v>846</v>
      </c>
      <c r="E1138" s="10" t="s">
        <v>842</v>
      </c>
      <c r="F1138" s="10" t="s">
        <v>841</v>
      </c>
      <c r="G1138" s="13">
        <v>13176.54</v>
      </c>
      <c r="H1138" s="10" t="s">
        <v>30</v>
      </c>
      <c r="I1138" s="39">
        <v>793287.51</v>
      </c>
      <c r="J1138" s="20">
        <v>5.1733000000000002</v>
      </c>
      <c r="K1138" s="23">
        <v>153342.65</v>
      </c>
      <c r="L1138" s="10" t="s">
        <v>36</v>
      </c>
      <c r="M1138" s="36">
        <v>45138</v>
      </c>
      <c r="N1138" s="94"/>
    </row>
    <row r="1139" spans="1:14" ht="14.25" customHeight="1" x14ac:dyDescent="0.25">
      <c r="A1139" s="9">
        <v>73089010</v>
      </c>
      <c r="B1139" s="10" t="s">
        <v>843</v>
      </c>
      <c r="C1139" s="11">
        <v>45014</v>
      </c>
      <c r="D1139" s="12" t="s">
        <v>844</v>
      </c>
      <c r="E1139" s="10" t="s">
        <v>842</v>
      </c>
      <c r="F1139" s="10" t="s">
        <v>841</v>
      </c>
      <c r="G1139" s="13">
        <v>12485.39</v>
      </c>
      <c r="H1139" s="10" t="s">
        <v>30</v>
      </c>
      <c r="I1139" s="39">
        <v>621875.35</v>
      </c>
      <c r="J1139" s="20">
        <v>5.1733000000000002</v>
      </c>
      <c r="K1139" s="23">
        <v>120208.64</v>
      </c>
      <c r="L1139" s="10" t="s">
        <v>34</v>
      </c>
      <c r="M1139" s="36">
        <v>45138</v>
      </c>
      <c r="N1139" s="94"/>
    </row>
    <row r="1140" spans="1:14" ht="14.25" customHeight="1" x14ac:dyDescent="0.25">
      <c r="A1140" s="9">
        <v>73089010</v>
      </c>
      <c r="B1140" s="10" t="s">
        <v>839</v>
      </c>
      <c r="C1140" s="11">
        <v>45014</v>
      </c>
      <c r="D1140" s="12" t="s">
        <v>840</v>
      </c>
      <c r="E1140" s="10" t="s">
        <v>842</v>
      </c>
      <c r="F1140" s="10" t="s">
        <v>841</v>
      </c>
      <c r="G1140" s="13">
        <v>16452.8</v>
      </c>
      <c r="H1140" s="10" t="s">
        <v>30</v>
      </c>
      <c r="I1140" s="39">
        <v>975520</v>
      </c>
      <c r="J1140" s="20">
        <v>5.1733000000000002</v>
      </c>
      <c r="K1140" s="23">
        <v>188568.23</v>
      </c>
      <c r="L1140" s="10">
        <v>1</v>
      </c>
      <c r="M1140" s="36">
        <v>45138</v>
      </c>
      <c r="N1140" s="94"/>
    </row>
    <row r="1141" spans="1:14" ht="14.25" customHeight="1" x14ac:dyDescent="0.25">
      <c r="A1141" s="9">
        <v>39211900</v>
      </c>
      <c r="B1141" s="10" t="s">
        <v>837</v>
      </c>
      <c r="C1141" s="11">
        <v>45077</v>
      </c>
      <c r="D1141" s="12" t="s">
        <v>838</v>
      </c>
      <c r="E1141" s="10" t="s">
        <v>836</v>
      </c>
      <c r="F1141" s="10" t="s">
        <v>835</v>
      </c>
      <c r="G1141" s="13">
        <v>810.3</v>
      </c>
      <c r="H1141" s="10" t="s">
        <v>30</v>
      </c>
      <c r="I1141" s="39">
        <v>93351</v>
      </c>
      <c r="J1141" s="20">
        <v>5.0593000000000004</v>
      </c>
      <c r="K1141" s="23">
        <v>18451.37</v>
      </c>
      <c r="L1141" s="10">
        <v>4</v>
      </c>
      <c r="M1141" s="36">
        <v>45524</v>
      </c>
      <c r="N1141" s="94"/>
    </row>
    <row r="1142" spans="1:14" ht="14.25" customHeight="1" x14ac:dyDescent="0.25">
      <c r="A1142" s="9">
        <v>39269090</v>
      </c>
      <c r="B1142" s="10" t="s">
        <v>833</v>
      </c>
      <c r="C1142" s="11">
        <v>45077</v>
      </c>
      <c r="D1142" s="12" t="s">
        <v>834</v>
      </c>
      <c r="E1142" s="10" t="s">
        <v>836</v>
      </c>
      <c r="F1142" s="10" t="s">
        <v>835</v>
      </c>
      <c r="G1142" s="13">
        <v>18.462</v>
      </c>
      <c r="H1142" s="10" t="s">
        <v>30</v>
      </c>
      <c r="I1142" s="39">
        <v>5493.8800000000047</v>
      </c>
      <c r="J1142" s="20">
        <v>5.0593000000000004</v>
      </c>
      <c r="K1142" s="23">
        <v>1085.9000000000001</v>
      </c>
      <c r="L1142" s="10" t="s">
        <v>25</v>
      </c>
      <c r="M1142" s="36">
        <v>45524</v>
      </c>
      <c r="N1142" s="94"/>
    </row>
    <row r="1143" spans="1:14" ht="14.25" customHeight="1" x14ac:dyDescent="0.25">
      <c r="A1143" s="9">
        <v>74072910</v>
      </c>
      <c r="B1143" s="10" t="s">
        <v>832</v>
      </c>
      <c r="C1143" s="11">
        <v>45057</v>
      </c>
      <c r="D1143" s="12" t="s">
        <v>556</v>
      </c>
      <c r="E1143" s="10" t="s">
        <v>38</v>
      </c>
      <c r="F1143" s="10" t="s">
        <v>40</v>
      </c>
      <c r="G1143" s="13">
        <v>20</v>
      </c>
      <c r="H1143" s="10" t="s">
        <v>30</v>
      </c>
      <c r="I1143" s="39">
        <v>6079.8</v>
      </c>
      <c r="J1143" s="20">
        <v>4.9546999999999999</v>
      </c>
      <c r="K1143" s="23">
        <v>1227.08</v>
      </c>
      <c r="L1143" s="10">
        <v>3</v>
      </c>
      <c r="M1143" s="36">
        <v>45138</v>
      </c>
      <c r="N1143" s="94"/>
    </row>
    <row r="1144" spans="1:14" ht="14.25" customHeight="1" x14ac:dyDescent="0.25">
      <c r="A1144" s="9">
        <v>72222000</v>
      </c>
      <c r="B1144" s="10" t="s">
        <v>830</v>
      </c>
      <c r="C1144" s="11">
        <v>45057</v>
      </c>
      <c r="D1144" s="12" t="s">
        <v>519</v>
      </c>
      <c r="E1144" s="10" t="s">
        <v>38</v>
      </c>
      <c r="F1144" s="10" t="s">
        <v>40</v>
      </c>
      <c r="G1144" s="13">
        <v>1620</v>
      </c>
      <c r="H1144" s="10" t="s">
        <v>30</v>
      </c>
      <c r="I1144" s="39">
        <v>233193.75</v>
      </c>
      <c r="J1144" s="20">
        <v>4.9546999999999999</v>
      </c>
      <c r="K1144" s="23">
        <v>47065.16</v>
      </c>
      <c r="L1144" s="10" t="s">
        <v>831</v>
      </c>
      <c r="M1144" s="36">
        <v>45138</v>
      </c>
      <c r="N1144" s="94"/>
    </row>
    <row r="1145" spans="1:14" ht="14.25" customHeight="1" x14ac:dyDescent="0.25">
      <c r="A1145" s="9">
        <v>83111000</v>
      </c>
      <c r="B1145" s="10" t="s">
        <v>829</v>
      </c>
      <c r="C1145" s="11">
        <v>45044</v>
      </c>
      <c r="D1145" s="12" t="s">
        <v>508</v>
      </c>
      <c r="E1145" s="10" t="s">
        <v>38</v>
      </c>
      <c r="F1145" s="10" t="s">
        <v>40</v>
      </c>
      <c r="G1145" s="13">
        <v>106.2</v>
      </c>
      <c r="H1145" s="10" t="s">
        <v>30</v>
      </c>
      <c r="I1145" s="39">
        <v>28080.18</v>
      </c>
      <c r="J1145" s="20">
        <v>5.0149999999999997</v>
      </c>
      <c r="K1145" s="23">
        <v>5599.24</v>
      </c>
      <c r="L1145" s="10" t="s">
        <v>25</v>
      </c>
      <c r="M1145" s="36">
        <v>45138</v>
      </c>
      <c r="N1145" s="94"/>
    </row>
    <row r="1146" spans="1:14" ht="14.25" customHeight="1" x14ac:dyDescent="0.25">
      <c r="A1146" s="9">
        <v>75052290</v>
      </c>
      <c r="B1146" s="10" t="s">
        <v>828</v>
      </c>
      <c r="C1146" s="11">
        <v>45044</v>
      </c>
      <c r="D1146" s="12" t="s">
        <v>565</v>
      </c>
      <c r="E1146" s="10" t="s">
        <v>38</v>
      </c>
      <c r="F1146" s="10" t="s">
        <v>40</v>
      </c>
      <c r="G1146" s="13">
        <v>270</v>
      </c>
      <c r="H1146" s="10" t="s">
        <v>30</v>
      </c>
      <c r="I1146" s="39">
        <v>72900</v>
      </c>
      <c r="J1146" s="20">
        <v>5.0149999999999997</v>
      </c>
      <c r="K1146" s="23">
        <v>14536.39</v>
      </c>
      <c r="L1146" s="10">
        <v>4</v>
      </c>
      <c r="M1146" s="36">
        <v>45138</v>
      </c>
      <c r="N1146" s="94"/>
    </row>
    <row r="1147" spans="1:14" ht="14.25" customHeight="1" x14ac:dyDescent="0.25">
      <c r="A1147" s="9">
        <v>74081900</v>
      </c>
      <c r="B1147" s="10" t="s">
        <v>827</v>
      </c>
      <c r="C1147" s="11">
        <v>45044</v>
      </c>
      <c r="D1147" s="12" t="s">
        <v>565</v>
      </c>
      <c r="E1147" s="10" t="s">
        <v>38</v>
      </c>
      <c r="F1147" s="10" t="s">
        <v>40</v>
      </c>
      <c r="G1147" s="13">
        <v>200</v>
      </c>
      <c r="H1147" s="10" t="s">
        <v>30</v>
      </c>
      <c r="I1147" s="39">
        <v>64800</v>
      </c>
      <c r="J1147" s="20">
        <v>5.0149999999999997</v>
      </c>
      <c r="K1147" s="23">
        <v>12921.24</v>
      </c>
      <c r="L1147" s="10">
        <v>8</v>
      </c>
      <c r="M1147" s="36">
        <v>45138</v>
      </c>
      <c r="N1147" s="94"/>
    </row>
    <row r="1148" spans="1:14" ht="14.25" customHeight="1" x14ac:dyDescent="0.25">
      <c r="A1148" s="9">
        <v>72230000</v>
      </c>
      <c r="B1148" s="10" t="s">
        <v>826</v>
      </c>
      <c r="C1148" s="11">
        <v>45044</v>
      </c>
      <c r="D1148" s="12" t="s">
        <v>813</v>
      </c>
      <c r="E1148" s="10" t="s">
        <v>38</v>
      </c>
      <c r="F1148" s="10" t="s">
        <v>40</v>
      </c>
      <c r="G1148" s="13">
        <v>1140</v>
      </c>
      <c r="H1148" s="10" t="s">
        <v>30</v>
      </c>
      <c r="I1148" s="39">
        <v>196376.4</v>
      </c>
      <c r="J1148" s="20">
        <v>5.0149999999999997</v>
      </c>
      <c r="K1148" s="23">
        <v>39157.81</v>
      </c>
      <c r="L1148" s="10">
        <v>7</v>
      </c>
      <c r="M1148" s="36">
        <v>45138</v>
      </c>
      <c r="N1148" s="94"/>
    </row>
    <row r="1149" spans="1:14" ht="14.25" customHeight="1" x14ac:dyDescent="0.25">
      <c r="A1149" s="9">
        <v>72222000</v>
      </c>
      <c r="B1149" s="10" t="s">
        <v>825</v>
      </c>
      <c r="C1149" s="11">
        <v>45044</v>
      </c>
      <c r="D1149" s="12" t="s">
        <v>813</v>
      </c>
      <c r="E1149" s="10" t="s">
        <v>38</v>
      </c>
      <c r="F1149" s="10" t="s">
        <v>40</v>
      </c>
      <c r="G1149" s="13">
        <v>90</v>
      </c>
      <c r="H1149" s="10" t="s">
        <v>30</v>
      </c>
      <c r="I1149" s="39">
        <v>10395.9</v>
      </c>
      <c r="J1149" s="20">
        <v>5.0149999999999997</v>
      </c>
      <c r="K1149" s="23">
        <v>2072.96</v>
      </c>
      <c r="L1149" s="10">
        <v>6</v>
      </c>
      <c r="M1149" s="36">
        <v>45138</v>
      </c>
      <c r="N1149" s="94"/>
    </row>
    <row r="1150" spans="1:14" ht="14.25" customHeight="1" x14ac:dyDescent="0.25">
      <c r="A1150" s="9">
        <v>38109000</v>
      </c>
      <c r="B1150" s="10" t="s">
        <v>824</v>
      </c>
      <c r="C1150" s="11">
        <v>45044</v>
      </c>
      <c r="D1150" s="12" t="s">
        <v>567</v>
      </c>
      <c r="E1150" s="10" t="s">
        <v>38</v>
      </c>
      <c r="F1150" s="10" t="s">
        <v>40</v>
      </c>
      <c r="G1150" s="13">
        <v>120</v>
      </c>
      <c r="H1150" s="10" t="s">
        <v>30</v>
      </c>
      <c r="I1150" s="39">
        <v>1869.6</v>
      </c>
      <c r="J1150" s="20">
        <v>5.0149999999999997</v>
      </c>
      <c r="K1150" s="23">
        <v>372.8</v>
      </c>
      <c r="L1150" s="10">
        <v>5</v>
      </c>
      <c r="M1150" s="36">
        <v>45138</v>
      </c>
      <c r="N1150" s="94"/>
    </row>
    <row r="1151" spans="1:14" ht="14.25" customHeight="1" x14ac:dyDescent="0.25">
      <c r="A1151" s="9">
        <v>38109000</v>
      </c>
      <c r="B1151" s="10" t="s">
        <v>823</v>
      </c>
      <c r="C1151" s="11">
        <v>45034</v>
      </c>
      <c r="D1151" s="12" t="s">
        <v>567</v>
      </c>
      <c r="E1151" s="10" t="s">
        <v>38</v>
      </c>
      <c r="F1151" s="10" t="s">
        <v>40</v>
      </c>
      <c r="G1151" s="13">
        <v>1100</v>
      </c>
      <c r="H1151" s="10" t="s">
        <v>30</v>
      </c>
      <c r="I1151" s="39">
        <v>29370</v>
      </c>
      <c r="J1151" s="20">
        <v>4.9420999999999999</v>
      </c>
      <c r="K1151" s="23">
        <v>5942.82</v>
      </c>
      <c r="L1151" s="10">
        <v>1</v>
      </c>
      <c r="M1151" s="36">
        <v>45138</v>
      </c>
      <c r="N1151" s="94"/>
    </row>
    <row r="1152" spans="1:14" ht="14.25" customHeight="1" x14ac:dyDescent="0.25">
      <c r="A1152" s="9">
        <v>75052290</v>
      </c>
      <c r="B1152" s="10" t="s">
        <v>822</v>
      </c>
      <c r="C1152" s="11">
        <v>45030</v>
      </c>
      <c r="D1152" s="12" t="s">
        <v>565</v>
      </c>
      <c r="E1152" s="10" t="s">
        <v>38</v>
      </c>
      <c r="F1152" s="10" t="s">
        <v>40</v>
      </c>
      <c r="G1152" s="13">
        <v>360</v>
      </c>
      <c r="H1152" s="10" t="s">
        <v>30</v>
      </c>
      <c r="I1152" s="39">
        <v>97200</v>
      </c>
      <c r="J1152" s="20">
        <v>4.9097</v>
      </c>
      <c r="K1152" s="23">
        <v>19797.54</v>
      </c>
      <c r="L1152" s="10">
        <v>2</v>
      </c>
      <c r="M1152" s="36">
        <v>45138</v>
      </c>
      <c r="N1152" s="94"/>
    </row>
    <row r="1153" spans="1:14" ht="14.25" customHeight="1" x14ac:dyDescent="0.25">
      <c r="A1153" s="9">
        <v>75051210</v>
      </c>
      <c r="B1153" s="10" t="s">
        <v>819</v>
      </c>
      <c r="C1153" s="11">
        <v>45030</v>
      </c>
      <c r="D1153" s="12" t="s">
        <v>820</v>
      </c>
      <c r="E1153" s="10" t="s">
        <v>38</v>
      </c>
      <c r="F1153" s="10" t="s">
        <v>40</v>
      </c>
      <c r="G1153" s="13">
        <v>175</v>
      </c>
      <c r="H1153" s="10" t="s">
        <v>30</v>
      </c>
      <c r="I1153" s="39">
        <v>55020</v>
      </c>
      <c r="J1153" s="20">
        <v>4.9097</v>
      </c>
      <c r="K1153" s="23">
        <v>11206.39</v>
      </c>
      <c r="L1153" s="10" t="s">
        <v>821</v>
      </c>
      <c r="M1153" s="36">
        <v>45303</v>
      </c>
      <c r="N1153" s="94"/>
    </row>
    <row r="1154" spans="1:14" ht="14.25" customHeight="1" x14ac:dyDescent="0.25">
      <c r="A1154" s="9">
        <v>74072910</v>
      </c>
      <c r="B1154" s="10" t="s">
        <v>818</v>
      </c>
      <c r="C1154" s="11">
        <v>45030</v>
      </c>
      <c r="D1154" s="12" t="s">
        <v>556</v>
      </c>
      <c r="E1154" s="10" t="s">
        <v>38</v>
      </c>
      <c r="F1154" s="10" t="s">
        <v>40</v>
      </c>
      <c r="G1154" s="13">
        <v>100</v>
      </c>
      <c r="H1154" s="10" t="s">
        <v>30</v>
      </c>
      <c r="I1154" s="39">
        <v>30399</v>
      </c>
      <c r="J1154" s="20">
        <v>4.9097</v>
      </c>
      <c r="K1154" s="23">
        <v>6191.62</v>
      </c>
      <c r="L1154" s="10">
        <v>4</v>
      </c>
      <c r="M1154" s="36">
        <v>45138</v>
      </c>
      <c r="N1154" s="94"/>
    </row>
    <row r="1155" spans="1:14" ht="14.25" customHeight="1" x14ac:dyDescent="0.25">
      <c r="A1155" s="9">
        <v>72230000</v>
      </c>
      <c r="B1155" s="10" t="s">
        <v>815</v>
      </c>
      <c r="C1155" s="11">
        <v>45030</v>
      </c>
      <c r="D1155" s="12" t="s">
        <v>816</v>
      </c>
      <c r="E1155" s="10" t="s">
        <v>38</v>
      </c>
      <c r="F1155" s="10" t="s">
        <v>40</v>
      </c>
      <c r="G1155" s="13">
        <v>460</v>
      </c>
      <c r="H1155" s="10" t="s">
        <v>30</v>
      </c>
      <c r="I1155" s="39">
        <v>73022.600000000006</v>
      </c>
      <c r="J1155" s="20">
        <v>4.9097</v>
      </c>
      <c r="K1155" s="23">
        <v>14873.13</v>
      </c>
      <c r="L1155" s="10" t="s">
        <v>817</v>
      </c>
      <c r="M1155" s="36">
        <v>45138</v>
      </c>
      <c r="N1155" s="94"/>
    </row>
    <row r="1156" spans="1:14" ht="14.25" customHeight="1" x14ac:dyDescent="0.25">
      <c r="A1156" s="9">
        <v>72222000</v>
      </c>
      <c r="B1156" s="10" t="s">
        <v>812</v>
      </c>
      <c r="C1156" s="11">
        <v>45030</v>
      </c>
      <c r="D1156" s="12" t="s">
        <v>813</v>
      </c>
      <c r="E1156" s="10" t="s">
        <v>38</v>
      </c>
      <c r="F1156" s="10" t="s">
        <v>40</v>
      </c>
      <c r="G1156" s="13">
        <v>700</v>
      </c>
      <c r="H1156" s="10" t="s">
        <v>30</v>
      </c>
      <c r="I1156" s="39">
        <v>94689.5</v>
      </c>
      <c r="J1156" s="20">
        <v>4.9097</v>
      </c>
      <c r="K1156" s="23">
        <v>19286.21</v>
      </c>
      <c r="L1156" s="10" t="s">
        <v>814</v>
      </c>
      <c r="M1156" s="36">
        <v>45138</v>
      </c>
      <c r="N1156" s="94"/>
    </row>
    <row r="1157" spans="1:14" ht="14.25" customHeight="1" x14ac:dyDescent="0.25">
      <c r="A1157" s="9">
        <v>38109000</v>
      </c>
      <c r="B1157" s="10" t="s">
        <v>810</v>
      </c>
      <c r="C1157" s="11">
        <v>45030</v>
      </c>
      <c r="D1157" s="12" t="s">
        <v>811</v>
      </c>
      <c r="E1157" s="10" t="s">
        <v>38</v>
      </c>
      <c r="F1157" s="10" t="s">
        <v>40</v>
      </c>
      <c r="G1157" s="13">
        <v>160</v>
      </c>
      <c r="H1157" s="10" t="s">
        <v>30</v>
      </c>
      <c r="I1157" s="39">
        <v>2492.8000000000002</v>
      </c>
      <c r="J1157" s="20">
        <v>4.9097</v>
      </c>
      <c r="K1157" s="23">
        <v>507.73</v>
      </c>
      <c r="L1157" s="10">
        <v>3</v>
      </c>
      <c r="M1157" s="36">
        <v>45138</v>
      </c>
      <c r="N1157" s="94"/>
    </row>
    <row r="1158" spans="1:14" ht="14.25" customHeight="1" x14ac:dyDescent="0.25">
      <c r="A1158" s="9">
        <v>73082000</v>
      </c>
      <c r="B1158" s="10" t="s">
        <v>809</v>
      </c>
      <c r="C1158" s="11">
        <v>45077</v>
      </c>
      <c r="D1158" s="12" t="s">
        <v>752</v>
      </c>
      <c r="E1158" s="10" t="s">
        <v>29</v>
      </c>
      <c r="F1158" s="10" t="s">
        <v>80</v>
      </c>
      <c r="G1158" s="13">
        <v>12230.05</v>
      </c>
      <c r="H1158" s="10" t="s">
        <v>30</v>
      </c>
      <c r="I1158" s="39">
        <v>154934.46</v>
      </c>
      <c r="J1158" s="20">
        <v>5.0593000000000004</v>
      </c>
      <c r="K1158" s="23">
        <v>30623.69</v>
      </c>
      <c r="L1158" s="10" t="s">
        <v>36</v>
      </c>
      <c r="M1158" s="36">
        <v>45138</v>
      </c>
      <c r="N1158" s="94"/>
    </row>
    <row r="1159" spans="1:14" ht="14.25" customHeight="1" x14ac:dyDescent="0.25">
      <c r="A1159" s="9">
        <v>73082000</v>
      </c>
      <c r="B1159" s="10" t="s">
        <v>807</v>
      </c>
      <c r="C1159" s="11">
        <v>45077</v>
      </c>
      <c r="D1159" s="12" t="s">
        <v>752</v>
      </c>
      <c r="E1159" s="10" t="s">
        <v>29</v>
      </c>
      <c r="F1159" s="10" t="s">
        <v>80</v>
      </c>
      <c r="G1159" s="13">
        <v>19366.3</v>
      </c>
      <c r="H1159" s="10" t="s">
        <v>30</v>
      </c>
      <c r="I1159" s="39">
        <v>307539.92</v>
      </c>
      <c r="J1159" s="20">
        <v>5.0593000000000004</v>
      </c>
      <c r="K1159" s="23">
        <v>60787.05</v>
      </c>
      <c r="L1159" s="10" t="s">
        <v>808</v>
      </c>
      <c r="M1159" s="36">
        <v>45138</v>
      </c>
      <c r="N1159" s="94"/>
    </row>
    <row r="1160" spans="1:14" ht="14.25" customHeight="1" x14ac:dyDescent="0.25">
      <c r="A1160" s="9">
        <v>73082000</v>
      </c>
      <c r="B1160" s="10" t="s">
        <v>806</v>
      </c>
      <c r="C1160" s="11">
        <v>45077</v>
      </c>
      <c r="D1160" s="12" t="s">
        <v>752</v>
      </c>
      <c r="E1160" s="10" t="s">
        <v>29</v>
      </c>
      <c r="F1160" s="10" t="s">
        <v>80</v>
      </c>
      <c r="G1160" s="13">
        <v>2722.23</v>
      </c>
      <c r="H1160" s="10" t="s">
        <v>30</v>
      </c>
      <c r="I1160" s="39">
        <v>41146.11</v>
      </c>
      <c r="J1160" s="20">
        <v>5.0593000000000004</v>
      </c>
      <c r="K1160" s="23">
        <v>8132.77</v>
      </c>
      <c r="L1160" s="10" t="s">
        <v>25</v>
      </c>
      <c r="M1160" s="36">
        <v>45138</v>
      </c>
      <c r="N1160" s="94"/>
    </row>
    <row r="1161" spans="1:14" ht="14.25" customHeight="1" x14ac:dyDescent="0.25">
      <c r="A1161" s="9">
        <v>73082000</v>
      </c>
      <c r="B1161" s="10" t="s">
        <v>805</v>
      </c>
      <c r="C1161" s="11">
        <v>45077</v>
      </c>
      <c r="D1161" s="12" t="s">
        <v>752</v>
      </c>
      <c r="E1161" s="10" t="s">
        <v>29</v>
      </c>
      <c r="F1161" s="10" t="s">
        <v>80</v>
      </c>
      <c r="G1161" s="13">
        <v>1245.1500000000001</v>
      </c>
      <c r="H1161" s="10" t="s">
        <v>30</v>
      </c>
      <c r="I1161" s="39">
        <v>18916.98</v>
      </c>
      <c r="J1161" s="20">
        <v>5.0593000000000004</v>
      </c>
      <c r="K1161" s="23">
        <v>3739.05</v>
      </c>
      <c r="L1161" s="10" t="s">
        <v>32</v>
      </c>
      <c r="M1161" s="36">
        <v>45138</v>
      </c>
      <c r="N1161" s="94"/>
    </row>
    <row r="1162" spans="1:14" ht="14.25" customHeight="1" x14ac:dyDescent="0.25">
      <c r="A1162" s="9">
        <v>73082000</v>
      </c>
      <c r="B1162" s="10" t="s">
        <v>804</v>
      </c>
      <c r="C1162" s="11">
        <v>45077</v>
      </c>
      <c r="D1162" s="12" t="s">
        <v>752</v>
      </c>
      <c r="E1162" s="10" t="s">
        <v>29</v>
      </c>
      <c r="F1162" s="10" t="s">
        <v>80</v>
      </c>
      <c r="G1162" s="13">
        <v>29419.23</v>
      </c>
      <c r="H1162" s="10" t="s">
        <v>30</v>
      </c>
      <c r="I1162" s="39">
        <v>462018.28</v>
      </c>
      <c r="J1162" s="20">
        <v>5.0593000000000004</v>
      </c>
      <c r="K1162" s="23">
        <v>91320.59</v>
      </c>
      <c r="L1162" s="10" t="s">
        <v>290</v>
      </c>
      <c r="M1162" s="36">
        <v>45138</v>
      </c>
      <c r="N1162" s="94"/>
    </row>
    <row r="1163" spans="1:14" ht="14.25" customHeight="1" x14ac:dyDescent="0.25">
      <c r="A1163" s="9">
        <v>73082000</v>
      </c>
      <c r="B1163" s="10" t="s">
        <v>803</v>
      </c>
      <c r="C1163" s="11">
        <v>45076</v>
      </c>
      <c r="D1163" s="12" t="s">
        <v>261</v>
      </c>
      <c r="E1163" s="10" t="s">
        <v>29</v>
      </c>
      <c r="F1163" s="10" t="s">
        <v>80</v>
      </c>
      <c r="G1163" s="13">
        <v>22343.27</v>
      </c>
      <c r="H1163" s="10" t="s">
        <v>30</v>
      </c>
      <c r="I1163" s="39">
        <v>227698.1</v>
      </c>
      <c r="J1163" s="20">
        <v>4.9954000000000001</v>
      </c>
      <c r="K1163" s="23">
        <v>45581.56</v>
      </c>
      <c r="L1163" s="10" t="s">
        <v>137</v>
      </c>
      <c r="M1163" s="36">
        <v>45138</v>
      </c>
      <c r="N1163" s="94"/>
    </row>
    <row r="1164" spans="1:14" ht="14.25" customHeight="1" x14ac:dyDescent="0.25">
      <c r="A1164" s="9">
        <v>73082000</v>
      </c>
      <c r="B1164" s="10" t="s">
        <v>802</v>
      </c>
      <c r="C1164" s="11">
        <v>45075</v>
      </c>
      <c r="D1164" s="12" t="s">
        <v>752</v>
      </c>
      <c r="E1164" s="10" t="s">
        <v>29</v>
      </c>
      <c r="F1164" s="10" t="s">
        <v>80</v>
      </c>
      <c r="G1164" s="13">
        <v>24598.18</v>
      </c>
      <c r="H1164" s="10" t="s">
        <v>30</v>
      </c>
      <c r="I1164" s="39">
        <v>251951.28</v>
      </c>
      <c r="J1164" s="20">
        <v>5.0114000000000001</v>
      </c>
      <c r="K1164" s="23">
        <v>50275.63</v>
      </c>
      <c r="L1164" s="10" t="s">
        <v>132</v>
      </c>
      <c r="M1164" s="36">
        <v>45138</v>
      </c>
      <c r="N1164" s="94"/>
    </row>
    <row r="1165" spans="1:14" ht="14.25" customHeight="1" x14ac:dyDescent="0.25">
      <c r="A1165" s="9">
        <v>73082000</v>
      </c>
      <c r="B1165" s="10" t="s">
        <v>801</v>
      </c>
      <c r="C1165" s="11">
        <v>45075</v>
      </c>
      <c r="D1165" s="12" t="s">
        <v>752</v>
      </c>
      <c r="E1165" s="10" t="s">
        <v>29</v>
      </c>
      <c r="F1165" s="10" t="s">
        <v>80</v>
      </c>
      <c r="G1165" s="13">
        <v>32459.75</v>
      </c>
      <c r="H1165" s="10" t="s">
        <v>30</v>
      </c>
      <c r="I1165" s="39">
        <v>594674.63</v>
      </c>
      <c r="J1165" s="20">
        <v>5.0114000000000001</v>
      </c>
      <c r="K1165" s="23">
        <v>118664.37</v>
      </c>
      <c r="L1165" s="10" t="s">
        <v>35</v>
      </c>
      <c r="M1165" s="36">
        <v>45138</v>
      </c>
      <c r="N1165" s="94"/>
    </row>
    <row r="1166" spans="1:14" ht="14.25" customHeight="1" x14ac:dyDescent="0.25">
      <c r="A1166" s="9">
        <v>73082000</v>
      </c>
      <c r="B1166" s="10" t="s">
        <v>800</v>
      </c>
      <c r="C1166" s="11">
        <v>45075</v>
      </c>
      <c r="D1166" s="12" t="s">
        <v>752</v>
      </c>
      <c r="E1166" s="10" t="s">
        <v>29</v>
      </c>
      <c r="F1166" s="10" t="s">
        <v>80</v>
      </c>
      <c r="G1166" s="13">
        <v>23383.4</v>
      </c>
      <c r="H1166" s="10" t="s">
        <v>30</v>
      </c>
      <c r="I1166" s="39">
        <v>375054.96</v>
      </c>
      <c r="J1166" s="20">
        <v>5.0114000000000001</v>
      </c>
      <c r="K1166" s="23">
        <v>74840.36</v>
      </c>
      <c r="L1166" s="10" t="s">
        <v>85</v>
      </c>
      <c r="M1166" s="36">
        <v>45138</v>
      </c>
      <c r="N1166" s="94"/>
    </row>
    <row r="1167" spans="1:14" ht="14.25" customHeight="1" x14ac:dyDescent="0.25">
      <c r="A1167" s="9">
        <v>73082000</v>
      </c>
      <c r="B1167" s="10" t="s">
        <v>799</v>
      </c>
      <c r="C1167" s="11">
        <v>45073</v>
      </c>
      <c r="D1167" s="12" t="s">
        <v>752</v>
      </c>
      <c r="E1167" s="10" t="s">
        <v>29</v>
      </c>
      <c r="F1167" s="10" t="s">
        <v>80</v>
      </c>
      <c r="G1167" s="13">
        <v>22224.58</v>
      </c>
      <c r="H1167" s="10" t="s">
        <v>30</v>
      </c>
      <c r="I1167" s="39">
        <v>320631.77</v>
      </c>
      <c r="J1167" s="20">
        <v>5.0114000000000001</v>
      </c>
      <c r="K1167" s="23">
        <v>63980.480000000003</v>
      </c>
      <c r="L1167" s="10" t="s">
        <v>468</v>
      </c>
      <c r="M1167" s="36">
        <v>45138</v>
      </c>
      <c r="N1167" s="94"/>
    </row>
    <row r="1168" spans="1:14" ht="14.25" customHeight="1" x14ac:dyDescent="0.25">
      <c r="A1168" s="9">
        <v>73082000</v>
      </c>
      <c r="B1168" s="10" t="s">
        <v>798</v>
      </c>
      <c r="C1168" s="11">
        <v>45072</v>
      </c>
      <c r="D1168" s="12" t="s">
        <v>752</v>
      </c>
      <c r="E1168" s="10" t="s">
        <v>29</v>
      </c>
      <c r="F1168" s="10" t="s">
        <v>80</v>
      </c>
      <c r="G1168" s="13">
        <v>23329.18</v>
      </c>
      <c r="H1168" s="10" t="s">
        <v>30</v>
      </c>
      <c r="I1168" s="39">
        <v>398704.34</v>
      </c>
      <c r="J1168" s="20">
        <v>4.9989999999999997</v>
      </c>
      <c r="K1168" s="23">
        <v>79756.820000000007</v>
      </c>
      <c r="L1168" s="10" t="s">
        <v>37</v>
      </c>
      <c r="M1168" s="36">
        <v>45138</v>
      </c>
      <c r="N1168" s="94"/>
    </row>
    <row r="1169" spans="1:14" ht="14.25" customHeight="1" x14ac:dyDescent="0.25">
      <c r="A1169" s="9">
        <v>73082000</v>
      </c>
      <c r="B1169" s="10" t="s">
        <v>797</v>
      </c>
      <c r="C1169" s="11">
        <v>45072</v>
      </c>
      <c r="D1169" s="12" t="s">
        <v>752</v>
      </c>
      <c r="E1169" s="10" t="s">
        <v>29</v>
      </c>
      <c r="F1169" s="10" t="s">
        <v>80</v>
      </c>
      <c r="G1169" s="13">
        <v>21727.91</v>
      </c>
      <c r="H1169" s="10" t="s">
        <v>30</v>
      </c>
      <c r="I1169" s="39">
        <v>351677.1</v>
      </c>
      <c r="J1169" s="20">
        <v>4.9989999999999997</v>
      </c>
      <c r="K1169" s="23">
        <v>70349.490000000005</v>
      </c>
      <c r="L1169" s="10" t="s">
        <v>468</v>
      </c>
      <c r="M1169" s="36">
        <v>45138</v>
      </c>
      <c r="N1169" s="94"/>
    </row>
    <row r="1170" spans="1:14" ht="14.25" customHeight="1" x14ac:dyDescent="0.25">
      <c r="A1170" s="9">
        <v>73082000</v>
      </c>
      <c r="B1170" s="10" t="s">
        <v>796</v>
      </c>
      <c r="C1170" s="11">
        <v>45070</v>
      </c>
      <c r="D1170" s="12" t="s">
        <v>752</v>
      </c>
      <c r="E1170" s="10" t="s">
        <v>29</v>
      </c>
      <c r="F1170" s="10" t="s">
        <v>80</v>
      </c>
      <c r="G1170" s="13">
        <v>21349.51</v>
      </c>
      <c r="H1170" s="10" t="s">
        <v>30</v>
      </c>
      <c r="I1170" s="39">
        <v>348500.33</v>
      </c>
      <c r="J1170" s="20">
        <v>4.9673999999999996</v>
      </c>
      <c r="K1170" s="23">
        <v>70157.490000000005</v>
      </c>
      <c r="L1170" s="10" t="s">
        <v>137</v>
      </c>
      <c r="M1170" s="36">
        <v>45595</v>
      </c>
      <c r="N1170" s="94"/>
    </row>
    <row r="1171" spans="1:14" ht="14.25" customHeight="1" x14ac:dyDescent="0.25">
      <c r="A1171" s="9">
        <v>73082000</v>
      </c>
      <c r="B1171" s="10" t="s">
        <v>795</v>
      </c>
      <c r="C1171" s="11">
        <v>45070</v>
      </c>
      <c r="D1171" s="12" t="s">
        <v>752</v>
      </c>
      <c r="E1171" s="10" t="s">
        <v>29</v>
      </c>
      <c r="F1171" s="10" t="s">
        <v>80</v>
      </c>
      <c r="G1171" s="13">
        <v>17313.32</v>
      </c>
      <c r="H1171" s="10" t="s">
        <v>30</v>
      </c>
      <c r="I1171" s="39">
        <v>289916.15999999997</v>
      </c>
      <c r="J1171" s="20">
        <v>4.9673999999999996</v>
      </c>
      <c r="K1171" s="23">
        <v>58363.76</v>
      </c>
      <c r="L1171" s="10" t="s">
        <v>264</v>
      </c>
      <c r="M1171" s="36">
        <v>45138</v>
      </c>
      <c r="N1171" s="94"/>
    </row>
    <row r="1172" spans="1:14" ht="14.25" customHeight="1" x14ac:dyDescent="0.25">
      <c r="A1172" s="9">
        <v>73082000</v>
      </c>
      <c r="B1172" s="10" t="s">
        <v>794</v>
      </c>
      <c r="C1172" s="11">
        <v>45068</v>
      </c>
      <c r="D1172" s="12" t="s">
        <v>752</v>
      </c>
      <c r="E1172" s="10" t="s">
        <v>29</v>
      </c>
      <c r="F1172" s="10" t="s">
        <v>80</v>
      </c>
      <c r="G1172" s="13">
        <v>23416.89</v>
      </c>
      <c r="H1172" s="10" t="s">
        <v>30</v>
      </c>
      <c r="I1172" s="39">
        <v>397303.51</v>
      </c>
      <c r="J1172" s="20">
        <v>4.9858000000000002</v>
      </c>
      <c r="K1172" s="23">
        <v>79687.009999999995</v>
      </c>
      <c r="L1172" s="10" t="s">
        <v>359</v>
      </c>
      <c r="M1172" s="36">
        <v>45138</v>
      </c>
      <c r="N1172" s="94"/>
    </row>
    <row r="1173" spans="1:14" ht="14.25" customHeight="1" x14ac:dyDescent="0.25">
      <c r="A1173" s="9">
        <v>73082000</v>
      </c>
      <c r="B1173" s="10" t="s">
        <v>793</v>
      </c>
      <c r="C1173" s="11">
        <v>45065</v>
      </c>
      <c r="D1173" s="12" t="s">
        <v>752</v>
      </c>
      <c r="E1173" s="10" t="s">
        <v>29</v>
      </c>
      <c r="F1173" s="10" t="s">
        <v>80</v>
      </c>
      <c r="G1173" s="13">
        <v>22744</v>
      </c>
      <c r="H1173" s="10" t="s">
        <v>30</v>
      </c>
      <c r="I1173" s="39">
        <v>321026.44</v>
      </c>
      <c r="J1173" s="20">
        <v>4.9646999999999997</v>
      </c>
      <c r="K1173" s="23">
        <v>64661.8</v>
      </c>
      <c r="L1173" s="10" t="s">
        <v>306</v>
      </c>
      <c r="M1173" s="36">
        <v>45138</v>
      </c>
      <c r="N1173" s="94"/>
    </row>
    <row r="1174" spans="1:14" ht="14.25" customHeight="1" x14ac:dyDescent="0.25">
      <c r="A1174" s="9">
        <v>73082000</v>
      </c>
      <c r="B1174" s="10" t="s">
        <v>792</v>
      </c>
      <c r="C1174" s="11">
        <v>45065</v>
      </c>
      <c r="D1174" s="12" t="s">
        <v>752</v>
      </c>
      <c r="E1174" s="10" t="s">
        <v>29</v>
      </c>
      <c r="F1174" s="10" t="s">
        <v>80</v>
      </c>
      <c r="G1174" s="13">
        <v>6078.37</v>
      </c>
      <c r="H1174" s="10" t="s">
        <v>30</v>
      </c>
      <c r="I1174" s="39">
        <v>121026.91</v>
      </c>
      <c r="J1174" s="20">
        <v>4.9646999999999997</v>
      </c>
      <c r="K1174" s="23">
        <v>24377.49</v>
      </c>
      <c r="L1174" s="10" t="s">
        <v>36</v>
      </c>
      <c r="M1174" s="36">
        <v>45138</v>
      </c>
      <c r="N1174" s="94"/>
    </row>
    <row r="1175" spans="1:14" ht="14.25" customHeight="1" x14ac:dyDescent="0.25">
      <c r="A1175" s="9">
        <v>73082000</v>
      </c>
      <c r="B1175" s="10" t="s">
        <v>791</v>
      </c>
      <c r="C1175" s="11">
        <v>45064</v>
      </c>
      <c r="D1175" s="12" t="s">
        <v>752</v>
      </c>
      <c r="E1175" s="10" t="s">
        <v>29</v>
      </c>
      <c r="F1175" s="10" t="s">
        <v>80</v>
      </c>
      <c r="G1175" s="13">
        <v>18984.43</v>
      </c>
      <c r="H1175" s="10" t="s">
        <v>30</v>
      </c>
      <c r="I1175" s="39">
        <v>271609.64</v>
      </c>
      <c r="J1175" s="20">
        <v>4.9512999999999998</v>
      </c>
      <c r="K1175" s="23">
        <v>54856.23</v>
      </c>
      <c r="L1175" s="10" t="s">
        <v>306</v>
      </c>
      <c r="M1175" s="36">
        <v>45138</v>
      </c>
      <c r="N1175" s="94"/>
    </row>
    <row r="1176" spans="1:14" ht="14.25" customHeight="1" x14ac:dyDescent="0.25">
      <c r="A1176" s="9">
        <v>73082000</v>
      </c>
      <c r="B1176" s="10" t="s">
        <v>789</v>
      </c>
      <c r="C1176" s="11">
        <v>45063</v>
      </c>
      <c r="D1176" s="12" t="s">
        <v>752</v>
      </c>
      <c r="E1176" s="10" t="s">
        <v>29</v>
      </c>
      <c r="F1176" s="10" t="s">
        <v>80</v>
      </c>
      <c r="G1176" s="13">
        <v>25659.84</v>
      </c>
      <c r="H1176" s="10" t="s">
        <v>30</v>
      </c>
      <c r="I1176" s="39">
        <v>393183.85</v>
      </c>
      <c r="J1176" s="20">
        <v>4.9122000000000003</v>
      </c>
      <c r="K1176" s="23">
        <v>80042.31</v>
      </c>
      <c r="L1176" s="10" t="s">
        <v>790</v>
      </c>
      <c r="M1176" s="36">
        <v>45138</v>
      </c>
      <c r="N1176" s="94"/>
    </row>
    <row r="1177" spans="1:14" ht="14.25" customHeight="1" x14ac:dyDescent="0.25">
      <c r="A1177" s="9">
        <v>73082000</v>
      </c>
      <c r="B1177" s="10" t="s">
        <v>788</v>
      </c>
      <c r="C1177" s="11">
        <v>45058</v>
      </c>
      <c r="D1177" s="12" t="s">
        <v>752</v>
      </c>
      <c r="E1177" s="10" t="s">
        <v>29</v>
      </c>
      <c r="F1177" s="10" t="s">
        <v>80</v>
      </c>
      <c r="G1177" s="13">
        <v>21833.42</v>
      </c>
      <c r="H1177" s="10" t="s">
        <v>30</v>
      </c>
      <c r="I1177" s="39">
        <v>378189.12</v>
      </c>
      <c r="J1177" s="20">
        <v>4.9695999999999998</v>
      </c>
      <c r="K1177" s="23">
        <v>76100.52</v>
      </c>
      <c r="L1177" s="10" t="s">
        <v>375</v>
      </c>
      <c r="M1177" s="36">
        <v>45138</v>
      </c>
      <c r="N1177" s="94"/>
    </row>
    <row r="1178" spans="1:14" ht="14.25" customHeight="1" x14ac:dyDescent="0.25">
      <c r="A1178" s="9">
        <v>73082000</v>
      </c>
      <c r="B1178" s="10" t="s">
        <v>787</v>
      </c>
      <c r="C1178" s="11">
        <v>45058</v>
      </c>
      <c r="D1178" s="12" t="s">
        <v>752</v>
      </c>
      <c r="E1178" s="10" t="s">
        <v>29</v>
      </c>
      <c r="F1178" s="10" t="s">
        <v>80</v>
      </c>
      <c r="G1178" s="13">
        <v>21540.19</v>
      </c>
      <c r="H1178" s="10" t="s">
        <v>30</v>
      </c>
      <c r="I1178" s="39">
        <v>361114.1</v>
      </c>
      <c r="J1178" s="20">
        <v>4.9695999999999998</v>
      </c>
      <c r="K1178" s="23">
        <v>72664.62</v>
      </c>
      <c r="L1178" s="10" t="s">
        <v>472</v>
      </c>
      <c r="M1178" s="36">
        <v>45138</v>
      </c>
      <c r="N1178" s="94"/>
    </row>
    <row r="1179" spans="1:14" ht="14.25" customHeight="1" x14ac:dyDescent="0.25">
      <c r="A1179" s="9">
        <v>73082000</v>
      </c>
      <c r="B1179" s="10" t="s">
        <v>786</v>
      </c>
      <c r="C1179" s="11">
        <v>45056</v>
      </c>
      <c r="D1179" s="12" t="s">
        <v>752</v>
      </c>
      <c r="E1179" s="10" t="s">
        <v>29</v>
      </c>
      <c r="F1179" s="10" t="s">
        <v>80</v>
      </c>
      <c r="G1179" s="13">
        <v>26627.34</v>
      </c>
      <c r="H1179" s="10" t="s">
        <v>30</v>
      </c>
      <c r="I1179" s="39">
        <v>468078.83</v>
      </c>
      <c r="J1179" s="20">
        <v>5.0007000000000001</v>
      </c>
      <c r="K1179" s="23">
        <v>93602.66</v>
      </c>
      <c r="L1179" s="10" t="s">
        <v>35</v>
      </c>
      <c r="M1179" s="36">
        <v>45138</v>
      </c>
      <c r="N1179" s="94"/>
    </row>
    <row r="1180" spans="1:14" ht="14.25" customHeight="1" x14ac:dyDescent="0.25">
      <c r="A1180" s="9">
        <v>73082000</v>
      </c>
      <c r="B1180" s="10" t="s">
        <v>784</v>
      </c>
      <c r="C1180" s="11">
        <v>45054</v>
      </c>
      <c r="D1180" s="12" t="s">
        <v>752</v>
      </c>
      <c r="E1180" s="10" t="s">
        <v>29</v>
      </c>
      <c r="F1180" s="10" t="s">
        <v>80</v>
      </c>
      <c r="G1180" s="13">
        <v>22184.43</v>
      </c>
      <c r="H1180" s="10" t="s">
        <v>30</v>
      </c>
      <c r="I1180" s="39">
        <v>377402.92</v>
      </c>
      <c r="J1180" s="20">
        <v>4.9695999999999998</v>
      </c>
      <c r="K1180" s="23">
        <v>75942.31</v>
      </c>
      <c r="L1180" s="10" t="s">
        <v>785</v>
      </c>
      <c r="M1180" s="36">
        <v>45138</v>
      </c>
      <c r="N1180" s="94"/>
    </row>
    <row r="1181" spans="1:14" ht="14.25" customHeight="1" x14ac:dyDescent="0.25">
      <c r="A1181" s="9">
        <v>73082000</v>
      </c>
      <c r="B1181" s="10" t="s">
        <v>783</v>
      </c>
      <c r="C1181" s="11">
        <v>45051</v>
      </c>
      <c r="D1181" s="12" t="s">
        <v>752</v>
      </c>
      <c r="E1181" s="10" t="s">
        <v>29</v>
      </c>
      <c r="F1181" s="10" t="s">
        <v>80</v>
      </c>
      <c r="G1181" s="13">
        <v>16988.55</v>
      </c>
      <c r="H1181" s="10" t="s">
        <v>30</v>
      </c>
      <c r="I1181" s="39">
        <v>278500.18</v>
      </c>
      <c r="J1181" s="20">
        <v>5.0106000000000002</v>
      </c>
      <c r="K1181" s="23">
        <v>55582.2</v>
      </c>
      <c r="L1181" s="10" t="s">
        <v>434</v>
      </c>
      <c r="M1181" s="36">
        <v>45138</v>
      </c>
      <c r="N1181" s="94"/>
    </row>
    <row r="1182" spans="1:14" ht="14.25" customHeight="1" x14ac:dyDescent="0.25">
      <c r="A1182" s="9">
        <v>73082000</v>
      </c>
      <c r="B1182" s="10" t="s">
        <v>782</v>
      </c>
      <c r="C1182" s="11">
        <v>45044</v>
      </c>
      <c r="D1182" s="12" t="s">
        <v>752</v>
      </c>
      <c r="E1182" s="10" t="s">
        <v>29</v>
      </c>
      <c r="F1182" s="10" t="s">
        <v>80</v>
      </c>
      <c r="G1182" s="13">
        <v>21281.86</v>
      </c>
      <c r="H1182" s="10" t="s">
        <v>30</v>
      </c>
      <c r="I1182" s="39">
        <v>388264.41</v>
      </c>
      <c r="J1182" s="20">
        <v>5.0149999999999997</v>
      </c>
      <c r="K1182" s="23">
        <v>77420.62</v>
      </c>
      <c r="L1182" s="10" t="s">
        <v>434</v>
      </c>
      <c r="M1182" s="36">
        <v>45138</v>
      </c>
      <c r="N1182" s="94"/>
    </row>
    <row r="1183" spans="1:14" ht="14.25" customHeight="1" x14ac:dyDescent="0.25">
      <c r="A1183" s="9">
        <v>73082000</v>
      </c>
      <c r="B1183" s="10" t="s">
        <v>781</v>
      </c>
      <c r="C1183" s="11">
        <v>45044</v>
      </c>
      <c r="D1183" s="12" t="s">
        <v>752</v>
      </c>
      <c r="E1183" s="10" t="s">
        <v>29</v>
      </c>
      <c r="F1183" s="10" t="s">
        <v>80</v>
      </c>
      <c r="G1183" s="13">
        <v>18459.75</v>
      </c>
      <c r="H1183" s="10" t="s">
        <v>30</v>
      </c>
      <c r="I1183" s="39">
        <v>341721.34</v>
      </c>
      <c r="J1183" s="20">
        <v>5.0149999999999997</v>
      </c>
      <c r="K1183" s="23">
        <v>68139.850000000006</v>
      </c>
      <c r="L1183" s="10" t="s">
        <v>31</v>
      </c>
      <c r="M1183" s="36">
        <v>45138</v>
      </c>
      <c r="N1183" s="94"/>
    </row>
    <row r="1184" spans="1:14" ht="14.25" customHeight="1" x14ac:dyDescent="0.25">
      <c r="A1184" s="9">
        <v>73082000</v>
      </c>
      <c r="B1184" s="10" t="s">
        <v>780</v>
      </c>
      <c r="C1184" s="11">
        <v>45044</v>
      </c>
      <c r="D1184" s="12" t="s">
        <v>752</v>
      </c>
      <c r="E1184" s="10" t="s">
        <v>29</v>
      </c>
      <c r="F1184" s="10" t="s">
        <v>80</v>
      </c>
      <c r="G1184" s="13">
        <v>23358.959999999999</v>
      </c>
      <c r="H1184" s="10" t="s">
        <v>30</v>
      </c>
      <c r="I1184" s="39">
        <v>438700.5</v>
      </c>
      <c r="J1184" s="20">
        <v>5.0149999999999997</v>
      </c>
      <c r="K1184" s="23">
        <v>87477.67</v>
      </c>
      <c r="L1184" s="10" t="s">
        <v>472</v>
      </c>
      <c r="M1184" s="36">
        <v>45138</v>
      </c>
      <c r="N1184" s="94"/>
    </row>
    <row r="1185" spans="1:14" ht="14.25" customHeight="1" x14ac:dyDescent="0.25">
      <c r="A1185" s="9">
        <v>73082000</v>
      </c>
      <c r="B1185" s="10" t="s">
        <v>779</v>
      </c>
      <c r="C1185" s="11">
        <v>45044</v>
      </c>
      <c r="D1185" s="12" t="s">
        <v>752</v>
      </c>
      <c r="E1185" s="10" t="s">
        <v>29</v>
      </c>
      <c r="F1185" s="10" t="s">
        <v>80</v>
      </c>
      <c r="G1185" s="13">
        <v>11708.18</v>
      </c>
      <c r="H1185" s="10" t="s">
        <v>30</v>
      </c>
      <c r="I1185" s="39">
        <v>186360.73</v>
      </c>
      <c r="J1185" s="20">
        <v>5.0149999999999997</v>
      </c>
      <c r="K1185" s="23">
        <v>37160.660000000003</v>
      </c>
      <c r="L1185" s="10" t="s">
        <v>310</v>
      </c>
      <c r="M1185" s="36">
        <v>45138</v>
      </c>
      <c r="N1185" s="94"/>
    </row>
    <row r="1186" spans="1:14" ht="14.25" customHeight="1" x14ac:dyDescent="0.25">
      <c r="A1186" s="9">
        <v>73082000</v>
      </c>
      <c r="B1186" s="10" t="s">
        <v>777</v>
      </c>
      <c r="C1186" s="11">
        <v>45044</v>
      </c>
      <c r="D1186" s="12" t="s">
        <v>752</v>
      </c>
      <c r="E1186" s="10" t="s">
        <v>29</v>
      </c>
      <c r="F1186" s="10" t="s">
        <v>80</v>
      </c>
      <c r="G1186" s="13">
        <v>22309.82</v>
      </c>
      <c r="H1186" s="10" t="s">
        <v>30</v>
      </c>
      <c r="I1186" s="39">
        <v>418301.71</v>
      </c>
      <c r="J1186" s="20">
        <v>5.0149999999999997</v>
      </c>
      <c r="K1186" s="23">
        <v>83410.11</v>
      </c>
      <c r="L1186" s="10" t="s">
        <v>778</v>
      </c>
      <c r="M1186" s="36">
        <v>45138</v>
      </c>
      <c r="N1186" s="94"/>
    </row>
    <row r="1187" spans="1:14" ht="14.25" customHeight="1" x14ac:dyDescent="0.25">
      <c r="A1187" s="9">
        <v>73082000</v>
      </c>
      <c r="B1187" s="10" t="s">
        <v>776</v>
      </c>
      <c r="C1187" s="11">
        <v>45041</v>
      </c>
      <c r="D1187" s="12" t="s">
        <v>752</v>
      </c>
      <c r="E1187" s="10" t="s">
        <v>29</v>
      </c>
      <c r="F1187" s="10" t="s">
        <v>80</v>
      </c>
      <c r="G1187" s="13">
        <v>22739.29</v>
      </c>
      <c r="H1187" s="10" t="s">
        <v>30</v>
      </c>
      <c r="I1187" s="39">
        <v>389455.61</v>
      </c>
      <c r="J1187" s="20">
        <v>5.0594999999999999</v>
      </c>
      <c r="K1187" s="23">
        <v>76975.12</v>
      </c>
      <c r="L1187" s="10" t="s">
        <v>85</v>
      </c>
      <c r="M1187" s="36">
        <v>45138</v>
      </c>
      <c r="N1187" s="94"/>
    </row>
    <row r="1188" spans="1:14" ht="14.25" customHeight="1" x14ac:dyDescent="0.25">
      <c r="A1188" s="9">
        <v>73082000</v>
      </c>
      <c r="B1188" s="10" t="s">
        <v>775</v>
      </c>
      <c r="C1188" s="11">
        <v>45040</v>
      </c>
      <c r="D1188" s="12" t="s">
        <v>752</v>
      </c>
      <c r="E1188" s="10" t="s">
        <v>29</v>
      </c>
      <c r="F1188" s="10" t="s">
        <v>80</v>
      </c>
      <c r="G1188" s="13">
        <v>26069.29</v>
      </c>
      <c r="H1188" s="10" t="s">
        <v>30</v>
      </c>
      <c r="I1188" s="39">
        <v>419915.69</v>
      </c>
      <c r="J1188" s="20">
        <v>5.0496999999999996</v>
      </c>
      <c r="K1188" s="23">
        <v>83156.56</v>
      </c>
      <c r="L1188" s="10" t="s">
        <v>400</v>
      </c>
      <c r="M1188" s="36">
        <v>45138</v>
      </c>
      <c r="N1188" s="94"/>
    </row>
    <row r="1189" spans="1:14" ht="14.25" customHeight="1" x14ac:dyDescent="0.25">
      <c r="A1189" s="9">
        <v>73082000</v>
      </c>
      <c r="B1189" s="10" t="s">
        <v>774</v>
      </c>
      <c r="C1189" s="11">
        <v>45036</v>
      </c>
      <c r="D1189" s="12" t="s">
        <v>752</v>
      </c>
      <c r="E1189" s="10" t="s">
        <v>29</v>
      </c>
      <c r="F1189" s="10" t="s">
        <v>80</v>
      </c>
      <c r="G1189" s="13">
        <v>21890.13</v>
      </c>
      <c r="H1189" s="10" t="s">
        <v>30</v>
      </c>
      <c r="I1189" s="39">
        <v>438941.28</v>
      </c>
      <c r="J1189" s="20">
        <v>5.0467000000000004</v>
      </c>
      <c r="K1189" s="23">
        <v>86975.9</v>
      </c>
      <c r="L1189" s="10" t="s">
        <v>303</v>
      </c>
      <c r="M1189" s="36">
        <v>45138</v>
      </c>
      <c r="N1189" s="94"/>
    </row>
    <row r="1190" spans="1:14" ht="14.25" customHeight="1" x14ac:dyDescent="0.25">
      <c r="A1190" s="9">
        <v>73082000</v>
      </c>
      <c r="B1190" s="10" t="s">
        <v>772</v>
      </c>
      <c r="C1190" s="11">
        <v>45033</v>
      </c>
      <c r="D1190" s="12" t="s">
        <v>752</v>
      </c>
      <c r="E1190" s="10" t="s">
        <v>29</v>
      </c>
      <c r="F1190" s="10" t="s">
        <v>80</v>
      </c>
      <c r="G1190" s="13">
        <v>23038.77</v>
      </c>
      <c r="H1190" s="10" t="s">
        <v>30</v>
      </c>
      <c r="I1190" s="39">
        <v>413639.93</v>
      </c>
      <c r="J1190" s="20">
        <v>4.9455</v>
      </c>
      <c r="K1190" s="23">
        <v>83639.66</v>
      </c>
      <c r="L1190" s="10" t="s">
        <v>773</v>
      </c>
      <c r="M1190" s="36">
        <v>45138</v>
      </c>
      <c r="N1190" s="94"/>
    </row>
    <row r="1191" spans="1:14" ht="14.25" customHeight="1" x14ac:dyDescent="0.25">
      <c r="A1191" s="9">
        <v>73089010</v>
      </c>
      <c r="B1191" s="10" t="s">
        <v>771</v>
      </c>
      <c r="C1191" s="11">
        <v>45033</v>
      </c>
      <c r="D1191" s="12" t="s">
        <v>752</v>
      </c>
      <c r="E1191" s="10" t="s">
        <v>29</v>
      </c>
      <c r="F1191" s="10" t="s">
        <v>80</v>
      </c>
      <c r="G1191" s="13">
        <v>160.58999999999997</v>
      </c>
      <c r="H1191" s="10" t="s">
        <v>30</v>
      </c>
      <c r="I1191" s="39">
        <v>2710.76</v>
      </c>
      <c r="J1191" s="20">
        <v>4.9455</v>
      </c>
      <c r="K1191" s="23">
        <v>548.13</v>
      </c>
      <c r="L1191" s="10" t="s">
        <v>24</v>
      </c>
      <c r="M1191" s="36">
        <v>45138</v>
      </c>
      <c r="N1191" s="94"/>
    </row>
    <row r="1192" spans="1:14" ht="14.25" customHeight="1" x14ac:dyDescent="0.25">
      <c r="A1192" s="9">
        <v>73082000</v>
      </c>
      <c r="B1192" s="10" t="s">
        <v>770</v>
      </c>
      <c r="C1192" s="11">
        <v>45030</v>
      </c>
      <c r="D1192" s="12" t="s">
        <v>752</v>
      </c>
      <c r="E1192" s="10" t="s">
        <v>29</v>
      </c>
      <c r="F1192" s="10" t="s">
        <v>80</v>
      </c>
      <c r="G1192" s="13">
        <v>20565.23</v>
      </c>
      <c r="H1192" s="10" t="s">
        <v>30</v>
      </c>
      <c r="I1192" s="39">
        <v>341451.46</v>
      </c>
      <c r="J1192" s="20">
        <v>4.9097</v>
      </c>
      <c r="K1192" s="23">
        <v>69546.3</v>
      </c>
      <c r="L1192" s="10" t="s">
        <v>474</v>
      </c>
      <c r="M1192" s="36">
        <v>45138</v>
      </c>
      <c r="N1192" s="94"/>
    </row>
    <row r="1193" spans="1:14" ht="14.25" customHeight="1" x14ac:dyDescent="0.25">
      <c r="A1193" s="9">
        <v>73082000</v>
      </c>
      <c r="B1193" s="10" t="s">
        <v>769</v>
      </c>
      <c r="C1193" s="11">
        <v>45028</v>
      </c>
      <c r="D1193" s="12" t="s">
        <v>752</v>
      </c>
      <c r="E1193" s="10" t="s">
        <v>29</v>
      </c>
      <c r="F1193" s="10" t="s">
        <v>80</v>
      </c>
      <c r="G1193" s="13">
        <v>21725.02</v>
      </c>
      <c r="H1193" s="10" t="s">
        <v>30</v>
      </c>
      <c r="I1193" s="39">
        <v>370943.87</v>
      </c>
      <c r="J1193" s="20">
        <v>5.0128000000000004</v>
      </c>
      <c r="K1193" s="23">
        <v>73999.34</v>
      </c>
      <c r="L1193" s="10" t="s">
        <v>85</v>
      </c>
      <c r="M1193" s="36">
        <v>45138</v>
      </c>
      <c r="N1193" s="94"/>
    </row>
    <row r="1194" spans="1:14" ht="14.25" customHeight="1" x14ac:dyDescent="0.25">
      <c r="A1194" s="9">
        <v>73045990</v>
      </c>
      <c r="B1194" s="10" t="s">
        <v>768</v>
      </c>
      <c r="C1194" s="11">
        <v>45027</v>
      </c>
      <c r="D1194" s="12" t="s">
        <v>261</v>
      </c>
      <c r="E1194" s="10" t="s">
        <v>29</v>
      </c>
      <c r="F1194" s="10" t="s">
        <v>80</v>
      </c>
      <c r="G1194" s="13">
        <v>17.16</v>
      </c>
      <c r="H1194" s="10" t="s">
        <v>30</v>
      </c>
      <c r="I1194" s="39">
        <v>289.66000000000003</v>
      </c>
      <c r="J1194" s="20">
        <v>5.0834000000000001</v>
      </c>
      <c r="K1194" s="23">
        <v>56.98</v>
      </c>
      <c r="L1194" s="10">
        <v>19</v>
      </c>
      <c r="M1194" s="36">
        <v>45138</v>
      </c>
      <c r="N1194" s="94"/>
    </row>
    <row r="1195" spans="1:14" ht="14.25" customHeight="1" x14ac:dyDescent="0.25">
      <c r="A1195" s="9">
        <v>73082000</v>
      </c>
      <c r="B1195" s="10" t="s">
        <v>766</v>
      </c>
      <c r="C1195" s="11">
        <v>45027</v>
      </c>
      <c r="D1195" s="12" t="s">
        <v>752</v>
      </c>
      <c r="E1195" s="10" t="s">
        <v>29</v>
      </c>
      <c r="F1195" s="10" t="s">
        <v>80</v>
      </c>
      <c r="G1195" s="13">
        <v>23157.119999999999</v>
      </c>
      <c r="H1195" s="10" t="s">
        <v>30</v>
      </c>
      <c r="I1195" s="39">
        <v>480732.15</v>
      </c>
      <c r="J1195" s="20">
        <v>5.0834000000000001</v>
      </c>
      <c r="K1195" s="23">
        <v>94569.02</v>
      </c>
      <c r="L1195" s="10" t="s">
        <v>767</v>
      </c>
      <c r="M1195" s="36">
        <v>45138</v>
      </c>
      <c r="N1195" s="94"/>
    </row>
    <row r="1196" spans="1:14" ht="14.25" customHeight="1" x14ac:dyDescent="0.25">
      <c r="A1196" s="9">
        <v>73082000</v>
      </c>
      <c r="B1196" s="10" t="s">
        <v>765</v>
      </c>
      <c r="C1196" s="11">
        <v>45021</v>
      </c>
      <c r="D1196" s="12" t="s">
        <v>752</v>
      </c>
      <c r="E1196" s="10" t="s">
        <v>29</v>
      </c>
      <c r="F1196" s="10" t="s">
        <v>80</v>
      </c>
      <c r="G1196" s="13">
        <v>25005.64</v>
      </c>
      <c r="H1196" s="10" t="s">
        <v>30</v>
      </c>
      <c r="I1196" s="39">
        <v>339161.97</v>
      </c>
      <c r="J1196" s="20">
        <v>5.0762</v>
      </c>
      <c r="K1196" s="23">
        <v>66814.149999999994</v>
      </c>
      <c r="L1196" s="10" t="s">
        <v>34</v>
      </c>
      <c r="M1196" s="36">
        <v>45138</v>
      </c>
      <c r="N1196" s="94"/>
    </row>
    <row r="1197" spans="1:14" ht="14.25" customHeight="1" x14ac:dyDescent="0.25">
      <c r="A1197" s="9">
        <v>73082000</v>
      </c>
      <c r="B1197" s="10" t="s">
        <v>764</v>
      </c>
      <c r="C1197" s="11">
        <v>45021</v>
      </c>
      <c r="D1197" s="12" t="s">
        <v>752</v>
      </c>
      <c r="E1197" s="10" t="s">
        <v>29</v>
      </c>
      <c r="F1197" s="10" t="s">
        <v>80</v>
      </c>
      <c r="G1197" s="13">
        <v>20317.41</v>
      </c>
      <c r="H1197" s="10" t="s">
        <v>30</v>
      </c>
      <c r="I1197" s="39">
        <v>305439.49</v>
      </c>
      <c r="J1197" s="20">
        <v>5.0762</v>
      </c>
      <c r="K1197" s="23">
        <v>60170.89</v>
      </c>
      <c r="L1197" s="10" t="s">
        <v>336</v>
      </c>
      <c r="M1197" s="36">
        <v>45138</v>
      </c>
      <c r="N1197" s="94"/>
    </row>
    <row r="1198" spans="1:14" ht="14.25" customHeight="1" x14ac:dyDescent="0.25">
      <c r="A1198" s="9">
        <v>73082000</v>
      </c>
      <c r="B1198" s="10" t="s">
        <v>763</v>
      </c>
      <c r="C1198" s="11">
        <v>45016</v>
      </c>
      <c r="D1198" s="12" t="s">
        <v>752</v>
      </c>
      <c r="E1198" s="10" t="s">
        <v>29</v>
      </c>
      <c r="F1198" s="10" t="s">
        <v>80</v>
      </c>
      <c r="G1198" s="13">
        <v>20812.52</v>
      </c>
      <c r="H1198" s="10" t="s">
        <v>30</v>
      </c>
      <c r="I1198" s="39">
        <v>369488.17</v>
      </c>
      <c r="J1198" s="20">
        <v>5.1254</v>
      </c>
      <c r="K1198" s="23">
        <v>72089.63</v>
      </c>
      <c r="L1198" s="10" t="s">
        <v>417</v>
      </c>
      <c r="M1198" s="36">
        <v>45138</v>
      </c>
      <c r="N1198" s="94"/>
    </row>
    <row r="1199" spans="1:14" ht="14.25" customHeight="1" x14ac:dyDescent="0.25">
      <c r="A1199" s="9">
        <v>73082000</v>
      </c>
      <c r="B1199" s="10" t="s">
        <v>762</v>
      </c>
      <c r="C1199" s="11">
        <v>45016</v>
      </c>
      <c r="D1199" s="12" t="s">
        <v>752</v>
      </c>
      <c r="E1199" s="10" t="s">
        <v>29</v>
      </c>
      <c r="F1199" s="10" t="s">
        <v>80</v>
      </c>
      <c r="G1199" s="13">
        <v>20135.48</v>
      </c>
      <c r="H1199" s="10" t="s">
        <v>30</v>
      </c>
      <c r="I1199" s="39">
        <v>348412.71</v>
      </c>
      <c r="J1199" s="20">
        <v>5.1254</v>
      </c>
      <c r="K1199" s="23">
        <v>67977.66</v>
      </c>
      <c r="L1199" s="10" t="s">
        <v>131</v>
      </c>
      <c r="M1199" s="36">
        <v>45138</v>
      </c>
      <c r="N1199" s="94"/>
    </row>
    <row r="1200" spans="1:14" ht="14.25" customHeight="1" x14ac:dyDescent="0.25">
      <c r="A1200" s="9">
        <v>73082000</v>
      </c>
      <c r="B1200" s="10" t="s">
        <v>761</v>
      </c>
      <c r="C1200" s="11">
        <v>45016</v>
      </c>
      <c r="D1200" s="12" t="s">
        <v>752</v>
      </c>
      <c r="E1200" s="10" t="s">
        <v>29</v>
      </c>
      <c r="F1200" s="10" t="s">
        <v>80</v>
      </c>
      <c r="G1200" s="13">
        <v>21900.43</v>
      </c>
      <c r="H1200" s="10" t="s">
        <v>30</v>
      </c>
      <c r="I1200" s="39">
        <v>426792.67</v>
      </c>
      <c r="J1200" s="20">
        <v>5.1254</v>
      </c>
      <c r="K1200" s="23">
        <v>83270.12</v>
      </c>
      <c r="L1200" s="10" t="s">
        <v>336</v>
      </c>
      <c r="M1200" s="36">
        <v>45138</v>
      </c>
      <c r="N1200" s="94"/>
    </row>
    <row r="1201" spans="1:14" ht="14.25" customHeight="1" x14ac:dyDescent="0.25">
      <c r="A1201" s="9">
        <v>73082000</v>
      </c>
      <c r="B1201" s="10" t="s">
        <v>760</v>
      </c>
      <c r="C1201" s="11">
        <v>45016</v>
      </c>
      <c r="D1201" s="12" t="s">
        <v>752</v>
      </c>
      <c r="E1201" s="10" t="s">
        <v>29</v>
      </c>
      <c r="F1201" s="10" t="s">
        <v>80</v>
      </c>
      <c r="G1201" s="13">
        <v>25894.23</v>
      </c>
      <c r="H1201" s="10" t="s">
        <v>30</v>
      </c>
      <c r="I1201" s="39">
        <v>461974.68</v>
      </c>
      <c r="J1201" s="20">
        <v>5.1254</v>
      </c>
      <c r="K1201" s="23">
        <v>90134.37</v>
      </c>
      <c r="L1201" s="10" t="s">
        <v>468</v>
      </c>
      <c r="M1201" s="36">
        <v>45138</v>
      </c>
      <c r="N1201" s="94"/>
    </row>
    <row r="1202" spans="1:14" ht="14.25" customHeight="1" x14ac:dyDescent="0.25">
      <c r="A1202" s="9">
        <v>73082000</v>
      </c>
      <c r="B1202" s="10" t="s">
        <v>759</v>
      </c>
      <c r="C1202" s="11">
        <v>45016</v>
      </c>
      <c r="D1202" s="12" t="s">
        <v>752</v>
      </c>
      <c r="E1202" s="10" t="s">
        <v>29</v>
      </c>
      <c r="F1202" s="10" t="s">
        <v>80</v>
      </c>
      <c r="G1202" s="13">
        <v>17526.59</v>
      </c>
      <c r="H1202" s="10" t="s">
        <v>30</v>
      </c>
      <c r="I1202" s="39">
        <v>284142.90000000002</v>
      </c>
      <c r="J1202" s="20">
        <v>5.1254</v>
      </c>
      <c r="K1202" s="23">
        <v>55438.19</v>
      </c>
      <c r="L1202" s="10" t="s">
        <v>370</v>
      </c>
      <c r="M1202" s="36">
        <v>45138</v>
      </c>
      <c r="N1202" s="94"/>
    </row>
    <row r="1203" spans="1:14" ht="14.25" customHeight="1" x14ac:dyDescent="0.25">
      <c r="A1203" s="9">
        <v>73082000</v>
      </c>
      <c r="B1203" s="10" t="s">
        <v>758</v>
      </c>
      <c r="C1203" s="11">
        <v>45016</v>
      </c>
      <c r="D1203" s="12" t="s">
        <v>261</v>
      </c>
      <c r="E1203" s="10" t="s">
        <v>29</v>
      </c>
      <c r="F1203" s="10" t="s">
        <v>80</v>
      </c>
      <c r="G1203" s="13">
        <v>9111.07</v>
      </c>
      <c r="H1203" s="10" t="s">
        <v>30</v>
      </c>
      <c r="I1203" s="39">
        <v>140594.34</v>
      </c>
      <c r="J1203" s="20">
        <v>5.1254</v>
      </c>
      <c r="K1203" s="23">
        <v>27430.9</v>
      </c>
      <c r="L1203" s="10" t="s">
        <v>28</v>
      </c>
      <c r="M1203" s="36">
        <v>45138</v>
      </c>
      <c r="N1203" s="94"/>
    </row>
    <row r="1204" spans="1:14" ht="14.25" customHeight="1" x14ac:dyDescent="0.25">
      <c r="A1204" s="9">
        <v>73082000</v>
      </c>
      <c r="B1204" s="10" t="s">
        <v>757</v>
      </c>
      <c r="C1204" s="11">
        <v>45016</v>
      </c>
      <c r="D1204" s="12" t="s">
        <v>752</v>
      </c>
      <c r="E1204" s="10" t="s">
        <v>29</v>
      </c>
      <c r="F1204" s="10" t="s">
        <v>80</v>
      </c>
      <c r="G1204" s="13">
        <v>14435.61</v>
      </c>
      <c r="H1204" s="10" t="s">
        <v>30</v>
      </c>
      <c r="I1204" s="39">
        <v>230877.16</v>
      </c>
      <c r="J1204" s="20">
        <v>5.1254</v>
      </c>
      <c r="K1204" s="23">
        <v>45045.69</v>
      </c>
      <c r="L1204" s="10" t="s">
        <v>320</v>
      </c>
      <c r="M1204" s="36">
        <v>45138</v>
      </c>
      <c r="N1204" s="94"/>
    </row>
    <row r="1205" spans="1:14" ht="14.25" customHeight="1" x14ac:dyDescent="0.25">
      <c r="A1205" s="9">
        <v>73082000</v>
      </c>
      <c r="B1205" s="10" t="s">
        <v>755</v>
      </c>
      <c r="C1205" s="11">
        <v>45015</v>
      </c>
      <c r="D1205" s="12" t="s">
        <v>752</v>
      </c>
      <c r="E1205" s="10" t="s">
        <v>29</v>
      </c>
      <c r="F1205" s="10" t="s">
        <v>80</v>
      </c>
      <c r="G1205" s="13">
        <v>21223.27</v>
      </c>
      <c r="H1205" s="10" t="s">
        <v>30</v>
      </c>
      <c r="I1205" s="39">
        <v>403692.35</v>
      </c>
      <c r="J1205" s="20">
        <v>5.1493000000000002</v>
      </c>
      <c r="K1205" s="23">
        <v>78397.52</v>
      </c>
      <c r="L1205" s="10" t="s">
        <v>756</v>
      </c>
      <c r="M1205" s="36">
        <v>45138</v>
      </c>
      <c r="N1205" s="94"/>
    </row>
    <row r="1206" spans="1:14" ht="14.25" customHeight="1" x14ac:dyDescent="0.25">
      <c r="A1206" s="9">
        <v>73089010</v>
      </c>
      <c r="B1206" s="10" t="s">
        <v>754</v>
      </c>
      <c r="C1206" s="11">
        <v>45015</v>
      </c>
      <c r="D1206" s="12" t="s">
        <v>752</v>
      </c>
      <c r="E1206" s="10" t="s">
        <v>29</v>
      </c>
      <c r="F1206" s="10" t="s">
        <v>80</v>
      </c>
      <c r="G1206" s="13">
        <v>5279.41</v>
      </c>
      <c r="H1206" s="10" t="s">
        <v>30</v>
      </c>
      <c r="I1206" s="39">
        <v>92772.760000000009</v>
      </c>
      <c r="J1206" s="20">
        <v>5.1493000000000002</v>
      </c>
      <c r="K1206" s="23">
        <v>18016.580000000002</v>
      </c>
      <c r="L1206" s="10" t="s">
        <v>28</v>
      </c>
      <c r="M1206" s="36">
        <v>45138</v>
      </c>
      <c r="N1206" s="94"/>
    </row>
    <row r="1207" spans="1:14" ht="14.25" customHeight="1" x14ac:dyDescent="0.25">
      <c r="A1207" s="9">
        <v>73082000</v>
      </c>
      <c r="B1207" s="10" t="s">
        <v>751</v>
      </c>
      <c r="C1207" s="11">
        <v>45015</v>
      </c>
      <c r="D1207" s="12" t="s">
        <v>752</v>
      </c>
      <c r="E1207" s="10" t="s">
        <v>29</v>
      </c>
      <c r="F1207" s="10" t="s">
        <v>80</v>
      </c>
      <c r="G1207" s="13">
        <v>13541.89</v>
      </c>
      <c r="H1207" s="10" t="s">
        <v>30</v>
      </c>
      <c r="I1207" s="39">
        <v>217112.53</v>
      </c>
      <c r="J1207" s="20">
        <v>5.1493000000000002</v>
      </c>
      <c r="K1207" s="23">
        <v>42163.5</v>
      </c>
      <c r="L1207" s="10" t="s">
        <v>753</v>
      </c>
      <c r="M1207" s="36">
        <v>45138</v>
      </c>
      <c r="N1207" s="94"/>
    </row>
    <row r="1208" spans="1:14" ht="14.25" customHeight="1" x14ac:dyDescent="0.25">
      <c r="A1208" s="9">
        <v>73082000</v>
      </c>
      <c r="B1208" s="10" t="s">
        <v>749</v>
      </c>
      <c r="C1208" s="11">
        <v>45015</v>
      </c>
      <c r="D1208" s="12" t="s">
        <v>750</v>
      </c>
      <c r="E1208" s="10" t="s">
        <v>29</v>
      </c>
      <c r="F1208" s="10" t="s">
        <v>80</v>
      </c>
      <c r="G1208" s="13">
        <v>12149.94</v>
      </c>
      <c r="H1208" s="10" t="s">
        <v>30</v>
      </c>
      <c r="I1208" s="39">
        <v>234114.08</v>
      </c>
      <c r="J1208" s="20">
        <v>5.1493000000000002</v>
      </c>
      <c r="K1208" s="23">
        <v>45465.22</v>
      </c>
      <c r="L1208" s="10" t="s">
        <v>26</v>
      </c>
      <c r="M1208" s="36">
        <v>45138</v>
      </c>
      <c r="N1208" s="94"/>
    </row>
    <row r="1209" spans="1:14" ht="14.25" customHeight="1" x14ac:dyDescent="0.25">
      <c r="A1209" s="9">
        <v>73082000</v>
      </c>
      <c r="B1209" s="10" t="s">
        <v>748</v>
      </c>
      <c r="C1209" s="11">
        <v>45014</v>
      </c>
      <c r="D1209" s="12" t="s">
        <v>746</v>
      </c>
      <c r="E1209" s="10" t="s">
        <v>29</v>
      </c>
      <c r="F1209" s="10" t="s">
        <v>80</v>
      </c>
      <c r="G1209" s="13">
        <v>19217.53</v>
      </c>
      <c r="H1209" s="10" t="s">
        <v>30</v>
      </c>
      <c r="I1209" s="39">
        <v>312314.96000000002</v>
      </c>
      <c r="J1209" s="20">
        <v>5.1733000000000002</v>
      </c>
      <c r="K1209" s="23">
        <v>60370.55</v>
      </c>
      <c r="L1209" s="10" t="s">
        <v>375</v>
      </c>
      <c r="M1209" s="36">
        <v>45138</v>
      </c>
      <c r="N1209" s="94"/>
    </row>
    <row r="1210" spans="1:14" ht="14.25" customHeight="1" x14ac:dyDescent="0.25">
      <c r="A1210" s="9">
        <v>73082000</v>
      </c>
      <c r="B1210" s="10" t="s">
        <v>747</v>
      </c>
      <c r="C1210" s="11">
        <v>45009</v>
      </c>
      <c r="D1210" s="12" t="s">
        <v>746</v>
      </c>
      <c r="E1210" s="10" t="s">
        <v>29</v>
      </c>
      <c r="F1210" s="10" t="s">
        <v>80</v>
      </c>
      <c r="G1210" s="13">
        <v>27105.32</v>
      </c>
      <c r="H1210" s="10" t="s">
        <v>30</v>
      </c>
      <c r="I1210" s="39">
        <v>434126.5</v>
      </c>
      <c r="J1210" s="20">
        <v>5.2632000000000003</v>
      </c>
      <c r="K1210" s="23">
        <v>82483.38</v>
      </c>
      <c r="L1210" s="10" t="s">
        <v>273</v>
      </c>
      <c r="M1210" s="36">
        <v>45138</v>
      </c>
      <c r="N1210" s="94"/>
    </row>
    <row r="1211" spans="1:14" ht="14.25" customHeight="1" x14ac:dyDescent="0.25">
      <c r="A1211" s="9">
        <v>73082000</v>
      </c>
      <c r="B1211" s="10" t="s">
        <v>745</v>
      </c>
      <c r="C1211" s="11">
        <v>45009</v>
      </c>
      <c r="D1211" s="12" t="s">
        <v>746</v>
      </c>
      <c r="E1211" s="10" t="s">
        <v>29</v>
      </c>
      <c r="F1211" s="10" t="s">
        <v>80</v>
      </c>
      <c r="G1211" s="13">
        <v>22559.25</v>
      </c>
      <c r="H1211" s="10" t="s">
        <v>30</v>
      </c>
      <c r="I1211" s="39">
        <v>546901.24</v>
      </c>
      <c r="J1211" s="20">
        <v>5.2632000000000003</v>
      </c>
      <c r="K1211" s="23">
        <v>103910.39999999999</v>
      </c>
      <c r="L1211" s="10" t="s">
        <v>35</v>
      </c>
      <c r="M1211" s="36">
        <v>45138</v>
      </c>
      <c r="N1211" s="94"/>
    </row>
    <row r="1212" spans="1:14" ht="14.25" customHeight="1" x14ac:dyDescent="0.25">
      <c r="A1212" s="9">
        <v>73082000</v>
      </c>
      <c r="B1212" s="10" t="s">
        <v>742</v>
      </c>
      <c r="C1212" s="11">
        <v>45006</v>
      </c>
      <c r="D1212" s="12" t="s">
        <v>743</v>
      </c>
      <c r="E1212" s="10" t="s">
        <v>29</v>
      </c>
      <c r="F1212" s="10" t="s">
        <v>80</v>
      </c>
      <c r="G1212" s="13">
        <v>25886.720000000001</v>
      </c>
      <c r="H1212" s="10" t="s">
        <v>30</v>
      </c>
      <c r="I1212" s="39">
        <v>475224.89</v>
      </c>
      <c r="J1212" s="20">
        <v>5.2466999999999997</v>
      </c>
      <c r="K1212" s="23">
        <v>90575.96</v>
      </c>
      <c r="L1212" s="10" t="s">
        <v>744</v>
      </c>
      <c r="M1212" s="36">
        <v>45138</v>
      </c>
      <c r="N1212" s="94"/>
    </row>
    <row r="1213" spans="1:14" ht="14.25" customHeight="1" x14ac:dyDescent="0.25">
      <c r="A1213" s="9">
        <v>73082000</v>
      </c>
      <c r="B1213" s="10" t="s">
        <v>741</v>
      </c>
      <c r="C1213" s="11">
        <v>44995</v>
      </c>
      <c r="D1213" s="12" t="s">
        <v>739</v>
      </c>
      <c r="E1213" s="10" t="s">
        <v>29</v>
      </c>
      <c r="F1213" s="10" t="s">
        <v>80</v>
      </c>
      <c r="G1213" s="13">
        <v>22650.9</v>
      </c>
      <c r="H1213" s="10" t="s">
        <v>30</v>
      </c>
      <c r="I1213" s="39">
        <v>360739.28</v>
      </c>
      <c r="J1213" s="20">
        <v>5.1353</v>
      </c>
      <c r="K1213" s="23">
        <v>70246.97</v>
      </c>
      <c r="L1213" s="10" t="s">
        <v>481</v>
      </c>
      <c r="M1213" s="36">
        <v>45138</v>
      </c>
      <c r="N1213" s="94"/>
    </row>
    <row r="1214" spans="1:14" ht="14.25" customHeight="1" x14ac:dyDescent="0.25">
      <c r="A1214" s="9">
        <v>73082000</v>
      </c>
      <c r="B1214" s="10" t="s">
        <v>740</v>
      </c>
      <c r="C1214" s="11">
        <v>44964</v>
      </c>
      <c r="D1214" s="12" t="s">
        <v>329</v>
      </c>
      <c r="E1214" s="10" t="s">
        <v>29</v>
      </c>
      <c r="F1214" s="10" t="s">
        <v>80</v>
      </c>
      <c r="G1214" s="13">
        <v>18387.8</v>
      </c>
      <c r="H1214" s="10" t="s">
        <v>30</v>
      </c>
      <c r="I1214" s="39">
        <v>160341.62</v>
      </c>
      <c r="J1214" s="20">
        <v>5.1763000000000003</v>
      </c>
      <c r="K1214" s="23">
        <v>30976.11</v>
      </c>
      <c r="L1214" s="10">
        <v>1</v>
      </c>
      <c r="M1214" s="36">
        <v>45138</v>
      </c>
      <c r="N1214" s="94"/>
    </row>
    <row r="1215" spans="1:14" ht="14.25" customHeight="1" x14ac:dyDescent="0.25">
      <c r="A1215" s="9">
        <v>73082000</v>
      </c>
      <c r="B1215" s="10" t="s">
        <v>738</v>
      </c>
      <c r="C1215" s="11">
        <v>44865</v>
      </c>
      <c r="D1215" s="12" t="s">
        <v>739</v>
      </c>
      <c r="E1215" s="10" t="s">
        <v>29</v>
      </c>
      <c r="F1215" s="10" t="s">
        <v>80</v>
      </c>
      <c r="G1215" s="13">
        <v>21855.24</v>
      </c>
      <c r="H1215" s="10" t="s">
        <v>30</v>
      </c>
      <c r="I1215" s="39">
        <v>353669.53</v>
      </c>
      <c r="J1215" s="20">
        <v>5.3453999999999997</v>
      </c>
      <c r="K1215" s="23">
        <v>66163.34</v>
      </c>
      <c r="L1215" s="10" t="s">
        <v>290</v>
      </c>
      <c r="M1215" s="36">
        <v>45138</v>
      </c>
      <c r="N1215" s="94"/>
    </row>
    <row r="1216" spans="1:14" ht="14.25" customHeight="1" x14ac:dyDescent="0.25">
      <c r="A1216" s="9">
        <v>83112000</v>
      </c>
      <c r="B1216" s="10" t="s">
        <v>737</v>
      </c>
      <c r="C1216" s="11">
        <v>45098</v>
      </c>
      <c r="D1216" s="12" t="s">
        <v>734</v>
      </c>
      <c r="E1216" s="10" t="s">
        <v>39</v>
      </c>
      <c r="F1216" s="10" t="s">
        <v>41</v>
      </c>
      <c r="G1216" s="13">
        <v>10395</v>
      </c>
      <c r="H1216" s="10" t="s">
        <v>30</v>
      </c>
      <c r="I1216" s="39">
        <v>289916.55</v>
      </c>
      <c r="J1216" s="20">
        <v>4.7930000000000001</v>
      </c>
      <c r="K1216" s="23">
        <v>60487.49</v>
      </c>
      <c r="L1216" s="10" t="s">
        <v>24</v>
      </c>
      <c r="M1216" s="36">
        <v>45138</v>
      </c>
      <c r="N1216" s="94"/>
    </row>
    <row r="1217" spans="1:14" ht="14.25" customHeight="1" x14ac:dyDescent="0.25">
      <c r="A1217" s="9">
        <v>83112000</v>
      </c>
      <c r="B1217" s="10" t="s">
        <v>736</v>
      </c>
      <c r="C1217" s="11">
        <v>45089</v>
      </c>
      <c r="D1217" s="12" t="s">
        <v>734</v>
      </c>
      <c r="E1217" s="10" t="s">
        <v>39</v>
      </c>
      <c r="F1217" s="10" t="s">
        <v>41</v>
      </c>
      <c r="G1217" s="13">
        <v>2790</v>
      </c>
      <c r="H1217" s="10" t="s">
        <v>30</v>
      </c>
      <c r="I1217" s="39">
        <v>77813.100000000006</v>
      </c>
      <c r="J1217" s="20">
        <v>4.8921999999999999</v>
      </c>
      <c r="K1217" s="23">
        <v>15905.54</v>
      </c>
      <c r="L1217" s="10">
        <v>1</v>
      </c>
      <c r="M1217" s="36">
        <v>45138</v>
      </c>
      <c r="N1217" s="94"/>
    </row>
    <row r="1218" spans="1:14" ht="14.25" customHeight="1" x14ac:dyDescent="0.25">
      <c r="A1218" s="9">
        <v>83112000</v>
      </c>
      <c r="B1218" s="10" t="s">
        <v>735</v>
      </c>
      <c r="C1218" s="11">
        <v>45084</v>
      </c>
      <c r="D1218" s="12" t="s">
        <v>734</v>
      </c>
      <c r="E1218" s="10" t="s">
        <v>39</v>
      </c>
      <c r="F1218" s="10" t="s">
        <v>41</v>
      </c>
      <c r="G1218" s="13">
        <v>3780</v>
      </c>
      <c r="H1218" s="10" t="s">
        <v>30</v>
      </c>
      <c r="I1218" s="39">
        <v>105424.2</v>
      </c>
      <c r="J1218" s="20">
        <v>4.9291999999999998</v>
      </c>
      <c r="K1218" s="23">
        <v>21387.69</v>
      </c>
      <c r="L1218" s="10">
        <v>1</v>
      </c>
      <c r="M1218" s="36">
        <v>45138</v>
      </c>
      <c r="N1218" s="94"/>
    </row>
    <row r="1219" spans="1:14" ht="14.25" customHeight="1" x14ac:dyDescent="0.25">
      <c r="A1219" s="9">
        <v>83112000</v>
      </c>
      <c r="B1219" s="10" t="s">
        <v>733</v>
      </c>
      <c r="C1219" s="11">
        <v>45083</v>
      </c>
      <c r="D1219" s="12" t="s">
        <v>734</v>
      </c>
      <c r="E1219" s="10" t="s">
        <v>39</v>
      </c>
      <c r="F1219" s="10" t="s">
        <v>41</v>
      </c>
      <c r="G1219" s="13">
        <v>3780</v>
      </c>
      <c r="H1219" s="10" t="s">
        <v>30</v>
      </c>
      <c r="I1219" s="39">
        <v>105424.2</v>
      </c>
      <c r="J1219" s="20">
        <v>4.9236000000000004</v>
      </c>
      <c r="K1219" s="23">
        <v>21412.02</v>
      </c>
      <c r="L1219" s="10">
        <v>1</v>
      </c>
      <c r="M1219" s="36">
        <v>45138</v>
      </c>
      <c r="N1219" s="94"/>
    </row>
    <row r="1220" spans="1:14" ht="14.25" customHeight="1" x14ac:dyDescent="0.25">
      <c r="A1220" s="9">
        <v>79031000</v>
      </c>
      <c r="B1220" s="10" t="s">
        <v>732</v>
      </c>
      <c r="C1220" s="11">
        <v>45065</v>
      </c>
      <c r="D1220" s="12" t="s">
        <v>218</v>
      </c>
      <c r="E1220" s="10" t="s">
        <v>89</v>
      </c>
      <c r="F1220" s="10" t="s">
        <v>88</v>
      </c>
      <c r="G1220" s="13">
        <v>9800</v>
      </c>
      <c r="H1220" s="10" t="s">
        <v>30</v>
      </c>
      <c r="I1220" s="39">
        <v>761.12</v>
      </c>
      <c r="J1220" s="20">
        <v>4.9646999999999997</v>
      </c>
      <c r="K1220" s="23">
        <v>153.31</v>
      </c>
      <c r="L1220" s="10">
        <v>13</v>
      </c>
      <c r="M1220" s="36">
        <v>45593</v>
      </c>
      <c r="N1220" s="94"/>
    </row>
    <row r="1221" spans="1:14" ht="14.25" customHeight="1" x14ac:dyDescent="0.25">
      <c r="A1221" s="9">
        <v>38140090</v>
      </c>
      <c r="B1221" s="10" t="s">
        <v>730</v>
      </c>
      <c r="C1221" s="11">
        <v>45065</v>
      </c>
      <c r="D1221" s="12" t="s">
        <v>91</v>
      </c>
      <c r="E1221" s="10" t="s">
        <v>89</v>
      </c>
      <c r="F1221" s="10" t="s">
        <v>88</v>
      </c>
      <c r="G1221" s="13">
        <v>1805.45</v>
      </c>
      <c r="H1221" s="10" t="s">
        <v>30</v>
      </c>
      <c r="I1221" s="39">
        <v>28090</v>
      </c>
      <c r="J1221" s="20">
        <v>4.9646999999999997</v>
      </c>
      <c r="K1221" s="23">
        <v>5657.95</v>
      </c>
      <c r="L1221" s="10" t="s">
        <v>731</v>
      </c>
      <c r="M1221" s="36">
        <v>45593</v>
      </c>
      <c r="N1221" s="94"/>
    </row>
    <row r="1222" spans="1:14" ht="14.25" customHeight="1" x14ac:dyDescent="0.25">
      <c r="A1222" s="9">
        <v>32089010</v>
      </c>
      <c r="B1222" s="10" t="s">
        <v>727</v>
      </c>
      <c r="C1222" s="11">
        <v>45065</v>
      </c>
      <c r="D1222" s="12" t="s">
        <v>728</v>
      </c>
      <c r="E1222" s="10" t="s">
        <v>89</v>
      </c>
      <c r="F1222" s="10" t="s">
        <v>88</v>
      </c>
      <c r="G1222" s="13">
        <v>8899.4700000000012</v>
      </c>
      <c r="H1222" s="10" t="s">
        <v>30</v>
      </c>
      <c r="I1222" s="39">
        <v>632550.82999999996</v>
      </c>
      <c r="J1222" s="20">
        <v>4.9646999999999997</v>
      </c>
      <c r="K1222" s="23">
        <v>127409.68</v>
      </c>
      <c r="L1222" s="10" t="s">
        <v>729</v>
      </c>
      <c r="M1222" s="36">
        <v>45593</v>
      </c>
      <c r="N1222" s="94"/>
    </row>
    <row r="1223" spans="1:14" ht="14.25" customHeight="1" x14ac:dyDescent="0.25">
      <c r="A1223" s="9">
        <v>29051999</v>
      </c>
      <c r="B1223" s="10" t="s">
        <v>726</v>
      </c>
      <c r="C1223" s="11">
        <v>45065</v>
      </c>
      <c r="D1223" s="12" t="s">
        <v>218</v>
      </c>
      <c r="E1223" s="10" t="s">
        <v>89</v>
      </c>
      <c r="F1223" s="10" t="s">
        <v>88</v>
      </c>
      <c r="G1223" s="13">
        <v>1000</v>
      </c>
      <c r="H1223" s="10" t="s">
        <v>30</v>
      </c>
      <c r="I1223" s="39">
        <v>614.84</v>
      </c>
      <c r="J1223" s="20">
        <v>4.9646999999999997</v>
      </c>
      <c r="K1223" s="23">
        <v>123.84</v>
      </c>
      <c r="L1223" s="10">
        <v>7</v>
      </c>
      <c r="M1223" s="36">
        <v>45593</v>
      </c>
      <c r="N1223" s="94"/>
    </row>
    <row r="1224" spans="1:14" ht="14.25" customHeight="1" x14ac:dyDescent="0.25">
      <c r="A1224" s="9">
        <v>32089010</v>
      </c>
      <c r="B1224" s="10" t="s">
        <v>725</v>
      </c>
      <c r="C1224" s="11">
        <v>45044</v>
      </c>
      <c r="D1224" s="12" t="s">
        <v>724</v>
      </c>
      <c r="E1224" s="10" t="s">
        <v>89</v>
      </c>
      <c r="F1224" s="10" t="s">
        <v>88</v>
      </c>
      <c r="G1224" s="13">
        <v>8157.6779999999999</v>
      </c>
      <c r="H1224" s="10" t="s">
        <v>30</v>
      </c>
      <c r="I1224" s="39">
        <v>257163.08</v>
      </c>
      <c r="J1224" s="20">
        <v>5.0149999999999997</v>
      </c>
      <c r="K1224" s="23">
        <v>51278.78</v>
      </c>
      <c r="L1224" s="10" t="s">
        <v>24</v>
      </c>
      <c r="M1224" s="36">
        <v>45138</v>
      </c>
      <c r="N1224" s="94"/>
    </row>
    <row r="1225" spans="1:14" ht="14.25" customHeight="1" x14ac:dyDescent="0.25">
      <c r="A1225" s="9">
        <v>32089010</v>
      </c>
      <c r="B1225" s="10" t="s">
        <v>722</v>
      </c>
      <c r="C1225" s="11">
        <v>45044</v>
      </c>
      <c r="D1225" s="12" t="s">
        <v>723</v>
      </c>
      <c r="E1225" s="10" t="s">
        <v>89</v>
      </c>
      <c r="F1225" s="10" t="s">
        <v>88</v>
      </c>
      <c r="G1225" s="13">
        <v>1488</v>
      </c>
      <c r="H1225" s="10" t="s">
        <v>30</v>
      </c>
      <c r="I1225" s="39">
        <v>116250</v>
      </c>
      <c r="J1225" s="20">
        <v>5.0149999999999997</v>
      </c>
      <c r="K1225" s="23">
        <v>23180.46</v>
      </c>
      <c r="L1225" s="10">
        <v>2</v>
      </c>
      <c r="M1225" s="36">
        <v>45576</v>
      </c>
      <c r="N1225" s="94"/>
    </row>
    <row r="1226" spans="1:14" ht="14.25" customHeight="1" x14ac:dyDescent="0.25">
      <c r="A1226" s="9">
        <v>29291090</v>
      </c>
      <c r="B1226" s="10" t="s">
        <v>720</v>
      </c>
      <c r="C1226" s="11">
        <v>45044</v>
      </c>
      <c r="D1226" s="12" t="s">
        <v>721</v>
      </c>
      <c r="E1226" s="10" t="s">
        <v>89</v>
      </c>
      <c r="F1226" s="10" t="s">
        <v>88</v>
      </c>
      <c r="G1226" s="13">
        <v>520</v>
      </c>
      <c r="H1226" s="10" t="s">
        <v>30</v>
      </c>
      <c r="I1226" s="39">
        <v>73750</v>
      </c>
      <c r="J1226" s="20">
        <v>5.0149999999999997</v>
      </c>
      <c r="K1226" s="23">
        <v>14705.88</v>
      </c>
      <c r="L1226" s="10">
        <v>1</v>
      </c>
      <c r="M1226" s="36">
        <v>45593</v>
      </c>
      <c r="N1226" s="94"/>
    </row>
    <row r="1227" spans="1:14" ht="14.25" customHeight="1" x14ac:dyDescent="0.25">
      <c r="A1227" s="9">
        <v>38140090</v>
      </c>
      <c r="B1227" s="10" t="s">
        <v>719</v>
      </c>
      <c r="C1227" s="11">
        <v>45021</v>
      </c>
      <c r="D1227" s="12" t="s">
        <v>91</v>
      </c>
      <c r="E1227" s="10" t="s">
        <v>89</v>
      </c>
      <c r="F1227" s="10" t="s">
        <v>88</v>
      </c>
      <c r="G1227" s="13">
        <v>313.2</v>
      </c>
      <c r="H1227" s="10" t="s">
        <v>30</v>
      </c>
      <c r="I1227" s="39">
        <v>6480</v>
      </c>
      <c r="J1227" s="20">
        <v>5.0762</v>
      </c>
      <c r="K1227" s="23">
        <v>1276.55</v>
      </c>
      <c r="L1227" s="10">
        <v>1</v>
      </c>
      <c r="M1227" s="36">
        <v>45138</v>
      </c>
      <c r="N1227" s="94"/>
    </row>
    <row r="1228" spans="1:14" ht="14.25" customHeight="1" x14ac:dyDescent="0.25">
      <c r="A1228" s="9">
        <v>38140090</v>
      </c>
      <c r="B1228" s="10" t="s">
        <v>718</v>
      </c>
      <c r="C1228" s="11">
        <v>44980</v>
      </c>
      <c r="D1228" s="12" t="s">
        <v>91</v>
      </c>
      <c r="E1228" s="10" t="s">
        <v>89</v>
      </c>
      <c r="F1228" s="10" t="s">
        <v>88</v>
      </c>
      <c r="G1228" s="13">
        <v>121.4</v>
      </c>
      <c r="H1228" s="10" t="s">
        <v>30</v>
      </c>
      <c r="I1228" s="39">
        <v>2870</v>
      </c>
      <c r="J1228" s="20">
        <v>5.173</v>
      </c>
      <c r="K1228" s="23">
        <v>554.79999999999995</v>
      </c>
      <c r="L1228" s="10" t="s">
        <v>24</v>
      </c>
      <c r="M1228" s="36">
        <v>45138</v>
      </c>
      <c r="N1228" s="94"/>
    </row>
    <row r="1229" spans="1:14" ht="14.25" customHeight="1" x14ac:dyDescent="0.25">
      <c r="A1229" s="9">
        <v>72230000</v>
      </c>
      <c r="B1229" s="10" t="s">
        <v>714</v>
      </c>
      <c r="C1229" s="11">
        <v>45099</v>
      </c>
      <c r="D1229" s="12" t="s">
        <v>715</v>
      </c>
      <c r="E1229" s="10" t="s">
        <v>717</v>
      </c>
      <c r="F1229" s="10" t="s">
        <v>716</v>
      </c>
      <c r="G1229" s="13">
        <v>10</v>
      </c>
      <c r="H1229" s="10" t="s">
        <v>30</v>
      </c>
      <c r="I1229" s="39">
        <v>1670</v>
      </c>
      <c r="J1229" s="20">
        <v>4.7794999999999996</v>
      </c>
      <c r="K1229" s="23">
        <v>349.41</v>
      </c>
      <c r="L1229" s="10">
        <v>1</v>
      </c>
      <c r="M1229" s="36">
        <v>45138</v>
      </c>
      <c r="N1229" s="94"/>
    </row>
    <row r="1230" spans="1:14" ht="14.25" customHeight="1" x14ac:dyDescent="0.25">
      <c r="A1230" s="9">
        <v>73071920</v>
      </c>
      <c r="B1230" s="10" t="s">
        <v>712</v>
      </c>
      <c r="C1230" s="11">
        <v>45083</v>
      </c>
      <c r="D1230" s="12" t="s">
        <v>713</v>
      </c>
      <c r="E1230" s="10" t="s">
        <v>154</v>
      </c>
      <c r="F1230" s="10" t="s">
        <v>140</v>
      </c>
      <c r="G1230" s="13">
        <v>117</v>
      </c>
      <c r="H1230" s="10" t="s">
        <v>30</v>
      </c>
      <c r="I1230" s="39">
        <v>3248</v>
      </c>
      <c r="J1230" s="20">
        <v>4.9236000000000004</v>
      </c>
      <c r="K1230" s="23">
        <v>659.68</v>
      </c>
      <c r="L1230" s="10">
        <v>1</v>
      </c>
      <c r="M1230" s="36">
        <v>45138</v>
      </c>
      <c r="N1230" s="94"/>
    </row>
    <row r="1231" spans="1:14" ht="14.25" customHeight="1" x14ac:dyDescent="0.25">
      <c r="A1231" s="9">
        <v>72085200</v>
      </c>
      <c r="B1231" s="10" t="s">
        <v>711</v>
      </c>
      <c r="C1231" s="11">
        <v>45076</v>
      </c>
      <c r="D1231" s="12" t="s">
        <v>669</v>
      </c>
      <c r="E1231" s="10" t="s">
        <v>154</v>
      </c>
      <c r="F1231" s="10" t="s">
        <v>140</v>
      </c>
      <c r="G1231" s="13">
        <v>13026</v>
      </c>
      <c r="H1231" s="10" t="s">
        <v>30</v>
      </c>
      <c r="I1231" s="39">
        <v>118987.5</v>
      </c>
      <c r="J1231" s="20">
        <v>4.9954000000000001</v>
      </c>
      <c r="K1231" s="23">
        <v>23819.41</v>
      </c>
      <c r="L1231" s="10">
        <v>1</v>
      </c>
      <c r="M1231" s="36">
        <v>45524</v>
      </c>
      <c r="N1231" s="94"/>
    </row>
    <row r="1232" spans="1:14" ht="14.25" customHeight="1" x14ac:dyDescent="0.25">
      <c r="A1232" s="9">
        <v>72085200</v>
      </c>
      <c r="B1232" s="10" t="s">
        <v>710</v>
      </c>
      <c r="C1232" s="11">
        <v>45076</v>
      </c>
      <c r="D1232" s="12" t="s">
        <v>669</v>
      </c>
      <c r="E1232" s="10" t="s">
        <v>154</v>
      </c>
      <c r="F1232" s="10" t="s">
        <v>140</v>
      </c>
      <c r="G1232" s="13">
        <v>19000</v>
      </c>
      <c r="H1232" s="10" t="s">
        <v>30</v>
      </c>
      <c r="I1232" s="39">
        <v>173137.5</v>
      </c>
      <c r="J1232" s="20">
        <v>4.9954000000000001</v>
      </c>
      <c r="K1232" s="23">
        <v>34659.39</v>
      </c>
      <c r="L1232" s="10">
        <v>1</v>
      </c>
      <c r="M1232" s="36">
        <v>45524</v>
      </c>
      <c r="N1232" s="94"/>
    </row>
    <row r="1233" spans="1:14" ht="14.25" customHeight="1" x14ac:dyDescent="0.25">
      <c r="A1233" s="9">
        <v>72164010</v>
      </c>
      <c r="B1233" s="10" t="s">
        <v>709</v>
      </c>
      <c r="C1233" s="11">
        <v>45072</v>
      </c>
      <c r="D1233" s="12" t="s">
        <v>185</v>
      </c>
      <c r="E1233" s="10" t="s">
        <v>154</v>
      </c>
      <c r="F1233" s="10" t="s">
        <v>140</v>
      </c>
      <c r="G1233" s="13">
        <v>672</v>
      </c>
      <c r="H1233" s="10" t="s">
        <v>30</v>
      </c>
      <c r="I1233" s="39">
        <v>5745.6</v>
      </c>
      <c r="J1233" s="20">
        <v>4.9989999999999997</v>
      </c>
      <c r="K1233" s="23">
        <v>1149.3499999999999</v>
      </c>
      <c r="L1233" s="10">
        <v>7</v>
      </c>
      <c r="M1233" s="36">
        <v>45527</v>
      </c>
      <c r="N1233" s="94"/>
    </row>
    <row r="1234" spans="1:14" ht="14.25" customHeight="1" x14ac:dyDescent="0.25">
      <c r="A1234" s="9">
        <v>72163100</v>
      </c>
      <c r="B1234" s="10" t="s">
        <v>708</v>
      </c>
      <c r="C1234" s="11">
        <v>45072</v>
      </c>
      <c r="D1234" s="12" t="s">
        <v>185</v>
      </c>
      <c r="E1234" s="10" t="s">
        <v>154</v>
      </c>
      <c r="F1234" s="10" t="s">
        <v>140</v>
      </c>
      <c r="G1234" s="13">
        <v>410</v>
      </c>
      <c r="H1234" s="10" t="s">
        <v>30</v>
      </c>
      <c r="I1234" s="39">
        <v>3024</v>
      </c>
      <c r="J1234" s="20">
        <v>4.9989999999999997</v>
      </c>
      <c r="K1234" s="23">
        <v>604.91999999999996</v>
      </c>
      <c r="L1234" s="10">
        <v>6</v>
      </c>
      <c r="M1234" s="36">
        <v>45524</v>
      </c>
      <c r="N1234" s="94"/>
    </row>
    <row r="1235" spans="1:14" ht="14.25" customHeight="1" x14ac:dyDescent="0.25">
      <c r="A1235" s="9">
        <v>72163300</v>
      </c>
      <c r="B1235" s="10" t="s">
        <v>707</v>
      </c>
      <c r="C1235" s="11">
        <v>45072</v>
      </c>
      <c r="D1235" s="12" t="s">
        <v>188</v>
      </c>
      <c r="E1235" s="10" t="s">
        <v>154</v>
      </c>
      <c r="F1235" s="10" t="s">
        <v>140</v>
      </c>
      <c r="G1235" s="13">
        <v>11126</v>
      </c>
      <c r="H1235" s="10" t="s">
        <v>30</v>
      </c>
      <c r="I1235" s="39">
        <v>119620.2</v>
      </c>
      <c r="J1235" s="20">
        <v>4.9989999999999997</v>
      </c>
      <c r="K1235" s="23">
        <v>23928.83</v>
      </c>
      <c r="L1235" s="10" t="s">
        <v>532</v>
      </c>
      <c r="M1235" s="36">
        <v>45524</v>
      </c>
      <c r="N1235" s="94"/>
    </row>
    <row r="1236" spans="1:14" ht="14.25" customHeight="1" x14ac:dyDescent="0.25">
      <c r="A1236" s="9">
        <v>72163200</v>
      </c>
      <c r="B1236" s="10" t="s">
        <v>706</v>
      </c>
      <c r="C1236" s="11">
        <v>45072</v>
      </c>
      <c r="D1236" s="12" t="s">
        <v>188</v>
      </c>
      <c r="E1236" s="10" t="s">
        <v>154</v>
      </c>
      <c r="F1236" s="10" t="s">
        <v>140</v>
      </c>
      <c r="G1236" s="13">
        <v>6792</v>
      </c>
      <c r="H1236" s="10" t="s">
        <v>30</v>
      </c>
      <c r="I1236" s="39">
        <v>77770.8</v>
      </c>
      <c r="J1236" s="20">
        <v>4.9989999999999997</v>
      </c>
      <c r="K1236" s="23">
        <v>15557.27</v>
      </c>
      <c r="L1236" s="10" t="s">
        <v>25</v>
      </c>
      <c r="M1236" s="36">
        <v>45524</v>
      </c>
      <c r="N1236" s="94"/>
    </row>
    <row r="1237" spans="1:14" ht="14.25" customHeight="1" x14ac:dyDescent="0.25">
      <c r="A1237" s="9">
        <v>72085100</v>
      </c>
      <c r="B1237" s="10" t="s">
        <v>703</v>
      </c>
      <c r="C1237" s="11">
        <v>45071</v>
      </c>
      <c r="D1237" s="12" t="s">
        <v>704</v>
      </c>
      <c r="E1237" s="10" t="s">
        <v>154</v>
      </c>
      <c r="F1237" s="10" t="s">
        <v>140</v>
      </c>
      <c r="G1237" s="13">
        <v>7669</v>
      </c>
      <c r="H1237" s="10" t="s">
        <v>30</v>
      </c>
      <c r="I1237" s="39">
        <v>64798.79</v>
      </c>
      <c r="J1237" s="20">
        <v>4.9474</v>
      </c>
      <c r="K1237" s="23">
        <v>13097.54</v>
      </c>
      <c r="L1237" s="10" t="s">
        <v>705</v>
      </c>
      <c r="M1237" s="36">
        <v>45524</v>
      </c>
      <c r="N1237" s="94"/>
    </row>
    <row r="1238" spans="1:14" ht="14.25" customHeight="1" x14ac:dyDescent="0.25">
      <c r="A1238" s="9">
        <v>72085200</v>
      </c>
      <c r="B1238" s="10" t="s">
        <v>700</v>
      </c>
      <c r="C1238" s="11">
        <v>45071</v>
      </c>
      <c r="D1238" s="12" t="s">
        <v>701</v>
      </c>
      <c r="E1238" s="10" t="s">
        <v>154</v>
      </c>
      <c r="F1238" s="10" t="s">
        <v>140</v>
      </c>
      <c r="G1238" s="13">
        <v>21331</v>
      </c>
      <c r="H1238" s="10" t="s">
        <v>30</v>
      </c>
      <c r="I1238" s="39">
        <v>168230.75</v>
      </c>
      <c r="J1238" s="20">
        <v>4.9474</v>
      </c>
      <c r="K1238" s="23">
        <v>34003.870000000003</v>
      </c>
      <c r="L1238" s="10" t="s">
        <v>702</v>
      </c>
      <c r="M1238" s="36">
        <v>45524</v>
      </c>
      <c r="N1238" s="94"/>
    </row>
    <row r="1239" spans="1:14" ht="14.25" customHeight="1" x14ac:dyDescent="0.25">
      <c r="A1239" s="9">
        <v>72162100</v>
      </c>
      <c r="B1239" s="10" t="s">
        <v>699</v>
      </c>
      <c r="C1239" s="11">
        <v>45064</v>
      </c>
      <c r="D1239" s="12" t="s">
        <v>678</v>
      </c>
      <c r="E1239" s="10" t="s">
        <v>154</v>
      </c>
      <c r="F1239" s="10" t="s">
        <v>140</v>
      </c>
      <c r="G1239" s="13">
        <v>750</v>
      </c>
      <c r="H1239" s="10" t="s">
        <v>30</v>
      </c>
      <c r="I1239" s="39">
        <v>5610</v>
      </c>
      <c r="J1239" s="20">
        <v>4.9512999999999998</v>
      </c>
      <c r="K1239" s="23">
        <v>1133.04</v>
      </c>
      <c r="L1239" s="10">
        <v>1</v>
      </c>
      <c r="M1239" s="36">
        <v>45138</v>
      </c>
      <c r="N1239" s="94"/>
    </row>
    <row r="1240" spans="1:14" ht="14.25" customHeight="1" x14ac:dyDescent="0.25">
      <c r="A1240" s="9">
        <v>72162100</v>
      </c>
      <c r="B1240" s="10" t="s">
        <v>698</v>
      </c>
      <c r="C1240" s="11">
        <v>45064</v>
      </c>
      <c r="D1240" s="12" t="s">
        <v>684</v>
      </c>
      <c r="E1240" s="10" t="s">
        <v>154</v>
      </c>
      <c r="F1240" s="10" t="s">
        <v>140</v>
      </c>
      <c r="G1240" s="13">
        <v>1766.8</v>
      </c>
      <c r="H1240" s="10" t="s">
        <v>30</v>
      </c>
      <c r="I1240" s="39">
        <v>12696</v>
      </c>
      <c r="J1240" s="20">
        <v>4.9512999999999998</v>
      </c>
      <c r="K1240" s="23">
        <v>2564.1799999999998</v>
      </c>
      <c r="L1240" s="10" t="s">
        <v>532</v>
      </c>
      <c r="M1240" s="36">
        <v>45524</v>
      </c>
      <c r="N1240" s="94"/>
    </row>
    <row r="1241" spans="1:14" ht="14.25" customHeight="1" x14ac:dyDescent="0.25">
      <c r="A1241" s="9">
        <v>72085200</v>
      </c>
      <c r="B1241" s="10" t="s">
        <v>696</v>
      </c>
      <c r="C1241" s="11">
        <v>45064</v>
      </c>
      <c r="D1241" s="12" t="s">
        <v>697</v>
      </c>
      <c r="E1241" s="10" t="s">
        <v>154</v>
      </c>
      <c r="F1241" s="10" t="s">
        <v>140</v>
      </c>
      <c r="G1241" s="13">
        <v>1903.2</v>
      </c>
      <c r="H1241" s="10" t="s">
        <v>30</v>
      </c>
      <c r="I1241" s="39">
        <v>13139.400000000001</v>
      </c>
      <c r="J1241" s="20">
        <v>4.9512999999999998</v>
      </c>
      <c r="K1241" s="23">
        <v>2653.73</v>
      </c>
      <c r="L1241" s="10" t="s">
        <v>545</v>
      </c>
      <c r="M1241" s="36">
        <v>45524</v>
      </c>
      <c r="N1241" s="94"/>
    </row>
    <row r="1242" spans="1:14" ht="14.25" customHeight="1" x14ac:dyDescent="0.25">
      <c r="A1242" s="9">
        <v>72163100</v>
      </c>
      <c r="B1242" s="10" t="s">
        <v>695</v>
      </c>
      <c r="C1242" s="11">
        <v>45064</v>
      </c>
      <c r="D1242" s="12" t="s">
        <v>185</v>
      </c>
      <c r="E1242" s="10" t="s">
        <v>154</v>
      </c>
      <c r="F1242" s="10" t="s">
        <v>140</v>
      </c>
      <c r="G1242" s="13">
        <v>150</v>
      </c>
      <c r="H1242" s="10" t="s">
        <v>30</v>
      </c>
      <c r="I1242" s="39">
        <v>1746</v>
      </c>
      <c r="J1242" s="20">
        <v>4.9512999999999998</v>
      </c>
      <c r="K1242" s="23">
        <v>352.63</v>
      </c>
      <c r="L1242" s="10">
        <v>1</v>
      </c>
      <c r="M1242" s="36">
        <v>45524</v>
      </c>
      <c r="N1242" s="94"/>
    </row>
    <row r="1243" spans="1:14" ht="14.25" customHeight="1" x14ac:dyDescent="0.25">
      <c r="A1243" s="9">
        <v>72164010</v>
      </c>
      <c r="B1243" s="10" t="s">
        <v>694</v>
      </c>
      <c r="C1243" s="11">
        <v>45064</v>
      </c>
      <c r="D1243" s="12" t="s">
        <v>692</v>
      </c>
      <c r="E1243" s="10" t="s">
        <v>154</v>
      </c>
      <c r="F1243" s="10" t="s">
        <v>140</v>
      </c>
      <c r="G1243" s="13">
        <v>16144.9</v>
      </c>
      <c r="H1243" s="10" t="s">
        <v>30</v>
      </c>
      <c r="I1243" s="39">
        <v>147655.20000000001</v>
      </c>
      <c r="J1243" s="20">
        <v>4.9512999999999998</v>
      </c>
      <c r="K1243" s="23">
        <v>29821.5</v>
      </c>
      <c r="L1243" s="10">
        <v>2</v>
      </c>
      <c r="M1243" s="36">
        <v>45527</v>
      </c>
      <c r="N1243" s="94"/>
    </row>
    <row r="1244" spans="1:14" ht="14.25" customHeight="1" x14ac:dyDescent="0.25">
      <c r="A1244" s="9">
        <v>72085100</v>
      </c>
      <c r="B1244" s="10" t="s">
        <v>693</v>
      </c>
      <c r="C1244" s="11">
        <v>45064</v>
      </c>
      <c r="D1244" s="12" t="s">
        <v>663</v>
      </c>
      <c r="E1244" s="10" t="s">
        <v>154</v>
      </c>
      <c r="F1244" s="10" t="s">
        <v>140</v>
      </c>
      <c r="G1244" s="13">
        <v>1155.0999999999999</v>
      </c>
      <c r="H1244" s="10" t="s">
        <v>30</v>
      </c>
      <c r="I1244" s="39">
        <v>8224.02</v>
      </c>
      <c r="J1244" s="20">
        <v>4.9512999999999998</v>
      </c>
      <c r="K1244" s="23">
        <v>1660.98</v>
      </c>
      <c r="L1244" s="10">
        <v>1</v>
      </c>
      <c r="M1244" s="36">
        <v>45524</v>
      </c>
      <c r="N1244" s="94"/>
    </row>
    <row r="1245" spans="1:14" ht="14.25" customHeight="1" x14ac:dyDescent="0.25">
      <c r="A1245" s="9">
        <v>72164010</v>
      </c>
      <c r="B1245" s="10" t="s">
        <v>691</v>
      </c>
      <c r="C1245" s="11">
        <v>45051</v>
      </c>
      <c r="D1245" s="12" t="s">
        <v>692</v>
      </c>
      <c r="E1245" s="10" t="s">
        <v>154</v>
      </c>
      <c r="F1245" s="10" t="s">
        <v>140</v>
      </c>
      <c r="G1245" s="13">
        <v>9892</v>
      </c>
      <c r="H1245" s="10" t="s">
        <v>30</v>
      </c>
      <c r="I1245" s="39">
        <v>90702.48</v>
      </c>
      <c r="J1245" s="20">
        <v>5.0106000000000002</v>
      </c>
      <c r="K1245" s="23">
        <v>18102.12</v>
      </c>
      <c r="L1245" s="10">
        <v>1</v>
      </c>
      <c r="M1245" s="36">
        <v>45138</v>
      </c>
      <c r="N1245" s="94"/>
    </row>
    <row r="1246" spans="1:14" ht="14.25" customHeight="1" x14ac:dyDescent="0.25">
      <c r="A1246" s="9">
        <v>72163200</v>
      </c>
      <c r="B1246" s="10" t="s">
        <v>689</v>
      </c>
      <c r="C1246" s="11">
        <v>45050</v>
      </c>
      <c r="D1246" s="12" t="s">
        <v>690</v>
      </c>
      <c r="E1246" s="10" t="s">
        <v>154</v>
      </c>
      <c r="F1246" s="10" t="s">
        <v>140</v>
      </c>
      <c r="G1246" s="13">
        <v>10500</v>
      </c>
      <c r="H1246" s="10" t="s">
        <v>30</v>
      </c>
      <c r="I1246" s="39">
        <v>111165.66</v>
      </c>
      <c r="J1246" s="20">
        <v>5.0227000000000004</v>
      </c>
      <c r="K1246" s="23">
        <v>22132.65</v>
      </c>
      <c r="L1246" s="10" t="s">
        <v>24</v>
      </c>
      <c r="M1246" s="36">
        <v>45138</v>
      </c>
      <c r="N1246" s="94"/>
    </row>
    <row r="1247" spans="1:14" ht="14.25" customHeight="1" x14ac:dyDescent="0.25">
      <c r="A1247" s="9">
        <v>72163100</v>
      </c>
      <c r="B1247" s="10" t="s">
        <v>688</v>
      </c>
      <c r="C1247" s="11">
        <v>45050</v>
      </c>
      <c r="D1247" s="12" t="s">
        <v>185</v>
      </c>
      <c r="E1247" s="10" t="s">
        <v>154</v>
      </c>
      <c r="F1247" s="10" t="s">
        <v>140</v>
      </c>
      <c r="G1247" s="13">
        <v>2452.8000000000002</v>
      </c>
      <c r="H1247" s="10" t="s">
        <v>30</v>
      </c>
      <c r="I1247" s="39">
        <v>29685.599999999999</v>
      </c>
      <c r="J1247" s="20">
        <v>5.0227000000000004</v>
      </c>
      <c r="K1247" s="23">
        <v>5910.29</v>
      </c>
      <c r="L1247" s="10">
        <v>2</v>
      </c>
      <c r="M1247" s="36">
        <v>45524</v>
      </c>
      <c r="N1247" s="94"/>
    </row>
    <row r="1248" spans="1:14" ht="14.25" customHeight="1" x14ac:dyDescent="0.25">
      <c r="A1248" s="9">
        <v>72163200</v>
      </c>
      <c r="B1248" s="10" t="s">
        <v>687</v>
      </c>
      <c r="C1248" s="11">
        <v>45050</v>
      </c>
      <c r="D1248" s="12" t="s">
        <v>188</v>
      </c>
      <c r="E1248" s="10" t="s">
        <v>154</v>
      </c>
      <c r="F1248" s="10" t="s">
        <v>140</v>
      </c>
      <c r="G1248" s="13">
        <v>13889.2</v>
      </c>
      <c r="H1248" s="10" t="s">
        <v>30</v>
      </c>
      <c r="I1248" s="39">
        <v>147658.13999999998</v>
      </c>
      <c r="J1248" s="20">
        <v>5.0227000000000004</v>
      </c>
      <c r="K1248" s="23">
        <v>29398.16</v>
      </c>
      <c r="L1248" s="10" t="s">
        <v>81</v>
      </c>
      <c r="M1248" s="36">
        <v>45524</v>
      </c>
      <c r="N1248" s="94"/>
    </row>
    <row r="1249" spans="1:14" ht="14.25" customHeight="1" x14ac:dyDescent="0.25">
      <c r="A1249" s="9">
        <v>73071920</v>
      </c>
      <c r="B1249" s="10" t="s">
        <v>685</v>
      </c>
      <c r="C1249" s="11">
        <v>45049</v>
      </c>
      <c r="D1249" s="12" t="s">
        <v>686</v>
      </c>
      <c r="E1249" s="10" t="s">
        <v>154</v>
      </c>
      <c r="F1249" s="10" t="s">
        <v>140</v>
      </c>
      <c r="G1249" s="13">
        <v>16.181999999999999</v>
      </c>
      <c r="H1249" s="10" t="s">
        <v>30</v>
      </c>
      <c r="I1249" s="39">
        <v>744</v>
      </c>
      <c r="J1249" s="20">
        <v>5.0334000000000003</v>
      </c>
      <c r="K1249" s="23">
        <v>147.81</v>
      </c>
      <c r="L1249" s="10">
        <v>3</v>
      </c>
      <c r="M1249" s="36">
        <v>45527</v>
      </c>
      <c r="N1249" s="94"/>
    </row>
    <row r="1250" spans="1:14" ht="14.25" customHeight="1" x14ac:dyDescent="0.25">
      <c r="A1250" s="9">
        <v>72162100</v>
      </c>
      <c r="B1250" s="10" t="s">
        <v>683</v>
      </c>
      <c r="C1250" s="11">
        <v>45049</v>
      </c>
      <c r="D1250" s="12" t="s">
        <v>684</v>
      </c>
      <c r="E1250" s="10" t="s">
        <v>154</v>
      </c>
      <c r="F1250" s="10" t="s">
        <v>140</v>
      </c>
      <c r="G1250" s="13">
        <v>8226.7199999999993</v>
      </c>
      <c r="H1250" s="10" t="s">
        <v>30</v>
      </c>
      <c r="I1250" s="39">
        <v>64032</v>
      </c>
      <c r="J1250" s="20">
        <v>5.0334000000000003</v>
      </c>
      <c r="K1250" s="23">
        <v>12721.42</v>
      </c>
      <c r="L1250" s="10">
        <v>2</v>
      </c>
      <c r="M1250" s="36">
        <v>45524</v>
      </c>
      <c r="N1250" s="94"/>
    </row>
    <row r="1251" spans="1:14" ht="14.25" customHeight="1" x14ac:dyDescent="0.25">
      <c r="A1251" s="9">
        <v>72149100</v>
      </c>
      <c r="B1251" s="10" t="s">
        <v>682</v>
      </c>
      <c r="C1251" s="11">
        <v>45049</v>
      </c>
      <c r="D1251" s="12" t="s">
        <v>669</v>
      </c>
      <c r="E1251" s="10" t="s">
        <v>154</v>
      </c>
      <c r="F1251" s="10" t="s">
        <v>140</v>
      </c>
      <c r="G1251" s="13">
        <v>12.1</v>
      </c>
      <c r="H1251" s="10" t="s">
        <v>30</v>
      </c>
      <c r="I1251" s="39">
        <v>108</v>
      </c>
      <c r="J1251" s="20">
        <v>5.0334000000000003</v>
      </c>
      <c r="K1251" s="23">
        <v>21.46</v>
      </c>
      <c r="L1251" s="10">
        <v>1</v>
      </c>
      <c r="M1251" s="36">
        <v>45524</v>
      </c>
      <c r="N1251" s="94"/>
    </row>
    <row r="1252" spans="1:14" ht="14.25" customHeight="1" x14ac:dyDescent="0.25">
      <c r="A1252" s="9">
        <v>72163100</v>
      </c>
      <c r="B1252" s="10" t="s">
        <v>680</v>
      </c>
      <c r="C1252" s="11">
        <v>45048</v>
      </c>
      <c r="D1252" s="12" t="s">
        <v>681</v>
      </c>
      <c r="E1252" s="10" t="s">
        <v>154</v>
      </c>
      <c r="F1252" s="10" t="s">
        <v>140</v>
      </c>
      <c r="G1252" s="13">
        <v>12000</v>
      </c>
      <c r="H1252" s="10" t="s">
        <v>30</v>
      </c>
      <c r="I1252" s="39">
        <v>85140</v>
      </c>
      <c r="J1252" s="20">
        <v>5.0007000000000001</v>
      </c>
      <c r="K1252" s="23">
        <v>17025.62</v>
      </c>
      <c r="L1252" s="10" t="s">
        <v>24</v>
      </c>
      <c r="M1252" s="36">
        <v>45138</v>
      </c>
      <c r="N1252" s="94"/>
    </row>
    <row r="1253" spans="1:14" ht="14.25" customHeight="1" x14ac:dyDescent="0.25">
      <c r="A1253" s="9">
        <v>72163200</v>
      </c>
      <c r="B1253" s="10" t="s">
        <v>679</v>
      </c>
      <c r="C1253" s="11">
        <v>45043</v>
      </c>
      <c r="D1253" s="12" t="s">
        <v>188</v>
      </c>
      <c r="E1253" s="10" t="s">
        <v>154</v>
      </c>
      <c r="F1253" s="10" t="s">
        <v>140</v>
      </c>
      <c r="G1253" s="13">
        <v>936</v>
      </c>
      <c r="H1253" s="10" t="s">
        <v>30</v>
      </c>
      <c r="I1253" s="39">
        <v>11167.2</v>
      </c>
      <c r="J1253" s="20">
        <v>5.0585000000000004</v>
      </c>
      <c r="K1253" s="23">
        <v>2207.61</v>
      </c>
      <c r="L1253" s="10">
        <v>5</v>
      </c>
      <c r="M1253" s="36">
        <v>45524</v>
      </c>
      <c r="N1253" s="94"/>
    </row>
    <row r="1254" spans="1:14" ht="14.25" customHeight="1" x14ac:dyDescent="0.25">
      <c r="A1254" s="9">
        <v>72162100</v>
      </c>
      <c r="B1254" s="10" t="s">
        <v>677</v>
      </c>
      <c r="C1254" s="11">
        <v>45043</v>
      </c>
      <c r="D1254" s="12" t="s">
        <v>678</v>
      </c>
      <c r="E1254" s="10" t="s">
        <v>154</v>
      </c>
      <c r="F1254" s="10" t="s">
        <v>140</v>
      </c>
      <c r="G1254" s="13">
        <v>518.72</v>
      </c>
      <c r="H1254" s="10" t="s">
        <v>30</v>
      </c>
      <c r="I1254" s="39">
        <v>3835.2</v>
      </c>
      <c r="J1254" s="20">
        <v>5.0585000000000004</v>
      </c>
      <c r="K1254" s="23">
        <v>758.17</v>
      </c>
      <c r="L1254" s="10" t="s">
        <v>175</v>
      </c>
      <c r="M1254" s="36">
        <v>45524</v>
      </c>
      <c r="N1254" s="94"/>
    </row>
    <row r="1255" spans="1:14" ht="14.25" customHeight="1" x14ac:dyDescent="0.25">
      <c r="A1255" s="9">
        <v>72164010</v>
      </c>
      <c r="B1255" s="10" t="s">
        <v>675</v>
      </c>
      <c r="C1255" s="11">
        <v>45043</v>
      </c>
      <c r="D1255" s="12" t="s">
        <v>676</v>
      </c>
      <c r="E1255" s="10" t="s">
        <v>154</v>
      </c>
      <c r="F1255" s="10" t="s">
        <v>140</v>
      </c>
      <c r="G1255" s="13">
        <v>3445.28</v>
      </c>
      <c r="H1255" s="10" t="s">
        <v>30</v>
      </c>
      <c r="I1255" s="39">
        <v>31239.960000000003</v>
      </c>
      <c r="J1255" s="20">
        <v>5.0585000000000004</v>
      </c>
      <c r="K1255" s="23">
        <v>6175.74</v>
      </c>
      <c r="L1255" s="10" t="s">
        <v>81</v>
      </c>
      <c r="M1255" s="36">
        <v>45527</v>
      </c>
      <c r="N1255" s="94"/>
    </row>
    <row r="1256" spans="1:14" ht="14.25" customHeight="1" x14ac:dyDescent="0.25">
      <c r="A1256" s="9">
        <v>72163100</v>
      </c>
      <c r="B1256" s="10" t="s">
        <v>674</v>
      </c>
      <c r="C1256" s="11">
        <v>45043</v>
      </c>
      <c r="D1256" s="12" t="s">
        <v>185</v>
      </c>
      <c r="E1256" s="10" t="s">
        <v>154</v>
      </c>
      <c r="F1256" s="10" t="s">
        <v>140</v>
      </c>
      <c r="G1256" s="13">
        <v>1634.64</v>
      </c>
      <c r="H1256" s="10" t="s">
        <v>30</v>
      </c>
      <c r="I1256" s="39">
        <v>11088</v>
      </c>
      <c r="J1256" s="20">
        <v>5.0585000000000004</v>
      </c>
      <c r="K1256" s="23">
        <v>2191.9499999999998</v>
      </c>
      <c r="L1256" s="10">
        <v>3</v>
      </c>
      <c r="M1256" s="36">
        <v>45524</v>
      </c>
      <c r="N1256" s="94"/>
    </row>
    <row r="1257" spans="1:14" ht="14.25" customHeight="1" x14ac:dyDescent="0.25">
      <c r="A1257" s="9">
        <v>72162100</v>
      </c>
      <c r="B1257" s="10" t="s">
        <v>671</v>
      </c>
      <c r="C1257" s="11">
        <v>45043</v>
      </c>
      <c r="D1257" s="12" t="s">
        <v>672</v>
      </c>
      <c r="E1257" s="10" t="s">
        <v>154</v>
      </c>
      <c r="F1257" s="10" t="s">
        <v>140</v>
      </c>
      <c r="G1257" s="13">
        <v>1023.6</v>
      </c>
      <c r="H1257" s="10" t="s">
        <v>30</v>
      </c>
      <c r="I1257" s="39">
        <v>7228.08</v>
      </c>
      <c r="J1257" s="20">
        <v>5.0585000000000004</v>
      </c>
      <c r="K1257" s="23">
        <v>1428.9</v>
      </c>
      <c r="L1257" s="10" t="s">
        <v>673</v>
      </c>
      <c r="M1257" s="36">
        <v>45524</v>
      </c>
      <c r="N1257" s="94"/>
    </row>
    <row r="1258" spans="1:14" ht="14.25" customHeight="1" x14ac:dyDescent="0.25">
      <c r="A1258" s="9">
        <v>72149100</v>
      </c>
      <c r="B1258" s="10" t="s">
        <v>670</v>
      </c>
      <c r="C1258" s="11">
        <v>45043</v>
      </c>
      <c r="D1258" s="12" t="s">
        <v>669</v>
      </c>
      <c r="E1258" s="10" t="s">
        <v>154</v>
      </c>
      <c r="F1258" s="10" t="s">
        <v>140</v>
      </c>
      <c r="G1258" s="13">
        <v>72</v>
      </c>
      <c r="H1258" s="10" t="s">
        <v>30</v>
      </c>
      <c r="I1258" s="39">
        <v>432</v>
      </c>
      <c r="J1258" s="20">
        <v>5.0585000000000004</v>
      </c>
      <c r="K1258" s="23">
        <v>85.4</v>
      </c>
      <c r="L1258" s="10">
        <v>7</v>
      </c>
      <c r="M1258" s="36">
        <v>45524</v>
      </c>
      <c r="N1258" s="94"/>
    </row>
    <row r="1259" spans="1:14" ht="14.25" customHeight="1" x14ac:dyDescent="0.25">
      <c r="A1259" s="9">
        <v>72085200</v>
      </c>
      <c r="B1259" s="10" t="s">
        <v>667</v>
      </c>
      <c r="C1259" s="11">
        <v>45043</v>
      </c>
      <c r="D1259" s="12" t="s">
        <v>157</v>
      </c>
      <c r="E1259" s="10" t="s">
        <v>154</v>
      </c>
      <c r="F1259" s="10" t="s">
        <v>140</v>
      </c>
      <c r="G1259" s="13">
        <v>3129.3</v>
      </c>
      <c r="H1259" s="10" t="s">
        <v>30</v>
      </c>
      <c r="I1259" s="39">
        <v>22545.599999999999</v>
      </c>
      <c r="J1259" s="20">
        <v>5.0585000000000004</v>
      </c>
      <c r="K1259" s="23">
        <v>4456.97</v>
      </c>
      <c r="L1259" s="10" t="s">
        <v>668</v>
      </c>
      <c r="M1259" s="36">
        <v>45524</v>
      </c>
      <c r="N1259" s="94"/>
    </row>
    <row r="1260" spans="1:14" ht="14.25" customHeight="1" x14ac:dyDescent="0.25">
      <c r="A1260" s="9">
        <v>72085100</v>
      </c>
      <c r="B1260" s="10" t="s">
        <v>666</v>
      </c>
      <c r="C1260" s="11">
        <v>45042</v>
      </c>
      <c r="D1260" s="12" t="s">
        <v>663</v>
      </c>
      <c r="E1260" s="10" t="s">
        <v>154</v>
      </c>
      <c r="F1260" s="10" t="s">
        <v>140</v>
      </c>
      <c r="G1260" s="13">
        <v>2928</v>
      </c>
      <c r="H1260" s="10" t="s">
        <v>30</v>
      </c>
      <c r="I1260" s="39">
        <v>20614.88</v>
      </c>
      <c r="J1260" s="20">
        <v>5.0613000000000001</v>
      </c>
      <c r="K1260" s="23">
        <v>4073.04</v>
      </c>
      <c r="L1260" s="10">
        <v>3</v>
      </c>
      <c r="M1260" s="36">
        <v>45524</v>
      </c>
      <c r="N1260" s="94"/>
    </row>
    <row r="1261" spans="1:14" ht="14.25" customHeight="1" x14ac:dyDescent="0.25">
      <c r="A1261" s="9">
        <v>72085200</v>
      </c>
      <c r="B1261" s="10" t="s">
        <v>664</v>
      </c>
      <c r="C1261" s="11">
        <v>45042</v>
      </c>
      <c r="D1261" s="12" t="s">
        <v>665</v>
      </c>
      <c r="E1261" s="10" t="s">
        <v>154</v>
      </c>
      <c r="F1261" s="10" t="s">
        <v>140</v>
      </c>
      <c r="G1261" s="13">
        <v>2657.16</v>
      </c>
      <c r="H1261" s="10" t="s">
        <v>30</v>
      </c>
      <c r="I1261" s="39">
        <v>18137.780000000002</v>
      </c>
      <c r="J1261" s="20">
        <v>5.0613000000000001</v>
      </c>
      <c r="K1261" s="23">
        <v>3583.62</v>
      </c>
      <c r="L1261" s="10" t="s">
        <v>24</v>
      </c>
      <c r="M1261" s="36">
        <v>45524</v>
      </c>
      <c r="N1261" s="94"/>
    </row>
    <row r="1262" spans="1:14" ht="14.25" customHeight="1" x14ac:dyDescent="0.25">
      <c r="A1262" s="9">
        <v>72085100</v>
      </c>
      <c r="B1262" s="10" t="s">
        <v>662</v>
      </c>
      <c r="C1262" s="11">
        <v>45042</v>
      </c>
      <c r="D1262" s="12" t="s">
        <v>663</v>
      </c>
      <c r="E1262" s="10" t="s">
        <v>154</v>
      </c>
      <c r="F1262" s="10" t="s">
        <v>140</v>
      </c>
      <c r="G1262" s="13">
        <v>2562</v>
      </c>
      <c r="H1262" s="10" t="s">
        <v>30</v>
      </c>
      <c r="I1262" s="39">
        <v>19189.38</v>
      </c>
      <c r="J1262" s="20">
        <v>5.0613000000000001</v>
      </c>
      <c r="K1262" s="23">
        <v>3791.39</v>
      </c>
      <c r="L1262" s="10">
        <v>2</v>
      </c>
      <c r="M1262" s="36">
        <v>45524</v>
      </c>
      <c r="N1262" s="94"/>
    </row>
    <row r="1263" spans="1:14" ht="14.25" customHeight="1" x14ac:dyDescent="0.25">
      <c r="A1263" s="9">
        <v>72085200</v>
      </c>
      <c r="B1263" s="10" t="s">
        <v>660</v>
      </c>
      <c r="C1263" s="11">
        <v>45042</v>
      </c>
      <c r="D1263" s="12" t="s">
        <v>661</v>
      </c>
      <c r="E1263" s="10" t="s">
        <v>154</v>
      </c>
      <c r="F1263" s="10" t="s">
        <v>140</v>
      </c>
      <c r="G1263" s="13">
        <v>6492</v>
      </c>
      <c r="H1263" s="10" t="s">
        <v>30</v>
      </c>
      <c r="I1263" s="39">
        <v>46689.959999999992</v>
      </c>
      <c r="J1263" s="20">
        <v>5.0613000000000001</v>
      </c>
      <c r="K1263" s="23">
        <v>9224.89</v>
      </c>
      <c r="L1263" s="10" t="s">
        <v>81</v>
      </c>
      <c r="M1263" s="36">
        <v>45524</v>
      </c>
      <c r="N1263" s="94"/>
    </row>
    <row r="1264" spans="1:14" ht="14.25" customHeight="1" x14ac:dyDescent="0.25">
      <c r="A1264" s="9">
        <v>72163100</v>
      </c>
      <c r="B1264" s="10" t="s">
        <v>659</v>
      </c>
      <c r="C1264" s="11">
        <v>45042</v>
      </c>
      <c r="D1264" s="12" t="s">
        <v>185</v>
      </c>
      <c r="E1264" s="10" t="s">
        <v>154</v>
      </c>
      <c r="F1264" s="10" t="s">
        <v>140</v>
      </c>
      <c r="G1264" s="13">
        <v>3600</v>
      </c>
      <c r="H1264" s="10" t="s">
        <v>30</v>
      </c>
      <c r="I1264" s="39">
        <v>24948</v>
      </c>
      <c r="J1264" s="20">
        <v>5.0613000000000001</v>
      </c>
      <c r="K1264" s="23">
        <v>4929.17</v>
      </c>
      <c r="L1264" s="10">
        <v>1</v>
      </c>
      <c r="M1264" s="36">
        <v>45138</v>
      </c>
      <c r="N1264" s="94"/>
    </row>
    <row r="1265" spans="1:14" ht="14.25" customHeight="1" x14ac:dyDescent="0.25">
      <c r="A1265" s="9">
        <v>72085200</v>
      </c>
      <c r="B1265" s="10" t="s">
        <v>657</v>
      </c>
      <c r="C1265" s="11">
        <v>45030</v>
      </c>
      <c r="D1265" s="12" t="s">
        <v>658</v>
      </c>
      <c r="E1265" s="10" t="s">
        <v>154</v>
      </c>
      <c r="F1265" s="10" t="s">
        <v>140</v>
      </c>
      <c r="G1265" s="13">
        <v>32.369999999999997</v>
      </c>
      <c r="H1265" s="10" t="s">
        <v>30</v>
      </c>
      <c r="I1265" s="39">
        <v>295687.5</v>
      </c>
      <c r="J1265" s="20">
        <v>4.9097</v>
      </c>
      <c r="K1265" s="23">
        <v>60225.17</v>
      </c>
      <c r="L1265" s="10">
        <v>1</v>
      </c>
      <c r="M1265" s="36">
        <v>45524</v>
      </c>
      <c r="N1265" s="94"/>
    </row>
    <row r="1266" spans="1:14" ht="14.25" customHeight="1" x14ac:dyDescent="0.25">
      <c r="A1266" s="9">
        <v>72201210</v>
      </c>
      <c r="B1266" s="10" t="s">
        <v>655</v>
      </c>
      <c r="C1266" s="11">
        <v>45092</v>
      </c>
      <c r="D1266" s="12" t="s">
        <v>656</v>
      </c>
      <c r="E1266" s="10" t="s">
        <v>144</v>
      </c>
      <c r="F1266" s="10" t="s">
        <v>141</v>
      </c>
      <c r="G1266" s="13">
        <v>313.5</v>
      </c>
      <c r="H1266" s="10" t="s">
        <v>30</v>
      </c>
      <c r="I1266" s="39">
        <v>15660</v>
      </c>
      <c r="J1266" s="20">
        <v>4.8461999999999996</v>
      </c>
      <c r="K1266" s="23">
        <v>3231.4</v>
      </c>
      <c r="L1266" s="10">
        <v>2</v>
      </c>
      <c r="M1266" s="36">
        <v>45593</v>
      </c>
      <c r="N1266" s="94"/>
    </row>
    <row r="1267" spans="1:14" ht="14.25" customHeight="1" x14ac:dyDescent="0.25">
      <c r="A1267" s="9">
        <v>72202090</v>
      </c>
      <c r="B1267" s="10" t="s">
        <v>654</v>
      </c>
      <c r="C1267" s="11">
        <v>45092</v>
      </c>
      <c r="D1267" s="12" t="s">
        <v>148</v>
      </c>
      <c r="E1267" s="10" t="s">
        <v>144</v>
      </c>
      <c r="F1267" s="10" t="s">
        <v>141</v>
      </c>
      <c r="G1267" s="13">
        <v>3</v>
      </c>
      <c r="H1267" s="10" t="s">
        <v>30</v>
      </c>
      <c r="I1267" s="39">
        <v>11900</v>
      </c>
      <c r="J1267" s="20">
        <v>4.8461999999999996</v>
      </c>
      <c r="K1267" s="23">
        <v>2455.5300000000002</v>
      </c>
      <c r="L1267" s="10">
        <v>1</v>
      </c>
      <c r="M1267" s="36">
        <v>45593</v>
      </c>
      <c r="N1267" s="94"/>
    </row>
    <row r="1268" spans="1:14" ht="14.25" customHeight="1" x14ac:dyDescent="0.25">
      <c r="A1268" s="9">
        <v>73041900</v>
      </c>
      <c r="B1268" s="10" t="s">
        <v>652</v>
      </c>
      <c r="C1268" s="11">
        <v>45015</v>
      </c>
      <c r="D1268" s="12" t="s">
        <v>653</v>
      </c>
      <c r="E1268" s="10" t="s">
        <v>651</v>
      </c>
      <c r="F1268" s="10" t="s">
        <v>650</v>
      </c>
      <c r="G1268" s="13">
        <v>105</v>
      </c>
      <c r="H1268" s="10" t="s">
        <v>30</v>
      </c>
      <c r="I1268" s="39">
        <v>2209.1999999999998</v>
      </c>
      <c r="J1268" s="20">
        <v>5.1493000000000002</v>
      </c>
      <c r="K1268" s="23">
        <v>429.03</v>
      </c>
      <c r="L1268" s="10">
        <v>2</v>
      </c>
      <c r="M1268" s="36">
        <v>45138</v>
      </c>
      <c r="N1268" s="94"/>
    </row>
    <row r="1269" spans="1:14" ht="14.25" customHeight="1" x14ac:dyDescent="0.25">
      <c r="A1269" s="9">
        <v>73063000</v>
      </c>
      <c r="B1269" s="10" t="s">
        <v>648</v>
      </c>
      <c r="C1269" s="11">
        <v>45015</v>
      </c>
      <c r="D1269" s="12" t="s">
        <v>649</v>
      </c>
      <c r="E1269" s="10" t="s">
        <v>651</v>
      </c>
      <c r="F1269" s="10" t="s">
        <v>650</v>
      </c>
      <c r="G1269" s="13">
        <v>130</v>
      </c>
      <c r="H1269" s="10" t="s">
        <v>30</v>
      </c>
      <c r="I1269" s="39">
        <v>2925</v>
      </c>
      <c r="J1269" s="20">
        <v>5.1493000000000002</v>
      </c>
      <c r="K1269" s="23">
        <v>568.04</v>
      </c>
      <c r="L1269" s="10">
        <v>1</v>
      </c>
      <c r="M1269" s="36">
        <v>45138</v>
      </c>
      <c r="N1269" s="94"/>
    </row>
    <row r="1270" spans="1:14" ht="14.25" customHeight="1" x14ac:dyDescent="0.25">
      <c r="A1270" s="9">
        <v>73209000</v>
      </c>
      <c r="B1270" s="10" t="s">
        <v>644</v>
      </c>
      <c r="C1270" s="11">
        <v>45100</v>
      </c>
      <c r="D1270" s="12" t="s">
        <v>645</v>
      </c>
      <c r="E1270" s="10" t="s">
        <v>647</v>
      </c>
      <c r="F1270" s="10" t="s">
        <v>646</v>
      </c>
      <c r="G1270" s="13">
        <v>6.9</v>
      </c>
      <c r="H1270" s="10" t="s">
        <v>30</v>
      </c>
      <c r="I1270" s="39">
        <v>4130.6499999999996</v>
      </c>
      <c r="J1270" s="20">
        <v>4.7750000000000004</v>
      </c>
      <c r="K1270" s="23">
        <v>865.06</v>
      </c>
      <c r="L1270" s="10" t="s">
        <v>24</v>
      </c>
      <c r="M1270" s="36">
        <v>45138</v>
      </c>
      <c r="N1270" s="94"/>
    </row>
    <row r="1271" spans="1:14" ht="14.25" customHeight="1" x14ac:dyDescent="0.25">
      <c r="A1271" s="9">
        <v>73089010</v>
      </c>
      <c r="B1271" s="10" t="s">
        <v>642</v>
      </c>
      <c r="C1271" s="11">
        <v>45077</v>
      </c>
      <c r="D1271" s="12" t="s">
        <v>643</v>
      </c>
      <c r="E1271" s="10" t="s">
        <v>639</v>
      </c>
      <c r="F1271" s="10" t="s">
        <v>638</v>
      </c>
      <c r="G1271" s="13">
        <v>9550</v>
      </c>
      <c r="H1271" s="10" t="s">
        <v>30</v>
      </c>
      <c r="I1271" s="39">
        <v>275995</v>
      </c>
      <c r="J1271" s="20">
        <v>5.0593000000000004</v>
      </c>
      <c r="K1271" s="23">
        <v>54552.01</v>
      </c>
      <c r="L1271" s="10">
        <v>1</v>
      </c>
      <c r="M1271" s="36">
        <v>45138</v>
      </c>
      <c r="N1271" s="94"/>
    </row>
    <row r="1272" spans="1:14" ht="14.25" customHeight="1" x14ac:dyDescent="0.25">
      <c r="A1272" s="9">
        <v>73089010</v>
      </c>
      <c r="B1272" s="10" t="s">
        <v>640</v>
      </c>
      <c r="C1272" s="11">
        <v>45063</v>
      </c>
      <c r="D1272" s="12" t="s">
        <v>641</v>
      </c>
      <c r="E1272" s="10" t="s">
        <v>639</v>
      </c>
      <c r="F1272" s="10" t="s">
        <v>638</v>
      </c>
      <c r="G1272" s="13">
        <v>10906.12</v>
      </c>
      <c r="H1272" s="10" t="s">
        <v>30</v>
      </c>
      <c r="I1272" s="39">
        <v>315186.87</v>
      </c>
      <c r="J1272" s="20">
        <v>4.9122000000000003</v>
      </c>
      <c r="K1272" s="23">
        <v>64164.1</v>
      </c>
      <c r="L1272" s="10" t="s">
        <v>24</v>
      </c>
      <c r="M1272" s="36">
        <v>45138</v>
      </c>
      <c r="N1272" s="94"/>
    </row>
    <row r="1273" spans="1:14" ht="14.25" customHeight="1" x14ac:dyDescent="0.25">
      <c r="A1273" s="9">
        <v>73089010</v>
      </c>
      <c r="B1273" s="10" t="s">
        <v>636</v>
      </c>
      <c r="C1273" s="11">
        <v>45063</v>
      </c>
      <c r="D1273" s="12" t="s">
        <v>637</v>
      </c>
      <c r="E1273" s="10" t="s">
        <v>639</v>
      </c>
      <c r="F1273" s="10" t="s">
        <v>638</v>
      </c>
      <c r="G1273" s="13">
        <v>11260</v>
      </c>
      <c r="H1273" s="10" t="s">
        <v>30</v>
      </c>
      <c r="I1273" s="39">
        <v>325414</v>
      </c>
      <c r="J1273" s="20">
        <v>4.9122000000000003</v>
      </c>
      <c r="K1273" s="23">
        <v>66246.080000000002</v>
      </c>
      <c r="L1273" s="10">
        <v>1</v>
      </c>
      <c r="M1273" s="36">
        <v>45138</v>
      </c>
      <c r="N1273" s="94"/>
    </row>
    <row r="1274" spans="1:14" ht="14.25" customHeight="1" x14ac:dyDescent="0.25">
      <c r="A1274" s="9">
        <v>73082000</v>
      </c>
      <c r="B1274" s="10" t="s">
        <v>632</v>
      </c>
      <c r="C1274" s="11">
        <v>44804</v>
      </c>
      <c r="D1274" s="12" t="s">
        <v>633</v>
      </c>
      <c r="E1274" s="10" t="s">
        <v>29</v>
      </c>
      <c r="F1274" s="10" t="s">
        <v>80</v>
      </c>
      <c r="G1274" s="13">
        <v>17589.57</v>
      </c>
      <c r="H1274" s="10" t="s">
        <v>30</v>
      </c>
      <c r="I1274" s="39">
        <v>323167.65000000002</v>
      </c>
      <c r="J1274" s="20">
        <v>5.0617000000000001</v>
      </c>
      <c r="K1274" s="23">
        <v>63845.67</v>
      </c>
      <c r="L1274" s="10" t="s">
        <v>279</v>
      </c>
      <c r="M1274" s="36">
        <v>45085</v>
      </c>
      <c r="N1274" s="94"/>
    </row>
    <row r="1275" spans="1:14" ht="14.25" customHeight="1" x14ac:dyDescent="0.25">
      <c r="A1275" s="9">
        <v>73043990</v>
      </c>
      <c r="B1275" s="10" t="s">
        <v>626</v>
      </c>
      <c r="C1275" s="11">
        <v>44966</v>
      </c>
      <c r="D1275" s="12" t="s">
        <v>627</v>
      </c>
      <c r="E1275" s="10" t="s">
        <v>605</v>
      </c>
      <c r="F1275" s="10" t="s">
        <v>604</v>
      </c>
      <c r="G1275" s="13">
        <v>619.59</v>
      </c>
      <c r="H1275" s="10" t="s">
        <v>30</v>
      </c>
      <c r="I1275" s="39">
        <v>55849.780000000006</v>
      </c>
      <c r="J1275" s="20">
        <v>5.2035999999999998</v>
      </c>
      <c r="K1275" s="23">
        <v>10732.91</v>
      </c>
      <c r="L1275" s="10" t="s">
        <v>545</v>
      </c>
      <c r="M1275" s="36">
        <v>45138</v>
      </c>
      <c r="N1275" s="94"/>
    </row>
    <row r="1276" spans="1:14" ht="14.25" customHeight="1" x14ac:dyDescent="0.25">
      <c r="A1276" s="9">
        <v>73043910</v>
      </c>
      <c r="B1276" s="10" t="s">
        <v>624</v>
      </c>
      <c r="C1276" s="11">
        <v>44966</v>
      </c>
      <c r="D1276" s="12" t="s">
        <v>625</v>
      </c>
      <c r="E1276" s="10" t="s">
        <v>605</v>
      </c>
      <c r="F1276" s="10" t="s">
        <v>604</v>
      </c>
      <c r="G1276" s="13">
        <v>1676.22</v>
      </c>
      <c r="H1276" s="10" t="s">
        <v>30</v>
      </c>
      <c r="I1276" s="39">
        <v>11782.199999999999</v>
      </c>
      <c r="J1276" s="20">
        <v>5.2035999999999998</v>
      </c>
      <c r="K1276" s="23">
        <v>2264.2399999999998</v>
      </c>
      <c r="L1276" s="10" t="s">
        <v>26</v>
      </c>
      <c r="M1276" s="36">
        <v>45138</v>
      </c>
      <c r="N1276" s="94"/>
    </row>
    <row r="1277" spans="1:14" ht="14.25" customHeight="1" x14ac:dyDescent="0.25">
      <c r="A1277" s="9">
        <v>72163200</v>
      </c>
      <c r="B1277" s="10" t="s">
        <v>623</v>
      </c>
      <c r="C1277" s="11">
        <v>45014</v>
      </c>
      <c r="D1277" s="12" t="s">
        <v>620</v>
      </c>
      <c r="E1277" s="10" t="s">
        <v>6156</v>
      </c>
      <c r="F1277" s="10" t="s">
        <v>591</v>
      </c>
      <c r="G1277" s="13">
        <v>2330</v>
      </c>
      <c r="H1277" s="10" t="s">
        <v>30</v>
      </c>
      <c r="I1277" s="39">
        <v>19706.23</v>
      </c>
      <c r="J1277" s="20">
        <v>5.1733000000000002</v>
      </c>
      <c r="K1277" s="23">
        <v>3809.22</v>
      </c>
      <c r="L1277" s="10">
        <v>1</v>
      </c>
      <c r="M1277" s="36">
        <v>45595</v>
      </c>
      <c r="N1277" s="94"/>
    </row>
    <row r="1278" spans="1:14" ht="14.25" customHeight="1" x14ac:dyDescent="0.25">
      <c r="A1278" s="9">
        <v>72163200</v>
      </c>
      <c r="B1278" s="10" t="s">
        <v>622</v>
      </c>
      <c r="C1278" s="11">
        <v>45006</v>
      </c>
      <c r="D1278" s="12" t="s">
        <v>620</v>
      </c>
      <c r="E1278" s="10" t="s">
        <v>6156</v>
      </c>
      <c r="F1278" s="10" t="s">
        <v>591</v>
      </c>
      <c r="G1278" s="13">
        <v>15844</v>
      </c>
      <c r="H1278" s="10" t="s">
        <v>30</v>
      </c>
      <c r="I1278" s="39">
        <v>134002.37</v>
      </c>
      <c r="J1278" s="20">
        <v>5.2466999999999997</v>
      </c>
      <c r="K1278" s="23">
        <v>25540.31</v>
      </c>
      <c r="L1278" s="10" t="s">
        <v>24</v>
      </c>
      <c r="M1278" s="36">
        <v>45595</v>
      </c>
      <c r="N1278" s="94"/>
    </row>
    <row r="1279" spans="1:14" ht="14.25" customHeight="1" x14ac:dyDescent="0.25">
      <c r="A1279" s="9">
        <v>72163200</v>
      </c>
      <c r="B1279" s="10" t="s">
        <v>628</v>
      </c>
      <c r="C1279" s="11">
        <v>44996</v>
      </c>
      <c r="D1279" s="12" t="s">
        <v>620</v>
      </c>
      <c r="E1279" s="10" t="s">
        <v>6156</v>
      </c>
      <c r="F1279" s="10" t="s">
        <v>591</v>
      </c>
      <c r="G1279" s="13">
        <v>27960</v>
      </c>
      <c r="H1279" s="10" t="s">
        <v>30</v>
      </c>
      <c r="I1279" s="39">
        <v>236474.78</v>
      </c>
      <c r="J1279" s="20">
        <v>5.1821999999999999</v>
      </c>
      <c r="K1279" s="23">
        <v>45632.12</v>
      </c>
      <c r="L1279" s="10" t="s">
        <v>25</v>
      </c>
      <c r="M1279" s="36">
        <v>45595</v>
      </c>
      <c r="N1279" s="94"/>
    </row>
    <row r="1280" spans="1:14" ht="14.25" customHeight="1" x14ac:dyDescent="0.25">
      <c r="A1280" s="9">
        <v>72163200</v>
      </c>
      <c r="B1280" s="10" t="s">
        <v>621</v>
      </c>
      <c r="C1280" s="11">
        <v>44989</v>
      </c>
      <c r="D1280" s="12" t="s">
        <v>620</v>
      </c>
      <c r="E1280" s="10" t="s">
        <v>6156</v>
      </c>
      <c r="F1280" s="10" t="s">
        <v>591</v>
      </c>
      <c r="G1280" s="13">
        <v>25060</v>
      </c>
      <c r="H1280" s="10" t="s">
        <v>30</v>
      </c>
      <c r="I1280" s="39">
        <v>208564.86</v>
      </c>
      <c r="J1280" s="20">
        <v>5.2037000000000004</v>
      </c>
      <c r="K1280" s="23">
        <v>40080.11</v>
      </c>
      <c r="L1280" s="10" t="s">
        <v>24</v>
      </c>
      <c r="M1280" s="36">
        <v>45595</v>
      </c>
      <c r="N1280" s="94"/>
    </row>
    <row r="1281" spans="1:14" ht="14.25" customHeight="1" x14ac:dyDescent="0.25">
      <c r="A1281" s="9">
        <v>72163200</v>
      </c>
      <c r="B1281" s="10" t="s">
        <v>619</v>
      </c>
      <c r="C1281" s="11">
        <v>44989</v>
      </c>
      <c r="D1281" s="12" t="s">
        <v>620</v>
      </c>
      <c r="E1281" s="10" t="s">
        <v>6156</v>
      </c>
      <c r="F1281" s="10" t="s">
        <v>591</v>
      </c>
      <c r="G1281" s="13">
        <v>29140</v>
      </c>
      <c r="H1281" s="10" t="s">
        <v>30</v>
      </c>
      <c r="I1281" s="39">
        <v>242395.34</v>
      </c>
      <c r="J1281" s="20">
        <v>5.2037000000000004</v>
      </c>
      <c r="K1281" s="23">
        <v>46581.34</v>
      </c>
      <c r="L1281" s="10" t="s">
        <v>24</v>
      </c>
      <c r="M1281" s="36">
        <v>45595</v>
      </c>
      <c r="N1281" s="94"/>
    </row>
    <row r="1282" spans="1:14" ht="14.25" customHeight="1" x14ac:dyDescent="0.25">
      <c r="A1282" s="9">
        <v>73041900</v>
      </c>
      <c r="B1282" s="10" t="s">
        <v>618</v>
      </c>
      <c r="C1282" s="11">
        <v>44958</v>
      </c>
      <c r="D1282" s="12" t="s">
        <v>613</v>
      </c>
      <c r="E1282" s="10" t="s">
        <v>615</v>
      </c>
      <c r="F1282" s="10" t="s">
        <v>614</v>
      </c>
      <c r="G1282" s="13">
        <v>7032</v>
      </c>
      <c r="H1282" s="10" t="s">
        <v>30</v>
      </c>
      <c r="I1282" s="39">
        <v>111944.28</v>
      </c>
      <c r="J1282" s="20">
        <v>5.0993000000000004</v>
      </c>
      <c r="K1282" s="23">
        <v>21952.87</v>
      </c>
      <c r="L1282" s="10" t="s">
        <v>26</v>
      </c>
      <c r="M1282" s="36">
        <v>45085</v>
      </c>
      <c r="N1282" s="94"/>
    </row>
    <row r="1283" spans="1:14" ht="14.25" customHeight="1" x14ac:dyDescent="0.25">
      <c r="A1283" s="9">
        <v>73041900</v>
      </c>
      <c r="B1283" s="10" t="s">
        <v>617</v>
      </c>
      <c r="C1283" s="11">
        <v>44958</v>
      </c>
      <c r="D1283" s="12" t="s">
        <v>613</v>
      </c>
      <c r="E1283" s="10" t="s">
        <v>615</v>
      </c>
      <c r="F1283" s="10" t="s">
        <v>614</v>
      </c>
      <c r="G1283" s="13">
        <v>9394</v>
      </c>
      <c r="H1283" s="10" t="s">
        <v>30</v>
      </c>
      <c r="I1283" s="39">
        <v>137986.72</v>
      </c>
      <c r="J1283" s="20">
        <v>5.0993000000000004</v>
      </c>
      <c r="K1283" s="23">
        <v>27059.93</v>
      </c>
      <c r="L1283" s="10">
        <v>1</v>
      </c>
      <c r="M1283" s="36">
        <v>45085</v>
      </c>
      <c r="N1283" s="94"/>
    </row>
    <row r="1284" spans="1:14" ht="14.25" customHeight="1" x14ac:dyDescent="0.25">
      <c r="A1284" s="9">
        <v>73041900</v>
      </c>
      <c r="B1284" s="10" t="s">
        <v>616</v>
      </c>
      <c r="C1284" s="11">
        <v>44958</v>
      </c>
      <c r="D1284" s="12" t="s">
        <v>613</v>
      </c>
      <c r="E1284" s="10" t="s">
        <v>615</v>
      </c>
      <c r="F1284" s="10" t="s">
        <v>614</v>
      </c>
      <c r="G1284" s="13">
        <v>8298</v>
      </c>
      <c r="H1284" s="10" t="s">
        <v>30</v>
      </c>
      <c r="I1284" s="39">
        <v>124049.3</v>
      </c>
      <c r="J1284" s="20">
        <v>5.0993000000000004</v>
      </c>
      <c r="K1284" s="23">
        <v>24326.73</v>
      </c>
      <c r="L1284" s="10" t="s">
        <v>26</v>
      </c>
      <c r="M1284" s="36">
        <v>45085</v>
      </c>
      <c r="N1284" s="94"/>
    </row>
    <row r="1285" spans="1:14" ht="14.25" customHeight="1" x14ac:dyDescent="0.25">
      <c r="A1285" s="9">
        <v>73041900</v>
      </c>
      <c r="B1285" s="10" t="s">
        <v>612</v>
      </c>
      <c r="C1285" s="11">
        <v>44954</v>
      </c>
      <c r="D1285" s="12" t="s">
        <v>613</v>
      </c>
      <c r="E1285" s="10" t="s">
        <v>615</v>
      </c>
      <c r="F1285" s="10" t="s">
        <v>614</v>
      </c>
      <c r="G1285" s="13">
        <v>23802</v>
      </c>
      <c r="H1285" s="10" t="s">
        <v>30</v>
      </c>
      <c r="I1285" s="39">
        <v>347174.66</v>
      </c>
      <c r="J1285" s="20">
        <v>5.0766999999999998</v>
      </c>
      <c r="K1285" s="23">
        <v>68385.89</v>
      </c>
      <c r="L1285" s="10" t="s">
        <v>28</v>
      </c>
      <c r="M1285" s="36">
        <v>45085</v>
      </c>
      <c r="N1285" s="94"/>
    </row>
    <row r="1286" spans="1:14" ht="14.25" customHeight="1" x14ac:dyDescent="0.25">
      <c r="A1286" s="9">
        <v>73044190</v>
      </c>
      <c r="B1286" s="10" t="s">
        <v>610</v>
      </c>
      <c r="C1286" s="11">
        <v>44998</v>
      </c>
      <c r="D1286" s="12" t="s">
        <v>611</v>
      </c>
      <c r="E1286" s="10" t="s">
        <v>608</v>
      </c>
      <c r="F1286" s="10" t="s">
        <v>607</v>
      </c>
      <c r="G1286" s="13">
        <v>1217</v>
      </c>
      <c r="H1286" s="10" t="s">
        <v>30</v>
      </c>
      <c r="I1286" s="39">
        <v>65515.92</v>
      </c>
      <c r="J1286" s="20">
        <v>5.1821999999999999</v>
      </c>
      <c r="K1286" s="23">
        <v>12642.49</v>
      </c>
      <c r="L1286" s="10" t="s">
        <v>168</v>
      </c>
      <c r="M1286" s="36">
        <v>45085</v>
      </c>
      <c r="N1286" s="94"/>
    </row>
    <row r="1287" spans="1:14" ht="14.25" customHeight="1" x14ac:dyDescent="0.25">
      <c r="A1287" s="9">
        <v>72192200</v>
      </c>
      <c r="B1287" s="10" t="s">
        <v>609</v>
      </c>
      <c r="C1287" s="11">
        <v>44998</v>
      </c>
      <c r="D1287" s="12" t="s">
        <v>606</v>
      </c>
      <c r="E1287" s="10" t="s">
        <v>608</v>
      </c>
      <c r="F1287" s="10" t="s">
        <v>607</v>
      </c>
      <c r="G1287" s="13">
        <v>916</v>
      </c>
      <c r="H1287" s="10" t="s">
        <v>30</v>
      </c>
      <c r="I1287" s="39">
        <v>44185.67</v>
      </c>
      <c r="J1287" s="20">
        <v>5.1821999999999999</v>
      </c>
      <c r="K1287" s="23">
        <v>8526.43</v>
      </c>
      <c r="L1287" s="10">
        <v>1</v>
      </c>
      <c r="M1287" s="36">
        <v>45085</v>
      </c>
      <c r="N1287" s="94"/>
    </row>
    <row r="1288" spans="1:14" ht="14.25" customHeight="1" x14ac:dyDescent="0.25">
      <c r="A1288" s="9">
        <v>73045990</v>
      </c>
      <c r="B1288" s="10" t="s">
        <v>602</v>
      </c>
      <c r="C1288" s="11">
        <v>44999</v>
      </c>
      <c r="D1288" s="12" t="s">
        <v>603</v>
      </c>
      <c r="E1288" s="10" t="s">
        <v>605</v>
      </c>
      <c r="F1288" s="10" t="s">
        <v>604</v>
      </c>
      <c r="G1288" s="13">
        <v>644.34</v>
      </c>
      <c r="H1288" s="10" t="s">
        <v>30</v>
      </c>
      <c r="I1288" s="39">
        <v>22006.32</v>
      </c>
      <c r="J1288" s="20">
        <v>5.24</v>
      </c>
      <c r="K1288" s="23">
        <v>4199.68</v>
      </c>
      <c r="L1288" s="10">
        <v>1</v>
      </c>
      <c r="M1288" s="36">
        <v>45085</v>
      </c>
      <c r="N1288" s="94"/>
    </row>
    <row r="1289" spans="1:14" ht="14.25" customHeight="1" x14ac:dyDescent="0.25">
      <c r="A1289" s="9">
        <v>32081010</v>
      </c>
      <c r="B1289" s="10" t="s">
        <v>598</v>
      </c>
      <c r="C1289" s="11">
        <v>44805</v>
      </c>
      <c r="D1289" s="12" t="s">
        <v>599</v>
      </c>
      <c r="E1289" s="10" t="s">
        <v>601</v>
      </c>
      <c r="F1289" s="10" t="s">
        <v>600</v>
      </c>
      <c r="G1289" s="13">
        <v>60</v>
      </c>
      <c r="H1289" s="10" t="s">
        <v>30</v>
      </c>
      <c r="I1289" s="39">
        <v>4440.3100000000004</v>
      </c>
      <c r="J1289" s="20">
        <v>5.1790000000000003</v>
      </c>
      <c r="K1289" s="23">
        <v>857.37</v>
      </c>
      <c r="L1289" s="10" t="s">
        <v>24</v>
      </c>
      <c r="M1289" s="36">
        <v>45237</v>
      </c>
      <c r="N1289" s="94"/>
    </row>
    <row r="1290" spans="1:14" ht="14.25" customHeight="1" x14ac:dyDescent="0.25">
      <c r="A1290" s="9">
        <v>72085200</v>
      </c>
      <c r="B1290" s="10" t="s">
        <v>597</v>
      </c>
      <c r="C1290" s="11">
        <v>45016</v>
      </c>
      <c r="D1290" s="12" t="s">
        <v>590</v>
      </c>
      <c r="E1290" s="10" t="s">
        <v>6155</v>
      </c>
      <c r="F1290" s="10" t="s">
        <v>591</v>
      </c>
      <c r="G1290" s="13">
        <v>22056</v>
      </c>
      <c r="H1290" s="10" t="s">
        <v>30</v>
      </c>
      <c r="I1290" s="39">
        <v>210650.06</v>
      </c>
      <c r="J1290" s="20">
        <v>5.1254</v>
      </c>
      <c r="K1290" s="23">
        <v>41099.24</v>
      </c>
      <c r="L1290" s="10">
        <v>1</v>
      </c>
      <c r="M1290" s="36">
        <v>45595</v>
      </c>
      <c r="N1290" s="94"/>
    </row>
    <row r="1291" spans="1:14" ht="14.25" customHeight="1" x14ac:dyDescent="0.25">
      <c r="A1291" s="9">
        <v>72085200</v>
      </c>
      <c r="B1291" s="10" t="s">
        <v>596</v>
      </c>
      <c r="C1291" s="11">
        <v>45016</v>
      </c>
      <c r="D1291" s="12" t="s">
        <v>590</v>
      </c>
      <c r="E1291" s="10" t="s">
        <v>6155</v>
      </c>
      <c r="F1291" s="10" t="s">
        <v>591</v>
      </c>
      <c r="G1291" s="13">
        <v>23894</v>
      </c>
      <c r="H1291" s="10" t="s">
        <v>30</v>
      </c>
      <c r="I1291" s="39">
        <v>228204.26</v>
      </c>
      <c r="J1291" s="20">
        <v>5.1254</v>
      </c>
      <c r="K1291" s="23">
        <v>44524.19</v>
      </c>
      <c r="L1291" s="10">
        <v>1</v>
      </c>
      <c r="M1291" s="36">
        <v>45595</v>
      </c>
      <c r="N1291" s="94"/>
    </row>
    <row r="1292" spans="1:14" ht="14.25" customHeight="1" x14ac:dyDescent="0.25">
      <c r="A1292" s="9">
        <v>72085200</v>
      </c>
      <c r="B1292" s="10" t="s">
        <v>595</v>
      </c>
      <c r="C1292" s="11">
        <v>45016</v>
      </c>
      <c r="D1292" s="12" t="s">
        <v>590</v>
      </c>
      <c r="E1292" s="10" t="s">
        <v>6155</v>
      </c>
      <c r="F1292" s="10" t="s">
        <v>591</v>
      </c>
      <c r="G1292" s="13">
        <v>23894</v>
      </c>
      <c r="H1292" s="10" t="s">
        <v>30</v>
      </c>
      <c r="I1292" s="39">
        <v>228204.26</v>
      </c>
      <c r="J1292" s="20">
        <v>5.1254</v>
      </c>
      <c r="K1292" s="23">
        <v>44524.19</v>
      </c>
      <c r="L1292" s="10">
        <v>1</v>
      </c>
      <c r="M1292" s="36">
        <v>45595</v>
      </c>
      <c r="N1292" s="94"/>
    </row>
    <row r="1293" spans="1:14" ht="14.25" customHeight="1" x14ac:dyDescent="0.25">
      <c r="A1293" s="9">
        <v>72085200</v>
      </c>
      <c r="B1293" s="10" t="s">
        <v>594</v>
      </c>
      <c r="C1293" s="11">
        <v>45016</v>
      </c>
      <c r="D1293" s="12" t="s">
        <v>590</v>
      </c>
      <c r="E1293" s="10" t="s">
        <v>6155</v>
      </c>
      <c r="F1293" s="10" t="s">
        <v>591</v>
      </c>
      <c r="G1293" s="13">
        <v>16542</v>
      </c>
      <c r="H1293" s="10" t="s">
        <v>30</v>
      </c>
      <c r="I1293" s="39">
        <v>157987.57</v>
      </c>
      <c r="J1293" s="20">
        <v>5.1254</v>
      </c>
      <c r="K1293" s="23">
        <v>30824.44</v>
      </c>
      <c r="L1293" s="10">
        <v>1</v>
      </c>
      <c r="M1293" s="36">
        <v>45595</v>
      </c>
      <c r="N1293" s="94"/>
    </row>
    <row r="1294" spans="1:14" ht="14.25" customHeight="1" x14ac:dyDescent="0.25">
      <c r="A1294" s="9">
        <v>72085200</v>
      </c>
      <c r="B1294" s="10" t="s">
        <v>593</v>
      </c>
      <c r="C1294" s="11">
        <v>45016</v>
      </c>
      <c r="D1294" s="12" t="s">
        <v>590</v>
      </c>
      <c r="E1294" s="10" t="s">
        <v>6155</v>
      </c>
      <c r="F1294" s="10" t="s">
        <v>591</v>
      </c>
      <c r="G1294" s="13">
        <v>12866</v>
      </c>
      <c r="H1294" s="10" t="s">
        <v>30</v>
      </c>
      <c r="I1294" s="39">
        <v>122879.21</v>
      </c>
      <c r="J1294" s="20">
        <v>5.1254</v>
      </c>
      <c r="K1294" s="23">
        <v>23974.560000000001</v>
      </c>
      <c r="L1294" s="10">
        <v>1</v>
      </c>
      <c r="M1294" s="36">
        <v>45595</v>
      </c>
      <c r="N1294" s="94"/>
    </row>
    <row r="1295" spans="1:14" ht="14.25" customHeight="1" x14ac:dyDescent="0.25">
      <c r="A1295" s="9">
        <v>72085200</v>
      </c>
      <c r="B1295" s="10" t="s">
        <v>592</v>
      </c>
      <c r="C1295" s="11">
        <v>45016</v>
      </c>
      <c r="D1295" s="12" t="s">
        <v>590</v>
      </c>
      <c r="E1295" s="10" t="s">
        <v>6155</v>
      </c>
      <c r="F1295" s="10" t="s">
        <v>591</v>
      </c>
      <c r="G1295" s="13">
        <v>31246</v>
      </c>
      <c r="H1295" s="10" t="s">
        <v>30</v>
      </c>
      <c r="I1295" s="39">
        <v>298420.96000000002</v>
      </c>
      <c r="J1295" s="20">
        <v>5.1254</v>
      </c>
      <c r="K1295" s="23">
        <v>58223.94</v>
      </c>
      <c r="L1295" s="10">
        <v>1</v>
      </c>
      <c r="M1295" s="36">
        <v>45595</v>
      </c>
      <c r="N1295" s="94"/>
    </row>
    <row r="1296" spans="1:14" ht="14.25" customHeight="1" x14ac:dyDescent="0.25">
      <c r="A1296" s="9">
        <v>72085200</v>
      </c>
      <c r="B1296" s="10" t="s">
        <v>589</v>
      </c>
      <c r="C1296" s="11">
        <v>44992</v>
      </c>
      <c r="D1296" s="12" t="s">
        <v>590</v>
      </c>
      <c r="E1296" s="10" t="s">
        <v>6155</v>
      </c>
      <c r="F1296" s="10" t="s">
        <v>591</v>
      </c>
      <c r="G1296" s="13">
        <v>34922</v>
      </c>
      <c r="H1296" s="10" t="s">
        <v>30</v>
      </c>
      <c r="I1296" s="39">
        <v>333694.25</v>
      </c>
      <c r="J1296" s="20">
        <v>5.1970000000000001</v>
      </c>
      <c r="K1296" s="23">
        <v>64209.01</v>
      </c>
      <c r="L1296" s="10">
        <v>1</v>
      </c>
      <c r="M1296" s="36">
        <v>45595</v>
      </c>
      <c r="N1296" s="94"/>
    </row>
    <row r="1297" spans="1:14" ht="14.25" customHeight="1" x14ac:dyDescent="0.25">
      <c r="A1297" s="9">
        <v>83111000</v>
      </c>
      <c r="B1297" s="10" t="s">
        <v>588</v>
      </c>
      <c r="C1297" s="11">
        <v>45001</v>
      </c>
      <c r="D1297" s="12" t="s">
        <v>508</v>
      </c>
      <c r="E1297" s="10" t="s">
        <v>38</v>
      </c>
      <c r="F1297" s="10" t="s">
        <v>40</v>
      </c>
      <c r="G1297" s="13">
        <v>174.6</v>
      </c>
      <c r="H1297" s="10" t="s">
        <v>30</v>
      </c>
      <c r="I1297" s="39">
        <v>48259.119999999995</v>
      </c>
      <c r="J1297" s="20">
        <v>5.2980999999999998</v>
      </c>
      <c r="K1297" s="23">
        <v>9108.76</v>
      </c>
      <c r="L1297" s="10" t="s">
        <v>216</v>
      </c>
      <c r="M1297" s="36">
        <v>45085</v>
      </c>
      <c r="N1297" s="94"/>
    </row>
    <row r="1298" spans="1:14" ht="14.25" customHeight="1" x14ac:dyDescent="0.25">
      <c r="A1298" s="9">
        <v>75052290</v>
      </c>
      <c r="B1298" s="10" t="s">
        <v>586</v>
      </c>
      <c r="C1298" s="11">
        <v>45001</v>
      </c>
      <c r="D1298" s="12" t="s">
        <v>587</v>
      </c>
      <c r="E1298" s="10" t="s">
        <v>38</v>
      </c>
      <c r="F1298" s="10" t="s">
        <v>40</v>
      </c>
      <c r="G1298" s="13">
        <v>360</v>
      </c>
      <c r="H1298" s="10" t="s">
        <v>30</v>
      </c>
      <c r="I1298" s="39">
        <v>97200</v>
      </c>
      <c r="J1298" s="20">
        <v>5.2980999999999998</v>
      </c>
      <c r="K1298" s="23">
        <v>18346.2</v>
      </c>
      <c r="L1298" s="10">
        <v>5</v>
      </c>
      <c r="M1298" s="36">
        <v>45085</v>
      </c>
      <c r="N1298" s="94"/>
    </row>
    <row r="1299" spans="1:14" ht="14.25" customHeight="1" x14ac:dyDescent="0.25">
      <c r="A1299" s="9">
        <v>75051210</v>
      </c>
      <c r="B1299" s="10" t="s">
        <v>585</v>
      </c>
      <c r="C1299" s="11">
        <v>45001</v>
      </c>
      <c r="D1299" s="12" t="s">
        <v>530</v>
      </c>
      <c r="E1299" s="10" t="s">
        <v>38</v>
      </c>
      <c r="F1299" s="10" t="s">
        <v>40</v>
      </c>
      <c r="G1299" s="13">
        <v>160</v>
      </c>
      <c r="H1299" s="10" t="s">
        <v>30</v>
      </c>
      <c r="I1299" s="39">
        <v>50304</v>
      </c>
      <c r="J1299" s="20">
        <v>5.2980999999999998</v>
      </c>
      <c r="K1299" s="23">
        <v>9494.7199999999993</v>
      </c>
      <c r="L1299" s="10" t="s">
        <v>189</v>
      </c>
      <c r="M1299" s="36">
        <v>45085</v>
      </c>
      <c r="N1299" s="94"/>
    </row>
    <row r="1300" spans="1:14" ht="14.25" customHeight="1" x14ac:dyDescent="0.25">
      <c r="A1300" s="9">
        <v>74081900</v>
      </c>
      <c r="B1300" s="10" t="s">
        <v>584</v>
      </c>
      <c r="C1300" s="11">
        <v>45001</v>
      </c>
      <c r="D1300" s="12" t="s">
        <v>577</v>
      </c>
      <c r="E1300" s="10" t="s">
        <v>38</v>
      </c>
      <c r="F1300" s="10" t="s">
        <v>40</v>
      </c>
      <c r="G1300" s="13">
        <v>150</v>
      </c>
      <c r="H1300" s="10" t="s">
        <v>30</v>
      </c>
      <c r="I1300" s="39">
        <v>48600</v>
      </c>
      <c r="J1300" s="20">
        <v>5.2980999999999998</v>
      </c>
      <c r="K1300" s="23">
        <v>9173.1</v>
      </c>
      <c r="L1300" s="10">
        <v>13</v>
      </c>
      <c r="M1300" s="36">
        <v>45085</v>
      </c>
      <c r="N1300" s="94"/>
    </row>
    <row r="1301" spans="1:14" ht="14.25" customHeight="1" x14ac:dyDescent="0.25">
      <c r="A1301" s="9">
        <v>74072910</v>
      </c>
      <c r="B1301" s="10" t="s">
        <v>583</v>
      </c>
      <c r="C1301" s="11">
        <v>45001</v>
      </c>
      <c r="D1301" s="12" t="s">
        <v>575</v>
      </c>
      <c r="E1301" s="10" t="s">
        <v>38</v>
      </c>
      <c r="F1301" s="10" t="s">
        <v>40</v>
      </c>
      <c r="G1301" s="13">
        <v>80</v>
      </c>
      <c r="H1301" s="10" t="s">
        <v>30</v>
      </c>
      <c r="I1301" s="39">
        <v>24319.200000000001</v>
      </c>
      <c r="J1301" s="20">
        <v>5.2980999999999998</v>
      </c>
      <c r="K1301" s="23">
        <v>4590.17</v>
      </c>
      <c r="L1301" s="10">
        <v>6</v>
      </c>
      <c r="M1301" s="36">
        <v>45085</v>
      </c>
      <c r="N1301" s="94"/>
    </row>
    <row r="1302" spans="1:14" ht="14.25" customHeight="1" x14ac:dyDescent="0.25">
      <c r="A1302" s="9">
        <v>72230000</v>
      </c>
      <c r="B1302" s="10" t="s">
        <v>582</v>
      </c>
      <c r="C1302" s="11">
        <v>45001</v>
      </c>
      <c r="D1302" s="12" t="s">
        <v>573</v>
      </c>
      <c r="E1302" s="10" t="s">
        <v>38</v>
      </c>
      <c r="F1302" s="10" t="s">
        <v>40</v>
      </c>
      <c r="G1302" s="13">
        <v>300</v>
      </c>
      <c r="H1302" s="10" t="s">
        <v>30</v>
      </c>
      <c r="I1302" s="39">
        <v>51678</v>
      </c>
      <c r="J1302" s="20">
        <v>5.2980999999999998</v>
      </c>
      <c r="K1302" s="23">
        <v>9754.06</v>
      </c>
      <c r="L1302" s="10">
        <v>11</v>
      </c>
      <c r="M1302" s="36">
        <v>45223</v>
      </c>
      <c r="N1302" s="94"/>
    </row>
    <row r="1303" spans="1:14" ht="14.25" customHeight="1" x14ac:dyDescent="0.25">
      <c r="A1303" s="9">
        <v>72222000</v>
      </c>
      <c r="B1303" s="10" t="s">
        <v>581</v>
      </c>
      <c r="C1303" s="11">
        <v>45001</v>
      </c>
      <c r="D1303" s="12" t="s">
        <v>549</v>
      </c>
      <c r="E1303" s="10" t="s">
        <v>38</v>
      </c>
      <c r="F1303" s="10" t="s">
        <v>40</v>
      </c>
      <c r="G1303" s="13">
        <v>370</v>
      </c>
      <c r="H1303" s="10" t="s">
        <v>30</v>
      </c>
      <c r="I1303" s="39">
        <v>50847.5</v>
      </c>
      <c r="J1303" s="20">
        <v>5.2980999999999998</v>
      </c>
      <c r="K1303" s="23">
        <v>9597.31</v>
      </c>
      <c r="L1303" s="10" t="s">
        <v>571</v>
      </c>
      <c r="M1303" s="36">
        <v>45085</v>
      </c>
      <c r="N1303" s="94"/>
    </row>
    <row r="1304" spans="1:14" ht="14.25" customHeight="1" x14ac:dyDescent="0.25">
      <c r="A1304" s="9">
        <v>83111000</v>
      </c>
      <c r="B1304" s="10" t="s">
        <v>580</v>
      </c>
      <c r="C1304" s="11">
        <v>44973</v>
      </c>
      <c r="D1304" s="12" t="s">
        <v>508</v>
      </c>
      <c r="E1304" s="10" t="s">
        <v>38</v>
      </c>
      <c r="F1304" s="10" t="s">
        <v>40</v>
      </c>
      <c r="G1304" s="13">
        <v>31.2</v>
      </c>
      <c r="H1304" s="10" t="s">
        <v>30</v>
      </c>
      <c r="I1304" s="39">
        <v>8634.34</v>
      </c>
      <c r="J1304" s="20">
        <v>5.2243000000000004</v>
      </c>
      <c r="K1304" s="23">
        <v>1652.73</v>
      </c>
      <c r="L1304" s="10" t="s">
        <v>216</v>
      </c>
      <c r="M1304" s="36">
        <v>45085</v>
      </c>
      <c r="N1304" s="94"/>
    </row>
    <row r="1305" spans="1:14" ht="14.25" customHeight="1" x14ac:dyDescent="0.25">
      <c r="A1305" s="9">
        <v>75052290</v>
      </c>
      <c r="B1305" s="10" t="s">
        <v>579</v>
      </c>
      <c r="C1305" s="11">
        <v>44973</v>
      </c>
      <c r="D1305" s="12" t="s">
        <v>565</v>
      </c>
      <c r="E1305" s="10" t="s">
        <v>38</v>
      </c>
      <c r="F1305" s="10" t="s">
        <v>40</v>
      </c>
      <c r="G1305" s="13">
        <v>555</v>
      </c>
      <c r="H1305" s="10" t="s">
        <v>30</v>
      </c>
      <c r="I1305" s="39">
        <v>149850</v>
      </c>
      <c r="J1305" s="20">
        <v>5.2243000000000004</v>
      </c>
      <c r="K1305" s="23">
        <v>28683.27</v>
      </c>
      <c r="L1305" s="10">
        <v>5</v>
      </c>
      <c r="M1305" s="36">
        <v>45085</v>
      </c>
      <c r="N1305" s="94"/>
    </row>
    <row r="1306" spans="1:14" ht="14.25" customHeight="1" x14ac:dyDescent="0.25">
      <c r="A1306" s="9">
        <v>75051210</v>
      </c>
      <c r="B1306" s="10" t="s">
        <v>578</v>
      </c>
      <c r="C1306" s="11">
        <v>44973</v>
      </c>
      <c r="D1306" s="12" t="s">
        <v>530</v>
      </c>
      <c r="E1306" s="10" t="s">
        <v>38</v>
      </c>
      <c r="F1306" s="10" t="s">
        <v>40</v>
      </c>
      <c r="G1306" s="13">
        <v>200</v>
      </c>
      <c r="H1306" s="10" t="s">
        <v>30</v>
      </c>
      <c r="I1306" s="39">
        <v>62880</v>
      </c>
      <c r="J1306" s="20">
        <v>5.2243000000000004</v>
      </c>
      <c r="K1306" s="23">
        <v>12036.06</v>
      </c>
      <c r="L1306" s="10" t="s">
        <v>189</v>
      </c>
      <c r="M1306" s="36">
        <v>45085</v>
      </c>
      <c r="N1306" s="94"/>
    </row>
    <row r="1307" spans="1:14" ht="14.25" customHeight="1" x14ac:dyDescent="0.25">
      <c r="A1307" s="9">
        <v>74081900</v>
      </c>
      <c r="B1307" s="10" t="s">
        <v>576</v>
      </c>
      <c r="C1307" s="11">
        <v>44973</v>
      </c>
      <c r="D1307" s="12" t="s">
        <v>577</v>
      </c>
      <c r="E1307" s="10" t="s">
        <v>38</v>
      </c>
      <c r="F1307" s="10" t="s">
        <v>40</v>
      </c>
      <c r="G1307" s="13">
        <v>50</v>
      </c>
      <c r="H1307" s="10" t="s">
        <v>30</v>
      </c>
      <c r="I1307" s="39">
        <v>16200</v>
      </c>
      <c r="J1307" s="20">
        <v>5.2243000000000004</v>
      </c>
      <c r="K1307" s="23">
        <v>3100.89</v>
      </c>
      <c r="L1307" s="10">
        <v>13</v>
      </c>
      <c r="M1307" s="36">
        <v>45085</v>
      </c>
      <c r="N1307" s="94"/>
    </row>
    <row r="1308" spans="1:14" ht="14.25" customHeight="1" x14ac:dyDescent="0.25">
      <c r="A1308" s="9">
        <v>74072910</v>
      </c>
      <c r="B1308" s="10" t="s">
        <v>574</v>
      </c>
      <c r="C1308" s="11">
        <v>44973</v>
      </c>
      <c r="D1308" s="12" t="s">
        <v>575</v>
      </c>
      <c r="E1308" s="10" t="s">
        <v>38</v>
      </c>
      <c r="F1308" s="10" t="s">
        <v>40</v>
      </c>
      <c r="G1308" s="13">
        <v>50</v>
      </c>
      <c r="H1308" s="10" t="s">
        <v>30</v>
      </c>
      <c r="I1308" s="39">
        <v>15199.5</v>
      </c>
      <c r="J1308" s="20">
        <v>5.2243000000000004</v>
      </c>
      <c r="K1308" s="23">
        <v>2909.38</v>
      </c>
      <c r="L1308" s="10">
        <v>6</v>
      </c>
      <c r="M1308" s="36">
        <v>45085</v>
      </c>
      <c r="N1308" s="94"/>
    </row>
    <row r="1309" spans="1:14" ht="14.25" customHeight="1" x14ac:dyDescent="0.25">
      <c r="A1309" s="9">
        <v>72230000</v>
      </c>
      <c r="B1309" s="10" t="s">
        <v>572</v>
      </c>
      <c r="C1309" s="11">
        <v>44973</v>
      </c>
      <c r="D1309" s="12" t="s">
        <v>573</v>
      </c>
      <c r="E1309" s="10" t="s">
        <v>38</v>
      </c>
      <c r="F1309" s="10" t="s">
        <v>40</v>
      </c>
      <c r="G1309" s="13">
        <v>510</v>
      </c>
      <c r="H1309" s="10" t="s">
        <v>30</v>
      </c>
      <c r="I1309" s="39">
        <v>87852.6</v>
      </c>
      <c r="J1309" s="20">
        <v>5.2243000000000004</v>
      </c>
      <c r="K1309" s="23">
        <v>16816.150000000001</v>
      </c>
      <c r="L1309" s="10">
        <v>11</v>
      </c>
      <c r="M1309" s="36">
        <v>45303</v>
      </c>
      <c r="N1309" s="94"/>
    </row>
    <row r="1310" spans="1:14" ht="14.25" customHeight="1" x14ac:dyDescent="0.25">
      <c r="A1310" s="9">
        <v>72222000</v>
      </c>
      <c r="B1310" s="10" t="s">
        <v>570</v>
      </c>
      <c r="C1310" s="11">
        <v>44973</v>
      </c>
      <c r="D1310" s="12" t="s">
        <v>549</v>
      </c>
      <c r="E1310" s="10" t="s">
        <v>38</v>
      </c>
      <c r="F1310" s="10" t="s">
        <v>40</v>
      </c>
      <c r="G1310" s="13">
        <v>250</v>
      </c>
      <c r="H1310" s="10" t="s">
        <v>30</v>
      </c>
      <c r="I1310" s="39">
        <v>33586</v>
      </c>
      <c r="J1310" s="20">
        <v>5.2243000000000004</v>
      </c>
      <c r="K1310" s="23">
        <v>6428.8</v>
      </c>
      <c r="L1310" s="10" t="s">
        <v>571</v>
      </c>
      <c r="M1310" s="36">
        <v>45085</v>
      </c>
      <c r="N1310" s="94"/>
    </row>
    <row r="1311" spans="1:14" ht="14.25" customHeight="1" x14ac:dyDescent="0.25">
      <c r="A1311" s="9">
        <v>72230000</v>
      </c>
      <c r="B1311" s="10" t="s">
        <v>569</v>
      </c>
      <c r="C1311" s="11">
        <v>44896</v>
      </c>
      <c r="D1311" s="12" t="s">
        <v>552</v>
      </c>
      <c r="E1311" s="10" t="s">
        <v>38</v>
      </c>
      <c r="F1311" s="10" t="s">
        <v>40</v>
      </c>
      <c r="G1311" s="13">
        <v>15</v>
      </c>
      <c r="H1311" s="10" t="s">
        <v>30</v>
      </c>
      <c r="I1311" s="39">
        <v>2583.9</v>
      </c>
      <c r="J1311" s="20">
        <v>5.2941000000000003</v>
      </c>
      <c r="K1311" s="23">
        <v>488.07</v>
      </c>
      <c r="L1311" s="10">
        <v>1</v>
      </c>
      <c r="M1311" s="36">
        <v>45303</v>
      </c>
      <c r="N1311" s="94"/>
    </row>
    <row r="1312" spans="1:14" ht="14.25" customHeight="1" x14ac:dyDescent="0.25">
      <c r="A1312" s="9">
        <v>72173090</v>
      </c>
      <c r="B1312" s="10" t="s">
        <v>568</v>
      </c>
      <c r="C1312" s="11">
        <v>44895</v>
      </c>
      <c r="D1312" s="12" t="s">
        <v>517</v>
      </c>
      <c r="E1312" s="10" t="s">
        <v>38</v>
      </c>
      <c r="F1312" s="10" t="s">
        <v>40</v>
      </c>
      <c r="G1312" s="13">
        <v>1080</v>
      </c>
      <c r="H1312" s="10" t="s">
        <v>30</v>
      </c>
      <c r="I1312" s="39">
        <v>16664.400000000001</v>
      </c>
      <c r="J1312" s="20">
        <v>5.3075999999999999</v>
      </c>
      <c r="K1312" s="23">
        <v>3139.72</v>
      </c>
      <c r="L1312" s="10">
        <v>2</v>
      </c>
      <c r="M1312" s="36">
        <v>45085</v>
      </c>
      <c r="N1312" s="94"/>
    </row>
    <row r="1313" spans="1:14" ht="14.25" customHeight="1" x14ac:dyDescent="0.25">
      <c r="A1313" s="9">
        <v>38109000</v>
      </c>
      <c r="B1313" s="10" t="s">
        <v>566</v>
      </c>
      <c r="C1313" s="11">
        <v>44895</v>
      </c>
      <c r="D1313" s="12" t="s">
        <v>567</v>
      </c>
      <c r="E1313" s="10" t="s">
        <v>38</v>
      </c>
      <c r="F1313" s="10" t="s">
        <v>40</v>
      </c>
      <c r="G1313" s="13">
        <v>1400</v>
      </c>
      <c r="H1313" s="10" t="s">
        <v>30</v>
      </c>
      <c r="I1313" s="39">
        <v>11284</v>
      </c>
      <c r="J1313" s="20">
        <v>5.3075999999999999</v>
      </c>
      <c r="K1313" s="23">
        <v>2126.0100000000002</v>
      </c>
      <c r="L1313" s="10">
        <v>1</v>
      </c>
      <c r="M1313" s="36">
        <v>45085</v>
      </c>
      <c r="N1313" s="94"/>
    </row>
    <row r="1314" spans="1:14" ht="14.25" customHeight="1" x14ac:dyDescent="0.25">
      <c r="A1314" s="9">
        <v>83111000</v>
      </c>
      <c r="B1314" s="10" t="s">
        <v>909</v>
      </c>
      <c r="C1314" s="11">
        <v>44895</v>
      </c>
      <c r="D1314" s="12" t="s">
        <v>508</v>
      </c>
      <c r="E1314" s="10" t="s">
        <v>38</v>
      </c>
      <c r="F1314" s="10" t="s">
        <v>40</v>
      </c>
      <c r="G1314" s="13">
        <v>72</v>
      </c>
      <c r="H1314" s="10" t="s">
        <v>30</v>
      </c>
      <c r="I1314" s="39">
        <v>19525.68</v>
      </c>
      <c r="J1314" s="20">
        <v>5.3075999999999999</v>
      </c>
      <c r="K1314" s="23">
        <v>3678.82</v>
      </c>
      <c r="L1314" s="10">
        <v>1</v>
      </c>
      <c r="M1314" s="36">
        <v>45085</v>
      </c>
      <c r="N1314" s="94"/>
    </row>
    <row r="1315" spans="1:14" ht="14.25" customHeight="1" x14ac:dyDescent="0.25">
      <c r="A1315" s="9">
        <v>75052290</v>
      </c>
      <c r="B1315" s="10" t="s">
        <v>564</v>
      </c>
      <c r="C1315" s="11">
        <v>44873</v>
      </c>
      <c r="D1315" s="12" t="s">
        <v>565</v>
      </c>
      <c r="E1315" s="10" t="s">
        <v>38</v>
      </c>
      <c r="F1315" s="10" t="s">
        <v>40</v>
      </c>
      <c r="G1315" s="13">
        <v>840</v>
      </c>
      <c r="H1315" s="10" t="s">
        <v>30</v>
      </c>
      <c r="I1315" s="39">
        <v>272160</v>
      </c>
      <c r="J1315" s="20">
        <v>5.0885999999999996</v>
      </c>
      <c r="K1315" s="23">
        <v>53484.26</v>
      </c>
      <c r="L1315" s="10">
        <v>1</v>
      </c>
      <c r="M1315" s="36">
        <v>45085</v>
      </c>
      <c r="N1315" s="94"/>
    </row>
    <row r="1316" spans="1:14" ht="14.25" customHeight="1" x14ac:dyDescent="0.25">
      <c r="A1316" s="9">
        <v>83112000</v>
      </c>
      <c r="B1316" s="10" t="s">
        <v>563</v>
      </c>
      <c r="C1316" s="11">
        <v>44873</v>
      </c>
      <c r="D1316" s="12" t="s">
        <v>512</v>
      </c>
      <c r="E1316" s="10" t="s">
        <v>38</v>
      </c>
      <c r="F1316" s="10" t="s">
        <v>40</v>
      </c>
      <c r="G1316" s="13">
        <v>2010</v>
      </c>
      <c r="H1316" s="10" t="s">
        <v>30</v>
      </c>
      <c r="I1316" s="39">
        <v>44220</v>
      </c>
      <c r="J1316" s="20">
        <v>5.0885999999999996</v>
      </c>
      <c r="K1316" s="23">
        <v>8690.01</v>
      </c>
      <c r="L1316" s="10">
        <v>7</v>
      </c>
      <c r="M1316" s="36">
        <v>45085</v>
      </c>
      <c r="N1316" s="94"/>
    </row>
    <row r="1317" spans="1:14" ht="14.25" customHeight="1" x14ac:dyDescent="0.25">
      <c r="A1317" s="9">
        <v>83111000</v>
      </c>
      <c r="B1317" s="10" t="s">
        <v>560</v>
      </c>
      <c r="C1317" s="11">
        <v>44873</v>
      </c>
      <c r="D1317" s="12" t="s">
        <v>561</v>
      </c>
      <c r="E1317" s="10" t="s">
        <v>38</v>
      </c>
      <c r="F1317" s="10" t="s">
        <v>40</v>
      </c>
      <c r="G1317" s="13">
        <v>611.4</v>
      </c>
      <c r="H1317" s="10" t="s">
        <v>30</v>
      </c>
      <c r="I1317" s="39">
        <v>135312.53</v>
      </c>
      <c r="J1317" s="20">
        <v>5.0885999999999996</v>
      </c>
      <c r="K1317" s="23">
        <v>26591.31</v>
      </c>
      <c r="L1317" s="10" t="s">
        <v>562</v>
      </c>
      <c r="M1317" s="36">
        <v>45085</v>
      </c>
      <c r="N1317" s="94"/>
    </row>
    <row r="1318" spans="1:14" ht="14.25" customHeight="1" x14ac:dyDescent="0.25">
      <c r="A1318" s="9">
        <v>75051210</v>
      </c>
      <c r="B1318" s="10" t="s">
        <v>559</v>
      </c>
      <c r="C1318" s="11">
        <v>44873</v>
      </c>
      <c r="D1318" s="12" t="s">
        <v>530</v>
      </c>
      <c r="E1318" s="10" t="s">
        <v>38</v>
      </c>
      <c r="F1318" s="10" t="s">
        <v>40</v>
      </c>
      <c r="G1318" s="13">
        <v>520</v>
      </c>
      <c r="H1318" s="10" t="s">
        <v>30</v>
      </c>
      <c r="I1318" s="39">
        <v>163488</v>
      </c>
      <c r="J1318" s="20">
        <v>5.0885999999999996</v>
      </c>
      <c r="K1318" s="23">
        <v>32128.29</v>
      </c>
      <c r="L1318" s="10">
        <v>10</v>
      </c>
      <c r="M1318" s="36">
        <v>45085</v>
      </c>
      <c r="N1318" s="94"/>
    </row>
    <row r="1319" spans="1:14" ht="14.25" customHeight="1" x14ac:dyDescent="0.25">
      <c r="A1319" s="9">
        <v>74081900</v>
      </c>
      <c r="B1319" s="10" t="s">
        <v>557</v>
      </c>
      <c r="C1319" s="11">
        <v>44873</v>
      </c>
      <c r="D1319" s="12" t="s">
        <v>558</v>
      </c>
      <c r="E1319" s="10" t="s">
        <v>38</v>
      </c>
      <c r="F1319" s="10" t="s">
        <v>40</v>
      </c>
      <c r="G1319" s="13">
        <v>500</v>
      </c>
      <c r="H1319" s="10" t="s">
        <v>30</v>
      </c>
      <c r="I1319" s="39">
        <v>162000</v>
      </c>
      <c r="J1319" s="20">
        <v>5.0885999999999996</v>
      </c>
      <c r="K1319" s="23">
        <v>31835.87</v>
      </c>
      <c r="L1319" s="10">
        <v>14</v>
      </c>
      <c r="M1319" s="36">
        <v>45085</v>
      </c>
      <c r="N1319" s="94"/>
    </row>
    <row r="1320" spans="1:14" ht="14.25" customHeight="1" x14ac:dyDescent="0.25">
      <c r="A1320" s="9">
        <v>74072910</v>
      </c>
      <c r="B1320" s="10" t="s">
        <v>555</v>
      </c>
      <c r="C1320" s="11">
        <v>44873</v>
      </c>
      <c r="D1320" s="12" t="s">
        <v>556</v>
      </c>
      <c r="E1320" s="10" t="s">
        <v>38</v>
      </c>
      <c r="F1320" s="10" t="s">
        <v>40</v>
      </c>
      <c r="G1320" s="13">
        <v>250</v>
      </c>
      <c r="H1320" s="10" t="s">
        <v>30</v>
      </c>
      <c r="I1320" s="39">
        <v>75997.5</v>
      </c>
      <c r="J1320" s="20">
        <v>5.0885999999999996</v>
      </c>
      <c r="K1320" s="23">
        <v>14934.85</v>
      </c>
      <c r="L1320" s="10">
        <v>9</v>
      </c>
      <c r="M1320" s="36">
        <v>45085</v>
      </c>
      <c r="N1320" s="94"/>
    </row>
    <row r="1321" spans="1:14" ht="14.25" customHeight="1" x14ac:dyDescent="0.25">
      <c r="A1321" s="9">
        <v>72292000</v>
      </c>
      <c r="B1321" s="10" t="s">
        <v>553</v>
      </c>
      <c r="C1321" s="11">
        <v>44873</v>
      </c>
      <c r="D1321" s="12" t="s">
        <v>554</v>
      </c>
      <c r="E1321" s="10" t="s">
        <v>38</v>
      </c>
      <c r="F1321" s="10" t="s">
        <v>40</v>
      </c>
      <c r="G1321" s="13">
        <v>1692</v>
      </c>
      <c r="H1321" s="10" t="s">
        <v>30</v>
      </c>
      <c r="I1321" s="39">
        <v>21031.56</v>
      </c>
      <c r="J1321" s="20">
        <v>5.0885999999999996</v>
      </c>
      <c r="K1321" s="23">
        <v>4133.07</v>
      </c>
      <c r="L1321" s="10">
        <v>6</v>
      </c>
      <c r="M1321" s="36">
        <v>45085</v>
      </c>
      <c r="N1321" s="94"/>
    </row>
    <row r="1322" spans="1:14" ht="14.25" customHeight="1" x14ac:dyDescent="0.25">
      <c r="A1322" s="9">
        <v>72230000</v>
      </c>
      <c r="B1322" s="10" t="s">
        <v>551</v>
      </c>
      <c r="C1322" s="11">
        <v>44873</v>
      </c>
      <c r="D1322" s="12" t="s">
        <v>552</v>
      </c>
      <c r="E1322" s="10" t="s">
        <v>38</v>
      </c>
      <c r="F1322" s="10" t="s">
        <v>40</v>
      </c>
      <c r="G1322" s="13">
        <v>420</v>
      </c>
      <c r="H1322" s="10" t="s">
        <v>30</v>
      </c>
      <c r="I1322" s="39">
        <v>59463.6</v>
      </c>
      <c r="J1322" s="20">
        <v>5.0885999999999996</v>
      </c>
      <c r="K1322" s="23">
        <v>11685.65</v>
      </c>
      <c r="L1322" s="10">
        <v>12</v>
      </c>
      <c r="M1322" s="36">
        <v>45303</v>
      </c>
      <c r="N1322" s="94"/>
    </row>
    <row r="1323" spans="1:14" ht="14.25" customHeight="1" x14ac:dyDescent="0.25">
      <c r="A1323" s="9">
        <v>72222000</v>
      </c>
      <c r="B1323" s="10" t="s">
        <v>548</v>
      </c>
      <c r="C1323" s="11">
        <v>44873</v>
      </c>
      <c r="D1323" s="12" t="s">
        <v>549</v>
      </c>
      <c r="E1323" s="10" t="s">
        <v>38</v>
      </c>
      <c r="F1323" s="10" t="s">
        <v>40</v>
      </c>
      <c r="G1323" s="13">
        <v>2470</v>
      </c>
      <c r="H1323" s="10" t="s">
        <v>30</v>
      </c>
      <c r="I1323" s="39">
        <v>357623.85</v>
      </c>
      <c r="J1323" s="20">
        <v>5.0885999999999996</v>
      </c>
      <c r="K1323" s="23">
        <v>70279.42</v>
      </c>
      <c r="L1323" s="10" t="s">
        <v>550</v>
      </c>
      <c r="M1323" s="36">
        <v>45085</v>
      </c>
      <c r="N1323" s="94"/>
    </row>
    <row r="1324" spans="1:14" ht="14.25" customHeight="1" x14ac:dyDescent="0.25">
      <c r="A1324" s="9">
        <v>38109000</v>
      </c>
      <c r="B1324" s="10" t="s">
        <v>546</v>
      </c>
      <c r="C1324" s="11">
        <v>44873</v>
      </c>
      <c r="D1324" s="12" t="s">
        <v>547</v>
      </c>
      <c r="E1324" s="10" t="s">
        <v>38</v>
      </c>
      <c r="F1324" s="10" t="s">
        <v>40</v>
      </c>
      <c r="G1324" s="13">
        <v>600</v>
      </c>
      <c r="H1324" s="10" t="s">
        <v>30</v>
      </c>
      <c r="I1324" s="39">
        <v>9348</v>
      </c>
      <c r="J1324" s="20">
        <v>5.0885999999999996</v>
      </c>
      <c r="K1324" s="23">
        <v>1837.05</v>
      </c>
      <c r="L1324" s="10">
        <v>8</v>
      </c>
      <c r="M1324" s="36">
        <v>45085</v>
      </c>
      <c r="N1324" s="94"/>
    </row>
    <row r="1325" spans="1:14" ht="14.25" customHeight="1" x14ac:dyDescent="0.25">
      <c r="A1325" s="9">
        <v>83111000</v>
      </c>
      <c r="B1325" s="10" t="s">
        <v>629</v>
      </c>
      <c r="C1325" s="11">
        <v>44853</v>
      </c>
      <c r="D1325" s="12" t="s">
        <v>508</v>
      </c>
      <c r="E1325" s="10" t="s">
        <v>38</v>
      </c>
      <c r="F1325" s="10" t="s">
        <v>40</v>
      </c>
      <c r="G1325" s="13">
        <v>147</v>
      </c>
      <c r="H1325" s="10" t="s">
        <v>30</v>
      </c>
      <c r="I1325" s="39">
        <v>15582.919999999998</v>
      </c>
      <c r="J1325" s="20">
        <v>5.2697000000000003</v>
      </c>
      <c r="K1325" s="23">
        <v>2957.08</v>
      </c>
      <c r="L1325" s="10" t="s">
        <v>545</v>
      </c>
      <c r="M1325" s="36">
        <v>45085</v>
      </c>
      <c r="N1325" s="94"/>
    </row>
    <row r="1326" spans="1:14" ht="14.25" customHeight="1" x14ac:dyDescent="0.25">
      <c r="A1326" s="9">
        <v>72222000</v>
      </c>
      <c r="B1326" s="10" t="s">
        <v>543</v>
      </c>
      <c r="C1326" s="11">
        <v>44853</v>
      </c>
      <c r="D1326" s="12" t="s">
        <v>544</v>
      </c>
      <c r="E1326" s="10" t="s">
        <v>38</v>
      </c>
      <c r="F1326" s="10" t="s">
        <v>40</v>
      </c>
      <c r="G1326" s="13">
        <v>440</v>
      </c>
      <c r="H1326" s="10" t="s">
        <v>30</v>
      </c>
      <c r="I1326" s="39">
        <v>43542.400000000001</v>
      </c>
      <c r="J1326" s="20">
        <v>5.2697000000000003</v>
      </c>
      <c r="K1326" s="23">
        <v>8262.7900000000009</v>
      </c>
      <c r="L1326" s="10">
        <v>1</v>
      </c>
      <c r="M1326" s="36">
        <v>45085</v>
      </c>
      <c r="N1326" s="94"/>
    </row>
    <row r="1327" spans="1:14" ht="14.25" customHeight="1" x14ac:dyDescent="0.25">
      <c r="A1327" s="9">
        <v>83111000</v>
      </c>
      <c r="B1327" s="10" t="s">
        <v>540</v>
      </c>
      <c r="C1327" s="11">
        <v>44853</v>
      </c>
      <c r="D1327" s="12" t="s">
        <v>541</v>
      </c>
      <c r="E1327" s="10" t="s">
        <v>38</v>
      </c>
      <c r="F1327" s="10" t="s">
        <v>40</v>
      </c>
      <c r="G1327" s="13">
        <v>150</v>
      </c>
      <c r="H1327" s="10" t="s">
        <v>30</v>
      </c>
      <c r="I1327" s="39">
        <v>32273.59</v>
      </c>
      <c r="J1327" s="20">
        <v>5.2697000000000003</v>
      </c>
      <c r="K1327" s="23">
        <v>6124.37</v>
      </c>
      <c r="L1327" s="10" t="s">
        <v>542</v>
      </c>
      <c r="M1327" s="36">
        <v>45085</v>
      </c>
      <c r="N1327" s="94"/>
    </row>
    <row r="1328" spans="1:14" ht="14.25" customHeight="1" x14ac:dyDescent="0.25">
      <c r="A1328" s="9">
        <v>75051210</v>
      </c>
      <c r="B1328" s="10" t="s">
        <v>539</v>
      </c>
      <c r="C1328" s="11">
        <v>44853</v>
      </c>
      <c r="D1328" s="12" t="s">
        <v>530</v>
      </c>
      <c r="E1328" s="10" t="s">
        <v>38</v>
      </c>
      <c r="F1328" s="10" t="s">
        <v>40</v>
      </c>
      <c r="G1328" s="13">
        <v>250</v>
      </c>
      <c r="H1328" s="10" t="s">
        <v>30</v>
      </c>
      <c r="I1328" s="39">
        <v>78600</v>
      </c>
      <c r="J1328" s="20">
        <v>5.2697000000000003</v>
      </c>
      <c r="K1328" s="23">
        <v>14915.46</v>
      </c>
      <c r="L1328" s="10">
        <v>9</v>
      </c>
      <c r="M1328" s="36">
        <v>45085</v>
      </c>
      <c r="N1328" s="94"/>
    </row>
    <row r="1329" spans="1:14" ht="14.25" customHeight="1" x14ac:dyDescent="0.25">
      <c r="A1329" s="9">
        <v>72230000</v>
      </c>
      <c r="B1329" s="10" t="s">
        <v>536</v>
      </c>
      <c r="C1329" s="11">
        <v>44853</v>
      </c>
      <c r="D1329" s="12" t="s">
        <v>537</v>
      </c>
      <c r="E1329" s="10" t="s">
        <v>38</v>
      </c>
      <c r="F1329" s="10" t="s">
        <v>40</v>
      </c>
      <c r="G1329" s="13">
        <v>825</v>
      </c>
      <c r="H1329" s="10" t="s">
        <v>30</v>
      </c>
      <c r="I1329" s="39">
        <v>131929.35</v>
      </c>
      <c r="J1329" s="20">
        <v>5.2697000000000003</v>
      </c>
      <c r="K1329" s="23">
        <v>25035.46</v>
      </c>
      <c r="L1329" s="10" t="s">
        <v>538</v>
      </c>
      <c r="M1329" s="36">
        <v>45303</v>
      </c>
      <c r="N1329" s="94"/>
    </row>
    <row r="1330" spans="1:14" ht="14.25" customHeight="1" x14ac:dyDescent="0.25">
      <c r="A1330" s="9">
        <v>72222000</v>
      </c>
      <c r="B1330" s="10" t="s">
        <v>533</v>
      </c>
      <c r="C1330" s="11">
        <v>44853</v>
      </c>
      <c r="D1330" s="12" t="s">
        <v>534</v>
      </c>
      <c r="E1330" s="10" t="s">
        <v>38</v>
      </c>
      <c r="F1330" s="10" t="s">
        <v>40</v>
      </c>
      <c r="G1330" s="13">
        <v>980</v>
      </c>
      <c r="H1330" s="10" t="s">
        <v>30</v>
      </c>
      <c r="I1330" s="39">
        <v>139903</v>
      </c>
      <c r="J1330" s="20">
        <v>5.2697000000000003</v>
      </c>
      <c r="K1330" s="23">
        <v>26548.57</v>
      </c>
      <c r="L1330" s="10" t="s">
        <v>535</v>
      </c>
      <c r="M1330" s="36">
        <v>45085</v>
      </c>
      <c r="N1330" s="94"/>
    </row>
    <row r="1331" spans="1:14" ht="14.25" customHeight="1" x14ac:dyDescent="0.25">
      <c r="A1331" s="9">
        <v>83111000</v>
      </c>
      <c r="B1331" s="10" t="s">
        <v>531</v>
      </c>
      <c r="C1331" s="11">
        <v>44838</v>
      </c>
      <c r="D1331" s="12" t="s">
        <v>508</v>
      </c>
      <c r="E1331" s="10" t="s">
        <v>38</v>
      </c>
      <c r="F1331" s="10" t="s">
        <v>40</v>
      </c>
      <c r="G1331" s="13">
        <v>23.4</v>
      </c>
      <c r="H1331" s="10" t="s">
        <v>30</v>
      </c>
      <c r="I1331" s="39">
        <v>6475.75</v>
      </c>
      <c r="J1331" s="20">
        <v>5.2001999999999997</v>
      </c>
      <c r="K1331" s="23">
        <v>1245.29</v>
      </c>
      <c r="L1331" s="10" t="s">
        <v>532</v>
      </c>
      <c r="M1331" s="36">
        <v>45085</v>
      </c>
      <c r="N1331" s="94"/>
    </row>
    <row r="1332" spans="1:14" ht="14.25" customHeight="1" x14ac:dyDescent="0.25">
      <c r="A1332" s="9">
        <v>75051210</v>
      </c>
      <c r="B1332" s="10" t="s">
        <v>529</v>
      </c>
      <c r="C1332" s="11">
        <v>44838</v>
      </c>
      <c r="D1332" s="12" t="s">
        <v>530</v>
      </c>
      <c r="E1332" s="10" t="s">
        <v>38</v>
      </c>
      <c r="F1332" s="10" t="s">
        <v>40</v>
      </c>
      <c r="G1332" s="13">
        <v>10</v>
      </c>
      <c r="H1332" s="10" t="s">
        <v>30</v>
      </c>
      <c r="I1332" s="39">
        <v>2620</v>
      </c>
      <c r="J1332" s="20">
        <v>5.2001999999999997</v>
      </c>
      <c r="K1332" s="23">
        <v>503.83</v>
      </c>
      <c r="L1332" s="10">
        <v>3</v>
      </c>
      <c r="M1332" s="36">
        <v>45085</v>
      </c>
      <c r="N1332" s="94"/>
    </row>
    <row r="1333" spans="1:14" ht="14.25" customHeight="1" x14ac:dyDescent="0.25">
      <c r="A1333" s="9">
        <v>72222000</v>
      </c>
      <c r="B1333" s="10" t="s">
        <v>527</v>
      </c>
      <c r="C1333" s="11">
        <v>44838</v>
      </c>
      <c r="D1333" s="12" t="s">
        <v>528</v>
      </c>
      <c r="E1333" s="10" t="s">
        <v>38</v>
      </c>
      <c r="F1333" s="10" t="s">
        <v>40</v>
      </c>
      <c r="G1333" s="13">
        <v>20</v>
      </c>
      <c r="H1333" s="10" t="s">
        <v>30</v>
      </c>
      <c r="I1333" s="39">
        <v>2780.5</v>
      </c>
      <c r="J1333" s="20">
        <v>5.2001999999999997</v>
      </c>
      <c r="K1333" s="23">
        <v>534.69000000000005</v>
      </c>
      <c r="L1333" s="10" t="s">
        <v>24</v>
      </c>
      <c r="M1333" s="36">
        <v>45085</v>
      </c>
      <c r="N1333" s="94"/>
    </row>
    <row r="1334" spans="1:14" ht="14.25" customHeight="1" x14ac:dyDescent="0.25">
      <c r="A1334" s="9">
        <v>72282000</v>
      </c>
      <c r="B1334" s="10" t="s">
        <v>525</v>
      </c>
      <c r="C1334" s="11">
        <v>44818</v>
      </c>
      <c r="D1334" s="12" t="s">
        <v>526</v>
      </c>
      <c r="E1334" s="10" t="s">
        <v>38</v>
      </c>
      <c r="F1334" s="10" t="s">
        <v>40</v>
      </c>
      <c r="G1334" s="13">
        <v>835</v>
      </c>
      <c r="H1334" s="10" t="s">
        <v>30</v>
      </c>
      <c r="I1334" s="39">
        <v>12583.45</v>
      </c>
      <c r="J1334" s="20">
        <v>5.1794000000000002</v>
      </c>
      <c r="K1334" s="23">
        <v>2429.52</v>
      </c>
      <c r="L1334" s="10">
        <v>1</v>
      </c>
      <c r="M1334" s="36">
        <v>45085</v>
      </c>
      <c r="N1334" s="94"/>
    </row>
    <row r="1335" spans="1:14" ht="14.25" customHeight="1" x14ac:dyDescent="0.25">
      <c r="A1335" s="9">
        <v>72282000</v>
      </c>
      <c r="B1335" s="10" t="s">
        <v>524</v>
      </c>
      <c r="C1335" s="11">
        <v>44818</v>
      </c>
      <c r="D1335" s="12" t="s">
        <v>521</v>
      </c>
      <c r="E1335" s="10" t="s">
        <v>38</v>
      </c>
      <c r="F1335" s="10" t="s">
        <v>40</v>
      </c>
      <c r="G1335" s="13">
        <v>4000</v>
      </c>
      <c r="H1335" s="10" t="s">
        <v>30</v>
      </c>
      <c r="I1335" s="39">
        <v>57430</v>
      </c>
      <c r="J1335" s="20">
        <v>5.1794000000000002</v>
      </c>
      <c r="K1335" s="23">
        <v>11088.16</v>
      </c>
      <c r="L1335" s="10" t="s">
        <v>24</v>
      </c>
      <c r="M1335" s="36">
        <v>45085</v>
      </c>
      <c r="N1335" s="94"/>
    </row>
    <row r="1336" spans="1:14" ht="14.25" customHeight="1" x14ac:dyDescent="0.25">
      <c r="A1336" s="9">
        <v>38109000</v>
      </c>
      <c r="B1336" s="10" t="s">
        <v>522</v>
      </c>
      <c r="C1336" s="11">
        <v>44813</v>
      </c>
      <c r="D1336" s="12" t="s">
        <v>523</v>
      </c>
      <c r="E1336" s="10" t="s">
        <v>38</v>
      </c>
      <c r="F1336" s="10" t="s">
        <v>40</v>
      </c>
      <c r="G1336" s="13">
        <v>500</v>
      </c>
      <c r="H1336" s="10" t="s">
        <v>30</v>
      </c>
      <c r="I1336" s="39">
        <v>4030</v>
      </c>
      <c r="J1336" s="20">
        <v>5.2154999999999996</v>
      </c>
      <c r="K1336" s="23">
        <v>772.7</v>
      </c>
      <c r="L1336" s="10">
        <v>3</v>
      </c>
      <c r="M1336" s="36">
        <v>45085</v>
      </c>
      <c r="N1336" s="94"/>
    </row>
    <row r="1337" spans="1:14" ht="14.25" customHeight="1" x14ac:dyDescent="0.25">
      <c r="A1337" s="9">
        <v>72282000</v>
      </c>
      <c r="B1337" s="10" t="s">
        <v>520</v>
      </c>
      <c r="C1337" s="11">
        <v>44813</v>
      </c>
      <c r="D1337" s="12" t="s">
        <v>521</v>
      </c>
      <c r="E1337" s="10" t="s">
        <v>38</v>
      </c>
      <c r="F1337" s="10" t="s">
        <v>40</v>
      </c>
      <c r="G1337" s="13">
        <v>1800</v>
      </c>
      <c r="H1337" s="10" t="s">
        <v>30</v>
      </c>
      <c r="I1337" s="39">
        <v>26271</v>
      </c>
      <c r="J1337" s="20">
        <v>5.2154999999999996</v>
      </c>
      <c r="K1337" s="23">
        <v>5037.1000000000004</v>
      </c>
      <c r="L1337" s="10" t="s">
        <v>24</v>
      </c>
      <c r="M1337" s="36">
        <v>45085</v>
      </c>
      <c r="N1337" s="94"/>
    </row>
    <row r="1338" spans="1:14" ht="14.25" customHeight="1" x14ac:dyDescent="0.25">
      <c r="A1338" s="9">
        <v>72222000</v>
      </c>
      <c r="B1338" s="10" t="s">
        <v>518</v>
      </c>
      <c r="C1338" s="11">
        <v>44810</v>
      </c>
      <c r="D1338" s="12" t="s">
        <v>519</v>
      </c>
      <c r="E1338" s="10" t="s">
        <v>38</v>
      </c>
      <c r="F1338" s="10" t="s">
        <v>40</v>
      </c>
      <c r="G1338" s="13">
        <v>320</v>
      </c>
      <c r="H1338" s="10" t="s">
        <v>30</v>
      </c>
      <c r="I1338" s="39">
        <v>21756.799999999999</v>
      </c>
      <c r="J1338" s="20">
        <v>5.1685999999999996</v>
      </c>
      <c r="K1338" s="23">
        <v>4209.42</v>
      </c>
      <c r="L1338" s="10">
        <v>5</v>
      </c>
      <c r="M1338" s="36">
        <v>45085</v>
      </c>
      <c r="N1338" s="94"/>
    </row>
    <row r="1339" spans="1:14" ht="14.25" customHeight="1" x14ac:dyDescent="0.25">
      <c r="A1339" s="9">
        <v>72173090</v>
      </c>
      <c r="B1339" s="10" t="s">
        <v>516</v>
      </c>
      <c r="C1339" s="11">
        <v>44810</v>
      </c>
      <c r="D1339" s="12" t="s">
        <v>517</v>
      </c>
      <c r="E1339" s="10" t="s">
        <v>38</v>
      </c>
      <c r="F1339" s="10" t="s">
        <v>40</v>
      </c>
      <c r="G1339" s="13">
        <v>480</v>
      </c>
      <c r="H1339" s="10" t="s">
        <v>30</v>
      </c>
      <c r="I1339" s="39">
        <v>7665.6</v>
      </c>
      <c r="J1339" s="20">
        <v>5.1685999999999996</v>
      </c>
      <c r="K1339" s="23">
        <v>1483.11</v>
      </c>
      <c r="L1339" s="10">
        <v>4</v>
      </c>
      <c r="M1339" s="36">
        <v>45085</v>
      </c>
      <c r="N1339" s="94"/>
    </row>
    <row r="1340" spans="1:14" ht="14.25" customHeight="1" x14ac:dyDescent="0.25">
      <c r="A1340" s="9">
        <v>72282000</v>
      </c>
      <c r="B1340" s="10" t="s">
        <v>514</v>
      </c>
      <c r="C1340" s="11">
        <v>44810</v>
      </c>
      <c r="D1340" s="12" t="s">
        <v>515</v>
      </c>
      <c r="E1340" s="10" t="s">
        <v>38</v>
      </c>
      <c r="F1340" s="10" t="s">
        <v>40</v>
      </c>
      <c r="G1340" s="13">
        <v>150</v>
      </c>
      <c r="H1340" s="10" t="s">
        <v>30</v>
      </c>
      <c r="I1340" s="39">
        <v>2260.5</v>
      </c>
      <c r="J1340" s="20">
        <v>5.1685999999999996</v>
      </c>
      <c r="K1340" s="23">
        <v>437.35</v>
      </c>
      <c r="L1340" s="10">
        <v>3</v>
      </c>
      <c r="M1340" s="36">
        <v>45085</v>
      </c>
      <c r="N1340" s="94"/>
    </row>
    <row r="1341" spans="1:14" ht="14.25" customHeight="1" x14ac:dyDescent="0.25">
      <c r="A1341" s="9">
        <v>83111000</v>
      </c>
      <c r="B1341" s="10" t="s">
        <v>513</v>
      </c>
      <c r="C1341" s="11">
        <v>44810</v>
      </c>
      <c r="D1341" s="12" t="s">
        <v>508</v>
      </c>
      <c r="E1341" s="10" t="s">
        <v>38</v>
      </c>
      <c r="F1341" s="10" t="s">
        <v>40</v>
      </c>
      <c r="G1341" s="13">
        <v>472</v>
      </c>
      <c r="H1341" s="10" t="s">
        <v>30</v>
      </c>
      <c r="I1341" s="39">
        <v>7040.3600000000006</v>
      </c>
      <c r="J1341" s="20">
        <v>5.1685999999999996</v>
      </c>
      <c r="K1341" s="23">
        <v>1362.14</v>
      </c>
      <c r="L1341" s="10" t="s">
        <v>24</v>
      </c>
      <c r="M1341" s="36">
        <v>45085</v>
      </c>
      <c r="N1341" s="94"/>
    </row>
    <row r="1342" spans="1:14" ht="14.25" customHeight="1" x14ac:dyDescent="0.25">
      <c r="A1342" s="9">
        <v>83112000</v>
      </c>
      <c r="B1342" s="10" t="s">
        <v>511</v>
      </c>
      <c r="C1342" s="11">
        <v>44803</v>
      </c>
      <c r="D1342" s="12" t="s">
        <v>512</v>
      </c>
      <c r="E1342" s="10" t="s">
        <v>38</v>
      </c>
      <c r="F1342" s="10" t="s">
        <v>40</v>
      </c>
      <c r="G1342" s="13">
        <v>2355</v>
      </c>
      <c r="H1342" s="10" t="s">
        <v>30</v>
      </c>
      <c r="I1342" s="39">
        <v>51810</v>
      </c>
      <c r="J1342" s="20">
        <v>5.0427999999999997</v>
      </c>
      <c r="K1342" s="23">
        <v>10274.049999999999</v>
      </c>
      <c r="L1342" s="10">
        <v>1</v>
      </c>
      <c r="M1342" s="36">
        <v>45085</v>
      </c>
      <c r="N1342" s="94"/>
    </row>
    <row r="1343" spans="1:14" ht="14.25" customHeight="1" x14ac:dyDescent="0.25">
      <c r="A1343" s="9">
        <v>83111000</v>
      </c>
      <c r="B1343" s="10" t="s">
        <v>510</v>
      </c>
      <c r="C1343" s="11">
        <v>44796</v>
      </c>
      <c r="D1343" s="12" t="s">
        <v>508</v>
      </c>
      <c r="E1343" s="10" t="s">
        <v>38</v>
      </c>
      <c r="F1343" s="10" t="s">
        <v>40</v>
      </c>
      <c r="G1343" s="13">
        <v>120</v>
      </c>
      <c r="H1343" s="10" t="s">
        <v>30</v>
      </c>
      <c r="I1343" s="39">
        <v>12704.18</v>
      </c>
      <c r="J1343" s="20">
        <v>5.1708999999999996</v>
      </c>
      <c r="K1343" s="23">
        <v>2456.86</v>
      </c>
      <c r="L1343" s="10" t="s">
        <v>24</v>
      </c>
      <c r="M1343" s="36">
        <v>45085</v>
      </c>
      <c r="N1343" s="94"/>
    </row>
    <row r="1344" spans="1:14" ht="14.25" customHeight="1" x14ac:dyDescent="0.25">
      <c r="A1344" s="9">
        <v>83111000</v>
      </c>
      <c r="B1344" s="10" t="s">
        <v>507</v>
      </c>
      <c r="C1344" s="11">
        <v>44796</v>
      </c>
      <c r="D1344" s="12" t="s">
        <v>508</v>
      </c>
      <c r="E1344" s="10" t="s">
        <v>38</v>
      </c>
      <c r="F1344" s="10" t="s">
        <v>40</v>
      </c>
      <c r="G1344" s="13">
        <v>129.30000000000001</v>
      </c>
      <c r="H1344" s="10" t="s">
        <v>30</v>
      </c>
      <c r="I1344" s="39">
        <v>13686.71</v>
      </c>
      <c r="J1344" s="20">
        <v>5.1708999999999996</v>
      </c>
      <c r="K1344" s="23">
        <v>2646.87</v>
      </c>
      <c r="L1344" s="10" t="s">
        <v>509</v>
      </c>
      <c r="M1344" s="36">
        <v>45085</v>
      </c>
      <c r="N1344" s="94"/>
    </row>
    <row r="1345" spans="1:14" ht="14.25" customHeight="1" x14ac:dyDescent="0.25">
      <c r="A1345" s="9">
        <v>83112000</v>
      </c>
      <c r="B1345" s="10" t="s">
        <v>505</v>
      </c>
      <c r="C1345" s="11">
        <v>44792</v>
      </c>
      <c r="D1345" s="12" t="s">
        <v>506</v>
      </c>
      <c r="E1345" s="10" t="s">
        <v>38</v>
      </c>
      <c r="F1345" s="10" t="s">
        <v>40</v>
      </c>
      <c r="G1345" s="13">
        <v>630</v>
      </c>
      <c r="H1345" s="10" t="s">
        <v>30</v>
      </c>
      <c r="I1345" s="39">
        <v>13860</v>
      </c>
      <c r="J1345" s="20">
        <v>5.1772999999999998</v>
      </c>
      <c r="K1345" s="23">
        <v>2677.07</v>
      </c>
      <c r="L1345" s="10">
        <v>1</v>
      </c>
      <c r="M1345" s="36">
        <v>45085</v>
      </c>
      <c r="N1345" s="94"/>
    </row>
    <row r="1346" spans="1:14" ht="14.25" customHeight="1" x14ac:dyDescent="0.25">
      <c r="A1346" s="9">
        <v>75051210</v>
      </c>
      <c r="B1346" s="10" t="s">
        <v>503</v>
      </c>
      <c r="C1346" s="11">
        <v>44782</v>
      </c>
      <c r="D1346" s="12" t="s">
        <v>504</v>
      </c>
      <c r="E1346" s="10" t="s">
        <v>38</v>
      </c>
      <c r="F1346" s="10" t="s">
        <v>40</v>
      </c>
      <c r="G1346" s="13">
        <v>260</v>
      </c>
      <c r="H1346" s="10" t="s">
        <v>30</v>
      </c>
      <c r="I1346" s="39">
        <v>68120</v>
      </c>
      <c r="J1346" s="20">
        <v>5.1246999999999998</v>
      </c>
      <c r="K1346" s="23">
        <v>13292.49</v>
      </c>
      <c r="L1346" s="10">
        <v>1</v>
      </c>
      <c r="M1346" s="36">
        <v>45085</v>
      </c>
      <c r="N1346" s="94"/>
    </row>
    <row r="1347" spans="1:14" ht="14.25" customHeight="1" x14ac:dyDescent="0.25">
      <c r="A1347" s="9">
        <v>72222000</v>
      </c>
      <c r="B1347" s="10" t="s">
        <v>501</v>
      </c>
      <c r="C1347" s="11">
        <v>44782</v>
      </c>
      <c r="D1347" s="12" t="s">
        <v>502</v>
      </c>
      <c r="E1347" s="10" t="s">
        <v>38</v>
      </c>
      <c r="F1347" s="10" t="s">
        <v>40</v>
      </c>
      <c r="G1347" s="13">
        <v>740</v>
      </c>
      <c r="H1347" s="10" t="s">
        <v>30</v>
      </c>
      <c r="I1347" s="39">
        <v>82279</v>
      </c>
      <c r="J1347" s="20">
        <v>5.1246999999999998</v>
      </c>
      <c r="K1347" s="23">
        <v>16055.38</v>
      </c>
      <c r="L1347" s="10" t="s">
        <v>25</v>
      </c>
      <c r="M1347" s="36">
        <v>45085</v>
      </c>
      <c r="N1347" s="94"/>
    </row>
    <row r="1348" spans="1:14" ht="14.25" customHeight="1" x14ac:dyDescent="0.25">
      <c r="A1348" s="9">
        <v>73082000</v>
      </c>
      <c r="B1348" s="10" t="s">
        <v>500</v>
      </c>
      <c r="C1348" s="11">
        <v>45013</v>
      </c>
      <c r="D1348" s="12" t="s">
        <v>377</v>
      </c>
      <c r="E1348" s="10" t="s">
        <v>29</v>
      </c>
      <c r="F1348" s="10" t="s">
        <v>80</v>
      </c>
      <c r="G1348" s="13">
        <v>24162.77</v>
      </c>
      <c r="H1348" s="10" t="s">
        <v>30</v>
      </c>
      <c r="I1348" s="39">
        <v>390347.96</v>
      </c>
      <c r="J1348" s="20">
        <v>5.2305999999999999</v>
      </c>
      <c r="K1348" s="23">
        <v>74627.759999999995</v>
      </c>
      <c r="L1348" s="10" t="s">
        <v>359</v>
      </c>
      <c r="M1348" s="36">
        <v>45066</v>
      </c>
      <c r="N1348" s="94"/>
    </row>
    <row r="1349" spans="1:14" ht="14.25" customHeight="1" x14ac:dyDescent="0.25">
      <c r="A1349" s="9">
        <v>73082000</v>
      </c>
      <c r="B1349" s="10" t="s">
        <v>498</v>
      </c>
      <c r="C1349" s="11">
        <v>45009</v>
      </c>
      <c r="D1349" s="12" t="s">
        <v>377</v>
      </c>
      <c r="E1349" s="10" t="s">
        <v>29</v>
      </c>
      <c r="F1349" s="10" t="s">
        <v>80</v>
      </c>
      <c r="G1349" s="13">
        <v>15926.329999999998</v>
      </c>
      <c r="H1349" s="10" t="s">
        <v>30</v>
      </c>
      <c r="I1349" s="39">
        <v>266077.84999999998</v>
      </c>
      <c r="J1349" s="20">
        <v>5.2632000000000003</v>
      </c>
      <c r="K1349" s="23">
        <v>50554.39</v>
      </c>
      <c r="L1349" s="10" t="s">
        <v>499</v>
      </c>
      <c r="M1349" s="36">
        <v>45066</v>
      </c>
      <c r="N1349" s="94"/>
    </row>
    <row r="1350" spans="1:14" ht="14.25" customHeight="1" x14ac:dyDescent="0.25">
      <c r="A1350" s="9">
        <v>73089010</v>
      </c>
      <c r="B1350" s="10" t="s">
        <v>497</v>
      </c>
      <c r="C1350" s="11">
        <v>45009</v>
      </c>
      <c r="D1350" s="12" t="s">
        <v>377</v>
      </c>
      <c r="E1350" s="10" t="s">
        <v>29</v>
      </c>
      <c r="F1350" s="10" t="s">
        <v>80</v>
      </c>
      <c r="G1350" s="13">
        <v>7510.86</v>
      </c>
      <c r="H1350" s="10" t="s">
        <v>30</v>
      </c>
      <c r="I1350" s="39">
        <v>126890.1</v>
      </c>
      <c r="J1350" s="20">
        <v>5.2632000000000003</v>
      </c>
      <c r="K1350" s="23">
        <v>24108.93</v>
      </c>
      <c r="L1350" s="10" t="s">
        <v>36</v>
      </c>
      <c r="M1350" s="36">
        <v>45085</v>
      </c>
      <c r="N1350" s="94"/>
    </row>
    <row r="1351" spans="1:14" ht="14.25" customHeight="1" x14ac:dyDescent="0.25">
      <c r="A1351" s="9">
        <v>73082000</v>
      </c>
      <c r="B1351" s="10" t="s">
        <v>496</v>
      </c>
      <c r="C1351" s="11">
        <v>45006</v>
      </c>
      <c r="D1351" s="12" t="s">
        <v>377</v>
      </c>
      <c r="E1351" s="10" t="s">
        <v>29</v>
      </c>
      <c r="F1351" s="10" t="s">
        <v>80</v>
      </c>
      <c r="G1351" s="13">
        <v>23392.670000000002</v>
      </c>
      <c r="H1351" s="10" t="s">
        <v>30</v>
      </c>
      <c r="I1351" s="39">
        <v>370717.01</v>
      </c>
      <c r="J1351" s="20">
        <v>5.2466999999999997</v>
      </c>
      <c r="K1351" s="23">
        <v>70657.179999999993</v>
      </c>
      <c r="L1351" s="10" t="s">
        <v>495</v>
      </c>
      <c r="M1351" s="36">
        <v>45066</v>
      </c>
      <c r="N1351" s="94"/>
    </row>
    <row r="1352" spans="1:14" ht="14.25" customHeight="1" x14ac:dyDescent="0.25">
      <c r="A1352" s="9">
        <v>73045990</v>
      </c>
      <c r="B1352" s="10" t="s">
        <v>494</v>
      </c>
      <c r="C1352" s="11">
        <v>45006</v>
      </c>
      <c r="D1352" s="12" t="s">
        <v>261</v>
      </c>
      <c r="E1352" s="10" t="s">
        <v>29</v>
      </c>
      <c r="F1352" s="10" t="s">
        <v>80</v>
      </c>
      <c r="G1352" s="13">
        <v>102.32</v>
      </c>
      <c r="H1352" s="10" t="s">
        <v>30</v>
      </c>
      <c r="I1352" s="39">
        <v>1976.82</v>
      </c>
      <c r="J1352" s="20">
        <v>5.2466999999999997</v>
      </c>
      <c r="K1352" s="23">
        <v>376.77</v>
      </c>
      <c r="L1352" s="10">
        <v>9</v>
      </c>
      <c r="M1352" s="36">
        <v>45085</v>
      </c>
      <c r="N1352" s="94"/>
    </row>
    <row r="1353" spans="1:14" ht="14.25" customHeight="1" x14ac:dyDescent="0.25">
      <c r="A1353" s="9">
        <v>73082000</v>
      </c>
      <c r="B1353" s="10" t="s">
        <v>493</v>
      </c>
      <c r="C1353" s="11">
        <v>45002</v>
      </c>
      <c r="D1353" s="12" t="s">
        <v>377</v>
      </c>
      <c r="E1353" s="10" t="s">
        <v>29</v>
      </c>
      <c r="F1353" s="10" t="s">
        <v>80</v>
      </c>
      <c r="G1353" s="13">
        <v>17961</v>
      </c>
      <c r="H1353" s="10" t="s">
        <v>30</v>
      </c>
      <c r="I1353" s="39">
        <v>276711.59000000003</v>
      </c>
      <c r="J1353" s="20">
        <v>5.2892000000000001</v>
      </c>
      <c r="K1353" s="23">
        <v>52316.34</v>
      </c>
      <c r="L1353" s="10" t="s">
        <v>310</v>
      </c>
      <c r="M1353" s="36">
        <v>45066</v>
      </c>
      <c r="N1353" s="94"/>
    </row>
    <row r="1354" spans="1:14" ht="14.25" customHeight="1" x14ac:dyDescent="0.25">
      <c r="A1354" s="9">
        <v>73082000</v>
      </c>
      <c r="B1354" s="10" t="s">
        <v>492</v>
      </c>
      <c r="C1354" s="11">
        <v>45002</v>
      </c>
      <c r="D1354" s="12" t="s">
        <v>377</v>
      </c>
      <c r="E1354" s="10" t="s">
        <v>29</v>
      </c>
      <c r="F1354" s="10" t="s">
        <v>80</v>
      </c>
      <c r="G1354" s="13">
        <v>24558.62</v>
      </c>
      <c r="H1354" s="10" t="s">
        <v>30</v>
      </c>
      <c r="I1354" s="39">
        <v>374912.13</v>
      </c>
      <c r="J1354" s="20">
        <v>5.2892000000000001</v>
      </c>
      <c r="K1354" s="23">
        <v>70882.58</v>
      </c>
      <c r="L1354" s="10" t="s">
        <v>287</v>
      </c>
      <c r="M1354" s="36">
        <v>45066</v>
      </c>
      <c r="N1354" s="94"/>
    </row>
    <row r="1355" spans="1:14" ht="14.25" customHeight="1" x14ac:dyDescent="0.25">
      <c r="A1355" s="9">
        <v>73082000</v>
      </c>
      <c r="B1355" s="10" t="s">
        <v>491</v>
      </c>
      <c r="C1355" s="11">
        <v>45001</v>
      </c>
      <c r="D1355" s="12" t="s">
        <v>377</v>
      </c>
      <c r="E1355" s="10" t="s">
        <v>29</v>
      </c>
      <c r="F1355" s="10" t="s">
        <v>80</v>
      </c>
      <c r="G1355" s="13">
        <v>18263.580000000002</v>
      </c>
      <c r="H1355" s="10" t="s">
        <v>30</v>
      </c>
      <c r="I1355" s="39">
        <v>274214.18</v>
      </c>
      <c r="J1355" s="20">
        <v>5.2980999999999998</v>
      </c>
      <c r="K1355" s="23">
        <v>51757.08</v>
      </c>
      <c r="L1355" s="10" t="s">
        <v>304</v>
      </c>
      <c r="M1355" s="36">
        <v>45223</v>
      </c>
      <c r="N1355" s="94"/>
    </row>
    <row r="1356" spans="1:14" ht="14.25" customHeight="1" x14ac:dyDescent="0.25">
      <c r="A1356" s="9">
        <v>73082000</v>
      </c>
      <c r="B1356" s="10" t="s">
        <v>490</v>
      </c>
      <c r="C1356" s="11">
        <v>44999</v>
      </c>
      <c r="D1356" s="12" t="s">
        <v>377</v>
      </c>
      <c r="E1356" s="10" t="s">
        <v>29</v>
      </c>
      <c r="F1356" s="10" t="s">
        <v>80</v>
      </c>
      <c r="G1356" s="13">
        <v>18655.63</v>
      </c>
      <c r="H1356" s="10" t="s">
        <v>30</v>
      </c>
      <c r="I1356" s="39">
        <v>275611.13</v>
      </c>
      <c r="J1356" s="20">
        <v>5.24</v>
      </c>
      <c r="K1356" s="23">
        <v>52597.54</v>
      </c>
      <c r="L1356" s="10" t="s">
        <v>85</v>
      </c>
      <c r="M1356" s="36">
        <v>45066</v>
      </c>
      <c r="N1356" s="94"/>
    </row>
    <row r="1357" spans="1:14" ht="14.25" customHeight="1" x14ac:dyDescent="0.25">
      <c r="A1357" s="9">
        <v>73082000</v>
      </c>
      <c r="B1357" s="10" t="s">
        <v>489</v>
      </c>
      <c r="C1357" s="11">
        <v>44994</v>
      </c>
      <c r="D1357" s="12" t="s">
        <v>377</v>
      </c>
      <c r="E1357" s="10" t="s">
        <v>29</v>
      </c>
      <c r="F1357" s="10" t="s">
        <v>80</v>
      </c>
      <c r="G1357" s="13">
        <v>22450.66</v>
      </c>
      <c r="H1357" s="10" t="s">
        <v>30</v>
      </c>
      <c r="I1357" s="39">
        <v>357041.78</v>
      </c>
      <c r="J1357" s="20">
        <v>5.1387</v>
      </c>
      <c r="K1357" s="23">
        <v>69480.95</v>
      </c>
      <c r="L1357" s="10" t="s">
        <v>310</v>
      </c>
      <c r="M1357" s="36">
        <v>45066</v>
      </c>
      <c r="N1357" s="94"/>
    </row>
    <row r="1358" spans="1:14" ht="14.25" customHeight="1" x14ac:dyDescent="0.25">
      <c r="A1358" s="9">
        <v>73082000</v>
      </c>
      <c r="B1358" s="10" t="s">
        <v>487</v>
      </c>
      <c r="C1358" s="11">
        <v>44992</v>
      </c>
      <c r="D1358" s="12" t="s">
        <v>377</v>
      </c>
      <c r="E1358" s="10" t="s">
        <v>29</v>
      </c>
      <c r="F1358" s="10" t="s">
        <v>80</v>
      </c>
      <c r="G1358" s="13">
        <v>19959.27</v>
      </c>
      <c r="H1358" s="10" t="s">
        <v>30</v>
      </c>
      <c r="I1358" s="39">
        <v>336865.21</v>
      </c>
      <c r="J1358" s="20">
        <v>5.1970000000000001</v>
      </c>
      <c r="K1358" s="23">
        <v>64819.17</v>
      </c>
      <c r="L1358" s="10" t="s">
        <v>488</v>
      </c>
      <c r="M1358" s="36">
        <v>45066</v>
      </c>
      <c r="N1358" s="94"/>
    </row>
    <row r="1359" spans="1:14" ht="14.25" customHeight="1" x14ac:dyDescent="0.25">
      <c r="A1359" s="9">
        <v>73089010</v>
      </c>
      <c r="B1359" s="10" t="s">
        <v>486</v>
      </c>
      <c r="C1359" s="11">
        <v>44992</v>
      </c>
      <c r="D1359" s="12" t="s">
        <v>261</v>
      </c>
      <c r="E1359" s="10" t="s">
        <v>29</v>
      </c>
      <c r="F1359" s="10" t="s">
        <v>80</v>
      </c>
      <c r="G1359" s="13">
        <v>1725.5999999999985</v>
      </c>
      <c r="H1359" s="10" t="s">
        <v>30</v>
      </c>
      <c r="I1359" s="39">
        <v>29467.820000000007</v>
      </c>
      <c r="J1359" s="20">
        <v>5.1970000000000001</v>
      </c>
      <c r="K1359" s="23">
        <v>5670.16</v>
      </c>
      <c r="L1359" s="10" t="s">
        <v>485</v>
      </c>
      <c r="M1359" s="36">
        <v>45085</v>
      </c>
      <c r="N1359" s="94"/>
    </row>
    <row r="1360" spans="1:14" ht="14.25" customHeight="1" x14ac:dyDescent="0.25">
      <c r="A1360" s="9">
        <v>73082000</v>
      </c>
      <c r="B1360" s="10" t="s">
        <v>484</v>
      </c>
      <c r="C1360" s="11">
        <v>44992</v>
      </c>
      <c r="D1360" s="12" t="s">
        <v>377</v>
      </c>
      <c r="E1360" s="10" t="s">
        <v>29</v>
      </c>
      <c r="F1360" s="10" t="s">
        <v>80</v>
      </c>
      <c r="G1360" s="13">
        <v>18343.5</v>
      </c>
      <c r="H1360" s="10" t="s">
        <v>30</v>
      </c>
      <c r="I1360" s="39">
        <v>271405.51</v>
      </c>
      <c r="J1360" s="20">
        <v>5.1970000000000001</v>
      </c>
      <c r="K1360" s="23">
        <v>52223.5</v>
      </c>
      <c r="L1360" s="10" t="s">
        <v>359</v>
      </c>
      <c r="M1360" s="36">
        <v>45066</v>
      </c>
      <c r="N1360" s="94"/>
    </row>
    <row r="1361" spans="1:14" ht="14.25" customHeight="1" x14ac:dyDescent="0.25">
      <c r="A1361" s="9">
        <v>73082000</v>
      </c>
      <c r="B1361" s="10" t="s">
        <v>483</v>
      </c>
      <c r="C1361" s="11">
        <v>44985</v>
      </c>
      <c r="D1361" s="12" t="s">
        <v>377</v>
      </c>
      <c r="E1361" s="10" t="s">
        <v>29</v>
      </c>
      <c r="F1361" s="10" t="s">
        <v>80</v>
      </c>
      <c r="G1361" s="13">
        <v>23612.22</v>
      </c>
      <c r="H1361" s="10" t="s">
        <v>30</v>
      </c>
      <c r="I1361" s="39">
        <v>451471.1</v>
      </c>
      <c r="J1361" s="20">
        <v>5.1959999999999997</v>
      </c>
      <c r="K1361" s="23">
        <v>86888.2</v>
      </c>
      <c r="L1361" s="10" t="s">
        <v>306</v>
      </c>
      <c r="M1361" s="36">
        <v>45066</v>
      </c>
      <c r="N1361" s="94"/>
    </row>
    <row r="1362" spans="1:14" ht="14.25" customHeight="1" x14ac:dyDescent="0.25">
      <c r="A1362" s="9">
        <v>73082000</v>
      </c>
      <c r="B1362" s="10" t="s">
        <v>482</v>
      </c>
      <c r="C1362" s="11">
        <v>44985</v>
      </c>
      <c r="D1362" s="12" t="s">
        <v>377</v>
      </c>
      <c r="E1362" s="10" t="s">
        <v>29</v>
      </c>
      <c r="F1362" s="10" t="s">
        <v>80</v>
      </c>
      <c r="G1362" s="13">
        <v>26088.79</v>
      </c>
      <c r="H1362" s="10" t="s">
        <v>30</v>
      </c>
      <c r="I1362" s="39">
        <v>420716.87</v>
      </c>
      <c r="J1362" s="20">
        <v>5.1959999999999997</v>
      </c>
      <c r="K1362" s="23">
        <v>80969.37</v>
      </c>
      <c r="L1362" s="10" t="s">
        <v>370</v>
      </c>
      <c r="M1362" s="36">
        <v>45066</v>
      </c>
      <c r="N1362" s="94"/>
    </row>
    <row r="1363" spans="1:14" ht="14.25" customHeight="1" x14ac:dyDescent="0.25">
      <c r="A1363" s="9">
        <v>73082000</v>
      </c>
      <c r="B1363" s="10" t="s">
        <v>480</v>
      </c>
      <c r="C1363" s="11">
        <v>44985</v>
      </c>
      <c r="D1363" s="12" t="s">
        <v>377</v>
      </c>
      <c r="E1363" s="10" t="s">
        <v>29</v>
      </c>
      <c r="F1363" s="10" t="s">
        <v>80</v>
      </c>
      <c r="G1363" s="13">
        <v>21655.77</v>
      </c>
      <c r="H1363" s="10" t="s">
        <v>30</v>
      </c>
      <c r="I1363" s="39">
        <v>317613.69</v>
      </c>
      <c r="J1363" s="20">
        <v>5.1959999999999997</v>
      </c>
      <c r="K1363" s="23">
        <v>61126.58</v>
      </c>
      <c r="L1363" s="10" t="s">
        <v>481</v>
      </c>
      <c r="M1363" s="36">
        <v>45066</v>
      </c>
      <c r="N1363" s="94"/>
    </row>
    <row r="1364" spans="1:14" ht="14.25" customHeight="1" x14ac:dyDescent="0.25">
      <c r="A1364" s="9">
        <v>73082000</v>
      </c>
      <c r="B1364" s="10" t="s">
        <v>478</v>
      </c>
      <c r="C1364" s="11">
        <v>44985</v>
      </c>
      <c r="D1364" s="12" t="s">
        <v>377</v>
      </c>
      <c r="E1364" s="10" t="s">
        <v>29</v>
      </c>
      <c r="F1364" s="10" t="s">
        <v>80</v>
      </c>
      <c r="G1364" s="13">
        <v>22690.49</v>
      </c>
      <c r="H1364" s="10" t="s">
        <v>30</v>
      </c>
      <c r="I1364" s="39">
        <v>448784.54</v>
      </c>
      <c r="J1364" s="20">
        <v>5.1959999999999997</v>
      </c>
      <c r="K1364" s="23">
        <v>86371.16</v>
      </c>
      <c r="L1364" s="10" t="s">
        <v>479</v>
      </c>
      <c r="M1364" s="36">
        <v>45066</v>
      </c>
      <c r="N1364" s="94"/>
    </row>
    <row r="1365" spans="1:14" ht="14.25" customHeight="1" x14ac:dyDescent="0.25">
      <c r="A1365" s="9">
        <v>73082000</v>
      </c>
      <c r="B1365" s="10" t="s">
        <v>477</v>
      </c>
      <c r="C1365" s="11">
        <v>44985</v>
      </c>
      <c r="D1365" s="12" t="s">
        <v>377</v>
      </c>
      <c r="E1365" s="10" t="s">
        <v>29</v>
      </c>
      <c r="F1365" s="10" t="s">
        <v>80</v>
      </c>
      <c r="G1365" s="13">
        <v>20617.62</v>
      </c>
      <c r="H1365" s="10" t="s">
        <v>30</v>
      </c>
      <c r="I1365" s="39">
        <v>333422.63</v>
      </c>
      <c r="J1365" s="20">
        <v>5.1959999999999997</v>
      </c>
      <c r="K1365" s="23">
        <v>64169.1</v>
      </c>
      <c r="L1365" s="10" t="s">
        <v>276</v>
      </c>
      <c r="M1365" s="36">
        <v>45066</v>
      </c>
      <c r="N1365" s="94"/>
    </row>
    <row r="1366" spans="1:14" ht="14.25" customHeight="1" x14ac:dyDescent="0.25">
      <c r="A1366" s="9">
        <v>73082000</v>
      </c>
      <c r="B1366" s="10" t="s">
        <v>476</v>
      </c>
      <c r="C1366" s="11">
        <v>44984</v>
      </c>
      <c r="D1366" s="12" t="s">
        <v>377</v>
      </c>
      <c r="E1366" s="10" t="s">
        <v>29</v>
      </c>
      <c r="F1366" s="10" t="s">
        <v>80</v>
      </c>
      <c r="G1366" s="13">
        <v>22982.52</v>
      </c>
      <c r="H1366" s="10" t="s">
        <v>30</v>
      </c>
      <c r="I1366" s="39">
        <v>364268.56</v>
      </c>
      <c r="J1366" s="20">
        <v>5.1791</v>
      </c>
      <c r="K1366" s="23">
        <v>70334.34</v>
      </c>
      <c r="L1366" s="10" t="s">
        <v>372</v>
      </c>
      <c r="M1366" s="36">
        <v>45066</v>
      </c>
      <c r="N1366" s="94"/>
    </row>
    <row r="1367" spans="1:14" ht="14.25" customHeight="1" x14ac:dyDescent="0.25">
      <c r="A1367" s="9">
        <v>73082000</v>
      </c>
      <c r="B1367" s="10" t="s">
        <v>475</v>
      </c>
      <c r="C1367" s="11">
        <v>44984</v>
      </c>
      <c r="D1367" s="12" t="s">
        <v>377</v>
      </c>
      <c r="E1367" s="10" t="s">
        <v>29</v>
      </c>
      <c r="F1367" s="10" t="s">
        <v>80</v>
      </c>
      <c r="G1367" s="13">
        <v>22532.77</v>
      </c>
      <c r="H1367" s="10" t="s">
        <v>30</v>
      </c>
      <c r="I1367" s="39">
        <v>347776.54</v>
      </c>
      <c r="J1367" s="20">
        <v>5.1791</v>
      </c>
      <c r="K1367" s="23">
        <v>67150</v>
      </c>
      <c r="L1367" s="10" t="s">
        <v>131</v>
      </c>
      <c r="M1367" s="36">
        <v>45066</v>
      </c>
      <c r="N1367" s="94"/>
    </row>
    <row r="1368" spans="1:14" ht="14.25" customHeight="1" x14ac:dyDescent="0.25">
      <c r="A1368" s="9">
        <v>73082000</v>
      </c>
      <c r="B1368" s="10" t="s">
        <v>473</v>
      </c>
      <c r="C1368" s="11">
        <v>44984</v>
      </c>
      <c r="D1368" s="12" t="s">
        <v>377</v>
      </c>
      <c r="E1368" s="10" t="s">
        <v>29</v>
      </c>
      <c r="F1368" s="10" t="s">
        <v>80</v>
      </c>
      <c r="G1368" s="13">
        <v>18289.060000000001</v>
      </c>
      <c r="H1368" s="10" t="s">
        <v>30</v>
      </c>
      <c r="I1368" s="39">
        <v>290503.40000000002</v>
      </c>
      <c r="J1368" s="20">
        <v>5.1791</v>
      </c>
      <c r="K1368" s="23">
        <v>56091.48</v>
      </c>
      <c r="L1368" s="10" t="s">
        <v>474</v>
      </c>
      <c r="M1368" s="36">
        <v>45066</v>
      </c>
      <c r="N1368" s="94"/>
    </row>
    <row r="1369" spans="1:14" ht="14.25" customHeight="1" x14ac:dyDescent="0.25">
      <c r="A1369" s="9">
        <v>73082000</v>
      </c>
      <c r="B1369" s="10" t="s">
        <v>471</v>
      </c>
      <c r="C1369" s="11">
        <v>44982</v>
      </c>
      <c r="D1369" s="12" t="s">
        <v>377</v>
      </c>
      <c r="E1369" s="10" t="s">
        <v>29</v>
      </c>
      <c r="F1369" s="10" t="s">
        <v>80</v>
      </c>
      <c r="G1369" s="13">
        <v>19847.150000000001</v>
      </c>
      <c r="H1369" s="10" t="s">
        <v>30</v>
      </c>
      <c r="I1369" s="39">
        <v>304592.96000000002</v>
      </c>
      <c r="J1369" s="20">
        <v>5.1791</v>
      </c>
      <c r="K1369" s="23">
        <v>58811.95</v>
      </c>
      <c r="L1369" s="10" t="s">
        <v>472</v>
      </c>
      <c r="M1369" s="36">
        <v>45066</v>
      </c>
      <c r="N1369" s="94"/>
    </row>
    <row r="1370" spans="1:14" ht="14.25" customHeight="1" x14ac:dyDescent="0.25">
      <c r="A1370" s="9">
        <v>73082000</v>
      </c>
      <c r="B1370" s="10" t="s">
        <v>470</v>
      </c>
      <c r="C1370" s="11">
        <v>44981</v>
      </c>
      <c r="D1370" s="12" t="s">
        <v>377</v>
      </c>
      <c r="E1370" s="10" t="s">
        <v>29</v>
      </c>
      <c r="F1370" s="10" t="s">
        <v>80</v>
      </c>
      <c r="G1370" s="13">
        <v>21645.23</v>
      </c>
      <c r="H1370" s="10" t="s">
        <v>30</v>
      </c>
      <c r="I1370" s="39">
        <v>340782.85</v>
      </c>
      <c r="J1370" s="20">
        <v>5.133</v>
      </c>
      <c r="K1370" s="23">
        <v>66390.58</v>
      </c>
      <c r="L1370" s="10" t="s">
        <v>281</v>
      </c>
      <c r="M1370" s="36">
        <v>45066</v>
      </c>
      <c r="N1370" s="94"/>
    </row>
    <row r="1371" spans="1:14" ht="14.25" customHeight="1" x14ac:dyDescent="0.25">
      <c r="A1371" s="9">
        <v>73082000</v>
      </c>
      <c r="B1371" s="10" t="s">
        <v>469</v>
      </c>
      <c r="C1371" s="11">
        <v>44981</v>
      </c>
      <c r="D1371" s="12" t="s">
        <v>377</v>
      </c>
      <c r="E1371" s="10" t="s">
        <v>29</v>
      </c>
      <c r="F1371" s="10" t="s">
        <v>80</v>
      </c>
      <c r="G1371" s="13">
        <v>23263.29</v>
      </c>
      <c r="H1371" s="10" t="s">
        <v>30</v>
      </c>
      <c r="I1371" s="39">
        <v>352036.34</v>
      </c>
      <c r="J1371" s="20">
        <v>5.133</v>
      </c>
      <c r="K1371" s="23">
        <v>68582.960000000006</v>
      </c>
      <c r="L1371" s="10" t="s">
        <v>304</v>
      </c>
      <c r="M1371" s="36">
        <v>45066</v>
      </c>
      <c r="N1371" s="94"/>
    </row>
    <row r="1372" spans="1:14" ht="14.25" customHeight="1" x14ac:dyDescent="0.25">
      <c r="A1372" s="9">
        <v>73082000</v>
      </c>
      <c r="B1372" s="10" t="s">
        <v>467</v>
      </c>
      <c r="C1372" s="11">
        <v>44979</v>
      </c>
      <c r="D1372" s="12" t="s">
        <v>377</v>
      </c>
      <c r="E1372" s="10" t="s">
        <v>29</v>
      </c>
      <c r="F1372" s="10" t="s">
        <v>80</v>
      </c>
      <c r="G1372" s="13">
        <v>23884.03</v>
      </c>
      <c r="H1372" s="10" t="s">
        <v>30</v>
      </c>
      <c r="I1372" s="39">
        <v>382472.07</v>
      </c>
      <c r="J1372" s="20">
        <v>5.2012</v>
      </c>
      <c r="K1372" s="23">
        <v>73535.350000000006</v>
      </c>
      <c r="L1372" s="10" t="s">
        <v>468</v>
      </c>
      <c r="M1372" s="36">
        <v>45066</v>
      </c>
      <c r="N1372" s="94"/>
    </row>
    <row r="1373" spans="1:14" ht="14.25" customHeight="1" x14ac:dyDescent="0.25">
      <c r="A1373" s="9">
        <v>73082000</v>
      </c>
      <c r="B1373" s="10" t="s">
        <v>466</v>
      </c>
      <c r="C1373" s="11">
        <v>44979</v>
      </c>
      <c r="D1373" s="12" t="s">
        <v>377</v>
      </c>
      <c r="E1373" s="10" t="s">
        <v>29</v>
      </c>
      <c r="F1373" s="10" t="s">
        <v>80</v>
      </c>
      <c r="G1373" s="13">
        <v>16752.419999999998</v>
      </c>
      <c r="H1373" s="10" t="s">
        <v>30</v>
      </c>
      <c r="I1373" s="39">
        <v>296991.40999999997</v>
      </c>
      <c r="J1373" s="20">
        <v>5.2012</v>
      </c>
      <c r="K1373" s="23">
        <v>57100.56</v>
      </c>
      <c r="L1373" s="10" t="s">
        <v>370</v>
      </c>
      <c r="M1373" s="36">
        <v>45066</v>
      </c>
      <c r="N1373" s="94"/>
    </row>
    <row r="1374" spans="1:14" ht="14.25" customHeight="1" x14ac:dyDescent="0.25">
      <c r="A1374" s="9">
        <v>73082000</v>
      </c>
      <c r="B1374" s="10" t="s">
        <v>465</v>
      </c>
      <c r="C1374" s="11">
        <v>44978</v>
      </c>
      <c r="D1374" s="12" t="s">
        <v>377</v>
      </c>
      <c r="E1374" s="10" t="s">
        <v>29</v>
      </c>
      <c r="F1374" s="10" t="s">
        <v>80</v>
      </c>
      <c r="G1374" s="13">
        <v>2712.79</v>
      </c>
      <c r="H1374" s="10" t="s">
        <v>30</v>
      </c>
      <c r="I1374" s="39">
        <v>40989.74</v>
      </c>
      <c r="J1374" s="20">
        <v>5.2012</v>
      </c>
      <c r="K1374" s="23">
        <v>7880.82</v>
      </c>
      <c r="L1374" s="10" t="s">
        <v>24</v>
      </c>
      <c r="M1374" s="36">
        <v>45066</v>
      </c>
      <c r="N1374" s="94"/>
    </row>
    <row r="1375" spans="1:14" ht="14.25" customHeight="1" x14ac:dyDescent="0.25">
      <c r="A1375" s="9">
        <v>73082000</v>
      </c>
      <c r="B1375" s="10" t="s">
        <v>464</v>
      </c>
      <c r="C1375" s="11">
        <v>44978</v>
      </c>
      <c r="D1375" s="12" t="s">
        <v>377</v>
      </c>
      <c r="E1375" s="10" t="s">
        <v>29</v>
      </c>
      <c r="F1375" s="10" t="s">
        <v>80</v>
      </c>
      <c r="G1375" s="13">
        <v>3276.94</v>
      </c>
      <c r="H1375" s="10" t="s">
        <v>30</v>
      </c>
      <c r="I1375" s="39">
        <v>51551.65</v>
      </c>
      <c r="J1375" s="20">
        <v>5.2012</v>
      </c>
      <c r="K1375" s="23">
        <v>9911.49</v>
      </c>
      <c r="L1375" s="10" t="s">
        <v>26</v>
      </c>
      <c r="M1375" s="36">
        <v>45066</v>
      </c>
      <c r="N1375" s="94"/>
    </row>
    <row r="1376" spans="1:14" ht="14.25" customHeight="1" x14ac:dyDescent="0.25">
      <c r="A1376" s="9">
        <v>73082000</v>
      </c>
      <c r="B1376" s="10" t="s">
        <v>463</v>
      </c>
      <c r="C1376" s="11">
        <v>44978</v>
      </c>
      <c r="D1376" s="12" t="s">
        <v>377</v>
      </c>
      <c r="E1376" s="10" t="s">
        <v>29</v>
      </c>
      <c r="F1376" s="10" t="s">
        <v>80</v>
      </c>
      <c r="G1376" s="13">
        <v>9796.7099999999991</v>
      </c>
      <c r="H1376" s="10" t="s">
        <v>30</v>
      </c>
      <c r="I1376" s="39">
        <v>182230.08</v>
      </c>
      <c r="J1376" s="20">
        <v>5.2012</v>
      </c>
      <c r="K1376" s="23">
        <v>35036.160000000003</v>
      </c>
      <c r="L1376" s="10" t="s">
        <v>31</v>
      </c>
      <c r="M1376" s="36">
        <v>45066</v>
      </c>
      <c r="N1376" s="94"/>
    </row>
    <row r="1377" spans="1:14" ht="14.25" customHeight="1" x14ac:dyDescent="0.25">
      <c r="A1377" s="9">
        <v>73082000</v>
      </c>
      <c r="B1377" s="10" t="s">
        <v>462</v>
      </c>
      <c r="C1377" s="11">
        <v>44974</v>
      </c>
      <c r="D1377" s="12" t="s">
        <v>377</v>
      </c>
      <c r="E1377" s="10" t="s">
        <v>29</v>
      </c>
      <c r="F1377" s="10" t="s">
        <v>80</v>
      </c>
      <c r="G1377" s="13">
        <v>9891.0499999999993</v>
      </c>
      <c r="H1377" s="10" t="s">
        <v>30</v>
      </c>
      <c r="I1377" s="39">
        <v>137379.74</v>
      </c>
      <c r="J1377" s="20">
        <v>5.2431999999999999</v>
      </c>
      <c r="K1377" s="23">
        <v>26201.51</v>
      </c>
      <c r="L1377" s="10" t="s">
        <v>168</v>
      </c>
      <c r="M1377" s="36">
        <v>45066</v>
      </c>
      <c r="N1377" s="94"/>
    </row>
    <row r="1378" spans="1:14" ht="14.25" customHeight="1" x14ac:dyDescent="0.25">
      <c r="A1378" s="9">
        <v>73082000</v>
      </c>
      <c r="B1378" s="10" t="s">
        <v>461</v>
      </c>
      <c r="C1378" s="11">
        <v>44973</v>
      </c>
      <c r="D1378" s="12" t="s">
        <v>377</v>
      </c>
      <c r="E1378" s="10" t="s">
        <v>29</v>
      </c>
      <c r="F1378" s="10" t="s">
        <v>80</v>
      </c>
      <c r="G1378" s="13">
        <v>15262.46</v>
      </c>
      <c r="H1378" s="10" t="s">
        <v>30</v>
      </c>
      <c r="I1378" s="39">
        <v>258952.48</v>
      </c>
      <c r="J1378" s="20">
        <v>5.2243000000000004</v>
      </c>
      <c r="K1378" s="23">
        <v>49566.92</v>
      </c>
      <c r="L1378" s="10" t="s">
        <v>303</v>
      </c>
      <c r="M1378" s="36">
        <v>45066</v>
      </c>
      <c r="N1378" s="94"/>
    </row>
    <row r="1379" spans="1:14" ht="14.25" customHeight="1" x14ac:dyDescent="0.25">
      <c r="A1379" s="9">
        <v>73082000</v>
      </c>
      <c r="B1379" s="10" t="s">
        <v>460</v>
      </c>
      <c r="C1379" s="11">
        <v>44972</v>
      </c>
      <c r="D1379" s="12" t="s">
        <v>377</v>
      </c>
      <c r="E1379" s="10" t="s">
        <v>29</v>
      </c>
      <c r="F1379" s="10" t="s">
        <v>80</v>
      </c>
      <c r="G1379" s="13">
        <v>10563.41</v>
      </c>
      <c r="H1379" s="10" t="s">
        <v>30</v>
      </c>
      <c r="I1379" s="39">
        <v>198283.79</v>
      </c>
      <c r="J1379" s="20">
        <v>5.1506999999999996</v>
      </c>
      <c r="K1379" s="23">
        <v>38496.47</v>
      </c>
      <c r="L1379" s="10" t="s">
        <v>296</v>
      </c>
      <c r="M1379" s="36">
        <v>45066</v>
      </c>
      <c r="N1379" s="94"/>
    </row>
    <row r="1380" spans="1:14" ht="14.25" customHeight="1" x14ac:dyDescent="0.25">
      <c r="A1380" s="9">
        <v>73082000</v>
      </c>
      <c r="B1380" s="10" t="s">
        <v>459</v>
      </c>
      <c r="C1380" s="11">
        <v>44972</v>
      </c>
      <c r="D1380" s="12" t="s">
        <v>377</v>
      </c>
      <c r="E1380" s="10" t="s">
        <v>29</v>
      </c>
      <c r="F1380" s="10" t="s">
        <v>80</v>
      </c>
      <c r="G1380" s="13">
        <v>14751.29</v>
      </c>
      <c r="H1380" s="10" t="s">
        <v>30</v>
      </c>
      <c r="I1380" s="39">
        <v>255220.59</v>
      </c>
      <c r="J1380" s="20">
        <v>5.1506999999999996</v>
      </c>
      <c r="K1380" s="23">
        <v>49550.66</v>
      </c>
      <c r="L1380" s="10" t="s">
        <v>33</v>
      </c>
      <c r="M1380" s="36">
        <v>45066</v>
      </c>
      <c r="N1380" s="94"/>
    </row>
    <row r="1381" spans="1:14" ht="14.25" customHeight="1" x14ac:dyDescent="0.25">
      <c r="A1381" s="9">
        <v>73082000</v>
      </c>
      <c r="B1381" s="10" t="s">
        <v>458</v>
      </c>
      <c r="C1381" s="11">
        <v>44967</v>
      </c>
      <c r="D1381" s="12" t="s">
        <v>377</v>
      </c>
      <c r="E1381" s="10" t="s">
        <v>29</v>
      </c>
      <c r="F1381" s="10" t="s">
        <v>80</v>
      </c>
      <c r="G1381" s="13">
        <v>16199.13</v>
      </c>
      <c r="H1381" s="10" t="s">
        <v>30</v>
      </c>
      <c r="I1381" s="39">
        <v>271213.14</v>
      </c>
      <c r="J1381" s="20">
        <v>5.2314999999999996</v>
      </c>
      <c r="K1381" s="23">
        <v>51842.33</v>
      </c>
      <c r="L1381" s="10" t="s">
        <v>131</v>
      </c>
      <c r="M1381" s="36">
        <v>45066</v>
      </c>
      <c r="N1381" s="94"/>
    </row>
    <row r="1382" spans="1:14" ht="14.25" customHeight="1" x14ac:dyDescent="0.25">
      <c r="A1382" s="9">
        <v>73082000</v>
      </c>
      <c r="B1382" s="10" t="s">
        <v>457</v>
      </c>
      <c r="C1382" s="11">
        <v>44966</v>
      </c>
      <c r="D1382" s="12" t="s">
        <v>261</v>
      </c>
      <c r="E1382" s="10" t="s">
        <v>29</v>
      </c>
      <c r="F1382" s="10" t="s">
        <v>80</v>
      </c>
      <c r="G1382" s="13">
        <v>3258.05</v>
      </c>
      <c r="H1382" s="10" t="s">
        <v>30</v>
      </c>
      <c r="I1382" s="39">
        <v>54995.88</v>
      </c>
      <c r="J1382" s="20">
        <v>5.2035999999999998</v>
      </c>
      <c r="K1382" s="23">
        <v>10568.81</v>
      </c>
      <c r="L1382" s="10" t="s">
        <v>25</v>
      </c>
      <c r="M1382" s="36">
        <v>45066</v>
      </c>
      <c r="N1382" s="94"/>
    </row>
    <row r="1383" spans="1:14" ht="14.25" customHeight="1" x14ac:dyDescent="0.25">
      <c r="A1383" s="9">
        <v>73082000</v>
      </c>
      <c r="B1383" s="10" t="s">
        <v>456</v>
      </c>
      <c r="C1383" s="11">
        <v>44966</v>
      </c>
      <c r="D1383" s="12" t="s">
        <v>377</v>
      </c>
      <c r="E1383" s="10" t="s">
        <v>29</v>
      </c>
      <c r="F1383" s="10" t="s">
        <v>80</v>
      </c>
      <c r="G1383" s="13">
        <v>19504.919999999998</v>
      </c>
      <c r="H1383" s="10" t="s">
        <v>30</v>
      </c>
      <c r="I1383" s="39">
        <v>322046.67</v>
      </c>
      <c r="J1383" s="20">
        <v>5.2035999999999998</v>
      </c>
      <c r="K1383" s="23">
        <v>61889.21</v>
      </c>
      <c r="L1383" s="10" t="s">
        <v>301</v>
      </c>
      <c r="M1383" s="36">
        <v>45066</v>
      </c>
      <c r="N1383" s="94"/>
    </row>
    <row r="1384" spans="1:14" ht="14.25" customHeight="1" x14ac:dyDescent="0.25">
      <c r="A1384" s="9">
        <v>73082000</v>
      </c>
      <c r="B1384" s="10" t="s">
        <v>455</v>
      </c>
      <c r="C1384" s="11">
        <v>44966</v>
      </c>
      <c r="D1384" s="12" t="s">
        <v>377</v>
      </c>
      <c r="E1384" s="10" t="s">
        <v>29</v>
      </c>
      <c r="F1384" s="10" t="s">
        <v>80</v>
      </c>
      <c r="G1384" s="13">
        <v>10395.59</v>
      </c>
      <c r="H1384" s="10" t="s">
        <v>30</v>
      </c>
      <c r="I1384" s="39">
        <v>198341.86</v>
      </c>
      <c r="J1384" s="20">
        <v>5.2035999999999998</v>
      </c>
      <c r="K1384" s="23">
        <v>38116.28</v>
      </c>
      <c r="L1384" s="10" t="s">
        <v>31</v>
      </c>
      <c r="M1384" s="36">
        <v>45066</v>
      </c>
      <c r="N1384" s="94"/>
    </row>
    <row r="1385" spans="1:14" ht="14.25" customHeight="1" x14ac:dyDescent="0.25">
      <c r="A1385" s="9">
        <v>73082000</v>
      </c>
      <c r="B1385" s="10" t="s">
        <v>453</v>
      </c>
      <c r="C1385" s="11">
        <v>44964</v>
      </c>
      <c r="D1385" s="12">
        <v>44964</v>
      </c>
      <c r="E1385" s="10" t="s">
        <v>29</v>
      </c>
      <c r="F1385" s="10" t="s">
        <v>80</v>
      </c>
      <c r="G1385" s="13">
        <v>13263</v>
      </c>
      <c r="H1385" s="10" t="s">
        <v>30</v>
      </c>
      <c r="I1385" s="39">
        <v>207111.19</v>
      </c>
      <c r="J1385" s="20">
        <v>5.1763000000000003</v>
      </c>
      <c r="K1385" s="23">
        <v>40011.43</v>
      </c>
      <c r="L1385" s="10" t="s">
        <v>454</v>
      </c>
      <c r="M1385" s="36">
        <v>45066</v>
      </c>
      <c r="N1385" s="94"/>
    </row>
    <row r="1386" spans="1:14" ht="14.25" customHeight="1" x14ac:dyDescent="0.25">
      <c r="A1386" s="9">
        <v>73045990</v>
      </c>
      <c r="B1386" s="10" t="s">
        <v>452</v>
      </c>
      <c r="C1386" s="11">
        <v>44964</v>
      </c>
      <c r="D1386" s="12" t="s">
        <v>261</v>
      </c>
      <c r="E1386" s="10" t="s">
        <v>29</v>
      </c>
      <c r="F1386" s="10" t="s">
        <v>80</v>
      </c>
      <c r="G1386" s="13">
        <v>17.100000000000001</v>
      </c>
      <c r="H1386" s="10" t="s">
        <v>30</v>
      </c>
      <c r="I1386" s="39">
        <v>288.64999999999998</v>
      </c>
      <c r="J1386" s="20">
        <v>5.1763000000000003</v>
      </c>
      <c r="K1386" s="23">
        <v>55.76</v>
      </c>
      <c r="L1386" s="10">
        <v>11</v>
      </c>
      <c r="M1386" s="36">
        <v>45085</v>
      </c>
      <c r="N1386" s="94"/>
    </row>
    <row r="1387" spans="1:14" ht="14.25" customHeight="1" x14ac:dyDescent="0.25">
      <c r="A1387" s="9">
        <v>73082000</v>
      </c>
      <c r="B1387" s="10" t="s">
        <v>451</v>
      </c>
      <c r="C1387" s="11">
        <v>44964</v>
      </c>
      <c r="D1387" s="12" t="s">
        <v>329</v>
      </c>
      <c r="E1387" s="10" t="s">
        <v>29</v>
      </c>
      <c r="F1387" s="10" t="s">
        <v>80</v>
      </c>
      <c r="G1387" s="13">
        <v>18387.8</v>
      </c>
      <c r="H1387" s="10" t="s">
        <v>30</v>
      </c>
      <c r="I1387" s="39">
        <v>160341.62</v>
      </c>
      <c r="J1387" s="20">
        <v>5.1763000000000003</v>
      </c>
      <c r="K1387" s="23">
        <v>30976.11</v>
      </c>
      <c r="L1387" s="10">
        <v>1</v>
      </c>
      <c r="M1387" s="36">
        <v>45066</v>
      </c>
      <c r="N1387" s="94"/>
    </row>
    <row r="1388" spans="1:14" ht="14.25" customHeight="1" x14ac:dyDescent="0.25">
      <c r="A1388" s="9">
        <v>73082000</v>
      </c>
      <c r="B1388" s="10" t="s">
        <v>450</v>
      </c>
      <c r="C1388" s="11">
        <v>44964</v>
      </c>
      <c r="D1388" s="12" t="s">
        <v>329</v>
      </c>
      <c r="E1388" s="10" t="s">
        <v>29</v>
      </c>
      <c r="F1388" s="10" t="s">
        <v>80</v>
      </c>
      <c r="G1388" s="13">
        <v>20226.580000000002</v>
      </c>
      <c r="H1388" s="10" t="s">
        <v>30</v>
      </c>
      <c r="I1388" s="39">
        <v>176375.78</v>
      </c>
      <c r="J1388" s="20">
        <v>5.1763000000000003</v>
      </c>
      <c r="K1388" s="23">
        <v>34073.72</v>
      </c>
      <c r="L1388" s="10">
        <v>1</v>
      </c>
      <c r="M1388" s="36">
        <v>45615</v>
      </c>
      <c r="N1388" s="94"/>
    </row>
    <row r="1389" spans="1:14" ht="14.25" customHeight="1" x14ac:dyDescent="0.25">
      <c r="A1389" s="9">
        <v>73082000</v>
      </c>
      <c r="B1389" s="10" t="s">
        <v>449</v>
      </c>
      <c r="C1389" s="11">
        <v>44964</v>
      </c>
      <c r="D1389" s="12" t="s">
        <v>329</v>
      </c>
      <c r="E1389" s="10" t="s">
        <v>29</v>
      </c>
      <c r="F1389" s="10" t="s">
        <v>80</v>
      </c>
      <c r="G1389" s="13">
        <v>20226.580000000002</v>
      </c>
      <c r="H1389" s="10" t="s">
        <v>30</v>
      </c>
      <c r="I1389" s="39">
        <v>176375.78</v>
      </c>
      <c r="J1389" s="20">
        <v>5.1763000000000003</v>
      </c>
      <c r="K1389" s="23">
        <v>34073.72</v>
      </c>
      <c r="L1389" s="10">
        <v>1</v>
      </c>
      <c r="M1389" s="36">
        <v>45066</v>
      </c>
      <c r="N1389" s="94"/>
    </row>
    <row r="1390" spans="1:14" ht="14.25" customHeight="1" x14ac:dyDescent="0.25">
      <c r="A1390" s="9">
        <v>73082000</v>
      </c>
      <c r="B1390" s="10" t="s">
        <v>448</v>
      </c>
      <c r="C1390" s="11">
        <v>44963</v>
      </c>
      <c r="D1390" s="12" t="s">
        <v>377</v>
      </c>
      <c r="E1390" s="10" t="s">
        <v>29</v>
      </c>
      <c r="F1390" s="10" t="s">
        <v>80</v>
      </c>
      <c r="G1390" s="13">
        <v>1010.88</v>
      </c>
      <c r="H1390" s="10" t="s">
        <v>30</v>
      </c>
      <c r="I1390" s="39">
        <v>15775.55</v>
      </c>
      <c r="J1390" s="20">
        <v>5.1029999999999998</v>
      </c>
      <c r="K1390" s="23">
        <v>3091.43</v>
      </c>
      <c r="L1390" s="10" t="s">
        <v>25</v>
      </c>
      <c r="M1390" s="36">
        <v>45066</v>
      </c>
      <c r="N1390" s="94"/>
    </row>
    <row r="1391" spans="1:14" ht="14.25" customHeight="1" x14ac:dyDescent="0.25">
      <c r="A1391" s="9">
        <v>73082000</v>
      </c>
      <c r="B1391" s="10" t="s">
        <v>447</v>
      </c>
      <c r="C1391" s="11">
        <v>44960</v>
      </c>
      <c r="D1391" s="12" t="s">
        <v>377</v>
      </c>
      <c r="E1391" s="10" t="s">
        <v>29</v>
      </c>
      <c r="F1391" s="10" t="s">
        <v>80</v>
      </c>
      <c r="G1391" s="13">
        <v>19835.95</v>
      </c>
      <c r="H1391" s="10" t="s">
        <v>30</v>
      </c>
      <c r="I1391" s="39">
        <v>383686.56</v>
      </c>
      <c r="J1391" s="20">
        <v>4.9901</v>
      </c>
      <c r="K1391" s="23">
        <v>76889.55</v>
      </c>
      <c r="L1391" s="10" t="s">
        <v>33</v>
      </c>
      <c r="M1391" s="36">
        <v>45066</v>
      </c>
      <c r="N1391" s="94"/>
    </row>
    <row r="1392" spans="1:14" ht="14.25" customHeight="1" x14ac:dyDescent="0.25">
      <c r="A1392" s="9">
        <v>73082000</v>
      </c>
      <c r="B1392" s="10" t="s">
        <v>446</v>
      </c>
      <c r="C1392" s="11">
        <v>44960</v>
      </c>
      <c r="D1392" s="12" t="s">
        <v>377</v>
      </c>
      <c r="E1392" s="10" t="s">
        <v>29</v>
      </c>
      <c r="F1392" s="10" t="s">
        <v>80</v>
      </c>
      <c r="G1392" s="13">
        <v>12740.58</v>
      </c>
      <c r="H1392" s="10" t="s">
        <v>30</v>
      </c>
      <c r="I1392" s="39">
        <v>210646.31</v>
      </c>
      <c r="J1392" s="20">
        <v>4.9901</v>
      </c>
      <c r="K1392" s="23">
        <v>42212.84</v>
      </c>
      <c r="L1392" s="10" t="s">
        <v>304</v>
      </c>
      <c r="M1392" s="36">
        <v>45066</v>
      </c>
      <c r="N1392" s="94"/>
    </row>
    <row r="1393" spans="1:14" ht="14.25" customHeight="1" x14ac:dyDescent="0.25">
      <c r="A1393" s="9">
        <v>73082000</v>
      </c>
      <c r="B1393" s="10" t="s">
        <v>445</v>
      </c>
      <c r="C1393" s="11">
        <v>44957</v>
      </c>
      <c r="D1393" s="12" t="s">
        <v>377</v>
      </c>
      <c r="E1393" s="10" t="s">
        <v>29</v>
      </c>
      <c r="F1393" s="10" t="s">
        <v>80</v>
      </c>
      <c r="G1393" s="13">
        <v>5145.8900000000003</v>
      </c>
      <c r="H1393" s="10" t="s">
        <v>30</v>
      </c>
      <c r="I1393" s="39">
        <v>77473.58</v>
      </c>
      <c r="J1393" s="20">
        <v>5.0959000000000003</v>
      </c>
      <c r="K1393" s="23">
        <v>15203.12</v>
      </c>
      <c r="L1393" s="10" t="s">
        <v>31</v>
      </c>
      <c r="M1393" s="36">
        <v>45066</v>
      </c>
      <c r="N1393" s="94"/>
    </row>
    <row r="1394" spans="1:14" ht="14.25" customHeight="1" x14ac:dyDescent="0.25">
      <c r="A1394" s="9">
        <v>73082000</v>
      </c>
      <c r="B1394" s="10" t="s">
        <v>444</v>
      </c>
      <c r="C1394" s="11">
        <v>44957</v>
      </c>
      <c r="D1394" s="12" t="s">
        <v>377</v>
      </c>
      <c r="E1394" s="10" t="s">
        <v>29</v>
      </c>
      <c r="F1394" s="10" t="s">
        <v>80</v>
      </c>
      <c r="G1394" s="13">
        <v>14584.11</v>
      </c>
      <c r="H1394" s="10" t="s">
        <v>30</v>
      </c>
      <c r="I1394" s="39">
        <v>306723.82</v>
      </c>
      <c r="J1394" s="20">
        <v>5.0959000000000003</v>
      </c>
      <c r="K1394" s="23">
        <v>60190.31</v>
      </c>
      <c r="L1394" s="10" t="s">
        <v>36</v>
      </c>
      <c r="M1394" s="36">
        <v>45066</v>
      </c>
      <c r="N1394" s="94"/>
    </row>
    <row r="1395" spans="1:14" ht="14.25" customHeight="1" x14ac:dyDescent="0.25">
      <c r="A1395" s="9">
        <v>73082000</v>
      </c>
      <c r="B1395" s="10" t="s">
        <v>443</v>
      </c>
      <c r="C1395" s="11">
        <v>44956</v>
      </c>
      <c r="D1395" s="12" t="s">
        <v>377</v>
      </c>
      <c r="E1395" s="10" t="s">
        <v>29</v>
      </c>
      <c r="F1395" s="10" t="s">
        <v>80</v>
      </c>
      <c r="G1395" s="13">
        <v>20187.830000000002</v>
      </c>
      <c r="H1395" s="10" t="s">
        <v>30</v>
      </c>
      <c r="I1395" s="39">
        <v>364285.87</v>
      </c>
      <c r="J1395" s="20">
        <v>5.0766999999999998</v>
      </c>
      <c r="K1395" s="23">
        <v>71756.429999999993</v>
      </c>
      <c r="L1395" s="10" t="s">
        <v>310</v>
      </c>
      <c r="M1395" s="36">
        <v>45066</v>
      </c>
      <c r="N1395" s="94"/>
    </row>
    <row r="1396" spans="1:14" ht="14.25" customHeight="1" x14ac:dyDescent="0.25">
      <c r="A1396" s="9">
        <v>73082000</v>
      </c>
      <c r="B1396" s="10" t="s">
        <v>442</v>
      </c>
      <c r="C1396" s="11">
        <v>44953</v>
      </c>
      <c r="D1396" s="12" t="s">
        <v>377</v>
      </c>
      <c r="E1396" s="10" t="s">
        <v>29</v>
      </c>
      <c r="F1396" s="10" t="s">
        <v>80</v>
      </c>
      <c r="G1396" s="13">
        <v>17790.48</v>
      </c>
      <c r="H1396" s="10" t="s">
        <v>30</v>
      </c>
      <c r="I1396" s="39">
        <v>293288.26</v>
      </c>
      <c r="J1396" s="20">
        <v>5.0951000000000004</v>
      </c>
      <c r="K1396" s="23">
        <v>57562.81</v>
      </c>
      <c r="L1396" s="10" t="s">
        <v>281</v>
      </c>
      <c r="M1396" s="36">
        <v>45066</v>
      </c>
      <c r="N1396" s="94"/>
    </row>
    <row r="1397" spans="1:14" ht="14.25" customHeight="1" x14ac:dyDescent="0.25">
      <c r="A1397" s="9">
        <v>73082000</v>
      </c>
      <c r="B1397" s="10" t="s">
        <v>441</v>
      </c>
      <c r="C1397" s="11">
        <v>44952</v>
      </c>
      <c r="D1397" s="12" t="s">
        <v>377</v>
      </c>
      <c r="E1397" s="10" t="s">
        <v>29</v>
      </c>
      <c r="F1397" s="10" t="s">
        <v>80</v>
      </c>
      <c r="G1397" s="13">
        <v>21980.35</v>
      </c>
      <c r="H1397" s="10" t="s">
        <v>30</v>
      </c>
      <c r="I1397" s="39">
        <v>386976.69</v>
      </c>
      <c r="J1397" s="20">
        <v>5.1041999999999996</v>
      </c>
      <c r="K1397" s="23">
        <v>75815.350000000006</v>
      </c>
      <c r="L1397" s="10" t="s">
        <v>37</v>
      </c>
      <c r="M1397" s="36">
        <v>45066</v>
      </c>
      <c r="N1397" s="94"/>
    </row>
    <row r="1398" spans="1:14" ht="14.25" customHeight="1" x14ac:dyDescent="0.25">
      <c r="A1398" s="9">
        <v>73082000</v>
      </c>
      <c r="B1398" s="10" t="s">
        <v>440</v>
      </c>
      <c r="C1398" s="11">
        <v>44952</v>
      </c>
      <c r="D1398" s="12" t="s">
        <v>377</v>
      </c>
      <c r="E1398" s="10" t="s">
        <v>29</v>
      </c>
      <c r="F1398" s="10" t="s">
        <v>80</v>
      </c>
      <c r="G1398" s="13">
        <v>16018.71</v>
      </c>
      <c r="H1398" s="10" t="s">
        <v>30</v>
      </c>
      <c r="I1398" s="39">
        <v>279452.64</v>
      </c>
      <c r="J1398" s="20">
        <v>5.1041999999999996</v>
      </c>
      <c r="K1398" s="23">
        <v>54749.55</v>
      </c>
      <c r="L1398" s="10" t="s">
        <v>85</v>
      </c>
      <c r="M1398" s="36">
        <v>45066</v>
      </c>
      <c r="N1398" s="94"/>
    </row>
    <row r="1399" spans="1:14" ht="14.25" customHeight="1" x14ac:dyDescent="0.25">
      <c r="A1399" s="9">
        <v>73082000</v>
      </c>
      <c r="B1399" s="10" t="s">
        <v>439</v>
      </c>
      <c r="C1399" s="11">
        <v>44946</v>
      </c>
      <c r="D1399" s="12" t="s">
        <v>377</v>
      </c>
      <c r="E1399" s="10" t="s">
        <v>29</v>
      </c>
      <c r="F1399" s="10" t="s">
        <v>80</v>
      </c>
      <c r="G1399" s="13">
        <v>22740.3</v>
      </c>
      <c r="H1399" s="10" t="s">
        <v>30</v>
      </c>
      <c r="I1399" s="39">
        <v>374325.91</v>
      </c>
      <c r="J1399" s="20">
        <v>5.2144000000000004</v>
      </c>
      <c r="K1399" s="23">
        <v>71786.960000000006</v>
      </c>
      <c r="L1399" s="10" t="s">
        <v>273</v>
      </c>
      <c r="M1399" s="36">
        <v>45066</v>
      </c>
      <c r="N1399" s="94"/>
    </row>
    <row r="1400" spans="1:14" ht="14.25" customHeight="1" x14ac:dyDescent="0.25">
      <c r="A1400" s="9">
        <v>73082000</v>
      </c>
      <c r="B1400" s="10" t="s">
        <v>438</v>
      </c>
      <c r="C1400" s="11">
        <v>44946</v>
      </c>
      <c r="D1400" s="12" t="s">
        <v>377</v>
      </c>
      <c r="E1400" s="10" t="s">
        <v>29</v>
      </c>
      <c r="F1400" s="10" t="s">
        <v>80</v>
      </c>
      <c r="G1400" s="13">
        <v>12606.74</v>
      </c>
      <c r="H1400" s="10" t="s">
        <v>30</v>
      </c>
      <c r="I1400" s="39">
        <v>217349.21</v>
      </c>
      <c r="J1400" s="20">
        <v>5.2144000000000004</v>
      </c>
      <c r="K1400" s="23">
        <v>41682.5</v>
      </c>
      <c r="L1400" s="10" t="s">
        <v>400</v>
      </c>
      <c r="M1400" s="36">
        <v>45066</v>
      </c>
      <c r="N1400" s="94"/>
    </row>
    <row r="1401" spans="1:14" ht="14.25" customHeight="1" x14ac:dyDescent="0.25">
      <c r="A1401" s="9">
        <v>73082000</v>
      </c>
      <c r="B1401" s="10" t="s">
        <v>437</v>
      </c>
      <c r="C1401" s="11">
        <v>44946</v>
      </c>
      <c r="D1401" s="12" t="s">
        <v>377</v>
      </c>
      <c r="E1401" s="10" t="s">
        <v>29</v>
      </c>
      <c r="F1401" s="10" t="s">
        <v>80</v>
      </c>
      <c r="G1401" s="13">
        <v>15858.65</v>
      </c>
      <c r="H1401" s="10" t="s">
        <v>30</v>
      </c>
      <c r="I1401" s="39">
        <v>304521.39</v>
      </c>
      <c r="J1401" s="20">
        <v>5.2144000000000004</v>
      </c>
      <c r="K1401" s="23">
        <v>58400.08</v>
      </c>
      <c r="L1401" s="10" t="s">
        <v>290</v>
      </c>
      <c r="M1401" s="36">
        <v>45066</v>
      </c>
      <c r="N1401" s="94"/>
    </row>
    <row r="1402" spans="1:14" ht="14.25" customHeight="1" x14ac:dyDescent="0.25">
      <c r="A1402" s="9">
        <v>73082000</v>
      </c>
      <c r="B1402" s="10" t="s">
        <v>436</v>
      </c>
      <c r="C1402" s="11">
        <v>44945</v>
      </c>
      <c r="D1402" s="12" t="s">
        <v>377</v>
      </c>
      <c r="E1402" s="10" t="s">
        <v>29</v>
      </c>
      <c r="F1402" s="10" t="s">
        <v>80</v>
      </c>
      <c r="G1402" s="13">
        <v>18533.95</v>
      </c>
      <c r="H1402" s="10" t="s">
        <v>30</v>
      </c>
      <c r="I1402" s="39">
        <v>335224.64</v>
      </c>
      <c r="J1402" s="20">
        <v>5.0909000000000004</v>
      </c>
      <c r="K1402" s="23">
        <v>65847.81</v>
      </c>
      <c r="L1402" s="10" t="s">
        <v>273</v>
      </c>
      <c r="M1402" s="36">
        <v>45066</v>
      </c>
      <c r="N1402" s="94"/>
    </row>
    <row r="1403" spans="1:14" ht="14.25" customHeight="1" x14ac:dyDescent="0.25">
      <c r="A1403" s="9">
        <v>73082000</v>
      </c>
      <c r="B1403" s="10" t="s">
        <v>435</v>
      </c>
      <c r="C1403" s="11">
        <v>44943</v>
      </c>
      <c r="D1403" s="12" t="s">
        <v>377</v>
      </c>
      <c r="E1403" s="10" t="s">
        <v>29</v>
      </c>
      <c r="F1403" s="10" t="s">
        <v>80</v>
      </c>
      <c r="G1403" s="13">
        <v>17750.689999999999</v>
      </c>
      <c r="H1403" s="10" t="s">
        <v>30</v>
      </c>
      <c r="I1403" s="39">
        <v>350047.41</v>
      </c>
      <c r="J1403" s="20">
        <v>5.1115000000000004</v>
      </c>
      <c r="K1403" s="23">
        <v>68482.33</v>
      </c>
      <c r="L1403" s="10" t="s">
        <v>83</v>
      </c>
      <c r="M1403" s="36">
        <v>45066</v>
      </c>
      <c r="N1403" s="94"/>
    </row>
    <row r="1404" spans="1:14" ht="14.25" customHeight="1" x14ac:dyDescent="0.25">
      <c r="A1404" s="9">
        <v>73082000</v>
      </c>
      <c r="B1404" s="10" t="s">
        <v>433</v>
      </c>
      <c r="C1404" s="11">
        <v>44939</v>
      </c>
      <c r="D1404" s="12" t="s">
        <v>377</v>
      </c>
      <c r="E1404" s="10" t="s">
        <v>29</v>
      </c>
      <c r="F1404" s="10" t="s">
        <v>80</v>
      </c>
      <c r="G1404" s="13">
        <v>26128.53</v>
      </c>
      <c r="H1404" s="10" t="s">
        <v>30</v>
      </c>
      <c r="I1404" s="39">
        <v>468867.05</v>
      </c>
      <c r="J1404" s="20">
        <v>5.14</v>
      </c>
      <c r="K1404" s="23">
        <v>91219.27</v>
      </c>
      <c r="L1404" s="10" t="s">
        <v>434</v>
      </c>
      <c r="M1404" s="36">
        <v>45066</v>
      </c>
      <c r="N1404" s="94"/>
    </row>
    <row r="1405" spans="1:14" ht="14.25" customHeight="1" x14ac:dyDescent="0.25">
      <c r="A1405" s="9">
        <v>73082000</v>
      </c>
      <c r="B1405" s="10" t="s">
        <v>432</v>
      </c>
      <c r="C1405" s="11">
        <v>44939</v>
      </c>
      <c r="D1405" s="12" t="s">
        <v>377</v>
      </c>
      <c r="E1405" s="10" t="s">
        <v>29</v>
      </c>
      <c r="F1405" s="10" t="s">
        <v>80</v>
      </c>
      <c r="G1405" s="13">
        <v>10007.549999999999</v>
      </c>
      <c r="H1405" s="10" t="s">
        <v>30</v>
      </c>
      <c r="I1405" s="39">
        <v>180277.21</v>
      </c>
      <c r="J1405" s="20">
        <v>5.14</v>
      </c>
      <c r="K1405" s="23">
        <v>35073.39</v>
      </c>
      <c r="L1405" s="10" t="s">
        <v>37</v>
      </c>
      <c r="M1405" s="36">
        <v>45066</v>
      </c>
      <c r="N1405" s="94"/>
    </row>
    <row r="1406" spans="1:14" ht="14.25" customHeight="1" x14ac:dyDescent="0.25">
      <c r="A1406" s="9">
        <v>73082000</v>
      </c>
      <c r="B1406" s="10" t="s">
        <v>431</v>
      </c>
      <c r="C1406" s="11">
        <v>44939</v>
      </c>
      <c r="D1406" s="12" t="s">
        <v>377</v>
      </c>
      <c r="E1406" s="10" t="s">
        <v>29</v>
      </c>
      <c r="F1406" s="10" t="s">
        <v>80</v>
      </c>
      <c r="G1406" s="13">
        <v>22096.36</v>
      </c>
      <c r="H1406" s="10" t="s">
        <v>30</v>
      </c>
      <c r="I1406" s="39">
        <v>410041.36</v>
      </c>
      <c r="J1406" s="20">
        <v>5.14</v>
      </c>
      <c r="K1406" s="23">
        <v>79774.58</v>
      </c>
      <c r="L1406" s="10" t="s">
        <v>83</v>
      </c>
      <c r="M1406" s="36">
        <v>45066</v>
      </c>
      <c r="N1406" s="94"/>
    </row>
    <row r="1407" spans="1:14" ht="14.25" customHeight="1" x14ac:dyDescent="0.25">
      <c r="A1407" s="9">
        <v>73082000</v>
      </c>
      <c r="B1407" s="10" t="s">
        <v>430</v>
      </c>
      <c r="C1407" s="11">
        <v>44938</v>
      </c>
      <c r="D1407" s="12" t="s">
        <v>377</v>
      </c>
      <c r="E1407" s="10" t="s">
        <v>29</v>
      </c>
      <c r="F1407" s="10" t="s">
        <v>80</v>
      </c>
      <c r="G1407" s="13">
        <v>11640.09</v>
      </c>
      <c r="H1407" s="10" t="s">
        <v>30</v>
      </c>
      <c r="I1407" s="39">
        <v>191308.57</v>
      </c>
      <c r="J1407" s="20">
        <v>5.202</v>
      </c>
      <c r="K1407" s="23">
        <v>36775.97</v>
      </c>
      <c r="L1407" s="10" t="s">
        <v>304</v>
      </c>
      <c r="M1407" s="36">
        <v>45066</v>
      </c>
      <c r="N1407" s="94"/>
    </row>
    <row r="1408" spans="1:14" ht="14.25" customHeight="1" x14ac:dyDescent="0.25">
      <c r="A1408" s="9">
        <v>73082000</v>
      </c>
      <c r="B1408" s="10" t="s">
        <v>429</v>
      </c>
      <c r="C1408" s="11">
        <v>44933</v>
      </c>
      <c r="D1408" s="12" t="s">
        <v>377</v>
      </c>
      <c r="E1408" s="10" t="s">
        <v>29</v>
      </c>
      <c r="F1408" s="10" t="s">
        <v>80</v>
      </c>
      <c r="G1408" s="13">
        <v>8131.73</v>
      </c>
      <c r="H1408" s="10" t="s">
        <v>30</v>
      </c>
      <c r="I1408" s="39">
        <v>139728.16</v>
      </c>
      <c r="J1408" s="20">
        <v>5.2854999999999999</v>
      </c>
      <c r="K1408" s="23">
        <v>26436.13</v>
      </c>
      <c r="L1408" s="10" t="s">
        <v>137</v>
      </c>
      <c r="M1408" s="36">
        <v>45066</v>
      </c>
      <c r="N1408" s="94"/>
    </row>
    <row r="1409" spans="1:14" ht="14.25" customHeight="1" x14ac:dyDescent="0.25">
      <c r="A1409" s="9">
        <v>73082000</v>
      </c>
      <c r="B1409" s="10" t="s">
        <v>428</v>
      </c>
      <c r="C1409" s="11">
        <v>44932</v>
      </c>
      <c r="D1409" s="12" t="s">
        <v>377</v>
      </c>
      <c r="E1409" s="10" t="s">
        <v>29</v>
      </c>
      <c r="F1409" s="10" t="s">
        <v>80</v>
      </c>
      <c r="G1409" s="13">
        <v>15681.95</v>
      </c>
      <c r="H1409" s="10" t="s">
        <v>30</v>
      </c>
      <c r="I1409" s="39">
        <v>292567.21999999997</v>
      </c>
      <c r="J1409" s="20">
        <v>5.4025999999999996</v>
      </c>
      <c r="K1409" s="23">
        <v>54153.04</v>
      </c>
      <c r="L1409" s="10" t="s">
        <v>85</v>
      </c>
      <c r="M1409" s="36">
        <v>45066</v>
      </c>
      <c r="N1409" s="94"/>
    </row>
    <row r="1410" spans="1:14" ht="14.25" customHeight="1" x14ac:dyDescent="0.25">
      <c r="A1410" s="9">
        <v>73082000</v>
      </c>
      <c r="B1410" s="10" t="s">
        <v>427</v>
      </c>
      <c r="C1410" s="11">
        <v>44932</v>
      </c>
      <c r="D1410" s="12" t="s">
        <v>329</v>
      </c>
      <c r="E1410" s="10" t="s">
        <v>29</v>
      </c>
      <c r="F1410" s="10" t="s">
        <v>80</v>
      </c>
      <c r="G1410" s="13">
        <v>23904.14</v>
      </c>
      <c r="H1410" s="10" t="s">
        <v>30</v>
      </c>
      <c r="I1410" s="39">
        <v>208444.1</v>
      </c>
      <c r="J1410" s="20">
        <v>5.4025999999999996</v>
      </c>
      <c r="K1410" s="23">
        <v>38582.18</v>
      </c>
      <c r="L1410" s="10">
        <v>1</v>
      </c>
      <c r="M1410" s="36">
        <v>45066</v>
      </c>
      <c r="N1410" s="94"/>
    </row>
    <row r="1411" spans="1:14" ht="14.25" customHeight="1" x14ac:dyDescent="0.25">
      <c r="A1411" s="9">
        <v>73082000</v>
      </c>
      <c r="B1411" s="10" t="s">
        <v>426</v>
      </c>
      <c r="C1411" s="11">
        <v>44932</v>
      </c>
      <c r="D1411" s="12" t="s">
        <v>322</v>
      </c>
      <c r="E1411" s="10" t="s">
        <v>29</v>
      </c>
      <c r="F1411" s="10" t="s">
        <v>80</v>
      </c>
      <c r="G1411" s="13">
        <v>7596.48</v>
      </c>
      <c r="H1411" s="10" t="s">
        <v>30</v>
      </c>
      <c r="I1411" s="39">
        <v>58340.97</v>
      </c>
      <c r="J1411" s="20">
        <v>5.4025999999999996</v>
      </c>
      <c r="K1411" s="23">
        <v>10798.68</v>
      </c>
      <c r="L1411" s="10">
        <v>1</v>
      </c>
      <c r="M1411" s="36">
        <v>45066</v>
      </c>
      <c r="N1411" s="94"/>
    </row>
    <row r="1412" spans="1:14" ht="14.25" customHeight="1" x14ac:dyDescent="0.25">
      <c r="A1412" s="9">
        <v>73082000</v>
      </c>
      <c r="B1412" s="10" t="s">
        <v>425</v>
      </c>
      <c r="C1412" s="11">
        <v>44930</v>
      </c>
      <c r="D1412" s="12" t="s">
        <v>377</v>
      </c>
      <c r="E1412" s="10" t="s">
        <v>29</v>
      </c>
      <c r="F1412" s="10" t="s">
        <v>80</v>
      </c>
      <c r="G1412" s="13">
        <v>999.52</v>
      </c>
      <c r="H1412" s="10" t="s">
        <v>30</v>
      </c>
      <c r="I1412" s="39">
        <v>15635.58</v>
      </c>
      <c r="J1412" s="20">
        <v>5.3758999999999997</v>
      </c>
      <c r="K1412" s="23">
        <v>2908.46</v>
      </c>
      <c r="L1412" s="10" t="s">
        <v>28</v>
      </c>
      <c r="M1412" s="36">
        <v>45066</v>
      </c>
      <c r="N1412" s="94"/>
    </row>
    <row r="1413" spans="1:14" ht="14.25" customHeight="1" x14ac:dyDescent="0.25">
      <c r="A1413" s="9">
        <v>73082000</v>
      </c>
      <c r="B1413" s="10" t="s">
        <v>424</v>
      </c>
      <c r="C1413" s="11">
        <v>44925</v>
      </c>
      <c r="D1413" s="12" t="s">
        <v>377</v>
      </c>
      <c r="E1413" s="10" t="s">
        <v>29</v>
      </c>
      <c r="F1413" s="10" t="s">
        <v>80</v>
      </c>
      <c r="G1413" s="13">
        <v>29797.26</v>
      </c>
      <c r="H1413" s="10" t="s">
        <v>30</v>
      </c>
      <c r="I1413" s="39">
        <v>620373.18000000005</v>
      </c>
      <c r="J1413" s="20">
        <v>5.2176999999999998</v>
      </c>
      <c r="K1413" s="23">
        <v>118897.82</v>
      </c>
      <c r="L1413" s="10" t="s">
        <v>276</v>
      </c>
      <c r="M1413" s="36">
        <v>45066</v>
      </c>
      <c r="N1413" s="94"/>
    </row>
    <row r="1414" spans="1:14" ht="14.25" customHeight="1" x14ac:dyDescent="0.25">
      <c r="A1414" s="9">
        <v>73082000</v>
      </c>
      <c r="B1414" s="10" t="s">
        <v>423</v>
      </c>
      <c r="C1414" s="11">
        <v>44924</v>
      </c>
      <c r="D1414" s="12" t="s">
        <v>261</v>
      </c>
      <c r="E1414" s="10" t="s">
        <v>29</v>
      </c>
      <c r="F1414" s="10" t="s">
        <v>80</v>
      </c>
      <c r="G1414" s="13">
        <v>158.55000000000001</v>
      </c>
      <c r="H1414" s="10" t="s">
        <v>30</v>
      </c>
      <c r="I1414" s="39">
        <v>2676.32</v>
      </c>
      <c r="J1414" s="20">
        <v>5.2736000000000001</v>
      </c>
      <c r="K1414" s="23">
        <v>507.49</v>
      </c>
      <c r="L1414" s="10">
        <v>1</v>
      </c>
      <c r="M1414" s="36">
        <v>45066</v>
      </c>
      <c r="N1414" s="94"/>
    </row>
    <row r="1415" spans="1:14" ht="14.25" customHeight="1" x14ac:dyDescent="0.25">
      <c r="A1415" s="9">
        <v>73082000</v>
      </c>
      <c r="B1415" s="10" t="s">
        <v>422</v>
      </c>
      <c r="C1415" s="11">
        <v>44924</v>
      </c>
      <c r="D1415" s="12" t="s">
        <v>377</v>
      </c>
      <c r="E1415" s="10" t="s">
        <v>29</v>
      </c>
      <c r="F1415" s="10" t="s">
        <v>80</v>
      </c>
      <c r="G1415" s="13">
        <v>16796.36</v>
      </c>
      <c r="H1415" s="10" t="s">
        <v>30</v>
      </c>
      <c r="I1415" s="39">
        <v>337997.32</v>
      </c>
      <c r="J1415" s="20">
        <v>5.2736000000000001</v>
      </c>
      <c r="K1415" s="23">
        <v>64092.33</v>
      </c>
      <c r="L1415" s="10" t="s">
        <v>304</v>
      </c>
      <c r="M1415" s="36">
        <v>45066</v>
      </c>
      <c r="N1415" s="94"/>
    </row>
    <row r="1416" spans="1:14" ht="14.25" customHeight="1" x14ac:dyDescent="0.25">
      <c r="A1416" s="9">
        <v>73082000</v>
      </c>
      <c r="B1416" s="10" t="s">
        <v>420</v>
      </c>
      <c r="C1416" s="11">
        <v>44923</v>
      </c>
      <c r="D1416" s="12" t="s">
        <v>421</v>
      </c>
      <c r="E1416" s="10" t="s">
        <v>29</v>
      </c>
      <c r="F1416" s="10" t="s">
        <v>80</v>
      </c>
      <c r="G1416" s="13">
        <v>15213.4</v>
      </c>
      <c r="H1416" s="10" t="s">
        <v>30</v>
      </c>
      <c r="I1416" s="39">
        <v>390796.63</v>
      </c>
      <c r="J1416" s="20">
        <v>5.2831999999999999</v>
      </c>
      <c r="K1416" s="23">
        <v>73969.679999999993</v>
      </c>
      <c r="L1416" s="10" t="s">
        <v>34</v>
      </c>
      <c r="M1416" s="36">
        <v>45066</v>
      </c>
      <c r="N1416" s="94"/>
    </row>
    <row r="1417" spans="1:14" ht="14.25" customHeight="1" x14ac:dyDescent="0.25">
      <c r="A1417" s="9">
        <v>73082000</v>
      </c>
      <c r="B1417" s="10" t="s">
        <v>908</v>
      </c>
      <c r="C1417" s="11">
        <v>44923</v>
      </c>
      <c r="D1417" s="12" t="s">
        <v>377</v>
      </c>
      <c r="E1417" s="10" t="s">
        <v>29</v>
      </c>
      <c r="F1417" s="10" t="s">
        <v>80</v>
      </c>
      <c r="G1417" s="13">
        <v>27711.29</v>
      </c>
      <c r="H1417" s="10" t="s">
        <v>30</v>
      </c>
      <c r="I1417" s="39">
        <v>542693.88</v>
      </c>
      <c r="J1417" s="20">
        <v>5.2831999999999999</v>
      </c>
      <c r="K1417" s="23">
        <v>102720.68</v>
      </c>
      <c r="L1417" s="10" t="s">
        <v>31</v>
      </c>
      <c r="M1417" s="36">
        <v>45614</v>
      </c>
      <c r="N1417" s="94"/>
    </row>
    <row r="1418" spans="1:14" ht="14.25" customHeight="1" x14ac:dyDescent="0.25">
      <c r="A1418" s="9">
        <v>73082000</v>
      </c>
      <c r="B1418" s="10" t="s">
        <v>419</v>
      </c>
      <c r="C1418" s="11">
        <v>44922</v>
      </c>
      <c r="D1418" s="12" t="s">
        <v>377</v>
      </c>
      <c r="E1418" s="10" t="s">
        <v>29</v>
      </c>
      <c r="F1418" s="10" t="s">
        <v>80</v>
      </c>
      <c r="G1418" s="13">
        <v>28159.24</v>
      </c>
      <c r="H1418" s="10" t="s">
        <v>30</v>
      </c>
      <c r="I1418" s="39">
        <v>625122.49</v>
      </c>
      <c r="J1418" s="20">
        <v>5.1871999999999998</v>
      </c>
      <c r="K1418" s="23">
        <v>120512.51</v>
      </c>
      <c r="L1418" s="10" t="s">
        <v>264</v>
      </c>
      <c r="M1418" s="36">
        <v>45066</v>
      </c>
      <c r="N1418" s="94"/>
    </row>
    <row r="1419" spans="1:14" ht="14.25" customHeight="1" x14ac:dyDescent="0.25">
      <c r="A1419" s="9">
        <v>73082000</v>
      </c>
      <c r="B1419" s="10" t="s">
        <v>418</v>
      </c>
      <c r="C1419" s="11">
        <v>44918</v>
      </c>
      <c r="D1419" s="12" t="s">
        <v>377</v>
      </c>
      <c r="E1419" s="10" t="s">
        <v>29</v>
      </c>
      <c r="F1419" s="10" t="s">
        <v>80</v>
      </c>
      <c r="G1419" s="13">
        <v>8520.59</v>
      </c>
      <c r="H1419" s="10" t="s">
        <v>30</v>
      </c>
      <c r="I1419" s="39">
        <v>138112.68</v>
      </c>
      <c r="J1419" s="20">
        <v>5.1871</v>
      </c>
      <c r="K1419" s="23">
        <v>26626.18</v>
      </c>
      <c r="L1419" s="10" t="s">
        <v>33</v>
      </c>
      <c r="M1419" s="36">
        <v>45066</v>
      </c>
      <c r="N1419" s="94"/>
    </row>
    <row r="1420" spans="1:14" ht="14.25" customHeight="1" x14ac:dyDescent="0.25">
      <c r="A1420" s="9">
        <v>73082000</v>
      </c>
      <c r="B1420" s="10" t="s">
        <v>416</v>
      </c>
      <c r="C1420" s="11">
        <v>44918</v>
      </c>
      <c r="D1420" s="12" t="s">
        <v>377</v>
      </c>
      <c r="E1420" s="10" t="s">
        <v>29</v>
      </c>
      <c r="F1420" s="10" t="s">
        <v>80</v>
      </c>
      <c r="G1420" s="13">
        <v>13938.72</v>
      </c>
      <c r="H1420" s="10" t="s">
        <v>30</v>
      </c>
      <c r="I1420" s="39">
        <v>256781.52</v>
      </c>
      <c r="J1420" s="20">
        <v>5.1871</v>
      </c>
      <c r="K1420" s="23">
        <v>49503.87</v>
      </c>
      <c r="L1420" s="10" t="s">
        <v>417</v>
      </c>
      <c r="M1420" s="36">
        <v>45066</v>
      </c>
      <c r="N1420" s="94"/>
    </row>
    <row r="1421" spans="1:14" ht="14.25" customHeight="1" x14ac:dyDescent="0.25">
      <c r="A1421" s="9">
        <v>73082000</v>
      </c>
      <c r="B1421" s="10" t="s">
        <v>415</v>
      </c>
      <c r="C1421" s="11">
        <v>44916</v>
      </c>
      <c r="D1421" s="12" t="s">
        <v>322</v>
      </c>
      <c r="E1421" s="10" t="s">
        <v>29</v>
      </c>
      <c r="F1421" s="10" t="s">
        <v>80</v>
      </c>
      <c r="G1421" s="13">
        <v>7596.48</v>
      </c>
      <c r="H1421" s="10" t="s">
        <v>30</v>
      </c>
      <c r="I1421" s="39">
        <v>58340.97</v>
      </c>
      <c r="J1421" s="20">
        <v>5.2427000000000001</v>
      </c>
      <c r="K1421" s="23">
        <v>11128.04</v>
      </c>
      <c r="L1421" s="10">
        <v>1</v>
      </c>
      <c r="M1421" s="36">
        <v>45066</v>
      </c>
      <c r="N1421" s="94"/>
    </row>
    <row r="1422" spans="1:14" ht="14.25" customHeight="1" x14ac:dyDescent="0.25">
      <c r="A1422" s="9">
        <v>73082000</v>
      </c>
      <c r="B1422" s="10" t="s">
        <v>414</v>
      </c>
      <c r="C1422" s="11">
        <v>44916</v>
      </c>
      <c r="D1422" s="12" t="s">
        <v>329</v>
      </c>
      <c r="E1422" s="10" t="s">
        <v>29</v>
      </c>
      <c r="F1422" s="10" t="s">
        <v>80</v>
      </c>
      <c r="G1422" s="13">
        <v>25742.92</v>
      </c>
      <c r="H1422" s="10" t="s">
        <v>30</v>
      </c>
      <c r="I1422" s="39">
        <v>224478.26</v>
      </c>
      <c r="J1422" s="20">
        <v>5.2427000000000001</v>
      </c>
      <c r="K1422" s="23">
        <v>42817.3</v>
      </c>
      <c r="L1422" s="10">
        <v>1</v>
      </c>
      <c r="M1422" s="36">
        <v>45066</v>
      </c>
      <c r="N1422" s="94"/>
    </row>
    <row r="1423" spans="1:14" ht="14.25" customHeight="1" x14ac:dyDescent="0.25">
      <c r="A1423" s="9">
        <v>73082000</v>
      </c>
      <c r="B1423" s="10" t="s">
        <v>413</v>
      </c>
      <c r="C1423" s="11">
        <v>44916</v>
      </c>
      <c r="D1423" s="12" t="s">
        <v>329</v>
      </c>
      <c r="E1423" s="10" t="s">
        <v>29</v>
      </c>
      <c r="F1423" s="10" t="s">
        <v>80</v>
      </c>
      <c r="G1423" s="13">
        <v>20226.580000000002</v>
      </c>
      <c r="H1423" s="10" t="s">
        <v>30</v>
      </c>
      <c r="I1423" s="39">
        <v>176375.78</v>
      </c>
      <c r="J1423" s="20">
        <v>5.2427000000000001</v>
      </c>
      <c r="K1423" s="23">
        <v>33642.17</v>
      </c>
      <c r="L1423" s="10">
        <v>1</v>
      </c>
      <c r="M1423" s="36">
        <v>45066</v>
      </c>
      <c r="N1423" s="94"/>
    </row>
    <row r="1424" spans="1:14" ht="14.25" customHeight="1" x14ac:dyDescent="0.25">
      <c r="A1424" s="9">
        <v>73082000</v>
      </c>
      <c r="B1424" s="10" t="s">
        <v>412</v>
      </c>
      <c r="C1424" s="11">
        <v>44916</v>
      </c>
      <c r="D1424" s="12" t="s">
        <v>377</v>
      </c>
      <c r="E1424" s="10" t="s">
        <v>29</v>
      </c>
      <c r="F1424" s="10" t="s">
        <v>80</v>
      </c>
      <c r="G1424" s="13">
        <v>17954.150000000001</v>
      </c>
      <c r="H1424" s="10" t="s">
        <v>30</v>
      </c>
      <c r="I1424" s="39">
        <v>335919.13</v>
      </c>
      <c r="J1424" s="20">
        <v>5.2427000000000001</v>
      </c>
      <c r="K1424" s="23">
        <v>64073.69</v>
      </c>
      <c r="L1424" s="10" t="s">
        <v>375</v>
      </c>
      <c r="M1424" s="36">
        <v>45066</v>
      </c>
      <c r="N1424" s="94"/>
    </row>
    <row r="1425" spans="1:14" ht="14.25" customHeight="1" x14ac:dyDescent="0.25">
      <c r="A1425" s="9">
        <v>73082000</v>
      </c>
      <c r="B1425" s="10" t="s">
        <v>411</v>
      </c>
      <c r="C1425" s="11">
        <v>44916</v>
      </c>
      <c r="D1425" s="12" t="s">
        <v>329</v>
      </c>
      <c r="E1425" s="10" t="s">
        <v>29</v>
      </c>
      <c r="F1425" s="10" t="s">
        <v>80</v>
      </c>
      <c r="G1425" s="13">
        <v>20226.580000000002</v>
      </c>
      <c r="H1425" s="10" t="s">
        <v>30</v>
      </c>
      <c r="I1425" s="39">
        <v>176375.78</v>
      </c>
      <c r="J1425" s="20">
        <v>5.2427000000000001</v>
      </c>
      <c r="K1425" s="23">
        <v>33642.17</v>
      </c>
      <c r="L1425" s="10">
        <v>1</v>
      </c>
      <c r="M1425" s="36">
        <v>45066</v>
      </c>
      <c r="N1425" s="94"/>
    </row>
    <row r="1426" spans="1:14" ht="14.25" customHeight="1" x14ac:dyDescent="0.25">
      <c r="A1426" s="9">
        <v>73082000</v>
      </c>
      <c r="B1426" s="10" t="s">
        <v>410</v>
      </c>
      <c r="C1426" s="11">
        <v>44915</v>
      </c>
      <c r="D1426" s="12" t="s">
        <v>322</v>
      </c>
      <c r="E1426" s="10" t="s">
        <v>29</v>
      </c>
      <c r="F1426" s="10" t="s">
        <v>80</v>
      </c>
      <c r="G1426" s="13">
        <v>20415.54</v>
      </c>
      <c r="H1426" s="10" t="s">
        <v>30</v>
      </c>
      <c r="I1426" s="39">
        <v>156791.35</v>
      </c>
      <c r="J1426" s="20">
        <v>5.3159999999999998</v>
      </c>
      <c r="K1426" s="23">
        <v>29494.23</v>
      </c>
      <c r="L1426" s="10">
        <v>1</v>
      </c>
      <c r="M1426" s="36">
        <v>45066</v>
      </c>
      <c r="N1426" s="94"/>
    </row>
    <row r="1427" spans="1:14" ht="14.25" customHeight="1" x14ac:dyDescent="0.25">
      <c r="A1427" s="9">
        <v>73082000</v>
      </c>
      <c r="B1427" s="10" t="s">
        <v>409</v>
      </c>
      <c r="C1427" s="11">
        <v>44915</v>
      </c>
      <c r="D1427" s="12" t="s">
        <v>377</v>
      </c>
      <c r="E1427" s="10" t="s">
        <v>29</v>
      </c>
      <c r="F1427" s="10" t="s">
        <v>80</v>
      </c>
      <c r="G1427" s="13">
        <v>20423.29</v>
      </c>
      <c r="H1427" s="10" t="s">
        <v>30</v>
      </c>
      <c r="I1427" s="39">
        <v>536469</v>
      </c>
      <c r="J1427" s="20">
        <v>5.3159999999999998</v>
      </c>
      <c r="K1427" s="23">
        <v>100915.91</v>
      </c>
      <c r="L1427" s="10" t="s">
        <v>132</v>
      </c>
      <c r="M1427" s="36">
        <v>45066</v>
      </c>
      <c r="N1427" s="94"/>
    </row>
    <row r="1428" spans="1:14" ht="14.25" customHeight="1" x14ac:dyDescent="0.25">
      <c r="A1428" s="9">
        <v>73082000</v>
      </c>
      <c r="B1428" s="10" t="s">
        <v>408</v>
      </c>
      <c r="C1428" s="11">
        <v>44911</v>
      </c>
      <c r="D1428" s="12" t="s">
        <v>329</v>
      </c>
      <c r="E1428" s="10" t="s">
        <v>29</v>
      </c>
      <c r="F1428" s="10" t="s">
        <v>80</v>
      </c>
      <c r="G1428" s="13">
        <v>20226.580000000002</v>
      </c>
      <c r="H1428" s="10" t="s">
        <v>30</v>
      </c>
      <c r="I1428" s="39">
        <v>176375.78</v>
      </c>
      <c r="J1428" s="20">
        <v>5.3182999999999998</v>
      </c>
      <c r="K1428" s="23">
        <v>33163.94</v>
      </c>
      <c r="L1428" s="10">
        <v>1</v>
      </c>
      <c r="M1428" s="36">
        <v>45066</v>
      </c>
      <c r="N1428" s="94"/>
    </row>
    <row r="1429" spans="1:14" ht="14.25" customHeight="1" x14ac:dyDescent="0.25">
      <c r="A1429" s="9">
        <v>73082000</v>
      </c>
      <c r="B1429" s="10" t="s">
        <v>407</v>
      </c>
      <c r="C1429" s="11">
        <v>44911</v>
      </c>
      <c r="D1429" s="12" t="s">
        <v>377</v>
      </c>
      <c r="E1429" s="10" t="s">
        <v>29</v>
      </c>
      <c r="F1429" s="10" t="s">
        <v>80</v>
      </c>
      <c r="G1429" s="13">
        <v>10084.19</v>
      </c>
      <c r="H1429" s="10" t="s">
        <v>30</v>
      </c>
      <c r="I1429" s="39">
        <v>209828.65</v>
      </c>
      <c r="J1429" s="20">
        <v>5.3182999999999998</v>
      </c>
      <c r="K1429" s="23">
        <v>39454.080000000002</v>
      </c>
      <c r="L1429" s="10" t="s">
        <v>35</v>
      </c>
      <c r="M1429" s="36">
        <v>45066</v>
      </c>
      <c r="N1429" s="94"/>
    </row>
    <row r="1430" spans="1:14" ht="14.25" customHeight="1" x14ac:dyDescent="0.25">
      <c r="A1430" s="9">
        <v>73143900</v>
      </c>
      <c r="B1430" s="10" t="s">
        <v>406</v>
      </c>
      <c r="C1430" s="11">
        <v>44910</v>
      </c>
      <c r="D1430" s="12" t="s">
        <v>261</v>
      </c>
      <c r="E1430" s="10" t="s">
        <v>29</v>
      </c>
      <c r="F1430" s="10" t="s">
        <v>80</v>
      </c>
      <c r="G1430" s="13">
        <v>123.7</v>
      </c>
      <c r="H1430" s="10" t="s">
        <v>30</v>
      </c>
      <c r="I1430" s="39">
        <v>3655.34</v>
      </c>
      <c r="J1430" s="20">
        <v>5.3406000000000002</v>
      </c>
      <c r="K1430" s="23">
        <v>684.44</v>
      </c>
      <c r="L1430" s="10">
        <v>29</v>
      </c>
      <c r="M1430" s="36">
        <v>45085</v>
      </c>
      <c r="N1430" s="94"/>
    </row>
    <row r="1431" spans="1:14" ht="14.25" customHeight="1" x14ac:dyDescent="0.25">
      <c r="A1431" s="9">
        <v>73082000</v>
      </c>
      <c r="B1431" s="10" t="s">
        <v>404</v>
      </c>
      <c r="C1431" s="11">
        <v>44910</v>
      </c>
      <c r="D1431" s="12" t="s">
        <v>377</v>
      </c>
      <c r="E1431" s="10" t="s">
        <v>29</v>
      </c>
      <c r="F1431" s="10" t="s">
        <v>80</v>
      </c>
      <c r="G1431" s="13">
        <v>25479.23</v>
      </c>
      <c r="H1431" s="10" t="s">
        <v>30</v>
      </c>
      <c r="I1431" s="39">
        <v>455319.89999999997</v>
      </c>
      <c r="J1431" s="20">
        <v>5.3406000000000002</v>
      </c>
      <c r="K1431" s="23">
        <v>85256.320000000007</v>
      </c>
      <c r="L1431" s="10" t="s">
        <v>405</v>
      </c>
      <c r="M1431" s="36">
        <v>45066</v>
      </c>
      <c r="N1431" s="94"/>
    </row>
    <row r="1432" spans="1:14" ht="14.25" customHeight="1" x14ac:dyDescent="0.25">
      <c r="A1432" s="9">
        <v>73082000</v>
      </c>
      <c r="B1432" s="10" t="s">
        <v>630</v>
      </c>
      <c r="C1432" s="11">
        <v>44910</v>
      </c>
      <c r="D1432" s="12" t="s">
        <v>329</v>
      </c>
      <c r="E1432" s="10" t="s">
        <v>29</v>
      </c>
      <c r="F1432" s="10" t="s">
        <v>80</v>
      </c>
      <c r="G1432" s="13">
        <v>20226.580000000002</v>
      </c>
      <c r="H1432" s="10" t="s">
        <v>30</v>
      </c>
      <c r="I1432" s="39">
        <v>176375.78</v>
      </c>
      <c r="J1432" s="20">
        <v>5.3406000000000002</v>
      </c>
      <c r="K1432" s="23">
        <v>33025.46</v>
      </c>
      <c r="L1432" s="10">
        <v>1</v>
      </c>
      <c r="M1432" s="36">
        <v>45223</v>
      </c>
      <c r="N1432" s="94"/>
    </row>
    <row r="1433" spans="1:14" ht="14.25" customHeight="1" x14ac:dyDescent="0.25">
      <c r="A1433" s="9">
        <v>73082000</v>
      </c>
      <c r="B1433" s="10" t="s">
        <v>403</v>
      </c>
      <c r="C1433" s="11">
        <v>44910</v>
      </c>
      <c r="D1433" s="12" t="s">
        <v>377</v>
      </c>
      <c r="E1433" s="10" t="s">
        <v>29</v>
      </c>
      <c r="F1433" s="10" t="s">
        <v>80</v>
      </c>
      <c r="G1433" s="13">
        <v>21528.76</v>
      </c>
      <c r="H1433" s="10" t="s">
        <v>30</v>
      </c>
      <c r="I1433" s="39">
        <v>450826.04</v>
      </c>
      <c r="J1433" s="20">
        <v>5.3406000000000002</v>
      </c>
      <c r="K1433" s="23">
        <v>84414.87</v>
      </c>
      <c r="L1433" s="10" t="s">
        <v>33</v>
      </c>
      <c r="M1433" s="36">
        <v>45066</v>
      </c>
      <c r="N1433" s="94"/>
    </row>
    <row r="1434" spans="1:14" ht="14.25" customHeight="1" x14ac:dyDescent="0.25">
      <c r="A1434" s="9">
        <v>73082000</v>
      </c>
      <c r="B1434" s="10" t="s">
        <v>402</v>
      </c>
      <c r="C1434" s="11">
        <v>44909</v>
      </c>
      <c r="D1434" s="12" t="s">
        <v>322</v>
      </c>
      <c r="E1434" s="10" t="s">
        <v>29</v>
      </c>
      <c r="F1434" s="10" t="s">
        <v>80</v>
      </c>
      <c r="G1434" s="13">
        <v>20415.54</v>
      </c>
      <c r="H1434" s="10" t="s">
        <v>30</v>
      </c>
      <c r="I1434" s="39">
        <v>156791.35</v>
      </c>
      <c r="J1434" s="20">
        <v>5.2668999999999997</v>
      </c>
      <c r="K1434" s="23">
        <v>29769.19</v>
      </c>
      <c r="L1434" s="10">
        <v>1</v>
      </c>
      <c r="M1434" s="36">
        <v>45066</v>
      </c>
      <c r="N1434" s="94"/>
    </row>
    <row r="1435" spans="1:14" ht="14.25" customHeight="1" x14ac:dyDescent="0.25">
      <c r="A1435" s="9">
        <v>73082000</v>
      </c>
      <c r="B1435" s="10" t="s">
        <v>401</v>
      </c>
      <c r="C1435" s="11">
        <v>44909</v>
      </c>
      <c r="D1435" s="12" t="s">
        <v>377</v>
      </c>
      <c r="E1435" s="10" t="s">
        <v>29</v>
      </c>
      <c r="F1435" s="10" t="s">
        <v>80</v>
      </c>
      <c r="G1435" s="13">
        <v>10046.26</v>
      </c>
      <c r="H1435" s="10" t="s">
        <v>30</v>
      </c>
      <c r="I1435" s="39">
        <v>179158.57</v>
      </c>
      <c r="J1435" s="20">
        <v>5.2668999999999997</v>
      </c>
      <c r="K1435" s="23">
        <v>34015.94</v>
      </c>
      <c r="L1435" s="10" t="s">
        <v>137</v>
      </c>
      <c r="M1435" s="36">
        <v>45066</v>
      </c>
      <c r="N1435" s="94"/>
    </row>
    <row r="1436" spans="1:14" ht="14.25" customHeight="1" x14ac:dyDescent="0.25">
      <c r="A1436" s="9">
        <v>73082000</v>
      </c>
      <c r="B1436" s="10" t="s">
        <v>399</v>
      </c>
      <c r="C1436" s="11">
        <v>44904</v>
      </c>
      <c r="D1436" s="12" t="s">
        <v>377</v>
      </c>
      <c r="E1436" s="10" t="s">
        <v>29</v>
      </c>
      <c r="F1436" s="10" t="s">
        <v>80</v>
      </c>
      <c r="G1436" s="13">
        <v>20143.12</v>
      </c>
      <c r="H1436" s="10" t="s">
        <v>30</v>
      </c>
      <c r="I1436" s="39">
        <v>352050.52</v>
      </c>
      <c r="J1436" s="20">
        <v>5.2091000000000003</v>
      </c>
      <c r="K1436" s="23">
        <v>67583.75</v>
      </c>
      <c r="L1436" s="10" t="s">
        <v>400</v>
      </c>
      <c r="M1436" s="36">
        <v>45066</v>
      </c>
      <c r="N1436" s="94"/>
    </row>
    <row r="1437" spans="1:14" ht="14.25" customHeight="1" x14ac:dyDescent="0.25">
      <c r="A1437" s="9">
        <v>73082000</v>
      </c>
      <c r="B1437" s="10" t="s">
        <v>398</v>
      </c>
      <c r="C1437" s="11">
        <v>44904</v>
      </c>
      <c r="D1437" s="12" t="s">
        <v>377</v>
      </c>
      <c r="E1437" s="10" t="s">
        <v>29</v>
      </c>
      <c r="F1437" s="10" t="s">
        <v>80</v>
      </c>
      <c r="G1437" s="13">
        <v>24733.02</v>
      </c>
      <c r="H1437" s="10" t="s">
        <v>30</v>
      </c>
      <c r="I1437" s="39">
        <v>439513.97</v>
      </c>
      <c r="J1437" s="20">
        <v>5.2091000000000003</v>
      </c>
      <c r="K1437" s="23">
        <v>84374.26</v>
      </c>
      <c r="L1437" s="10" t="s">
        <v>264</v>
      </c>
      <c r="M1437" s="36">
        <v>45066</v>
      </c>
      <c r="N1437" s="94"/>
    </row>
    <row r="1438" spans="1:14" ht="14.25" customHeight="1" x14ac:dyDescent="0.25">
      <c r="A1438" s="9">
        <v>73082000</v>
      </c>
      <c r="B1438" s="10" t="s">
        <v>397</v>
      </c>
      <c r="C1438" s="11">
        <v>44903</v>
      </c>
      <c r="D1438" s="12" t="s">
        <v>377</v>
      </c>
      <c r="E1438" s="10" t="s">
        <v>29</v>
      </c>
      <c r="F1438" s="10" t="s">
        <v>80</v>
      </c>
      <c r="G1438" s="13">
        <v>21987.81</v>
      </c>
      <c r="H1438" s="10" t="s">
        <v>30</v>
      </c>
      <c r="I1438" s="39">
        <v>395719.11</v>
      </c>
      <c r="J1438" s="20">
        <v>5.2207999999999997</v>
      </c>
      <c r="K1438" s="23">
        <v>75796.639999999999</v>
      </c>
      <c r="L1438" s="10" t="s">
        <v>306</v>
      </c>
      <c r="M1438" s="36">
        <v>45066</v>
      </c>
      <c r="N1438" s="94"/>
    </row>
    <row r="1439" spans="1:14" ht="14.25" customHeight="1" x14ac:dyDescent="0.25">
      <c r="A1439" s="9">
        <v>73082000</v>
      </c>
      <c r="B1439" s="10" t="s">
        <v>396</v>
      </c>
      <c r="C1439" s="11">
        <v>44901</v>
      </c>
      <c r="D1439" s="12" t="s">
        <v>377</v>
      </c>
      <c r="E1439" s="10" t="s">
        <v>29</v>
      </c>
      <c r="F1439" s="10" t="s">
        <v>80</v>
      </c>
      <c r="G1439" s="13">
        <v>1081.77</v>
      </c>
      <c r="H1439" s="10" t="s">
        <v>30</v>
      </c>
      <c r="I1439" s="39">
        <v>21218.34</v>
      </c>
      <c r="J1439" s="20">
        <v>5.2464000000000004</v>
      </c>
      <c r="K1439" s="23">
        <v>4044.36</v>
      </c>
      <c r="L1439" s="10" t="s">
        <v>25</v>
      </c>
      <c r="M1439" s="36">
        <v>45066</v>
      </c>
      <c r="N1439" s="94"/>
    </row>
    <row r="1440" spans="1:14" ht="14.25" customHeight="1" x14ac:dyDescent="0.25">
      <c r="A1440" s="9">
        <v>73082000</v>
      </c>
      <c r="B1440" s="10" t="s">
        <v>395</v>
      </c>
      <c r="C1440" s="11">
        <v>44900</v>
      </c>
      <c r="D1440" s="12" t="s">
        <v>377</v>
      </c>
      <c r="E1440" s="10" t="s">
        <v>29</v>
      </c>
      <c r="F1440" s="10" t="s">
        <v>80</v>
      </c>
      <c r="G1440" s="13">
        <v>19556</v>
      </c>
      <c r="H1440" s="10" t="s">
        <v>30</v>
      </c>
      <c r="I1440" s="39">
        <v>349129.89</v>
      </c>
      <c r="J1440" s="20">
        <v>5.1974</v>
      </c>
      <c r="K1440" s="23">
        <v>67173.95</v>
      </c>
      <c r="L1440" s="10" t="s">
        <v>290</v>
      </c>
      <c r="M1440" s="36">
        <v>45066</v>
      </c>
      <c r="N1440" s="94"/>
    </row>
    <row r="1441" spans="1:14" ht="14.25" customHeight="1" x14ac:dyDescent="0.25">
      <c r="A1441" s="9">
        <v>73082000</v>
      </c>
      <c r="B1441" s="10" t="s">
        <v>393</v>
      </c>
      <c r="C1441" s="11">
        <v>44897</v>
      </c>
      <c r="D1441" s="12" t="s">
        <v>394</v>
      </c>
      <c r="E1441" s="10" t="s">
        <v>29</v>
      </c>
      <c r="F1441" s="10" t="s">
        <v>80</v>
      </c>
      <c r="G1441" s="13">
        <v>6821.11</v>
      </c>
      <c r="H1441" s="10" t="s">
        <v>30</v>
      </c>
      <c r="I1441" s="39">
        <v>121279.59</v>
      </c>
      <c r="J1441" s="20">
        <v>5.1947999999999999</v>
      </c>
      <c r="K1441" s="23">
        <v>23346.34</v>
      </c>
      <c r="L1441" s="10" t="s">
        <v>84</v>
      </c>
      <c r="M1441" s="36">
        <v>45066</v>
      </c>
      <c r="N1441" s="94"/>
    </row>
    <row r="1442" spans="1:14" ht="14.25" customHeight="1" x14ac:dyDescent="0.25">
      <c r="A1442" s="9">
        <v>73082000</v>
      </c>
      <c r="B1442" s="10" t="s">
        <v>392</v>
      </c>
      <c r="C1442" s="11">
        <v>44896</v>
      </c>
      <c r="D1442" s="12" t="s">
        <v>261</v>
      </c>
      <c r="E1442" s="10" t="s">
        <v>29</v>
      </c>
      <c r="F1442" s="10" t="s">
        <v>80</v>
      </c>
      <c r="G1442" s="13">
        <v>8884.06</v>
      </c>
      <c r="H1442" s="10" t="s">
        <v>30</v>
      </c>
      <c r="I1442" s="39">
        <v>135642.71</v>
      </c>
      <c r="J1442" s="20">
        <v>5.2941000000000003</v>
      </c>
      <c r="K1442" s="23">
        <v>25621.49</v>
      </c>
      <c r="L1442" s="10" t="s">
        <v>168</v>
      </c>
      <c r="M1442" s="36">
        <v>45066</v>
      </c>
      <c r="N1442" s="94"/>
    </row>
    <row r="1443" spans="1:14" ht="14.25" customHeight="1" x14ac:dyDescent="0.25">
      <c r="A1443" s="9">
        <v>73082000</v>
      </c>
      <c r="B1443" s="10" t="s">
        <v>391</v>
      </c>
      <c r="C1443" s="11">
        <v>44895</v>
      </c>
      <c r="D1443" s="12" t="s">
        <v>377</v>
      </c>
      <c r="E1443" s="10" t="s">
        <v>29</v>
      </c>
      <c r="F1443" s="10" t="s">
        <v>80</v>
      </c>
      <c r="G1443" s="13">
        <v>17839.5</v>
      </c>
      <c r="H1443" s="10" t="s">
        <v>30</v>
      </c>
      <c r="I1443" s="39">
        <v>373704.29</v>
      </c>
      <c r="J1443" s="20">
        <v>5.3075999999999999</v>
      </c>
      <c r="K1443" s="23">
        <v>70409.279999999999</v>
      </c>
      <c r="L1443" s="10" t="s">
        <v>306</v>
      </c>
      <c r="M1443" s="36">
        <v>45066</v>
      </c>
      <c r="N1443" s="94"/>
    </row>
    <row r="1444" spans="1:14" ht="14.25" customHeight="1" x14ac:dyDescent="0.25">
      <c r="A1444" s="9">
        <v>73082000</v>
      </c>
      <c r="B1444" s="10" t="s">
        <v>390</v>
      </c>
      <c r="C1444" s="11">
        <v>44895</v>
      </c>
      <c r="D1444" s="12" t="s">
        <v>377</v>
      </c>
      <c r="E1444" s="10" t="s">
        <v>29</v>
      </c>
      <c r="F1444" s="10" t="s">
        <v>80</v>
      </c>
      <c r="G1444" s="13">
        <v>4452.16</v>
      </c>
      <c r="H1444" s="10" t="s">
        <v>30</v>
      </c>
      <c r="I1444" s="39">
        <v>79588.600000000006</v>
      </c>
      <c r="J1444" s="20">
        <v>5.3075999999999999</v>
      </c>
      <c r="K1444" s="23">
        <v>14995.21</v>
      </c>
      <c r="L1444" s="10" t="s">
        <v>137</v>
      </c>
      <c r="M1444" s="36">
        <v>45066</v>
      </c>
      <c r="N1444" s="94"/>
    </row>
    <row r="1445" spans="1:14" ht="14.25" customHeight="1" x14ac:dyDescent="0.25">
      <c r="A1445" s="9">
        <v>73082000</v>
      </c>
      <c r="B1445" s="10" t="s">
        <v>389</v>
      </c>
      <c r="C1445" s="11">
        <v>44894</v>
      </c>
      <c r="D1445" s="12" t="s">
        <v>377</v>
      </c>
      <c r="E1445" s="10" t="s">
        <v>29</v>
      </c>
      <c r="F1445" s="10" t="s">
        <v>80</v>
      </c>
      <c r="G1445" s="13">
        <v>13335.54</v>
      </c>
      <c r="H1445" s="10" t="s">
        <v>30</v>
      </c>
      <c r="I1445" s="39">
        <v>329737.51</v>
      </c>
      <c r="J1445" s="20">
        <v>5.3795999999999999</v>
      </c>
      <c r="K1445" s="23">
        <v>61294.06</v>
      </c>
      <c r="L1445" s="10" t="s">
        <v>290</v>
      </c>
      <c r="M1445" s="36">
        <v>45066</v>
      </c>
      <c r="N1445" s="94"/>
    </row>
    <row r="1446" spans="1:14" ht="14.25" customHeight="1" x14ac:dyDescent="0.25">
      <c r="A1446" s="9">
        <v>73082000</v>
      </c>
      <c r="B1446" s="10" t="s">
        <v>388</v>
      </c>
      <c r="C1446" s="11">
        <v>44894</v>
      </c>
      <c r="D1446" s="12" t="s">
        <v>377</v>
      </c>
      <c r="E1446" s="10" t="s">
        <v>29</v>
      </c>
      <c r="F1446" s="10" t="s">
        <v>80</v>
      </c>
      <c r="G1446" s="13">
        <v>15096.6</v>
      </c>
      <c r="H1446" s="10" t="s">
        <v>30</v>
      </c>
      <c r="I1446" s="39">
        <v>354003.48</v>
      </c>
      <c r="J1446" s="20">
        <v>5.3795999999999999</v>
      </c>
      <c r="K1446" s="23">
        <v>65804.800000000003</v>
      </c>
      <c r="L1446" s="10" t="s">
        <v>36</v>
      </c>
      <c r="M1446" s="36">
        <v>45066</v>
      </c>
      <c r="N1446" s="94"/>
    </row>
    <row r="1447" spans="1:14" ht="14.25" customHeight="1" x14ac:dyDescent="0.25">
      <c r="A1447" s="9">
        <v>73082000</v>
      </c>
      <c r="B1447" s="10" t="s">
        <v>387</v>
      </c>
      <c r="C1447" s="11">
        <v>44890</v>
      </c>
      <c r="D1447" s="12" t="s">
        <v>377</v>
      </c>
      <c r="E1447" s="10" t="s">
        <v>29</v>
      </c>
      <c r="F1447" s="10" t="s">
        <v>80</v>
      </c>
      <c r="G1447" s="13">
        <v>8367.7900000000009</v>
      </c>
      <c r="H1447" s="10" t="s">
        <v>30</v>
      </c>
      <c r="I1447" s="39">
        <v>157080.9</v>
      </c>
      <c r="J1447" s="20">
        <v>5.3148999999999997</v>
      </c>
      <c r="K1447" s="23">
        <v>29554.82</v>
      </c>
      <c r="L1447" s="10" t="s">
        <v>320</v>
      </c>
      <c r="M1447" s="36">
        <v>45066</v>
      </c>
      <c r="N1447" s="94"/>
    </row>
    <row r="1448" spans="1:14" ht="14.25" customHeight="1" x14ac:dyDescent="0.25">
      <c r="A1448" s="9">
        <v>73082000</v>
      </c>
      <c r="B1448" s="10" t="s">
        <v>386</v>
      </c>
      <c r="C1448" s="11">
        <v>44890</v>
      </c>
      <c r="D1448" s="12" t="s">
        <v>377</v>
      </c>
      <c r="E1448" s="10" t="s">
        <v>29</v>
      </c>
      <c r="F1448" s="10" t="s">
        <v>80</v>
      </c>
      <c r="G1448" s="13">
        <v>16549.09</v>
      </c>
      <c r="H1448" s="10" t="s">
        <v>30</v>
      </c>
      <c r="I1448" s="39">
        <v>338013.5</v>
      </c>
      <c r="J1448" s="20">
        <v>5.3148999999999997</v>
      </c>
      <c r="K1448" s="23">
        <v>63597.34</v>
      </c>
      <c r="L1448" s="10" t="s">
        <v>287</v>
      </c>
      <c r="M1448" s="36">
        <v>45066</v>
      </c>
      <c r="N1448" s="94"/>
    </row>
    <row r="1449" spans="1:14" ht="14.25" customHeight="1" x14ac:dyDescent="0.25">
      <c r="A1449" s="9">
        <v>73082000</v>
      </c>
      <c r="B1449" s="10" t="s">
        <v>385</v>
      </c>
      <c r="C1449" s="11">
        <v>44889</v>
      </c>
      <c r="D1449" s="12" t="s">
        <v>377</v>
      </c>
      <c r="E1449" s="10" t="s">
        <v>29</v>
      </c>
      <c r="F1449" s="10" t="s">
        <v>80</v>
      </c>
      <c r="G1449" s="13">
        <v>18030.39</v>
      </c>
      <c r="H1449" s="10" t="s">
        <v>30</v>
      </c>
      <c r="I1449" s="39">
        <v>313742.08000000002</v>
      </c>
      <c r="J1449" s="20">
        <v>5.3929999999999998</v>
      </c>
      <c r="K1449" s="23">
        <v>58175.8</v>
      </c>
      <c r="L1449" s="10" t="s">
        <v>370</v>
      </c>
      <c r="M1449" s="36">
        <v>45066</v>
      </c>
      <c r="N1449" s="94"/>
    </row>
    <row r="1450" spans="1:14" ht="14.25" customHeight="1" x14ac:dyDescent="0.25">
      <c r="A1450" s="9">
        <v>73082000</v>
      </c>
      <c r="B1450" s="10" t="s">
        <v>384</v>
      </c>
      <c r="C1450" s="11">
        <v>44888</v>
      </c>
      <c r="D1450" s="12" t="s">
        <v>377</v>
      </c>
      <c r="E1450" s="10" t="s">
        <v>29</v>
      </c>
      <c r="F1450" s="10" t="s">
        <v>80</v>
      </c>
      <c r="G1450" s="13">
        <v>27549.19</v>
      </c>
      <c r="H1450" s="10" t="s">
        <v>30</v>
      </c>
      <c r="I1450" s="39">
        <v>706114.59</v>
      </c>
      <c r="J1450" s="20">
        <v>5.3338999999999999</v>
      </c>
      <c r="K1450" s="23">
        <v>132382.42000000001</v>
      </c>
      <c r="L1450" s="10" t="s">
        <v>37</v>
      </c>
      <c r="M1450" s="36">
        <v>45066</v>
      </c>
      <c r="N1450" s="94"/>
    </row>
    <row r="1451" spans="1:14" ht="14.25" customHeight="1" x14ac:dyDescent="0.25">
      <c r="A1451" s="9">
        <v>73082000</v>
      </c>
      <c r="B1451" s="10" t="s">
        <v>383</v>
      </c>
      <c r="C1451" s="11">
        <v>44886</v>
      </c>
      <c r="D1451" s="12" t="s">
        <v>377</v>
      </c>
      <c r="E1451" s="10" t="s">
        <v>29</v>
      </c>
      <c r="F1451" s="10" t="s">
        <v>80</v>
      </c>
      <c r="G1451" s="13">
        <v>14507.84</v>
      </c>
      <c r="H1451" s="10" t="s">
        <v>30</v>
      </c>
      <c r="I1451" s="39">
        <v>264798.12</v>
      </c>
      <c r="J1451" s="20">
        <v>5.3476999999999997</v>
      </c>
      <c r="K1451" s="23">
        <v>49516.26</v>
      </c>
      <c r="L1451" s="10" t="s">
        <v>85</v>
      </c>
      <c r="M1451" s="36">
        <v>45066</v>
      </c>
      <c r="N1451" s="94"/>
    </row>
    <row r="1452" spans="1:14" ht="14.25" customHeight="1" x14ac:dyDescent="0.25">
      <c r="A1452" s="9">
        <v>73082000</v>
      </c>
      <c r="B1452" s="10" t="s">
        <v>382</v>
      </c>
      <c r="C1452" s="11">
        <v>44883</v>
      </c>
      <c r="D1452" s="12" t="s">
        <v>329</v>
      </c>
      <c r="E1452" s="10" t="s">
        <v>29</v>
      </c>
      <c r="F1452" s="10" t="s">
        <v>80</v>
      </c>
      <c r="G1452" s="13">
        <v>14710.24</v>
      </c>
      <c r="H1452" s="10" t="s">
        <v>30</v>
      </c>
      <c r="I1452" s="39">
        <v>128273.29</v>
      </c>
      <c r="J1452" s="20">
        <v>5.4654999999999996</v>
      </c>
      <c r="K1452" s="23">
        <v>23469.63</v>
      </c>
      <c r="L1452" s="10">
        <v>1</v>
      </c>
      <c r="M1452" s="36">
        <v>45066</v>
      </c>
      <c r="N1452" s="94"/>
    </row>
    <row r="1453" spans="1:14" ht="14.25" customHeight="1" x14ac:dyDescent="0.25">
      <c r="A1453" s="9">
        <v>73082000</v>
      </c>
      <c r="B1453" s="10" t="s">
        <v>380</v>
      </c>
      <c r="C1453" s="11">
        <v>44883</v>
      </c>
      <c r="D1453" s="12" t="s">
        <v>381</v>
      </c>
      <c r="E1453" s="10" t="s">
        <v>29</v>
      </c>
      <c r="F1453" s="10" t="s">
        <v>80</v>
      </c>
      <c r="G1453" s="13">
        <v>19662.759999999998</v>
      </c>
      <c r="H1453" s="10" t="s">
        <v>30</v>
      </c>
      <c r="I1453" s="39">
        <v>162077.62</v>
      </c>
      <c r="J1453" s="20">
        <v>5.4654999999999996</v>
      </c>
      <c r="K1453" s="23">
        <v>29654.67</v>
      </c>
      <c r="L1453" s="10" t="s">
        <v>25</v>
      </c>
      <c r="M1453" s="36">
        <v>45066</v>
      </c>
      <c r="N1453" s="94"/>
    </row>
    <row r="1454" spans="1:14" ht="14.25" customHeight="1" x14ac:dyDescent="0.25">
      <c r="A1454" s="9">
        <v>73082000</v>
      </c>
      <c r="B1454" s="10" t="s">
        <v>379</v>
      </c>
      <c r="C1454" s="11">
        <v>44883</v>
      </c>
      <c r="D1454" s="12" t="s">
        <v>329</v>
      </c>
      <c r="E1454" s="10" t="s">
        <v>29</v>
      </c>
      <c r="F1454" s="10" t="s">
        <v>80</v>
      </c>
      <c r="G1454" s="13">
        <v>20226.580000000002</v>
      </c>
      <c r="H1454" s="10" t="s">
        <v>30</v>
      </c>
      <c r="I1454" s="39">
        <v>176375.78</v>
      </c>
      <c r="J1454" s="20">
        <v>5.4654999999999996</v>
      </c>
      <c r="K1454" s="23">
        <v>32270.75</v>
      </c>
      <c r="L1454" s="10">
        <v>1</v>
      </c>
      <c r="M1454" s="36">
        <v>45066</v>
      </c>
      <c r="N1454" s="94"/>
    </row>
    <row r="1455" spans="1:14" ht="14.25" customHeight="1" x14ac:dyDescent="0.25">
      <c r="A1455" s="9">
        <v>73082000</v>
      </c>
      <c r="B1455" s="10" t="s">
        <v>378</v>
      </c>
      <c r="C1455" s="11">
        <v>44883</v>
      </c>
      <c r="D1455" s="12" t="s">
        <v>377</v>
      </c>
      <c r="E1455" s="10" t="s">
        <v>29</v>
      </c>
      <c r="F1455" s="10" t="s">
        <v>80</v>
      </c>
      <c r="G1455" s="13">
        <v>22187.63</v>
      </c>
      <c r="H1455" s="10" t="s">
        <v>30</v>
      </c>
      <c r="I1455" s="39">
        <v>383868.7</v>
      </c>
      <c r="J1455" s="20">
        <v>5.4654999999999996</v>
      </c>
      <c r="K1455" s="23">
        <v>70234.87</v>
      </c>
      <c r="L1455" s="10" t="s">
        <v>359</v>
      </c>
      <c r="M1455" s="36">
        <v>45066</v>
      </c>
      <c r="N1455" s="94"/>
    </row>
    <row r="1456" spans="1:14" ht="14.25" customHeight="1" x14ac:dyDescent="0.25">
      <c r="A1456" s="9">
        <v>73082000</v>
      </c>
      <c r="B1456" s="10" t="s">
        <v>376</v>
      </c>
      <c r="C1456" s="11">
        <v>44882</v>
      </c>
      <c r="D1456" s="12" t="s">
        <v>377</v>
      </c>
      <c r="E1456" s="10" t="s">
        <v>29</v>
      </c>
      <c r="F1456" s="10" t="s">
        <v>80</v>
      </c>
      <c r="G1456" s="13">
        <v>24188.03</v>
      </c>
      <c r="H1456" s="10" t="s">
        <v>30</v>
      </c>
      <c r="I1456" s="39">
        <v>511278.86</v>
      </c>
      <c r="J1456" s="20">
        <v>5.3204000000000002</v>
      </c>
      <c r="K1456" s="23">
        <v>96097.82</v>
      </c>
      <c r="L1456" s="10" t="s">
        <v>83</v>
      </c>
      <c r="M1456" s="36">
        <v>45066</v>
      </c>
      <c r="N1456" s="94"/>
    </row>
    <row r="1457" spans="1:14" ht="14.25" customHeight="1" x14ac:dyDescent="0.25">
      <c r="A1457" s="9">
        <v>73082000</v>
      </c>
      <c r="B1457" s="10" t="s">
        <v>374</v>
      </c>
      <c r="C1457" s="11">
        <v>44879</v>
      </c>
      <c r="D1457" s="12" t="s">
        <v>377</v>
      </c>
      <c r="E1457" s="10" t="s">
        <v>29</v>
      </c>
      <c r="F1457" s="10" t="s">
        <v>80</v>
      </c>
      <c r="G1457" s="13">
        <v>20277.009999999998</v>
      </c>
      <c r="H1457" s="10" t="s">
        <v>30</v>
      </c>
      <c r="I1457" s="39">
        <v>360869.2</v>
      </c>
      <c r="J1457" s="20">
        <v>5.3051000000000004</v>
      </c>
      <c r="K1457" s="23">
        <v>68023.070000000007</v>
      </c>
      <c r="L1457" s="10" t="s">
        <v>375</v>
      </c>
      <c r="M1457" s="36">
        <v>45066</v>
      </c>
      <c r="N1457" s="94"/>
    </row>
    <row r="1458" spans="1:14" ht="14.25" customHeight="1" x14ac:dyDescent="0.25">
      <c r="A1458" s="9">
        <v>73082000</v>
      </c>
      <c r="B1458" s="10" t="s">
        <v>373</v>
      </c>
      <c r="C1458" s="11">
        <v>44876</v>
      </c>
      <c r="D1458" s="12" t="s">
        <v>377</v>
      </c>
      <c r="E1458" s="10" t="s">
        <v>29</v>
      </c>
      <c r="F1458" s="10" t="s">
        <v>80</v>
      </c>
      <c r="G1458" s="13">
        <v>15858.47</v>
      </c>
      <c r="H1458" s="10" t="s">
        <v>30</v>
      </c>
      <c r="I1458" s="39">
        <v>340405.44</v>
      </c>
      <c r="J1458" s="20">
        <v>5.3064</v>
      </c>
      <c r="K1458" s="23">
        <v>64149.98</v>
      </c>
      <c r="L1458" s="10" t="s">
        <v>296</v>
      </c>
      <c r="M1458" s="36">
        <v>45066</v>
      </c>
      <c r="N1458" s="94"/>
    </row>
    <row r="1459" spans="1:14" ht="14.25" customHeight="1" x14ac:dyDescent="0.25">
      <c r="A1459" s="9">
        <v>73082000</v>
      </c>
      <c r="B1459" s="10" t="s">
        <v>371</v>
      </c>
      <c r="C1459" s="11">
        <v>44875</v>
      </c>
      <c r="D1459" s="12" t="s">
        <v>377</v>
      </c>
      <c r="E1459" s="10" t="s">
        <v>29</v>
      </c>
      <c r="F1459" s="10" t="s">
        <v>80</v>
      </c>
      <c r="G1459" s="13">
        <v>25511.71</v>
      </c>
      <c r="H1459" s="10" t="s">
        <v>30</v>
      </c>
      <c r="I1459" s="39">
        <v>460999.08</v>
      </c>
      <c r="J1459" s="20">
        <v>5.1628999999999996</v>
      </c>
      <c r="K1459" s="23">
        <v>89290.72</v>
      </c>
      <c r="L1459" s="10" t="s">
        <v>372</v>
      </c>
      <c r="M1459" s="36">
        <v>45066</v>
      </c>
      <c r="N1459" s="94"/>
    </row>
    <row r="1460" spans="1:14" ht="14.25" customHeight="1" x14ac:dyDescent="0.25">
      <c r="A1460" s="9">
        <v>73082000</v>
      </c>
      <c r="B1460" s="10" t="s">
        <v>369</v>
      </c>
      <c r="C1460" s="11">
        <v>44874</v>
      </c>
      <c r="D1460" s="12" t="s">
        <v>377</v>
      </c>
      <c r="E1460" s="10" t="s">
        <v>29</v>
      </c>
      <c r="F1460" s="10" t="s">
        <v>80</v>
      </c>
      <c r="G1460" s="13">
        <v>15785.02</v>
      </c>
      <c r="H1460" s="10" t="s">
        <v>30</v>
      </c>
      <c r="I1460" s="39">
        <v>284569.26</v>
      </c>
      <c r="J1460" s="20">
        <v>5.1744000000000003</v>
      </c>
      <c r="K1460" s="23">
        <v>54995.61</v>
      </c>
      <c r="L1460" s="10" t="s">
        <v>370</v>
      </c>
      <c r="M1460" s="36">
        <v>45066</v>
      </c>
      <c r="N1460" s="94"/>
    </row>
    <row r="1461" spans="1:14" ht="14.25" customHeight="1" x14ac:dyDescent="0.25">
      <c r="A1461" s="9">
        <v>73082000</v>
      </c>
      <c r="B1461" s="10" t="s">
        <v>368</v>
      </c>
      <c r="C1461" s="11">
        <v>44873</v>
      </c>
      <c r="D1461" s="12" t="s">
        <v>377</v>
      </c>
      <c r="E1461" s="10" t="s">
        <v>29</v>
      </c>
      <c r="F1461" s="10" t="s">
        <v>80</v>
      </c>
      <c r="G1461" s="13">
        <v>21338.34</v>
      </c>
      <c r="H1461" s="10" t="s">
        <v>30</v>
      </c>
      <c r="I1461" s="39">
        <v>381727.47</v>
      </c>
      <c r="J1461" s="20">
        <v>5.0885999999999996</v>
      </c>
      <c r="K1461" s="23">
        <v>75016.210000000006</v>
      </c>
      <c r="L1461" s="10" t="s">
        <v>273</v>
      </c>
      <c r="M1461" s="36">
        <v>45066</v>
      </c>
      <c r="N1461" s="94"/>
    </row>
    <row r="1462" spans="1:14" ht="14.25" customHeight="1" x14ac:dyDescent="0.25">
      <c r="A1462" s="9">
        <v>73082000</v>
      </c>
      <c r="B1462" s="10" t="s">
        <v>367</v>
      </c>
      <c r="C1462" s="11">
        <v>44873</v>
      </c>
      <c r="D1462" s="12" t="s">
        <v>329</v>
      </c>
      <c r="E1462" s="10" t="s">
        <v>29</v>
      </c>
      <c r="F1462" s="10" t="s">
        <v>80</v>
      </c>
      <c r="G1462" s="13">
        <v>20594.400000000001</v>
      </c>
      <c r="H1462" s="10" t="s">
        <v>30</v>
      </c>
      <c r="I1462" s="39">
        <v>179583.17</v>
      </c>
      <c r="J1462" s="20">
        <v>5.0885999999999996</v>
      </c>
      <c r="K1462" s="23">
        <v>35291.269999999997</v>
      </c>
      <c r="L1462" s="10">
        <v>1</v>
      </c>
      <c r="M1462" s="36">
        <v>45066</v>
      </c>
      <c r="N1462" s="94"/>
    </row>
    <row r="1463" spans="1:14" ht="14.25" customHeight="1" x14ac:dyDescent="0.25">
      <c r="A1463" s="9">
        <v>73082000</v>
      </c>
      <c r="B1463" s="10" t="s">
        <v>366</v>
      </c>
      <c r="C1463" s="11">
        <v>44873</v>
      </c>
      <c r="D1463" s="12" t="s">
        <v>329</v>
      </c>
      <c r="E1463" s="10" t="s">
        <v>29</v>
      </c>
      <c r="F1463" s="10" t="s">
        <v>80</v>
      </c>
      <c r="G1463" s="13">
        <v>19858.87</v>
      </c>
      <c r="H1463" s="10" t="s">
        <v>30</v>
      </c>
      <c r="I1463" s="39">
        <v>173169.35</v>
      </c>
      <c r="J1463" s="20">
        <v>5.0885999999999996</v>
      </c>
      <c r="K1463" s="23">
        <v>34030.839999999997</v>
      </c>
      <c r="L1463" s="10">
        <v>1</v>
      </c>
      <c r="M1463" s="36">
        <v>45066</v>
      </c>
      <c r="N1463" s="94"/>
    </row>
    <row r="1464" spans="1:14" ht="14.25" customHeight="1" x14ac:dyDescent="0.25">
      <c r="A1464" s="9">
        <v>73082000</v>
      </c>
      <c r="B1464" s="10" t="s">
        <v>365</v>
      </c>
      <c r="C1464" s="11">
        <v>44873</v>
      </c>
      <c r="D1464" s="12" t="s">
        <v>329</v>
      </c>
      <c r="E1464" s="10" t="s">
        <v>29</v>
      </c>
      <c r="F1464" s="10" t="s">
        <v>80</v>
      </c>
      <c r="G1464" s="13">
        <v>27581.7</v>
      </c>
      <c r="H1464" s="10" t="s">
        <v>30</v>
      </c>
      <c r="I1464" s="39">
        <v>240512.42</v>
      </c>
      <c r="J1464" s="20">
        <v>5.0885999999999996</v>
      </c>
      <c r="K1464" s="23">
        <v>47264.95</v>
      </c>
      <c r="L1464" s="10">
        <v>1</v>
      </c>
      <c r="M1464" s="36">
        <v>45066</v>
      </c>
      <c r="N1464" s="94"/>
    </row>
    <row r="1465" spans="1:14" ht="14.25" customHeight="1" x14ac:dyDescent="0.25">
      <c r="A1465" s="9">
        <v>73082000</v>
      </c>
      <c r="B1465" s="10" t="s">
        <v>364</v>
      </c>
      <c r="C1465" s="11">
        <v>44869</v>
      </c>
      <c r="D1465" s="12" t="s">
        <v>329</v>
      </c>
      <c r="E1465" s="10" t="s">
        <v>29</v>
      </c>
      <c r="F1465" s="10" t="s">
        <v>80</v>
      </c>
      <c r="G1465" s="13">
        <v>29420.48</v>
      </c>
      <c r="H1465" s="10" t="s">
        <v>30</v>
      </c>
      <c r="I1465" s="39">
        <v>256546.59</v>
      </c>
      <c r="J1465" s="20">
        <v>5.1349</v>
      </c>
      <c r="K1465" s="23">
        <v>49961.36</v>
      </c>
      <c r="L1465" s="10">
        <v>1</v>
      </c>
      <c r="M1465" s="36">
        <v>45066</v>
      </c>
      <c r="N1465" s="94"/>
    </row>
    <row r="1466" spans="1:14" ht="14.25" customHeight="1" x14ac:dyDescent="0.25">
      <c r="A1466" s="9">
        <v>73082000</v>
      </c>
      <c r="B1466" s="10" t="s">
        <v>363</v>
      </c>
      <c r="C1466" s="11">
        <v>44865</v>
      </c>
      <c r="D1466" s="12" t="s">
        <v>109</v>
      </c>
      <c r="E1466" s="10" t="s">
        <v>29</v>
      </c>
      <c r="F1466" s="10" t="s">
        <v>80</v>
      </c>
      <c r="G1466" s="13">
        <v>20725.72</v>
      </c>
      <c r="H1466" s="10" t="s">
        <v>30</v>
      </c>
      <c r="I1466" s="39">
        <v>560482.05000000005</v>
      </c>
      <c r="J1466" s="20">
        <v>5.3453999999999997</v>
      </c>
      <c r="K1466" s="23">
        <v>104853.15</v>
      </c>
      <c r="L1466" s="10" t="s">
        <v>168</v>
      </c>
      <c r="M1466" s="36">
        <v>45066</v>
      </c>
      <c r="N1466" s="94"/>
    </row>
    <row r="1467" spans="1:14" ht="14.25" customHeight="1" x14ac:dyDescent="0.25">
      <c r="A1467" s="9">
        <v>73082000</v>
      </c>
      <c r="B1467" s="10" t="s">
        <v>361</v>
      </c>
      <c r="C1467" s="11">
        <v>44865</v>
      </c>
      <c r="D1467" s="12" t="s">
        <v>377</v>
      </c>
      <c r="E1467" s="10" t="s">
        <v>29</v>
      </c>
      <c r="F1467" s="10" t="s">
        <v>80</v>
      </c>
      <c r="G1467" s="13">
        <v>25447.95</v>
      </c>
      <c r="H1467" s="10" t="s">
        <v>30</v>
      </c>
      <c r="I1467" s="39">
        <v>453937.23</v>
      </c>
      <c r="J1467" s="20">
        <v>5.3453999999999997</v>
      </c>
      <c r="K1467" s="23">
        <v>84921.1</v>
      </c>
      <c r="L1467" s="10" t="s">
        <v>362</v>
      </c>
      <c r="M1467" s="36">
        <v>45066</v>
      </c>
      <c r="N1467" s="94"/>
    </row>
    <row r="1468" spans="1:14" ht="14.25" customHeight="1" x14ac:dyDescent="0.25">
      <c r="A1468" s="9">
        <v>73082000</v>
      </c>
      <c r="B1468" s="10" t="s">
        <v>360</v>
      </c>
      <c r="C1468" s="11">
        <v>44865</v>
      </c>
      <c r="D1468" s="12" t="s">
        <v>377</v>
      </c>
      <c r="E1468" s="10" t="s">
        <v>29</v>
      </c>
      <c r="F1468" s="10" t="s">
        <v>80</v>
      </c>
      <c r="G1468" s="13">
        <v>15667.36</v>
      </c>
      <c r="H1468" s="10" t="s">
        <v>30</v>
      </c>
      <c r="I1468" s="39">
        <v>272068.42</v>
      </c>
      <c r="J1468" s="20">
        <v>5.3453999999999997</v>
      </c>
      <c r="K1468" s="23">
        <v>50897.67</v>
      </c>
      <c r="L1468" s="10" t="s">
        <v>85</v>
      </c>
      <c r="M1468" s="36">
        <v>45066</v>
      </c>
      <c r="N1468" s="94"/>
    </row>
    <row r="1469" spans="1:14" ht="14.25" customHeight="1" x14ac:dyDescent="0.25">
      <c r="A1469" s="9">
        <v>73082000</v>
      </c>
      <c r="B1469" s="10" t="s">
        <v>358</v>
      </c>
      <c r="C1469" s="11">
        <v>44865</v>
      </c>
      <c r="D1469" s="12" t="s">
        <v>377</v>
      </c>
      <c r="E1469" s="10" t="s">
        <v>29</v>
      </c>
      <c r="F1469" s="10" t="s">
        <v>80</v>
      </c>
      <c r="G1469" s="13">
        <v>20854.240000000002</v>
      </c>
      <c r="H1469" s="10" t="s">
        <v>30</v>
      </c>
      <c r="I1469" s="39">
        <v>374980.63</v>
      </c>
      <c r="J1469" s="20">
        <v>5.3453999999999997</v>
      </c>
      <c r="K1469" s="23">
        <v>70150.149999999994</v>
      </c>
      <c r="L1469" s="10" t="s">
        <v>359</v>
      </c>
      <c r="M1469" s="36">
        <v>45066</v>
      </c>
      <c r="N1469" s="94"/>
    </row>
    <row r="1470" spans="1:14" ht="14.25" customHeight="1" x14ac:dyDescent="0.25">
      <c r="A1470" s="9">
        <v>73082000</v>
      </c>
      <c r="B1470" s="10" t="s">
        <v>357</v>
      </c>
      <c r="C1470" s="11">
        <v>44865</v>
      </c>
      <c r="D1470" s="12" t="s">
        <v>377</v>
      </c>
      <c r="E1470" s="10" t="s">
        <v>29</v>
      </c>
      <c r="F1470" s="10" t="s">
        <v>80</v>
      </c>
      <c r="G1470" s="13">
        <v>27047.72</v>
      </c>
      <c r="H1470" s="10" t="s">
        <v>30</v>
      </c>
      <c r="I1470" s="39">
        <v>673189.91</v>
      </c>
      <c r="J1470" s="20">
        <v>5.3453999999999997</v>
      </c>
      <c r="K1470" s="23">
        <v>125938.17</v>
      </c>
      <c r="L1470" s="10" t="s">
        <v>31</v>
      </c>
      <c r="M1470" s="36">
        <v>45066</v>
      </c>
      <c r="N1470" s="94"/>
    </row>
    <row r="1471" spans="1:14" ht="14.25" customHeight="1" x14ac:dyDescent="0.25">
      <c r="A1471" s="9">
        <v>73082000</v>
      </c>
      <c r="B1471" s="10" t="s">
        <v>356</v>
      </c>
      <c r="C1471" s="11">
        <v>44865</v>
      </c>
      <c r="D1471" s="12" t="s">
        <v>261</v>
      </c>
      <c r="E1471" s="10" t="s">
        <v>29</v>
      </c>
      <c r="F1471" s="10" t="s">
        <v>80</v>
      </c>
      <c r="G1471" s="13">
        <v>263.5</v>
      </c>
      <c r="H1471" s="10" t="s">
        <v>30</v>
      </c>
      <c r="I1471" s="39">
        <v>4447.88</v>
      </c>
      <c r="J1471" s="20">
        <v>5.3453999999999997</v>
      </c>
      <c r="K1471" s="23">
        <v>832.09</v>
      </c>
      <c r="L1471" s="10" t="s">
        <v>24</v>
      </c>
      <c r="M1471" s="36">
        <v>45066</v>
      </c>
      <c r="N1471" s="94"/>
    </row>
    <row r="1472" spans="1:14" ht="14.25" customHeight="1" x14ac:dyDescent="0.25">
      <c r="A1472" s="9">
        <v>73082000</v>
      </c>
      <c r="B1472" s="10" t="s">
        <v>355</v>
      </c>
      <c r="C1472" s="11">
        <v>44863</v>
      </c>
      <c r="D1472" s="12" t="s">
        <v>377</v>
      </c>
      <c r="E1472" s="10" t="s">
        <v>29</v>
      </c>
      <c r="F1472" s="10" t="s">
        <v>80</v>
      </c>
      <c r="G1472" s="13">
        <v>16434.099999999999</v>
      </c>
      <c r="H1472" s="10" t="s">
        <v>30</v>
      </c>
      <c r="I1472" s="39">
        <v>291893.13</v>
      </c>
      <c r="J1472" s="20">
        <v>5.3453999999999997</v>
      </c>
      <c r="K1472" s="23">
        <v>54606.41</v>
      </c>
      <c r="L1472" s="10" t="s">
        <v>276</v>
      </c>
      <c r="M1472" s="36">
        <v>45066</v>
      </c>
      <c r="N1472" s="94"/>
    </row>
    <row r="1473" spans="1:14" ht="14.25" customHeight="1" x14ac:dyDescent="0.25">
      <c r="A1473" s="9">
        <v>73082000</v>
      </c>
      <c r="B1473" s="10" t="s">
        <v>354</v>
      </c>
      <c r="C1473" s="11">
        <v>44862</v>
      </c>
      <c r="D1473" s="12" t="s">
        <v>377</v>
      </c>
      <c r="E1473" s="10" t="s">
        <v>29</v>
      </c>
      <c r="F1473" s="10" t="s">
        <v>80</v>
      </c>
      <c r="G1473" s="13">
        <v>12434.99</v>
      </c>
      <c r="H1473" s="10" t="s">
        <v>30</v>
      </c>
      <c r="I1473" s="39">
        <v>224114.21</v>
      </c>
      <c r="J1473" s="20">
        <v>5.3003</v>
      </c>
      <c r="K1473" s="23">
        <v>42283.31</v>
      </c>
      <c r="L1473" s="10" t="s">
        <v>320</v>
      </c>
      <c r="M1473" s="36">
        <v>45066</v>
      </c>
      <c r="N1473" s="94"/>
    </row>
    <row r="1474" spans="1:14" ht="14.25" customHeight="1" x14ac:dyDescent="0.25">
      <c r="A1474" s="9">
        <v>73082000</v>
      </c>
      <c r="B1474" s="10" t="s">
        <v>353</v>
      </c>
      <c r="C1474" s="11">
        <v>44862</v>
      </c>
      <c r="D1474" s="12" t="s">
        <v>377</v>
      </c>
      <c r="E1474" s="10" t="s">
        <v>29</v>
      </c>
      <c r="F1474" s="10" t="s">
        <v>80</v>
      </c>
      <c r="G1474" s="13">
        <v>6045.43</v>
      </c>
      <c r="H1474" s="10" t="s">
        <v>30</v>
      </c>
      <c r="I1474" s="39">
        <v>131226.74</v>
      </c>
      <c r="J1474" s="20">
        <v>5.3003</v>
      </c>
      <c r="K1474" s="23">
        <v>24758.36</v>
      </c>
      <c r="L1474" s="10" t="s">
        <v>34</v>
      </c>
      <c r="M1474" s="36">
        <v>45066</v>
      </c>
      <c r="N1474" s="94"/>
    </row>
    <row r="1475" spans="1:14" ht="14.25" customHeight="1" x14ac:dyDescent="0.25">
      <c r="A1475" s="9">
        <v>73082000</v>
      </c>
      <c r="B1475" s="10" t="s">
        <v>352</v>
      </c>
      <c r="C1475" s="11">
        <v>44861</v>
      </c>
      <c r="D1475" s="12" t="s">
        <v>377</v>
      </c>
      <c r="E1475" s="10" t="s">
        <v>29</v>
      </c>
      <c r="F1475" s="10" t="s">
        <v>80</v>
      </c>
      <c r="G1475" s="13">
        <v>21542.3</v>
      </c>
      <c r="H1475" s="10" t="s">
        <v>30</v>
      </c>
      <c r="I1475" s="39">
        <v>496704.99</v>
      </c>
      <c r="J1475" s="20">
        <v>5.3247999999999998</v>
      </c>
      <c r="K1475" s="23">
        <v>93281.44</v>
      </c>
      <c r="L1475" s="10" t="s">
        <v>290</v>
      </c>
      <c r="M1475" s="36">
        <v>45066</v>
      </c>
      <c r="N1475" s="94"/>
    </row>
    <row r="1476" spans="1:14" ht="14.25" customHeight="1" x14ac:dyDescent="0.25">
      <c r="A1476" s="9">
        <v>73082000</v>
      </c>
      <c r="B1476" s="10" t="s">
        <v>351</v>
      </c>
      <c r="C1476" s="11">
        <v>44860</v>
      </c>
      <c r="D1476" s="12" t="s">
        <v>261</v>
      </c>
      <c r="E1476" s="10" t="s">
        <v>29</v>
      </c>
      <c r="F1476" s="10" t="s">
        <v>80</v>
      </c>
      <c r="G1476" s="13">
        <v>1458.39</v>
      </c>
      <c r="H1476" s="10" t="s">
        <v>30</v>
      </c>
      <c r="I1476" s="39">
        <v>26822.85</v>
      </c>
      <c r="J1476" s="20">
        <v>5.3090999999999999</v>
      </c>
      <c r="K1476" s="23">
        <v>5052.24</v>
      </c>
      <c r="L1476" s="10" t="s">
        <v>26</v>
      </c>
      <c r="M1476" s="36">
        <v>45066</v>
      </c>
      <c r="N1476" s="94"/>
    </row>
    <row r="1477" spans="1:14" ht="14.25" customHeight="1" x14ac:dyDescent="0.25">
      <c r="A1477" s="9">
        <v>73082000</v>
      </c>
      <c r="B1477" s="10" t="s">
        <v>350</v>
      </c>
      <c r="C1477" s="11">
        <v>44859</v>
      </c>
      <c r="D1477" s="12" t="s">
        <v>377</v>
      </c>
      <c r="E1477" s="10" t="s">
        <v>29</v>
      </c>
      <c r="F1477" s="10" t="s">
        <v>80</v>
      </c>
      <c r="G1477" s="13">
        <v>6990.75</v>
      </c>
      <c r="H1477" s="10" t="s">
        <v>30</v>
      </c>
      <c r="I1477" s="39">
        <v>123354.25</v>
      </c>
      <c r="J1477" s="20">
        <v>5.2744</v>
      </c>
      <c r="K1477" s="23">
        <v>23387.35</v>
      </c>
      <c r="L1477" s="10" t="s">
        <v>137</v>
      </c>
      <c r="M1477" s="36">
        <v>45066</v>
      </c>
      <c r="N1477" s="94"/>
    </row>
    <row r="1478" spans="1:14" ht="14.25" customHeight="1" x14ac:dyDescent="0.25">
      <c r="A1478" s="9">
        <v>73082000</v>
      </c>
      <c r="B1478" s="10" t="s">
        <v>349</v>
      </c>
      <c r="C1478" s="11">
        <v>44859</v>
      </c>
      <c r="D1478" s="12" t="s">
        <v>377</v>
      </c>
      <c r="E1478" s="10" t="s">
        <v>29</v>
      </c>
      <c r="F1478" s="10" t="s">
        <v>80</v>
      </c>
      <c r="G1478" s="13">
        <v>24745.439999999999</v>
      </c>
      <c r="H1478" s="10" t="s">
        <v>30</v>
      </c>
      <c r="I1478" s="39">
        <v>418968.64</v>
      </c>
      <c r="J1478" s="20">
        <v>5.2744</v>
      </c>
      <c r="K1478" s="23">
        <v>79434.37</v>
      </c>
      <c r="L1478" s="10" t="s">
        <v>118</v>
      </c>
      <c r="M1478" s="36">
        <v>45066</v>
      </c>
      <c r="N1478" s="94"/>
    </row>
    <row r="1479" spans="1:14" ht="14.25" customHeight="1" x14ac:dyDescent="0.25">
      <c r="A1479" s="9">
        <v>73082000</v>
      </c>
      <c r="B1479" s="10" t="s">
        <v>348</v>
      </c>
      <c r="C1479" s="11">
        <v>44858</v>
      </c>
      <c r="D1479" s="12" t="s">
        <v>266</v>
      </c>
      <c r="E1479" s="10" t="s">
        <v>29</v>
      </c>
      <c r="F1479" s="10" t="s">
        <v>80</v>
      </c>
      <c r="G1479" s="13">
        <v>12214.03</v>
      </c>
      <c r="H1479" s="10" t="s">
        <v>30</v>
      </c>
      <c r="I1479" s="39">
        <v>248504.48</v>
      </c>
      <c r="J1479" s="20">
        <v>5.1919000000000004</v>
      </c>
      <c r="K1479" s="23">
        <v>47863.88</v>
      </c>
      <c r="L1479" s="10" t="s">
        <v>32</v>
      </c>
      <c r="M1479" s="36">
        <v>45066</v>
      </c>
      <c r="N1479" s="94"/>
    </row>
    <row r="1480" spans="1:14" ht="14.25" customHeight="1" x14ac:dyDescent="0.25">
      <c r="A1480" s="9">
        <v>73082000</v>
      </c>
      <c r="B1480" s="10" t="s">
        <v>347</v>
      </c>
      <c r="C1480" s="11">
        <v>44855</v>
      </c>
      <c r="D1480" s="12" t="s">
        <v>377</v>
      </c>
      <c r="E1480" s="10" t="s">
        <v>29</v>
      </c>
      <c r="F1480" s="10" t="s">
        <v>80</v>
      </c>
      <c r="G1480" s="13">
        <v>5498.38</v>
      </c>
      <c r="H1480" s="10" t="s">
        <v>30</v>
      </c>
      <c r="I1480" s="39">
        <v>99063.46</v>
      </c>
      <c r="J1480" s="20">
        <v>5.2176</v>
      </c>
      <c r="K1480" s="23">
        <v>18986.400000000001</v>
      </c>
      <c r="L1480" s="10" t="s">
        <v>137</v>
      </c>
      <c r="M1480" s="36">
        <v>45066</v>
      </c>
      <c r="N1480" s="94"/>
    </row>
    <row r="1481" spans="1:14" ht="14.25" customHeight="1" x14ac:dyDescent="0.25">
      <c r="A1481" s="9">
        <v>73082000</v>
      </c>
      <c r="B1481" s="10" t="s">
        <v>346</v>
      </c>
      <c r="C1481" s="11">
        <v>44855</v>
      </c>
      <c r="D1481" s="12" t="s">
        <v>266</v>
      </c>
      <c r="E1481" s="10" t="s">
        <v>29</v>
      </c>
      <c r="F1481" s="10" t="s">
        <v>80</v>
      </c>
      <c r="G1481" s="13">
        <v>26897.16</v>
      </c>
      <c r="H1481" s="10" t="s">
        <v>30</v>
      </c>
      <c r="I1481" s="39">
        <v>716271.37</v>
      </c>
      <c r="J1481" s="20">
        <v>5.2176</v>
      </c>
      <c r="K1481" s="23">
        <v>137279.85</v>
      </c>
      <c r="L1481" s="10" t="s">
        <v>168</v>
      </c>
      <c r="M1481" s="36">
        <v>45066</v>
      </c>
      <c r="N1481" s="94"/>
    </row>
    <row r="1482" spans="1:14" ht="14.25" customHeight="1" x14ac:dyDescent="0.25">
      <c r="A1482" s="9">
        <v>73082000</v>
      </c>
      <c r="B1482" s="10" t="s">
        <v>345</v>
      </c>
      <c r="C1482" s="11">
        <v>44855</v>
      </c>
      <c r="D1482" s="12" t="s">
        <v>377</v>
      </c>
      <c r="E1482" s="10" t="s">
        <v>29</v>
      </c>
      <c r="F1482" s="10" t="s">
        <v>80</v>
      </c>
      <c r="G1482" s="13">
        <v>7422.22</v>
      </c>
      <c r="H1482" s="10" t="s">
        <v>30</v>
      </c>
      <c r="I1482" s="39">
        <v>123884.28</v>
      </c>
      <c r="J1482" s="20">
        <v>5.2176</v>
      </c>
      <c r="K1482" s="23">
        <v>23743.54</v>
      </c>
      <c r="L1482" s="10" t="s">
        <v>137</v>
      </c>
      <c r="M1482" s="36">
        <v>45066</v>
      </c>
      <c r="N1482" s="94"/>
    </row>
    <row r="1483" spans="1:14" ht="14.25" customHeight="1" x14ac:dyDescent="0.25">
      <c r="A1483" s="9">
        <v>73082000</v>
      </c>
      <c r="B1483" s="10" t="s">
        <v>344</v>
      </c>
      <c r="C1483" s="11">
        <v>44854</v>
      </c>
      <c r="D1483" s="12" t="s">
        <v>377</v>
      </c>
      <c r="E1483" s="10" t="s">
        <v>29</v>
      </c>
      <c r="F1483" s="10" t="s">
        <v>80</v>
      </c>
      <c r="G1483" s="13">
        <v>17220.71</v>
      </c>
      <c r="H1483" s="10" t="s">
        <v>30</v>
      </c>
      <c r="I1483" s="39">
        <v>308694.65000000002</v>
      </c>
      <c r="J1483" s="20">
        <v>5.2808000000000002</v>
      </c>
      <c r="K1483" s="23">
        <v>58456.04</v>
      </c>
      <c r="L1483" s="10" t="s">
        <v>264</v>
      </c>
      <c r="M1483" s="36">
        <v>45595</v>
      </c>
      <c r="N1483" s="94"/>
    </row>
    <row r="1484" spans="1:14" ht="14.25" customHeight="1" x14ac:dyDescent="0.25">
      <c r="A1484" s="9">
        <v>73082000</v>
      </c>
      <c r="B1484" s="10" t="s">
        <v>343</v>
      </c>
      <c r="C1484" s="11">
        <v>44853</v>
      </c>
      <c r="D1484" s="12" t="s">
        <v>377</v>
      </c>
      <c r="E1484" s="10" t="s">
        <v>29</v>
      </c>
      <c r="F1484" s="10" t="s">
        <v>80</v>
      </c>
      <c r="G1484" s="13">
        <v>9277.16</v>
      </c>
      <c r="H1484" s="10" t="s">
        <v>30</v>
      </c>
      <c r="I1484" s="39">
        <v>163160.73000000001</v>
      </c>
      <c r="J1484" s="20">
        <v>5.2697000000000003</v>
      </c>
      <c r="K1484" s="23">
        <v>30962.05</v>
      </c>
      <c r="L1484" s="10" t="s">
        <v>31</v>
      </c>
      <c r="M1484" s="36">
        <v>45066</v>
      </c>
      <c r="N1484" s="94"/>
    </row>
    <row r="1485" spans="1:14" ht="14.25" customHeight="1" x14ac:dyDescent="0.25">
      <c r="A1485" s="9">
        <v>73082000</v>
      </c>
      <c r="B1485" s="10" t="s">
        <v>342</v>
      </c>
      <c r="C1485" s="11">
        <v>44853</v>
      </c>
      <c r="D1485" s="12" t="s">
        <v>266</v>
      </c>
      <c r="E1485" s="10" t="s">
        <v>29</v>
      </c>
      <c r="F1485" s="10" t="s">
        <v>80</v>
      </c>
      <c r="G1485" s="13">
        <v>20659.45</v>
      </c>
      <c r="H1485" s="10" t="s">
        <v>30</v>
      </c>
      <c r="I1485" s="39">
        <v>435894.19</v>
      </c>
      <c r="J1485" s="20">
        <v>5.2697000000000003</v>
      </c>
      <c r="K1485" s="23">
        <v>82717.08</v>
      </c>
      <c r="L1485" s="10" t="s">
        <v>35</v>
      </c>
      <c r="M1485" s="36">
        <v>45066</v>
      </c>
      <c r="N1485" s="94"/>
    </row>
    <row r="1486" spans="1:14" ht="14.25" customHeight="1" x14ac:dyDescent="0.25">
      <c r="A1486" s="9">
        <v>73082000</v>
      </c>
      <c r="B1486" s="10" t="s">
        <v>635</v>
      </c>
      <c r="C1486" s="11">
        <v>44853</v>
      </c>
      <c r="D1486" s="12" t="s">
        <v>377</v>
      </c>
      <c r="E1486" s="10" t="s">
        <v>29</v>
      </c>
      <c r="F1486" s="10" t="s">
        <v>80</v>
      </c>
      <c r="G1486" s="13">
        <v>16017.87</v>
      </c>
      <c r="H1486" s="10" t="s">
        <v>30</v>
      </c>
      <c r="I1486" s="39">
        <v>288180.63</v>
      </c>
      <c r="J1486" s="20">
        <v>5.2697000000000003</v>
      </c>
      <c r="K1486" s="23">
        <v>54686.34</v>
      </c>
      <c r="L1486" s="10" t="s">
        <v>276</v>
      </c>
      <c r="M1486" s="36">
        <v>45223</v>
      </c>
      <c r="N1486" s="94"/>
    </row>
    <row r="1487" spans="1:14" ht="14.25" customHeight="1" x14ac:dyDescent="0.25">
      <c r="A1487" s="9">
        <v>73082000</v>
      </c>
      <c r="B1487" s="10" t="s">
        <v>341</v>
      </c>
      <c r="C1487" s="11">
        <v>44851</v>
      </c>
      <c r="D1487" s="12" t="s">
        <v>377</v>
      </c>
      <c r="E1487" s="10" t="s">
        <v>29</v>
      </c>
      <c r="F1487" s="10" t="s">
        <v>80</v>
      </c>
      <c r="G1487" s="13">
        <v>10031.459999999999</v>
      </c>
      <c r="H1487" s="10" t="s">
        <v>30</v>
      </c>
      <c r="I1487" s="39">
        <v>173735.07</v>
      </c>
      <c r="J1487" s="20">
        <v>5.2824</v>
      </c>
      <c r="K1487" s="23">
        <v>32889.42</v>
      </c>
      <c r="L1487" s="10" t="s">
        <v>137</v>
      </c>
      <c r="M1487" s="36">
        <v>45066</v>
      </c>
      <c r="N1487" s="94"/>
    </row>
    <row r="1488" spans="1:14" ht="14.25" customHeight="1" x14ac:dyDescent="0.25">
      <c r="A1488" s="9">
        <v>73082000</v>
      </c>
      <c r="B1488" s="10" t="s">
        <v>340</v>
      </c>
      <c r="C1488" s="11">
        <v>44848</v>
      </c>
      <c r="D1488" s="12" t="s">
        <v>377</v>
      </c>
      <c r="E1488" s="10" t="s">
        <v>29</v>
      </c>
      <c r="F1488" s="10" t="s">
        <v>80</v>
      </c>
      <c r="G1488" s="13">
        <v>16007.08</v>
      </c>
      <c r="H1488" s="10" t="s">
        <v>30</v>
      </c>
      <c r="I1488" s="39">
        <v>283117.92</v>
      </c>
      <c r="J1488" s="20">
        <v>5.3017000000000003</v>
      </c>
      <c r="K1488" s="23">
        <v>53401.35</v>
      </c>
      <c r="L1488" s="10" t="s">
        <v>35</v>
      </c>
      <c r="M1488" s="36">
        <v>45066</v>
      </c>
      <c r="N1488" s="94"/>
    </row>
    <row r="1489" spans="1:14" ht="14.25" customHeight="1" x14ac:dyDescent="0.25">
      <c r="A1489" s="9">
        <v>73082000</v>
      </c>
      <c r="B1489" s="10" t="s">
        <v>338</v>
      </c>
      <c r="C1489" s="11">
        <v>44848</v>
      </c>
      <c r="D1489" s="12" t="s">
        <v>377</v>
      </c>
      <c r="E1489" s="10" t="s">
        <v>29</v>
      </c>
      <c r="F1489" s="10" t="s">
        <v>80</v>
      </c>
      <c r="G1489" s="13">
        <v>17380.68</v>
      </c>
      <c r="H1489" s="10" t="s">
        <v>30</v>
      </c>
      <c r="I1489" s="39">
        <v>317927.13</v>
      </c>
      <c r="J1489" s="20">
        <v>5.3017000000000003</v>
      </c>
      <c r="K1489" s="23">
        <v>59967.02</v>
      </c>
      <c r="L1489" s="10" t="s">
        <v>339</v>
      </c>
      <c r="M1489" s="36">
        <v>45066</v>
      </c>
      <c r="N1489" s="94"/>
    </row>
    <row r="1490" spans="1:14" ht="14.25" customHeight="1" x14ac:dyDescent="0.25">
      <c r="A1490" s="9">
        <v>73089010</v>
      </c>
      <c r="B1490" s="10" t="s">
        <v>337</v>
      </c>
      <c r="C1490" s="11">
        <v>44848</v>
      </c>
      <c r="D1490" s="12" t="s">
        <v>261</v>
      </c>
      <c r="E1490" s="10" t="s">
        <v>29</v>
      </c>
      <c r="F1490" s="10" t="s">
        <v>80</v>
      </c>
      <c r="G1490" s="13">
        <v>134.47999999999999</v>
      </c>
      <c r="H1490" s="10" t="s">
        <v>30</v>
      </c>
      <c r="I1490" s="39">
        <v>2270.02</v>
      </c>
      <c r="J1490" s="20">
        <v>5.3017000000000003</v>
      </c>
      <c r="K1490" s="23">
        <v>428.17</v>
      </c>
      <c r="L1490" s="10">
        <v>7</v>
      </c>
      <c r="M1490" s="36">
        <v>45085</v>
      </c>
      <c r="N1490" s="94"/>
    </row>
    <row r="1491" spans="1:14" ht="14.25" customHeight="1" x14ac:dyDescent="0.25">
      <c r="A1491" s="9">
        <v>73082000</v>
      </c>
      <c r="B1491" s="10" t="s">
        <v>335</v>
      </c>
      <c r="C1491" s="11">
        <v>44848</v>
      </c>
      <c r="D1491" s="12" t="s">
        <v>377</v>
      </c>
      <c r="E1491" s="10" t="s">
        <v>29</v>
      </c>
      <c r="F1491" s="10" t="s">
        <v>80</v>
      </c>
      <c r="G1491" s="13">
        <v>13670.81</v>
      </c>
      <c r="H1491" s="10" t="s">
        <v>30</v>
      </c>
      <c r="I1491" s="39">
        <v>243419.95</v>
      </c>
      <c r="J1491" s="20">
        <v>5.3017000000000003</v>
      </c>
      <c r="K1491" s="23">
        <v>45913.57</v>
      </c>
      <c r="L1491" s="10" t="s">
        <v>336</v>
      </c>
      <c r="M1491" s="36">
        <v>45066</v>
      </c>
      <c r="N1491" s="94"/>
    </row>
    <row r="1492" spans="1:14" ht="14.25" customHeight="1" x14ac:dyDescent="0.25">
      <c r="A1492" s="9">
        <v>73082000</v>
      </c>
      <c r="B1492" s="10" t="s">
        <v>334</v>
      </c>
      <c r="C1492" s="11">
        <v>44845</v>
      </c>
      <c r="D1492" s="12" t="s">
        <v>377</v>
      </c>
      <c r="E1492" s="10" t="s">
        <v>29</v>
      </c>
      <c r="F1492" s="10" t="s">
        <v>80</v>
      </c>
      <c r="G1492" s="13">
        <v>15298.33</v>
      </c>
      <c r="H1492" s="10" t="s">
        <v>30</v>
      </c>
      <c r="I1492" s="39">
        <v>268714.49</v>
      </c>
      <c r="J1492" s="20">
        <v>5.1940999999999997</v>
      </c>
      <c r="K1492" s="23">
        <v>51734.559999999998</v>
      </c>
      <c r="L1492" s="10" t="s">
        <v>279</v>
      </c>
      <c r="M1492" s="36">
        <v>45066</v>
      </c>
      <c r="N1492" s="94"/>
    </row>
    <row r="1493" spans="1:14" ht="14.25" customHeight="1" x14ac:dyDescent="0.25">
      <c r="A1493" s="9">
        <v>73082000</v>
      </c>
      <c r="B1493" s="10" t="s">
        <v>333</v>
      </c>
      <c r="C1493" s="11">
        <v>44845</v>
      </c>
      <c r="D1493" s="12" t="s">
        <v>377</v>
      </c>
      <c r="E1493" s="10" t="s">
        <v>29</v>
      </c>
      <c r="F1493" s="10" t="s">
        <v>80</v>
      </c>
      <c r="G1493" s="13">
        <v>16718.150000000001</v>
      </c>
      <c r="H1493" s="10" t="s">
        <v>30</v>
      </c>
      <c r="I1493" s="39">
        <v>360264.56</v>
      </c>
      <c r="J1493" s="20">
        <v>5.1940999999999997</v>
      </c>
      <c r="K1493" s="23">
        <v>69360.34</v>
      </c>
      <c r="L1493" s="10" t="s">
        <v>279</v>
      </c>
      <c r="M1493" s="36">
        <v>45066</v>
      </c>
      <c r="N1493" s="94"/>
    </row>
    <row r="1494" spans="1:14" ht="14.25" customHeight="1" x14ac:dyDescent="0.25">
      <c r="A1494" s="9">
        <v>73082000</v>
      </c>
      <c r="B1494" s="10" t="s">
        <v>331</v>
      </c>
      <c r="C1494" s="11">
        <v>44845</v>
      </c>
      <c r="D1494" s="12" t="s">
        <v>332</v>
      </c>
      <c r="E1494" s="10" t="s">
        <v>29</v>
      </c>
      <c r="F1494" s="10" t="s">
        <v>80</v>
      </c>
      <c r="G1494" s="13">
        <v>20226.580000000002</v>
      </c>
      <c r="H1494" s="10" t="s">
        <v>30</v>
      </c>
      <c r="I1494" s="39">
        <v>176375.78</v>
      </c>
      <c r="J1494" s="20">
        <v>5.1940999999999997</v>
      </c>
      <c r="K1494" s="23">
        <v>33956.949999999997</v>
      </c>
      <c r="L1494" s="10">
        <v>1</v>
      </c>
      <c r="M1494" s="36">
        <v>45066</v>
      </c>
      <c r="N1494" s="94"/>
    </row>
    <row r="1495" spans="1:14" ht="14.25" customHeight="1" x14ac:dyDescent="0.25">
      <c r="A1495" s="9">
        <v>73082000</v>
      </c>
      <c r="B1495" s="10" t="s">
        <v>330</v>
      </c>
      <c r="C1495" s="11">
        <v>44845</v>
      </c>
      <c r="D1495" s="12" t="s">
        <v>329</v>
      </c>
      <c r="E1495" s="10" t="s">
        <v>29</v>
      </c>
      <c r="F1495" s="10" t="s">
        <v>80</v>
      </c>
      <c r="G1495" s="13">
        <v>20226.580000000002</v>
      </c>
      <c r="H1495" s="10" t="s">
        <v>30</v>
      </c>
      <c r="I1495" s="39">
        <v>176375.78</v>
      </c>
      <c r="J1495" s="20">
        <v>5.1940999999999997</v>
      </c>
      <c r="K1495" s="23">
        <v>33956.949999999997</v>
      </c>
      <c r="L1495" s="10">
        <v>1</v>
      </c>
      <c r="M1495" s="36">
        <v>45066</v>
      </c>
      <c r="N1495" s="94"/>
    </row>
    <row r="1496" spans="1:14" ht="14.25" customHeight="1" x14ac:dyDescent="0.25">
      <c r="A1496" s="9">
        <v>73082000</v>
      </c>
      <c r="B1496" s="10" t="s">
        <v>328</v>
      </c>
      <c r="C1496" s="11">
        <v>44845</v>
      </c>
      <c r="D1496" s="12" t="s">
        <v>329</v>
      </c>
      <c r="E1496" s="10" t="s">
        <v>29</v>
      </c>
      <c r="F1496" s="10" t="s">
        <v>80</v>
      </c>
      <c r="G1496" s="13">
        <v>20226.580000000002</v>
      </c>
      <c r="H1496" s="10" t="s">
        <v>30</v>
      </c>
      <c r="I1496" s="39">
        <v>176375.78</v>
      </c>
      <c r="J1496" s="20">
        <v>5.1940999999999997</v>
      </c>
      <c r="K1496" s="23">
        <v>33956.949999999997</v>
      </c>
      <c r="L1496" s="10">
        <v>1</v>
      </c>
      <c r="M1496" s="36">
        <v>45066</v>
      </c>
      <c r="N1496" s="94"/>
    </row>
    <row r="1497" spans="1:14" ht="14.25" customHeight="1" x14ac:dyDescent="0.25">
      <c r="A1497" s="9">
        <v>73082000</v>
      </c>
      <c r="B1497" s="10" t="s">
        <v>327</v>
      </c>
      <c r="C1497" s="11">
        <v>44844</v>
      </c>
      <c r="D1497" s="12" t="s">
        <v>377</v>
      </c>
      <c r="E1497" s="10" t="s">
        <v>29</v>
      </c>
      <c r="F1497" s="10" t="s">
        <v>80</v>
      </c>
      <c r="G1497" s="13">
        <v>27912.44</v>
      </c>
      <c r="H1497" s="10" t="s">
        <v>30</v>
      </c>
      <c r="I1497" s="39">
        <v>694013.26</v>
      </c>
      <c r="J1497" s="20">
        <v>5.2221000000000002</v>
      </c>
      <c r="K1497" s="23">
        <v>132899.26999999999</v>
      </c>
      <c r="L1497" s="10" t="s">
        <v>35</v>
      </c>
      <c r="M1497" s="36">
        <v>45066</v>
      </c>
      <c r="N1497" s="94"/>
    </row>
    <row r="1498" spans="1:14" ht="14.25" customHeight="1" x14ac:dyDescent="0.25">
      <c r="A1498" s="9">
        <v>73082000</v>
      </c>
      <c r="B1498" s="10" t="s">
        <v>326</v>
      </c>
      <c r="C1498" s="11">
        <v>44844</v>
      </c>
      <c r="D1498" s="12" t="s">
        <v>377</v>
      </c>
      <c r="E1498" s="10" t="s">
        <v>29</v>
      </c>
      <c r="F1498" s="10" t="s">
        <v>80</v>
      </c>
      <c r="G1498" s="13">
        <v>20518.439999999999</v>
      </c>
      <c r="H1498" s="10" t="s">
        <v>30</v>
      </c>
      <c r="I1498" s="39">
        <v>364609.7</v>
      </c>
      <c r="J1498" s="20">
        <v>5.2221000000000002</v>
      </c>
      <c r="K1498" s="23">
        <v>69820.509999999995</v>
      </c>
      <c r="L1498" s="10" t="s">
        <v>296</v>
      </c>
      <c r="M1498" s="36">
        <v>45066</v>
      </c>
      <c r="N1498" s="94"/>
    </row>
    <row r="1499" spans="1:14" ht="14.25" customHeight="1" x14ac:dyDescent="0.25">
      <c r="A1499" s="9">
        <v>73082000</v>
      </c>
      <c r="B1499" s="10" t="s">
        <v>325</v>
      </c>
      <c r="C1499" s="11">
        <v>44842</v>
      </c>
      <c r="D1499" s="12" t="s">
        <v>377</v>
      </c>
      <c r="E1499" s="10" t="s">
        <v>29</v>
      </c>
      <c r="F1499" s="10" t="s">
        <v>80</v>
      </c>
      <c r="G1499" s="13">
        <v>9517.5</v>
      </c>
      <c r="H1499" s="10" t="s">
        <v>30</v>
      </c>
      <c r="I1499" s="39">
        <v>193130.47</v>
      </c>
      <c r="J1499" s="20">
        <v>5.2221000000000002</v>
      </c>
      <c r="K1499" s="23">
        <v>36983.300000000003</v>
      </c>
      <c r="L1499" s="10" t="s">
        <v>320</v>
      </c>
      <c r="M1499" s="36">
        <v>45066</v>
      </c>
      <c r="N1499" s="94"/>
    </row>
    <row r="1500" spans="1:14" ht="14.25" customHeight="1" x14ac:dyDescent="0.25">
      <c r="A1500" s="9">
        <v>73082000</v>
      </c>
      <c r="B1500" s="10" t="s">
        <v>324</v>
      </c>
      <c r="C1500" s="11">
        <v>44841</v>
      </c>
      <c r="D1500" s="12" t="s">
        <v>322</v>
      </c>
      <c r="E1500" s="10" t="s">
        <v>29</v>
      </c>
      <c r="F1500" s="10" t="s">
        <v>80</v>
      </c>
      <c r="G1500" s="13">
        <v>20400</v>
      </c>
      <c r="H1500" s="10" t="s">
        <v>30</v>
      </c>
      <c r="I1500" s="39">
        <v>156672</v>
      </c>
      <c r="J1500" s="20">
        <v>5.2008999999999999</v>
      </c>
      <c r="K1500" s="23">
        <v>30124.02</v>
      </c>
      <c r="L1500" s="10">
        <v>1</v>
      </c>
      <c r="M1500" s="36">
        <v>45066</v>
      </c>
      <c r="N1500" s="94"/>
    </row>
    <row r="1501" spans="1:14" ht="14.25" customHeight="1" x14ac:dyDescent="0.25">
      <c r="A1501" s="9">
        <v>73082000</v>
      </c>
      <c r="B1501" s="10" t="s">
        <v>323</v>
      </c>
      <c r="C1501" s="11">
        <v>44841</v>
      </c>
      <c r="D1501" s="12" t="s">
        <v>322</v>
      </c>
      <c r="E1501" s="10" t="s">
        <v>29</v>
      </c>
      <c r="F1501" s="10" t="s">
        <v>80</v>
      </c>
      <c r="G1501" s="13">
        <v>17028</v>
      </c>
      <c r="H1501" s="10" t="s">
        <v>30</v>
      </c>
      <c r="I1501" s="39">
        <v>130775.03999999999</v>
      </c>
      <c r="J1501" s="20">
        <v>5.2008999999999999</v>
      </c>
      <c r="K1501" s="23">
        <v>25144.69</v>
      </c>
      <c r="L1501" s="10">
        <v>1</v>
      </c>
      <c r="M1501" s="36">
        <v>45066</v>
      </c>
      <c r="N1501" s="94"/>
    </row>
    <row r="1502" spans="1:14" ht="14.25" customHeight="1" x14ac:dyDescent="0.25">
      <c r="A1502" s="9">
        <v>73082000</v>
      </c>
      <c r="B1502" s="10" t="s">
        <v>321</v>
      </c>
      <c r="C1502" s="11">
        <v>44841</v>
      </c>
      <c r="D1502" s="12" t="s">
        <v>322</v>
      </c>
      <c r="E1502" s="10" t="s">
        <v>29</v>
      </c>
      <c r="F1502" s="10" t="s">
        <v>80</v>
      </c>
      <c r="G1502" s="13">
        <v>22704</v>
      </c>
      <c r="H1502" s="10" t="s">
        <v>30</v>
      </c>
      <c r="I1502" s="39">
        <v>174366.72</v>
      </c>
      <c r="J1502" s="20">
        <v>5.2008999999999999</v>
      </c>
      <c r="K1502" s="23">
        <v>33526.26</v>
      </c>
      <c r="L1502" s="10">
        <v>1</v>
      </c>
      <c r="M1502" s="36">
        <v>45066</v>
      </c>
      <c r="N1502" s="94"/>
    </row>
    <row r="1503" spans="1:14" ht="14.25" customHeight="1" x14ac:dyDescent="0.25">
      <c r="A1503" s="9">
        <v>73082000</v>
      </c>
      <c r="B1503" s="10" t="s">
        <v>319</v>
      </c>
      <c r="C1503" s="11">
        <v>44841</v>
      </c>
      <c r="D1503" s="12" t="s">
        <v>377</v>
      </c>
      <c r="E1503" s="10" t="s">
        <v>29</v>
      </c>
      <c r="F1503" s="10" t="s">
        <v>80</v>
      </c>
      <c r="G1503" s="13">
        <v>11263.41</v>
      </c>
      <c r="H1503" s="10" t="s">
        <v>30</v>
      </c>
      <c r="I1503" s="39">
        <v>243817.84</v>
      </c>
      <c r="J1503" s="20">
        <v>5.2008999999999999</v>
      </c>
      <c r="K1503" s="23">
        <v>46879.93</v>
      </c>
      <c r="L1503" s="10" t="s">
        <v>320</v>
      </c>
      <c r="M1503" s="36">
        <v>45066</v>
      </c>
      <c r="N1503" s="94"/>
    </row>
    <row r="1504" spans="1:14" ht="14.25" customHeight="1" x14ac:dyDescent="0.25">
      <c r="A1504" s="9">
        <v>73082000</v>
      </c>
      <c r="B1504" s="10" t="s">
        <v>318</v>
      </c>
      <c r="C1504" s="11">
        <v>44840</v>
      </c>
      <c r="D1504" s="12" t="s">
        <v>377</v>
      </c>
      <c r="E1504" s="10" t="s">
        <v>29</v>
      </c>
      <c r="F1504" s="10" t="s">
        <v>80</v>
      </c>
      <c r="G1504" s="13">
        <v>17414.599999999999</v>
      </c>
      <c r="H1504" s="10" t="s">
        <v>30</v>
      </c>
      <c r="I1504" s="39">
        <v>315820.46000000002</v>
      </c>
      <c r="J1504" s="20">
        <v>5.2144000000000004</v>
      </c>
      <c r="K1504" s="23">
        <v>60566.98</v>
      </c>
      <c r="L1504" s="10" t="s">
        <v>281</v>
      </c>
      <c r="M1504" s="36">
        <v>45066</v>
      </c>
      <c r="N1504" s="94"/>
    </row>
    <row r="1505" spans="1:14" ht="14.25" customHeight="1" x14ac:dyDescent="0.25">
      <c r="A1505" s="9">
        <v>73082000</v>
      </c>
      <c r="B1505" s="10" t="s">
        <v>317</v>
      </c>
      <c r="C1505" s="11">
        <v>44840</v>
      </c>
      <c r="D1505" s="12" t="s">
        <v>377</v>
      </c>
      <c r="E1505" s="10" t="s">
        <v>29</v>
      </c>
      <c r="F1505" s="10" t="s">
        <v>80</v>
      </c>
      <c r="G1505" s="13">
        <v>15252.08</v>
      </c>
      <c r="H1505" s="10" t="s">
        <v>30</v>
      </c>
      <c r="I1505" s="39">
        <v>268983.12</v>
      </c>
      <c r="J1505" s="20">
        <v>5.2144000000000004</v>
      </c>
      <c r="K1505" s="23">
        <v>51584.67</v>
      </c>
      <c r="L1505" s="10" t="s">
        <v>279</v>
      </c>
      <c r="M1505" s="36">
        <v>45066</v>
      </c>
      <c r="N1505" s="94"/>
    </row>
    <row r="1506" spans="1:14" ht="14.25" customHeight="1" x14ac:dyDescent="0.25">
      <c r="A1506" s="9">
        <v>73082000</v>
      </c>
      <c r="B1506" s="10" t="s">
        <v>316</v>
      </c>
      <c r="C1506" s="11">
        <v>44834</v>
      </c>
      <c r="D1506" s="12" t="s">
        <v>377</v>
      </c>
      <c r="E1506" s="10" t="s">
        <v>29</v>
      </c>
      <c r="F1506" s="10" t="s">
        <v>80</v>
      </c>
      <c r="G1506" s="13">
        <v>6464.41</v>
      </c>
      <c r="H1506" s="10" t="s">
        <v>30</v>
      </c>
      <c r="I1506" s="39">
        <v>114827.44</v>
      </c>
      <c r="J1506" s="20">
        <v>5.3916000000000004</v>
      </c>
      <c r="K1506" s="23">
        <v>21297.47</v>
      </c>
      <c r="L1506" s="10" t="s">
        <v>33</v>
      </c>
      <c r="M1506" s="36">
        <v>45066</v>
      </c>
      <c r="N1506" s="94"/>
    </row>
    <row r="1507" spans="1:14" ht="14.25" customHeight="1" x14ac:dyDescent="0.25">
      <c r="A1507" s="9">
        <v>73082000</v>
      </c>
      <c r="B1507" s="10" t="s">
        <v>315</v>
      </c>
      <c r="C1507" s="11">
        <v>44834</v>
      </c>
      <c r="D1507" s="12" t="s">
        <v>377</v>
      </c>
      <c r="E1507" s="10" t="s">
        <v>29</v>
      </c>
      <c r="F1507" s="10" t="s">
        <v>80</v>
      </c>
      <c r="G1507" s="13">
        <v>23901.47</v>
      </c>
      <c r="H1507" s="10" t="s">
        <v>30</v>
      </c>
      <c r="I1507" s="39">
        <v>428675.09</v>
      </c>
      <c r="J1507" s="20">
        <v>5.3916000000000004</v>
      </c>
      <c r="K1507" s="23">
        <v>79507.95</v>
      </c>
      <c r="L1507" s="10" t="s">
        <v>279</v>
      </c>
      <c r="M1507" s="36">
        <v>45066</v>
      </c>
      <c r="N1507" s="94"/>
    </row>
    <row r="1508" spans="1:14" ht="14.25" customHeight="1" x14ac:dyDescent="0.25">
      <c r="A1508" s="9">
        <v>73082000</v>
      </c>
      <c r="B1508" s="10" t="s">
        <v>314</v>
      </c>
      <c r="C1508" s="11">
        <v>44834</v>
      </c>
      <c r="D1508" s="12" t="s">
        <v>271</v>
      </c>
      <c r="E1508" s="10" t="s">
        <v>29</v>
      </c>
      <c r="F1508" s="10" t="s">
        <v>80</v>
      </c>
      <c r="G1508" s="13">
        <v>24745.31</v>
      </c>
      <c r="H1508" s="10" t="s">
        <v>30</v>
      </c>
      <c r="I1508" s="39">
        <v>492809.21</v>
      </c>
      <c r="J1508" s="20">
        <v>5.3916000000000004</v>
      </c>
      <c r="K1508" s="23">
        <v>91403.15</v>
      </c>
      <c r="L1508" s="10" t="s">
        <v>306</v>
      </c>
      <c r="M1508" s="36">
        <v>45066</v>
      </c>
      <c r="N1508" s="94"/>
    </row>
    <row r="1509" spans="1:14" ht="14.25" customHeight="1" x14ac:dyDescent="0.25">
      <c r="A1509" s="9">
        <v>73082000</v>
      </c>
      <c r="B1509" s="10" t="s">
        <v>313</v>
      </c>
      <c r="C1509" s="11">
        <v>44834</v>
      </c>
      <c r="D1509" s="12" t="s">
        <v>271</v>
      </c>
      <c r="E1509" s="10" t="s">
        <v>29</v>
      </c>
      <c r="F1509" s="10" t="s">
        <v>80</v>
      </c>
      <c r="G1509" s="13">
        <v>17408.36</v>
      </c>
      <c r="H1509" s="10" t="s">
        <v>30</v>
      </c>
      <c r="I1509" s="39">
        <v>311268.96999999997</v>
      </c>
      <c r="J1509" s="20">
        <v>5.3916000000000004</v>
      </c>
      <c r="K1509" s="23">
        <v>57732.21</v>
      </c>
      <c r="L1509" s="10" t="s">
        <v>281</v>
      </c>
      <c r="M1509" s="36">
        <v>45066</v>
      </c>
      <c r="N1509" s="94"/>
    </row>
    <row r="1510" spans="1:14" ht="14.25" customHeight="1" x14ac:dyDescent="0.25">
      <c r="A1510" s="9">
        <v>73082000</v>
      </c>
      <c r="B1510" s="10" t="s">
        <v>312</v>
      </c>
      <c r="C1510" s="11">
        <v>44834</v>
      </c>
      <c r="D1510" s="12" t="s">
        <v>271</v>
      </c>
      <c r="E1510" s="10" t="s">
        <v>29</v>
      </c>
      <c r="F1510" s="10" t="s">
        <v>80</v>
      </c>
      <c r="G1510" s="13">
        <v>11029.42</v>
      </c>
      <c r="H1510" s="10" t="s">
        <v>30</v>
      </c>
      <c r="I1510" s="39">
        <v>198681.15</v>
      </c>
      <c r="J1510" s="20">
        <v>5.3916000000000004</v>
      </c>
      <c r="K1510" s="23">
        <v>36850.129999999997</v>
      </c>
      <c r="L1510" s="10" t="s">
        <v>279</v>
      </c>
      <c r="M1510" s="36">
        <v>45066</v>
      </c>
      <c r="N1510" s="94"/>
    </row>
    <row r="1511" spans="1:14" ht="14.25" customHeight="1" x14ac:dyDescent="0.25">
      <c r="A1511" s="9">
        <v>73082000</v>
      </c>
      <c r="B1511" s="10" t="s">
        <v>311</v>
      </c>
      <c r="C1511" s="11">
        <v>44833</v>
      </c>
      <c r="D1511" s="12" t="s">
        <v>271</v>
      </c>
      <c r="E1511" s="10" t="s">
        <v>29</v>
      </c>
      <c r="F1511" s="10" t="s">
        <v>80</v>
      </c>
      <c r="G1511" s="13">
        <v>14884.07</v>
      </c>
      <c r="H1511" s="10" t="s">
        <v>30</v>
      </c>
      <c r="I1511" s="39">
        <v>264137.31</v>
      </c>
      <c r="J1511" s="20">
        <v>5.3593999999999999</v>
      </c>
      <c r="K1511" s="23">
        <v>49284.87</v>
      </c>
      <c r="L1511" s="10" t="s">
        <v>304</v>
      </c>
      <c r="M1511" s="36">
        <v>45066</v>
      </c>
      <c r="N1511" s="94"/>
    </row>
    <row r="1512" spans="1:14" ht="14.25" customHeight="1" x14ac:dyDescent="0.25">
      <c r="A1512" s="9">
        <v>73082000</v>
      </c>
      <c r="B1512" s="10" t="s">
        <v>309</v>
      </c>
      <c r="C1512" s="11">
        <v>44832</v>
      </c>
      <c r="D1512" s="12" t="s">
        <v>271</v>
      </c>
      <c r="E1512" s="10" t="s">
        <v>29</v>
      </c>
      <c r="F1512" s="10" t="s">
        <v>80</v>
      </c>
      <c r="G1512" s="13">
        <v>19983.78</v>
      </c>
      <c r="H1512" s="10" t="s">
        <v>30</v>
      </c>
      <c r="I1512" s="39">
        <v>358295.79</v>
      </c>
      <c r="J1512" s="20">
        <v>5.3507999999999996</v>
      </c>
      <c r="K1512" s="23">
        <v>66961.16</v>
      </c>
      <c r="L1512" s="10" t="s">
        <v>310</v>
      </c>
      <c r="M1512" s="36">
        <v>45066</v>
      </c>
      <c r="N1512" s="94"/>
    </row>
    <row r="1513" spans="1:14" ht="14.25" customHeight="1" x14ac:dyDescent="0.25">
      <c r="A1513" s="9">
        <v>73082000</v>
      </c>
      <c r="B1513" s="10" t="s">
        <v>308</v>
      </c>
      <c r="C1513" s="11">
        <v>44832</v>
      </c>
      <c r="D1513" s="12" t="s">
        <v>377</v>
      </c>
      <c r="E1513" s="10" t="s">
        <v>29</v>
      </c>
      <c r="F1513" s="10" t="s">
        <v>80</v>
      </c>
      <c r="G1513" s="13">
        <v>3493.75</v>
      </c>
      <c r="H1513" s="10" t="s">
        <v>30</v>
      </c>
      <c r="I1513" s="39">
        <v>62730.14</v>
      </c>
      <c r="J1513" s="20">
        <v>5.3507999999999996</v>
      </c>
      <c r="K1513" s="23">
        <v>11723.51</v>
      </c>
      <c r="L1513" s="10" t="s">
        <v>26</v>
      </c>
      <c r="M1513" s="36">
        <v>45066</v>
      </c>
      <c r="N1513" s="94"/>
    </row>
    <row r="1514" spans="1:14" ht="14.25" customHeight="1" x14ac:dyDescent="0.25">
      <c r="A1514" s="9">
        <v>73082000</v>
      </c>
      <c r="B1514" s="10" t="s">
        <v>307</v>
      </c>
      <c r="C1514" s="11">
        <v>44831</v>
      </c>
      <c r="D1514" s="12" t="s">
        <v>377</v>
      </c>
      <c r="E1514" s="10" t="s">
        <v>29</v>
      </c>
      <c r="F1514" s="10" t="s">
        <v>80</v>
      </c>
      <c r="G1514" s="13">
        <v>21872.92</v>
      </c>
      <c r="H1514" s="10" t="s">
        <v>30</v>
      </c>
      <c r="I1514" s="39">
        <v>393703.33</v>
      </c>
      <c r="J1514" s="20">
        <v>5.3548</v>
      </c>
      <c r="K1514" s="23">
        <v>73523.44</v>
      </c>
      <c r="L1514" s="10" t="s">
        <v>301</v>
      </c>
      <c r="M1514" s="36">
        <v>45066</v>
      </c>
      <c r="N1514" s="94"/>
    </row>
    <row r="1515" spans="1:14" ht="14.25" customHeight="1" x14ac:dyDescent="0.25">
      <c r="A1515" s="9">
        <v>73082000</v>
      </c>
      <c r="B1515" s="10" t="s">
        <v>305</v>
      </c>
      <c r="C1515" s="11">
        <v>44827</v>
      </c>
      <c r="D1515" s="12" t="s">
        <v>377</v>
      </c>
      <c r="E1515" s="10" t="s">
        <v>29</v>
      </c>
      <c r="F1515" s="10" t="s">
        <v>80</v>
      </c>
      <c r="G1515" s="13">
        <v>26930.58</v>
      </c>
      <c r="H1515" s="10" t="s">
        <v>30</v>
      </c>
      <c r="I1515" s="39">
        <v>504841.72</v>
      </c>
      <c r="J1515" s="20">
        <v>5.1677</v>
      </c>
      <c r="K1515" s="23">
        <v>97691.76</v>
      </c>
      <c r="L1515" s="10" t="s">
        <v>306</v>
      </c>
      <c r="M1515" s="36">
        <v>45066</v>
      </c>
      <c r="N1515" s="94"/>
    </row>
    <row r="1516" spans="1:14" ht="14.25" customHeight="1" x14ac:dyDescent="0.25">
      <c r="A1516" s="9">
        <v>73082000</v>
      </c>
      <c r="B1516" s="10" t="s">
        <v>634</v>
      </c>
      <c r="C1516" s="11">
        <v>44827</v>
      </c>
      <c r="D1516" s="12" t="s">
        <v>377</v>
      </c>
      <c r="E1516" s="10" t="s">
        <v>29</v>
      </c>
      <c r="F1516" s="10" t="s">
        <v>80</v>
      </c>
      <c r="G1516" s="13">
        <v>15509.45</v>
      </c>
      <c r="H1516" s="10" t="s">
        <v>30</v>
      </c>
      <c r="I1516" s="39">
        <v>253517.16</v>
      </c>
      <c r="J1516" s="20">
        <v>5.1677</v>
      </c>
      <c r="K1516" s="23">
        <v>49058.03</v>
      </c>
      <c r="L1516" s="10" t="s">
        <v>304</v>
      </c>
      <c r="M1516" s="36">
        <v>45615</v>
      </c>
      <c r="N1516" s="94"/>
    </row>
    <row r="1517" spans="1:14" ht="14.25" customHeight="1" x14ac:dyDescent="0.25">
      <c r="A1517" s="9">
        <v>73082000</v>
      </c>
      <c r="B1517" s="10" t="s">
        <v>302</v>
      </c>
      <c r="C1517" s="11">
        <v>44827</v>
      </c>
      <c r="D1517" s="12" t="s">
        <v>377</v>
      </c>
      <c r="E1517" s="10" t="s">
        <v>29</v>
      </c>
      <c r="F1517" s="10" t="s">
        <v>80</v>
      </c>
      <c r="G1517" s="13">
        <v>23783.32</v>
      </c>
      <c r="H1517" s="10" t="s">
        <v>30</v>
      </c>
      <c r="I1517" s="39">
        <v>373241.24</v>
      </c>
      <c r="J1517" s="20">
        <v>5.1677</v>
      </c>
      <c r="K1517" s="23">
        <v>72225.789999999994</v>
      </c>
      <c r="L1517" s="10" t="s">
        <v>303</v>
      </c>
      <c r="M1517" s="36">
        <v>45066</v>
      </c>
      <c r="N1517" s="94"/>
    </row>
    <row r="1518" spans="1:14" ht="14.25" customHeight="1" x14ac:dyDescent="0.25">
      <c r="A1518" s="9">
        <v>73082000</v>
      </c>
      <c r="B1518" s="10" t="s">
        <v>300</v>
      </c>
      <c r="C1518" s="11">
        <v>44826</v>
      </c>
      <c r="D1518" s="12" t="s">
        <v>377</v>
      </c>
      <c r="E1518" s="10" t="s">
        <v>29</v>
      </c>
      <c r="F1518" s="10" t="s">
        <v>80</v>
      </c>
      <c r="G1518" s="13">
        <v>25186.22</v>
      </c>
      <c r="H1518" s="10" t="s">
        <v>30</v>
      </c>
      <c r="I1518" s="39">
        <v>440410.36</v>
      </c>
      <c r="J1518" s="20">
        <v>5.1692</v>
      </c>
      <c r="K1518" s="23">
        <v>85198.94</v>
      </c>
      <c r="L1518" s="10" t="s">
        <v>301</v>
      </c>
      <c r="M1518" s="36">
        <v>45066</v>
      </c>
      <c r="N1518" s="94"/>
    </row>
    <row r="1519" spans="1:14" ht="14.25" customHeight="1" x14ac:dyDescent="0.25">
      <c r="A1519" s="9">
        <v>73082000</v>
      </c>
      <c r="B1519" s="10" t="s">
        <v>299</v>
      </c>
      <c r="C1519" s="11">
        <v>44826</v>
      </c>
      <c r="D1519" s="12" t="s">
        <v>377</v>
      </c>
      <c r="E1519" s="10" t="s">
        <v>29</v>
      </c>
      <c r="F1519" s="10" t="s">
        <v>80</v>
      </c>
      <c r="G1519" s="13">
        <v>12506.34</v>
      </c>
      <c r="H1519" s="10" t="s">
        <v>30</v>
      </c>
      <c r="I1519" s="39">
        <v>221220.31</v>
      </c>
      <c r="J1519" s="20">
        <v>5.1692</v>
      </c>
      <c r="K1519" s="23">
        <v>42795.85</v>
      </c>
      <c r="L1519" s="10" t="s">
        <v>296</v>
      </c>
      <c r="M1519" s="36">
        <v>45066</v>
      </c>
      <c r="N1519" s="94"/>
    </row>
    <row r="1520" spans="1:14" ht="14.25" customHeight="1" x14ac:dyDescent="0.25">
      <c r="A1520" s="9">
        <v>73082000</v>
      </c>
      <c r="B1520" s="10" t="s">
        <v>298</v>
      </c>
      <c r="C1520" s="11">
        <v>44825</v>
      </c>
      <c r="D1520" s="12" t="s">
        <v>377</v>
      </c>
      <c r="E1520" s="10" t="s">
        <v>29</v>
      </c>
      <c r="F1520" s="10" t="s">
        <v>80</v>
      </c>
      <c r="G1520" s="13">
        <v>16701.34</v>
      </c>
      <c r="H1520" s="10" t="s">
        <v>30</v>
      </c>
      <c r="I1520" s="39">
        <v>299931.71999999997</v>
      </c>
      <c r="J1520" s="20">
        <v>5.1704999999999997</v>
      </c>
      <c r="K1520" s="23">
        <v>58008.26</v>
      </c>
      <c r="L1520" s="10" t="s">
        <v>137</v>
      </c>
      <c r="M1520" s="36">
        <v>45066</v>
      </c>
      <c r="N1520" s="94"/>
    </row>
    <row r="1521" spans="1:14" ht="14.25" customHeight="1" x14ac:dyDescent="0.25">
      <c r="A1521" s="9">
        <v>73082000</v>
      </c>
      <c r="B1521" s="10" t="s">
        <v>297</v>
      </c>
      <c r="C1521" s="11">
        <v>44823</v>
      </c>
      <c r="D1521" s="12" t="s">
        <v>377</v>
      </c>
      <c r="E1521" s="10" t="s">
        <v>29</v>
      </c>
      <c r="F1521" s="10" t="s">
        <v>80</v>
      </c>
      <c r="G1521" s="13">
        <v>22925.98</v>
      </c>
      <c r="H1521" s="10" t="s">
        <v>30</v>
      </c>
      <c r="I1521" s="39">
        <v>406260.55</v>
      </c>
      <c r="J1521" s="20">
        <v>5.2881999999999998</v>
      </c>
      <c r="K1521" s="23">
        <v>76823.98</v>
      </c>
      <c r="L1521" s="10" t="s">
        <v>118</v>
      </c>
      <c r="M1521" s="36">
        <v>45066</v>
      </c>
      <c r="N1521" s="94"/>
    </row>
    <row r="1522" spans="1:14" ht="14.25" customHeight="1" x14ac:dyDescent="0.25">
      <c r="A1522" s="9">
        <v>73082000</v>
      </c>
      <c r="B1522" s="10" t="s">
        <v>295</v>
      </c>
      <c r="C1522" s="11">
        <v>44823</v>
      </c>
      <c r="D1522" s="12" t="s">
        <v>377</v>
      </c>
      <c r="E1522" s="10" t="s">
        <v>29</v>
      </c>
      <c r="F1522" s="10" t="s">
        <v>80</v>
      </c>
      <c r="G1522" s="13">
        <v>23393.31</v>
      </c>
      <c r="H1522" s="10" t="s">
        <v>30</v>
      </c>
      <c r="I1522" s="39">
        <v>389972.97</v>
      </c>
      <c r="J1522" s="20">
        <v>5.2881999999999998</v>
      </c>
      <c r="K1522" s="23">
        <v>73743.990000000005</v>
      </c>
      <c r="L1522" s="10" t="s">
        <v>296</v>
      </c>
      <c r="M1522" s="36">
        <v>45066</v>
      </c>
      <c r="N1522" s="94"/>
    </row>
    <row r="1523" spans="1:14" ht="14.25" customHeight="1" x14ac:dyDescent="0.25">
      <c r="A1523" s="9">
        <v>73082000</v>
      </c>
      <c r="B1523" s="10" t="s">
        <v>294</v>
      </c>
      <c r="C1523" s="11">
        <v>44823</v>
      </c>
      <c r="D1523" s="12" t="s">
        <v>261</v>
      </c>
      <c r="E1523" s="10" t="s">
        <v>29</v>
      </c>
      <c r="F1523" s="10" t="s">
        <v>80</v>
      </c>
      <c r="G1523" s="13">
        <v>3327.53</v>
      </c>
      <c r="H1523" s="10" t="s">
        <v>30</v>
      </c>
      <c r="I1523" s="39">
        <v>62308.39</v>
      </c>
      <c r="J1523" s="20">
        <v>5.2881999999999998</v>
      </c>
      <c r="K1523" s="23">
        <v>11782.53</v>
      </c>
      <c r="L1523" s="10" t="s">
        <v>26</v>
      </c>
      <c r="M1523" s="36">
        <v>45066</v>
      </c>
      <c r="N1523" s="94"/>
    </row>
    <row r="1524" spans="1:14" ht="14.25" customHeight="1" x14ac:dyDescent="0.25">
      <c r="A1524" s="9">
        <v>73082000</v>
      </c>
      <c r="B1524" s="10" t="s">
        <v>293</v>
      </c>
      <c r="C1524" s="11">
        <v>44820</v>
      </c>
      <c r="D1524" s="12" t="s">
        <v>377</v>
      </c>
      <c r="E1524" s="10" t="s">
        <v>29</v>
      </c>
      <c r="F1524" s="10" t="s">
        <v>80</v>
      </c>
      <c r="G1524" s="13">
        <v>19696.810000000001</v>
      </c>
      <c r="H1524" s="10" t="s">
        <v>30</v>
      </c>
      <c r="I1524" s="39">
        <v>513790.22</v>
      </c>
      <c r="J1524" s="20">
        <v>5.2210999999999999</v>
      </c>
      <c r="K1524" s="23">
        <v>98406.51</v>
      </c>
      <c r="L1524" s="10" t="s">
        <v>36</v>
      </c>
      <c r="M1524" s="36">
        <v>45066</v>
      </c>
      <c r="N1524" s="94"/>
    </row>
    <row r="1525" spans="1:14" ht="14.25" customHeight="1" x14ac:dyDescent="0.25">
      <c r="A1525" s="9">
        <v>83112000</v>
      </c>
      <c r="B1525" s="10" t="s">
        <v>291</v>
      </c>
      <c r="C1525" s="11">
        <v>45016</v>
      </c>
      <c r="D1525" s="12" t="s">
        <v>292</v>
      </c>
      <c r="E1525" s="10" t="s">
        <v>39</v>
      </c>
      <c r="F1525" s="10" t="s">
        <v>41</v>
      </c>
      <c r="G1525" s="13">
        <v>11505</v>
      </c>
      <c r="H1525" s="10" t="s">
        <v>30</v>
      </c>
      <c r="I1525" s="39">
        <v>320874.45</v>
      </c>
      <c r="J1525" s="20">
        <v>5.1254</v>
      </c>
      <c r="K1525" s="23">
        <v>62604.76</v>
      </c>
      <c r="L1525" s="10">
        <v>1</v>
      </c>
      <c r="M1525" s="36">
        <v>45085</v>
      </c>
      <c r="N1525" s="94"/>
    </row>
    <row r="1526" spans="1:14" ht="14.25" customHeight="1" x14ac:dyDescent="0.25">
      <c r="A1526" s="9">
        <v>73082000</v>
      </c>
      <c r="B1526" s="10" t="s">
        <v>289</v>
      </c>
      <c r="C1526" s="11">
        <v>44819</v>
      </c>
      <c r="D1526" s="12" t="s">
        <v>377</v>
      </c>
      <c r="E1526" s="10" t="s">
        <v>29</v>
      </c>
      <c r="F1526" s="10" t="s">
        <v>80</v>
      </c>
      <c r="G1526" s="13">
        <v>25653.79</v>
      </c>
      <c r="H1526" s="10" t="s">
        <v>30</v>
      </c>
      <c r="I1526" s="39">
        <v>469335.89</v>
      </c>
      <c r="J1526" s="20">
        <v>5.1773999999999996</v>
      </c>
      <c r="K1526" s="23">
        <v>90650.880000000005</v>
      </c>
      <c r="L1526" s="10" t="s">
        <v>290</v>
      </c>
      <c r="M1526" s="36">
        <v>45066</v>
      </c>
      <c r="N1526" s="94"/>
    </row>
    <row r="1527" spans="1:14" ht="14.25" customHeight="1" x14ac:dyDescent="0.25">
      <c r="A1527" s="9">
        <v>73082000</v>
      </c>
      <c r="B1527" s="10" t="s">
        <v>631</v>
      </c>
      <c r="C1527" s="11">
        <v>44818</v>
      </c>
      <c r="D1527" s="12" t="s">
        <v>377</v>
      </c>
      <c r="E1527" s="10" t="s">
        <v>29</v>
      </c>
      <c r="F1527" s="10" t="s">
        <v>80</v>
      </c>
      <c r="G1527" s="13">
        <v>10110.23</v>
      </c>
      <c r="H1527" s="10" t="s">
        <v>30</v>
      </c>
      <c r="I1527" s="39">
        <v>180967.64</v>
      </c>
      <c r="J1527" s="20">
        <v>5.1794000000000002</v>
      </c>
      <c r="K1527" s="23">
        <v>34939.879999999997</v>
      </c>
      <c r="L1527" s="10" t="s">
        <v>33</v>
      </c>
      <c r="M1527" s="36">
        <v>45615</v>
      </c>
      <c r="N1527" s="94"/>
    </row>
    <row r="1528" spans="1:14" ht="14.25" customHeight="1" x14ac:dyDescent="0.25">
      <c r="A1528" s="9">
        <v>73082000</v>
      </c>
      <c r="B1528" s="10" t="s">
        <v>288</v>
      </c>
      <c r="C1528" s="11">
        <v>44818</v>
      </c>
      <c r="D1528" s="12" t="s">
        <v>377</v>
      </c>
      <c r="E1528" s="10" t="s">
        <v>29</v>
      </c>
      <c r="F1528" s="10" t="s">
        <v>80</v>
      </c>
      <c r="G1528" s="13">
        <v>16596.2</v>
      </c>
      <c r="H1528" s="10" t="s">
        <v>30</v>
      </c>
      <c r="I1528" s="39">
        <v>297979.46000000002</v>
      </c>
      <c r="J1528" s="20">
        <v>5.1794000000000002</v>
      </c>
      <c r="K1528" s="23">
        <v>57531.66</v>
      </c>
      <c r="L1528" s="10" t="s">
        <v>31</v>
      </c>
      <c r="M1528" s="36">
        <v>45066</v>
      </c>
      <c r="N1528" s="94"/>
    </row>
    <row r="1529" spans="1:14" ht="14.25" customHeight="1" x14ac:dyDescent="0.25">
      <c r="A1529" s="9">
        <v>73082000</v>
      </c>
      <c r="B1529" s="10" t="s">
        <v>286</v>
      </c>
      <c r="C1529" s="11">
        <v>44816</v>
      </c>
      <c r="D1529" s="12" t="s">
        <v>377</v>
      </c>
      <c r="E1529" s="10" t="s">
        <v>29</v>
      </c>
      <c r="F1529" s="10" t="s">
        <v>80</v>
      </c>
      <c r="G1529" s="13">
        <v>21032.1</v>
      </c>
      <c r="H1529" s="10" t="s">
        <v>30</v>
      </c>
      <c r="I1529" s="39">
        <v>394634.02</v>
      </c>
      <c r="J1529" s="20">
        <v>5.1632999999999996</v>
      </c>
      <c r="K1529" s="23">
        <v>76430.58</v>
      </c>
      <c r="L1529" s="10" t="s">
        <v>287</v>
      </c>
      <c r="M1529" s="36">
        <v>45066</v>
      </c>
      <c r="N1529" s="94"/>
    </row>
    <row r="1530" spans="1:14" ht="14.25" customHeight="1" x14ac:dyDescent="0.25">
      <c r="A1530" s="9">
        <v>73082000</v>
      </c>
      <c r="B1530" s="10" t="s">
        <v>285</v>
      </c>
      <c r="C1530" s="11">
        <v>44813</v>
      </c>
      <c r="D1530" s="12" t="s">
        <v>377</v>
      </c>
      <c r="E1530" s="10" t="s">
        <v>29</v>
      </c>
      <c r="F1530" s="10" t="s">
        <v>80</v>
      </c>
      <c r="G1530" s="13">
        <v>27039.65</v>
      </c>
      <c r="H1530" s="10" t="s">
        <v>30</v>
      </c>
      <c r="I1530" s="39">
        <v>502142.41</v>
      </c>
      <c r="J1530" s="20">
        <v>5.2154999999999996</v>
      </c>
      <c r="K1530" s="23">
        <v>96278.86</v>
      </c>
      <c r="L1530" s="10" t="s">
        <v>37</v>
      </c>
      <c r="M1530" s="36">
        <v>45066</v>
      </c>
      <c r="N1530" s="94"/>
    </row>
    <row r="1531" spans="1:14" ht="14.25" customHeight="1" x14ac:dyDescent="0.25">
      <c r="A1531" s="9">
        <v>73082000</v>
      </c>
      <c r="B1531" s="10" t="s">
        <v>284</v>
      </c>
      <c r="C1531" s="11">
        <v>44813</v>
      </c>
      <c r="D1531" s="12" t="s">
        <v>377</v>
      </c>
      <c r="E1531" s="10" t="s">
        <v>29</v>
      </c>
      <c r="F1531" s="10" t="s">
        <v>80</v>
      </c>
      <c r="G1531" s="13">
        <v>24720.959999999999</v>
      </c>
      <c r="H1531" s="10" t="s">
        <v>30</v>
      </c>
      <c r="I1531" s="39">
        <v>465670.65</v>
      </c>
      <c r="J1531" s="20">
        <v>5.2154999999999996</v>
      </c>
      <c r="K1531" s="23">
        <v>89285.91</v>
      </c>
      <c r="L1531" s="10" t="s">
        <v>276</v>
      </c>
      <c r="M1531" s="36">
        <v>45066</v>
      </c>
      <c r="N1531" s="94"/>
    </row>
    <row r="1532" spans="1:14" ht="14.25" customHeight="1" x14ac:dyDescent="0.25">
      <c r="A1532" s="9">
        <v>72285000</v>
      </c>
      <c r="B1532" s="10" t="s">
        <v>282</v>
      </c>
      <c r="C1532" s="11">
        <v>44985</v>
      </c>
      <c r="D1532" s="12" t="s">
        <v>283</v>
      </c>
      <c r="E1532" s="10" t="s">
        <v>39</v>
      </c>
      <c r="F1532" s="10" t="s">
        <v>41</v>
      </c>
      <c r="G1532" s="13">
        <v>90</v>
      </c>
      <c r="H1532" s="10" t="s">
        <v>30</v>
      </c>
      <c r="I1532" s="39">
        <v>6833.7</v>
      </c>
      <c r="J1532" s="20">
        <v>5.1959999999999997</v>
      </c>
      <c r="K1532" s="23">
        <v>1315.18</v>
      </c>
      <c r="L1532" s="10" t="s">
        <v>24</v>
      </c>
      <c r="M1532" s="36">
        <v>45085</v>
      </c>
      <c r="N1532" s="94"/>
    </row>
    <row r="1533" spans="1:14" ht="14.25" customHeight="1" x14ac:dyDescent="0.25">
      <c r="A1533" s="9">
        <v>73082000</v>
      </c>
      <c r="B1533" s="10" t="s">
        <v>280</v>
      </c>
      <c r="C1533" s="11">
        <v>44810</v>
      </c>
      <c r="D1533" s="12" t="s">
        <v>377</v>
      </c>
      <c r="E1533" s="10" t="s">
        <v>29</v>
      </c>
      <c r="F1533" s="10" t="s">
        <v>80</v>
      </c>
      <c r="G1533" s="13">
        <v>19681.07</v>
      </c>
      <c r="H1533" s="10" t="s">
        <v>30</v>
      </c>
      <c r="I1533" s="39">
        <v>349949.01</v>
      </c>
      <c r="J1533" s="20">
        <v>5.1685999999999996</v>
      </c>
      <c r="K1533" s="23">
        <v>67706.73</v>
      </c>
      <c r="L1533" s="10" t="s">
        <v>281</v>
      </c>
      <c r="M1533" s="36">
        <v>45066</v>
      </c>
      <c r="N1533" s="94"/>
    </row>
    <row r="1534" spans="1:14" ht="14.25" customHeight="1" x14ac:dyDescent="0.25">
      <c r="A1534" s="9">
        <v>73082000</v>
      </c>
      <c r="B1534" s="10" t="s">
        <v>278</v>
      </c>
      <c r="C1534" s="11">
        <v>44810</v>
      </c>
      <c r="D1534" s="12" t="s">
        <v>377</v>
      </c>
      <c r="E1534" s="10" t="s">
        <v>29</v>
      </c>
      <c r="F1534" s="10" t="s">
        <v>80</v>
      </c>
      <c r="G1534" s="13">
        <v>25125.34</v>
      </c>
      <c r="H1534" s="10" t="s">
        <v>30</v>
      </c>
      <c r="I1534" s="39">
        <v>446300.61</v>
      </c>
      <c r="J1534" s="20">
        <v>5.1685999999999996</v>
      </c>
      <c r="K1534" s="23">
        <v>86348.45</v>
      </c>
      <c r="L1534" s="10" t="s">
        <v>279</v>
      </c>
      <c r="M1534" s="36">
        <v>45066</v>
      </c>
      <c r="N1534" s="94"/>
    </row>
    <row r="1535" spans="1:14" ht="14.25" customHeight="1" x14ac:dyDescent="0.25">
      <c r="A1535" s="9">
        <v>73082000</v>
      </c>
      <c r="B1535" s="10" t="s">
        <v>277</v>
      </c>
      <c r="C1535" s="11">
        <v>44809</v>
      </c>
      <c r="D1535" s="12" t="s">
        <v>377</v>
      </c>
      <c r="E1535" s="10" t="s">
        <v>29</v>
      </c>
      <c r="F1535" s="10" t="s">
        <v>80</v>
      </c>
      <c r="G1535" s="13">
        <v>2373.11</v>
      </c>
      <c r="H1535" s="10" t="s">
        <v>30</v>
      </c>
      <c r="I1535" s="39">
        <v>53634.23</v>
      </c>
      <c r="J1535" s="20">
        <v>5.1878000000000002</v>
      </c>
      <c r="K1535" s="23">
        <v>10338.530000000001</v>
      </c>
      <c r="L1535" s="10" t="s">
        <v>32</v>
      </c>
      <c r="M1535" s="36">
        <v>45066</v>
      </c>
      <c r="N1535" s="94"/>
    </row>
    <row r="1536" spans="1:14" ht="14.25" customHeight="1" x14ac:dyDescent="0.25">
      <c r="A1536" s="9">
        <v>73082000</v>
      </c>
      <c r="B1536" s="10" t="s">
        <v>275</v>
      </c>
      <c r="C1536" s="11">
        <v>44806</v>
      </c>
      <c r="D1536" s="12" t="s">
        <v>271</v>
      </c>
      <c r="E1536" s="10" t="s">
        <v>29</v>
      </c>
      <c r="F1536" s="10" t="s">
        <v>80</v>
      </c>
      <c r="G1536" s="13">
        <v>19210.12</v>
      </c>
      <c r="H1536" s="10" t="s">
        <v>30</v>
      </c>
      <c r="I1536" s="39">
        <v>343445.2</v>
      </c>
      <c r="J1536" s="20">
        <v>5.2007000000000003</v>
      </c>
      <c r="K1536" s="23">
        <v>66038.259999999995</v>
      </c>
      <c r="L1536" s="10" t="s">
        <v>276</v>
      </c>
      <c r="M1536" s="36">
        <v>45066</v>
      </c>
      <c r="N1536" s="94"/>
    </row>
    <row r="1537" spans="1:14" ht="14.25" customHeight="1" x14ac:dyDescent="0.25">
      <c r="A1537" s="9">
        <v>73082000</v>
      </c>
      <c r="B1537" s="10" t="s">
        <v>274</v>
      </c>
      <c r="C1537" s="11">
        <v>44806</v>
      </c>
      <c r="D1537" s="12" t="s">
        <v>271</v>
      </c>
      <c r="E1537" s="10" t="s">
        <v>29</v>
      </c>
      <c r="F1537" s="10" t="s">
        <v>80</v>
      </c>
      <c r="G1537" s="13">
        <v>20849.98</v>
      </c>
      <c r="H1537" s="10" t="s">
        <v>30</v>
      </c>
      <c r="I1537" s="39">
        <v>399396.62</v>
      </c>
      <c r="J1537" s="20">
        <v>5.2007000000000003</v>
      </c>
      <c r="K1537" s="23">
        <v>76796.7</v>
      </c>
      <c r="L1537" s="10" t="s">
        <v>32</v>
      </c>
      <c r="M1537" s="36">
        <v>45066</v>
      </c>
      <c r="N1537" s="94"/>
    </row>
    <row r="1538" spans="1:14" ht="14.25" customHeight="1" x14ac:dyDescent="0.25">
      <c r="A1538" s="9">
        <v>73082000</v>
      </c>
      <c r="B1538" s="10" t="s">
        <v>272</v>
      </c>
      <c r="C1538" s="11">
        <v>44804</v>
      </c>
      <c r="D1538" s="12" t="s">
        <v>271</v>
      </c>
      <c r="E1538" s="10" t="s">
        <v>29</v>
      </c>
      <c r="F1538" s="10" t="s">
        <v>80</v>
      </c>
      <c r="G1538" s="13">
        <v>19686.169999999998</v>
      </c>
      <c r="H1538" s="10" t="s">
        <v>30</v>
      </c>
      <c r="I1538" s="39">
        <v>353217.06</v>
      </c>
      <c r="J1538" s="20">
        <v>5.0617000000000001</v>
      </c>
      <c r="K1538" s="23">
        <v>69782.3</v>
      </c>
      <c r="L1538" s="10" t="s">
        <v>273</v>
      </c>
      <c r="M1538" s="36">
        <v>45066</v>
      </c>
      <c r="N1538" s="94"/>
    </row>
    <row r="1539" spans="1:14" ht="14.25" customHeight="1" x14ac:dyDescent="0.25">
      <c r="A1539" s="9">
        <v>73082000</v>
      </c>
      <c r="B1539" s="10" t="s">
        <v>269</v>
      </c>
      <c r="C1539" s="11">
        <v>44803</v>
      </c>
      <c r="D1539" s="12" t="s">
        <v>270</v>
      </c>
      <c r="E1539" s="10" t="s">
        <v>29</v>
      </c>
      <c r="F1539" s="10" t="s">
        <v>80</v>
      </c>
      <c r="G1539" s="13">
        <v>22492.06</v>
      </c>
      <c r="H1539" s="10" t="s">
        <v>30</v>
      </c>
      <c r="I1539" s="39">
        <v>616498.89</v>
      </c>
      <c r="J1539" s="20">
        <v>5.0427999999999997</v>
      </c>
      <c r="K1539" s="23">
        <v>122253.29</v>
      </c>
      <c r="L1539" s="10" t="s">
        <v>168</v>
      </c>
      <c r="M1539" s="36">
        <v>45066</v>
      </c>
      <c r="N1539" s="94"/>
    </row>
    <row r="1540" spans="1:14" ht="14.25" customHeight="1" x14ac:dyDescent="0.25">
      <c r="A1540" s="9">
        <v>73082000</v>
      </c>
      <c r="B1540" s="10" t="s">
        <v>268</v>
      </c>
      <c r="C1540" s="11">
        <v>44803</v>
      </c>
      <c r="D1540" s="12" t="s">
        <v>256</v>
      </c>
      <c r="E1540" s="10" t="s">
        <v>29</v>
      </c>
      <c r="F1540" s="10" t="s">
        <v>80</v>
      </c>
      <c r="G1540" s="13">
        <v>2780.58</v>
      </c>
      <c r="H1540" s="10" t="s">
        <v>30</v>
      </c>
      <c r="I1540" s="39">
        <v>51584.39</v>
      </c>
      <c r="J1540" s="20">
        <v>5.0427999999999997</v>
      </c>
      <c r="K1540" s="23">
        <v>10229.32</v>
      </c>
      <c r="L1540" s="10" t="s">
        <v>24</v>
      </c>
      <c r="M1540" s="36">
        <v>45066</v>
      </c>
      <c r="N1540" s="94"/>
    </row>
    <row r="1541" spans="1:14" ht="14.25" customHeight="1" x14ac:dyDescent="0.25">
      <c r="A1541" s="9">
        <v>73082000</v>
      </c>
      <c r="B1541" s="10" t="s">
        <v>267</v>
      </c>
      <c r="C1541" s="11">
        <v>44802</v>
      </c>
      <c r="D1541" s="12" t="s">
        <v>266</v>
      </c>
      <c r="E1541" s="10" t="s">
        <v>29</v>
      </c>
      <c r="F1541" s="10" t="s">
        <v>80</v>
      </c>
      <c r="G1541" s="13">
        <v>22128.57</v>
      </c>
      <c r="H1541" s="10" t="s">
        <v>30</v>
      </c>
      <c r="I1541" s="39">
        <v>624093.92000000004</v>
      </c>
      <c r="J1541" s="20">
        <v>5.0903</v>
      </c>
      <c r="K1541" s="23">
        <v>122604.55</v>
      </c>
      <c r="L1541" s="10" t="s">
        <v>26</v>
      </c>
      <c r="M1541" s="36">
        <v>45066</v>
      </c>
      <c r="N1541" s="94"/>
    </row>
    <row r="1542" spans="1:14" ht="14.25" customHeight="1" x14ac:dyDescent="0.25">
      <c r="A1542" s="9">
        <v>73082000</v>
      </c>
      <c r="B1542" s="10" t="s">
        <v>265</v>
      </c>
      <c r="C1542" s="11">
        <v>44802</v>
      </c>
      <c r="D1542" s="12" t="s">
        <v>266</v>
      </c>
      <c r="E1542" s="10" t="s">
        <v>29</v>
      </c>
      <c r="F1542" s="10" t="s">
        <v>80</v>
      </c>
      <c r="G1542" s="13">
        <v>23057.25</v>
      </c>
      <c r="H1542" s="10" t="s">
        <v>30</v>
      </c>
      <c r="I1542" s="39">
        <v>653712.88</v>
      </c>
      <c r="J1542" s="20">
        <v>5.0903</v>
      </c>
      <c r="K1542" s="23">
        <v>128423.25</v>
      </c>
      <c r="L1542" s="10" t="s">
        <v>26</v>
      </c>
      <c r="M1542" s="36">
        <v>45066</v>
      </c>
      <c r="N1542" s="94"/>
    </row>
    <row r="1543" spans="1:14" ht="14.25" customHeight="1" x14ac:dyDescent="0.25">
      <c r="A1543" s="9">
        <v>73082000</v>
      </c>
      <c r="B1543" s="10" t="s">
        <v>263</v>
      </c>
      <c r="C1543" s="11">
        <v>44799</v>
      </c>
      <c r="D1543" s="12" t="s">
        <v>252</v>
      </c>
      <c r="E1543" s="10" t="s">
        <v>29</v>
      </c>
      <c r="F1543" s="10" t="s">
        <v>80</v>
      </c>
      <c r="G1543" s="13">
        <v>13286.89</v>
      </c>
      <c r="H1543" s="10" t="s">
        <v>30</v>
      </c>
      <c r="I1543" s="39">
        <v>237087.46</v>
      </c>
      <c r="J1543" s="20">
        <v>5.1173000000000002</v>
      </c>
      <c r="K1543" s="23">
        <v>46330.58</v>
      </c>
      <c r="L1543" s="10" t="s">
        <v>264</v>
      </c>
      <c r="M1543" s="36">
        <v>45066</v>
      </c>
      <c r="N1543" s="94"/>
    </row>
    <row r="1544" spans="1:14" ht="14.25" customHeight="1" x14ac:dyDescent="0.25">
      <c r="A1544" s="9">
        <v>73082000</v>
      </c>
      <c r="B1544" s="10" t="s">
        <v>262</v>
      </c>
      <c r="C1544" s="11">
        <v>44799</v>
      </c>
      <c r="D1544" s="12" t="s">
        <v>252</v>
      </c>
      <c r="E1544" s="10" t="s">
        <v>29</v>
      </c>
      <c r="F1544" s="10" t="s">
        <v>80</v>
      </c>
      <c r="G1544" s="13">
        <v>22736.62</v>
      </c>
      <c r="H1544" s="10" t="s">
        <v>30</v>
      </c>
      <c r="I1544" s="39">
        <v>426111.59</v>
      </c>
      <c r="J1544" s="20">
        <v>5.1173000000000002</v>
      </c>
      <c r="K1544" s="23">
        <v>83268.83</v>
      </c>
      <c r="L1544" s="10" t="s">
        <v>33</v>
      </c>
      <c r="M1544" s="36">
        <v>45066</v>
      </c>
      <c r="N1544" s="94"/>
    </row>
    <row r="1545" spans="1:14" ht="14.25" customHeight="1" x14ac:dyDescent="0.25">
      <c r="A1545" s="9">
        <v>73082000</v>
      </c>
      <c r="B1545" s="10" t="s">
        <v>260</v>
      </c>
      <c r="C1545" s="11">
        <v>44799</v>
      </c>
      <c r="D1545" s="12" t="s">
        <v>261</v>
      </c>
      <c r="E1545" s="10" t="s">
        <v>29</v>
      </c>
      <c r="F1545" s="10" t="s">
        <v>80</v>
      </c>
      <c r="G1545" s="13">
        <v>11028.26</v>
      </c>
      <c r="H1545" s="10" t="s">
        <v>30</v>
      </c>
      <c r="I1545" s="39">
        <v>198494.7</v>
      </c>
      <c r="J1545" s="20">
        <v>5.1173000000000002</v>
      </c>
      <c r="K1545" s="23">
        <v>38788.949999999997</v>
      </c>
      <c r="L1545" s="10" t="s">
        <v>26</v>
      </c>
      <c r="M1545" s="36">
        <v>45066</v>
      </c>
      <c r="N1545" s="94"/>
    </row>
    <row r="1546" spans="1:14" ht="14.25" customHeight="1" x14ac:dyDescent="0.25">
      <c r="A1546" s="9">
        <v>73082000</v>
      </c>
      <c r="B1546" s="10" t="s">
        <v>259</v>
      </c>
      <c r="C1546" s="11">
        <v>44798</v>
      </c>
      <c r="D1546" s="12" t="s">
        <v>256</v>
      </c>
      <c r="E1546" s="10" t="s">
        <v>29</v>
      </c>
      <c r="F1546" s="10" t="s">
        <v>80</v>
      </c>
      <c r="G1546" s="13">
        <v>24820.41</v>
      </c>
      <c r="H1546" s="10" t="s">
        <v>30</v>
      </c>
      <c r="I1546" s="39">
        <v>445678.67</v>
      </c>
      <c r="J1546" s="20">
        <v>5.1050000000000004</v>
      </c>
      <c r="K1546" s="23">
        <v>87302.38</v>
      </c>
      <c r="L1546" s="10" t="s">
        <v>131</v>
      </c>
      <c r="M1546" s="36">
        <v>45066</v>
      </c>
      <c r="N1546" s="94"/>
    </row>
    <row r="1547" spans="1:14" ht="14.25" customHeight="1" x14ac:dyDescent="0.25">
      <c r="A1547" s="9">
        <v>73082000</v>
      </c>
      <c r="B1547" s="10" t="s">
        <v>258</v>
      </c>
      <c r="C1547" s="11">
        <v>44797</v>
      </c>
      <c r="D1547" s="12" t="s">
        <v>256</v>
      </c>
      <c r="E1547" s="10" t="s">
        <v>29</v>
      </c>
      <c r="F1547" s="10" t="s">
        <v>80</v>
      </c>
      <c r="G1547" s="13">
        <v>12107.55</v>
      </c>
      <c r="H1547" s="10" t="s">
        <v>30</v>
      </c>
      <c r="I1547" s="39">
        <v>212836.31</v>
      </c>
      <c r="J1547" s="20">
        <v>5.1029999999999998</v>
      </c>
      <c r="K1547" s="23">
        <v>41708.080000000002</v>
      </c>
      <c r="L1547" s="10" t="s">
        <v>137</v>
      </c>
      <c r="M1547" s="36">
        <v>45066</v>
      </c>
      <c r="N1547" s="94"/>
    </row>
    <row r="1548" spans="1:14" ht="14.25" customHeight="1" x14ac:dyDescent="0.25">
      <c r="A1548" s="9">
        <v>73082000</v>
      </c>
      <c r="B1548" s="10" t="s">
        <v>257</v>
      </c>
      <c r="C1548" s="11">
        <v>44796</v>
      </c>
      <c r="D1548" s="12" t="s">
        <v>256</v>
      </c>
      <c r="E1548" s="10" t="s">
        <v>29</v>
      </c>
      <c r="F1548" s="10" t="s">
        <v>80</v>
      </c>
      <c r="G1548" s="13">
        <v>24389.47</v>
      </c>
      <c r="H1548" s="10" t="s">
        <v>30</v>
      </c>
      <c r="I1548" s="39">
        <v>396161.52</v>
      </c>
      <c r="J1548" s="20">
        <v>5.1708999999999996</v>
      </c>
      <c r="K1548" s="23">
        <v>76613.649999999994</v>
      </c>
      <c r="L1548" s="10" t="s">
        <v>34</v>
      </c>
      <c r="M1548" s="36">
        <v>45066</v>
      </c>
      <c r="N1548" s="94"/>
    </row>
    <row r="1549" spans="1:14" ht="14.25" customHeight="1" x14ac:dyDescent="0.25">
      <c r="A1549" s="9">
        <v>73089010</v>
      </c>
      <c r="B1549" s="10" t="s">
        <v>255</v>
      </c>
      <c r="C1549" s="11">
        <v>44795</v>
      </c>
      <c r="D1549" s="12" t="s">
        <v>256</v>
      </c>
      <c r="E1549" s="10" t="s">
        <v>29</v>
      </c>
      <c r="F1549" s="10" t="s">
        <v>80</v>
      </c>
      <c r="G1549" s="13">
        <v>712.96</v>
      </c>
      <c r="H1549" s="10" t="s">
        <v>30</v>
      </c>
      <c r="I1549" s="39">
        <v>13310.96</v>
      </c>
      <c r="J1549" s="20">
        <v>5.1961000000000004</v>
      </c>
      <c r="K1549" s="23">
        <v>2561.7199999999998</v>
      </c>
      <c r="L1549" s="10">
        <v>23</v>
      </c>
      <c r="M1549" s="36">
        <v>45085</v>
      </c>
      <c r="N1549" s="94"/>
    </row>
    <row r="1550" spans="1:14" ht="14.25" customHeight="1" x14ac:dyDescent="0.25">
      <c r="A1550" s="9">
        <v>73082000</v>
      </c>
      <c r="B1550" s="10" t="s">
        <v>253</v>
      </c>
      <c r="C1550" s="11">
        <v>44795</v>
      </c>
      <c r="D1550" s="12" t="s">
        <v>252</v>
      </c>
      <c r="E1550" s="10" t="s">
        <v>29</v>
      </c>
      <c r="F1550" s="10" t="s">
        <v>80</v>
      </c>
      <c r="G1550" s="13">
        <v>18126.920000000002</v>
      </c>
      <c r="H1550" s="10" t="s">
        <v>30</v>
      </c>
      <c r="I1550" s="39">
        <f>333822.21-I1549</f>
        <v>320511.25</v>
      </c>
      <c r="J1550" s="20">
        <v>5.1961000000000004</v>
      </c>
      <c r="K1550" s="23">
        <v>61683.040000000001</v>
      </c>
      <c r="L1550" s="10" t="s">
        <v>254</v>
      </c>
      <c r="M1550" s="36">
        <v>45066</v>
      </c>
      <c r="N1550" s="94"/>
    </row>
    <row r="1551" spans="1:14" ht="14.25" customHeight="1" x14ac:dyDescent="0.25">
      <c r="A1551" s="9">
        <v>73082000</v>
      </c>
      <c r="B1551" s="10" t="s">
        <v>251</v>
      </c>
      <c r="C1551" s="11">
        <v>44792</v>
      </c>
      <c r="D1551" s="12" t="s">
        <v>252</v>
      </c>
      <c r="E1551" s="10" t="s">
        <v>29</v>
      </c>
      <c r="F1551" s="10" t="s">
        <v>80</v>
      </c>
      <c r="G1551" s="13">
        <v>3820.31</v>
      </c>
      <c r="H1551" s="10" t="s">
        <v>30</v>
      </c>
      <c r="I1551" s="39">
        <v>68269.33</v>
      </c>
      <c r="J1551" s="20">
        <v>5.1772999999999998</v>
      </c>
      <c r="K1551" s="23">
        <v>13186.28</v>
      </c>
      <c r="L1551" s="10" t="s">
        <v>28</v>
      </c>
      <c r="M1551" s="36">
        <v>45066</v>
      </c>
      <c r="N1551" s="94"/>
    </row>
    <row r="1552" spans="1:14" ht="14.25" customHeight="1" x14ac:dyDescent="0.25">
      <c r="A1552" s="9">
        <v>83112000</v>
      </c>
      <c r="B1552" s="10" t="s">
        <v>249</v>
      </c>
      <c r="C1552" s="11">
        <v>44861</v>
      </c>
      <c r="D1552" s="12" t="s">
        <v>250</v>
      </c>
      <c r="E1552" s="10" t="s">
        <v>39</v>
      </c>
      <c r="F1552" s="10" t="s">
        <v>41</v>
      </c>
      <c r="G1552" s="13">
        <v>16200</v>
      </c>
      <c r="H1552" s="10" t="s">
        <v>30</v>
      </c>
      <c r="I1552" s="39">
        <v>278478</v>
      </c>
      <c r="J1552" s="20">
        <v>5.3247999999999998</v>
      </c>
      <c r="K1552" s="23">
        <v>52298.3</v>
      </c>
      <c r="L1552" s="10" t="s">
        <v>106</v>
      </c>
      <c r="M1552" s="36">
        <v>45085</v>
      </c>
      <c r="N1552" s="94"/>
    </row>
    <row r="1553" spans="1:14" ht="14.25" customHeight="1" x14ac:dyDescent="0.25">
      <c r="A1553" s="9">
        <v>72299000</v>
      </c>
      <c r="B1553" s="10" t="s">
        <v>247</v>
      </c>
      <c r="C1553" s="11">
        <v>44861</v>
      </c>
      <c r="D1553" s="12" t="s">
        <v>248</v>
      </c>
      <c r="E1553" s="10" t="s">
        <v>39</v>
      </c>
      <c r="F1553" s="10" t="s">
        <v>41</v>
      </c>
      <c r="G1553" s="13">
        <v>3000</v>
      </c>
      <c r="H1553" s="10" t="s">
        <v>30</v>
      </c>
      <c r="I1553" s="39">
        <v>156420</v>
      </c>
      <c r="J1553" s="20">
        <v>5.3247999999999998</v>
      </c>
      <c r="K1553" s="23">
        <v>29375.75</v>
      </c>
      <c r="L1553" s="10">
        <v>1</v>
      </c>
      <c r="M1553" s="36">
        <v>45303</v>
      </c>
      <c r="N1553" s="94"/>
    </row>
    <row r="1554" spans="1:14" ht="14.25" customHeight="1" x14ac:dyDescent="0.25">
      <c r="A1554" s="9">
        <v>83112000</v>
      </c>
      <c r="B1554" s="10" t="s">
        <v>246</v>
      </c>
      <c r="C1554" s="11">
        <v>44852</v>
      </c>
      <c r="D1554" s="12" t="s">
        <v>76</v>
      </c>
      <c r="E1554" s="10" t="s">
        <v>39</v>
      </c>
      <c r="F1554" s="10" t="s">
        <v>41</v>
      </c>
      <c r="G1554" s="13">
        <v>13080</v>
      </c>
      <c r="H1554" s="10" t="s">
        <v>30</v>
      </c>
      <c r="I1554" s="39">
        <v>364801.2</v>
      </c>
      <c r="J1554" s="20">
        <v>5.2713000000000001</v>
      </c>
      <c r="K1554" s="23">
        <v>69205.17</v>
      </c>
      <c r="L1554" s="10" t="s">
        <v>24</v>
      </c>
      <c r="M1554" s="36">
        <v>45085</v>
      </c>
      <c r="N1554" s="94"/>
    </row>
    <row r="1555" spans="1:14" ht="22.5" x14ac:dyDescent="0.25">
      <c r="A1555" s="9">
        <v>32089010</v>
      </c>
      <c r="B1555" s="10" t="s">
        <v>243</v>
      </c>
      <c r="C1555" s="11">
        <v>45012</v>
      </c>
      <c r="D1555" s="12" t="s">
        <v>244</v>
      </c>
      <c r="E1555" s="10" t="s">
        <v>89</v>
      </c>
      <c r="F1555" s="10" t="s">
        <v>88</v>
      </c>
      <c r="G1555" s="13">
        <v>16195</v>
      </c>
      <c r="H1555" s="10" t="s">
        <v>30</v>
      </c>
      <c r="I1555" s="39">
        <v>540339.4</v>
      </c>
      <c r="J1555" s="20">
        <v>5.2920999999999996</v>
      </c>
      <c r="K1555" s="23">
        <v>102103.02</v>
      </c>
      <c r="L1555" s="10" t="s">
        <v>245</v>
      </c>
      <c r="M1555" s="36">
        <v>45593</v>
      </c>
      <c r="N1555" s="94"/>
    </row>
    <row r="1556" spans="1:14" ht="14.25" customHeight="1" x14ac:dyDescent="0.25">
      <c r="A1556" s="9">
        <v>38140090</v>
      </c>
      <c r="B1556" s="10" t="s">
        <v>242</v>
      </c>
      <c r="C1556" s="11">
        <v>45012</v>
      </c>
      <c r="D1556" s="12" t="s">
        <v>91</v>
      </c>
      <c r="E1556" s="10" t="s">
        <v>89</v>
      </c>
      <c r="F1556" s="10" t="s">
        <v>88</v>
      </c>
      <c r="G1556" s="13">
        <v>617</v>
      </c>
      <c r="H1556" s="10" t="s">
        <v>30</v>
      </c>
      <c r="I1556" s="39">
        <v>13020</v>
      </c>
      <c r="J1556" s="20">
        <v>5.2920999999999996</v>
      </c>
      <c r="K1556" s="23">
        <v>2460.27</v>
      </c>
      <c r="L1556" s="10" t="s">
        <v>199</v>
      </c>
      <c r="M1556" s="36">
        <v>45593</v>
      </c>
      <c r="N1556" s="94"/>
    </row>
    <row r="1557" spans="1:14" ht="14.25" customHeight="1" x14ac:dyDescent="0.25">
      <c r="A1557" s="9">
        <v>32089010</v>
      </c>
      <c r="B1557" s="10" t="s">
        <v>239</v>
      </c>
      <c r="C1557" s="11">
        <v>45009</v>
      </c>
      <c r="D1557" s="12" t="s">
        <v>240</v>
      </c>
      <c r="E1557" s="10" t="s">
        <v>89</v>
      </c>
      <c r="F1557" s="10" t="s">
        <v>88</v>
      </c>
      <c r="G1557" s="13">
        <v>3521.55</v>
      </c>
      <c r="H1557" s="10" t="s">
        <v>30</v>
      </c>
      <c r="I1557" s="39">
        <v>149665.64000000001</v>
      </c>
      <c r="J1557" s="20">
        <v>5.2632000000000003</v>
      </c>
      <c r="K1557" s="23">
        <v>28436.240000000002</v>
      </c>
      <c r="L1557" s="10" t="s">
        <v>241</v>
      </c>
      <c r="M1557" s="36">
        <v>45576</v>
      </c>
      <c r="N1557" s="94"/>
    </row>
    <row r="1558" spans="1:14" ht="14.25" customHeight="1" x14ac:dyDescent="0.25">
      <c r="A1558" s="9">
        <v>38140090</v>
      </c>
      <c r="B1558" s="10" t="s">
        <v>238</v>
      </c>
      <c r="C1558" s="11">
        <v>45009</v>
      </c>
      <c r="D1558" s="12" t="s">
        <v>91</v>
      </c>
      <c r="E1558" s="10" t="s">
        <v>89</v>
      </c>
      <c r="F1558" s="10" t="s">
        <v>88</v>
      </c>
      <c r="G1558" s="13">
        <v>87</v>
      </c>
      <c r="H1558" s="10" t="s">
        <v>30</v>
      </c>
      <c r="I1558" s="39">
        <v>2050</v>
      </c>
      <c r="J1558" s="20">
        <v>5.2632000000000003</v>
      </c>
      <c r="K1558" s="23">
        <v>389.5</v>
      </c>
      <c r="L1558" s="10">
        <v>1</v>
      </c>
      <c r="M1558" s="36">
        <v>45576</v>
      </c>
      <c r="N1558" s="94"/>
    </row>
    <row r="1559" spans="1:14" ht="14.25" customHeight="1" x14ac:dyDescent="0.25">
      <c r="A1559" s="9">
        <v>32089010</v>
      </c>
      <c r="B1559" s="10" t="s">
        <v>237</v>
      </c>
      <c r="C1559" s="11">
        <v>45008</v>
      </c>
      <c r="D1559" s="12" t="s">
        <v>236</v>
      </c>
      <c r="E1559" s="10" t="s">
        <v>89</v>
      </c>
      <c r="F1559" s="10" t="s">
        <v>88</v>
      </c>
      <c r="G1559" s="13">
        <v>8382.4560000000001</v>
      </c>
      <c r="H1559" s="10" t="s">
        <v>30</v>
      </c>
      <c r="I1559" s="39">
        <v>266942.56</v>
      </c>
      <c r="J1559" s="20">
        <v>5.2648000000000001</v>
      </c>
      <c r="K1559" s="23">
        <v>50703.27</v>
      </c>
      <c r="L1559" s="10" t="s">
        <v>26</v>
      </c>
      <c r="M1559" s="36">
        <v>45085</v>
      </c>
      <c r="N1559" s="94"/>
    </row>
    <row r="1560" spans="1:14" ht="14.25" customHeight="1" x14ac:dyDescent="0.25">
      <c r="A1560" s="9">
        <v>32089010</v>
      </c>
      <c r="B1560" s="10" t="s">
        <v>235</v>
      </c>
      <c r="C1560" s="11">
        <v>44966</v>
      </c>
      <c r="D1560" s="12" t="s">
        <v>236</v>
      </c>
      <c r="E1560" s="10" t="s">
        <v>89</v>
      </c>
      <c r="F1560" s="10" t="s">
        <v>88</v>
      </c>
      <c r="G1560" s="13">
        <v>351.51</v>
      </c>
      <c r="H1560" s="10" t="s">
        <v>30</v>
      </c>
      <c r="I1560" s="39">
        <v>12168.65</v>
      </c>
      <c r="J1560" s="20">
        <v>5.2035999999999998</v>
      </c>
      <c r="K1560" s="23">
        <v>2338.5100000000002</v>
      </c>
      <c r="L1560" s="10" t="s">
        <v>24</v>
      </c>
      <c r="M1560" s="36">
        <v>45085</v>
      </c>
      <c r="N1560" s="94"/>
    </row>
    <row r="1561" spans="1:14" ht="14.25" customHeight="1" x14ac:dyDescent="0.25">
      <c r="A1561" s="9">
        <v>79031000</v>
      </c>
      <c r="B1561" s="10" t="s">
        <v>233</v>
      </c>
      <c r="C1561" s="11">
        <v>44966</v>
      </c>
      <c r="D1561" s="12" t="s">
        <v>218</v>
      </c>
      <c r="E1561" s="10" t="s">
        <v>89</v>
      </c>
      <c r="F1561" s="10" t="s">
        <v>88</v>
      </c>
      <c r="G1561" s="13">
        <v>142</v>
      </c>
      <c r="H1561" s="10" t="s">
        <v>30</v>
      </c>
      <c r="I1561" s="39">
        <v>2272.1999999999998</v>
      </c>
      <c r="J1561" s="20">
        <v>5.2035999999999998</v>
      </c>
      <c r="K1561" s="23">
        <v>436.66</v>
      </c>
      <c r="L1561" s="10" t="s">
        <v>234</v>
      </c>
      <c r="M1561" s="36">
        <v>45586</v>
      </c>
      <c r="N1561" s="94"/>
    </row>
    <row r="1562" spans="1:14" ht="14.25" customHeight="1" x14ac:dyDescent="0.25">
      <c r="A1562" s="9">
        <v>38140090</v>
      </c>
      <c r="B1562" s="10" t="s">
        <v>231</v>
      </c>
      <c r="C1562" s="11">
        <v>44966</v>
      </c>
      <c r="D1562" s="12" t="s">
        <v>91</v>
      </c>
      <c r="E1562" s="10" t="s">
        <v>89</v>
      </c>
      <c r="F1562" s="10" t="s">
        <v>88</v>
      </c>
      <c r="G1562" s="13">
        <v>400.2</v>
      </c>
      <c r="H1562" s="10" t="s">
        <v>30</v>
      </c>
      <c r="I1562" s="39">
        <v>9080</v>
      </c>
      <c r="J1562" s="20">
        <v>5.2035999999999998</v>
      </c>
      <c r="K1562" s="23">
        <v>1744.95</v>
      </c>
      <c r="L1562" s="10" t="s">
        <v>232</v>
      </c>
      <c r="M1562" s="36">
        <v>45576</v>
      </c>
      <c r="N1562" s="94"/>
    </row>
    <row r="1563" spans="1:14" ht="14.25" customHeight="1" x14ac:dyDescent="0.25">
      <c r="A1563" s="9">
        <v>32089010</v>
      </c>
      <c r="B1563" s="10" t="s">
        <v>230</v>
      </c>
      <c r="C1563" s="11">
        <v>44966</v>
      </c>
      <c r="D1563" s="12" t="s">
        <v>228</v>
      </c>
      <c r="E1563" s="10" t="s">
        <v>89</v>
      </c>
      <c r="F1563" s="10" t="s">
        <v>88</v>
      </c>
      <c r="G1563" s="13">
        <v>7405</v>
      </c>
      <c r="H1563" s="10" t="s">
        <v>30</v>
      </c>
      <c r="I1563" s="39">
        <v>293709.8</v>
      </c>
      <c r="J1563" s="20">
        <v>5.2035999999999998</v>
      </c>
      <c r="K1563" s="23">
        <v>56443.58</v>
      </c>
      <c r="L1563" s="10" t="s">
        <v>229</v>
      </c>
      <c r="M1563" s="36">
        <v>45576</v>
      </c>
      <c r="N1563" s="94"/>
    </row>
    <row r="1564" spans="1:14" ht="14.25" customHeight="1" x14ac:dyDescent="0.25">
      <c r="A1564" s="9">
        <v>29051999</v>
      </c>
      <c r="B1564" s="10" t="s">
        <v>225</v>
      </c>
      <c r="C1564" s="11">
        <v>44966</v>
      </c>
      <c r="D1564" s="12" t="s">
        <v>226</v>
      </c>
      <c r="E1564" s="10" t="s">
        <v>89</v>
      </c>
      <c r="F1564" s="10" t="s">
        <v>88</v>
      </c>
      <c r="G1564" s="13">
        <v>7.8</v>
      </c>
      <c r="H1564" s="10" t="s">
        <v>30</v>
      </c>
      <c r="I1564" s="39">
        <v>3235.76</v>
      </c>
      <c r="J1564" s="20">
        <v>5.2035999999999998</v>
      </c>
      <c r="K1564" s="23">
        <v>621.83000000000004</v>
      </c>
      <c r="L1564" s="10" t="s">
        <v>227</v>
      </c>
      <c r="M1564" s="36">
        <v>45593</v>
      </c>
      <c r="N1564" s="94"/>
    </row>
    <row r="1565" spans="1:14" ht="14.25" customHeight="1" x14ac:dyDescent="0.25">
      <c r="A1565" s="9">
        <v>32089010</v>
      </c>
      <c r="B1565" s="10" t="s">
        <v>223</v>
      </c>
      <c r="C1565" s="11">
        <v>44963</v>
      </c>
      <c r="D1565" s="12" t="s">
        <v>224</v>
      </c>
      <c r="E1565" s="10" t="s">
        <v>89</v>
      </c>
      <c r="F1565" s="10" t="s">
        <v>88</v>
      </c>
      <c r="G1565" s="13">
        <v>503.38799999999998</v>
      </c>
      <c r="H1565" s="10" t="s">
        <v>30</v>
      </c>
      <c r="I1565" s="39">
        <v>18293.04</v>
      </c>
      <c r="J1565" s="20">
        <v>5.1029999999999998</v>
      </c>
      <c r="K1565" s="23">
        <v>3584.76</v>
      </c>
      <c r="L1565" s="10" t="s">
        <v>81</v>
      </c>
      <c r="M1565" s="36">
        <v>45085</v>
      </c>
      <c r="N1565" s="94"/>
    </row>
    <row r="1566" spans="1:14" ht="14.25" customHeight="1" x14ac:dyDescent="0.25">
      <c r="A1566" s="9">
        <v>32089010</v>
      </c>
      <c r="B1566" s="10" t="s">
        <v>221</v>
      </c>
      <c r="C1566" s="11">
        <v>44896</v>
      </c>
      <c r="D1566" s="12" t="s">
        <v>222</v>
      </c>
      <c r="E1566" s="10" t="s">
        <v>89</v>
      </c>
      <c r="F1566" s="10" t="s">
        <v>88</v>
      </c>
      <c r="G1566" s="13">
        <v>12156.346</v>
      </c>
      <c r="H1566" s="10" t="s">
        <v>30</v>
      </c>
      <c r="I1566" s="39">
        <v>381728.58</v>
      </c>
      <c r="J1566" s="20">
        <v>5.2941000000000003</v>
      </c>
      <c r="K1566" s="23">
        <v>72104.53</v>
      </c>
      <c r="L1566" s="10" t="s">
        <v>34</v>
      </c>
      <c r="M1566" s="36">
        <v>45085</v>
      </c>
      <c r="N1566" s="94"/>
    </row>
    <row r="1567" spans="1:14" ht="14.25" customHeight="1" x14ac:dyDescent="0.25">
      <c r="A1567" s="9">
        <v>79031000</v>
      </c>
      <c r="B1567" s="10" t="s">
        <v>220</v>
      </c>
      <c r="C1567" s="11">
        <v>44881</v>
      </c>
      <c r="D1567" s="12" t="s">
        <v>218</v>
      </c>
      <c r="E1567" s="10" t="s">
        <v>89</v>
      </c>
      <c r="F1567" s="10" t="s">
        <v>88</v>
      </c>
      <c r="G1567" s="13">
        <v>20.59</v>
      </c>
      <c r="H1567" s="10" t="s">
        <v>30</v>
      </c>
      <c r="I1567" s="39">
        <v>329.47</v>
      </c>
      <c r="J1567" s="20">
        <v>5.3013000000000003</v>
      </c>
      <c r="K1567" s="23">
        <v>62.15</v>
      </c>
      <c r="L1567" s="10" t="s">
        <v>219</v>
      </c>
      <c r="M1567" s="36">
        <v>45586</v>
      </c>
      <c r="N1567" s="94"/>
    </row>
    <row r="1568" spans="1:14" ht="14.25" customHeight="1" x14ac:dyDescent="0.25">
      <c r="A1568" s="9">
        <v>29051999</v>
      </c>
      <c r="B1568" s="10" t="s">
        <v>217</v>
      </c>
      <c r="C1568" s="11">
        <v>44881</v>
      </c>
      <c r="D1568" s="12" t="s">
        <v>218</v>
      </c>
      <c r="E1568" s="10" t="s">
        <v>89</v>
      </c>
      <c r="F1568" s="10" t="s">
        <v>88</v>
      </c>
      <c r="G1568" s="13">
        <v>1.131</v>
      </c>
      <c r="H1568" s="10" t="s">
        <v>30</v>
      </c>
      <c r="I1568" s="39">
        <v>469.18</v>
      </c>
      <c r="J1568" s="20">
        <v>5.3013000000000003</v>
      </c>
      <c r="K1568" s="23">
        <v>88.5</v>
      </c>
      <c r="L1568" s="10" t="s">
        <v>161</v>
      </c>
      <c r="M1568" s="36">
        <v>45593</v>
      </c>
      <c r="N1568" s="94"/>
    </row>
    <row r="1569" spans="1:14" ht="14.25" customHeight="1" x14ac:dyDescent="0.25">
      <c r="A1569" s="9">
        <v>32089010</v>
      </c>
      <c r="B1569" s="10" t="s">
        <v>214</v>
      </c>
      <c r="C1569" s="11">
        <v>44881</v>
      </c>
      <c r="D1569" s="12" t="s">
        <v>215</v>
      </c>
      <c r="E1569" s="10" t="s">
        <v>89</v>
      </c>
      <c r="F1569" s="10" t="s">
        <v>88</v>
      </c>
      <c r="G1569" s="13">
        <v>225.36</v>
      </c>
      <c r="H1569" s="10" t="s">
        <v>30</v>
      </c>
      <c r="I1569" s="39">
        <v>14496.630000000001</v>
      </c>
      <c r="J1569" s="20">
        <v>5.3013000000000003</v>
      </c>
      <c r="K1569" s="23">
        <v>2734.54</v>
      </c>
      <c r="L1569" s="10" t="s">
        <v>216</v>
      </c>
      <c r="M1569" s="36">
        <v>45576</v>
      </c>
      <c r="N1569" s="94"/>
    </row>
    <row r="1570" spans="1:14" ht="14.25" customHeight="1" x14ac:dyDescent="0.25">
      <c r="A1570" s="9">
        <v>32089010</v>
      </c>
      <c r="B1570" s="10" t="s">
        <v>212</v>
      </c>
      <c r="C1570" s="11">
        <v>44879</v>
      </c>
      <c r="D1570" s="12" t="s">
        <v>213</v>
      </c>
      <c r="E1570" s="10" t="s">
        <v>89</v>
      </c>
      <c r="F1570" s="10" t="s">
        <v>88</v>
      </c>
      <c r="G1570" s="13">
        <v>4294.3050000000003</v>
      </c>
      <c r="H1570" s="10" t="s">
        <v>30</v>
      </c>
      <c r="I1570" s="39">
        <v>140857.68</v>
      </c>
      <c r="J1570" s="20">
        <v>5.3051000000000004</v>
      </c>
      <c r="K1570" s="23">
        <v>26551.37</v>
      </c>
      <c r="L1570" s="10" t="s">
        <v>31</v>
      </c>
      <c r="M1570" s="36">
        <v>45085</v>
      </c>
      <c r="N1570" s="94"/>
    </row>
    <row r="1571" spans="1:14" ht="14.25" customHeight="1" x14ac:dyDescent="0.25">
      <c r="A1571" s="9">
        <v>32089010</v>
      </c>
      <c r="B1571" s="10" t="s">
        <v>210</v>
      </c>
      <c r="C1571" s="11">
        <v>44845</v>
      </c>
      <c r="D1571" s="12" t="s">
        <v>211</v>
      </c>
      <c r="E1571" s="10" t="s">
        <v>89</v>
      </c>
      <c r="F1571" s="10" t="s">
        <v>88</v>
      </c>
      <c r="G1571" s="13">
        <v>922.5</v>
      </c>
      <c r="H1571" s="10" t="s">
        <v>30</v>
      </c>
      <c r="I1571" s="39">
        <v>46184.45</v>
      </c>
      <c r="J1571" s="20">
        <v>5.1940999999999997</v>
      </c>
      <c r="K1571" s="23">
        <v>8891.7099999999991</v>
      </c>
      <c r="L1571" s="10" t="s">
        <v>24</v>
      </c>
      <c r="M1571" s="36">
        <v>45085</v>
      </c>
      <c r="N1571" s="94"/>
    </row>
    <row r="1572" spans="1:14" ht="14.25" customHeight="1" x14ac:dyDescent="0.25">
      <c r="A1572" s="9">
        <v>79031000</v>
      </c>
      <c r="B1572" s="10" t="s">
        <v>209</v>
      </c>
      <c r="C1572" s="11">
        <v>44844</v>
      </c>
      <c r="D1572" s="12" t="s">
        <v>99</v>
      </c>
      <c r="E1572" s="10" t="s">
        <v>89</v>
      </c>
      <c r="F1572" s="10" t="s">
        <v>88</v>
      </c>
      <c r="G1572" s="13">
        <v>86.37</v>
      </c>
      <c r="H1572" s="10" t="s">
        <v>30</v>
      </c>
      <c r="I1572" s="39">
        <v>193.14</v>
      </c>
      <c r="J1572" s="20">
        <v>5.2221000000000002</v>
      </c>
      <c r="K1572" s="23">
        <v>36.99</v>
      </c>
      <c r="L1572" s="10" t="s">
        <v>208</v>
      </c>
      <c r="M1572" s="36">
        <v>45593</v>
      </c>
      <c r="N1572" s="94"/>
    </row>
    <row r="1573" spans="1:14" ht="14.25" customHeight="1" x14ac:dyDescent="0.25">
      <c r="A1573" s="9">
        <v>32089010</v>
      </c>
      <c r="B1573" s="10" t="s">
        <v>207</v>
      </c>
      <c r="C1573" s="11">
        <v>44844</v>
      </c>
      <c r="D1573" s="12" t="s">
        <v>205</v>
      </c>
      <c r="E1573" s="10" t="s">
        <v>89</v>
      </c>
      <c r="F1573" s="10" t="s">
        <v>88</v>
      </c>
      <c r="G1573" s="13">
        <v>2425.1100000000006</v>
      </c>
      <c r="H1573" s="10" t="s">
        <v>30</v>
      </c>
      <c r="I1573" s="39">
        <v>88172.76</v>
      </c>
      <c r="J1573" s="20">
        <v>5.2221000000000002</v>
      </c>
      <c r="K1573" s="23">
        <v>16884.54</v>
      </c>
      <c r="L1573" s="10" t="s">
        <v>206</v>
      </c>
      <c r="M1573" s="36">
        <v>45593</v>
      </c>
      <c r="N1573" s="94"/>
    </row>
    <row r="1574" spans="1:14" ht="14.25" customHeight="1" x14ac:dyDescent="0.25">
      <c r="A1574" s="9">
        <v>29051999</v>
      </c>
      <c r="B1574" s="10" t="s">
        <v>202</v>
      </c>
      <c r="C1574" s="11">
        <v>44844</v>
      </c>
      <c r="D1574" s="12" t="s">
        <v>203</v>
      </c>
      <c r="E1574" s="10" t="s">
        <v>89</v>
      </c>
      <c r="F1574" s="10" t="s">
        <v>88</v>
      </c>
      <c r="G1574" s="13">
        <v>70.58</v>
      </c>
      <c r="H1574" s="10" t="s">
        <v>30</v>
      </c>
      <c r="I1574" s="39">
        <v>275.04000000000002</v>
      </c>
      <c r="J1574" s="20">
        <v>5.2221000000000002</v>
      </c>
      <c r="K1574" s="23">
        <v>52.67</v>
      </c>
      <c r="L1574" s="10" t="s">
        <v>204</v>
      </c>
      <c r="M1574" s="36">
        <v>45593</v>
      </c>
      <c r="N1574" s="94"/>
    </row>
    <row r="1575" spans="1:14" ht="14.25" customHeight="1" x14ac:dyDescent="0.25">
      <c r="A1575" s="9">
        <v>72149100</v>
      </c>
      <c r="B1575" s="10" t="s">
        <v>200</v>
      </c>
      <c r="C1575" s="11">
        <v>44999</v>
      </c>
      <c r="D1575" s="12" t="s">
        <v>201</v>
      </c>
      <c r="E1575" s="10" t="s">
        <v>154</v>
      </c>
      <c r="F1575" s="10" t="s">
        <v>140</v>
      </c>
      <c r="G1575" s="13">
        <v>320</v>
      </c>
      <c r="H1575" s="10" t="s">
        <v>30</v>
      </c>
      <c r="I1575" s="39">
        <v>4297.8</v>
      </c>
      <c r="J1575" s="20">
        <v>5.24</v>
      </c>
      <c r="K1575" s="23">
        <v>820.19</v>
      </c>
      <c r="L1575" s="10" t="s">
        <v>24</v>
      </c>
      <c r="M1575" s="36">
        <v>45085</v>
      </c>
      <c r="N1575" s="94"/>
    </row>
    <row r="1576" spans="1:14" ht="14.25" customHeight="1" x14ac:dyDescent="0.25">
      <c r="A1576" s="9">
        <v>72085200</v>
      </c>
      <c r="B1576" s="10" t="s">
        <v>197</v>
      </c>
      <c r="C1576" s="11">
        <v>44991</v>
      </c>
      <c r="D1576" s="12" t="s">
        <v>198</v>
      </c>
      <c r="E1576" s="10" t="s">
        <v>154</v>
      </c>
      <c r="F1576" s="10" t="s">
        <v>140</v>
      </c>
      <c r="G1576" s="13">
        <v>3694.8</v>
      </c>
      <c r="H1576" s="10" t="s">
        <v>30</v>
      </c>
      <c r="I1576" s="39">
        <v>73434.240000000005</v>
      </c>
      <c r="J1576" s="20">
        <v>5.2037000000000004</v>
      </c>
      <c r="K1576" s="23">
        <v>14111.93</v>
      </c>
      <c r="L1576" s="10" t="s">
        <v>106</v>
      </c>
      <c r="M1576" s="36">
        <v>45524</v>
      </c>
      <c r="N1576" s="94"/>
    </row>
    <row r="1577" spans="1:14" ht="14.25" customHeight="1" x14ac:dyDescent="0.25">
      <c r="A1577" s="9">
        <v>72085100</v>
      </c>
      <c r="B1577" s="10" t="s">
        <v>195</v>
      </c>
      <c r="C1577" s="11">
        <v>44991</v>
      </c>
      <c r="D1577" s="12" t="s">
        <v>196</v>
      </c>
      <c r="E1577" s="10" t="s">
        <v>154</v>
      </c>
      <c r="F1577" s="10" t="s">
        <v>140</v>
      </c>
      <c r="G1577" s="13">
        <v>805.2</v>
      </c>
      <c r="H1577" s="10" t="s">
        <v>30</v>
      </c>
      <c r="I1577" s="39">
        <v>15298.8</v>
      </c>
      <c r="J1577" s="20">
        <v>5.2037000000000004</v>
      </c>
      <c r="K1577" s="23">
        <v>2939.99</v>
      </c>
      <c r="L1577" s="10">
        <v>1</v>
      </c>
      <c r="M1577" s="36">
        <v>45524</v>
      </c>
      <c r="N1577" s="94"/>
    </row>
    <row r="1578" spans="1:14" ht="14.25" customHeight="1" x14ac:dyDescent="0.25">
      <c r="A1578" s="9">
        <v>72163200</v>
      </c>
      <c r="B1578" s="10" t="s">
        <v>194</v>
      </c>
      <c r="C1578" s="11">
        <v>44980</v>
      </c>
      <c r="D1578" s="12" t="s">
        <v>188</v>
      </c>
      <c r="E1578" s="10" t="s">
        <v>154</v>
      </c>
      <c r="F1578" s="10" t="s">
        <v>140</v>
      </c>
      <c r="G1578" s="13">
        <v>1755</v>
      </c>
      <c r="H1578" s="10" t="s">
        <v>30</v>
      </c>
      <c r="I1578" s="39">
        <v>19636.5</v>
      </c>
      <c r="J1578" s="20">
        <v>5.173</v>
      </c>
      <c r="K1578" s="23">
        <v>3795.96</v>
      </c>
      <c r="L1578" s="10">
        <v>1</v>
      </c>
      <c r="M1578" s="36">
        <v>45085</v>
      </c>
      <c r="N1578" s="94"/>
    </row>
    <row r="1579" spans="1:14" ht="14.25" customHeight="1" x14ac:dyDescent="0.25">
      <c r="A1579" s="9">
        <v>72163200</v>
      </c>
      <c r="B1579" s="10" t="s">
        <v>193</v>
      </c>
      <c r="C1579" s="11">
        <v>44957</v>
      </c>
      <c r="D1579" s="12" t="s">
        <v>191</v>
      </c>
      <c r="E1579" s="10" t="s">
        <v>154</v>
      </c>
      <c r="F1579" s="10" t="s">
        <v>140</v>
      </c>
      <c r="G1579" s="13">
        <v>4320</v>
      </c>
      <c r="H1579" s="10" t="s">
        <v>30</v>
      </c>
      <c r="I1579" s="39">
        <v>48336</v>
      </c>
      <c r="J1579" s="20">
        <v>5.0959000000000003</v>
      </c>
      <c r="K1579" s="23">
        <v>9485.27</v>
      </c>
      <c r="L1579" s="10">
        <v>2</v>
      </c>
      <c r="M1579" s="36">
        <v>45524</v>
      </c>
      <c r="N1579" s="94"/>
    </row>
    <row r="1580" spans="1:14" ht="14.25" customHeight="1" x14ac:dyDescent="0.25">
      <c r="A1580" s="9">
        <v>72163300</v>
      </c>
      <c r="B1580" s="10" t="s">
        <v>192</v>
      </c>
      <c r="C1580" s="11">
        <v>44957</v>
      </c>
      <c r="D1580" s="12" t="s">
        <v>188</v>
      </c>
      <c r="E1580" s="10" t="s">
        <v>154</v>
      </c>
      <c r="F1580" s="10" t="s">
        <v>140</v>
      </c>
      <c r="G1580" s="13">
        <v>20244</v>
      </c>
      <c r="H1580" s="10" t="s">
        <v>30</v>
      </c>
      <c r="I1580" s="39">
        <v>216486</v>
      </c>
      <c r="J1580" s="20">
        <v>5.0959000000000003</v>
      </c>
      <c r="K1580" s="23">
        <v>42482.39</v>
      </c>
      <c r="L1580" s="10" t="s">
        <v>81</v>
      </c>
      <c r="M1580" s="36">
        <v>45524</v>
      </c>
      <c r="N1580" s="94"/>
    </row>
    <row r="1581" spans="1:14" ht="14.25" customHeight="1" x14ac:dyDescent="0.25">
      <c r="A1581" s="9">
        <v>72163300</v>
      </c>
      <c r="B1581" s="10" t="s">
        <v>190</v>
      </c>
      <c r="C1581" s="11">
        <v>44945</v>
      </c>
      <c r="D1581" s="12" t="s">
        <v>191</v>
      </c>
      <c r="E1581" s="10" t="s">
        <v>154</v>
      </c>
      <c r="F1581" s="10" t="s">
        <v>140</v>
      </c>
      <c r="G1581" s="13">
        <v>2190.12</v>
      </c>
      <c r="H1581" s="10" t="s">
        <v>30</v>
      </c>
      <c r="I1581" s="39">
        <v>29652.9</v>
      </c>
      <c r="J1581" s="20">
        <v>5.0909000000000004</v>
      </c>
      <c r="K1581" s="23">
        <v>5824.69</v>
      </c>
      <c r="L1581" s="10">
        <v>9</v>
      </c>
      <c r="M1581" s="36">
        <v>45524</v>
      </c>
      <c r="N1581" s="94"/>
    </row>
    <row r="1582" spans="1:14" ht="14.25" customHeight="1" x14ac:dyDescent="0.25">
      <c r="A1582" s="9">
        <v>72163200</v>
      </c>
      <c r="B1582" s="10" t="s">
        <v>187</v>
      </c>
      <c r="C1582" s="11">
        <v>44945</v>
      </c>
      <c r="D1582" s="12" t="s">
        <v>188</v>
      </c>
      <c r="E1582" s="10" t="s">
        <v>154</v>
      </c>
      <c r="F1582" s="10" t="s">
        <v>140</v>
      </c>
      <c r="G1582" s="13">
        <v>16318.8</v>
      </c>
      <c r="H1582" s="10" t="s">
        <v>30</v>
      </c>
      <c r="I1582" s="39">
        <v>182308.8</v>
      </c>
      <c r="J1582" s="20">
        <v>5.0909000000000004</v>
      </c>
      <c r="K1582" s="23">
        <v>35810.720000000001</v>
      </c>
      <c r="L1582" s="10" t="s">
        <v>189</v>
      </c>
      <c r="M1582" s="36">
        <v>45524</v>
      </c>
      <c r="N1582" s="94"/>
    </row>
    <row r="1583" spans="1:14" ht="14.25" customHeight="1" x14ac:dyDescent="0.25">
      <c r="A1583" s="9">
        <v>72161000</v>
      </c>
      <c r="B1583" s="10" t="s">
        <v>186</v>
      </c>
      <c r="C1583" s="11">
        <v>44945</v>
      </c>
      <c r="D1583" s="12" t="s">
        <v>185</v>
      </c>
      <c r="E1583" s="10" t="s">
        <v>154</v>
      </c>
      <c r="F1583" s="10" t="s">
        <v>140</v>
      </c>
      <c r="G1583" s="13">
        <v>48</v>
      </c>
      <c r="H1583" s="10" t="s">
        <v>30</v>
      </c>
      <c r="I1583" s="39">
        <v>371.1</v>
      </c>
      <c r="J1583" s="20">
        <v>5.0909000000000004</v>
      </c>
      <c r="K1583" s="23">
        <v>72.89</v>
      </c>
      <c r="L1583" s="10">
        <v>6</v>
      </c>
      <c r="M1583" s="36">
        <v>45524</v>
      </c>
      <c r="N1583" s="94"/>
    </row>
    <row r="1584" spans="1:14" ht="14.25" customHeight="1" x14ac:dyDescent="0.25">
      <c r="A1584" s="9">
        <v>72163100</v>
      </c>
      <c r="B1584" s="10" t="s">
        <v>184</v>
      </c>
      <c r="C1584" s="11">
        <v>44945</v>
      </c>
      <c r="D1584" s="12" t="s">
        <v>185</v>
      </c>
      <c r="E1584" s="10" t="s">
        <v>154</v>
      </c>
      <c r="F1584" s="10" t="s">
        <v>140</v>
      </c>
      <c r="G1584" s="13">
        <v>5443.08</v>
      </c>
      <c r="H1584" s="10" t="s">
        <v>30</v>
      </c>
      <c r="I1584" s="39">
        <v>48974.400000000001</v>
      </c>
      <c r="J1584" s="20">
        <v>5.0909000000000004</v>
      </c>
      <c r="K1584" s="23">
        <v>9619.99</v>
      </c>
      <c r="L1584" s="10" t="s">
        <v>168</v>
      </c>
      <c r="M1584" s="36">
        <v>45524</v>
      </c>
      <c r="N1584" s="94"/>
    </row>
    <row r="1585" spans="1:14" ht="14.25" customHeight="1" x14ac:dyDescent="0.25">
      <c r="A1585" s="9">
        <v>72191200</v>
      </c>
      <c r="B1585" s="10" t="s">
        <v>182</v>
      </c>
      <c r="C1585" s="11">
        <v>44945</v>
      </c>
      <c r="D1585" s="12" t="s">
        <v>183</v>
      </c>
      <c r="E1585" s="10" t="s">
        <v>154</v>
      </c>
      <c r="F1585" s="10" t="s">
        <v>140</v>
      </c>
      <c r="G1585" s="13">
        <v>79.36</v>
      </c>
      <c r="H1585" s="10" t="s">
        <v>30</v>
      </c>
      <c r="I1585" s="39">
        <v>3675.36</v>
      </c>
      <c r="J1585" s="20">
        <v>5.0909000000000004</v>
      </c>
      <c r="K1585" s="23">
        <v>721.95</v>
      </c>
      <c r="L1585" s="10">
        <v>3</v>
      </c>
      <c r="M1585" s="36">
        <v>45527</v>
      </c>
      <c r="N1585" s="94"/>
    </row>
    <row r="1586" spans="1:14" ht="14.25" customHeight="1" x14ac:dyDescent="0.25">
      <c r="A1586" s="9">
        <v>72192200</v>
      </c>
      <c r="B1586" s="10" t="s">
        <v>181</v>
      </c>
      <c r="C1586" s="11">
        <v>44945</v>
      </c>
      <c r="D1586" s="12" t="s">
        <v>159</v>
      </c>
      <c r="E1586" s="10" t="s">
        <v>154</v>
      </c>
      <c r="F1586" s="10" t="s">
        <v>140</v>
      </c>
      <c r="G1586" s="13">
        <v>571.5</v>
      </c>
      <c r="H1586" s="10" t="s">
        <v>30</v>
      </c>
      <c r="I1586" s="39">
        <v>34200</v>
      </c>
      <c r="J1586" s="20">
        <v>5.0909000000000004</v>
      </c>
      <c r="K1586" s="23">
        <v>6717.87</v>
      </c>
      <c r="L1586" s="10">
        <v>2</v>
      </c>
      <c r="M1586" s="36">
        <v>45527</v>
      </c>
      <c r="N1586" s="94"/>
    </row>
    <row r="1587" spans="1:14" ht="14.25" customHeight="1" x14ac:dyDescent="0.25">
      <c r="A1587" s="9">
        <v>72201100</v>
      </c>
      <c r="B1587" s="10" t="s">
        <v>180</v>
      </c>
      <c r="C1587" s="11">
        <v>44945</v>
      </c>
      <c r="D1587" s="12" t="s">
        <v>163</v>
      </c>
      <c r="E1587" s="10" t="s">
        <v>154</v>
      </c>
      <c r="F1587" s="10" t="s">
        <v>140</v>
      </c>
      <c r="G1587" s="13">
        <v>178.56</v>
      </c>
      <c r="H1587" s="10" t="s">
        <v>30</v>
      </c>
      <c r="I1587" s="39">
        <v>7739.46</v>
      </c>
      <c r="J1587" s="20">
        <v>5.0909000000000004</v>
      </c>
      <c r="K1587" s="23">
        <v>1520.25</v>
      </c>
      <c r="L1587" s="10">
        <v>1</v>
      </c>
      <c r="M1587" s="36">
        <v>45527</v>
      </c>
      <c r="N1587" s="94"/>
    </row>
    <row r="1588" spans="1:14" ht="14.25" customHeight="1" x14ac:dyDescent="0.25">
      <c r="A1588" s="9">
        <v>72085100</v>
      </c>
      <c r="B1588" s="10" t="s">
        <v>177</v>
      </c>
      <c r="C1588" s="11">
        <v>44945</v>
      </c>
      <c r="D1588" s="12" t="s">
        <v>178</v>
      </c>
      <c r="E1588" s="10" t="s">
        <v>154</v>
      </c>
      <c r="F1588" s="10" t="s">
        <v>140</v>
      </c>
      <c r="G1588" s="13">
        <v>4113.3599999999997</v>
      </c>
      <c r="H1588" s="10" t="s">
        <v>30</v>
      </c>
      <c r="I1588" s="39">
        <v>32466.06</v>
      </c>
      <c r="J1588" s="20">
        <v>5.0909000000000004</v>
      </c>
      <c r="K1588" s="23">
        <v>6377.27</v>
      </c>
      <c r="L1588" s="10" t="s">
        <v>179</v>
      </c>
      <c r="M1588" s="36">
        <v>45524</v>
      </c>
      <c r="N1588" s="94"/>
    </row>
    <row r="1589" spans="1:14" ht="14.25" customHeight="1" x14ac:dyDescent="0.25">
      <c r="A1589" s="9">
        <v>72085200</v>
      </c>
      <c r="B1589" s="10" t="s">
        <v>176</v>
      </c>
      <c r="C1589" s="11">
        <v>44945</v>
      </c>
      <c r="D1589" s="12" t="s">
        <v>174</v>
      </c>
      <c r="E1589" s="10" t="s">
        <v>154</v>
      </c>
      <c r="F1589" s="10" t="s">
        <v>140</v>
      </c>
      <c r="G1589" s="13">
        <v>10924.64</v>
      </c>
      <c r="H1589" s="10" t="s">
        <v>30</v>
      </c>
      <c r="I1589" s="39">
        <v>83449.06</v>
      </c>
      <c r="J1589" s="20">
        <v>5.0909000000000004</v>
      </c>
      <c r="K1589" s="23">
        <v>16391.810000000001</v>
      </c>
      <c r="L1589" s="10" t="s">
        <v>175</v>
      </c>
      <c r="M1589" s="36">
        <v>45524</v>
      </c>
      <c r="N1589" s="94"/>
    </row>
    <row r="1590" spans="1:14" ht="14.25" customHeight="1" x14ac:dyDescent="0.25">
      <c r="A1590" s="9">
        <v>73066100</v>
      </c>
      <c r="B1590" s="10" t="s">
        <v>173</v>
      </c>
      <c r="C1590" s="11">
        <v>44945</v>
      </c>
      <c r="D1590" s="12" t="s">
        <v>153</v>
      </c>
      <c r="E1590" s="10" t="s">
        <v>154</v>
      </c>
      <c r="F1590" s="10" t="s">
        <v>140</v>
      </c>
      <c r="G1590" s="13">
        <v>962</v>
      </c>
      <c r="H1590" s="10" t="s">
        <v>30</v>
      </c>
      <c r="I1590" s="39">
        <v>7634.58</v>
      </c>
      <c r="J1590" s="20">
        <v>5.0909000000000004</v>
      </c>
      <c r="K1590" s="23">
        <v>1499.65</v>
      </c>
      <c r="L1590" s="10">
        <v>1</v>
      </c>
      <c r="M1590" s="36">
        <v>45527</v>
      </c>
      <c r="N1590" s="94"/>
    </row>
    <row r="1591" spans="1:14" ht="14.25" customHeight="1" x14ac:dyDescent="0.25">
      <c r="A1591" s="9">
        <v>72149100</v>
      </c>
      <c r="B1591" s="10" t="s">
        <v>169</v>
      </c>
      <c r="C1591" s="11">
        <v>44942</v>
      </c>
      <c r="D1591" s="12" t="s">
        <v>172</v>
      </c>
      <c r="E1591" s="10" t="s">
        <v>154</v>
      </c>
      <c r="F1591" s="10" t="s">
        <v>140</v>
      </c>
      <c r="G1591" s="13">
        <v>186</v>
      </c>
      <c r="H1591" s="10" t="s">
        <v>30</v>
      </c>
      <c r="I1591" s="39">
        <v>2485.1999999999998</v>
      </c>
      <c r="J1591" s="20">
        <v>5.1146000000000003</v>
      </c>
      <c r="K1591" s="23">
        <v>485.9</v>
      </c>
      <c r="L1591" s="10" t="s">
        <v>24</v>
      </c>
      <c r="M1591" s="36">
        <v>45085</v>
      </c>
      <c r="N1591" s="94"/>
    </row>
    <row r="1592" spans="1:14" ht="14.25" customHeight="1" x14ac:dyDescent="0.25">
      <c r="A1592" s="9">
        <v>72164010</v>
      </c>
      <c r="B1592" s="10" t="s">
        <v>170</v>
      </c>
      <c r="C1592" s="11">
        <v>44938</v>
      </c>
      <c r="D1592" s="12" t="s">
        <v>171</v>
      </c>
      <c r="E1592" s="10" t="s">
        <v>154</v>
      </c>
      <c r="F1592" s="10" t="s">
        <v>140</v>
      </c>
      <c r="G1592" s="13">
        <v>74.58</v>
      </c>
      <c r="H1592" s="10" t="s">
        <v>30</v>
      </c>
      <c r="I1592" s="39">
        <v>7182</v>
      </c>
      <c r="J1592" s="20">
        <v>5.202</v>
      </c>
      <c r="K1592" s="23">
        <v>1380.62</v>
      </c>
      <c r="L1592" s="10" t="s">
        <v>3779</v>
      </c>
      <c r="M1592" s="36">
        <v>45527</v>
      </c>
      <c r="N1592" s="94"/>
    </row>
    <row r="1593" spans="1:14" ht="14.25" customHeight="1" x14ac:dyDescent="0.25">
      <c r="A1593" s="9">
        <v>72162100</v>
      </c>
      <c r="B1593" s="10" t="s">
        <v>166</v>
      </c>
      <c r="C1593" s="11">
        <v>44938</v>
      </c>
      <c r="D1593" s="12" t="s">
        <v>167</v>
      </c>
      <c r="E1593" s="10" t="s">
        <v>154</v>
      </c>
      <c r="F1593" s="10" t="s">
        <v>140</v>
      </c>
      <c r="G1593" s="13">
        <v>218.79</v>
      </c>
      <c r="H1593" s="10" t="s">
        <v>30</v>
      </c>
      <c r="I1593" s="39">
        <v>9957</v>
      </c>
      <c r="J1593" s="20">
        <v>5.202</v>
      </c>
      <c r="K1593" s="23">
        <v>1914.07</v>
      </c>
      <c r="L1593" s="10" t="s">
        <v>168</v>
      </c>
      <c r="M1593" s="36">
        <v>45524</v>
      </c>
      <c r="N1593" s="94"/>
    </row>
    <row r="1594" spans="1:14" ht="14.25" customHeight="1" x14ac:dyDescent="0.25">
      <c r="A1594" s="9">
        <v>72191200</v>
      </c>
      <c r="B1594" s="10" t="s">
        <v>165</v>
      </c>
      <c r="C1594" s="11">
        <v>44907</v>
      </c>
      <c r="D1594" s="12" t="s">
        <v>163</v>
      </c>
      <c r="E1594" s="10" t="s">
        <v>154</v>
      </c>
      <c r="F1594" s="10" t="s">
        <v>140</v>
      </c>
      <c r="G1594" s="13">
        <v>549</v>
      </c>
      <c r="H1594" s="10" t="s">
        <v>30</v>
      </c>
      <c r="I1594" s="39">
        <v>65089.440000000002</v>
      </c>
      <c r="J1594" s="20">
        <v>5.2396000000000003</v>
      </c>
      <c r="K1594" s="23">
        <v>12422.6</v>
      </c>
      <c r="L1594" s="10">
        <v>6</v>
      </c>
      <c r="M1594" s="36">
        <v>45527</v>
      </c>
      <c r="N1594" s="94"/>
    </row>
    <row r="1595" spans="1:14" ht="14.25" customHeight="1" x14ac:dyDescent="0.25">
      <c r="A1595" s="9">
        <v>72192100</v>
      </c>
      <c r="B1595" s="10" t="s">
        <v>164</v>
      </c>
      <c r="C1595" s="11">
        <v>44907</v>
      </c>
      <c r="D1595" s="12" t="s">
        <v>159</v>
      </c>
      <c r="E1595" s="10" t="s">
        <v>154</v>
      </c>
      <c r="F1595" s="10" t="s">
        <v>140</v>
      </c>
      <c r="G1595" s="13">
        <v>132.32</v>
      </c>
      <c r="H1595" s="10" t="s">
        <v>30</v>
      </c>
      <c r="I1595" s="39">
        <v>50451.27</v>
      </c>
      <c r="J1595" s="20">
        <v>5.2396000000000003</v>
      </c>
      <c r="K1595" s="23">
        <v>9628.84</v>
      </c>
      <c r="L1595" s="10">
        <v>4</v>
      </c>
      <c r="M1595" s="36">
        <v>45527</v>
      </c>
      <c r="N1595" s="94"/>
    </row>
    <row r="1596" spans="1:14" ht="14.25" customHeight="1" x14ac:dyDescent="0.25">
      <c r="A1596" s="9">
        <v>72201100</v>
      </c>
      <c r="B1596" s="10" t="s">
        <v>162</v>
      </c>
      <c r="C1596" s="11">
        <v>44907</v>
      </c>
      <c r="D1596" s="12" t="s">
        <v>163</v>
      </c>
      <c r="E1596" s="10" t="s">
        <v>154</v>
      </c>
      <c r="F1596" s="10" t="s">
        <v>140</v>
      </c>
      <c r="G1596" s="13">
        <v>57.32</v>
      </c>
      <c r="H1596" s="10" t="s">
        <v>30</v>
      </c>
      <c r="I1596" s="39">
        <v>16030.8</v>
      </c>
      <c r="J1596" s="20">
        <v>5.2396000000000003</v>
      </c>
      <c r="K1596" s="23">
        <v>3059.55</v>
      </c>
      <c r="L1596" s="10">
        <v>3</v>
      </c>
      <c r="M1596" s="36">
        <v>45527</v>
      </c>
      <c r="N1596" s="94"/>
    </row>
    <row r="1597" spans="1:14" ht="14.25" customHeight="1" x14ac:dyDescent="0.25">
      <c r="A1597" s="9">
        <v>72192200</v>
      </c>
      <c r="B1597" s="10" t="s">
        <v>160</v>
      </c>
      <c r="C1597" s="11">
        <v>44907</v>
      </c>
      <c r="D1597" s="12" t="s">
        <v>159</v>
      </c>
      <c r="E1597" s="10" t="s">
        <v>154</v>
      </c>
      <c r="F1597" s="10" t="s">
        <v>140</v>
      </c>
      <c r="G1597" s="13">
        <v>1139.32</v>
      </c>
      <c r="H1597" s="10" t="s">
        <v>30</v>
      </c>
      <c r="I1597" s="39">
        <v>80110.079999999987</v>
      </c>
      <c r="J1597" s="20">
        <v>5.2396000000000003</v>
      </c>
      <c r="K1597" s="23">
        <v>15289.35</v>
      </c>
      <c r="L1597" s="10" t="s">
        <v>161</v>
      </c>
      <c r="M1597" s="36">
        <v>45527</v>
      </c>
      <c r="N1597" s="94"/>
    </row>
    <row r="1598" spans="1:14" ht="14.25" customHeight="1" x14ac:dyDescent="0.25">
      <c r="A1598" s="9">
        <v>72192300</v>
      </c>
      <c r="B1598" s="10" t="s">
        <v>158</v>
      </c>
      <c r="C1598" s="11">
        <v>44907</v>
      </c>
      <c r="D1598" s="12" t="s">
        <v>159</v>
      </c>
      <c r="E1598" s="10" t="s">
        <v>154</v>
      </c>
      <c r="F1598" s="10" t="s">
        <v>140</v>
      </c>
      <c r="G1598" s="13">
        <v>183</v>
      </c>
      <c r="H1598" s="10" t="s">
        <v>30</v>
      </c>
      <c r="I1598" s="39">
        <v>8337.48</v>
      </c>
      <c r="J1598" s="20">
        <v>5.2396000000000003</v>
      </c>
      <c r="K1598" s="23">
        <v>1591.24</v>
      </c>
      <c r="L1598" s="10">
        <v>1</v>
      </c>
      <c r="M1598" s="36">
        <v>45527</v>
      </c>
      <c r="N1598" s="94"/>
    </row>
    <row r="1599" spans="1:14" ht="14.25" customHeight="1" x14ac:dyDescent="0.25">
      <c r="A1599" s="9">
        <v>72085200</v>
      </c>
      <c r="B1599" s="10" t="s">
        <v>156</v>
      </c>
      <c r="C1599" s="11">
        <v>44897</v>
      </c>
      <c r="D1599" s="12" t="s">
        <v>157</v>
      </c>
      <c r="E1599" s="10" t="s">
        <v>154</v>
      </c>
      <c r="F1599" s="10" t="s">
        <v>140</v>
      </c>
      <c r="G1599" s="13">
        <v>26400</v>
      </c>
      <c r="H1599" s="10" t="s">
        <v>30</v>
      </c>
      <c r="I1599" s="39">
        <v>204948.29</v>
      </c>
      <c r="J1599" s="20">
        <v>5.1947999999999999</v>
      </c>
      <c r="K1599" s="23">
        <v>39452.589999999997</v>
      </c>
      <c r="L1599" s="10">
        <v>1</v>
      </c>
      <c r="M1599" s="36">
        <v>45085</v>
      </c>
      <c r="N1599" s="94"/>
    </row>
    <row r="1600" spans="1:14" ht="14.25" customHeight="1" x14ac:dyDescent="0.25">
      <c r="A1600" s="9">
        <v>72085200</v>
      </c>
      <c r="B1600" s="10" t="s">
        <v>152</v>
      </c>
      <c r="C1600" s="11">
        <v>44897</v>
      </c>
      <c r="D1600" s="12" t="s">
        <v>153</v>
      </c>
      <c r="E1600" s="10" t="s">
        <v>154</v>
      </c>
      <c r="F1600" s="10" t="s">
        <v>140</v>
      </c>
      <c r="G1600" s="13">
        <v>143.52000000000001</v>
      </c>
      <c r="H1600" s="10" t="s">
        <v>30</v>
      </c>
      <c r="I1600" s="39">
        <v>41536.239999999998</v>
      </c>
      <c r="J1600" s="20">
        <v>5.1947999999999999</v>
      </c>
      <c r="K1600" s="23">
        <v>7995.73</v>
      </c>
      <c r="L1600" s="10" t="s">
        <v>155</v>
      </c>
      <c r="M1600" s="36">
        <v>45524</v>
      </c>
      <c r="N1600" s="94"/>
    </row>
    <row r="1601" spans="1:14" ht="14.25" customHeight="1" x14ac:dyDescent="0.25">
      <c r="A1601" s="9">
        <v>72085100</v>
      </c>
      <c r="B1601" s="10" t="s">
        <v>149</v>
      </c>
      <c r="C1601" s="11">
        <v>44897</v>
      </c>
      <c r="D1601" s="12" t="s">
        <v>150</v>
      </c>
      <c r="E1601" s="10" t="s">
        <v>154</v>
      </c>
      <c r="F1601" s="10" t="s">
        <v>140</v>
      </c>
      <c r="G1601" s="13">
        <v>637.28</v>
      </c>
      <c r="H1601" s="10" t="s">
        <v>30</v>
      </c>
      <c r="I1601" s="39">
        <v>134977.14000000001</v>
      </c>
      <c r="J1601" s="20">
        <v>5.1947999999999999</v>
      </c>
      <c r="K1601" s="23">
        <v>25983.13</v>
      </c>
      <c r="L1601" s="10" t="s">
        <v>151</v>
      </c>
      <c r="M1601" s="36">
        <v>45524</v>
      </c>
      <c r="N1601" s="94"/>
    </row>
    <row r="1602" spans="1:14" ht="14.25" customHeight="1" x14ac:dyDescent="0.25">
      <c r="A1602" s="9">
        <v>72202090</v>
      </c>
      <c r="B1602" s="10" t="s">
        <v>147</v>
      </c>
      <c r="C1602" s="11">
        <v>44957</v>
      </c>
      <c r="D1602" s="12" t="s">
        <v>148</v>
      </c>
      <c r="E1602" s="10" t="s">
        <v>144</v>
      </c>
      <c r="F1602" s="10" t="s">
        <v>141</v>
      </c>
      <c r="G1602" s="13">
        <v>869.88</v>
      </c>
      <c r="H1602" s="10" t="s">
        <v>30</v>
      </c>
      <c r="I1602" s="39">
        <v>65530.27</v>
      </c>
      <c r="J1602" s="20">
        <v>5.0959000000000003</v>
      </c>
      <c r="K1602" s="23">
        <v>12859.41</v>
      </c>
      <c r="L1602" s="10" t="s">
        <v>24</v>
      </c>
      <c r="M1602" s="36">
        <v>45085</v>
      </c>
      <c r="N1602" s="94"/>
    </row>
    <row r="1603" spans="1:14" ht="14.25" customHeight="1" x14ac:dyDescent="0.25">
      <c r="A1603" s="9">
        <v>72202090</v>
      </c>
      <c r="B1603" s="10" t="s">
        <v>145</v>
      </c>
      <c r="C1603" s="11">
        <v>44957</v>
      </c>
      <c r="D1603" s="12" t="s">
        <v>146</v>
      </c>
      <c r="E1603" s="10" t="s">
        <v>144</v>
      </c>
      <c r="F1603" s="10" t="s">
        <v>141</v>
      </c>
      <c r="G1603" s="13">
        <v>420</v>
      </c>
      <c r="H1603" s="10" t="s">
        <v>30</v>
      </c>
      <c r="I1603" s="39">
        <v>76600</v>
      </c>
      <c r="J1603" s="20">
        <v>5.0959000000000003</v>
      </c>
      <c r="K1603" s="23">
        <v>15031.69</v>
      </c>
      <c r="L1603" s="10">
        <v>3</v>
      </c>
      <c r="M1603" s="36">
        <v>45593</v>
      </c>
      <c r="N1603" s="94"/>
    </row>
    <row r="1604" spans="1:14" ht="14.25" customHeight="1" x14ac:dyDescent="0.25">
      <c r="A1604" s="9">
        <v>72201210</v>
      </c>
      <c r="B1604" s="10" t="s">
        <v>142</v>
      </c>
      <c r="C1604" s="11">
        <v>44957</v>
      </c>
      <c r="D1604" s="12" t="s">
        <v>143</v>
      </c>
      <c r="E1604" s="10" t="s">
        <v>144</v>
      </c>
      <c r="F1604" s="10" t="s">
        <v>141</v>
      </c>
      <c r="G1604" s="13">
        <v>802</v>
      </c>
      <c r="H1604" s="10" t="s">
        <v>30</v>
      </c>
      <c r="I1604" s="39">
        <v>18414</v>
      </c>
      <c r="J1604" s="20">
        <v>5.0959000000000003</v>
      </c>
      <c r="K1604" s="23">
        <v>3613.49</v>
      </c>
      <c r="L1604" s="10" t="s">
        <v>24</v>
      </c>
      <c r="M1604" s="36">
        <v>45593</v>
      </c>
      <c r="N1604" s="94"/>
    </row>
    <row r="1605" spans="1:14" ht="14.25" customHeight="1" x14ac:dyDescent="0.25">
      <c r="A1605" s="9">
        <v>73082000</v>
      </c>
      <c r="B1605" s="10" t="s">
        <v>136</v>
      </c>
      <c r="C1605" s="11">
        <v>44791</v>
      </c>
      <c r="D1605" s="12" t="s">
        <v>117</v>
      </c>
      <c r="E1605" s="10" t="s">
        <v>29</v>
      </c>
      <c r="F1605" s="10" t="s">
        <v>80</v>
      </c>
      <c r="G1605" s="13">
        <v>15879.23</v>
      </c>
      <c r="H1605" s="10" t="s">
        <v>30</v>
      </c>
      <c r="I1605" s="39">
        <v>282519.21000000002</v>
      </c>
      <c r="J1605" s="20">
        <v>5.1783999999999999</v>
      </c>
      <c r="K1605" s="23">
        <v>54557.24</v>
      </c>
      <c r="L1605" s="10" t="s">
        <v>137</v>
      </c>
      <c r="M1605" s="36">
        <v>44910</v>
      </c>
      <c r="N1605" s="94"/>
    </row>
    <row r="1606" spans="1:14" ht="14.25" customHeight="1" x14ac:dyDescent="0.25">
      <c r="A1606" s="9">
        <v>73082000</v>
      </c>
      <c r="B1606" s="10" t="s">
        <v>135</v>
      </c>
      <c r="C1606" s="11">
        <v>44791</v>
      </c>
      <c r="D1606" s="12" t="s">
        <v>117</v>
      </c>
      <c r="E1606" s="10" t="s">
        <v>29</v>
      </c>
      <c r="F1606" s="10" t="s">
        <v>80</v>
      </c>
      <c r="G1606" s="13">
        <v>24127.59</v>
      </c>
      <c r="H1606" s="10" t="s">
        <v>30</v>
      </c>
      <c r="I1606" s="39">
        <v>410260.77</v>
      </c>
      <c r="J1606" s="20">
        <v>5.1783999999999999</v>
      </c>
      <c r="K1606" s="23">
        <v>79225.39</v>
      </c>
      <c r="L1606" s="10" t="s">
        <v>132</v>
      </c>
      <c r="M1606" s="36">
        <v>44910</v>
      </c>
      <c r="N1606" s="94"/>
    </row>
    <row r="1607" spans="1:14" ht="14.25" customHeight="1" x14ac:dyDescent="0.25">
      <c r="A1607" s="9">
        <v>73082000</v>
      </c>
      <c r="B1607" s="10" t="s">
        <v>134</v>
      </c>
      <c r="C1607" s="11">
        <v>44790</v>
      </c>
      <c r="D1607" s="12" t="s">
        <v>117</v>
      </c>
      <c r="E1607" s="10" t="s">
        <v>29</v>
      </c>
      <c r="F1607" s="10" t="s">
        <v>80</v>
      </c>
      <c r="G1607" s="13">
        <v>27274.04</v>
      </c>
      <c r="H1607" s="10" t="s">
        <v>30</v>
      </c>
      <c r="I1607" s="39">
        <v>486488.63</v>
      </c>
      <c r="J1607" s="20">
        <v>5.1340000000000003</v>
      </c>
      <c r="K1607" s="23">
        <v>94758.21</v>
      </c>
      <c r="L1607" s="10" t="s">
        <v>36</v>
      </c>
      <c r="M1607" s="36">
        <v>44910</v>
      </c>
      <c r="N1607" s="94"/>
    </row>
    <row r="1608" spans="1:14" ht="14.25" customHeight="1" x14ac:dyDescent="0.25">
      <c r="A1608" s="9">
        <v>73082000</v>
      </c>
      <c r="B1608" s="10" t="s">
        <v>133</v>
      </c>
      <c r="C1608" s="11">
        <v>44790</v>
      </c>
      <c r="D1608" s="12" t="s">
        <v>124</v>
      </c>
      <c r="E1608" s="10" t="s">
        <v>29</v>
      </c>
      <c r="F1608" s="10" t="s">
        <v>80</v>
      </c>
      <c r="G1608" s="13">
        <v>8282.3799999999992</v>
      </c>
      <c r="H1608" s="10" t="s">
        <v>30</v>
      </c>
      <c r="I1608" s="39">
        <v>147736.99</v>
      </c>
      <c r="J1608" s="20">
        <v>5.1340000000000003</v>
      </c>
      <c r="K1608" s="23">
        <v>28776.2</v>
      </c>
      <c r="L1608" s="10" t="s">
        <v>132</v>
      </c>
      <c r="M1608" s="36">
        <v>44910</v>
      </c>
      <c r="N1608" s="94"/>
    </row>
    <row r="1609" spans="1:14" ht="14.25" customHeight="1" x14ac:dyDescent="0.25">
      <c r="A1609" s="9">
        <v>73082000</v>
      </c>
      <c r="B1609" s="10" t="s">
        <v>123</v>
      </c>
      <c r="C1609" s="11">
        <v>44789</v>
      </c>
      <c r="D1609" s="12" t="s">
        <v>124</v>
      </c>
      <c r="E1609" s="10" t="s">
        <v>29</v>
      </c>
      <c r="F1609" s="10" t="s">
        <v>80</v>
      </c>
      <c r="G1609" s="13">
        <v>20851.25</v>
      </c>
      <c r="H1609" s="10" t="s">
        <v>30</v>
      </c>
      <c r="I1609" s="39">
        <v>370794.07</v>
      </c>
      <c r="J1609" s="20">
        <v>5.0925000000000002</v>
      </c>
      <c r="K1609" s="23">
        <v>72811.8</v>
      </c>
      <c r="L1609" s="10" t="s">
        <v>131</v>
      </c>
      <c r="M1609" s="36">
        <v>44910</v>
      </c>
      <c r="N1609" s="94"/>
    </row>
    <row r="1610" spans="1:14" ht="14.25" customHeight="1" x14ac:dyDescent="0.25">
      <c r="A1610" s="9">
        <v>73082000</v>
      </c>
      <c r="B1610" s="10" t="s">
        <v>122</v>
      </c>
      <c r="C1610" s="11">
        <v>44785</v>
      </c>
      <c r="D1610" s="12" t="s">
        <v>124</v>
      </c>
      <c r="E1610" s="10" t="s">
        <v>29</v>
      </c>
      <c r="F1610" s="10" t="s">
        <v>80</v>
      </c>
      <c r="G1610" s="13">
        <v>4198.41</v>
      </c>
      <c r="H1610" s="10" t="s">
        <v>30</v>
      </c>
      <c r="I1610" s="39">
        <v>72814.67</v>
      </c>
      <c r="J1610" s="20">
        <v>5.1127000000000002</v>
      </c>
      <c r="K1610" s="23">
        <v>14241.92</v>
      </c>
      <c r="L1610" s="10" t="s">
        <v>84</v>
      </c>
      <c r="M1610" s="36">
        <v>44910</v>
      </c>
      <c r="N1610" s="94"/>
    </row>
    <row r="1611" spans="1:14" ht="14.25" customHeight="1" x14ac:dyDescent="0.25">
      <c r="A1611" s="9">
        <v>73082000</v>
      </c>
      <c r="B1611" s="10" t="s">
        <v>121</v>
      </c>
      <c r="C1611" s="11">
        <v>44785</v>
      </c>
      <c r="D1611" s="12" t="s">
        <v>124</v>
      </c>
      <c r="E1611" s="10" t="s">
        <v>29</v>
      </c>
      <c r="F1611" s="10" t="s">
        <v>80</v>
      </c>
      <c r="G1611" s="13">
        <v>3562.79</v>
      </c>
      <c r="H1611" s="10" t="s">
        <v>30</v>
      </c>
      <c r="I1611" s="39">
        <v>63309.25</v>
      </c>
      <c r="J1611" s="20">
        <v>5.1127000000000002</v>
      </c>
      <c r="K1611" s="23">
        <v>12382.74</v>
      </c>
      <c r="L1611" s="10" t="s">
        <v>32</v>
      </c>
      <c r="M1611" s="36">
        <v>44910</v>
      </c>
      <c r="N1611" s="94"/>
    </row>
    <row r="1612" spans="1:14" ht="14.25" customHeight="1" x14ac:dyDescent="0.25">
      <c r="A1612" s="9">
        <v>73082000</v>
      </c>
      <c r="B1612" s="10" t="s">
        <v>120</v>
      </c>
      <c r="C1612" s="11">
        <v>44784</v>
      </c>
      <c r="D1612" s="12" t="s">
        <v>124</v>
      </c>
      <c r="E1612" s="10" t="s">
        <v>29</v>
      </c>
      <c r="F1612" s="10" t="s">
        <v>80</v>
      </c>
      <c r="G1612" s="13">
        <v>27146.89</v>
      </c>
      <c r="H1612" s="10" t="s">
        <v>30</v>
      </c>
      <c r="I1612" s="39">
        <v>476903.43</v>
      </c>
      <c r="J1612" s="20">
        <v>5.0496999999999996</v>
      </c>
      <c r="K1612" s="23">
        <v>94441.93</v>
      </c>
      <c r="L1612" s="10" t="s">
        <v>32</v>
      </c>
      <c r="M1612" s="36">
        <v>44910</v>
      </c>
      <c r="N1612" s="94"/>
    </row>
    <row r="1613" spans="1:14" ht="14.25" customHeight="1" x14ac:dyDescent="0.25">
      <c r="A1613" s="9">
        <v>73082000</v>
      </c>
      <c r="B1613" s="10" t="s">
        <v>119</v>
      </c>
      <c r="C1613" s="11">
        <v>44783</v>
      </c>
      <c r="D1613" s="12" t="s">
        <v>124</v>
      </c>
      <c r="E1613" s="10" t="s">
        <v>29</v>
      </c>
      <c r="F1613" s="10" t="s">
        <v>80</v>
      </c>
      <c r="G1613" s="13">
        <v>858.15</v>
      </c>
      <c r="H1613" s="10" t="s">
        <v>30</v>
      </c>
      <c r="I1613" s="39">
        <v>11473.47</v>
      </c>
      <c r="J1613" s="20">
        <v>5.1223999999999998</v>
      </c>
      <c r="K1613" s="23">
        <v>2239.86</v>
      </c>
      <c r="L1613" s="10">
        <v>1</v>
      </c>
      <c r="M1613" s="36">
        <v>44910</v>
      </c>
      <c r="N1613" s="94"/>
    </row>
    <row r="1614" spans="1:14" ht="14.25" customHeight="1" x14ac:dyDescent="0.25">
      <c r="A1614" s="9">
        <v>73082000</v>
      </c>
      <c r="B1614" s="10" t="s">
        <v>116</v>
      </c>
      <c r="C1614" s="11">
        <v>44772</v>
      </c>
      <c r="D1614" s="12" t="s">
        <v>117</v>
      </c>
      <c r="E1614" s="10" t="s">
        <v>29</v>
      </c>
      <c r="F1614" s="10" t="s">
        <v>80</v>
      </c>
      <c r="G1614" s="13">
        <v>20702.98</v>
      </c>
      <c r="H1614" s="10" t="s">
        <v>30</v>
      </c>
      <c r="I1614" s="39">
        <v>365725.46</v>
      </c>
      <c r="J1614" s="20">
        <v>5.1883999999999997</v>
      </c>
      <c r="K1614" s="23">
        <v>70489.06</v>
      </c>
      <c r="L1614" s="10" t="s">
        <v>118</v>
      </c>
      <c r="M1614" s="36">
        <v>44910</v>
      </c>
      <c r="N1614" s="94"/>
    </row>
    <row r="1615" spans="1:14" ht="14.25" customHeight="1" x14ac:dyDescent="0.25">
      <c r="A1615" s="9">
        <v>83112000</v>
      </c>
      <c r="B1615" s="10" t="s">
        <v>114</v>
      </c>
      <c r="C1615" s="11">
        <v>44837</v>
      </c>
      <c r="D1615" s="12" t="s">
        <v>115</v>
      </c>
      <c r="E1615" s="10" t="s">
        <v>39</v>
      </c>
      <c r="F1615" s="10" t="s">
        <v>41</v>
      </c>
      <c r="G1615" s="13">
        <v>10800</v>
      </c>
      <c r="H1615" s="10" t="s">
        <v>30</v>
      </c>
      <c r="I1615" s="39">
        <v>185652</v>
      </c>
      <c r="J1615" s="20">
        <v>5.4066000000000001</v>
      </c>
      <c r="K1615" s="23">
        <v>34338.03</v>
      </c>
      <c r="L1615" s="10">
        <v>3</v>
      </c>
      <c r="M1615" s="36">
        <v>45085</v>
      </c>
      <c r="N1615" s="94"/>
    </row>
    <row r="1616" spans="1:14" ht="14.25" customHeight="1" x14ac:dyDescent="0.25">
      <c r="A1616" s="9">
        <v>83111000</v>
      </c>
      <c r="B1616" s="10" t="s">
        <v>113</v>
      </c>
      <c r="C1616" s="11">
        <v>44837</v>
      </c>
      <c r="D1616" s="12" t="s">
        <v>102</v>
      </c>
      <c r="E1616" s="10" t="s">
        <v>39</v>
      </c>
      <c r="F1616" s="10" t="s">
        <v>41</v>
      </c>
      <c r="G1616" s="13">
        <v>410.7</v>
      </c>
      <c r="H1616" s="10" t="s">
        <v>30</v>
      </c>
      <c r="I1616" s="39">
        <v>24098.670000000013</v>
      </c>
      <c r="J1616" s="20">
        <v>5.4066000000000001</v>
      </c>
      <c r="K1616" s="23">
        <v>4457.2700000000004</v>
      </c>
      <c r="L1616" s="10" t="s">
        <v>24</v>
      </c>
      <c r="M1616" s="36">
        <v>45085</v>
      </c>
      <c r="N1616" s="94"/>
    </row>
    <row r="1617" spans="1:14" ht="14.25" customHeight="1" x14ac:dyDescent="0.25">
      <c r="A1617" s="9">
        <v>83112000</v>
      </c>
      <c r="B1617" s="10" t="s">
        <v>112</v>
      </c>
      <c r="C1617" s="11">
        <v>44820</v>
      </c>
      <c r="D1617" s="12" t="s">
        <v>104</v>
      </c>
      <c r="E1617" s="10" t="s">
        <v>39</v>
      </c>
      <c r="F1617" s="10" t="s">
        <v>41</v>
      </c>
      <c r="G1617" s="13">
        <v>22650</v>
      </c>
      <c r="H1617" s="10" t="s">
        <v>30</v>
      </c>
      <c r="I1617" s="39">
        <v>429799.5</v>
      </c>
      <c r="J1617" s="20">
        <v>5.2210999999999999</v>
      </c>
      <c r="K1617" s="23">
        <v>82319.72</v>
      </c>
      <c r="L1617" s="10" t="s">
        <v>25</v>
      </c>
      <c r="M1617" s="36">
        <v>45085</v>
      </c>
      <c r="N1617" s="94"/>
    </row>
    <row r="1618" spans="1:14" ht="14.25" customHeight="1" x14ac:dyDescent="0.25">
      <c r="A1618" s="9">
        <v>72222000</v>
      </c>
      <c r="B1618" s="10" t="s">
        <v>110</v>
      </c>
      <c r="C1618" s="11">
        <v>44806</v>
      </c>
      <c r="D1618" s="12" t="s">
        <v>111</v>
      </c>
      <c r="E1618" s="10" t="s">
        <v>39</v>
      </c>
      <c r="F1618" s="10" t="s">
        <v>41</v>
      </c>
      <c r="G1618" s="13">
        <v>400</v>
      </c>
      <c r="H1618" s="10" t="s">
        <v>30</v>
      </c>
      <c r="I1618" s="39">
        <v>35245.5</v>
      </c>
      <c r="J1618" s="20">
        <v>5.2007000000000003</v>
      </c>
      <c r="K1618" s="23">
        <v>6777.07</v>
      </c>
      <c r="L1618" s="10" t="s">
        <v>24</v>
      </c>
      <c r="M1618" s="36">
        <v>45085</v>
      </c>
      <c r="N1618" s="94"/>
    </row>
    <row r="1619" spans="1:14" ht="14.25" customHeight="1" x14ac:dyDescent="0.25">
      <c r="A1619" s="9">
        <v>73082000</v>
      </c>
      <c r="B1619" s="10" t="s">
        <v>108</v>
      </c>
      <c r="C1619" s="11">
        <v>44742</v>
      </c>
      <c r="D1619" s="12" t="s">
        <v>109</v>
      </c>
      <c r="E1619" s="10" t="s">
        <v>29</v>
      </c>
      <c r="F1619" s="10" t="s">
        <v>80</v>
      </c>
      <c r="G1619" s="13">
        <v>27629.61</v>
      </c>
      <c r="H1619" s="10" t="s">
        <v>30</v>
      </c>
      <c r="I1619" s="39">
        <v>540099.51</v>
      </c>
      <c r="J1619" s="20">
        <v>5.2267999999999999</v>
      </c>
      <c r="K1619" s="23">
        <v>103332.73</v>
      </c>
      <c r="L1619" s="10" t="s">
        <v>84</v>
      </c>
      <c r="M1619" s="36">
        <v>44910</v>
      </c>
      <c r="N1619" s="94"/>
    </row>
    <row r="1620" spans="1:14" ht="14.25" customHeight="1" x14ac:dyDescent="0.25">
      <c r="A1620" s="9">
        <v>83112000</v>
      </c>
      <c r="B1620" s="10" t="s">
        <v>107</v>
      </c>
      <c r="C1620" s="11">
        <v>44797</v>
      </c>
      <c r="D1620" s="12" t="s">
        <v>24</v>
      </c>
      <c r="E1620" s="10" t="s">
        <v>39</v>
      </c>
      <c r="F1620" s="10" t="s">
        <v>41</v>
      </c>
      <c r="G1620" s="13">
        <v>6480</v>
      </c>
      <c r="H1620" s="10" t="s">
        <v>30</v>
      </c>
      <c r="I1620" s="39">
        <v>111391.2</v>
      </c>
      <c r="J1620" s="20">
        <v>5.1029999999999998</v>
      </c>
      <c r="K1620" s="23">
        <v>21828.57</v>
      </c>
      <c r="L1620" s="10" t="s">
        <v>24</v>
      </c>
      <c r="M1620" s="36">
        <v>45085</v>
      </c>
      <c r="N1620" s="94"/>
    </row>
    <row r="1621" spans="1:14" ht="14.25" customHeight="1" x14ac:dyDescent="0.25">
      <c r="A1621" s="9">
        <v>83112000</v>
      </c>
      <c r="B1621" s="10" t="s">
        <v>103</v>
      </c>
      <c r="C1621" s="11">
        <v>44797</v>
      </c>
      <c r="D1621" s="12" t="s">
        <v>105</v>
      </c>
      <c r="E1621" s="10" t="s">
        <v>39</v>
      </c>
      <c r="F1621" s="10" t="s">
        <v>41</v>
      </c>
      <c r="G1621" s="13">
        <v>21195</v>
      </c>
      <c r="H1621" s="10" t="s">
        <v>30</v>
      </c>
      <c r="I1621" s="39">
        <v>487124.55</v>
      </c>
      <c r="J1621" s="20">
        <v>5.1029999999999998</v>
      </c>
      <c r="K1621" s="23">
        <v>95458.47</v>
      </c>
      <c r="L1621" s="10" t="s">
        <v>106</v>
      </c>
      <c r="M1621" s="36">
        <v>45085</v>
      </c>
      <c r="N1621" s="94"/>
    </row>
    <row r="1622" spans="1:14" ht="14.25" customHeight="1" x14ac:dyDescent="0.25">
      <c r="A1622" s="9">
        <v>83111000</v>
      </c>
      <c r="B1622" s="10" t="s">
        <v>101</v>
      </c>
      <c r="C1622" s="11">
        <v>44797</v>
      </c>
      <c r="D1622" s="12" t="s">
        <v>102</v>
      </c>
      <c r="E1622" s="10" t="s">
        <v>39</v>
      </c>
      <c r="F1622" s="10" t="s">
        <v>41</v>
      </c>
      <c r="G1622" s="13">
        <v>855</v>
      </c>
      <c r="H1622" s="10" t="s">
        <v>30</v>
      </c>
      <c r="I1622" s="39">
        <v>29352.15</v>
      </c>
      <c r="J1622" s="20">
        <v>5.1029999999999998</v>
      </c>
      <c r="K1622" s="23">
        <v>5751.94</v>
      </c>
      <c r="L1622" s="10">
        <v>1</v>
      </c>
      <c r="M1622" s="36">
        <v>45085</v>
      </c>
      <c r="N1622" s="94"/>
    </row>
    <row r="1623" spans="1:14" ht="14.25" customHeight="1" x14ac:dyDescent="0.25">
      <c r="A1623" s="9">
        <v>79031000</v>
      </c>
      <c r="B1623" s="10" t="s">
        <v>98</v>
      </c>
      <c r="C1623" s="11">
        <v>44830</v>
      </c>
      <c r="D1623" s="12" t="s">
        <v>99</v>
      </c>
      <c r="E1623" s="10" t="s">
        <v>89</v>
      </c>
      <c r="F1623" s="10" t="s">
        <v>88</v>
      </c>
      <c r="G1623" s="13">
        <v>136.31399999999999</v>
      </c>
      <c r="H1623" s="10" t="s">
        <v>30</v>
      </c>
      <c r="I1623" s="39">
        <v>295.39</v>
      </c>
      <c r="J1623" s="20">
        <v>5.2256999999999998</v>
      </c>
      <c r="K1623" s="23">
        <v>56.53</v>
      </c>
      <c r="L1623" s="10" t="s">
        <v>100</v>
      </c>
      <c r="M1623" s="36">
        <v>45593</v>
      </c>
      <c r="N1623" s="94"/>
    </row>
    <row r="1624" spans="1:14" ht="157.5" x14ac:dyDescent="0.25">
      <c r="A1624" s="9">
        <v>32089010</v>
      </c>
      <c r="B1624" s="10" t="s">
        <v>95</v>
      </c>
      <c r="C1624" s="11">
        <v>44830</v>
      </c>
      <c r="D1624" s="12" t="s">
        <v>96</v>
      </c>
      <c r="E1624" s="10" t="s">
        <v>89</v>
      </c>
      <c r="F1624" s="10" t="s">
        <v>88</v>
      </c>
      <c r="G1624" s="13">
        <v>714.04999999999984</v>
      </c>
      <c r="H1624" s="10" t="s">
        <v>30</v>
      </c>
      <c r="I1624" s="39">
        <v>42396.23</v>
      </c>
      <c r="J1624" s="20">
        <v>5.2256999999999998</v>
      </c>
      <c r="K1624" s="23">
        <v>8113.02</v>
      </c>
      <c r="L1624" s="10" t="s">
        <v>97</v>
      </c>
      <c r="M1624" s="36">
        <v>45593</v>
      </c>
      <c r="N1624" s="94"/>
    </row>
    <row r="1625" spans="1:14" ht="14.25" customHeight="1" x14ac:dyDescent="0.25">
      <c r="A1625" s="9">
        <v>29051999</v>
      </c>
      <c r="B1625" s="10" t="s">
        <v>92</v>
      </c>
      <c r="C1625" s="11">
        <v>44830</v>
      </c>
      <c r="D1625" s="12" t="s">
        <v>93</v>
      </c>
      <c r="E1625" s="10" t="s">
        <v>89</v>
      </c>
      <c r="F1625" s="10" t="s">
        <v>88</v>
      </c>
      <c r="G1625" s="13">
        <v>210.56</v>
      </c>
      <c r="H1625" s="10" t="s">
        <v>30</v>
      </c>
      <c r="I1625" s="39">
        <v>420.65</v>
      </c>
      <c r="J1625" s="20">
        <v>5.2256999999999998</v>
      </c>
      <c r="K1625" s="23">
        <v>80.5</v>
      </c>
      <c r="L1625" s="10" t="s">
        <v>94</v>
      </c>
      <c r="M1625" s="36">
        <v>45593</v>
      </c>
      <c r="N1625" s="94"/>
    </row>
    <row r="1626" spans="1:14" ht="14.25" customHeight="1" x14ac:dyDescent="0.25">
      <c r="A1626" s="9">
        <v>38140090</v>
      </c>
      <c r="B1626" s="10" t="s">
        <v>90</v>
      </c>
      <c r="C1626" s="11">
        <v>44812</v>
      </c>
      <c r="D1626" s="12" t="s">
        <v>91</v>
      </c>
      <c r="E1626" s="10" t="s">
        <v>89</v>
      </c>
      <c r="F1626" s="10" t="s">
        <v>88</v>
      </c>
      <c r="G1626" s="13">
        <v>50.699999999999996</v>
      </c>
      <c r="H1626" s="10" t="s">
        <v>30</v>
      </c>
      <c r="I1626" s="39">
        <v>1274</v>
      </c>
      <c r="J1626" s="20">
        <v>5.2228000000000003</v>
      </c>
      <c r="K1626" s="23">
        <v>243.93</v>
      </c>
      <c r="L1626" s="10">
        <v>3</v>
      </c>
      <c r="M1626" s="36">
        <v>45593</v>
      </c>
      <c r="N1626" s="94"/>
    </row>
    <row r="1627" spans="1:14" ht="14.25" customHeight="1" x14ac:dyDescent="0.25">
      <c r="A1627" s="9">
        <v>32089010</v>
      </c>
      <c r="B1627" s="10" t="s">
        <v>86</v>
      </c>
      <c r="C1627" s="11">
        <v>44812</v>
      </c>
      <c r="D1627" s="12" t="s">
        <v>87</v>
      </c>
      <c r="E1627" s="10" t="s">
        <v>89</v>
      </c>
      <c r="F1627" s="10" t="s">
        <v>88</v>
      </c>
      <c r="G1627" s="13">
        <v>787.5</v>
      </c>
      <c r="H1627" s="10" t="s">
        <v>30</v>
      </c>
      <c r="I1627" s="39">
        <v>39425.75</v>
      </c>
      <c r="J1627" s="20">
        <v>5.2228000000000003</v>
      </c>
      <c r="K1627" s="23">
        <v>7548.78</v>
      </c>
      <c r="L1627" s="10" t="s">
        <v>24</v>
      </c>
      <c r="M1627" s="36">
        <v>45593</v>
      </c>
      <c r="N1627" s="94"/>
    </row>
    <row r="1628" spans="1:14" ht="14.25" customHeight="1" x14ac:dyDescent="0.25">
      <c r="A1628" s="9">
        <v>73082000</v>
      </c>
      <c r="B1628" s="10" t="s">
        <v>42</v>
      </c>
      <c r="C1628" s="11">
        <v>44712</v>
      </c>
      <c r="D1628" s="12" t="s">
        <v>125</v>
      </c>
      <c r="E1628" s="10" t="s">
        <v>29</v>
      </c>
      <c r="F1628" s="10" t="s">
        <v>80</v>
      </c>
      <c r="G1628" s="13">
        <v>23416.95</v>
      </c>
      <c r="H1628" s="10" t="s">
        <v>30</v>
      </c>
      <c r="I1628" s="39">
        <v>421377.07</v>
      </c>
      <c r="J1628" s="20">
        <v>4.7215999999999996</v>
      </c>
      <c r="K1628" s="23">
        <v>89244.55</v>
      </c>
      <c r="L1628" s="10" t="s">
        <v>35</v>
      </c>
      <c r="M1628" s="36">
        <v>44712</v>
      </c>
      <c r="N1628" s="94"/>
    </row>
    <row r="1629" spans="1:14" ht="14.25" customHeight="1" x14ac:dyDescent="0.25">
      <c r="A1629" s="9">
        <v>72282000</v>
      </c>
      <c r="B1629" s="10" t="s">
        <v>43</v>
      </c>
      <c r="C1629" s="11">
        <v>44714</v>
      </c>
      <c r="D1629" s="12" t="s">
        <v>75</v>
      </c>
      <c r="E1629" s="10" t="s">
        <v>38</v>
      </c>
      <c r="F1629" s="10" t="s">
        <v>40</v>
      </c>
      <c r="G1629" s="13">
        <v>3995</v>
      </c>
      <c r="H1629" s="10" t="s">
        <v>30</v>
      </c>
      <c r="I1629" s="39">
        <v>216751.25</v>
      </c>
      <c r="J1629" s="20">
        <v>4.7765000000000004</v>
      </c>
      <c r="K1629" s="23">
        <v>45378.68</v>
      </c>
      <c r="L1629" s="10" t="s">
        <v>25</v>
      </c>
      <c r="M1629" s="36">
        <v>44714</v>
      </c>
      <c r="N1629" s="94"/>
    </row>
    <row r="1630" spans="1:14" ht="14.25" customHeight="1" x14ac:dyDescent="0.25">
      <c r="A1630" s="9">
        <v>73082000</v>
      </c>
      <c r="B1630" s="10" t="s">
        <v>44</v>
      </c>
      <c r="C1630" s="11">
        <v>44722</v>
      </c>
      <c r="D1630" s="12" t="s">
        <v>126</v>
      </c>
      <c r="E1630" s="10" t="s">
        <v>29</v>
      </c>
      <c r="F1630" s="10" t="s">
        <v>80</v>
      </c>
      <c r="G1630" s="13">
        <v>20788.36</v>
      </c>
      <c r="H1630" s="10" t="s">
        <v>30</v>
      </c>
      <c r="I1630" s="39">
        <v>277940.37</v>
      </c>
      <c r="J1630" s="20">
        <v>4.8951000000000002</v>
      </c>
      <c r="K1630" s="23">
        <v>56779.3</v>
      </c>
      <c r="L1630" s="10" t="s">
        <v>27</v>
      </c>
      <c r="M1630" s="36">
        <v>44722</v>
      </c>
      <c r="N1630" s="94"/>
    </row>
    <row r="1631" spans="1:14" ht="14.25" customHeight="1" x14ac:dyDescent="0.25">
      <c r="A1631" s="9">
        <v>73082000</v>
      </c>
      <c r="B1631" s="10" t="s">
        <v>45</v>
      </c>
      <c r="C1631" s="11">
        <v>44723</v>
      </c>
      <c r="D1631" s="12" t="s">
        <v>126</v>
      </c>
      <c r="E1631" s="10" t="s">
        <v>29</v>
      </c>
      <c r="F1631" s="10" t="s">
        <v>80</v>
      </c>
      <c r="G1631" s="13">
        <v>4973.8599999999997</v>
      </c>
      <c r="H1631" s="10" t="s">
        <v>30</v>
      </c>
      <c r="I1631" s="39">
        <v>66500.509999999995</v>
      </c>
      <c r="J1631" s="20">
        <v>4.9836</v>
      </c>
      <c r="K1631" s="23">
        <v>13343.87</v>
      </c>
      <c r="L1631" s="10" t="s">
        <v>27</v>
      </c>
      <c r="M1631" s="36">
        <v>44723</v>
      </c>
      <c r="N1631" s="94"/>
    </row>
    <row r="1632" spans="1:14" ht="14.25" customHeight="1" x14ac:dyDescent="0.25">
      <c r="A1632" s="9">
        <v>73082000</v>
      </c>
      <c r="B1632" s="10" t="s">
        <v>46</v>
      </c>
      <c r="C1632" s="11">
        <v>44726</v>
      </c>
      <c r="D1632" s="12" t="s">
        <v>126</v>
      </c>
      <c r="E1632" s="10" t="s">
        <v>29</v>
      </c>
      <c r="F1632" s="10" t="s">
        <v>80</v>
      </c>
      <c r="G1632" s="13">
        <v>5628.69</v>
      </c>
      <c r="H1632" s="10" t="s">
        <v>30</v>
      </c>
      <c r="I1632" s="39">
        <v>75255.59</v>
      </c>
      <c r="J1632" s="20">
        <v>5.1032999999999999</v>
      </c>
      <c r="K1632" s="23">
        <v>14746.46</v>
      </c>
      <c r="L1632" s="10" t="s">
        <v>27</v>
      </c>
      <c r="M1632" s="36">
        <v>44726</v>
      </c>
      <c r="N1632" s="94"/>
    </row>
    <row r="1633" spans="1:14" ht="14.25" customHeight="1" x14ac:dyDescent="0.25">
      <c r="A1633" s="9">
        <v>73082000</v>
      </c>
      <c r="B1633" s="10" t="s">
        <v>47</v>
      </c>
      <c r="C1633" s="11">
        <v>44727</v>
      </c>
      <c r="D1633" s="12" t="s">
        <v>127</v>
      </c>
      <c r="E1633" s="10" t="s">
        <v>29</v>
      </c>
      <c r="F1633" s="10" t="s">
        <v>80</v>
      </c>
      <c r="G1633" s="13">
        <v>15941.27</v>
      </c>
      <c r="H1633" s="10" t="s">
        <v>30</v>
      </c>
      <c r="I1633" s="39">
        <v>318341.46000000002</v>
      </c>
      <c r="J1633" s="20">
        <v>5.1203000000000003</v>
      </c>
      <c r="K1633" s="23">
        <v>62172.42</v>
      </c>
      <c r="L1633" s="10" t="s">
        <v>26</v>
      </c>
      <c r="M1633" s="36">
        <v>44727</v>
      </c>
      <c r="N1633" s="94"/>
    </row>
    <row r="1634" spans="1:14" ht="14.25" customHeight="1" x14ac:dyDescent="0.25">
      <c r="A1634" s="9">
        <v>83112000</v>
      </c>
      <c r="B1634" s="10" t="s">
        <v>48</v>
      </c>
      <c r="C1634" s="11">
        <v>44727</v>
      </c>
      <c r="D1634" s="12" t="s">
        <v>76</v>
      </c>
      <c r="E1634" s="10" t="s">
        <v>39</v>
      </c>
      <c r="F1634" s="10" t="s">
        <v>41</v>
      </c>
      <c r="G1634" s="13">
        <v>10125</v>
      </c>
      <c r="H1634" s="10" t="s">
        <v>30</v>
      </c>
      <c r="I1634" s="39">
        <v>224606.25</v>
      </c>
      <c r="J1634" s="20">
        <v>5.1203000000000003</v>
      </c>
      <c r="K1634" s="23">
        <v>43865.84</v>
      </c>
      <c r="L1634" s="10" t="s">
        <v>81</v>
      </c>
      <c r="M1634" s="36">
        <v>44727</v>
      </c>
      <c r="N1634" s="94"/>
    </row>
    <row r="1635" spans="1:14" ht="14.25" customHeight="1" x14ac:dyDescent="0.25">
      <c r="A1635" s="9">
        <v>83111000</v>
      </c>
      <c r="B1635" s="10" t="s">
        <v>49</v>
      </c>
      <c r="C1635" s="11">
        <v>44727</v>
      </c>
      <c r="D1635" s="12" t="s">
        <v>77</v>
      </c>
      <c r="E1635" s="10" t="s">
        <v>39</v>
      </c>
      <c r="F1635" s="10" t="s">
        <v>41</v>
      </c>
      <c r="G1635" s="13">
        <v>855</v>
      </c>
      <c r="H1635" s="10" t="s">
        <v>30</v>
      </c>
      <c r="I1635" s="39">
        <v>29352.15</v>
      </c>
      <c r="J1635" s="20">
        <v>5.1203000000000003</v>
      </c>
      <c r="K1635" s="23">
        <v>5732.51</v>
      </c>
      <c r="L1635" s="10" t="s">
        <v>82</v>
      </c>
      <c r="M1635" s="36">
        <v>44727</v>
      </c>
      <c r="N1635" s="94"/>
    </row>
    <row r="1636" spans="1:14" ht="14.25" customHeight="1" x14ac:dyDescent="0.25">
      <c r="A1636" s="9">
        <v>73082000</v>
      </c>
      <c r="B1636" s="10" t="s">
        <v>50</v>
      </c>
      <c r="C1636" s="11">
        <v>44729</v>
      </c>
      <c r="D1636" s="12" t="s">
        <v>126</v>
      </c>
      <c r="E1636" s="10" t="s">
        <v>29</v>
      </c>
      <c r="F1636" s="10" t="s">
        <v>80</v>
      </c>
      <c r="G1636" s="13">
        <v>5241.08</v>
      </c>
      <c r="H1636" s="10" t="s">
        <v>30</v>
      </c>
      <c r="I1636" s="39">
        <v>93158.14</v>
      </c>
      <c r="J1636" s="20">
        <v>5.1119000000000003</v>
      </c>
      <c r="K1636" s="23">
        <v>18223.78</v>
      </c>
      <c r="L1636" s="10" t="s">
        <v>28</v>
      </c>
      <c r="M1636" s="36">
        <v>44729</v>
      </c>
      <c r="N1636" s="94"/>
    </row>
    <row r="1637" spans="1:14" ht="14.25" customHeight="1" x14ac:dyDescent="0.25">
      <c r="A1637" s="9">
        <v>73082000</v>
      </c>
      <c r="B1637" s="10" t="s">
        <v>51</v>
      </c>
      <c r="C1637" s="11">
        <v>44732</v>
      </c>
      <c r="D1637" s="12" t="s">
        <v>126</v>
      </c>
      <c r="E1637" s="10" t="s">
        <v>29</v>
      </c>
      <c r="F1637" s="10" t="s">
        <v>80</v>
      </c>
      <c r="G1637" s="13">
        <v>8740.51</v>
      </c>
      <c r="H1637" s="10" t="s">
        <v>30</v>
      </c>
      <c r="I1637" s="39">
        <v>155891.31</v>
      </c>
      <c r="J1637" s="20">
        <v>5.1313000000000004</v>
      </c>
      <c r="K1637" s="23">
        <v>30380.47</v>
      </c>
      <c r="L1637" s="10" t="s">
        <v>24</v>
      </c>
      <c r="M1637" s="36">
        <v>44732</v>
      </c>
      <c r="N1637" s="94"/>
    </row>
    <row r="1638" spans="1:14" ht="14.25" customHeight="1" x14ac:dyDescent="0.25">
      <c r="A1638" s="9">
        <v>73082000</v>
      </c>
      <c r="B1638" s="10" t="s">
        <v>52</v>
      </c>
      <c r="C1638" s="11">
        <v>44739</v>
      </c>
      <c r="D1638" s="12" t="s">
        <v>128</v>
      </c>
      <c r="E1638" s="10" t="s">
        <v>29</v>
      </c>
      <c r="F1638" s="10" t="s">
        <v>80</v>
      </c>
      <c r="G1638" s="13">
        <v>16421.560000000001</v>
      </c>
      <c r="H1638" s="10" t="s">
        <v>30</v>
      </c>
      <c r="I1638" s="39">
        <v>291446.92</v>
      </c>
      <c r="J1638" s="20">
        <v>5.2333999999999996</v>
      </c>
      <c r="K1638" s="23">
        <v>55689.78</v>
      </c>
      <c r="L1638" s="10" t="s">
        <v>35</v>
      </c>
      <c r="M1638" s="36">
        <v>44739</v>
      </c>
      <c r="N1638" s="94"/>
    </row>
    <row r="1639" spans="1:14" ht="14.25" customHeight="1" x14ac:dyDescent="0.25">
      <c r="A1639" s="9">
        <v>73082000</v>
      </c>
      <c r="B1639" s="10" t="s">
        <v>53</v>
      </c>
      <c r="C1639" s="11">
        <v>44740</v>
      </c>
      <c r="D1639" s="12" t="s">
        <v>128</v>
      </c>
      <c r="E1639" s="10" t="s">
        <v>29</v>
      </c>
      <c r="F1639" s="10" t="s">
        <v>80</v>
      </c>
      <c r="G1639" s="13">
        <v>6505.62</v>
      </c>
      <c r="H1639" s="10" t="s">
        <v>30</v>
      </c>
      <c r="I1639" s="39">
        <v>115907.2</v>
      </c>
      <c r="J1639" s="20">
        <v>5.2214</v>
      </c>
      <c r="K1639" s="23">
        <v>22198.49</v>
      </c>
      <c r="L1639" s="10" t="s">
        <v>35</v>
      </c>
      <c r="M1639" s="36">
        <v>44740</v>
      </c>
      <c r="N1639" s="94"/>
    </row>
    <row r="1640" spans="1:14" ht="14.25" customHeight="1" x14ac:dyDescent="0.25">
      <c r="A1640" s="9">
        <v>73082000</v>
      </c>
      <c r="B1640" s="10" t="s">
        <v>54</v>
      </c>
      <c r="C1640" s="11">
        <v>44741</v>
      </c>
      <c r="D1640" s="12" t="s">
        <v>128</v>
      </c>
      <c r="E1640" s="10" t="s">
        <v>29</v>
      </c>
      <c r="F1640" s="10" t="s">
        <v>80</v>
      </c>
      <c r="G1640" s="13">
        <v>14277.65</v>
      </c>
      <c r="H1640" s="10" t="s">
        <v>30</v>
      </c>
      <c r="I1640" s="39">
        <v>254565.26</v>
      </c>
      <c r="J1640" s="20">
        <v>5.2179000000000002</v>
      </c>
      <c r="K1640" s="23">
        <v>48786.92</v>
      </c>
      <c r="L1640" s="10" t="s">
        <v>31</v>
      </c>
      <c r="M1640" s="36">
        <v>44741</v>
      </c>
      <c r="N1640" s="94"/>
    </row>
    <row r="1641" spans="1:14" ht="14.25" customHeight="1" x14ac:dyDescent="0.25">
      <c r="A1641" s="9">
        <v>73082000</v>
      </c>
      <c r="B1641" s="10" t="s">
        <v>55</v>
      </c>
      <c r="C1641" s="11">
        <v>44741</v>
      </c>
      <c r="D1641" s="12" t="s">
        <v>129</v>
      </c>
      <c r="E1641" s="10" t="s">
        <v>29</v>
      </c>
      <c r="F1641" s="10" t="s">
        <v>80</v>
      </c>
      <c r="G1641" s="13">
        <v>25402.84</v>
      </c>
      <c r="H1641" s="10" t="s">
        <v>30</v>
      </c>
      <c r="I1641" s="39">
        <v>498810.22</v>
      </c>
      <c r="J1641" s="20">
        <v>5.2179000000000002</v>
      </c>
      <c r="K1641" s="23">
        <v>95595.97</v>
      </c>
      <c r="L1641" s="10" t="s">
        <v>32</v>
      </c>
      <c r="M1641" s="36">
        <v>44741</v>
      </c>
      <c r="N1641" s="94"/>
    </row>
    <row r="1642" spans="1:14" ht="14.25" customHeight="1" x14ac:dyDescent="0.25">
      <c r="A1642" s="9">
        <v>74072910</v>
      </c>
      <c r="B1642" s="10" t="s">
        <v>56</v>
      </c>
      <c r="C1642" s="11">
        <v>44749</v>
      </c>
      <c r="D1642" s="12" t="s">
        <v>78</v>
      </c>
      <c r="E1642" s="10" t="s">
        <v>38</v>
      </c>
      <c r="F1642" s="10" t="s">
        <v>40</v>
      </c>
      <c r="G1642" s="13">
        <v>700</v>
      </c>
      <c r="H1642" s="10" t="s">
        <v>30</v>
      </c>
      <c r="I1642" s="39">
        <v>183442</v>
      </c>
      <c r="J1642" s="20">
        <v>5.4321000000000002</v>
      </c>
      <c r="K1642" s="23">
        <v>33770</v>
      </c>
      <c r="L1642" s="10" t="s">
        <v>27</v>
      </c>
      <c r="M1642" s="36">
        <v>44749</v>
      </c>
      <c r="N1642" s="94"/>
    </row>
    <row r="1643" spans="1:14" ht="14.25" customHeight="1" x14ac:dyDescent="0.25">
      <c r="A1643" s="9">
        <v>72299000</v>
      </c>
      <c r="B1643" s="10" t="s">
        <v>57</v>
      </c>
      <c r="C1643" s="11">
        <v>44763</v>
      </c>
      <c r="D1643" s="12" t="s">
        <v>79</v>
      </c>
      <c r="E1643" s="10" t="s">
        <v>39</v>
      </c>
      <c r="F1643" s="10" t="s">
        <v>41</v>
      </c>
      <c r="G1643" s="13">
        <v>405</v>
      </c>
      <c r="H1643" s="10" t="s">
        <v>30</v>
      </c>
      <c r="I1643" s="39">
        <v>6147.9</v>
      </c>
      <c r="J1643" s="20">
        <v>5.4287999999999998</v>
      </c>
      <c r="K1643" s="23">
        <v>1132.46</v>
      </c>
      <c r="L1643" s="10" t="s">
        <v>27</v>
      </c>
      <c r="M1643" s="36">
        <v>44763</v>
      </c>
      <c r="N1643" s="94"/>
    </row>
    <row r="1644" spans="1:14" ht="14.25" customHeight="1" x14ac:dyDescent="0.25">
      <c r="A1644" s="9">
        <v>83112000</v>
      </c>
      <c r="B1644" s="10" t="s">
        <v>58</v>
      </c>
      <c r="C1644" s="11">
        <v>44763</v>
      </c>
      <c r="D1644" s="12" t="s">
        <v>76</v>
      </c>
      <c r="E1644" s="10" t="s">
        <v>39</v>
      </c>
      <c r="F1644" s="10" t="s">
        <v>41</v>
      </c>
      <c r="G1644" s="13">
        <v>2565</v>
      </c>
      <c r="H1644" s="10" t="s">
        <v>30</v>
      </c>
      <c r="I1644" s="39">
        <v>71537.850000000006</v>
      </c>
      <c r="J1644" s="20">
        <v>5.4287999999999998</v>
      </c>
      <c r="K1644" s="23">
        <v>13177.47</v>
      </c>
      <c r="L1644" s="10" t="s">
        <v>82</v>
      </c>
      <c r="M1644" s="36">
        <v>44763</v>
      </c>
      <c r="N1644" s="94"/>
    </row>
    <row r="1645" spans="1:14" ht="14.25" customHeight="1" x14ac:dyDescent="0.25">
      <c r="A1645" s="9">
        <v>73082000</v>
      </c>
      <c r="B1645" s="10" t="s">
        <v>59</v>
      </c>
      <c r="C1645" s="11">
        <v>44741</v>
      </c>
      <c r="D1645" s="12" t="s">
        <v>127</v>
      </c>
      <c r="E1645" s="10" t="s">
        <v>29</v>
      </c>
      <c r="F1645" s="10" t="s">
        <v>80</v>
      </c>
      <c r="G1645" s="13">
        <v>23463.78</v>
      </c>
      <c r="H1645" s="10" t="s">
        <v>30</v>
      </c>
      <c r="I1645" s="39">
        <v>460716.94</v>
      </c>
      <c r="J1645" s="20">
        <v>5.2179000000000002</v>
      </c>
      <c r="K1645" s="23">
        <v>88295.47</v>
      </c>
      <c r="L1645" s="10" t="s">
        <v>36</v>
      </c>
      <c r="M1645" s="36">
        <v>44741</v>
      </c>
      <c r="N1645" s="94"/>
    </row>
    <row r="1646" spans="1:14" ht="14.25" customHeight="1" x14ac:dyDescent="0.25">
      <c r="A1646" s="9">
        <v>73082000</v>
      </c>
      <c r="B1646" s="10" t="s">
        <v>60</v>
      </c>
      <c r="C1646" s="11">
        <v>44742</v>
      </c>
      <c r="D1646" s="12" t="s">
        <v>127</v>
      </c>
      <c r="E1646" s="10" t="s">
        <v>29</v>
      </c>
      <c r="F1646" s="10" t="s">
        <v>80</v>
      </c>
      <c r="G1646" s="13">
        <v>25439.52</v>
      </c>
      <c r="H1646" s="10" t="s">
        <v>30</v>
      </c>
      <c r="I1646" s="39">
        <v>454948.04</v>
      </c>
      <c r="J1646" s="20">
        <v>5.2267999999999999</v>
      </c>
      <c r="K1646" s="23">
        <v>87041.41</v>
      </c>
      <c r="L1646" s="10" t="s">
        <v>34</v>
      </c>
      <c r="M1646" s="36">
        <v>44742</v>
      </c>
      <c r="N1646" s="94"/>
    </row>
    <row r="1647" spans="1:14" ht="14.25" customHeight="1" x14ac:dyDescent="0.25">
      <c r="A1647" s="9">
        <v>73082000</v>
      </c>
      <c r="B1647" s="10" t="s">
        <v>61</v>
      </c>
      <c r="C1647" s="11">
        <v>44742</v>
      </c>
      <c r="D1647" s="12" t="s">
        <v>127</v>
      </c>
      <c r="E1647" s="10" t="s">
        <v>29</v>
      </c>
      <c r="F1647" s="10" t="s">
        <v>80</v>
      </c>
      <c r="G1647" s="13">
        <v>23337.759999999998</v>
      </c>
      <c r="H1647" s="10" t="s">
        <v>30</v>
      </c>
      <c r="I1647" s="39">
        <v>417066.43</v>
      </c>
      <c r="J1647" s="20">
        <v>5.2267999999999999</v>
      </c>
      <c r="K1647" s="23">
        <v>79793.84</v>
      </c>
      <c r="L1647" s="10" t="s">
        <v>33</v>
      </c>
      <c r="M1647" s="36">
        <v>44742</v>
      </c>
      <c r="N1647" s="94"/>
    </row>
    <row r="1648" spans="1:14" ht="14.25" customHeight="1" x14ac:dyDescent="0.25">
      <c r="A1648" s="9">
        <v>73082000</v>
      </c>
      <c r="B1648" s="10" t="s">
        <v>62</v>
      </c>
      <c r="C1648" s="11">
        <v>44742</v>
      </c>
      <c r="D1648" s="12" t="s">
        <v>127</v>
      </c>
      <c r="E1648" s="10" t="s">
        <v>29</v>
      </c>
      <c r="F1648" s="10" t="s">
        <v>80</v>
      </c>
      <c r="G1648" s="13">
        <v>24969.279999999999</v>
      </c>
      <c r="H1648" s="10" t="s">
        <v>30</v>
      </c>
      <c r="I1648" s="39">
        <v>490678.16</v>
      </c>
      <c r="J1648" s="20">
        <v>5.2267999999999999</v>
      </c>
      <c r="K1648" s="23">
        <v>93877.36</v>
      </c>
      <c r="L1648" s="10" t="s">
        <v>28</v>
      </c>
      <c r="M1648" s="36">
        <v>44742</v>
      </c>
      <c r="N1648" s="94"/>
    </row>
    <row r="1649" spans="1:14" ht="14.25" customHeight="1" x14ac:dyDescent="0.25">
      <c r="A1649" s="9">
        <v>73082000</v>
      </c>
      <c r="B1649" s="10" t="s">
        <v>63</v>
      </c>
      <c r="C1649" s="11">
        <v>44742</v>
      </c>
      <c r="D1649" s="12" t="s">
        <v>127</v>
      </c>
      <c r="E1649" s="10" t="s">
        <v>29</v>
      </c>
      <c r="F1649" s="10" t="s">
        <v>80</v>
      </c>
      <c r="G1649" s="13">
        <v>26816.13</v>
      </c>
      <c r="H1649" s="10" t="s">
        <v>30</v>
      </c>
      <c r="I1649" s="39">
        <v>526719.49</v>
      </c>
      <c r="J1649" s="20">
        <v>5.2267999999999999</v>
      </c>
      <c r="K1649" s="23">
        <v>100772.84</v>
      </c>
      <c r="L1649" s="10" t="s">
        <v>32</v>
      </c>
      <c r="M1649" s="36">
        <v>44742</v>
      </c>
      <c r="N1649" s="94"/>
    </row>
    <row r="1650" spans="1:14" ht="14.25" customHeight="1" x14ac:dyDescent="0.25">
      <c r="A1650" s="9">
        <v>73082000</v>
      </c>
      <c r="B1650" s="10" t="s">
        <v>64</v>
      </c>
      <c r="C1650" s="11">
        <v>44750</v>
      </c>
      <c r="D1650" s="12" t="s">
        <v>127</v>
      </c>
      <c r="E1650" s="10" t="s">
        <v>29</v>
      </c>
      <c r="F1650" s="10" t="s">
        <v>80</v>
      </c>
      <c r="G1650" s="13">
        <v>7867.37</v>
      </c>
      <c r="H1650" s="10" t="s">
        <v>30</v>
      </c>
      <c r="I1650" s="39">
        <v>153831.38</v>
      </c>
      <c r="J1650" s="20">
        <v>5.3639999999999999</v>
      </c>
      <c r="K1650" s="23">
        <v>28678.48</v>
      </c>
      <c r="L1650" s="10" t="s">
        <v>26</v>
      </c>
      <c r="M1650" s="36">
        <v>44750</v>
      </c>
      <c r="N1650" s="94"/>
    </row>
    <row r="1651" spans="1:14" ht="14.25" customHeight="1" x14ac:dyDescent="0.25">
      <c r="A1651" s="9">
        <v>73082000</v>
      </c>
      <c r="B1651" s="10" t="s">
        <v>65</v>
      </c>
      <c r="C1651" s="11">
        <v>44757</v>
      </c>
      <c r="D1651" s="12" t="s">
        <v>130</v>
      </c>
      <c r="E1651" s="10" t="s">
        <v>29</v>
      </c>
      <c r="F1651" s="10" t="s">
        <v>80</v>
      </c>
      <c r="G1651" s="13">
        <v>3347.92</v>
      </c>
      <c r="H1651" s="10" t="s">
        <v>30</v>
      </c>
      <c r="I1651" s="39">
        <v>61954.63</v>
      </c>
      <c r="J1651" s="20">
        <v>5.4568000000000003</v>
      </c>
      <c r="K1651" s="23">
        <v>11353.66</v>
      </c>
      <c r="L1651" s="10" t="s">
        <v>25</v>
      </c>
      <c r="M1651" s="36">
        <v>44757</v>
      </c>
      <c r="N1651" s="94"/>
    </row>
    <row r="1652" spans="1:14" ht="14.25" customHeight="1" x14ac:dyDescent="0.25">
      <c r="A1652" s="9">
        <v>73082000</v>
      </c>
      <c r="B1652" s="10" t="s">
        <v>66</v>
      </c>
      <c r="C1652" s="11">
        <v>44762</v>
      </c>
      <c r="D1652" s="12" t="s">
        <v>127</v>
      </c>
      <c r="E1652" s="10" t="s">
        <v>29</v>
      </c>
      <c r="F1652" s="10" t="s">
        <v>80</v>
      </c>
      <c r="G1652" s="13">
        <v>5128.22</v>
      </c>
      <c r="H1652" s="10" t="s">
        <v>30</v>
      </c>
      <c r="I1652" s="39">
        <v>91655.94</v>
      </c>
      <c r="J1652" s="20">
        <v>5.3903999999999996</v>
      </c>
      <c r="K1652" s="23">
        <v>17003.55</v>
      </c>
      <c r="L1652" s="10" t="s">
        <v>24</v>
      </c>
      <c r="M1652" s="36">
        <v>44762</v>
      </c>
      <c r="N1652" s="94"/>
    </row>
    <row r="1653" spans="1:14" ht="14.25" customHeight="1" x14ac:dyDescent="0.25">
      <c r="A1653" s="9">
        <v>73082000</v>
      </c>
      <c r="B1653" s="10" t="s">
        <v>67</v>
      </c>
      <c r="C1653" s="11">
        <v>44763</v>
      </c>
      <c r="D1653" s="12" t="s">
        <v>130</v>
      </c>
      <c r="E1653" s="10" t="s">
        <v>29</v>
      </c>
      <c r="F1653" s="10" t="s">
        <v>80</v>
      </c>
      <c r="G1653" s="13">
        <v>15656.44</v>
      </c>
      <c r="H1653" s="10" t="s">
        <v>30</v>
      </c>
      <c r="I1653" s="39">
        <v>282649.55</v>
      </c>
      <c r="J1653" s="20">
        <v>5.4287999999999998</v>
      </c>
      <c r="K1653" s="23">
        <v>52064.83</v>
      </c>
      <c r="L1653" s="10" t="s">
        <v>37</v>
      </c>
      <c r="M1653" s="36">
        <v>44763</v>
      </c>
      <c r="N1653" s="94"/>
    </row>
    <row r="1654" spans="1:14" ht="14.25" customHeight="1" x14ac:dyDescent="0.25">
      <c r="A1654" s="9">
        <v>73082000</v>
      </c>
      <c r="B1654" s="10" t="s">
        <v>68</v>
      </c>
      <c r="C1654" s="11">
        <v>44764</v>
      </c>
      <c r="D1654" s="12" t="s">
        <v>127</v>
      </c>
      <c r="E1654" s="10" t="s">
        <v>29</v>
      </c>
      <c r="F1654" s="10" t="s">
        <v>80</v>
      </c>
      <c r="G1654" s="13">
        <v>2847.75</v>
      </c>
      <c r="H1654" s="10" t="s">
        <v>30</v>
      </c>
      <c r="I1654" s="39">
        <v>55800.01</v>
      </c>
      <c r="J1654" s="20">
        <v>5.4749999999999996</v>
      </c>
      <c r="K1654" s="23">
        <v>10191.780000000001</v>
      </c>
      <c r="L1654" s="10" t="s">
        <v>24</v>
      </c>
      <c r="M1654" s="36">
        <v>44764</v>
      </c>
      <c r="N1654" s="94"/>
    </row>
    <row r="1655" spans="1:14" ht="14.25" customHeight="1" x14ac:dyDescent="0.25">
      <c r="A1655" s="9">
        <v>73082000</v>
      </c>
      <c r="B1655" s="10" t="s">
        <v>69</v>
      </c>
      <c r="C1655" s="11">
        <v>44769</v>
      </c>
      <c r="D1655" s="12" t="s">
        <v>130</v>
      </c>
      <c r="E1655" s="10" t="s">
        <v>29</v>
      </c>
      <c r="F1655" s="10" t="s">
        <v>80</v>
      </c>
      <c r="G1655" s="13">
        <v>17263.59</v>
      </c>
      <c r="H1655" s="10" t="s">
        <v>30</v>
      </c>
      <c r="I1655" s="39">
        <v>308245.51</v>
      </c>
      <c r="J1655" s="20">
        <v>5.3608000000000002</v>
      </c>
      <c r="K1655" s="23">
        <v>57499.91</v>
      </c>
      <c r="L1655" s="10" t="s">
        <v>83</v>
      </c>
      <c r="M1655" s="36">
        <v>44769</v>
      </c>
      <c r="N1655" s="94"/>
    </row>
    <row r="1656" spans="1:14" ht="14.25" customHeight="1" x14ac:dyDescent="0.25">
      <c r="A1656" s="9">
        <v>73082000</v>
      </c>
      <c r="B1656" s="10" t="s">
        <v>70</v>
      </c>
      <c r="C1656" s="11">
        <v>44771</v>
      </c>
      <c r="D1656" s="12" t="s">
        <v>127</v>
      </c>
      <c r="E1656" s="10" t="s">
        <v>29</v>
      </c>
      <c r="F1656" s="10" t="s">
        <v>80</v>
      </c>
      <c r="G1656" s="13">
        <v>21019.27</v>
      </c>
      <c r="H1656" s="10" t="s">
        <v>30</v>
      </c>
      <c r="I1656" s="39">
        <v>372748.07</v>
      </c>
      <c r="J1656" s="20">
        <v>5.2149000000000001</v>
      </c>
      <c r="K1656" s="23">
        <v>71477.509999999995</v>
      </c>
      <c r="L1656" s="10" t="s">
        <v>26</v>
      </c>
      <c r="M1656" s="36">
        <v>44771</v>
      </c>
      <c r="N1656" s="94"/>
    </row>
    <row r="1657" spans="1:14" ht="14.25" customHeight="1" x14ac:dyDescent="0.25">
      <c r="A1657" s="9">
        <v>73082000</v>
      </c>
      <c r="B1657" s="10" t="s">
        <v>71</v>
      </c>
      <c r="C1657" s="11">
        <v>44771</v>
      </c>
      <c r="D1657" s="12" t="s">
        <v>130</v>
      </c>
      <c r="E1657" s="10" t="s">
        <v>29</v>
      </c>
      <c r="F1657" s="10" t="s">
        <v>80</v>
      </c>
      <c r="G1657" s="13">
        <v>10057.540000000001</v>
      </c>
      <c r="H1657" s="10" t="s">
        <v>30</v>
      </c>
      <c r="I1657" s="39">
        <v>159422.79999999999</v>
      </c>
      <c r="J1657" s="20">
        <v>5.2149000000000001</v>
      </c>
      <c r="K1657" s="23">
        <v>30570.63</v>
      </c>
      <c r="L1657" s="10" t="s">
        <v>35</v>
      </c>
      <c r="M1657" s="36">
        <v>44771</v>
      </c>
      <c r="N1657" s="94"/>
    </row>
    <row r="1658" spans="1:14" ht="14.25" customHeight="1" x14ac:dyDescent="0.25">
      <c r="A1658" s="9">
        <v>73082000</v>
      </c>
      <c r="B1658" s="10" t="s">
        <v>72</v>
      </c>
      <c r="C1658" s="11">
        <v>44771</v>
      </c>
      <c r="D1658" s="12" t="s">
        <v>127</v>
      </c>
      <c r="E1658" s="10" t="s">
        <v>29</v>
      </c>
      <c r="F1658" s="10" t="s">
        <v>80</v>
      </c>
      <c r="G1658" s="13">
        <v>20571.96</v>
      </c>
      <c r="H1658" s="10" t="s">
        <v>30</v>
      </c>
      <c r="I1658" s="39">
        <v>367232.97</v>
      </c>
      <c r="J1658" s="20">
        <v>5.2149000000000001</v>
      </c>
      <c r="K1658" s="23">
        <v>70419.94</v>
      </c>
      <c r="L1658" s="10" t="s">
        <v>84</v>
      </c>
      <c r="M1658" s="36">
        <v>44771</v>
      </c>
      <c r="N1658" s="94"/>
    </row>
    <row r="1659" spans="1:14" ht="14.25" customHeight="1" x14ac:dyDescent="0.25">
      <c r="A1659" s="9">
        <v>73082000</v>
      </c>
      <c r="B1659" s="10" t="s">
        <v>73</v>
      </c>
      <c r="C1659" s="11">
        <v>44772</v>
      </c>
      <c r="D1659" s="12" t="s">
        <v>130</v>
      </c>
      <c r="E1659" s="10" t="s">
        <v>29</v>
      </c>
      <c r="F1659" s="10" t="s">
        <v>80</v>
      </c>
      <c r="G1659" s="13">
        <v>21644.94</v>
      </c>
      <c r="H1659" s="10" t="s">
        <v>30</v>
      </c>
      <c r="I1659" s="39">
        <v>386480.21</v>
      </c>
      <c r="J1659" s="20">
        <v>5.1883999999999997</v>
      </c>
      <c r="K1659" s="23">
        <v>74489.289999999994</v>
      </c>
      <c r="L1659" s="10" t="s">
        <v>34</v>
      </c>
      <c r="M1659" s="36">
        <v>44772</v>
      </c>
      <c r="N1659" s="94"/>
    </row>
    <row r="1660" spans="1:14" ht="14.25" customHeight="1" x14ac:dyDescent="0.25">
      <c r="A1660" s="9">
        <v>73082000</v>
      </c>
      <c r="B1660" s="10" t="s">
        <v>74</v>
      </c>
      <c r="C1660" s="11">
        <v>44772</v>
      </c>
      <c r="D1660" s="12" t="s">
        <v>130</v>
      </c>
      <c r="E1660" s="10" t="s">
        <v>29</v>
      </c>
      <c r="F1660" s="10" t="s">
        <v>80</v>
      </c>
      <c r="G1660" s="13">
        <v>19739.919999999998</v>
      </c>
      <c r="H1660" s="10" t="s">
        <v>30</v>
      </c>
      <c r="I1660" s="39">
        <v>355619.27</v>
      </c>
      <c r="J1660" s="20">
        <v>5.1883999999999997</v>
      </c>
      <c r="K1660" s="23">
        <v>68541.22</v>
      </c>
      <c r="L1660" s="10" t="s">
        <v>85</v>
      </c>
      <c r="M1660" s="36">
        <v>45303</v>
      </c>
      <c r="N1660" s="94"/>
    </row>
    <row r="1661" spans="1:14" ht="14.25" customHeight="1" x14ac:dyDescent="0.25">
      <c r="A1661" s="9">
        <v>73181500</v>
      </c>
      <c r="B1661" s="10" t="s">
        <v>3376</v>
      </c>
      <c r="C1661" s="11">
        <v>45244</v>
      </c>
      <c r="D1661" s="12" t="s">
        <v>3377</v>
      </c>
      <c r="E1661" s="10" t="s">
        <v>3378</v>
      </c>
      <c r="F1661" s="10" t="s">
        <v>3379</v>
      </c>
      <c r="G1661" s="13">
        <v>3579.6840000000002</v>
      </c>
      <c r="H1661" s="10" t="s">
        <v>30</v>
      </c>
      <c r="I1661" s="39">
        <v>97999.98</v>
      </c>
      <c r="J1661" s="20">
        <v>4.9246999999999996</v>
      </c>
      <c r="K1661" s="23">
        <v>19899.689999999999</v>
      </c>
      <c r="L1661" s="10" t="s">
        <v>3380</v>
      </c>
      <c r="M1661" s="36">
        <v>45495</v>
      </c>
      <c r="N1661" s="94"/>
    </row>
    <row r="1662" spans="1:14" ht="14.25" customHeight="1" x14ac:dyDescent="0.25">
      <c r="A1662" s="9">
        <v>72222000</v>
      </c>
      <c r="B1662" s="10" t="s">
        <v>3381</v>
      </c>
      <c r="C1662" s="11">
        <v>45219</v>
      </c>
      <c r="D1662" s="12" t="s">
        <v>3382</v>
      </c>
      <c r="E1662" s="10" t="s">
        <v>38</v>
      </c>
      <c r="F1662" s="10" t="s">
        <v>40</v>
      </c>
      <c r="G1662" s="13">
        <v>200</v>
      </c>
      <c r="H1662" s="10" t="s">
        <v>30</v>
      </c>
      <c r="I1662" s="39">
        <v>23678</v>
      </c>
      <c r="J1662" s="20">
        <v>5.0540000000000003</v>
      </c>
      <c r="K1662" s="23">
        <v>4685</v>
      </c>
      <c r="L1662" s="10">
        <v>1</v>
      </c>
      <c r="M1662" s="36">
        <v>45527</v>
      </c>
      <c r="N1662" s="94"/>
    </row>
    <row r="1663" spans="1:14" ht="14.25" customHeight="1" x14ac:dyDescent="0.25">
      <c r="A1663" s="9">
        <v>75051210</v>
      </c>
      <c r="B1663" s="10" t="s">
        <v>3383</v>
      </c>
      <c r="C1663" s="11">
        <v>45210</v>
      </c>
      <c r="D1663" s="12" t="s">
        <v>530</v>
      </c>
      <c r="E1663" s="10" t="s">
        <v>38</v>
      </c>
      <c r="F1663" s="10" t="s">
        <v>40</v>
      </c>
      <c r="G1663" s="13">
        <v>5</v>
      </c>
      <c r="H1663" s="10" t="s">
        <v>30</v>
      </c>
      <c r="I1663" s="39">
        <v>1572</v>
      </c>
      <c r="J1663" s="20">
        <v>5.0861999999999998</v>
      </c>
      <c r="K1663" s="23">
        <v>309.07</v>
      </c>
      <c r="L1663" s="10">
        <v>4</v>
      </c>
      <c r="M1663" s="36">
        <v>45527</v>
      </c>
      <c r="N1663" s="94"/>
    </row>
    <row r="1664" spans="1:14" ht="14.25" customHeight="1" x14ac:dyDescent="0.25">
      <c r="A1664" s="9">
        <v>38109000</v>
      </c>
      <c r="B1664" s="10" t="s">
        <v>3384</v>
      </c>
      <c r="C1664" s="11">
        <v>45210</v>
      </c>
      <c r="D1664" s="12" t="s">
        <v>547</v>
      </c>
      <c r="E1664" s="10" t="s">
        <v>38</v>
      </c>
      <c r="F1664" s="10" t="s">
        <v>40</v>
      </c>
      <c r="G1664" s="13">
        <v>320</v>
      </c>
      <c r="H1664" s="10" t="s">
        <v>30</v>
      </c>
      <c r="I1664" s="39">
        <v>4985.6000000000004</v>
      </c>
      <c r="J1664" s="20">
        <v>5.0861999999999998</v>
      </c>
      <c r="K1664" s="23">
        <v>980.22</v>
      </c>
      <c r="L1664" s="10">
        <v>3</v>
      </c>
      <c r="M1664" s="36">
        <v>45524</v>
      </c>
      <c r="N1664" s="94"/>
    </row>
    <row r="1665" spans="1:14" ht="14.25" customHeight="1" x14ac:dyDescent="0.25">
      <c r="A1665" s="9">
        <v>72292000</v>
      </c>
      <c r="B1665" s="10" t="s">
        <v>3385</v>
      </c>
      <c r="C1665" s="11">
        <v>45210</v>
      </c>
      <c r="D1665" s="12" t="s">
        <v>558</v>
      </c>
      <c r="E1665" s="10" t="s">
        <v>38</v>
      </c>
      <c r="F1665" s="10" t="s">
        <v>40</v>
      </c>
      <c r="G1665" s="13">
        <v>306</v>
      </c>
      <c r="H1665" s="10" t="s">
        <v>30</v>
      </c>
      <c r="I1665" s="39">
        <v>3803.58</v>
      </c>
      <c r="J1665" s="20">
        <v>5.0861999999999998</v>
      </c>
      <c r="K1665" s="23">
        <v>747.82</v>
      </c>
      <c r="L1665" s="10">
        <v>2</v>
      </c>
      <c r="M1665" s="36">
        <v>45527</v>
      </c>
      <c r="N1665" s="94"/>
    </row>
    <row r="1666" spans="1:14" ht="14.25" customHeight="1" x14ac:dyDescent="0.25">
      <c r="A1666" s="9">
        <v>83111000</v>
      </c>
      <c r="B1666" s="10" t="s">
        <v>3386</v>
      </c>
      <c r="C1666" s="11">
        <v>45210</v>
      </c>
      <c r="D1666" s="12" t="s">
        <v>3387</v>
      </c>
      <c r="E1666" s="10" t="s">
        <v>38</v>
      </c>
      <c r="F1666" s="10" t="s">
        <v>40</v>
      </c>
      <c r="G1666" s="13">
        <v>16.8</v>
      </c>
      <c r="H1666" s="10" t="s">
        <v>30</v>
      </c>
      <c r="I1666" s="39">
        <v>4729.2</v>
      </c>
      <c r="J1666" s="20">
        <v>5.0861999999999998</v>
      </c>
      <c r="K1666" s="23">
        <v>929.81</v>
      </c>
      <c r="L1666" s="10">
        <v>1</v>
      </c>
      <c r="M1666" s="36">
        <v>45527</v>
      </c>
      <c r="N1666" s="94"/>
    </row>
    <row r="1667" spans="1:14" ht="14.25" customHeight="1" x14ac:dyDescent="0.25">
      <c r="A1667" s="9">
        <v>85369090</v>
      </c>
      <c r="B1667" s="10" t="s">
        <v>6161</v>
      </c>
      <c r="C1667" s="11">
        <v>45327</v>
      </c>
      <c r="D1667" s="12" t="s">
        <v>3394</v>
      </c>
      <c r="E1667" s="10" t="s">
        <v>3390</v>
      </c>
      <c r="F1667" s="10" t="s">
        <v>3391</v>
      </c>
      <c r="G1667" s="13">
        <v>6</v>
      </c>
      <c r="H1667" s="10" t="s">
        <v>869</v>
      </c>
      <c r="I1667" s="39">
        <v>392.66</v>
      </c>
      <c r="J1667" s="20">
        <v>4.9470999999999998</v>
      </c>
      <c r="K1667" s="23">
        <v>79.37</v>
      </c>
      <c r="L1667" s="10" t="s">
        <v>6162</v>
      </c>
      <c r="M1667" s="36">
        <v>45596</v>
      </c>
      <c r="N1667" s="94"/>
    </row>
    <row r="1668" spans="1:14" ht="14.25" customHeight="1" x14ac:dyDescent="0.25">
      <c r="A1668" s="9">
        <v>39259090</v>
      </c>
      <c r="B1668" s="10" t="s">
        <v>3388</v>
      </c>
      <c r="C1668" s="11">
        <v>45327</v>
      </c>
      <c r="D1668" s="12" t="s">
        <v>3389</v>
      </c>
      <c r="E1668" s="10" t="s">
        <v>3390</v>
      </c>
      <c r="F1668" s="10" t="s">
        <v>3391</v>
      </c>
      <c r="G1668" s="13">
        <v>5.53</v>
      </c>
      <c r="H1668" s="10" t="s">
        <v>30</v>
      </c>
      <c r="I1668" s="39">
        <v>1251.92</v>
      </c>
      <c r="J1668" s="20">
        <v>4.9470999999999998</v>
      </c>
      <c r="K1668" s="23">
        <v>253.06</v>
      </c>
      <c r="L1668" s="10" t="s">
        <v>3392</v>
      </c>
      <c r="M1668" s="36">
        <v>45593</v>
      </c>
      <c r="N1668" s="94"/>
    </row>
    <row r="1669" spans="1:14" ht="14.25" customHeight="1" x14ac:dyDescent="0.25">
      <c r="A1669" s="9">
        <v>85366910</v>
      </c>
      <c r="B1669" s="10" t="s">
        <v>3393</v>
      </c>
      <c r="C1669" s="11">
        <v>45327</v>
      </c>
      <c r="D1669" s="12" t="s">
        <v>3394</v>
      </c>
      <c r="E1669" s="10" t="s">
        <v>3390</v>
      </c>
      <c r="F1669" s="10" t="s">
        <v>3395</v>
      </c>
      <c r="G1669" s="13">
        <v>75</v>
      </c>
      <c r="H1669" s="10" t="s">
        <v>869</v>
      </c>
      <c r="I1669" s="39">
        <v>1971.16</v>
      </c>
      <c r="J1669" s="20">
        <v>4.9470999999999998</v>
      </c>
      <c r="K1669" s="23">
        <v>398.45</v>
      </c>
      <c r="L1669" s="10" t="s">
        <v>3396</v>
      </c>
      <c r="M1669" s="36">
        <v>45551</v>
      </c>
      <c r="N1669" s="94"/>
    </row>
    <row r="1670" spans="1:14" ht="14.25" customHeight="1" x14ac:dyDescent="0.25">
      <c r="A1670" s="9">
        <v>85369090</v>
      </c>
      <c r="B1670" s="10" t="s">
        <v>3397</v>
      </c>
      <c r="C1670" s="11">
        <v>45278</v>
      </c>
      <c r="D1670" s="12" t="s">
        <v>3398</v>
      </c>
      <c r="E1670" s="10" t="s">
        <v>3399</v>
      </c>
      <c r="F1670" s="10" t="s">
        <v>3400</v>
      </c>
      <c r="G1670" s="13">
        <v>1530</v>
      </c>
      <c r="H1670" s="10" t="s">
        <v>869</v>
      </c>
      <c r="I1670" s="39">
        <v>5003.1000000000004</v>
      </c>
      <c r="J1670" s="20">
        <v>4.9397000000000002</v>
      </c>
      <c r="K1670" s="23">
        <v>1012.83</v>
      </c>
      <c r="L1670" s="10">
        <v>1</v>
      </c>
      <c r="M1670" s="36">
        <v>45495</v>
      </c>
      <c r="N1670" s="94"/>
    </row>
    <row r="1671" spans="1:14" ht="14.25" customHeight="1" x14ac:dyDescent="0.25">
      <c r="A1671" s="9">
        <v>85369090</v>
      </c>
      <c r="B1671" s="10" t="s">
        <v>3401</v>
      </c>
      <c r="C1671" s="11">
        <v>45278</v>
      </c>
      <c r="D1671" s="12" t="s">
        <v>3402</v>
      </c>
      <c r="E1671" s="10" t="s">
        <v>3399</v>
      </c>
      <c r="F1671" s="10" t="s">
        <v>3400</v>
      </c>
      <c r="G1671" s="13">
        <v>14740</v>
      </c>
      <c r="H1671" s="10" t="s">
        <v>869</v>
      </c>
      <c r="I1671" s="39">
        <v>3598.77</v>
      </c>
      <c r="J1671" s="20">
        <v>4.9397000000000002</v>
      </c>
      <c r="K1671" s="23">
        <v>728.54</v>
      </c>
      <c r="L1671" s="10" t="s">
        <v>3403</v>
      </c>
      <c r="M1671" s="36">
        <v>45495</v>
      </c>
      <c r="N1671" s="94"/>
    </row>
    <row r="1672" spans="1:14" ht="14.25" customHeight="1" x14ac:dyDescent="0.25">
      <c r="A1672" s="9">
        <v>85369090</v>
      </c>
      <c r="B1672" s="10" t="s">
        <v>3404</v>
      </c>
      <c r="C1672" s="11">
        <v>45230</v>
      </c>
      <c r="D1672" s="12" t="s">
        <v>3405</v>
      </c>
      <c r="E1672" s="10" t="s">
        <v>3399</v>
      </c>
      <c r="F1672" s="10" t="s">
        <v>3400</v>
      </c>
      <c r="G1672" s="13">
        <v>3142</v>
      </c>
      <c r="H1672" s="10" t="s">
        <v>869</v>
      </c>
      <c r="I1672" s="39">
        <v>6636.96</v>
      </c>
      <c r="J1672" s="20">
        <v>5.0073999999999996</v>
      </c>
      <c r="K1672" s="23">
        <v>1325.43</v>
      </c>
      <c r="L1672" s="10" t="s">
        <v>3406</v>
      </c>
      <c r="M1672" s="36">
        <v>45495</v>
      </c>
      <c r="N1672" s="94"/>
    </row>
    <row r="1673" spans="1:14" ht="14.25" customHeight="1" x14ac:dyDescent="0.25">
      <c r="A1673" s="9">
        <v>73082000</v>
      </c>
      <c r="B1673" s="10" t="s">
        <v>3407</v>
      </c>
      <c r="C1673" s="11">
        <v>45253</v>
      </c>
      <c r="D1673" s="12" t="s">
        <v>3408</v>
      </c>
      <c r="E1673" s="10" t="s">
        <v>29</v>
      </c>
      <c r="F1673" s="10" t="s">
        <v>80</v>
      </c>
      <c r="G1673" s="13">
        <v>46.24</v>
      </c>
      <c r="H1673" s="10" t="s">
        <v>30</v>
      </c>
      <c r="I1673" s="39">
        <v>672.4</v>
      </c>
      <c r="J1673" s="20">
        <v>4.8967999999999998</v>
      </c>
      <c r="K1673" s="23">
        <v>137.31</v>
      </c>
      <c r="L1673" s="10" t="s">
        <v>3406</v>
      </c>
      <c r="M1673" s="36">
        <v>45495</v>
      </c>
      <c r="N1673" s="94"/>
    </row>
    <row r="1674" spans="1:14" ht="14.25" customHeight="1" x14ac:dyDescent="0.25">
      <c r="A1674" s="9">
        <v>73082000</v>
      </c>
      <c r="B1674" s="10" t="s">
        <v>3409</v>
      </c>
      <c r="C1674" s="11">
        <v>45253</v>
      </c>
      <c r="D1674" s="12" t="s">
        <v>3410</v>
      </c>
      <c r="E1674" s="10" t="s">
        <v>29</v>
      </c>
      <c r="F1674" s="10" t="s">
        <v>80</v>
      </c>
      <c r="G1674" s="13">
        <v>234.63</v>
      </c>
      <c r="H1674" s="10" t="s">
        <v>30</v>
      </c>
      <c r="I1674" s="39">
        <v>3716.5</v>
      </c>
      <c r="J1674" s="20">
        <v>4.8967999999999998</v>
      </c>
      <c r="K1674" s="23">
        <v>758.97</v>
      </c>
      <c r="L1674" s="10" t="s">
        <v>3411</v>
      </c>
      <c r="M1674" s="36">
        <v>45495</v>
      </c>
      <c r="N1674" s="94"/>
    </row>
    <row r="1675" spans="1:14" ht="14.25" customHeight="1" x14ac:dyDescent="0.25">
      <c r="A1675" s="9">
        <v>73082000</v>
      </c>
      <c r="B1675" s="10" t="s">
        <v>3412</v>
      </c>
      <c r="C1675" s="11">
        <v>45253</v>
      </c>
      <c r="D1675" s="12" t="s">
        <v>3408</v>
      </c>
      <c r="E1675" s="10" t="s">
        <v>29</v>
      </c>
      <c r="F1675" s="10" t="s">
        <v>80</v>
      </c>
      <c r="G1675" s="13">
        <v>7601.89</v>
      </c>
      <c r="H1675" s="10" t="s">
        <v>30</v>
      </c>
      <c r="I1675" s="39">
        <v>117064.85</v>
      </c>
      <c r="J1675" s="20">
        <v>4.8967999999999998</v>
      </c>
      <c r="K1675" s="23">
        <v>23906.400000000001</v>
      </c>
      <c r="L1675" s="10" t="s">
        <v>3413</v>
      </c>
      <c r="M1675" s="36">
        <v>45495</v>
      </c>
      <c r="N1675" s="94"/>
    </row>
    <row r="1676" spans="1:14" ht="14.25" customHeight="1" x14ac:dyDescent="0.25">
      <c r="A1676" s="9">
        <v>73082000</v>
      </c>
      <c r="B1676" s="10" t="s">
        <v>3414</v>
      </c>
      <c r="C1676" s="11">
        <v>45236</v>
      </c>
      <c r="D1676" s="12" t="s">
        <v>3408</v>
      </c>
      <c r="E1676" s="10" t="s">
        <v>29</v>
      </c>
      <c r="F1676" s="10" t="s">
        <v>80</v>
      </c>
      <c r="G1676" s="13">
        <v>25975</v>
      </c>
      <c r="H1676" s="10" t="s">
        <v>30</v>
      </c>
      <c r="I1676" s="39">
        <v>494704.7</v>
      </c>
      <c r="J1676" s="20">
        <v>4.891</v>
      </c>
      <c r="K1676" s="23">
        <v>101145.92</v>
      </c>
      <c r="L1676" s="10" t="s">
        <v>3415</v>
      </c>
      <c r="M1676" s="36">
        <v>45495</v>
      </c>
      <c r="N1676" s="94"/>
    </row>
    <row r="1677" spans="1:14" ht="14.25" customHeight="1" x14ac:dyDescent="0.25">
      <c r="A1677" s="9">
        <v>73082000</v>
      </c>
      <c r="B1677" s="10" t="s">
        <v>3416</v>
      </c>
      <c r="C1677" s="11">
        <v>45233</v>
      </c>
      <c r="D1677" s="12" t="s">
        <v>3417</v>
      </c>
      <c r="E1677" s="10" t="s">
        <v>29</v>
      </c>
      <c r="F1677" s="10" t="s">
        <v>80</v>
      </c>
      <c r="G1677" s="13">
        <v>22409.59</v>
      </c>
      <c r="H1677" s="10" t="s">
        <v>30</v>
      </c>
      <c r="I1677" s="39">
        <v>352916.4</v>
      </c>
      <c r="J1677" s="20">
        <v>5.0194000000000001</v>
      </c>
      <c r="K1677" s="23">
        <v>70310.48</v>
      </c>
      <c r="L1677" s="10" t="s">
        <v>3418</v>
      </c>
      <c r="M1677" s="36">
        <v>45495</v>
      </c>
      <c r="N1677" s="94"/>
    </row>
    <row r="1678" spans="1:14" ht="14.25" customHeight="1" x14ac:dyDescent="0.25">
      <c r="A1678" s="9">
        <v>73082000</v>
      </c>
      <c r="B1678" s="10" t="s">
        <v>3419</v>
      </c>
      <c r="C1678" s="11">
        <v>45230</v>
      </c>
      <c r="D1678" s="12" t="s">
        <v>3408</v>
      </c>
      <c r="E1678" s="10" t="s">
        <v>29</v>
      </c>
      <c r="F1678" s="10" t="s">
        <v>80</v>
      </c>
      <c r="G1678" s="13">
        <v>14018.83</v>
      </c>
      <c r="H1678" s="10" t="s">
        <v>30</v>
      </c>
      <c r="I1678" s="39">
        <v>215151.31</v>
      </c>
      <c r="J1678" s="20">
        <v>5.0073999999999996</v>
      </c>
      <c r="K1678" s="23">
        <v>42966.67</v>
      </c>
      <c r="L1678" s="10" t="s">
        <v>3420</v>
      </c>
      <c r="M1678" s="36">
        <v>45495</v>
      </c>
      <c r="N1678" s="94"/>
    </row>
    <row r="1679" spans="1:14" ht="14.25" customHeight="1" x14ac:dyDescent="0.25">
      <c r="A1679" s="9">
        <v>73082000</v>
      </c>
      <c r="B1679" s="10" t="s">
        <v>3421</v>
      </c>
      <c r="C1679" s="11">
        <v>45224</v>
      </c>
      <c r="D1679" s="12" t="s">
        <v>109</v>
      </c>
      <c r="E1679" s="10" t="s">
        <v>29</v>
      </c>
      <c r="F1679" s="10" t="s">
        <v>80</v>
      </c>
      <c r="G1679" s="13">
        <v>12104.44</v>
      </c>
      <c r="H1679" s="10" t="s">
        <v>30</v>
      </c>
      <c r="I1679" s="39">
        <v>178393.36</v>
      </c>
      <c r="J1679" s="20">
        <v>5.0065</v>
      </c>
      <c r="K1679" s="23">
        <v>35632.35</v>
      </c>
      <c r="L1679" s="10" t="s">
        <v>3422</v>
      </c>
      <c r="M1679" s="36">
        <v>45495</v>
      </c>
      <c r="N1679" s="94"/>
    </row>
    <row r="1680" spans="1:14" ht="14.25" customHeight="1" x14ac:dyDescent="0.25">
      <c r="A1680" s="9">
        <v>73082000</v>
      </c>
      <c r="B1680" s="10" t="s">
        <v>3423</v>
      </c>
      <c r="C1680" s="11">
        <v>45219</v>
      </c>
      <c r="D1680" s="12" t="s">
        <v>109</v>
      </c>
      <c r="E1680" s="10" t="s">
        <v>29</v>
      </c>
      <c r="F1680" s="10" t="s">
        <v>80</v>
      </c>
      <c r="G1680" s="13">
        <v>14298.18</v>
      </c>
      <c r="H1680" s="10" t="s">
        <v>30</v>
      </c>
      <c r="I1680" s="39">
        <v>309309.53999999998</v>
      </c>
      <c r="J1680" s="20">
        <v>5.0540000000000003</v>
      </c>
      <c r="K1680" s="23">
        <v>61200.94</v>
      </c>
      <c r="L1680" s="10" t="s">
        <v>3406</v>
      </c>
      <c r="M1680" s="36">
        <v>45495</v>
      </c>
      <c r="N1680" s="94"/>
    </row>
    <row r="1681" spans="1:14" ht="14.25" customHeight="1" x14ac:dyDescent="0.25">
      <c r="A1681" s="9">
        <v>73082000</v>
      </c>
      <c r="B1681" s="10" t="s">
        <v>3424</v>
      </c>
      <c r="C1681" s="11">
        <v>45219</v>
      </c>
      <c r="D1681" s="12" t="s">
        <v>261</v>
      </c>
      <c r="E1681" s="10" t="s">
        <v>29</v>
      </c>
      <c r="F1681" s="10" t="s">
        <v>80</v>
      </c>
      <c r="G1681" s="13">
        <v>163.11000000000001</v>
      </c>
      <c r="H1681" s="10" t="s">
        <v>30</v>
      </c>
      <c r="I1681" s="39">
        <v>2482.5300000000002</v>
      </c>
      <c r="J1681" s="20">
        <v>5.0540000000000003</v>
      </c>
      <c r="K1681" s="23">
        <v>491.2</v>
      </c>
      <c r="L1681" s="10">
        <v>1</v>
      </c>
      <c r="M1681" s="36">
        <v>45495</v>
      </c>
      <c r="N1681" s="94"/>
    </row>
    <row r="1682" spans="1:14" ht="14.25" customHeight="1" x14ac:dyDescent="0.25">
      <c r="A1682" s="9">
        <v>73082000</v>
      </c>
      <c r="B1682" s="10" t="s">
        <v>3425</v>
      </c>
      <c r="C1682" s="11">
        <v>45219</v>
      </c>
      <c r="D1682" s="12" t="s">
        <v>3417</v>
      </c>
      <c r="E1682" s="10" t="s">
        <v>29</v>
      </c>
      <c r="F1682" s="10" t="s">
        <v>80</v>
      </c>
      <c r="G1682" s="13">
        <v>9284.2199999999993</v>
      </c>
      <c r="H1682" s="10" t="s">
        <v>30</v>
      </c>
      <c r="I1682" s="39">
        <v>150622.68</v>
      </c>
      <c r="J1682" s="20">
        <v>5.0540000000000003</v>
      </c>
      <c r="K1682" s="23">
        <v>29802.67</v>
      </c>
      <c r="L1682" s="10" t="s">
        <v>3426</v>
      </c>
      <c r="M1682" s="36">
        <v>45495</v>
      </c>
      <c r="N1682" s="94"/>
    </row>
    <row r="1683" spans="1:14" ht="14.25" customHeight="1" x14ac:dyDescent="0.25">
      <c r="A1683" s="9">
        <v>73082000</v>
      </c>
      <c r="B1683" s="10" t="s">
        <v>3427</v>
      </c>
      <c r="C1683" s="11">
        <v>45215</v>
      </c>
      <c r="D1683" s="12" t="s">
        <v>3428</v>
      </c>
      <c r="E1683" s="10" t="s">
        <v>29</v>
      </c>
      <c r="F1683" s="10" t="s">
        <v>80</v>
      </c>
      <c r="G1683" s="13">
        <v>16070.82</v>
      </c>
      <c r="H1683" s="10" t="s">
        <v>30</v>
      </c>
      <c r="I1683" s="39">
        <v>248383.35999999999</v>
      </c>
      <c r="J1683" s="20">
        <v>5.0625</v>
      </c>
      <c r="K1683" s="23">
        <v>49063.38</v>
      </c>
      <c r="L1683" s="10" t="s">
        <v>3429</v>
      </c>
      <c r="M1683" s="36">
        <v>45495</v>
      </c>
      <c r="N1683" s="94"/>
    </row>
    <row r="1684" spans="1:14" ht="33.75" x14ac:dyDescent="0.25">
      <c r="A1684" s="9">
        <v>73089010</v>
      </c>
      <c r="B1684" s="10" t="s">
        <v>3430</v>
      </c>
      <c r="C1684" s="11">
        <v>45205</v>
      </c>
      <c r="D1684" s="12" t="s">
        <v>3431</v>
      </c>
      <c r="E1684" s="10" t="s">
        <v>29</v>
      </c>
      <c r="F1684" s="10" t="s">
        <v>80</v>
      </c>
      <c r="G1684" s="13">
        <v>239.32</v>
      </c>
      <c r="H1684" s="10" t="s">
        <v>30</v>
      </c>
      <c r="I1684" s="39">
        <v>5279.4</v>
      </c>
      <c r="J1684" s="20">
        <v>5.1712999999999996</v>
      </c>
      <c r="K1684" s="23">
        <v>1020.9</v>
      </c>
      <c r="L1684" s="10" t="s">
        <v>5730</v>
      </c>
      <c r="M1684" s="36">
        <v>45551</v>
      </c>
      <c r="N1684" s="94"/>
    </row>
    <row r="1685" spans="1:14" x14ac:dyDescent="0.25">
      <c r="A1685" s="9">
        <v>73082000</v>
      </c>
      <c r="B1685" s="10" t="s">
        <v>3432</v>
      </c>
      <c r="C1685" s="11">
        <v>45205</v>
      </c>
      <c r="D1685" s="12" t="s">
        <v>109</v>
      </c>
      <c r="E1685" s="10" t="s">
        <v>29</v>
      </c>
      <c r="F1685" s="10" t="s">
        <v>80</v>
      </c>
      <c r="G1685" s="13">
        <v>24160.15</v>
      </c>
      <c r="H1685" s="10" t="s">
        <v>30</v>
      </c>
      <c r="I1685" s="39">
        <v>435353.83999999997</v>
      </c>
      <c r="J1685" s="20">
        <v>5.1712999999999996</v>
      </c>
      <c r="K1685" s="23">
        <v>84186.54</v>
      </c>
      <c r="L1685" s="10" t="s">
        <v>5729</v>
      </c>
      <c r="M1685" s="36">
        <v>45551</v>
      </c>
      <c r="N1685" s="94"/>
    </row>
    <row r="1686" spans="1:14" ht="14.25" customHeight="1" x14ac:dyDescent="0.25">
      <c r="A1686" s="9">
        <v>73082000</v>
      </c>
      <c r="B1686" s="10" t="s">
        <v>3433</v>
      </c>
      <c r="C1686" s="11">
        <v>45203</v>
      </c>
      <c r="D1686" s="12" t="s">
        <v>109</v>
      </c>
      <c r="E1686" s="10" t="s">
        <v>29</v>
      </c>
      <c r="F1686" s="10" t="s">
        <v>80</v>
      </c>
      <c r="G1686" s="13">
        <v>19500.080000000002</v>
      </c>
      <c r="H1686" s="10" t="s">
        <v>30</v>
      </c>
      <c r="I1686" s="39">
        <v>284176.21000000002</v>
      </c>
      <c r="J1686" s="20">
        <v>5.1100000000000003</v>
      </c>
      <c r="K1686" s="23">
        <v>55611.78</v>
      </c>
      <c r="L1686" s="10" t="s">
        <v>3422</v>
      </c>
      <c r="M1686" s="36">
        <v>45495</v>
      </c>
      <c r="N1686" s="94"/>
    </row>
    <row r="1687" spans="1:14" ht="14.25" customHeight="1" x14ac:dyDescent="0.25">
      <c r="A1687" s="9">
        <v>73082000</v>
      </c>
      <c r="B1687" s="10" t="s">
        <v>3434</v>
      </c>
      <c r="C1687" s="11">
        <v>45133</v>
      </c>
      <c r="D1687" s="12" t="s">
        <v>261</v>
      </c>
      <c r="E1687" s="10" t="s">
        <v>29</v>
      </c>
      <c r="F1687" s="10" t="s">
        <v>80</v>
      </c>
      <c r="G1687" s="13">
        <v>1432.62</v>
      </c>
      <c r="H1687" s="10" t="s">
        <v>30</v>
      </c>
      <c r="I1687" s="39">
        <v>25161.41</v>
      </c>
      <c r="J1687" s="20">
        <v>4.7496</v>
      </c>
      <c r="K1687" s="23">
        <v>5297.59</v>
      </c>
      <c r="L1687" s="10" t="s">
        <v>3435</v>
      </c>
      <c r="M1687" s="36">
        <v>45495</v>
      </c>
      <c r="N1687" s="94"/>
    </row>
    <row r="1688" spans="1:14" ht="14.25" customHeight="1" x14ac:dyDescent="0.25">
      <c r="A1688" s="9">
        <v>79031000</v>
      </c>
      <c r="B1688" s="10" t="s">
        <v>3436</v>
      </c>
      <c r="C1688" s="11">
        <v>45351</v>
      </c>
      <c r="D1688" s="12" t="s">
        <v>3437</v>
      </c>
      <c r="E1688" s="10" t="s">
        <v>89</v>
      </c>
      <c r="F1688" s="10" t="s">
        <v>88</v>
      </c>
      <c r="G1688" s="13">
        <v>14.2</v>
      </c>
      <c r="H1688" s="10" t="s">
        <v>30</v>
      </c>
      <c r="I1688" s="39">
        <v>227.2</v>
      </c>
      <c r="J1688" s="20">
        <v>4.9557000000000002</v>
      </c>
      <c r="K1688" s="23">
        <v>45.85</v>
      </c>
      <c r="L1688" s="10">
        <v>4</v>
      </c>
      <c r="M1688" s="36">
        <v>45586</v>
      </c>
      <c r="N1688" s="94"/>
    </row>
    <row r="1689" spans="1:14" ht="14.25" customHeight="1" x14ac:dyDescent="0.25">
      <c r="A1689" s="9">
        <v>32089010</v>
      </c>
      <c r="B1689" s="10" t="s">
        <v>3438</v>
      </c>
      <c r="C1689" s="11">
        <v>45351</v>
      </c>
      <c r="D1689" s="12" t="s">
        <v>3439</v>
      </c>
      <c r="E1689" s="10" t="s">
        <v>89</v>
      </c>
      <c r="F1689" s="10" t="s">
        <v>88</v>
      </c>
      <c r="G1689" s="13">
        <v>6646.15</v>
      </c>
      <c r="H1689" s="10" t="s">
        <v>30</v>
      </c>
      <c r="I1689" s="39">
        <v>180224.42</v>
      </c>
      <c r="J1689" s="20">
        <v>4.9557000000000002</v>
      </c>
      <c r="K1689" s="23">
        <v>36367.1</v>
      </c>
      <c r="L1689" s="10" t="s">
        <v>3440</v>
      </c>
      <c r="M1689" s="36">
        <v>45576</v>
      </c>
      <c r="N1689" s="94"/>
    </row>
    <row r="1690" spans="1:14" ht="14.25" customHeight="1" x14ac:dyDescent="0.25">
      <c r="A1690" s="9">
        <v>29051999</v>
      </c>
      <c r="B1690" s="10" t="s">
        <v>3441</v>
      </c>
      <c r="C1690" s="11">
        <v>45351</v>
      </c>
      <c r="D1690" s="12" t="s">
        <v>3442</v>
      </c>
      <c r="E1690" s="10" t="s">
        <v>89</v>
      </c>
      <c r="F1690" s="10" t="s">
        <v>88</v>
      </c>
      <c r="G1690" s="13">
        <v>0.78</v>
      </c>
      <c r="H1690" s="10" t="s">
        <v>30</v>
      </c>
      <c r="I1690" s="39">
        <v>323.60000000000002</v>
      </c>
      <c r="J1690" s="20">
        <v>4.9557000000000002</v>
      </c>
      <c r="K1690" s="23">
        <v>65.3</v>
      </c>
      <c r="L1690" s="10">
        <v>3</v>
      </c>
      <c r="M1690" s="36">
        <v>45593</v>
      </c>
      <c r="N1690" s="94"/>
    </row>
    <row r="1691" spans="1:14" ht="14.25" customHeight="1" x14ac:dyDescent="0.25">
      <c r="A1691" s="9">
        <v>79031000</v>
      </c>
      <c r="B1691" s="10" t="s">
        <v>3443</v>
      </c>
      <c r="C1691" s="11">
        <v>45302</v>
      </c>
      <c r="D1691" s="12" t="s">
        <v>3444</v>
      </c>
      <c r="E1691" s="10" t="s">
        <v>89</v>
      </c>
      <c r="F1691" s="10" t="s">
        <v>88</v>
      </c>
      <c r="G1691" s="13">
        <v>12.07</v>
      </c>
      <c r="H1691" s="10" t="s">
        <v>30</v>
      </c>
      <c r="I1691" s="39">
        <v>193.12</v>
      </c>
      <c r="J1691" s="20">
        <v>4.8901000000000003</v>
      </c>
      <c r="K1691" s="23">
        <v>39.49</v>
      </c>
      <c r="L1691" s="10">
        <v>6</v>
      </c>
      <c r="M1691" s="36">
        <v>45586</v>
      </c>
      <c r="N1691" s="94"/>
    </row>
    <row r="1692" spans="1:14" ht="14.25" customHeight="1" x14ac:dyDescent="0.25">
      <c r="A1692" s="9">
        <v>38140090</v>
      </c>
      <c r="B1692" s="10" t="s">
        <v>3445</v>
      </c>
      <c r="C1692" s="11">
        <v>45302</v>
      </c>
      <c r="D1692" s="12" t="s">
        <v>3446</v>
      </c>
      <c r="E1692" s="10" t="s">
        <v>89</v>
      </c>
      <c r="F1692" s="10" t="s">
        <v>88</v>
      </c>
      <c r="G1692" s="13">
        <v>860</v>
      </c>
      <c r="H1692" s="10" t="s">
        <v>30</v>
      </c>
      <c r="I1692" s="39">
        <v>20500</v>
      </c>
      <c r="J1692" s="20">
        <v>4.8901000000000003</v>
      </c>
      <c r="K1692" s="23">
        <v>4192.1400000000003</v>
      </c>
      <c r="L1692" s="10">
        <v>10</v>
      </c>
      <c r="M1692" s="36">
        <v>45576</v>
      </c>
      <c r="N1692" s="94"/>
    </row>
    <row r="1693" spans="1:14" ht="14.25" customHeight="1" x14ac:dyDescent="0.25">
      <c r="A1693" s="9">
        <v>32089010</v>
      </c>
      <c r="B1693" s="10" t="s">
        <v>3447</v>
      </c>
      <c r="C1693" s="11">
        <v>45302</v>
      </c>
      <c r="D1693" s="12" t="s">
        <v>3439</v>
      </c>
      <c r="E1693" s="10" t="s">
        <v>89</v>
      </c>
      <c r="F1693" s="10" t="s">
        <v>88</v>
      </c>
      <c r="G1693" s="13">
        <v>9277.11</v>
      </c>
      <c r="H1693" s="10" t="s">
        <v>30</v>
      </c>
      <c r="I1693" s="39">
        <v>193490.49000000002</v>
      </c>
      <c r="J1693" s="20">
        <v>4.8901000000000003</v>
      </c>
      <c r="K1693" s="23">
        <v>39567.800000000003</v>
      </c>
      <c r="L1693" s="10" t="s">
        <v>3448</v>
      </c>
      <c r="M1693" s="36">
        <v>45576</v>
      </c>
      <c r="N1693" s="94"/>
    </row>
    <row r="1694" spans="1:14" ht="14.25" customHeight="1" x14ac:dyDescent="0.25">
      <c r="A1694" s="9">
        <v>29051999</v>
      </c>
      <c r="B1694" s="10" t="s">
        <v>3449</v>
      </c>
      <c r="C1694" s="11">
        <v>45302</v>
      </c>
      <c r="D1694" s="12" t="s">
        <v>3450</v>
      </c>
      <c r="E1694" s="10" t="s">
        <v>89</v>
      </c>
      <c r="F1694" s="10" t="s">
        <v>88</v>
      </c>
      <c r="G1694" s="13">
        <v>0.66300000000000003</v>
      </c>
      <c r="H1694" s="10" t="s">
        <v>30</v>
      </c>
      <c r="I1694" s="39">
        <v>275.06</v>
      </c>
      <c r="J1694" s="20">
        <v>4.8901000000000003</v>
      </c>
      <c r="K1694" s="23">
        <v>56.25</v>
      </c>
      <c r="L1694" s="10">
        <v>5</v>
      </c>
      <c r="M1694" s="36">
        <v>45593</v>
      </c>
      <c r="N1694" s="94"/>
    </row>
    <row r="1695" spans="1:14" ht="14.25" customHeight="1" x14ac:dyDescent="0.25">
      <c r="A1695" s="50">
        <v>32089010</v>
      </c>
      <c r="B1695" s="10" t="s">
        <v>3451</v>
      </c>
      <c r="C1695" s="11">
        <v>45302</v>
      </c>
      <c r="D1695" s="12" t="s">
        <v>3452</v>
      </c>
      <c r="E1695" s="10" t="s">
        <v>89</v>
      </c>
      <c r="F1695" s="10" t="s">
        <v>88</v>
      </c>
      <c r="G1695" s="13">
        <v>549.67999999999995</v>
      </c>
      <c r="H1695" s="10" t="s">
        <v>30</v>
      </c>
      <c r="I1695" s="39">
        <v>19595.759999999998</v>
      </c>
      <c r="J1695" s="20">
        <v>4.8901000000000003</v>
      </c>
      <c r="K1695" s="23">
        <v>4007.23</v>
      </c>
      <c r="L1695" s="10" t="s">
        <v>3406</v>
      </c>
      <c r="M1695" s="36">
        <v>45495</v>
      </c>
      <c r="N1695" s="94"/>
    </row>
    <row r="1696" spans="1:14" ht="14.25" customHeight="1" x14ac:dyDescent="0.25">
      <c r="A1696" s="9">
        <v>32089010</v>
      </c>
      <c r="B1696" s="10" t="s">
        <v>3453</v>
      </c>
      <c r="C1696" s="11">
        <v>45260</v>
      </c>
      <c r="D1696" s="12" t="s">
        <v>3454</v>
      </c>
      <c r="E1696" s="10" t="s">
        <v>89</v>
      </c>
      <c r="F1696" s="10" t="s">
        <v>88</v>
      </c>
      <c r="G1696" s="13">
        <v>3298.23</v>
      </c>
      <c r="H1696" s="10" t="s">
        <v>30</v>
      </c>
      <c r="I1696" s="39">
        <v>100934.33</v>
      </c>
      <c r="J1696" s="20">
        <v>4.8933</v>
      </c>
      <c r="K1696" s="23">
        <v>20627.05</v>
      </c>
      <c r="L1696" s="10" t="s">
        <v>3455</v>
      </c>
      <c r="M1696" s="36">
        <v>45495</v>
      </c>
      <c r="N1696" s="94"/>
    </row>
    <row r="1697" spans="1:14" ht="14.25" customHeight="1" x14ac:dyDescent="0.25">
      <c r="A1697" s="9">
        <v>32089010</v>
      </c>
      <c r="B1697" s="10" t="s">
        <v>3456</v>
      </c>
      <c r="C1697" s="11">
        <v>45259</v>
      </c>
      <c r="D1697" s="12" t="s">
        <v>3457</v>
      </c>
      <c r="E1697" s="10" t="s">
        <v>89</v>
      </c>
      <c r="F1697" s="10" t="s">
        <v>88</v>
      </c>
      <c r="G1697" s="13">
        <v>12873.272000000001</v>
      </c>
      <c r="H1697" s="10" t="s">
        <v>30</v>
      </c>
      <c r="I1697" s="39">
        <v>421347.62</v>
      </c>
      <c r="J1697" s="20">
        <v>4.8867000000000003</v>
      </c>
      <c r="K1697" s="23">
        <v>86223.34</v>
      </c>
      <c r="L1697" s="10" t="s">
        <v>3418</v>
      </c>
      <c r="M1697" s="36">
        <v>45495</v>
      </c>
      <c r="N1697" s="94"/>
    </row>
    <row r="1698" spans="1:14" ht="78.75" x14ac:dyDescent="0.25">
      <c r="A1698" s="9">
        <v>79031000</v>
      </c>
      <c r="B1698" s="10" t="s">
        <v>3458</v>
      </c>
      <c r="C1698" s="11">
        <v>45260</v>
      </c>
      <c r="D1698" s="12" t="s">
        <v>3459</v>
      </c>
      <c r="E1698" s="10" t="s">
        <v>89</v>
      </c>
      <c r="F1698" s="10" t="s">
        <v>88</v>
      </c>
      <c r="G1698" s="13">
        <v>134.9</v>
      </c>
      <c r="H1698" s="10" t="s">
        <v>30</v>
      </c>
      <c r="I1698" s="39">
        <v>2158.4</v>
      </c>
      <c r="J1698" s="20">
        <v>4.8933</v>
      </c>
      <c r="K1698" s="23">
        <v>441.09</v>
      </c>
      <c r="L1698" s="10" t="s">
        <v>6159</v>
      </c>
      <c r="M1698" s="36">
        <v>45586</v>
      </c>
      <c r="N1698" s="94"/>
    </row>
    <row r="1699" spans="1:14" ht="14.25" customHeight="1" x14ac:dyDescent="0.25">
      <c r="A1699" s="9">
        <v>29051999</v>
      </c>
      <c r="B1699" s="10" t="s">
        <v>3460</v>
      </c>
      <c r="C1699" s="11">
        <v>45260</v>
      </c>
      <c r="D1699" s="12" t="s">
        <v>3461</v>
      </c>
      <c r="E1699" s="10" t="s">
        <v>89</v>
      </c>
      <c r="F1699" s="10" t="s">
        <v>88</v>
      </c>
      <c r="G1699" s="13">
        <v>7.41</v>
      </c>
      <c r="H1699" s="10" t="s">
        <v>30</v>
      </c>
      <c r="I1699" s="39">
        <v>3074.2</v>
      </c>
      <c r="J1699" s="20">
        <v>4.8933</v>
      </c>
      <c r="K1699" s="23">
        <v>628.25</v>
      </c>
      <c r="L1699" s="10" t="s">
        <v>3779</v>
      </c>
      <c r="M1699" s="36">
        <v>45593</v>
      </c>
      <c r="N1699" s="94"/>
    </row>
    <row r="1700" spans="1:14" ht="14.25" customHeight="1" x14ac:dyDescent="0.25">
      <c r="A1700" s="9">
        <v>32089010</v>
      </c>
      <c r="B1700" s="10" t="s">
        <v>3462</v>
      </c>
      <c r="C1700" s="11">
        <v>45260</v>
      </c>
      <c r="D1700" s="12" t="s">
        <v>3463</v>
      </c>
      <c r="E1700" s="10" t="s">
        <v>89</v>
      </c>
      <c r="F1700" s="10" t="s">
        <v>88</v>
      </c>
      <c r="G1700" s="13">
        <v>9321.68</v>
      </c>
      <c r="H1700" s="10" t="s">
        <v>30</v>
      </c>
      <c r="I1700" s="39">
        <v>440726.98000000004</v>
      </c>
      <c r="J1700" s="20">
        <v>4.8933</v>
      </c>
      <c r="K1700" s="23">
        <v>90067.44</v>
      </c>
      <c r="L1700" s="10" t="s">
        <v>6160</v>
      </c>
      <c r="M1700" s="36">
        <v>45576</v>
      </c>
      <c r="N1700" s="94"/>
    </row>
    <row r="1701" spans="1:14" ht="14.25" customHeight="1" x14ac:dyDescent="0.25">
      <c r="A1701" s="9">
        <v>38140090</v>
      </c>
      <c r="B1701" s="10" t="s">
        <v>3464</v>
      </c>
      <c r="C1701" s="11">
        <v>45260</v>
      </c>
      <c r="D1701" s="12" t="s">
        <v>91</v>
      </c>
      <c r="E1701" s="10" t="s">
        <v>89</v>
      </c>
      <c r="F1701" s="10" t="s">
        <v>88</v>
      </c>
      <c r="G1701" s="13">
        <v>3967.15</v>
      </c>
      <c r="H1701" s="10" t="s">
        <v>30</v>
      </c>
      <c r="I1701" s="39">
        <v>94557.7</v>
      </c>
      <c r="J1701" s="20">
        <v>4.8933</v>
      </c>
      <c r="K1701" s="23">
        <v>19323.91</v>
      </c>
      <c r="L1701" s="10" t="s">
        <v>3455</v>
      </c>
      <c r="M1701" s="36">
        <v>45495</v>
      </c>
      <c r="N1701" s="94"/>
    </row>
    <row r="1702" spans="1:14" ht="14.25" customHeight="1" x14ac:dyDescent="0.25">
      <c r="A1702" s="9">
        <v>32089010</v>
      </c>
      <c r="B1702" s="10" t="s">
        <v>3465</v>
      </c>
      <c r="C1702" s="11">
        <v>45219</v>
      </c>
      <c r="D1702" s="12" t="s">
        <v>3466</v>
      </c>
      <c r="E1702" s="10" t="s">
        <v>89</v>
      </c>
      <c r="F1702" s="10" t="s">
        <v>88</v>
      </c>
      <c r="G1702" s="13">
        <v>14780.99</v>
      </c>
      <c r="H1702" s="10" t="s">
        <v>30</v>
      </c>
      <c r="I1702" s="39">
        <v>419724.97</v>
      </c>
      <c r="J1702" s="20">
        <v>5.0540000000000003</v>
      </c>
      <c r="K1702" s="23">
        <v>83048.070000000007</v>
      </c>
      <c r="L1702" s="10" t="s">
        <v>3455</v>
      </c>
      <c r="M1702" s="36">
        <v>45495</v>
      </c>
      <c r="N1702" s="94"/>
    </row>
    <row r="1703" spans="1:14" ht="14.25" customHeight="1" x14ac:dyDescent="0.25">
      <c r="A1703" s="9">
        <v>32089010</v>
      </c>
      <c r="B1703" s="10" t="s">
        <v>3467</v>
      </c>
      <c r="C1703" s="11">
        <v>45203</v>
      </c>
      <c r="D1703" s="12" t="s">
        <v>3468</v>
      </c>
      <c r="E1703" s="10" t="s">
        <v>89</v>
      </c>
      <c r="F1703" s="10" t="s">
        <v>88</v>
      </c>
      <c r="G1703" s="13">
        <v>239.31</v>
      </c>
      <c r="H1703" s="10" t="s">
        <v>30</v>
      </c>
      <c r="I1703" s="39">
        <v>17048.7</v>
      </c>
      <c r="J1703" s="20">
        <v>5.1100000000000003</v>
      </c>
      <c r="K1703" s="23">
        <v>3336.34</v>
      </c>
      <c r="L1703" s="10" t="s">
        <v>3406</v>
      </c>
      <c r="M1703" s="36">
        <v>45576</v>
      </c>
      <c r="N1703" s="94"/>
    </row>
    <row r="1704" spans="1:14" ht="14.25" customHeight="1" x14ac:dyDescent="0.25">
      <c r="A1704" s="9">
        <v>79031000</v>
      </c>
      <c r="B1704" s="10" t="s">
        <v>3469</v>
      </c>
      <c r="C1704" s="11">
        <v>45198</v>
      </c>
      <c r="D1704" s="12" t="s">
        <v>3470</v>
      </c>
      <c r="E1704" s="10" t="s">
        <v>89</v>
      </c>
      <c r="F1704" s="10" t="s">
        <v>88</v>
      </c>
      <c r="G1704" s="13">
        <v>39.049999999999997</v>
      </c>
      <c r="H1704" s="10" t="s">
        <v>30</v>
      </c>
      <c r="I1704" s="39">
        <v>2829</v>
      </c>
      <c r="J1704" s="20">
        <v>5.0475000000000003</v>
      </c>
      <c r="K1704" s="23">
        <v>560.48</v>
      </c>
      <c r="L1704" s="10">
        <v>6</v>
      </c>
      <c r="M1704" s="36">
        <v>45586</v>
      </c>
      <c r="N1704" s="94"/>
    </row>
    <row r="1705" spans="1:14" ht="14.25" customHeight="1" x14ac:dyDescent="0.25">
      <c r="A1705" s="9">
        <v>38140090</v>
      </c>
      <c r="B1705" s="10" t="s">
        <v>3471</v>
      </c>
      <c r="C1705" s="11">
        <v>45198</v>
      </c>
      <c r="D1705" s="12" t="s">
        <v>91</v>
      </c>
      <c r="E1705" s="10" t="s">
        <v>89</v>
      </c>
      <c r="F1705" s="10" t="s">
        <v>88</v>
      </c>
      <c r="G1705" s="13" t="s">
        <v>5731</v>
      </c>
      <c r="H1705" s="10" t="s">
        <v>30</v>
      </c>
      <c r="I1705" s="39">
        <v>2315.1999999999998</v>
      </c>
      <c r="J1705" s="20">
        <v>5.0475000000000003</v>
      </c>
      <c r="K1705" s="23">
        <v>458.68</v>
      </c>
      <c r="L1705" s="10" t="s">
        <v>3472</v>
      </c>
      <c r="M1705" s="36">
        <v>45576</v>
      </c>
      <c r="N1705" s="94"/>
    </row>
    <row r="1706" spans="1:14" ht="14.25" customHeight="1" x14ac:dyDescent="0.25">
      <c r="A1706" s="9">
        <v>32089010</v>
      </c>
      <c r="B1706" s="10" t="s">
        <v>3473</v>
      </c>
      <c r="C1706" s="11">
        <v>45198</v>
      </c>
      <c r="D1706" s="12" t="s">
        <v>3474</v>
      </c>
      <c r="E1706" s="10" t="s">
        <v>89</v>
      </c>
      <c r="F1706" s="10" t="s">
        <v>88</v>
      </c>
      <c r="G1706" s="13">
        <v>952.65</v>
      </c>
      <c r="H1706" s="10" t="s">
        <v>30</v>
      </c>
      <c r="I1706" s="39">
        <v>55207.26</v>
      </c>
      <c r="J1706" s="20">
        <v>5.0475000000000003</v>
      </c>
      <c r="K1706" s="23">
        <v>10937.55</v>
      </c>
      <c r="L1706" s="10" t="s">
        <v>3475</v>
      </c>
      <c r="M1706" s="36">
        <v>45576</v>
      </c>
      <c r="N1706" s="94"/>
    </row>
    <row r="1707" spans="1:14" ht="14.25" customHeight="1" x14ac:dyDescent="0.25">
      <c r="A1707" s="9">
        <v>29051999</v>
      </c>
      <c r="B1707" s="10" t="s">
        <v>3476</v>
      </c>
      <c r="C1707" s="11">
        <v>45198</v>
      </c>
      <c r="D1707" s="12" t="s">
        <v>3477</v>
      </c>
      <c r="E1707" s="10" t="s">
        <v>89</v>
      </c>
      <c r="F1707" s="10" t="s">
        <v>88</v>
      </c>
      <c r="G1707" s="13">
        <v>2.145</v>
      </c>
      <c r="H1707" s="10" t="s">
        <v>30</v>
      </c>
      <c r="I1707" s="39">
        <v>1016.35</v>
      </c>
      <c r="J1707" s="20">
        <v>5.0475000000000003</v>
      </c>
      <c r="K1707" s="23">
        <v>201.36</v>
      </c>
      <c r="L1707" s="10">
        <v>3</v>
      </c>
      <c r="M1707" s="36">
        <v>45593</v>
      </c>
      <c r="N1707" s="94"/>
    </row>
    <row r="1708" spans="1:14" ht="14.25" customHeight="1" x14ac:dyDescent="0.25">
      <c r="A1708" s="9">
        <v>32089010</v>
      </c>
      <c r="B1708" s="10" t="s">
        <v>3478</v>
      </c>
      <c r="C1708" s="11">
        <v>45198</v>
      </c>
      <c r="D1708" s="12" t="s">
        <v>3479</v>
      </c>
      <c r="E1708" s="10" t="s">
        <v>89</v>
      </c>
      <c r="F1708" s="10" t="s">
        <v>88</v>
      </c>
      <c r="G1708" s="13">
        <v>337.5</v>
      </c>
      <c r="H1708" s="10" t="s">
        <v>30</v>
      </c>
      <c r="I1708" s="39">
        <v>17472</v>
      </c>
      <c r="J1708" s="20">
        <v>5.0475000000000003</v>
      </c>
      <c r="K1708" s="23">
        <v>3461.52</v>
      </c>
      <c r="L1708" s="10" t="s">
        <v>3480</v>
      </c>
      <c r="M1708" s="36">
        <v>45576</v>
      </c>
      <c r="N1708" s="94"/>
    </row>
    <row r="1709" spans="1:14" ht="14.25" customHeight="1" x14ac:dyDescent="0.25">
      <c r="A1709" s="9">
        <v>38140090</v>
      </c>
      <c r="B1709" s="10" t="s">
        <v>3481</v>
      </c>
      <c r="C1709" s="11">
        <v>45198</v>
      </c>
      <c r="D1709" s="12" t="s">
        <v>91</v>
      </c>
      <c r="E1709" s="10" t="s">
        <v>89</v>
      </c>
      <c r="F1709" s="10" t="s">
        <v>88</v>
      </c>
      <c r="G1709" s="13">
        <v>19.5</v>
      </c>
      <c r="H1709" s="10" t="s">
        <v>30</v>
      </c>
      <c r="I1709" s="39">
        <v>609.5</v>
      </c>
      <c r="J1709" s="20">
        <v>5.0475000000000003</v>
      </c>
      <c r="K1709" s="23">
        <v>120.75</v>
      </c>
      <c r="L1709" s="10">
        <v>2</v>
      </c>
      <c r="M1709" s="36">
        <v>45576</v>
      </c>
      <c r="N1709" s="94"/>
    </row>
    <row r="1710" spans="1:14" ht="14.25" customHeight="1" x14ac:dyDescent="0.25">
      <c r="A1710" s="9">
        <v>83112000</v>
      </c>
      <c r="B1710" s="10" t="s">
        <v>3482</v>
      </c>
      <c r="C1710" s="11">
        <v>45341</v>
      </c>
      <c r="D1710" s="12" t="s">
        <v>3483</v>
      </c>
      <c r="E1710" s="10" t="s">
        <v>39</v>
      </c>
      <c r="F1710" s="10" t="s">
        <v>41</v>
      </c>
      <c r="G1710" s="13">
        <v>4620</v>
      </c>
      <c r="H1710" s="10" t="s">
        <v>30</v>
      </c>
      <c r="I1710" s="39">
        <v>132132</v>
      </c>
      <c r="J1710" s="20">
        <v>4.9760999999999997</v>
      </c>
      <c r="K1710" s="23">
        <v>26553.32</v>
      </c>
      <c r="L1710" s="10">
        <v>1</v>
      </c>
      <c r="M1710" s="36">
        <v>45495</v>
      </c>
      <c r="N1710" s="94"/>
    </row>
    <row r="1711" spans="1:14" ht="14.25" customHeight="1" x14ac:dyDescent="0.25">
      <c r="A1711" s="9">
        <v>72285000</v>
      </c>
      <c r="B1711" s="10" t="s">
        <v>3484</v>
      </c>
      <c r="C1711" s="11">
        <v>45341</v>
      </c>
      <c r="D1711" s="12" t="s">
        <v>3485</v>
      </c>
      <c r="E1711" s="10" t="s">
        <v>39</v>
      </c>
      <c r="F1711" s="10" t="s">
        <v>41</v>
      </c>
      <c r="G1711" s="13">
        <v>250</v>
      </c>
      <c r="H1711" s="10" t="s">
        <v>30</v>
      </c>
      <c r="I1711" s="39">
        <v>21375</v>
      </c>
      <c r="J1711" s="20">
        <v>4.9760999999999997</v>
      </c>
      <c r="K1711" s="23">
        <v>4295.53</v>
      </c>
      <c r="L1711" s="10">
        <v>1</v>
      </c>
      <c r="M1711" s="36">
        <v>45495</v>
      </c>
      <c r="N1711" s="94"/>
    </row>
    <row r="1712" spans="1:14" ht="14.25" customHeight="1" x14ac:dyDescent="0.25">
      <c r="A1712" s="9">
        <v>72285000</v>
      </c>
      <c r="B1712" s="10" t="s">
        <v>3486</v>
      </c>
      <c r="C1712" s="11">
        <v>45341</v>
      </c>
      <c r="D1712" s="12" t="s">
        <v>3485</v>
      </c>
      <c r="E1712" s="10" t="s">
        <v>39</v>
      </c>
      <c r="F1712" s="10" t="s">
        <v>41</v>
      </c>
      <c r="G1712" s="13">
        <v>85</v>
      </c>
      <c r="H1712" s="10" t="s">
        <v>30</v>
      </c>
      <c r="I1712" s="39">
        <v>7267.5</v>
      </c>
      <c r="J1712" s="20">
        <v>4.9760999999999997</v>
      </c>
      <c r="K1712" s="23">
        <v>1460.48</v>
      </c>
      <c r="L1712" s="10">
        <v>1</v>
      </c>
      <c r="M1712" s="36">
        <v>45495</v>
      </c>
      <c r="N1712" s="94"/>
    </row>
    <row r="1713" spans="1:14" ht="14.25" customHeight="1" x14ac:dyDescent="0.25">
      <c r="A1713" s="9">
        <v>83112000</v>
      </c>
      <c r="B1713" s="10" t="s">
        <v>3487</v>
      </c>
      <c r="C1713" s="11">
        <v>45314</v>
      </c>
      <c r="D1713" s="12" t="s">
        <v>3488</v>
      </c>
      <c r="E1713" s="10" t="s">
        <v>39</v>
      </c>
      <c r="F1713" s="10" t="s">
        <v>41</v>
      </c>
      <c r="G1713" s="13">
        <v>9525</v>
      </c>
      <c r="H1713" s="10" t="s">
        <v>30</v>
      </c>
      <c r="I1713" s="39">
        <v>272415</v>
      </c>
      <c r="J1713" s="20">
        <v>4.9489999999999998</v>
      </c>
      <c r="K1713" s="23">
        <v>55044.45</v>
      </c>
      <c r="L1713" s="10">
        <v>1</v>
      </c>
      <c r="M1713" s="36">
        <v>45495</v>
      </c>
      <c r="N1713" s="94"/>
    </row>
    <row r="1714" spans="1:14" ht="14.25" customHeight="1" x14ac:dyDescent="0.25">
      <c r="A1714" s="9">
        <v>83112000</v>
      </c>
      <c r="B1714" s="10" t="s">
        <v>3489</v>
      </c>
      <c r="C1714" s="11">
        <v>45307</v>
      </c>
      <c r="D1714" s="12" t="s">
        <v>3488</v>
      </c>
      <c r="E1714" s="10" t="s">
        <v>39</v>
      </c>
      <c r="F1714" s="10" t="s">
        <v>41</v>
      </c>
      <c r="G1714" s="13">
        <v>945</v>
      </c>
      <c r="H1714" s="10" t="s">
        <v>30</v>
      </c>
      <c r="I1714" s="39">
        <v>27027</v>
      </c>
      <c r="J1714" s="20">
        <v>4.8765000000000001</v>
      </c>
      <c r="K1714" s="23">
        <v>5542.29</v>
      </c>
      <c r="L1714" s="10">
        <v>1</v>
      </c>
      <c r="M1714" s="36">
        <v>45495</v>
      </c>
      <c r="N1714" s="94"/>
    </row>
    <row r="1715" spans="1:14" ht="14.25" customHeight="1" x14ac:dyDescent="0.25">
      <c r="A1715" s="9">
        <v>83112000</v>
      </c>
      <c r="B1715" s="10" t="s">
        <v>3490</v>
      </c>
      <c r="C1715" s="11">
        <v>45307</v>
      </c>
      <c r="D1715" s="12" t="s">
        <v>3488</v>
      </c>
      <c r="E1715" s="10" t="s">
        <v>39</v>
      </c>
      <c r="F1715" s="10" t="s">
        <v>41</v>
      </c>
      <c r="G1715" s="13">
        <v>3960</v>
      </c>
      <c r="H1715" s="10" t="s">
        <v>30</v>
      </c>
      <c r="I1715" s="39">
        <v>113256</v>
      </c>
      <c r="J1715" s="20">
        <v>4.8765000000000001</v>
      </c>
      <c r="K1715" s="23">
        <v>23224.85</v>
      </c>
      <c r="L1715" s="10">
        <v>1</v>
      </c>
      <c r="M1715" s="36">
        <v>45495</v>
      </c>
      <c r="N1715" s="94"/>
    </row>
    <row r="1716" spans="1:14" ht="14.25" customHeight="1" x14ac:dyDescent="0.25">
      <c r="A1716" s="9">
        <v>72285000</v>
      </c>
      <c r="B1716" s="10" t="s">
        <v>3491</v>
      </c>
      <c r="C1716" s="11">
        <v>45306</v>
      </c>
      <c r="D1716" s="12" t="s">
        <v>3492</v>
      </c>
      <c r="E1716" s="10" t="s">
        <v>39</v>
      </c>
      <c r="F1716" s="10" t="s">
        <v>41</v>
      </c>
      <c r="G1716" s="13">
        <v>80</v>
      </c>
      <c r="H1716" s="10" t="s">
        <v>30</v>
      </c>
      <c r="I1716" s="39">
        <v>6840</v>
      </c>
      <c r="J1716" s="20">
        <v>4.8543000000000003</v>
      </c>
      <c r="K1716" s="23">
        <v>1409.06</v>
      </c>
      <c r="L1716" s="10">
        <v>1</v>
      </c>
      <c r="M1716" s="36">
        <v>45495</v>
      </c>
      <c r="N1716" s="94"/>
    </row>
    <row r="1717" spans="1:14" ht="14.25" customHeight="1" x14ac:dyDescent="0.25">
      <c r="A1717" s="9">
        <v>83112000</v>
      </c>
      <c r="B1717" s="10" t="s">
        <v>3493</v>
      </c>
      <c r="C1717" s="11">
        <v>45280</v>
      </c>
      <c r="D1717" s="12" t="s">
        <v>3488</v>
      </c>
      <c r="E1717" s="10" t="s">
        <v>39</v>
      </c>
      <c r="F1717" s="10" t="s">
        <v>41</v>
      </c>
      <c r="G1717" s="13">
        <v>14070</v>
      </c>
      <c r="H1717" s="10" t="s">
        <v>30</v>
      </c>
      <c r="I1717" s="39">
        <v>402402</v>
      </c>
      <c r="J1717" s="20">
        <v>4.8662999999999998</v>
      </c>
      <c r="K1717" s="23">
        <v>82691.570000000007</v>
      </c>
      <c r="L1717" s="10">
        <v>1</v>
      </c>
      <c r="M1717" s="36">
        <v>45495</v>
      </c>
      <c r="N1717" s="94"/>
    </row>
    <row r="1718" spans="1:14" ht="14.25" customHeight="1" x14ac:dyDescent="0.25">
      <c r="A1718" s="9">
        <v>72285000</v>
      </c>
      <c r="B1718" s="10" t="s">
        <v>3494</v>
      </c>
      <c r="C1718" s="11">
        <v>45279</v>
      </c>
      <c r="D1718" s="12" t="s">
        <v>283</v>
      </c>
      <c r="E1718" s="10" t="s">
        <v>39</v>
      </c>
      <c r="F1718" s="10" t="s">
        <v>41</v>
      </c>
      <c r="G1718" s="13">
        <v>85</v>
      </c>
      <c r="H1718" s="10" t="s">
        <v>30</v>
      </c>
      <c r="I1718" s="39">
        <v>7267.5</v>
      </c>
      <c r="J1718" s="20">
        <v>4.9398999999999997</v>
      </c>
      <c r="K1718" s="23">
        <v>1471.18</v>
      </c>
      <c r="L1718" s="10">
        <v>1</v>
      </c>
      <c r="M1718" s="36">
        <v>45495</v>
      </c>
      <c r="N1718" s="94"/>
    </row>
    <row r="1719" spans="1:14" ht="14.25" customHeight="1" x14ac:dyDescent="0.25">
      <c r="A1719" s="9">
        <v>83112000</v>
      </c>
      <c r="B1719" s="10" t="s">
        <v>3495</v>
      </c>
      <c r="C1719" s="11">
        <v>45279</v>
      </c>
      <c r="D1719" s="12" t="s">
        <v>3488</v>
      </c>
      <c r="E1719" s="10" t="s">
        <v>39</v>
      </c>
      <c r="F1719" s="10" t="s">
        <v>41</v>
      </c>
      <c r="G1719" s="13">
        <v>1890</v>
      </c>
      <c r="H1719" s="10" t="s">
        <v>30</v>
      </c>
      <c r="I1719" s="39">
        <v>54054</v>
      </c>
      <c r="J1719" s="20">
        <v>4.9398999999999997</v>
      </c>
      <c r="K1719" s="23">
        <v>10942.33</v>
      </c>
      <c r="L1719" s="10">
        <v>1</v>
      </c>
      <c r="M1719" s="36">
        <v>45495</v>
      </c>
      <c r="N1719" s="94"/>
    </row>
    <row r="1720" spans="1:14" ht="14.25" customHeight="1" x14ac:dyDescent="0.25">
      <c r="A1720" s="9">
        <v>83112000</v>
      </c>
      <c r="B1720" s="10" t="s">
        <v>3496</v>
      </c>
      <c r="C1720" s="11">
        <v>45279</v>
      </c>
      <c r="D1720" s="12" t="s">
        <v>3497</v>
      </c>
      <c r="E1720" s="10" t="s">
        <v>39</v>
      </c>
      <c r="F1720" s="10" t="s">
        <v>41</v>
      </c>
      <c r="G1720" s="13">
        <v>1050</v>
      </c>
      <c r="H1720" s="10" t="s">
        <v>30</v>
      </c>
      <c r="I1720" s="39">
        <v>30030</v>
      </c>
      <c r="J1720" s="20">
        <v>4.9398999999999997</v>
      </c>
      <c r="K1720" s="23">
        <v>6079.07</v>
      </c>
      <c r="L1720" s="10">
        <v>1</v>
      </c>
      <c r="M1720" s="36">
        <v>45495</v>
      </c>
      <c r="N1720" s="94"/>
    </row>
    <row r="1721" spans="1:14" ht="14.25" customHeight="1" x14ac:dyDescent="0.25">
      <c r="A1721" s="9">
        <v>83111000</v>
      </c>
      <c r="B1721" s="10" t="s">
        <v>3498</v>
      </c>
      <c r="C1721" s="11">
        <v>45268</v>
      </c>
      <c r="D1721" s="12" t="s">
        <v>3499</v>
      </c>
      <c r="E1721" s="10" t="s">
        <v>39</v>
      </c>
      <c r="F1721" s="10" t="s">
        <v>41</v>
      </c>
      <c r="G1721" s="13">
        <v>1008</v>
      </c>
      <c r="H1721" s="10" t="s">
        <v>30</v>
      </c>
      <c r="I1721" s="39">
        <v>150740.35</v>
      </c>
      <c r="J1721" s="20">
        <v>4.8948999999999998</v>
      </c>
      <c r="K1721" s="23">
        <v>30795.39</v>
      </c>
      <c r="L1721" s="10" t="s">
        <v>3406</v>
      </c>
      <c r="M1721" s="36">
        <v>45495</v>
      </c>
      <c r="N1721" s="94"/>
    </row>
    <row r="1722" spans="1:14" ht="14.25" customHeight="1" x14ac:dyDescent="0.25">
      <c r="A1722" s="9">
        <v>83112000</v>
      </c>
      <c r="B1722" s="10" t="s">
        <v>3500</v>
      </c>
      <c r="C1722" s="11">
        <v>45260</v>
      </c>
      <c r="D1722" s="12" t="s">
        <v>3497</v>
      </c>
      <c r="E1722" s="10" t="s">
        <v>39</v>
      </c>
      <c r="F1722" s="10" t="s">
        <v>41</v>
      </c>
      <c r="G1722" s="13">
        <v>8565</v>
      </c>
      <c r="H1722" s="10" t="s">
        <v>30</v>
      </c>
      <c r="I1722" s="39">
        <v>244959</v>
      </c>
      <c r="J1722" s="20">
        <v>4.8933</v>
      </c>
      <c r="K1722" s="23">
        <v>50060.08</v>
      </c>
      <c r="L1722" s="10">
        <v>1</v>
      </c>
      <c r="M1722" s="36">
        <v>45495</v>
      </c>
      <c r="N1722" s="94"/>
    </row>
    <row r="1723" spans="1:14" ht="14.25" customHeight="1" x14ac:dyDescent="0.25">
      <c r="A1723" s="9">
        <v>83112000</v>
      </c>
      <c r="B1723" s="10" t="s">
        <v>3501</v>
      </c>
      <c r="C1723" s="11">
        <v>45257</v>
      </c>
      <c r="D1723" s="12" t="s">
        <v>3497</v>
      </c>
      <c r="E1723" s="10" t="s">
        <v>39</v>
      </c>
      <c r="F1723" s="10" t="s">
        <v>41</v>
      </c>
      <c r="G1723" s="13">
        <v>5670</v>
      </c>
      <c r="H1723" s="10" t="s">
        <v>30</v>
      </c>
      <c r="I1723" s="39">
        <v>162162</v>
      </c>
      <c r="J1723" s="20">
        <v>4.8926999999999996</v>
      </c>
      <c r="K1723" s="23">
        <v>33143.660000000003</v>
      </c>
      <c r="L1723" s="10">
        <v>1</v>
      </c>
      <c r="M1723" s="36">
        <v>45495</v>
      </c>
      <c r="N1723" s="94"/>
    </row>
    <row r="1724" spans="1:14" ht="14.25" customHeight="1" x14ac:dyDescent="0.25">
      <c r="A1724" s="9">
        <v>83112000</v>
      </c>
      <c r="B1724" s="10" t="s">
        <v>3502</v>
      </c>
      <c r="C1724" s="11">
        <v>45251</v>
      </c>
      <c r="D1724" s="12" t="s">
        <v>3497</v>
      </c>
      <c r="E1724" s="10" t="s">
        <v>39</v>
      </c>
      <c r="F1724" s="10" t="s">
        <v>41</v>
      </c>
      <c r="G1724" s="13">
        <v>945</v>
      </c>
      <c r="H1724" s="10" t="s">
        <v>30</v>
      </c>
      <c r="I1724" s="39">
        <v>27027</v>
      </c>
      <c r="J1724" s="20">
        <v>4.8723000000000001</v>
      </c>
      <c r="K1724" s="23">
        <v>5547.07</v>
      </c>
      <c r="L1724" s="10">
        <v>1</v>
      </c>
      <c r="M1724" s="36">
        <v>45495</v>
      </c>
      <c r="N1724" s="94"/>
    </row>
    <row r="1725" spans="1:14" ht="14.25" customHeight="1" x14ac:dyDescent="0.25">
      <c r="A1725" s="9">
        <v>83112000</v>
      </c>
      <c r="B1725" s="10" t="s">
        <v>3503</v>
      </c>
      <c r="C1725" s="11">
        <v>45250</v>
      </c>
      <c r="D1725" s="12" t="s">
        <v>3488</v>
      </c>
      <c r="E1725" s="10" t="s">
        <v>39</v>
      </c>
      <c r="F1725" s="10" t="s">
        <v>41</v>
      </c>
      <c r="G1725" s="13">
        <v>3780</v>
      </c>
      <c r="H1725" s="10" t="s">
        <v>30</v>
      </c>
      <c r="I1725" s="39">
        <v>108108</v>
      </c>
      <c r="J1725" s="20">
        <v>4.8849</v>
      </c>
      <c r="K1725" s="23">
        <v>22131.06</v>
      </c>
      <c r="L1725" s="10">
        <v>1</v>
      </c>
      <c r="M1725" s="36">
        <v>45495</v>
      </c>
      <c r="N1725" s="94"/>
    </row>
    <row r="1726" spans="1:14" ht="14.25" customHeight="1" x14ac:dyDescent="0.25">
      <c r="A1726" s="9">
        <v>83112000</v>
      </c>
      <c r="B1726" s="10" t="s">
        <v>3504</v>
      </c>
      <c r="C1726" s="11">
        <v>45240</v>
      </c>
      <c r="D1726" s="12" t="s">
        <v>3497</v>
      </c>
      <c r="E1726" s="10" t="s">
        <v>39</v>
      </c>
      <c r="F1726" s="10" t="s">
        <v>41</v>
      </c>
      <c r="G1726" s="13">
        <v>2685</v>
      </c>
      <c r="H1726" s="10" t="s">
        <v>30</v>
      </c>
      <c r="I1726" s="39">
        <v>76791</v>
      </c>
      <c r="J1726" s="20">
        <v>4.9006999999999996</v>
      </c>
      <c r="K1726" s="23">
        <v>15669.39</v>
      </c>
      <c r="L1726" s="10">
        <v>1</v>
      </c>
      <c r="M1726" s="36">
        <v>45495</v>
      </c>
      <c r="N1726" s="94"/>
    </row>
    <row r="1727" spans="1:14" ht="14.25" customHeight="1" x14ac:dyDescent="0.25">
      <c r="A1727" s="9">
        <v>83112000</v>
      </c>
      <c r="B1727" s="10" t="s">
        <v>3505</v>
      </c>
      <c r="C1727" s="11">
        <v>45239</v>
      </c>
      <c r="D1727" s="12" t="s">
        <v>3497</v>
      </c>
      <c r="E1727" s="10" t="s">
        <v>39</v>
      </c>
      <c r="F1727" s="10" t="s">
        <v>41</v>
      </c>
      <c r="G1727" s="13">
        <v>1890</v>
      </c>
      <c r="H1727" s="10" t="s">
        <v>30</v>
      </c>
      <c r="I1727" s="39">
        <v>54054</v>
      </c>
      <c r="J1727" s="20">
        <v>4.8855000000000004</v>
      </c>
      <c r="K1727" s="23">
        <v>11064.17</v>
      </c>
      <c r="L1727" s="10">
        <v>1</v>
      </c>
      <c r="M1727" s="36">
        <v>45495</v>
      </c>
      <c r="N1727" s="94"/>
    </row>
    <row r="1728" spans="1:14" ht="14.25" customHeight="1" x14ac:dyDescent="0.25">
      <c r="A1728" s="9">
        <v>83112000</v>
      </c>
      <c r="B1728" s="10" t="s">
        <v>3506</v>
      </c>
      <c r="C1728" s="11">
        <v>45222</v>
      </c>
      <c r="D1728" s="12" t="s">
        <v>3497</v>
      </c>
      <c r="E1728" s="10" t="s">
        <v>39</v>
      </c>
      <c r="F1728" s="10" t="s">
        <v>41</v>
      </c>
      <c r="G1728" s="13">
        <v>8430</v>
      </c>
      <c r="H1728" s="10" t="s">
        <v>30</v>
      </c>
      <c r="I1728" s="39">
        <v>241098</v>
      </c>
      <c r="J1728" s="20">
        <v>5.0528000000000004</v>
      </c>
      <c r="K1728" s="23">
        <v>47715.72</v>
      </c>
      <c r="L1728" s="10">
        <v>1</v>
      </c>
      <c r="M1728" s="36">
        <v>45495</v>
      </c>
      <c r="N1728" s="94"/>
    </row>
    <row r="1729" spans="1:14" ht="14.25" customHeight="1" x14ac:dyDescent="0.25">
      <c r="A1729" s="9">
        <v>83111000</v>
      </c>
      <c r="B1729" s="10" t="s">
        <v>3507</v>
      </c>
      <c r="C1729" s="11">
        <v>45217</v>
      </c>
      <c r="D1729" s="12" t="s">
        <v>3508</v>
      </c>
      <c r="E1729" s="10" t="s">
        <v>39</v>
      </c>
      <c r="F1729" s="10" t="s">
        <v>41</v>
      </c>
      <c r="G1729" s="13">
        <v>415.2</v>
      </c>
      <c r="H1729" s="10" t="s">
        <v>30</v>
      </c>
      <c r="I1729" s="39">
        <v>70540.08</v>
      </c>
      <c r="J1729" s="20">
        <v>5.0384000000000002</v>
      </c>
      <c r="K1729" s="23">
        <v>14000.49</v>
      </c>
      <c r="L1729" s="10" t="s">
        <v>3406</v>
      </c>
      <c r="M1729" s="36">
        <v>45595</v>
      </c>
      <c r="N1729" s="94"/>
    </row>
    <row r="1730" spans="1:14" ht="14.25" customHeight="1" x14ac:dyDescent="0.25">
      <c r="A1730" s="9">
        <v>68069090</v>
      </c>
      <c r="B1730" s="10" t="s">
        <v>3509</v>
      </c>
      <c r="C1730" s="11">
        <v>45352</v>
      </c>
      <c r="D1730" s="12" t="s">
        <v>3510</v>
      </c>
      <c r="E1730" s="10" t="s">
        <v>3511</v>
      </c>
      <c r="F1730" s="10" t="s">
        <v>3512</v>
      </c>
      <c r="G1730" s="13">
        <v>1365.098</v>
      </c>
      <c r="H1730" s="10" t="s">
        <v>30</v>
      </c>
      <c r="I1730" s="39">
        <v>202381.73</v>
      </c>
      <c r="J1730" s="20">
        <v>4.9832999999999998</v>
      </c>
      <c r="K1730" s="23">
        <v>40611.99</v>
      </c>
      <c r="L1730" s="10">
        <v>1</v>
      </c>
      <c r="M1730" s="36">
        <v>45495</v>
      </c>
      <c r="N1730" s="94"/>
    </row>
    <row r="1731" spans="1:14" ht="14.25" customHeight="1" x14ac:dyDescent="0.25">
      <c r="A1731" s="9">
        <v>68069090</v>
      </c>
      <c r="B1731" s="10" t="s">
        <v>3513</v>
      </c>
      <c r="C1731" s="11">
        <v>45352</v>
      </c>
      <c r="D1731" s="12" t="s">
        <v>3514</v>
      </c>
      <c r="E1731" s="10" t="s">
        <v>3511</v>
      </c>
      <c r="F1731" s="10" t="s">
        <v>3512</v>
      </c>
      <c r="G1731" s="13">
        <v>3699.855</v>
      </c>
      <c r="H1731" s="10" t="s">
        <v>30</v>
      </c>
      <c r="I1731" s="39">
        <v>656536.05000000005</v>
      </c>
      <c r="J1731" s="20">
        <v>4.9832999999999998</v>
      </c>
      <c r="K1731" s="23">
        <v>131747.25</v>
      </c>
      <c r="L1731" s="10" t="s">
        <v>3406</v>
      </c>
      <c r="M1731" s="36">
        <v>45495</v>
      </c>
      <c r="N1731" s="94"/>
    </row>
    <row r="1732" spans="1:14" ht="14.25" customHeight="1" x14ac:dyDescent="0.25">
      <c r="A1732" s="9">
        <v>68069090</v>
      </c>
      <c r="B1732" s="10" t="s">
        <v>5638</v>
      </c>
      <c r="C1732" s="11">
        <v>45321</v>
      </c>
      <c r="D1732" s="12" t="s">
        <v>3510</v>
      </c>
      <c r="E1732" s="10" t="s">
        <v>3511</v>
      </c>
      <c r="F1732" s="10" t="s">
        <v>3512</v>
      </c>
      <c r="G1732" s="13">
        <v>210.01499999999999</v>
      </c>
      <c r="H1732" s="10" t="s">
        <v>30</v>
      </c>
      <c r="I1732" s="39">
        <v>31135.65</v>
      </c>
      <c r="J1732" s="20">
        <v>4.9225000000000003</v>
      </c>
      <c r="K1732" s="23">
        <v>6325.17</v>
      </c>
      <c r="L1732" s="10">
        <v>1</v>
      </c>
      <c r="M1732" s="36">
        <v>45495</v>
      </c>
      <c r="N1732" s="94"/>
    </row>
    <row r="1733" spans="1:14" ht="14.25" customHeight="1" x14ac:dyDescent="0.25">
      <c r="A1733" s="9">
        <v>68069090</v>
      </c>
      <c r="B1733" s="10" t="s">
        <v>3515</v>
      </c>
      <c r="C1733" s="11">
        <v>45224</v>
      </c>
      <c r="D1733" s="12" t="s">
        <v>3516</v>
      </c>
      <c r="E1733" s="10" t="s">
        <v>3511</v>
      </c>
      <c r="F1733" s="10" t="s">
        <v>3512</v>
      </c>
      <c r="G1733" s="13">
        <v>397.50799999999998</v>
      </c>
      <c r="H1733" s="10" t="s">
        <v>30</v>
      </c>
      <c r="I1733" s="39">
        <v>62271.31</v>
      </c>
      <c r="J1733" s="20">
        <v>5.0065</v>
      </c>
      <c r="K1733" s="23">
        <v>12438.09</v>
      </c>
      <c r="L1733" s="10" t="s">
        <v>3406</v>
      </c>
      <c r="M1733" s="36">
        <v>45495</v>
      </c>
      <c r="N1733" s="94"/>
    </row>
    <row r="1734" spans="1:14" ht="14.25" customHeight="1" x14ac:dyDescent="0.25">
      <c r="A1734" s="9">
        <v>73181500</v>
      </c>
      <c r="B1734" s="10" t="s">
        <v>3517</v>
      </c>
      <c r="C1734" s="11">
        <v>45366</v>
      </c>
      <c r="D1734" s="12" t="s">
        <v>3518</v>
      </c>
      <c r="E1734" s="10" t="s">
        <v>957</v>
      </c>
      <c r="F1734" s="10" t="s">
        <v>956</v>
      </c>
      <c r="G1734" s="13">
        <v>80</v>
      </c>
      <c r="H1734" s="10" t="s">
        <v>30</v>
      </c>
      <c r="I1734" s="39">
        <v>2396.14</v>
      </c>
      <c r="J1734" s="20">
        <v>4.9767999999999999</v>
      </c>
      <c r="K1734" s="23">
        <v>481.46</v>
      </c>
      <c r="L1734" s="10" t="s">
        <v>3411</v>
      </c>
      <c r="M1734" s="36">
        <v>45495</v>
      </c>
      <c r="N1734" s="94"/>
    </row>
    <row r="1735" spans="1:14" ht="14.25" customHeight="1" x14ac:dyDescent="0.25">
      <c r="A1735" s="9">
        <v>73181900</v>
      </c>
      <c r="B1735" s="10" t="s">
        <v>3519</v>
      </c>
      <c r="C1735" s="11">
        <v>45366</v>
      </c>
      <c r="D1735" s="12" t="s">
        <v>3520</v>
      </c>
      <c r="E1735" s="10" t="s">
        <v>957</v>
      </c>
      <c r="F1735" s="10" t="s">
        <v>956</v>
      </c>
      <c r="G1735" s="13">
        <v>417</v>
      </c>
      <c r="H1735" s="10" t="s">
        <v>30</v>
      </c>
      <c r="I1735" s="39">
        <v>143702.57</v>
      </c>
      <c r="J1735" s="20">
        <v>4.9767999999999999</v>
      </c>
      <c r="K1735" s="23">
        <v>28874.49</v>
      </c>
      <c r="L1735" s="10" t="s">
        <v>3521</v>
      </c>
      <c r="M1735" s="36">
        <v>45495</v>
      </c>
      <c r="N1735" s="94"/>
    </row>
    <row r="1736" spans="1:14" ht="14.25" customHeight="1" x14ac:dyDescent="0.25">
      <c r="A1736" s="9">
        <v>73181500</v>
      </c>
      <c r="B1736" s="10" t="s">
        <v>3522</v>
      </c>
      <c r="C1736" s="11">
        <v>45352</v>
      </c>
      <c r="D1736" s="12" t="s">
        <v>3523</v>
      </c>
      <c r="E1736" s="10" t="s">
        <v>957</v>
      </c>
      <c r="F1736" s="10" t="s">
        <v>956</v>
      </c>
      <c r="G1736" s="13">
        <v>106</v>
      </c>
      <c r="H1736" s="10" t="s">
        <v>30</v>
      </c>
      <c r="I1736" s="39">
        <v>3048.17</v>
      </c>
      <c r="J1736" s="20">
        <v>4.9832999999999998</v>
      </c>
      <c r="K1736" s="23">
        <v>611.67999999999995</v>
      </c>
      <c r="L1736" s="10" t="s">
        <v>3413</v>
      </c>
      <c r="M1736" s="36">
        <v>45495</v>
      </c>
      <c r="N1736" s="94"/>
    </row>
    <row r="1737" spans="1:14" ht="14.25" customHeight="1" x14ac:dyDescent="0.25">
      <c r="A1737" s="9">
        <v>73181900</v>
      </c>
      <c r="B1737" s="10" t="s">
        <v>3524</v>
      </c>
      <c r="C1737" s="11">
        <v>45365</v>
      </c>
      <c r="D1737" s="12" t="s">
        <v>3525</v>
      </c>
      <c r="E1737" s="10" t="s">
        <v>957</v>
      </c>
      <c r="F1737" s="10" t="s">
        <v>956</v>
      </c>
      <c r="G1737" s="13">
        <v>21</v>
      </c>
      <c r="H1737" s="10" t="s">
        <v>30</v>
      </c>
      <c r="I1737" s="39">
        <v>9763.77</v>
      </c>
      <c r="J1737" s="20">
        <v>4.9802999999999997</v>
      </c>
      <c r="K1737" s="23">
        <v>1960.48</v>
      </c>
      <c r="L1737" s="10" t="s">
        <v>3526</v>
      </c>
      <c r="M1737" s="36">
        <v>45495</v>
      </c>
      <c r="N1737" s="94"/>
    </row>
    <row r="1738" spans="1:14" ht="14.25" customHeight="1" x14ac:dyDescent="0.25">
      <c r="A1738" s="9">
        <v>73181400</v>
      </c>
      <c r="B1738" s="10" t="s">
        <v>3527</v>
      </c>
      <c r="C1738" s="11">
        <v>45345</v>
      </c>
      <c r="D1738" s="12" t="s">
        <v>3528</v>
      </c>
      <c r="E1738" s="10" t="s">
        <v>957</v>
      </c>
      <c r="F1738" s="10" t="s">
        <v>956</v>
      </c>
      <c r="G1738" s="13">
        <v>36</v>
      </c>
      <c r="H1738" s="10" t="s">
        <v>30</v>
      </c>
      <c r="I1738" s="39">
        <v>9750.4</v>
      </c>
      <c r="J1738" s="20">
        <v>4.9419000000000004</v>
      </c>
      <c r="K1738" s="23">
        <v>1973.01</v>
      </c>
      <c r="L1738" s="10">
        <v>1</v>
      </c>
      <c r="M1738" s="36">
        <v>45495</v>
      </c>
      <c r="N1738" s="94"/>
    </row>
    <row r="1739" spans="1:14" ht="14.25" customHeight="1" x14ac:dyDescent="0.25">
      <c r="A1739" s="9">
        <v>72163100</v>
      </c>
      <c r="B1739" s="10" t="s">
        <v>3529</v>
      </c>
      <c r="C1739" s="11">
        <v>45363</v>
      </c>
      <c r="D1739" s="12" t="s">
        <v>3530</v>
      </c>
      <c r="E1739" s="10" t="s">
        <v>154</v>
      </c>
      <c r="F1739" s="10" t="s">
        <v>140</v>
      </c>
      <c r="G1739" s="13">
        <v>1391</v>
      </c>
      <c r="H1739" s="10" t="s">
        <v>30</v>
      </c>
      <c r="I1739" s="39">
        <v>9846.18</v>
      </c>
      <c r="J1739" s="20">
        <v>4.9776999999999996</v>
      </c>
      <c r="K1739" s="23">
        <v>1978.06</v>
      </c>
      <c r="L1739" s="10">
        <v>1</v>
      </c>
      <c r="M1739" s="36">
        <v>45495</v>
      </c>
      <c r="N1739" s="94"/>
    </row>
    <row r="1740" spans="1:14" ht="14.25" customHeight="1" x14ac:dyDescent="0.25">
      <c r="A1740" s="9">
        <v>72162100</v>
      </c>
      <c r="B1740" s="10" t="s">
        <v>3531</v>
      </c>
      <c r="C1740" s="11">
        <v>45356</v>
      </c>
      <c r="D1740" s="12" t="s">
        <v>990</v>
      </c>
      <c r="E1740" s="10" t="s">
        <v>154</v>
      </c>
      <c r="F1740" s="10" t="s">
        <v>140</v>
      </c>
      <c r="G1740" s="13">
        <v>710.8</v>
      </c>
      <c r="H1740" s="10" t="s">
        <v>30</v>
      </c>
      <c r="I1740" s="39">
        <v>4905.84</v>
      </c>
      <c r="J1740" s="20">
        <v>4.9474999999999998</v>
      </c>
      <c r="K1740" s="23">
        <v>991.58</v>
      </c>
      <c r="L1740" s="10" t="s">
        <v>3532</v>
      </c>
      <c r="M1740" s="36">
        <v>45576</v>
      </c>
      <c r="N1740" s="94"/>
    </row>
    <row r="1741" spans="1:14" ht="14.25" customHeight="1" x14ac:dyDescent="0.25">
      <c r="A1741" s="9">
        <v>72163100</v>
      </c>
      <c r="B1741" s="10" t="s">
        <v>3533</v>
      </c>
      <c r="C1741" s="11">
        <v>45356</v>
      </c>
      <c r="D1741" s="12" t="s">
        <v>3534</v>
      </c>
      <c r="E1741" s="10" t="s">
        <v>154</v>
      </c>
      <c r="F1741" s="10" t="s">
        <v>140</v>
      </c>
      <c r="G1741" s="13">
        <v>369</v>
      </c>
      <c r="H1741" s="10" t="s">
        <v>30</v>
      </c>
      <c r="I1741" s="39">
        <v>4274.6400000000003</v>
      </c>
      <c r="J1741" s="20">
        <v>4.9474999999999998</v>
      </c>
      <c r="K1741" s="23">
        <v>864</v>
      </c>
      <c r="L1741" s="10">
        <v>5</v>
      </c>
      <c r="M1741" s="36">
        <v>45576</v>
      </c>
      <c r="N1741" s="94"/>
    </row>
    <row r="1742" spans="1:14" ht="14.25" customHeight="1" x14ac:dyDescent="0.25">
      <c r="A1742" s="9">
        <v>72163200</v>
      </c>
      <c r="B1742" s="10" t="s">
        <v>3535</v>
      </c>
      <c r="C1742" s="11">
        <v>45356</v>
      </c>
      <c r="D1742" s="12" t="s">
        <v>3536</v>
      </c>
      <c r="E1742" s="10" t="s">
        <v>154</v>
      </c>
      <c r="F1742" s="10" t="s">
        <v>140</v>
      </c>
      <c r="G1742" s="13">
        <v>3562.6</v>
      </c>
      <c r="H1742" s="10" t="s">
        <v>30</v>
      </c>
      <c r="I1742" s="39">
        <v>35385.599999999999</v>
      </c>
      <c r="J1742" s="20">
        <v>4.9474999999999998</v>
      </c>
      <c r="K1742" s="23">
        <v>7152.22</v>
      </c>
      <c r="L1742" s="10">
        <v>2</v>
      </c>
      <c r="M1742" s="36">
        <v>45576</v>
      </c>
      <c r="N1742" s="94"/>
    </row>
    <row r="1743" spans="1:14" ht="14.25" customHeight="1" x14ac:dyDescent="0.25">
      <c r="A1743" s="9">
        <v>72164010</v>
      </c>
      <c r="B1743" s="10" t="s">
        <v>3537</v>
      </c>
      <c r="C1743" s="11">
        <v>45356</v>
      </c>
      <c r="D1743" s="12" t="s">
        <v>990</v>
      </c>
      <c r="E1743" s="10" t="s">
        <v>154</v>
      </c>
      <c r="F1743" s="10" t="s">
        <v>140</v>
      </c>
      <c r="G1743" s="13">
        <v>4687.3</v>
      </c>
      <c r="H1743" s="10" t="s">
        <v>30</v>
      </c>
      <c r="I1743" s="39">
        <v>32951.699999999997</v>
      </c>
      <c r="J1743" s="20">
        <v>4.9474999999999998</v>
      </c>
      <c r="K1743" s="23">
        <v>6660.27</v>
      </c>
      <c r="L1743" s="10">
        <v>1</v>
      </c>
      <c r="M1743" s="36">
        <v>45576</v>
      </c>
      <c r="N1743" s="94"/>
    </row>
    <row r="1744" spans="1:14" ht="14.25" customHeight="1" x14ac:dyDescent="0.25">
      <c r="A1744" s="9">
        <v>72162100</v>
      </c>
      <c r="B1744" s="10" t="s">
        <v>3538</v>
      </c>
      <c r="C1744" s="11">
        <v>45355</v>
      </c>
      <c r="D1744" s="12" t="s">
        <v>3539</v>
      </c>
      <c r="E1744" s="10" t="s">
        <v>154</v>
      </c>
      <c r="F1744" s="10" t="s">
        <v>140</v>
      </c>
      <c r="G1744" s="13">
        <v>3237.6</v>
      </c>
      <c r="H1744" s="10" t="s">
        <v>30</v>
      </c>
      <c r="I1744" s="39">
        <v>18867</v>
      </c>
      <c r="J1744" s="20">
        <v>4.9596</v>
      </c>
      <c r="K1744" s="23">
        <v>3804.14</v>
      </c>
      <c r="L1744" s="10" t="s">
        <v>3540</v>
      </c>
      <c r="M1744" s="36">
        <v>45576</v>
      </c>
      <c r="N1744" s="94"/>
    </row>
    <row r="1745" spans="1:14" ht="14.25" customHeight="1" x14ac:dyDescent="0.25">
      <c r="A1745" s="9">
        <v>72163200</v>
      </c>
      <c r="B1745" s="10" t="s">
        <v>3541</v>
      </c>
      <c r="C1745" s="11">
        <v>45355</v>
      </c>
      <c r="D1745" s="12" t="s">
        <v>3536</v>
      </c>
      <c r="E1745" s="10" t="s">
        <v>154</v>
      </c>
      <c r="F1745" s="10" t="s">
        <v>140</v>
      </c>
      <c r="G1745" s="13">
        <v>1339.2</v>
      </c>
      <c r="H1745" s="10" t="s">
        <v>30</v>
      </c>
      <c r="I1745" s="39">
        <v>13269.6</v>
      </c>
      <c r="J1745" s="20">
        <v>4.9596</v>
      </c>
      <c r="K1745" s="23">
        <v>2675.54</v>
      </c>
      <c r="L1745" s="10">
        <v>3</v>
      </c>
      <c r="M1745" s="36">
        <v>45576</v>
      </c>
      <c r="N1745" s="94"/>
    </row>
    <row r="1746" spans="1:14" ht="14.25" customHeight="1" x14ac:dyDescent="0.25">
      <c r="A1746" s="9">
        <v>72164010</v>
      </c>
      <c r="B1746" s="10" t="s">
        <v>3542</v>
      </c>
      <c r="C1746" s="11">
        <v>45355</v>
      </c>
      <c r="D1746" s="12" t="s">
        <v>692</v>
      </c>
      <c r="E1746" s="10" t="s">
        <v>154</v>
      </c>
      <c r="F1746" s="10" t="s">
        <v>140</v>
      </c>
      <c r="G1746" s="13">
        <v>8572.5</v>
      </c>
      <c r="H1746" s="10" t="s">
        <v>30</v>
      </c>
      <c r="I1746" s="39">
        <v>60277.5</v>
      </c>
      <c r="J1746" s="20">
        <v>4.9596</v>
      </c>
      <c r="K1746" s="23">
        <v>12153.7</v>
      </c>
      <c r="L1746" s="10">
        <v>2</v>
      </c>
      <c r="M1746" s="36">
        <v>45576</v>
      </c>
      <c r="N1746" s="94"/>
    </row>
    <row r="1747" spans="1:14" ht="14.25" customHeight="1" x14ac:dyDescent="0.25">
      <c r="A1747" s="9">
        <v>72164010</v>
      </c>
      <c r="B1747" s="10" t="s">
        <v>3543</v>
      </c>
      <c r="C1747" s="11">
        <v>45355</v>
      </c>
      <c r="D1747" s="12" t="s">
        <v>692</v>
      </c>
      <c r="E1747" s="10" t="s">
        <v>154</v>
      </c>
      <c r="F1747" s="10" t="s">
        <v>140</v>
      </c>
      <c r="G1747" s="13">
        <v>2857</v>
      </c>
      <c r="H1747" s="10" t="s">
        <v>30</v>
      </c>
      <c r="I1747" s="39">
        <v>20092.5</v>
      </c>
      <c r="J1747" s="20">
        <v>4.9596</v>
      </c>
      <c r="K1747" s="23">
        <v>4051.23</v>
      </c>
      <c r="L1747" s="10">
        <v>1</v>
      </c>
      <c r="M1747" s="36">
        <v>45495</v>
      </c>
      <c r="N1747" s="94"/>
    </row>
    <row r="1748" spans="1:14" ht="14.25" customHeight="1" x14ac:dyDescent="0.25">
      <c r="A1748" s="9">
        <v>72163300</v>
      </c>
      <c r="B1748" s="10" t="s">
        <v>3544</v>
      </c>
      <c r="C1748" s="11">
        <v>45355</v>
      </c>
      <c r="D1748" s="12" t="s">
        <v>188</v>
      </c>
      <c r="E1748" s="10" t="s">
        <v>154</v>
      </c>
      <c r="F1748" s="10" t="s">
        <v>140</v>
      </c>
      <c r="G1748" s="13">
        <v>355.2</v>
      </c>
      <c r="H1748" s="10" t="s">
        <v>30</v>
      </c>
      <c r="I1748" s="39">
        <v>3871.38</v>
      </c>
      <c r="J1748" s="20">
        <v>4.9596</v>
      </c>
      <c r="K1748" s="23">
        <v>780.58</v>
      </c>
      <c r="L1748" s="10" t="s">
        <v>3545</v>
      </c>
      <c r="M1748" s="36">
        <v>45576</v>
      </c>
      <c r="N1748" s="94"/>
    </row>
    <row r="1749" spans="1:14" ht="14.25" customHeight="1" x14ac:dyDescent="0.25">
      <c r="A1749" s="9">
        <v>72163100</v>
      </c>
      <c r="B1749" s="10" t="s">
        <v>3546</v>
      </c>
      <c r="C1749" s="11">
        <v>45355</v>
      </c>
      <c r="D1749" s="12" t="s">
        <v>3547</v>
      </c>
      <c r="E1749" s="10" t="s">
        <v>154</v>
      </c>
      <c r="F1749" s="10" t="s">
        <v>140</v>
      </c>
      <c r="G1749" s="13">
        <v>288</v>
      </c>
      <c r="H1749" s="10" t="s">
        <v>30</v>
      </c>
      <c r="I1749" s="39">
        <v>2124</v>
      </c>
      <c r="J1749" s="20">
        <v>4.9596</v>
      </c>
      <c r="K1749" s="23">
        <v>428.26</v>
      </c>
      <c r="L1749" s="10">
        <v>4</v>
      </c>
      <c r="M1749" s="36">
        <v>45576</v>
      </c>
      <c r="N1749" s="94"/>
    </row>
    <row r="1750" spans="1:14" ht="14.25" customHeight="1" x14ac:dyDescent="0.25">
      <c r="A1750" s="9">
        <v>72163200</v>
      </c>
      <c r="B1750" s="10" t="s">
        <v>3548</v>
      </c>
      <c r="C1750" s="11">
        <v>45355</v>
      </c>
      <c r="D1750" s="12" t="s">
        <v>3549</v>
      </c>
      <c r="E1750" s="10" t="s">
        <v>154</v>
      </c>
      <c r="F1750" s="10" t="s">
        <v>140</v>
      </c>
      <c r="G1750" s="13">
        <v>950.4</v>
      </c>
      <c r="H1750" s="10" t="s">
        <v>30</v>
      </c>
      <c r="I1750" s="39">
        <v>10478.16</v>
      </c>
      <c r="J1750" s="20">
        <v>4.9596</v>
      </c>
      <c r="K1750" s="23">
        <v>2112.6999999999998</v>
      </c>
      <c r="L1750" s="10">
        <v>2</v>
      </c>
      <c r="M1750" s="36">
        <v>45576</v>
      </c>
      <c r="N1750" s="94"/>
    </row>
    <row r="1751" spans="1:14" ht="14.25" customHeight="1" x14ac:dyDescent="0.25">
      <c r="A1751" s="9">
        <v>72162100</v>
      </c>
      <c r="B1751" s="10" t="s">
        <v>3550</v>
      </c>
      <c r="C1751" s="11">
        <v>45355</v>
      </c>
      <c r="D1751" s="12" t="s">
        <v>990</v>
      </c>
      <c r="E1751" s="10" t="s">
        <v>154</v>
      </c>
      <c r="F1751" s="10" t="s">
        <v>140</v>
      </c>
      <c r="G1751" s="13">
        <v>3106.8</v>
      </c>
      <c r="H1751" s="10" t="s">
        <v>30</v>
      </c>
      <c r="I1751" s="39">
        <v>26213.279999999999</v>
      </c>
      <c r="J1751" s="20">
        <v>4.9596</v>
      </c>
      <c r="K1751" s="23">
        <v>5285.36</v>
      </c>
      <c r="L1751" s="10" t="s">
        <v>3480</v>
      </c>
      <c r="M1751" s="36">
        <v>45576</v>
      </c>
      <c r="N1751" s="94"/>
    </row>
    <row r="1752" spans="1:14" ht="14.25" customHeight="1" x14ac:dyDescent="0.25">
      <c r="A1752" s="9">
        <v>72085400</v>
      </c>
      <c r="B1752" s="10" t="s">
        <v>3551</v>
      </c>
      <c r="C1752" s="11">
        <v>45352</v>
      </c>
      <c r="D1752" s="12" t="s">
        <v>3552</v>
      </c>
      <c r="E1752" s="10" t="s">
        <v>154</v>
      </c>
      <c r="F1752" s="10" t="s">
        <v>140</v>
      </c>
      <c r="G1752" s="13">
        <v>703</v>
      </c>
      <c r="H1752" s="10" t="s">
        <v>30</v>
      </c>
      <c r="I1752" s="39">
        <v>5006.88</v>
      </c>
      <c r="J1752" s="20">
        <v>4.9832999999999998</v>
      </c>
      <c r="K1752" s="23">
        <v>1004.73</v>
      </c>
      <c r="L1752" s="10">
        <v>1</v>
      </c>
      <c r="M1752" s="36">
        <v>45495</v>
      </c>
      <c r="N1752" s="94"/>
    </row>
    <row r="1753" spans="1:14" ht="14.25" customHeight="1" x14ac:dyDescent="0.25">
      <c r="A1753" s="9">
        <v>72163100</v>
      </c>
      <c r="B1753" s="10" t="s">
        <v>3553</v>
      </c>
      <c r="C1753" s="11">
        <v>45352</v>
      </c>
      <c r="D1753" s="12" t="s">
        <v>3554</v>
      </c>
      <c r="E1753" s="10" t="s">
        <v>154</v>
      </c>
      <c r="F1753" s="10" t="s">
        <v>140</v>
      </c>
      <c r="G1753" s="13">
        <v>828</v>
      </c>
      <c r="H1753" s="10" t="s">
        <v>30</v>
      </c>
      <c r="I1753" s="39">
        <v>7580.16</v>
      </c>
      <c r="J1753" s="20">
        <v>4.9832999999999998</v>
      </c>
      <c r="K1753" s="23">
        <v>1521.11</v>
      </c>
      <c r="L1753" s="10" t="s">
        <v>3435</v>
      </c>
      <c r="M1753" s="36">
        <v>45495</v>
      </c>
      <c r="N1753" s="94"/>
    </row>
    <row r="1754" spans="1:14" ht="14.25" customHeight="1" x14ac:dyDescent="0.25">
      <c r="A1754" s="9">
        <v>72085200</v>
      </c>
      <c r="B1754" s="10" t="s">
        <v>3555</v>
      </c>
      <c r="C1754" s="11">
        <v>45345</v>
      </c>
      <c r="D1754" s="12" t="s">
        <v>3556</v>
      </c>
      <c r="E1754" s="10" t="s">
        <v>154</v>
      </c>
      <c r="F1754" s="10" t="s">
        <v>140</v>
      </c>
      <c r="G1754" s="13">
        <v>270</v>
      </c>
      <c r="H1754" s="10" t="s">
        <v>30</v>
      </c>
      <c r="I1754" s="39">
        <v>1880.09</v>
      </c>
      <c r="J1754" s="20">
        <v>4.9419000000000004</v>
      </c>
      <c r="K1754" s="23">
        <v>380.44</v>
      </c>
      <c r="L1754" s="10">
        <v>1</v>
      </c>
      <c r="M1754" s="36">
        <v>45495</v>
      </c>
      <c r="N1754" s="94"/>
    </row>
    <row r="1755" spans="1:14" ht="14.25" customHeight="1" x14ac:dyDescent="0.25">
      <c r="A1755" s="9">
        <v>72192300</v>
      </c>
      <c r="B1755" s="10" t="s">
        <v>3557</v>
      </c>
      <c r="C1755" s="11">
        <v>45343</v>
      </c>
      <c r="D1755" s="12" t="s">
        <v>163</v>
      </c>
      <c r="E1755" s="10" t="s">
        <v>154</v>
      </c>
      <c r="F1755" s="10" t="s">
        <v>140</v>
      </c>
      <c r="G1755" s="13">
        <v>180</v>
      </c>
      <c r="H1755" s="10" t="s">
        <v>30</v>
      </c>
      <c r="I1755" s="39">
        <v>7948.88</v>
      </c>
      <c r="J1755" s="20">
        <v>4.9408000000000003</v>
      </c>
      <c r="K1755" s="23">
        <v>1608.82</v>
      </c>
      <c r="L1755" s="10">
        <v>3</v>
      </c>
      <c r="M1755" s="36">
        <v>45576</v>
      </c>
      <c r="N1755" s="94"/>
    </row>
    <row r="1756" spans="1:14" ht="14.25" customHeight="1" x14ac:dyDescent="0.25">
      <c r="A1756" s="9">
        <v>72201100</v>
      </c>
      <c r="B1756" s="10" t="s">
        <v>3558</v>
      </c>
      <c r="C1756" s="11">
        <v>45343</v>
      </c>
      <c r="D1756" s="12" t="s">
        <v>163</v>
      </c>
      <c r="E1756" s="10" t="s">
        <v>154</v>
      </c>
      <c r="F1756" s="10" t="s">
        <v>140</v>
      </c>
      <c r="G1756" s="13">
        <v>360</v>
      </c>
      <c r="H1756" s="10" t="s">
        <v>30</v>
      </c>
      <c r="I1756" s="39">
        <v>15603.75</v>
      </c>
      <c r="J1756" s="20">
        <v>4.9408000000000003</v>
      </c>
      <c r="K1756" s="23">
        <v>3158.14</v>
      </c>
      <c r="L1756" s="10">
        <v>2</v>
      </c>
      <c r="M1756" s="36">
        <v>45576</v>
      </c>
      <c r="N1756" s="94"/>
    </row>
    <row r="1757" spans="1:14" ht="14.25" customHeight="1" x14ac:dyDescent="0.25">
      <c r="A1757" s="9">
        <v>72192200</v>
      </c>
      <c r="B1757" s="10" t="s">
        <v>3559</v>
      </c>
      <c r="C1757" s="11">
        <v>45343</v>
      </c>
      <c r="D1757" s="12" t="s">
        <v>3560</v>
      </c>
      <c r="E1757" s="10" t="s">
        <v>154</v>
      </c>
      <c r="F1757" s="10" t="s">
        <v>140</v>
      </c>
      <c r="G1757" s="13">
        <v>594.36</v>
      </c>
      <c r="H1757" s="10" t="s">
        <v>30</v>
      </c>
      <c r="I1757" s="39">
        <v>35568</v>
      </c>
      <c r="J1757" s="20">
        <v>4.9408000000000003</v>
      </c>
      <c r="K1757" s="23">
        <v>7198.83</v>
      </c>
      <c r="L1757" s="10">
        <v>1</v>
      </c>
      <c r="M1757" s="36">
        <v>45576</v>
      </c>
      <c r="N1757" s="94"/>
    </row>
    <row r="1758" spans="1:14" ht="14.25" customHeight="1" x14ac:dyDescent="0.25">
      <c r="A1758" s="9">
        <v>72221100</v>
      </c>
      <c r="B1758" s="10" t="s">
        <v>3561</v>
      </c>
      <c r="C1758" s="11">
        <v>45343</v>
      </c>
      <c r="D1758" s="12" t="s">
        <v>1020</v>
      </c>
      <c r="E1758" s="10" t="s">
        <v>154</v>
      </c>
      <c r="F1758" s="10" t="s">
        <v>140</v>
      </c>
      <c r="G1758" s="13">
        <v>21</v>
      </c>
      <c r="H1758" s="10" t="s">
        <v>30</v>
      </c>
      <c r="I1758" s="39">
        <v>858</v>
      </c>
      <c r="J1758" s="20">
        <v>4.9408000000000003</v>
      </c>
      <c r="K1758" s="23">
        <v>173.66</v>
      </c>
      <c r="L1758" s="10">
        <v>3</v>
      </c>
      <c r="M1758" s="36">
        <v>45576</v>
      </c>
      <c r="N1758" s="94"/>
    </row>
    <row r="1759" spans="1:14" ht="14.25" customHeight="1" x14ac:dyDescent="0.25">
      <c r="A1759" s="9">
        <v>72201100</v>
      </c>
      <c r="B1759" s="10" t="s">
        <v>3562</v>
      </c>
      <c r="C1759" s="11">
        <v>45343</v>
      </c>
      <c r="D1759" s="12" t="s">
        <v>3563</v>
      </c>
      <c r="E1759" s="10" t="s">
        <v>154</v>
      </c>
      <c r="F1759" s="10" t="s">
        <v>140</v>
      </c>
      <c r="G1759" s="13">
        <v>199.11</v>
      </c>
      <c r="H1759" s="10" t="s">
        <v>30</v>
      </c>
      <c r="I1759" s="39">
        <v>9878.5</v>
      </c>
      <c r="J1759" s="20">
        <v>4.9408000000000003</v>
      </c>
      <c r="K1759" s="23">
        <v>1999.37</v>
      </c>
      <c r="L1759" s="10" t="s">
        <v>3564</v>
      </c>
      <c r="M1759" s="36">
        <v>45576</v>
      </c>
      <c r="N1759" s="94"/>
    </row>
    <row r="1760" spans="1:14" ht="14.25" customHeight="1" x14ac:dyDescent="0.25">
      <c r="A1760" s="9">
        <v>72163200</v>
      </c>
      <c r="B1760" s="10" t="s">
        <v>3565</v>
      </c>
      <c r="C1760" s="11">
        <v>45342</v>
      </c>
      <c r="D1760" s="12" t="s">
        <v>109</v>
      </c>
      <c r="E1760" s="10" t="s">
        <v>154</v>
      </c>
      <c r="F1760" s="10" t="s">
        <v>140</v>
      </c>
      <c r="G1760" s="81">
        <v>4366.666666666667</v>
      </c>
      <c r="H1760" s="10" t="s">
        <v>30</v>
      </c>
      <c r="I1760" s="39">
        <v>4423.2</v>
      </c>
      <c r="J1760" s="20">
        <v>4.9584999999999999</v>
      </c>
      <c r="K1760" s="23">
        <v>892.04</v>
      </c>
      <c r="L1760" s="10">
        <v>3</v>
      </c>
      <c r="M1760" s="36">
        <v>45602</v>
      </c>
      <c r="N1760" s="94"/>
    </row>
    <row r="1761" spans="1:14" ht="14.25" customHeight="1" x14ac:dyDescent="0.25">
      <c r="A1761" s="9">
        <v>72164010</v>
      </c>
      <c r="B1761" s="10" t="s">
        <v>3566</v>
      </c>
      <c r="C1761" s="11">
        <v>45342</v>
      </c>
      <c r="D1761" s="12" t="s">
        <v>990</v>
      </c>
      <c r="E1761" s="10" t="s">
        <v>154</v>
      </c>
      <c r="F1761" s="10" t="s">
        <v>140</v>
      </c>
      <c r="G1761" s="81">
        <v>4366.666666666667</v>
      </c>
      <c r="H1761" s="10" t="s">
        <v>30</v>
      </c>
      <c r="I1761" s="39">
        <v>40185</v>
      </c>
      <c r="J1761" s="20">
        <v>4.9584999999999999</v>
      </c>
      <c r="K1761" s="23">
        <v>8104.27</v>
      </c>
      <c r="L1761" s="10">
        <v>2</v>
      </c>
      <c r="M1761" s="36">
        <v>45602</v>
      </c>
      <c r="N1761" s="94"/>
    </row>
    <row r="1762" spans="1:14" ht="14.25" customHeight="1" x14ac:dyDescent="0.25">
      <c r="A1762" s="9">
        <v>72162100</v>
      </c>
      <c r="B1762" s="10" t="s">
        <v>3567</v>
      </c>
      <c r="C1762" s="11">
        <v>45342</v>
      </c>
      <c r="D1762" s="12" t="s">
        <v>990</v>
      </c>
      <c r="E1762" s="10" t="s">
        <v>154</v>
      </c>
      <c r="F1762" s="10" t="s">
        <v>140</v>
      </c>
      <c r="G1762" s="81">
        <v>4366.666666666667</v>
      </c>
      <c r="H1762" s="10" t="s">
        <v>30</v>
      </c>
      <c r="I1762" s="39">
        <v>8755.2000000000007</v>
      </c>
      <c r="J1762" s="20">
        <v>4.9584999999999999</v>
      </c>
      <c r="K1762" s="23">
        <v>1765.7</v>
      </c>
      <c r="L1762" s="10">
        <v>1</v>
      </c>
      <c r="M1762" s="36">
        <v>45602</v>
      </c>
      <c r="N1762" s="94"/>
    </row>
    <row r="1763" spans="1:14" ht="14.25" customHeight="1" x14ac:dyDescent="0.25">
      <c r="A1763" s="9">
        <v>72163200</v>
      </c>
      <c r="B1763" s="10" t="s">
        <v>3568</v>
      </c>
      <c r="C1763" s="11">
        <v>45342</v>
      </c>
      <c r="D1763" s="12" t="s">
        <v>109</v>
      </c>
      <c r="E1763" s="10" t="s">
        <v>154</v>
      </c>
      <c r="F1763" s="10" t="s">
        <v>140</v>
      </c>
      <c r="G1763" s="13">
        <v>1872</v>
      </c>
      <c r="H1763" s="10" t="s">
        <v>30</v>
      </c>
      <c r="I1763" s="39">
        <v>19728</v>
      </c>
      <c r="J1763" s="20">
        <v>4.9584999999999999</v>
      </c>
      <c r="K1763" s="23">
        <v>3978.62</v>
      </c>
      <c r="L1763" s="10">
        <v>1</v>
      </c>
      <c r="M1763" s="36">
        <v>45495</v>
      </c>
      <c r="N1763" s="94"/>
    </row>
    <row r="1764" spans="1:14" ht="14.25" customHeight="1" x14ac:dyDescent="0.25">
      <c r="A1764" s="9">
        <v>72163100</v>
      </c>
      <c r="B1764" s="10" t="s">
        <v>3569</v>
      </c>
      <c r="C1764" s="11">
        <v>45338</v>
      </c>
      <c r="D1764" s="12" t="s">
        <v>3570</v>
      </c>
      <c r="E1764" s="10" t="s">
        <v>154</v>
      </c>
      <c r="F1764" s="10" t="s">
        <v>140</v>
      </c>
      <c r="G1764" s="13">
        <v>205.2</v>
      </c>
      <c r="H1764" s="10" t="s">
        <v>30</v>
      </c>
      <c r="I1764" s="39">
        <v>2849.76</v>
      </c>
      <c r="J1764" s="20">
        <v>4.9710000000000001</v>
      </c>
      <c r="K1764" s="23">
        <v>573.28</v>
      </c>
      <c r="L1764" s="10">
        <v>7</v>
      </c>
      <c r="M1764" s="36">
        <v>45576</v>
      </c>
      <c r="N1764" s="94"/>
    </row>
    <row r="1765" spans="1:14" ht="14.25" customHeight="1" x14ac:dyDescent="0.25">
      <c r="A1765" s="9">
        <v>72164010</v>
      </c>
      <c r="B1765" s="10" t="s">
        <v>3571</v>
      </c>
      <c r="C1765" s="11">
        <v>45338</v>
      </c>
      <c r="D1765" s="12" t="s">
        <v>990</v>
      </c>
      <c r="E1765" s="10" t="s">
        <v>154</v>
      </c>
      <c r="F1765" s="10" t="s">
        <v>140</v>
      </c>
      <c r="G1765" s="13">
        <v>2057.4</v>
      </c>
      <c r="H1765" s="10" t="s">
        <v>30</v>
      </c>
      <c r="I1765" s="39">
        <v>14434.2</v>
      </c>
      <c r="J1765" s="20">
        <v>4.9710000000000001</v>
      </c>
      <c r="K1765" s="23">
        <v>2903.68</v>
      </c>
      <c r="L1765" s="10">
        <v>3</v>
      </c>
      <c r="M1765" s="36">
        <v>45576</v>
      </c>
      <c r="N1765" s="94"/>
    </row>
    <row r="1766" spans="1:14" ht="14.25" customHeight="1" x14ac:dyDescent="0.25">
      <c r="A1766" s="9">
        <v>72162100</v>
      </c>
      <c r="B1766" s="10" t="s">
        <v>3572</v>
      </c>
      <c r="C1766" s="11">
        <v>45338</v>
      </c>
      <c r="D1766" s="12" t="s">
        <v>990</v>
      </c>
      <c r="E1766" s="10" t="s">
        <v>154</v>
      </c>
      <c r="F1766" s="10" t="s">
        <v>140</v>
      </c>
      <c r="G1766" s="13">
        <v>283.32</v>
      </c>
      <c r="H1766" s="10" t="s">
        <v>30</v>
      </c>
      <c r="I1766" s="39">
        <v>1932.3</v>
      </c>
      <c r="J1766" s="20">
        <v>4.9710000000000001</v>
      </c>
      <c r="K1766" s="23">
        <v>388.71</v>
      </c>
      <c r="L1766" s="10" t="s">
        <v>3573</v>
      </c>
      <c r="M1766" s="36">
        <v>45576</v>
      </c>
      <c r="N1766" s="94"/>
    </row>
    <row r="1767" spans="1:14" ht="14.25" customHeight="1" x14ac:dyDescent="0.25">
      <c r="A1767" s="9">
        <v>72163200</v>
      </c>
      <c r="B1767" s="10" t="s">
        <v>3574</v>
      </c>
      <c r="C1767" s="11">
        <v>45338</v>
      </c>
      <c r="D1767" s="12" t="s">
        <v>109</v>
      </c>
      <c r="E1767" s="10" t="s">
        <v>154</v>
      </c>
      <c r="F1767" s="10" t="s">
        <v>140</v>
      </c>
      <c r="G1767" s="13">
        <v>2895</v>
      </c>
      <c r="H1767" s="10" t="s">
        <v>30</v>
      </c>
      <c r="I1767" s="39">
        <v>33152.1</v>
      </c>
      <c r="J1767" s="20">
        <v>4.9710000000000001</v>
      </c>
      <c r="K1767" s="23">
        <v>6669.1</v>
      </c>
      <c r="L1767" s="10" t="s">
        <v>3575</v>
      </c>
      <c r="M1767" s="36">
        <v>45576</v>
      </c>
      <c r="N1767" s="94"/>
    </row>
    <row r="1768" spans="1:14" ht="14.25" customHeight="1" x14ac:dyDescent="0.25">
      <c r="A1768" s="9">
        <v>72085100</v>
      </c>
      <c r="B1768" s="10" t="s">
        <v>3576</v>
      </c>
      <c r="C1768" s="11">
        <v>45337</v>
      </c>
      <c r="D1768" s="12" t="s">
        <v>3410</v>
      </c>
      <c r="E1768" s="10" t="s">
        <v>154</v>
      </c>
      <c r="F1768" s="10" t="s">
        <v>140</v>
      </c>
      <c r="G1768" s="13">
        <v>732</v>
      </c>
      <c r="H1768" s="10" t="s">
        <v>30</v>
      </c>
      <c r="I1768" s="39">
        <v>6144.12</v>
      </c>
      <c r="J1768" s="20">
        <v>4.9722999999999997</v>
      </c>
      <c r="K1768" s="23">
        <v>1235.67</v>
      </c>
      <c r="L1768" s="10">
        <v>3</v>
      </c>
      <c r="M1768" s="36">
        <v>45576</v>
      </c>
      <c r="N1768" s="94"/>
    </row>
    <row r="1769" spans="1:14" ht="14.25" customHeight="1" x14ac:dyDescent="0.25">
      <c r="A1769" s="9">
        <v>72254090</v>
      </c>
      <c r="B1769" s="10" t="s">
        <v>3577</v>
      </c>
      <c r="C1769" s="11">
        <v>45337</v>
      </c>
      <c r="D1769" s="12" t="s">
        <v>3410</v>
      </c>
      <c r="E1769" s="10" t="s">
        <v>154</v>
      </c>
      <c r="F1769" s="10" t="s">
        <v>140</v>
      </c>
      <c r="G1769" s="13">
        <v>461.16</v>
      </c>
      <c r="H1769" s="10" t="s">
        <v>30</v>
      </c>
      <c r="I1769" s="39">
        <v>3786.71</v>
      </c>
      <c r="J1769" s="20">
        <v>4.9722999999999997</v>
      </c>
      <c r="K1769" s="23">
        <v>761.56</v>
      </c>
      <c r="L1769" s="10">
        <v>2</v>
      </c>
      <c r="M1769" s="36">
        <v>45576</v>
      </c>
      <c r="N1769" s="94"/>
    </row>
    <row r="1770" spans="1:14" ht="14.25" customHeight="1" x14ac:dyDescent="0.25">
      <c r="A1770" s="9">
        <v>72085200</v>
      </c>
      <c r="B1770" s="10" t="s">
        <v>3578</v>
      </c>
      <c r="C1770" s="11">
        <v>45337</v>
      </c>
      <c r="D1770" s="12" t="s">
        <v>3579</v>
      </c>
      <c r="E1770" s="10" t="s">
        <v>154</v>
      </c>
      <c r="F1770" s="10" t="s">
        <v>140</v>
      </c>
      <c r="G1770" s="13">
        <v>366</v>
      </c>
      <c r="H1770" s="10" t="s">
        <v>30</v>
      </c>
      <c r="I1770" s="39">
        <v>3004.64</v>
      </c>
      <c r="J1770" s="20">
        <v>4.9722999999999997</v>
      </c>
      <c r="K1770" s="23">
        <v>604.28</v>
      </c>
      <c r="L1770" s="10">
        <v>1</v>
      </c>
      <c r="M1770" s="36">
        <v>45576</v>
      </c>
      <c r="N1770" s="94"/>
    </row>
    <row r="1771" spans="1:14" ht="14.25" customHeight="1" x14ac:dyDescent="0.25">
      <c r="A1771" s="9">
        <v>73041900</v>
      </c>
      <c r="B1771" s="10" t="s">
        <v>3580</v>
      </c>
      <c r="C1771" s="11">
        <v>45336</v>
      </c>
      <c r="D1771" s="12" t="s">
        <v>3581</v>
      </c>
      <c r="E1771" s="10" t="s">
        <v>154</v>
      </c>
      <c r="F1771" s="10" t="s">
        <v>140</v>
      </c>
      <c r="G1771" s="13">
        <v>442</v>
      </c>
      <c r="H1771" s="10" t="s">
        <v>30</v>
      </c>
      <c r="I1771" s="39">
        <v>10062</v>
      </c>
      <c r="J1771" s="20">
        <v>4.9717000000000002</v>
      </c>
      <c r="K1771" s="23">
        <v>2023.86</v>
      </c>
      <c r="L1771" s="10">
        <v>1</v>
      </c>
      <c r="M1771" s="36">
        <v>45495</v>
      </c>
      <c r="N1771" s="94"/>
    </row>
    <row r="1772" spans="1:14" ht="14.25" customHeight="1" x14ac:dyDescent="0.25">
      <c r="A1772" s="9">
        <v>72164010</v>
      </c>
      <c r="B1772" s="10" t="s">
        <v>4813</v>
      </c>
      <c r="C1772" s="11">
        <v>45336</v>
      </c>
      <c r="D1772" s="12" t="s">
        <v>3582</v>
      </c>
      <c r="E1772" s="10" t="s">
        <v>154</v>
      </c>
      <c r="F1772" s="10" t="s">
        <v>140</v>
      </c>
      <c r="G1772" s="13">
        <v>4451</v>
      </c>
      <c r="H1772" s="10" t="s">
        <v>30</v>
      </c>
      <c r="I1772" s="39">
        <v>20092.5</v>
      </c>
      <c r="J1772" s="20">
        <v>4.9717000000000002</v>
      </c>
      <c r="K1772" s="23">
        <v>4041.37</v>
      </c>
      <c r="L1772" s="10">
        <v>1</v>
      </c>
      <c r="M1772" s="36">
        <v>45495</v>
      </c>
      <c r="N1772" s="94"/>
    </row>
    <row r="1773" spans="1:14" ht="14.25" customHeight="1" x14ac:dyDescent="0.25">
      <c r="A1773" s="9">
        <v>72085200</v>
      </c>
      <c r="B1773" s="10" t="s">
        <v>3583</v>
      </c>
      <c r="C1773" s="11">
        <v>45331</v>
      </c>
      <c r="D1773" s="12" t="s">
        <v>3410</v>
      </c>
      <c r="E1773" s="10" t="s">
        <v>154</v>
      </c>
      <c r="F1773" s="10" t="s">
        <v>140</v>
      </c>
      <c r="G1773" s="13">
        <v>1100</v>
      </c>
      <c r="H1773" s="10" t="s">
        <v>30</v>
      </c>
      <c r="I1773" s="39">
        <v>7399.06</v>
      </c>
      <c r="J1773" s="20">
        <v>4.9804000000000004</v>
      </c>
      <c r="K1773" s="23">
        <v>1485.64</v>
      </c>
      <c r="L1773" s="10">
        <v>1</v>
      </c>
      <c r="M1773" s="36">
        <v>45495</v>
      </c>
      <c r="N1773" s="94"/>
    </row>
    <row r="1774" spans="1:14" ht="14.25" customHeight="1" x14ac:dyDescent="0.25">
      <c r="A1774" s="9">
        <v>72163200</v>
      </c>
      <c r="B1774" s="10" t="s">
        <v>3584</v>
      </c>
      <c r="C1774" s="11">
        <v>45330</v>
      </c>
      <c r="D1774" s="12" t="s">
        <v>3585</v>
      </c>
      <c r="E1774" s="10" t="s">
        <v>154</v>
      </c>
      <c r="F1774" s="10" t="s">
        <v>140</v>
      </c>
      <c r="G1774" s="13">
        <v>675</v>
      </c>
      <c r="H1774" s="10" t="s">
        <v>30</v>
      </c>
      <c r="I1774" s="39">
        <v>7020</v>
      </c>
      <c r="J1774" s="20">
        <v>4.9607999999999999</v>
      </c>
      <c r="K1774" s="23">
        <v>1415.09</v>
      </c>
      <c r="L1774" s="10">
        <v>1</v>
      </c>
      <c r="M1774" s="36">
        <v>45576</v>
      </c>
      <c r="N1774" s="94"/>
    </row>
    <row r="1775" spans="1:14" ht="14.25" customHeight="1" x14ac:dyDescent="0.25">
      <c r="A1775" s="9">
        <v>72164010</v>
      </c>
      <c r="B1775" s="10" t="s">
        <v>3586</v>
      </c>
      <c r="C1775" s="11">
        <v>45330</v>
      </c>
      <c r="D1775" s="12" t="s">
        <v>990</v>
      </c>
      <c r="E1775" s="10" t="s">
        <v>154</v>
      </c>
      <c r="F1775" s="10" t="s">
        <v>140</v>
      </c>
      <c r="G1775" s="13">
        <v>457</v>
      </c>
      <c r="H1775" s="10" t="s">
        <v>30</v>
      </c>
      <c r="I1775" s="39">
        <v>3214.8</v>
      </c>
      <c r="J1775" s="20">
        <v>4.9607999999999999</v>
      </c>
      <c r="K1775" s="23">
        <v>648.04</v>
      </c>
      <c r="L1775" s="10">
        <v>1</v>
      </c>
      <c r="M1775" s="36">
        <v>45495</v>
      </c>
      <c r="N1775" s="94"/>
    </row>
    <row r="1776" spans="1:14" ht="14.25" customHeight="1" x14ac:dyDescent="0.25">
      <c r="A1776" s="9">
        <v>72162100</v>
      </c>
      <c r="B1776" s="10" t="s">
        <v>3587</v>
      </c>
      <c r="C1776" s="11">
        <v>45330</v>
      </c>
      <c r="D1776" s="12" t="s">
        <v>990</v>
      </c>
      <c r="E1776" s="10" t="s">
        <v>154</v>
      </c>
      <c r="F1776" s="10" t="s">
        <v>140</v>
      </c>
      <c r="G1776" s="13">
        <v>1225.2</v>
      </c>
      <c r="H1776" s="10" t="s">
        <v>30</v>
      </c>
      <c r="I1776" s="39">
        <v>7973.4</v>
      </c>
      <c r="J1776" s="20">
        <v>4.9607999999999999</v>
      </c>
      <c r="K1776" s="23">
        <v>1607.28</v>
      </c>
      <c r="L1776" s="10" t="s">
        <v>3588</v>
      </c>
      <c r="M1776" s="36">
        <v>45576</v>
      </c>
      <c r="N1776" s="94"/>
    </row>
    <row r="1777" spans="1:14" ht="14.25" customHeight="1" x14ac:dyDescent="0.25">
      <c r="A1777" s="9">
        <v>72149100</v>
      </c>
      <c r="B1777" s="10" t="s">
        <v>3589</v>
      </c>
      <c r="C1777" s="11">
        <v>45330</v>
      </c>
      <c r="D1777" s="12" t="s">
        <v>669</v>
      </c>
      <c r="E1777" s="10" t="s">
        <v>154</v>
      </c>
      <c r="F1777" s="10" t="s">
        <v>140</v>
      </c>
      <c r="G1777" s="13">
        <v>315.18</v>
      </c>
      <c r="H1777" s="10" t="s">
        <v>30</v>
      </c>
      <c r="I1777" s="39">
        <v>2033.16</v>
      </c>
      <c r="J1777" s="20">
        <v>4.9607999999999999</v>
      </c>
      <c r="K1777" s="23">
        <v>409.85</v>
      </c>
      <c r="L1777" s="10" t="s">
        <v>3590</v>
      </c>
      <c r="M1777" s="36">
        <v>45576</v>
      </c>
      <c r="N1777" s="94"/>
    </row>
    <row r="1778" spans="1:14" ht="14.25" customHeight="1" x14ac:dyDescent="0.25">
      <c r="A1778" s="9">
        <v>72149910</v>
      </c>
      <c r="B1778" s="10" t="s">
        <v>3591</v>
      </c>
      <c r="C1778" s="11">
        <v>45330</v>
      </c>
      <c r="D1778" s="12" t="s">
        <v>3592</v>
      </c>
      <c r="E1778" s="10" t="s">
        <v>154</v>
      </c>
      <c r="F1778" s="10" t="s">
        <v>140</v>
      </c>
      <c r="G1778" s="13">
        <v>13.2</v>
      </c>
      <c r="H1778" s="10" t="s">
        <v>30</v>
      </c>
      <c r="I1778" s="39">
        <v>109.44</v>
      </c>
      <c r="J1778" s="20">
        <v>4.9607999999999999</v>
      </c>
      <c r="K1778" s="23">
        <v>22.06</v>
      </c>
      <c r="L1778" s="10">
        <v>7</v>
      </c>
      <c r="M1778" s="36">
        <v>45576</v>
      </c>
      <c r="N1778" s="94"/>
    </row>
    <row r="1779" spans="1:14" ht="14.25" customHeight="1" x14ac:dyDescent="0.25">
      <c r="A1779" s="9">
        <v>72085100</v>
      </c>
      <c r="B1779" s="10" t="s">
        <v>3593</v>
      </c>
      <c r="C1779" s="11">
        <v>45330</v>
      </c>
      <c r="D1779" s="12" t="s">
        <v>3410</v>
      </c>
      <c r="E1779" s="10" t="s">
        <v>154</v>
      </c>
      <c r="F1779" s="10" t="s">
        <v>140</v>
      </c>
      <c r="G1779" s="13">
        <v>8054.64</v>
      </c>
      <c r="H1779" s="10" t="s">
        <v>30</v>
      </c>
      <c r="I1779" s="39">
        <v>50632.53</v>
      </c>
      <c r="J1779" s="20">
        <v>4.9607999999999999</v>
      </c>
      <c r="K1779" s="23">
        <v>10206.530000000001</v>
      </c>
      <c r="L1779" s="10" t="s">
        <v>3594</v>
      </c>
      <c r="M1779" s="36">
        <v>45576</v>
      </c>
      <c r="N1779" s="94"/>
    </row>
    <row r="1780" spans="1:14" ht="14.25" customHeight="1" x14ac:dyDescent="0.25">
      <c r="A1780" s="9">
        <v>72085200</v>
      </c>
      <c r="B1780" s="10" t="s">
        <v>3595</v>
      </c>
      <c r="C1780" s="11">
        <v>45330</v>
      </c>
      <c r="D1780" s="12" t="s">
        <v>3410</v>
      </c>
      <c r="E1780" s="10" t="s">
        <v>154</v>
      </c>
      <c r="F1780" s="10" t="s">
        <v>140</v>
      </c>
      <c r="G1780" s="13">
        <v>5445</v>
      </c>
      <c r="H1780" s="10" t="s">
        <v>30</v>
      </c>
      <c r="I1780" s="39">
        <v>50789.95</v>
      </c>
      <c r="J1780" s="20">
        <v>4.9607999999999999</v>
      </c>
      <c r="K1780" s="23">
        <v>10238.26</v>
      </c>
      <c r="L1780" s="10" t="s">
        <v>3480</v>
      </c>
      <c r="M1780" s="36">
        <v>45576</v>
      </c>
      <c r="N1780" s="94"/>
    </row>
    <row r="1781" spans="1:14" ht="14.25" customHeight="1" x14ac:dyDescent="0.25">
      <c r="A1781" s="9">
        <v>72162100</v>
      </c>
      <c r="B1781" s="10" t="s">
        <v>3596</v>
      </c>
      <c r="C1781" s="11">
        <v>45329</v>
      </c>
      <c r="D1781" s="12" t="s">
        <v>678</v>
      </c>
      <c r="E1781" s="10" t="s">
        <v>154</v>
      </c>
      <c r="F1781" s="10" t="s">
        <v>140</v>
      </c>
      <c r="G1781" s="81">
        <v>2225.5</v>
      </c>
      <c r="H1781" s="10" t="s">
        <v>30</v>
      </c>
      <c r="I1781" s="39">
        <v>3210.24</v>
      </c>
      <c r="J1781" s="20">
        <v>4.9687000000000001</v>
      </c>
      <c r="K1781" s="23">
        <v>646.09</v>
      </c>
      <c r="L1781" s="10">
        <v>2</v>
      </c>
      <c r="M1781" s="36">
        <v>45602</v>
      </c>
      <c r="N1781" s="94"/>
    </row>
    <row r="1782" spans="1:14" ht="14.25" customHeight="1" x14ac:dyDescent="0.25">
      <c r="A1782" s="9">
        <v>72163200</v>
      </c>
      <c r="B1782" s="10" t="s">
        <v>3597</v>
      </c>
      <c r="C1782" s="11">
        <v>45329</v>
      </c>
      <c r="D1782" s="12" t="s">
        <v>188</v>
      </c>
      <c r="E1782" s="10" t="s">
        <v>154</v>
      </c>
      <c r="F1782" s="10" t="s">
        <v>140</v>
      </c>
      <c r="G1782" s="81">
        <v>2225.5</v>
      </c>
      <c r="H1782" s="10" t="s">
        <v>30</v>
      </c>
      <c r="I1782" s="39">
        <v>11058</v>
      </c>
      <c r="J1782" s="20">
        <v>4.9687000000000001</v>
      </c>
      <c r="K1782" s="23">
        <v>2225.5300000000002</v>
      </c>
      <c r="L1782" s="10">
        <v>1</v>
      </c>
      <c r="M1782" s="36">
        <v>45602</v>
      </c>
      <c r="N1782" s="94"/>
    </row>
    <row r="1783" spans="1:14" ht="14.25" customHeight="1" x14ac:dyDescent="0.25">
      <c r="A1783" s="9">
        <v>73043910</v>
      </c>
      <c r="B1783" s="10" t="s">
        <v>3598</v>
      </c>
      <c r="C1783" s="11">
        <v>45328</v>
      </c>
      <c r="D1783" s="12" t="s">
        <v>3599</v>
      </c>
      <c r="E1783" s="10" t="s">
        <v>154</v>
      </c>
      <c r="F1783" s="10" t="s">
        <v>140</v>
      </c>
      <c r="G1783" s="13">
        <v>516</v>
      </c>
      <c r="H1783" s="10" t="s">
        <v>30</v>
      </c>
      <c r="I1783" s="39">
        <v>8112</v>
      </c>
      <c r="J1783" s="20">
        <v>5.0053000000000001</v>
      </c>
      <c r="K1783" s="23">
        <v>1620.68</v>
      </c>
      <c r="L1783" s="10">
        <v>1</v>
      </c>
      <c r="M1783" s="36">
        <v>45495</v>
      </c>
      <c r="N1783" s="94"/>
    </row>
    <row r="1784" spans="1:14" ht="14.25" customHeight="1" x14ac:dyDescent="0.25">
      <c r="A1784" s="9">
        <v>72163200</v>
      </c>
      <c r="B1784" s="10" t="s">
        <v>3600</v>
      </c>
      <c r="C1784" s="11">
        <v>45328</v>
      </c>
      <c r="D1784" s="12" t="s">
        <v>188</v>
      </c>
      <c r="E1784" s="10" t="s">
        <v>154</v>
      </c>
      <c r="F1784" s="10" t="s">
        <v>140</v>
      </c>
      <c r="G1784" s="13">
        <v>9744</v>
      </c>
      <c r="H1784" s="10" t="s">
        <v>30</v>
      </c>
      <c r="I1784" s="39">
        <v>107071.38</v>
      </c>
      <c r="J1784" s="20">
        <v>5.0053000000000001</v>
      </c>
      <c r="K1784" s="23">
        <v>21391.599999999999</v>
      </c>
      <c r="L1784" s="10" t="s">
        <v>3601</v>
      </c>
      <c r="M1784" s="36">
        <v>45576</v>
      </c>
      <c r="N1784" s="94"/>
    </row>
    <row r="1785" spans="1:14" ht="14.25" customHeight="1" x14ac:dyDescent="0.25">
      <c r="A1785" s="9">
        <v>72163100</v>
      </c>
      <c r="B1785" s="10" t="s">
        <v>3602</v>
      </c>
      <c r="C1785" s="11">
        <v>45328</v>
      </c>
      <c r="D1785" s="12" t="s">
        <v>3534</v>
      </c>
      <c r="E1785" s="10" t="s">
        <v>154</v>
      </c>
      <c r="F1785" s="10" t="s">
        <v>140</v>
      </c>
      <c r="G1785" s="13">
        <v>756</v>
      </c>
      <c r="H1785" s="10" t="s">
        <v>30</v>
      </c>
      <c r="I1785" s="39">
        <v>8549.2800000000007</v>
      </c>
      <c r="J1785" s="20">
        <v>5.0053000000000001</v>
      </c>
      <c r="K1785" s="23">
        <v>1708.05</v>
      </c>
      <c r="L1785" s="10">
        <v>1</v>
      </c>
      <c r="M1785" s="36">
        <v>45576</v>
      </c>
      <c r="N1785" s="94"/>
    </row>
    <row r="1786" spans="1:14" ht="14.25" customHeight="1" x14ac:dyDescent="0.25">
      <c r="A1786" s="9">
        <v>72201100</v>
      </c>
      <c r="B1786" s="10" t="s">
        <v>3603</v>
      </c>
      <c r="C1786" s="11">
        <v>45327</v>
      </c>
      <c r="D1786" s="12" t="s">
        <v>163</v>
      </c>
      <c r="E1786" s="10" t="s">
        <v>154</v>
      </c>
      <c r="F1786" s="10" t="s">
        <v>140</v>
      </c>
      <c r="G1786" s="13">
        <v>1000</v>
      </c>
      <c r="H1786" s="10" t="s">
        <v>30</v>
      </c>
      <c r="I1786" s="39">
        <v>36483.379999999997</v>
      </c>
      <c r="J1786" s="20">
        <v>4.9470999999999998</v>
      </c>
      <c r="K1786" s="23">
        <v>7374.7</v>
      </c>
      <c r="L1786" s="10">
        <v>1</v>
      </c>
      <c r="M1786" s="36">
        <v>45495</v>
      </c>
      <c r="N1786" s="94"/>
    </row>
    <row r="1787" spans="1:14" ht="14.25" customHeight="1" x14ac:dyDescent="0.25">
      <c r="A1787" s="9">
        <v>72085100</v>
      </c>
      <c r="B1787" s="10" t="s">
        <v>3604</v>
      </c>
      <c r="C1787" s="11">
        <v>45327</v>
      </c>
      <c r="D1787" s="12" t="s">
        <v>3579</v>
      </c>
      <c r="E1787" s="10" t="s">
        <v>154</v>
      </c>
      <c r="F1787" s="10" t="s">
        <v>140</v>
      </c>
      <c r="G1787" s="13">
        <v>732</v>
      </c>
      <c r="H1787" s="10" t="s">
        <v>30</v>
      </c>
      <c r="I1787" s="39">
        <v>4860.8500000000004</v>
      </c>
      <c r="J1787" s="20">
        <v>4.9470999999999998</v>
      </c>
      <c r="K1787" s="23">
        <v>982.57</v>
      </c>
      <c r="L1787" s="10">
        <v>1</v>
      </c>
      <c r="M1787" s="36">
        <v>45495</v>
      </c>
      <c r="N1787" s="94"/>
    </row>
    <row r="1788" spans="1:14" ht="14.25" customHeight="1" x14ac:dyDescent="0.25">
      <c r="A1788" s="9">
        <v>73079100</v>
      </c>
      <c r="B1788" s="10" t="s">
        <v>3605</v>
      </c>
      <c r="C1788" s="11">
        <v>45323</v>
      </c>
      <c r="D1788" s="12" t="s">
        <v>3606</v>
      </c>
      <c r="E1788" s="10" t="s">
        <v>154</v>
      </c>
      <c r="F1788" s="10" t="s">
        <v>140</v>
      </c>
      <c r="G1788" s="81">
        <v>6130.2666666666664</v>
      </c>
      <c r="H1788" s="10" t="s">
        <v>30</v>
      </c>
      <c r="I1788" s="39">
        <v>22346</v>
      </c>
      <c r="J1788" s="20">
        <v>4.9535</v>
      </c>
      <c r="K1788" s="23">
        <v>4511.1499999999996</v>
      </c>
      <c r="L1788" s="10" t="s">
        <v>3607</v>
      </c>
      <c r="M1788" s="36">
        <v>45609</v>
      </c>
      <c r="N1788" s="94"/>
    </row>
    <row r="1789" spans="1:14" ht="14.25" customHeight="1" x14ac:dyDescent="0.25">
      <c r="A1789" s="9">
        <v>73071920</v>
      </c>
      <c r="B1789" s="10" t="s">
        <v>3608</v>
      </c>
      <c r="C1789" s="11">
        <v>45323</v>
      </c>
      <c r="D1789" s="12" t="s">
        <v>3609</v>
      </c>
      <c r="E1789" s="10" t="s">
        <v>154</v>
      </c>
      <c r="F1789" s="10" t="s">
        <v>140</v>
      </c>
      <c r="G1789" s="81">
        <v>4086.8444444444444</v>
      </c>
      <c r="H1789" s="10" t="s">
        <v>30</v>
      </c>
      <c r="I1789" s="39">
        <v>413</v>
      </c>
      <c r="J1789" s="20">
        <v>4.9535</v>
      </c>
      <c r="K1789" s="23">
        <v>83.38</v>
      </c>
      <c r="L1789" s="10" t="s">
        <v>3610</v>
      </c>
      <c r="M1789" s="36">
        <v>45602</v>
      </c>
      <c r="N1789" s="94"/>
    </row>
    <row r="1790" spans="1:14" ht="14.25" customHeight="1" x14ac:dyDescent="0.25">
      <c r="A1790" s="9">
        <v>72162100</v>
      </c>
      <c r="B1790" s="10" t="s">
        <v>3611</v>
      </c>
      <c r="C1790" s="11">
        <v>45323</v>
      </c>
      <c r="D1790" s="12" t="s">
        <v>990</v>
      </c>
      <c r="E1790" s="10" t="s">
        <v>154</v>
      </c>
      <c r="F1790" s="10" t="s">
        <v>140</v>
      </c>
      <c r="G1790" s="13">
        <v>822.54</v>
      </c>
      <c r="H1790" s="10" t="s">
        <v>30</v>
      </c>
      <c r="I1790" s="39">
        <v>5323.8</v>
      </c>
      <c r="J1790" s="20">
        <v>4.9535</v>
      </c>
      <c r="K1790" s="23">
        <v>1074.76</v>
      </c>
      <c r="L1790" s="10" t="s">
        <v>3406</v>
      </c>
      <c r="M1790" s="36">
        <v>45586</v>
      </c>
      <c r="N1790" s="94"/>
    </row>
    <row r="1791" spans="1:14" ht="14.25" customHeight="1" x14ac:dyDescent="0.25">
      <c r="A1791" s="9">
        <v>72164010</v>
      </c>
      <c r="B1791" s="10" t="s">
        <v>3612</v>
      </c>
      <c r="C1791" s="11">
        <v>45323</v>
      </c>
      <c r="D1791" s="12" t="s">
        <v>990</v>
      </c>
      <c r="E1791" s="10" t="s">
        <v>154</v>
      </c>
      <c r="F1791" s="10" t="s">
        <v>140</v>
      </c>
      <c r="G1791" s="13">
        <v>11677.68</v>
      </c>
      <c r="H1791" s="10" t="s">
        <v>30</v>
      </c>
      <c r="I1791" s="39">
        <v>78762.600000000006</v>
      </c>
      <c r="J1791" s="20">
        <v>4.9535</v>
      </c>
      <c r="K1791" s="23">
        <v>15900.39</v>
      </c>
      <c r="L1791" s="10">
        <v>3</v>
      </c>
      <c r="M1791" s="36">
        <v>45586</v>
      </c>
      <c r="N1791" s="94"/>
    </row>
    <row r="1792" spans="1:14" ht="14.25" customHeight="1" x14ac:dyDescent="0.25">
      <c r="A1792" s="9">
        <v>72163100</v>
      </c>
      <c r="B1792" s="10" t="s">
        <v>3613</v>
      </c>
      <c r="C1792" s="11">
        <v>45323</v>
      </c>
      <c r="D1792" s="12" t="s">
        <v>3614</v>
      </c>
      <c r="E1792" s="10" t="s">
        <v>154</v>
      </c>
      <c r="F1792" s="10" t="s">
        <v>140</v>
      </c>
      <c r="G1792" s="13">
        <v>2089.8000000000002</v>
      </c>
      <c r="H1792" s="10" t="s">
        <v>30</v>
      </c>
      <c r="I1792" s="39">
        <v>14514</v>
      </c>
      <c r="J1792" s="20">
        <v>4.9535</v>
      </c>
      <c r="K1792" s="23">
        <v>2930.05</v>
      </c>
      <c r="L1792" s="10" t="s">
        <v>3615</v>
      </c>
      <c r="M1792" s="36">
        <v>45576</v>
      </c>
      <c r="N1792" s="94"/>
    </row>
    <row r="1793" spans="1:14" ht="14.25" customHeight="1" x14ac:dyDescent="0.25">
      <c r="A1793" s="9">
        <v>72161000</v>
      </c>
      <c r="B1793" s="10" t="s">
        <v>3616</v>
      </c>
      <c r="C1793" s="11">
        <v>45323</v>
      </c>
      <c r="D1793" s="12" t="s">
        <v>3614</v>
      </c>
      <c r="E1793" s="10" t="s">
        <v>154</v>
      </c>
      <c r="F1793" s="10" t="s">
        <v>140</v>
      </c>
      <c r="G1793" s="13">
        <v>410.4</v>
      </c>
      <c r="H1793" s="10" t="s">
        <v>30</v>
      </c>
      <c r="I1793" s="39">
        <v>2808</v>
      </c>
      <c r="J1793" s="20">
        <v>4.9535</v>
      </c>
      <c r="K1793" s="23">
        <v>566.87</v>
      </c>
      <c r="L1793" s="10" t="s">
        <v>3617</v>
      </c>
      <c r="M1793" s="36">
        <v>45576</v>
      </c>
      <c r="N1793" s="94"/>
    </row>
    <row r="1794" spans="1:14" ht="14.25" customHeight="1" x14ac:dyDescent="0.25">
      <c r="A1794" s="9">
        <v>72085200</v>
      </c>
      <c r="B1794" s="10" t="s">
        <v>3618</v>
      </c>
      <c r="C1794" s="11">
        <v>45323</v>
      </c>
      <c r="D1794" s="12" t="s">
        <v>157</v>
      </c>
      <c r="E1794" s="10" t="s">
        <v>154</v>
      </c>
      <c r="F1794" s="10" t="s">
        <v>140</v>
      </c>
      <c r="G1794" s="13">
        <v>568</v>
      </c>
      <c r="H1794" s="10" t="s">
        <v>30</v>
      </c>
      <c r="I1794" s="39">
        <v>3699.53</v>
      </c>
      <c r="J1794" s="20">
        <v>4.9535</v>
      </c>
      <c r="K1794" s="23">
        <v>746.85</v>
      </c>
      <c r="L1794" s="10">
        <v>2</v>
      </c>
      <c r="M1794" s="36">
        <v>45576</v>
      </c>
      <c r="N1794" s="94"/>
    </row>
    <row r="1795" spans="1:14" ht="14.25" customHeight="1" x14ac:dyDescent="0.25">
      <c r="A1795" s="9">
        <v>72085100</v>
      </c>
      <c r="B1795" s="10" t="s">
        <v>3619</v>
      </c>
      <c r="C1795" s="11">
        <v>45323</v>
      </c>
      <c r="D1795" s="12" t="s">
        <v>663</v>
      </c>
      <c r="E1795" s="10" t="s">
        <v>154</v>
      </c>
      <c r="F1795" s="10" t="s">
        <v>140</v>
      </c>
      <c r="G1795" s="13">
        <v>732</v>
      </c>
      <c r="H1795" s="10" t="s">
        <v>30</v>
      </c>
      <c r="I1795" s="39">
        <v>4860.8500000000004</v>
      </c>
      <c r="J1795" s="20">
        <v>4.9535</v>
      </c>
      <c r="K1795" s="23">
        <v>981.3</v>
      </c>
      <c r="L1795" s="10">
        <v>1</v>
      </c>
      <c r="M1795" s="36">
        <v>45576</v>
      </c>
      <c r="N1795" s="94"/>
    </row>
    <row r="1796" spans="1:14" ht="14.25" customHeight="1" x14ac:dyDescent="0.25">
      <c r="A1796" s="9">
        <v>72085200</v>
      </c>
      <c r="B1796" s="10" t="s">
        <v>3620</v>
      </c>
      <c r="C1796" s="11">
        <v>45317</v>
      </c>
      <c r="D1796" s="12" t="s">
        <v>697</v>
      </c>
      <c r="E1796" s="10" t="s">
        <v>154</v>
      </c>
      <c r="F1796" s="10" t="s">
        <v>140</v>
      </c>
      <c r="G1796" s="13">
        <v>3725.88</v>
      </c>
      <c r="H1796" s="10" t="s">
        <v>30</v>
      </c>
      <c r="I1796" s="39">
        <v>24156</v>
      </c>
      <c r="J1796" s="20">
        <v>4.9231999999999996</v>
      </c>
      <c r="K1796" s="23">
        <v>4906.5600000000004</v>
      </c>
      <c r="L1796" s="10">
        <v>2</v>
      </c>
      <c r="M1796" s="36">
        <v>45576</v>
      </c>
      <c r="N1796" s="94"/>
    </row>
    <row r="1797" spans="1:14" ht="14.25" customHeight="1" x14ac:dyDescent="0.25">
      <c r="A1797" s="9">
        <v>73066100</v>
      </c>
      <c r="B1797" s="10" t="s">
        <v>3621</v>
      </c>
      <c r="C1797" s="11">
        <v>45317</v>
      </c>
      <c r="D1797" s="12" t="s">
        <v>153</v>
      </c>
      <c r="E1797" s="10" t="s">
        <v>154</v>
      </c>
      <c r="F1797" s="10" t="s">
        <v>140</v>
      </c>
      <c r="G1797" s="13">
        <v>3274.2359999999999</v>
      </c>
      <c r="H1797" s="10" t="s">
        <v>30</v>
      </c>
      <c r="I1797" s="39">
        <v>22033.200000000001</v>
      </c>
      <c r="J1797" s="20">
        <v>4.9231999999999996</v>
      </c>
      <c r="K1797" s="23">
        <v>4475.38</v>
      </c>
      <c r="L1797" s="10">
        <v>1</v>
      </c>
      <c r="M1797" s="36">
        <v>45576</v>
      </c>
      <c r="N1797" s="94"/>
    </row>
    <row r="1798" spans="1:14" ht="14.25" customHeight="1" x14ac:dyDescent="0.25">
      <c r="A1798" s="9">
        <v>72163200</v>
      </c>
      <c r="B1798" s="10" t="s">
        <v>3622</v>
      </c>
      <c r="C1798" s="11">
        <v>45315</v>
      </c>
      <c r="D1798" s="12" t="s">
        <v>3623</v>
      </c>
      <c r="E1798" s="10" t="s">
        <v>154</v>
      </c>
      <c r="F1798" s="10" t="s">
        <v>140</v>
      </c>
      <c r="G1798" s="13">
        <v>588.79999999999995</v>
      </c>
      <c r="H1798" s="10" t="s">
        <v>30</v>
      </c>
      <c r="I1798" s="39">
        <v>6287.33</v>
      </c>
      <c r="J1798" s="20">
        <v>4.9714999999999998</v>
      </c>
      <c r="K1798" s="23">
        <v>1264.67</v>
      </c>
      <c r="L1798" s="10">
        <v>4</v>
      </c>
      <c r="M1798" s="36">
        <v>45576</v>
      </c>
      <c r="N1798" s="94"/>
    </row>
    <row r="1799" spans="1:14" ht="14.25" customHeight="1" x14ac:dyDescent="0.25">
      <c r="A1799" s="9">
        <v>72163100</v>
      </c>
      <c r="B1799" s="10" t="s">
        <v>3624</v>
      </c>
      <c r="C1799" s="11">
        <v>45315</v>
      </c>
      <c r="D1799" s="12" t="s">
        <v>3625</v>
      </c>
      <c r="E1799" s="10" t="s">
        <v>154</v>
      </c>
      <c r="F1799" s="10" t="s">
        <v>140</v>
      </c>
      <c r="G1799" s="13">
        <v>206.2</v>
      </c>
      <c r="H1799" s="10" t="s">
        <v>30</v>
      </c>
      <c r="I1799" s="39">
        <v>1889.28</v>
      </c>
      <c r="J1799" s="20">
        <v>4.9714999999999998</v>
      </c>
      <c r="K1799" s="23">
        <v>380.02</v>
      </c>
      <c r="L1799" s="10">
        <v>2</v>
      </c>
      <c r="M1799" s="36">
        <v>45576</v>
      </c>
      <c r="N1799" s="94"/>
    </row>
    <row r="1800" spans="1:14" ht="14.25" customHeight="1" x14ac:dyDescent="0.25">
      <c r="A1800" s="9">
        <v>72162100</v>
      </c>
      <c r="B1800" s="10" t="s">
        <v>3626</v>
      </c>
      <c r="C1800" s="11">
        <v>45315</v>
      </c>
      <c r="D1800" s="12" t="s">
        <v>3539</v>
      </c>
      <c r="E1800" s="10" t="s">
        <v>154</v>
      </c>
      <c r="F1800" s="10" t="s">
        <v>140</v>
      </c>
      <c r="G1800" s="13">
        <v>115.8</v>
      </c>
      <c r="H1800" s="10" t="s">
        <v>30</v>
      </c>
      <c r="I1800" s="39">
        <v>1306.02</v>
      </c>
      <c r="J1800" s="20">
        <v>4.9714999999999998</v>
      </c>
      <c r="K1800" s="23">
        <v>262.7</v>
      </c>
      <c r="L1800" s="10" t="s">
        <v>3480</v>
      </c>
      <c r="M1800" s="36">
        <v>45576</v>
      </c>
      <c r="N1800" s="94"/>
    </row>
    <row r="1801" spans="1:14" ht="14.25" customHeight="1" x14ac:dyDescent="0.25">
      <c r="A1801" s="9">
        <v>72085100</v>
      </c>
      <c r="B1801" s="10" t="s">
        <v>3627</v>
      </c>
      <c r="C1801" s="11">
        <v>45315</v>
      </c>
      <c r="D1801" s="12" t="s">
        <v>3628</v>
      </c>
      <c r="E1801" s="10" t="s">
        <v>154</v>
      </c>
      <c r="F1801" s="10" t="s">
        <v>140</v>
      </c>
      <c r="G1801" s="13">
        <v>124.08</v>
      </c>
      <c r="H1801" s="10" t="s">
        <v>30</v>
      </c>
      <c r="I1801" s="39">
        <v>1285.92</v>
      </c>
      <c r="J1801" s="20">
        <v>4.9714999999999998</v>
      </c>
      <c r="K1801" s="23">
        <v>258.66000000000003</v>
      </c>
      <c r="L1801" s="10">
        <v>2</v>
      </c>
      <c r="M1801" s="36">
        <v>45576</v>
      </c>
      <c r="N1801" s="94"/>
    </row>
    <row r="1802" spans="1:14" ht="14.25" customHeight="1" x14ac:dyDescent="0.25">
      <c r="A1802" s="9">
        <v>72085200</v>
      </c>
      <c r="B1802" s="10" t="s">
        <v>3629</v>
      </c>
      <c r="C1802" s="11">
        <v>45315</v>
      </c>
      <c r="D1802" s="12" t="s">
        <v>157</v>
      </c>
      <c r="E1802" s="10" t="s">
        <v>154</v>
      </c>
      <c r="F1802" s="10" t="s">
        <v>140</v>
      </c>
      <c r="G1802" s="13">
        <v>13376</v>
      </c>
      <c r="H1802" s="10" t="s">
        <v>30</v>
      </c>
      <c r="I1802" s="39">
        <v>86507.520000000004</v>
      </c>
      <c r="J1802" s="20">
        <v>4.9714999999999998</v>
      </c>
      <c r="K1802" s="23">
        <v>17400.689999999999</v>
      </c>
      <c r="L1802" s="10">
        <v>1</v>
      </c>
      <c r="M1802" s="36">
        <v>45576</v>
      </c>
      <c r="N1802" s="94"/>
    </row>
    <row r="1803" spans="1:14" ht="14.25" customHeight="1" x14ac:dyDescent="0.25">
      <c r="A1803" s="9">
        <v>73181900</v>
      </c>
      <c r="B1803" s="10" t="s">
        <v>3630</v>
      </c>
      <c r="C1803" s="11">
        <v>45310</v>
      </c>
      <c r="D1803" s="12" t="s">
        <v>3631</v>
      </c>
      <c r="E1803" s="10" t="s">
        <v>957</v>
      </c>
      <c r="F1803" s="10" t="s">
        <v>956</v>
      </c>
      <c r="G1803" s="81">
        <v>31.96153846153846</v>
      </c>
      <c r="H1803" s="10" t="s">
        <v>30</v>
      </c>
      <c r="I1803" s="39">
        <v>1191.5999999999999</v>
      </c>
      <c r="J1803" s="20">
        <v>4.9402999999999997</v>
      </c>
      <c r="K1803" s="23">
        <v>241.2</v>
      </c>
      <c r="L1803" s="10">
        <v>12</v>
      </c>
      <c r="M1803" s="36">
        <v>45609</v>
      </c>
      <c r="N1803" s="94"/>
    </row>
    <row r="1804" spans="1:14" ht="14.25" customHeight="1" x14ac:dyDescent="0.25">
      <c r="A1804" s="9">
        <v>73181500</v>
      </c>
      <c r="B1804" s="10" t="s">
        <v>3632</v>
      </c>
      <c r="C1804" s="11">
        <v>45310</v>
      </c>
      <c r="D1804" s="12" t="s">
        <v>3631</v>
      </c>
      <c r="E1804" s="10" t="s">
        <v>957</v>
      </c>
      <c r="F1804" s="10" t="s">
        <v>956</v>
      </c>
      <c r="G1804" s="81">
        <v>767.07692307692309</v>
      </c>
      <c r="H1804" s="10" t="s">
        <v>30</v>
      </c>
      <c r="I1804" s="39">
        <v>21992.720000000001</v>
      </c>
      <c r="J1804" s="20">
        <v>4.9402999999999997</v>
      </c>
      <c r="K1804" s="23">
        <v>4451.7</v>
      </c>
      <c r="L1804" s="10" t="s">
        <v>3633</v>
      </c>
      <c r="M1804" s="36">
        <v>45609</v>
      </c>
      <c r="N1804" s="94"/>
    </row>
    <row r="1805" spans="1:14" ht="14.25" customHeight="1" x14ac:dyDescent="0.25">
      <c r="A1805" s="9">
        <v>73181500</v>
      </c>
      <c r="B1805" s="10" t="s">
        <v>3634</v>
      </c>
      <c r="C1805" s="11">
        <v>45310</v>
      </c>
      <c r="D1805" s="12" t="s">
        <v>3631</v>
      </c>
      <c r="E1805" s="10" t="s">
        <v>957</v>
      </c>
      <c r="F1805" s="10" t="s">
        <v>956</v>
      </c>
      <c r="G1805" s="81">
        <v>1839.7560975609756</v>
      </c>
      <c r="H1805" s="10" t="s">
        <v>30</v>
      </c>
      <c r="I1805" s="39">
        <v>30355.88</v>
      </c>
      <c r="J1805" s="20">
        <v>4.9402999999999997</v>
      </c>
      <c r="K1805" s="23">
        <v>6144.54</v>
      </c>
      <c r="L1805" s="10" t="s">
        <v>3635</v>
      </c>
      <c r="M1805" s="36">
        <v>45609</v>
      </c>
      <c r="N1805" s="94"/>
    </row>
    <row r="1806" spans="1:14" ht="14.25" customHeight="1" x14ac:dyDescent="0.25">
      <c r="A1806" s="9">
        <v>73181900</v>
      </c>
      <c r="B1806" s="10" t="s">
        <v>3636</v>
      </c>
      <c r="C1806" s="11">
        <v>45310</v>
      </c>
      <c r="D1806" s="12" t="s">
        <v>3631</v>
      </c>
      <c r="E1806" s="10" t="s">
        <v>957</v>
      </c>
      <c r="F1806" s="10" t="s">
        <v>956</v>
      </c>
      <c r="G1806" s="81">
        <v>145.2439024390244</v>
      </c>
      <c r="H1806" s="10" t="s">
        <v>30</v>
      </c>
      <c r="I1806" s="39">
        <v>4479.2</v>
      </c>
      <c r="J1806" s="20">
        <v>4.9402999999999997</v>
      </c>
      <c r="K1806" s="23">
        <v>906.67</v>
      </c>
      <c r="L1806" s="10" t="s">
        <v>3637</v>
      </c>
      <c r="M1806" s="36">
        <v>45609</v>
      </c>
      <c r="N1806" s="94"/>
    </row>
    <row r="1807" spans="1:14" ht="14.25" customHeight="1" x14ac:dyDescent="0.25">
      <c r="A1807" s="9">
        <v>73181500</v>
      </c>
      <c r="B1807" s="10" t="s">
        <v>3638</v>
      </c>
      <c r="C1807" s="11">
        <v>45303</v>
      </c>
      <c r="D1807" s="12" t="s">
        <v>3639</v>
      </c>
      <c r="E1807" s="10" t="s">
        <v>957</v>
      </c>
      <c r="F1807" s="10" t="s">
        <v>956</v>
      </c>
      <c r="G1807" s="13">
        <v>296</v>
      </c>
      <c r="H1807" s="10" t="s">
        <v>30</v>
      </c>
      <c r="I1807" s="39">
        <v>8731.9599999999991</v>
      </c>
      <c r="J1807" s="20">
        <v>4.8794000000000004</v>
      </c>
      <c r="K1807" s="23">
        <v>1789.56</v>
      </c>
      <c r="L1807" s="10" t="s">
        <v>3521</v>
      </c>
      <c r="M1807" s="36">
        <v>45495</v>
      </c>
      <c r="N1807" s="94"/>
    </row>
    <row r="1808" spans="1:14" ht="14.25" customHeight="1" x14ac:dyDescent="0.25">
      <c r="A1808" s="9">
        <v>72163200</v>
      </c>
      <c r="B1808" s="10" t="s">
        <v>3640</v>
      </c>
      <c r="C1808" s="11">
        <v>45288</v>
      </c>
      <c r="D1808" s="12" t="s">
        <v>3623</v>
      </c>
      <c r="E1808" s="10" t="s">
        <v>154</v>
      </c>
      <c r="F1808" s="10" t="s">
        <v>140</v>
      </c>
      <c r="G1808" s="13">
        <v>588</v>
      </c>
      <c r="H1808" s="10" t="s">
        <v>30</v>
      </c>
      <c r="I1808" s="39">
        <v>6549.3</v>
      </c>
      <c r="J1808" s="20">
        <v>4.8305999999999996</v>
      </c>
      <c r="K1808" s="23">
        <v>1355.79</v>
      </c>
      <c r="L1808" s="10">
        <v>3</v>
      </c>
      <c r="M1808" s="36">
        <v>45576</v>
      </c>
      <c r="N1808" s="94"/>
    </row>
    <row r="1809" spans="1:14" ht="14.25" customHeight="1" x14ac:dyDescent="0.25">
      <c r="A1809" s="9">
        <v>72163100</v>
      </c>
      <c r="B1809" s="10" t="s">
        <v>3641</v>
      </c>
      <c r="C1809" s="11">
        <v>45288</v>
      </c>
      <c r="D1809" s="12" t="s">
        <v>3642</v>
      </c>
      <c r="E1809" s="10" t="s">
        <v>154</v>
      </c>
      <c r="F1809" s="10" t="s">
        <v>140</v>
      </c>
      <c r="G1809" s="13">
        <v>288</v>
      </c>
      <c r="H1809" s="10" t="s">
        <v>30</v>
      </c>
      <c r="I1809" s="39">
        <v>2615.7600000000002</v>
      </c>
      <c r="J1809" s="20">
        <v>4.8305999999999996</v>
      </c>
      <c r="K1809" s="23">
        <v>541.5</v>
      </c>
      <c r="L1809" s="10">
        <v>2</v>
      </c>
      <c r="M1809" s="36">
        <v>45576</v>
      </c>
      <c r="N1809" s="94"/>
    </row>
    <row r="1810" spans="1:14" ht="14.25" customHeight="1" x14ac:dyDescent="0.25">
      <c r="A1810" s="9">
        <v>72163300</v>
      </c>
      <c r="B1810" s="10" t="s">
        <v>3643</v>
      </c>
      <c r="C1810" s="11">
        <v>45288</v>
      </c>
      <c r="D1810" s="12" t="s">
        <v>3644</v>
      </c>
      <c r="E1810" s="10" t="s">
        <v>154</v>
      </c>
      <c r="F1810" s="10" t="s">
        <v>140</v>
      </c>
      <c r="G1810" s="13">
        <v>444</v>
      </c>
      <c r="H1810" s="10" t="s">
        <v>30</v>
      </c>
      <c r="I1810" s="39">
        <v>5930.58</v>
      </c>
      <c r="J1810" s="20">
        <v>4.8305999999999996</v>
      </c>
      <c r="K1810" s="23">
        <v>1227.71</v>
      </c>
      <c r="L1810" s="10">
        <v>1</v>
      </c>
      <c r="M1810" s="36">
        <v>45576</v>
      </c>
      <c r="N1810" s="94"/>
    </row>
    <row r="1811" spans="1:14" ht="14.25" customHeight="1" x14ac:dyDescent="0.25">
      <c r="A1811" s="9">
        <v>72164010</v>
      </c>
      <c r="B1811" s="10" t="s">
        <v>3645</v>
      </c>
      <c r="C1811" s="11">
        <v>45286</v>
      </c>
      <c r="D1811" s="12" t="s">
        <v>692</v>
      </c>
      <c r="E1811" s="10" t="s">
        <v>154</v>
      </c>
      <c r="F1811" s="10" t="s">
        <v>140</v>
      </c>
      <c r="G1811" s="13">
        <v>7550</v>
      </c>
      <c r="H1811" s="10" t="s">
        <v>30</v>
      </c>
      <c r="I1811" s="39">
        <v>53044.2</v>
      </c>
      <c r="J1811" s="20">
        <v>4.8619000000000003</v>
      </c>
      <c r="K1811" s="23">
        <v>10910.18</v>
      </c>
      <c r="L1811" s="10">
        <v>1</v>
      </c>
      <c r="M1811" s="36">
        <v>45495</v>
      </c>
      <c r="N1811" s="94"/>
    </row>
    <row r="1812" spans="1:14" ht="14.25" customHeight="1" x14ac:dyDescent="0.25">
      <c r="A1812" s="9">
        <v>72164010</v>
      </c>
      <c r="B1812" s="10" t="s">
        <v>3646</v>
      </c>
      <c r="C1812" s="11">
        <v>45286</v>
      </c>
      <c r="D1812" s="12" t="s">
        <v>692</v>
      </c>
      <c r="E1812" s="10" t="s">
        <v>154</v>
      </c>
      <c r="F1812" s="10" t="s">
        <v>140</v>
      </c>
      <c r="G1812" s="13">
        <v>10900</v>
      </c>
      <c r="H1812" s="10" t="s">
        <v>30</v>
      </c>
      <c r="I1812" s="39">
        <v>76351.5</v>
      </c>
      <c r="J1812" s="20">
        <v>4.8619000000000003</v>
      </c>
      <c r="K1812" s="23">
        <v>15704.05</v>
      </c>
      <c r="L1812" s="10">
        <v>1</v>
      </c>
      <c r="M1812" s="36">
        <v>45495</v>
      </c>
      <c r="N1812" s="94"/>
    </row>
    <row r="1813" spans="1:14" ht="14.25" customHeight="1" x14ac:dyDescent="0.25">
      <c r="A1813" s="9">
        <v>72085200</v>
      </c>
      <c r="B1813" s="10" t="s">
        <v>3647</v>
      </c>
      <c r="C1813" s="11">
        <v>45280</v>
      </c>
      <c r="D1813" s="12" t="s">
        <v>3648</v>
      </c>
      <c r="E1813" s="10" t="s">
        <v>154</v>
      </c>
      <c r="F1813" s="10" t="s">
        <v>140</v>
      </c>
      <c r="G1813" s="13">
        <v>1450</v>
      </c>
      <c r="H1813" s="10" t="s">
        <v>30</v>
      </c>
      <c r="I1813" s="39">
        <v>37310.04</v>
      </c>
      <c r="J1813" s="20">
        <v>4.8662999999999998</v>
      </c>
      <c r="K1813" s="23">
        <v>7667.02</v>
      </c>
      <c r="L1813" s="10">
        <v>1</v>
      </c>
      <c r="M1813" s="36">
        <v>45495</v>
      </c>
      <c r="N1813" s="94"/>
    </row>
    <row r="1814" spans="1:14" ht="14.25" customHeight="1" x14ac:dyDescent="0.25">
      <c r="A1814" s="9">
        <v>72162100</v>
      </c>
      <c r="B1814" s="10" t="s">
        <v>3649</v>
      </c>
      <c r="C1814" s="11">
        <v>45280</v>
      </c>
      <c r="D1814" s="12" t="s">
        <v>678</v>
      </c>
      <c r="E1814" s="10" t="s">
        <v>154</v>
      </c>
      <c r="F1814" s="10" t="s">
        <v>140</v>
      </c>
      <c r="G1814" s="13">
        <v>1839.6</v>
      </c>
      <c r="H1814" s="10" t="s">
        <v>30</v>
      </c>
      <c r="I1814" s="39">
        <v>12257.28</v>
      </c>
      <c r="J1814" s="20">
        <v>4.8662999999999998</v>
      </c>
      <c r="K1814" s="23">
        <v>2518.81</v>
      </c>
      <c r="L1814" s="10">
        <v>2</v>
      </c>
      <c r="M1814" s="36">
        <v>45576</v>
      </c>
      <c r="N1814" s="94"/>
    </row>
    <row r="1815" spans="1:14" ht="14.25" customHeight="1" x14ac:dyDescent="0.25">
      <c r="A1815" s="9">
        <v>72163200</v>
      </c>
      <c r="B1815" s="10" t="s">
        <v>3650</v>
      </c>
      <c r="C1815" s="11">
        <v>45280</v>
      </c>
      <c r="D1815" s="12" t="s">
        <v>3536</v>
      </c>
      <c r="E1815" s="10" t="s">
        <v>154</v>
      </c>
      <c r="F1815" s="10" t="s">
        <v>140</v>
      </c>
      <c r="G1815" s="13">
        <v>1113</v>
      </c>
      <c r="H1815" s="10" t="s">
        <v>30</v>
      </c>
      <c r="I1815" s="39">
        <v>11058</v>
      </c>
      <c r="J1815" s="20">
        <v>4.8662999999999998</v>
      </c>
      <c r="K1815" s="23">
        <v>2272.36</v>
      </c>
      <c r="L1815" s="10">
        <v>1</v>
      </c>
      <c r="M1815" s="36">
        <v>45576</v>
      </c>
      <c r="N1815" s="94"/>
    </row>
    <row r="1816" spans="1:14" ht="14.25" customHeight="1" x14ac:dyDescent="0.25">
      <c r="A1816" s="9">
        <v>72162100</v>
      </c>
      <c r="B1816" s="10" t="s">
        <v>3651</v>
      </c>
      <c r="C1816" s="11">
        <v>45280</v>
      </c>
      <c r="D1816" s="12" t="s">
        <v>678</v>
      </c>
      <c r="E1816" s="10" t="s">
        <v>154</v>
      </c>
      <c r="F1816" s="10" t="s">
        <v>140</v>
      </c>
      <c r="G1816" s="13">
        <v>1795.8</v>
      </c>
      <c r="H1816" s="10" t="s">
        <v>30</v>
      </c>
      <c r="I1816" s="39">
        <v>11965.44</v>
      </c>
      <c r="J1816" s="20">
        <v>4.8662999999999998</v>
      </c>
      <c r="K1816" s="23">
        <v>2458.84</v>
      </c>
      <c r="L1816" s="10">
        <v>2</v>
      </c>
      <c r="M1816" s="36">
        <v>45576</v>
      </c>
      <c r="N1816" s="94"/>
    </row>
    <row r="1817" spans="1:14" ht="14.25" customHeight="1" x14ac:dyDescent="0.25">
      <c r="A1817" s="9">
        <v>72163200</v>
      </c>
      <c r="B1817" s="10" t="s">
        <v>3652</v>
      </c>
      <c r="C1817" s="11">
        <v>45280</v>
      </c>
      <c r="D1817" s="12" t="s">
        <v>3653</v>
      </c>
      <c r="E1817" s="10" t="s">
        <v>154</v>
      </c>
      <c r="F1817" s="10" t="s">
        <v>140</v>
      </c>
      <c r="G1817" s="13">
        <v>4904.46</v>
      </c>
      <c r="H1817" s="10" t="s">
        <v>30</v>
      </c>
      <c r="I1817" s="39">
        <v>48655.199999999997</v>
      </c>
      <c r="J1817" s="20">
        <v>4.8662999999999998</v>
      </c>
      <c r="K1817" s="23">
        <v>9998.4</v>
      </c>
      <c r="L1817" s="10">
        <v>1</v>
      </c>
      <c r="M1817" s="36">
        <v>45576</v>
      </c>
      <c r="N1817" s="94"/>
    </row>
    <row r="1818" spans="1:14" ht="14.25" customHeight="1" x14ac:dyDescent="0.25">
      <c r="A1818" s="9">
        <v>72085200</v>
      </c>
      <c r="B1818" s="10" t="s">
        <v>3654</v>
      </c>
      <c r="C1818" s="11">
        <v>45279</v>
      </c>
      <c r="D1818" s="12" t="s">
        <v>3655</v>
      </c>
      <c r="E1818" s="10" t="s">
        <v>154</v>
      </c>
      <c r="F1818" s="10" t="s">
        <v>140</v>
      </c>
      <c r="G1818" s="13">
        <v>1229.76</v>
      </c>
      <c r="H1818" s="10" t="s">
        <v>30</v>
      </c>
      <c r="I1818" s="39">
        <v>7510.32</v>
      </c>
      <c r="J1818" s="20">
        <v>4.9398999999999997</v>
      </c>
      <c r="K1818" s="23">
        <v>1520.34</v>
      </c>
      <c r="L1818" s="10">
        <v>8</v>
      </c>
      <c r="M1818" s="36">
        <v>45576</v>
      </c>
      <c r="N1818" s="94"/>
    </row>
    <row r="1819" spans="1:14" ht="14.25" customHeight="1" x14ac:dyDescent="0.25">
      <c r="A1819" s="9">
        <v>72192200</v>
      </c>
      <c r="B1819" s="10" t="s">
        <v>3656</v>
      </c>
      <c r="C1819" s="11">
        <v>45279</v>
      </c>
      <c r="D1819" s="12" t="s">
        <v>3657</v>
      </c>
      <c r="E1819" s="10" t="s">
        <v>154</v>
      </c>
      <c r="F1819" s="10" t="s">
        <v>140</v>
      </c>
      <c r="G1819" s="13">
        <v>300.12</v>
      </c>
      <c r="H1819" s="10" t="s">
        <v>30</v>
      </c>
      <c r="I1819" s="39">
        <v>12370.8</v>
      </c>
      <c r="J1819" s="20">
        <v>4.9398999999999997</v>
      </c>
      <c r="K1819" s="23">
        <v>2504.2600000000002</v>
      </c>
      <c r="L1819" s="10">
        <v>7</v>
      </c>
      <c r="M1819" s="36">
        <v>45576</v>
      </c>
      <c r="N1819" s="94"/>
    </row>
    <row r="1820" spans="1:14" ht="22.5" x14ac:dyDescent="0.25">
      <c r="A1820" s="9">
        <v>72085300</v>
      </c>
      <c r="B1820" s="10" t="s">
        <v>3658</v>
      </c>
      <c r="C1820" s="11">
        <v>45279</v>
      </c>
      <c r="D1820" s="12" t="s">
        <v>3659</v>
      </c>
      <c r="E1820" s="10" t="s">
        <v>154</v>
      </c>
      <c r="F1820" s="10" t="s">
        <v>140</v>
      </c>
      <c r="G1820" s="13">
        <v>267.18</v>
      </c>
      <c r="H1820" s="10" t="s">
        <v>30</v>
      </c>
      <c r="I1820" s="39">
        <v>1742.16</v>
      </c>
      <c r="J1820" s="20">
        <v>4.9398999999999997</v>
      </c>
      <c r="K1820" s="23">
        <v>352.67</v>
      </c>
      <c r="L1820" s="10">
        <v>6</v>
      </c>
      <c r="M1820" s="36">
        <v>45576</v>
      </c>
      <c r="N1820" s="94"/>
    </row>
    <row r="1821" spans="1:14" ht="14.25" customHeight="1" x14ac:dyDescent="0.25">
      <c r="A1821" s="9">
        <v>72085200</v>
      </c>
      <c r="B1821" s="10" t="s">
        <v>3660</v>
      </c>
      <c r="C1821" s="11">
        <v>45279</v>
      </c>
      <c r="D1821" s="12" t="s">
        <v>3661</v>
      </c>
      <c r="E1821" s="10" t="s">
        <v>154</v>
      </c>
      <c r="F1821" s="10" t="s">
        <v>140</v>
      </c>
      <c r="G1821" s="13">
        <v>2196</v>
      </c>
      <c r="H1821" s="10" t="s">
        <v>30</v>
      </c>
      <c r="I1821" s="39">
        <v>14317.92</v>
      </c>
      <c r="J1821" s="20">
        <v>4.9398999999999997</v>
      </c>
      <c r="K1821" s="23">
        <v>2898.42</v>
      </c>
      <c r="L1821" s="10">
        <v>5</v>
      </c>
      <c r="M1821" s="36">
        <v>45576</v>
      </c>
      <c r="N1821" s="94"/>
    </row>
    <row r="1822" spans="1:14" ht="14.25" customHeight="1" x14ac:dyDescent="0.25">
      <c r="A1822" s="9">
        <v>72085200</v>
      </c>
      <c r="B1822" s="10" t="s">
        <v>3662</v>
      </c>
      <c r="C1822" s="11">
        <v>45279</v>
      </c>
      <c r="D1822" s="12" t="s">
        <v>3663</v>
      </c>
      <c r="E1822" s="10" t="s">
        <v>154</v>
      </c>
      <c r="F1822" s="10" t="s">
        <v>140</v>
      </c>
      <c r="G1822" s="13">
        <v>285.48</v>
      </c>
      <c r="H1822" s="10" t="s">
        <v>30</v>
      </c>
      <c r="I1822" s="39">
        <v>1947.12</v>
      </c>
      <c r="J1822" s="20">
        <v>4.9398999999999997</v>
      </c>
      <c r="K1822" s="23">
        <v>394.16</v>
      </c>
      <c r="L1822" s="10">
        <v>4</v>
      </c>
      <c r="M1822" s="36">
        <v>45576</v>
      </c>
      <c r="N1822" s="94"/>
    </row>
    <row r="1823" spans="1:14" ht="14.25" customHeight="1" x14ac:dyDescent="0.25">
      <c r="A1823" s="9">
        <v>72085100</v>
      </c>
      <c r="B1823" s="10" t="s">
        <v>3664</v>
      </c>
      <c r="C1823" s="11">
        <v>45279</v>
      </c>
      <c r="D1823" s="12" t="s">
        <v>3665</v>
      </c>
      <c r="E1823" s="10" t="s">
        <v>154</v>
      </c>
      <c r="F1823" s="10" t="s">
        <v>140</v>
      </c>
      <c r="G1823" s="13">
        <v>1105.32</v>
      </c>
      <c r="H1823" s="10" t="s">
        <v>30</v>
      </c>
      <c r="I1823" s="39">
        <v>10614</v>
      </c>
      <c r="J1823" s="20">
        <v>4.9398999999999997</v>
      </c>
      <c r="K1823" s="23">
        <v>2148.63</v>
      </c>
      <c r="L1823" s="10">
        <v>3</v>
      </c>
      <c r="M1823" s="36">
        <v>45576</v>
      </c>
      <c r="N1823" s="94"/>
    </row>
    <row r="1824" spans="1:14" ht="14.25" customHeight="1" x14ac:dyDescent="0.25">
      <c r="A1824" s="9">
        <v>72085300</v>
      </c>
      <c r="B1824" s="10" t="s">
        <v>3666</v>
      </c>
      <c r="C1824" s="11">
        <v>45279</v>
      </c>
      <c r="D1824" s="12" t="s">
        <v>994</v>
      </c>
      <c r="E1824" s="10" t="s">
        <v>154</v>
      </c>
      <c r="F1824" s="10" t="s">
        <v>140</v>
      </c>
      <c r="G1824" s="13">
        <v>186.66</v>
      </c>
      <c r="H1824" s="10" t="s">
        <v>30</v>
      </c>
      <c r="I1824" s="39">
        <v>1281</v>
      </c>
      <c r="J1824" s="20">
        <v>4.9398999999999997</v>
      </c>
      <c r="K1824" s="23">
        <v>259.32</v>
      </c>
      <c r="L1824" s="10">
        <v>2</v>
      </c>
      <c r="M1824" s="36">
        <v>45576</v>
      </c>
      <c r="N1824" s="94"/>
    </row>
    <row r="1825" spans="1:14" ht="14.25" customHeight="1" x14ac:dyDescent="0.25">
      <c r="A1825" s="9">
        <v>72085100</v>
      </c>
      <c r="B1825" s="10" t="s">
        <v>3667</v>
      </c>
      <c r="C1825" s="11">
        <v>45279</v>
      </c>
      <c r="D1825" s="12" t="s">
        <v>3668</v>
      </c>
      <c r="E1825" s="10" t="s">
        <v>154</v>
      </c>
      <c r="F1825" s="10" t="s">
        <v>140</v>
      </c>
      <c r="G1825" s="13">
        <v>929.64</v>
      </c>
      <c r="H1825" s="10" t="s">
        <v>30</v>
      </c>
      <c r="I1825" s="39">
        <v>6383.04</v>
      </c>
      <c r="J1825" s="20">
        <v>4.9398999999999997</v>
      </c>
      <c r="K1825" s="23">
        <v>1292.1400000000001</v>
      </c>
      <c r="L1825" s="10">
        <v>1</v>
      </c>
      <c r="M1825" s="36">
        <v>45576</v>
      </c>
      <c r="N1825" s="94"/>
    </row>
    <row r="1826" spans="1:14" ht="14.25" customHeight="1" x14ac:dyDescent="0.25">
      <c r="A1826" s="9">
        <v>73079300</v>
      </c>
      <c r="B1826" s="10" t="s">
        <v>3669</v>
      </c>
      <c r="C1826" s="11">
        <v>45278</v>
      </c>
      <c r="D1826" s="12" t="s">
        <v>3670</v>
      </c>
      <c r="E1826" s="10" t="s">
        <v>154</v>
      </c>
      <c r="F1826" s="10" t="s">
        <v>140</v>
      </c>
      <c r="G1826" s="81">
        <v>2752.3199999999997</v>
      </c>
      <c r="H1826" s="10" t="s">
        <v>30</v>
      </c>
      <c r="I1826" s="39">
        <v>2120</v>
      </c>
      <c r="J1826" s="20">
        <v>4.9397000000000002</v>
      </c>
      <c r="K1826" s="23">
        <v>429.18</v>
      </c>
      <c r="L1826" s="10">
        <v>4</v>
      </c>
      <c r="M1826" s="36">
        <v>45609</v>
      </c>
      <c r="N1826" s="94"/>
    </row>
    <row r="1827" spans="1:14" ht="14.25" customHeight="1" x14ac:dyDescent="0.25">
      <c r="A1827" s="9">
        <v>73079300</v>
      </c>
      <c r="B1827" s="10" t="s">
        <v>3671</v>
      </c>
      <c r="C1827" s="11">
        <v>45278</v>
      </c>
      <c r="D1827" s="12" t="s">
        <v>3672</v>
      </c>
      <c r="E1827" s="10" t="s">
        <v>154</v>
      </c>
      <c r="F1827" s="10" t="s">
        <v>140</v>
      </c>
      <c r="G1827" s="81">
        <v>2752.3199999999997</v>
      </c>
      <c r="H1827" s="10" t="s">
        <v>30</v>
      </c>
      <c r="I1827" s="39">
        <v>7444.04</v>
      </c>
      <c r="J1827" s="20">
        <v>4.9397000000000002</v>
      </c>
      <c r="K1827" s="23">
        <v>1506.98</v>
      </c>
      <c r="L1827" s="10">
        <v>3</v>
      </c>
      <c r="M1827" s="36">
        <v>45609</v>
      </c>
      <c r="N1827" s="94"/>
    </row>
    <row r="1828" spans="1:14" ht="14.25" customHeight="1" x14ac:dyDescent="0.25">
      <c r="A1828" s="9">
        <v>73071920</v>
      </c>
      <c r="B1828" s="10" t="s">
        <v>3673</v>
      </c>
      <c r="C1828" s="11">
        <v>45278</v>
      </c>
      <c r="D1828" s="12" t="s">
        <v>3674</v>
      </c>
      <c r="E1828" s="10" t="s">
        <v>154</v>
      </c>
      <c r="F1828" s="10" t="s">
        <v>140</v>
      </c>
      <c r="G1828" s="81">
        <v>2752.3199999999997</v>
      </c>
      <c r="H1828" s="10" t="s">
        <v>30</v>
      </c>
      <c r="I1828" s="39">
        <v>921.6</v>
      </c>
      <c r="J1828" s="20">
        <v>4.9397000000000002</v>
      </c>
      <c r="K1828" s="23">
        <v>186.57</v>
      </c>
      <c r="L1828" s="10">
        <v>2</v>
      </c>
      <c r="M1828" s="36">
        <v>45602</v>
      </c>
      <c r="N1828" s="94"/>
    </row>
    <row r="1829" spans="1:14" ht="14.25" customHeight="1" x14ac:dyDescent="0.25">
      <c r="A1829" s="9">
        <v>73071920</v>
      </c>
      <c r="B1829" s="10" t="s">
        <v>3675</v>
      </c>
      <c r="C1829" s="11">
        <v>45278</v>
      </c>
      <c r="D1829" s="12" t="s">
        <v>3676</v>
      </c>
      <c r="E1829" s="10" t="s">
        <v>154</v>
      </c>
      <c r="F1829" s="10" t="s">
        <v>140</v>
      </c>
      <c r="G1829" s="81">
        <v>2752.3199999999997</v>
      </c>
      <c r="H1829" s="10" t="s">
        <v>30</v>
      </c>
      <c r="I1829" s="39">
        <v>2342.4</v>
      </c>
      <c r="J1829" s="20">
        <v>4.9397000000000002</v>
      </c>
      <c r="K1829" s="23">
        <v>474.2</v>
      </c>
      <c r="L1829" s="10">
        <v>1</v>
      </c>
      <c r="M1829" s="36">
        <v>45602</v>
      </c>
      <c r="N1829" s="94"/>
    </row>
    <row r="1830" spans="1:14" ht="14.25" customHeight="1" x14ac:dyDescent="0.25">
      <c r="A1830" s="9">
        <v>72149100</v>
      </c>
      <c r="B1830" s="10" t="s">
        <v>3677</v>
      </c>
      <c r="C1830" s="11">
        <v>45278</v>
      </c>
      <c r="D1830" s="12" t="s">
        <v>3678</v>
      </c>
      <c r="E1830" s="10" t="s">
        <v>154</v>
      </c>
      <c r="F1830" s="10" t="s">
        <v>140</v>
      </c>
      <c r="G1830" s="13">
        <v>42.48</v>
      </c>
      <c r="H1830" s="10" t="s">
        <v>30</v>
      </c>
      <c r="I1830" s="39">
        <v>1072.44</v>
      </c>
      <c r="J1830" s="20">
        <v>4.9397000000000002</v>
      </c>
      <c r="K1830" s="23">
        <v>217.11</v>
      </c>
      <c r="L1830" s="10">
        <v>3</v>
      </c>
      <c r="M1830" s="36">
        <v>45576</v>
      </c>
      <c r="N1830" s="94"/>
    </row>
    <row r="1831" spans="1:14" ht="14.25" customHeight="1" x14ac:dyDescent="0.25">
      <c r="A1831" s="9">
        <v>72163100</v>
      </c>
      <c r="B1831" s="10" t="s">
        <v>3679</v>
      </c>
      <c r="C1831" s="11">
        <v>45278</v>
      </c>
      <c r="D1831" s="12" t="s">
        <v>3680</v>
      </c>
      <c r="E1831" s="10" t="s">
        <v>154</v>
      </c>
      <c r="F1831" s="10" t="s">
        <v>140</v>
      </c>
      <c r="G1831" s="13">
        <v>1339.2</v>
      </c>
      <c r="H1831" s="10" t="s">
        <v>30</v>
      </c>
      <c r="I1831" s="39">
        <v>9936</v>
      </c>
      <c r="J1831" s="20">
        <v>4.9397000000000002</v>
      </c>
      <c r="K1831" s="23">
        <v>2011.46</v>
      </c>
      <c r="L1831" s="10">
        <v>2</v>
      </c>
      <c r="M1831" s="36">
        <v>45576</v>
      </c>
      <c r="N1831" s="94"/>
    </row>
    <row r="1832" spans="1:14" ht="14.25" customHeight="1" x14ac:dyDescent="0.25">
      <c r="A1832" s="9">
        <v>72162100</v>
      </c>
      <c r="B1832" s="10" t="s">
        <v>3681</v>
      </c>
      <c r="C1832" s="11">
        <v>45278</v>
      </c>
      <c r="D1832" s="12" t="s">
        <v>3302</v>
      </c>
      <c r="E1832" s="10" t="s">
        <v>154</v>
      </c>
      <c r="F1832" s="10" t="s">
        <v>140</v>
      </c>
      <c r="G1832" s="13">
        <v>541.5</v>
      </c>
      <c r="H1832" s="10" t="s">
        <v>30</v>
      </c>
      <c r="I1832" s="39">
        <v>3573.9</v>
      </c>
      <c r="J1832" s="20">
        <v>4.9397000000000002</v>
      </c>
      <c r="K1832" s="23">
        <v>723.51</v>
      </c>
      <c r="L1832" s="10">
        <v>1</v>
      </c>
      <c r="M1832" s="36">
        <v>45576</v>
      </c>
      <c r="N1832" s="94"/>
    </row>
    <row r="1833" spans="1:14" ht="14.25" customHeight="1" x14ac:dyDescent="0.25">
      <c r="A1833" s="9">
        <v>72193400</v>
      </c>
      <c r="B1833" s="10" t="s">
        <v>3682</v>
      </c>
      <c r="C1833" s="11">
        <v>45274</v>
      </c>
      <c r="D1833" s="12" t="s">
        <v>3683</v>
      </c>
      <c r="E1833" s="10" t="s">
        <v>154</v>
      </c>
      <c r="F1833" s="10" t="s">
        <v>140</v>
      </c>
      <c r="G1833" s="13">
        <v>580</v>
      </c>
      <c r="H1833" s="10" t="s">
        <v>30</v>
      </c>
      <c r="I1833" s="39">
        <v>27216</v>
      </c>
      <c r="J1833" s="20">
        <v>4.9580000000000002</v>
      </c>
      <c r="K1833" s="23">
        <v>5489.31</v>
      </c>
      <c r="L1833" s="10">
        <v>1</v>
      </c>
      <c r="M1833" s="36">
        <v>45495</v>
      </c>
      <c r="N1833" s="94"/>
    </row>
    <row r="1834" spans="1:14" ht="22.5" x14ac:dyDescent="0.25">
      <c r="A1834" s="9">
        <v>73181600</v>
      </c>
      <c r="B1834" s="10" t="s">
        <v>4436</v>
      </c>
      <c r="C1834" s="11">
        <v>45317</v>
      </c>
      <c r="D1834" s="12" t="s">
        <v>3684</v>
      </c>
      <c r="E1834" s="10" t="s">
        <v>3685</v>
      </c>
      <c r="F1834" s="10" t="s">
        <v>3686</v>
      </c>
      <c r="G1834" s="13">
        <v>196.86</v>
      </c>
      <c r="H1834" s="10" t="s">
        <v>30</v>
      </c>
      <c r="I1834" s="39">
        <v>48978.02</v>
      </c>
      <c r="J1834" s="20">
        <v>4.9231999999999996</v>
      </c>
      <c r="K1834" s="23">
        <v>9948.41</v>
      </c>
      <c r="L1834" s="10" t="s">
        <v>3687</v>
      </c>
      <c r="M1834" s="36">
        <v>45593</v>
      </c>
      <c r="N1834" s="94"/>
    </row>
    <row r="1835" spans="1:14" ht="22.5" x14ac:dyDescent="0.25">
      <c r="A1835" s="9">
        <v>73181500</v>
      </c>
      <c r="B1835" s="10" t="s">
        <v>3688</v>
      </c>
      <c r="C1835" s="11">
        <v>45317</v>
      </c>
      <c r="D1835" s="12" t="s">
        <v>3689</v>
      </c>
      <c r="E1835" s="10" t="s">
        <v>3685</v>
      </c>
      <c r="F1835" s="10" t="s">
        <v>3686</v>
      </c>
      <c r="G1835" s="13">
        <v>253.14</v>
      </c>
      <c r="H1835" s="10" t="s">
        <v>30</v>
      </c>
      <c r="I1835" s="39">
        <v>22270.1</v>
      </c>
      <c r="J1835" s="20">
        <v>4.9231999999999996</v>
      </c>
      <c r="K1835" s="23">
        <v>4523.5</v>
      </c>
      <c r="L1835" s="10" t="s">
        <v>3690</v>
      </c>
      <c r="M1835" s="36">
        <v>45593</v>
      </c>
      <c r="N1835" s="94"/>
    </row>
    <row r="1836" spans="1:14" ht="14.25" customHeight="1" x14ac:dyDescent="0.25">
      <c r="A1836" s="9">
        <v>73043910</v>
      </c>
      <c r="B1836" s="10" t="s">
        <v>3691</v>
      </c>
      <c r="C1836" s="11">
        <v>45356</v>
      </c>
      <c r="D1836" s="12" t="s">
        <v>904</v>
      </c>
      <c r="E1836" s="10" t="s">
        <v>615</v>
      </c>
      <c r="F1836" s="10" t="s">
        <v>614</v>
      </c>
      <c r="G1836" s="13">
        <v>659</v>
      </c>
      <c r="H1836" s="10" t="s">
        <v>30</v>
      </c>
      <c r="I1836" s="39">
        <v>9233.94</v>
      </c>
      <c r="J1836" s="20">
        <v>4.9474999999999998</v>
      </c>
      <c r="K1836" s="23">
        <v>1866.39</v>
      </c>
      <c r="L1836" s="10" t="s">
        <v>24</v>
      </c>
      <c r="M1836" s="36">
        <v>45496</v>
      </c>
      <c r="N1836" s="94"/>
    </row>
    <row r="1837" spans="1:14" ht="14.25" customHeight="1" x14ac:dyDescent="0.25">
      <c r="A1837" s="9">
        <v>73041900</v>
      </c>
      <c r="B1837" s="10" t="s">
        <v>3692</v>
      </c>
      <c r="C1837" s="11">
        <v>45356</v>
      </c>
      <c r="D1837" s="12" t="s">
        <v>904</v>
      </c>
      <c r="E1837" s="10" t="s">
        <v>615</v>
      </c>
      <c r="F1837" s="10" t="s">
        <v>614</v>
      </c>
      <c r="G1837" s="13">
        <v>137</v>
      </c>
      <c r="H1837" s="10" t="s">
        <v>30</v>
      </c>
      <c r="I1837" s="39">
        <v>2031.71</v>
      </c>
      <c r="J1837" s="20">
        <v>4.9474999999999998</v>
      </c>
      <c r="K1837" s="23">
        <v>410.65</v>
      </c>
      <c r="L1837" s="10">
        <v>1</v>
      </c>
      <c r="M1837" s="36">
        <v>45496</v>
      </c>
      <c r="N1837" s="94"/>
    </row>
    <row r="1838" spans="1:14" ht="14.25" customHeight="1" x14ac:dyDescent="0.25">
      <c r="A1838" s="9">
        <v>73041900</v>
      </c>
      <c r="B1838" s="10" t="s">
        <v>3693</v>
      </c>
      <c r="C1838" s="11">
        <v>45344</v>
      </c>
      <c r="D1838" s="12" t="s">
        <v>907</v>
      </c>
      <c r="E1838" s="10" t="s">
        <v>615</v>
      </c>
      <c r="F1838" s="10" t="s">
        <v>614</v>
      </c>
      <c r="G1838" s="13">
        <v>4898</v>
      </c>
      <c r="H1838" s="10" t="s">
        <v>30</v>
      </c>
      <c r="I1838" s="39">
        <v>71384.740000000005</v>
      </c>
      <c r="J1838" s="20">
        <v>4.9302999999999999</v>
      </c>
      <c r="K1838" s="23">
        <v>14478.78</v>
      </c>
      <c r="L1838" s="10" t="s">
        <v>3455</v>
      </c>
      <c r="M1838" s="36">
        <v>45496</v>
      </c>
      <c r="N1838" s="94"/>
    </row>
    <row r="1839" spans="1:14" ht="14.25" customHeight="1" x14ac:dyDescent="0.25">
      <c r="A1839" s="9">
        <v>73041900</v>
      </c>
      <c r="B1839" s="10" t="s">
        <v>3694</v>
      </c>
      <c r="C1839" s="11">
        <v>45344</v>
      </c>
      <c r="D1839" s="12" t="s">
        <v>907</v>
      </c>
      <c r="E1839" s="10" t="s">
        <v>615</v>
      </c>
      <c r="F1839" s="10" t="s">
        <v>614</v>
      </c>
      <c r="G1839" s="81">
        <v>2436</v>
      </c>
      <c r="H1839" s="10" t="s">
        <v>30</v>
      </c>
      <c r="I1839" s="39">
        <v>34892.339999999997</v>
      </c>
      <c r="J1839" s="20">
        <v>4.9302999999999999</v>
      </c>
      <c r="K1839" s="23">
        <v>7077.12</v>
      </c>
      <c r="L1839" s="10" t="s">
        <v>3455</v>
      </c>
      <c r="M1839" s="36">
        <v>45602</v>
      </c>
      <c r="N1839" s="94"/>
    </row>
    <row r="1840" spans="1:14" ht="14.25" customHeight="1" x14ac:dyDescent="0.25">
      <c r="A1840" s="9">
        <v>73051200</v>
      </c>
      <c r="B1840" s="10" t="s">
        <v>3695</v>
      </c>
      <c r="C1840" s="11">
        <v>45344</v>
      </c>
      <c r="D1840" s="12" t="s">
        <v>3696</v>
      </c>
      <c r="E1840" s="10" t="s">
        <v>615</v>
      </c>
      <c r="F1840" s="10" t="s">
        <v>614</v>
      </c>
      <c r="G1840" s="81">
        <v>609</v>
      </c>
      <c r="H1840" s="10" t="s">
        <v>30</v>
      </c>
      <c r="I1840" s="39">
        <v>10444.19</v>
      </c>
      <c r="J1840" s="20">
        <v>4.9302999999999999</v>
      </c>
      <c r="K1840" s="23">
        <v>2118.37</v>
      </c>
      <c r="L1840" s="10">
        <v>5</v>
      </c>
      <c r="M1840" s="36">
        <v>45602</v>
      </c>
      <c r="N1840" s="94"/>
    </row>
    <row r="1841" spans="1:14" ht="14.25" customHeight="1" x14ac:dyDescent="0.25">
      <c r="A1841" s="9">
        <v>73041900</v>
      </c>
      <c r="B1841" s="10" t="s">
        <v>3697</v>
      </c>
      <c r="C1841" s="11">
        <v>45344</v>
      </c>
      <c r="D1841" s="12" t="s">
        <v>904</v>
      </c>
      <c r="E1841" s="10" t="s">
        <v>615</v>
      </c>
      <c r="F1841" s="10" t="s">
        <v>614</v>
      </c>
      <c r="G1841" s="81">
        <v>315</v>
      </c>
      <c r="H1841" s="10" t="s">
        <v>30</v>
      </c>
      <c r="I1841" s="39">
        <v>2729.88</v>
      </c>
      <c r="J1841" s="20">
        <v>4.9302999999999999</v>
      </c>
      <c r="K1841" s="23">
        <v>553.69000000000005</v>
      </c>
      <c r="L1841" s="10">
        <v>2</v>
      </c>
      <c r="M1841" s="36">
        <v>45602</v>
      </c>
      <c r="N1841" s="94"/>
    </row>
    <row r="1842" spans="1:14" ht="14.25" customHeight="1" x14ac:dyDescent="0.25">
      <c r="A1842" s="9">
        <v>73051200</v>
      </c>
      <c r="B1842" s="10" t="s">
        <v>3698</v>
      </c>
      <c r="C1842" s="11">
        <v>45344</v>
      </c>
      <c r="D1842" s="12" t="s">
        <v>3696</v>
      </c>
      <c r="E1842" s="10" t="s">
        <v>615</v>
      </c>
      <c r="F1842" s="10" t="s">
        <v>614</v>
      </c>
      <c r="G1842" s="81">
        <v>315</v>
      </c>
      <c r="H1842" s="10" t="s">
        <v>30</v>
      </c>
      <c r="I1842" s="39">
        <v>5484.08</v>
      </c>
      <c r="J1842" s="20">
        <v>4.9302999999999999</v>
      </c>
      <c r="K1842" s="23">
        <v>1112.32</v>
      </c>
      <c r="L1842" s="10">
        <v>1</v>
      </c>
      <c r="M1842" s="36">
        <v>45602</v>
      </c>
      <c r="N1842" s="94"/>
    </row>
    <row r="1843" spans="1:14" ht="14.25" customHeight="1" x14ac:dyDescent="0.25">
      <c r="A1843" s="9">
        <v>73041900</v>
      </c>
      <c r="B1843" s="10" t="s">
        <v>3699</v>
      </c>
      <c r="C1843" s="11">
        <v>45338</v>
      </c>
      <c r="D1843" s="12" t="s">
        <v>904</v>
      </c>
      <c r="E1843" s="10" t="s">
        <v>615</v>
      </c>
      <c r="F1843" s="10" t="s">
        <v>614</v>
      </c>
      <c r="G1843" s="13">
        <v>757</v>
      </c>
      <c r="H1843" s="10" t="s">
        <v>30</v>
      </c>
      <c r="I1843" s="39">
        <v>10448.200000000001</v>
      </c>
      <c r="J1843" s="20">
        <v>4.9710000000000001</v>
      </c>
      <c r="K1843" s="23">
        <v>2101.83</v>
      </c>
      <c r="L1843" s="10" t="s">
        <v>3700</v>
      </c>
      <c r="M1843" s="36">
        <v>45496</v>
      </c>
      <c r="N1843" s="94"/>
    </row>
    <row r="1844" spans="1:14" ht="14.25" customHeight="1" x14ac:dyDescent="0.25">
      <c r="A1844" s="9">
        <v>73041900</v>
      </c>
      <c r="B1844" s="10" t="s">
        <v>3701</v>
      </c>
      <c r="C1844" s="11">
        <v>45322</v>
      </c>
      <c r="D1844" s="12" t="s">
        <v>904</v>
      </c>
      <c r="E1844" s="10" t="s">
        <v>615</v>
      </c>
      <c r="F1844" s="10" t="s">
        <v>614</v>
      </c>
      <c r="G1844" s="13">
        <v>1802</v>
      </c>
      <c r="H1844" s="10" t="s">
        <v>30</v>
      </c>
      <c r="I1844" s="39">
        <v>25097.98</v>
      </c>
      <c r="J1844" s="20">
        <v>4.9638</v>
      </c>
      <c r="K1844" s="23">
        <v>5056.2</v>
      </c>
      <c r="L1844" s="10">
        <v>1</v>
      </c>
      <c r="M1844" s="36">
        <v>45496</v>
      </c>
      <c r="N1844" s="94"/>
    </row>
    <row r="1845" spans="1:14" ht="14.25" customHeight="1" x14ac:dyDescent="0.25">
      <c r="A1845" s="9">
        <v>73041900</v>
      </c>
      <c r="B1845" s="10" t="s">
        <v>3702</v>
      </c>
      <c r="C1845" s="11">
        <v>45322</v>
      </c>
      <c r="D1845" s="12" t="s">
        <v>904</v>
      </c>
      <c r="E1845" s="10" t="s">
        <v>615</v>
      </c>
      <c r="F1845" s="10" t="s">
        <v>614</v>
      </c>
      <c r="G1845" s="13">
        <v>6989</v>
      </c>
      <c r="H1845" s="10" t="s">
        <v>30</v>
      </c>
      <c r="I1845" s="39">
        <v>92589.41</v>
      </c>
      <c r="J1845" s="20">
        <v>4.9638</v>
      </c>
      <c r="K1845" s="23">
        <v>18652.93</v>
      </c>
      <c r="L1845" s="10">
        <v>1</v>
      </c>
      <c r="M1845" s="36">
        <v>45496</v>
      </c>
      <c r="N1845" s="94"/>
    </row>
    <row r="1846" spans="1:14" ht="14.25" customHeight="1" x14ac:dyDescent="0.25">
      <c r="A1846" s="9">
        <v>73041900</v>
      </c>
      <c r="B1846" s="10" t="s">
        <v>3703</v>
      </c>
      <c r="C1846" s="11">
        <v>45322</v>
      </c>
      <c r="D1846" s="12" t="s">
        <v>904</v>
      </c>
      <c r="E1846" s="10" t="s">
        <v>615</v>
      </c>
      <c r="F1846" s="10" t="s">
        <v>614</v>
      </c>
      <c r="G1846" s="13">
        <v>1005</v>
      </c>
      <c r="H1846" s="10" t="s">
        <v>30</v>
      </c>
      <c r="I1846" s="39">
        <v>14043.35</v>
      </c>
      <c r="J1846" s="20">
        <v>4.9638</v>
      </c>
      <c r="K1846" s="23">
        <v>2829.15</v>
      </c>
      <c r="L1846" s="10">
        <v>1</v>
      </c>
      <c r="M1846" s="36">
        <v>45496</v>
      </c>
      <c r="N1846" s="94"/>
    </row>
    <row r="1847" spans="1:14" ht="14.25" customHeight="1" x14ac:dyDescent="0.25">
      <c r="A1847" s="9">
        <v>73043110</v>
      </c>
      <c r="B1847" s="10" t="s">
        <v>3704</v>
      </c>
      <c r="C1847" s="11">
        <v>45322</v>
      </c>
      <c r="D1847" s="12" t="s">
        <v>904</v>
      </c>
      <c r="E1847" s="10" t="s">
        <v>615</v>
      </c>
      <c r="F1847" s="10" t="s">
        <v>614</v>
      </c>
      <c r="G1847" s="13">
        <v>591</v>
      </c>
      <c r="H1847" s="10" t="s">
        <v>30</v>
      </c>
      <c r="I1847" s="39">
        <v>14747.56</v>
      </c>
      <c r="J1847" s="20">
        <v>4.9638</v>
      </c>
      <c r="K1847" s="23">
        <v>2971.02</v>
      </c>
      <c r="L1847" s="10" t="s">
        <v>3705</v>
      </c>
      <c r="M1847" s="36">
        <v>45527</v>
      </c>
      <c r="N1847" s="94"/>
    </row>
    <row r="1848" spans="1:14" ht="14.25" customHeight="1" x14ac:dyDescent="0.25">
      <c r="A1848" s="9">
        <v>73041900</v>
      </c>
      <c r="B1848" s="10" t="s">
        <v>3706</v>
      </c>
      <c r="C1848" s="11">
        <v>45322</v>
      </c>
      <c r="D1848" s="12" t="s">
        <v>904</v>
      </c>
      <c r="E1848" s="10" t="s">
        <v>615</v>
      </c>
      <c r="F1848" s="10" t="s">
        <v>614</v>
      </c>
      <c r="G1848" s="13">
        <v>560</v>
      </c>
      <c r="H1848" s="10" t="s">
        <v>30</v>
      </c>
      <c r="I1848" s="39">
        <v>7789.6</v>
      </c>
      <c r="J1848" s="20">
        <v>4.9638</v>
      </c>
      <c r="K1848" s="23">
        <v>1569.28</v>
      </c>
      <c r="L1848" s="10">
        <v>2</v>
      </c>
      <c r="M1848" s="36">
        <v>45527</v>
      </c>
      <c r="N1848" s="94"/>
    </row>
    <row r="1849" spans="1:14" ht="14.25" customHeight="1" x14ac:dyDescent="0.25">
      <c r="A1849" s="9">
        <v>73051200</v>
      </c>
      <c r="B1849" s="10" t="s">
        <v>3707</v>
      </c>
      <c r="C1849" s="11">
        <v>45322</v>
      </c>
      <c r="D1849" s="12" t="s">
        <v>3696</v>
      </c>
      <c r="E1849" s="10" t="s">
        <v>615</v>
      </c>
      <c r="F1849" s="10" t="s">
        <v>614</v>
      </c>
      <c r="G1849" s="13">
        <v>634</v>
      </c>
      <c r="H1849" s="10" t="s">
        <v>30</v>
      </c>
      <c r="I1849" s="39">
        <v>8350.2999999999993</v>
      </c>
      <c r="J1849" s="20">
        <v>4.9638</v>
      </c>
      <c r="K1849" s="23">
        <v>1682.24</v>
      </c>
      <c r="L1849" s="10">
        <v>1</v>
      </c>
      <c r="M1849" s="36">
        <v>45527</v>
      </c>
      <c r="N1849" s="94"/>
    </row>
    <row r="1850" spans="1:14" ht="14.25" customHeight="1" x14ac:dyDescent="0.25">
      <c r="A1850" s="9">
        <v>73041900</v>
      </c>
      <c r="B1850" s="10" t="s">
        <v>3708</v>
      </c>
      <c r="C1850" s="11">
        <v>45322</v>
      </c>
      <c r="D1850" s="12" t="s">
        <v>904</v>
      </c>
      <c r="E1850" s="10" t="s">
        <v>615</v>
      </c>
      <c r="F1850" s="10" t="s">
        <v>614</v>
      </c>
      <c r="G1850" s="13">
        <v>1094</v>
      </c>
      <c r="H1850" s="10" t="s">
        <v>30</v>
      </c>
      <c r="I1850" s="39">
        <v>15250.21</v>
      </c>
      <c r="J1850" s="20">
        <v>4.9638</v>
      </c>
      <c r="K1850" s="23">
        <v>3072.29</v>
      </c>
      <c r="L1850" s="10" t="s">
        <v>3700</v>
      </c>
      <c r="M1850" s="36">
        <v>45496</v>
      </c>
      <c r="N1850" s="94"/>
    </row>
    <row r="1851" spans="1:14" ht="14.25" customHeight="1" x14ac:dyDescent="0.25">
      <c r="A1851" s="9">
        <v>73051100</v>
      </c>
      <c r="B1851" s="10" t="s">
        <v>3709</v>
      </c>
      <c r="C1851" s="11">
        <v>45275</v>
      </c>
      <c r="D1851" s="12" t="s">
        <v>3710</v>
      </c>
      <c r="E1851" s="10" t="s">
        <v>615</v>
      </c>
      <c r="F1851" s="10" t="s">
        <v>614</v>
      </c>
      <c r="G1851" s="13">
        <v>4330</v>
      </c>
      <c r="H1851" s="10" t="s">
        <v>30</v>
      </c>
      <c r="I1851" s="39">
        <v>82055.179999999993</v>
      </c>
      <c r="J1851" s="20">
        <v>4.8912000000000004</v>
      </c>
      <c r="K1851" s="23">
        <v>16776.080000000002</v>
      </c>
      <c r="L1851" s="10" t="s">
        <v>3411</v>
      </c>
      <c r="M1851" s="36">
        <v>45496</v>
      </c>
      <c r="N1851" s="94"/>
    </row>
    <row r="1852" spans="1:14" ht="14.25" customHeight="1" x14ac:dyDescent="0.25">
      <c r="A1852" s="9">
        <v>73051100</v>
      </c>
      <c r="B1852" s="10" t="s">
        <v>3711</v>
      </c>
      <c r="C1852" s="11">
        <v>45275</v>
      </c>
      <c r="D1852" s="12" t="s">
        <v>3696</v>
      </c>
      <c r="E1852" s="10" t="s">
        <v>615</v>
      </c>
      <c r="F1852" s="10" t="s">
        <v>614</v>
      </c>
      <c r="G1852" s="13">
        <v>2435</v>
      </c>
      <c r="H1852" s="10" t="s">
        <v>30</v>
      </c>
      <c r="I1852" s="39">
        <v>45176.46</v>
      </c>
      <c r="J1852" s="20">
        <v>4.8912000000000004</v>
      </c>
      <c r="K1852" s="23">
        <v>9236.27</v>
      </c>
      <c r="L1852" s="10" t="s">
        <v>24</v>
      </c>
      <c r="M1852" s="36">
        <v>45496</v>
      </c>
      <c r="N1852" s="94"/>
    </row>
    <row r="1853" spans="1:14" ht="14.25" customHeight="1" x14ac:dyDescent="0.25">
      <c r="A1853" s="9">
        <v>73041900</v>
      </c>
      <c r="B1853" s="10" t="s">
        <v>3712</v>
      </c>
      <c r="C1853" s="11">
        <v>45275</v>
      </c>
      <c r="D1853" s="12" t="s">
        <v>904</v>
      </c>
      <c r="E1853" s="10" t="s">
        <v>615</v>
      </c>
      <c r="F1853" s="10" t="s">
        <v>614</v>
      </c>
      <c r="G1853" s="13">
        <v>68</v>
      </c>
      <c r="H1853" s="10" t="s">
        <v>30</v>
      </c>
      <c r="I1853" s="39">
        <v>1251.75</v>
      </c>
      <c r="J1853" s="20">
        <v>4.8912000000000004</v>
      </c>
      <c r="K1853" s="23">
        <v>255.92</v>
      </c>
      <c r="L1853" s="10">
        <v>1</v>
      </c>
      <c r="M1853" s="36">
        <v>45496</v>
      </c>
      <c r="N1853" s="94"/>
    </row>
    <row r="1854" spans="1:14" ht="14.25" customHeight="1" x14ac:dyDescent="0.25">
      <c r="A1854" s="9">
        <v>73041900</v>
      </c>
      <c r="B1854" s="10" t="s">
        <v>3713</v>
      </c>
      <c r="C1854" s="11">
        <v>45275</v>
      </c>
      <c r="D1854" s="12" t="s">
        <v>904</v>
      </c>
      <c r="E1854" s="10" t="s">
        <v>615</v>
      </c>
      <c r="F1854" s="10" t="s">
        <v>614</v>
      </c>
      <c r="G1854" s="13">
        <v>4574</v>
      </c>
      <c r="H1854" s="10" t="s">
        <v>30</v>
      </c>
      <c r="I1854" s="39">
        <v>61125.3</v>
      </c>
      <c r="J1854" s="20">
        <v>4.8912000000000004</v>
      </c>
      <c r="K1854" s="23">
        <v>12496.99</v>
      </c>
      <c r="L1854" s="10" t="s">
        <v>24</v>
      </c>
      <c r="M1854" s="36">
        <v>45496</v>
      </c>
      <c r="N1854" s="94"/>
    </row>
    <row r="1855" spans="1:14" ht="14.25" customHeight="1" x14ac:dyDescent="0.25">
      <c r="A1855" s="9">
        <v>73041900</v>
      </c>
      <c r="B1855" s="10" t="s">
        <v>3714</v>
      </c>
      <c r="C1855" s="11">
        <v>45275</v>
      </c>
      <c r="D1855" s="12" t="s">
        <v>904</v>
      </c>
      <c r="E1855" s="10" t="s">
        <v>615</v>
      </c>
      <c r="F1855" s="10" t="s">
        <v>614</v>
      </c>
      <c r="G1855" s="13">
        <v>466</v>
      </c>
      <c r="H1855" s="10" t="s">
        <v>30</v>
      </c>
      <c r="I1855" s="39">
        <v>6723.26</v>
      </c>
      <c r="J1855" s="20">
        <v>4.8912000000000004</v>
      </c>
      <c r="K1855" s="23">
        <v>1374.56</v>
      </c>
      <c r="L1855" s="10" t="s">
        <v>24</v>
      </c>
      <c r="M1855" s="36">
        <v>45496</v>
      </c>
      <c r="N1855" s="94"/>
    </row>
    <row r="1856" spans="1:14" ht="14.25" customHeight="1" x14ac:dyDescent="0.25">
      <c r="A1856" s="9">
        <v>73043910</v>
      </c>
      <c r="B1856" s="10" t="s">
        <v>3715</v>
      </c>
      <c r="C1856" s="11">
        <v>45273</v>
      </c>
      <c r="D1856" s="12" t="s">
        <v>904</v>
      </c>
      <c r="E1856" s="10" t="s">
        <v>615</v>
      </c>
      <c r="F1856" s="10" t="s">
        <v>614</v>
      </c>
      <c r="G1856" s="81">
        <v>82.666666666666671</v>
      </c>
      <c r="H1856" s="10" t="s">
        <v>30</v>
      </c>
      <c r="I1856" s="39">
        <v>498.35</v>
      </c>
      <c r="J1856" s="20">
        <v>4.9476000000000004</v>
      </c>
      <c r="K1856" s="23">
        <v>100.73</v>
      </c>
      <c r="L1856" s="10" t="s">
        <v>6193</v>
      </c>
      <c r="M1856" s="36">
        <v>45602</v>
      </c>
      <c r="N1856" s="94"/>
    </row>
    <row r="1857" spans="1:14" ht="14.25" customHeight="1" x14ac:dyDescent="0.25">
      <c r="A1857" s="9">
        <v>73043110</v>
      </c>
      <c r="B1857" s="10" t="s">
        <v>3716</v>
      </c>
      <c r="C1857" s="11">
        <v>45273</v>
      </c>
      <c r="D1857" s="12" t="s">
        <v>904</v>
      </c>
      <c r="E1857" s="10" t="s">
        <v>615</v>
      </c>
      <c r="F1857" s="10" t="s">
        <v>614</v>
      </c>
      <c r="G1857" s="81">
        <v>165.33333333333334</v>
      </c>
      <c r="H1857" s="10" t="s">
        <v>30</v>
      </c>
      <c r="I1857" s="39">
        <v>5688.0499999999993</v>
      </c>
      <c r="J1857" s="20">
        <v>4.9476000000000004</v>
      </c>
      <c r="K1857" s="23">
        <v>1149.6600000000001</v>
      </c>
      <c r="L1857" s="10" t="s">
        <v>24</v>
      </c>
      <c r="M1857" s="36">
        <v>45602</v>
      </c>
      <c r="N1857" s="94"/>
    </row>
    <row r="1858" spans="1:14" ht="14.25" customHeight="1" x14ac:dyDescent="0.25">
      <c r="A1858" s="9">
        <v>73061900</v>
      </c>
      <c r="B1858" s="10" t="s">
        <v>3717</v>
      </c>
      <c r="C1858" s="11">
        <v>45261</v>
      </c>
      <c r="D1858" s="12" t="s">
        <v>3696</v>
      </c>
      <c r="E1858" s="10" t="s">
        <v>615</v>
      </c>
      <c r="F1858" s="10" t="s">
        <v>614</v>
      </c>
      <c r="G1858" s="13">
        <v>1496</v>
      </c>
      <c r="H1858" s="10" t="s">
        <v>30</v>
      </c>
      <c r="I1858" s="39">
        <v>20883.29</v>
      </c>
      <c r="J1858" s="20">
        <v>4.9355000000000002</v>
      </c>
      <c r="K1858" s="23">
        <v>4231.24</v>
      </c>
      <c r="L1858" s="10">
        <v>1</v>
      </c>
      <c r="M1858" s="36">
        <v>45496</v>
      </c>
      <c r="N1858" s="94"/>
    </row>
    <row r="1859" spans="1:14" ht="14.25" customHeight="1" x14ac:dyDescent="0.25">
      <c r="A1859" s="9">
        <v>73041900</v>
      </c>
      <c r="B1859" s="10" t="s">
        <v>3718</v>
      </c>
      <c r="C1859" s="11">
        <v>45259</v>
      </c>
      <c r="D1859" s="12" t="s">
        <v>904</v>
      </c>
      <c r="E1859" s="10" t="s">
        <v>615</v>
      </c>
      <c r="F1859" s="10" t="s">
        <v>614</v>
      </c>
      <c r="G1859" s="13">
        <v>1728</v>
      </c>
      <c r="H1859" s="10" t="s">
        <v>30</v>
      </c>
      <c r="I1859" s="39">
        <v>24546.45</v>
      </c>
      <c r="J1859" s="20">
        <v>4.8867000000000003</v>
      </c>
      <c r="K1859" s="23">
        <v>5023.1099999999997</v>
      </c>
      <c r="L1859" s="10" t="s">
        <v>3455</v>
      </c>
      <c r="M1859" s="36">
        <v>45527</v>
      </c>
      <c r="N1859" s="94"/>
    </row>
    <row r="1860" spans="1:14" ht="14.25" customHeight="1" x14ac:dyDescent="0.25">
      <c r="A1860" s="9">
        <v>73051100</v>
      </c>
      <c r="B1860" s="10" t="s">
        <v>3782</v>
      </c>
      <c r="C1860" s="11">
        <v>45259</v>
      </c>
      <c r="D1860" s="12" t="s">
        <v>3719</v>
      </c>
      <c r="E1860" s="10" t="s">
        <v>615</v>
      </c>
      <c r="F1860" s="10" t="s">
        <v>614</v>
      </c>
      <c r="G1860" s="13">
        <v>934</v>
      </c>
      <c r="H1860" s="10" t="s">
        <v>30</v>
      </c>
      <c r="I1860" s="39">
        <v>17139.78</v>
      </c>
      <c r="J1860" s="20">
        <v>4.8867000000000003</v>
      </c>
      <c r="K1860" s="23">
        <v>3507.43</v>
      </c>
      <c r="L1860" s="10">
        <v>5</v>
      </c>
      <c r="M1860" s="36">
        <v>45527</v>
      </c>
      <c r="N1860" s="94"/>
    </row>
    <row r="1861" spans="1:14" ht="14.25" customHeight="1" x14ac:dyDescent="0.25">
      <c r="A1861" s="9">
        <v>73041900</v>
      </c>
      <c r="B1861" s="10" t="s">
        <v>3720</v>
      </c>
      <c r="C1861" s="11">
        <v>45254</v>
      </c>
      <c r="D1861" s="12" t="s">
        <v>904</v>
      </c>
      <c r="E1861" s="10" t="s">
        <v>615</v>
      </c>
      <c r="F1861" s="10" t="s">
        <v>614</v>
      </c>
      <c r="G1861" s="13">
        <v>14220</v>
      </c>
      <c r="H1861" s="10" t="s">
        <v>30</v>
      </c>
      <c r="I1861" s="39">
        <v>212167.69</v>
      </c>
      <c r="J1861" s="20">
        <v>4.8930999999999996</v>
      </c>
      <c r="K1861" s="23">
        <v>43360.59</v>
      </c>
      <c r="L1861" s="10" t="s">
        <v>3526</v>
      </c>
      <c r="M1861" s="36">
        <v>45595</v>
      </c>
      <c r="N1861" s="94"/>
    </row>
    <row r="1862" spans="1:14" ht="14.25" customHeight="1" x14ac:dyDescent="0.25">
      <c r="A1862" s="9">
        <v>73043910</v>
      </c>
      <c r="B1862" s="10" t="s">
        <v>3721</v>
      </c>
      <c r="C1862" s="11">
        <v>45252</v>
      </c>
      <c r="D1862" s="12" t="s">
        <v>904</v>
      </c>
      <c r="E1862" s="10" t="s">
        <v>615</v>
      </c>
      <c r="F1862" s="10" t="s">
        <v>614</v>
      </c>
      <c r="G1862" s="13">
        <v>34</v>
      </c>
      <c r="H1862" s="10" t="s">
        <v>30</v>
      </c>
      <c r="I1862" s="39">
        <v>450.21</v>
      </c>
      <c r="J1862" s="20">
        <v>4.8806000000000003</v>
      </c>
      <c r="K1862" s="23">
        <v>92.24</v>
      </c>
      <c r="L1862" s="10">
        <v>7</v>
      </c>
      <c r="M1862" s="36">
        <v>45527</v>
      </c>
      <c r="N1862" s="94"/>
    </row>
    <row r="1863" spans="1:14" ht="14.25" customHeight="1" x14ac:dyDescent="0.25">
      <c r="A1863" s="9">
        <v>73051100</v>
      </c>
      <c r="B1863" s="10" t="s">
        <v>3722</v>
      </c>
      <c r="C1863" s="11">
        <v>45252</v>
      </c>
      <c r="D1863" s="12" t="s">
        <v>904</v>
      </c>
      <c r="E1863" s="10" t="s">
        <v>615</v>
      </c>
      <c r="F1863" s="10" t="s">
        <v>614</v>
      </c>
      <c r="G1863" s="13">
        <v>1722</v>
      </c>
      <c r="H1863" s="10" t="s">
        <v>30</v>
      </c>
      <c r="I1863" s="39">
        <v>30861.58</v>
      </c>
      <c r="J1863" s="20">
        <v>4.8806000000000003</v>
      </c>
      <c r="K1863" s="23">
        <v>6323.32</v>
      </c>
      <c r="L1863" s="10" t="s">
        <v>532</v>
      </c>
      <c r="M1863" s="36">
        <v>45527</v>
      </c>
      <c r="N1863" s="94"/>
    </row>
    <row r="1864" spans="1:14" ht="14.25" customHeight="1" x14ac:dyDescent="0.25">
      <c r="A1864" s="9">
        <v>73041900</v>
      </c>
      <c r="B1864" s="10" t="s">
        <v>3723</v>
      </c>
      <c r="C1864" s="11">
        <v>45252</v>
      </c>
      <c r="D1864" s="12" t="s">
        <v>907</v>
      </c>
      <c r="E1864" s="10" t="s">
        <v>615</v>
      </c>
      <c r="F1864" s="10" t="s">
        <v>614</v>
      </c>
      <c r="G1864" s="13">
        <v>4444</v>
      </c>
      <c r="H1864" s="10" t="s">
        <v>30</v>
      </c>
      <c r="I1864" s="39">
        <v>58874.07</v>
      </c>
      <c r="J1864" s="20">
        <v>4.8806000000000003</v>
      </c>
      <c r="K1864" s="23">
        <v>12062.88</v>
      </c>
      <c r="L1864" s="10" t="s">
        <v>3724</v>
      </c>
      <c r="M1864" s="36">
        <v>45527</v>
      </c>
      <c r="N1864" s="94"/>
    </row>
    <row r="1865" spans="1:14" ht="14.25" customHeight="1" x14ac:dyDescent="0.25">
      <c r="A1865" s="9">
        <v>73051100</v>
      </c>
      <c r="B1865" s="10" t="s">
        <v>3725</v>
      </c>
      <c r="C1865" s="11">
        <v>45252</v>
      </c>
      <c r="D1865" s="12" t="s">
        <v>3710</v>
      </c>
      <c r="E1865" s="10" t="s">
        <v>615</v>
      </c>
      <c r="F1865" s="10" t="s">
        <v>614</v>
      </c>
      <c r="G1865" s="81">
        <v>1307.8571428571429</v>
      </c>
      <c r="H1865" s="10" t="s">
        <v>30</v>
      </c>
      <c r="I1865" s="39">
        <v>38623.1</v>
      </c>
      <c r="J1865" s="20">
        <v>4.8806000000000003</v>
      </c>
      <c r="K1865" s="23">
        <v>7913.6</v>
      </c>
      <c r="L1865" s="10" t="s">
        <v>3726</v>
      </c>
      <c r="M1865" s="36">
        <v>45602</v>
      </c>
      <c r="N1865" s="94"/>
    </row>
    <row r="1866" spans="1:14" ht="14.25" customHeight="1" x14ac:dyDescent="0.25">
      <c r="A1866" s="9">
        <v>73043990</v>
      </c>
      <c r="B1866" s="10" t="s">
        <v>3727</v>
      </c>
      <c r="C1866" s="11">
        <v>45252</v>
      </c>
      <c r="D1866" s="12" t="s">
        <v>904</v>
      </c>
      <c r="E1866" s="10" t="s">
        <v>615</v>
      </c>
      <c r="F1866" s="10" t="s">
        <v>614</v>
      </c>
      <c r="G1866" s="81">
        <v>3269.6428571428573</v>
      </c>
      <c r="H1866" s="10" t="s">
        <v>30</v>
      </c>
      <c r="I1866" s="39">
        <v>71531.72</v>
      </c>
      <c r="J1866" s="20">
        <v>4.8806000000000003</v>
      </c>
      <c r="K1866" s="23">
        <v>14656.34</v>
      </c>
      <c r="L1866" s="10" t="s">
        <v>3728</v>
      </c>
      <c r="M1866" s="36">
        <v>45602</v>
      </c>
      <c r="N1866" s="94"/>
    </row>
    <row r="1867" spans="1:14" ht="14.25" customHeight="1" x14ac:dyDescent="0.25">
      <c r="A1867" s="9">
        <v>73043910</v>
      </c>
      <c r="B1867" s="10" t="s">
        <v>3729</v>
      </c>
      <c r="C1867" s="11">
        <v>45252</v>
      </c>
      <c r="D1867" s="12" t="s">
        <v>904</v>
      </c>
      <c r="E1867" s="10" t="s">
        <v>615</v>
      </c>
      <c r="F1867" s="10" t="s">
        <v>614</v>
      </c>
      <c r="G1867" s="81">
        <v>2615.7142857142858</v>
      </c>
      <c r="H1867" s="10" t="s">
        <v>30</v>
      </c>
      <c r="I1867" s="39">
        <v>30149.83</v>
      </c>
      <c r="J1867" s="20">
        <v>4.8806000000000003</v>
      </c>
      <c r="K1867" s="23">
        <v>6177.48</v>
      </c>
      <c r="L1867" s="10" t="s">
        <v>3730</v>
      </c>
      <c r="M1867" s="36">
        <v>45602</v>
      </c>
      <c r="N1867" s="94"/>
    </row>
    <row r="1868" spans="1:14" ht="14.25" customHeight="1" x14ac:dyDescent="0.25">
      <c r="A1868" s="9">
        <v>73061900</v>
      </c>
      <c r="B1868" s="10" t="s">
        <v>3731</v>
      </c>
      <c r="C1868" s="11">
        <v>45244</v>
      </c>
      <c r="D1868" s="12" t="s">
        <v>3696</v>
      </c>
      <c r="E1868" s="10" t="s">
        <v>615</v>
      </c>
      <c r="F1868" s="10" t="s">
        <v>614</v>
      </c>
      <c r="G1868" s="13">
        <v>620</v>
      </c>
      <c r="H1868" s="10" t="s">
        <v>30</v>
      </c>
      <c r="I1868" s="39">
        <v>8990.23</v>
      </c>
      <c r="J1868" s="20">
        <v>4.9246999999999996</v>
      </c>
      <c r="K1868" s="23">
        <v>1825.54</v>
      </c>
      <c r="L1868" s="10">
        <v>2</v>
      </c>
      <c r="M1868" s="36">
        <v>45527</v>
      </c>
      <c r="N1868" s="94"/>
    </row>
    <row r="1869" spans="1:14" ht="14.25" customHeight="1" x14ac:dyDescent="0.25">
      <c r="A1869" s="9">
        <v>73041900</v>
      </c>
      <c r="B1869" s="10" t="s">
        <v>3732</v>
      </c>
      <c r="C1869" s="11">
        <v>45244</v>
      </c>
      <c r="D1869" s="12" t="s">
        <v>904</v>
      </c>
      <c r="E1869" s="10" t="s">
        <v>615</v>
      </c>
      <c r="F1869" s="10" t="s">
        <v>614</v>
      </c>
      <c r="G1869" s="13">
        <v>434</v>
      </c>
      <c r="H1869" s="10" t="s">
        <v>30</v>
      </c>
      <c r="I1869" s="39">
        <v>7704.55</v>
      </c>
      <c r="J1869" s="20">
        <v>4.9246999999999996</v>
      </c>
      <c r="K1869" s="23">
        <v>1564.47</v>
      </c>
      <c r="L1869" s="10">
        <v>1</v>
      </c>
      <c r="M1869" s="36">
        <v>45527</v>
      </c>
      <c r="N1869" s="94"/>
    </row>
    <row r="1870" spans="1:14" ht="14.25" customHeight="1" x14ac:dyDescent="0.25">
      <c r="A1870" s="9">
        <v>73043910</v>
      </c>
      <c r="B1870" s="10" t="s">
        <v>3733</v>
      </c>
      <c r="C1870" s="11">
        <v>45215</v>
      </c>
      <c r="D1870" s="12" t="s">
        <v>904</v>
      </c>
      <c r="E1870" s="10" t="s">
        <v>615</v>
      </c>
      <c r="F1870" s="10" t="s">
        <v>614</v>
      </c>
      <c r="G1870" s="81">
        <v>1067.6222222222223</v>
      </c>
      <c r="H1870" s="10" t="s">
        <v>30</v>
      </c>
      <c r="I1870" s="39">
        <v>419.79</v>
      </c>
      <c r="J1870" s="20">
        <v>5.0625</v>
      </c>
      <c r="K1870" s="23">
        <v>82.92</v>
      </c>
      <c r="L1870" s="10">
        <v>3</v>
      </c>
      <c r="M1870" s="36">
        <v>45602</v>
      </c>
      <c r="N1870" s="94"/>
    </row>
    <row r="1871" spans="1:14" ht="14.25" customHeight="1" x14ac:dyDescent="0.25">
      <c r="A1871" s="9">
        <v>73043110</v>
      </c>
      <c r="B1871" s="10" t="s">
        <v>3734</v>
      </c>
      <c r="C1871" s="11">
        <v>45215</v>
      </c>
      <c r="D1871" s="12" t="s">
        <v>904</v>
      </c>
      <c r="E1871" s="10" t="s">
        <v>615</v>
      </c>
      <c r="F1871" s="10" t="s">
        <v>614</v>
      </c>
      <c r="G1871" s="81">
        <v>1067.6222222222223</v>
      </c>
      <c r="H1871" s="10" t="s">
        <v>30</v>
      </c>
      <c r="I1871" s="39">
        <v>390.39</v>
      </c>
      <c r="J1871" s="20">
        <v>5.0625</v>
      </c>
      <c r="K1871" s="23">
        <v>77.11</v>
      </c>
      <c r="L1871" s="10">
        <v>1</v>
      </c>
      <c r="M1871" s="36">
        <v>45602</v>
      </c>
      <c r="N1871" s="94"/>
    </row>
    <row r="1872" spans="1:14" ht="14.25" customHeight="1" x14ac:dyDescent="0.25">
      <c r="A1872" s="9">
        <v>73041900</v>
      </c>
      <c r="B1872" s="10" t="s">
        <v>3735</v>
      </c>
      <c r="C1872" s="11">
        <v>45215</v>
      </c>
      <c r="D1872" s="12" t="s">
        <v>904</v>
      </c>
      <c r="E1872" s="10" t="s">
        <v>615</v>
      </c>
      <c r="F1872" s="10" t="s">
        <v>614</v>
      </c>
      <c r="G1872" s="81">
        <v>9608.6</v>
      </c>
      <c r="H1872" s="10" t="s">
        <v>30</v>
      </c>
      <c r="I1872" s="39">
        <v>179252.86</v>
      </c>
      <c r="J1872" s="20">
        <v>5.0625</v>
      </c>
      <c r="K1872" s="23">
        <v>35407.97</v>
      </c>
      <c r="L1872" s="10" t="s">
        <v>3736</v>
      </c>
      <c r="M1872" s="36">
        <v>45602</v>
      </c>
      <c r="N1872" s="94"/>
    </row>
    <row r="1873" spans="1:14" ht="14.25" customHeight="1" x14ac:dyDescent="0.25">
      <c r="A1873" s="9">
        <v>39173290</v>
      </c>
      <c r="B1873" s="10" t="s">
        <v>3737</v>
      </c>
      <c r="C1873" s="11">
        <v>45299</v>
      </c>
      <c r="D1873" s="12" t="s">
        <v>3738</v>
      </c>
      <c r="E1873" s="10" t="s">
        <v>1175</v>
      </c>
      <c r="F1873" s="10" t="s">
        <v>1174</v>
      </c>
      <c r="G1873" s="13">
        <v>26</v>
      </c>
      <c r="H1873" s="10" t="s">
        <v>30</v>
      </c>
      <c r="I1873" s="39">
        <v>140.94</v>
      </c>
      <c r="J1873" s="20">
        <v>4.8898999999999999</v>
      </c>
      <c r="K1873" s="23">
        <v>28.82</v>
      </c>
      <c r="L1873" s="10">
        <v>1</v>
      </c>
      <c r="M1873" s="36">
        <v>45524</v>
      </c>
      <c r="N1873" s="94"/>
    </row>
    <row r="1874" spans="1:14" ht="14.25" customHeight="1" x14ac:dyDescent="0.25">
      <c r="A1874" s="9">
        <v>39173290</v>
      </c>
      <c r="B1874" s="10" t="s">
        <v>3739</v>
      </c>
      <c r="C1874" s="11">
        <v>45299</v>
      </c>
      <c r="D1874" s="12" t="s">
        <v>3738</v>
      </c>
      <c r="E1874" s="10" t="s">
        <v>1175</v>
      </c>
      <c r="F1874" s="10" t="s">
        <v>1174</v>
      </c>
      <c r="G1874" s="13">
        <v>39</v>
      </c>
      <c r="H1874" s="10" t="s">
        <v>30</v>
      </c>
      <c r="I1874" s="39">
        <v>206.19</v>
      </c>
      <c r="J1874" s="20">
        <v>4.8898999999999999</v>
      </c>
      <c r="K1874" s="23">
        <v>42.17</v>
      </c>
      <c r="L1874" s="10">
        <v>1</v>
      </c>
      <c r="M1874" s="36">
        <v>45524</v>
      </c>
      <c r="N1874" s="94"/>
    </row>
    <row r="1875" spans="1:14" ht="14.25" customHeight="1" x14ac:dyDescent="0.25">
      <c r="A1875" s="9">
        <v>72221910</v>
      </c>
      <c r="B1875" s="10" t="s">
        <v>3778</v>
      </c>
      <c r="C1875" s="11">
        <v>45359</v>
      </c>
      <c r="D1875" s="12" t="s">
        <v>3741</v>
      </c>
      <c r="E1875" s="10" t="s">
        <v>608</v>
      </c>
      <c r="F1875" s="10" t="s">
        <v>607</v>
      </c>
      <c r="G1875" s="13">
        <v>198</v>
      </c>
      <c r="H1875" s="10" t="s">
        <v>30</v>
      </c>
      <c r="I1875" s="39">
        <v>10347.9</v>
      </c>
      <c r="J1875" s="20">
        <v>4.9363999999999999</v>
      </c>
      <c r="K1875" s="23">
        <v>2096.2399999999998</v>
      </c>
      <c r="L1875" s="10" t="s">
        <v>175</v>
      </c>
      <c r="M1875" s="36">
        <v>45527</v>
      </c>
      <c r="N1875" s="94"/>
    </row>
    <row r="1876" spans="1:14" ht="14.25" customHeight="1" x14ac:dyDescent="0.25">
      <c r="A1876" s="9">
        <v>72224090</v>
      </c>
      <c r="B1876" s="10" t="s">
        <v>3740</v>
      </c>
      <c r="C1876" s="11">
        <v>45359</v>
      </c>
      <c r="D1876" s="12" t="s">
        <v>990</v>
      </c>
      <c r="E1876" s="10" t="s">
        <v>608</v>
      </c>
      <c r="F1876" s="10" t="s">
        <v>607</v>
      </c>
      <c r="G1876" s="13">
        <v>1966</v>
      </c>
      <c r="H1876" s="10" t="s">
        <v>30</v>
      </c>
      <c r="I1876" s="39">
        <v>110460.66</v>
      </c>
      <c r="J1876" s="20">
        <v>4.9363999999999999</v>
      </c>
      <c r="K1876" s="23">
        <v>22376.76</v>
      </c>
      <c r="L1876" s="10" t="s">
        <v>3742</v>
      </c>
      <c r="M1876" s="36">
        <v>45527</v>
      </c>
      <c r="N1876" s="94"/>
    </row>
    <row r="1877" spans="1:14" ht="14.25" customHeight="1" x14ac:dyDescent="0.25">
      <c r="A1877" s="9">
        <v>72193400</v>
      </c>
      <c r="B1877" s="10" t="s">
        <v>3743</v>
      </c>
      <c r="C1877" s="11">
        <v>45322</v>
      </c>
      <c r="D1877" s="12" t="s">
        <v>163</v>
      </c>
      <c r="E1877" s="10" t="s">
        <v>608</v>
      </c>
      <c r="F1877" s="10" t="s">
        <v>607</v>
      </c>
      <c r="G1877" s="13">
        <v>17071</v>
      </c>
      <c r="H1877" s="10" t="s">
        <v>30</v>
      </c>
      <c r="I1877" s="39">
        <v>557368.15</v>
      </c>
      <c r="J1877" s="20">
        <v>4.9638</v>
      </c>
      <c r="K1877" s="23">
        <v>112286.58</v>
      </c>
      <c r="L1877" s="10">
        <v>1</v>
      </c>
      <c r="M1877" s="36">
        <v>45496</v>
      </c>
      <c r="N1877" s="94"/>
    </row>
    <row r="1878" spans="1:14" ht="14.25" customHeight="1" x14ac:dyDescent="0.25">
      <c r="A1878" s="9">
        <v>73044190</v>
      </c>
      <c r="B1878" s="10" t="s">
        <v>3744</v>
      </c>
      <c r="C1878" s="11">
        <v>45275</v>
      </c>
      <c r="D1878" s="12" t="s">
        <v>611</v>
      </c>
      <c r="E1878" s="10" t="s">
        <v>608</v>
      </c>
      <c r="F1878" s="10" t="s">
        <v>607</v>
      </c>
      <c r="G1878" s="13">
        <v>424</v>
      </c>
      <c r="H1878" s="10" t="s">
        <v>30</v>
      </c>
      <c r="I1878" s="39">
        <v>18286.740000000002</v>
      </c>
      <c r="J1878" s="20">
        <v>4.8912000000000004</v>
      </c>
      <c r="K1878" s="23">
        <v>3738.7</v>
      </c>
      <c r="L1878" s="10" t="s">
        <v>532</v>
      </c>
      <c r="M1878" s="36">
        <v>45527</v>
      </c>
      <c r="N1878" s="94"/>
    </row>
    <row r="1879" spans="1:14" ht="14.25" customHeight="1" x14ac:dyDescent="0.25">
      <c r="A1879" s="9">
        <v>72192100</v>
      </c>
      <c r="B1879" s="10" t="s">
        <v>3745</v>
      </c>
      <c r="C1879" s="11">
        <v>45275</v>
      </c>
      <c r="D1879" s="12" t="s">
        <v>163</v>
      </c>
      <c r="E1879" s="10" t="s">
        <v>608</v>
      </c>
      <c r="F1879" s="10" t="s">
        <v>607</v>
      </c>
      <c r="G1879" s="13">
        <v>615</v>
      </c>
      <c r="H1879" s="10" t="s">
        <v>30</v>
      </c>
      <c r="I1879" s="39">
        <v>18094.740000000002</v>
      </c>
      <c r="J1879" s="20">
        <v>4.8912000000000004</v>
      </c>
      <c r="K1879" s="23">
        <v>3699.45</v>
      </c>
      <c r="L1879" s="10">
        <v>2</v>
      </c>
      <c r="M1879" s="36">
        <v>45527</v>
      </c>
      <c r="N1879" s="94"/>
    </row>
    <row r="1880" spans="1:14" ht="14.25" customHeight="1" x14ac:dyDescent="0.25">
      <c r="A1880" s="9">
        <v>72192200</v>
      </c>
      <c r="B1880" s="10" t="s">
        <v>3746</v>
      </c>
      <c r="C1880" s="11">
        <v>45275</v>
      </c>
      <c r="D1880" s="12" t="s">
        <v>163</v>
      </c>
      <c r="E1880" s="10" t="s">
        <v>608</v>
      </c>
      <c r="F1880" s="10" t="s">
        <v>607</v>
      </c>
      <c r="G1880" s="13">
        <v>953</v>
      </c>
      <c r="H1880" s="10" t="s">
        <v>30</v>
      </c>
      <c r="I1880" s="39">
        <v>30825.56</v>
      </c>
      <c r="J1880" s="20">
        <v>4.8912000000000004</v>
      </c>
      <c r="K1880" s="23">
        <v>6302.25</v>
      </c>
      <c r="L1880" s="10" t="s">
        <v>81</v>
      </c>
      <c r="M1880" s="36">
        <v>45527</v>
      </c>
      <c r="N1880" s="94"/>
    </row>
    <row r="1881" spans="1:14" ht="14.25" customHeight="1" x14ac:dyDescent="0.25">
      <c r="A1881" s="9">
        <v>73064000</v>
      </c>
      <c r="B1881" s="10" t="s">
        <v>3747</v>
      </c>
      <c r="C1881" s="11">
        <v>45275</v>
      </c>
      <c r="D1881" s="12" t="s">
        <v>3748</v>
      </c>
      <c r="E1881" s="10" t="s">
        <v>608</v>
      </c>
      <c r="F1881" s="10" t="s">
        <v>607</v>
      </c>
      <c r="G1881" s="13">
        <v>400</v>
      </c>
      <c r="H1881" s="10" t="s">
        <v>30</v>
      </c>
      <c r="I1881" s="39">
        <v>19074.419999999998</v>
      </c>
      <c r="J1881" s="20">
        <v>4.8912000000000004</v>
      </c>
      <c r="K1881" s="23">
        <v>3899.74</v>
      </c>
      <c r="L1881" s="10">
        <v>1</v>
      </c>
      <c r="M1881" s="36">
        <v>45496</v>
      </c>
      <c r="N1881" s="94"/>
    </row>
    <row r="1882" spans="1:14" ht="14.25" customHeight="1" x14ac:dyDescent="0.25">
      <c r="A1882" s="9">
        <v>73044190</v>
      </c>
      <c r="B1882" s="10" t="s">
        <v>3749</v>
      </c>
      <c r="C1882" s="11">
        <v>45273</v>
      </c>
      <c r="D1882" s="12" t="s">
        <v>611</v>
      </c>
      <c r="E1882" s="10" t="s">
        <v>608</v>
      </c>
      <c r="F1882" s="10" t="s">
        <v>607</v>
      </c>
      <c r="G1882" s="13">
        <v>1347</v>
      </c>
      <c r="H1882" s="10" t="s">
        <v>30</v>
      </c>
      <c r="I1882" s="39">
        <v>66454.080000000002</v>
      </c>
      <c r="J1882" s="20">
        <v>4.9476000000000004</v>
      </c>
      <c r="K1882" s="23">
        <v>13431.58</v>
      </c>
      <c r="L1882" s="10">
        <v>1</v>
      </c>
      <c r="M1882" s="36">
        <v>45496</v>
      </c>
      <c r="N1882" s="94"/>
    </row>
    <row r="1883" spans="1:14" ht="14.25" customHeight="1" x14ac:dyDescent="0.25">
      <c r="A1883" s="9">
        <v>84842000</v>
      </c>
      <c r="B1883" s="10" t="s">
        <v>3750</v>
      </c>
      <c r="C1883" s="11">
        <v>45358</v>
      </c>
      <c r="D1883" s="12" t="s">
        <v>3751</v>
      </c>
      <c r="E1883" s="10" t="s">
        <v>878</v>
      </c>
      <c r="F1883" s="10" t="s">
        <v>875</v>
      </c>
      <c r="G1883" s="81">
        <v>1.0680000000000001</v>
      </c>
      <c r="H1883" s="10" t="s">
        <v>30</v>
      </c>
      <c r="I1883" s="39">
        <v>165.25</v>
      </c>
      <c r="J1883" s="20">
        <v>4.9398</v>
      </c>
      <c r="K1883" s="23">
        <v>33.450000000000003</v>
      </c>
      <c r="L1883" s="10">
        <v>5</v>
      </c>
      <c r="M1883" s="36">
        <v>45609</v>
      </c>
      <c r="N1883" s="94"/>
    </row>
    <row r="1884" spans="1:14" ht="14.25" customHeight="1" x14ac:dyDescent="0.25">
      <c r="A1884" s="9">
        <v>39174090</v>
      </c>
      <c r="B1884" s="10" t="s">
        <v>3752</v>
      </c>
      <c r="C1884" s="11">
        <v>45358</v>
      </c>
      <c r="D1884" s="12" t="s">
        <v>3753</v>
      </c>
      <c r="E1884" s="10" t="s">
        <v>878</v>
      </c>
      <c r="F1884" s="10" t="s">
        <v>875</v>
      </c>
      <c r="G1884" s="81">
        <v>4.2720000000000002</v>
      </c>
      <c r="H1884" s="10" t="s">
        <v>30</v>
      </c>
      <c r="I1884" s="39">
        <v>8669.67</v>
      </c>
      <c r="J1884" s="20">
        <v>4.9398</v>
      </c>
      <c r="K1884" s="23">
        <v>1755.06</v>
      </c>
      <c r="L1884" s="10" t="s">
        <v>3455</v>
      </c>
      <c r="M1884" s="36">
        <v>45601</v>
      </c>
      <c r="N1884" s="94"/>
    </row>
    <row r="1885" spans="1:14" ht="14.25" customHeight="1" x14ac:dyDescent="0.25">
      <c r="A1885" s="9">
        <v>75089090</v>
      </c>
      <c r="B1885" s="10" t="s">
        <v>3754</v>
      </c>
      <c r="C1885" s="11">
        <v>45351</v>
      </c>
      <c r="D1885" s="12" t="s">
        <v>1167</v>
      </c>
      <c r="E1885" s="10" t="s">
        <v>878</v>
      </c>
      <c r="F1885" s="10" t="s">
        <v>875</v>
      </c>
      <c r="G1885" s="13">
        <v>14.88</v>
      </c>
      <c r="H1885" s="10" t="s">
        <v>30</v>
      </c>
      <c r="I1885" s="39">
        <v>110875.2</v>
      </c>
      <c r="J1885" s="20">
        <v>4.9557000000000002</v>
      </c>
      <c r="K1885" s="23">
        <v>22373.27</v>
      </c>
      <c r="L1885" s="10">
        <v>1</v>
      </c>
      <c r="M1885" s="36">
        <v>45496</v>
      </c>
      <c r="N1885" s="94"/>
    </row>
    <row r="1886" spans="1:14" ht="14.25" customHeight="1" x14ac:dyDescent="0.25">
      <c r="A1886" s="9">
        <v>73079900</v>
      </c>
      <c r="B1886" s="10" t="s">
        <v>3755</v>
      </c>
      <c r="C1886" s="11">
        <v>45351</v>
      </c>
      <c r="D1886" s="12" t="s">
        <v>1167</v>
      </c>
      <c r="E1886" s="10" t="s">
        <v>878</v>
      </c>
      <c r="F1886" s="10" t="s">
        <v>875</v>
      </c>
      <c r="G1886" s="13">
        <v>27.74</v>
      </c>
      <c r="H1886" s="10" t="s">
        <v>30</v>
      </c>
      <c r="I1886" s="39">
        <v>24249</v>
      </c>
      <c r="J1886" s="20">
        <v>4.9557000000000002</v>
      </c>
      <c r="K1886" s="23">
        <v>4893.1499999999996</v>
      </c>
      <c r="L1886" s="10">
        <v>1</v>
      </c>
      <c r="M1886" s="36">
        <v>45496</v>
      </c>
      <c r="N1886" s="94"/>
    </row>
    <row r="1887" spans="1:14" ht="14.25" customHeight="1" x14ac:dyDescent="0.25">
      <c r="A1887" s="9">
        <v>73079900</v>
      </c>
      <c r="B1887" s="10" t="s">
        <v>3756</v>
      </c>
      <c r="C1887" s="11">
        <v>45351</v>
      </c>
      <c r="D1887" s="12" t="s">
        <v>1167</v>
      </c>
      <c r="E1887" s="10" t="s">
        <v>878</v>
      </c>
      <c r="F1887" s="10" t="s">
        <v>875</v>
      </c>
      <c r="G1887" s="13">
        <v>0.99</v>
      </c>
      <c r="H1887" s="10" t="s">
        <v>30</v>
      </c>
      <c r="I1887" s="39">
        <v>1431.13</v>
      </c>
      <c r="J1887" s="20">
        <v>4.9557000000000002</v>
      </c>
      <c r="K1887" s="23">
        <v>288.77999999999997</v>
      </c>
      <c r="L1887" s="10">
        <v>1</v>
      </c>
      <c r="M1887" s="36">
        <v>45496</v>
      </c>
      <c r="N1887" s="94"/>
    </row>
    <row r="1888" spans="1:14" ht="14.25" customHeight="1" x14ac:dyDescent="0.25">
      <c r="A1888" s="9">
        <v>73079900</v>
      </c>
      <c r="B1888" s="10" t="s">
        <v>4437</v>
      </c>
      <c r="C1888" s="11">
        <v>45342</v>
      </c>
      <c r="D1888" s="12" t="s">
        <v>1167</v>
      </c>
      <c r="E1888" s="10" t="s">
        <v>878</v>
      </c>
      <c r="F1888" s="10" t="s">
        <v>875</v>
      </c>
      <c r="G1888" s="13">
        <v>3.43</v>
      </c>
      <c r="H1888" s="10" t="s">
        <v>30</v>
      </c>
      <c r="I1888" s="39">
        <v>2329.23</v>
      </c>
      <c r="J1888" s="20">
        <v>4.9584999999999999</v>
      </c>
      <c r="K1888" s="23">
        <v>469.74</v>
      </c>
      <c r="L1888" s="10">
        <v>1</v>
      </c>
      <c r="M1888" s="36">
        <v>45615</v>
      </c>
      <c r="N1888" s="94"/>
    </row>
    <row r="1889" spans="1:14" ht="14.25" customHeight="1" x14ac:dyDescent="0.25">
      <c r="A1889" s="9">
        <v>84842000</v>
      </c>
      <c r="B1889" s="10" t="s">
        <v>3757</v>
      </c>
      <c r="C1889" s="11">
        <v>45338</v>
      </c>
      <c r="D1889" s="12" t="s">
        <v>3751</v>
      </c>
      <c r="E1889" s="10" t="s">
        <v>878</v>
      </c>
      <c r="F1889" s="10" t="s">
        <v>875</v>
      </c>
      <c r="G1889" s="81">
        <v>2.4555555555555557</v>
      </c>
      <c r="H1889" s="10" t="s">
        <v>30</v>
      </c>
      <c r="I1889" s="39">
        <v>483.24</v>
      </c>
      <c r="J1889" s="20">
        <v>4.9710000000000001</v>
      </c>
      <c r="K1889" s="23">
        <v>97.21</v>
      </c>
      <c r="L1889" s="10" t="s">
        <v>3758</v>
      </c>
      <c r="M1889" s="36">
        <v>45609</v>
      </c>
      <c r="N1889" s="94"/>
    </row>
    <row r="1890" spans="1:14" ht="14.25" customHeight="1" x14ac:dyDescent="0.25">
      <c r="A1890" s="9">
        <v>40169300</v>
      </c>
      <c r="B1890" s="10" t="s">
        <v>3759</v>
      </c>
      <c r="C1890" s="11">
        <v>45338</v>
      </c>
      <c r="D1890" s="12" t="s">
        <v>877</v>
      </c>
      <c r="E1890" s="10" t="s">
        <v>878</v>
      </c>
      <c r="F1890" s="10" t="s">
        <v>875</v>
      </c>
      <c r="G1890" s="81">
        <v>0.49111111111111111</v>
      </c>
      <c r="H1890" s="10" t="s">
        <v>30</v>
      </c>
      <c r="I1890" s="39">
        <v>224.36</v>
      </c>
      <c r="J1890" s="20">
        <v>4.9710000000000001</v>
      </c>
      <c r="K1890" s="23">
        <v>45.13</v>
      </c>
      <c r="L1890" s="10">
        <v>1</v>
      </c>
      <c r="M1890" s="36">
        <v>45602</v>
      </c>
      <c r="N1890" s="94"/>
    </row>
    <row r="1891" spans="1:14" ht="14.25" customHeight="1" x14ac:dyDescent="0.25">
      <c r="A1891" s="9">
        <v>39174090</v>
      </c>
      <c r="B1891" s="10" t="s">
        <v>3760</v>
      </c>
      <c r="C1891" s="11">
        <v>45338</v>
      </c>
      <c r="D1891" s="12" t="s">
        <v>877</v>
      </c>
      <c r="E1891" s="10" t="s">
        <v>878</v>
      </c>
      <c r="F1891" s="10" t="s">
        <v>875</v>
      </c>
      <c r="G1891" s="81">
        <v>0.98222222222222222</v>
      </c>
      <c r="H1891" s="10" t="s">
        <v>30</v>
      </c>
      <c r="I1891" s="39">
        <v>1402.93</v>
      </c>
      <c r="J1891" s="20">
        <v>4.9710000000000001</v>
      </c>
      <c r="K1891" s="23">
        <v>282.22000000000003</v>
      </c>
      <c r="L1891" s="10" t="s">
        <v>179</v>
      </c>
      <c r="M1891" s="36">
        <v>45601</v>
      </c>
      <c r="N1891" s="94"/>
    </row>
    <row r="1892" spans="1:14" ht="14.25" customHeight="1" x14ac:dyDescent="0.25">
      <c r="A1892" s="9">
        <v>75089090</v>
      </c>
      <c r="B1892" s="10" t="s">
        <v>3761</v>
      </c>
      <c r="C1892" s="11">
        <v>45336</v>
      </c>
      <c r="D1892" s="12" t="s">
        <v>1167</v>
      </c>
      <c r="E1892" s="10" t="s">
        <v>878</v>
      </c>
      <c r="F1892" s="10" t="s">
        <v>875</v>
      </c>
      <c r="G1892" s="13">
        <v>27.47</v>
      </c>
      <c r="H1892" s="10" t="s">
        <v>30</v>
      </c>
      <c r="I1892" s="39">
        <v>131456.9</v>
      </c>
      <c r="J1892" s="20">
        <v>4.9717000000000002</v>
      </c>
      <c r="K1892" s="23">
        <v>26441.040000000001</v>
      </c>
      <c r="L1892" s="10" t="s">
        <v>24</v>
      </c>
      <c r="M1892" s="36">
        <v>45496</v>
      </c>
      <c r="N1892" s="94"/>
    </row>
    <row r="1893" spans="1:14" ht="14.25" customHeight="1" x14ac:dyDescent="0.25">
      <c r="A1893" s="9">
        <v>73079900</v>
      </c>
      <c r="B1893" s="10" t="s">
        <v>3762</v>
      </c>
      <c r="C1893" s="11">
        <v>45321</v>
      </c>
      <c r="D1893" s="12" t="s">
        <v>1167</v>
      </c>
      <c r="E1893" s="10" t="s">
        <v>878</v>
      </c>
      <c r="F1893" s="10" t="s">
        <v>875</v>
      </c>
      <c r="G1893" s="13">
        <v>163.31</v>
      </c>
      <c r="H1893" s="10" t="s">
        <v>30</v>
      </c>
      <c r="I1893" s="39">
        <v>136513.4</v>
      </c>
      <c r="J1893" s="20">
        <v>4.9225000000000003</v>
      </c>
      <c r="K1893" s="23">
        <v>27732.53</v>
      </c>
      <c r="L1893" s="10" t="s">
        <v>3415</v>
      </c>
      <c r="M1893" s="36">
        <v>45496</v>
      </c>
      <c r="N1893" s="94"/>
    </row>
    <row r="1894" spans="1:14" ht="14.25" customHeight="1" x14ac:dyDescent="0.25">
      <c r="A1894" s="9">
        <v>68159990</v>
      </c>
      <c r="B1894" s="10" t="s">
        <v>3763</v>
      </c>
      <c r="C1894" s="11">
        <v>45321</v>
      </c>
      <c r="D1894" s="12" t="s">
        <v>877</v>
      </c>
      <c r="E1894" s="10" t="s">
        <v>878</v>
      </c>
      <c r="F1894" s="10" t="s">
        <v>875</v>
      </c>
      <c r="G1894" s="81">
        <v>0.38733333333333331</v>
      </c>
      <c r="H1894" s="10" t="s">
        <v>30</v>
      </c>
      <c r="I1894" s="39">
        <v>6.1</v>
      </c>
      <c r="J1894" s="20">
        <v>4.9225000000000003</v>
      </c>
      <c r="K1894" s="23">
        <v>1.24</v>
      </c>
      <c r="L1894" s="10">
        <v>10</v>
      </c>
      <c r="M1894" s="36">
        <v>45602</v>
      </c>
      <c r="N1894" s="94"/>
    </row>
    <row r="1895" spans="1:14" ht="14.25" customHeight="1" x14ac:dyDescent="0.25">
      <c r="A1895" s="9">
        <v>40169300</v>
      </c>
      <c r="B1895" s="10" t="s">
        <v>3764</v>
      </c>
      <c r="C1895" s="11">
        <v>45321</v>
      </c>
      <c r="D1895" s="12" t="s">
        <v>3753</v>
      </c>
      <c r="E1895" s="10" t="s">
        <v>878</v>
      </c>
      <c r="F1895" s="10" t="s">
        <v>875</v>
      </c>
      <c r="G1895" s="81">
        <v>1.1619999999999999</v>
      </c>
      <c r="H1895" s="10" t="s">
        <v>30</v>
      </c>
      <c r="I1895" s="39">
        <v>1747.88</v>
      </c>
      <c r="J1895" s="20">
        <v>4.9225000000000003</v>
      </c>
      <c r="K1895" s="23">
        <v>355.08</v>
      </c>
      <c r="L1895" s="10" t="s">
        <v>3765</v>
      </c>
      <c r="M1895" s="36">
        <v>45602</v>
      </c>
      <c r="N1895" s="94"/>
    </row>
    <row r="1896" spans="1:14" ht="14.25" customHeight="1" x14ac:dyDescent="0.25">
      <c r="A1896" s="9">
        <v>39174090</v>
      </c>
      <c r="B1896" s="10" t="s">
        <v>3766</v>
      </c>
      <c r="C1896" s="11">
        <v>45321</v>
      </c>
      <c r="D1896" s="12" t="s">
        <v>3753</v>
      </c>
      <c r="E1896" s="10" t="s">
        <v>878</v>
      </c>
      <c r="F1896" s="10" t="s">
        <v>875</v>
      </c>
      <c r="G1896" s="81">
        <v>4.2606666666666664</v>
      </c>
      <c r="H1896" s="10" t="s">
        <v>30</v>
      </c>
      <c r="I1896" s="39">
        <v>3982.28</v>
      </c>
      <c r="J1896" s="20">
        <v>4.9225000000000003</v>
      </c>
      <c r="K1896" s="23">
        <v>809</v>
      </c>
      <c r="L1896" s="10" t="s">
        <v>3767</v>
      </c>
      <c r="M1896" s="36">
        <v>45601</v>
      </c>
      <c r="N1896" s="94"/>
    </row>
    <row r="1897" spans="1:14" ht="14.25" customHeight="1" x14ac:dyDescent="0.25">
      <c r="A1897" s="9">
        <v>73079900</v>
      </c>
      <c r="B1897" s="10" t="s">
        <v>3768</v>
      </c>
      <c r="C1897" s="11">
        <v>45316</v>
      </c>
      <c r="D1897" s="12" t="s">
        <v>1167</v>
      </c>
      <c r="E1897" s="10" t="s">
        <v>878</v>
      </c>
      <c r="F1897" s="10" t="s">
        <v>875</v>
      </c>
      <c r="G1897" s="13">
        <v>15</v>
      </c>
      <c r="H1897" s="10" t="s">
        <v>30</v>
      </c>
      <c r="I1897" s="39">
        <v>4864.74</v>
      </c>
      <c r="J1897" s="20">
        <v>4.9192</v>
      </c>
      <c r="K1897" s="23">
        <v>988.93</v>
      </c>
      <c r="L1897" s="10">
        <v>1</v>
      </c>
      <c r="M1897" s="36">
        <v>45496</v>
      </c>
      <c r="N1897" s="94"/>
    </row>
    <row r="1898" spans="1:14" ht="14.25" customHeight="1" x14ac:dyDescent="0.25">
      <c r="A1898" s="9">
        <v>84842000</v>
      </c>
      <c r="B1898" s="10" t="s">
        <v>3769</v>
      </c>
      <c r="C1898" s="11">
        <v>45316</v>
      </c>
      <c r="D1898" s="12" t="s">
        <v>3770</v>
      </c>
      <c r="E1898" s="10" t="s">
        <v>878</v>
      </c>
      <c r="F1898" s="10" t="s">
        <v>875</v>
      </c>
      <c r="G1898" s="13">
        <v>74.239999999999995</v>
      </c>
      <c r="H1898" s="10" t="s">
        <v>30</v>
      </c>
      <c r="I1898" s="39">
        <v>29071.62</v>
      </c>
      <c r="J1898" s="20">
        <v>4.9192</v>
      </c>
      <c r="K1898" s="23">
        <v>5909.83</v>
      </c>
      <c r="L1898" s="10" t="s">
        <v>3771</v>
      </c>
      <c r="M1898" s="36">
        <v>45496</v>
      </c>
      <c r="N1898" s="94"/>
    </row>
    <row r="1899" spans="1:14" ht="14.25" customHeight="1" x14ac:dyDescent="0.25">
      <c r="A1899" s="9">
        <v>73089010</v>
      </c>
      <c r="B1899" s="10" t="s">
        <v>3772</v>
      </c>
      <c r="C1899" s="11">
        <v>45362</v>
      </c>
      <c r="D1899" s="12" t="s">
        <v>3773</v>
      </c>
      <c r="E1899" s="10" t="s">
        <v>3774</v>
      </c>
      <c r="F1899" s="10" t="s">
        <v>5427</v>
      </c>
      <c r="G1899" s="13">
        <v>158.5</v>
      </c>
      <c r="H1899" s="10" t="s">
        <v>30</v>
      </c>
      <c r="I1899" s="39">
        <v>144544.4</v>
      </c>
      <c r="J1899" s="20">
        <v>4.9751000000000003</v>
      </c>
      <c r="K1899" s="23">
        <v>29053.57</v>
      </c>
      <c r="L1899" s="10">
        <v>1</v>
      </c>
      <c r="M1899" s="36">
        <v>45527</v>
      </c>
      <c r="N1899" s="94"/>
    </row>
    <row r="1900" spans="1:14" ht="14.25" customHeight="1" x14ac:dyDescent="0.25">
      <c r="A1900" s="9">
        <v>73089010</v>
      </c>
      <c r="B1900" s="10" t="s">
        <v>3775</v>
      </c>
      <c r="C1900" s="11">
        <v>45338</v>
      </c>
      <c r="D1900" s="12" t="s">
        <v>3776</v>
      </c>
      <c r="E1900" s="10" t="s">
        <v>3774</v>
      </c>
      <c r="F1900" s="10" t="s">
        <v>5427</v>
      </c>
      <c r="G1900" s="13">
        <v>119</v>
      </c>
      <c r="H1900" s="10" t="s">
        <v>30</v>
      </c>
      <c r="I1900" s="39">
        <v>112775.69</v>
      </c>
      <c r="J1900" s="20">
        <v>4.9710000000000001</v>
      </c>
      <c r="K1900" s="23">
        <v>22686.720000000001</v>
      </c>
      <c r="L1900" s="10">
        <v>1</v>
      </c>
      <c r="M1900" s="36">
        <v>45527</v>
      </c>
      <c r="N1900" s="94"/>
    </row>
    <row r="1901" spans="1:14" ht="14.25" customHeight="1" x14ac:dyDescent="0.25">
      <c r="A1901" s="9">
        <v>73089010</v>
      </c>
      <c r="B1901" s="10" t="s">
        <v>3777</v>
      </c>
      <c r="C1901" s="11">
        <v>45210</v>
      </c>
      <c r="D1901" s="12" t="s">
        <v>3776</v>
      </c>
      <c r="E1901" s="10" t="s">
        <v>3774</v>
      </c>
      <c r="F1901" s="10" t="s">
        <v>5427</v>
      </c>
      <c r="G1901" s="13">
        <v>197</v>
      </c>
      <c r="H1901" s="10" t="s">
        <v>30</v>
      </c>
      <c r="I1901" s="39">
        <v>98111.88</v>
      </c>
      <c r="J1901" s="20">
        <v>5.0861999999999998</v>
      </c>
      <c r="K1901" s="23">
        <v>19289.82</v>
      </c>
      <c r="L1901" s="10" t="s">
        <v>3455</v>
      </c>
      <c r="M1901" s="36">
        <v>45527</v>
      </c>
      <c r="N1901" s="94"/>
    </row>
    <row r="1902" spans="1:14" ht="14.25" customHeight="1" x14ac:dyDescent="0.25">
      <c r="A1902" s="9">
        <v>73181900</v>
      </c>
      <c r="B1902" s="10" t="s">
        <v>4687</v>
      </c>
      <c r="C1902" s="11">
        <v>45384</v>
      </c>
      <c r="D1902" s="12" t="s">
        <v>4688</v>
      </c>
      <c r="E1902" s="10" t="s">
        <v>3246</v>
      </c>
      <c r="F1902" s="10" t="s">
        <v>3244</v>
      </c>
      <c r="G1902" s="13">
        <v>23</v>
      </c>
      <c r="H1902" s="10" t="s">
        <v>30</v>
      </c>
      <c r="I1902" s="39">
        <v>15578.66</v>
      </c>
      <c r="J1902" s="20">
        <v>5.0532000000000004</v>
      </c>
      <c r="K1902" s="23">
        <v>3082.93</v>
      </c>
      <c r="L1902" s="10" t="s">
        <v>3415</v>
      </c>
      <c r="M1902" s="36">
        <v>45551</v>
      </c>
      <c r="N1902" s="94"/>
    </row>
    <row r="1903" spans="1:14" ht="14.25" customHeight="1" x14ac:dyDescent="0.25">
      <c r="A1903" s="9">
        <v>73181900</v>
      </c>
      <c r="B1903" s="10" t="s">
        <v>4689</v>
      </c>
      <c r="C1903" s="11">
        <v>45492</v>
      </c>
      <c r="D1903" s="12" t="s">
        <v>4690</v>
      </c>
      <c r="E1903" s="10" t="s">
        <v>3246</v>
      </c>
      <c r="F1903" s="10" t="s">
        <v>3244</v>
      </c>
      <c r="G1903" s="13">
        <v>57</v>
      </c>
      <c r="H1903" s="10" t="s">
        <v>30</v>
      </c>
      <c r="I1903" s="39">
        <v>28972.2</v>
      </c>
      <c r="J1903" s="20">
        <v>5.5426000000000002</v>
      </c>
      <c r="K1903" s="23">
        <v>5227.1899999999996</v>
      </c>
      <c r="L1903" s="10" t="s">
        <v>3411</v>
      </c>
      <c r="M1903" s="36">
        <v>45551</v>
      </c>
      <c r="N1903" s="94"/>
    </row>
    <row r="1904" spans="1:14" ht="14.25" customHeight="1" x14ac:dyDescent="0.25">
      <c r="A1904" s="9">
        <v>84818095</v>
      </c>
      <c r="B1904" s="10" t="s">
        <v>4691</v>
      </c>
      <c r="C1904" s="11">
        <v>45510</v>
      </c>
      <c r="D1904" s="12" t="s">
        <v>4692</v>
      </c>
      <c r="E1904" s="10" t="s">
        <v>4693</v>
      </c>
      <c r="F1904" s="10" t="s">
        <v>4694</v>
      </c>
      <c r="G1904" s="13">
        <v>2</v>
      </c>
      <c r="H1904" s="10" t="s">
        <v>869</v>
      </c>
      <c r="I1904" s="39">
        <v>6674</v>
      </c>
      <c r="J1904" s="20">
        <v>5.7645999999999997</v>
      </c>
      <c r="K1904" s="23">
        <v>1157.76</v>
      </c>
      <c r="L1904" s="10">
        <v>1</v>
      </c>
      <c r="M1904" s="36">
        <v>45551</v>
      </c>
      <c r="N1904" s="94"/>
    </row>
    <row r="1905" spans="1:14" ht="14.25" customHeight="1" x14ac:dyDescent="0.25">
      <c r="A1905" s="9">
        <v>84243090</v>
      </c>
      <c r="B1905" s="10" t="s">
        <v>4696</v>
      </c>
      <c r="C1905" s="11">
        <v>45519</v>
      </c>
      <c r="D1905" s="12" t="s">
        <v>4697</v>
      </c>
      <c r="E1905" s="10" t="s">
        <v>4695</v>
      </c>
      <c r="F1905" s="10" t="s">
        <v>5840</v>
      </c>
      <c r="G1905" s="13">
        <v>2</v>
      </c>
      <c r="H1905" s="10" t="s">
        <v>869</v>
      </c>
      <c r="I1905" s="39">
        <v>4540.0200000000004</v>
      </c>
      <c r="J1905" s="20">
        <v>5.4501999999999997</v>
      </c>
      <c r="K1905" s="23">
        <v>833</v>
      </c>
      <c r="L1905" s="10">
        <v>8</v>
      </c>
      <c r="M1905" s="36">
        <v>45551</v>
      </c>
      <c r="N1905" s="94"/>
    </row>
    <row r="1906" spans="1:14" ht="14.25" customHeight="1" x14ac:dyDescent="0.25">
      <c r="A1906" s="9">
        <v>84148090</v>
      </c>
      <c r="B1906" s="10" t="s">
        <v>4698</v>
      </c>
      <c r="C1906" s="11">
        <v>45519</v>
      </c>
      <c r="D1906" s="12" t="s">
        <v>4699</v>
      </c>
      <c r="E1906" s="10" t="s">
        <v>4695</v>
      </c>
      <c r="F1906" s="10" t="s">
        <v>5840</v>
      </c>
      <c r="G1906" s="13">
        <v>2</v>
      </c>
      <c r="H1906" s="10" t="s">
        <v>869</v>
      </c>
      <c r="I1906" s="39">
        <v>53661.599999999999</v>
      </c>
      <c r="J1906" s="20">
        <v>5.4501999999999997</v>
      </c>
      <c r="K1906" s="23">
        <v>9845.7999999999993</v>
      </c>
      <c r="L1906" s="10">
        <v>9</v>
      </c>
      <c r="M1906" s="36">
        <v>45551</v>
      </c>
      <c r="N1906" s="94"/>
    </row>
    <row r="1907" spans="1:14" ht="14.25" customHeight="1" x14ac:dyDescent="0.25">
      <c r="A1907" s="9">
        <v>84148039</v>
      </c>
      <c r="B1907" s="10" t="s">
        <v>4700</v>
      </c>
      <c r="C1907" s="11">
        <v>45519</v>
      </c>
      <c r="D1907" s="12" t="s">
        <v>4701</v>
      </c>
      <c r="E1907" s="10" t="s">
        <v>4695</v>
      </c>
      <c r="F1907" s="10" t="s">
        <v>5840</v>
      </c>
      <c r="G1907" s="13">
        <v>1</v>
      </c>
      <c r="H1907" s="10" t="s">
        <v>869</v>
      </c>
      <c r="I1907" s="39">
        <v>221957.64</v>
      </c>
      <c r="J1907" s="20">
        <v>5.4501999999999997</v>
      </c>
      <c r="K1907" s="23">
        <v>40724.68</v>
      </c>
      <c r="L1907" s="10">
        <v>2</v>
      </c>
      <c r="M1907" s="36">
        <v>45551</v>
      </c>
      <c r="N1907" s="94"/>
    </row>
    <row r="1908" spans="1:14" ht="14.25" customHeight="1" x14ac:dyDescent="0.25">
      <c r="A1908" s="9">
        <v>73101090</v>
      </c>
      <c r="B1908" s="10" t="s">
        <v>4702</v>
      </c>
      <c r="C1908" s="11">
        <v>45519</v>
      </c>
      <c r="D1908" s="12" t="s">
        <v>4703</v>
      </c>
      <c r="E1908" s="10" t="s">
        <v>4695</v>
      </c>
      <c r="F1908" s="10" t="s">
        <v>5840</v>
      </c>
      <c r="G1908" s="81">
        <v>580</v>
      </c>
      <c r="H1908" s="10" t="s">
        <v>30</v>
      </c>
      <c r="I1908" s="39">
        <v>16918.11</v>
      </c>
      <c r="J1908" s="20">
        <v>5.4501999999999997</v>
      </c>
      <c r="K1908" s="23">
        <v>3104.13</v>
      </c>
      <c r="L1908" s="10">
        <v>4</v>
      </c>
      <c r="M1908" s="36">
        <v>45609</v>
      </c>
      <c r="N1908" s="94"/>
    </row>
    <row r="1909" spans="1:14" ht="14.25" customHeight="1" x14ac:dyDescent="0.25">
      <c r="A1909" s="9">
        <v>84241000</v>
      </c>
      <c r="B1909" s="10" t="s">
        <v>4704</v>
      </c>
      <c r="C1909" s="11">
        <v>45513</v>
      </c>
      <c r="D1909" s="12" t="s">
        <v>4705</v>
      </c>
      <c r="E1909" s="10" t="s">
        <v>4695</v>
      </c>
      <c r="F1909" s="10" t="s">
        <v>5840</v>
      </c>
      <c r="G1909" s="13">
        <v>6</v>
      </c>
      <c r="H1909" s="10" t="s">
        <v>869</v>
      </c>
      <c r="I1909" s="39">
        <v>5330.1</v>
      </c>
      <c r="J1909" s="20">
        <v>5.6172000000000004</v>
      </c>
      <c r="K1909" s="23">
        <v>948.89</v>
      </c>
      <c r="L1909" s="10">
        <v>7</v>
      </c>
      <c r="M1909" s="36">
        <v>45551</v>
      </c>
      <c r="N1909" s="94"/>
    </row>
    <row r="1910" spans="1:14" ht="14.25" customHeight="1" x14ac:dyDescent="0.25">
      <c r="A1910" s="9">
        <v>84212100</v>
      </c>
      <c r="B1910" s="10" t="s">
        <v>4706</v>
      </c>
      <c r="C1910" s="11">
        <v>45513</v>
      </c>
      <c r="D1910" s="12" t="s">
        <v>4707</v>
      </c>
      <c r="E1910" s="10" t="s">
        <v>4695</v>
      </c>
      <c r="F1910" s="10" t="s">
        <v>5840</v>
      </c>
      <c r="G1910" s="13">
        <v>2</v>
      </c>
      <c r="H1910" s="10" t="s">
        <v>869</v>
      </c>
      <c r="I1910" s="39">
        <v>12515.86</v>
      </c>
      <c r="J1910" s="20">
        <v>5.6172000000000004</v>
      </c>
      <c r="K1910" s="23">
        <v>2228.13</v>
      </c>
      <c r="L1910" s="10">
        <v>13</v>
      </c>
      <c r="M1910" s="36">
        <v>45551</v>
      </c>
      <c r="N1910" s="94"/>
    </row>
    <row r="1911" spans="1:14" ht="14.25" customHeight="1" x14ac:dyDescent="0.25">
      <c r="A1911" s="9">
        <v>84148039</v>
      </c>
      <c r="B1911" s="10" t="s">
        <v>4708</v>
      </c>
      <c r="C1911" s="11">
        <v>45513</v>
      </c>
      <c r="D1911" s="12" t="s">
        <v>4709</v>
      </c>
      <c r="E1911" s="10" t="s">
        <v>4695</v>
      </c>
      <c r="F1911" s="10" t="s">
        <v>5840</v>
      </c>
      <c r="G1911" s="13">
        <v>2</v>
      </c>
      <c r="H1911" s="10" t="s">
        <v>869</v>
      </c>
      <c r="I1911" s="39">
        <v>251246.11</v>
      </c>
      <c r="J1911" s="20">
        <v>5.6172000000000004</v>
      </c>
      <c r="K1911" s="23">
        <v>44728</v>
      </c>
      <c r="L1911" s="10" t="s">
        <v>24</v>
      </c>
      <c r="M1911" s="36">
        <v>45551</v>
      </c>
      <c r="N1911" s="94"/>
    </row>
    <row r="1912" spans="1:14" ht="14.25" customHeight="1" x14ac:dyDescent="0.25">
      <c r="A1912" s="9">
        <v>70191900</v>
      </c>
      <c r="B1912" s="10" t="s">
        <v>4710</v>
      </c>
      <c r="C1912" s="11">
        <v>45513</v>
      </c>
      <c r="D1912" s="12" t="s">
        <v>4711</v>
      </c>
      <c r="E1912" s="10" t="s">
        <v>4695</v>
      </c>
      <c r="F1912" s="10" t="s">
        <v>5840</v>
      </c>
      <c r="G1912" s="81">
        <v>32</v>
      </c>
      <c r="H1912" s="10" t="s">
        <v>30</v>
      </c>
      <c r="I1912" s="39">
        <v>1599.42</v>
      </c>
      <c r="J1912" s="20">
        <v>5.6172000000000004</v>
      </c>
      <c r="K1912" s="23">
        <v>284.74</v>
      </c>
      <c r="L1912" s="10">
        <v>14</v>
      </c>
      <c r="M1912" s="36">
        <v>45602</v>
      </c>
      <c r="N1912" s="94"/>
    </row>
    <row r="1913" spans="1:14" ht="14.25" customHeight="1" x14ac:dyDescent="0.25">
      <c r="A1913" s="9">
        <v>84818019</v>
      </c>
      <c r="B1913" s="10" t="s">
        <v>4712</v>
      </c>
      <c r="C1913" s="11">
        <v>45474</v>
      </c>
      <c r="D1913" s="12" t="s">
        <v>4713</v>
      </c>
      <c r="E1913" s="10" t="s">
        <v>4695</v>
      </c>
      <c r="F1913" s="10" t="s">
        <v>5840</v>
      </c>
      <c r="G1913" s="13">
        <v>12</v>
      </c>
      <c r="H1913" s="10" t="s">
        <v>869</v>
      </c>
      <c r="I1913" s="39">
        <v>17939.740000000002</v>
      </c>
      <c r="J1913" s="20">
        <v>5.5589000000000004</v>
      </c>
      <c r="K1913" s="23">
        <v>3227.21</v>
      </c>
      <c r="L1913" s="10" t="s">
        <v>4714</v>
      </c>
      <c r="M1913" s="36">
        <v>45551</v>
      </c>
      <c r="N1913" s="94"/>
    </row>
    <row r="1914" spans="1:14" ht="14.25" customHeight="1" x14ac:dyDescent="0.25">
      <c r="A1914" s="9">
        <v>84818011</v>
      </c>
      <c r="B1914" s="10" t="s">
        <v>4715</v>
      </c>
      <c r="C1914" s="11">
        <v>45474</v>
      </c>
      <c r="D1914" s="12" t="s">
        <v>4716</v>
      </c>
      <c r="E1914" s="10" t="s">
        <v>4695</v>
      </c>
      <c r="F1914" s="10" t="s">
        <v>5840</v>
      </c>
      <c r="G1914" s="13">
        <v>2</v>
      </c>
      <c r="H1914" s="10" t="s">
        <v>869</v>
      </c>
      <c r="I1914" s="39">
        <v>457.72</v>
      </c>
      <c r="J1914" s="20">
        <v>5.5589000000000004</v>
      </c>
      <c r="K1914" s="23">
        <v>82.34</v>
      </c>
      <c r="L1914" s="10">
        <v>16</v>
      </c>
      <c r="M1914" s="36">
        <v>45551</v>
      </c>
      <c r="N1914" s="94"/>
    </row>
    <row r="1915" spans="1:14" ht="14.25" customHeight="1" x14ac:dyDescent="0.25">
      <c r="A1915" s="9">
        <v>74182000</v>
      </c>
      <c r="B1915" s="10" t="s">
        <v>4717</v>
      </c>
      <c r="C1915" s="11">
        <v>45474</v>
      </c>
      <c r="D1915" s="12" t="s">
        <v>4718</v>
      </c>
      <c r="E1915" s="10" t="s">
        <v>4695</v>
      </c>
      <c r="F1915" s="10" t="s">
        <v>5840</v>
      </c>
      <c r="G1915" s="81">
        <v>22</v>
      </c>
      <c r="H1915" s="10" t="s">
        <v>30</v>
      </c>
      <c r="I1915" s="39">
        <v>6383.64</v>
      </c>
      <c r="J1915" s="20">
        <v>5.5589000000000004</v>
      </c>
      <c r="K1915" s="23">
        <v>1148.3599999999999</v>
      </c>
      <c r="L1915" s="10">
        <v>15</v>
      </c>
      <c r="M1915" s="36">
        <v>45609</v>
      </c>
      <c r="N1915" s="94"/>
    </row>
    <row r="1916" spans="1:14" ht="14.25" customHeight="1" x14ac:dyDescent="0.25">
      <c r="A1916" s="9">
        <v>74122000</v>
      </c>
      <c r="B1916" s="10" t="s">
        <v>4719</v>
      </c>
      <c r="C1916" s="11">
        <v>45474</v>
      </c>
      <c r="D1916" s="12" t="s">
        <v>4720</v>
      </c>
      <c r="E1916" s="10" t="s">
        <v>4695</v>
      </c>
      <c r="F1916" s="10" t="s">
        <v>5840</v>
      </c>
      <c r="G1916" s="81">
        <v>22</v>
      </c>
      <c r="H1916" s="10" t="s">
        <v>30</v>
      </c>
      <c r="I1916" s="39">
        <v>1167.44</v>
      </c>
      <c r="J1916" s="20">
        <v>5.5589000000000004</v>
      </c>
      <c r="K1916" s="23">
        <v>210.01</v>
      </c>
      <c r="L1916" s="10">
        <v>19</v>
      </c>
      <c r="M1916" s="36">
        <v>45609</v>
      </c>
      <c r="N1916" s="94"/>
    </row>
    <row r="1917" spans="1:14" ht="14.25" customHeight="1" x14ac:dyDescent="0.25">
      <c r="A1917" s="9">
        <v>73269090</v>
      </c>
      <c r="B1917" s="10" t="s">
        <v>4721</v>
      </c>
      <c r="C1917" s="11">
        <v>45474</v>
      </c>
      <c r="D1917" s="12" t="s">
        <v>4722</v>
      </c>
      <c r="E1917" s="10" t="s">
        <v>4695</v>
      </c>
      <c r="F1917" s="10" t="s">
        <v>5840</v>
      </c>
      <c r="G1917" s="81">
        <v>22</v>
      </c>
      <c r="H1917" s="10" t="s">
        <v>30</v>
      </c>
      <c r="I1917" s="39">
        <v>4193.76</v>
      </c>
      <c r="J1917" s="20">
        <v>5.5589000000000004</v>
      </c>
      <c r="K1917" s="23">
        <v>754.42</v>
      </c>
      <c r="L1917" s="10">
        <v>18</v>
      </c>
      <c r="M1917" s="36">
        <v>45609</v>
      </c>
      <c r="N1917" s="94"/>
    </row>
    <row r="1918" spans="1:14" ht="14.25" customHeight="1" x14ac:dyDescent="0.25">
      <c r="A1918" s="9">
        <v>73249000</v>
      </c>
      <c r="B1918" s="10" t="s">
        <v>4723</v>
      </c>
      <c r="C1918" s="11">
        <v>45474</v>
      </c>
      <c r="D1918" s="12" t="s">
        <v>4724</v>
      </c>
      <c r="E1918" s="10" t="s">
        <v>4695</v>
      </c>
      <c r="F1918" s="10" t="s">
        <v>5840</v>
      </c>
      <c r="G1918" s="81">
        <v>88</v>
      </c>
      <c r="H1918" s="10" t="s">
        <v>30</v>
      </c>
      <c r="I1918" s="39">
        <v>21324.379999999997</v>
      </c>
      <c r="J1918" s="20">
        <v>5.5589000000000004</v>
      </c>
      <c r="K1918" s="23">
        <v>3836.08</v>
      </c>
      <c r="L1918" s="10" t="s">
        <v>4725</v>
      </c>
      <c r="M1918" s="36">
        <v>45609</v>
      </c>
      <c r="N1918" s="94"/>
    </row>
    <row r="1919" spans="1:14" ht="14.25" customHeight="1" x14ac:dyDescent="0.25">
      <c r="A1919" s="9">
        <v>40092290</v>
      </c>
      <c r="B1919" s="10" t="s">
        <v>4727</v>
      </c>
      <c r="C1919" s="11">
        <v>45474</v>
      </c>
      <c r="D1919" s="12" t="s">
        <v>4728</v>
      </c>
      <c r="E1919" s="10" t="s">
        <v>4695</v>
      </c>
      <c r="F1919" s="10" t="s">
        <v>5840</v>
      </c>
      <c r="G1919" s="81">
        <v>22</v>
      </c>
      <c r="H1919" s="10" t="s">
        <v>30</v>
      </c>
      <c r="I1919" s="39">
        <v>396.48</v>
      </c>
      <c r="J1919" s="20">
        <v>5.5589000000000004</v>
      </c>
      <c r="K1919" s="23">
        <v>71.319999999999993</v>
      </c>
      <c r="L1919" s="10">
        <v>5</v>
      </c>
      <c r="M1919" s="36">
        <v>45602</v>
      </c>
      <c r="N1919" s="94"/>
    </row>
    <row r="1920" spans="1:14" ht="14.25" customHeight="1" x14ac:dyDescent="0.25">
      <c r="A1920" s="9">
        <v>73079900</v>
      </c>
      <c r="B1920" s="10" t="s">
        <v>4729</v>
      </c>
      <c r="C1920" s="11">
        <v>45219</v>
      </c>
      <c r="D1920" s="12" t="s">
        <v>3039</v>
      </c>
      <c r="E1920" s="10" t="s">
        <v>925</v>
      </c>
      <c r="F1920" s="10" t="s">
        <v>924</v>
      </c>
      <c r="G1920" s="81">
        <v>58.666666666666664</v>
      </c>
      <c r="H1920" s="10" t="s">
        <v>30</v>
      </c>
      <c r="I1920" s="39">
        <v>152.86000000000001</v>
      </c>
      <c r="J1920" s="20">
        <v>5.0540000000000003</v>
      </c>
      <c r="K1920" s="23">
        <v>30.25</v>
      </c>
      <c r="L1920" s="10">
        <v>2</v>
      </c>
      <c r="M1920" s="36">
        <v>45609</v>
      </c>
      <c r="N1920" s="94"/>
    </row>
    <row r="1921" spans="1:14" ht="14.25" customHeight="1" x14ac:dyDescent="0.25">
      <c r="A1921" s="9">
        <v>73181500</v>
      </c>
      <c r="B1921" s="10" t="s">
        <v>4730</v>
      </c>
      <c r="C1921" s="11">
        <v>45499</v>
      </c>
      <c r="D1921" s="12" t="s">
        <v>4731</v>
      </c>
      <c r="E1921" s="10" t="s">
        <v>3018</v>
      </c>
      <c r="F1921" s="10" t="s">
        <v>3017</v>
      </c>
      <c r="G1921" s="81">
        <v>32.46</v>
      </c>
      <c r="H1921" s="10" t="s">
        <v>30</v>
      </c>
      <c r="I1921" s="39">
        <v>2767.76</v>
      </c>
      <c r="J1921" s="20">
        <v>5.6402000000000001</v>
      </c>
      <c r="K1921" s="23">
        <v>490.72</v>
      </c>
      <c r="L1921" s="10" t="s">
        <v>4732</v>
      </c>
      <c r="M1921" s="36">
        <v>45609</v>
      </c>
      <c r="N1921" s="94"/>
    </row>
    <row r="1922" spans="1:14" ht="14.25" customHeight="1" x14ac:dyDescent="0.25">
      <c r="A1922" s="9">
        <v>73181500</v>
      </c>
      <c r="B1922" s="10" t="s">
        <v>4733</v>
      </c>
      <c r="C1922" s="11">
        <v>45499</v>
      </c>
      <c r="D1922" s="12" t="s">
        <v>4734</v>
      </c>
      <c r="E1922" s="10" t="s">
        <v>3018</v>
      </c>
      <c r="F1922" s="10" t="s">
        <v>3017</v>
      </c>
      <c r="G1922" s="81">
        <v>10.82</v>
      </c>
      <c r="H1922" s="10" t="s">
        <v>30</v>
      </c>
      <c r="I1922" s="39">
        <v>2165.4</v>
      </c>
      <c r="J1922" s="20">
        <v>5.6402000000000001</v>
      </c>
      <c r="K1922" s="23">
        <v>383.92</v>
      </c>
      <c r="L1922" s="10" t="s">
        <v>4735</v>
      </c>
      <c r="M1922" s="36">
        <v>45609</v>
      </c>
      <c r="N1922" s="94"/>
    </row>
    <row r="1923" spans="1:14" ht="14.25" customHeight="1" x14ac:dyDescent="0.25">
      <c r="A1923" s="9">
        <v>85444900</v>
      </c>
      <c r="B1923" s="10" t="s">
        <v>4736</v>
      </c>
      <c r="C1923" s="11">
        <v>45503</v>
      </c>
      <c r="D1923" s="12" t="s">
        <v>4737</v>
      </c>
      <c r="E1923" s="10" t="s">
        <v>6192</v>
      </c>
      <c r="F1923" s="10" t="s">
        <v>917</v>
      </c>
      <c r="G1923" s="13">
        <v>107</v>
      </c>
      <c r="H1923" s="10" t="s">
        <v>30</v>
      </c>
      <c r="I1923" s="39">
        <v>10184</v>
      </c>
      <c r="J1923" s="20">
        <v>5.6478999999999999</v>
      </c>
      <c r="K1923" s="23">
        <v>1803.15</v>
      </c>
      <c r="L1923" s="10">
        <v>1</v>
      </c>
      <c r="M1923" s="36">
        <v>45596</v>
      </c>
      <c r="N1923" s="94"/>
    </row>
    <row r="1924" spans="1:14" ht="14.25" customHeight="1" x14ac:dyDescent="0.25">
      <c r="A1924" s="9">
        <v>85444900</v>
      </c>
      <c r="B1924" s="10" t="s">
        <v>4738</v>
      </c>
      <c r="C1924" s="11">
        <v>45503</v>
      </c>
      <c r="D1924" s="12" t="s">
        <v>4737</v>
      </c>
      <c r="E1924" s="10" t="s">
        <v>6192</v>
      </c>
      <c r="F1924" s="10" t="s">
        <v>917</v>
      </c>
      <c r="G1924" s="13">
        <v>937</v>
      </c>
      <c r="H1924" s="10" t="s">
        <v>30</v>
      </c>
      <c r="I1924" s="39">
        <v>81571.8</v>
      </c>
      <c r="J1924" s="20">
        <v>5.6478999999999999</v>
      </c>
      <c r="K1924" s="23">
        <v>14442.85</v>
      </c>
      <c r="L1924" s="10">
        <v>1</v>
      </c>
      <c r="M1924" s="36">
        <v>45596</v>
      </c>
      <c r="N1924" s="94"/>
    </row>
    <row r="1925" spans="1:14" ht="14.25" customHeight="1" x14ac:dyDescent="0.25">
      <c r="A1925" s="9">
        <v>85444900</v>
      </c>
      <c r="B1925" s="10" t="s">
        <v>4739</v>
      </c>
      <c r="C1925" s="11">
        <v>45490</v>
      </c>
      <c r="D1925" s="12" t="s">
        <v>4737</v>
      </c>
      <c r="E1925" s="10" t="s">
        <v>6192</v>
      </c>
      <c r="F1925" s="10" t="s">
        <v>917</v>
      </c>
      <c r="G1925" s="13">
        <v>963</v>
      </c>
      <c r="H1925" s="10" t="s">
        <v>30</v>
      </c>
      <c r="I1925" s="39">
        <v>85221.2</v>
      </c>
      <c r="J1925" s="20">
        <v>5.4273999999999996</v>
      </c>
      <c r="K1925" s="23">
        <v>15702.03</v>
      </c>
      <c r="L1925" s="10">
        <v>1</v>
      </c>
      <c r="M1925" s="36">
        <v>45596</v>
      </c>
      <c r="N1925" s="94"/>
    </row>
    <row r="1926" spans="1:14" ht="14.25" customHeight="1" x14ac:dyDescent="0.25">
      <c r="A1926" s="9">
        <v>73181500</v>
      </c>
      <c r="B1926" s="10" t="s">
        <v>4740</v>
      </c>
      <c r="C1926" s="11">
        <v>45449</v>
      </c>
      <c r="D1926" s="12" t="s">
        <v>4741</v>
      </c>
      <c r="E1926" s="10" t="s">
        <v>3018</v>
      </c>
      <c r="F1926" s="10" t="s">
        <v>3017</v>
      </c>
      <c r="G1926" s="13">
        <v>47.6</v>
      </c>
      <c r="H1926" s="10" t="s">
        <v>30</v>
      </c>
      <c r="I1926" s="39">
        <v>6160</v>
      </c>
      <c r="J1926" s="20">
        <v>5.2840999999999996</v>
      </c>
      <c r="K1926" s="23">
        <v>1165.76</v>
      </c>
      <c r="L1926" s="10">
        <v>1</v>
      </c>
      <c r="M1926" s="36">
        <v>45551</v>
      </c>
      <c r="N1926" s="94"/>
    </row>
    <row r="1927" spans="1:14" ht="14.25" customHeight="1" x14ac:dyDescent="0.25">
      <c r="A1927" s="9">
        <v>85444900</v>
      </c>
      <c r="B1927" s="10" t="s">
        <v>4742</v>
      </c>
      <c r="C1927" s="11">
        <v>45433</v>
      </c>
      <c r="D1927" s="12" t="s">
        <v>4743</v>
      </c>
      <c r="E1927" s="10" t="s">
        <v>6192</v>
      </c>
      <c r="F1927" s="10" t="s">
        <v>917</v>
      </c>
      <c r="G1927" s="13">
        <v>48</v>
      </c>
      <c r="H1927" s="10" t="s">
        <v>30</v>
      </c>
      <c r="I1927" s="39">
        <v>6252.22</v>
      </c>
      <c r="J1927" s="20">
        <v>5.1085000000000003</v>
      </c>
      <c r="K1927" s="23">
        <v>1223.8900000000001</v>
      </c>
      <c r="L1927" s="10">
        <v>1</v>
      </c>
      <c r="M1927" s="36">
        <v>45596</v>
      </c>
      <c r="N1927" s="94"/>
    </row>
    <row r="1928" spans="1:14" ht="14.25" customHeight="1" x14ac:dyDescent="0.25">
      <c r="A1928" s="9">
        <v>85444900</v>
      </c>
      <c r="B1928" s="10" t="s">
        <v>4744</v>
      </c>
      <c r="C1928" s="11">
        <v>45433</v>
      </c>
      <c r="D1928" s="12" t="s">
        <v>4745</v>
      </c>
      <c r="E1928" s="10" t="s">
        <v>6192</v>
      </c>
      <c r="F1928" s="10" t="s">
        <v>917</v>
      </c>
      <c r="G1928" s="13">
        <v>1716</v>
      </c>
      <c r="H1928" s="10" t="s">
        <v>30</v>
      </c>
      <c r="I1928" s="39">
        <v>138248.76</v>
      </c>
      <c r="J1928" s="20">
        <v>5.1085000000000003</v>
      </c>
      <c r="K1928" s="23">
        <v>27062.5</v>
      </c>
      <c r="L1928" s="10" t="s">
        <v>24</v>
      </c>
      <c r="M1928" s="36">
        <v>45596</v>
      </c>
      <c r="N1928" s="94"/>
    </row>
    <row r="1929" spans="1:14" ht="14.25" customHeight="1" x14ac:dyDescent="0.25">
      <c r="A1929" s="9">
        <v>85444900</v>
      </c>
      <c r="B1929" s="10" t="s">
        <v>4746</v>
      </c>
      <c r="C1929" s="11">
        <v>45379</v>
      </c>
      <c r="D1929" s="12" t="s">
        <v>4747</v>
      </c>
      <c r="E1929" s="10" t="s">
        <v>6192</v>
      </c>
      <c r="F1929" s="10" t="s">
        <v>917</v>
      </c>
      <c r="G1929" s="13">
        <v>3100</v>
      </c>
      <c r="H1929" s="10" t="s">
        <v>30</v>
      </c>
      <c r="I1929" s="39">
        <v>284844</v>
      </c>
      <c r="J1929" s="20">
        <v>4.9855999999999998</v>
      </c>
      <c r="K1929" s="23">
        <v>57133.34</v>
      </c>
      <c r="L1929" s="10" t="s">
        <v>3455</v>
      </c>
      <c r="M1929" s="36">
        <v>45596</v>
      </c>
      <c r="N1929" s="94"/>
    </row>
    <row r="1930" spans="1:14" ht="14.25" customHeight="1" x14ac:dyDescent="0.25">
      <c r="A1930" s="9">
        <v>73181500</v>
      </c>
      <c r="B1930" s="10" t="s">
        <v>4748</v>
      </c>
      <c r="C1930" s="11">
        <v>45415</v>
      </c>
      <c r="D1930" s="12" t="s">
        <v>3287</v>
      </c>
      <c r="E1930" s="10" t="s">
        <v>3018</v>
      </c>
      <c r="F1930" s="10" t="s">
        <v>3017</v>
      </c>
      <c r="G1930" s="13">
        <v>75</v>
      </c>
      <c r="H1930" s="10" t="s">
        <v>30</v>
      </c>
      <c r="I1930" s="39">
        <v>10120</v>
      </c>
      <c r="J1930" s="20">
        <v>5.1184000000000003</v>
      </c>
      <c r="K1930" s="23">
        <v>1977.18</v>
      </c>
      <c r="L1930" s="10">
        <v>1</v>
      </c>
      <c r="M1930" s="36">
        <v>45551</v>
      </c>
      <c r="N1930" s="94"/>
    </row>
    <row r="1931" spans="1:14" ht="14.25" customHeight="1" x14ac:dyDescent="0.25">
      <c r="A1931" s="9">
        <v>73181500</v>
      </c>
      <c r="B1931" s="10" t="s">
        <v>4749</v>
      </c>
      <c r="C1931" s="11">
        <v>45408</v>
      </c>
      <c r="D1931" s="12" t="s">
        <v>4750</v>
      </c>
      <c r="E1931" s="10" t="s">
        <v>3018</v>
      </c>
      <c r="F1931" s="10" t="s">
        <v>3017</v>
      </c>
      <c r="G1931" s="13">
        <v>197</v>
      </c>
      <c r="H1931" s="10" t="s">
        <v>30</v>
      </c>
      <c r="I1931" s="39">
        <v>35890.400000000001</v>
      </c>
      <c r="J1931" s="20">
        <v>5.1679000000000004</v>
      </c>
      <c r="K1931" s="23">
        <v>6944.87</v>
      </c>
      <c r="L1931" s="10" t="s">
        <v>3526</v>
      </c>
      <c r="M1931" s="36">
        <v>45551</v>
      </c>
      <c r="N1931" s="94"/>
    </row>
    <row r="1932" spans="1:14" ht="14.25" customHeight="1" x14ac:dyDescent="0.25">
      <c r="A1932" s="9">
        <v>73181600</v>
      </c>
      <c r="B1932" s="10" t="s">
        <v>4751</v>
      </c>
      <c r="C1932" s="11">
        <v>45401</v>
      </c>
      <c r="D1932" s="12" t="s">
        <v>4731</v>
      </c>
      <c r="E1932" s="10" t="s">
        <v>3018</v>
      </c>
      <c r="F1932" s="10" t="s">
        <v>3017</v>
      </c>
      <c r="G1932" s="81">
        <v>25.6</v>
      </c>
      <c r="H1932" s="10" t="s">
        <v>30</v>
      </c>
      <c r="I1932" s="39">
        <v>11178.1</v>
      </c>
      <c r="J1932" s="20">
        <v>5.2511999999999999</v>
      </c>
      <c r="K1932" s="23">
        <v>2128.6799999999998</v>
      </c>
      <c r="L1932" s="10" t="s">
        <v>3455</v>
      </c>
      <c r="M1932" s="36">
        <v>45609</v>
      </c>
      <c r="N1932" s="94"/>
    </row>
    <row r="1933" spans="1:14" ht="14.25" customHeight="1" x14ac:dyDescent="0.25">
      <c r="A1933" s="9">
        <v>73181500</v>
      </c>
      <c r="B1933" s="10" t="s">
        <v>4752</v>
      </c>
      <c r="C1933" s="11">
        <v>45401</v>
      </c>
      <c r="D1933" s="12" t="s">
        <v>4753</v>
      </c>
      <c r="E1933" s="10" t="s">
        <v>3018</v>
      </c>
      <c r="F1933" s="10" t="s">
        <v>3017</v>
      </c>
      <c r="G1933" s="81">
        <v>38.400000000000006</v>
      </c>
      <c r="H1933" s="10" t="s">
        <v>30</v>
      </c>
      <c r="I1933" s="39">
        <v>6684.18</v>
      </c>
      <c r="J1933" s="20">
        <v>5.2511999999999999</v>
      </c>
      <c r="K1933" s="23">
        <v>1272.8900000000001</v>
      </c>
      <c r="L1933" s="10" t="s">
        <v>4754</v>
      </c>
      <c r="M1933" s="36">
        <v>45609</v>
      </c>
      <c r="N1933" s="94"/>
    </row>
    <row r="1934" spans="1:14" ht="14.25" customHeight="1" x14ac:dyDescent="0.25">
      <c r="A1934" s="9">
        <v>73239300</v>
      </c>
      <c r="B1934" s="10" t="s">
        <v>4755</v>
      </c>
      <c r="C1934" s="11">
        <v>45471</v>
      </c>
      <c r="D1934" s="12" t="s">
        <v>4756</v>
      </c>
      <c r="E1934" s="10" t="s">
        <v>3022</v>
      </c>
      <c r="F1934" s="10" t="s">
        <v>3021</v>
      </c>
      <c r="G1934" s="13">
        <v>11.4</v>
      </c>
      <c r="H1934" s="10" t="s">
        <v>30</v>
      </c>
      <c r="I1934" s="39">
        <v>33028.9</v>
      </c>
      <c r="J1934" s="20">
        <v>5.5228999999999999</v>
      </c>
      <c r="K1934" s="23">
        <v>5980.35</v>
      </c>
      <c r="L1934" s="10" t="s">
        <v>3700</v>
      </c>
      <c r="M1934" s="36">
        <v>45551</v>
      </c>
      <c r="N1934" s="94"/>
    </row>
    <row r="1935" spans="1:14" ht="14.25" customHeight="1" x14ac:dyDescent="0.25">
      <c r="A1935" s="9">
        <v>73239300</v>
      </c>
      <c r="B1935" s="10" t="s">
        <v>4757</v>
      </c>
      <c r="C1935" s="11">
        <v>45425</v>
      </c>
      <c r="D1935" s="12" t="s">
        <v>4758</v>
      </c>
      <c r="E1935" s="10" t="s">
        <v>3022</v>
      </c>
      <c r="F1935" s="10" t="s">
        <v>3021</v>
      </c>
      <c r="G1935" s="13">
        <v>2</v>
      </c>
      <c r="H1935" s="10" t="s">
        <v>30</v>
      </c>
      <c r="I1935" s="39">
        <v>5941.4</v>
      </c>
      <c r="J1935" s="20">
        <v>5.1463999999999999</v>
      </c>
      <c r="K1935" s="23">
        <v>1154.48</v>
      </c>
      <c r="L1935" s="10">
        <v>1</v>
      </c>
      <c r="M1935" s="36">
        <v>45551</v>
      </c>
      <c r="N1935" s="94"/>
    </row>
    <row r="1936" spans="1:14" ht="14.25" customHeight="1" x14ac:dyDescent="0.25">
      <c r="A1936" s="9">
        <v>73142000</v>
      </c>
      <c r="B1936" s="10" t="s">
        <v>4759</v>
      </c>
      <c r="C1936" s="11">
        <v>45504</v>
      </c>
      <c r="D1936" s="12" t="s">
        <v>4760</v>
      </c>
      <c r="E1936" s="10" t="s">
        <v>5546</v>
      </c>
      <c r="F1936" s="10" t="s">
        <v>4761</v>
      </c>
      <c r="G1936" s="13">
        <v>411.3</v>
      </c>
      <c r="H1936" s="10" t="s">
        <v>30</v>
      </c>
      <c r="I1936" s="39">
        <v>5858.1</v>
      </c>
      <c r="J1936" s="20">
        <v>5.6532</v>
      </c>
      <c r="K1936" s="23">
        <v>1036.24</v>
      </c>
      <c r="L1936" s="10">
        <v>1</v>
      </c>
      <c r="M1936" s="36">
        <v>45551</v>
      </c>
      <c r="N1936" s="94"/>
    </row>
    <row r="1937" spans="1:14" ht="14.25" customHeight="1" x14ac:dyDescent="0.25">
      <c r="A1937" s="9">
        <v>73181900</v>
      </c>
      <c r="B1937" s="10" t="s">
        <v>4762</v>
      </c>
      <c r="C1937" s="11">
        <v>45506</v>
      </c>
      <c r="D1937" s="12" t="s">
        <v>4763</v>
      </c>
      <c r="E1937" s="10" t="s">
        <v>6153</v>
      </c>
      <c r="F1937" s="10" t="s">
        <v>4765</v>
      </c>
      <c r="G1937" s="13">
        <v>12.361000000000001</v>
      </c>
      <c r="H1937" s="10" t="s">
        <v>30</v>
      </c>
      <c r="I1937" s="39">
        <v>75337.5</v>
      </c>
      <c r="J1937" s="20">
        <v>5.6680999999999999</v>
      </c>
      <c r="K1937" s="23">
        <v>13291.49</v>
      </c>
      <c r="L1937" s="10">
        <v>1</v>
      </c>
      <c r="M1937" s="36">
        <v>45595</v>
      </c>
      <c r="N1937" s="94"/>
    </row>
    <row r="1938" spans="1:14" ht="14.25" customHeight="1" x14ac:dyDescent="0.25">
      <c r="A1938" s="9">
        <v>73181900</v>
      </c>
      <c r="B1938" s="10" t="s">
        <v>4766</v>
      </c>
      <c r="C1938" s="11">
        <v>45504</v>
      </c>
      <c r="D1938" s="12" t="s">
        <v>4767</v>
      </c>
      <c r="E1938" s="10" t="s">
        <v>6153</v>
      </c>
      <c r="F1938" s="10" t="s">
        <v>4765</v>
      </c>
      <c r="G1938" s="13">
        <v>169.12799999999999</v>
      </c>
      <c r="H1938" s="10" t="s">
        <v>30</v>
      </c>
      <c r="I1938" s="39">
        <v>266899.08</v>
      </c>
      <c r="J1938" s="20">
        <v>5.6532</v>
      </c>
      <c r="K1938" s="23">
        <v>47212.04</v>
      </c>
      <c r="L1938" s="10">
        <v>1</v>
      </c>
      <c r="M1938" s="36">
        <v>45595</v>
      </c>
      <c r="N1938" s="94"/>
    </row>
    <row r="1939" spans="1:14" ht="14.25" customHeight="1" x14ac:dyDescent="0.25">
      <c r="A1939" s="9">
        <v>40082100</v>
      </c>
      <c r="B1939" s="10" t="s">
        <v>4768</v>
      </c>
      <c r="C1939" s="11">
        <v>45470</v>
      </c>
      <c r="D1939" s="12" t="s">
        <v>4769</v>
      </c>
      <c r="E1939" s="10" t="s">
        <v>5544</v>
      </c>
      <c r="F1939" s="10" t="s">
        <v>5641</v>
      </c>
      <c r="G1939" s="13">
        <v>112</v>
      </c>
      <c r="H1939" s="10" t="s">
        <v>30</v>
      </c>
      <c r="I1939" s="39">
        <v>12240</v>
      </c>
      <c r="J1939" s="20">
        <v>5.5096999999999996</v>
      </c>
      <c r="K1939" s="23">
        <v>2221.54</v>
      </c>
      <c r="L1939" s="10">
        <v>1</v>
      </c>
      <c r="M1939" s="36">
        <v>45595</v>
      </c>
      <c r="N1939" s="94"/>
    </row>
    <row r="1940" spans="1:14" ht="14.25" customHeight="1" x14ac:dyDescent="0.25">
      <c r="A1940" s="9">
        <v>40082100</v>
      </c>
      <c r="B1940" s="10" t="s">
        <v>4770</v>
      </c>
      <c r="C1940" s="11">
        <v>45470</v>
      </c>
      <c r="D1940" s="12" t="s">
        <v>4769</v>
      </c>
      <c r="E1940" s="10" t="s">
        <v>5544</v>
      </c>
      <c r="F1940" s="10" t="s">
        <v>5641</v>
      </c>
      <c r="G1940" s="13">
        <v>37</v>
      </c>
      <c r="H1940" s="10" t="s">
        <v>30</v>
      </c>
      <c r="I1940" s="39">
        <v>4080</v>
      </c>
      <c r="J1940" s="20">
        <v>5.5096999999999996</v>
      </c>
      <c r="K1940" s="23">
        <v>740.51</v>
      </c>
      <c r="L1940" s="10">
        <v>1</v>
      </c>
      <c r="M1940" s="36">
        <v>45595</v>
      </c>
      <c r="N1940" s="94"/>
    </row>
    <row r="1941" spans="1:14" ht="14.25" customHeight="1" x14ac:dyDescent="0.25">
      <c r="A1941" s="9">
        <v>40082100</v>
      </c>
      <c r="B1941" s="10" t="s">
        <v>4771</v>
      </c>
      <c r="C1941" s="11">
        <v>45470</v>
      </c>
      <c r="D1941" s="12" t="s">
        <v>4769</v>
      </c>
      <c r="E1941" s="10" t="s">
        <v>5544</v>
      </c>
      <c r="F1941" s="10" t="s">
        <v>5641</v>
      </c>
      <c r="G1941" s="13">
        <v>150</v>
      </c>
      <c r="H1941" s="10" t="s">
        <v>30</v>
      </c>
      <c r="I1941" s="39">
        <v>16320</v>
      </c>
      <c r="J1941" s="20">
        <v>5.5096999999999996</v>
      </c>
      <c r="K1941" s="23">
        <v>2962.05</v>
      </c>
      <c r="L1941" s="10">
        <v>1</v>
      </c>
      <c r="M1941" s="36">
        <v>45595</v>
      </c>
      <c r="N1941" s="94"/>
    </row>
    <row r="1942" spans="1:14" ht="14.25" customHeight="1" x14ac:dyDescent="0.25">
      <c r="A1942" s="9">
        <v>40082900</v>
      </c>
      <c r="B1942" s="10" t="s">
        <v>4772</v>
      </c>
      <c r="C1942" s="11">
        <v>45470</v>
      </c>
      <c r="D1942" s="12" t="s">
        <v>4773</v>
      </c>
      <c r="E1942" s="10" t="s">
        <v>5544</v>
      </c>
      <c r="F1942" s="10" t="s">
        <v>5641</v>
      </c>
      <c r="G1942" s="13">
        <v>284</v>
      </c>
      <c r="H1942" s="10" t="s">
        <v>30</v>
      </c>
      <c r="I1942" s="39">
        <v>5095</v>
      </c>
      <c r="J1942" s="20">
        <v>5.5096999999999996</v>
      </c>
      <c r="K1942" s="23">
        <v>924.73</v>
      </c>
      <c r="L1942" s="10" t="s">
        <v>24</v>
      </c>
      <c r="M1942" s="36">
        <v>45548</v>
      </c>
      <c r="N1942" s="94"/>
    </row>
    <row r="1943" spans="1:14" ht="14.25" customHeight="1" x14ac:dyDescent="0.25">
      <c r="A1943" s="9">
        <v>85444900</v>
      </c>
      <c r="B1943" s="10" t="s">
        <v>4774</v>
      </c>
      <c r="C1943" s="11">
        <v>45429</v>
      </c>
      <c r="D1943" s="12" t="s">
        <v>4775</v>
      </c>
      <c r="E1943" s="10" t="s">
        <v>3014</v>
      </c>
      <c r="F1943" s="10" t="s">
        <v>3013</v>
      </c>
      <c r="G1943" s="81">
        <v>31.033746262281074</v>
      </c>
      <c r="H1943" s="10" t="s">
        <v>30</v>
      </c>
      <c r="I1943" s="39">
        <v>2910</v>
      </c>
      <c r="J1943" s="20">
        <v>5.1269999999999998</v>
      </c>
      <c r="K1943" s="23">
        <v>567.58000000000004</v>
      </c>
      <c r="L1943" s="10">
        <v>1</v>
      </c>
      <c r="M1943" s="36">
        <v>45609</v>
      </c>
      <c r="N1943" s="94"/>
    </row>
    <row r="1944" spans="1:14" ht="14.25" customHeight="1" x14ac:dyDescent="0.25">
      <c r="A1944" s="9">
        <v>73089010</v>
      </c>
      <c r="B1944" s="10" t="s">
        <v>4776</v>
      </c>
      <c r="C1944" s="11">
        <v>45519</v>
      </c>
      <c r="D1944" s="12" t="s">
        <v>3000</v>
      </c>
      <c r="E1944" s="10" t="s">
        <v>639</v>
      </c>
      <c r="F1944" s="10" t="s">
        <v>638</v>
      </c>
      <c r="G1944" s="13">
        <v>5915</v>
      </c>
      <c r="H1944" s="10" t="s">
        <v>30</v>
      </c>
      <c r="I1944" s="39">
        <v>170943.5</v>
      </c>
      <c r="J1944" s="20">
        <v>5.4501999999999997</v>
      </c>
      <c r="K1944" s="23">
        <v>31364.63</v>
      </c>
      <c r="L1944" s="10">
        <v>1</v>
      </c>
      <c r="M1944" s="36">
        <v>45551</v>
      </c>
      <c r="N1944" s="94"/>
    </row>
    <row r="1945" spans="1:14" ht="14.25" customHeight="1" x14ac:dyDescent="0.25">
      <c r="A1945" s="9">
        <v>73089010</v>
      </c>
      <c r="B1945" s="10" t="s">
        <v>4777</v>
      </c>
      <c r="C1945" s="11">
        <v>45513</v>
      </c>
      <c r="D1945" s="12" t="s">
        <v>4778</v>
      </c>
      <c r="E1945" s="10" t="s">
        <v>639</v>
      </c>
      <c r="F1945" s="10" t="s">
        <v>638</v>
      </c>
      <c r="G1945" s="13">
        <v>5980</v>
      </c>
      <c r="H1945" s="10" t="s">
        <v>30</v>
      </c>
      <c r="I1945" s="39">
        <v>186278.87</v>
      </c>
      <c r="J1945" s="20">
        <v>5.6172000000000004</v>
      </c>
      <c r="K1945" s="23">
        <v>33162.230000000003</v>
      </c>
      <c r="L1945" s="10">
        <v>1</v>
      </c>
      <c r="M1945" s="36">
        <v>45551</v>
      </c>
      <c r="N1945" s="94"/>
    </row>
    <row r="1946" spans="1:14" ht="14.25" customHeight="1" x14ac:dyDescent="0.25">
      <c r="A1946" s="9">
        <v>73089010</v>
      </c>
      <c r="B1946" s="10" t="s">
        <v>4779</v>
      </c>
      <c r="C1946" s="11">
        <v>45506</v>
      </c>
      <c r="D1946" s="12" t="s">
        <v>4780</v>
      </c>
      <c r="E1946" s="10" t="s">
        <v>639</v>
      </c>
      <c r="F1946" s="10" t="s">
        <v>638</v>
      </c>
      <c r="G1946" s="13">
        <v>5022.45</v>
      </c>
      <c r="H1946" s="10" t="s">
        <v>30</v>
      </c>
      <c r="I1946" s="39">
        <v>145148.81</v>
      </c>
      <c r="J1946" s="20">
        <v>5.6680999999999999</v>
      </c>
      <c r="K1946" s="23">
        <v>25608.02</v>
      </c>
      <c r="L1946" s="10">
        <v>1</v>
      </c>
      <c r="M1946" s="36">
        <v>45551</v>
      </c>
      <c r="N1946" s="94"/>
    </row>
    <row r="1947" spans="1:14" ht="14.25" customHeight="1" x14ac:dyDescent="0.25">
      <c r="A1947" s="9">
        <v>73089010</v>
      </c>
      <c r="B1947" s="10" t="s">
        <v>4781</v>
      </c>
      <c r="C1947" s="11">
        <v>45483</v>
      </c>
      <c r="D1947" s="12" t="s">
        <v>3000</v>
      </c>
      <c r="E1947" s="10" t="s">
        <v>639</v>
      </c>
      <c r="F1947" s="10" t="s">
        <v>638</v>
      </c>
      <c r="G1947" s="13">
        <v>7402.08</v>
      </c>
      <c r="H1947" s="10" t="s">
        <v>30</v>
      </c>
      <c r="I1947" s="39">
        <v>213920.11</v>
      </c>
      <c r="J1947" s="20">
        <v>5.4386999999999999</v>
      </c>
      <c r="K1947" s="23">
        <v>39332.949999999997</v>
      </c>
      <c r="L1947" s="10">
        <v>1</v>
      </c>
      <c r="M1947" s="36">
        <v>45551</v>
      </c>
      <c r="N1947" s="94"/>
    </row>
    <row r="1948" spans="1:14" ht="14.25" customHeight="1" x14ac:dyDescent="0.25">
      <c r="A1948" s="9">
        <v>73089010</v>
      </c>
      <c r="B1948" s="10" t="s">
        <v>4782</v>
      </c>
      <c r="C1948" s="11">
        <v>45472</v>
      </c>
      <c r="D1948" s="12" t="s">
        <v>3000</v>
      </c>
      <c r="E1948" s="10" t="s">
        <v>639</v>
      </c>
      <c r="F1948" s="10" t="s">
        <v>638</v>
      </c>
      <c r="G1948" s="13">
        <v>2520</v>
      </c>
      <c r="H1948" s="10" t="s">
        <v>30</v>
      </c>
      <c r="I1948" s="39">
        <v>72828</v>
      </c>
      <c r="J1948" s="20">
        <v>5.5589000000000004</v>
      </c>
      <c r="K1948" s="23">
        <v>13101.15</v>
      </c>
      <c r="L1948" s="10">
        <v>1</v>
      </c>
      <c r="M1948" s="36">
        <v>45551</v>
      </c>
      <c r="N1948" s="94"/>
    </row>
    <row r="1949" spans="1:14" ht="14.25" customHeight="1" x14ac:dyDescent="0.25">
      <c r="A1949" s="9">
        <v>73089010</v>
      </c>
      <c r="B1949" s="10" t="s">
        <v>4783</v>
      </c>
      <c r="C1949" s="11">
        <v>45458</v>
      </c>
      <c r="D1949" s="12" t="s">
        <v>3000</v>
      </c>
      <c r="E1949" s="10" t="s">
        <v>639</v>
      </c>
      <c r="F1949" s="10" t="s">
        <v>638</v>
      </c>
      <c r="G1949" s="13">
        <v>2014.65</v>
      </c>
      <c r="H1949" s="10" t="s">
        <v>30</v>
      </c>
      <c r="I1949" s="39">
        <v>58223.39</v>
      </c>
      <c r="J1949" s="20">
        <v>5.3630000000000004</v>
      </c>
      <c r="K1949" s="23">
        <v>10856.5</v>
      </c>
      <c r="L1949" s="10">
        <v>1</v>
      </c>
      <c r="M1949" s="36">
        <v>45551</v>
      </c>
      <c r="N1949" s="94"/>
    </row>
    <row r="1950" spans="1:14" ht="14.25" customHeight="1" x14ac:dyDescent="0.25">
      <c r="A1950" s="9">
        <v>73089010</v>
      </c>
      <c r="B1950" s="10" t="s">
        <v>4784</v>
      </c>
      <c r="C1950" s="11">
        <v>45434</v>
      </c>
      <c r="D1950" s="12" t="s">
        <v>3000</v>
      </c>
      <c r="E1950" s="10" t="s">
        <v>639</v>
      </c>
      <c r="F1950" s="10" t="s">
        <v>638</v>
      </c>
      <c r="G1950" s="13">
        <v>5887.43</v>
      </c>
      <c r="H1950" s="10" t="s">
        <v>30</v>
      </c>
      <c r="I1950" s="39">
        <v>170146.73</v>
      </c>
      <c r="J1950" s="20">
        <v>5.1036999999999999</v>
      </c>
      <c r="K1950" s="23">
        <v>33337.919999999998</v>
      </c>
      <c r="L1950" s="10">
        <v>1</v>
      </c>
      <c r="M1950" s="36">
        <v>45551</v>
      </c>
      <c r="N1950" s="94"/>
    </row>
    <row r="1951" spans="1:14" ht="14.25" customHeight="1" x14ac:dyDescent="0.25">
      <c r="A1951" s="9">
        <v>73089010</v>
      </c>
      <c r="B1951" s="10" t="s">
        <v>4785</v>
      </c>
      <c r="C1951" s="11">
        <v>45413</v>
      </c>
      <c r="D1951" s="12" t="s">
        <v>3000</v>
      </c>
      <c r="E1951" s="10" t="s">
        <v>639</v>
      </c>
      <c r="F1951" s="10" t="s">
        <v>638</v>
      </c>
      <c r="G1951" s="13">
        <v>3584.58</v>
      </c>
      <c r="H1951" s="10" t="s">
        <v>30</v>
      </c>
      <c r="I1951" s="39">
        <v>103594.36</v>
      </c>
      <c r="J1951" s="20">
        <v>5.1718000000000002</v>
      </c>
      <c r="K1951" s="23">
        <v>20030.62</v>
      </c>
      <c r="L1951" s="10">
        <v>1</v>
      </c>
      <c r="M1951" s="36">
        <v>45551</v>
      </c>
      <c r="N1951" s="94"/>
    </row>
    <row r="1952" spans="1:14" ht="14.25" customHeight="1" x14ac:dyDescent="0.25">
      <c r="A1952" s="9">
        <v>73089010</v>
      </c>
      <c r="B1952" s="10" t="s">
        <v>4786</v>
      </c>
      <c r="C1952" s="11">
        <v>45406</v>
      </c>
      <c r="D1952" s="12" t="s">
        <v>3000</v>
      </c>
      <c r="E1952" s="10" t="s">
        <v>639</v>
      </c>
      <c r="F1952" s="10" t="s">
        <v>638</v>
      </c>
      <c r="G1952" s="13">
        <v>3321</v>
      </c>
      <c r="H1952" s="10" t="s">
        <v>30</v>
      </c>
      <c r="I1952" s="39">
        <v>95976.9</v>
      </c>
      <c r="J1952" s="20">
        <v>5.1626000000000003</v>
      </c>
      <c r="K1952" s="23">
        <v>18590.810000000001</v>
      </c>
      <c r="L1952" s="10">
        <v>1</v>
      </c>
      <c r="M1952" s="36">
        <v>45551</v>
      </c>
      <c r="N1952" s="94"/>
    </row>
    <row r="1953" spans="1:20" ht="14.25" customHeight="1" x14ac:dyDescent="0.25">
      <c r="A1953" s="9">
        <v>73089010</v>
      </c>
      <c r="B1953" s="10" t="s">
        <v>4787</v>
      </c>
      <c r="C1953" s="11">
        <v>45370</v>
      </c>
      <c r="D1953" s="12" t="s">
        <v>3000</v>
      </c>
      <c r="E1953" s="10" t="s">
        <v>639</v>
      </c>
      <c r="F1953" s="10" t="s">
        <v>638</v>
      </c>
      <c r="G1953" s="13">
        <v>6780</v>
      </c>
      <c r="H1953" s="10" t="s">
        <v>30</v>
      </c>
      <c r="I1953" s="39">
        <v>195942</v>
      </c>
      <c r="J1953" s="20">
        <v>5.0124000000000004</v>
      </c>
      <c r="K1953" s="23">
        <v>39091.449999999997</v>
      </c>
      <c r="L1953" s="10">
        <v>1</v>
      </c>
      <c r="M1953" s="36">
        <v>45551</v>
      </c>
      <c r="N1953" s="94"/>
    </row>
    <row r="1954" spans="1:20" ht="14.25" customHeight="1" x14ac:dyDescent="0.25">
      <c r="A1954" s="9">
        <v>73181900</v>
      </c>
      <c r="B1954" s="10" t="s">
        <v>4788</v>
      </c>
      <c r="C1954" s="11">
        <v>45411</v>
      </c>
      <c r="D1954" s="12" t="s">
        <v>2993</v>
      </c>
      <c r="E1954" s="10" t="s">
        <v>2984</v>
      </c>
      <c r="F1954" s="10" t="s">
        <v>2983</v>
      </c>
      <c r="G1954" s="13">
        <v>31.57</v>
      </c>
      <c r="H1954" s="10" t="s">
        <v>30</v>
      </c>
      <c r="I1954" s="39">
        <v>8369.33</v>
      </c>
      <c r="J1954" s="20">
        <v>5.1184000000000003</v>
      </c>
      <c r="K1954" s="23">
        <v>1635.15</v>
      </c>
      <c r="L1954" s="10">
        <v>1</v>
      </c>
      <c r="M1954" s="36">
        <v>45551</v>
      </c>
      <c r="N1954" s="94"/>
    </row>
    <row r="1955" spans="1:20" ht="14.25" customHeight="1" x14ac:dyDescent="0.25">
      <c r="A1955" s="9">
        <v>73181900</v>
      </c>
      <c r="B1955" s="10" t="s">
        <v>4789</v>
      </c>
      <c r="C1955" s="11">
        <v>45392</v>
      </c>
      <c r="D1955" s="12" t="s">
        <v>4790</v>
      </c>
      <c r="E1955" s="10" t="s">
        <v>2984</v>
      </c>
      <c r="F1955" s="10" t="s">
        <v>2983</v>
      </c>
      <c r="G1955" s="13">
        <v>25</v>
      </c>
      <c r="H1955" s="10" t="s">
        <v>30</v>
      </c>
      <c r="I1955" s="39">
        <v>6541.1</v>
      </c>
      <c r="J1955" s="20">
        <v>5.008</v>
      </c>
      <c r="K1955" s="23">
        <v>1306.1300000000001</v>
      </c>
      <c r="L1955" s="10">
        <v>1</v>
      </c>
      <c r="M1955" s="36">
        <v>45551</v>
      </c>
      <c r="N1955" s="94"/>
    </row>
    <row r="1956" spans="1:20" ht="12" customHeight="1" x14ac:dyDescent="0.25">
      <c r="A1956" s="9">
        <v>73181900</v>
      </c>
      <c r="B1956" s="10" t="s">
        <v>4791</v>
      </c>
      <c r="C1956" s="11">
        <v>45363</v>
      </c>
      <c r="D1956" s="12" t="s">
        <v>6179</v>
      </c>
      <c r="E1956" s="10" t="s">
        <v>2984</v>
      </c>
      <c r="F1956" s="10" t="s">
        <v>2983</v>
      </c>
      <c r="G1956" s="13">
        <v>51.91</v>
      </c>
      <c r="H1956" s="10" t="s">
        <v>30</v>
      </c>
      <c r="I1956" s="39">
        <v>17480.439999999999</v>
      </c>
      <c r="J1956" s="20">
        <v>4.9776999999999996</v>
      </c>
      <c r="K1956" s="23">
        <v>3511.75</v>
      </c>
      <c r="L1956" s="10" t="s">
        <v>24</v>
      </c>
      <c r="M1956" s="36">
        <v>45551</v>
      </c>
      <c r="N1956" s="94"/>
    </row>
    <row r="1957" spans="1:20" x14ac:dyDescent="0.25">
      <c r="T1957" s="14" t="s">
        <v>3780</v>
      </c>
    </row>
  </sheetData>
  <sheetProtection formatCells="0" formatColumns="0" formatRows="0" insertColumns="0" insertRows="0" insertHyperlinks="0" deleteColumns="0" deleteRows="0" selectLockedCells="1" sort="0" autoFilter="0" pivotTables="0"/>
  <autoFilter ref="A14:M1956" xr:uid="{00000000-0001-0000-0000-000000000000}"/>
  <phoneticPr fontId="8" type="noConversion"/>
  <conditionalFormatting sqref="B14:B1048576">
    <cfRule type="duplicateValues" dxfId="13" priority="12"/>
  </conditionalFormatting>
  <conditionalFormatting sqref="A14:M1048576">
    <cfRule type="expression" dxfId="12" priority="13">
      <formula>$M14&gt;0</formula>
    </cfRule>
    <cfRule type="expression" dxfId="11" priority="73">
      <formula>$A14&gt;0</formula>
    </cfRule>
  </conditionalFormatting>
  <printOptions horizontalCentered="1" verticalCentered="1"/>
  <pageMargins left="0" right="0" top="0" bottom="0" header="0" footer="0"/>
  <pageSetup scale="55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D2A18-6C59-46AF-8205-D8982977ECD1}">
  <sheetPr codeName="Planilha2"/>
  <dimension ref="A1:L1303"/>
  <sheetViews>
    <sheetView topLeftCell="A289" workbookViewId="0">
      <selection activeCell="A332" sqref="A332"/>
    </sheetView>
  </sheetViews>
  <sheetFormatPr defaultRowHeight="15" x14ac:dyDescent="0.25"/>
  <cols>
    <col min="1" max="1" width="33.42578125" bestFit="1" customWidth="1"/>
    <col min="3" max="3" width="78.5703125" bestFit="1" customWidth="1"/>
    <col min="4" max="4" width="25.140625" customWidth="1"/>
    <col min="5" max="5" width="19.7109375" customWidth="1"/>
    <col min="6" max="6" width="37.5703125" bestFit="1" customWidth="1"/>
    <col min="7" max="7" width="27" bestFit="1" customWidth="1"/>
    <col min="8" max="8" width="12.42578125" bestFit="1" customWidth="1"/>
    <col min="9" max="9" width="22.28515625" customWidth="1"/>
    <col min="10" max="10" width="37" bestFit="1" customWidth="1"/>
    <col min="11" max="11" width="56.5703125" bestFit="1" customWidth="1"/>
    <col min="12" max="12" width="17.140625" customWidth="1"/>
  </cols>
  <sheetData>
    <row r="1" spans="1:12" ht="60.75" thickBot="1" x14ac:dyDescent="0.3">
      <c r="A1" s="41" t="s">
        <v>1198</v>
      </c>
      <c r="C1" s="42" t="s">
        <v>139</v>
      </c>
      <c r="D1" s="43" t="s">
        <v>1199</v>
      </c>
      <c r="F1" s="44" t="s">
        <v>138</v>
      </c>
      <c r="G1" s="53" t="s">
        <v>139</v>
      </c>
      <c r="H1" s="45" t="s">
        <v>1200</v>
      </c>
      <c r="J1" s="46" t="s">
        <v>1201</v>
      </c>
      <c r="K1" s="46" t="s">
        <v>1202</v>
      </c>
      <c r="L1" s="47"/>
    </row>
    <row r="2" spans="1:12" x14ac:dyDescent="0.25">
      <c r="A2" s="38" t="str" cm="1">
        <f t="array" ref="A2:A1295">_xlfn._xlws.SORT(_xlfn._xlws.FILTER(IFERROR(_xlfn.XLOOKUP(_xlfn.UNIQUE(--LEFT(Main!B14:B3821,SEARCH(" ",Main!B14:B3821))),--LEFT(Main!B14:B3821,SEARCH(" ",Main!B14:B3821)),Main!F14:F3821," ")&amp;" - "&amp;_xlfn.UNIQUE(--LEFT(Main!B14:B3821,SEARCH(" ",Main!B14:B3821)))," "),IFERROR(_xlfn.XLOOKUP(_xlfn.UNIQUE(--LEFT(Main!B14:B3821,SEARCH(" ",Main!B14:B3821))),--LEFT(Main!B14:B3821,SEARCH(" ",Main!B14:B3821)),Main!F14:F3821," ")&amp;" - "&amp;_xlfn.UNIQUE(--LEFT(Main!B14:B3821,SEARCH(" ",Main!B14:B3821)))," ")&lt;&gt;" "))</f>
        <v>ABRASSER - 12180</v>
      </c>
      <c r="C2" t="s">
        <v>3783</v>
      </c>
      <c r="D2" t="str" cm="1">
        <f t="array" ref="D2:D1303">TRIM(_xlfn._xlws.SORT(_xlfn.UNIQUE(IF(MID(SUBSTITUTE(MID(C2:C1500,SEARCH("-",C2:C1500,SEARCH("-",C2:C1500)+1)+1,SEARCH(".pdf",C2:C1500)-SEARCH("-",C2:C1500,SEARCH("-",C2:C1500)+1)-1),"_"," "),1,SEARCH(" ",SUBSTITUTE(MID(C2:C1500,SEARCH("-",C2:C1500,SEARCH("-",C2:C1500)+1)+1,SEARCH(".pdf",C2:C1500)-SEARCH("-",C2:C1500,SEARCH("-",C2:C1500)+1)-1),"_"," "))-1)="R",MID(SUBSTITUTE(MID(C2:C1500,SEARCH("-",C2:C1500,SEARCH("-",C2:C1500)+1)+1,SEARCH(".pdf",C2:C1500)-SEARCH("-",C2:C1500,SEARCH("-",C2:C1500)+1)-1),"_"," "),1,SEARCH(" ",SUBSTITUTE(MID(C2:C1500,SEARCH("-",C2:C1500,SEARCH("-",C2:C1500)+1)+1,SEARCH(".pdf",C2:C1500)-SEARCH("-",C2:C1500,SEARCH("-",C2:C1500)+1)-1),"_"," "),SEARCH(" ",SUBSTITUTE(MID(C2:C1500,SEARCH("-",C2:C1500,SEARCH("-",C2:C1500)+1)+1,SEARCH(".pdf",C2:C1500)-SEARCH("-",C2:C1500,SEARCH("-",C2:C1500)+1)-1),"_"," "))+1)),MID(SUBSTITUTE(MID(C2:C1500,SEARCH("-",C2:C1500,SEARCH("-",C2:C1500)+1)+1,SEARCH(".pdf",C2:C1500)-SEARCH("-",C2:C1500,SEARCH("-",C2:C1500)+1)-1),"_"," "),1,SEARCH(" ",SUBSTITUTE(MID(C2:C1500,SEARCH("-",C2:C1500,SEARCH("-",C2:C1500)+1)+1,SEARCH(".pdf",C2:C1500)-SEARCH("-",C2:C1500,SEARCH("-",C2:C1500)+1)-1),"_"," "))))&amp;" - "&amp;--MID(C2:C1500,SEARCH("-",C2:C1500)+1,SEARCH("-",C2:C1500,SEARCH("-",C2:C1500)+1)-SEARCH("-",C2:C1500)-1))))</f>
        <v>ABRASSER - 12180</v>
      </c>
      <c r="F2" t="s">
        <v>2580</v>
      </c>
      <c r="G2" s="54" t="s">
        <v>2580</v>
      </c>
      <c r="H2" t="b">
        <f>G2=F2</f>
        <v>1</v>
      </c>
      <c r="J2" t="str" cm="1">
        <f t="array" ref="J2">IFERROR(_xlfn._xlws.SORT(_xlfn.XLOOKUP(_xlfn.UNIQUE(--LEFT(_xlfn.CHOOSECOLS(_xlfn._xlws.FILTER(Main!B14:G3821,ISBLANK(Main!G14:G3821)),1),SEARCH(" ",_xlfn.CHOOSECOLS(_xlfn._xlws.FILTER(Main!B14:G3821,ISBLANK(Main!G14:G3821)),1)))),--LEFT(Main!B14:B3821,SEARCH(" ",Main!B14:B3821)),Main!F14:F3821)&amp;" - NF: "&amp;_xlfn.UNIQUE(--LEFT(_xlfn.CHOOSECOLS(_xlfn._xlws.FILTER(Main!B14:G3821,ISBLANK(Main!G14:G3821)),1),SEARCH(" ",_xlfn.CHOOSECOLS(_xlfn._xlws.FILTER(Main!B14:G3821,ISBLANK(Main!G14:G3821)),1)))))," ")</f>
        <v xml:space="preserve"> </v>
      </c>
      <c r="K2" t="str" cm="1">
        <f t="array" ref="K2">IFERROR("NF: "&amp;--LEFT(_xlfn.CHOOSECOLS(_xlfn._xlws.FILTER(Main!B27:M3821, (ISBLANK(Main!M27:M3821))*(Main!G27:G3821&gt;0)*(Main!G27:G3821&lt;&gt;" ")),1),SEARCH(" ",_xlfn.CHOOSECOLS(_xlfn._xlws.FILTER(Main!B27:M3821, (ISBLANK(Main!M27:M3821))*(Main!G27:G3821&gt;0)*(Main!G27:G3821&lt;&gt;" ")),1)))&amp;" - "&amp;_xlfn.XLOOKUP(_xlfn.CHOOSECOLS(_xlfn._xlws.FILTER(Main!B27:M3821, (ISBLANK(Main!M27:M3821))*(Main!G27:G3821&gt;0)*(Main!G27:G3821&lt;&gt;" ")),1),Main!$B$27:$B$3821,Main!F27:F3821)&amp;" - NCM: "&amp;_xlfn.XLOOKUP(_xlfn.CHOOSECOLS(_xlfn._xlws.FILTER(Main!B27:M3821,(ISBLANK(Main!M27:M3821))*(Main!G27:G3821&gt;0)*(Main!G27:G3821&lt;&gt;" ")),1),Main!$B$27:$B$3821,Main!A27:A3821)," ")</f>
        <v xml:space="preserve"> </v>
      </c>
    </row>
    <row r="3" spans="1:12" x14ac:dyDescent="0.25">
      <c r="A3" s="48" t="str">
        <v>ABRASSER - 12181</v>
      </c>
      <c r="C3" t="s">
        <v>1203</v>
      </c>
      <c r="D3" t="str">
        <v>ABRASSER - 12181</v>
      </c>
      <c r="F3" t="s">
        <v>2581</v>
      </c>
      <c r="G3" t="s">
        <v>2581</v>
      </c>
      <c r="H3" t="b">
        <f t="shared" ref="H3:H66" si="0">G3=F3</f>
        <v>1</v>
      </c>
    </row>
    <row r="4" spans="1:12" x14ac:dyDescent="0.25">
      <c r="A4" s="48" t="str">
        <v>ABRASSER - 188465</v>
      </c>
      <c r="C4" t="s">
        <v>3784</v>
      </c>
      <c r="D4" t="str">
        <v>ABRASSER - 188465</v>
      </c>
      <c r="F4" t="s">
        <v>2582</v>
      </c>
      <c r="G4" t="s">
        <v>2582</v>
      </c>
      <c r="H4" t="b">
        <f t="shared" si="0"/>
        <v>1</v>
      </c>
    </row>
    <row r="5" spans="1:12" x14ac:dyDescent="0.25">
      <c r="A5" s="48" t="str">
        <v>ABRASSER - 196722</v>
      </c>
      <c r="C5" t="s">
        <v>1204</v>
      </c>
      <c r="D5" t="str">
        <v>ABRASSER - 196722</v>
      </c>
      <c r="F5" t="s">
        <v>4108</v>
      </c>
      <c r="G5" t="s">
        <v>4108</v>
      </c>
      <c r="H5" t="b">
        <f t="shared" si="0"/>
        <v>1</v>
      </c>
    </row>
    <row r="6" spans="1:12" x14ac:dyDescent="0.25">
      <c r="A6" s="48" t="str">
        <v>ACOS VITAL - 23208</v>
      </c>
      <c r="C6" t="s">
        <v>1205</v>
      </c>
      <c r="D6" t="str">
        <v>ACO - 222001</v>
      </c>
      <c r="F6" t="s">
        <v>2583</v>
      </c>
      <c r="G6" t="s">
        <v>2583</v>
      </c>
      <c r="H6" s="84" t="b">
        <f t="shared" si="0"/>
        <v>1</v>
      </c>
    </row>
    <row r="7" spans="1:12" x14ac:dyDescent="0.25">
      <c r="A7" s="48" t="str">
        <v>ACOS VITAL - 24087</v>
      </c>
      <c r="C7" t="s">
        <v>1206</v>
      </c>
      <c r="D7" t="str">
        <v>ACO - 222003</v>
      </c>
      <c r="F7" t="s">
        <v>2584</v>
      </c>
      <c r="G7" t="s">
        <v>2584</v>
      </c>
      <c r="H7" s="84" t="b">
        <f t="shared" si="0"/>
        <v>1</v>
      </c>
    </row>
    <row r="8" spans="1:12" x14ac:dyDescent="0.25">
      <c r="A8" s="48" t="str">
        <v>ACOTUBO - 15207</v>
      </c>
      <c r="C8" t="s">
        <v>1207</v>
      </c>
      <c r="D8" t="str">
        <v>ACO - 244874</v>
      </c>
      <c r="F8" t="s">
        <v>2585</v>
      </c>
      <c r="G8" t="s">
        <v>2585</v>
      </c>
      <c r="H8" s="84" t="b">
        <f t="shared" si="0"/>
        <v>1</v>
      </c>
    </row>
    <row r="9" spans="1:12" x14ac:dyDescent="0.25">
      <c r="A9" s="48" t="str">
        <v>ACOTUBO - 15208</v>
      </c>
      <c r="C9" t="s">
        <v>1208</v>
      </c>
      <c r="D9" t="str">
        <v>ACO - 245201</v>
      </c>
      <c r="F9" t="s">
        <v>2586</v>
      </c>
      <c r="G9" t="s">
        <v>2586</v>
      </c>
      <c r="H9" s="84" t="b">
        <f t="shared" si="0"/>
        <v>1</v>
      </c>
    </row>
    <row r="10" spans="1:12" x14ac:dyDescent="0.25">
      <c r="A10" s="48" t="str">
        <v>ACOTUBO - 661134</v>
      </c>
      <c r="C10" t="s">
        <v>1209</v>
      </c>
      <c r="D10" t="str">
        <v>ACO - 245349</v>
      </c>
      <c r="F10" t="s">
        <v>2587</v>
      </c>
      <c r="G10" t="s">
        <v>2587</v>
      </c>
      <c r="H10" s="84" t="b">
        <f t="shared" si="0"/>
        <v>1</v>
      </c>
    </row>
    <row r="11" spans="1:12" x14ac:dyDescent="0.25">
      <c r="A11" s="48" t="str">
        <v>ACOTUBO - 661572</v>
      </c>
      <c r="C11" t="s">
        <v>1210</v>
      </c>
      <c r="D11" t="str">
        <v>ACO - 247797</v>
      </c>
      <c r="F11" t="s">
        <v>2588</v>
      </c>
      <c r="G11" t="s">
        <v>2588</v>
      </c>
      <c r="H11" s="84" t="b">
        <f t="shared" si="0"/>
        <v>1</v>
      </c>
    </row>
    <row r="12" spans="1:12" x14ac:dyDescent="0.25">
      <c r="A12" s="48" t="str">
        <v>ACOTUBO - 661574</v>
      </c>
      <c r="C12" t="s">
        <v>1211</v>
      </c>
      <c r="D12" t="str">
        <v>ACO - 250045</v>
      </c>
      <c r="F12" t="s">
        <v>4109</v>
      </c>
      <c r="G12" t="s">
        <v>4109</v>
      </c>
      <c r="H12" s="84" t="b">
        <f t="shared" si="0"/>
        <v>1</v>
      </c>
    </row>
    <row r="13" spans="1:12" x14ac:dyDescent="0.25">
      <c r="A13" s="48" t="str">
        <v>ACOTUBO - 661576</v>
      </c>
      <c r="C13" t="s">
        <v>1212</v>
      </c>
      <c r="D13" t="str">
        <v>ACO - 250714</v>
      </c>
      <c r="F13" t="s">
        <v>2589</v>
      </c>
      <c r="G13" t="s">
        <v>2589</v>
      </c>
      <c r="H13" s="84" t="b">
        <f t="shared" si="0"/>
        <v>1</v>
      </c>
    </row>
    <row r="14" spans="1:12" x14ac:dyDescent="0.25">
      <c r="A14" s="48" t="str">
        <v>ACOTUBO - 671672</v>
      </c>
      <c r="C14" t="s">
        <v>1213</v>
      </c>
      <c r="D14" t="str">
        <v>ACO - 252225</v>
      </c>
      <c r="F14" t="s">
        <v>4110</v>
      </c>
      <c r="G14" t="s">
        <v>4110</v>
      </c>
      <c r="H14" s="84" t="b">
        <f t="shared" si="0"/>
        <v>1</v>
      </c>
    </row>
    <row r="15" spans="1:12" x14ac:dyDescent="0.25">
      <c r="A15" s="48" t="str">
        <v>ACOTUBO - 693804</v>
      </c>
      <c r="C15" t="s">
        <v>1214</v>
      </c>
      <c r="D15" t="str">
        <v>ACO - 252928</v>
      </c>
      <c r="F15" t="s">
        <v>4111</v>
      </c>
      <c r="G15" t="s">
        <v>4111</v>
      </c>
      <c r="H15" s="84" t="b">
        <f t="shared" si="0"/>
        <v>1</v>
      </c>
    </row>
    <row r="16" spans="1:12" x14ac:dyDescent="0.25">
      <c r="A16" s="48" t="str">
        <v>ACOTUBO - 696954</v>
      </c>
      <c r="C16" t="s">
        <v>1215</v>
      </c>
      <c r="D16" t="str">
        <v>ACO - 253755</v>
      </c>
      <c r="F16" t="s">
        <v>4112</v>
      </c>
      <c r="G16" t="s">
        <v>4112</v>
      </c>
      <c r="H16" s="84" t="b">
        <f t="shared" si="0"/>
        <v>1</v>
      </c>
    </row>
    <row r="17" spans="1:8" x14ac:dyDescent="0.25">
      <c r="A17" s="48" t="str">
        <v>ACOTUBO - 697658</v>
      </c>
      <c r="C17" t="s">
        <v>1216</v>
      </c>
      <c r="D17" t="str">
        <v>ACO - 256319</v>
      </c>
      <c r="F17" t="s">
        <v>4113</v>
      </c>
      <c r="G17" t="s">
        <v>4113</v>
      </c>
      <c r="H17" s="84" t="b">
        <f t="shared" si="0"/>
        <v>1</v>
      </c>
    </row>
    <row r="18" spans="1:8" x14ac:dyDescent="0.25">
      <c r="A18" s="48" t="str">
        <v>ACOTUBO - 697659</v>
      </c>
      <c r="C18" t="s">
        <v>1217</v>
      </c>
      <c r="D18" t="str">
        <v>ACO - 256322</v>
      </c>
      <c r="F18" t="s">
        <v>4114</v>
      </c>
      <c r="G18" t="s">
        <v>4114</v>
      </c>
      <c r="H18" s="84" t="b">
        <f t="shared" si="0"/>
        <v>1</v>
      </c>
    </row>
    <row r="19" spans="1:8" x14ac:dyDescent="0.25">
      <c r="A19" s="48" t="str">
        <v>ACOTUBO - 697933</v>
      </c>
      <c r="C19" t="s">
        <v>1218</v>
      </c>
      <c r="D19" t="str">
        <v>ACO - 256324</v>
      </c>
      <c r="F19" t="s">
        <v>4115</v>
      </c>
      <c r="G19" t="s">
        <v>4115</v>
      </c>
      <c r="H19" s="84" t="b">
        <f t="shared" si="0"/>
        <v>1</v>
      </c>
    </row>
    <row r="20" spans="1:8" x14ac:dyDescent="0.25">
      <c r="A20" s="48" t="str">
        <v>ACOTUBO - 698496</v>
      </c>
      <c r="C20" t="s">
        <v>1219</v>
      </c>
      <c r="D20" t="str">
        <v>ACO - 256328</v>
      </c>
      <c r="F20" t="s">
        <v>4116</v>
      </c>
      <c r="G20" t="s">
        <v>4116</v>
      </c>
      <c r="H20" s="84" t="b">
        <f t="shared" si="0"/>
        <v>1</v>
      </c>
    </row>
    <row r="21" spans="1:8" x14ac:dyDescent="0.25">
      <c r="A21" s="48" t="str">
        <v>ACOTUBO - 699011</v>
      </c>
      <c r="C21" t="s">
        <v>1220</v>
      </c>
      <c r="D21" t="str">
        <v>ACO - 260288</v>
      </c>
      <c r="F21" t="s">
        <v>4117</v>
      </c>
      <c r="G21" t="s">
        <v>4117</v>
      </c>
      <c r="H21" s="84" t="b">
        <f t="shared" si="0"/>
        <v>1</v>
      </c>
    </row>
    <row r="22" spans="1:8" x14ac:dyDescent="0.25">
      <c r="A22" s="48" t="str">
        <v>ACOTUBO - 700123</v>
      </c>
      <c r="C22" t="s">
        <v>1221</v>
      </c>
      <c r="D22" t="str">
        <v>ACOS - 23208</v>
      </c>
      <c r="F22" t="s">
        <v>4118</v>
      </c>
      <c r="G22" t="s">
        <v>4118</v>
      </c>
      <c r="H22" s="84" t="b">
        <f t="shared" si="0"/>
        <v>1</v>
      </c>
    </row>
    <row r="23" spans="1:8" x14ac:dyDescent="0.25">
      <c r="A23" s="48" t="str">
        <v>ACOTUBO - 700543</v>
      </c>
      <c r="C23" t="s">
        <v>1222</v>
      </c>
      <c r="D23" t="str">
        <v>ACOS - 24087</v>
      </c>
      <c r="F23" t="s">
        <v>4119</v>
      </c>
      <c r="G23" t="s">
        <v>4119</v>
      </c>
      <c r="H23" s="84" t="b">
        <f t="shared" si="0"/>
        <v>1</v>
      </c>
    </row>
    <row r="24" spans="1:8" x14ac:dyDescent="0.25">
      <c r="A24" s="48" t="str">
        <v>ACOTUBO - 700561</v>
      </c>
      <c r="C24" t="s">
        <v>1223</v>
      </c>
      <c r="D24" t="str">
        <v>ACOS - 66172</v>
      </c>
      <c r="F24" s="84" t="s">
        <v>2590</v>
      </c>
      <c r="G24" t="s">
        <v>2590</v>
      </c>
      <c r="H24" s="84" t="b">
        <f t="shared" si="0"/>
        <v>1</v>
      </c>
    </row>
    <row r="25" spans="1:8" x14ac:dyDescent="0.25">
      <c r="A25" s="48" t="str">
        <v>ACOTUBO - 700685</v>
      </c>
      <c r="C25" t="s">
        <v>1224</v>
      </c>
      <c r="D25" t="str">
        <v>ACOTUBO - 15207</v>
      </c>
      <c r="F25" t="s">
        <v>4120</v>
      </c>
      <c r="G25" t="s">
        <v>4120</v>
      </c>
      <c r="H25" s="84" t="b">
        <f t="shared" si="0"/>
        <v>1</v>
      </c>
    </row>
    <row r="26" spans="1:8" x14ac:dyDescent="0.25">
      <c r="A26" s="48" t="str">
        <v>ACOTUBO - 700722</v>
      </c>
      <c r="C26" t="s">
        <v>1225</v>
      </c>
      <c r="D26" t="str">
        <v>ACOTUBO - 15208</v>
      </c>
      <c r="F26" t="s">
        <v>4121</v>
      </c>
      <c r="G26" t="s">
        <v>4121</v>
      </c>
      <c r="H26" s="84" t="b">
        <f t="shared" si="0"/>
        <v>1</v>
      </c>
    </row>
    <row r="27" spans="1:8" x14ac:dyDescent="0.25">
      <c r="A27" s="48" t="str">
        <v>ACOTUBO - 700723</v>
      </c>
      <c r="C27" t="s">
        <v>1226</v>
      </c>
      <c r="D27" t="str">
        <v>ACOTUBO - 661134</v>
      </c>
      <c r="F27" t="s">
        <v>2088</v>
      </c>
      <c r="G27" t="s">
        <v>2088</v>
      </c>
      <c r="H27" s="84" t="b">
        <f t="shared" si="0"/>
        <v>1</v>
      </c>
    </row>
    <row r="28" spans="1:8" x14ac:dyDescent="0.25">
      <c r="A28" s="48" t="str">
        <v>ACOTUBO - 704061</v>
      </c>
      <c r="C28" t="s">
        <v>1227</v>
      </c>
      <c r="D28" t="str">
        <v>ACOTUBO - 661572</v>
      </c>
      <c r="F28" t="s">
        <v>2089</v>
      </c>
      <c r="G28" t="s">
        <v>2089</v>
      </c>
      <c r="H28" s="84" t="b">
        <f t="shared" si="0"/>
        <v>1</v>
      </c>
    </row>
    <row r="29" spans="1:8" x14ac:dyDescent="0.25">
      <c r="A29" s="48" t="str">
        <v>ACOTUBO - 704071</v>
      </c>
      <c r="C29" t="s">
        <v>1228</v>
      </c>
      <c r="D29" t="str">
        <v>ACOTUBO - 661574</v>
      </c>
      <c r="F29" t="s">
        <v>2090</v>
      </c>
      <c r="G29" t="s">
        <v>2090</v>
      </c>
      <c r="H29" s="84" t="b">
        <f t="shared" si="0"/>
        <v>1</v>
      </c>
    </row>
    <row r="30" spans="1:8" x14ac:dyDescent="0.25">
      <c r="A30" s="48" t="str">
        <v>ACOTUBO - 704093</v>
      </c>
      <c r="C30" t="s">
        <v>1229</v>
      </c>
      <c r="D30" t="str">
        <v>ACOTUBO - 661576</v>
      </c>
      <c r="F30" t="s">
        <v>2091</v>
      </c>
      <c r="G30" t="s">
        <v>2091</v>
      </c>
      <c r="H30" s="84" t="b">
        <f t="shared" si="0"/>
        <v>1</v>
      </c>
    </row>
    <row r="31" spans="1:8" x14ac:dyDescent="0.25">
      <c r="A31" s="48" t="str">
        <v>ACOTUBO - 704095</v>
      </c>
      <c r="C31" t="s">
        <v>1230</v>
      </c>
      <c r="D31" t="str">
        <v>ACOTUBO - 671672</v>
      </c>
      <c r="F31" t="s">
        <v>2092</v>
      </c>
      <c r="G31" t="s">
        <v>2092</v>
      </c>
      <c r="H31" s="84" t="b">
        <f t="shared" si="0"/>
        <v>1</v>
      </c>
    </row>
    <row r="32" spans="1:8" x14ac:dyDescent="0.25">
      <c r="A32" s="48" t="str">
        <v>ACOTUBO - 704203</v>
      </c>
      <c r="C32" t="s">
        <v>3785</v>
      </c>
      <c r="D32" t="str">
        <v>ACOTUBO - 693804</v>
      </c>
      <c r="F32" t="s">
        <v>2591</v>
      </c>
      <c r="G32" t="s">
        <v>2591</v>
      </c>
      <c r="H32" s="84" t="b">
        <f t="shared" si="0"/>
        <v>1</v>
      </c>
    </row>
    <row r="33" spans="1:8" x14ac:dyDescent="0.25">
      <c r="A33" s="48" t="str">
        <v>ACOTUBO - 705542</v>
      </c>
      <c r="C33" t="s">
        <v>1231</v>
      </c>
      <c r="D33" t="str">
        <v>ACOTUBO - 696954</v>
      </c>
      <c r="F33" t="s">
        <v>2592</v>
      </c>
      <c r="G33" t="s">
        <v>2592</v>
      </c>
      <c r="H33" s="84" t="b">
        <f t="shared" si="0"/>
        <v>1</v>
      </c>
    </row>
    <row r="34" spans="1:8" x14ac:dyDescent="0.25">
      <c r="A34" s="48" t="str">
        <v>ACOTUBO - 706157</v>
      </c>
      <c r="C34" t="s">
        <v>5733</v>
      </c>
      <c r="D34" t="str">
        <v>ACOTUBO - 697658</v>
      </c>
      <c r="F34" t="s">
        <v>2593</v>
      </c>
      <c r="G34" t="s">
        <v>2593</v>
      </c>
      <c r="H34" s="84" t="b">
        <f t="shared" si="0"/>
        <v>1</v>
      </c>
    </row>
    <row r="35" spans="1:8" x14ac:dyDescent="0.25">
      <c r="A35" s="48" t="str">
        <v>ACOTUBO - 706163</v>
      </c>
      <c r="C35" t="s">
        <v>1232</v>
      </c>
      <c r="D35" t="str">
        <v>ACOTUBO - 697659</v>
      </c>
      <c r="F35" t="s">
        <v>2594</v>
      </c>
      <c r="G35" t="s">
        <v>2594</v>
      </c>
      <c r="H35" s="84" t="b">
        <f t="shared" si="0"/>
        <v>1</v>
      </c>
    </row>
    <row r="36" spans="1:8" x14ac:dyDescent="0.25">
      <c r="A36" s="48" t="str">
        <v>ACOTUBO - 706165</v>
      </c>
      <c r="C36" t="s">
        <v>1233</v>
      </c>
      <c r="D36" t="str">
        <v>ACOTUBO - 697933</v>
      </c>
      <c r="F36" t="s">
        <v>2595</v>
      </c>
      <c r="G36" t="s">
        <v>2595</v>
      </c>
      <c r="H36" s="84" t="b">
        <f t="shared" si="0"/>
        <v>1</v>
      </c>
    </row>
    <row r="37" spans="1:8" x14ac:dyDescent="0.25">
      <c r="A37" s="48" t="str">
        <v>ACOTUBO - 707036</v>
      </c>
      <c r="C37" t="s">
        <v>1234</v>
      </c>
      <c r="D37" t="str">
        <v>ACOTUBO - 698496</v>
      </c>
      <c r="F37" t="s">
        <v>2596</v>
      </c>
      <c r="G37" t="s">
        <v>2596</v>
      </c>
      <c r="H37" s="84" t="b">
        <f t="shared" si="0"/>
        <v>1</v>
      </c>
    </row>
    <row r="38" spans="1:8" x14ac:dyDescent="0.25">
      <c r="A38" s="48" t="str">
        <v>ACOTUBO - 707574</v>
      </c>
      <c r="C38" t="s">
        <v>1235</v>
      </c>
      <c r="D38" t="str">
        <v>ACOTUBO - 699011</v>
      </c>
      <c r="F38" t="s">
        <v>2597</v>
      </c>
      <c r="G38" t="s">
        <v>2597</v>
      </c>
      <c r="H38" s="84" t="b">
        <f t="shared" si="0"/>
        <v>1</v>
      </c>
    </row>
    <row r="39" spans="1:8" x14ac:dyDescent="0.25">
      <c r="A39" s="48" t="str">
        <v>ACOTUBO - 707575</v>
      </c>
      <c r="C39" t="s">
        <v>1236</v>
      </c>
      <c r="D39" t="str">
        <v>ACOTUBO - 700123</v>
      </c>
      <c r="F39" t="s">
        <v>2598</v>
      </c>
      <c r="G39" t="s">
        <v>2598</v>
      </c>
      <c r="H39" s="84" t="b">
        <f t="shared" si="0"/>
        <v>1</v>
      </c>
    </row>
    <row r="40" spans="1:8" x14ac:dyDescent="0.25">
      <c r="A40" s="48" t="str">
        <v>ACOTUBO - 708875</v>
      </c>
      <c r="C40" t="s">
        <v>1237</v>
      </c>
      <c r="D40" t="str">
        <v>ACOTUBO - 700543</v>
      </c>
      <c r="F40" t="s">
        <v>2599</v>
      </c>
      <c r="G40" t="s">
        <v>2599</v>
      </c>
      <c r="H40" s="84" t="b">
        <f t="shared" si="0"/>
        <v>1</v>
      </c>
    </row>
    <row r="41" spans="1:8" x14ac:dyDescent="0.25">
      <c r="A41" s="48" t="str">
        <v>ACOTUBO - 710491</v>
      </c>
      <c r="C41" t="s">
        <v>1238</v>
      </c>
      <c r="D41" t="str">
        <v>ACOTUBO - 700561</v>
      </c>
      <c r="F41" t="s">
        <v>2600</v>
      </c>
      <c r="G41" t="s">
        <v>2600</v>
      </c>
      <c r="H41" s="84" t="b">
        <f t="shared" si="0"/>
        <v>1</v>
      </c>
    </row>
    <row r="42" spans="1:8" x14ac:dyDescent="0.25">
      <c r="A42" s="48" t="str">
        <v>ACOTUBO - 713225</v>
      </c>
      <c r="C42" t="s">
        <v>1239</v>
      </c>
      <c r="D42" t="str">
        <v>ACOTUBO - 700685</v>
      </c>
      <c r="F42" t="s">
        <v>2601</v>
      </c>
      <c r="G42" t="s">
        <v>2601</v>
      </c>
      <c r="H42" s="84" t="b">
        <f t="shared" si="0"/>
        <v>1</v>
      </c>
    </row>
    <row r="43" spans="1:8" x14ac:dyDescent="0.25">
      <c r="A43" s="48" t="str">
        <v>ACOTUBO - 714566</v>
      </c>
      <c r="C43" t="s">
        <v>1240</v>
      </c>
      <c r="D43" t="str">
        <v>ACOTUBO - 700722</v>
      </c>
      <c r="F43" t="s">
        <v>2602</v>
      </c>
      <c r="G43" t="s">
        <v>2602</v>
      </c>
      <c r="H43" s="84" t="b">
        <f t="shared" si="0"/>
        <v>1</v>
      </c>
    </row>
    <row r="44" spans="1:8" x14ac:dyDescent="0.25">
      <c r="A44" s="48" t="str">
        <v>ACOTUBO - 714568</v>
      </c>
      <c r="C44" t="s">
        <v>1241</v>
      </c>
      <c r="D44" t="str">
        <v>ACOTUBO - 700723</v>
      </c>
      <c r="F44" t="s">
        <v>2603</v>
      </c>
      <c r="G44" t="s">
        <v>2603</v>
      </c>
      <c r="H44" s="84" t="b">
        <f t="shared" si="0"/>
        <v>1</v>
      </c>
    </row>
    <row r="45" spans="1:8" x14ac:dyDescent="0.25">
      <c r="A45" s="48" t="str">
        <v>ACOTUBO - 714570</v>
      </c>
      <c r="C45" t="s">
        <v>1242</v>
      </c>
      <c r="D45" t="str">
        <v>ACOTUBO - 704061</v>
      </c>
      <c r="F45" t="s">
        <v>2604</v>
      </c>
      <c r="G45" t="s">
        <v>2604</v>
      </c>
      <c r="H45" s="84" t="b">
        <f t="shared" si="0"/>
        <v>1</v>
      </c>
    </row>
    <row r="46" spans="1:8" x14ac:dyDescent="0.25">
      <c r="A46" s="48" t="str">
        <v>ACOTUBO - 717231</v>
      </c>
      <c r="C46" t="s">
        <v>1243</v>
      </c>
      <c r="D46" t="str">
        <v>ACOTUBO - 704071</v>
      </c>
      <c r="F46" t="s">
        <v>2605</v>
      </c>
      <c r="G46" t="s">
        <v>2605</v>
      </c>
      <c r="H46" s="84" t="b">
        <f t="shared" si="0"/>
        <v>1</v>
      </c>
    </row>
    <row r="47" spans="1:8" x14ac:dyDescent="0.25">
      <c r="A47" s="48" t="str">
        <v>ACOTUBO - 721004</v>
      </c>
      <c r="C47" t="s">
        <v>1244</v>
      </c>
      <c r="D47" t="str">
        <v>ACOTUBO - 704093</v>
      </c>
      <c r="F47" t="s">
        <v>2606</v>
      </c>
      <c r="G47" t="s">
        <v>2606</v>
      </c>
      <c r="H47" s="84" t="b">
        <f t="shared" si="0"/>
        <v>1</v>
      </c>
    </row>
    <row r="48" spans="1:8" x14ac:dyDescent="0.25">
      <c r="A48" s="48" t="str">
        <v>ACOTUBO - 725716</v>
      </c>
      <c r="C48" t="s">
        <v>1245</v>
      </c>
      <c r="D48" t="str">
        <v>ACOTUBO - 704095</v>
      </c>
      <c r="F48" t="s">
        <v>2607</v>
      </c>
      <c r="G48" t="s">
        <v>2607</v>
      </c>
      <c r="H48" s="84" t="b">
        <f t="shared" si="0"/>
        <v>1</v>
      </c>
    </row>
    <row r="49" spans="1:8" x14ac:dyDescent="0.25">
      <c r="A49" s="48" t="str">
        <v>ACOTUBO - 728541</v>
      </c>
      <c r="C49" t="s">
        <v>1246</v>
      </c>
      <c r="D49" t="str">
        <v>ACOTUBO - 704203</v>
      </c>
      <c r="F49" t="s">
        <v>2608</v>
      </c>
      <c r="G49" t="s">
        <v>2608</v>
      </c>
      <c r="H49" s="84" t="b">
        <f t="shared" si="0"/>
        <v>1</v>
      </c>
    </row>
    <row r="50" spans="1:8" x14ac:dyDescent="0.25">
      <c r="A50" s="48" t="str">
        <v>ACOTUBO - 728543</v>
      </c>
      <c r="C50" t="s">
        <v>1247</v>
      </c>
      <c r="D50" t="str">
        <v>ACOTUBO - 705542</v>
      </c>
      <c r="F50" t="s">
        <v>2609</v>
      </c>
      <c r="G50" t="s">
        <v>2609</v>
      </c>
      <c r="H50" s="84" t="b">
        <f t="shared" si="0"/>
        <v>1</v>
      </c>
    </row>
    <row r="51" spans="1:8" x14ac:dyDescent="0.25">
      <c r="A51" s="48" t="str">
        <v>AKZONOBEL - 160605</v>
      </c>
      <c r="C51" t="s">
        <v>5734</v>
      </c>
      <c r="D51" t="str">
        <v>ACOTUBO - 706157</v>
      </c>
      <c r="F51" t="s">
        <v>2610</v>
      </c>
      <c r="G51" t="s">
        <v>2610</v>
      </c>
      <c r="H51" s="84" t="b">
        <f t="shared" si="0"/>
        <v>1</v>
      </c>
    </row>
    <row r="52" spans="1:8" x14ac:dyDescent="0.25">
      <c r="A52" s="48" t="str">
        <v>ALPHA - 82486</v>
      </c>
      <c r="C52" t="s">
        <v>1248</v>
      </c>
      <c r="D52" t="str">
        <v>ACOTUBO - 706163</v>
      </c>
      <c r="F52" t="s">
        <v>2611</v>
      </c>
      <c r="G52" t="s">
        <v>2611</v>
      </c>
      <c r="H52" s="84" t="b">
        <f t="shared" si="0"/>
        <v>1</v>
      </c>
    </row>
    <row r="53" spans="1:8" x14ac:dyDescent="0.25">
      <c r="A53" s="48" t="str">
        <v>ARMACELL - 56861</v>
      </c>
      <c r="C53" t="s">
        <v>1249</v>
      </c>
      <c r="D53" t="str">
        <v>ACOTUBO - 706165</v>
      </c>
      <c r="F53" t="s">
        <v>2612</v>
      </c>
      <c r="G53" t="s">
        <v>2612</v>
      </c>
      <c r="H53" s="84" t="b">
        <f t="shared" si="0"/>
        <v>1</v>
      </c>
    </row>
    <row r="54" spans="1:8" x14ac:dyDescent="0.25">
      <c r="A54" s="48" t="str">
        <v>ARMACELL - 60967</v>
      </c>
      <c r="C54" t="s">
        <v>3786</v>
      </c>
      <c r="D54" t="str">
        <v>ACOTUBO - 707036</v>
      </c>
      <c r="F54" t="s">
        <v>4122</v>
      </c>
      <c r="G54" t="s">
        <v>4122</v>
      </c>
      <c r="H54" s="84" t="b">
        <f t="shared" si="0"/>
        <v>1</v>
      </c>
    </row>
    <row r="55" spans="1:8" x14ac:dyDescent="0.25">
      <c r="A55" s="48" t="str">
        <v>ARMACELL - 62175</v>
      </c>
      <c r="C55" t="s">
        <v>5735</v>
      </c>
      <c r="D55" t="str">
        <v>ACOTUBO - 707574</v>
      </c>
      <c r="F55" t="s">
        <v>2613</v>
      </c>
      <c r="G55" t="s">
        <v>2613</v>
      </c>
      <c r="H55" s="84" t="b">
        <f t="shared" si="0"/>
        <v>1</v>
      </c>
    </row>
    <row r="56" spans="1:8" x14ac:dyDescent="0.25">
      <c r="A56" s="48" t="str">
        <v>ARMACELL - 62179</v>
      </c>
      <c r="C56" t="s">
        <v>3787</v>
      </c>
      <c r="D56" t="str">
        <v>ACOTUBO - 707575</v>
      </c>
      <c r="F56" t="s">
        <v>2614</v>
      </c>
      <c r="G56" t="s">
        <v>2614</v>
      </c>
      <c r="H56" s="84" t="b">
        <f t="shared" si="0"/>
        <v>1</v>
      </c>
    </row>
    <row r="57" spans="1:8" x14ac:dyDescent="0.25">
      <c r="A57" s="48" t="str">
        <v>ARMACELL - 63029</v>
      </c>
      <c r="C57" t="s">
        <v>3788</v>
      </c>
      <c r="D57" t="str">
        <v>ACOTUBO - 708875</v>
      </c>
      <c r="F57" t="s">
        <v>4123</v>
      </c>
      <c r="G57" t="s">
        <v>4123</v>
      </c>
      <c r="H57" s="84" t="b">
        <f t="shared" si="0"/>
        <v>1</v>
      </c>
    </row>
    <row r="58" spans="1:8" x14ac:dyDescent="0.25">
      <c r="A58" s="48" t="str">
        <v>ARMACELL - 63030</v>
      </c>
      <c r="C58" t="s">
        <v>5547</v>
      </c>
      <c r="D58" t="str">
        <v>ACOTUBO - 710491</v>
      </c>
      <c r="F58" t="s">
        <v>4124</v>
      </c>
      <c r="G58" t="s">
        <v>4124</v>
      </c>
      <c r="H58" s="84" t="b">
        <f t="shared" si="0"/>
        <v>1</v>
      </c>
    </row>
    <row r="59" spans="1:8" x14ac:dyDescent="0.25">
      <c r="A59" s="48" t="str">
        <v>ARTEX - 222001</v>
      </c>
      <c r="C59" t="s">
        <v>3789</v>
      </c>
      <c r="D59" t="str">
        <v>ACOTUBO - 713225</v>
      </c>
      <c r="F59" t="s">
        <v>4125</v>
      </c>
      <c r="G59" t="s">
        <v>4125</v>
      </c>
      <c r="H59" s="84" t="b">
        <f t="shared" si="0"/>
        <v>1</v>
      </c>
    </row>
    <row r="60" spans="1:8" x14ac:dyDescent="0.25">
      <c r="A60" s="48" t="str">
        <v>ARTEX - 222003</v>
      </c>
      <c r="C60" t="s">
        <v>3790</v>
      </c>
      <c r="D60" t="str">
        <v>ACOTUBO - 714566</v>
      </c>
      <c r="F60" t="s">
        <v>4126</v>
      </c>
      <c r="G60" t="s">
        <v>4126</v>
      </c>
      <c r="H60" s="84" t="b">
        <f t="shared" si="0"/>
        <v>1</v>
      </c>
    </row>
    <row r="61" spans="1:8" x14ac:dyDescent="0.25">
      <c r="A61" s="48" t="str">
        <v>ARTEX - 244874</v>
      </c>
      <c r="C61" t="s">
        <v>3791</v>
      </c>
      <c r="D61" t="str">
        <v>ACOTUBO - 714568</v>
      </c>
      <c r="F61" t="s">
        <v>4127</v>
      </c>
      <c r="G61" t="s">
        <v>4127</v>
      </c>
      <c r="H61" s="84" t="b">
        <f t="shared" si="0"/>
        <v>1</v>
      </c>
    </row>
    <row r="62" spans="1:8" x14ac:dyDescent="0.25">
      <c r="A62" s="48" t="str">
        <v>ARTEX - 245201</v>
      </c>
      <c r="C62" t="s">
        <v>1250</v>
      </c>
      <c r="D62" t="str">
        <v>ACOTUBO - 714570</v>
      </c>
      <c r="F62" t="s">
        <v>4128</v>
      </c>
      <c r="G62" t="s">
        <v>4128</v>
      </c>
      <c r="H62" s="84" t="b">
        <f t="shared" si="0"/>
        <v>1</v>
      </c>
    </row>
    <row r="63" spans="1:8" x14ac:dyDescent="0.25">
      <c r="A63" s="48" t="str">
        <v>ARTEX - 245349</v>
      </c>
      <c r="C63" t="s">
        <v>1251</v>
      </c>
      <c r="D63" t="str">
        <v>ACOTUBO - 717231</v>
      </c>
      <c r="F63" t="s">
        <v>4129</v>
      </c>
      <c r="G63" t="s">
        <v>4129</v>
      </c>
      <c r="H63" s="84" t="b">
        <f t="shared" si="0"/>
        <v>1</v>
      </c>
    </row>
    <row r="64" spans="1:8" x14ac:dyDescent="0.25">
      <c r="A64" s="48" t="str">
        <v>ARTEX - 247797</v>
      </c>
      <c r="C64" t="s">
        <v>1252</v>
      </c>
      <c r="D64" t="str">
        <v>ACOTUBO - 721004</v>
      </c>
      <c r="F64" t="s">
        <v>4130</v>
      </c>
      <c r="G64" t="s">
        <v>4130</v>
      </c>
      <c r="H64" s="84" t="b">
        <f t="shared" si="0"/>
        <v>1</v>
      </c>
    </row>
    <row r="65" spans="1:8" x14ac:dyDescent="0.25">
      <c r="A65" s="48" t="str">
        <v>ARTEX - 250045</v>
      </c>
      <c r="C65" t="s">
        <v>1253</v>
      </c>
      <c r="D65" t="str">
        <v>ACOTUBO - 725716</v>
      </c>
      <c r="F65" t="s">
        <v>5778</v>
      </c>
      <c r="G65" t="s">
        <v>5778</v>
      </c>
      <c r="H65" s="84" t="b">
        <f t="shared" si="0"/>
        <v>1</v>
      </c>
    </row>
    <row r="66" spans="1:8" x14ac:dyDescent="0.25">
      <c r="A66" s="48" t="str">
        <v>ARTEX - 250714</v>
      </c>
      <c r="C66" t="s">
        <v>1254</v>
      </c>
      <c r="D66" t="str">
        <v>ACOTUBO - 728541</v>
      </c>
      <c r="F66" t="s">
        <v>5598</v>
      </c>
      <c r="G66" t="s">
        <v>5598</v>
      </c>
      <c r="H66" s="84" t="b">
        <f t="shared" si="0"/>
        <v>1</v>
      </c>
    </row>
    <row r="67" spans="1:8" x14ac:dyDescent="0.25">
      <c r="A67" s="48" t="str">
        <v>ARTEX - 252225</v>
      </c>
      <c r="C67" t="s">
        <v>1255</v>
      </c>
      <c r="D67" t="str">
        <v>ACOTUBO - 728543</v>
      </c>
      <c r="F67" t="s">
        <v>5599</v>
      </c>
      <c r="G67" t="s">
        <v>5599</v>
      </c>
      <c r="H67" s="84" t="b">
        <f t="shared" ref="H67:H130" si="1">G67=F67</f>
        <v>1</v>
      </c>
    </row>
    <row r="68" spans="1:8" x14ac:dyDescent="0.25">
      <c r="A68" s="48" t="str">
        <v>ARTEX - 252928</v>
      </c>
      <c r="C68" t="s">
        <v>1256</v>
      </c>
      <c r="D68" t="str">
        <v>AKZO - 160605</v>
      </c>
      <c r="F68" t="s">
        <v>2615</v>
      </c>
      <c r="G68" t="s">
        <v>2615</v>
      </c>
      <c r="H68" s="84" t="b">
        <f t="shared" si="1"/>
        <v>1</v>
      </c>
    </row>
    <row r="69" spans="1:8" x14ac:dyDescent="0.25">
      <c r="A69" s="48" t="str">
        <v>ARTEX - 253755</v>
      </c>
      <c r="C69" t="s">
        <v>1257</v>
      </c>
      <c r="D69" t="str">
        <v>ALPHA - 82486</v>
      </c>
      <c r="F69" t="s">
        <v>2616</v>
      </c>
      <c r="G69" t="s">
        <v>2616</v>
      </c>
      <c r="H69" s="84" t="b">
        <f t="shared" si="1"/>
        <v>1</v>
      </c>
    </row>
    <row r="70" spans="1:8" x14ac:dyDescent="0.25">
      <c r="A70" s="48" t="str">
        <v>ARTEX - 256319</v>
      </c>
      <c r="C70" t="s">
        <v>3792</v>
      </c>
      <c r="D70" t="str">
        <v>ARMACELL - 56861</v>
      </c>
      <c r="F70" t="s">
        <v>2617</v>
      </c>
      <c r="G70" t="s">
        <v>2617</v>
      </c>
      <c r="H70" s="84" t="b">
        <f t="shared" si="1"/>
        <v>1</v>
      </c>
    </row>
    <row r="71" spans="1:8" x14ac:dyDescent="0.25">
      <c r="A71" s="48" t="str">
        <v>ARTEX - 256322</v>
      </c>
      <c r="C71" t="s">
        <v>1258</v>
      </c>
      <c r="D71" t="str">
        <v>ARMACELL - 60967</v>
      </c>
      <c r="F71" t="s">
        <v>2618</v>
      </c>
      <c r="G71" t="s">
        <v>2618</v>
      </c>
      <c r="H71" s="84" t="b">
        <f t="shared" si="1"/>
        <v>1</v>
      </c>
    </row>
    <row r="72" spans="1:8" x14ac:dyDescent="0.25">
      <c r="A72" s="48" t="str">
        <v>ARTEX - 256324</v>
      </c>
      <c r="C72" t="s">
        <v>1259</v>
      </c>
      <c r="D72" t="str">
        <v>ARMACELL - 62175</v>
      </c>
      <c r="F72" t="s">
        <v>2619</v>
      </c>
      <c r="G72" t="s">
        <v>2619</v>
      </c>
      <c r="H72" s="84" t="b">
        <f t="shared" si="1"/>
        <v>1</v>
      </c>
    </row>
    <row r="73" spans="1:8" x14ac:dyDescent="0.25">
      <c r="A73" s="48" t="str">
        <v>ARTEX - 256328</v>
      </c>
      <c r="C73" t="s">
        <v>1260</v>
      </c>
      <c r="D73" t="str">
        <v>ARMACELL - 62179</v>
      </c>
      <c r="F73" t="s">
        <v>2620</v>
      </c>
      <c r="G73" t="s">
        <v>2620</v>
      </c>
      <c r="H73" s="84" t="b">
        <f t="shared" si="1"/>
        <v>1</v>
      </c>
    </row>
    <row r="74" spans="1:8" x14ac:dyDescent="0.25">
      <c r="A74" s="48" t="str">
        <v>ARTEX - 260288</v>
      </c>
      <c r="C74" t="s">
        <v>1261</v>
      </c>
      <c r="D74" t="str">
        <v>ARMACELL - 63029</v>
      </c>
      <c r="F74" t="s">
        <v>4131</v>
      </c>
      <c r="G74" t="s">
        <v>4131</v>
      </c>
      <c r="H74" s="84" t="b">
        <f t="shared" si="1"/>
        <v>1</v>
      </c>
    </row>
    <row r="75" spans="1:8" x14ac:dyDescent="0.25">
      <c r="A75" s="48" t="str">
        <v>ATITUBOS - 9299</v>
      </c>
      <c r="C75" t="s">
        <v>1262</v>
      </c>
      <c r="D75" t="str">
        <v>ARMACELL - 63030</v>
      </c>
      <c r="F75" t="s">
        <v>4132</v>
      </c>
      <c r="G75" t="s">
        <v>4132</v>
      </c>
      <c r="H75" s="84" t="b">
        <f t="shared" si="1"/>
        <v>1</v>
      </c>
    </row>
    <row r="76" spans="1:8" x14ac:dyDescent="0.25">
      <c r="A76" s="48" t="str">
        <v>ATITUBOS - 9303</v>
      </c>
      <c r="C76" t="s">
        <v>1263</v>
      </c>
      <c r="D76" t="str">
        <v>ATITUBOS - 9299</v>
      </c>
      <c r="F76" t="s">
        <v>2093</v>
      </c>
      <c r="G76" t="s">
        <v>2093</v>
      </c>
      <c r="H76" s="84" t="b">
        <f t="shared" si="1"/>
        <v>1</v>
      </c>
    </row>
    <row r="77" spans="1:8" x14ac:dyDescent="0.25">
      <c r="A77" s="48" t="str">
        <v>CARDAL - 152574</v>
      </c>
      <c r="C77" t="s">
        <v>1264</v>
      </c>
      <c r="D77" t="str">
        <v>ATITUBOS - 9303</v>
      </c>
      <c r="F77" t="s">
        <v>2094</v>
      </c>
      <c r="G77" t="s">
        <v>2094</v>
      </c>
      <c r="H77" s="84" t="b">
        <f t="shared" si="1"/>
        <v>1</v>
      </c>
    </row>
    <row r="78" spans="1:8" x14ac:dyDescent="0.25">
      <c r="A78" s="48" t="str">
        <v>CASA MIMOSA - 1050284</v>
      </c>
      <c r="C78" t="s">
        <v>1265</v>
      </c>
      <c r="D78" t="str">
        <v>CARDAL - 152574</v>
      </c>
      <c r="F78" t="s">
        <v>2621</v>
      </c>
      <c r="G78" t="s">
        <v>2621</v>
      </c>
      <c r="H78" s="84" t="b">
        <f t="shared" si="1"/>
        <v>1</v>
      </c>
    </row>
    <row r="79" spans="1:8" x14ac:dyDescent="0.25">
      <c r="A79" s="48" t="str">
        <v>CEPRONN - 10170</v>
      </c>
      <c r="C79" t="s">
        <v>1266</v>
      </c>
      <c r="D79" t="str">
        <v>CASA - 1050284</v>
      </c>
      <c r="F79" t="s">
        <v>4133</v>
      </c>
      <c r="G79" t="s">
        <v>4133</v>
      </c>
      <c r="H79" s="84" t="b">
        <f t="shared" si="1"/>
        <v>1</v>
      </c>
    </row>
    <row r="80" spans="1:8" x14ac:dyDescent="0.25">
      <c r="A80" s="48" t="str">
        <v>CEPRONN - 11113</v>
      </c>
      <c r="C80" t="s">
        <v>1267</v>
      </c>
      <c r="D80" t="str">
        <v>CEPRONN - 10170</v>
      </c>
      <c r="F80" t="s">
        <v>2095</v>
      </c>
      <c r="G80" t="s">
        <v>2095</v>
      </c>
      <c r="H80" s="84" t="b">
        <f t="shared" si="1"/>
        <v>1</v>
      </c>
    </row>
    <row r="81" spans="1:8" x14ac:dyDescent="0.25">
      <c r="A81" s="48" t="str">
        <v>CIL - 3641</v>
      </c>
      <c r="C81" t="s">
        <v>1268</v>
      </c>
      <c r="D81" t="str">
        <v>CEPRONN - 11113</v>
      </c>
      <c r="F81" t="s">
        <v>2622</v>
      </c>
      <c r="G81" t="s">
        <v>2622</v>
      </c>
      <c r="H81" s="84" t="b">
        <f t="shared" si="1"/>
        <v>1</v>
      </c>
    </row>
    <row r="82" spans="1:8" x14ac:dyDescent="0.25">
      <c r="A82" s="48" t="str">
        <v>CIL - 3681</v>
      </c>
      <c r="C82" t="s">
        <v>1269</v>
      </c>
      <c r="D82" t="str">
        <v>CIL - 3641</v>
      </c>
      <c r="F82" t="s">
        <v>2096</v>
      </c>
      <c r="G82" t="s">
        <v>2096</v>
      </c>
      <c r="H82" s="84" t="b">
        <f t="shared" si="1"/>
        <v>1</v>
      </c>
    </row>
    <row r="83" spans="1:8" x14ac:dyDescent="0.25">
      <c r="A83" s="48" t="str">
        <v>CIL - 3682</v>
      </c>
      <c r="C83" t="s">
        <v>1270</v>
      </c>
      <c r="D83" t="str">
        <v>CIL - 3681</v>
      </c>
      <c r="F83" t="s">
        <v>2623</v>
      </c>
      <c r="G83" t="s">
        <v>2623</v>
      </c>
      <c r="H83" s="84" t="b">
        <f t="shared" si="1"/>
        <v>1</v>
      </c>
    </row>
    <row r="84" spans="1:8" x14ac:dyDescent="0.25">
      <c r="A84" s="48" t="str">
        <v>CIL - 3689</v>
      </c>
      <c r="C84" t="s">
        <v>1271</v>
      </c>
      <c r="D84" t="str">
        <v>CIL - 3682</v>
      </c>
      <c r="F84" t="s">
        <v>2624</v>
      </c>
      <c r="G84" t="s">
        <v>2624</v>
      </c>
      <c r="H84" s="84" t="b">
        <f t="shared" si="1"/>
        <v>1</v>
      </c>
    </row>
    <row r="85" spans="1:8" x14ac:dyDescent="0.25">
      <c r="A85" s="48" t="str">
        <v>CIL - 3724</v>
      </c>
      <c r="C85" t="s">
        <v>1272</v>
      </c>
      <c r="D85" t="str">
        <v>CIL - 3689</v>
      </c>
      <c r="F85" t="s">
        <v>2625</v>
      </c>
      <c r="G85" t="s">
        <v>2625</v>
      </c>
      <c r="H85" s="84" t="b">
        <f t="shared" si="1"/>
        <v>1</v>
      </c>
    </row>
    <row r="86" spans="1:8" x14ac:dyDescent="0.25">
      <c r="A86" s="48" t="str">
        <v>CIL - 3725</v>
      </c>
      <c r="C86" t="s">
        <v>1273</v>
      </c>
      <c r="D86" t="str">
        <v>CIL - 3724</v>
      </c>
      <c r="F86" t="s">
        <v>5946</v>
      </c>
      <c r="G86" t="s">
        <v>5946</v>
      </c>
      <c r="H86" s="84" t="b">
        <f t="shared" si="1"/>
        <v>1</v>
      </c>
    </row>
    <row r="87" spans="1:8" x14ac:dyDescent="0.25">
      <c r="A87" s="48" t="str">
        <v>CIL - 3726</v>
      </c>
      <c r="C87" t="s">
        <v>1274</v>
      </c>
      <c r="D87" t="str">
        <v>CIL - 3725</v>
      </c>
      <c r="F87" t="s">
        <v>2626</v>
      </c>
      <c r="G87" t="s">
        <v>2626</v>
      </c>
      <c r="H87" s="84" t="b">
        <f t="shared" si="1"/>
        <v>1</v>
      </c>
    </row>
    <row r="88" spans="1:8" x14ac:dyDescent="0.25">
      <c r="A88" s="48" t="str">
        <v>CIL - 3784</v>
      </c>
      <c r="C88" t="s">
        <v>1275</v>
      </c>
      <c r="D88" t="str">
        <v>CIL - 3726</v>
      </c>
      <c r="F88" t="s">
        <v>2627</v>
      </c>
      <c r="G88" t="s">
        <v>2627</v>
      </c>
      <c r="H88" s="84" t="b">
        <f t="shared" si="1"/>
        <v>1</v>
      </c>
    </row>
    <row r="89" spans="1:8" x14ac:dyDescent="0.25">
      <c r="A89" s="48" t="str">
        <v>CIL - 3785</v>
      </c>
      <c r="C89" t="s">
        <v>1276</v>
      </c>
      <c r="D89" t="str">
        <v>CIL - 3784</v>
      </c>
      <c r="F89" t="s">
        <v>2628</v>
      </c>
      <c r="G89" t="s">
        <v>2628</v>
      </c>
      <c r="H89" s="84" t="b">
        <f t="shared" si="1"/>
        <v>1</v>
      </c>
    </row>
    <row r="90" spans="1:8" x14ac:dyDescent="0.25">
      <c r="A90" s="48" t="str">
        <v>CIL - 3786</v>
      </c>
      <c r="C90" t="s">
        <v>1277</v>
      </c>
      <c r="D90" t="str">
        <v>CIL - 3785</v>
      </c>
      <c r="F90" t="s">
        <v>2629</v>
      </c>
      <c r="G90" t="s">
        <v>2629</v>
      </c>
      <c r="H90" s="84" t="b">
        <f t="shared" si="1"/>
        <v>1</v>
      </c>
    </row>
    <row r="91" spans="1:8" x14ac:dyDescent="0.25">
      <c r="A91" s="48" t="str">
        <v>CIL - 3787</v>
      </c>
      <c r="C91" t="s">
        <v>1278</v>
      </c>
      <c r="D91" t="str">
        <v>CIL - 3786</v>
      </c>
      <c r="F91" t="s">
        <v>2630</v>
      </c>
      <c r="G91" t="s">
        <v>2630</v>
      </c>
      <c r="H91" s="84" t="b">
        <f t="shared" si="1"/>
        <v>1</v>
      </c>
    </row>
    <row r="92" spans="1:8" x14ac:dyDescent="0.25">
      <c r="A92" s="48" t="str">
        <v>CIL - 3788</v>
      </c>
      <c r="C92" t="s">
        <v>1279</v>
      </c>
      <c r="D92" t="str">
        <v>CIL - 3787</v>
      </c>
      <c r="F92" t="s">
        <v>2631</v>
      </c>
      <c r="G92" t="s">
        <v>2631</v>
      </c>
      <c r="H92" s="84" t="b">
        <f t="shared" si="1"/>
        <v>1</v>
      </c>
    </row>
    <row r="93" spans="1:8" x14ac:dyDescent="0.25">
      <c r="A93" s="48" t="str">
        <v>CIL - 3789</v>
      </c>
      <c r="C93" t="s">
        <v>1280</v>
      </c>
      <c r="D93" t="str">
        <v>CIL - 3788</v>
      </c>
      <c r="F93" t="s">
        <v>2632</v>
      </c>
      <c r="G93" t="s">
        <v>2632</v>
      </c>
      <c r="H93" s="84" t="b">
        <f t="shared" si="1"/>
        <v>1</v>
      </c>
    </row>
    <row r="94" spans="1:8" x14ac:dyDescent="0.25">
      <c r="A94" s="48" t="str">
        <v>CIL - 3790</v>
      </c>
      <c r="C94" t="s">
        <v>1281</v>
      </c>
      <c r="D94" t="str">
        <v>CIL - 3789</v>
      </c>
      <c r="F94" t="s">
        <v>2633</v>
      </c>
      <c r="G94" t="s">
        <v>2633</v>
      </c>
      <c r="H94" s="84" t="b">
        <f t="shared" si="1"/>
        <v>1</v>
      </c>
    </row>
    <row r="95" spans="1:8" x14ac:dyDescent="0.25">
      <c r="A95" s="48" t="str">
        <v>CIL - 3791</v>
      </c>
      <c r="C95" t="s">
        <v>1282</v>
      </c>
      <c r="D95" t="str">
        <v>CIL - 3790</v>
      </c>
      <c r="F95" t="s">
        <v>2634</v>
      </c>
      <c r="G95" t="s">
        <v>2634</v>
      </c>
      <c r="H95" s="84" t="b">
        <f t="shared" si="1"/>
        <v>1</v>
      </c>
    </row>
    <row r="96" spans="1:8" x14ac:dyDescent="0.25">
      <c r="A96" s="48" t="str">
        <v>CIL - 3792</v>
      </c>
      <c r="C96" t="s">
        <v>3793</v>
      </c>
      <c r="D96" t="str">
        <v>CIL - 3791</v>
      </c>
      <c r="F96" t="s">
        <v>2635</v>
      </c>
      <c r="G96" t="s">
        <v>2635</v>
      </c>
      <c r="H96" s="84" t="b">
        <f t="shared" si="1"/>
        <v>1</v>
      </c>
    </row>
    <row r="97" spans="1:8" x14ac:dyDescent="0.25">
      <c r="A97" s="48" t="str">
        <v>CIL - 3895</v>
      </c>
      <c r="C97" t="s">
        <v>1283</v>
      </c>
      <c r="D97" t="str">
        <v>CIL - 3792</v>
      </c>
      <c r="F97" t="s">
        <v>2636</v>
      </c>
      <c r="G97" t="s">
        <v>2636</v>
      </c>
      <c r="H97" s="84" t="b">
        <f t="shared" si="1"/>
        <v>1</v>
      </c>
    </row>
    <row r="98" spans="1:8" x14ac:dyDescent="0.25">
      <c r="A98" s="48" t="str">
        <v>CIL - 3948</v>
      </c>
      <c r="C98" t="s">
        <v>1284</v>
      </c>
      <c r="D98" t="str">
        <v>CIL - 3895</v>
      </c>
      <c r="F98" t="s">
        <v>2637</v>
      </c>
      <c r="G98" t="s">
        <v>2637</v>
      </c>
      <c r="H98" s="84" t="b">
        <f t="shared" si="1"/>
        <v>1</v>
      </c>
    </row>
    <row r="99" spans="1:8" x14ac:dyDescent="0.25">
      <c r="A99" s="48" t="str">
        <v>CIL - 3984</v>
      </c>
      <c r="C99" t="s">
        <v>3794</v>
      </c>
      <c r="D99" t="str">
        <v>CIL - 3948</v>
      </c>
      <c r="F99" t="s">
        <v>2638</v>
      </c>
      <c r="G99" t="s">
        <v>2638</v>
      </c>
      <c r="H99" s="84" t="b">
        <f t="shared" si="1"/>
        <v>1</v>
      </c>
    </row>
    <row r="100" spans="1:8" x14ac:dyDescent="0.25">
      <c r="A100" s="48" t="str">
        <v>CIL - 3993</v>
      </c>
      <c r="C100" t="s">
        <v>3795</v>
      </c>
      <c r="D100" t="str">
        <v>CIL - 3984</v>
      </c>
      <c r="F100" t="s">
        <v>2639</v>
      </c>
      <c r="G100" t="s">
        <v>2639</v>
      </c>
      <c r="H100" s="84" t="b">
        <f t="shared" si="1"/>
        <v>1</v>
      </c>
    </row>
    <row r="101" spans="1:8" x14ac:dyDescent="0.25">
      <c r="A101" s="48" t="str">
        <v>CIL - 4064</v>
      </c>
      <c r="C101" t="s">
        <v>3796</v>
      </c>
      <c r="D101" t="str">
        <v>CIL - 3993</v>
      </c>
      <c r="F101" t="s">
        <v>2640</v>
      </c>
      <c r="G101" t="s">
        <v>2640</v>
      </c>
      <c r="H101" s="84" t="b">
        <f t="shared" si="1"/>
        <v>1</v>
      </c>
    </row>
    <row r="102" spans="1:8" x14ac:dyDescent="0.25">
      <c r="A102" s="48" t="str">
        <v>CIL - 4065</v>
      </c>
      <c r="C102" t="s">
        <v>3797</v>
      </c>
      <c r="D102" t="str">
        <v>CIL - 4064</v>
      </c>
      <c r="F102" t="s">
        <v>2641</v>
      </c>
      <c r="G102" t="s">
        <v>2641</v>
      </c>
      <c r="H102" s="84" t="b">
        <f t="shared" si="1"/>
        <v>1</v>
      </c>
    </row>
    <row r="103" spans="1:8" x14ac:dyDescent="0.25">
      <c r="A103" s="48" t="str">
        <v>CIL - 4066</v>
      </c>
      <c r="C103" t="s">
        <v>3798</v>
      </c>
      <c r="D103" t="str">
        <v>CIL - 4065</v>
      </c>
      <c r="F103" t="s">
        <v>2642</v>
      </c>
      <c r="G103" t="s">
        <v>2642</v>
      </c>
      <c r="H103" s="84" t="b">
        <f t="shared" si="1"/>
        <v>1</v>
      </c>
    </row>
    <row r="104" spans="1:8" x14ac:dyDescent="0.25">
      <c r="A104" s="48" t="str">
        <v>CIL - 4067</v>
      </c>
      <c r="C104" t="s">
        <v>3799</v>
      </c>
      <c r="D104" t="str">
        <v>CIL - 4066</v>
      </c>
      <c r="F104" t="s">
        <v>2643</v>
      </c>
      <c r="G104" t="s">
        <v>2643</v>
      </c>
      <c r="H104" s="84" t="b">
        <f t="shared" si="1"/>
        <v>1</v>
      </c>
    </row>
    <row r="105" spans="1:8" x14ac:dyDescent="0.25">
      <c r="A105" s="48" t="str">
        <v>CIL - 4091</v>
      </c>
      <c r="C105" t="s">
        <v>3800</v>
      </c>
      <c r="D105" t="str">
        <v>CIL - 4067</v>
      </c>
      <c r="F105" t="s">
        <v>2644</v>
      </c>
      <c r="G105" t="s">
        <v>2644</v>
      </c>
      <c r="H105" s="84" t="b">
        <f t="shared" si="1"/>
        <v>1</v>
      </c>
    </row>
    <row r="106" spans="1:8" x14ac:dyDescent="0.25">
      <c r="A106" s="48" t="str">
        <v>CIL - 4110</v>
      </c>
      <c r="C106" t="s">
        <v>5548</v>
      </c>
      <c r="D106" t="str">
        <v>CIL - 4091</v>
      </c>
      <c r="F106" t="s">
        <v>2645</v>
      </c>
      <c r="G106" t="s">
        <v>2645</v>
      </c>
      <c r="H106" s="84" t="b">
        <f t="shared" si="1"/>
        <v>1</v>
      </c>
    </row>
    <row r="107" spans="1:8" x14ac:dyDescent="0.25">
      <c r="A107" s="48" t="str">
        <v>CIL - 4145</v>
      </c>
      <c r="C107" t="s">
        <v>1285</v>
      </c>
      <c r="D107" t="str">
        <v>CIL - 4110</v>
      </c>
      <c r="F107" t="s">
        <v>2646</v>
      </c>
      <c r="G107" t="s">
        <v>2646</v>
      </c>
      <c r="H107" s="84" t="b">
        <f t="shared" si="1"/>
        <v>1</v>
      </c>
    </row>
    <row r="108" spans="1:8" x14ac:dyDescent="0.25">
      <c r="A108" s="48" t="str">
        <v>CIL - 4272</v>
      </c>
      <c r="C108" t="s">
        <v>1286</v>
      </c>
      <c r="D108" t="str">
        <v>CIL - 4145</v>
      </c>
      <c r="F108" t="s">
        <v>2647</v>
      </c>
      <c r="G108" t="s">
        <v>2647</v>
      </c>
      <c r="H108" s="84" t="b">
        <f t="shared" si="1"/>
        <v>1</v>
      </c>
    </row>
    <row r="109" spans="1:8" x14ac:dyDescent="0.25">
      <c r="A109" s="48" t="str">
        <v>CIL - 4339</v>
      </c>
      <c r="C109" t="s">
        <v>1287</v>
      </c>
      <c r="D109" t="str">
        <v>CIL - 4272</v>
      </c>
      <c r="F109" t="s">
        <v>4134</v>
      </c>
      <c r="G109" t="s">
        <v>4134</v>
      </c>
      <c r="H109" s="84" t="b">
        <f t="shared" si="1"/>
        <v>1</v>
      </c>
    </row>
    <row r="110" spans="1:8" x14ac:dyDescent="0.25">
      <c r="A110" s="48" t="str">
        <v>CIL - 4340</v>
      </c>
      <c r="C110" t="s">
        <v>1288</v>
      </c>
      <c r="D110" t="str">
        <v>CIL - 4339</v>
      </c>
      <c r="F110" t="s">
        <v>4135</v>
      </c>
      <c r="G110" t="s">
        <v>4135</v>
      </c>
      <c r="H110" s="84" t="b">
        <f t="shared" si="1"/>
        <v>1</v>
      </c>
    </row>
    <row r="111" spans="1:8" x14ac:dyDescent="0.25">
      <c r="A111" s="48" t="str">
        <v>CIL - 4341</v>
      </c>
      <c r="C111" t="s">
        <v>1289</v>
      </c>
      <c r="D111" t="str">
        <v>CIL - 4340</v>
      </c>
      <c r="F111" t="s">
        <v>4136</v>
      </c>
      <c r="G111" t="s">
        <v>4136</v>
      </c>
      <c r="H111" s="84" t="b">
        <f t="shared" si="1"/>
        <v>1</v>
      </c>
    </row>
    <row r="112" spans="1:8" x14ac:dyDescent="0.25">
      <c r="A112" s="48" t="str">
        <v>CIL - 4342</v>
      </c>
      <c r="C112" t="s">
        <v>1290</v>
      </c>
      <c r="D112" t="str">
        <v>CIL - 4341</v>
      </c>
      <c r="F112" t="s">
        <v>4137</v>
      </c>
      <c r="G112" t="s">
        <v>4137</v>
      </c>
      <c r="H112" s="84" t="b">
        <f t="shared" si="1"/>
        <v>1</v>
      </c>
    </row>
    <row r="113" spans="1:8" x14ac:dyDescent="0.25">
      <c r="A113" s="48" t="str">
        <v>CIL - 4422</v>
      </c>
      <c r="C113" t="s">
        <v>1291</v>
      </c>
      <c r="D113" t="str">
        <v>CIL - 4342</v>
      </c>
      <c r="F113" t="s">
        <v>4138</v>
      </c>
      <c r="G113" t="s">
        <v>4138</v>
      </c>
      <c r="H113" s="84" t="b">
        <f t="shared" si="1"/>
        <v>1</v>
      </c>
    </row>
    <row r="114" spans="1:8" x14ac:dyDescent="0.25">
      <c r="A114" s="48" t="str">
        <v>CIL - 4424</v>
      </c>
      <c r="C114" t="s">
        <v>1292</v>
      </c>
      <c r="D114" t="str">
        <v>CIL - 4422</v>
      </c>
      <c r="F114" t="s">
        <v>4139</v>
      </c>
      <c r="G114" t="s">
        <v>4139</v>
      </c>
      <c r="H114" s="84" t="b">
        <f t="shared" si="1"/>
        <v>1</v>
      </c>
    </row>
    <row r="115" spans="1:8" x14ac:dyDescent="0.25">
      <c r="A115" s="48" t="str">
        <v>CIL - 4425</v>
      </c>
      <c r="C115" t="s">
        <v>3801</v>
      </c>
      <c r="D115" t="str">
        <v>CIL - 4424</v>
      </c>
      <c r="F115" t="s">
        <v>4140</v>
      </c>
      <c r="G115" t="s">
        <v>4140</v>
      </c>
      <c r="H115" s="84" t="b">
        <f t="shared" si="1"/>
        <v>1</v>
      </c>
    </row>
    <row r="116" spans="1:8" x14ac:dyDescent="0.25">
      <c r="A116" s="48" t="str">
        <v>CIL - 4426</v>
      </c>
      <c r="C116" t="s">
        <v>3802</v>
      </c>
      <c r="D116" t="str">
        <v>CIL - 4425</v>
      </c>
      <c r="F116" t="s">
        <v>4141</v>
      </c>
      <c r="G116" t="s">
        <v>4141</v>
      </c>
      <c r="H116" s="84" t="b">
        <f t="shared" si="1"/>
        <v>1</v>
      </c>
    </row>
    <row r="117" spans="1:8" x14ac:dyDescent="0.25">
      <c r="A117" s="48" t="str">
        <v>CIL - 4467</v>
      </c>
      <c r="C117" t="s">
        <v>1293</v>
      </c>
      <c r="D117" t="str">
        <v>CIL - 4426</v>
      </c>
      <c r="F117" t="s">
        <v>4142</v>
      </c>
      <c r="G117" t="s">
        <v>4142</v>
      </c>
      <c r="H117" s="84" t="b">
        <f t="shared" si="1"/>
        <v>1</v>
      </c>
    </row>
    <row r="118" spans="1:8" x14ac:dyDescent="0.25">
      <c r="A118" s="48" t="str">
        <v>CIL - 4476</v>
      </c>
      <c r="C118" t="s">
        <v>3803</v>
      </c>
      <c r="D118" t="str">
        <v>CIL - 4467</v>
      </c>
      <c r="F118" t="s">
        <v>4143</v>
      </c>
      <c r="G118" t="s">
        <v>4143</v>
      </c>
      <c r="H118" s="84" t="b">
        <f t="shared" si="1"/>
        <v>1</v>
      </c>
    </row>
    <row r="119" spans="1:8" x14ac:dyDescent="0.25">
      <c r="A119" s="48" t="str">
        <v>CIL - 4597</v>
      </c>
      <c r="C119" t="s">
        <v>1294</v>
      </c>
      <c r="D119" t="str">
        <v>CIL - 4476</v>
      </c>
      <c r="F119" t="s">
        <v>4144</v>
      </c>
      <c r="G119" t="s">
        <v>4144</v>
      </c>
      <c r="H119" s="84" t="b">
        <f t="shared" si="1"/>
        <v>1</v>
      </c>
    </row>
    <row r="120" spans="1:8" x14ac:dyDescent="0.25">
      <c r="A120" s="48" t="str">
        <v>CIL - 4598</v>
      </c>
      <c r="C120" t="s">
        <v>3804</v>
      </c>
      <c r="D120" t="str">
        <v>CIL - 4597</v>
      </c>
      <c r="F120" t="s">
        <v>4145</v>
      </c>
      <c r="G120" t="s">
        <v>4145</v>
      </c>
      <c r="H120" s="84" t="b">
        <f t="shared" si="1"/>
        <v>1</v>
      </c>
    </row>
    <row r="121" spans="1:8" x14ac:dyDescent="0.25">
      <c r="A121" s="48" t="str">
        <v>CIL - 4599</v>
      </c>
      <c r="C121" t="s">
        <v>3805</v>
      </c>
      <c r="D121" t="str">
        <v>CIL - 4598</v>
      </c>
      <c r="F121" t="s">
        <v>4146</v>
      </c>
      <c r="G121" t="s">
        <v>4146</v>
      </c>
      <c r="H121" s="84" t="b">
        <f t="shared" si="1"/>
        <v>1</v>
      </c>
    </row>
    <row r="122" spans="1:8" x14ac:dyDescent="0.25">
      <c r="A122" s="48" t="str">
        <v>CIL - 4605</v>
      </c>
      <c r="C122" t="s">
        <v>3806</v>
      </c>
      <c r="D122" t="str">
        <v>CIL - 4599</v>
      </c>
      <c r="F122" t="s">
        <v>4147</v>
      </c>
      <c r="G122" t="s">
        <v>4147</v>
      </c>
      <c r="H122" s="84" t="b">
        <f t="shared" si="1"/>
        <v>1</v>
      </c>
    </row>
    <row r="123" spans="1:8" x14ac:dyDescent="0.25">
      <c r="A123" s="48" t="str">
        <v>CIL - 4610</v>
      </c>
      <c r="C123" t="s">
        <v>3807</v>
      </c>
      <c r="D123" t="str">
        <v>CIL - 4605</v>
      </c>
      <c r="F123" t="s">
        <v>4148</v>
      </c>
      <c r="G123" t="s">
        <v>4148</v>
      </c>
      <c r="H123" s="84" t="b">
        <f t="shared" si="1"/>
        <v>1</v>
      </c>
    </row>
    <row r="124" spans="1:8" x14ac:dyDescent="0.25">
      <c r="A124" s="48" t="str">
        <v>CIL - 4611</v>
      </c>
      <c r="C124" t="s">
        <v>3808</v>
      </c>
      <c r="D124" t="str">
        <v>CIL - 4610</v>
      </c>
      <c r="F124" t="s">
        <v>4149</v>
      </c>
      <c r="G124" t="s">
        <v>4149</v>
      </c>
      <c r="H124" s="84" t="b">
        <f t="shared" si="1"/>
        <v>1</v>
      </c>
    </row>
    <row r="125" spans="1:8" x14ac:dyDescent="0.25">
      <c r="A125" s="48" t="str">
        <v>CIL - 4652</v>
      </c>
      <c r="C125" t="s">
        <v>3809</v>
      </c>
      <c r="D125" t="str">
        <v>CIL - 4611</v>
      </c>
      <c r="F125" t="s">
        <v>4150</v>
      </c>
      <c r="G125" t="s">
        <v>4150</v>
      </c>
      <c r="H125" s="84" t="b">
        <f t="shared" si="1"/>
        <v>1</v>
      </c>
    </row>
    <row r="126" spans="1:8" x14ac:dyDescent="0.25">
      <c r="A126" s="48" t="str">
        <v>CIL - 4688</v>
      </c>
      <c r="C126" t="s">
        <v>3810</v>
      </c>
      <c r="D126" t="str">
        <v>CIL - 4652</v>
      </c>
      <c r="F126" t="s">
        <v>5600</v>
      </c>
      <c r="G126" t="s">
        <v>5600</v>
      </c>
      <c r="H126" s="84" t="b">
        <f t="shared" si="1"/>
        <v>1</v>
      </c>
    </row>
    <row r="127" spans="1:8" x14ac:dyDescent="0.25">
      <c r="A127" s="48" t="str">
        <v>CIL - 4709</v>
      </c>
      <c r="C127" t="s">
        <v>3811</v>
      </c>
      <c r="D127" t="str">
        <v>CIL - 4688</v>
      </c>
      <c r="F127" t="s">
        <v>5779</v>
      </c>
      <c r="G127" t="s">
        <v>5779</v>
      </c>
      <c r="H127" s="84" t="b">
        <f t="shared" si="1"/>
        <v>1</v>
      </c>
    </row>
    <row r="128" spans="1:8" x14ac:dyDescent="0.25">
      <c r="A128" s="48" t="str">
        <v>CIL - 4710</v>
      </c>
      <c r="C128" t="s">
        <v>3812</v>
      </c>
      <c r="D128" t="str">
        <v>CIL - 4709</v>
      </c>
      <c r="F128" t="s">
        <v>5780</v>
      </c>
      <c r="G128" t="s">
        <v>5780</v>
      </c>
      <c r="H128" s="84" t="b">
        <f t="shared" si="1"/>
        <v>1</v>
      </c>
    </row>
    <row r="129" spans="1:8" x14ac:dyDescent="0.25">
      <c r="A129" s="48" t="str">
        <v>COMERCIAL ELETRICA - 448606</v>
      </c>
      <c r="C129" t="s">
        <v>3813</v>
      </c>
      <c r="D129" t="str">
        <v>CIL - 4710</v>
      </c>
      <c r="F129" t="s">
        <v>5781</v>
      </c>
      <c r="G129" t="s">
        <v>5781</v>
      </c>
      <c r="H129" s="84" t="b">
        <f t="shared" si="1"/>
        <v>1</v>
      </c>
    </row>
    <row r="130" spans="1:8" x14ac:dyDescent="0.25">
      <c r="A130" s="48" t="str">
        <v>COMERCIAL ELETRICA - 452338</v>
      </c>
      <c r="C130" t="s">
        <v>1295</v>
      </c>
      <c r="D130" t="str">
        <v>COMERCIAL - 448606</v>
      </c>
      <c r="F130" t="s">
        <v>4151</v>
      </c>
      <c r="G130" t="s">
        <v>4151</v>
      </c>
      <c r="H130" s="84" t="b">
        <f t="shared" si="1"/>
        <v>1</v>
      </c>
    </row>
    <row r="131" spans="1:8" x14ac:dyDescent="0.25">
      <c r="A131" s="48" t="str">
        <v>COMERCIAL ELETRICA - 461417</v>
      </c>
      <c r="C131" t="s">
        <v>1296</v>
      </c>
      <c r="D131" t="str">
        <v>COMERCIAL - 452338</v>
      </c>
      <c r="F131" t="s">
        <v>4152</v>
      </c>
      <c r="G131" t="s">
        <v>4152</v>
      </c>
      <c r="H131" s="84" t="b">
        <f t="shared" ref="H131:H194" si="2">G131=F131</f>
        <v>1</v>
      </c>
    </row>
    <row r="132" spans="1:8" x14ac:dyDescent="0.25">
      <c r="A132" s="48" t="str">
        <v>COMERCIAL ELETRICA - 461566</v>
      </c>
      <c r="C132" t="s">
        <v>1297</v>
      </c>
      <c r="D132" t="str">
        <v>COMERCIAL - 461417</v>
      </c>
      <c r="F132" t="s">
        <v>4153</v>
      </c>
      <c r="G132" t="s">
        <v>4153</v>
      </c>
      <c r="H132" s="84" t="b">
        <f t="shared" si="2"/>
        <v>1</v>
      </c>
    </row>
    <row r="133" spans="1:8" x14ac:dyDescent="0.25">
      <c r="A133" s="48" t="str">
        <v>COMERCIAL ELETRICA - 471393</v>
      </c>
      <c r="C133" t="s">
        <v>1298</v>
      </c>
      <c r="D133" t="str">
        <v>COMERCIAL - 461566</v>
      </c>
      <c r="F133" t="s">
        <v>4154</v>
      </c>
      <c r="G133" t="s">
        <v>4154</v>
      </c>
      <c r="H133" s="84" t="b">
        <f t="shared" si="2"/>
        <v>1</v>
      </c>
    </row>
    <row r="134" spans="1:8" x14ac:dyDescent="0.25">
      <c r="A134" s="48" t="str">
        <v>COMERCIAL ELETRICA - 474949</v>
      </c>
      <c r="C134" t="s">
        <v>1299</v>
      </c>
      <c r="D134" t="str">
        <v>COMERCIAL - 471393</v>
      </c>
      <c r="F134" t="s">
        <v>4155</v>
      </c>
      <c r="G134" t="s">
        <v>4155</v>
      </c>
      <c r="H134" s="84" t="b">
        <f t="shared" si="2"/>
        <v>1</v>
      </c>
    </row>
    <row r="135" spans="1:8" x14ac:dyDescent="0.25">
      <c r="A135" s="48" t="str">
        <v>COMERCIAL ELETRICA - 488593</v>
      </c>
      <c r="C135" t="s">
        <v>1300</v>
      </c>
      <c r="D135" t="str">
        <v>COMERCIAL - 474949</v>
      </c>
      <c r="F135" t="s">
        <v>4156</v>
      </c>
      <c r="G135" t="s">
        <v>4156</v>
      </c>
      <c r="H135" s="84" t="b">
        <f t="shared" si="2"/>
        <v>1</v>
      </c>
    </row>
    <row r="136" spans="1:8" x14ac:dyDescent="0.25">
      <c r="A136" s="48" t="str">
        <v>COMERCIAL ELETRICA - 497006</v>
      </c>
      <c r="C136" t="s">
        <v>1301</v>
      </c>
      <c r="D136" t="str">
        <v>COMERCIAL - 488593</v>
      </c>
      <c r="F136" t="s">
        <v>4157</v>
      </c>
      <c r="G136" t="s">
        <v>4157</v>
      </c>
      <c r="H136" s="84" t="b">
        <f t="shared" si="2"/>
        <v>1</v>
      </c>
    </row>
    <row r="137" spans="1:8" x14ac:dyDescent="0.25">
      <c r="A137" s="48" t="str">
        <v>CRAS - 2310</v>
      </c>
      <c r="C137" t="s">
        <v>1302</v>
      </c>
      <c r="D137" t="str">
        <v>COMERCIAL - 497006</v>
      </c>
      <c r="F137" t="s">
        <v>5782</v>
      </c>
      <c r="G137" t="s">
        <v>5782</v>
      </c>
      <c r="H137" s="84" t="b">
        <f t="shared" si="2"/>
        <v>1</v>
      </c>
    </row>
    <row r="138" spans="1:8" x14ac:dyDescent="0.25">
      <c r="A138" s="48" t="str">
        <v>CRAS - 2373</v>
      </c>
      <c r="C138" t="s">
        <v>1303</v>
      </c>
      <c r="D138" t="str">
        <v>CRAS - 2310</v>
      </c>
      <c r="F138" t="s">
        <v>2648</v>
      </c>
      <c r="G138" t="s">
        <v>2648</v>
      </c>
      <c r="H138" s="84" t="b">
        <f t="shared" si="2"/>
        <v>1</v>
      </c>
    </row>
    <row r="139" spans="1:8" x14ac:dyDescent="0.25">
      <c r="A139" s="48" t="str">
        <v>CRAS - 2426</v>
      </c>
      <c r="C139" t="s">
        <v>3814</v>
      </c>
      <c r="D139" t="str">
        <v>CRAS - 2373</v>
      </c>
      <c r="F139" t="s">
        <v>2649</v>
      </c>
      <c r="G139" t="s">
        <v>2649</v>
      </c>
      <c r="H139" s="84" t="b">
        <f t="shared" si="2"/>
        <v>1</v>
      </c>
    </row>
    <row r="140" spans="1:8" x14ac:dyDescent="0.25">
      <c r="A140" s="48" t="str">
        <v>CRAS - 2453</v>
      </c>
      <c r="C140" t="s">
        <v>5549</v>
      </c>
      <c r="D140" t="str">
        <v>CRAS - 2426</v>
      </c>
      <c r="F140" t="s">
        <v>4158</v>
      </c>
      <c r="G140" t="s">
        <v>4158</v>
      </c>
      <c r="H140" s="84" t="b">
        <f t="shared" si="2"/>
        <v>1</v>
      </c>
    </row>
    <row r="141" spans="1:8" x14ac:dyDescent="0.25">
      <c r="A141" s="48" t="str">
        <v>CRISTIANO FOSSATI - 49500052</v>
      </c>
      <c r="C141" t="s">
        <v>3815</v>
      </c>
      <c r="D141" t="str">
        <v>CRAS - 2453</v>
      </c>
      <c r="F141" t="s">
        <v>4159</v>
      </c>
      <c r="G141" t="s">
        <v>4159</v>
      </c>
      <c r="H141" s="84" t="b">
        <f t="shared" si="2"/>
        <v>1</v>
      </c>
    </row>
    <row r="142" spans="1:8" x14ac:dyDescent="0.25">
      <c r="A142" s="48" t="str">
        <v>CRISTIANO FOSSATI - 51594613</v>
      </c>
      <c r="C142" t="s">
        <v>1304</v>
      </c>
      <c r="D142" t="str">
        <v>CRISTIANO - 49500052</v>
      </c>
      <c r="F142" t="s">
        <v>2650</v>
      </c>
      <c r="G142" t="s">
        <v>2650</v>
      </c>
      <c r="H142" s="84" t="b">
        <f t="shared" si="2"/>
        <v>1</v>
      </c>
    </row>
    <row r="143" spans="1:8" x14ac:dyDescent="0.25">
      <c r="A143" s="48" t="str">
        <v>CRISTIANO FOSSATI - 52018339</v>
      </c>
      <c r="C143" t="s">
        <v>1305</v>
      </c>
      <c r="D143" t="str">
        <v>CRISTIANO - 51594613</v>
      </c>
      <c r="F143" t="s">
        <v>2651</v>
      </c>
      <c r="G143" t="s">
        <v>2651</v>
      </c>
      <c r="H143" s="84" t="b">
        <f t="shared" si="2"/>
        <v>1</v>
      </c>
    </row>
    <row r="144" spans="1:8" x14ac:dyDescent="0.25">
      <c r="A144" s="48" t="str">
        <v>CRISTIANO FOSSATI - 53025227</v>
      </c>
      <c r="C144" t="s">
        <v>1306</v>
      </c>
      <c r="D144" t="str">
        <v>CRISTIANO - 52018339</v>
      </c>
      <c r="F144" t="s">
        <v>2652</v>
      </c>
      <c r="G144" t="s">
        <v>2652</v>
      </c>
      <c r="H144" s="84" t="b">
        <f t="shared" si="2"/>
        <v>1</v>
      </c>
    </row>
    <row r="145" spans="1:8" x14ac:dyDescent="0.25">
      <c r="A145" s="48" t="str">
        <v>CRISTIANO FOSSATI - 55332437</v>
      </c>
      <c r="C145" t="s">
        <v>1307</v>
      </c>
      <c r="D145" t="str">
        <v>CRISTIANO - 53025227</v>
      </c>
      <c r="F145" t="s">
        <v>4160</v>
      </c>
      <c r="G145" t="s">
        <v>4160</v>
      </c>
      <c r="H145" s="84" t="b">
        <f t="shared" si="2"/>
        <v>1</v>
      </c>
    </row>
    <row r="146" spans="1:8" x14ac:dyDescent="0.25">
      <c r="A146" s="48" t="str">
        <v>CRISTIANO FOSSATI - 55333357</v>
      </c>
      <c r="C146" t="s">
        <v>1308</v>
      </c>
      <c r="D146" t="str">
        <v>CRISTIANO - 55332437</v>
      </c>
      <c r="F146" t="s">
        <v>4161</v>
      </c>
      <c r="G146" t="s">
        <v>4161</v>
      </c>
      <c r="H146" s="84" t="b">
        <f t="shared" si="2"/>
        <v>1</v>
      </c>
    </row>
    <row r="147" spans="1:8" x14ac:dyDescent="0.25">
      <c r="A147" s="48" t="str">
        <v>CRISTIANO FOSSATI - 55400807</v>
      </c>
      <c r="C147" t="s">
        <v>1309</v>
      </c>
      <c r="D147" t="str">
        <v>CRISTIANO - 55333357</v>
      </c>
      <c r="F147" t="s">
        <v>4162</v>
      </c>
      <c r="G147" t="s">
        <v>4162</v>
      </c>
      <c r="H147" s="84" t="b">
        <f t="shared" si="2"/>
        <v>1</v>
      </c>
    </row>
    <row r="148" spans="1:8" x14ac:dyDescent="0.25">
      <c r="A148" s="48" t="str">
        <v>CRISTIANO FOSSATI - 55878114</v>
      </c>
      <c r="C148" t="s">
        <v>1310</v>
      </c>
      <c r="D148" t="str">
        <v>CRISTIANO - 55400807</v>
      </c>
      <c r="F148" t="s">
        <v>4163</v>
      </c>
      <c r="G148" t="s">
        <v>4163</v>
      </c>
      <c r="H148" s="84" t="b">
        <f t="shared" si="2"/>
        <v>1</v>
      </c>
    </row>
    <row r="149" spans="1:8" x14ac:dyDescent="0.25">
      <c r="A149" s="48" t="str">
        <v>CRISTIANO FOSSATI - 56238839</v>
      </c>
      <c r="C149" t="s">
        <v>1311</v>
      </c>
      <c r="D149" t="str">
        <v>CRISTIANO - 55878114</v>
      </c>
      <c r="F149" t="s">
        <v>4164</v>
      </c>
      <c r="G149" t="s">
        <v>4164</v>
      </c>
      <c r="H149" s="84" t="b">
        <f t="shared" si="2"/>
        <v>1</v>
      </c>
    </row>
    <row r="150" spans="1:8" x14ac:dyDescent="0.25">
      <c r="A150" s="48" t="str">
        <v>CRISTIANO FOSSATI - 56326909</v>
      </c>
      <c r="C150" t="s">
        <v>3816</v>
      </c>
      <c r="D150" t="str">
        <v>CRISTIANO - 56238839</v>
      </c>
      <c r="F150" t="s">
        <v>4165</v>
      </c>
      <c r="G150" t="s">
        <v>4165</v>
      </c>
      <c r="H150" s="84" t="b">
        <f t="shared" si="2"/>
        <v>1</v>
      </c>
    </row>
    <row r="151" spans="1:8" x14ac:dyDescent="0.25">
      <c r="A151" s="48" t="str">
        <v>DECORE - 9</v>
      </c>
      <c r="C151" t="s">
        <v>3817</v>
      </c>
      <c r="D151" t="str">
        <v>CRISTIANO - 56326909</v>
      </c>
      <c r="F151" t="s">
        <v>4166</v>
      </c>
      <c r="G151" t="s">
        <v>4166</v>
      </c>
      <c r="H151" s="84" t="b">
        <f t="shared" si="2"/>
        <v>1</v>
      </c>
    </row>
    <row r="152" spans="1:8" x14ac:dyDescent="0.25">
      <c r="A152" s="48" t="str">
        <v>DRACO - 9354</v>
      </c>
      <c r="C152" t="s">
        <v>3818</v>
      </c>
      <c r="D152" t="str">
        <v>DECORE - 9</v>
      </c>
      <c r="F152" t="s">
        <v>2653</v>
      </c>
      <c r="G152" t="s">
        <v>2653</v>
      </c>
      <c r="H152" s="84" t="b">
        <f t="shared" si="2"/>
        <v>1</v>
      </c>
    </row>
    <row r="153" spans="1:8" x14ac:dyDescent="0.25">
      <c r="A153" s="48" t="str">
        <v>ENIGMA - 361</v>
      </c>
      <c r="C153" t="s">
        <v>1312</v>
      </c>
      <c r="D153" t="str">
        <v>DRACO - 9354</v>
      </c>
      <c r="F153" t="s">
        <v>2654</v>
      </c>
      <c r="G153" t="s">
        <v>2654</v>
      </c>
      <c r="H153" s="84" t="b">
        <f t="shared" si="2"/>
        <v>1</v>
      </c>
    </row>
    <row r="154" spans="1:8" x14ac:dyDescent="0.25">
      <c r="A154" s="48" t="str">
        <v>ENIGMA - 363</v>
      </c>
      <c r="C154" t="s">
        <v>5736</v>
      </c>
      <c r="D154" t="str">
        <v>ENIGMA - 361</v>
      </c>
      <c r="F154" t="s">
        <v>2097</v>
      </c>
      <c r="G154" t="s">
        <v>2097</v>
      </c>
      <c r="H154" s="84" t="b">
        <f t="shared" si="2"/>
        <v>1</v>
      </c>
    </row>
    <row r="155" spans="1:8" x14ac:dyDescent="0.25">
      <c r="A155" s="48" t="str">
        <v>ENIGMA - 370</v>
      </c>
      <c r="C155" t="s">
        <v>3819</v>
      </c>
      <c r="D155" t="str">
        <v>ENIGMA - 363</v>
      </c>
      <c r="F155" t="s">
        <v>2098</v>
      </c>
      <c r="G155" t="s">
        <v>2098</v>
      </c>
      <c r="H155" s="84" t="b">
        <f t="shared" si="2"/>
        <v>1</v>
      </c>
    </row>
    <row r="156" spans="1:8" x14ac:dyDescent="0.25">
      <c r="A156" s="48" t="str">
        <v>ENIGMA - 379</v>
      </c>
      <c r="C156" t="s">
        <v>5737</v>
      </c>
      <c r="D156" t="str">
        <v>ENIGMA - 370</v>
      </c>
      <c r="F156" t="s">
        <v>2099</v>
      </c>
      <c r="G156" t="s">
        <v>2099</v>
      </c>
      <c r="H156" s="84" t="b">
        <f t="shared" si="2"/>
        <v>1</v>
      </c>
    </row>
    <row r="157" spans="1:8" x14ac:dyDescent="0.25">
      <c r="A157" s="48" t="str">
        <v>ENIGMA - 380</v>
      </c>
      <c r="C157" t="s">
        <v>5738</v>
      </c>
      <c r="D157" t="str">
        <v>ENIGMA - 379</v>
      </c>
      <c r="F157" t="s">
        <v>2100</v>
      </c>
      <c r="G157" t="s">
        <v>2100</v>
      </c>
      <c r="H157" s="84" t="b">
        <f t="shared" si="2"/>
        <v>1</v>
      </c>
    </row>
    <row r="158" spans="1:8" x14ac:dyDescent="0.25">
      <c r="A158" s="48" t="str">
        <v>ENIGMA - 382</v>
      </c>
      <c r="C158" t="s">
        <v>1313</v>
      </c>
      <c r="D158" t="str">
        <v>ENIGMA - 380</v>
      </c>
      <c r="F158" t="s">
        <v>2101</v>
      </c>
      <c r="G158" t="s">
        <v>2101</v>
      </c>
      <c r="H158" s="84" t="b">
        <f t="shared" si="2"/>
        <v>1</v>
      </c>
    </row>
    <row r="159" spans="1:8" x14ac:dyDescent="0.25">
      <c r="A159" s="48" t="str">
        <v>ENIGMA - 388</v>
      </c>
      <c r="C159" t="s">
        <v>1314</v>
      </c>
      <c r="D159" t="str">
        <v>ENIGMA - 382</v>
      </c>
      <c r="F159" t="s">
        <v>2655</v>
      </c>
      <c r="G159" t="s">
        <v>2655</v>
      </c>
      <c r="H159" s="84" t="b">
        <f t="shared" si="2"/>
        <v>1</v>
      </c>
    </row>
    <row r="160" spans="1:8" x14ac:dyDescent="0.25">
      <c r="A160" s="48" t="str">
        <v>ENIGMA - 389</v>
      </c>
      <c r="C160" t="s">
        <v>1315</v>
      </c>
      <c r="D160" t="str">
        <v>ENIGMA - 388</v>
      </c>
      <c r="F160" t="s">
        <v>2656</v>
      </c>
      <c r="G160" t="s">
        <v>2656</v>
      </c>
      <c r="H160" s="84" t="b">
        <f t="shared" si="2"/>
        <v>1</v>
      </c>
    </row>
    <row r="161" spans="1:8" x14ac:dyDescent="0.25">
      <c r="A161" s="48" t="str">
        <v>ENIGMA - 406</v>
      </c>
      <c r="C161" t="s">
        <v>1316</v>
      </c>
      <c r="D161" t="str">
        <v>ENIGMA - 389</v>
      </c>
      <c r="F161" t="s">
        <v>2657</v>
      </c>
      <c r="G161" t="s">
        <v>2657</v>
      </c>
      <c r="H161" s="84" t="b">
        <f t="shared" si="2"/>
        <v>1</v>
      </c>
    </row>
    <row r="162" spans="1:8" x14ac:dyDescent="0.25">
      <c r="A162" s="48" t="str">
        <v>ENIGMA - 407</v>
      </c>
      <c r="C162" t="s">
        <v>1317</v>
      </c>
      <c r="D162" t="str">
        <v>ENIGMA - 406</v>
      </c>
      <c r="F162" t="s">
        <v>2658</v>
      </c>
      <c r="G162" t="s">
        <v>2658</v>
      </c>
      <c r="H162" s="84" t="b">
        <f t="shared" si="2"/>
        <v>1</v>
      </c>
    </row>
    <row r="163" spans="1:8" x14ac:dyDescent="0.25">
      <c r="A163" s="48" t="str">
        <v>ENIGMA - 416</v>
      </c>
      <c r="C163" t="s">
        <v>3820</v>
      </c>
      <c r="D163" t="str">
        <v>ENIGMA - 407</v>
      </c>
      <c r="F163" t="s">
        <v>2659</v>
      </c>
      <c r="G163" t="s">
        <v>2659</v>
      </c>
      <c r="H163" s="84" t="b">
        <f t="shared" si="2"/>
        <v>1</v>
      </c>
    </row>
    <row r="164" spans="1:8" x14ac:dyDescent="0.25">
      <c r="A164" s="48" t="str">
        <v>ENIGMA - 417</v>
      </c>
      <c r="C164" t="s">
        <v>1318</v>
      </c>
      <c r="D164" t="str">
        <v>ENIGMA - 416</v>
      </c>
      <c r="F164" t="s">
        <v>2660</v>
      </c>
      <c r="G164" t="s">
        <v>2660</v>
      </c>
      <c r="H164" s="84" t="b">
        <f t="shared" si="2"/>
        <v>1</v>
      </c>
    </row>
    <row r="165" spans="1:8" x14ac:dyDescent="0.25">
      <c r="A165" s="48" t="str">
        <v>ENIGMA - 418</v>
      </c>
      <c r="C165" t="s">
        <v>3821</v>
      </c>
      <c r="D165" t="str">
        <v>ENIGMA - 417</v>
      </c>
      <c r="F165" t="s">
        <v>2661</v>
      </c>
      <c r="G165" t="s">
        <v>2661</v>
      </c>
      <c r="H165" s="84" t="b">
        <f t="shared" si="2"/>
        <v>1</v>
      </c>
    </row>
    <row r="166" spans="1:8" x14ac:dyDescent="0.25">
      <c r="A166" s="48" t="str">
        <v>ENIGMA - 419</v>
      </c>
      <c r="C166" t="s">
        <v>3822</v>
      </c>
      <c r="D166" t="str">
        <v>ENIGMA - 418</v>
      </c>
      <c r="F166" t="s">
        <v>2662</v>
      </c>
      <c r="G166" t="s">
        <v>2662</v>
      </c>
      <c r="H166" s="84" t="b">
        <f t="shared" si="2"/>
        <v>1</v>
      </c>
    </row>
    <row r="167" spans="1:8" x14ac:dyDescent="0.25">
      <c r="A167" s="48" t="str">
        <v>ENIGMA - 426</v>
      </c>
      <c r="C167" t="s">
        <v>3823</v>
      </c>
      <c r="D167" t="str">
        <v>ENIGMA - 419</v>
      </c>
      <c r="F167" t="s">
        <v>2663</v>
      </c>
      <c r="G167" t="s">
        <v>2663</v>
      </c>
      <c r="H167" s="84" t="b">
        <f t="shared" si="2"/>
        <v>1</v>
      </c>
    </row>
    <row r="168" spans="1:8" x14ac:dyDescent="0.25">
      <c r="A168" s="48" t="str">
        <v>ENIGMA - 434</v>
      </c>
      <c r="C168" t="s">
        <v>1319</v>
      </c>
      <c r="D168" t="str">
        <v>ENIGMA - 426</v>
      </c>
      <c r="F168" t="s">
        <v>2664</v>
      </c>
      <c r="G168" t="s">
        <v>2664</v>
      </c>
      <c r="H168" s="84" t="b">
        <f t="shared" si="2"/>
        <v>1</v>
      </c>
    </row>
    <row r="169" spans="1:8" x14ac:dyDescent="0.25">
      <c r="A169" s="48" t="str">
        <v>ENIGMA - 436</v>
      </c>
      <c r="C169" t="s">
        <v>5940</v>
      </c>
      <c r="D169" t="str">
        <v>ENIGMA - 434</v>
      </c>
      <c r="F169" t="s">
        <v>2665</v>
      </c>
      <c r="G169" t="s">
        <v>2665</v>
      </c>
      <c r="H169" s="84" t="b">
        <f t="shared" si="2"/>
        <v>1</v>
      </c>
    </row>
    <row r="170" spans="1:8" x14ac:dyDescent="0.25">
      <c r="A170" s="48" t="str">
        <v>ENIGMA - 488</v>
      </c>
      <c r="C170" t="s">
        <v>3824</v>
      </c>
      <c r="D170" t="str">
        <v>ENIGMA - 436</v>
      </c>
      <c r="F170" t="s">
        <v>4167</v>
      </c>
      <c r="G170" t="s">
        <v>4167</v>
      </c>
      <c r="H170" s="84" t="b">
        <f t="shared" si="2"/>
        <v>1</v>
      </c>
    </row>
    <row r="171" spans="1:8" x14ac:dyDescent="0.25">
      <c r="A171" s="48" t="str">
        <v>ENIGMA - 503</v>
      </c>
      <c r="C171" t="s">
        <v>3825</v>
      </c>
      <c r="D171" t="str">
        <v>ENIGMA - 488</v>
      </c>
      <c r="F171" t="s">
        <v>4168</v>
      </c>
      <c r="G171" t="s">
        <v>4168</v>
      </c>
      <c r="H171" s="84" t="b">
        <f t="shared" si="2"/>
        <v>1</v>
      </c>
    </row>
    <row r="172" spans="1:8" x14ac:dyDescent="0.25">
      <c r="A172" s="48" t="str">
        <v>ENIGMA - 552</v>
      </c>
      <c r="C172" t="s">
        <v>1320</v>
      </c>
      <c r="D172" t="str">
        <v>ENIGMA - 503</v>
      </c>
      <c r="F172" t="s">
        <v>4169</v>
      </c>
      <c r="G172" t="s">
        <v>4169</v>
      </c>
      <c r="H172" s="84" t="b">
        <f t="shared" si="2"/>
        <v>1</v>
      </c>
    </row>
    <row r="173" spans="1:8" x14ac:dyDescent="0.25">
      <c r="A173" s="48" t="str">
        <v>ENIGMA - 639</v>
      </c>
      <c r="C173" t="s">
        <v>1321</v>
      </c>
      <c r="D173" t="str">
        <v>ENIGMA - 552</v>
      </c>
      <c r="F173" t="s">
        <v>4170</v>
      </c>
      <c r="G173" t="s">
        <v>4170</v>
      </c>
      <c r="H173" s="84" t="b">
        <f t="shared" si="2"/>
        <v>1</v>
      </c>
    </row>
    <row r="174" spans="1:8" x14ac:dyDescent="0.25">
      <c r="A174" s="48" t="str">
        <v>ENIGMA - 682</v>
      </c>
      <c r="C174" t="s">
        <v>3826</v>
      </c>
      <c r="D174" t="str">
        <v>ENIGMA - 639</v>
      </c>
      <c r="F174" t="s">
        <v>4171</v>
      </c>
      <c r="G174" t="s">
        <v>4171</v>
      </c>
      <c r="H174" s="84" t="b">
        <f t="shared" si="2"/>
        <v>1</v>
      </c>
    </row>
    <row r="175" spans="1:8" x14ac:dyDescent="0.25">
      <c r="A175" s="48" t="str">
        <v>ENIGMA - 705</v>
      </c>
      <c r="C175" t="s">
        <v>3827</v>
      </c>
      <c r="D175" t="str">
        <v>ENIGMA - 682</v>
      </c>
      <c r="F175" t="s">
        <v>4172</v>
      </c>
      <c r="G175" t="s">
        <v>4172</v>
      </c>
      <c r="H175" s="84" t="b">
        <f t="shared" si="2"/>
        <v>1</v>
      </c>
    </row>
    <row r="176" spans="1:8" x14ac:dyDescent="0.25">
      <c r="A176" s="48" t="str">
        <v>ENIGMA - 730</v>
      </c>
      <c r="C176" t="s">
        <v>5941</v>
      </c>
      <c r="D176" t="str">
        <v>ENIGMA - 705</v>
      </c>
      <c r="F176" t="s">
        <v>4173</v>
      </c>
      <c r="G176" t="s">
        <v>4173</v>
      </c>
      <c r="H176" s="84" t="b">
        <f t="shared" si="2"/>
        <v>1</v>
      </c>
    </row>
    <row r="177" spans="1:8" x14ac:dyDescent="0.25">
      <c r="A177" s="48" t="str">
        <v>ENIGMA - 737</v>
      </c>
      <c r="C177" t="s">
        <v>3828</v>
      </c>
      <c r="D177" t="str">
        <v>ENIGMA - 730</v>
      </c>
      <c r="F177" t="s">
        <v>4174</v>
      </c>
      <c r="G177" t="s">
        <v>4174</v>
      </c>
      <c r="H177" s="84" t="b">
        <f t="shared" si="2"/>
        <v>1</v>
      </c>
    </row>
    <row r="178" spans="1:8" x14ac:dyDescent="0.25">
      <c r="A178" s="48" t="str">
        <v>ENIGMA - 748</v>
      </c>
      <c r="C178" t="s">
        <v>3829</v>
      </c>
      <c r="D178" t="str">
        <v>ENIGMA - 737</v>
      </c>
      <c r="F178" t="s">
        <v>4175</v>
      </c>
      <c r="G178" t="s">
        <v>4175</v>
      </c>
      <c r="H178" s="84" t="b">
        <f t="shared" si="2"/>
        <v>1</v>
      </c>
    </row>
    <row r="179" spans="1:8" x14ac:dyDescent="0.25">
      <c r="A179" s="48" t="str">
        <v>ESAB - 105400</v>
      </c>
      <c r="C179" t="s">
        <v>1322</v>
      </c>
      <c r="D179" t="str">
        <v>ENIGMA - 748</v>
      </c>
      <c r="F179" t="s">
        <v>4176</v>
      </c>
      <c r="G179" t="s">
        <v>4176</v>
      </c>
      <c r="H179" s="84" t="b">
        <f t="shared" si="2"/>
        <v>1</v>
      </c>
    </row>
    <row r="180" spans="1:8" x14ac:dyDescent="0.25">
      <c r="A180" s="48" t="str">
        <v>ESAB - 105635</v>
      </c>
      <c r="C180" t="s">
        <v>1323</v>
      </c>
      <c r="D180" t="str">
        <v>ESAB - 105400</v>
      </c>
      <c r="F180" t="s">
        <v>2102</v>
      </c>
      <c r="G180" t="s">
        <v>2102</v>
      </c>
      <c r="H180" s="84" t="b">
        <f t="shared" si="2"/>
        <v>1</v>
      </c>
    </row>
    <row r="181" spans="1:8" x14ac:dyDescent="0.25">
      <c r="A181" s="48" t="str">
        <v>ESAB - 105906</v>
      </c>
      <c r="C181" t="s">
        <v>1324</v>
      </c>
      <c r="D181" t="str">
        <v>ESAB - 105635</v>
      </c>
      <c r="F181" t="s">
        <v>2103</v>
      </c>
      <c r="G181" t="s">
        <v>2103</v>
      </c>
      <c r="H181" s="84" t="b">
        <f t="shared" si="2"/>
        <v>1</v>
      </c>
    </row>
    <row r="182" spans="1:8" x14ac:dyDescent="0.25">
      <c r="A182" s="48" t="str">
        <v>ESAB - 105907</v>
      </c>
      <c r="C182" t="s">
        <v>1325</v>
      </c>
      <c r="D182" t="str">
        <v>ESAB - 105906</v>
      </c>
      <c r="F182" t="s">
        <v>2104</v>
      </c>
      <c r="G182" t="s">
        <v>2104</v>
      </c>
      <c r="H182" s="84" t="b">
        <f t="shared" si="2"/>
        <v>1</v>
      </c>
    </row>
    <row r="183" spans="1:8" x14ac:dyDescent="0.25">
      <c r="A183" s="48" t="str">
        <v>ESAB - 106020</v>
      </c>
      <c r="C183" t="s">
        <v>1326</v>
      </c>
      <c r="D183" t="str">
        <v>ESAB - 105907</v>
      </c>
      <c r="F183" t="s">
        <v>2105</v>
      </c>
      <c r="G183" t="s">
        <v>2105</v>
      </c>
      <c r="H183" s="84" t="b">
        <f t="shared" si="2"/>
        <v>1</v>
      </c>
    </row>
    <row r="184" spans="1:8" x14ac:dyDescent="0.25">
      <c r="A184" s="48" t="str">
        <v>ESAB - 106068</v>
      </c>
      <c r="C184" t="s">
        <v>3830</v>
      </c>
      <c r="D184" t="str">
        <v>ESAB - 106020</v>
      </c>
      <c r="F184" t="s">
        <v>2106</v>
      </c>
      <c r="G184" t="s">
        <v>2106</v>
      </c>
      <c r="H184" s="84" t="b">
        <f t="shared" si="2"/>
        <v>1</v>
      </c>
    </row>
    <row r="185" spans="1:8" x14ac:dyDescent="0.25">
      <c r="A185" s="48" t="str">
        <v>ESAB - 106069</v>
      </c>
      <c r="C185" t="s">
        <v>1327</v>
      </c>
      <c r="D185" t="str">
        <v>ESAB - 106068</v>
      </c>
      <c r="F185" t="s">
        <v>2107</v>
      </c>
      <c r="G185" t="s">
        <v>2107</v>
      </c>
      <c r="H185" s="84" t="b">
        <f t="shared" si="2"/>
        <v>1</v>
      </c>
    </row>
    <row r="186" spans="1:8" x14ac:dyDescent="0.25">
      <c r="A186" s="48" t="str">
        <v>ESAB - 106112</v>
      </c>
      <c r="C186" t="s">
        <v>1328</v>
      </c>
      <c r="D186" t="str">
        <v>ESAB - 106069</v>
      </c>
      <c r="F186" t="s">
        <v>2108</v>
      </c>
      <c r="G186" t="s">
        <v>2108</v>
      </c>
      <c r="H186" s="84" t="b">
        <f t="shared" si="2"/>
        <v>1</v>
      </c>
    </row>
    <row r="187" spans="1:8" x14ac:dyDescent="0.25">
      <c r="A187" s="48" t="str">
        <v>ESAB - 106231</v>
      </c>
      <c r="C187" t="s">
        <v>3831</v>
      </c>
      <c r="D187" t="str">
        <v>ESAB - 106112</v>
      </c>
      <c r="F187" t="s">
        <v>2109</v>
      </c>
      <c r="G187" t="s">
        <v>2109</v>
      </c>
      <c r="H187" s="84" t="b">
        <f t="shared" si="2"/>
        <v>1</v>
      </c>
    </row>
    <row r="188" spans="1:8" x14ac:dyDescent="0.25">
      <c r="A188" s="48" t="str">
        <v>ESAB - 106260</v>
      </c>
      <c r="C188" t="s">
        <v>1329</v>
      </c>
      <c r="D188" t="str">
        <v>ESAB - 106231</v>
      </c>
      <c r="F188" t="s">
        <v>2110</v>
      </c>
      <c r="G188" t="s">
        <v>2110</v>
      </c>
      <c r="H188" s="84" t="b">
        <f t="shared" si="2"/>
        <v>1</v>
      </c>
    </row>
    <row r="189" spans="1:8" x14ac:dyDescent="0.25">
      <c r="A189" s="48" t="str">
        <v>ESAB - 106317</v>
      </c>
      <c r="C189" t="s">
        <v>1330</v>
      </c>
      <c r="D189" t="str">
        <v>ESAB - 106260</v>
      </c>
      <c r="F189" t="s">
        <v>2111</v>
      </c>
      <c r="G189" t="s">
        <v>2111</v>
      </c>
      <c r="H189" s="84" t="b">
        <f t="shared" si="2"/>
        <v>1</v>
      </c>
    </row>
    <row r="190" spans="1:8" x14ac:dyDescent="0.25">
      <c r="A190" s="48" t="str">
        <v>ESAB - 106318</v>
      </c>
      <c r="C190" t="s">
        <v>5739</v>
      </c>
      <c r="D190" t="str">
        <v>ESAB - 106317</v>
      </c>
      <c r="F190" t="s">
        <v>2112</v>
      </c>
      <c r="G190" t="s">
        <v>2112</v>
      </c>
      <c r="H190" s="84" t="b">
        <f t="shared" si="2"/>
        <v>1</v>
      </c>
    </row>
    <row r="191" spans="1:8" x14ac:dyDescent="0.25">
      <c r="A191" s="48" t="str">
        <v>ESAB - 106506</v>
      </c>
      <c r="C191" t="s">
        <v>1331</v>
      </c>
      <c r="D191" t="str">
        <v>ESAB - 106318</v>
      </c>
      <c r="F191" t="s">
        <v>2113</v>
      </c>
      <c r="G191" t="s">
        <v>2113</v>
      </c>
      <c r="H191" s="84" t="b">
        <f t="shared" si="2"/>
        <v>1</v>
      </c>
    </row>
    <row r="192" spans="1:8" x14ac:dyDescent="0.25">
      <c r="A192" s="48" t="str">
        <v>ESAB - 106713</v>
      </c>
      <c r="C192" t="s">
        <v>1332</v>
      </c>
      <c r="D192" t="str">
        <v>ESAB - 106506</v>
      </c>
      <c r="F192" t="s">
        <v>2114</v>
      </c>
      <c r="G192" t="s">
        <v>2114</v>
      </c>
      <c r="H192" s="84" t="b">
        <f t="shared" si="2"/>
        <v>1</v>
      </c>
    </row>
    <row r="193" spans="1:8" x14ac:dyDescent="0.25">
      <c r="A193" s="48" t="str">
        <v>ESAB - 106714</v>
      </c>
      <c r="C193" t="s">
        <v>3832</v>
      </c>
      <c r="D193" t="str">
        <v>ESAB - 106713</v>
      </c>
      <c r="F193" t="s">
        <v>2115</v>
      </c>
      <c r="G193" t="s">
        <v>2115</v>
      </c>
      <c r="H193" s="84" t="b">
        <f t="shared" si="2"/>
        <v>1</v>
      </c>
    </row>
    <row r="194" spans="1:8" x14ac:dyDescent="0.25">
      <c r="A194" s="48" t="str">
        <v>ESAB - 106896</v>
      </c>
      <c r="C194" t="s">
        <v>3833</v>
      </c>
      <c r="D194" t="str">
        <v>ESAB - 106714</v>
      </c>
      <c r="F194" t="s">
        <v>2116</v>
      </c>
      <c r="G194" t="s">
        <v>2116</v>
      </c>
      <c r="H194" s="84" t="b">
        <f t="shared" si="2"/>
        <v>1</v>
      </c>
    </row>
    <row r="195" spans="1:8" x14ac:dyDescent="0.25">
      <c r="A195" s="48" t="str">
        <v>ESAB - 106922</v>
      </c>
      <c r="C195" t="s">
        <v>3834</v>
      </c>
      <c r="D195" t="str">
        <v>ESAB - 106896</v>
      </c>
      <c r="F195" t="s">
        <v>2117</v>
      </c>
      <c r="G195" t="s">
        <v>2117</v>
      </c>
      <c r="H195" s="84" t="b">
        <f t="shared" ref="H195:H258" si="3">G195=F195</f>
        <v>1</v>
      </c>
    </row>
    <row r="196" spans="1:8" x14ac:dyDescent="0.25">
      <c r="A196" s="48" t="str">
        <v>ESAB - 107224</v>
      </c>
      <c r="C196" t="s">
        <v>3835</v>
      </c>
      <c r="D196" t="str">
        <v>ESAB - 106922</v>
      </c>
      <c r="F196" t="s">
        <v>2118</v>
      </c>
      <c r="G196" t="s">
        <v>2118</v>
      </c>
      <c r="H196" s="84" t="b">
        <f t="shared" si="3"/>
        <v>1</v>
      </c>
    </row>
    <row r="197" spans="1:8" x14ac:dyDescent="0.25">
      <c r="A197" s="48" t="str">
        <v>ESAB - 107225</v>
      </c>
      <c r="C197" t="s">
        <v>3836</v>
      </c>
      <c r="D197" t="str">
        <v>ESAB - 107224</v>
      </c>
      <c r="F197" t="s">
        <v>2119</v>
      </c>
      <c r="G197" t="s">
        <v>2119</v>
      </c>
      <c r="H197" s="84" t="b">
        <f t="shared" si="3"/>
        <v>1</v>
      </c>
    </row>
    <row r="198" spans="1:8" x14ac:dyDescent="0.25">
      <c r="A198" s="48" t="str">
        <v>ESAB - 107235</v>
      </c>
      <c r="C198" t="s">
        <v>3837</v>
      </c>
      <c r="D198" t="str">
        <v>ESAB - 107225</v>
      </c>
      <c r="F198" t="s">
        <v>2120</v>
      </c>
      <c r="G198" t="s">
        <v>2120</v>
      </c>
      <c r="H198" s="84" t="b">
        <f t="shared" si="3"/>
        <v>1</v>
      </c>
    </row>
    <row r="199" spans="1:8" x14ac:dyDescent="0.25">
      <c r="A199" s="48" t="str">
        <v>ESAB - 108087</v>
      </c>
      <c r="C199" t="s">
        <v>3838</v>
      </c>
      <c r="D199" t="str">
        <v>ESAB - 107235</v>
      </c>
      <c r="F199" t="s">
        <v>2121</v>
      </c>
      <c r="G199" t="s">
        <v>2121</v>
      </c>
      <c r="H199" s="84" t="b">
        <f t="shared" si="3"/>
        <v>1</v>
      </c>
    </row>
    <row r="200" spans="1:8" x14ac:dyDescent="0.25">
      <c r="A200" s="48" t="str">
        <v>ESAB - 108447</v>
      </c>
      <c r="C200" t="s">
        <v>3839</v>
      </c>
      <c r="D200" t="str">
        <v>ESAB - 108087</v>
      </c>
      <c r="F200" t="s">
        <v>2122</v>
      </c>
      <c r="G200" t="s">
        <v>2122</v>
      </c>
      <c r="H200" s="84" t="b">
        <f t="shared" si="3"/>
        <v>1</v>
      </c>
    </row>
    <row r="201" spans="1:8" x14ac:dyDescent="0.25">
      <c r="A201" s="48" t="str">
        <v>ESAB - 108759</v>
      </c>
      <c r="C201" t="s">
        <v>3840</v>
      </c>
      <c r="D201" t="str">
        <v>ESAB - 108447</v>
      </c>
      <c r="F201" t="s">
        <v>2123</v>
      </c>
      <c r="G201" t="s">
        <v>2123</v>
      </c>
      <c r="H201" s="84" t="b">
        <f t="shared" si="3"/>
        <v>1</v>
      </c>
    </row>
    <row r="202" spans="1:8" x14ac:dyDescent="0.25">
      <c r="A202" s="48" t="str">
        <v>ESAB - 108803</v>
      </c>
      <c r="C202" t="s">
        <v>3841</v>
      </c>
      <c r="D202" t="str">
        <v>ESAB - 108759</v>
      </c>
      <c r="F202" t="s">
        <v>2124</v>
      </c>
      <c r="G202" t="s">
        <v>2124</v>
      </c>
      <c r="H202" s="84" t="b">
        <f t="shared" si="3"/>
        <v>1</v>
      </c>
    </row>
    <row r="203" spans="1:8" x14ac:dyDescent="0.25">
      <c r="A203" s="48" t="str">
        <v>ESAB - 108946</v>
      </c>
      <c r="C203" t="s">
        <v>3842</v>
      </c>
      <c r="D203" t="str">
        <v>ESAB - 108803</v>
      </c>
      <c r="F203" t="s">
        <v>2125</v>
      </c>
      <c r="G203" t="s">
        <v>2125</v>
      </c>
      <c r="H203" s="84" t="b">
        <f t="shared" si="3"/>
        <v>1</v>
      </c>
    </row>
    <row r="204" spans="1:8" x14ac:dyDescent="0.25">
      <c r="A204" s="48" t="str">
        <v>ESAB - 109122</v>
      </c>
      <c r="C204" t="s">
        <v>3843</v>
      </c>
      <c r="D204" t="str">
        <v>ESAB - 108946</v>
      </c>
      <c r="F204" t="s">
        <v>2126</v>
      </c>
      <c r="G204" t="s">
        <v>2126</v>
      </c>
      <c r="H204" s="84" t="b">
        <f t="shared" si="3"/>
        <v>1</v>
      </c>
    </row>
    <row r="205" spans="1:8" x14ac:dyDescent="0.25">
      <c r="A205" s="48" t="str">
        <v>ESAB - 109830</v>
      </c>
      <c r="C205" t="s">
        <v>3844</v>
      </c>
      <c r="D205" t="str">
        <v>ESAB - 109122</v>
      </c>
      <c r="F205" t="s">
        <v>2127</v>
      </c>
      <c r="G205" t="s">
        <v>2127</v>
      </c>
      <c r="H205" s="84" t="b">
        <f t="shared" si="3"/>
        <v>1</v>
      </c>
    </row>
    <row r="206" spans="1:8" x14ac:dyDescent="0.25">
      <c r="A206" s="48" t="str">
        <v>ESAB - 110651</v>
      </c>
      <c r="C206" t="s">
        <v>1333</v>
      </c>
      <c r="D206" t="str">
        <v>ESAB - 109830</v>
      </c>
      <c r="F206" t="s">
        <v>2128</v>
      </c>
      <c r="G206" t="s">
        <v>2128</v>
      </c>
      <c r="H206" s="84" t="b">
        <f t="shared" si="3"/>
        <v>1</v>
      </c>
    </row>
    <row r="207" spans="1:8" x14ac:dyDescent="0.25">
      <c r="A207" s="48" t="str">
        <v>ESAB - 110675</v>
      </c>
      <c r="C207" t="s">
        <v>1334</v>
      </c>
      <c r="D207" t="str">
        <v>ESAB - 110651</v>
      </c>
      <c r="F207" t="s">
        <v>2129</v>
      </c>
      <c r="G207" t="s">
        <v>2129</v>
      </c>
      <c r="H207" s="84" t="b">
        <f t="shared" si="3"/>
        <v>1</v>
      </c>
    </row>
    <row r="208" spans="1:8" x14ac:dyDescent="0.25">
      <c r="A208" s="48" t="str">
        <v>ESAB - 110748</v>
      </c>
      <c r="C208" t="s">
        <v>1335</v>
      </c>
      <c r="D208" t="str">
        <v>ESAB - 110675</v>
      </c>
      <c r="F208" t="s">
        <v>2130</v>
      </c>
      <c r="G208" t="s">
        <v>2130</v>
      </c>
      <c r="H208" s="84" t="b">
        <f t="shared" si="3"/>
        <v>1</v>
      </c>
    </row>
    <row r="209" spans="1:8" x14ac:dyDescent="0.25">
      <c r="A209" s="48" t="str">
        <v>ESAB - 110749</v>
      </c>
      <c r="C209" t="s">
        <v>1336</v>
      </c>
      <c r="D209" t="str">
        <v>ESAB - 110748</v>
      </c>
      <c r="F209" t="s">
        <v>2131</v>
      </c>
      <c r="G209" t="s">
        <v>2131</v>
      </c>
      <c r="H209" s="84" t="b">
        <f t="shared" si="3"/>
        <v>1</v>
      </c>
    </row>
    <row r="210" spans="1:8" x14ac:dyDescent="0.25">
      <c r="A210" s="48" t="str">
        <v>ESAB - 110750</v>
      </c>
      <c r="C210" t="s">
        <v>3845</v>
      </c>
      <c r="D210" t="str">
        <v>ESAB - 110749</v>
      </c>
      <c r="F210" t="s">
        <v>2132</v>
      </c>
      <c r="G210" t="s">
        <v>2132</v>
      </c>
      <c r="H210" s="84" t="b">
        <f t="shared" si="3"/>
        <v>1</v>
      </c>
    </row>
    <row r="211" spans="1:8" x14ac:dyDescent="0.25">
      <c r="A211" s="48" t="str">
        <v>ESAB - 111225</v>
      </c>
      <c r="C211" t="s">
        <v>3846</v>
      </c>
      <c r="D211" t="str">
        <v>ESAB - 110750</v>
      </c>
      <c r="F211" t="s">
        <v>2133</v>
      </c>
      <c r="G211" t="s">
        <v>2133</v>
      </c>
      <c r="H211" s="84" t="b">
        <f t="shared" si="3"/>
        <v>1</v>
      </c>
    </row>
    <row r="212" spans="1:8" x14ac:dyDescent="0.25">
      <c r="A212" s="48" t="str">
        <v>ESAB - 111264</v>
      </c>
      <c r="C212" t="s">
        <v>3847</v>
      </c>
      <c r="D212" t="str">
        <v>ESAB - 111225</v>
      </c>
      <c r="F212" t="s">
        <v>2134</v>
      </c>
      <c r="G212" t="s">
        <v>2134</v>
      </c>
      <c r="H212" s="84" t="b">
        <f t="shared" si="3"/>
        <v>1</v>
      </c>
    </row>
    <row r="213" spans="1:8" x14ac:dyDescent="0.25">
      <c r="A213" s="48" t="str">
        <v>ESAB - 111394</v>
      </c>
      <c r="C213" t="s">
        <v>3848</v>
      </c>
      <c r="D213" t="str">
        <v>ESAB - 111264</v>
      </c>
      <c r="F213" t="s">
        <v>2135</v>
      </c>
      <c r="G213" t="s">
        <v>2135</v>
      </c>
      <c r="H213" s="84" t="b">
        <f t="shared" si="3"/>
        <v>1</v>
      </c>
    </row>
    <row r="214" spans="1:8" x14ac:dyDescent="0.25">
      <c r="A214" s="48" t="str">
        <v>ESAB - 111569</v>
      </c>
      <c r="C214" t="s">
        <v>1337</v>
      </c>
      <c r="D214" t="str">
        <v>ESAB - 111394</v>
      </c>
      <c r="F214" t="s">
        <v>2666</v>
      </c>
      <c r="G214" t="s">
        <v>2666</v>
      </c>
      <c r="H214" s="84" t="b">
        <f t="shared" si="3"/>
        <v>1</v>
      </c>
    </row>
    <row r="215" spans="1:8" x14ac:dyDescent="0.25">
      <c r="A215" s="48" t="str">
        <v>ESAB - 111914</v>
      </c>
      <c r="C215" t="s">
        <v>5550</v>
      </c>
      <c r="D215" t="str">
        <v>ESAB - 111569</v>
      </c>
      <c r="F215" t="s">
        <v>2667</v>
      </c>
      <c r="G215" t="s">
        <v>2667</v>
      </c>
      <c r="H215" s="84" t="b">
        <f t="shared" si="3"/>
        <v>1</v>
      </c>
    </row>
    <row r="216" spans="1:8" x14ac:dyDescent="0.25">
      <c r="A216" s="48" t="str">
        <v>ESAB - 112226</v>
      </c>
      <c r="C216" t="s">
        <v>1338</v>
      </c>
      <c r="D216" t="str">
        <v>ESAB - 111914</v>
      </c>
      <c r="F216" t="s">
        <v>2668</v>
      </c>
      <c r="G216" t="s">
        <v>2668</v>
      </c>
      <c r="H216" s="84" t="b">
        <f t="shared" si="3"/>
        <v>1</v>
      </c>
    </row>
    <row r="217" spans="1:8" x14ac:dyDescent="0.25">
      <c r="A217" s="48" t="str">
        <v>ESAB - 112557</v>
      </c>
      <c r="C217" t="s">
        <v>1339</v>
      </c>
      <c r="D217" t="str">
        <v>ESAB - 112226</v>
      </c>
      <c r="F217" t="s">
        <v>2669</v>
      </c>
      <c r="G217" t="s">
        <v>2669</v>
      </c>
      <c r="H217" s="84" t="b">
        <f t="shared" si="3"/>
        <v>1</v>
      </c>
    </row>
    <row r="218" spans="1:8" x14ac:dyDescent="0.25">
      <c r="A218" s="48" t="str">
        <v>ESAB - 113129</v>
      </c>
      <c r="C218" t="s">
        <v>3849</v>
      </c>
      <c r="D218" t="str">
        <v>ESAB - 112557</v>
      </c>
      <c r="F218" t="s">
        <v>2670</v>
      </c>
      <c r="G218" t="s">
        <v>2670</v>
      </c>
      <c r="H218" s="84" t="b">
        <f t="shared" si="3"/>
        <v>1</v>
      </c>
    </row>
    <row r="219" spans="1:8" x14ac:dyDescent="0.25">
      <c r="A219" s="48" t="str">
        <v>ESAB - 113382</v>
      </c>
      <c r="C219" t="s">
        <v>5740</v>
      </c>
      <c r="D219" t="str">
        <v>ESAB - 113129</v>
      </c>
      <c r="F219" t="s">
        <v>2671</v>
      </c>
      <c r="G219" t="s">
        <v>2671</v>
      </c>
      <c r="H219" s="84" t="b">
        <f t="shared" si="3"/>
        <v>1</v>
      </c>
    </row>
    <row r="220" spans="1:8" x14ac:dyDescent="0.25">
      <c r="A220" s="48" t="str">
        <v>ESAB - 113398</v>
      </c>
      <c r="C220" t="s">
        <v>3850</v>
      </c>
      <c r="D220" t="str">
        <v>ESAB - 113382</v>
      </c>
      <c r="F220" t="s">
        <v>2672</v>
      </c>
      <c r="G220" t="s">
        <v>2672</v>
      </c>
      <c r="H220" s="84" t="b">
        <f t="shared" si="3"/>
        <v>1</v>
      </c>
    </row>
    <row r="221" spans="1:8" x14ac:dyDescent="0.25">
      <c r="A221" s="48" t="str">
        <v>ESAB - 115282</v>
      </c>
      <c r="C221" t="s">
        <v>3851</v>
      </c>
      <c r="D221" t="str">
        <v>ESAB - 113398</v>
      </c>
      <c r="F221" t="s">
        <v>4177</v>
      </c>
      <c r="G221" t="s">
        <v>4177</v>
      </c>
      <c r="H221" s="84" t="b">
        <f t="shared" si="3"/>
        <v>1</v>
      </c>
    </row>
    <row r="222" spans="1:8" x14ac:dyDescent="0.25">
      <c r="A222" s="48" t="str">
        <v>ESAB - 115463</v>
      </c>
      <c r="C222" t="s">
        <v>1340</v>
      </c>
      <c r="D222" t="str">
        <v>ESAB - 115282</v>
      </c>
      <c r="F222" t="s">
        <v>4178</v>
      </c>
      <c r="G222" t="s">
        <v>4178</v>
      </c>
      <c r="H222" s="84" t="b">
        <f t="shared" si="3"/>
        <v>1</v>
      </c>
    </row>
    <row r="223" spans="1:8" x14ac:dyDescent="0.25">
      <c r="A223" s="48" t="str">
        <v>ESAB - 115621</v>
      </c>
      <c r="C223" t="s">
        <v>1341</v>
      </c>
      <c r="D223" t="str">
        <v>ESAB - 115463</v>
      </c>
      <c r="F223" t="s">
        <v>4179</v>
      </c>
      <c r="G223" t="s">
        <v>4179</v>
      </c>
      <c r="H223" s="84" t="b">
        <f t="shared" si="3"/>
        <v>1</v>
      </c>
    </row>
    <row r="224" spans="1:8" x14ac:dyDescent="0.25">
      <c r="A224" s="48" t="str">
        <v>ESSENTRA - 198707</v>
      </c>
      <c r="C224" t="s">
        <v>1342</v>
      </c>
      <c r="D224" t="str">
        <v>ESAB - 115621</v>
      </c>
      <c r="F224" t="s">
        <v>5587</v>
      </c>
      <c r="G224" t="s">
        <v>5587</v>
      </c>
      <c r="H224" s="84" t="b">
        <f t="shared" si="3"/>
        <v>1</v>
      </c>
    </row>
    <row r="225" spans="1:8" x14ac:dyDescent="0.25">
      <c r="A225" s="48" t="str">
        <v>ESSENTRA - 199956</v>
      </c>
      <c r="C225" t="s">
        <v>1343</v>
      </c>
      <c r="D225" t="str">
        <v>ESSENTRA - 198707</v>
      </c>
      <c r="F225" t="s">
        <v>4180</v>
      </c>
      <c r="G225" t="s">
        <v>4180</v>
      </c>
      <c r="H225" s="84" t="b">
        <f t="shared" si="3"/>
        <v>1</v>
      </c>
    </row>
    <row r="226" spans="1:8" x14ac:dyDescent="0.25">
      <c r="A226" s="48" t="str">
        <v>EVAC - 3648</v>
      </c>
      <c r="C226" t="s">
        <v>1344</v>
      </c>
      <c r="D226" t="str">
        <v>ESSENTRA - 199956</v>
      </c>
      <c r="F226" t="s">
        <v>5601</v>
      </c>
      <c r="G226" t="s">
        <v>5601</v>
      </c>
      <c r="H226" s="84" t="b">
        <f t="shared" si="3"/>
        <v>1</v>
      </c>
    </row>
    <row r="227" spans="1:8" x14ac:dyDescent="0.25">
      <c r="A227" s="48" t="str">
        <v>EVAC - 3781</v>
      </c>
      <c r="C227" t="s">
        <v>1345</v>
      </c>
      <c r="D227" t="str">
        <v>EVAC - 3648</v>
      </c>
      <c r="F227" t="s">
        <v>2136</v>
      </c>
      <c r="G227" t="s">
        <v>2136</v>
      </c>
      <c r="H227" s="84" t="b">
        <f t="shared" si="3"/>
        <v>1</v>
      </c>
    </row>
    <row r="228" spans="1:8" x14ac:dyDescent="0.25">
      <c r="A228" s="48" t="str">
        <v>FATI - 532137</v>
      </c>
      <c r="C228" t="s">
        <v>1346</v>
      </c>
      <c r="D228" t="str">
        <v>EVAC - 3781</v>
      </c>
      <c r="F228" t="s">
        <v>2673</v>
      </c>
      <c r="G228" t="s">
        <v>2673</v>
      </c>
      <c r="H228" s="84" t="b">
        <f t="shared" si="3"/>
        <v>1</v>
      </c>
    </row>
    <row r="229" spans="1:8" x14ac:dyDescent="0.25">
      <c r="A229" s="48" t="str">
        <v>FATI - 551291</v>
      </c>
      <c r="C229" t="s">
        <v>1347</v>
      </c>
      <c r="D229" t="str">
        <v>FATI - 532137</v>
      </c>
      <c r="F229" t="s">
        <v>2137</v>
      </c>
      <c r="G229" t="s">
        <v>2137</v>
      </c>
      <c r="H229" s="84" t="b">
        <f t="shared" si="3"/>
        <v>1</v>
      </c>
    </row>
    <row r="230" spans="1:8" x14ac:dyDescent="0.25">
      <c r="A230" s="48" t="str">
        <v>FATI - 551320</v>
      </c>
      <c r="C230" t="s">
        <v>1348</v>
      </c>
      <c r="D230" t="str">
        <v>FATI - 551291</v>
      </c>
      <c r="F230" t="s">
        <v>2674</v>
      </c>
      <c r="G230" t="s">
        <v>2674</v>
      </c>
      <c r="H230" s="84" t="b">
        <f t="shared" si="3"/>
        <v>1</v>
      </c>
    </row>
    <row r="231" spans="1:8" x14ac:dyDescent="0.25">
      <c r="A231" s="48" t="str">
        <v>FATOR - 9688</v>
      </c>
      <c r="C231" t="s">
        <v>1349</v>
      </c>
      <c r="D231" t="str">
        <v>FATI - 551320</v>
      </c>
      <c r="F231" t="s">
        <v>2675</v>
      </c>
      <c r="G231" t="s">
        <v>2675</v>
      </c>
      <c r="H231" s="84" t="b">
        <f t="shared" si="3"/>
        <v>1</v>
      </c>
    </row>
    <row r="232" spans="1:8" x14ac:dyDescent="0.25">
      <c r="A232" s="48" t="str">
        <v>FATOR - 9694</v>
      </c>
      <c r="C232" t="s">
        <v>1350</v>
      </c>
      <c r="D232" t="str">
        <v>FATOR - 9688</v>
      </c>
      <c r="F232" t="s">
        <v>2676</v>
      </c>
      <c r="G232" t="s">
        <v>2676</v>
      </c>
      <c r="H232" s="84" t="b">
        <f t="shared" si="3"/>
        <v>1</v>
      </c>
    </row>
    <row r="233" spans="1:8" x14ac:dyDescent="0.25">
      <c r="A233" s="48" t="str">
        <v>FATOR - 9695</v>
      </c>
      <c r="C233" t="s">
        <v>1351</v>
      </c>
      <c r="D233" t="str">
        <v>FATOR - 9694</v>
      </c>
      <c r="F233" t="s">
        <v>2677</v>
      </c>
      <c r="G233" t="s">
        <v>2677</v>
      </c>
      <c r="H233" s="84" t="b">
        <f t="shared" si="3"/>
        <v>1</v>
      </c>
    </row>
    <row r="234" spans="1:8" x14ac:dyDescent="0.25">
      <c r="A234" s="48" t="str">
        <v>FIBRA - 76810</v>
      </c>
      <c r="C234" t="s">
        <v>1352</v>
      </c>
      <c r="D234" t="str">
        <v>FATOR - 9695</v>
      </c>
      <c r="F234" t="s">
        <v>2678</v>
      </c>
      <c r="G234" t="s">
        <v>2678</v>
      </c>
      <c r="H234" s="84" t="b">
        <f t="shared" si="3"/>
        <v>1</v>
      </c>
    </row>
    <row r="235" spans="1:8" x14ac:dyDescent="0.25">
      <c r="A235" s="48" t="str">
        <v>FIBRA - 77599</v>
      </c>
      <c r="C235" t="s">
        <v>1353</v>
      </c>
      <c r="D235" t="str">
        <v>FIBRA - 76810</v>
      </c>
      <c r="F235" t="s">
        <v>2679</v>
      </c>
      <c r="G235" t="s">
        <v>2679</v>
      </c>
      <c r="H235" s="84" t="b">
        <f t="shared" si="3"/>
        <v>1</v>
      </c>
    </row>
    <row r="236" spans="1:8" x14ac:dyDescent="0.25">
      <c r="A236" s="48" t="str">
        <v>FIBRA - 77611</v>
      </c>
      <c r="C236" t="s">
        <v>1354</v>
      </c>
      <c r="D236" t="str">
        <v>FIBRA - 77599</v>
      </c>
      <c r="F236" t="s">
        <v>2680</v>
      </c>
      <c r="G236" t="s">
        <v>2680</v>
      </c>
      <c r="H236" s="84" t="b">
        <f t="shared" si="3"/>
        <v>1</v>
      </c>
    </row>
    <row r="237" spans="1:8" x14ac:dyDescent="0.25">
      <c r="A237" s="48" t="str">
        <v>FIBRA - 78819</v>
      </c>
      <c r="C237" t="s">
        <v>1355</v>
      </c>
      <c r="D237" t="str">
        <v>FIBRA - 77611</v>
      </c>
      <c r="F237" t="s">
        <v>2681</v>
      </c>
      <c r="G237" t="s">
        <v>2681</v>
      </c>
      <c r="H237" s="84" t="b">
        <f t="shared" si="3"/>
        <v>1</v>
      </c>
    </row>
    <row r="238" spans="1:8" x14ac:dyDescent="0.25">
      <c r="A238" s="48" t="str">
        <v>FIBRA - 79435</v>
      </c>
      <c r="C238" t="s">
        <v>1356</v>
      </c>
      <c r="D238" t="str">
        <v>FIBRA - 78819</v>
      </c>
      <c r="F238" t="s">
        <v>4181</v>
      </c>
      <c r="G238" t="s">
        <v>4181</v>
      </c>
      <c r="H238" s="84" t="b">
        <f t="shared" si="3"/>
        <v>1</v>
      </c>
    </row>
    <row r="239" spans="1:8" x14ac:dyDescent="0.25">
      <c r="A239" s="48" t="str">
        <v>FIBRA - 79787</v>
      </c>
      <c r="C239" t="s">
        <v>1357</v>
      </c>
      <c r="D239" t="str">
        <v>FIBRA - 79435</v>
      </c>
      <c r="F239" t="s">
        <v>4182</v>
      </c>
      <c r="G239" t="s">
        <v>4182</v>
      </c>
      <c r="H239" s="84" t="b">
        <f t="shared" si="3"/>
        <v>1</v>
      </c>
    </row>
    <row r="240" spans="1:8" x14ac:dyDescent="0.25">
      <c r="A240" s="48" t="str">
        <v>FIBRA - 80228</v>
      </c>
      <c r="C240" t="s">
        <v>1358</v>
      </c>
      <c r="D240" t="str">
        <v>FIBRA - 79787</v>
      </c>
      <c r="F240" t="s">
        <v>4183</v>
      </c>
      <c r="G240" t="s">
        <v>4183</v>
      </c>
      <c r="H240" s="84" t="b">
        <f t="shared" si="3"/>
        <v>1</v>
      </c>
    </row>
    <row r="241" spans="1:8" x14ac:dyDescent="0.25">
      <c r="A241" s="48" t="str">
        <v>FIBRA - 80369</v>
      </c>
      <c r="C241" t="s">
        <v>1359</v>
      </c>
      <c r="D241" t="str">
        <v>FIBRA - 80228</v>
      </c>
      <c r="F241" t="s">
        <v>4184</v>
      </c>
      <c r="G241" t="s">
        <v>4184</v>
      </c>
      <c r="H241" s="84" t="b">
        <f t="shared" si="3"/>
        <v>1</v>
      </c>
    </row>
    <row r="242" spans="1:8" x14ac:dyDescent="0.25">
      <c r="A242" s="48" t="str">
        <v>FORJAFIX - 106749</v>
      </c>
      <c r="C242" t="s">
        <v>1360</v>
      </c>
      <c r="D242" t="str">
        <v>FIBRA - 80369</v>
      </c>
      <c r="F242" t="s">
        <v>4185</v>
      </c>
      <c r="G242" t="s">
        <v>4185</v>
      </c>
      <c r="H242" s="84" t="b">
        <f t="shared" si="3"/>
        <v>1</v>
      </c>
    </row>
    <row r="243" spans="1:8" x14ac:dyDescent="0.25">
      <c r="A243" s="48" t="str">
        <v>FORJAFIX - 109702</v>
      </c>
      <c r="C243" t="s">
        <v>1361</v>
      </c>
      <c r="D243" t="str">
        <v>FORJAFIX - 106749</v>
      </c>
      <c r="F243" t="s">
        <v>2682</v>
      </c>
      <c r="G243" t="s">
        <v>2682</v>
      </c>
      <c r="H243" s="84" t="b">
        <f t="shared" si="3"/>
        <v>1</v>
      </c>
    </row>
    <row r="244" spans="1:8" x14ac:dyDescent="0.25">
      <c r="A244" s="48" t="str">
        <v>FORJAFIX - 113098</v>
      </c>
      <c r="C244" t="s">
        <v>3852</v>
      </c>
      <c r="D244" t="str">
        <v>FORJAFIX - 109702</v>
      </c>
      <c r="F244" t="s">
        <v>4186</v>
      </c>
      <c r="G244" t="s">
        <v>4186</v>
      </c>
      <c r="H244" s="84" t="b">
        <f t="shared" si="3"/>
        <v>1</v>
      </c>
    </row>
    <row r="245" spans="1:8" x14ac:dyDescent="0.25">
      <c r="A245" s="48" t="str">
        <v>FRANCIELE MACHADO - 2120</v>
      </c>
      <c r="C245" t="s">
        <v>3853</v>
      </c>
      <c r="D245" t="str">
        <v>FORJAFIX - 113098</v>
      </c>
      <c r="F245" t="s">
        <v>5783</v>
      </c>
      <c r="G245" t="s">
        <v>5783</v>
      </c>
      <c r="H245" s="84" t="b">
        <f t="shared" si="3"/>
        <v>1</v>
      </c>
    </row>
    <row r="246" spans="1:8" x14ac:dyDescent="0.25">
      <c r="A246" s="48" t="str">
        <v>FRONTEC - 262584</v>
      </c>
      <c r="C246" t="s">
        <v>1362</v>
      </c>
      <c r="D246" t="str">
        <v>FRANCIELE - 2120</v>
      </c>
      <c r="F246" t="s">
        <v>4187</v>
      </c>
      <c r="G246" t="s">
        <v>4187</v>
      </c>
      <c r="H246" s="84" t="b">
        <f t="shared" si="3"/>
        <v>1</v>
      </c>
    </row>
    <row r="247" spans="1:8" x14ac:dyDescent="0.25">
      <c r="A247" s="48" t="str">
        <v>FRONTEC - 263205</v>
      </c>
      <c r="C247" t="s">
        <v>3854</v>
      </c>
      <c r="D247" t="str">
        <v>FRONTEC - 262584</v>
      </c>
      <c r="F247" t="s">
        <v>4188</v>
      </c>
      <c r="G247" t="s">
        <v>4188</v>
      </c>
      <c r="H247" s="84" t="b">
        <f t="shared" si="3"/>
        <v>1</v>
      </c>
    </row>
    <row r="248" spans="1:8" x14ac:dyDescent="0.25">
      <c r="A248" s="48" t="str">
        <v>FRONTEC - 265596</v>
      </c>
      <c r="C248" t="s">
        <v>3855</v>
      </c>
      <c r="D248" t="str">
        <v>FRONTEC - 263205</v>
      </c>
      <c r="F248" t="s">
        <v>4189</v>
      </c>
      <c r="G248" t="s">
        <v>4189</v>
      </c>
      <c r="H248" s="84" t="b">
        <f t="shared" si="3"/>
        <v>1</v>
      </c>
    </row>
    <row r="249" spans="1:8" x14ac:dyDescent="0.25">
      <c r="A249" s="48" t="str">
        <v>FRONTEC - 267549</v>
      </c>
      <c r="C249" t="s">
        <v>5551</v>
      </c>
      <c r="D249" t="str">
        <v>FRONTEC - 265596</v>
      </c>
      <c r="F249" t="s">
        <v>4190</v>
      </c>
      <c r="G249" t="s">
        <v>4190</v>
      </c>
      <c r="H249" s="84" t="b">
        <f t="shared" si="3"/>
        <v>1</v>
      </c>
    </row>
    <row r="250" spans="1:8" x14ac:dyDescent="0.25">
      <c r="A250" s="48" t="str">
        <v>FRONTEC - 268854</v>
      </c>
      <c r="C250" t="s">
        <v>5552</v>
      </c>
      <c r="D250" t="str">
        <v>FRONTEC - 267549</v>
      </c>
      <c r="F250" t="s">
        <v>4191</v>
      </c>
      <c r="G250" t="s">
        <v>4191</v>
      </c>
      <c r="H250" s="84" t="b">
        <f t="shared" si="3"/>
        <v>1</v>
      </c>
    </row>
    <row r="251" spans="1:8" x14ac:dyDescent="0.25">
      <c r="A251" s="48" t="str">
        <v>FRONTEC - 268857</v>
      </c>
      <c r="C251" t="s">
        <v>5741</v>
      </c>
      <c r="D251" t="str">
        <v>FRONTEC - 268854</v>
      </c>
      <c r="F251" t="s">
        <v>4192</v>
      </c>
      <c r="G251" t="s">
        <v>4192</v>
      </c>
      <c r="H251" s="84" t="b">
        <f t="shared" si="3"/>
        <v>1</v>
      </c>
    </row>
    <row r="252" spans="1:8" x14ac:dyDescent="0.25">
      <c r="A252" s="48" t="str">
        <v>FRONTEC - 271366</v>
      </c>
      <c r="C252" t="s">
        <v>1363</v>
      </c>
      <c r="D252" t="str">
        <v>FRONTEC - 268857</v>
      </c>
      <c r="F252" t="s">
        <v>4193</v>
      </c>
      <c r="G252" t="s">
        <v>4193</v>
      </c>
      <c r="H252" s="84" t="b">
        <f t="shared" si="3"/>
        <v>1</v>
      </c>
    </row>
    <row r="253" spans="1:8" x14ac:dyDescent="0.25">
      <c r="A253" s="48" t="str">
        <v>FUSOPAR - 58935</v>
      </c>
      <c r="C253" t="s">
        <v>1364</v>
      </c>
      <c r="D253" t="str">
        <v>FRONTEC - 271366</v>
      </c>
      <c r="F253" t="s">
        <v>5602</v>
      </c>
      <c r="G253" t="s">
        <v>5602</v>
      </c>
      <c r="H253" s="84" t="b">
        <f t="shared" si="3"/>
        <v>1</v>
      </c>
    </row>
    <row r="254" spans="1:8" x14ac:dyDescent="0.25">
      <c r="A254" s="48" t="str">
        <v>GALPERTI - 5748</v>
      </c>
      <c r="C254" t="s">
        <v>1365</v>
      </c>
      <c r="D254" t="str">
        <v>FUSOPAR - 58935</v>
      </c>
      <c r="F254" t="s">
        <v>5603</v>
      </c>
      <c r="G254" t="s">
        <v>5603</v>
      </c>
      <c r="H254" s="84" t="b">
        <f t="shared" si="3"/>
        <v>1</v>
      </c>
    </row>
    <row r="255" spans="1:8" x14ac:dyDescent="0.25">
      <c r="A255" s="48" t="str">
        <v>GALPERTI - 5749</v>
      </c>
      <c r="C255" t="s">
        <v>3856</v>
      </c>
      <c r="D255" t="str">
        <v>G - 24870</v>
      </c>
      <c r="F255" t="s">
        <v>2683</v>
      </c>
      <c r="G255" t="s">
        <v>2683</v>
      </c>
      <c r="H255" s="84" t="b">
        <f t="shared" si="3"/>
        <v>1</v>
      </c>
    </row>
    <row r="256" spans="1:8" x14ac:dyDescent="0.25">
      <c r="A256" s="48" t="str">
        <v>GALPERTI - 5914</v>
      </c>
      <c r="C256" t="s">
        <v>3857</v>
      </c>
      <c r="D256" t="str">
        <v>G - 27098</v>
      </c>
      <c r="F256" t="s">
        <v>2684</v>
      </c>
      <c r="G256" t="s">
        <v>2684</v>
      </c>
      <c r="H256" s="84" t="b">
        <f t="shared" si="3"/>
        <v>1</v>
      </c>
    </row>
    <row r="257" spans="1:8" x14ac:dyDescent="0.25">
      <c r="A257" s="48" t="str">
        <v>GALPERTI - 6033</v>
      </c>
      <c r="C257" t="s">
        <v>1366</v>
      </c>
      <c r="D257" t="str">
        <v>G - 27628</v>
      </c>
      <c r="F257" t="s">
        <v>4194</v>
      </c>
      <c r="G257" t="s">
        <v>4194</v>
      </c>
      <c r="H257" s="84" t="b">
        <f t="shared" si="3"/>
        <v>1</v>
      </c>
    </row>
    <row r="258" spans="1:8" x14ac:dyDescent="0.25">
      <c r="A258" s="48" t="str">
        <v>GALPERTI - 6034</v>
      </c>
      <c r="C258" t="s">
        <v>1367</v>
      </c>
      <c r="D258" t="str">
        <v>G - 27692</v>
      </c>
      <c r="F258" t="s">
        <v>4195</v>
      </c>
      <c r="G258" t="s">
        <v>4195</v>
      </c>
      <c r="H258" s="84" t="b">
        <f t="shared" si="3"/>
        <v>1</v>
      </c>
    </row>
    <row r="259" spans="1:8" x14ac:dyDescent="0.25">
      <c r="A259" s="48" t="str">
        <v>GERDAU - 147951</v>
      </c>
      <c r="C259" t="s">
        <v>1368</v>
      </c>
      <c r="D259" t="str">
        <v>GALPERTI - 5748</v>
      </c>
      <c r="F259" t="s">
        <v>2138</v>
      </c>
      <c r="G259" t="s">
        <v>2138</v>
      </c>
      <c r="H259" s="84" t="b">
        <f t="shared" ref="H259:H322" si="4">G259=F259</f>
        <v>1</v>
      </c>
    </row>
    <row r="260" spans="1:8" x14ac:dyDescent="0.25">
      <c r="A260" s="48" t="str">
        <v>GERDAU - 149095</v>
      </c>
      <c r="C260" t="s">
        <v>5553</v>
      </c>
      <c r="D260" t="str">
        <v>GALPERTI - 5749</v>
      </c>
      <c r="F260" t="s">
        <v>2139</v>
      </c>
      <c r="G260" t="s">
        <v>2139</v>
      </c>
      <c r="H260" s="84" t="b">
        <f t="shared" si="4"/>
        <v>1</v>
      </c>
    </row>
    <row r="261" spans="1:8" x14ac:dyDescent="0.25">
      <c r="A261" s="48" t="str">
        <v>GERDAU - 149096</v>
      </c>
      <c r="C261" t="s">
        <v>5554</v>
      </c>
      <c r="D261" t="str">
        <v>GALPERTI - 5914</v>
      </c>
      <c r="F261" t="s">
        <v>2685</v>
      </c>
      <c r="G261" t="s">
        <v>2685</v>
      </c>
      <c r="H261" s="84" t="b">
        <f t="shared" si="4"/>
        <v>1</v>
      </c>
    </row>
    <row r="262" spans="1:8" x14ac:dyDescent="0.25">
      <c r="A262" s="48" t="str">
        <v>GERDAU - 149097</v>
      </c>
      <c r="C262" t="s">
        <v>5555</v>
      </c>
      <c r="D262" t="str">
        <v>GALPERTI - 6033</v>
      </c>
      <c r="F262" t="s">
        <v>2686</v>
      </c>
      <c r="G262" t="s">
        <v>2686</v>
      </c>
      <c r="H262" s="84" t="b">
        <f t="shared" si="4"/>
        <v>1</v>
      </c>
    </row>
    <row r="263" spans="1:8" x14ac:dyDescent="0.25">
      <c r="A263" s="48" t="str">
        <v>GERDAU - 149101</v>
      </c>
      <c r="C263" t="s">
        <v>5556</v>
      </c>
      <c r="D263" t="str">
        <v>GALPERTI - 6034</v>
      </c>
      <c r="F263" t="s">
        <v>2687</v>
      </c>
      <c r="G263" t="s">
        <v>2687</v>
      </c>
      <c r="H263" s="84" t="b">
        <f t="shared" si="4"/>
        <v>1</v>
      </c>
    </row>
    <row r="264" spans="1:8" x14ac:dyDescent="0.25">
      <c r="A264" s="48" t="str">
        <v>GERDAU - 149102</v>
      </c>
      <c r="C264" t="s">
        <v>5557</v>
      </c>
      <c r="D264" t="str">
        <v>GERDAU - 147951</v>
      </c>
      <c r="F264" t="s">
        <v>2140</v>
      </c>
      <c r="G264" t="s">
        <v>2140</v>
      </c>
      <c r="H264" s="84" t="b">
        <f t="shared" si="4"/>
        <v>1</v>
      </c>
    </row>
    <row r="265" spans="1:8" x14ac:dyDescent="0.25">
      <c r="A265" s="48" t="str">
        <v>GERDAU - 149107</v>
      </c>
      <c r="C265" t="s">
        <v>5558</v>
      </c>
      <c r="D265" t="str">
        <v>GERDAU - 149095</v>
      </c>
      <c r="F265" t="s">
        <v>2141</v>
      </c>
      <c r="G265" t="s">
        <v>2141</v>
      </c>
      <c r="H265" s="84" t="b">
        <f t="shared" si="4"/>
        <v>1</v>
      </c>
    </row>
    <row r="266" spans="1:8" x14ac:dyDescent="0.25">
      <c r="A266" s="48" t="str">
        <v>GERDAU - 150234</v>
      </c>
      <c r="C266" t="s">
        <v>1369</v>
      </c>
      <c r="D266" t="str">
        <v>GERDAU - 149096</v>
      </c>
      <c r="F266" t="s">
        <v>2142</v>
      </c>
      <c r="G266" t="s">
        <v>2142</v>
      </c>
      <c r="H266" s="84" t="b">
        <f t="shared" si="4"/>
        <v>1</v>
      </c>
    </row>
    <row r="267" spans="1:8" x14ac:dyDescent="0.25">
      <c r="A267" s="48" t="str">
        <v>GERDAU - 150236</v>
      </c>
      <c r="C267" t="s">
        <v>1370</v>
      </c>
      <c r="D267" t="str">
        <v>GERDAU - 149097</v>
      </c>
      <c r="F267" t="s">
        <v>2143</v>
      </c>
      <c r="G267" t="s">
        <v>2143</v>
      </c>
      <c r="H267" s="84" t="b">
        <f t="shared" si="4"/>
        <v>1</v>
      </c>
    </row>
    <row r="268" spans="1:8" x14ac:dyDescent="0.25">
      <c r="A268" s="48" t="str">
        <v>GERDAU - 150237</v>
      </c>
      <c r="C268" t="s">
        <v>1371</v>
      </c>
      <c r="D268" t="str">
        <v>GERDAU - 149101</v>
      </c>
      <c r="F268" t="s">
        <v>2144</v>
      </c>
      <c r="G268" t="s">
        <v>2144</v>
      </c>
      <c r="H268" s="84" t="b">
        <f t="shared" si="4"/>
        <v>1</v>
      </c>
    </row>
    <row r="269" spans="1:8" x14ac:dyDescent="0.25">
      <c r="A269" s="48" t="str">
        <v>GERDAU - 150327</v>
      </c>
      <c r="C269" t="s">
        <v>1372</v>
      </c>
      <c r="D269" t="str">
        <v>GERDAU - 149102</v>
      </c>
      <c r="F269" t="s">
        <v>2145</v>
      </c>
      <c r="G269" t="s">
        <v>2145</v>
      </c>
      <c r="H269" s="84" t="b">
        <f t="shared" si="4"/>
        <v>1</v>
      </c>
    </row>
    <row r="270" spans="1:8" x14ac:dyDescent="0.25">
      <c r="A270" s="48" t="str">
        <v>GERDAU - 150357</v>
      </c>
      <c r="C270" t="s">
        <v>1373</v>
      </c>
      <c r="D270" t="str">
        <v>GERDAU - 149107</v>
      </c>
      <c r="F270" t="s">
        <v>2146</v>
      </c>
      <c r="G270" t="s">
        <v>2146</v>
      </c>
      <c r="H270" s="84" t="b">
        <f t="shared" si="4"/>
        <v>1</v>
      </c>
    </row>
    <row r="271" spans="1:8" x14ac:dyDescent="0.25">
      <c r="A271" s="48" t="str">
        <v>GERDAU - 150460</v>
      </c>
      <c r="C271" t="s">
        <v>1374</v>
      </c>
      <c r="D271" t="str">
        <v>GERDAU - 150234</v>
      </c>
      <c r="F271" t="s">
        <v>2147</v>
      </c>
      <c r="G271" t="s">
        <v>2147</v>
      </c>
      <c r="H271" s="84" t="b">
        <f t="shared" si="4"/>
        <v>1</v>
      </c>
    </row>
    <row r="272" spans="1:8" x14ac:dyDescent="0.25">
      <c r="A272" s="48" t="str">
        <v>GERDAU - 150522</v>
      </c>
      <c r="C272" t="s">
        <v>1375</v>
      </c>
      <c r="D272" t="str">
        <v>GERDAU - 150236</v>
      </c>
      <c r="F272" t="s">
        <v>2148</v>
      </c>
      <c r="G272" t="s">
        <v>2148</v>
      </c>
      <c r="H272" s="84" t="b">
        <f t="shared" si="4"/>
        <v>1</v>
      </c>
    </row>
    <row r="273" spans="1:8" x14ac:dyDescent="0.25">
      <c r="A273" s="48" t="str">
        <v>GERDAU - 150523</v>
      </c>
      <c r="C273" t="s">
        <v>1376</v>
      </c>
      <c r="D273" t="str">
        <v>GERDAU - 150237</v>
      </c>
      <c r="F273" t="s">
        <v>2149</v>
      </c>
      <c r="G273" t="s">
        <v>2149</v>
      </c>
      <c r="H273" s="84" t="b">
        <f t="shared" si="4"/>
        <v>1</v>
      </c>
    </row>
    <row r="274" spans="1:8" x14ac:dyDescent="0.25">
      <c r="A274" s="48" t="str">
        <v>GERDAU - 2600085</v>
      </c>
      <c r="C274" t="s">
        <v>1377</v>
      </c>
      <c r="D274" t="str">
        <v>GERDAU - 150327</v>
      </c>
      <c r="F274" t="s">
        <v>2150</v>
      </c>
      <c r="G274" t="s">
        <v>2150</v>
      </c>
      <c r="H274" s="84" t="b">
        <f t="shared" si="4"/>
        <v>1</v>
      </c>
    </row>
    <row r="275" spans="1:8" x14ac:dyDescent="0.25">
      <c r="A275" s="48" t="str">
        <v>GERDAU - 2600124</v>
      </c>
      <c r="C275" t="s">
        <v>1378</v>
      </c>
      <c r="D275" t="str">
        <v>GERDAU - 150357</v>
      </c>
      <c r="F275" t="s">
        <v>2151</v>
      </c>
      <c r="G275" t="s">
        <v>2151</v>
      </c>
      <c r="H275" s="84" t="b">
        <f t="shared" si="4"/>
        <v>1</v>
      </c>
    </row>
    <row r="276" spans="1:8" x14ac:dyDescent="0.25">
      <c r="A276" s="48" t="str">
        <v>GERDAU - 2605484</v>
      </c>
      <c r="C276" t="s">
        <v>1379</v>
      </c>
      <c r="D276" t="str">
        <v>GERDAU - 150460</v>
      </c>
      <c r="F276" t="s">
        <v>2152</v>
      </c>
      <c r="G276" t="s">
        <v>2152</v>
      </c>
      <c r="H276" s="84" t="b">
        <f t="shared" si="4"/>
        <v>1</v>
      </c>
    </row>
    <row r="277" spans="1:8" x14ac:dyDescent="0.25">
      <c r="A277" s="48" t="str">
        <v>GERDAU - 2612693</v>
      </c>
      <c r="C277" t="s">
        <v>1380</v>
      </c>
      <c r="D277" t="str">
        <v>GERDAU - 150522</v>
      </c>
      <c r="F277" t="s">
        <v>2153</v>
      </c>
      <c r="G277" t="s">
        <v>2153</v>
      </c>
      <c r="H277" s="84" t="b">
        <f t="shared" si="4"/>
        <v>1</v>
      </c>
    </row>
    <row r="278" spans="1:8" x14ac:dyDescent="0.25">
      <c r="A278" s="48" t="str">
        <v>GERDAU - 2621093</v>
      </c>
      <c r="C278" t="s">
        <v>1381</v>
      </c>
      <c r="D278" t="str">
        <v>GERDAU - 150523</v>
      </c>
      <c r="F278" t="s">
        <v>2154</v>
      </c>
      <c r="G278" t="s">
        <v>2154</v>
      </c>
      <c r="H278" s="84" t="b">
        <f t="shared" si="4"/>
        <v>1</v>
      </c>
    </row>
    <row r="279" spans="1:8" x14ac:dyDescent="0.25">
      <c r="A279" s="48" t="str">
        <v>GFIX - 24870</v>
      </c>
      <c r="C279" t="s">
        <v>1382</v>
      </c>
      <c r="D279" t="str">
        <v>GERDAU - 2600085</v>
      </c>
      <c r="F279" t="s">
        <v>2155</v>
      </c>
      <c r="G279" t="s">
        <v>2155</v>
      </c>
      <c r="H279" s="84" t="b">
        <f t="shared" si="4"/>
        <v>1</v>
      </c>
    </row>
    <row r="280" spans="1:8" x14ac:dyDescent="0.25">
      <c r="A280" s="48" t="str">
        <v>GFIX - 27098</v>
      </c>
      <c r="C280" t="s">
        <v>1383</v>
      </c>
      <c r="D280" t="str">
        <v>GERDAU - 2600124</v>
      </c>
      <c r="F280" t="s">
        <v>2156</v>
      </c>
      <c r="G280" t="s">
        <v>2156</v>
      </c>
      <c r="H280" s="84" t="b">
        <f t="shared" si="4"/>
        <v>1</v>
      </c>
    </row>
    <row r="281" spans="1:8" x14ac:dyDescent="0.25">
      <c r="A281" s="48" t="str">
        <v>GFIX - 27628</v>
      </c>
      <c r="C281" t="s">
        <v>1384</v>
      </c>
      <c r="D281" t="str">
        <v>GERDAU - 2605484</v>
      </c>
      <c r="F281" t="s">
        <v>2157</v>
      </c>
      <c r="G281" t="s">
        <v>2157</v>
      </c>
      <c r="H281" s="84" t="b">
        <f t="shared" si="4"/>
        <v>1</v>
      </c>
    </row>
    <row r="282" spans="1:8" x14ac:dyDescent="0.25">
      <c r="A282" s="48" t="str">
        <v>GFIX - 27692</v>
      </c>
      <c r="C282" t="s">
        <v>1385</v>
      </c>
      <c r="D282" t="str">
        <v>GERDAU - 2612693</v>
      </c>
      <c r="F282" t="s">
        <v>2158</v>
      </c>
      <c r="G282" t="s">
        <v>2158</v>
      </c>
      <c r="H282" s="84" t="b">
        <f t="shared" si="4"/>
        <v>1</v>
      </c>
    </row>
    <row r="283" spans="1:8" x14ac:dyDescent="0.25">
      <c r="A283" s="48" t="str">
        <v>HCI - 158735</v>
      </c>
      <c r="C283" t="s">
        <v>1386</v>
      </c>
      <c r="D283" t="str">
        <v>GERDAU - 2621093</v>
      </c>
      <c r="F283" t="s">
        <v>2159</v>
      </c>
      <c r="G283" t="s">
        <v>2159</v>
      </c>
      <c r="H283" s="84" t="b">
        <f t="shared" si="4"/>
        <v>1</v>
      </c>
    </row>
    <row r="284" spans="1:8" x14ac:dyDescent="0.25">
      <c r="A284" s="48" t="str">
        <v>HCI - 160767</v>
      </c>
      <c r="C284" t="s">
        <v>1387</v>
      </c>
      <c r="D284" t="str">
        <v>H - 158735</v>
      </c>
      <c r="F284" t="s">
        <v>2688</v>
      </c>
      <c r="G284" t="s">
        <v>2688</v>
      </c>
      <c r="H284" s="84" t="b">
        <f t="shared" si="4"/>
        <v>1</v>
      </c>
    </row>
    <row r="285" spans="1:8" x14ac:dyDescent="0.25">
      <c r="A285" s="48" t="str">
        <v>HCI - 162495</v>
      </c>
      <c r="C285" t="s">
        <v>1388</v>
      </c>
      <c r="D285" t="str">
        <v>H - 160767</v>
      </c>
      <c r="F285" t="s">
        <v>2689</v>
      </c>
      <c r="G285" t="s">
        <v>2689</v>
      </c>
      <c r="H285" s="84" t="b">
        <f t="shared" si="4"/>
        <v>1</v>
      </c>
    </row>
    <row r="286" spans="1:8" x14ac:dyDescent="0.25">
      <c r="A286" s="48" t="str">
        <v>HCI - 162670</v>
      </c>
      <c r="C286" t="s">
        <v>1389</v>
      </c>
      <c r="D286" t="str">
        <v>H - 162495</v>
      </c>
      <c r="F286" t="s">
        <v>2690</v>
      </c>
      <c r="G286" t="s">
        <v>2690</v>
      </c>
      <c r="H286" s="84" t="b">
        <f t="shared" si="4"/>
        <v>1</v>
      </c>
    </row>
    <row r="287" spans="1:8" x14ac:dyDescent="0.25">
      <c r="A287" s="48" t="str">
        <v>HCI - 166582</v>
      </c>
      <c r="C287" t="s">
        <v>1390</v>
      </c>
      <c r="D287" t="str">
        <v>H - 162670</v>
      </c>
      <c r="F287" t="s">
        <v>4196</v>
      </c>
      <c r="G287" t="s">
        <v>4196</v>
      </c>
      <c r="H287" s="84" t="b">
        <f t="shared" si="4"/>
        <v>1</v>
      </c>
    </row>
    <row r="288" spans="1:8" x14ac:dyDescent="0.25">
      <c r="A288" s="48" t="str">
        <v>HCI - 167249</v>
      </c>
      <c r="C288" t="s">
        <v>1391</v>
      </c>
      <c r="D288" t="str">
        <v>H - 166582</v>
      </c>
      <c r="F288" t="s">
        <v>2691</v>
      </c>
      <c r="G288" t="s">
        <v>2691</v>
      </c>
      <c r="H288" s="84" t="b">
        <f t="shared" si="4"/>
        <v>1</v>
      </c>
    </row>
    <row r="289" spans="1:8" x14ac:dyDescent="0.25">
      <c r="A289" s="48" t="str">
        <v>HCI - 168197</v>
      </c>
      <c r="C289" t="s">
        <v>1392</v>
      </c>
      <c r="D289" t="str">
        <v>H - 167249</v>
      </c>
      <c r="F289" t="s">
        <v>5950</v>
      </c>
      <c r="G289" t="s">
        <v>5950</v>
      </c>
      <c r="H289" s="84" t="b">
        <f t="shared" si="4"/>
        <v>1</v>
      </c>
    </row>
    <row r="290" spans="1:8" x14ac:dyDescent="0.25">
      <c r="A290" s="48" t="str">
        <v>HCI - 168198</v>
      </c>
      <c r="C290" t="s">
        <v>1393</v>
      </c>
      <c r="D290" t="str">
        <v>H - 168197</v>
      </c>
      <c r="F290" t="s">
        <v>2692</v>
      </c>
      <c r="G290" t="s">
        <v>2692</v>
      </c>
      <c r="H290" s="84" t="b">
        <f t="shared" si="4"/>
        <v>1</v>
      </c>
    </row>
    <row r="291" spans="1:8" x14ac:dyDescent="0.25">
      <c r="A291" s="48" t="str">
        <v>HCI - 172444</v>
      </c>
      <c r="C291" t="s">
        <v>1394</v>
      </c>
      <c r="D291" t="str">
        <v>H - 168198</v>
      </c>
      <c r="F291" t="s">
        <v>2693</v>
      </c>
      <c r="G291" t="s">
        <v>2693</v>
      </c>
      <c r="H291" s="84" t="b">
        <f t="shared" si="4"/>
        <v>1</v>
      </c>
    </row>
    <row r="292" spans="1:8" x14ac:dyDescent="0.25">
      <c r="A292" s="48" t="str">
        <v>HCI - 173176</v>
      </c>
      <c r="C292" t="s">
        <v>1395</v>
      </c>
      <c r="D292" t="str">
        <v>H - 172444</v>
      </c>
      <c r="F292" t="s">
        <v>5951</v>
      </c>
      <c r="G292" t="s">
        <v>5951</v>
      </c>
      <c r="H292" s="84" t="b">
        <f t="shared" si="4"/>
        <v>1</v>
      </c>
    </row>
    <row r="293" spans="1:8" x14ac:dyDescent="0.25">
      <c r="A293" s="48" t="str">
        <v>HCI - 173229</v>
      </c>
      <c r="C293" t="s">
        <v>1396</v>
      </c>
      <c r="D293" t="str">
        <v>H - 173176</v>
      </c>
      <c r="F293" t="s">
        <v>2694</v>
      </c>
      <c r="G293" t="s">
        <v>2694</v>
      </c>
      <c r="H293" s="84" t="b">
        <f t="shared" si="4"/>
        <v>1</v>
      </c>
    </row>
    <row r="294" spans="1:8" x14ac:dyDescent="0.25">
      <c r="A294" s="48" t="str">
        <v>HCI - 173670</v>
      </c>
      <c r="C294" t="s">
        <v>1397</v>
      </c>
      <c r="D294" t="str">
        <v>H - 173229</v>
      </c>
      <c r="F294" t="s">
        <v>2695</v>
      </c>
      <c r="G294" t="s">
        <v>2695</v>
      </c>
      <c r="H294" s="84" t="b">
        <f t="shared" si="4"/>
        <v>1</v>
      </c>
    </row>
    <row r="295" spans="1:8" x14ac:dyDescent="0.25">
      <c r="A295" s="48" t="str">
        <v>HCI - 174215</v>
      </c>
      <c r="C295" t="s">
        <v>1398</v>
      </c>
      <c r="D295" t="str">
        <v>H - 173670</v>
      </c>
      <c r="F295" t="s">
        <v>2696</v>
      </c>
      <c r="G295" t="s">
        <v>2696</v>
      </c>
      <c r="H295" s="84" t="b">
        <f t="shared" si="4"/>
        <v>1</v>
      </c>
    </row>
    <row r="296" spans="1:8" x14ac:dyDescent="0.25">
      <c r="A296" s="48" t="str">
        <v>HCI - 176103</v>
      </c>
      <c r="C296" t="s">
        <v>1399</v>
      </c>
      <c r="D296" t="str">
        <v>H - 174215</v>
      </c>
      <c r="F296" t="s">
        <v>2697</v>
      </c>
      <c r="G296" t="s">
        <v>2697</v>
      </c>
      <c r="H296" s="84" t="b">
        <f t="shared" si="4"/>
        <v>1</v>
      </c>
    </row>
    <row r="297" spans="1:8" x14ac:dyDescent="0.25">
      <c r="A297" s="48" t="str">
        <v>HCI - 177033</v>
      </c>
      <c r="C297" t="s">
        <v>1400</v>
      </c>
      <c r="D297" t="str">
        <v>H - 176103</v>
      </c>
      <c r="F297" t="s">
        <v>2698</v>
      </c>
      <c r="G297" t="s">
        <v>2698</v>
      </c>
      <c r="H297" s="84" t="b">
        <f t="shared" si="4"/>
        <v>1</v>
      </c>
    </row>
    <row r="298" spans="1:8" x14ac:dyDescent="0.25">
      <c r="A298" s="48" t="str">
        <v>HCI - 177626</v>
      </c>
      <c r="C298" t="s">
        <v>1401</v>
      </c>
      <c r="D298" t="str">
        <v>H - 177033</v>
      </c>
      <c r="F298" t="s">
        <v>2699</v>
      </c>
      <c r="G298" t="s">
        <v>2699</v>
      </c>
      <c r="H298" s="84" t="b">
        <f t="shared" si="4"/>
        <v>1</v>
      </c>
    </row>
    <row r="299" spans="1:8" x14ac:dyDescent="0.25">
      <c r="A299" s="48" t="str">
        <v>HCI - 177627</v>
      </c>
      <c r="C299" t="s">
        <v>1402</v>
      </c>
      <c r="D299" t="str">
        <v>H - 177626</v>
      </c>
      <c r="F299" t="s">
        <v>2700</v>
      </c>
      <c r="G299" t="s">
        <v>2700</v>
      </c>
      <c r="H299" s="84" t="b">
        <f t="shared" si="4"/>
        <v>1</v>
      </c>
    </row>
    <row r="300" spans="1:8" x14ac:dyDescent="0.25">
      <c r="A300" s="48" t="str">
        <v>HCI - 179406</v>
      </c>
      <c r="C300" t="s">
        <v>1403</v>
      </c>
      <c r="D300" t="str">
        <v>H - 177627</v>
      </c>
      <c r="F300" t="s">
        <v>2701</v>
      </c>
      <c r="G300" t="s">
        <v>2701</v>
      </c>
      <c r="H300" s="84" t="b">
        <f t="shared" si="4"/>
        <v>1</v>
      </c>
    </row>
    <row r="301" spans="1:8" x14ac:dyDescent="0.25">
      <c r="A301" s="48" t="str">
        <v>HCI - 179642</v>
      </c>
      <c r="C301" t="s">
        <v>1404</v>
      </c>
      <c r="D301" t="str">
        <v>H - 179406</v>
      </c>
      <c r="F301" t="s">
        <v>2702</v>
      </c>
      <c r="G301" t="s">
        <v>2702</v>
      </c>
      <c r="H301" s="84" t="b">
        <f t="shared" si="4"/>
        <v>1</v>
      </c>
    </row>
    <row r="302" spans="1:8" x14ac:dyDescent="0.25">
      <c r="A302" s="48" t="str">
        <v>HCI - 180061</v>
      </c>
      <c r="C302" t="s">
        <v>1405</v>
      </c>
      <c r="D302" t="str">
        <v>H - 179642</v>
      </c>
      <c r="F302" t="s">
        <v>2703</v>
      </c>
      <c r="G302" t="s">
        <v>2703</v>
      </c>
      <c r="H302" s="84" t="b">
        <f t="shared" si="4"/>
        <v>1</v>
      </c>
    </row>
    <row r="303" spans="1:8" x14ac:dyDescent="0.25">
      <c r="A303" s="48" t="str">
        <v>HCI - 180973</v>
      </c>
      <c r="C303" t="s">
        <v>1406</v>
      </c>
      <c r="D303" t="str">
        <v>H - 180061</v>
      </c>
      <c r="F303" t="s">
        <v>4197</v>
      </c>
      <c r="G303" t="s">
        <v>4197</v>
      </c>
      <c r="H303" s="84" t="b">
        <f t="shared" si="4"/>
        <v>1</v>
      </c>
    </row>
    <row r="304" spans="1:8" x14ac:dyDescent="0.25">
      <c r="A304" s="48" t="str">
        <v>HCI - 181802</v>
      </c>
      <c r="C304" t="s">
        <v>1407</v>
      </c>
      <c r="D304" t="str">
        <v>H - 180973</v>
      </c>
      <c r="F304" t="s">
        <v>4198</v>
      </c>
      <c r="G304" t="s">
        <v>4198</v>
      </c>
      <c r="H304" s="84" t="b">
        <f t="shared" si="4"/>
        <v>1</v>
      </c>
    </row>
    <row r="305" spans="1:8" x14ac:dyDescent="0.25">
      <c r="A305" s="48" t="str">
        <v>HCI - 181813</v>
      </c>
      <c r="C305" t="s">
        <v>1408</v>
      </c>
      <c r="D305" t="str">
        <v>H - 181802</v>
      </c>
      <c r="F305" t="s">
        <v>4199</v>
      </c>
      <c r="G305" t="s">
        <v>4199</v>
      </c>
      <c r="H305" s="84" t="b">
        <f t="shared" si="4"/>
        <v>1</v>
      </c>
    </row>
    <row r="306" spans="1:8" x14ac:dyDescent="0.25">
      <c r="A306" s="48" t="str">
        <v>HCI - 182292</v>
      </c>
      <c r="C306" t="s">
        <v>1409</v>
      </c>
      <c r="D306" t="str">
        <v>H - 181813</v>
      </c>
      <c r="F306" t="s">
        <v>4200</v>
      </c>
      <c r="G306" t="s">
        <v>4200</v>
      </c>
      <c r="H306" s="84" t="b">
        <f t="shared" si="4"/>
        <v>1</v>
      </c>
    </row>
    <row r="307" spans="1:8" x14ac:dyDescent="0.25">
      <c r="A307" s="48" t="str">
        <v>HCI - 182293</v>
      </c>
      <c r="C307" t="s">
        <v>1410</v>
      </c>
      <c r="D307" t="str">
        <v>H - 182292</v>
      </c>
      <c r="F307" t="s">
        <v>4201</v>
      </c>
      <c r="G307" t="s">
        <v>4201</v>
      </c>
      <c r="H307" s="84" t="b">
        <f t="shared" si="4"/>
        <v>1</v>
      </c>
    </row>
    <row r="308" spans="1:8" x14ac:dyDescent="0.25">
      <c r="A308" s="48" t="str">
        <v>HCI - 182294</v>
      </c>
      <c r="C308" t="s">
        <v>1411</v>
      </c>
      <c r="D308" t="str">
        <v>H - 182293</v>
      </c>
      <c r="F308" t="s">
        <v>4202</v>
      </c>
      <c r="G308" t="s">
        <v>4202</v>
      </c>
      <c r="H308" s="84" t="b">
        <f t="shared" si="4"/>
        <v>1</v>
      </c>
    </row>
    <row r="309" spans="1:8" x14ac:dyDescent="0.25">
      <c r="A309" s="48" t="str">
        <v>HCI - 182295</v>
      </c>
      <c r="C309" t="s">
        <v>1412</v>
      </c>
      <c r="D309" t="str">
        <v>H - 182294</v>
      </c>
      <c r="F309" t="s">
        <v>4203</v>
      </c>
      <c r="G309" t="s">
        <v>4203</v>
      </c>
      <c r="H309" s="84" t="b">
        <f t="shared" si="4"/>
        <v>1</v>
      </c>
    </row>
    <row r="310" spans="1:8" x14ac:dyDescent="0.25">
      <c r="A310" s="48" t="str">
        <v>HCI - 183769</v>
      </c>
      <c r="C310" t="s">
        <v>1413</v>
      </c>
      <c r="D310" t="str">
        <v>H - 182295</v>
      </c>
      <c r="F310" t="s">
        <v>4204</v>
      </c>
      <c r="G310" t="s">
        <v>4204</v>
      </c>
      <c r="H310" s="84" t="b">
        <f t="shared" si="4"/>
        <v>1</v>
      </c>
    </row>
    <row r="311" spans="1:8" x14ac:dyDescent="0.25">
      <c r="A311" s="48" t="str">
        <v>HCI - 183770</v>
      </c>
      <c r="C311" t="s">
        <v>1414</v>
      </c>
      <c r="D311" t="str">
        <v>H - 183769</v>
      </c>
      <c r="F311" t="s">
        <v>4205</v>
      </c>
      <c r="G311" t="s">
        <v>4205</v>
      </c>
      <c r="H311" s="84" t="b">
        <f t="shared" si="4"/>
        <v>1</v>
      </c>
    </row>
    <row r="312" spans="1:8" x14ac:dyDescent="0.25">
      <c r="A312" s="48" t="str">
        <v>HCI - 183772</v>
      </c>
      <c r="C312" t="s">
        <v>1415</v>
      </c>
      <c r="D312" t="str">
        <v>H - 183770</v>
      </c>
      <c r="F312" t="s">
        <v>4206</v>
      </c>
      <c r="G312" t="s">
        <v>4206</v>
      </c>
      <c r="H312" s="84" t="b">
        <f t="shared" si="4"/>
        <v>1</v>
      </c>
    </row>
    <row r="313" spans="1:8" x14ac:dyDescent="0.25">
      <c r="A313" s="48" t="str">
        <v>HCI - 183774</v>
      </c>
      <c r="C313" t="s">
        <v>1416</v>
      </c>
      <c r="D313" t="str">
        <v>H - 183772</v>
      </c>
      <c r="F313" t="s">
        <v>4207</v>
      </c>
      <c r="G313" t="s">
        <v>4207</v>
      </c>
      <c r="H313" s="84" t="b">
        <f t="shared" si="4"/>
        <v>1</v>
      </c>
    </row>
    <row r="314" spans="1:8" x14ac:dyDescent="0.25">
      <c r="A314" s="48" t="str">
        <v>HCI - 185070</v>
      </c>
      <c r="C314" t="s">
        <v>1417</v>
      </c>
      <c r="D314" t="str">
        <v>H - 183774</v>
      </c>
      <c r="F314" t="s">
        <v>4208</v>
      </c>
      <c r="G314" t="s">
        <v>4208</v>
      </c>
      <c r="H314" s="84" t="b">
        <f t="shared" si="4"/>
        <v>1</v>
      </c>
    </row>
    <row r="315" spans="1:8" x14ac:dyDescent="0.25">
      <c r="A315" s="48" t="str">
        <v>HELLERMANNTYTON - 507464</v>
      </c>
      <c r="C315" t="s">
        <v>1418</v>
      </c>
      <c r="D315" t="str">
        <v>H - 185070</v>
      </c>
      <c r="F315" t="s">
        <v>4209</v>
      </c>
      <c r="G315" t="s">
        <v>4209</v>
      </c>
      <c r="H315" s="84" t="b">
        <f t="shared" si="4"/>
        <v>1</v>
      </c>
    </row>
    <row r="316" spans="1:8" x14ac:dyDescent="0.25">
      <c r="A316" s="48" t="str">
        <v>HELLERMANNTYTON - 507465</v>
      </c>
      <c r="C316" t="s">
        <v>1419</v>
      </c>
      <c r="D316" t="str">
        <v>HELLERMANNTYTON - 507464</v>
      </c>
      <c r="F316" t="s">
        <v>4210</v>
      </c>
      <c r="G316" t="s">
        <v>4210</v>
      </c>
      <c r="H316" s="84" t="b">
        <f t="shared" si="4"/>
        <v>1</v>
      </c>
    </row>
    <row r="317" spans="1:8" x14ac:dyDescent="0.25">
      <c r="A317" s="48" t="str">
        <v>HELLERMANNTYTON - 508282</v>
      </c>
      <c r="C317" t="s">
        <v>1420</v>
      </c>
      <c r="D317" t="str">
        <v>HELLERMANNTYTON - 507465</v>
      </c>
      <c r="F317" t="s">
        <v>4211</v>
      </c>
      <c r="G317" t="s">
        <v>4211</v>
      </c>
      <c r="H317" s="84" t="b">
        <f t="shared" si="4"/>
        <v>1</v>
      </c>
    </row>
    <row r="318" spans="1:8" x14ac:dyDescent="0.25">
      <c r="A318" s="48" t="str">
        <v>HELLERMANNTYTON - 508283</v>
      </c>
      <c r="C318" t="s">
        <v>5559</v>
      </c>
      <c r="D318" t="str">
        <v>HELLERMANNTYTON - 508282</v>
      </c>
      <c r="F318" t="s">
        <v>4212</v>
      </c>
      <c r="G318" t="s">
        <v>4212</v>
      </c>
      <c r="H318" s="84" t="b">
        <f t="shared" si="4"/>
        <v>1</v>
      </c>
    </row>
    <row r="319" spans="1:8" x14ac:dyDescent="0.25">
      <c r="A319" s="48" t="str">
        <v>HILTI - 1619</v>
      </c>
      <c r="C319" t="s">
        <v>1421</v>
      </c>
      <c r="D319" t="str">
        <v>HELLERMANNTYTON - 508283</v>
      </c>
      <c r="F319" t="s">
        <v>4213</v>
      </c>
      <c r="G319" t="s">
        <v>4213</v>
      </c>
      <c r="H319" s="84" t="b">
        <f t="shared" si="4"/>
        <v>1</v>
      </c>
    </row>
    <row r="320" spans="1:8" x14ac:dyDescent="0.25">
      <c r="A320" s="48" t="str">
        <v>HILTI - 1726</v>
      </c>
      <c r="C320" t="s">
        <v>1422</v>
      </c>
      <c r="D320" t="str">
        <v>HILTI - 1619</v>
      </c>
      <c r="F320" t="s">
        <v>4214</v>
      </c>
      <c r="G320" t="s">
        <v>4214</v>
      </c>
      <c r="H320" s="84" t="b">
        <f t="shared" si="4"/>
        <v>1</v>
      </c>
    </row>
    <row r="321" spans="1:9" x14ac:dyDescent="0.25">
      <c r="A321" s="48" t="str">
        <v>HILTI - 191192</v>
      </c>
      <c r="C321" t="s">
        <v>1423</v>
      </c>
      <c r="D321" t="str">
        <v>HILTI - 1726</v>
      </c>
      <c r="F321" t="s">
        <v>4215</v>
      </c>
      <c r="G321" t="s">
        <v>4215</v>
      </c>
      <c r="H321" s="84" t="b">
        <f t="shared" si="4"/>
        <v>1</v>
      </c>
    </row>
    <row r="322" spans="1:9" x14ac:dyDescent="0.25">
      <c r="A322" s="48" t="str">
        <v>HILTI - 196728</v>
      </c>
      <c r="C322" t="s">
        <v>1424</v>
      </c>
      <c r="D322" t="str">
        <v>HILTI - 191192</v>
      </c>
      <c r="F322" t="s">
        <v>2704</v>
      </c>
      <c r="G322" t="s">
        <v>2704</v>
      </c>
      <c r="H322" s="84" t="b">
        <f t="shared" si="4"/>
        <v>1</v>
      </c>
    </row>
    <row r="323" spans="1:9" x14ac:dyDescent="0.25">
      <c r="A323" s="48" t="str">
        <v>HILTI - 199333</v>
      </c>
      <c r="C323" t="s">
        <v>3858</v>
      </c>
      <c r="D323" t="str">
        <v>HILTI - 196728</v>
      </c>
      <c r="F323" t="s">
        <v>4216</v>
      </c>
      <c r="G323" t="s">
        <v>4216</v>
      </c>
      <c r="H323" s="84" t="b">
        <f t="shared" ref="H323:H386" si="5">G323=F323</f>
        <v>1</v>
      </c>
    </row>
    <row r="324" spans="1:9" x14ac:dyDescent="0.25">
      <c r="A324" s="48" t="str">
        <v>HILTI - 204912</v>
      </c>
      <c r="C324" t="s">
        <v>1425</v>
      </c>
      <c r="D324" t="str">
        <v>HILTI - 199333</v>
      </c>
      <c r="F324" t="s">
        <v>4217</v>
      </c>
      <c r="G324" t="s">
        <v>4217</v>
      </c>
      <c r="H324" s="84" t="b">
        <f t="shared" si="5"/>
        <v>1</v>
      </c>
    </row>
    <row r="325" spans="1:9" x14ac:dyDescent="0.25">
      <c r="A325" s="48" t="str">
        <v>HILTI - 205789</v>
      </c>
      <c r="C325" t="s">
        <v>3859</v>
      </c>
      <c r="D325" t="str">
        <v>HILTI - 204912</v>
      </c>
      <c r="F325" t="s">
        <v>4218</v>
      </c>
      <c r="G325" t="s">
        <v>4218</v>
      </c>
      <c r="H325" s="84" t="b">
        <f t="shared" si="5"/>
        <v>1</v>
      </c>
    </row>
    <row r="326" spans="1:9" x14ac:dyDescent="0.25">
      <c r="A326" s="48" t="str">
        <v>HILTI - 4367</v>
      </c>
      <c r="C326" t="s">
        <v>1426</v>
      </c>
      <c r="D326" t="str">
        <v>HILTI - 205789</v>
      </c>
      <c r="F326" t="s">
        <v>4219</v>
      </c>
      <c r="G326" t="s">
        <v>4219</v>
      </c>
      <c r="H326" s="84" t="b">
        <f t="shared" si="5"/>
        <v>1</v>
      </c>
    </row>
    <row r="327" spans="1:9" x14ac:dyDescent="0.25">
      <c r="A327" s="48" t="str">
        <v>HILTI - 4368</v>
      </c>
      <c r="C327" t="s">
        <v>3860</v>
      </c>
      <c r="D327" t="str">
        <v>HILTI - 4367</v>
      </c>
      <c r="F327" t="s">
        <v>5784</v>
      </c>
      <c r="G327" t="s">
        <v>5784</v>
      </c>
      <c r="H327" s="84" t="b">
        <f t="shared" si="5"/>
        <v>1</v>
      </c>
    </row>
    <row r="328" spans="1:9" x14ac:dyDescent="0.25">
      <c r="A328" s="48" t="str">
        <v>HILTI - 6443</v>
      </c>
      <c r="C328" t="s">
        <v>3861</v>
      </c>
      <c r="D328" t="str">
        <v>HILTI - 4368</v>
      </c>
      <c r="F328" t="s">
        <v>5785</v>
      </c>
      <c r="G328" t="s">
        <v>5785</v>
      </c>
      <c r="H328" s="84" t="b">
        <f t="shared" si="5"/>
        <v>1</v>
      </c>
    </row>
    <row r="329" spans="1:9" x14ac:dyDescent="0.25">
      <c r="A329" s="48" t="str">
        <v>INDUSPARQUET - 94300</v>
      </c>
      <c r="C329" t="s">
        <v>1427</v>
      </c>
      <c r="D329" t="str">
        <v>HILTI - 6443</v>
      </c>
      <c r="F329" t="s">
        <v>5786</v>
      </c>
      <c r="G329" t="s">
        <v>5786</v>
      </c>
      <c r="H329" s="84" t="b">
        <f t="shared" si="5"/>
        <v>1</v>
      </c>
    </row>
    <row r="330" spans="1:9" x14ac:dyDescent="0.25">
      <c r="A330" s="48" t="str">
        <v>INDUSTRIA - 3934</v>
      </c>
      <c r="C330" t="s">
        <v>3862</v>
      </c>
      <c r="D330" t="str">
        <v>INDUSPARQUET - 94300</v>
      </c>
      <c r="F330" t="s">
        <v>4220</v>
      </c>
      <c r="G330" t="s">
        <v>4220</v>
      </c>
      <c r="H330" s="84" t="b">
        <f t="shared" si="5"/>
        <v>1</v>
      </c>
    </row>
    <row r="331" spans="1:9" x14ac:dyDescent="0.25">
      <c r="A331" s="48" t="str">
        <v>INDUSTRIA - 3958</v>
      </c>
      <c r="C331" t="s">
        <v>3863</v>
      </c>
      <c r="D331" t="str">
        <v>INDUSTRIA - 3934</v>
      </c>
      <c r="F331" t="s">
        <v>4221</v>
      </c>
      <c r="G331" t="s">
        <v>4221</v>
      </c>
      <c r="H331" s="84" t="b">
        <f t="shared" si="5"/>
        <v>1</v>
      </c>
    </row>
    <row r="332" spans="1:9" x14ac:dyDescent="0.25">
      <c r="A332" s="48" t="str">
        <v>INDUSTRIA - 3959</v>
      </c>
      <c r="C332" t="s">
        <v>1428</v>
      </c>
      <c r="D332" t="str">
        <v>INDUSTRIA - 3955</v>
      </c>
      <c r="F332" s="84"/>
      <c r="G332" s="56" t="s">
        <v>4222</v>
      </c>
      <c r="H332" s="84" t="b">
        <f t="shared" si="5"/>
        <v>0</v>
      </c>
      <c r="I332" t="s">
        <v>5954</v>
      </c>
    </row>
    <row r="333" spans="1:9" x14ac:dyDescent="0.25">
      <c r="A333" s="48" t="str">
        <v>INDUSTRIA - 3967</v>
      </c>
      <c r="C333" t="s">
        <v>3864</v>
      </c>
      <c r="D333" t="str">
        <v>INDUSTRIA - 3958</v>
      </c>
      <c r="F333" t="s">
        <v>4223</v>
      </c>
      <c r="G333" t="s">
        <v>4223</v>
      </c>
      <c r="H333" s="84" t="b">
        <f t="shared" si="5"/>
        <v>1</v>
      </c>
    </row>
    <row r="334" spans="1:9" x14ac:dyDescent="0.25">
      <c r="A334" s="48" t="str">
        <v>INDUSVALVES - 4168</v>
      </c>
      <c r="C334" t="s">
        <v>3865</v>
      </c>
      <c r="D334" t="str">
        <v>INDUSTRIA - 3959</v>
      </c>
      <c r="F334" t="s">
        <v>4224</v>
      </c>
      <c r="G334" t="s">
        <v>4224</v>
      </c>
      <c r="H334" s="84" t="b">
        <f t="shared" si="5"/>
        <v>1</v>
      </c>
    </row>
    <row r="335" spans="1:9" x14ac:dyDescent="0.25">
      <c r="A335" s="48" t="str">
        <v>ISOLARE - 10133</v>
      </c>
      <c r="C335" t="s">
        <v>1429</v>
      </c>
      <c r="D335" t="str">
        <v>INDUSTRIA - 3967</v>
      </c>
      <c r="F335" t="s">
        <v>5787</v>
      </c>
      <c r="G335" t="s">
        <v>5787</v>
      </c>
      <c r="H335" s="84" t="b">
        <f t="shared" si="5"/>
        <v>1</v>
      </c>
    </row>
    <row r="336" spans="1:9" x14ac:dyDescent="0.25">
      <c r="A336" s="48" t="str">
        <v>JOTUN - 60468</v>
      </c>
      <c r="C336" t="s">
        <v>3866</v>
      </c>
      <c r="D336" t="str">
        <v>INDUSTRIA - 3968</v>
      </c>
      <c r="F336" s="84"/>
      <c r="G336" s="56" t="s">
        <v>5788</v>
      </c>
      <c r="H336" s="84" t="b">
        <f t="shared" si="5"/>
        <v>0</v>
      </c>
      <c r="I336" t="s">
        <v>5954</v>
      </c>
    </row>
    <row r="337" spans="1:8" x14ac:dyDescent="0.25">
      <c r="A337" s="48" t="str">
        <v>JOTUN - 61026</v>
      </c>
      <c r="C337" t="s">
        <v>3867</v>
      </c>
      <c r="D337" t="str">
        <v>INDUSVALVES - 4168</v>
      </c>
      <c r="F337" t="s">
        <v>4225</v>
      </c>
      <c r="G337" t="s">
        <v>4225</v>
      </c>
      <c r="H337" s="84" t="b">
        <f t="shared" si="5"/>
        <v>1</v>
      </c>
    </row>
    <row r="338" spans="1:8" x14ac:dyDescent="0.25">
      <c r="A338" s="48" t="str">
        <v>JOTUN - 61503</v>
      </c>
      <c r="C338" t="s">
        <v>5560</v>
      </c>
      <c r="D338" t="str">
        <v>ISOLARE - 10133</v>
      </c>
      <c r="F338" t="s">
        <v>4226</v>
      </c>
      <c r="G338" t="s">
        <v>4226</v>
      </c>
      <c r="H338" s="84" t="b">
        <f t="shared" si="5"/>
        <v>1</v>
      </c>
    </row>
    <row r="339" spans="1:8" x14ac:dyDescent="0.25">
      <c r="A339" s="48" t="str">
        <v>JOTUN - 61549</v>
      </c>
      <c r="C339" t="s">
        <v>5561</v>
      </c>
      <c r="D339" t="str">
        <v>JOTUN - 60468</v>
      </c>
      <c r="F339" t="s">
        <v>2160</v>
      </c>
      <c r="G339" t="s">
        <v>2160</v>
      </c>
      <c r="H339" s="84" t="b">
        <f t="shared" si="5"/>
        <v>1</v>
      </c>
    </row>
    <row r="340" spans="1:8" x14ac:dyDescent="0.25">
      <c r="A340" s="48" t="str">
        <v>JOTUN - 62667</v>
      </c>
      <c r="C340" t="s">
        <v>5742</v>
      </c>
      <c r="D340" t="str">
        <v>JOTUN - 61026</v>
      </c>
      <c r="F340" t="s">
        <v>2161</v>
      </c>
      <c r="G340" t="s">
        <v>2161</v>
      </c>
      <c r="H340" s="84" t="b">
        <f t="shared" si="5"/>
        <v>1</v>
      </c>
    </row>
    <row r="341" spans="1:8" x14ac:dyDescent="0.25">
      <c r="A341" s="48" t="str">
        <v>JOTUN - 62792</v>
      </c>
      <c r="C341" t="s">
        <v>3868</v>
      </c>
      <c r="D341" t="str">
        <v>JOTUN - 61503</v>
      </c>
      <c r="F341" t="s">
        <v>2162</v>
      </c>
      <c r="G341" t="s">
        <v>2162</v>
      </c>
      <c r="H341" s="84" t="b">
        <f t="shared" si="5"/>
        <v>1</v>
      </c>
    </row>
    <row r="342" spans="1:8" x14ac:dyDescent="0.25">
      <c r="A342" s="48" t="str">
        <v>JOTUN - 63289</v>
      </c>
      <c r="C342" t="s">
        <v>1430</v>
      </c>
      <c r="D342" t="str">
        <v>JOTUN - 61549</v>
      </c>
      <c r="F342" t="s">
        <v>2163</v>
      </c>
      <c r="G342" t="s">
        <v>2163</v>
      </c>
      <c r="H342" s="84" t="b">
        <f t="shared" si="5"/>
        <v>1</v>
      </c>
    </row>
    <row r="343" spans="1:8" x14ac:dyDescent="0.25">
      <c r="A343" s="48" t="str">
        <v>JOTUN - 65091</v>
      </c>
      <c r="C343" t="s">
        <v>3869</v>
      </c>
      <c r="D343" t="str">
        <v>JOTUN - 62667</v>
      </c>
      <c r="F343" t="s">
        <v>2164</v>
      </c>
      <c r="G343" t="s">
        <v>2164</v>
      </c>
      <c r="H343" s="84" t="b">
        <f t="shared" si="5"/>
        <v>1</v>
      </c>
    </row>
    <row r="344" spans="1:8" x14ac:dyDescent="0.25">
      <c r="A344" s="48" t="str">
        <v>JOTUN - 65183</v>
      </c>
      <c r="C344" t="s">
        <v>1431</v>
      </c>
      <c r="D344" t="str">
        <v>JOTUN - 62792</v>
      </c>
      <c r="F344" t="s">
        <v>2165</v>
      </c>
      <c r="G344" t="s">
        <v>2165</v>
      </c>
      <c r="H344" s="84" t="b">
        <f t="shared" si="5"/>
        <v>1</v>
      </c>
    </row>
    <row r="345" spans="1:8" x14ac:dyDescent="0.25">
      <c r="A345" s="48" t="str">
        <v>JOTUN - 65187</v>
      </c>
      <c r="C345" t="s">
        <v>1432</v>
      </c>
      <c r="D345" t="str">
        <v>JOTUN - 63289</v>
      </c>
      <c r="F345" t="s">
        <v>2166</v>
      </c>
      <c r="G345" t="s">
        <v>2166</v>
      </c>
      <c r="H345" s="84" t="b">
        <f t="shared" si="5"/>
        <v>1</v>
      </c>
    </row>
    <row r="346" spans="1:8" x14ac:dyDescent="0.25">
      <c r="A346" s="48" t="str">
        <v>JOTUN - 65472</v>
      </c>
      <c r="C346" t="s">
        <v>1433</v>
      </c>
      <c r="D346" t="str">
        <v>JOTUN - 65091</v>
      </c>
      <c r="F346" t="s">
        <v>2167</v>
      </c>
      <c r="G346" t="s">
        <v>2167</v>
      </c>
      <c r="H346" s="84" t="b">
        <f t="shared" si="5"/>
        <v>1</v>
      </c>
    </row>
    <row r="347" spans="1:8" x14ac:dyDescent="0.25">
      <c r="A347" s="48" t="str">
        <v>JOTUN - 66365</v>
      </c>
      <c r="C347" t="s">
        <v>1434</v>
      </c>
      <c r="D347" t="str">
        <v>JOTUN - 65183</v>
      </c>
      <c r="F347" t="s">
        <v>2168</v>
      </c>
      <c r="G347" t="s">
        <v>2168</v>
      </c>
      <c r="H347" s="84" t="b">
        <f t="shared" si="5"/>
        <v>1</v>
      </c>
    </row>
    <row r="348" spans="1:8" x14ac:dyDescent="0.25">
      <c r="A348" s="48" t="str">
        <v>JOTUN - 66424</v>
      </c>
      <c r="C348" t="s">
        <v>1435</v>
      </c>
      <c r="D348" t="str">
        <v>JOTUN - 65187</v>
      </c>
      <c r="F348" t="s">
        <v>2169</v>
      </c>
      <c r="G348" t="s">
        <v>2169</v>
      </c>
      <c r="H348" s="84" t="b">
        <f t="shared" si="5"/>
        <v>1</v>
      </c>
    </row>
    <row r="349" spans="1:8" x14ac:dyDescent="0.25">
      <c r="A349" s="48" t="str">
        <v>JOTUN - 66458</v>
      </c>
      <c r="C349" t="s">
        <v>1436</v>
      </c>
      <c r="D349" t="str">
        <v>JOTUN - 65472</v>
      </c>
      <c r="F349" t="s">
        <v>2170</v>
      </c>
      <c r="G349" t="s">
        <v>2170</v>
      </c>
      <c r="H349" s="84" t="b">
        <f t="shared" si="5"/>
        <v>1</v>
      </c>
    </row>
    <row r="350" spans="1:8" x14ac:dyDescent="0.25">
      <c r="A350" s="48" t="str">
        <v>JOTUN - 66809</v>
      </c>
      <c r="C350" t="s">
        <v>1437</v>
      </c>
      <c r="D350" t="str">
        <v>JOTUN - 66365</v>
      </c>
      <c r="F350" t="s">
        <v>2171</v>
      </c>
      <c r="G350" t="s">
        <v>2171</v>
      </c>
      <c r="H350" s="84" t="b">
        <f t="shared" si="5"/>
        <v>1</v>
      </c>
    </row>
    <row r="351" spans="1:8" x14ac:dyDescent="0.25">
      <c r="A351" s="48" t="str">
        <v>JOTUN - 67481</v>
      </c>
      <c r="C351" t="s">
        <v>1438</v>
      </c>
      <c r="D351" t="str">
        <v>JOTUN - 66424</v>
      </c>
      <c r="F351" t="s">
        <v>2172</v>
      </c>
      <c r="G351" t="s">
        <v>2172</v>
      </c>
      <c r="H351" s="84" t="b">
        <f t="shared" si="5"/>
        <v>1</v>
      </c>
    </row>
    <row r="352" spans="1:8" x14ac:dyDescent="0.25">
      <c r="A352" s="48" t="str">
        <v>JOTUN - 67482</v>
      </c>
      <c r="C352" t="s">
        <v>3870</v>
      </c>
      <c r="D352" t="str">
        <v>JOTUN - 66458</v>
      </c>
      <c r="F352" t="s">
        <v>2173</v>
      </c>
      <c r="G352" t="s">
        <v>2173</v>
      </c>
      <c r="H352" s="84" t="b">
        <f t="shared" si="5"/>
        <v>1</v>
      </c>
    </row>
    <row r="353" spans="1:8" x14ac:dyDescent="0.25">
      <c r="A353" s="48" t="str">
        <v>JOTUN - 68127</v>
      </c>
      <c r="C353" t="s">
        <v>1439</v>
      </c>
      <c r="D353" t="str">
        <v>JOTUN - 66809</v>
      </c>
      <c r="F353" t="s">
        <v>2174</v>
      </c>
      <c r="G353" t="s">
        <v>2174</v>
      </c>
      <c r="H353" s="84" t="b">
        <f t="shared" si="5"/>
        <v>1</v>
      </c>
    </row>
    <row r="354" spans="1:8" x14ac:dyDescent="0.25">
      <c r="A354" s="48" t="str">
        <v>JOTUN - 71244</v>
      </c>
      <c r="C354" t="s">
        <v>1440</v>
      </c>
      <c r="D354" t="str">
        <v>JOTUN - 67481</v>
      </c>
      <c r="F354" t="s">
        <v>2175</v>
      </c>
      <c r="G354" t="s">
        <v>2175</v>
      </c>
      <c r="H354" s="84" t="b">
        <f t="shared" si="5"/>
        <v>1</v>
      </c>
    </row>
    <row r="355" spans="1:8" x14ac:dyDescent="0.25">
      <c r="A355" s="48" t="str">
        <v>JOTUN - 71246</v>
      </c>
      <c r="C355" t="s">
        <v>1441</v>
      </c>
      <c r="D355" t="str">
        <v>JOTUN - 67482</v>
      </c>
      <c r="F355" t="s">
        <v>2176</v>
      </c>
      <c r="G355" t="s">
        <v>2176</v>
      </c>
      <c r="H355" s="84" t="b">
        <f t="shared" si="5"/>
        <v>1</v>
      </c>
    </row>
    <row r="356" spans="1:8" x14ac:dyDescent="0.25">
      <c r="A356" s="48" t="str">
        <v>JOTUN - 71765</v>
      </c>
      <c r="C356" t="s">
        <v>1442</v>
      </c>
      <c r="D356" t="str">
        <v>JOTUN - 68127</v>
      </c>
      <c r="F356" t="s">
        <v>2177</v>
      </c>
      <c r="G356" t="s">
        <v>2177</v>
      </c>
      <c r="H356" s="84" t="b">
        <f t="shared" si="5"/>
        <v>1</v>
      </c>
    </row>
    <row r="357" spans="1:8" x14ac:dyDescent="0.25">
      <c r="A357" s="48" t="str">
        <v>JOTUN - 71766</v>
      </c>
      <c r="C357" t="s">
        <v>1443</v>
      </c>
      <c r="D357" t="str">
        <v>JOTUN - 71244</v>
      </c>
      <c r="F357" t="s">
        <v>2178</v>
      </c>
      <c r="G357" t="s">
        <v>2178</v>
      </c>
      <c r="H357" s="84" t="b">
        <f t="shared" si="5"/>
        <v>1</v>
      </c>
    </row>
    <row r="358" spans="1:8" x14ac:dyDescent="0.25">
      <c r="A358" s="48" t="str">
        <v>JOTUN - 71767</v>
      </c>
      <c r="C358" t="s">
        <v>1444</v>
      </c>
      <c r="D358" t="str">
        <v>JOTUN - 71246</v>
      </c>
      <c r="F358" t="s">
        <v>2179</v>
      </c>
      <c r="G358" t="s">
        <v>2179</v>
      </c>
      <c r="H358" s="84" t="b">
        <f t="shared" si="5"/>
        <v>1</v>
      </c>
    </row>
    <row r="359" spans="1:8" x14ac:dyDescent="0.25">
      <c r="A359" s="48" t="str">
        <v>JOTUN - 72295</v>
      </c>
      <c r="C359" t="s">
        <v>1445</v>
      </c>
      <c r="D359" t="str">
        <v>JOTUN - 71765</v>
      </c>
      <c r="F359" t="s">
        <v>2180</v>
      </c>
      <c r="G359" t="s">
        <v>2180</v>
      </c>
      <c r="H359" s="84" t="b">
        <f t="shared" si="5"/>
        <v>1</v>
      </c>
    </row>
    <row r="360" spans="1:8" x14ac:dyDescent="0.25">
      <c r="A360" s="48" t="str">
        <v>JOTUN - 72382</v>
      </c>
      <c r="C360" t="s">
        <v>3871</v>
      </c>
      <c r="D360" t="str">
        <v>JOTUN - 71766</v>
      </c>
      <c r="F360" t="s">
        <v>2181</v>
      </c>
      <c r="G360" t="s">
        <v>2181</v>
      </c>
      <c r="H360" s="84" t="b">
        <f t="shared" si="5"/>
        <v>1</v>
      </c>
    </row>
    <row r="361" spans="1:8" x14ac:dyDescent="0.25">
      <c r="A361" s="48" t="str">
        <v>JOTUN - 72389</v>
      </c>
      <c r="C361" t="s">
        <v>1446</v>
      </c>
      <c r="D361" t="str">
        <v>JOTUN - 71767</v>
      </c>
      <c r="F361" t="s">
        <v>2182</v>
      </c>
      <c r="G361" t="s">
        <v>2182</v>
      </c>
      <c r="H361" s="84" t="b">
        <f t="shared" si="5"/>
        <v>1</v>
      </c>
    </row>
    <row r="362" spans="1:8" x14ac:dyDescent="0.25">
      <c r="A362" s="48" t="str">
        <v>JOTUN - 72550</v>
      </c>
      <c r="C362" t="s">
        <v>1447</v>
      </c>
      <c r="D362" t="str">
        <v>JOTUN - 72295</v>
      </c>
      <c r="F362" t="s">
        <v>2183</v>
      </c>
      <c r="G362" t="s">
        <v>2183</v>
      </c>
      <c r="H362" s="84" t="b">
        <f t="shared" si="5"/>
        <v>1</v>
      </c>
    </row>
    <row r="363" spans="1:8" x14ac:dyDescent="0.25">
      <c r="A363" s="48" t="str">
        <v>JOTUN - 73102</v>
      </c>
      <c r="C363" t="s">
        <v>1448</v>
      </c>
      <c r="D363" t="str">
        <v>JOTUN - 72382</v>
      </c>
      <c r="F363" t="s">
        <v>2705</v>
      </c>
      <c r="G363" t="s">
        <v>2705</v>
      </c>
      <c r="H363" s="84" t="b">
        <f t="shared" si="5"/>
        <v>1</v>
      </c>
    </row>
    <row r="364" spans="1:8" x14ac:dyDescent="0.25">
      <c r="A364" s="48" t="str">
        <v>JOTUN - 74336</v>
      </c>
      <c r="C364" t="s">
        <v>1449</v>
      </c>
      <c r="D364" t="str">
        <v>JOTUN - 72389</v>
      </c>
      <c r="F364" t="s">
        <v>2706</v>
      </c>
      <c r="G364" t="s">
        <v>2706</v>
      </c>
      <c r="H364" s="84" t="b">
        <f t="shared" si="5"/>
        <v>1</v>
      </c>
    </row>
    <row r="365" spans="1:8" x14ac:dyDescent="0.25">
      <c r="A365" s="48" t="str">
        <v>JOTUN - 74339</v>
      </c>
      <c r="C365" t="s">
        <v>3872</v>
      </c>
      <c r="D365" t="str">
        <v>JOTUN - 72550</v>
      </c>
      <c r="F365" t="s">
        <v>2707</v>
      </c>
      <c r="G365" t="s">
        <v>2707</v>
      </c>
      <c r="H365" s="84" t="b">
        <f t="shared" si="5"/>
        <v>1</v>
      </c>
    </row>
    <row r="366" spans="1:8" x14ac:dyDescent="0.25">
      <c r="A366" s="48" t="str">
        <v>JOTUN - 74343</v>
      </c>
      <c r="C366" t="s">
        <v>3873</v>
      </c>
      <c r="D366" t="str">
        <v>JOTUN - 73102</v>
      </c>
      <c r="F366" t="s">
        <v>2708</v>
      </c>
      <c r="G366" t="s">
        <v>2708</v>
      </c>
      <c r="H366" s="84" t="b">
        <f t="shared" si="5"/>
        <v>1</v>
      </c>
    </row>
    <row r="367" spans="1:8" x14ac:dyDescent="0.25">
      <c r="A367" s="48" t="str">
        <v>JOTUN - 74346</v>
      </c>
      <c r="C367" t="s">
        <v>3874</v>
      </c>
      <c r="D367" t="str">
        <v>JOTUN - 74336</v>
      </c>
      <c r="F367" t="s">
        <v>2709</v>
      </c>
      <c r="G367" t="s">
        <v>2709</v>
      </c>
      <c r="H367" s="84" t="b">
        <f t="shared" si="5"/>
        <v>1</v>
      </c>
    </row>
    <row r="368" spans="1:8" x14ac:dyDescent="0.25">
      <c r="A368" s="48" t="str">
        <v>JOTUN - 75551</v>
      </c>
      <c r="C368" t="s">
        <v>1450</v>
      </c>
      <c r="D368" t="str">
        <v>JOTUN - 74339</v>
      </c>
      <c r="F368" t="s">
        <v>2710</v>
      </c>
      <c r="G368" t="s">
        <v>2710</v>
      </c>
      <c r="H368" s="84" t="b">
        <f t="shared" si="5"/>
        <v>1</v>
      </c>
    </row>
    <row r="369" spans="1:8" x14ac:dyDescent="0.25">
      <c r="A369" s="48" t="str">
        <v>JOTUN - 75552</v>
      </c>
      <c r="C369" t="s">
        <v>1451</v>
      </c>
      <c r="D369" t="str">
        <v>JOTUN - 74343</v>
      </c>
      <c r="F369" t="s">
        <v>2711</v>
      </c>
      <c r="G369" t="s">
        <v>2711</v>
      </c>
      <c r="H369" s="84" t="b">
        <f t="shared" si="5"/>
        <v>1</v>
      </c>
    </row>
    <row r="370" spans="1:8" x14ac:dyDescent="0.25">
      <c r="A370" s="48" t="str">
        <v>JOTUN - 77061</v>
      </c>
      <c r="C370" t="s">
        <v>3875</v>
      </c>
      <c r="D370" t="str">
        <v>JOTUN - 74346</v>
      </c>
      <c r="F370" t="s">
        <v>2712</v>
      </c>
      <c r="G370" t="s">
        <v>2712</v>
      </c>
      <c r="H370" s="84" t="b">
        <f t="shared" si="5"/>
        <v>1</v>
      </c>
    </row>
    <row r="371" spans="1:8" x14ac:dyDescent="0.25">
      <c r="A371" s="48" t="str">
        <v>JOTUN - 77735</v>
      </c>
      <c r="C371" t="s">
        <v>1452</v>
      </c>
      <c r="D371" t="str">
        <v>JOTUN - 75551</v>
      </c>
      <c r="F371" t="s">
        <v>2713</v>
      </c>
      <c r="G371" t="s">
        <v>2713</v>
      </c>
      <c r="H371" s="84" t="b">
        <f t="shared" si="5"/>
        <v>1</v>
      </c>
    </row>
    <row r="372" spans="1:8" x14ac:dyDescent="0.25">
      <c r="A372" s="48" t="str">
        <v>JOTUN - 78652</v>
      </c>
      <c r="C372" t="s">
        <v>1453</v>
      </c>
      <c r="D372" t="str">
        <v>JOTUN - 75552</v>
      </c>
      <c r="F372" t="s">
        <v>2714</v>
      </c>
      <c r="G372" t="s">
        <v>2714</v>
      </c>
      <c r="H372" s="84" t="b">
        <f t="shared" si="5"/>
        <v>1</v>
      </c>
    </row>
    <row r="373" spans="1:8" x14ac:dyDescent="0.25">
      <c r="A373" s="48" t="str">
        <v>JOTUN - 78659</v>
      </c>
      <c r="C373" t="s">
        <v>3876</v>
      </c>
      <c r="D373" t="str">
        <v>JOTUN - 77061</v>
      </c>
      <c r="F373" t="s">
        <v>2715</v>
      </c>
      <c r="G373" t="s">
        <v>2715</v>
      </c>
      <c r="H373" s="84" t="b">
        <f t="shared" si="5"/>
        <v>1</v>
      </c>
    </row>
    <row r="374" spans="1:8" x14ac:dyDescent="0.25">
      <c r="A374" s="48" t="str">
        <v>JOTUN - 78827</v>
      </c>
      <c r="C374" t="s">
        <v>3877</v>
      </c>
      <c r="D374" t="str">
        <v>JOTUN - 77735</v>
      </c>
      <c r="F374" t="s">
        <v>4227</v>
      </c>
      <c r="G374" t="s">
        <v>4227</v>
      </c>
      <c r="H374" s="84" t="b">
        <f t="shared" si="5"/>
        <v>1</v>
      </c>
    </row>
    <row r="375" spans="1:8" x14ac:dyDescent="0.25">
      <c r="A375" s="48" t="str">
        <v>JOTUN - 80400</v>
      </c>
      <c r="C375" t="s">
        <v>3878</v>
      </c>
      <c r="D375" t="str">
        <v>JOTUN - 78652</v>
      </c>
      <c r="F375" t="s">
        <v>4228</v>
      </c>
      <c r="G375" t="s">
        <v>4228</v>
      </c>
      <c r="H375" s="84" t="b">
        <f t="shared" si="5"/>
        <v>1</v>
      </c>
    </row>
    <row r="376" spans="1:8" x14ac:dyDescent="0.25">
      <c r="A376" s="48" t="str">
        <v>JOTUN - 80473</v>
      </c>
      <c r="C376" t="s">
        <v>3879</v>
      </c>
      <c r="D376" t="str">
        <v>JOTUN - 78659</v>
      </c>
      <c r="F376" t="s">
        <v>4229</v>
      </c>
      <c r="G376" t="s">
        <v>4229</v>
      </c>
      <c r="H376" s="84" t="b">
        <f t="shared" si="5"/>
        <v>1</v>
      </c>
    </row>
    <row r="377" spans="1:8" x14ac:dyDescent="0.25">
      <c r="A377" s="48" t="str">
        <v>JOTUN - 80714</v>
      </c>
      <c r="C377" t="s">
        <v>3880</v>
      </c>
      <c r="D377" t="str">
        <v>JOTUN - 78827</v>
      </c>
      <c r="F377" t="s">
        <v>4230</v>
      </c>
      <c r="G377" t="s">
        <v>4230</v>
      </c>
      <c r="H377" s="84" t="b">
        <f t="shared" si="5"/>
        <v>1</v>
      </c>
    </row>
    <row r="378" spans="1:8" x14ac:dyDescent="0.25">
      <c r="A378" s="48" t="str">
        <v>JOTUN - 80991</v>
      </c>
      <c r="C378" t="s">
        <v>1454</v>
      </c>
      <c r="D378" t="str">
        <v>JOTUN - 80400</v>
      </c>
      <c r="F378" t="s">
        <v>4231</v>
      </c>
      <c r="G378" t="s">
        <v>4231</v>
      </c>
      <c r="H378" s="84" t="b">
        <f t="shared" si="5"/>
        <v>1</v>
      </c>
    </row>
    <row r="379" spans="1:8" x14ac:dyDescent="0.25">
      <c r="A379" s="48" t="str">
        <v>JOTUN - 81151</v>
      </c>
      <c r="C379" t="s">
        <v>1455</v>
      </c>
      <c r="D379" t="str">
        <v>JOTUN - 80473</v>
      </c>
      <c r="F379" t="s">
        <v>4232</v>
      </c>
      <c r="G379" t="s">
        <v>4232</v>
      </c>
      <c r="H379" s="84" t="b">
        <f t="shared" si="5"/>
        <v>1</v>
      </c>
    </row>
    <row r="380" spans="1:8" x14ac:dyDescent="0.25">
      <c r="A380" s="48" t="str">
        <v>JOTUN - 81561</v>
      </c>
      <c r="C380" t="s">
        <v>3881</v>
      </c>
      <c r="D380" t="str">
        <v>JOTUN - 80714</v>
      </c>
      <c r="F380" t="s">
        <v>4233</v>
      </c>
      <c r="G380" t="s">
        <v>4233</v>
      </c>
      <c r="H380" s="84" t="b">
        <f t="shared" si="5"/>
        <v>1</v>
      </c>
    </row>
    <row r="381" spans="1:8" x14ac:dyDescent="0.25">
      <c r="A381" s="48" t="str">
        <v>JOTUN - 81727</v>
      </c>
      <c r="C381" t="s">
        <v>1456</v>
      </c>
      <c r="D381" t="str">
        <v>JOTUN - 80991</v>
      </c>
      <c r="F381" t="s">
        <v>4234</v>
      </c>
      <c r="G381" t="s">
        <v>4234</v>
      </c>
      <c r="H381" s="84" t="b">
        <f t="shared" si="5"/>
        <v>1</v>
      </c>
    </row>
    <row r="382" spans="1:8" x14ac:dyDescent="0.25">
      <c r="A382" s="48" t="str">
        <v>JOTUN - 81863</v>
      </c>
      <c r="C382" t="s">
        <v>1457</v>
      </c>
      <c r="D382" t="str">
        <v>JOTUN - 81151</v>
      </c>
      <c r="F382" t="s">
        <v>4235</v>
      </c>
      <c r="G382" t="s">
        <v>4235</v>
      </c>
      <c r="H382" s="84" t="b">
        <f t="shared" si="5"/>
        <v>1</v>
      </c>
    </row>
    <row r="383" spans="1:8" x14ac:dyDescent="0.25">
      <c r="A383" s="48" t="str">
        <v>JOTUN - 81963</v>
      </c>
      <c r="C383" t="s">
        <v>3882</v>
      </c>
      <c r="D383" t="str">
        <v>JOTUN - 81561</v>
      </c>
      <c r="F383" t="s">
        <v>4236</v>
      </c>
      <c r="G383" t="s">
        <v>4236</v>
      </c>
      <c r="H383" s="84" t="b">
        <f t="shared" si="5"/>
        <v>1</v>
      </c>
    </row>
    <row r="384" spans="1:8" x14ac:dyDescent="0.25">
      <c r="A384" s="48" t="str">
        <v>JOTUN - 82235</v>
      </c>
      <c r="C384" t="s">
        <v>1458</v>
      </c>
      <c r="D384" t="str">
        <v>JOTUN - 81727</v>
      </c>
      <c r="F384" t="s">
        <v>4237</v>
      </c>
      <c r="G384" t="s">
        <v>4237</v>
      </c>
      <c r="H384" s="84" t="b">
        <f t="shared" si="5"/>
        <v>1</v>
      </c>
    </row>
    <row r="385" spans="1:8" x14ac:dyDescent="0.25">
      <c r="A385" s="48" t="str">
        <v>JOTUN - 82405</v>
      </c>
      <c r="C385" t="s">
        <v>3883</v>
      </c>
      <c r="D385" t="str">
        <v>JOTUN - 81863</v>
      </c>
      <c r="F385" t="s">
        <v>4238</v>
      </c>
      <c r="G385" t="s">
        <v>4238</v>
      </c>
      <c r="H385" s="84" t="b">
        <f t="shared" si="5"/>
        <v>1</v>
      </c>
    </row>
    <row r="386" spans="1:8" x14ac:dyDescent="0.25">
      <c r="A386" s="48" t="str">
        <v>JOTUN - 82715</v>
      </c>
      <c r="C386" t="s">
        <v>1459</v>
      </c>
      <c r="D386" t="str">
        <v>JOTUN - 81963</v>
      </c>
      <c r="F386" t="s">
        <v>4239</v>
      </c>
      <c r="G386" t="s">
        <v>4239</v>
      </c>
      <c r="H386" s="84" t="b">
        <f t="shared" si="5"/>
        <v>1</v>
      </c>
    </row>
    <row r="387" spans="1:8" x14ac:dyDescent="0.25">
      <c r="A387" s="48" t="str">
        <v>JOTUN - 83326</v>
      </c>
      <c r="C387" t="s">
        <v>1460</v>
      </c>
      <c r="D387" t="str">
        <v>JOTUN - 82235</v>
      </c>
      <c r="F387" t="s">
        <v>4240</v>
      </c>
      <c r="G387" t="s">
        <v>4240</v>
      </c>
      <c r="H387" s="84" t="b">
        <f t="shared" ref="H387:H450" si="6">G387=F387</f>
        <v>1</v>
      </c>
    </row>
    <row r="388" spans="1:8" x14ac:dyDescent="0.25">
      <c r="A388" s="48" t="str">
        <v>JOTUN - 83691</v>
      </c>
      <c r="C388" t="s">
        <v>3884</v>
      </c>
      <c r="D388" t="str">
        <v>JOTUN - 82405</v>
      </c>
      <c r="F388" t="s">
        <v>4241</v>
      </c>
      <c r="G388" t="s">
        <v>4241</v>
      </c>
      <c r="H388" s="84" t="b">
        <f t="shared" si="6"/>
        <v>1</v>
      </c>
    </row>
    <row r="389" spans="1:8" x14ac:dyDescent="0.25">
      <c r="A389" s="48" t="str">
        <v>JVM - 4871</v>
      </c>
      <c r="C389" t="s">
        <v>3885</v>
      </c>
      <c r="D389" t="str">
        <v>JOTUN - 82715</v>
      </c>
      <c r="F389" t="s">
        <v>5604</v>
      </c>
      <c r="G389" t="s">
        <v>5604</v>
      </c>
      <c r="H389" s="84" t="b">
        <f t="shared" si="6"/>
        <v>1</v>
      </c>
    </row>
    <row r="390" spans="1:8" x14ac:dyDescent="0.25">
      <c r="A390" s="48" t="str">
        <v>JVM - 5116</v>
      </c>
      <c r="C390" t="s">
        <v>3886</v>
      </c>
      <c r="D390" t="str">
        <v>JOTUN - 83326</v>
      </c>
      <c r="F390" t="s">
        <v>5789</v>
      </c>
      <c r="G390" t="s">
        <v>5789</v>
      </c>
      <c r="H390" s="84" t="b">
        <f t="shared" si="6"/>
        <v>1</v>
      </c>
    </row>
    <row r="391" spans="1:8" x14ac:dyDescent="0.25">
      <c r="A391" s="48" t="str">
        <v>LABORGLAS - 110059</v>
      </c>
      <c r="C391" t="s">
        <v>3887</v>
      </c>
      <c r="D391" t="str">
        <v>JOTUN - 83691</v>
      </c>
      <c r="F391" t="s">
        <v>5790</v>
      </c>
      <c r="G391" t="s">
        <v>5790</v>
      </c>
      <c r="H391" s="84" t="b">
        <f t="shared" si="6"/>
        <v>1</v>
      </c>
    </row>
    <row r="392" spans="1:8" x14ac:dyDescent="0.25">
      <c r="A392" s="48" t="str">
        <v>MARANGONI - 20578</v>
      </c>
      <c r="C392" t="s">
        <v>3888</v>
      </c>
      <c r="D392" t="str">
        <v>JVM - 4871</v>
      </c>
      <c r="F392" t="s">
        <v>2716</v>
      </c>
      <c r="G392" t="s">
        <v>2716</v>
      </c>
      <c r="H392" s="84" t="b">
        <f t="shared" si="6"/>
        <v>1</v>
      </c>
    </row>
    <row r="393" spans="1:8" x14ac:dyDescent="0.25">
      <c r="A393" s="48" t="str">
        <v>MARANGONI - 20927</v>
      </c>
      <c r="C393" t="s">
        <v>3889</v>
      </c>
      <c r="D393" t="str">
        <v>JVM - 5116</v>
      </c>
      <c r="F393" t="s">
        <v>4242</v>
      </c>
      <c r="G393" t="s">
        <v>4242</v>
      </c>
      <c r="H393" s="84" t="b">
        <f t="shared" si="6"/>
        <v>1</v>
      </c>
    </row>
    <row r="394" spans="1:8" x14ac:dyDescent="0.25">
      <c r="A394" s="48" t="str">
        <v>MARANGONI - 20928</v>
      </c>
      <c r="C394" t="s">
        <v>3890</v>
      </c>
      <c r="D394" t="str">
        <v>LABORGLAS - 110059</v>
      </c>
      <c r="F394" t="s">
        <v>5791</v>
      </c>
      <c r="G394" t="s">
        <v>5791</v>
      </c>
      <c r="H394" s="84" t="b">
        <f t="shared" si="6"/>
        <v>1</v>
      </c>
    </row>
    <row r="395" spans="1:8" x14ac:dyDescent="0.25">
      <c r="A395" s="48" t="str">
        <v>MARANGONI - 20929</v>
      </c>
      <c r="C395" t="s">
        <v>1461</v>
      </c>
      <c r="D395" t="str">
        <v>MARANGONI - 20578</v>
      </c>
      <c r="F395" t="s">
        <v>2717</v>
      </c>
      <c r="G395" t="s">
        <v>2717</v>
      </c>
      <c r="H395" s="84" t="b">
        <f t="shared" si="6"/>
        <v>1</v>
      </c>
    </row>
    <row r="396" spans="1:8" x14ac:dyDescent="0.25">
      <c r="A396" s="48" t="str">
        <v>MARANGONI - 20930</v>
      </c>
      <c r="C396" t="s">
        <v>5562</v>
      </c>
      <c r="D396" t="str">
        <v>MARANGONI - 20927</v>
      </c>
      <c r="F396" t="s">
        <v>2718</v>
      </c>
      <c r="G396" t="s">
        <v>2718</v>
      </c>
      <c r="H396" s="84" t="b">
        <f t="shared" si="6"/>
        <v>1</v>
      </c>
    </row>
    <row r="397" spans="1:8" x14ac:dyDescent="0.25">
      <c r="A397" s="48" t="str">
        <v>MARANGONI - 20931</v>
      </c>
      <c r="C397" t="s">
        <v>3891</v>
      </c>
      <c r="D397" t="str">
        <v>MARANGONI - 20928</v>
      </c>
      <c r="F397" t="s">
        <v>2719</v>
      </c>
      <c r="G397" t="s">
        <v>2719</v>
      </c>
      <c r="H397" s="84" t="b">
        <f t="shared" si="6"/>
        <v>1</v>
      </c>
    </row>
    <row r="398" spans="1:8" x14ac:dyDescent="0.25">
      <c r="A398" s="48" t="str">
        <v>MARANGONI - 20932</v>
      </c>
      <c r="C398" t="s">
        <v>3892</v>
      </c>
      <c r="D398" t="str">
        <v>MARANGONI - 20929</v>
      </c>
      <c r="F398" t="s">
        <v>2720</v>
      </c>
      <c r="G398" t="s">
        <v>2720</v>
      </c>
      <c r="H398" s="84" t="b">
        <f t="shared" si="6"/>
        <v>1</v>
      </c>
    </row>
    <row r="399" spans="1:8" x14ac:dyDescent="0.25">
      <c r="A399" s="48" t="str">
        <v>MARANGONI - 21028</v>
      </c>
      <c r="C399" t="s">
        <v>3893</v>
      </c>
      <c r="D399" t="str">
        <v>MARANGONI - 20930</v>
      </c>
      <c r="F399" t="s">
        <v>2721</v>
      </c>
      <c r="G399" t="s">
        <v>2721</v>
      </c>
      <c r="H399" s="84" t="b">
        <f t="shared" si="6"/>
        <v>1</v>
      </c>
    </row>
    <row r="400" spans="1:8" x14ac:dyDescent="0.25">
      <c r="A400" s="48" t="str">
        <v>MARANGONI - 21029</v>
      </c>
      <c r="C400" t="s">
        <v>3894</v>
      </c>
      <c r="D400" t="str">
        <v>MARANGONI - 20931</v>
      </c>
      <c r="F400" t="s">
        <v>2722</v>
      </c>
      <c r="G400" t="s">
        <v>2722</v>
      </c>
      <c r="H400" s="84" t="b">
        <f t="shared" si="6"/>
        <v>1</v>
      </c>
    </row>
    <row r="401" spans="1:8" x14ac:dyDescent="0.25">
      <c r="A401" s="48" t="str">
        <v>MARANGONI - 21031</v>
      </c>
      <c r="C401" t="s">
        <v>3895</v>
      </c>
      <c r="D401" t="str">
        <v>MARANGONI - 20932</v>
      </c>
      <c r="F401" t="s">
        <v>2723</v>
      </c>
      <c r="G401" t="s">
        <v>2723</v>
      </c>
      <c r="H401" s="84" t="b">
        <f t="shared" si="6"/>
        <v>1</v>
      </c>
    </row>
    <row r="402" spans="1:8" x14ac:dyDescent="0.25">
      <c r="A402" s="48" t="str">
        <v>MARANGONI - 21032</v>
      </c>
      <c r="C402" t="s">
        <v>1462</v>
      </c>
      <c r="D402" t="str">
        <v>MARANGONI - 21028</v>
      </c>
      <c r="F402" t="s">
        <v>2724</v>
      </c>
      <c r="G402" t="s">
        <v>2724</v>
      </c>
      <c r="H402" s="84" t="b">
        <f t="shared" si="6"/>
        <v>1</v>
      </c>
    </row>
    <row r="403" spans="1:8" x14ac:dyDescent="0.25">
      <c r="A403" s="48" t="str">
        <v>MARANGONI - 21360</v>
      </c>
      <c r="C403" t="s">
        <v>1463</v>
      </c>
      <c r="D403" t="str">
        <v>MARANGONI - 21029</v>
      </c>
      <c r="F403" t="s">
        <v>2725</v>
      </c>
      <c r="G403" t="s">
        <v>2725</v>
      </c>
      <c r="H403" s="84" t="b">
        <f t="shared" si="6"/>
        <v>1</v>
      </c>
    </row>
    <row r="404" spans="1:8" x14ac:dyDescent="0.25">
      <c r="A404" s="48" t="str">
        <v>MARANGONI - 21361</v>
      </c>
      <c r="C404" t="s">
        <v>1464</v>
      </c>
      <c r="D404" t="str">
        <v>MARANGONI - 21031</v>
      </c>
      <c r="F404" t="s">
        <v>2726</v>
      </c>
      <c r="G404" t="s">
        <v>2726</v>
      </c>
      <c r="H404" s="84" t="b">
        <f t="shared" si="6"/>
        <v>1</v>
      </c>
    </row>
    <row r="405" spans="1:8" x14ac:dyDescent="0.25">
      <c r="A405" s="48" t="str">
        <v>MARANGONI - 21730</v>
      </c>
      <c r="C405" t="s">
        <v>1465</v>
      </c>
      <c r="D405" t="str">
        <v>MARANGONI - 21032</v>
      </c>
      <c r="F405" t="s">
        <v>2727</v>
      </c>
      <c r="G405" t="s">
        <v>2727</v>
      </c>
      <c r="H405" s="84" t="b">
        <f t="shared" si="6"/>
        <v>1</v>
      </c>
    </row>
    <row r="406" spans="1:8" x14ac:dyDescent="0.25">
      <c r="A406" s="48" t="str">
        <v>MARANGONI - 21731</v>
      </c>
      <c r="C406" t="s">
        <v>1466</v>
      </c>
      <c r="D406" t="str">
        <v>MARANGONI - 21360</v>
      </c>
      <c r="F406" t="s">
        <v>4243</v>
      </c>
      <c r="G406" t="s">
        <v>4243</v>
      </c>
      <c r="H406" s="84" t="b">
        <f t="shared" si="6"/>
        <v>1</v>
      </c>
    </row>
    <row r="407" spans="1:8" x14ac:dyDescent="0.25">
      <c r="A407" s="48" t="str">
        <v>MARANGONI - 22111</v>
      </c>
      <c r="C407" t="s">
        <v>1467</v>
      </c>
      <c r="D407" t="str">
        <v>MARANGONI - 21361</v>
      </c>
      <c r="F407" t="s">
        <v>4244</v>
      </c>
      <c r="G407" t="s">
        <v>4244</v>
      </c>
      <c r="H407" s="84" t="b">
        <f t="shared" si="6"/>
        <v>1</v>
      </c>
    </row>
    <row r="408" spans="1:8" x14ac:dyDescent="0.25">
      <c r="A408" s="48" t="str">
        <v>MARANGONI - 22112</v>
      </c>
      <c r="C408" t="s">
        <v>1468</v>
      </c>
      <c r="D408" t="str">
        <v>MARANGONI - 21730</v>
      </c>
      <c r="F408" t="s">
        <v>4245</v>
      </c>
      <c r="G408" t="s">
        <v>4245</v>
      </c>
      <c r="H408" s="84" t="b">
        <f t="shared" si="6"/>
        <v>1</v>
      </c>
    </row>
    <row r="409" spans="1:8" x14ac:dyDescent="0.25">
      <c r="A409" s="48" t="str">
        <v>MARANGONI - 22113</v>
      </c>
      <c r="C409" t="s">
        <v>1469</v>
      </c>
      <c r="D409" t="str">
        <v>MARANGONI - 21731</v>
      </c>
      <c r="F409" t="s">
        <v>4246</v>
      </c>
      <c r="G409" t="s">
        <v>4246</v>
      </c>
      <c r="H409" s="84" t="b">
        <f t="shared" si="6"/>
        <v>1</v>
      </c>
    </row>
    <row r="410" spans="1:8" x14ac:dyDescent="0.25">
      <c r="A410" s="48" t="str">
        <v>MARANGONI - 22114</v>
      </c>
      <c r="C410" t="s">
        <v>1470</v>
      </c>
      <c r="D410" t="str">
        <v>MARANGONI - 22111</v>
      </c>
      <c r="F410" t="s">
        <v>5605</v>
      </c>
      <c r="G410" t="s">
        <v>5605</v>
      </c>
      <c r="H410" s="84" t="b">
        <f t="shared" si="6"/>
        <v>1</v>
      </c>
    </row>
    <row r="411" spans="1:8" x14ac:dyDescent="0.25">
      <c r="A411" s="48" t="str">
        <v>MARANGONI - 22115</v>
      </c>
      <c r="C411" t="s">
        <v>1471</v>
      </c>
      <c r="D411" t="str">
        <v>MARANGONI - 22112</v>
      </c>
      <c r="F411" t="s">
        <v>5606</v>
      </c>
      <c r="G411" t="s">
        <v>5606</v>
      </c>
      <c r="H411" s="84" t="b">
        <f t="shared" si="6"/>
        <v>1</v>
      </c>
    </row>
    <row r="412" spans="1:8" x14ac:dyDescent="0.25">
      <c r="A412" s="48" t="str">
        <v>MARANGONI - 22116</v>
      </c>
      <c r="C412" t="s">
        <v>1472</v>
      </c>
      <c r="D412" t="str">
        <v>MARANGONI - 22113</v>
      </c>
      <c r="F412" t="s">
        <v>5607</v>
      </c>
      <c r="G412" t="s">
        <v>5607</v>
      </c>
      <c r="H412" s="84" t="b">
        <f t="shared" si="6"/>
        <v>1</v>
      </c>
    </row>
    <row r="413" spans="1:8" x14ac:dyDescent="0.25">
      <c r="A413" s="48" t="str">
        <v>METASA - 65734</v>
      </c>
      <c r="C413" t="s">
        <v>3896</v>
      </c>
      <c r="D413" t="str">
        <v>MARANGONI - 22114</v>
      </c>
      <c r="F413" t="s">
        <v>5608</v>
      </c>
      <c r="G413" t="s">
        <v>5608</v>
      </c>
      <c r="H413" s="84" t="b">
        <f t="shared" si="6"/>
        <v>1</v>
      </c>
    </row>
    <row r="414" spans="1:8" x14ac:dyDescent="0.25">
      <c r="A414" s="48" t="str">
        <v>METASA - 65894</v>
      </c>
      <c r="C414" t="s">
        <v>1473</v>
      </c>
      <c r="D414" t="str">
        <v>MARANGONI - 22115</v>
      </c>
      <c r="F414" t="s">
        <v>5609</v>
      </c>
      <c r="G414" t="s">
        <v>5609</v>
      </c>
      <c r="H414" s="84" t="b">
        <f t="shared" si="6"/>
        <v>1</v>
      </c>
    </row>
    <row r="415" spans="1:8" x14ac:dyDescent="0.25">
      <c r="A415" s="48" t="str">
        <v>METASA - 65912</v>
      </c>
      <c r="C415" t="s">
        <v>1474</v>
      </c>
      <c r="D415" t="str">
        <v>MARANGONI - 22116</v>
      </c>
      <c r="F415" t="s">
        <v>5610</v>
      </c>
      <c r="G415" t="s">
        <v>5610</v>
      </c>
      <c r="H415" s="84" t="b">
        <f t="shared" si="6"/>
        <v>1</v>
      </c>
    </row>
    <row r="416" spans="1:8" x14ac:dyDescent="0.25">
      <c r="A416" s="48" t="str">
        <v>METASA - 65945</v>
      </c>
      <c r="C416" t="s">
        <v>1475</v>
      </c>
      <c r="D416" t="str">
        <v>METASA - 65734</v>
      </c>
      <c r="F416" t="s">
        <v>2184</v>
      </c>
      <c r="G416" t="s">
        <v>2184</v>
      </c>
      <c r="H416" s="84" t="b">
        <f t="shared" si="6"/>
        <v>1</v>
      </c>
    </row>
    <row r="417" spans="1:8" x14ac:dyDescent="0.25">
      <c r="A417" s="48" t="str">
        <v>METASA - 65968</v>
      </c>
      <c r="C417" t="s">
        <v>1476</v>
      </c>
      <c r="D417" t="str">
        <v>METASA - 65894</v>
      </c>
      <c r="F417" t="s">
        <v>2185</v>
      </c>
      <c r="G417" t="s">
        <v>2185</v>
      </c>
      <c r="H417" s="84" t="b">
        <f t="shared" si="6"/>
        <v>1</v>
      </c>
    </row>
    <row r="418" spans="1:8" x14ac:dyDescent="0.25">
      <c r="A418" s="48" t="str">
        <v>METASA - 65998</v>
      </c>
      <c r="C418" t="s">
        <v>1477</v>
      </c>
      <c r="D418" t="str">
        <v>METASA - 65912</v>
      </c>
      <c r="F418" t="s">
        <v>2186</v>
      </c>
      <c r="G418" t="s">
        <v>2186</v>
      </c>
      <c r="H418" s="84" t="b">
        <f t="shared" si="6"/>
        <v>1</v>
      </c>
    </row>
    <row r="419" spans="1:8" x14ac:dyDescent="0.25">
      <c r="A419" s="48" t="str">
        <v>METASA - 66023</v>
      </c>
      <c r="C419" t="s">
        <v>1478</v>
      </c>
      <c r="D419" t="str">
        <v>METASA - 65945</v>
      </c>
      <c r="F419" t="s">
        <v>2187</v>
      </c>
      <c r="G419" t="s">
        <v>2187</v>
      </c>
      <c r="H419" s="84" t="b">
        <f t="shared" si="6"/>
        <v>1</v>
      </c>
    </row>
    <row r="420" spans="1:8" x14ac:dyDescent="0.25">
      <c r="A420" s="48" t="str">
        <v>METASA - 66187</v>
      </c>
      <c r="C420" t="s">
        <v>1479</v>
      </c>
      <c r="D420" t="str">
        <v>METASA - 65968</v>
      </c>
      <c r="F420" t="s">
        <v>2188</v>
      </c>
      <c r="G420" t="s">
        <v>2188</v>
      </c>
      <c r="H420" s="84" t="b">
        <f t="shared" si="6"/>
        <v>1</v>
      </c>
    </row>
    <row r="421" spans="1:8" x14ac:dyDescent="0.25">
      <c r="A421" s="48" t="str">
        <v>METASA - 66219</v>
      </c>
      <c r="C421" t="s">
        <v>1480</v>
      </c>
      <c r="D421" t="str">
        <v>METASA - 65998</v>
      </c>
      <c r="F421" t="s">
        <v>2189</v>
      </c>
      <c r="G421" t="s">
        <v>2189</v>
      </c>
      <c r="H421" s="84" t="b">
        <f t="shared" si="6"/>
        <v>1</v>
      </c>
    </row>
    <row r="422" spans="1:8" x14ac:dyDescent="0.25">
      <c r="A422" s="48" t="str">
        <v>METASA - 66276</v>
      </c>
      <c r="C422" t="s">
        <v>1481</v>
      </c>
      <c r="D422" t="str">
        <v>METASA - 66023</v>
      </c>
      <c r="F422" t="s">
        <v>2190</v>
      </c>
      <c r="G422" t="s">
        <v>2190</v>
      </c>
      <c r="H422" s="84" t="b">
        <f t="shared" si="6"/>
        <v>1</v>
      </c>
    </row>
    <row r="423" spans="1:8" x14ac:dyDescent="0.25">
      <c r="A423" s="48" t="str">
        <v>METASA - 66281</v>
      </c>
      <c r="C423" t="s">
        <v>1482</v>
      </c>
      <c r="D423" t="str">
        <v>METASA - 66187</v>
      </c>
      <c r="F423" t="s">
        <v>2191</v>
      </c>
      <c r="G423" t="s">
        <v>2191</v>
      </c>
      <c r="H423" s="84" t="b">
        <f t="shared" si="6"/>
        <v>1</v>
      </c>
    </row>
    <row r="424" spans="1:8" x14ac:dyDescent="0.25">
      <c r="A424" s="48" t="str">
        <v>METASA - 66284</v>
      </c>
      <c r="C424" t="s">
        <v>3897</v>
      </c>
      <c r="D424" t="str">
        <v>METASA - 66219</v>
      </c>
      <c r="F424" t="s">
        <v>2192</v>
      </c>
      <c r="G424" t="s">
        <v>2192</v>
      </c>
      <c r="H424" s="84" t="b">
        <f t="shared" si="6"/>
        <v>1</v>
      </c>
    </row>
    <row r="425" spans="1:8" x14ac:dyDescent="0.25">
      <c r="A425" s="48" t="str">
        <v>METASA - 66304</v>
      </c>
      <c r="C425" t="s">
        <v>3898</v>
      </c>
      <c r="D425" t="str">
        <v>METASA - 66276</v>
      </c>
      <c r="F425" t="s">
        <v>2193</v>
      </c>
      <c r="G425" t="s">
        <v>2193</v>
      </c>
      <c r="H425" s="84" t="b">
        <f t="shared" si="6"/>
        <v>1</v>
      </c>
    </row>
    <row r="426" spans="1:8" x14ac:dyDescent="0.25">
      <c r="A426" s="48" t="str">
        <v>METASA - 66305</v>
      </c>
      <c r="C426" t="s">
        <v>1483</v>
      </c>
      <c r="D426" t="str">
        <v>METASA - 66281</v>
      </c>
      <c r="F426" t="s">
        <v>2194</v>
      </c>
      <c r="G426" t="s">
        <v>2194</v>
      </c>
      <c r="H426" s="84" t="b">
        <f t="shared" si="6"/>
        <v>1</v>
      </c>
    </row>
    <row r="427" spans="1:8" x14ac:dyDescent="0.25">
      <c r="A427" s="48" t="str">
        <v>METASA - 66314</v>
      </c>
      <c r="C427" t="s">
        <v>3899</v>
      </c>
      <c r="D427" t="str">
        <v>METASA - 66284</v>
      </c>
      <c r="F427" t="s">
        <v>2195</v>
      </c>
      <c r="G427" t="s">
        <v>2195</v>
      </c>
      <c r="H427" s="84" t="b">
        <f t="shared" si="6"/>
        <v>1</v>
      </c>
    </row>
    <row r="428" spans="1:8" x14ac:dyDescent="0.25">
      <c r="A428" s="48" t="str">
        <v>METASA - 66320</v>
      </c>
      <c r="C428" t="s">
        <v>1484</v>
      </c>
      <c r="D428" t="str">
        <v>METASA - 66304</v>
      </c>
      <c r="F428" t="s">
        <v>2196</v>
      </c>
      <c r="G428" t="s">
        <v>2196</v>
      </c>
      <c r="H428" s="84" t="b">
        <f t="shared" si="6"/>
        <v>1</v>
      </c>
    </row>
    <row r="429" spans="1:8" x14ac:dyDescent="0.25">
      <c r="A429" s="48" t="str">
        <v>METASA - 66324</v>
      </c>
      <c r="C429" t="s">
        <v>1485</v>
      </c>
      <c r="D429" t="str">
        <v>METASA - 66305</v>
      </c>
      <c r="F429" t="s">
        <v>2197</v>
      </c>
      <c r="G429" t="s">
        <v>2197</v>
      </c>
      <c r="H429" s="84" t="b">
        <f t="shared" si="6"/>
        <v>1</v>
      </c>
    </row>
    <row r="430" spans="1:8" x14ac:dyDescent="0.25">
      <c r="A430" s="48" t="str">
        <v>METASA - 66459</v>
      </c>
      <c r="C430" t="s">
        <v>1486</v>
      </c>
      <c r="D430" t="str">
        <v>METASA - 66314</v>
      </c>
      <c r="F430" t="s">
        <v>2198</v>
      </c>
      <c r="G430" t="s">
        <v>2198</v>
      </c>
      <c r="H430" s="84" t="b">
        <f t="shared" si="6"/>
        <v>1</v>
      </c>
    </row>
    <row r="431" spans="1:8" x14ac:dyDescent="0.25">
      <c r="A431" s="48" t="str">
        <v>METASA - 66591</v>
      </c>
      <c r="C431" t="s">
        <v>1487</v>
      </c>
      <c r="D431" t="str">
        <v>METASA - 66320</v>
      </c>
      <c r="F431" t="s">
        <v>2199</v>
      </c>
      <c r="G431" t="s">
        <v>2199</v>
      </c>
      <c r="H431" s="84" t="b">
        <f t="shared" si="6"/>
        <v>1</v>
      </c>
    </row>
    <row r="432" spans="1:8" x14ac:dyDescent="0.25">
      <c r="A432" s="48" t="str">
        <v>METASA - 66688</v>
      </c>
      <c r="C432" t="s">
        <v>1488</v>
      </c>
      <c r="D432" t="str">
        <v>METASA - 66324</v>
      </c>
      <c r="F432" t="s">
        <v>2200</v>
      </c>
      <c r="G432" t="s">
        <v>2200</v>
      </c>
      <c r="H432" s="84" t="b">
        <f t="shared" si="6"/>
        <v>1</v>
      </c>
    </row>
    <row r="433" spans="1:8" x14ac:dyDescent="0.25">
      <c r="A433" s="48" t="str">
        <v>METASA - 66727</v>
      </c>
      <c r="C433" t="s">
        <v>1489</v>
      </c>
      <c r="D433" t="str">
        <v>METASA - 66459</v>
      </c>
      <c r="F433" t="s">
        <v>2201</v>
      </c>
      <c r="G433" t="s">
        <v>2201</v>
      </c>
      <c r="H433" s="84" t="b">
        <f t="shared" si="6"/>
        <v>1</v>
      </c>
    </row>
    <row r="434" spans="1:8" x14ac:dyDescent="0.25">
      <c r="A434" s="48" t="str">
        <v>METASA - 66783</v>
      </c>
      <c r="C434" t="s">
        <v>1490</v>
      </c>
      <c r="D434" t="str">
        <v>METASA - 66591</v>
      </c>
      <c r="F434" t="s">
        <v>2202</v>
      </c>
      <c r="G434" t="s">
        <v>2202</v>
      </c>
      <c r="H434" s="84" t="b">
        <f t="shared" si="6"/>
        <v>1</v>
      </c>
    </row>
    <row r="435" spans="1:8" x14ac:dyDescent="0.25">
      <c r="A435" s="48" t="str">
        <v>METASA - 66872</v>
      </c>
      <c r="C435" t="s">
        <v>1491</v>
      </c>
      <c r="D435" t="str">
        <v>METASA - 66688</v>
      </c>
      <c r="F435" t="s">
        <v>2203</v>
      </c>
      <c r="G435" t="s">
        <v>2203</v>
      </c>
      <c r="H435" s="84" t="b">
        <f t="shared" si="6"/>
        <v>1</v>
      </c>
    </row>
    <row r="436" spans="1:8" x14ac:dyDescent="0.25">
      <c r="A436" s="48" t="str">
        <v>METASA - 66956</v>
      </c>
      <c r="C436" t="s">
        <v>1492</v>
      </c>
      <c r="D436" t="str">
        <v>METASA - 66727</v>
      </c>
      <c r="F436" t="s">
        <v>2204</v>
      </c>
      <c r="G436" t="s">
        <v>2204</v>
      </c>
      <c r="H436" s="84" t="b">
        <f t="shared" si="6"/>
        <v>1</v>
      </c>
    </row>
    <row r="437" spans="1:8" x14ac:dyDescent="0.25">
      <c r="A437" s="48" t="str">
        <v>METASA - 66960</v>
      </c>
      <c r="C437" t="s">
        <v>1493</v>
      </c>
      <c r="D437" t="str">
        <v>METASA - 66783</v>
      </c>
      <c r="F437" t="s">
        <v>2205</v>
      </c>
      <c r="G437" t="s">
        <v>2205</v>
      </c>
      <c r="H437" s="84" t="b">
        <f t="shared" si="6"/>
        <v>1</v>
      </c>
    </row>
    <row r="438" spans="1:8" x14ac:dyDescent="0.25">
      <c r="A438" s="48" t="str">
        <v>METASA - 66962</v>
      </c>
      <c r="C438" t="s">
        <v>1494</v>
      </c>
      <c r="D438" t="str">
        <v>METASA - 66872</v>
      </c>
      <c r="F438" t="s">
        <v>2206</v>
      </c>
      <c r="G438" t="s">
        <v>2206</v>
      </c>
      <c r="H438" s="84" t="b">
        <f t="shared" si="6"/>
        <v>1</v>
      </c>
    </row>
    <row r="439" spans="1:8" x14ac:dyDescent="0.25">
      <c r="A439" s="48" t="str">
        <v>METASA - 66974</v>
      </c>
      <c r="C439" t="s">
        <v>1495</v>
      </c>
      <c r="D439" t="str">
        <v>METASA - 66956</v>
      </c>
      <c r="F439" t="s">
        <v>2207</v>
      </c>
      <c r="G439" t="s">
        <v>2207</v>
      </c>
      <c r="H439" s="84" t="b">
        <f t="shared" si="6"/>
        <v>1</v>
      </c>
    </row>
    <row r="440" spans="1:8" x14ac:dyDescent="0.25">
      <c r="A440" s="48" t="str">
        <v>METASA - 66975</v>
      </c>
      <c r="C440" t="s">
        <v>1496</v>
      </c>
      <c r="D440" t="str">
        <v>METASA - 66960</v>
      </c>
      <c r="F440" t="s">
        <v>2208</v>
      </c>
      <c r="G440" t="s">
        <v>2208</v>
      </c>
      <c r="H440" s="84" t="b">
        <f t="shared" si="6"/>
        <v>1</v>
      </c>
    </row>
    <row r="441" spans="1:8" x14ac:dyDescent="0.25">
      <c r="A441" s="48" t="str">
        <v>METASA - 66976</v>
      </c>
      <c r="C441" t="s">
        <v>1497</v>
      </c>
      <c r="D441" t="str">
        <v>METASA - 66962</v>
      </c>
      <c r="F441" t="s">
        <v>2209</v>
      </c>
      <c r="G441" t="s">
        <v>2209</v>
      </c>
      <c r="H441" s="84" t="b">
        <f t="shared" si="6"/>
        <v>1</v>
      </c>
    </row>
    <row r="442" spans="1:8" x14ac:dyDescent="0.25">
      <c r="A442" s="48" t="str">
        <v>METASA - 67151</v>
      </c>
      <c r="C442" t="s">
        <v>1498</v>
      </c>
      <c r="D442" t="str">
        <v>METASA - 66974</v>
      </c>
      <c r="F442" t="s">
        <v>2210</v>
      </c>
      <c r="G442" t="s">
        <v>2210</v>
      </c>
      <c r="H442" s="84" t="b">
        <f t="shared" si="6"/>
        <v>1</v>
      </c>
    </row>
    <row r="443" spans="1:8" x14ac:dyDescent="0.25">
      <c r="A443" s="48" t="str">
        <v>METASA - 67187</v>
      </c>
      <c r="C443" t="s">
        <v>3900</v>
      </c>
      <c r="D443" t="str">
        <v>METASA - 66975</v>
      </c>
      <c r="F443" t="s">
        <v>2211</v>
      </c>
      <c r="G443" t="s">
        <v>2211</v>
      </c>
      <c r="H443" s="84" t="b">
        <f t="shared" si="6"/>
        <v>1</v>
      </c>
    </row>
    <row r="444" spans="1:8" x14ac:dyDescent="0.25">
      <c r="A444" s="48" t="str">
        <v>METASA - 67235</v>
      </c>
      <c r="C444" t="s">
        <v>1499</v>
      </c>
      <c r="D444" t="str">
        <v>METASA - 66976</v>
      </c>
      <c r="F444" t="s">
        <v>2212</v>
      </c>
      <c r="G444" t="s">
        <v>2212</v>
      </c>
      <c r="H444" s="84" t="b">
        <f t="shared" si="6"/>
        <v>1</v>
      </c>
    </row>
    <row r="445" spans="1:8" x14ac:dyDescent="0.25">
      <c r="A445" s="48" t="str">
        <v>METASA - 67238</v>
      </c>
      <c r="C445" t="s">
        <v>1500</v>
      </c>
      <c r="D445" t="str">
        <v>METASA - 67151</v>
      </c>
      <c r="F445" t="s">
        <v>2213</v>
      </c>
      <c r="G445" t="s">
        <v>2213</v>
      </c>
      <c r="H445" s="84" t="b">
        <f t="shared" si="6"/>
        <v>1</v>
      </c>
    </row>
    <row r="446" spans="1:8" x14ac:dyDescent="0.25">
      <c r="A446" s="48" t="str">
        <v>METASA - 67293</v>
      </c>
      <c r="C446" t="s">
        <v>1501</v>
      </c>
      <c r="D446" t="str">
        <v>METASA - 67187</v>
      </c>
      <c r="F446" t="s">
        <v>2214</v>
      </c>
      <c r="G446" t="s">
        <v>2214</v>
      </c>
      <c r="H446" s="84" t="b">
        <f t="shared" si="6"/>
        <v>1</v>
      </c>
    </row>
    <row r="447" spans="1:8" x14ac:dyDescent="0.25">
      <c r="A447" s="48" t="str">
        <v>METASA - 67321</v>
      </c>
      <c r="C447" t="s">
        <v>1502</v>
      </c>
      <c r="D447" t="str">
        <v>METASA - 67235</v>
      </c>
      <c r="F447" t="s">
        <v>2215</v>
      </c>
      <c r="G447" t="s">
        <v>2215</v>
      </c>
      <c r="H447" s="84" t="b">
        <f t="shared" si="6"/>
        <v>1</v>
      </c>
    </row>
    <row r="448" spans="1:8" x14ac:dyDescent="0.25">
      <c r="A448" s="48" t="str">
        <v>METASA - 67326</v>
      </c>
      <c r="C448" t="s">
        <v>1503</v>
      </c>
      <c r="D448" t="str">
        <v>METASA - 67238</v>
      </c>
      <c r="F448" t="s">
        <v>2216</v>
      </c>
      <c r="G448" t="s">
        <v>2216</v>
      </c>
      <c r="H448" s="84" t="b">
        <f t="shared" si="6"/>
        <v>1</v>
      </c>
    </row>
    <row r="449" spans="1:8" x14ac:dyDescent="0.25">
      <c r="A449" s="48" t="str">
        <v>METASA - 67343</v>
      </c>
      <c r="C449" t="s">
        <v>1504</v>
      </c>
      <c r="D449" t="str">
        <v>METASA - 67293</v>
      </c>
      <c r="F449" t="s">
        <v>2217</v>
      </c>
      <c r="G449" t="s">
        <v>2217</v>
      </c>
      <c r="H449" s="84" t="b">
        <f t="shared" si="6"/>
        <v>1</v>
      </c>
    </row>
    <row r="450" spans="1:8" x14ac:dyDescent="0.25">
      <c r="A450" s="48" t="str">
        <v>METASA - 67357</v>
      </c>
      <c r="C450" t="s">
        <v>1505</v>
      </c>
      <c r="D450" t="str">
        <v>METASA - 67321</v>
      </c>
      <c r="F450" t="s">
        <v>2218</v>
      </c>
      <c r="G450" t="s">
        <v>2218</v>
      </c>
      <c r="H450" s="84" t="b">
        <f t="shared" si="6"/>
        <v>1</v>
      </c>
    </row>
    <row r="451" spans="1:8" x14ac:dyDescent="0.25">
      <c r="A451" s="48" t="str">
        <v>METASA - 67389</v>
      </c>
      <c r="C451" t="s">
        <v>1506</v>
      </c>
      <c r="D451" t="str">
        <v>METASA - 67326</v>
      </c>
      <c r="F451" t="s">
        <v>2219</v>
      </c>
      <c r="G451" t="s">
        <v>2219</v>
      </c>
      <c r="H451" s="84" t="b">
        <f t="shared" ref="H451:H514" si="7">G451=F451</f>
        <v>1</v>
      </c>
    </row>
    <row r="452" spans="1:8" x14ac:dyDescent="0.25">
      <c r="A452" s="48" t="str">
        <v>METASA - 67410</v>
      </c>
      <c r="C452" t="s">
        <v>1507</v>
      </c>
      <c r="D452" t="str">
        <v>METASA - 67343</v>
      </c>
      <c r="F452" t="s">
        <v>2220</v>
      </c>
      <c r="G452" t="s">
        <v>2220</v>
      </c>
      <c r="H452" s="84" t="b">
        <f t="shared" si="7"/>
        <v>1</v>
      </c>
    </row>
    <row r="453" spans="1:8" x14ac:dyDescent="0.25">
      <c r="A453" s="48" t="str">
        <v>METASA - 67442</v>
      </c>
      <c r="C453" t="s">
        <v>1508</v>
      </c>
      <c r="D453" t="str">
        <v>METASA - 67357</v>
      </c>
      <c r="F453" t="s">
        <v>2221</v>
      </c>
      <c r="G453" t="s">
        <v>2221</v>
      </c>
      <c r="H453" s="84" t="b">
        <f t="shared" si="7"/>
        <v>1</v>
      </c>
    </row>
    <row r="454" spans="1:8" x14ac:dyDescent="0.25">
      <c r="A454" s="48" t="str">
        <v>METASA - 67515</v>
      </c>
      <c r="C454" t="s">
        <v>1509</v>
      </c>
      <c r="D454" t="str">
        <v>METASA - 67389</v>
      </c>
      <c r="F454" t="s">
        <v>2222</v>
      </c>
      <c r="G454" t="s">
        <v>2222</v>
      </c>
      <c r="H454" s="84" t="b">
        <f t="shared" si="7"/>
        <v>1</v>
      </c>
    </row>
    <row r="455" spans="1:8" x14ac:dyDescent="0.25">
      <c r="A455" s="48" t="str">
        <v>METASA - 67542</v>
      </c>
      <c r="C455" t="s">
        <v>1510</v>
      </c>
      <c r="D455" t="str">
        <v>METASA - 67410</v>
      </c>
      <c r="F455" t="s">
        <v>2223</v>
      </c>
      <c r="G455" t="s">
        <v>2223</v>
      </c>
      <c r="H455" s="84" t="b">
        <f t="shared" si="7"/>
        <v>1</v>
      </c>
    </row>
    <row r="456" spans="1:8" x14ac:dyDescent="0.25">
      <c r="A456" s="48" t="str">
        <v>METASA - 67547</v>
      </c>
      <c r="C456" t="s">
        <v>1511</v>
      </c>
      <c r="D456" t="str">
        <v>METASA - 67442</v>
      </c>
      <c r="F456" t="s">
        <v>2224</v>
      </c>
      <c r="G456" t="s">
        <v>2224</v>
      </c>
      <c r="H456" s="84" t="b">
        <f t="shared" si="7"/>
        <v>1</v>
      </c>
    </row>
    <row r="457" spans="1:8" x14ac:dyDescent="0.25">
      <c r="A457" s="48" t="str">
        <v>METASA - 67550</v>
      </c>
      <c r="C457" t="s">
        <v>1512</v>
      </c>
      <c r="D457" t="str">
        <v>METASA - 67482</v>
      </c>
      <c r="F457" s="84" t="s">
        <v>2728</v>
      </c>
      <c r="G457" t="s">
        <v>2728</v>
      </c>
      <c r="H457" s="84" t="b">
        <f t="shared" si="7"/>
        <v>1</v>
      </c>
    </row>
    <row r="458" spans="1:8" x14ac:dyDescent="0.25">
      <c r="A458" s="48" t="str">
        <v>METASA - 67573</v>
      </c>
      <c r="C458" t="s">
        <v>1513</v>
      </c>
      <c r="D458" t="str">
        <v>METASA - 67515</v>
      </c>
      <c r="F458" t="s">
        <v>2225</v>
      </c>
      <c r="G458" t="s">
        <v>2225</v>
      </c>
      <c r="H458" s="84" t="b">
        <f t="shared" si="7"/>
        <v>1</v>
      </c>
    </row>
    <row r="459" spans="1:8" x14ac:dyDescent="0.25">
      <c r="A459" s="48" t="str">
        <v>METASA - 67582</v>
      </c>
      <c r="C459" t="s">
        <v>1514</v>
      </c>
      <c r="D459" t="str">
        <v>METASA - 67542</v>
      </c>
      <c r="F459" t="s">
        <v>2226</v>
      </c>
      <c r="G459" t="s">
        <v>2226</v>
      </c>
      <c r="H459" s="84" t="b">
        <f t="shared" si="7"/>
        <v>1</v>
      </c>
    </row>
    <row r="460" spans="1:8" x14ac:dyDescent="0.25">
      <c r="A460" s="48" t="str">
        <v>METASA - 67612</v>
      </c>
      <c r="C460" t="s">
        <v>1515</v>
      </c>
      <c r="D460" t="str">
        <v>METASA - 67547</v>
      </c>
      <c r="F460" t="s">
        <v>2227</v>
      </c>
      <c r="G460" t="s">
        <v>2227</v>
      </c>
      <c r="H460" s="84" t="b">
        <f t="shared" si="7"/>
        <v>1</v>
      </c>
    </row>
    <row r="461" spans="1:8" x14ac:dyDescent="0.25">
      <c r="A461" s="48" t="str">
        <v>METASA - 67623</v>
      </c>
      <c r="C461" t="s">
        <v>1516</v>
      </c>
      <c r="D461" t="str">
        <v>METASA - 67550</v>
      </c>
      <c r="F461" t="s">
        <v>2228</v>
      </c>
      <c r="G461" t="s">
        <v>2228</v>
      </c>
      <c r="H461" s="84" t="b">
        <f t="shared" si="7"/>
        <v>1</v>
      </c>
    </row>
    <row r="462" spans="1:8" x14ac:dyDescent="0.25">
      <c r="A462" s="48" t="str">
        <v>METASA - 67671</v>
      </c>
      <c r="C462" t="s">
        <v>1517</v>
      </c>
      <c r="D462" t="str">
        <v>METASA - 67573</v>
      </c>
      <c r="F462" t="s">
        <v>2229</v>
      </c>
      <c r="G462" t="s">
        <v>2229</v>
      </c>
      <c r="H462" s="84" t="b">
        <f t="shared" si="7"/>
        <v>1</v>
      </c>
    </row>
    <row r="463" spans="1:8" x14ac:dyDescent="0.25">
      <c r="A463" s="48" t="str">
        <v>METASA - 67676</v>
      </c>
      <c r="C463" t="s">
        <v>1518</v>
      </c>
      <c r="D463" t="str">
        <v>METASA - 67582</v>
      </c>
      <c r="F463" t="s">
        <v>2230</v>
      </c>
      <c r="G463" t="s">
        <v>2230</v>
      </c>
      <c r="H463" s="84" t="b">
        <f t="shared" si="7"/>
        <v>1</v>
      </c>
    </row>
    <row r="464" spans="1:8" x14ac:dyDescent="0.25">
      <c r="A464" s="48" t="str">
        <v>METASA - 67736</v>
      </c>
      <c r="C464" t="s">
        <v>1519</v>
      </c>
      <c r="D464" t="str">
        <v>METASA - 67612</v>
      </c>
      <c r="F464" t="s">
        <v>2231</v>
      </c>
      <c r="G464" t="s">
        <v>2231</v>
      </c>
      <c r="H464" s="84" t="b">
        <f t="shared" si="7"/>
        <v>1</v>
      </c>
    </row>
    <row r="465" spans="1:8" x14ac:dyDescent="0.25">
      <c r="A465" s="48" t="str">
        <v>METASA - 67761</v>
      </c>
      <c r="C465" t="s">
        <v>1520</v>
      </c>
      <c r="D465" t="str">
        <v>METASA - 67623</v>
      </c>
      <c r="F465" t="s">
        <v>2232</v>
      </c>
      <c r="G465" t="s">
        <v>2232</v>
      </c>
      <c r="H465" s="84" t="b">
        <f t="shared" si="7"/>
        <v>1</v>
      </c>
    </row>
    <row r="466" spans="1:8" x14ac:dyDescent="0.25">
      <c r="A466" s="48" t="str">
        <v>METASA - 67776</v>
      </c>
      <c r="C466" t="s">
        <v>5563</v>
      </c>
      <c r="D466" t="str">
        <v>METASA - 67671</v>
      </c>
      <c r="F466" t="s">
        <v>2233</v>
      </c>
      <c r="G466" t="s">
        <v>2233</v>
      </c>
      <c r="H466" s="84" t="b">
        <f t="shared" si="7"/>
        <v>1</v>
      </c>
    </row>
    <row r="467" spans="1:8" x14ac:dyDescent="0.25">
      <c r="A467" s="48" t="str">
        <v>METASA - 67800</v>
      </c>
      <c r="C467" t="s">
        <v>3901</v>
      </c>
      <c r="D467" t="str">
        <v>METASA - 67676</v>
      </c>
      <c r="F467" t="s">
        <v>2234</v>
      </c>
      <c r="G467" t="s">
        <v>2234</v>
      </c>
      <c r="H467" s="84" t="b">
        <f t="shared" si="7"/>
        <v>1</v>
      </c>
    </row>
    <row r="468" spans="1:8" x14ac:dyDescent="0.25">
      <c r="A468" s="48" t="str">
        <v>METASA - 67819</v>
      </c>
      <c r="C468" t="s">
        <v>1521</v>
      </c>
      <c r="D468" t="str">
        <v>METASA - 67736</v>
      </c>
      <c r="F468" t="s">
        <v>2235</v>
      </c>
      <c r="G468" t="s">
        <v>2235</v>
      </c>
      <c r="H468" s="84" t="b">
        <f t="shared" si="7"/>
        <v>1</v>
      </c>
    </row>
    <row r="469" spans="1:8" x14ac:dyDescent="0.25">
      <c r="A469" s="48" t="str">
        <v>METASA - 67872</v>
      </c>
      <c r="C469" t="s">
        <v>1522</v>
      </c>
      <c r="D469" t="str">
        <v>METASA - 67761</v>
      </c>
      <c r="F469" t="s">
        <v>2236</v>
      </c>
      <c r="G469" t="s">
        <v>2236</v>
      </c>
      <c r="H469" s="84" t="b">
        <f t="shared" si="7"/>
        <v>1</v>
      </c>
    </row>
    <row r="470" spans="1:8" x14ac:dyDescent="0.25">
      <c r="A470" s="48" t="str">
        <v>METASA - 67881</v>
      </c>
      <c r="C470" t="s">
        <v>1523</v>
      </c>
      <c r="D470" t="str">
        <v>METASA - 67776</v>
      </c>
      <c r="F470" t="s">
        <v>2237</v>
      </c>
      <c r="G470" t="s">
        <v>2237</v>
      </c>
      <c r="H470" s="84" t="b">
        <f t="shared" si="7"/>
        <v>1</v>
      </c>
    </row>
    <row r="471" spans="1:8" x14ac:dyDescent="0.25">
      <c r="A471" s="48" t="str">
        <v>METASA - 67913</v>
      </c>
      <c r="C471" t="s">
        <v>1524</v>
      </c>
      <c r="D471" t="str">
        <v>METASA - 67800</v>
      </c>
      <c r="F471" t="s">
        <v>2238</v>
      </c>
      <c r="G471" t="s">
        <v>2238</v>
      </c>
      <c r="H471" s="84" t="b">
        <f t="shared" si="7"/>
        <v>1</v>
      </c>
    </row>
    <row r="472" spans="1:8" x14ac:dyDescent="0.25">
      <c r="A472" s="48" t="str">
        <v>METASA - 67997</v>
      </c>
      <c r="C472" t="s">
        <v>1525</v>
      </c>
      <c r="D472" t="str">
        <v>METASA - 67819</v>
      </c>
      <c r="F472" t="s">
        <v>2239</v>
      </c>
      <c r="G472" t="s">
        <v>2239</v>
      </c>
      <c r="H472" s="84" t="b">
        <f t="shared" si="7"/>
        <v>1</v>
      </c>
    </row>
    <row r="473" spans="1:8" x14ac:dyDescent="0.25">
      <c r="A473" s="48" t="str">
        <v>METASA - 68005</v>
      </c>
      <c r="C473" t="s">
        <v>1526</v>
      </c>
      <c r="D473" t="str">
        <v>METASA - 67872</v>
      </c>
      <c r="F473" t="s">
        <v>2240</v>
      </c>
      <c r="G473" t="s">
        <v>2240</v>
      </c>
      <c r="H473" s="84" t="b">
        <f t="shared" si="7"/>
        <v>1</v>
      </c>
    </row>
    <row r="474" spans="1:8" x14ac:dyDescent="0.25">
      <c r="A474" s="48" t="str">
        <v>METASA - 68023</v>
      </c>
      <c r="C474" t="s">
        <v>1527</v>
      </c>
      <c r="D474" t="str">
        <v>METASA - 67881</v>
      </c>
      <c r="F474" t="s">
        <v>2241</v>
      </c>
      <c r="G474" t="s">
        <v>2241</v>
      </c>
      <c r="H474" s="84" t="b">
        <f t="shared" si="7"/>
        <v>1</v>
      </c>
    </row>
    <row r="475" spans="1:8" x14ac:dyDescent="0.25">
      <c r="A475" s="48" t="str">
        <v>METASA - 68109</v>
      </c>
      <c r="C475" t="s">
        <v>1528</v>
      </c>
      <c r="D475" t="str">
        <v>METASA - 67913</v>
      </c>
      <c r="F475" t="s">
        <v>2242</v>
      </c>
      <c r="G475" t="s">
        <v>2242</v>
      </c>
      <c r="H475" s="84" t="b">
        <f t="shared" si="7"/>
        <v>1</v>
      </c>
    </row>
    <row r="476" spans="1:8" x14ac:dyDescent="0.25">
      <c r="A476" s="48" t="str">
        <v>METASA - 68115</v>
      </c>
      <c r="C476" t="s">
        <v>1529</v>
      </c>
      <c r="D476" t="str">
        <v>METASA - 67997</v>
      </c>
      <c r="F476" t="s">
        <v>2243</v>
      </c>
      <c r="G476" t="s">
        <v>2243</v>
      </c>
      <c r="H476" s="84" t="b">
        <f t="shared" si="7"/>
        <v>1</v>
      </c>
    </row>
    <row r="477" spans="1:8" x14ac:dyDescent="0.25">
      <c r="A477" s="48" t="str">
        <v>METASA - 68124</v>
      </c>
      <c r="C477" t="s">
        <v>1530</v>
      </c>
      <c r="D477" t="str">
        <v>METASA - 68005</v>
      </c>
      <c r="F477" t="s">
        <v>2244</v>
      </c>
      <c r="G477" t="s">
        <v>2244</v>
      </c>
      <c r="H477" s="84" t="b">
        <f t="shared" si="7"/>
        <v>1</v>
      </c>
    </row>
    <row r="478" spans="1:8" x14ac:dyDescent="0.25">
      <c r="A478" s="48" t="str">
        <v>METASA - 68139</v>
      </c>
      <c r="C478" t="s">
        <v>1531</v>
      </c>
      <c r="D478" t="str">
        <v>METASA - 68023</v>
      </c>
      <c r="F478" t="s">
        <v>2245</v>
      </c>
      <c r="G478" t="s">
        <v>2245</v>
      </c>
      <c r="H478" s="84" t="b">
        <f t="shared" si="7"/>
        <v>1</v>
      </c>
    </row>
    <row r="479" spans="1:8" x14ac:dyDescent="0.25">
      <c r="A479" s="48" t="str">
        <v>METASA - 68177</v>
      </c>
      <c r="C479" t="s">
        <v>1532</v>
      </c>
      <c r="D479" t="str">
        <v>METASA - 68109</v>
      </c>
      <c r="F479" t="s">
        <v>2246</v>
      </c>
      <c r="G479" t="s">
        <v>2246</v>
      </c>
      <c r="H479" s="84" t="b">
        <f t="shared" si="7"/>
        <v>1</v>
      </c>
    </row>
    <row r="480" spans="1:8" x14ac:dyDescent="0.25">
      <c r="A480" s="48" t="str">
        <v>METASA - 68226</v>
      </c>
      <c r="C480" t="s">
        <v>1533</v>
      </c>
      <c r="D480" t="str">
        <v>METASA - 68115</v>
      </c>
      <c r="F480" t="s">
        <v>2247</v>
      </c>
      <c r="G480" t="s">
        <v>2247</v>
      </c>
      <c r="H480" s="84" t="b">
        <f t="shared" si="7"/>
        <v>1</v>
      </c>
    </row>
    <row r="481" spans="1:8" x14ac:dyDescent="0.25">
      <c r="A481" s="48" t="str">
        <v>METASA - 68230</v>
      </c>
      <c r="C481" t="s">
        <v>1534</v>
      </c>
      <c r="D481" t="str">
        <v>METASA - 68124</v>
      </c>
      <c r="F481" t="s">
        <v>2248</v>
      </c>
      <c r="G481" t="s">
        <v>2248</v>
      </c>
      <c r="H481" s="84" t="b">
        <f t="shared" si="7"/>
        <v>1</v>
      </c>
    </row>
    <row r="482" spans="1:8" x14ac:dyDescent="0.25">
      <c r="A482" s="48" t="str">
        <v>METASA - 68264</v>
      </c>
      <c r="C482" t="s">
        <v>1535</v>
      </c>
      <c r="D482" t="str">
        <v>METASA - 68139</v>
      </c>
      <c r="F482" t="s">
        <v>2249</v>
      </c>
      <c r="G482" t="s">
        <v>2249</v>
      </c>
      <c r="H482" s="84" t="b">
        <f t="shared" si="7"/>
        <v>1</v>
      </c>
    </row>
    <row r="483" spans="1:8" x14ac:dyDescent="0.25">
      <c r="A483" s="48" t="str">
        <v>METASA - 68272</v>
      </c>
      <c r="C483" t="s">
        <v>1536</v>
      </c>
      <c r="D483" t="str">
        <v>METASA - 68177</v>
      </c>
      <c r="F483" t="s">
        <v>2250</v>
      </c>
      <c r="G483" t="s">
        <v>2250</v>
      </c>
      <c r="H483" s="84" t="b">
        <f t="shared" si="7"/>
        <v>1</v>
      </c>
    </row>
    <row r="484" spans="1:8" x14ac:dyDescent="0.25">
      <c r="A484" s="48" t="str">
        <v>METASA - 68281</v>
      </c>
      <c r="C484" t="s">
        <v>1537</v>
      </c>
      <c r="D484" t="str">
        <v>METASA - 68226</v>
      </c>
      <c r="F484" t="s">
        <v>2251</v>
      </c>
      <c r="G484" t="s">
        <v>2251</v>
      </c>
      <c r="H484" s="84" t="b">
        <f t="shared" si="7"/>
        <v>1</v>
      </c>
    </row>
    <row r="485" spans="1:8" x14ac:dyDescent="0.25">
      <c r="A485" s="48" t="str">
        <v>METASA - 68337</v>
      </c>
      <c r="C485" t="s">
        <v>1538</v>
      </c>
      <c r="D485" t="str">
        <v>METASA - 68230</v>
      </c>
      <c r="F485" t="s">
        <v>2252</v>
      </c>
      <c r="G485" t="s">
        <v>2252</v>
      </c>
      <c r="H485" s="84" t="b">
        <f t="shared" si="7"/>
        <v>1</v>
      </c>
    </row>
    <row r="486" spans="1:8" x14ac:dyDescent="0.25">
      <c r="A486" s="48" t="str">
        <v>METASA - 68371</v>
      </c>
      <c r="C486" t="s">
        <v>1539</v>
      </c>
      <c r="D486" t="str">
        <v>METASA - 68264</v>
      </c>
      <c r="F486" t="s">
        <v>2253</v>
      </c>
      <c r="G486" t="s">
        <v>2253</v>
      </c>
      <c r="H486" s="84" t="b">
        <f t="shared" si="7"/>
        <v>1</v>
      </c>
    </row>
    <row r="487" spans="1:8" x14ac:dyDescent="0.25">
      <c r="A487" s="48" t="str">
        <v>METASA - 68375</v>
      </c>
      <c r="C487" t="s">
        <v>1540</v>
      </c>
      <c r="D487" t="str">
        <v>METASA - 68272</v>
      </c>
      <c r="F487" t="s">
        <v>2254</v>
      </c>
      <c r="G487" t="s">
        <v>2254</v>
      </c>
      <c r="H487" s="84" t="b">
        <f t="shared" si="7"/>
        <v>1</v>
      </c>
    </row>
    <row r="488" spans="1:8" x14ac:dyDescent="0.25">
      <c r="A488" s="48" t="str">
        <v>METASA - 68417</v>
      </c>
      <c r="C488" t="s">
        <v>1541</v>
      </c>
      <c r="D488" t="str">
        <v>METASA - 68281</v>
      </c>
      <c r="F488" t="s">
        <v>2255</v>
      </c>
      <c r="G488" t="s">
        <v>2255</v>
      </c>
      <c r="H488" s="84" t="b">
        <f t="shared" si="7"/>
        <v>1</v>
      </c>
    </row>
    <row r="489" spans="1:8" x14ac:dyDescent="0.25">
      <c r="A489" s="48" t="str">
        <v>METASA - 68490</v>
      </c>
      <c r="C489" t="s">
        <v>3902</v>
      </c>
      <c r="D489" t="str">
        <v>METASA - 68337</v>
      </c>
      <c r="F489" t="s">
        <v>2256</v>
      </c>
      <c r="G489" t="s">
        <v>2256</v>
      </c>
      <c r="H489" s="84" t="b">
        <f t="shared" si="7"/>
        <v>1</v>
      </c>
    </row>
    <row r="490" spans="1:8" x14ac:dyDescent="0.25">
      <c r="A490" s="48" t="str">
        <v>METASA - 68496</v>
      </c>
      <c r="C490" t="s">
        <v>1542</v>
      </c>
      <c r="D490" t="str">
        <v>METASA - 68371</v>
      </c>
      <c r="F490" t="s">
        <v>2257</v>
      </c>
      <c r="G490" t="s">
        <v>2257</v>
      </c>
      <c r="H490" s="84" t="b">
        <f t="shared" si="7"/>
        <v>1</v>
      </c>
    </row>
    <row r="491" spans="1:8" x14ac:dyDescent="0.25">
      <c r="A491" s="48" t="str">
        <v>METASA - 68498</v>
      </c>
      <c r="C491" t="s">
        <v>1543</v>
      </c>
      <c r="D491" t="str">
        <v>METASA - 68375</v>
      </c>
      <c r="F491" t="s">
        <v>2258</v>
      </c>
      <c r="G491" t="s">
        <v>2258</v>
      </c>
      <c r="H491" s="84" t="b">
        <f t="shared" si="7"/>
        <v>1</v>
      </c>
    </row>
    <row r="492" spans="1:8" x14ac:dyDescent="0.25">
      <c r="A492" s="48" t="str">
        <v>METASA - 68499</v>
      </c>
      <c r="C492" t="s">
        <v>3903</v>
      </c>
      <c r="D492" t="str">
        <v>METASA - 68417</v>
      </c>
      <c r="F492" t="s">
        <v>2259</v>
      </c>
      <c r="G492" t="s">
        <v>2259</v>
      </c>
      <c r="H492" s="84" t="b">
        <f t="shared" si="7"/>
        <v>1</v>
      </c>
    </row>
    <row r="493" spans="1:8" x14ac:dyDescent="0.25">
      <c r="A493" s="48" t="str">
        <v>METASA - 68511</v>
      </c>
      <c r="C493" t="s">
        <v>1544</v>
      </c>
      <c r="D493" t="str">
        <v>METASA - 68490</v>
      </c>
      <c r="F493" t="s">
        <v>2260</v>
      </c>
      <c r="G493" t="s">
        <v>2260</v>
      </c>
      <c r="H493" s="84" t="b">
        <f t="shared" si="7"/>
        <v>1</v>
      </c>
    </row>
    <row r="494" spans="1:8" x14ac:dyDescent="0.25">
      <c r="A494" s="48" t="str">
        <v>METASA - 68624</v>
      </c>
      <c r="C494" t="s">
        <v>1545</v>
      </c>
      <c r="D494" t="str">
        <v>METASA - 68496</v>
      </c>
      <c r="F494" t="s">
        <v>2261</v>
      </c>
      <c r="G494" t="s">
        <v>2261</v>
      </c>
      <c r="H494" s="84" t="b">
        <f t="shared" si="7"/>
        <v>1</v>
      </c>
    </row>
    <row r="495" spans="1:8" x14ac:dyDescent="0.25">
      <c r="A495" s="48" t="str">
        <v>METASA - 68625</v>
      </c>
      <c r="C495" t="s">
        <v>1546</v>
      </c>
      <c r="D495" t="str">
        <v>METASA - 68498</v>
      </c>
      <c r="F495" t="s">
        <v>2262</v>
      </c>
      <c r="G495" t="s">
        <v>2262</v>
      </c>
      <c r="H495" s="84" t="b">
        <f t="shared" si="7"/>
        <v>1</v>
      </c>
    </row>
    <row r="496" spans="1:8" x14ac:dyDescent="0.25">
      <c r="A496" s="48" t="str">
        <v>METASA - 68683</v>
      </c>
      <c r="C496" t="s">
        <v>1547</v>
      </c>
      <c r="D496" t="str">
        <v>METASA - 68499</v>
      </c>
      <c r="F496" t="s">
        <v>2263</v>
      </c>
      <c r="G496" t="s">
        <v>2263</v>
      </c>
      <c r="H496" s="84" t="b">
        <f t="shared" si="7"/>
        <v>1</v>
      </c>
    </row>
    <row r="497" spans="1:8" x14ac:dyDescent="0.25">
      <c r="A497" s="48" t="str">
        <v>METASA - 68692</v>
      </c>
      <c r="C497" t="s">
        <v>5743</v>
      </c>
      <c r="D497" t="str">
        <v>METASA - 68511</v>
      </c>
      <c r="F497" t="s">
        <v>2264</v>
      </c>
      <c r="G497" t="s">
        <v>2264</v>
      </c>
      <c r="H497" s="84" t="b">
        <f t="shared" si="7"/>
        <v>1</v>
      </c>
    </row>
    <row r="498" spans="1:8" x14ac:dyDescent="0.25">
      <c r="A498" s="48" t="str">
        <v>METASA - 68695</v>
      </c>
      <c r="C498" t="s">
        <v>1548</v>
      </c>
      <c r="D498" t="str">
        <v>METASA - 68624</v>
      </c>
      <c r="F498" t="s">
        <v>2265</v>
      </c>
      <c r="G498" t="s">
        <v>2265</v>
      </c>
      <c r="H498" s="84" t="b">
        <f t="shared" si="7"/>
        <v>1</v>
      </c>
    </row>
    <row r="499" spans="1:8" x14ac:dyDescent="0.25">
      <c r="A499" s="48" t="str">
        <v>METASA - 68698</v>
      </c>
      <c r="C499" t="s">
        <v>3904</v>
      </c>
      <c r="D499" t="str">
        <v>METASA - 68625</v>
      </c>
      <c r="F499" t="s">
        <v>2266</v>
      </c>
      <c r="G499" t="s">
        <v>2266</v>
      </c>
      <c r="H499" s="84" t="b">
        <f t="shared" si="7"/>
        <v>1</v>
      </c>
    </row>
    <row r="500" spans="1:8" x14ac:dyDescent="0.25">
      <c r="A500" s="48" t="str">
        <v>METASA - 68715</v>
      </c>
      <c r="C500" t="s">
        <v>1549</v>
      </c>
      <c r="D500" t="str">
        <v>METASA - 68683</v>
      </c>
      <c r="F500" t="s">
        <v>2267</v>
      </c>
      <c r="G500" t="s">
        <v>2267</v>
      </c>
      <c r="H500" s="84" t="b">
        <f t="shared" si="7"/>
        <v>1</v>
      </c>
    </row>
    <row r="501" spans="1:8" x14ac:dyDescent="0.25">
      <c r="A501" s="48" t="str">
        <v>METASA - 68733</v>
      </c>
      <c r="C501" t="s">
        <v>1550</v>
      </c>
      <c r="D501" t="str">
        <v>METASA - 68692</v>
      </c>
      <c r="F501" t="s">
        <v>2268</v>
      </c>
      <c r="G501" t="s">
        <v>2268</v>
      </c>
      <c r="H501" s="84" t="b">
        <f t="shared" si="7"/>
        <v>1</v>
      </c>
    </row>
    <row r="502" spans="1:8" x14ac:dyDescent="0.25">
      <c r="A502" s="48" t="str">
        <v>METASA - 68734</v>
      </c>
      <c r="C502" t="s">
        <v>1551</v>
      </c>
      <c r="D502" t="str">
        <v>METASA - 68695</v>
      </c>
      <c r="F502" t="s">
        <v>2269</v>
      </c>
      <c r="G502" t="s">
        <v>2269</v>
      </c>
      <c r="H502" s="84" t="b">
        <f t="shared" si="7"/>
        <v>1</v>
      </c>
    </row>
    <row r="503" spans="1:8" x14ac:dyDescent="0.25">
      <c r="A503" s="48" t="str">
        <v>METASA - 68764</v>
      </c>
      <c r="C503" t="s">
        <v>1552</v>
      </c>
      <c r="D503" t="str">
        <v>METASA - 68698</v>
      </c>
      <c r="F503" t="s">
        <v>2270</v>
      </c>
      <c r="G503" t="s">
        <v>2270</v>
      </c>
      <c r="H503" s="84" t="b">
        <f t="shared" si="7"/>
        <v>1</v>
      </c>
    </row>
    <row r="504" spans="1:8" x14ac:dyDescent="0.25">
      <c r="A504" s="48" t="str">
        <v>METASA - 68766</v>
      </c>
      <c r="C504" t="s">
        <v>1553</v>
      </c>
      <c r="D504" t="str">
        <v>METASA - 68715</v>
      </c>
      <c r="F504" t="s">
        <v>2271</v>
      </c>
      <c r="G504" t="s">
        <v>2271</v>
      </c>
      <c r="H504" s="84" t="b">
        <f t="shared" si="7"/>
        <v>1</v>
      </c>
    </row>
    <row r="505" spans="1:8" x14ac:dyDescent="0.25">
      <c r="A505" s="48" t="str">
        <v>METASA - 68768</v>
      </c>
      <c r="C505" t="s">
        <v>1554</v>
      </c>
      <c r="D505" t="str">
        <v>METASA - 68733</v>
      </c>
      <c r="F505" t="s">
        <v>2272</v>
      </c>
      <c r="G505" t="s">
        <v>2272</v>
      </c>
      <c r="H505" s="84" t="b">
        <f t="shared" si="7"/>
        <v>1</v>
      </c>
    </row>
    <row r="506" spans="1:8" x14ac:dyDescent="0.25">
      <c r="A506" s="48" t="str">
        <v>METASA - 68773</v>
      </c>
      <c r="C506" t="s">
        <v>3905</v>
      </c>
      <c r="D506" t="str">
        <v>METASA - 68734</v>
      </c>
      <c r="F506" t="s">
        <v>2273</v>
      </c>
      <c r="G506" t="s">
        <v>2273</v>
      </c>
      <c r="H506" s="84" t="b">
        <f t="shared" si="7"/>
        <v>1</v>
      </c>
    </row>
    <row r="507" spans="1:8" x14ac:dyDescent="0.25">
      <c r="A507" s="48" t="str">
        <v>METASA - 68774</v>
      </c>
      <c r="C507" t="s">
        <v>3906</v>
      </c>
      <c r="D507" t="str">
        <v>METASA - 68764</v>
      </c>
      <c r="F507" t="s">
        <v>2274</v>
      </c>
      <c r="G507" t="s">
        <v>2274</v>
      </c>
      <c r="H507" s="84" t="b">
        <f t="shared" si="7"/>
        <v>1</v>
      </c>
    </row>
    <row r="508" spans="1:8" x14ac:dyDescent="0.25">
      <c r="A508" s="48" t="str">
        <v>METASA - 68837</v>
      </c>
      <c r="C508" t="s">
        <v>1555</v>
      </c>
      <c r="D508" t="str">
        <v>METASA - 68766</v>
      </c>
      <c r="F508" t="s">
        <v>2275</v>
      </c>
      <c r="G508" t="s">
        <v>2275</v>
      </c>
      <c r="H508" s="84" t="b">
        <f t="shared" si="7"/>
        <v>1</v>
      </c>
    </row>
    <row r="509" spans="1:8" x14ac:dyDescent="0.25">
      <c r="A509" s="48" t="str">
        <v>METASA - 68884</v>
      </c>
      <c r="C509" t="s">
        <v>3907</v>
      </c>
      <c r="D509" t="str">
        <v>METASA - 68768</v>
      </c>
      <c r="F509" t="s">
        <v>2276</v>
      </c>
      <c r="G509" t="s">
        <v>2276</v>
      </c>
      <c r="H509" s="84" t="b">
        <f t="shared" si="7"/>
        <v>1</v>
      </c>
    </row>
    <row r="510" spans="1:8" x14ac:dyDescent="0.25">
      <c r="A510" s="48" t="str">
        <v>METASA - 68895</v>
      </c>
      <c r="C510" t="s">
        <v>3908</v>
      </c>
      <c r="D510" t="str">
        <v>METASA - 68773</v>
      </c>
      <c r="F510" t="s">
        <v>2277</v>
      </c>
      <c r="G510" t="s">
        <v>2277</v>
      </c>
      <c r="H510" s="84" t="b">
        <f t="shared" si="7"/>
        <v>1</v>
      </c>
    </row>
    <row r="511" spans="1:8" x14ac:dyDescent="0.25">
      <c r="A511" s="48" t="str">
        <v>METASA - 68938</v>
      </c>
      <c r="C511" t="s">
        <v>3909</v>
      </c>
      <c r="D511" t="str">
        <v>METASA - 68774</v>
      </c>
      <c r="F511" t="s">
        <v>2278</v>
      </c>
      <c r="G511" t="s">
        <v>2278</v>
      </c>
      <c r="H511" s="84" t="b">
        <f t="shared" si="7"/>
        <v>1</v>
      </c>
    </row>
    <row r="512" spans="1:8" x14ac:dyDescent="0.25">
      <c r="A512" s="48" t="str">
        <v>METASA - 68974</v>
      </c>
      <c r="C512" t="s">
        <v>3910</v>
      </c>
      <c r="D512" t="str">
        <v>METASA - 68837</v>
      </c>
      <c r="F512" t="s">
        <v>2279</v>
      </c>
      <c r="G512" t="s">
        <v>2279</v>
      </c>
      <c r="H512" s="84" t="b">
        <f t="shared" si="7"/>
        <v>1</v>
      </c>
    </row>
    <row r="513" spans="1:8" x14ac:dyDescent="0.25">
      <c r="A513" s="48" t="str">
        <v>METASA - 68991</v>
      </c>
      <c r="C513" t="s">
        <v>3911</v>
      </c>
      <c r="D513" t="str">
        <v>METASA - 68884</v>
      </c>
      <c r="F513" t="s">
        <v>2280</v>
      </c>
      <c r="G513" t="s">
        <v>2280</v>
      </c>
      <c r="H513" s="84" t="b">
        <f t="shared" si="7"/>
        <v>1</v>
      </c>
    </row>
    <row r="514" spans="1:8" x14ac:dyDescent="0.25">
      <c r="A514" s="48" t="str">
        <v>METASA - 69002</v>
      </c>
      <c r="C514" t="s">
        <v>3912</v>
      </c>
      <c r="D514" t="str">
        <v>METASA - 68895</v>
      </c>
      <c r="F514" t="s">
        <v>2281</v>
      </c>
      <c r="G514" t="s">
        <v>2281</v>
      </c>
      <c r="H514" s="84" t="b">
        <f t="shared" si="7"/>
        <v>1</v>
      </c>
    </row>
    <row r="515" spans="1:8" x14ac:dyDescent="0.25">
      <c r="A515" s="48" t="str">
        <v>METASA - 69045</v>
      </c>
      <c r="C515" t="s">
        <v>3913</v>
      </c>
      <c r="D515" t="str">
        <v>METASA - 68938</v>
      </c>
      <c r="F515" t="s">
        <v>2282</v>
      </c>
      <c r="G515" t="s">
        <v>2282</v>
      </c>
      <c r="H515" s="84" t="b">
        <f t="shared" ref="H515:H578" si="8">G515=F515</f>
        <v>1</v>
      </c>
    </row>
    <row r="516" spans="1:8" x14ac:dyDescent="0.25">
      <c r="A516" s="48" t="str">
        <v>METASA - 69069</v>
      </c>
      <c r="C516" t="s">
        <v>3914</v>
      </c>
      <c r="D516" t="str">
        <v>METASA - 68974</v>
      </c>
      <c r="F516" t="s">
        <v>2283</v>
      </c>
      <c r="G516" t="s">
        <v>2283</v>
      </c>
      <c r="H516" s="84" t="b">
        <f t="shared" si="8"/>
        <v>1</v>
      </c>
    </row>
    <row r="517" spans="1:8" x14ac:dyDescent="0.25">
      <c r="A517" s="48" t="str">
        <v>METASA - 69094</v>
      </c>
      <c r="C517" t="s">
        <v>3915</v>
      </c>
      <c r="D517" t="str">
        <v>METASA - 68991</v>
      </c>
      <c r="F517" t="s">
        <v>2284</v>
      </c>
      <c r="G517" t="s">
        <v>2284</v>
      </c>
      <c r="H517" s="84" t="b">
        <f t="shared" si="8"/>
        <v>1</v>
      </c>
    </row>
    <row r="518" spans="1:8" x14ac:dyDescent="0.25">
      <c r="A518" s="48" t="str">
        <v>METASA - 69098</v>
      </c>
      <c r="C518" t="s">
        <v>3916</v>
      </c>
      <c r="D518" t="str">
        <v>METASA - 69002</v>
      </c>
      <c r="F518" t="s">
        <v>2285</v>
      </c>
      <c r="G518" t="s">
        <v>2285</v>
      </c>
      <c r="H518" s="84" t="b">
        <f t="shared" si="8"/>
        <v>1</v>
      </c>
    </row>
    <row r="519" spans="1:8" x14ac:dyDescent="0.25">
      <c r="A519" s="48" t="str">
        <v>METASA - 69143</v>
      </c>
      <c r="C519" t="s">
        <v>1556</v>
      </c>
      <c r="D519" t="str">
        <v>METASA - 69045</v>
      </c>
      <c r="F519" t="s">
        <v>2286</v>
      </c>
      <c r="G519" t="s">
        <v>2286</v>
      </c>
      <c r="H519" s="84" t="b">
        <f t="shared" si="8"/>
        <v>1</v>
      </c>
    </row>
    <row r="520" spans="1:8" x14ac:dyDescent="0.25">
      <c r="A520" s="48" t="str">
        <v>METASA - 69191</v>
      </c>
      <c r="C520" t="s">
        <v>3917</v>
      </c>
      <c r="D520" t="str">
        <v>METASA - 69069</v>
      </c>
      <c r="F520" t="s">
        <v>2287</v>
      </c>
      <c r="G520" t="s">
        <v>2287</v>
      </c>
      <c r="H520" s="84" t="b">
        <f t="shared" si="8"/>
        <v>1</v>
      </c>
    </row>
    <row r="521" spans="1:8" x14ac:dyDescent="0.25">
      <c r="A521" s="48" t="str">
        <v>METASA - 69196</v>
      </c>
      <c r="C521" t="s">
        <v>3918</v>
      </c>
      <c r="D521" t="str">
        <v>METASA - 69094</v>
      </c>
      <c r="F521" t="s">
        <v>2288</v>
      </c>
      <c r="G521" t="s">
        <v>2288</v>
      </c>
      <c r="H521" s="84" t="b">
        <f t="shared" si="8"/>
        <v>1</v>
      </c>
    </row>
    <row r="522" spans="1:8" x14ac:dyDescent="0.25">
      <c r="A522" s="48" t="str">
        <v>METASA - 69219</v>
      </c>
      <c r="C522" t="s">
        <v>1557</v>
      </c>
      <c r="D522" t="str">
        <v>METASA - 69098</v>
      </c>
      <c r="F522" t="s">
        <v>2289</v>
      </c>
      <c r="G522" t="s">
        <v>2289</v>
      </c>
      <c r="H522" s="84" t="b">
        <f t="shared" si="8"/>
        <v>1</v>
      </c>
    </row>
    <row r="523" spans="1:8" x14ac:dyDescent="0.25">
      <c r="A523" s="48" t="str">
        <v>METASA - 69309</v>
      </c>
      <c r="C523" t="s">
        <v>1558</v>
      </c>
      <c r="D523" t="str">
        <v>METASA - 69143</v>
      </c>
      <c r="F523" t="s">
        <v>2290</v>
      </c>
      <c r="G523" t="s">
        <v>2290</v>
      </c>
      <c r="H523" s="84" t="b">
        <f t="shared" si="8"/>
        <v>1</v>
      </c>
    </row>
    <row r="524" spans="1:8" x14ac:dyDescent="0.25">
      <c r="A524" s="48" t="str">
        <v>METASA - 69347</v>
      </c>
      <c r="C524" t="s">
        <v>1559</v>
      </c>
      <c r="D524" t="str">
        <v>METASA - 69191</v>
      </c>
      <c r="F524" t="s">
        <v>2291</v>
      </c>
      <c r="G524" t="s">
        <v>2291</v>
      </c>
      <c r="H524" s="84" t="b">
        <f t="shared" si="8"/>
        <v>1</v>
      </c>
    </row>
    <row r="525" spans="1:8" x14ac:dyDescent="0.25">
      <c r="A525" s="48" t="str">
        <v>METASA - 69352</v>
      </c>
      <c r="C525" t="s">
        <v>5744</v>
      </c>
      <c r="D525" t="str">
        <v>METASA - 69196</v>
      </c>
      <c r="F525" t="s">
        <v>2292</v>
      </c>
      <c r="G525" t="s">
        <v>2292</v>
      </c>
      <c r="H525" s="84" t="b">
        <f t="shared" si="8"/>
        <v>1</v>
      </c>
    </row>
    <row r="526" spans="1:8" x14ac:dyDescent="0.25">
      <c r="A526" s="48" t="str">
        <v>METASA - 69373</v>
      </c>
      <c r="C526" t="s">
        <v>3919</v>
      </c>
      <c r="D526" t="str">
        <v>METASA - 69219</v>
      </c>
      <c r="F526" t="s">
        <v>2293</v>
      </c>
      <c r="G526" t="s">
        <v>2293</v>
      </c>
      <c r="H526" s="84" t="b">
        <f t="shared" si="8"/>
        <v>1</v>
      </c>
    </row>
    <row r="527" spans="1:8" x14ac:dyDescent="0.25">
      <c r="A527" s="48" t="str">
        <v>METASA - 69379</v>
      </c>
      <c r="C527" t="s">
        <v>3920</v>
      </c>
      <c r="D527" t="str">
        <v>METASA - 69309</v>
      </c>
      <c r="F527" t="s">
        <v>2294</v>
      </c>
      <c r="G527" t="s">
        <v>2294</v>
      </c>
      <c r="H527" s="84" t="b">
        <f t="shared" si="8"/>
        <v>1</v>
      </c>
    </row>
    <row r="528" spans="1:8" x14ac:dyDescent="0.25">
      <c r="A528" s="48" t="str">
        <v>METASA - 69436</v>
      </c>
      <c r="C528" t="s">
        <v>5745</v>
      </c>
      <c r="D528" t="str">
        <v>METASA - 69347</v>
      </c>
      <c r="F528" t="s">
        <v>2295</v>
      </c>
      <c r="G528" t="s">
        <v>2295</v>
      </c>
      <c r="H528" s="84" t="b">
        <f t="shared" si="8"/>
        <v>1</v>
      </c>
    </row>
    <row r="529" spans="1:8" x14ac:dyDescent="0.25">
      <c r="A529" s="48" t="str">
        <v>METASA - 69439</v>
      </c>
      <c r="C529" t="s">
        <v>3921</v>
      </c>
      <c r="D529" t="str">
        <v>METASA - 69352</v>
      </c>
      <c r="F529" t="s">
        <v>2296</v>
      </c>
      <c r="G529" t="s">
        <v>2296</v>
      </c>
      <c r="H529" s="84" t="b">
        <f t="shared" si="8"/>
        <v>1</v>
      </c>
    </row>
    <row r="530" spans="1:8" x14ac:dyDescent="0.25">
      <c r="A530" s="48" t="str">
        <v>METASA - 69468</v>
      </c>
      <c r="C530" t="s">
        <v>3922</v>
      </c>
      <c r="D530" t="str">
        <v>METASA - 69373</v>
      </c>
      <c r="F530" t="s">
        <v>2297</v>
      </c>
      <c r="G530" t="s">
        <v>2297</v>
      </c>
      <c r="H530" s="84" t="b">
        <f t="shared" si="8"/>
        <v>1</v>
      </c>
    </row>
    <row r="531" spans="1:8" x14ac:dyDescent="0.25">
      <c r="A531" s="48" t="str">
        <v>METASA - 69471</v>
      </c>
      <c r="C531" t="s">
        <v>3923</v>
      </c>
      <c r="D531" t="str">
        <v>METASA - 69379</v>
      </c>
      <c r="F531" t="s">
        <v>2298</v>
      </c>
      <c r="G531" t="s">
        <v>2298</v>
      </c>
      <c r="H531" s="84" t="b">
        <f t="shared" si="8"/>
        <v>1</v>
      </c>
    </row>
    <row r="532" spans="1:8" x14ac:dyDescent="0.25">
      <c r="A532" s="48" t="str">
        <v>METASA - 69476</v>
      </c>
      <c r="C532" t="s">
        <v>3924</v>
      </c>
      <c r="D532" t="str">
        <v>METASA - 69436</v>
      </c>
      <c r="F532" t="s">
        <v>2299</v>
      </c>
      <c r="G532" t="s">
        <v>2299</v>
      </c>
      <c r="H532" s="84" t="b">
        <f t="shared" si="8"/>
        <v>1</v>
      </c>
    </row>
    <row r="533" spans="1:8" x14ac:dyDescent="0.25">
      <c r="A533" s="48" t="str">
        <v>METASA - 69481</v>
      </c>
      <c r="C533" t="s">
        <v>1560</v>
      </c>
      <c r="D533" t="str">
        <v>METASA - 69439</v>
      </c>
      <c r="F533" t="s">
        <v>2300</v>
      </c>
      <c r="G533" t="s">
        <v>2300</v>
      </c>
      <c r="H533" s="84" t="b">
        <f t="shared" si="8"/>
        <v>1</v>
      </c>
    </row>
    <row r="534" spans="1:8" x14ac:dyDescent="0.25">
      <c r="A534" s="48" t="str">
        <v>METASA - 69547</v>
      </c>
      <c r="C534" t="s">
        <v>1561</v>
      </c>
      <c r="D534" t="str">
        <v>METASA - 69468</v>
      </c>
      <c r="F534" t="s">
        <v>2301</v>
      </c>
      <c r="G534" t="s">
        <v>2301</v>
      </c>
      <c r="H534" s="84" t="b">
        <f t="shared" si="8"/>
        <v>1</v>
      </c>
    </row>
    <row r="535" spans="1:8" x14ac:dyDescent="0.25">
      <c r="A535" s="48" t="str">
        <v>METASA - 69585</v>
      </c>
      <c r="C535" t="s">
        <v>3925</v>
      </c>
      <c r="D535" t="str">
        <v>METASA - 69471</v>
      </c>
      <c r="F535" t="s">
        <v>2302</v>
      </c>
      <c r="G535" t="s">
        <v>2302</v>
      </c>
      <c r="H535" s="84" t="b">
        <f t="shared" si="8"/>
        <v>1</v>
      </c>
    </row>
    <row r="536" spans="1:8" x14ac:dyDescent="0.25">
      <c r="A536" s="48" t="str">
        <v>METASA - 69587</v>
      </c>
      <c r="C536" t="s">
        <v>5746</v>
      </c>
      <c r="D536" t="str">
        <v>METASA - 69476</v>
      </c>
      <c r="F536" t="s">
        <v>2303</v>
      </c>
      <c r="G536" t="s">
        <v>2303</v>
      </c>
      <c r="H536" s="84" t="b">
        <f t="shared" si="8"/>
        <v>1</v>
      </c>
    </row>
    <row r="537" spans="1:8" x14ac:dyDescent="0.25">
      <c r="A537" s="48" t="str">
        <v>METASA - 69589</v>
      </c>
      <c r="C537" t="s">
        <v>3926</v>
      </c>
      <c r="D537" t="str">
        <v>METASA - 69481</v>
      </c>
      <c r="F537" t="s">
        <v>2304</v>
      </c>
      <c r="G537" t="s">
        <v>2304</v>
      </c>
      <c r="H537" s="84" t="b">
        <f t="shared" si="8"/>
        <v>1</v>
      </c>
    </row>
    <row r="538" spans="1:8" x14ac:dyDescent="0.25">
      <c r="A538" s="48" t="str">
        <v>METASA - 69649</v>
      </c>
      <c r="C538" t="s">
        <v>1562</v>
      </c>
      <c r="D538" t="str">
        <v>METASA - 69547</v>
      </c>
      <c r="F538" t="s">
        <v>2305</v>
      </c>
      <c r="G538" t="s">
        <v>2305</v>
      </c>
      <c r="H538" s="84" t="b">
        <f t="shared" si="8"/>
        <v>1</v>
      </c>
    </row>
    <row r="539" spans="1:8" x14ac:dyDescent="0.25">
      <c r="A539" s="48" t="str">
        <v>METASA - 69710</v>
      </c>
      <c r="C539" t="s">
        <v>1563</v>
      </c>
      <c r="D539" t="str">
        <v>METASA - 69585</v>
      </c>
      <c r="F539" t="s">
        <v>2306</v>
      </c>
      <c r="G539" t="s">
        <v>2306</v>
      </c>
      <c r="H539" s="84" t="b">
        <f t="shared" si="8"/>
        <v>1</v>
      </c>
    </row>
    <row r="540" spans="1:8" x14ac:dyDescent="0.25">
      <c r="A540" s="48" t="str">
        <v>METASA - 69779</v>
      </c>
      <c r="C540" t="s">
        <v>3927</v>
      </c>
      <c r="D540" t="str">
        <v>METASA - 69587</v>
      </c>
      <c r="F540" t="s">
        <v>2307</v>
      </c>
      <c r="G540" t="s">
        <v>2307</v>
      </c>
      <c r="H540" s="84" t="b">
        <f t="shared" si="8"/>
        <v>1</v>
      </c>
    </row>
    <row r="541" spans="1:8" x14ac:dyDescent="0.25">
      <c r="A541" s="48" t="str">
        <v>METASA - 69825</v>
      </c>
      <c r="C541" t="s">
        <v>3928</v>
      </c>
      <c r="D541" t="str">
        <v>METASA - 69589</v>
      </c>
      <c r="F541" t="s">
        <v>2308</v>
      </c>
      <c r="G541" t="s">
        <v>2308</v>
      </c>
      <c r="H541" s="84" t="b">
        <f t="shared" si="8"/>
        <v>1</v>
      </c>
    </row>
    <row r="542" spans="1:8" x14ac:dyDescent="0.25">
      <c r="A542" s="48" t="str">
        <v>METASA - 69880</v>
      </c>
      <c r="C542" t="s">
        <v>3929</v>
      </c>
      <c r="D542" t="str">
        <v>METASA - 69595</v>
      </c>
      <c r="F542" s="84" t="s">
        <v>2309</v>
      </c>
      <c r="G542" t="s">
        <v>2309</v>
      </c>
      <c r="H542" s="84" t="b">
        <f t="shared" si="8"/>
        <v>1</v>
      </c>
    </row>
    <row r="543" spans="1:8" x14ac:dyDescent="0.25">
      <c r="A543" s="48" t="str">
        <v>METASA - 69926</v>
      </c>
      <c r="C543" t="s">
        <v>1564</v>
      </c>
      <c r="D543" t="str">
        <v>METASA - 69649</v>
      </c>
      <c r="F543" t="s">
        <v>2310</v>
      </c>
      <c r="G543" t="s">
        <v>2310</v>
      </c>
      <c r="H543" s="84" t="b">
        <f t="shared" si="8"/>
        <v>1</v>
      </c>
    </row>
    <row r="544" spans="1:8" x14ac:dyDescent="0.25">
      <c r="A544" s="48" t="str">
        <v>METASA - 69939</v>
      </c>
      <c r="C544" t="s">
        <v>3930</v>
      </c>
      <c r="D544" t="str">
        <v>METASA - 69710</v>
      </c>
      <c r="F544" t="s">
        <v>2311</v>
      </c>
      <c r="G544" t="s">
        <v>2311</v>
      </c>
      <c r="H544" s="84" t="b">
        <f t="shared" si="8"/>
        <v>1</v>
      </c>
    </row>
    <row r="545" spans="1:8" x14ac:dyDescent="0.25">
      <c r="A545" s="48" t="str">
        <v>METASA - 69953</v>
      </c>
      <c r="C545" t="s">
        <v>5942</v>
      </c>
      <c r="D545" t="str">
        <v>METASA - 69779</v>
      </c>
      <c r="F545" t="s">
        <v>2312</v>
      </c>
      <c r="G545" t="s">
        <v>2312</v>
      </c>
      <c r="H545" s="84" t="b">
        <f t="shared" si="8"/>
        <v>1</v>
      </c>
    </row>
    <row r="546" spans="1:8" x14ac:dyDescent="0.25">
      <c r="A546" s="48" t="str">
        <v>METASA - 69959</v>
      </c>
      <c r="C546" t="s">
        <v>1565</v>
      </c>
      <c r="D546" t="str">
        <v>METASA - 69825</v>
      </c>
      <c r="F546" t="s">
        <v>2313</v>
      </c>
      <c r="G546" t="s">
        <v>2313</v>
      </c>
      <c r="H546" s="84" t="b">
        <f t="shared" si="8"/>
        <v>1</v>
      </c>
    </row>
    <row r="547" spans="1:8" x14ac:dyDescent="0.25">
      <c r="A547" s="48" t="str">
        <v>METASA - 69983</v>
      </c>
      <c r="C547" t="s">
        <v>1566</v>
      </c>
      <c r="D547" t="str">
        <v>METASA - 69880</v>
      </c>
      <c r="F547" t="s">
        <v>2314</v>
      </c>
      <c r="G547" t="s">
        <v>2314</v>
      </c>
      <c r="H547" s="84" t="b">
        <f t="shared" si="8"/>
        <v>1</v>
      </c>
    </row>
    <row r="548" spans="1:8" x14ac:dyDescent="0.25">
      <c r="A548" s="48" t="str">
        <v>METASA - 70052</v>
      </c>
      <c r="C548" t="s">
        <v>3931</v>
      </c>
      <c r="D548" t="str">
        <v>METASA - 69926</v>
      </c>
      <c r="F548" t="s">
        <v>2315</v>
      </c>
      <c r="G548" t="s">
        <v>2315</v>
      </c>
      <c r="H548" s="84" t="b">
        <f t="shared" si="8"/>
        <v>1</v>
      </c>
    </row>
    <row r="549" spans="1:8" x14ac:dyDescent="0.25">
      <c r="A549" s="48" t="str">
        <v>METASA - 70091</v>
      </c>
      <c r="C549" t="s">
        <v>3932</v>
      </c>
      <c r="D549" t="str">
        <v>METASA - 69939</v>
      </c>
      <c r="F549" t="s">
        <v>2316</v>
      </c>
      <c r="G549" t="s">
        <v>2316</v>
      </c>
      <c r="H549" s="84" t="b">
        <f t="shared" si="8"/>
        <v>1</v>
      </c>
    </row>
    <row r="550" spans="1:8" x14ac:dyDescent="0.25">
      <c r="A550" s="48" t="str">
        <v>METASA - 70144</v>
      </c>
      <c r="C550" t="s">
        <v>3933</v>
      </c>
      <c r="D550" t="str">
        <v>METASA - 69953</v>
      </c>
      <c r="F550" t="s">
        <v>2317</v>
      </c>
      <c r="G550" t="s">
        <v>2317</v>
      </c>
      <c r="H550" s="84" t="b">
        <f t="shared" si="8"/>
        <v>1</v>
      </c>
    </row>
    <row r="551" spans="1:8" x14ac:dyDescent="0.25">
      <c r="A551" s="48" t="str">
        <v>METASA - 70163</v>
      </c>
      <c r="C551" t="s">
        <v>3934</v>
      </c>
      <c r="D551" t="str">
        <v>METASA - 69959</v>
      </c>
      <c r="F551" t="s">
        <v>2318</v>
      </c>
      <c r="G551" t="s">
        <v>2318</v>
      </c>
      <c r="H551" s="84" t="b">
        <f t="shared" si="8"/>
        <v>1</v>
      </c>
    </row>
    <row r="552" spans="1:8" x14ac:dyDescent="0.25">
      <c r="A552" s="48" t="str">
        <v>METASA - 70225</v>
      </c>
      <c r="C552" t="s">
        <v>3935</v>
      </c>
      <c r="D552" t="str">
        <v>METASA - 69983</v>
      </c>
      <c r="F552" t="s">
        <v>2319</v>
      </c>
      <c r="G552" t="s">
        <v>2319</v>
      </c>
      <c r="H552" s="84" t="b">
        <f t="shared" si="8"/>
        <v>1</v>
      </c>
    </row>
    <row r="553" spans="1:8" x14ac:dyDescent="0.25">
      <c r="A553" s="48" t="str">
        <v>METASA - 70255</v>
      </c>
      <c r="C553" t="s">
        <v>3936</v>
      </c>
      <c r="D553" t="str">
        <v>METASA - 70052</v>
      </c>
      <c r="F553" t="s">
        <v>2320</v>
      </c>
      <c r="G553" t="s">
        <v>2320</v>
      </c>
      <c r="H553" s="84" t="b">
        <f t="shared" si="8"/>
        <v>1</v>
      </c>
    </row>
    <row r="554" spans="1:8" x14ac:dyDescent="0.25">
      <c r="A554" s="48" t="str">
        <v>METASA - 70302</v>
      </c>
      <c r="C554" t="s">
        <v>3937</v>
      </c>
      <c r="D554" t="str">
        <v>METASA - 70091</v>
      </c>
      <c r="F554" t="s">
        <v>2321</v>
      </c>
      <c r="G554" t="s">
        <v>2321</v>
      </c>
      <c r="H554" s="84" t="b">
        <f t="shared" si="8"/>
        <v>1</v>
      </c>
    </row>
    <row r="555" spans="1:8" x14ac:dyDescent="0.25">
      <c r="A555" s="48" t="str">
        <v>METASA - 70310</v>
      </c>
      <c r="C555" t="s">
        <v>3938</v>
      </c>
      <c r="D555" t="str">
        <v>METASA - 70144</v>
      </c>
      <c r="F555" t="s">
        <v>2322</v>
      </c>
      <c r="G555" t="s">
        <v>2322</v>
      </c>
      <c r="H555" s="84" t="b">
        <f t="shared" si="8"/>
        <v>1</v>
      </c>
    </row>
    <row r="556" spans="1:8" x14ac:dyDescent="0.25">
      <c r="A556" s="48" t="str">
        <v>METASA - 70348</v>
      </c>
      <c r="C556" t="s">
        <v>3939</v>
      </c>
      <c r="D556" t="str">
        <v>METASA - 70163</v>
      </c>
      <c r="F556" t="s">
        <v>2323</v>
      </c>
      <c r="G556" t="s">
        <v>2323</v>
      </c>
      <c r="H556" s="84" t="b">
        <f t="shared" si="8"/>
        <v>1</v>
      </c>
    </row>
    <row r="557" spans="1:8" x14ac:dyDescent="0.25">
      <c r="A557" s="48" t="str">
        <v>METASA - 70356</v>
      </c>
      <c r="C557" t="s">
        <v>3940</v>
      </c>
      <c r="D557" t="str">
        <v>METASA - 70225</v>
      </c>
      <c r="F557" t="s">
        <v>2324</v>
      </c>
      <c r="G557" t="s">
        <v>2324</v>
      </c>
      <c r="H557" s="84" t="b">
        <f t="shared" si="8"/>
        <v>1</v>
      </c>
    </row>
    <row r="558" spans="1:8" x14ac:dyDescent="0.25">
      <c r="A558" s="48" t="str">
        <v>METASA - 70380</v>
      </c>
      <c r="C558" t="s">
        <v>3941</v>
      </c>
      <c r="D558" t="str">
        <v>METASA - 70255</v>
      </c>
      <c r="F558" t="s">
        <v>2325</v>
      </c>
      <c r="G558" t="s">
        <v>2325</v>
      </c>
      <c r="H558" s="84" t="b">
        <f t="shared" si="8"/>
        <v>1</v>
      </c>
    </row>
    <row r="559" spans="1:8" x14ac:dyDescent="0.25">
      <c r="A559" s="48" t="str">
        <v>METASA - 70425</v>
      </c>
      <c r="C559" t="s">
        <v>3942</v>
      </c>
      <c r="D559" t="str">
        <v>METASA - 70302</v>
      </c>
      <c r="F559" t="s">
        <v>2326</v>
      </c>
      <c r="G559" t="s">
        <v>2326</v>
      </c>
      <c r="H559" s="84" t="b">
        <f t="shared" si="8"/>
        <v>1</v>
      </c>
    </row>
    <row r="560" spans="1:8" x14ac:dyDescent="0.25">
      <c r="A560" s="48" t="str">
        <v>METASA - 70494</v>
      </c>
      <c r="C560" t="s">
        <v>3943</v>
      </c>
      <c r="D560" t="str">
        <v>METASA - 70310</v>
      </c>
      <c r="F560" t="s">
        <v>2327</v>
      </c>
      <c r="G560" t="s">
        <v>2327</v>
      </c>
      <c r="H560" s="84" t="b">
        <f t="shared" si="8"/>
        <v>1</v>
      </c>
    </row>
    <row r="561" spans="1:8" x14ac:dyDescent="0.25">
      <c r="A561" s="48" t="str">
        <v>METASA - 70520</v>
      </c>
      <c r="C561" t="s">
        <v>3944</v>
      </c>
      <c r="D561" t="str">
        <v>METASA - 70348</v>
      </c>
      <c r="F561" t="s">
        <v>2328</v>
      </c>
      <c r="G561" t="s">
        <v>2328</v>
      </c>
      <c r="H561" s="84" t="b">
        <f t="shared" si="8"/>
        <v>1</v>
      </c>
    </row>
    <row r="562" spans="1:8" x14ac:dyDescent="0.25">
      <c r="A562" s="48" t="str">
        <v>METASA - 70524</v>
      </c>
      <c r="C562" t="s">
        <v>3945</v>
      </c>
      <c r="D562" t="str">
        <v>METASA - 70356</v>
      </c>
      <c r="F562" t="s">
        <v>2329</v>
      </c>
      <c r="G562" t="s">
        <v>2329</v>
      </c>
      <c r="H562" s="84" t="b">
        <f t="shared" si="8"/>
        <v>1</v>
      </c>
    </row>
    <row r="563" spans="1:8" x14ac:dyDescent="0.25">
      <c r="A563" s="48" t="str">
        <v>METASA - 70613</v>
      </c>
      <c r="C563" t="s">
        <v>3946</v>
      </c>
      <c r="D563" t="str">
        <v>METASA - 70380</v>
      </c>
      <c r="F563" t="s">
        <v>2330</v>
      </c>
      <c r="G563" t="s">
        <v>2330</v>
      </c>
      <c r="H563" s="84" t="b">
        <f t="shared" si="8"/>
        <v>1</v>
      </c>
    </row>
    <row r="564" spans="1:8" x14ac:dyDescent="0.25">
      <c r="A564" s="48" t="str">
        <v>METASA - 70633</v>
      </c>
      <c r="C564" t="s">
        <v>5747</v>
      </c>
      <c r="D564" t="str">
        <v>METASA - 70425</v>
      </c>
      <c r="F564" t="s">
        <v>2331</v>
      </c>
      <c r="G564" t="s">
        <v>2331</v>
      </c>
      <c r="H564" s="84" t="b">
        <f t="shared" si="8"/>
        <v>1</v>
      </c>
    </row>
    <row r="565" spans="1:8" x14ac:dyDescent="0.25">
      <c r="A565" s="48" t="str">
        <v>METASA - 70640</v>
      </c>
      <c r="C565" t="s">
        <v>1567</v>
      </c>
      <c r="D565" t="str">
        <v>METASA - 70494</v>
      </c>
      <c r="F565" t="s">
        <v>2332</v>
      </c>
      <c r="G565" t="s">
        <v>2332</v>
      </c>
      <c r="H565" s="84" t="b">
        <f t="shared" si="8"/>
        <v>1</v>
      </c>
    </row>
    <row r="566" spans="1:8" x14ac:dyDescent="0.25">
      <c r="A566" s="48" t="str">
        <v>METASA - 70673</v>
      </c>
      <c r="C566" t="s">
        <v>1568</v>
      </c>
      <c r="D566" t="str">
        <v>METASA - 70520</v>
      </c>
      <c r="F566" t="s">
        <v>2333</v>
      </c>
      <c r="G566" t="s">
        <v>2333</v>
      </c>
      <c r="H566" s="84" t="b">
        <f t="shared" si="8"/>
        <v>1</v>
      </c>
    </row>
    <row r="567" spans="1:8" x14ac:dyDescent="0.25">
      <c r="A567" s="48" t="str">
        <v>METASA - 70681</v>
      </c>
      <c r="C567" t="s">
        <v>1569</v>
      </c>
      <c r="D567" t="str">
        <v>METASA - 70524</v>
      </c>
      <c r="F567" t="s">
        <v>2334</v>
      </c>
      <c r="G567" t="s">
        <v>2334</v>
      </c>
      <c r="H567" s="84" t="b">
        <f t="shared" si="8"/>
        <v>1</v>
      </c>
    </row>
    <row r="568" spans="1:8" x14ac:dyDescent="0.25">
      <c r="A568" s="48" t="str">
        <v>METASA - 70709</v>
      </c>
      <c r="C568" t="s">
        <v>1570</v>
      </c>
      <c r="D568" t="str">
        <v>METASA - 70613</v>
      </c>
      <c r="F568" t="s">
        <v>2335</v>
      </c>
      <c r="G568" t="s">
        <v>2335</v>
      </c>
      <c r="H568" s="84" t="b">
        <f t="shared" si="8"/>
        <v>1</v>
      </c>
    </row>
    <row r="569" spans="1:8" x14ac:dyDescent="0.25">
      <c r="A569" s="48" t="str">
        <v>METASA - 70712</v>
      </c>
      <c r="C569" t="s">
        <v>1571</v>
      </c>
      <c r="D569" t="str">
        <v>METASA - 70633</v>
      </c>
      <c r="F569" t="s">
        <v>2336</v>
      </c>
      <c r="G569" t="s">
        <v>2336</v>
      </c>
      <c r="H569" s="84" t="b">
        <f t="shared" si="8"/>
        <v>1</v>
      </c>
    </row>
    <row r="570" spans="1:8" x14ac:dyDescent="0.25">
      <c r="A570" s="48" t="str">
        <v>METASA - 70797</v>
      </c>
      <c r="C570" t="s">
        <v>1572</v>
      </c>
      <c r="D570" t="str">
        <v>METASA - 70640</v>
      </c>
      <c r="F570" t="s">
        <v>2337</v>
      </c>
      <c r="G570" t="s">
        <v>2337</v>
      </c>
      <c r="H570" s="84" t="b">
        <f t="shared" si="8"/>
        <v>1</v>
      </c>
    </row>
    <row r="571" spans="1:8" x14ac:dyDescent="0.25">
      <c r="A571" s="48" t="str">
        <v>METASA - 70799</v>
      </c>
      <c r="C571" t="s">
        <v>1573</v>
      </c>
      <c r="D571" t="str">
        <v>METASA - 70673</v>
      </c>
      <c r="F571" t="s">
        <v>2338</v>
      </c>
      <c r="G571" t="s">
        <v>2338</v>
      </c>
      <c r="H571" s="84" t="b">
        <f t="shared" si="8"/>
        <v>1</v>
      </c>
    </row>
    <row r="572" spans="1:8" x14ac:dyDescent="0.25">
      <c r="A572" s="48" t="str">
        <v>METASA - 70831</v>
      </c>
      <c r="C572" t="s">
        <v>1574</v>
      </c>
      <c r="D572" t="str">
        <v>METASA - 70681</v>
      </c>
      <c r="F572" t="s">
        <v>2339</v>
      </c>
      <c r="G572" t="s">
        <v>2339</v>
      </c>
      <c r="H572" s="84" t="b">
        <f t="shared" si="8"/>
        <v>1</v>
      </c>
    </row>
    <row r="573" spans="1:8" x14ac:dyDescent="0.25">
      <c r="A573" s="48" t="str">
        <v>METASA - 70833</v>
      </c>
      <c r="C573" t="s">
        <v>1575</v>
      </c>
      <c r="D573" t="str">
        <v>METASA - 70709</v>
      </c>
      <c r="F573" t="s">
        <v>2340</v>
      </c>
      <c r="G573" t="s">
        <v>2340</v>
      </c>
      <c r="H573" s="84" t="b">
        <f t="shared" si="8"/>
        <v>1</v>
      </c>
    </row>
    <row r="574" spans="1:8" x14ac:dyDescent="0.25">
      <c r="A574" s="48" t="str">
        <v>METASA - 70834</v>
      </c>
      <c r="C574" t="s">
        <v>3947</v>
      </c>
      <c r="D574" t="str">
        <v>METASA - 70712</v>
      </c>
      <c r="F574" t="s">
        <v>2341</v>
      </c>
      <c r="G574" t="s">
        <v>2341</v>
      </c>
      <c r="H574" s="84" t="b">
        <f t="shared" si="8"/>
        <v>1</v>
      </c>
    </row>
    <row r="575" spans="1:8" x14ac:dyDescent="0.25">
      <c r="A575" s="48" t="str">
        <v>METASA - 70843</v>
      </c>
      <c r="C575" t="s">
        <v>3948</v>
      </c>
      <c r="D575" t="str">
        <v>METASA - 70797</v>
      </c>
      <c r="F575" t="s">
        <v>2342</v>
      </c>
      <c r="G575" t="s">
        <v>2342</v>
      </c>
      <c r="H575" s="84" t="b">
        <f t="shared" si="8"/>
        <v>1</v>
      </c>
    </row>
    <row r="576" spans="1:8" x14ac:dyDescent="0.25">
      <c r="A576" s="48" t="str">
        <v>METASA - 70845</v>
      </c>
      <c r="C576" t="s">
        <v>1576</v>
      </c>
      <c r="D576" t="str">
        <v>METASA - 70799</v>
      </c>
      <c r="F576" t="s">
        <v>2343</v>
      </c>
      <c r="G576" t="s">
        <v>2343</v>
      </c>
      <c r="H576" s="84" t="b">
        <f t="shared" si="8"/>
        <v>1</v>
      </c>
    </row>
    <row r="577" spans="1:8" x14ac:dyDescent="0.25">
      <c r="A577" s="48" t="str">
        <v>METASA - 70910</v>
      </c>
      <c r="C577" t="s">
        <v>3949</v>
      </c>
      <c r="D577" t="str">
        <v>METASA - 70831</v>
      </c>
      <c r="F577" t="s">
        <v>2344</v>
      </c>
      <c r="G577" t="s">
        <v>2344</v>
      </c>
      <c r="H577" s="84" t="b">
        <f t="shared" si="8"/>
        <v>1</v>
      </c>
    </row>
    <row r="578" spans="1:8" x14ac:dyDescent="0.25">
      <c r="A578" s="48" t="str">
        <v>METASA - 70931</v>
      </c>
      <c r="C578" t="s">
        <v>3950</v>
      </c>
      <c r="D578" t="str">
        <v>METASA - 70833</v>
      </c>
      <c r="F578" t="s">
        <v>2345</v>
      </c>
      <c r="G578" t="s">
        <v>2345</v>
      </c>
      <c r="H578" s="84" t="b">
        <f t="shared" si="8"/>
        <v>1</v>
      </c>
    </row>
    <row r="579" spans="1:8" x14ac:dyDescent="0.25">
      <c r="A579" s="48" t="str">
        <v>METASA - 70946</v>
      </c>
      <c r="C579" t="s">
        <v>3951</v>
      </c>
      <c r="D579" t="str">
        <v>METASA - 70834</v>
      </c>
      <c r="F579" t="s">
        <v>2346</v>
      </c>
      <c r="G579" t="s">
        <v>2346</v>
      </c>
      <c r="H579" s="84" t="b">
        <f t="shared" ref="H579:H642" si="9">G579=F579</f>
        <v>1</v>
      </c>
    </row>
    <row r="580" spans="1:8" x14ac:dyDescent="0.25">
      <c r="A580" s="48" t="str">
        <v>METASA - 71022</v>
      </c>
      <c r="C580" t="s">
        <v>3952</v>
      </c>
      <c r="D580" t="str">
        <v>METASA - 70843</v>
      </c>
      <c r="F580" t="s">
        <v>2347</v>
      </c>
      <c r="G580" t="s">
        <v>2347</v>
      </c>
      <c r="H580" s="84" t="b">
        <f t="shared" si="9"/>
        <v>1</v>
      </c>
    </row>
    <row r="581" spans="1:8" x14ac:dyDescent="0.25">
      <c r="A581" s="48" t="str">
        <v>METASA - 71023</v>
      </c>
      <c r="C581" t="s">
        <v>1577</v>
      </c>
      <c r="D581" t="str">
        <v>METASA - 70845</v>
      </c>
      <c r="F581" t="s">
        <v>2348</v>
      </c>
      <c r="G581" t="s">
        <v>2348</v>
      </c>
      <c r="H581" s="84" t="b">
        <f t="shared" si="9"/>
        <v>1</v>
      </c>
    </row>
    <row r="582" spans="1:8" x14ac:dyDescent="0.25">
      <c r="A582" s="48" t="str">
        <v>METASA - 71064</v>
      </c>
      <c r="C582" t="s">
        <v>3953</v>
      </c>
      <c r="D582" t="str">
        <v>METASA - 70910</v>
      </c>
      <c r="F582" t="s">
        <v>2349</v>
      </c>
      <c r="G582" t="s">
        <v>2349</v>
      </c>
      <c r="H582" s="84" t="b">
        <f t="shared" si="9"/>
        <v>1</v>
      </c>
    </row>
    <row r="583" spans="1:8" x14ac:dyDescent="0.25">
      <c r="A583" s="48" t="str">
        <v>METASA - 71066</v>
      </c>
      <c r="C583" t="s">
        <v>1578</v>
      </c>
      <c r="D583" t="str">
        <v>METASA - 70931</v>
      </c>
      <c r="F583" t="s">
        <v>2350</v>
      </c>
      <c r="G583" t="s">
        <v>2350</v>
      </c>
      <c r="H583" s="84" t="b">
        <f t="shared" si="9"/>
        <v>1</v>
      </c>
    </row>
    <row r="584" spans="1:8" x14ac:dyDescent="0.25">
      <c r="A584" s="48" t="str">
        <v>METASA - 71077</v>
      </c>
      <c r="C584" t="s">
        <v>1579</v>
      </c>
      <c r="D584" t="str">
        <v>METASA - 70946</v>
      </c>
      <c r="F584" t="s">
        <v>2351</v>
      </c>
      <c r="G584" t="s">
        <v>2351</v>
      </c>
      <c r="H584" s="84" t="b">
        <f t="shared" si="9"/>
        <v>1</v>
      </c>
    </row>
    <row r="585" spans="1:8" x14ac:dyDescent="0.25">
      <c r="A585" s="48" t="str">
        <v>METASA - 71135</v>
      </c>
      <c r="C585" t="s">
        <v>3954</v>
      </c>
      <c r="D585" t="str">
        <v>METASA - 71022</v>
      </c>
      <c r="F585" t="s">
        <v>2352</v>
      </c>
      <c r="G585" t="s">
        <v>2352</v>
      </c>
      <c r="H585" s="84" t="b">
        <f t="shared" si="9"/>
        <v>1</v>
      </c>
    </row>
    <row r="586" spans="1:8" x14ac:dyDescent="0.25">
      <c r="A586" s="48" t="str">
        <v>METASA - 71204</v>
      </c>
      <c r="C586" t="s">
        <v>1580</v>
      </c>
      <c r="D586" t="str">
        <v>METASA - 71023</v>
      </c>
      <c r="F586" t="s">
        <v>2353</v>
      </c>
      <c r="G586" t="s">
        <v>2353</v>
      </c>
      <c r="H586" s="84" t="b">
        <f t="shared" si="9"/>
        <v>1</v>
      </c>
    </row>
    <row r="587" spans="1:8" x14ac:dyDescent="0.25">
      <c r="A587" s="48" t="str">
        <v>METASA - 71220</v>
      </c>
      <c r="C587" t="s">
        <v>1581</v>
      </c>
      <c r="D587" t="str">
        <v>METASA - 71064</v>
      </c>
      <c r="F587" t="s">
        <v>2354</v>
      </c>
      <c r="G587" t="s">
        <v>2354</v>
      </c>
      <c r="H587" s="84" t="b">
        <f t="shared" si="9"/>
        <v>1</v>
      </c>
    </row>
    <row r="588" spans="1:8" x14ac:dyDescent="0.25">
      <c r="A588" s="48" t="str">
        <v>METASA - 71229</v>
      </c>
      <c r="C588" t="s">
        <v>3955</v>
      </c>
      <c r="D588" t="str">
        <v>METASA - 71066</v>
      </c>
      <c r="F588" t="s">
        <v>2355</v>
      </c>
      <c r="G588" t="s">
        <v>2355</v>
      </c>
      <c r="H588" s="84" t="b">
        <f t="shared" si="9"/>
        <v>1</v>
      </c>
    </row>
    <row r="589" spans="1:8" x14ac:dyDescent="0.25">
      <c r="A589" s="48" t="str">
        <v>METASA - 71234</v>
      </c>
      <c r="C589" t="s">
        <v>3956</v>
      </c>
      <c r="D589" t="str">
        <v>METASA - 71077</v>
      </c>
      <c r="F589" t="s">
        <v>2356</v>
      </c>
      <c r="G589" t="s">
        <v>2356</v>
      </c>
      <c r="H589" s="84" t="b">
        <f t="shared" si="9"/>
        <v>1</v>
      </c>
    </row>
    <row r="590" spans="1:8" x14ac:dyDescent="0.25">
      <c r="A590" s="48" t="str">
        <v>METASA - 71330</v>
      </c>
      <c r="C590" t="s">
        <v>3957</v>
      </c>
      <c r="D590" t="str">
        <v>METASA - 71135</v>
      </c>
      <c r="F590" t="s">
        <v>2357</v>
      </c>
      <c r="G590" t="s">
        <v>2357</v>
      </c>
      <c r="H590" s="84" t="b">
        <f t="shared" si="9"/>
        <v>1</v>
      </c>
    </row>
    <row r="591" spans="1:8" x14ac:dyDescent="0.25">
      <c r="A591" s="48" t="str">
        <v>METASA - 71362</v>
      </c>
      <c r="C591" t="s">
        <v>3958</v>
      </c>
      <c r="D591" t="str">
        <v>METASA - 71204</v>
      </c>
      <c r="F591" t="s">
        <v>2358</v>
      </c>
      <c r="G591" t="s">
        <v>2358</v>
      </c>
      <c r="H591" s="84" t="b">
        <f t="shared" si="9"/>
        <v>1</v>
      </c>
    </row>
    <row r="592" spans="1:8" x14ac:dyDescent="0.25">
      <c r="A592" s="48" t="str">
        <v>METASA - 71366</v>
      </c>
      <c r="C592" t="s">
        <v>1582</v>
      </c>
      <c r="D592" t="str">
        <v>METASA - 71220</v>
      </c>
      <c r="F592" t="s">
        <v>2359</v>
      </c>
      <c r="G592" t="s">
        <v>2359</v>
      </c>
      <c r="H592" s="84" t="b">
        <f t="shared" si="9"/>
        <v>1</v>
      </c>
    </row>
    <row r="593" spans="1:8" x14ac:dyDescent="0.25">
      <c r="A593" s="48" t="str">
        <v>METASA - 71373</v>
      </c>
      <c r="C593" t="s">
        <v>3959</v>
      </c>
      <c r="D593" t="str">
        <v>METASA - 71229</v>
      </c>
      <c r="F593" t="s">
        <v>2360</v>
      </c>
      <c r="G593" t="s">
        <v>2360</v>
      </c>
      <c r="H593" s="84" t="b">
        <f t="shared" si="9"/>
        <v>1</v>
      </c>
    </row>
    <row r="594" spans="1:8" x14ac:dyDescent="0.25">
      <c r="A594" s="48" t="str">
        <v>METASA - 71408</v>
      </c>
      <c r="C594" t="s">
        <v>1583</v>
      </c>
      <c r="D594" t="str">
        <v>METASA - 71234</v>
      </c>
      <c r="F594" t="s">
        <v>2361</v>
      </c>
      <c r="G594" t="s">
        <v>2361</v>
      </c>
      <c r="H594" s="84" t="b">
        <f t="shared" si="9"/>
        <v>1</v>
      </c>
    </row>
    <row r="595" spans="1:8" x14ac:dyDescent="0.25">
      <c r="A595" s="48" t="str">
        <v>METASA - 71485</v>
      </c>
      <c r="C595" t="s">
        <v>1584</v>
      </c>
      <c r="D595" t="str">
        <v>METASA - 71330</v>
      </c>
      <c r="F595" t="s">
        <v>2362</v>
      </c>
      <c r="G595" t="s">
        <v>2362</v>
      </c>
      <c r="H595" s="84" t="b">
        <f t="shared" si="9"/>
        <v>1</v>
      </c>
    </row>
    <row r="596" spans="1:8" x14ac:dyDescent="0.25">
      <c r="A596" s="48" t="str">
        <v>METASA - 71520</v>
      </c>
      <c r="C596" t="s">
        <v>3960</v>
      </c>
      <c r="D596" t="str">
        <v>METASA - 71362</v>
      </c>
      <c r="F596" t="s">
        <v>2363</v>
      </c>
      <c r="G596" t="s">
        <v>2363</v>
      </c>
      <c r="H596" s="84" t="b">
        <f t="shared" si="9"/>
        <v>1</v>
      </c>
    </row>
    <row r="597" spans="1:8" x14ac:dyDescent="0.25">
      <c r="A597" s="48" t="str">
        <v>METASA - 71526</v>
      </c>
      <c r="C597" t="s">
        <v>3961</v>
      </c>
      <c r="D597" t="str">
        <v>METASA - 71366</v>
      </c>
      <c r="F597" t="s">
        <v>2364</v>
      </c>
      <c r="G597" t="s">
        <v>2364</v>
      </c>
      <c r="H597" s="84" t="b">
        <f t="shared" si="9"/>
        <v>1</v>
      </c>
    </row>
    <row r="598" spans="1:8" x14ac:dyDescent="0.25">
      <c r="A598" s="48" t="str">
        <v>METASA - 71560</v>
      </c>
      <c r="C598" t="s">
        <v>3962</v>
      </c>
      <c r="D598" t="str">
        <v>METASA - 71373</v>
      </c>
      <c r="F598" t="s">
        <v>2365</v>
      </c>
      <c r="G598" t="s">
        <v>2365</v>
      </c>
      <c r="H598" s="84" t="b">
        <f t="shared" si="9"/>
        <v>1</v>
      </c>
    </row>
    <row r="599" spans="1:8" x14ac:dyDescent="0.25">
      <c r="A599" s="48" t="str">
        <v>METASA - 71643</v>
      </c>
      <c r="C599" t="s">
        <v>3963</v>
      </c>
      <c r="D599" t="str">
        <v>METASA - 71408</v>
      </c>
      <c r="F599" t="s">
        <v>2366</v>
      </c>
      <c r="G599" t="s">
        <v>2366</v>
      </c>
      <c r="H599" s="84" t="b">
        <f t="shared" si="9"/>
        <v>1</v>
      </c>
    </row>
    <row r="600" spans="1:8" x14ac:dyDescent="0.25">
      <c r="A600" s="48" t="str">
        <v>METASA - 71658</v>
      </c>
      <c r="C600" t="s">
        <v>3964</v>
      </c>
      <c r="D600" t="str">
        <v>METASA - 71485</v>
      </c>
      <c r="F600" t="s">
        <v>2367</v>
      </c>
      <c r="G600" t="s">
        <v>2367</v>
      </c>
      <c r="H600" s="84" t="b">
        <f t="shared" si="9"/>
        <v>1</v>
      </c>
    </row>
    <row r="601" spans="1:8" x14ac:dyDescent="0.25">
      <c r="A601" s="48" t="str">
        <v>METASA - 71681</v>
      </c>
      <c r="C601" t="s">
        <v>3965</v>
      </c>
      <c r="D601" t="str">
        <v>METASA - 71520</v>
      </c>
      <c r="F601" t="s">
        <v>2368</v>
      </c>
      <c r="G601" t="s">
        <v>2368</v>
      </c>
      <c r="H601" s="84" t="b">
        <f t="shared" si="9"/>
        <v>1</v>
      </c>
    </row>
    <row r="602" spans="1:8" x14ac:dyDescent="0.25">
      <c r="A602" s="48" t="str">
        <v>METASA - 71712</v>
      </c>
      <c r="C602" t="s">
        <v>3966</v>
      </c>
      <c r="D602" t="str">
        <v>METASA - 71526</v>
      </c>
      <c r="F602" t="s">
        <v>2369</v>
      </c>
      <c r="G602" t="s">
        <v>2369</v>
      </c>
      <c r="H602" s="84" t="b">
        <f t="shared" si="9"/>
        <v>1</v>
      </c>
    </row>
    <row r="603" spans="1:8" x14ac:dyDescent="0.25">
      <c r="A603" s="48" t="str">
        <v>METASA - 71759</v>
      </c>
      <c r="C603" t="s">
        <v>3967</v>
      </c>
      <c r="D603" t="str">
        <v>METASA - 71560</v>
      </c>
      <c r="F603" t="s">
        <v>2370</v>
      </c>
      <c r="G603" t="s">
        <v>2370</v>
      </c>
      <c r="H603" s="84" t="b">
        <f t="shared" si="9"/>
        <v>1</v>
      </c>
    </row>
    <row r="604" spans="1:8" x14ac:dyDescent="0.25">
      <c r="A604" s="48" t="str">
        <v>METASA - 71808</v>
      </c>
      <c r="C604" t="s">
        <v>3968</v>
      </c>
      <c r="D604" t="str">
        <v>METASA - 71643</v>
      </c>
      <c r="F604" t="s">
        <v>2371</v>
      </c>
      <c r="G604" t="s">
        <v>2371</v>
      </c>
      <c r="H604" s="84" t="b">
        <f t="shared" si="9"/>
        <v>1</v>
      </c>
    </row>
    <row r="605" spans="1:8" x14ac:dyDescent="0.25">
      <c r="A605" s="48" t="str">
        <v>METASA - 71819</v>
      </c>
      <c r="C605" t="s">
        <v>1585</v>
      </c>
      <c r="D605" t="str">
        <v>METASA - 71658</v>
      </c>
      <c r="F605" t="s">
        <v>2372</v>
      </c>
      <c r="G605" t="s">
        <v>2372</v>
      </c>
      <c r="H605" s="84" t="b">
        <f t="shared" si="9"/>
        <v>1</v>
      </c>
    </row>
    <row r="606" spans="1:8" x14ac:dyDescent="0.25">
      <c r="A606" s="48" t="str">
        <v>METASA - 71839</v>
      </c>
      <c r="C606" t="s">
        <v>3969</v>
      </c>
      <c r="D606" t="str">
        <v>METASA - 71681</v>
      </c>
      <c r="F606" t="s">
        <v>2373</v>
      </c>
      <c r="G606" t="s">
        <v>2373</v>
      </c>
      <c r="H606" s="84" t="b">
        <f t="shared" si="9"/>
        <v>1</v>
      </c>
    </row>
    <row r="607" spans="1:8" x14ac:dyDescent="0.25">
      <c r="A607" s="48" t="str">
        <v>METASA - 71844</v>
      </c>
      <c r="C607" t="s">
        <v>3970</v>
      </c>
      <c r="D607" t="str">
        <v>METASA - 71712</v>
      </c>
      <c r="F607" t="s">
        <v>2374</v>
      </c>
      <c r="G607" t="s">
        <v>2374</v>
      </c>
      <c r="H607" s="84" t="b">
        <f t="shared" si="9"/>
        <v>1</v>
      </c>
    </row>
    <row r="608" spans="1:8" x14ac:dyDescent="0.25">
      <c r="A608" s="48" t="str">
        <v>METASA - 71846</v>
      </c>
      <c r="C608" t="s">
        <v>3971</v>
      </c>
      <c r="D608" t="str">
        <v>METASA - 71755</v>
      </c>
      <c r="F608" s="86" t="s">
        <v>2375</v>
      </c>
      <c r="G608" t="s">
        <v>2375</v>
      </c>
      <c r="H608" s="84" t="b">
        <f t="shared" si="9"/>
        <v>1</v>
      </c>
    </row>
    <row r="609" spans="1:8" x14ac:dyDescent="0.25">
      <c r="A609" s="48" t="str">
        <v>METASA - 71848</v>
      </c>
      <c r="C609" t="s">
        <v>5748</v>
      </c>
      <c r="D609" t="str">
        <v>METASA - 71759</v>
      </c>
      <c r="F609" t="s">
        <v>2376</v>
      </c>
      <c r="G609" t="s">
        <v>2376</v>
      </c>
      <c r="H609" s="84" t="b">
        <f t="shared" si="9"/>
        <v>1</v>
      </c>
    </row>
    <row r="610" spans="1:8" x14ac:dyDescent="0.25">
      <c r="A610" s="48" t="str">
        <v>METASA - 71850</v>
      </c>
      <c r="C610" t="s">
        <v>5749</v>
      </c>
      <c r="D610" t="str">
        <v>METASA - 71808</v>
      </c>
      <c r="F610" t="s">
        <v>2377</v>
      </c>
      <c r="G610" t="s">
        <v>2377</v>
      </c>
      <c r="H610" s="84" t="b">
        <f t="shared" si="9"/>
        <v>1</v>
      </c>
    </row>
    <row r="611" spans="1:8" x14ac:dyDescent="0.25">
      <c r="A611" s="48" t="str">
        <v>METASA - 71882</v>
      </c>
      <c r="C611" t="s">
        <v>1586</v>
      </c>
      <c r="D611" t="str">
        <v>METASA - 71819</v>
      </c>
      <c r="F611" t="s">
        <v>2378</v>
      </c>
      <c r="G611" t="s">
        <v>2378</v>
      </c>
      <c r="H611" s="84" t="b">
        <f t="shared" si="9"/>
        <v>1</v>
      </c>
    </row>
    <row r="612" spans="1:8" x14ac:dyDescent="0.25">
      <c r="A612" s="48" t="str">
        <v>METASA - 71912</v>
      </c>
      <c r="C612" t="s">
        <v>3972</v>
      </c>
      <c r="D612" t="str">
        <v>METASA - 71839</v>
      </c>
      <c r="F612" t="s">
        <v>2379</v>
      </c>
      <c r="G612" t="s">
        <v>2379</v>
      </c>
      <c r="H612" s="84" t="b">
        <f t="shared" si="9"/>
        <v>1</v>
      </c>
    </row>
    <row r="613" spans="1:8" x14ac:dyDescent="0.25">
      <c r="A613" s="48" t="str">
        <v>METASA - 71933</v>
      </c>
      <c r="C613" t="s">
        <v>1587</v>
      </c>
      <c r="D613" t="str">
        <v>METASA - 71844</v>
      </c>
      <c r="F613" t="s">
        <v>2380</v>
      </c>
      <c r="G613" t="s">
        <v>2380</v>
      </c>
      <c r="H613" s="84" t="b">
        <f t="shared" si="9"/>
        <v>1</v>
      </c>
    </row>
    <row r="614" spans="1:8" x14ac:dyDescent="0.25">
      <c r="A614" s="48" t="str">
        <v>METASA - 71934</v>
      </c>
      <c r="C614" t="s">
        <v>3973</v>
      </c>
      <c r="D614" t="str">
        <v>METASA - 71846</v>
      </c>
      <c r="F614" t="s">
        <v>2381</v>
      </c>
      <c r="G614" t="s">
        <v>2381</v>
      </c>
      <c r="H614" s="84" t="b">
        <f t="shared" si="9"/>
        <v>1</v>
      </c>
    </row>
    <row r="615" spans="1:8" x14ac:dyDescent="0.25">
      <c r="A615" s="48" t="str">
        <v>METASA - 71960</v>
      </c>
      <c r="C615" t="s">
        <v>3974</v>
      </c>
      <c r="D615" t="str">
        <v>METASA - 71848</v>
      </c>
      <c r="F615" t="s">
        <v>2382</v>
      </c>
      <c r="G615" t="s">
        <v>2382</v>
      </c>
      <c r="H615" s="84" t="b">
        <f t="shared" si="9"/>
        <v>1</v>
      </c>
    </row>
    <row r="616" spans="1:8" x14ac:dyDescent="0.25">
      <c r="A616" s="48" t="str">
        <v>METASA - 72032</v>
      </c>
      <c r="C616" t="s">
        <v>3975</v>
      </c>
      <c r="D616" t="str">
        <v>METASA - 71850</v>
      </c>
      <c r="F616" t="s">
        <v>2383</v>
      </c>
      <c r="G616" t="s">
        <v>2383</v>
      </c>
      <c r="H616" s="84" t="b">
        <f t="shared" si="9"/>
        <v>1</v>
      </c>
    </row>
    <row r="617" spans="1:8" x14ac:dyDescent="0.25">
      <c r="A617" s="48" t="str">
        <v>METASA - 72050</v>
      </c>
      <c r="C617" t="s">
        <v>3976</v>
      </c>
      <c r="D617" t="str">
        <v>METASA - 71882</v>
      </c>
      <c r="F617" t="s">
        <v>2384</v>
      </c>
      <c r="G617" t="s">
        <v>2384</v>
      </c>
      <c r="H617" s="84" t="b">
        <f t="shared" si="9"/>
        <v>1</v>
      </c>
    </row>
    <row r="618" spans="1:8" x14ac:dyDescent="0.25">
      <c r="A618" s="48" t="str">
        <v>METASA - 72075</v>
      </c>
      <c r="C618" t="s">
        <v>3977</v>
      </c>
      <c r="D618" t="str">
        <v>METASA - 71912</v>
      </c>
      <c r="F618" t="s">
        <v>2385</v>
      </c>
      <c r="G618" t="s">
        <v>2385</v>
      </c>
      <c r="H618" s="84" t="b">
        <f t="shared" si="9"/>
        <v>1</v>
      </c>
    </row>
    <row r="619" spans="1:8" x14ac:dyDescent="0.25">
      <c r="A619" s="48" t="str">
        <v>METASA - 72108</v>
      </c>
      <c r="C619" t="s">
        <v>3978</v>
      </c>
      <c r="D619" t="str">
        <v>METASA - 71933</v>
      </c>
      <c r="F619" t="s">
        <v>2386</v>
      </c>
      <c r="G619" t="s">
        <v>2386</v>
      </c>
      <c r="H619" s="84" t="b">
        <f t="shared" si="9"/>
        <v>1</v>
      </c>
    </row>
    <row r="620" spans="1:8" x14ac:dyDescent="0.25">
      <c r="A620" s="48" t="str">
        <v>METASA - 72137</v>
      </c>
      <c r="C620" t="s">
        <v>5750</v>
      </c>
      <c r="D620" t="str">
        <v>METASA - 71934</v>
      </c>
      <c r="F620" t="s">
        <v>2387</v>
      </c>
      <c r="G620" t="s">
        <v>2387</v>
      </c>
      <c r="H620" s="84" t="b">
        <f t="shared" si="9"/>
        <v>1</v>
      </c>
    </row>
    <row r="621" spans="1:8" x14ac:dyDescent="0.25">
      <c r="A621" s="48" t="str">
        <v>METASA - 72142</v>
      </c>
      <c r="C621" t="s">
        <v>5564</v>
      </c>
      <c r="D621" t="str">
        <v>METASA - 71960</v>
      </c>
      <c r="F621" t="s">
        <v>2388</v>
      </c>
      <c r="G621" t="s">
        <v>2388</v>
      </c>
      <c r="H621" s="84" t="b">
        <f t="shared" si="9"/>
        <v>1</v>
      </c>
    </row>
    <row r="622" spans="1:8" x14ac:dyDescent="0.25">
      <c r="A622" s="48" t="str">
        <v>METASA - 72147</v>
      </c>
      <c r="C622" t="s">
        <v>3979</v>
      </c>
      <c r="D622" t="str">
        <v>METASA - 72032</v>
      </c>
      <c r="F622" t="s">
        <v>2389</v>
      </c>
      <c r="G622" t="s">
        <v>2389</v>
      </c>
      <c r="H622" s="84" t="b">
        <f t="shared" si="9"/>
        <v>1</v>
      </c>
    </row>
    <row r="623" spans="1:8" x14ac:dyDescent="0.25">
      <c r="A623" s="48" t="str">
        <v>METASA - 72173</v>
      </c>
      <c r="C623" t="s">
        <v>5565</v>
      </c>
      <c r="D623" t="str">
        <v>METASA - 72050</v>
      </c>
      <c r="F623" t="s">
        <v>2390</v>
      </c>
      <c r="G623" t="s">
        <v>2390</v>
      </c>
      <c r="H623" s="84" t="b">
        <f t="shared" si="9"/>
        <v>1</v>
      </c>
    </row>
    <row r="624" spans="1:8" x14ac:dyDescent="0.25">
      <c r="A624" s="48" t="str">
        <v>METASA - 72177</v>
      </c>
      <c r="C624" t="s">
        <v>3980</v>
      </c>
      <c r="D624" t="str">
        <v>METASA - 72075</v>
      </c>
      <c r="F624" t="s">
        <v>2391</v>
      </c>
      <c r="G624" t="s">
        <v>2391</v>
      </c>
      <c r="H624" s="84" t="b">
        <f t="shared" si="9"/>
        <v>1</v>
      </c>
    </row>
    <row r="625" spans="1:8" x14ac:dyDescent="0.25">
      <c r="A625" s="48" t="str">
        <v>METASA - 72214</v>
      </c>
      <c r="C625" t="s">
        <v>5566</v>
      </c>
      <c r="D625" t="str">
        <v>METASA - 72108</v>
      </c>
      <c r="F625" t="s">
        <v>2392</v>
      </c>
      <c r="G625" t="s">
        <v>2392</v>
      </c>
      <c r="H625" s="84" t="b">
        <f t="shared" si="9"/>
        <v>1</v>
      </c>
    </row>
    <row r="626" spans="1:8" x14ac:dyDescent="0.25">
      <c r="A626" s="48" t="str">
        <v>METASA - 72241</v>
      </c>
      <c r="C626" t="s">
        <v>3981</v>
      </c>
      <c r="D626" t="str">
        <v>METASA - 72137</v>
      </c>
      <c r="F626" t="s">
        <v>2393</v>
      </c>
      <c r="G626" t="s">
        <v>2393</v>
      </c>
      <c r="H626" s="84" t="b">
        <f t="shared" si="9"/>
        <v>1</v>
      </c>
    </row>
    <row r="627" spans="1:8" x14ac:dyDescent="0.25">
      <c r="A627" s="48" t="str">
        <v>METASA - 72244</v>
      </c>
      <c r="C627" t="s">
        <v>3982</v>
      </c>
      <c r="D627" t="str">
        <v>METASA - 72142</v>
      </c>
      <c r="F627" t="s">
        <v>2394</v>
      </c>
      <c r="G627" t="s">
        <v>2394</v>
      </c>
      <c r="H627" s="84" t="b">
        <f t="shared" si="9"/>
        <v>1</v>
      </c>
    </row>
    <row r="628" spans="1:8" x14ac:dyDescent="0.25">
      <c r="A628" s="48" t="str">
        <v>METASA - 72273</v>
      </c>
      <c r="C628" t="s">
        <v>3983</v>
      </c>
      <c r="D628" t="str">
        <v>METASA - 72147</v>
      </c>
      <c r="F628" t="s">
        <v>2395</v>
      </c>
      <c r="G628" t="s">
        <v>2395</v>
      </c>
      <c r="H628" s="84" t="b">
        <f t="shared" si="9"/>
        <v>1</v>
      </c>
    </row>
    <row r="629" spans="1:8" x14ac:dyDescent="0.25">
      <c r="A629" s="48" t="str">
        <v>METASA - 72274</v>
      </c>
      <c r="C629" t="s">
        <v>5567</v>
      </c>
      <c r="D629" t="str">
        <v>METASA - 72173</v>
      </c>
      <c r="F629" t="s">
        <v>2396</v>
      </c>
      <c r="G629" t="s">
        <v>2396</v>
      </c>
      <c r="H629" s="84" t="b">
        <f t="shared" si="9"/>
        <v>1</v>
      </c>
    </row>
    <row r="630" spans="1:8" x14ac:dyDescent="0.25">
      <c r="A630" s="48" t="str">
        <v>METASA - 72284</v>
      </c>
      <c r="C630" t="s">
        <v>5568</v>
      </c>
      <c r="D630" t="str">
        <v>METASA - 72177</v>
      </c>
      <c r="F630" t="s">
        <v>2397</v>
      </c>
      <c r="G630" t="s">
        <v>2397</v>
      </c>
      <c r="H630" s="84" t="b">
        <f t="shared" si="9"/>
        <v>1</v>
      </c>
    </row>
    <row r="631" spans="1:8" x14ac:dyDescent="0.25">
      <c r="A631" s="48" t="str">
        <v>METASA - 72296</v>
      </c>
      <c r="C631" t="s">
        <v>1588</v>
      </c>
      <c r="D631" t="str">
        <v>METASA - 72214</v>
      </c>
      <c r="F631" t="s">
        <v>2398</v>
      </c>
      <c r="G631" t="s">
        <v>2398</v>
      </c>
      <c r="H631" s="84" t="b">
        <f t="shared" si="9"/>
        <v>1</v>
      </c>
    </row>
    <row r="632" spans="1:8" x14ac:dyDescent="0.25">
      <c r="A632" s="48" t="str">
        <v>METASA - 72298</v>
      </c>
      <c r="C632" t="s">
        <v>1589</v>
      </c>
      <c r="D632" s="49" t="str">
        <v>METASA - 72241</v>
      </c>
      <c r="F632" t="s">
        <v>2399</v>
      </c>
      <c r="G632" t="s">
        <v>2399</v>
      </c>
      <c r="H632" s="84" t="b">
        <f t="shared" si="9"/>
        <v>1</v>
      </c>
    </row>
    <row r="633" spans="1:8" x14ac:dyDescent="0.25">
      <c r="A633" s="48" t="str">
        <v>METASA - 72301</v>
      </c>
      <c r="C633" t="s">
        <v>3984</v>
      </c>
      <c r="D633" s="49" t="str">
        <v>METASA - 72244</v>
      </c>
      <c r="F633" t="s">
        <v>2400</v>
      </c>
      <c r="G633" t="s">
        <v>2400</v>
      </c>
      <c r="H633" s="84" t="b">
        <f t="shared" si="9"/>
        <v>1</v>
      </c>
    </row>
    <row r="634" spans="1:8" x14ac:dyDescent="0.25">
      <c r="A634" s="48" t="str">
        <v>METASA - 72303</v>
      </c>
      <c r="C634" t="s">
        <v>1590</v>
      </c>
      <c r="D634" s="49" t="str">
        <v>METASA - 72273</v>
      </c>
      <c r="F634" t="s">
        <v>2401</v>
      </c>
      <c r="G634" t="s">
        <v>2401</v>
      </c>
      <c r="H634" s="84" t="b">
        <f t="shared" si="9"/>
        <v>1</v>
      </c>
    </row>
    <row r="635" spans="1:8" x14ac:dyDescent="0.25">
      <c r="A635" s="48" t="str">
        <v>METASA - 72304</v>
      </c>
      <c r="C635" t="s">
        <v>1591</v>
      </c>
      <c r="D635" s="49" t="str">
        <v>METASA - 72274</v>
      </c>
      <c r="F635" t="s">
        <v>2402</v>
      </c>
      <c r="G635" t="s">
        <v>2402</v>
      </c>
      <c r="H635" s="84" t="b">
        <f t="shared" si="9"/>
        <v>1</v>
      </c>
    </row>
    <row r="636" spans="1:8" x14ac:dyDescent="0.25">
      <c r="A636" s="48" t="str">
        <v>METASA - 72448</v>
      </c>
      <c r="C636" t="s">
        <v>1592</v>
      </c>
      <c r="D636" s="49" t="str">
        <v>METASA - 72284</v>
      </c>
      <c r="F636" t="s">
        <v>2403</v>
      </c>
      <c r="G636" t="s">
        <v>2403</v>
      </c>
      <c r="H636" s="84" t="b">
        <f t="shared" si="9"/>
        <v>1</v>
      </c>
    </row>
    <row r="637" spans="1:8" x14ac:dyDescent="0.25">
      <c r="A637" s="48" t="str">
        <v>METASA - 72450</v>
      </c>
      <c r="C637" t="s">
        <v>5569</v>
      </c>
      <c r="D637" s="49" t="str">
        <v>METASA - 72296</v>
      </c>
      <c r="F637" t="s">
        <v>2404</v>
      </c>
      <c r="G637" t="s">
        <v>2404</v>
      </c>
      <c r="H637" s="84" t="b">
        <f t="shared" si="9"/>
        <v>1</v>
      </c>
    </row>
    <row r="638" spans="1:8" x14ac:dyDescent="0.25">
      <c r="A638" s="48" t="str">
        <v>METASA - 72476</v>
      </c>
      <c r="C638" t="s">
        <v>5570</v>
      </c>
      <c r="D638" s="49" t="str">
        <v>METASA - 72298</v>
      </c>
      <c r="F638" t="s">
        <v>2405</v>
      </c>
      <c r="G638" t="s">
        <v>2405</v>
      </c>
      <c r="H638" s="84" t="b">
        <f t="shared" si="9"/>
        <v>1</v>
      </c>
    </row>
    <row r="639" spans="1:8" x14ac:dyDescent="0.25">
      <c r="A639" s="48" t="str">
        <v>METASA - 72507</v>
      </c>
      <c r="C639" t="s">
        <v>1593</v>
      </c>
      <c r="D639" s="49" t="str">
        <v>METASA - 72301</v>
      </c>
      <c r="F639" t="s">
        <v>2406</v>
      </c>
      <c r="G639" t="s">
        <v>2406</v>
      </c>
      <c r="H639" s="84" t="b">
        <f t="shared" si="9"/>
        <v>1</v>
      </c>
    </row>
    <row r="640" spans="1:8" x14ac:dyDescent="0.25">
      <c r="A640" s="48" t="str">
        <v>METASA - 72538</v>
      </c>
      <c r="C640" t="s">
        <v>1594</v>
      </c>
      <c r="D640" s="49" t="str">
        <v>METASA - 72303</v>
      </c>
      <c r="F640" t="s">
        <v>2407</v>
      </c>
      <c r="G640" t="s">
        <v>2407</v>
      </c>
      <c r="H640" s="84" t="b">
        <f t="shared" si="9"/>
        <v>1</v>
      </c>
    </row>
    <row r="641" spans="1:8" x14ac:dyDescent="0.25">
      <c r="A641" s="48" t="str">
        <v>METASA - 72592</v>
      </c>
      <c r="C641" t="s">
        <v>5571</v>
      </c>
      <c r="D641" s="49" t="str">
        <v>METASA - 72304</v>
      </c>
      <c r="F641" t="s">
        <v>2408</v>
      </c>
      <c r="G641" t="s">
        <v>2408</v>
      </c>
      <c r="H641" s="84" t="b">
        <f t="shared" si="9"/>
        <v>1</v>
      </c>
    </row>
    <row r="642" spans="1:8" x14ac:dyDescent="0.25">
      <c r="A642" s="48" t="str">
        <v>METASA - 72633</v>
      </c>
      <c r="C642" t="s">
        <v>5572</v>
      </c>
      <c r="D642" s="49" t="str">
        <v>METASA - 72448</v>
      </c>
      <c r="F642" t="s">
        <v>5947</v>
      </c>
      <c r="G642" t="s">
        <v>5947</v>
      </c>
      <c r="H642" s="84" t="b">
        <f t="shared" si="9"/>
        <v>1</v>
      </c>
    </row>
    <row r="643" spans="1:8" x14ac:dyDescent="0.25">
      <c r="A643" s="48" t="str">
        <v>METASA - 72639</v>
      </c>
      <c r="C643" t="s">
        <v>5751</v>
      </c>
      <c r="D643" s="49" t="str">
        <v>METASA - 72450</v>
      </c>
      <c r="F643" t="s">
        <v>5948</v>
      </c>
      <c r="G643" t="s">
        <v>5948</v>
      </c>
      <c r="H643" s="84" t="b">
        <f t="shared" ref="H643:H706" si="10">G643=F643</f>
        <v>1</v>
      </c>
    </row>
    <row r="644" spans="1:8" x14ac:dyDescent="0.25">
      <c r="A644" s="48" t="str">
        <v>METASA - 72678</v>
      </c>
      <c r="C644" t="s">
        <v>1595</v>
      </c>
      <c r="D644" s="49" t="str">
        <v>METASA - 72476</v>
      </c>
      <c r="F644" t="s">
        <v>5949</v>
      </c>
      <c r="G644" t="s">
        <v>5949</v>
      </c>
      <c r="H644" s="84" t="b">
        <f t="shared" si="10"/>
        <v>1</v>
      </c>
    </row>
    <row r="645" spans="1:8" x14ac:dyDescent="0.25">
      <c r="A645" s="48" t="str">
        <v>METASA - 72692</v>
      </c>
      <c r="C645" t="s">
        <v>1596</v>
      </c>
      <c r="D645" s="49" t="str">
        <v>METASA - 72507</v>
      </c>
      <c r="F645" t="s">
        <v>2409</v>
      </c>
      <c r="G645" t="s">
        <v>2409</v>
      </c>
      <c r="H645" s="84" t="b">
        <f t="shared" si="10"/>
        <v>1</v>
      </c>
    </row>
    <row r="646" spans="1:8" x14ac:dyDescent="0.25">
      <c r="A646" s="48" t="str">
        <v>METASA - 72733</v>
      </c>
      <c r="C646" t="s">
        <v>3985</v>
      </c>
      <c r="D646" s="49" t="str">
        <v>METASA - 72538</v>
      </c>
      <c r="F646" t="s">
        <v>2410</v>
      </c>
      <c r="G646" t="s">
        <v>2410</v>
      </c>
      <c r="H646" s="84" t="b">
        <f t="shared" si="10"/>
        <v>1</v>
      </c>
    </row>
    <row r="647" spans="1:8" x14ac:dyDescent="0.25">
      <c r="A647" s="48" t="str">
        <v>METASA - 72754</v>
      </c>
      <c r="C647" t="s">
        <v>1597</v>
      </c>
      <c r="D647" s="49" t="str">
        <v>METASA - 72592</v>
      </c>
      <c r="F647" t="s">
        <v>2411</v>
      </c>
      <c r="G647" t="s">
        <v>2411</v>
      </c>
      <c r="H647" s="84" t="b">
        <f t="shared" si="10"/>
        <v>1</v>
      </c>
    </row>
    <row r="648" spans="1:8" x14ac:dyDescent="0.25">
      <c r="A648" s="48" t="str">
        <v>METASA - 72756</v>
      </c>
      <c r="C648" t="s">
        <v>1598</v>
      </c>
      <c r="D648" s="49" t="str">
        <v>METASA - 72633</v>
      </c>
      <c r="F648" t="s">
        <v>2412</v>
      </c>
      <c r="G648" t="s">
        <v>2412</v>
      </c>
      <c r="H648" s="84" t="b">
        <f t="shared" si="10"/>
        <v>1</v>
      </c>
    </row>
    <row r="649" spans="1:8" x14ac:dyDescent="0.25">
      <c r="A649" s="48" t="str">
        <v>METASA - 72800</v>
      </c>
      <c r="C649" t="s">
        <v>1599</v>
      </c>
      <c r="D649" s="49" t="str">
        <v>METASA - 72639</v>
      </c>
      <c r="F649" t="s">
        <v>2413</v>
      </c>
      <c r="G649" t="s">
        <v>2413</v>
      </c>
      <c r="H649" s="84" t="b">
        <f t="shared" si="10"/>
        <v>1</v>
      </c>
    </row>
    <row r="650" spans="1:8" x14ac:dyDescent="0.25">
      <c r="A650" s="48" t="str">
        <v>METASA - 72806</v>
      </c>
      <c r="C650" t="s">
        <v>1600</v>
      </c>
      <c r="D650" s="49" t="str">
        <v>METASA - 72678</v>
      </c>
      <c r="F650" t="s">
        <v>2414</v>
      </c>
      <c r="G650" t="s">
        <v>2414</v>
      </c>
      <c r="H650" s="84" t="b">
        <f t="shared" si="10"/>
        <v>1</v>
      </c>
    </row>
    <row r="651" spans="1:8" x14ac:dyDescent="0.25">
      <c r="A651" s="48" t="str">
        <v>METASA - 72847</v>
      </c>
      <c r="C651" t="s">
        <v>3986</v>
      </c>
      <c r="D651" s="49" t="str">
        <v>METASA - 72692</v>
      </c>
      <c r="F651" t="s">
        <v>2415</v>
      </c>
      <c r="G651" t="s">
        <v>2415</v>
      </c>
      <c r="H651" s="84" t="b">
        <f t="shared" si="10"/>
        <v>1</v>
      </c>
    </row>
    <row r="652" spans="1:8" x14ac:dyDescent="0.25">
      <c r="A652" s="48" t="str">
        <v>METASA - 72851</v>
      </c>
      <c r="C652" t="s">
        <v>3987</v>
      </c>
      <c r="D652" s="49" t="str">
        <v>METASA - 72733</v>
      </c>
      <c r="F652" t="s">
        <v>2416</v>
      </c>
      <c r="G652" t="s">
        <v>2416</v>
      </c>
      <c r="H652" s="84" t="b">
        <f t="shared" si="10"/>
        <v>1</v>
      </c>
    </row>
    <row r="653" spans="1:8" x14ac:dyDescent="0.25">
      <c r="A653" s="48" t="str">
        <v>METASA - 72855</v>
      </c>
      <c r="C653" t="s">
        <v>3988</v>
      </c>
      <c r="D653" s="49" t="str">
        <v>METASA - 72754</v>
      </c>
      <c r="F653" t="s">
        <v>2417</v>
      </c>
      <c r="G653" t="s">
        <v>2417</v>
      </c>
      <c r="H653" s="84" t="b">
        <f t="shared" si="10"/>
        <v>1</v>
      </c>
    </row>
    <row r="654" spans="1:8" x14ac:dyDescent="0.25">
      <c r="A654" s="48" t="str">
        <v>METASA - 72883</v>
      </c>
      <c r="C654" t="s">
        <v>1601</v>
      </c>
      <c r="D654" s="49" t="str">
        <v>METASA - 72756</v>
      </c>
      <c r="F654" t="s">
        <v>2418</v>
      </c>
      <c r="G654" t="s">
        <v>2418</v>
      </c>
      <c r="H654" s="84" t="b">
        <f t="shared" si="10"/>
        <v>1</v>
      </c>
    </row>
    <row r="655" spans="1:8" x14ac:dyDescent="0.25">
      <c r="A655" s="48" t="str">
        <v>METASA - 72887</v>
      </c>
      <c r="C655" t="s">
        <v>3989</v>
      </c>
      <c r="D655" s="49" t="str">
        <v>METASA - 72800</v>
      </c>
      <c r="F655" t="s">
        <v>2419</v>
      </c>
      <c r="G655" t="s">
        <v>2419</v>
      </c>
      <c r="H655" s="84" t="b">
        <f t="shared" si="10"/>
        <v>1</v>
      </c>
    </row>
    <row r="656" spans="1:8" x14ac:dyDescent="0.25">
      <c r="A656" s="48" t="str">
        <v>METASA - 72909</v>
      </c>
      <c r="C656" t="s">
        <v>3990</v>
      </c>
      <c r="D656" t="str">
        <v>METASA - 72806</v>
      </c>
      <c r="F656" t="s">
        <v>2420</v>
      </c>
      <c r="G656" t="s">
        <v>2420</v>
      </c>
      <c r="H656" s="84" t="b">
        <f t="shared" si="10"/>
        <v>1</v>
      </c>
    </row>
    <row r="657" spans="1:8" x14ac:dyDescent="0.25">
      <c r="A657" s="48" t="str">
        <v>METASA - 72911</v>
      </c>
      <c r="C657" t="s">
        <v>3991</v>
      </c>
      <c r="D657" t="str">
        <v>METASA - 72847</v>
      </c>
      <c r="F657" t="s">
        <v>2421</v>
      </c>
      <c r="G657" t="s">
        <v>2421</v>
      </c>
      <c r="H657" s="84" t="b">
        <f t="shared" si="10"/>
        <v>1</v>
      </c>
    </row>
    <row r="658" spans="1:8" x14ac:dyDescent="0.25">
      <c r="A658" s="48" t="str">
        <v>METASA - 72922</v>
      </c>
      <c r="C658" t="s">
        <v>3992</v>
      </c>
      <c r="D658" t="str">
        <v>METASA - 72851</v>
      </c>
      <c r="F658" t="s">
        <v>2422</v>
      </c>
      <c r="G658" t="s">
        <v>2422</v>
      </c>
      <c r="H658" s="84" t="b">
        <f t="shared" si="10"/>
        <v>1</v>
      </c>
    </row>
    <row r="659" spans="1:8" x14ac:dyDescent="0.25">
      <c r="A659" s="48" t="str">
        <v>METASA - 72923</v>
      </c>
      <c r="C659" t="s">
        <v>3993</v>
      </c>
      <c r="D659" t="str">
        <v>METASA - 72855</v>
      </c>
      <c r="F659" t="s">
        <v>2423</v>
      </c>
      <c r="G659" t="s">
        <v>2423</v>
      </c>
      <c r="H659" s="84" t="b">
        <f t="shared" si="10"/>
        <v>1</v>
      </c>
    </row>
    <row r="660" spans="1:8" x14ac:dyDescent="0.25">
      <c r="A660" s="48" t="str">
        <v>METASA - 72926</v>
      </c>
      <c r="C660" t="s">
        <v>1602</v>
      </c>
      <c r="D660" t="str">
        <v>METASA - 72883</v>
      </c>
      <c r="F660" t="s">
        <v>2424</v>
      </c>
      <c r="G660" t="s">
        <v>2424</v>
      </c>
      <c r="H660" s="84" t="b">
        <f t="shared" si="10"/>
        <v>1</v>
      </c>
    </row>
    <row r="661" spans="1:8" x14ac:dyDescent="0.25">
      <c r="A661" s="48" t="str">
        <v>METASA - 73000</v>
      </c>
      <c r="C661" t="s">
        <v>5752</v>
      </c>
      <c r="D661" t="str">
        <v>METASA - 72887</v>
      </c>
      <c r="F661" t="s">
        <v>2425</v>
      </c>
      <c r="G661" t="s">
        <v>2425</v>
      </c>
      <c r="H661" s="84" t="b">
        <f t="shared" si="10"/>
        <v>1</v>
      </c>
    </row>
    <row r="662" spans="1:8" x14ac:dyDescent="0.25">
      <c r="A662" s="48" t="str">
        <v>METASA - 73008</v>
      </c>
      <c r="C662" t="s">
        <v>5753</v>
      </c>
      <c r="D662" t="str">
        <v>METASA - 72909</v>
      </c>
      <c r="F662" t="s">
        <v>2426</v>
      </c>
      <c r="G662" t="s">
        <v>2426</v>
      </c>
      <c r="H662" s="84" t="b">
        <f t="shared" si="10"/>
        <v>1</v>
      </c>
    </row>
    <row r="663" spans="1:8" x14ac:dyDescent="0.25">
      <c r="A663" s="48" t="str">
        <v>METASA - 73053</v>
      </c>
      <c r="C663" t="s">
        <v>3994</v>
      </c>
      <c r="D663" t="str">
        <v>METASA - 72911</v>
      </c>
      <c r="F663" t="s">
        <v>2427</v>
      </c>
      <c r="G663" t="s">
        <v>2427</v>
      </c>
      <c r="H663" s="84" t="b">
        <f t="shared" si="10"/>
        <v>1</v>
      </c>
    </row>
    <row r="664" spans="1:8" x14ac:dyDescent="0.25">
      <c r="A664" s="48" t="str">
        <v>METASA - 73104</v>
      </c>
      <c r="C664" t="s">
        <v>3995</v>
      </c>
      <c r="D664" t="str">
        <v>METASA - 72922</v>
      </c>
      <c r="F664" t="s">
        <v>2428</v>
      </c>
      <c r="G664" t="s">
        <v>2428</v>
      </c>
      <c r="H664" s="84" t="b">
        <f t="shared" si="10"/>
        <v>1</v>
      </c>
    </row>
    <row r="665" spans="1:8" x14ac:dyDescent="0.25">
      <c r="A665" s="48" t="str">
        <v>METASA - 73154</v>
      </c>
      <c r="C665" t="s">
        <v>3996</v>
      </c>
      <c r="D665" t="str">
        <v>METASA - 72923</v>
      </c>
      <c r="F665" t="s">
        <v>2429</v>
      </c>
      <c r="G665" t="s">
        <v>2429</v>
      </c>
      <c r="H665" s="84" t="b">
        <f t="shared" si="10"/>
        <v>1</v>
      </c>
    </row>
    <row r="666" spans="1:8" x14ac:dyDescent="0.25">
      <c r="A666" s="48" t="str">
        <v>METASA - 73190</v>
      </c>
      <c r="C666" t="s">
        <v>3997</v>
      </c>
      <c r="D666" t="str">
        <v>METASA - 72926</v>
      </c>
      <c r="F666" t="s">
        <v>2430</v>
      </c>
      <c r="G666" t="s">
        <v>2430</v>
      </c>
      <c r="H666" s="84" t="b">
        <f t="shared" si="10"/>
        <v>1</v>
      </c>
    </row>
    <row r="667" spans="1:8" x14ac:dyDescent="0.25">
      <c r="A667" s="48" t="str">
        <v>METASA - 73286</v>
      </c>
      <c r="C667" t="s">
        <v>3998</v>
      </c>
      <c r="D667" t="str">
        <v>METASA - 73000</v>
      </c>
      <c r="F667" t="s">
        <v>2431</v>
      </c>
      <c r="G667" t="s">
        <v>2431</v>
      </c>
      <c r="H667" s="84" t="b">
        <f t="shared" si="10"/>
        <v>1</v>
      </c>
    </row>
    <row r="668" spans="1:8" x14ac:dyDescent="0.25">
      <c r="A668" s="48" t="str">
        <v>METASA - 73309</v>
      </c>
      <c r="C668" t="s">
        <v>3999</v>
      </c>
      <c r="D668" t="str">
        <v>METASA - 73008</v>
      </c>
      <c r="F668" t="s">
        <v>2432</v>
      </c>
      <c r="G668" t="s">
        <v>2432</v>
      </c>
      <c r="H668" s="84" t="b">
        <f t="shared" si="10"/>
        <v>1</v>
      </c>
    </row>
    <row r="669" spans="1:8" x14ac:dyDescent="0.25">
      <c r="A669" s="48" t="str">
        <v>METASA - 73340</v>
      </c>
      <c r="C669" t="s">
        <v>4000</v>
      </c>
      <c r="D669" t="str">
        <v>METASA - 73053</v>
      </c>
      <c r="F669" t="s">
        <v>2433</v>
      </c>
      <c r="G669" t="s">
        <v>2433</v>
      </c>
      <c r="H669" s="84" t="b">
        <f t="shared" si="10"/>
        <v>1</v>
      </c>
    </row>
    <row r="670" spans="1:8" x14ac:dyDescent="0.25">
      <c r="A670" s="48" t="str">
        <v>METASA - 73441</v>
      </c>
      <c r="C670" t="s">
        <v>4001</v>
      </c>
      <c r="D670" t="str">
        <v>METASA - 73104</v>
      </c>
      <c r="F670" t="s">
        <v>2434</v>
      </c>
      <c r="G670" t="s">
        <v>2434</v>
      </c>
      <c r="H670" s="84" t="b">
        <f t="shared" si="10"/>
        <v>1</v>
      </c>
    </row>
    <row r="671" spans="1:8" x14ac:dyDescent="0.25">
      <c r="A671" s="48" t="str">
        <v>METASA - 73446</v>
      </c>
      <c r="C671" t="s">
        <v>4002</v>
      </c>
      <c r="D671" t="str">
        <v>METASA - 73154</v>
      </c>
      <c r="F671" t="s">
        <v>2435</v>
      </c>
      <c r="G671" t="s">
        <v>2435</v>
      </c>
      <c r="H671" s="84" t="b">
        <f t="shared" si="10"/>
        <v>1</v>
      </c>
    </row>
    <row r="672" spans="1:8" x14ac:dyDescent="0.25">
      <c r="A672" s="48" t="str">
        <v>METASA - 73450</v>
      </c>
      <c r="C672" t="s">
        <v>4003</v>
      </c>
      <c r="D672" t="str">
        <v>METASA - 73190</v>
      </c>
      <c r="F672" t="s">
        <v>2436</v>
      </c>
      <c r="G672" t="s">
        <v>2436</v>
      </c>
      <c r="H672" s="84" t="b">
        <f t="shared" si="10"/>
        <v>1</v>
      </c>
    </row>
    <row r="673" spans="1:8" x14ac:dyDescent="0.25">
      <c r="A673" s="48" t="str">
        <v>METASA - 73456</v>
      </c>
      <c r="C673" t="s">
        <v>4004</v>
      </c>
      <c r="D673" t="str">
        <v>METASA - 73286</v>
      </c>
      <c r="F673" t="s">
        <v>2437</v>
      </c>
      <c r="G673" t="s">
        <v>2437</v>
      </c>
      <c r="H673" s="84" t="b">
        <f t="shared" si="10"/>
        <v>1</v>
      </c>
    </row>
    <row r="674" spans="1:8" x14ac:dyDescent="0.25">
      <c r="A674" s="48" t="str">
        <v>METASA - 73460</v>
      </c>
      <c r="C674" t="s">
        <v>4005</v>
      </c>
      <c r="D674" t="str">
        <v>METASA - 73309</v>
      </c>
      <c r="F674" t="s">
        <v>2438</v>
      </c>
      <c r="G674" t="s">
        <v>2438</v>
      </c>
      <c r="H674" s="84" t="b">
        <f t="shared" si="10"/>
        <v>1</v>
      </c>
    </row>
    <row r="675" spans="1:8" x14ac:dyDescent="0.25">
      <c r="A675" s="48" t="str">
        <v>METASA - 73543</v>
      </c>
      <c r="C675" t="s">
        <v>4006</v>
      </c>
      <c r="D675" t="str">
        <v>METASA - 73340</v>
      </c>
      <c r="F675" t="s">
        <v>2439</v>
      </c>
      <c r="G675" t="s">
        <v>2439</v>
      </c>
      <c r="H675" s="84" t="b">
        <f t="shared" si="10"/>
        <v>1</v>
      </c>
    </row>
    <row r="676" spans="1:8" x14ac:dyDescent="0.25">
      <c r="A676" s="48" t="str">
        <v>METASA - 73582</v>
      </c>
      <c r="C676" t="s">
        <v>4007</v>
      </c>
      <c r="D676" t="str">
        <v>METASA - 73441</v>
      </c>
      <c r="F676" t="s">
        <v>2440</v>
      </c>
      <c r="G676" t="s">
        <v>2440</v>
      </c>
      <c r="H676" s="84" t="b">
        <f t="shared" si="10"/>
        <v>1</v>
      </c>
    </row>
    <row r="677" spans="1:8" x14ac:dyDescent="0.25">
      <c r="A677" s="48" t="str">
        <v>METASA - 73612</v>
      </c>
      <c r="C677" t="s">
        <v>4008</v>
      </c>
      <c r="D677" t="str">
        <v>METASA - 73446</v>
      </c>
      <c r="F677" t="s">
        <v>2441</v>
      </c>
      <c r="G677" t="s">
        <v>2441</v>
      </c>
      <c r="H677" s="84" t="b">
        <f t="shared" si="10"/>
        <v>1</v>
      </c>
    </row>
    <row r="678" spans="1:8" x14ac:dyDescent="0.25">
      <c r="A678" s="48" t="str">
        <v>METASA - 73665</v>
      </c>
      <c r="C678" t="s">
        <v>4009</v>
      </c>
      <c r="D678" t="str">
        <v>METASA - 73450</v>
      </c>
      <c r="F678" t="s">
        <v>2442</v>
      </c>
      <c r="G678" t="s">
        <v>2442</v>
      </c>
      <c r="H678" s="84" t="b">
        <f t="shared" si="10"/>
        <v>1</v>
      </c>
    </row>
    <row r="679" spans="1:8" x14ac:dyDescent="0.25">
      <c r="A679" s="48" t="str">
        <v>METASA - 73689</v>
      </c>
      <c r="C679" t="s">
        <v>4010</v>
      </c>
      <c r="D679" t="str">
        <v>METASA - 73456</v>
      </c>
      <c r="F679" t="s">
        <v>2443</v>
      </c>
      <c r="G679" t="s">
        <v>2443</v>
      </c>
      <c r="H679" s="84" t="b">
        <f t="shared" si="10"/>
        <v>1</v>
      </c>
    </row>
    <row r="680" spans="1:8" x14ac:dyDescent="0.25">
      <c r="A680" s="48" t="str">
        <v>METASA - 73768</v>
      </c>
      <c r="C680" t="s">
        <v>4011</v>
      </c>
      <c r="D680" t="str">
        <v>METASA - 73460</v>
      </c>
      <c r="F680" t="s">
        <v>2444</v>
      </c>
      <c r="G680" t="s">
        <v>2444</v>
      </c>
      <c r="H680" s="84" t="b">
        <f t="shared" si="10"/>
        <v>1</v>
      </c>
    </row>
    <row r="681" spans="1:8" x14ac:dyDescent="0.25">
      <c r="A681" s="48" t="str">
        <v>METASA - 73821</v>
      </c>
      <c r="C681" t="s">
        <v>4012</v>
      </c>
      <c r="D681" t="str">
        <v>METASA - 73543</v>
      </c>
      <c r="F681" t="s">
        <v>2445</v>
      </c>
      <c r="G681" t="s">
        <v>2445</v>
      </c>
      <c r="H681" s="84" t="b">
        <f t="shared" si="10"/>
        <v>1</v>
      </c>
    </row>
    <row r="682" spans="1:8" x14ac:dyDescent="0.25">
      <c r="A682" s="48" t="str">
        <v>METASA - 73853</v>
      </c>
      <c r="C682" t="s">
        <v>4013</v>
      </c>
      <c r="D682" t="str">
        <v>METASA - 73582</v>
      </c>
      <c r="F682" t="s">
        <v>2446</v>
      </c>
      <c r="G682" t="s">
        <v>2446</v>
      </c>
      <c r="H682" s="84" t="b">
        <f t="shared" si="10"/>
        <v>1</v>
      </c>
    </row>
    <row r="683" spans="1:8" x14ac:dyDescent="0.25">
      <c r="A683" s="48" t="str">
        <v>METASA - 73867</v>
      </c>
      <c r="C683" t="s">
        <v>4014</v>
      </c>
      <c r="D683" t="str">
        <v>METASA - 73612</v>
      </c>
      <c r="F683" t="s">
        <v>2447</v>
      </c>
      <c r="G683" t="s">
        <v>2447</v>
      </c>
      <c r="H683" s="84" t="b">
        <f t="shared" si="10"/>
        <v>1</v>
      </c>
    </row>
    <row r="684" spans="1:8" x14ac:dyDescent="0.25">
      <c r="A684" s="48" t="str">
        <v>METASA - 73891</v>
      </c>
      <c r="C684" t="s">
        <v>4015</v>
      </c>
      <c r="D684" t="str">
        <v>METASA - 73665</v>
      </c>
      <c r="F684" t="s">
        <v>2448</v>
      </c>
      <c r="G684" t="s">
        <v>2448</v>
      </c>
      <c r="H684" s="84" t="b">
        <f t="shared" si="10"/>
        <v>1</v>
      </c>
    </row>
    <row r="685" spans="1:8" x14ac:dyDescent="0.25">
      <c r="A685" s="48" t="str">
        <v>METASA - 73963</v>
      </c>
      <c r="C685" t="s">
        <v>4016</v>
      </c>
      <c r="D685" t="str">
        <v>METASA - 73689</v>
      </c>
      <c r="F685" t="s">
        <v>2449</v>
      </c>
      <c r="G685" t="s">
        <v>2449</v>
      </c>
      <c r="H685" s="84" t="b">
        <f t="shared" si="10"/>
        <v>1</v>
      </c>
    </row>
    <row r="686" spans="1:8" x14ac:dyDescent="0.25">
      <c r="A686" s="48" t="str">
        <v>METASA - 73973</v>
      </c>
      <c r="C686" t="s">
        <v>5573</v>
      </c>
      <c r="D686" t="str">
        <v>METASA - 73768</v>
      </c>
      <c r="F686" t="s">
        <v>2450</v>
      </c>
      <c r="G686" t="s">
        <v>2450</v>
      </c>
      <c r="H686" s="84" t="b">
        <f t="shared" si="10"/>
        <v>1</v>
      </c>
    </row>
    <row r="687" spans="1:8" x14ac:dyDescent="0.25">
      <c r="A687" s="48" t="str">
        <v>METASA - 74043</v>
      </c>
      <c r="C687" t="s">
        <v>5754</v>
      </c>
      <c r="D687" t="str">
        <v>METASA - 73821</v>
      </c>
      <c r="F687" t="s">
        <v>2451</v>
      </c>
      <c r="G687" t="s">
        <v>2451</v>
      </c>
      <c r="H687" s="84" t="b">
        <f t="shared" si="10"/>
        <v>1</v>
      </c>
    </row>
    <row r="688" spans="1:8" x14ac:dyDescent="0.25">
      <c r="A688" s="48" t="str">
        <v>METASA - 74048</v>
      </c>
      <c r="C688" t="s">
        <v>5755</v>
      </c>
      <c r="D688" t="str">
        <v>METASA - 73853</v>
      </c>
      <c r="F688" t="s">
        <v>2452</v>
      </c>
      <c r="G688" t="s">
        <v>2452</v>
      </c>
      <c r="H688" s="84" t="b">
        <f t="shared" si="10"/>
        <v>1</v>
      </c>
    </row>
    <row r="689" spans="1:8" x14ac:dyDescent="0.25">
      <c r="A689" s="48" t="str">
        <v>METASA - 74069</v>
      </c>
      <c r="C689" t="s">
        <v>5756</v>
      </c>
      <c r="D689" t="str">
        <v>METASA - 73867</v>
      </c>
      <c r="F689" t="s">
        <v>2453</v>
      </c>
      <c r="G689" t="s">
        <v>2453</v>
      </c>
      <c r="H689" s="84" t="b">
        <f t="shared" si="10"/>
        <v>1</v>
      </c>
    </row>
    <row r="690" spans="1:8" x14ac:dyDescent="0.25">
      <c r="A690" s="48" t="str">
        <v>METASA - 74071</v>
      </c>
      <c r="C690" t="s">
        <v>4017</v>
      </c>
      <c r="D690" t="str">
        <v>METASA - 73891</v>
      </c>
      <c r="F690" t="s">
        <v>2454</v>
      </c>
      <c r="G690" t="s">
        <v>2454</v>
      </c>
      <c r="H690" s="84" t="b">
        <f t="shared" si="10"/>
        <v>1</v>
      </c>
    </row>
    <row r="691" spans="1:8" x14ac:dyDescent="0.25">
      <c r="A691" s="48" t="str">
        <v>METASA - 74103</v>
      </c>
      <c r="C691" t="s">
        <v>4018</v>
      </c>
      <c r="D691" t="str">
        <v>METASA - 73963</v>
      </c>
      <c r="F691" t="s">
        <v>2455</v>
      </c>
      <c r="G691" t="s">
        <v>2455</v>
      </c>
      <c r="H691" s="84" t="b">
        <f t="shared" si="10"/>
        <v>1</v>
      </c>
    </row>
    <row r="692" spans="1:8" x14ac:dyDescent="0.25">
      <c r="A692" s="48" t="str">
        <v>METASA - 74105</v>
      </c>
      <c r="C692" t="s">
        <v>4019</v>
      </c>
      <c r="D692" t="str">
        <v>METASA - 73973</v>
      </c>
      <c r="F692" t="s">
        <v>2456</v>
      </c>
      <c r="G692" t="s">
        <v>2456</v>
      </c>
      <c r="H692" s="84" t="b">
        <f t="shared" si="10"/>
        <v>1</v>
      </c>
    </row>
    <row r="693" spans="1:8" x14ac:dyDescent="0.25">
      <c r="A693" s="48" t="str">
        <v>METASA - 74107</v>
      </c>
      <c r="C693" t="s">
        <v>4020</v>
      </c>
      <c r="D693" t="str">
        <v>METASA - 74043</v>
      </c>
      <c r="F693" t="s">
        <v>2457</v>
      </c>
      <c r="G693" t="s">
        <v>2457</v>
      </c>
      <c r="H693" s="84" t="b">
        <f t="shared" si="10"/>
        <v>1</v>
      </c>
    </row>
    <row r="694" spans="1:8" x14ac:dyDescent="0.25">
      <c r="A694" s="48" t="str">
        <v>METASA - 74131</v>
      </c>
      <c r="C694" t="s">
        <v>4021</v>
      </c>
      <c r="D694" t="str">
        <v>METASA - 74048</v>
      </c>
      <c r="F694" t="s">
        <v>2458</v>
      </c>
      <c r="G694" t="s">
        <v>2458</v>
      </c>
      <c r="H694" s="84" t="b">
        <f t="shared" si="10"/>
        <v>1</v>
      </c>
    </row>
    <row r="695" spans="1:8" x14ac:dyDescent="0.25">
      <c r="A695" s="48" t="str">
        <v>METASA - 74139</v>
      </c>
      <c r="C695" t="s">
        <v>5757</v>
      </c>
      <c r="D695" t="str">
        <v>METASA - 74069</v>
      </c>
      <c r="F695" t="s">
        <v>2459</v>
      </c>
      <c r="G695" t="s">
        <v>2459</v>
      </c>
      <c r="H695" s="84" t="b">
        <f t="shared" si="10"/>
        <v>1</v>
      </c>
    </row>
    <row r="696" spans="1:8" x14ac:dyDescent="0.25">
      <c r="A696" s="48" t="str">
        <v>METASA - 74148</v>
      </c>
      <c r="C696" t="s">
        <v>4022</v>
      </c>
      <c r="D696" t="str">
        <v>METASA - 74071</v>
      </c>
      <c r="F696" t="s">
        <v>2460</v>
      </c>
      <c r="G696" t="s">
        <v>2460</v>
      </c>
      <c r="H696" s="84" t="b">
        <f t="shared" si="10"/>
        <v>1</v>
      </c>
    </row>
    <row r="697" spans="1:8" x14ac:dyDescent="0.25">
      <c r="A697" s="48" t="str">
        <v>METASA - 74159</v>
      </c>
      <c r="C697" t="s">
        <v>4023</v>
      </c>
      <c r="D697" t="str">
        <v>METASA - 74103</v>
      </c>
      <c r="F697" t="s">
        <v>2461</v>
      </c>
      <c r="G697" t="s">
        <v>2461</v>
      </c>
      <c r="H697" s="84" t="b">
        <f t="shared" si="10"/>
        <v>1</v>
      </c>
    </row>
    <row r="698" spans="1:8" x14ac:dyDescent="0.25">
      <c r="A698" s="48" t="str">
        <v>METASA - 74162</v>
      </c>
      <c r="C698" t="s">
        <v>4024</v>
      </c>
      <c r="D698" t="str">
        <v>METASA - 74105</v>
      </c>
      <c r="F698" t="s">
        <v>2462</v>
      </c>
      <c r="G698" t="s">
        <v>2462</v>
      </c>
      <c r="H698" s="84" t="b">
        <f t="shared" si="10"/>
        <v>1</v>
      </c>
    </row>
    <row r="699" spans="1:8" x14ac:dyDescent="0.25">
      <c r="A699" s="48" t="str">
        <v>METASA - 74219</v>
      </c>
      <c r="C699" t="s">
        <v>1603</v>
      </c>
      <c r="D699" t="str">
        <v>METASA - 74107</v>
      </c>
      <c r="F699" t="s">
        <v>2463</v>
      </c>
      <c r="G699" t="s">
        <v>2463</v>
      </c>
      <c r="H699" s="84" t="b">
        <f t="shared" si="10"/>
        <v>1</v>
      </c>
    </row>
    <row r="700" spans="1:8" x14ac:dyDescent="0.25">
      <c r="A700" s="48" t="str">
        <v>METASA - 74970</v>
      </c>
      <c r="C700" t="s">
        <v>4025</v>
      </c>
      <c r="D700" t="str">
        <v>METASA - 74131</v>
      </c>
      <c r="F700" t="s">
        <v>2464</v>
      </c>
      <c r="G700" t="s">
        <v>2464</v>
      </c>
      <c r="H700" s="84" t="b">
        <f t="shared" si="10"/>
        <v>1</v>
      </c>
    </row>
    <row r="701" spans="1:8" x14ac:dyDescent="0.25">
      <c r="A701" s="48" t="str">
        <v>METASA - 75156</v>
      </c>
      <c r="C701" t="s">
        <v>5758</v>
      </c>
      <c r="D701" t="str">
        <v>METASA - 74139</v>
      </c>
      <c r="F701" t="s">
        <v>2465</v>
      </c>
      <c r="G701" t="s">
        <v>2465</v>
      </c>
      <c r="H701" s="84" t="b">
        <f t="shared" si="10"/>
        <v>1</v>
      </c>
    </row>
    <row r="702" spans="1:8" x14ac:dyDescent="0.25">
      <c r="A702" s="48" t="str">
        <v>METASA - 75209</v>
      </c>
      <c r="C702" t="s">
        <v>1604</v>
      </c>
      <c r="D702" t="str">
        <v>METASA - 74148</v>
      </c>
      <c r="F702" t="s">
        <v>2466</v>
      </c>
      <c r="G702" t="s">
        <v>2466</v>
      </c>
      <c r="H702" s="84" t="b">
        <f t="shared" si="10"/>
        <v>1</v>
      </c>
    </row>
    <row r="703" spans="1:8" x14ac:dyDescent="0.25">
      <c r="A703" s="48" t="str">
        <v>METASA - 75252</v>
      </c>
      <c r="C703" t="s">
        <v>4026</v>
      </c>
      <c r="D703" t="str">
        <v>METASA - 74159</v>
      </c>
      <c r="F703" t="s">
        <v>2467</v>
      </c>
      <c r="G703" t="s">
        <v>2467</v>
      </c>
      <c r="H703" s="84" t="b">
        <f t="shared" si="10"/>
        <v>1</v>
      </c>
    </row>
    <row r="704" spans="1:8" x14ac:dyDescent="0.25">
      <c r="A704" s="48" t="str">
        <v>METASA - 75289</v>
      </c>
      <c r="C704" t="s">
        <v>4027</v>
      </c>
      <c r="D704" t="str">
        <v>METASA - 74162</v>
      </c>
      <c r="F704" t="s">
        <v>2468</v>
      </c>
      <c r="G704" t="s">
        <v>2468</v>
      </c>
      <c r="H704" s="84" t="b">
        <f t="shared" si="10"/>
        <v>1</v>
      </c>
    </row>
    <row r="705" spans="1:8" x14ac:dyDescent="0.25">
      <c r="A705" s="48" t="str">
        <v>METASA - 75292</v>
      </c>
      <c r="C705" t="s">
        <v>4028</v>
      </c>
      <c r="D705" t="str">
        <v>METASA - 74219</v>
      </c>
      <c r="F705" t="s">
        <v>2469</v>
      </c>
      <c r="G705" t="s">
        <v>2469</v>
      </c>
      <c r="H705" s="84" t="b">
        <f t="shared" si="10"/>
        <v>1</v>
      </c>
    </row>
    <row r="706" spans="1:8" x14ac:dyDescent="0.25">
      <c r="A706" s="48" t="str">
        <v>METASA - 75296</v>
      </c>
      <c r="C706" t="s">
        <v>4029</v>
      </c>
      <c r="D706" t="str">
        <v>METASA - 74970</v>
      </c>
      <c r="F706" t="s">
        <v>2470</v>
      </c>
      <c r="G706" t="s">
        <v>2470</v>
      </c>
      <c r="H706" s="84" t="b">
        <f t="shared" si="10"/>
        <v>1</v>
      </c>
    </row>
    <row r="707" spans="1:8" x14ac:dyDescent="0.25">
      <c r="A707" s="48" t="str">
        <v>METASA - 75309</v>
      </c>
      <c r="C707" t="s">
        <v>4030</v>
      </c>
      <c r="D707" t="str">
        <v>METASA - 75156</v>
      </c>
      <c r="F707" t="s">
        <v>2471</v>
      </c>
      <c r="G707" t="s">
        <v>2471</v>
      </c>
      <c r="H707" s="84" t="b">
        <f t="shared" ref="H707:H770" si="11">G707=F707</f>
        <v>1</v>
      </c>
    </row>
    <row r="708" spans="1:8" x14ac:dyDescent="0.25">
      <c r="A708" s="48" t="str">
        <v>METASA - 75351</v>
      </c>
      <c r="C708" t="s">
        <v>4031</v>
      </c>
      <c r="D708" t="str">
        <v>METASA - 75209</v>
      </c>
      <c r="F708" t="s">
        <v>2472</v>
      </c>
      <c r="G708" t="s">
        <v>2472</v>
      </c>
      <c r="H708" s="84" t="b">
        <f t="shared" si="11"/>
        <v>1</v>
      </c>
    </row>
    <row r="709" spans="1:8" x14ac:dyDescent="0.25">
      <c r="A709" s="48" t="str">
        <v>METASA - 75378</v>
      </c>
      <c r="C709" t="s">
        <v>4032</v>
      </c>
      <c r="D709" t="str">
        <v>METASA - 75252</v>
      </c>
      <c r="F709" t="s">
        <v>2473</v>
      </c>
      <c r="G709" t="s">
        <v>2473</v>
      </c>
      <c r="H709" s="84" t="b">
        <f t="shared" si="11"/>
        <v>1</v>
      </c>
    </row>
    <row r="710" spans="1:8" x14ac:dyDescent="0.25">
      <c r="A710" s="48" t="str">
        <v>METASA - 75395</v>
      </c>
      <c r="C710" t="s">
        <v>4033</v>
      </c>
      <c r="D710" t="str">
        <v>METASA - 75289</v>
      </c>
      <c r="F710" t="s">
        <v>2474</v>
      </c>
      <c r="G710" t="s">
        <v>2474</v>
      </c>
      <c r="H710" s="84" t="b">
        <f t="shared" si="11"/>
        <v>1</v>
      </c>
    </row>
    <row r="711" spans="1:8" x14ac:dyDescent="0.25">
      <c r="A711" t="str">
        <v>METASA - 75403</v>
      </c>
      <c r="C711" t="s">
        <v>5759</v>
      </c>
      <c r="D711" t="str">
        <v>METASA - 75292</v>
      </c>
      <c r="F711" t="s">
        <v>2475</v>
      </c>
      <c r="G711" t="s">
        <v>2475</v>
      </c>
      <c r="H711" s="84" t="b">
        <f t="shared" si="11"/>
        <v>1</v>
      </c>
    </row>
    <row r="712" spans="1:8" x14ac:dyDescent="0.25">
      <c r="A712" t="str">
        <v>METASA - 75652</v>
      </c>
      <c r="C712" t="s">
        <v>4034</v>
      </c>
      <c r="D712" t="str">
        <v>METASA - 75296</v>
      </c>
      <c r="F712" t="s">
        <v>2729</v>
      </c>
      <c r="G712" t="s">
        <v>2729</v>
      </c>
      <c r="H712" s="84" t="b">
        <f t="shared" si="11"/>
        <v>1</v>
      </c>
    </row>
    <row r="713" spans="1:8" x14ac:dyDescent="0.25">
      <c r="A713" t="str">
        <v>METASA - 75804</v>
      </c>
      <c r="C713" t="s">
        <v>5760</v>
      </c>
      <c r="D713" t="str">
        <v>METASA - 75309</v>
      </c>
      <c r="F713" t="s">
        <v>2476</v>
      </c>
      <c r="G713" t="s">
        <v>2476</v>
      </c>
      <c r="H713" s="84" t="b">
        <f t="shared" si="11"/>
        <v>1</v>
      </c>
    </row>
    <row r="714" spans="1:8" x14ac:dyDescent="0.25">
      <c r="A714" t="str">
        <v>METASA - 75847</v>
      </c>
      <c r="C714" t="s">
        <v>1605</v>
      </c>
      <c r="D714" t="str">
        <v>METASA - 75351</v>
      </c>
      <c r="F714" t="s">
        <v>2477</v>
      </c>
      <c r="G714" t="s">
        <v>2477</v>
      </c>
      <c r="H714" s="84" t="b">
        <f t="shared" si="11"/>
        <v>1</v>
      </c>
    </row>
    <row r="715" spans="1:8" x14ac:dyDescent="0.25">
      <c r="A715" t="str">
        <v>METASA - 75853</v>
      </c>
      <c r="C715" t="s">
        <v>1606</v>
      </c>
      <c r="D715" t="str">
        <v>METASA - 75378</v>
      </c>
      <c r="F715" t="s">
        <v>2478</v>
      </c>
      <c r="G715" t="s">
        <v>2478</v>
      </c>
      <c r="H715" s="84" t="b">
        <f t="shared" si="11"/>
        <v>1</v>
      </c>
    </row>
    <row r="716" spans="1:8" x14ac:dyDescent="0.25">
      <c r="A716" t="str">
        <v>METASA - 75877</v>
      </c>
      <c r="C716" t="s">
        <v>5574</v>
      </c>
      <c r="D716" t="str">
        <v>METASA - 75395</v>
      </c>
      <c r="F716" t="s">
        <v>2479</v>
      </c>
      <c r="G716" t="s">
        <v>2479</v>
      </c>
      <c r="H716" s="84" t="b">
        <f t="shared" si="11"/>
        <v>1</v>
      </c>
    </row>
    <row r="717" spans="1:8" x14ac:dyDescent="0.25">
      <c r="A717" t="str">
        <v>METASA - 75916</v>
      </c>
      <c r="C717" t="s">
        <v>4035</v>
      </c>
      <c r="D717" t="str">
        <v>METASA - 75403</v>
      </c>
      <c r="F717" t="s">
        <v>2480</v>
      </c>
      <c r="G717" t="s">
        <v>2480</v>
      </c>
      <c r="H717" s="84" t="b">
        <f t="shared" si="11"/>
        <v>1</v>
      </c>
    </row>
    <row r="718" spans="1:8" x14ac:dyDescent="0.25">
      <c r="A718" t="str">
        <v>METASA - 75947</v>
      </c>
      <c r="C718" t="s">
        <v>1607</v>
      </c>
      <c r="D718" t="str">
        <v>METASA - 75652</v>
      </c>
      <c r="F718" t="s">
        <v>2481</v>
      </c>
      <c r="G718" t="s">
        <v>2481</v>
      </c>
      <c r="H718" s="84" t="b">
        <f t="shared" si="11"/>
        <v>1</v>
      </c>
    </row>
    <row r="719" spans="1:8" x14ac:dyDescent="0.25">
      <c r="A719" t="str">
        <v>METASA - 75955</v>
      </c>
      <c r="C719" t="s">
        <v>5761</v>
      </c>
      <c r="D719" t="str">
        <v>METASA - 75804</v>
      </c>
      <c r="F719" t="s">
        <v>2482</v>
      </c>
      <c r="G719" t="s">
        <v>2482</v>
      </c>
      <c r="H719" s="84" t="b">
        <f t="shared" si="11"/>
        <v>1</v>
      </c>
    </row>
    <row r="720" spans="1:8" x14ac:dyDescent="0.25">
      <c r="A720" t="str">
        <v>METASA - 75956</v>
      </c>
      <c r="C720" t="s">
        <v>5762</v>
      </c>
      <c r="D720" t="str">
        <v>METASA - 75847</v>
      </c>
      <c r="F720" t="s">
        <v>2483</v>
      </c>
      <c r="G720" t="s">
        <v>2483</v>
      </c>
      <c r="H720" s="84" t="b">
        <f t="shared" si="11"/>
        <v>1</v>
      </c>
    </row>
    <row r="721" spans="1:8" x14ac:dyDescent="0.25">
      <c r="A721" t="str">
        <v>METASA - 75982</v>
      </c>
      <c r="C721" t="s">
        <v>5763</v>
      </c>
      <c r="D721" t="str">
        <v>METASA - 75853</v>
      </c>
      <c r="F721" t="s">
        <v>2484</v>
      </c>
      <c r="G721" t="s">
        <v>2484</v>
      </c>
      <c r="H721" s="84" t="b">
        <f t="shared" si="11"/>
        <v>1</v>
      </c>
    </row>
    <row r="722" spans="1:8" x14ac:dyDescent="0.25">
      <c r="A722" t="str">
        <v>METASA - 75995</v>
      </c>
      <c r="C722" t="s">
        <v>5764</v>
      </c>
      <c r="D722" t="str">
        <v>METASA - 75877</v>
      </c>
      <c r="F722" t="s">
        <v>2485</v>
      </c>
      <c r="G722" t="s">
        <v>2485</v>
      </c>
      <c r="H722" s="84" t="b">
        <f t="shared" si="11"/>
        <v>1</v>
      </c>
    </row>
    <row r="723" spans="1:8" x14ac:dyDescent="0.25">
      <c r="A723" t="str">
        <v>METASA - 75997</v>
      </c>
      <c r="C723" t="s">
        <v>5765</v>
      </c>
      <c r="D723" t="str">
        <v>METASA - 75916</v>
      </c>
      <c r="F723" t="s">
        <v>2486</v>
      </c>
      <c r="G723" t="s">
        <v>2486</v>
      </c>
      <c r="H723" s="84" t="b">
        <f t="shared" si="11"/>
        <v>1</v>
      </c>
    </row>
    <row r="724" spans="1:8" x14ac:dyDescent="0.25">
      <c r="A724" t="str">
        <v>METASA - 76000</v>
      </c>
      <c r="C724" t="s">
        <v>1608</v>
      </c>
      <c r="D724" t="str">
        <v>METASA - 75947</v>
      </c>
      <c r="F724" t="s">
        <v>2487</v>
      </c>
      <c r="G724" t="s">
        <v>2487</v>
      </c>
      <c r="H724" s="84" t="b">
        <f t="shared" si="11"/>
        <v>1</v>
      </c>
    </row>
    <row r="725" spans="1:8" x14ac:dyDescent="0.25">
      <c r="A725" t="str">
        <v>METASA - 76001</v>
      </c>
      <c r="C725" t="s">
        <v>1609</v>
      </c>
      <c r="D725" t="str">
        <v>METASA - 75955</v>
      </c>
      <c r="F725" t="s">
        <v>2488</v>
      </c>
      <c r="G725" t="s">
        <v>2488</v>
      </c>
      <c r="H725" s="84" t="b">
        <f t="shared" si="11"/>
        <v>1</v>
      </c>
    </row>
    <row r="726" spans="1:8" x14ac:dyDescent="0.25">
      <c r="A726" t="str">
        <v>METASA - 76034</v>
      </c>
      <c r="C726" t="s">
        <v>4036</v>
      </c>
      <c r="D726" t="str">
        <v>METASA - 75956</v>
      </c>
      <c r="F726" t="s">
        <v>2489</v>
      </c>
      <c r="G726" t="s">
        <v>2489</v>
      </c>
      <c r="H726" s="84" t="b">
        <f t="shared" si="11"/>
        <v>1</v>
      </c>
    </row>
    <row r="727" spans="1:8" x14ac:dyDescent="0.25">
      <c r="A727" t="str">
        <v>METASA - 76062</v>
      </c>
      <c r="C727" t="s">
        <v>4037</v>
      </c>
      <c r="D727" t="str">
        <v>METASA - 75982</v>
      </c>
      <c r="F727" t="s">
        <v>2490</v>
      </c>
      <c r="G727" t="s">
        <v>2490</v>
      </c>
      <c r="H727" s="84" t="b">
        <f t="shared" si="11"/>
        <v>1</v>
      </c>
    </row>
    <row r="728" spans="1:8" x14ac:dyDescent="0.25">
      <c r="A728" t="str">
        <v>METASA - 76063</v>
      </c>
      <c r="C728" t="s">
        <v>4038</v>
      </c>
      <c r="D728" t="str">
        <v>METASA - 75995</v>
      </c>
      <c r="F728" t="s">
        <v>2491</v>
      </c>
      <c r="G728" t="s">
        <v>2491</v>
      </c>
      <c r="H728" s="84" t="b">
        <f t="shared" si="11"/>
        <v>1</v>
      </c>
    </row>
    <row r="729" spans="1:8" x14ac:dyDescent="0.25">
      <c r="A729" t="str">
        <v>METASA - 76065</v>
      </c>
      <c r="C729" t="s">
        <v>4039</v>
      </c>
      <c r="D729" t="str">
        <v>METASA - 75997</v>
      </c>
      <c r="F729" t="s">
        <v>2492</v>
      </c>
      <c r="G729" t="s">
        <v>2492</v>
      </c>
      <c r="H729" s="84" t="b">
        <f t="shared" si="11"/>
        <v>1</v>
      </c>
    </row>
    <row r="730" spans="1:8" x14ac:dyDescent="0.25">
      <c r="A730" t="str">
        <v>METASA - 76068</v>
      </c>
      <c r="C730" t="s">
        <v>4040</v>
      </c>
      <c r="D730" t="str">
        <v>METASA - 76000</v>
      </c>
      <c r="F730" t="s">
        <v>2493</v>
      </c>
      <c r="G730" t="s">
        <v>2493</v>
      </c>
      <c r="H730" s="84" t="b">
        <f t="shared" si="11"/>
        <v>1</v>
      </c>
    </row>
    <row r="731" spans="1:8" x14ac:dyDescent="0.25">
      <c r="A731" t="str">
        <v>METASA - 76123</v>
      </c>
      <c r="C731" t="s">
        <v>5575</v>
      </c>
      <c r="D731" t="str">
        <v>METASA - 76001</v>
      </c>
      <c r="F731" t="s">
        <v>2494</v>
      </c>
      <c r="G731" t="s">
        <v>2494</v>
      </c>
      <c r="H731" s="84" t="b">
        <f t="shared" si="11"/>
        <v>1</v>
      </c>
    </row>
    <row r="732" spans="1:8" x14ac:dyDescent="0.25">
      <c r="A732" t="str">
        <v>METASA - 76142</v>
      </c>
      <c r="C732" t="s">
        <v>5576</v>
      </c>
      <c r="D732" t="str">
        <v>METASA - 76034</v>
      </c>
      <c r="F732" t="s">
        <v>2495</v>
      </c>
      <c r="G732" t="s">
        <v>2495</v>
      </c>
      <c r="H732" s="84" t="b">
        <f t="shared" si="11"/>
        <v>1</v>
      </c>
    </row>
    <row r="733" spans="1:8" x14ac:dyDescent="0.25">
      <c r="A733" t="str">
        <v>METASA - 76253</v>
      </c>
      <c r="C733" t="s">
        <v>4041</v>
      </c>
      <c r="D733" t="str">
        <v>METASA - 76062</v>
      </c>
      <c r="F733" t="s">
        <v>2496</v>
      </c>
      <c r="G733" t="s">
        <v>2496</v>
      </c>
      <c r="H733" s="84" t="b">
        <f t="shared" si="11"/>
        <v>1</v>
      </c>
    </row>
    <row r="734" spans="1:8" x14ac:dyDescent="0.25">
      <c r="A734" t="str">
        <v>METASA - 76336</v>
      </c>
      <c r="C734" t="s">
        <v>4042</v>
      </c>
      <c r="D734" t="str">
        <v>METASA - 76063</v>
      </c>
      <c r="F734" t="s">
        <v>2497</v>
      </c>
      <c r="G734" t="s">
        <v>2497</v>
      </c>
      <c r="H734" s="84" t="b">
        <f t="shared" si="11"/>
        <v>1</v>
      </c>
    </row>
    <row r="735" spans="1:8" x14ac:dyDescent="0.25">
      <c r="A735" t="str">
        <v>METASA - 76351</v>
      </c>
      <c r="C735" t="s">
        <v>1610</v>
      </c>
      <c r="D735" t="str">
        <v>METASA - 76065</v>
      </c>
      <c r="F735" t="s">
        <v>2498</v>
      </c>
      <c r="G735" t="s">
        <v>2498</v>
      </c>
      <c r="H735" s="84" t="b">
        <f t="shared" si="11"/>
        <v>1</v>
      </c>
    </row>
    <row r="736" spans="1:8" x14ac:dyDescent="0.25">
      <c r="A736" t="str">
        <v>METASA - 76352</v>
      </c>
      <c r="C736" t="s">
        <v>1611</v>
      </c>
      <c r="D736" t="str">
        <v>METASA - 76068</v>
      </c>
      <c r="F736" t="s">
        <v>2499</v>
      </c>
      <c r="G736" t="s">
        <v>2499</v>
      </c>
      <c r="H736" s="84" t="b">
        <f t="shared" si="11"/>
        <v>1</v>
      </c>
    </row>
    <row r="737" spans="1:8" x14ac:dyDescent="0.25">
      <c r="A737" t="str">
        <v>METASA - 76374</v>
      </c>
      <c r="C737" t="s">
        <v>1612</v>
      </c>
      <c r="D737" t="str">
        <v>METASA - 76123</v>
      </c>
      <c r="F737" t="s">
        <v>2500</v>
      </c>
      <c r="G737" t="s">
        <v>2500</v>
      </c>
      <c r="H737" s="84" t="b">
        <f t="shared" si="11"/>
        <v>1</v>
      </c>
    </row>
    <row r="738" spans="1:8" x14ac:dyDescent="0.25">
      <c r="A738" t="str">
        <v>METASA - 76425</v>
      </c>
      <c r="C738" t="s">
        <v>5766</v>
      </c>
      <c r="D738" t="str">
        <v>METASA - 76142</v>
      </c>
      <c r="F738" t="s">
        <v>2501</v>
      </c>
      <c r="G738" t="s">
        <v>2501</v>
      </c>
      <c r="H738" s="84" t="b">
        <f t="shared" si="11"/>
        <v>1</v>
      </c>
    </row>
    <row r="739" spans="1:8" x14ac:dyDescent="0.25">
      <c r="A739" t="str">
        <v>METASA - 76426</v>
      </c>
      <c r="C739" t="s">
        <v>5577</v>
      </c>
      <c r="D739" t="str">
        <v>METASA - 76253</v>
      </c>
      <c r="F739" t="s">
        <v>2502</v>
      </c>
      <c r="G739" t="s">
        <v>2502</v>
      </c>
      <c r="H739" s="84" t="b">
        <f t="shared" si="11"/>
        <v>1</v>
      </c>
    </row>
    <row r="740" spans="1:8" x14ac:dyDescent="0.25">
      <c r="A740" t="str">
        <v>METASA - 76427</v>
      </c>
      <c r="C740" t="s">
        <v>4043</v>
      </c>
      <c r="D740" t="str">
        <v>METASA - 76336</v>
      </c>
      <c r="F740" t="s">
        <v>2503</v>
      </c>
      <c r="G740" t="s">
        <v>2503</v>
      </c>
      <c r="H740" s="84" t="b">
        <f t="shared" si="11"/>
        <v>1</v>
      </c>
    </row>
    <row r="741" spans="1:8" x14ac:dyDescent="0.25">
      <c r="A741" t="str">
        <v>METASA - 76446</v>
      </c>
      <c r="C741" t="s">
        <v>1613</v>
      </c>
      <c r="D741" t="str">
        <v>METASA - 76351</v>
      </c>
      <c r="F741" t="s">
        <v>2504</v>
      </c>
      <c r="G741" t="s">
        <v>2504</v>
      </c>
      <c r="H741" s="84" t="b">
        <f t="shared" si="11"/>
        <v>1</v>
      </c>
    </row>
    <row r="742" spans="1:8" x14ac:dyDescent="0.25">
      <c r="A742" t="str">
        <v>METASA - 76504</v>
      </c>
      <c r="C742" t="s">
        <v>5767</v>
      </c>
      <c r="D742" t="str">
        <v>METASA - 76352</v>
      </c>
      <c r="F742" t="s">
        <v>2505</v>
      </c>
      <c r="G742" t="s">
        <v>2505</v>
      </c>
      <c r="H742" s="84" t="b">
        <f t="shared" si="11"/>
        <v>1</v>
      </c>
    </row>
    <row r="743" spans="1:8" x14ac:dyDescent="0.25">
      <c r="A743" t="str">
        <v>METASA - 76542</v>
      </c>
      <c r="C743" t="s">
        <v>1614</v>
      </c>
      <c r="D743" t="str">
        <v>METASA - 76374</v>
      </c>
      <c r="F743" t="s">
        <v>2506</v>
      </c>
      <c r="G743" t="s">
        <v>2506</v>
      </c>
      <c r="H743" s="84" t="b">
        <f t="shared" si="11"/>
        <v>1</v>
      </c>
    </row>
    <row r="744" spans="1:8" x14ac:dyDescent="0.25">
      <c r="A744" t="str">
        <v>METASA - 76611</v>
      </c>
      <c r="C744" t="s">
        <v>1615</v>
      </c>
      <c r="D744" t="str">
        <v>METASA - 76425</v>
      </c>
      <c r="F744" t="s">
        <v>2507</v>
      </c>
      <c r="G744" t="s">
        <v>2507</v>
      </c>
      <c r="H744" s="84" t="b">
        <f t="shared" si="11"/>
        <v>1</v>
      </c>
    </row>
    <row r="745" spans="1:8" x14ac:dyDescent="0.25">
      <c r="A745" t="str">
        <v>METASA - 76616</v>
      </c>
      <c r="C745" t="s">
        <v>1616</v>
      </c>
      <c r="D745" t="str">
        <v>METASA - 76426</v>
      </c>
      <c r="F745" t="s">
        <v>2508</v>
      </c>
      <c r="G745" t="s">
        <v>2508</v>
      </c>
      <c r="H745" s="84" t="b">
        <f t="shared" si="11"/>
        <v>1</v>
      </c>
    </row>
    <row r="746" spans="1:8" x14ac:dyDescent="0.25">
      <c r="A746" t="str">
        <v>METASA - 76685</v>
      </c>
      <c r="C746" t="s">
        <v>1617</v>
      </c>
      <c r="D746" t="str">
        <v>METASA - 76427</v>
      </c>
      <c r="F746" t="s">
        <v>2509</v>
      </c>
      <c r="G746" t="s">
        <v>2509</v>
      </c>
      <c r="H746" s="84" t="b">
        <f t="shared" si="11"/>
        <v>1</v>
      </c>
    </row>
    <row r="747" spans="1:8" x14ac:dyDescent="0.25">
      <c r="A747" t="str">
        <v>METASA - 76786</v>
      </c>
      <c r="C747" t="s">
        <v>1618</v>
      </c>
      <c r="D747" t="str">
        <v>METASA - 76446</v>
      </c>
      <c r="F747" t="s">
        <v>2510</v>
      </c>
      <c r="G747" t="s">
        <v>2510</v>
      </c>
      <c r="H747" s="84" t="b">
        <f t="shared" si="11"/>
        <v>1</v>
      </c>
    </row>
    <row r="748" spans="1:8" x14ac:dyDescent="0.25">
      <c r="A748" t="str">
        <v>METASA - 76870</v>
      </c>
      <c r="C748" t="s">
        <v>1619</v>
      </c>
      <c r="D748" t="str">
        <v>METASA - 76504</v>
      </c>
      <c r="F748" t="s">
        <v>2511</v>
      </c>
      <c r="G748" t="s">
        <v>2511</v>
      </c>
      <c r="H748" s="84" t="b">
        <f t="shared" si="11"/>
        <v>1</v>
      </c>
    </row>
    <row r="749" spans="1:8" x14ac:dyDescent="0.25">
      <c r="A749" t="str">
        <v>METASA - 76876</v>
      </c>
      <c r="C749" t="s">
        <v>1620</v>
      </c>
      <c r="D749" t="str">
        <v>METASA - 76542</v>
      </c>
      <c r="F749" t="s">
        <v>2512</v>
      </c>
      <c r="G749" t="s">
        <v>2512</v>
      </c>
      <c r="H749" s="84" t="b">
        <f t="shared" si="11"/>
        <v>1</v>
      </c>
    </row>
    <row r="750" spans="1:8" x14ac:dyDescent="0.25">
      <c r="A750" t="str">
        <v>METASA - 76877</v>
      </c>
      <c r="C750" t="s">
        <v>1621</v>
      </c>
      <c r="D750" t="str">
        <v>METASA - 76611</v>
      </c>
      <c r="F750" t="s">
        <v>2730</v>
      </c>
      <c r="G750" t="s">
        <v>2730</v>
      </c>
      <c r="H750" s="84" t="b">
        <f t="shared" si="11"/>
        <v>1</v>
      </c>
    </row>
    <row r="751" spans="1:8" x14ac:dyDescent="0.25">
      <c r="A751" t="str">
        <v>METASA - 76955</v>
      </c>
      <c r="C751" t="s">
        <v>1622</v>
      </c>
      <c r="D751" t="str">
        <v>METASA - 76616</v>
      </c>
      <c r="F751" t="s">
        <v>2513</v>
      </c>
      <c r="G751" t="s">
        <v>2513</v>
      </c>
      <c r="H751" s="84" t="b">
        <f t="shared" si="11"/>
        <v>1</v>
      </c>
    </row>
    <row r="752" spans="1:8" x14ac:dyDescent="0.25">
      <c r="A752" t="str">
        <v>METASA - 77092</v>
      </c>
      <c r="C752" t="s">
        <v>1623</v>
      </c>
      <c r="D752" t="str">
        <v>METASA - 76685</v>
      </c>
      <c r="F752" t="s">
        <v>2731</v>
      </c>
      <c r="G752" t="s">
        <v>2731</v>
      </c>
      <c r="H752" s="84" t="b">
        <f t="shared" si="11"/>
        <v>1</v>
      </c>
    </row>
    <row r="753" spans="1:8" x14ac:dyDescent="0.25">
      <c r="A753" t="str">
        <v>METASA - 77141</v>
      </c>
      <c r="C753" t="s">
        <v>1624</v>
      </c>
      <c r="D753" t="str">
        <v>METASA - 76786</v>
      </c>
      <c r="F753" t="s">
        <v>2732</v>
      </c>
      <c r="G753" t="s">
        <v>2732</v>
      </c>
      <c r="H753" s="84" t="b">
        <f t="shared" si="11"/>
        <v>1</v>
      </c>
    </row>
    <row r="754" spans="1:8" x14ac:dyDescent="0.25">
      <c r="A754" t="str">
        <v>METASA - 77167</v>
      </c>
      <c r="C754" t="s">
        <v>1625</v>
      </c>
      <c r="D754" t="str">
        <v>METASA - 76870</v>
      </c>
      <c r="F754" t="s">
        <v>2733</v>
      </c>
      <c r="G754" t="s">
        <v>2733</v>
      </c>
      <c r="H754" s="84" t="b">
        <f t="shared" si="11"/>
        <v>1</v>
      </c>
    </row>
    <row r="755" spans="1:8" x14ac:dyDescent="0.25">
      <c r="A755" t="str">
        <v>METASA - 77497</v>
      </c>
      <c r="C755" t="s">
        <v>4044</v>
      </c>
      <c r="D755" t="str">
        <v>METASA - 76876</v>
      </c>
      <c r="F755" t="s">
        <v>2734</v>
      </c>
      <c r="G755" t="s">
        <v>2734</v>
      </c>
      <c r="H755" s="84" t="b">
        <f t="shared" si="11"/>
        <v>1</v>
      </c>
    </row>
    <row r="756" spans="1:8" x14ac:dyDescent="0.25">
      <c r="A756" t="str">
        <v>METASA - 77498</v>
      </c>
      <c r="C756" t="s">
        <v>4045</v>
      </c>
      <c r="D756" t="str">
        <v>METASA - 76877</v>
      </c>
      <c r="F756" t="s">
        <v>2735</v>
      </c>
      <c r="G756" t="s">
        <v>2735</v>
      </c>
      <c r="H756" s="84" t="b">
        <f t="shared" si="11"/>
        <v>1</v>
      </c>
    </row>
    <row r="757" spans="1:8" x14ac:dyDescent="0.25">
      <c r="A757" t="str">
        <v>METASA - 77499</v>
      </c>
      <c r="C757" t="s">
        <v>1626</v>
      </c>
      <c r="D757" t="str">
        <v>METASA - 76955</v>
      </c>
      <c r="F757" t="s">
        <v>2736</v>
      </c>
      <c r="G757" t="s">
        <v>2736</v>
      </c>
      <c r="H757" s="84" t="b">
        <f t="shared" si="11"/>
        <v>1</v>
      </c>
    </row>
    <row r="758" spans="1:8" x14ac:dyDescent="0.25">
      <c r="A758" t="str">
        <v>ML FAZAN - 67102</v>
      </c>
      <c r="C758" t="s">
        <v>4046</v>
      </c>
      <c r="D758" t="str">
        <v>METASA - 77092</v>
      </c>
      <c r="F758" t="s">
        <v>2737</v>
      </c>
      <c r="G758" t="s">
        <v>2737</v>
      </c>
      <c r="H758" s="84" t="b">
        <f t="shared" si="11"/>
        <v>1</v>
      </c>
    </row>
    <row r="759" spans="1:8" x14ac:dyDescent="0.25">
      <c r="A759" t="str">
        <v>ML FAZAN - 68161</v>
      </c>
      <c r="C759" t="s">
        <v>5768</v>
      </c>
      <c r="D759" t="str">
        <v>METASA - 77141</v>
      </c>
      <c r="F759" t="s">
        <v>2738</v>
      </c>
      <c r="G759" t="s">
        <v>2738</v>
      </c>
      <c r="H759" s="84" t="b">
        <f t="shared" si="11"/>
        <v>1</v>
      </c>
    </row>
    <row r="760" spans="1:8" x14ac:dyDescent="0.25">
      <c r="A760" t="str">
        <v>ML FAZAN - 68162</v>
      </c>
      <c r="C760" t="s">
        <v>1627</v>
      </c>
      <c r="D760" t="str">
        <v>METASA - 77167</v>
      </c>
      <c r="F760" t="s">
        <v>2739</v>
      </c>
      <c r="G760" t="s">
        <v>2739</v>
      </c>
      <c r="H760" s="84" t="b">
        <f t="shared" si="11"/>
        <v>1</v>
      </c>
    </row>
    <row r="761" spans="1:8" x14ac:dyDescent="0.25">
      <c r="A761" t="str">
        <v>ML FAZAN - 69431</v>
      </c>
      <c r="C761" t="s">
        <v>1628</v>
      </c>
      <c r="D761" t="str">
        <v>METASA - 77497</v>
      </c>
      <c r="F761" t="s">
        <v>2740</v>
      </c>
      <c r="G761" t="s">
        <v>2740</v>
      </c>
      <c r="H761" s="84" t="b">
        <f t="shared" si="11"/>
        <v>1</v>
      </c>
    </row>
    <row r="762" spans="1:8" x14ac:dyDescent="0.25">
      <c r="A762" t="str">
        <v>ML FAZAN - 69595</v>
      </c>
      <c r="C762" t="s">
        <v>1629</v>
      </c>
      <c r="D762" t="str">
        <v>METASA - 77498</v>
      </c>
      <c r="F762" t="s">
        <v>2741</v>
      </c>
      <c r="G762" t="s">
        <v>2741</v>
      </c>
      <c r="H762" s="84" t="b">
        <f t="shared" si="11"/>
        <v>1</v>
      </c>
    </row>
    <row r="763" spans="1:8" x14ac:dyDescent="0.25">
      <c r="A763" t="str">
        <v>ML FAZAN - 69599</v>
      </c>
      <c r="C763" t="s">
        <v>1630</v>
      </c>
      <c r="D763" t="str">
        <v>METASA - 77499</v>
      </c>
      <c r="F763" t="s">
        <v>2742</v>
      </c>
      <c r="G763" t="s">
        <v>2742</v>
      </c>
      <c r="H763" s="84" t="b">
        <f t="shared" si="11"/>
        <v>1</v>
      </c>
    </row>
    <row r="764" spans="1:8" x14ac:dyDescent="0.25">
      <c r="A764" t="str">
        <v>MOHAWK - 1558117</v>
      </c>
      <c r="C764" t="s">
        <v>1631</v>
      </c>
      <c r="D764" t="str">
        <v>ML - 67102</v>
      </c>
      <c r="F764" t="s">
        <v>4247</v>
      </c>
      <c r="G764" t="s">
        <v>4247</v>
      </c>
      <c r="H764" s="84" t="b">
        <f t="shared" si="11"/>
        <v>1</v>
      </c>
    </row>
    <row r="765" spans="1:8" x14ac:dyDescent="0.25">
      <c r="A765" t="str">
        <v>MOHAWK - 438884</v>
      </c>
      <c r="C765" t="s">
        <v>1632</v>
      </c>
      <c r="D765" t="str">
        <v>ML - 68161</v>
      </c>
      <c r="F765" t="s">
        <v>4248</v>
      </c>
      <c r="G765" t="s">
        <v>4248</v>
      </c>
      <c r="H765" s="84" t="b">
        <f t="shared" si="11"/>
        <v>1</v>
      </c>
    </row>
    <row r="766" spans="1:8" x14ac:dyDescent="0.25">
      <c r="A766" t="str">
        <v>MSM - 15702</v>
      </c>
      <c r="C766" t="s">
        <v>1633</v>
      </c>
      <c r="D766" t="str">
        <v>ML - 68162</v>
      </c>
      <c r="F766" t="s">
        <v>4249</v>
      </c>
      <c r="G766" t="s">
        <v>4249</v>
      </c>
      <c r="H766" s="84" t="b">
        <f t="shared" si="11"/>
        <v>1</v>
      </c>
    </row>
    <row r="767" spans="1:8" x14ac:dyDescent="0.25">
      <c r="A767" t="str">
        <v>MSM - 15934</v>
      </c>
      <c r="C767" t="s">
        <v>1634</v>
      </c>
      <c r="D767" t="str">
        <v>ML - 69431</v>
      </c>
      <c r="F767" t="s">
        <v>5792</v>
      </c>
      <c r="G767" t="s">
        <v>5792</v>
      </c>
      <c r="H767" s="84" t="b">
        <f t="shared" si="11"/>
        <v>1</v>
      </c>
    </row>
    <row r="768" spans="1:8" x14ac:dyDescent="0.25">
      <c r="A768" t="str">
        <v>MSM - 16304</v>
      </c>
      <c r="C768" t="s">
        <v>1635</v>
      </c>
      <c r="D768" t="str">
        <v>ML - 69595</v>
      </c>
      <c r="F768" t="s">
        <v>5793</v>
      </c>
      <c r="G768" t="s">
        <v>5793</v>
      </c>
      <c r="H768" s="84" t="b">
        <f t="shared" si="11"/>
        <v>1</v>
      </c>
    </row>
    <row r="769" spans="1:9" x14ac:dyDescent="0.25">
      <c r="A769" t="str">
        <v>MSM - 16305</v>
      </c>
      <c r="C769" t="s">
        <v>1636</v>
      </c>
      <c r="D769" t="str">
        <v>ML - 69599</v>
      </c>
      <c r="F769" t="s">
        <v>5794</v>
      </c>
      <c r="G769" t="s">
        <v>5794</v>
      </c>
      <c r="H769" s="84" t="b">
        <f t="shared" si="11"/>
        <v>1</v>
      </c>
    </row>
    <row r="770" spans="1:9" x14ac:dyDescent="0.25">
      <c r="A770" t="str">
        <v>MSM - 16797</v>
      </c>
      <c r="C770" t="s">
        <v>1637</v>
      </c>
      <c r="D770" t="str">
        <v>MOHAWK - 1558117</v>
      </c>
      <c r="F770" t="s">
        <v>4250</v>
      </c>
      <c r="G770" t="s">
        <v>4250</v>
      </c>
      <c r="H770" s="84" t="b">
        <f t="shared" si="11"/>
        <v>1</v>
      </c>
    </row>
    <row r="771" spans="1:9" x14ac:dyDescent="0.25">
      <c r="A771" t="str">
        <v>MSM - 16798</v>
      </c>
      <c r="C771" t="s">
        <v>1638</v>
      </c>
      <c r="D771" t="str">
        <v>MOHAWK - 438884</v>
      </c>
      <c r="F771" t="s">
        <v>4251</v>
      </c>
      <c r="G771" t="s">
        <v>4251</v>
      </c>
      <c r="H771" s="84" t="b">
        <f t="shared" ref="H771:H834" si="12">G771=F771</f>
        <v>1</v>
      </c>
    </row>
    <row r="772" spans="1:9" x14ac:dyDescent="0.25">
      <c r="A772" t="str">
        <v>MSM - 16878</v>
      </c>
      <c r="C772" t="s">
        <v>1639</v>
      </c>
      <c r="D772" t="str">
        <v>MS - 57</v>
      </c>
      <c r="F772" s="84"/>
      <c r="G772" s="56" t="s">
        <v>2743</v>
      </c>
      <c r="H772" s="84" t="b">
        <f t="shared" si="12"/>
        <v>0</v>
      </c>
      <c r="I772" t="s">
        <v>5954</v>
      </c>
    </row>
    <row r="773" spans="1:9" x14ac:dyDescent="0.25">
      <c r="A773" t="str">
        <v>MSM - 16882</v>
      </c>
      <c r="C773" t="s">
        <v>1640</v>
      </c>
      <c r="D773" t="str">
        <v>MSM - 15702</v>
      </c>
      <c r="F773" t="s">
        <v>2744</v>
      </c>
      <c r="G773" t="s">
        <v>2744</v>
      </c>
      <c r="H773" s="84" t="b">
        <f t="shared" si="12"/>
        <v>1</v>
      </c>
    </row>
    <row r="774" spans="1:9" x14ac:dyDescent="0.25">
      <c r="A774" t="str">
        <v>MSM - 17307</v>
      </c>
      <c r="C774" t="s">
        <v>1641</v>
      </c>
      <c r="D774" t="str">
        <v>MSM - 15934</v>
      </c>
      <c r="F774" t="s">
        <v>2745</v>
      </c>
      <c r="G774" t="s">
        <v>2745</v>
      </c>
      <c r="H774" s="84" t="b">
        <f t="shared" si="12"/>
        <v>1</v>
      </c>
    </row>
    <row r="775" spans="1:9" x14ac:dyDescent="0.25">
      <c r="A775" t="str">
        <v>MSM - 17922</v>
      </c>
      <c r="C775" t="s">
        <v>1642</v>
      </c>
      <c r="D775" t="str">
        <v>MSM - 16304</v>
      </c>
      <c r="F775" t="s">
        <v>4252</v>
      </c>
      <c r="G775" t="s">
        <v>4252</v>
      </c>
      <c r="H775" s="84" t="b">
        <f t="shared" si="12"/>
        <v>1</v>
      </c>
    </row>
    <row r="776" spans="1:9" x14ac:dyDescent="0.25">
      <c r="A776" t="str">
        <v>NACIONAL - 5598</v>
      </c>
      <c r="C776" t="s">
        <v>1643</v>
      </c>
      <c r="D776" t="str">
        <v>MSM - 16305</v>
      </c>
      <c r="F776" t="s">
        <v>4253</v>
      </c>
      <c r="G776" t="s">
        <v>4253</v>
      </c>
      <c r="H776" s="84" t="b">
        <f t="shared" si="12"/>
        <v>1</v>
      </c>
    </row>
    <row r="777" spans="1:9" x14ac:dyDescent="0.25">
      <c r="A777" t="str">
        <v>NACIONAL - 5620</v>
      </c>
      <c r="C777" t="s">
        <v>1644</v>
      </c>
      <c r="D777" t="str">
        <v>MSM - 16797</v>
      </c>
      <c r="F777" t="s">
        <v>4254</v>
      </c>
      <c r="G777" t="s">
        <v>4254</v>
      </c>
      <c r="H777" s="84" t="b">
        <f t="shared" si="12"/>
        <v>1</v>
      </c>
    </row>
    <row r="778" spans="1:9" x14ac:dyDescent="0.25">
      <c r="A778" t="str">
        <v>PANORAMA - 2108</v>
      </c>
      <c r="C778" t="s">
        <v>1645</v>
      </c>
      <c r="D778" t="str">
        <v>MSM - 16798</v>
      </c>
      <c r="F778" t="s">
        <v>4255</v>
      </c>
      <c r="G778" t="s">
        <v>4255</v>
      </c>
      <c r="H778" s="84" t="b">
        <f t="shared" si="12"/>
        <v>1</v>
      </c>
    </row>
    <row r="779" spans="1:9" x14ac:dyDescent="0.25">
      <c r="A779" t="str">
        <v>PANORAMA - 2516</v>
      </c>
      <c r="C779" t="s">
        <v>1646</v>
      </c>
      <c r="D779" t="str">
        <v>MSM - 16878</v>
      </c>
      <c r="F779" t="s">
        <v>4256</v>
      </c>
      <c r="G779" t="s">
        <v>4256</v>
      </c>
      <c r="H779" s="84" t="b">
        <f t="shared" si="12"/>
        <v>1</v>
      </c>
    </row>
    <row r="780" spans="1:9" x14ac:dyDescent="0.25">
      <c r="A780" t="str">
        <v>PANORAMA - 2560</v>
      </c>
      <c r="C780" t="s">
        <v>1647</v>
      </c>
      <c r="D780" t="str">
        <v>MSM - 16882</v>
      </c>
      <c r="F780" t="s">
        <v>4257</v>
      </c>
      <c r="G780" t="s">
        <v>4257</v>
      </c>
      <c r="H780" s="84" t="b">
        <f t="shared" si="12"/>
        <v>1</v>
      </c>
    </row>
    <row r="781" spans="1:9" x14ac:dyDescent="0.25">
      <c r="A781" t="str">
        <v>PANORAMA - 2595</v>
      </c>
      <c r="C781" t="s">
        <v>1648</v>
      </c>
      <c r="D781" t="str">
        <v>MSM - 17307</v>
      </c>
      <c r="F781" t="s">
        <v>4258</v>
      </c>
      <c r="G781" t="s">
        <v>4258</v>
      </c>
      <c r="H781" s="84" t="b">
        <f t="shared" si="12"/>
        <v>1</v>
      </c>
    </row>
    <row r="782" spans="1:9" x14ac:dyDescent="0.25">
      <c r="A782" t="str">
        <v>PANORAMA - 2827</v>
      </c>
      <c r="C782" t="s">
        <v>1649</v>
      </c>
      <c r="D782" t="str">
        <v>MSM - 17922</v>
      </c>
      <c r="F782" t="s">
        <v>5795</v>
      </c>
      <c r="G782" t="s">
        <v>5795</v>
      </c>
      <c r="H782" s="84" t="b">
        <f t="shared" si="12"/>
        <v>1</v>
      </c>
    </row>
    <row r="783" spans="1:9" x14ac:dyDescent="0.25">
      <c r="A783" t="str">
        <v>PANORAMA - 3146</v>
      </c>
      <c r="C783" t="s">
        <v>1650</v>
      </c>
      <c r="D783" t="str">
        <v>NACIONAL - 5598</v>
      </c>
      <c r="F783" t="s">
        <v>5611</v>
      </c>
      <c r="G783" t="s">
        <v>5611</v>
      </c>
      <c r="H783" s="84" t="b">
        <f t="shared" si="12"/>
        <v>1</v>
      </c>
    </row>
    <row r="784" spans="1:9" x14ac:dyDescent="0.25">
      <c r="A784" t="str">
        <v>PANORAMA - 3334</v>
      </c>
      <c r="C784" t="s">
        <v>1651</v>
      </c>
      <c r="D784" t="str">
        <v>NACIONAL - 5620</v>
      </c>
      <c r="F784" t="s">
        <v>5612</v>
      </c>
      <c r="G784" t="s">
        <v>5612</v>
      </c>
      <c r="H784" s="84" t="b">
        <f t="shared" si="12"/>
        <v>1</v>
      </c>
    </row>
    <row r="785" spans="1:8" x14ac:dyDescent="0.25">
      <c r="A785" t="str">
        <v>PANORAMA - 3449</v>
      </c>
      <c r="C785" t="s">
        <v>1652</v>
      </c>
      <c r="D785" t="str">
        <v>PANORAMA - 2108</v>
      </c>
      <c r="F785" t="s">
        <v>2746</v>
      </c>
      <c r="G785" t="s">
        <v>2746</v>
      </c>
      <c r="H785" s="84" t="b">
        <f t="shared" si="12"/>
        <v>1</v>
      </c>
    </row>
    <row r="786" spans="1:8" x14ac:dyDescent="0.25">
      <c r="A786" t="str">
        <v>PARAFUSOS RUDGE RAMOS - 762383</v>
      </c>
      <c r="C786" t="s">
        <v>1653</v>
      </c>
      <c r="D786" t="str">
        <v>PANORAMA - 2516</v>
      </c>
      <c r="F786" t="s">
        <v>4259</v>
      </c>
      <c r="G786" t="s">
        <v>4259</v>
      </c>
      <c r="H786" s="84" t="b">
        <f t="shared" si="12"/>
        <v>1</v>
      </c>
    </row>
    <row r="787" spans="1:8" x14ac:dyDescent="0.25">
      <c r="A787" t="str">
        <v>PLANAM FORROS - 263016</v>
      </c>
      <c r="C787" t="s">
        <v>1654</v>
      </c>
      <c r="D787" t="str">
        <v>PANORAMA - 2560</v>
      </c>
      <c r="F787" t="s">
        <v>4260</v>
      </c>
      <c r="G787" t="s">
        <v>4260</v>
      </c>
      <c r="H787" s="84" t="b">
        <f t="shared" si="12"/>
        <v>1</v>
      </c>
    </row>
    <row r="788" spans="1:8" x14ac:dyDescent="0.25">
      <c r="A788" t="str">
        <v>POLAR - 75697</v>
      </c>
      <c r="C788" t="s">
        <v>1655</v>
      </c>
      <c r="D788" t="str">
        <v>PANORAMA - 2595</v>
      </c>
      <c r="F788" t="s">
        <v>4261</v>
      </c>
      <c r="G788" t="s">
        <v>4261</v>
      </c>
      <c r="H788" s="84" t="b">
        <f t="shared" si="12"/>
        <v>1</v>
      </c>
    </row>
    <row r="789" spans="1:8" x14ac:dyDescent="0.25">
      <c r="A789" t="str">
        <v>POLAR - 76076</v>
      </c>
      <c r="C789" t="s">
        <v>1656</v>
      </c>
      <c r="D789" t="str">
        <v>PANORAMA - 2827</v>
      </c>
      <c r="F789" t="s">
        <v>4262</v>
      </c>
      <c r="G789" t="s">
        <v>4262</v>
      </c>
      <c r="H789" s="84" t="b">
        <f t="shared" si="12"/>
        <v>1</v>
      </c>
    </row>
    <row r="790" spans="1:8" x14ac:dyDescent="0.25">
      <c r="A790" t="str">
        <v>POLEODUTO - 119466</v>
      </c>
      <c r="C790" t="s">
        <v>1657</v>
      </c>
      <c r="D790" t="str">
        <v>PANORAMA - 3146</v>
      </c>
      <c r="F790" t="s">
        <v>4263</v>
      </c>
      <c r="G790" t="s">
        <v>4263</v>
      </c>
      <c r="H790" s="84" t="b">
        <f t="shared" si="12"/>
        <v>1</v>
      </c>
    </row>
    <row r="791" spans="1:8" x14ac:dyDescent="0.25">
      <c r="A791" t="str">
        <v>POLEODUTO - 119468</v>
      </c>
      <c r="C791" t="s">
        <v>1658</v>
      </c>
      <c r="D791" t="str">
        <v>PANORAMA - 3334</v>
      </c>
      <c r="F791" t="s">
        <v>5613</v>
      </c>
      <c r="G791" t="s">
        <v>5613</v>
      </c>
      <c r="H791" s="84" t="b">
        <f t="shared" si="12"/>
        <v>1</v>
      </c>
    </row>
    <row r="792" spans="1:8" x14ac:dyDescent="0.25">
      <c r="A792" t="str">
        <v>POLEODUTO - 119484</v>
      </c>
      <c r="C792" t="s">
        <v>1659</v>
      </c>
      <c r="D792" t="str">
        <v>PANORAMA - 3449</v>
      </c>
      <c r="F792" t="s">
        <v>5796</v>
      </c>
      <c r="G792" t="s">
        <v>5796</v>
      </c>
      <c r="H792" s="84" t="b">
        <f t="shared" si="12"/>
        <v>1</v>
      </c>
    </row>
    <row r="793" spans="1:8" x14ac:dyDescent="0.25">
      <c r="A793" t="str">
        <v>POLEODUTO - 119485</v>
      </c>
      <c r="C793" t="s">
        <v>1660</v>
      </c>
      <c r="D793" t="str">
        <v>PARAFUSOS - 762383</v>
      </c>
      <c r="F793" t="s">
        <v>2747</v>
      </c>
      <c r="G793" t="s">
        <v>2747</v>
      </c>
      <c r="H793" s="84" t="b">
        <f t="shared" si="12"/>
        <v>1</v>
      </c>
    </row>
    <row r="794" spans="1:8" x14ac:dyDescent="0.25">
      <c r="A794" t="str">
        <v>POLEODUTO - 119691</v>
      </c>
      <c r="C794" t="s">
        <v>1661</v>
      </c>
      <c r="D794" t="str">
        <v>PLANAM - 263016</v>
      </c>
      <c r="F794" t="s">
        <v>4264</v>
      </c>
      <c r="G794" t="s">
        <v>4264</v>
      </c>
      <c r="H794" s="84" t="b">
        <f t="shared" si="12"/>
        <v>1</v>
      </c>
    </row>
    <row r="795" spans="1:8" x14ac:dyDescent="0.25">
      <c r="A795" t="str">
        <v>POLEODUTO - 119693</v>
      </c>
      <c r="C795" t="s">
        <v>1662</v>
      </c>
      <c r="D795" t="str">
        <v>POLAR - 75697</v>
      </c>
      <c r="F795" t="s">
        <v>4265</v>
      </c>
      <c r="G795" t="s">
        <v>4265</v>
      </c>
      <c r="H795" s="84" t="b">
        <f t="shared" si="12"/>
        <v>1</v>
      </c>
    </row>
    <row r="796" spans="1:8" x14ac:dyDescent="0.25">
      <c r="A796" t="str">
        <v>POLEODUTO - 119900</v>
      </c>
      <c r="C796" t="s">
        <v>1663</v>
      </c>
      <c r="D796" t="str">
        <v>POLAR - 76076</v>
      </c>
      <c r="F796" t="s">
        <v>4266</v>
      </c>
      <c r="G796" t="s">
        <v>4266</v>
      </c>
      <c r="H796" s="84" t="b">
        <f t="shared" si="12"/>
        <v>1</v>
      </c>
    </row>
    <row r="797" spans="1:8" x14ac:dyDescent="0.25">
      <c r="A797" t="str">
        <v>POLEODUTO - 120158</v>
      </c>
      <c r="C797" t="s">
        <v>1664</v>
      </c>
      <c r="D797" t="str">
        <v>POLEODUTO - 119466</v>
      </c>
      <c r="F797" t="s">
        <v>2514</v>
      </c>
      <c r="G797" t="s">
        <v>2514</v>
      </c>
      <c r="H797" s="84" t="b">
        <f t="shared" si="12"/>
        <v>1</v>
      </c>
    </row>
    <row r="798" spans="1:8" x14ac:dyDescent="0.25">
      <c r="A798" t="str">
        <v>POLEODUTO - 120159</v>
      </c>
      <c r="C798" t="s">
        <v>1665</v>
      </c>
      <c r="D798" t="str">
        <v>POLEODUTO - 119468</v>
      </c>
      <c r="F798" t="s">
        <v>2515</v>
      </c>
      <c r="G798" t="s">
        <v>2515</v>
      </c>
      <c r="H798" s="84" t="b">
        <f t="shared" si="12"/>
        <v>1</v>
      </c>
    </row>
    <row r="799" spans="1:8" x14ac:dyDescent="0.25">
      <c r="A799" t="str">
        <v>POLEODUTO - 120160</v>
      </c>
      <c r="C799" t="s">
        <v>1666</v>
      </c>
      <c r="D799" t="str">
        <v>POLEODUTO - 119484</v>
      </c>
      <c r="F799" t="s">
        <v>2516</v>
      </c>
      <c r="G799" t="s">
        <v>2516</v>
      </c>
      <c r="H799" s="84" t="b">
        <f t="shared" si="12"/>
        <v>1</v>
      </c>
    </row>
    <row r="800" spans="1:8" x14ac:dyDescent="0.25">
      <c r="A800" t="str">
        <v>POLEODUTO - 120161</v>
      </c>
      <c r="C800" t="s">
        <v>1667</v>
      </c>
      <c r="D800" t="str">
        <v>POLEODUTO - 119485</v>
      </c>
      <c r="F800" t="s">
        <v>2517</v>
      </c>
      <c r="G800" t="s">
        <v>2517</v>
      </c>
      <c r="H800" s="84" t="b">
        <f t="shared" si="12"/>
        <v>1</v>
      </c>
    </row>
    <row r="801" spans="1:8" x14ac:dyDescent="0.25">
      <c r="A801" t="str">
        <v>POLEODUTO - 120162</v>
      </c>
      <c r="C801" t="s">
        <v>1668</v>
      </c>
      <c r="D801" t="str">
        <v>POLEODUTO - 119691</v>
      </c>
      <c r="F801" t="s">
        <v>2518</v>
      </c>
      <c r="G801" t="s">
        <v>2518</v>
      </c>
      <c r="H801" s="84" t="b">
        <f t="shared" si="12"/>
        <v>1</v>
      </c>
    </row>
    <row r="802" spans="1:8" x14ac:dyDescent="0.25">
      <c r="A802" t="str">
        <v>POLEODUTO - 120163</v>
      </c>
      <c r="C802" t="s">
        <v>1669</v>
      </c>
      <c r="D802" t="str">
        <v>POLEODUTO - 119693</v>
      </c>
      <c r="F802" t="s">
        <v>2519</v>
      </c>
      <c r="G802" t="s">
        <v>2519</v>
      </c>
      <c r="H802" s="84" t="b">
        <f t="shared" si="12"/>
        <v>1</v>
      </c>
    </row>
    <row r="803" spans="1:8" x14ac:dyDescent="0.25">
      <c r="A803" t="str">
        <v>POLEODUTO - 120164</v>
      </c>
      <c r="C803" t="s">
        <v>1670</v>
      </c>
      <c r="D803" t="str">
        <v>POLEODUTO - 119900</v>
      </c>
      <c r="F803" t="s">
        <v>2520</v>
      </c>
      <c r="G803" t="s">
        <v>2520</v>
      </c>
      <c r="H803" s="84" t="b">
        <f t="shared" si="12"/>
        <v>1</v>
      </c>
    </row>
    <row r="804" spans="1:8" x14ac:dyDescent="0.25">
      <c r="A804" t="str">
        <v>POLEODUTO - 120165</v>
      </c>
      <c r="C804" t="s">
        <v>1671</v>
      </c>
      <c r="D804" t="str">
        <v>POLEODUTO - 120158</v>
      </c>
      <c r="F804" t="s">
        <v>2521</v>
      </c>
      <c r="G804" t="s">
        <v>2521</v>
      </c>
      <c r="H804" s="84" t="b">
        <f t="shared" si="12"/>
        <v>1</v>
      </c>
    </row>
    <row r="805" spans="1:8" x14ac:dyDescent="0.25">
      <c r="A805" t="str">
        <v>POLEODUTO - 120166</v>
      </c>
      <c r="C805" t="s">
        <v>1672</v>
      </c>
      <c r="D805" t="str">
        <v>POLEODUTO - 120159</v>
      </c>
      <c r="F805" t="s">
        <v>2522</v>
      </c>
      <c r="G805" t="s">
        <v>2522</v>
      </c>
      <c r="H805" s="84" t="b">
        <f t="shared" si="12"/>
        <v>1</v>
      </c>
    </row>
    <row r="806" spans="1:8" x14ac:dyDescent="0.25">
      <c r="A806" t="str">
        <v>POLEODUTO - 120417</v>
      </c>
      <c r="C806" t="s">
        <v>1673</v>
      </c>
      <c r="D806" t="str">
        <v>POLEODUTO - 120160</v>
      </c>
      <c r="F806" t="s">
        <v>2523</v>
      </c>
      <c r="G806" t="s">
        <v>2523</v>
      </c>
      <c r="H806" s="84" t="b">
        <f t="shared" si="12"/>
        <v>1</v>
      </c>
    </row>
    <row r="807" spans="1:8" x14ac:dyDescent="0.25">
      <c r="A807" t="str">
        <v>POLEODUTO - 120418</v>
      </c>
      <c r="C807" t="s">
        <v>1674</v>
      </c>
      <c r="D807" t="str">
        <v>POLEODUTO - 120161</v>
      </c>
      <c r="F807" t="s">
        <v>2524</v>
      </c>
      <c r="G807" t="s">
        <v>2524</v>
      </c>
      <c r="H807" s="84" t="b">
        <f t="shared" si="12"/>
        <v>1</v>
      </c>
    </row>
    <row r="808" spans="1:8" x14ac:dyDescent="0.25">
      <c r="A808" t="str">
        <v>POLEODUTO - 120419</v>
      </c>
      <c r="C808" t="s">
        <v>1675</v>
      </c>
      <c r="D808" t="str">
        <v>POLEODUTO - 120162</v>
      </c>
      <c r="F808" t="s">
        <v>2525</v>
      </c>
      <c r="G808" t="s">
        <v>2525</v>
      </c>
      <c r="H808" s="84" t="b">
        <f t="shared" si="12"/>
        <v>1</v>
      </c>
    </row>
    <row r="809" spans="1:8" x14ac:dyDescent="0.25">
      <c r="A809" t="str">
        <v>POLEODUTO - 120420</v>
      </c>
      <c r="C809" t="s">
        <v>1676</v>
      </c>
      <c r="D809" t="str">
        <v>POLEODUTO - 120163</v>
      </c>
      <c r="F809" t="s">
        <v>2526</v>
      </c>
      <c r="G809" t="s">
        <v>2526</v>
      </c>
      <c r="H809" s="84" t="b">
        <f t="shared" si="12"/>
        <v>1</v>
      </c>
    </row>
    <row r="810" spans="1:8" x14ac:dyDescent="0.25">
      <c r="A810" t="str">
        <v>POLEODUTO - 120421</v>
      </c>
      <c r="C810" t="s">
        <v>1677</v>
      </c>
      <c r="D810" t="str">
        <v>POLEODUTO - 120164</v>
      </c>
      <c r="F810" t="s">
        <v>2527</v>
      </c>
      <c r="G810" t="s">
        <v>2527</v>
      </c>
      <c r="H810" s="84" t="b">
        <f t="shared" si="12"/>
        <v>1</v>
      </c>
    </row>
    <row r="811" spans="1:8" x14ac:dyDescent="0.25">
      <c r="A811" t="str">
        <v>POLEODUTO - 120666</v>
      </c>
      <c r="C811" t="s">
        <v>4047</v>
      </c>
      <c r="D811" t="str">
        <v>POLEODUTO - 120165</v>
      </c>
      <c r="F811" t="s">
        <v>2528</v>
      </c>
      <c r="G811" t="s">
        <v>2528</v>
      </c>
      <c r="H811" s="84" t="b">
        <f t="shared" si="12"/>
        <v>1</v>
      </c>
    </row>
    <row r="812" spans="1:8" x14ac:dyDescent="0.25">
      <c r="A812" t="str">
        <v>POLEODUTO - 120667</v>
      </c>
      <c r="C812" t="s">
        <v>1678</v>
      </c>
      <c r="D812" t="str">
        <v>POLEODUTO - 120166</v>
      </c>
      <c r="F812" t="s">
        <v>2529</v>
      </c>
      <c r="G812" t="s">
        <v>2529</v>
      </c>
      <c r="H812" s="84" t="b">
        <f t="shared" si="12"/>
        <v>1</v>
      </c>
    </row>
    <row r="813" spans="1:8" x14ac:dyDescent="0.25">
      <c r="A813" t="str">
        <v>POLEODUTO - 120668</v>
      </c>
      <c r="C813" t="s">
        <v>1679</v>
      </c>
      <c r="D813" t="str">
        <v>POLEODUTO - 120417</v>
      </c>
      <c r="F813" t="s">
        <v>2530</v>
      </c>
      <c r="G813" t="s">
        <v>2530</v>
      </c>
      <c r="H813" s="84" t="b">
        <f t="shared" si="12"/>
        <v>1</v>
      </c>
    </row>
    <row r="814" spans="1:8" x14ac:dyDescent="0.25">
      <c r="A814" t="str">
        <v>POLEODUTO - 120676</v>
      </c>
      <c r="C814" t="s">
        <v>1680</v>
      </c>
      <c r="D814" t="str">
        <v>POLEODUTO - 120418</v>
      </c>
      <c r="F814" t="s">
        <v>2531</v>
      </c>
      <c r="G814" t="s">
        <v>2531</v>
      </c>
      <c r="H814" s="84" t="b">
        <f t="shared" si="12"/>
        <v>1</v>
      </c>
    </row>
    <row r="815" spans="1:8" x14ac:dyDescent="0.25">
      <c r="A815" t="str">
        <v>POLEODUTO - 121390</v>
      </c>
      <c r="C815" t="s">
        <v>1681</v>
      </c>
      <c r="D815" t="str">
        <v>POLEODUTO - 120419</v>
      </c>
      <c r="F815" t="s">
        <v>2532</v>
      </c>
      <c r="G815" t="s">
        <v>2532</v>
      </c>
      <c r="H815" s="84" t="b">
        <f t="shared" si="12"/>
        <v>1</v>
      </c>
    </row>
    <row r="816" spans="1:8" x14ac:dyDescent="0.25">
      <c r="A816" t="str">
        <v>POLEODUTO - 121391</v>
      </c>
      <c r="C816" t="s">
        <v>1682</v>
      </c>
      <c r="D816" t="str">
        <v>POLEODUTO - 120420</v>
      </c>
      <c r="F816" t="s">
        <v>2533</v>
      </c>
      <c r="G816" t="s">
        <v>2533</v>
      </c>
      <c r="H816" s="84" t="b">
        <f t="shared" si="12"/>
        <v>1</v>
      </c>
    </row>
    <row r="817" spans="1:8" x14ac:dyDescent="0.25">
      <c r="A817" t="str">
        <v>POLEODUTO - 121506</v>
      </c>
      <c r="C817" t="s">
        <v>1683</v>
      </c>
      <c r="D817" t="str">
        <v>POLEODUTO - 120421</v>
      </c>
      <c r="F817" t="s">
        <v>2534</v>
      </c>
      <c r="G817" t="s">
        <v>2534</v>
      </c>
      <c r="H817" s="84" t="b">
        <f t="shared" si="12"/>
        <v>1</v>
      </c>
    </row>
    <row r="818" spans="1:8" x14ac:dyDescent="0.25">
      <c r="A818" t="str">
        <v>POLEODUTO - 121582</v>
      </c>
      <c r="C818" t="s">
        <v>1684</v>
      </c>
      <c r="D818" t="str">
        <v>POLEODUTO - 120666</v>
      </c>
      <c r="F818" t="s">
        <v>2535</v>
      </c>
      <c r="G818" t="s">
        <v>2535</v>
      </c>
      <c r="H818" s="84" t="b">
        <f t="shared" si="12"/>
        <v>1</v>
      </c>
    </row>
    <row r="819" spans="1:8" x14ac:dyDescent="0.25">
      <c r="A819" t="str">
        <v>POLEODUTO - 121583</v>
      </c>
      <c r="C819" t="s">
        <v>1685</v>
      </c>
      <c r="D819" t="str">
        <v>POLEODUTO - 120667</v>
      </c>
      <c r="F819" t="s">
        <v>2536</v>
      </c>
      <c r="G819" t="s">
        <v>2536</v>
      </c>
      <c r="H819" s="84" t="b">
        <f t="shared" si="12"/>
        <v>1</v>
      </c>
    </row>
    <row r="820" spans="1:8" x14ac:dyDescent="0.25">
      <c r="A820" t="str">
        <v>POLEODUTO - 121713</v>
      </c>
      <c r="C820" t="s">
        <v>1686</v>
      </c>
      <c r="D820" t="str">
        <v>POLEODUTO - 120668</v>
      </c>
      <c r="F820" t="s">
        <v>2537</v>
      </c>
      <c r="G820" t="s">
        <v>2537</v>
      </c>
      <c r="H820" s="84" t="b">
        <f t="shared" si="12"/>
        <v>1</v>
      </c>
    </row>
    <row r="821" spans="1:8" x14ac:dyDescent="0.25">
      <c r="A821" t="str">
        <v>POLEODUTO - 121785</v>
      </c>
      <c r="C821" t="s">
        <v>1687</v>
      </c>
      <c r="D821" t="str">
        <v>POLEODUTO - 120676</v>
      </c>
      <c r="F821" t="s">
        <v>2538</v>
      </c>
      <c r="G821" t="s">
        <v>2538</v>
      </c>
      <c r="H821" s="84" t="b">
        <f t="shared" si="12"/>
        <v>1</v>
      </c>
    </row>
    <row r="822" spans="1:8" x14ac:dyDescent="0.25">
      <c r="A822" t="str">
        <v>POLEODUTO - 122015</v>
      </c>
      <c r="C822" t="s">
        <v>1688</v>
      </c>
      <c r="D822" t="str">
        <v>POLEODUTO - 121390</v>
      </c>
      <c r="F822" t="s">
        <v>2748</v>
      </c>
      <c r="G822" t="s">
        <v>2748</v>
      </c>
      <c r="H822" s="84" t="b">
        <f t="shared" si="12"/>
        <v>1</v>
      </c>
    </row>
    <row r="823" spans="1:8" x14ac:dyDescent="0.25">
      <c r="A823" t="str">
        <v>POLEODUTO - 122016</v>
      </c>
      <c r="C823" t="s">
        <v>1689</v>
      </c>
      <c r="D823" t="str">
        <v>POLEODUTO - 121391</v>
      </c>
      <c r="F823" t="s">
        <v>2749</v>
      </c>
      <c r="G823" t="s">
        <v>2749</v>
      </c>
      <c r="H823" s="84" t="b">
        <f t="shared" si="12"/>
        <v>1</v>
      </c>
    </row>
    <row r="824" spans="1:8" x14ac:dyDescent="0.25">
      <c r="A824" t="str">
        <v>POLEODUTO - 122642</v>
      </c>
      <c r="C824" t="s">
        <v>1690</v>
      </c>
      <c r="D824" t="str">
        <v>POLEODUTO - 121506</v>
      </c>
      <c r="F824" t="s">
        <v>2750</v>
      </c>
      <c r="G824" t="s">
        <v>2750</v>
      </c>
      <c r="H824" s="84" t="b">
        <f t="shared" si="12"/>
        <v>1</v>
      </c>
    </row>
    <row r="825" spans="1:8" x14ac:dyDescent="0.25">
      <c r="A825" t="str">
        <v>POLEODUTO - 123046</v>
      </c>
      <c r="C825" t="s">
        <v>1691</v>
      </c>
      <c r="D825" t="str">
        <v>POLEODUTO - 121582</v>
      </c>
      <c r="F825" t="s">
        <v>2751</v>
      </c>
      <c r="G825" t="s">
        <v>2751</v>
      </c>
      <c r="H825" s="84" t="b">
        <f t="shared" si="12"/>
        <v>1</v>
      </c>
    </row>
    <row r="826" spans="1:8" x14ac:dyDescent="0.25">
      <c r="A826" t="str">
        <v>PPG - 303306</v>
      </c>
      <c r="C826" t="s">
        <v>1692</v>
      </c>
      <c r="D826" t="str">
        <v>POLEODUTO - 121583</v>
      </c>
      <c r="F826" t="s">
        <v>2752</v>
      </c>
      <c r="G826" t="s">
        <v>2752</v>
      </c>
      <c r="H826" s="84" t="b">
        <f t="shared" si="12"/>
        <v>1</v>
      </c>
    </row>
    <row r="827" spans="1:8" x14ac:dyDescent="0.25">
      <c r="A827" t="str">
        <v>PROJINOX - 17370</v>
      </c>
      <c r="C827" t="s">
        <v>1693</v>
      </c>
      <c r="D827" t="str">
        <v>POLEODUTO - 121713</v>
      </c>
      <c r="F827" t="s">
        <v>2753</v>
      </c>
      <c r="G827" t="s">
        <v>2753</v>
      </c>
      <c r="H827" s="84" t="b">
        <f t="shared" si="12"/>
        <v>1</v>
      </c>
    </row>
    <row r="828" spans="1:8" x14ac:dyDescent="0.25">
      <c r="A828" t="str">
        <v>PROJINOX - 17433</v>
      </c>
      <c r="C828" t="s">
        <v>1694</v>
      </c>
      <c r="D828" t="str">
        <v>POLEODUTO - 121785</v>
      </c>
      <c r="F828" t="s">
        <v>4267</v>
      </c>
      <c r="G828" t="s">
        <v>4267</v>
      </c>
      <c r="H828" s="84" t="b">
        <f t="shared" si="12"/>
        <v>1</v>
      </c>
    </row>
    <row r="829" spans="1:8" x14ac:dyDescent="0.25">
      <c r="A829" t="str">
        <v>PROJINOX - 17752</v>
      </c>
      <c r="C829" t="s">
        <v>1695</v>
      </c>
      <c r="D829" t="str">
        <v>POLEODUTO - 122015</v>
      </c>
      <c r="F829" t="s">
        <v>4268</v>
      </c>
      <c r="G829" t="s">
        <v>4268</v>
      </c>
      <c r="H829" s="84" t="b">
        <f t="shared" si="12"/>
        <v>1</v>
      </c>
    </row>
    <row r="830" spans="1:8" x14ac:dyDescent="0.25">
      <c r="A830" t="str">
        <v>PSA - 22825</v>
      </c>
      <c r="C830" t="s">
        <v>1696</v>
      </c>
      <c r="D830" t="str">
        <v>POLEODUTO - 122016</v>
      </c>
      <c r="F830" t="s">
        <v>4269</v>
      </c>
      <c r="G830" t="s">
        <v>4269</v>
      </c>
      <c r="H830" s="84" t="b">
        <f t="shared" si="12"/>
        <v>1</v>
      </c>
    </row>
    <row r="831" spans="1:8" x14ac:dyDescent="0.25">
      <c r="A831" t="str">
        <v>R SIMIONI - 21838</v>
      </c>
      <c r="C831" t="s">
        <v>1697</v>
      </c>
      <c r="D831" t="str">
        <v>POLEODUTO - 122642</v>
      </c>
      <c r="F831" t="s">
        <v>4270</v>
      </c>
      <c r="G831" t="s">
        <v>4270</v>
      </c>
      <c r="H831" s="84" t="b">
        <f t="shared" si="12"/>
        <v>1</v>
      </c>
    </row>
    <row r="832" spans="1:8" x14ac:dyDescent="0.25">
      <c r="A832" t="str">
        <v>R SIMIONI - 31489</v>
      </c>
      <c r="C832" t="s">
        <v>1698</v>
      </c>
      <c r="D832" t="str">
        <v>POLEODUTO - 123046</v>
      </c>
      <c r="F832" t="s">
        <v>5614</v>
      </c>
      <c r="G832" t="s">
        <v>5614</v>
      </c>
      <c r="H832" s="84" t="b">
        <f t="shared" si="12"/>
        <v>1</v>
      </c>
    </row>
    <row r="833" spans="1:8" x14ac:dyDescent="0.25">
      <c r="A833" t="str">
        <v>R SIMIONI - 31844</v>
      </c>
      <c r="C833" t="s">
        <v>1699</v>
      </c>
      <c r="D833" t="str">
        <v>PPG - 303306</v>
      </c>
      <c r="F833" t="s">
        <v>2539</v>
      </c>
      <c r="G833" t="s">
        <v>2539</v>
      </c>
      <c r="H833" s="84" t="b">
        <f t="shared" si="12"/>
        <v>1</v>
      </c>
    </row>
    <row r="834" spans="1:8" x14ac:dyDescent="0.25">
      <c r="A834" t="str">
        <v>R SIMIONI - 32848</v>
      </c>
      <c r="C834" t="s">
        <v>1700</v>
      </c>
      <c r="D834" t="str">
        <v>PROJINOX - 17370</v>
      </c>
      <c r="F834" t="s">
        <v>2754</v>
      </c>
      <c r="G834" t="s">
        <v>2754</v>
      </c>
      <c r="H834" s="84" t="b">
        <f t="shared" si="12"/>
        <v>1</v>
      </c>
    </row>
    <row r="835" spans="1:8" x14ac:dyDescent="0.25">
      <c r="A835" t="str">
        <v>R SIMIONI - 33411</v>
      </c>
      <c r="C835" t="s">
        <v>1701</v>
      </c>
      <c r="D835" t="str">
        <v>PROJINOX - 17433</v>
      </c>
      <c r="F835" t="s">
        <v>4271</v>
      </c>
      <c r="G835" t="s">
        <v>4271</v>
      </c>
      <c r="H835" s="84" t="b">
        <f t="shared" ref="H835:H898" si="13">G835=F835</f>
        <v>1</v>
      </c>
    </row>
    <row r="836" spans="1:8" x14ac:dyDescent="0.25">
      <c r="A836" t="str">
        <v>R SIMIONI - 33412</v>
      </c>
      <c r="C836" t="s">
        <v>1702</v>
      </c>
      <c r="D836" t="str">
        <v>PROJINOX - 17752</v>
      </c>
      <c r="F836" t="s">
        <v>4272</v>
      </c>
      <c r="G836" t="s">
        <v>4272</v>
      </c>
      <c r="H836" s="84" t="b">
        <f t="shared" si="13"/>
        <v>1</v>
      </c>
    </row>
    <row r="837" spans="1:8" x14ac:dyDescent="0.25">
      <c r="A837" t="str">
        <v>R SIMIONI - 36401</v>
      </c>
      <c r="C837" t="s">
        <v>1703</v>
      </c>
      <c r="D837" t="str">
        <v>PSA - 22825</v>
      </c>
      <c r="F837" t="s">
        <v>4273</v>
      </c>
      <c r="G837" t="s">
        <v>4273</v>
      </c>
      <c r="H837" s="84" t="b">
        <f t="shared" si="13"/>
        <v>1</v>
      </c>
    </row>
    <row r="838" spans="1:8" x14ac:dyDescent="0.25">
      <c r="A838" t="str">
        <v>R SIMIONI - 37054</v>
      </c>
      <c r="C838" t="s">
        <v>1704</v>
      </c>
      <c r="D838" t="str">
        <v>R SIMIONI - 21838</v>
      </c>
      <c r="F838" t="s">
        <v>2540</v>
      </c>
      <c r="G838" t="s">
        <v>2540</v>
      </c>
      <c r="H838" s="84" t="b">
        <f t="shared" si="13"/>
        <v>1</v>
      </c>
    </row>
    <row r="839" spans="1:8" x14ac:dyDescent="0.25">
      <c r="A839" t="str">
        <v>R SIMIONI - 38240</v>
      </c>
      <c r="C839" t="s">
        <v>1705</v>
      </c>
      <c r="D839" t="str">
        <v>R SIMIONI - 31489</v>
      </c>
      <c r="F839" t="s">
        <v>2755</v>
      </c>
      <c r="G839" t="s">
        <v>2755</v>
      </c>
      <c r="H839" s="84" t="b">
        <f t="shared" si="13"/>
        <v>1</v>
      </c>
    </row>
    <row r="840" spans="1:8" x14ac:dyDescent="0.25">
      <c r="A840" t="str">
        <v>R SIMIONI - 38294</v>
      </c>
      <c r="C840" t="s">
        <v>1706</v>
      </c>
      <c r="D840" t="str">
        <v>R SIMIONI - 31844</v>
      </c>
      <c r="F840" t="s">
        <v>2756</v>
      </c>
      <c r="G840" t="s">
        <v>2756</v>
      </c>
      <c r="H840" s="84" t="b">
        <f t="shared" si="13"/>
        <v>1</v>
      </c>
    </row>
    <row r="841" spans="1:8" x14ac:dyDescent="0.25">
      <c r="A841" t="str">
        <v>R SIMIONI - 38298</v>
      </c>
      <c r="C841" t="s">
        <v>1707</v>
      </c>
      <c r="D841" t="str">
        <v>R SIMIONI - 32848</v>
      </c>
      <c r="F841" t="s">
        <v>2757</v>
      </c>
      <c r="G841" t="s">
        <v>2757</v>
      </c>
      <c r="H841" s="84" t="b">
        <f t="shared" si="13"/>
        <v>1</v>
      </c>
    </row>
    <row r="842" spans="1:8" x14ac:dyDescent="0.25">
      <c r="A842" t="str">
        <v>R SIMIONI - 38300</v>
      </c>
      <c r="C842" t="s">
        <v>1708</v>
      </c>
      <c r="D842" t="str">
        <v>R SIMIONI - 33411</v>
      </c>
      <c r="F842" t="s">
        <v>2758</v>
      </c>
      <c r="G842" t="s">
        <v>2758</v>
      </c>
      <c r="H842" s="84" t="b">
        <f t="shared" si="13"/>
        <v>1</v>
      </c>
    </row>
    <row r="843" spans="1:8" x14ac:dyDescent="0.25">
      <c r="A843" t="str">
        <v>R SIMIONI - 40667</v>
      </c>
      <c r="C843" t="s">
        <v>1709</v>
      </c>
      <c r="D843" t="str">
        <v>R SIMIONI - 33412</v>
      </c>
      <c r="F843" t="s">
        <v>2759</v>
      </c>
      <c r="G843" t="s">
        <v>2759</v>
      </c>
      <c r="H843" s="84" t="b">
        <f t="shared" si="13"/>
        <v>1</v>
      </c>
    </row>
    <row r="844" spans="1:8" x14ac:dyDescent="0.25">
      <c r="A844" t="str">
        <v>R SIMIONI - 42338</v>
      </c>
      <c r="C844" t="s">
        <v>1710</v>
      </c>
      <c r="D844" t="str">
        <v>R SIMIONI - 36401</v>
      </c>
      <c r="F844" t="s">
        <v>2760</v>
      </c>
      <c r="G844" t="s">
        <v>2760</v>
      </c>
      <c r="H844" s="84" t="b">
        <f t="shared" si="13"/>
        <v>1</v>
      </c>
    </row>
    <row r="845" spans="1:8" x14ac:dyDescent="0.25">
      <c r="A845" t="str">
        <v>R SIMIONI - 42339</v>
      </c>
      <c r="C845" t="s">
        <v>1711</v>
      </c>
      <c r="D845" t="str">
        <v>R SIMIONI - 37054</v>
      </c>
      <c r="F845" t="s">
        <v>2761</v>
      </c>
      <c r="G845" t="s">
        <v>2761</v>
      </c>
      <c r="H845" s="84" t="b">
        <f t="shared" si="13"/>
        <v>1</v>
      </c>
    </row>
    <row r="846" spans="1:8" x14ac:dyDescent="0.25">
      <c r="A846" t="str">
        <v>R SIMIONI - 42340</v>
      </c>
      <c r="C846" t="s">
        <v>1712</v>
      </c>
      <c r="D846" t="str">
        <v>R SIMIONI - 38240</v>
      </c>
      <c r="F846" t="s">
        <v>2762</v>
      </c>
      <c r="G846" t="s">
        <v>2762</v>
      </c>
      <c r="H846" s="84" t="b">
        <f t="shared" si="13"/>
        <v>1</v>
      </c>
    </row>
    <row r="847" spans="1:8" x14ac:dyDescent="0.25">
      <c r="A847" t="str">
        <v>R SIMIONI - 43837</v>
      </c>
      <c r="C847" t="s">
        <v>1713</v>
      </c>
      <c r="D847" t="str">
        <v>R SIMIONI - 38294</v>
      </c>
      <c r="F847" t="s">
        <v>2763</v>
      </c>
      <c r="G847" t="s">
        <v>2763</v>
      </c>
      <c r="H847" s="84" t="b">
        <f t="shared" si="13"/>
        <v>1</v>
      </c>
    </row>
    <row r="848" spans="1:8" x14ac:dyDescent="0.25">
      <c r="A848" t="str">
        <v>R SIMIONI - 44674</v>
      </c>
      <c r="C848" t="s">
        <v>1714</v>
      </c>
      <c r="D848" t="str">
        <v>R SIMIONI - 38298</v>
      </c>
      <c r="F848" t="s">
        <v>2764</v>
      </c>
      <c r="G848" t="s">
        <v>2764</v>
      </c>
      <c r="H848" s="84" t="b">
        <f t="shared" si="13"/>
        <v>1</v>
      </c>
    </row>
    <row r="849" spans="1:8" x14ac:dyDescent="0.25">
      <c r="A849" t="str">
        <v>R SIMIONI - 44796</v>
      </c>
      <c r="C849" t="s">
        <v>1715</v>
      </c>
      <c r="D849" t="str">
        <v>R SIMIONI - 38300</v>
      </c>
      <c r="F849" t="s">
        <v>4274</v>
      </c>
      <c r="G849" t="s">
        <v>4274</v>
      </c>
      <c r="H849" s="84" t="b">
        <f t="shared" si="13"/>
        <v>1</v>
      </c>
    </row>
    <row r="850" spans="1:8" x14ac:dyDescent="0.25">
      <c r="A850" t="str">
        <v>R SIMIONI - 44863</v>
      </c>
      <c r="C850" t="s">
        <v>1716</v>
      </c>
      <c r="D850" t="str">
        <v>R SIMIONI - 40667</v>
      </c>
      <c r="F850" t="s">
        <v>4275</v>
      </c>
      <c r="G850" t="s">
        <v>4275</v>
      </c>
      <c r="H850" s="84" t="b">
        <f t="shared" si="13"/>
        <v>1</v>
      </c>
    </row>
    <row r="851" spans="1:8" x14ac:dyDescent="0.25">
      <c r="A851" t="str">
        <v>R SIMIONI - 45567</v>
      </c>
      <c r="C851" t="s">
        <v>1717</v>
      </c>
      <c r="D851" t="str">
        <v>R SIMIONI - 42338</v>
      </c>
      <c r="F851" t="s">
        <v>4276</v>
      </c>
      <c r="G851" t="s">
        <v>4276</v>
      </c>
      <c r="H851" s="84" t="b">
        <f t="shared" si="13"/>
        <v>1</v>
      </c>
    </row>
    <row r="852" spans="1:8" x14ac:dyDescent="0.25">
      <c r="A852" t="str">
        <v>R SIMIONI - 47474</v>
      </c>
      <c r="C852" t="s">
        <v>1718</v>
      </c>
      <c r="D852" t="str">
        <v>R SIMIONI - 42339</v>
      </c>
      <c r="F852" t="s">
        <v>4277</v>
      </c>
      <c r="G852" t="s">
        <v>4277</v>
      </c>
      <c r="H852" s="84" t="b">
        <f t="shared" si="13"/>
        <v>1</v>
      </c>
    </row>
    <row r="853" spans="1:8" x14ac:dyDescent="0.25">
      <c r="A853" t="str">
        <v>R SIMIONI - 47759</v>
      </c>
      <c r="C853" t="s">
        <v>1719</v>
      </c>
      <c r="D853" t="str">
        <v>R SIMIONI - 42340</v>
      </c>
      <c r="F853" t="s">
        <v>4278</v>
      </c>
      <c r="G853" t="s">
        <v>4278</v>
      </c>
      <c r="H853" s="84" t="b">
        <f t="shared" si="13"/>
        <v>1</v>
      </c>
    </row>
    <row r="854" spans="1:8" x14ac:dyDescent="0.25">
      <c r="A854" t="str">
        <v>R SIMIONI - 47783</v>
      </c>
      <c r="C854" t="s">
        <v>1720</v>
      </c>
      <c r="D854" t="str">
        <v>R SIMIONI - 43837</v>
      </c>
      <c r="F854" t="s">
        <v>4279</v>
      </c>
      <c r="G854" t="s">
        <v>4279</v>
      </c>
      <c r="H854" s="84" t="b">
        <f t="shared" si="13"/>
        <v>1</v>
      </c>
    </row>
    <row r="855" spans="1:8" x14ac:dyDescent="0.25">
      <c r="A855" t="str">
        <v>R SIMIONI - 49162</v>
      </c>
      <c r="C855" t="s">
        <v>1721</v>
      </c>
      <c r="D855" t="str">
        <v>R SIMIONI - 44674</v>
      </c>
      <c r="F855" t="s">
        <v>4280</v>
      </c>
      <c r="G855" t="s">
        <v>4280</v>
      </c>
      <c r="H855" s="84" t="b">
        <f t="shared" si="13"/>
        <v>1</v>
      </c>
    </row>
    <row r="856" spans="1:8" x14ac:dyDescent="0.25">
      <c r="A856" t="str">
        <v>R SIMIONI - 49658</v>
      </c>
      <c r="C856" t="s">
        <v>1722</v>
      </c>
      <c r="D856" t="str">
        <v>R SIMIONI - 44796</v>
      </c>
      <c r="F856" t="s">
        <v>4281</v>
      </c>
      <c r="G856" t="s">
        <v>4281</v>
      </c>
      <c r="H856" s="84" t="b">
        <f t="shared" si="13"/>
        <v>1</v>
      </c>
    </row>
    <row r="857" spans="1:8" x14ac:dyDescent="0.25">
      <c r="A857" t="str">
        <v>R SIMIONI - 50336</v>
      </c>
      <c r="C857" t="s">
        <v>1723</v>
      </c>
      <c r="D857" t="str">
        <v>R SIMIONI - 44863</v>
      </c>
      <c r="F857" t="s">
        <v>4282</v>
      </c>
      <c r="G857" t="s">
        <v>4282</v>
      </c>
      <c r="H857" s="84" t="b">
        <f t="shared" si="13"/>
        <v>1</v>
      </c>
    </row>
    <row r="858" spans="1:8" x14ac:dyDescent="0.25">
      <c r="A858" t="str">
        <v>R SIMIONI - 50339</v>
      </c>
      <c r="C858" t="s">
        <v>4048</v>
      </c>
      <c r="D858" t="str">
        <v>R SIMIONI - 45567</v>
      </c>
      <c r="F858" t="s">
        <v>4283</v>
      </c>
      <c r="G858" t="s">
        <v>4283</v>
      </c>
      <c r="H858" s="84" t="b">
        <f t="shared" si="13"/>
        <v>1</v>
      </c>
    </row>
    <row r="859" spans="1:8" x14ac:dyDescent="0.25">
      <c r="A859" t="str">
        <v>R SIMIONI - 51130</v>
      </c>
      <c r="C859" t="s">
        <v>4049</v>
      </c>
      <c r="D859" t="str">
        <v>R SIMIONI - 47474</v>
      </c>
      <c r="F859" t="s">
        <v>4284</v>
      </c>
      <c r="G859" t="s">
        <v>4284</v>
      </c>
      <c r="H859" s="84" t="b">
        <f t="shared" si="13"/>
        <v>1</v>
      </c>
    </row>
    <row r="860" spans="1:8" x14ac:dyDescent="0.25">
      <c r="A860" t="str">
        <v>R SIMIONI - 51438</v>
      </c>
      <c r="C860" t="s">
        <v>1724</v>
      </c>
      <c r="D860" t="str">
        <v>R SIMIONI - 47759</v>
      </c>
      <c r="F860" t="s">
        <v>4285</v>
      </c>
      <c r="G860" t="s">
        <v>4285</v>
      </c>
      <c r="H860" s="84" t="b">
        <f t="shared" si="13"/>
        <v>1</v>
      </c>
    </row>
    <row r="861" spans="1:8" x14ac:dyDescent="0.25">
      <c r="A861" t="str">
        <v>R SIMIONI - 51458</v>
      </c>
      <c r="C861" t="s">
        <v>1725</v>
      </c>
      <c r="D861" t="str">
        <v>R SIMIONI - 47783</v>
      </c>
      <c r="F861" t="s">
        <v>4286</v>
      </c>
      <c r="G861" t="s">
        <v>4286</v>
      </c>
      <c r="H861" s="84" t="b">
        <f t="shared" si="13"/>
        <v>1</v>
      </c>
    </row>
    <row r="862" spans="1:8" x14ac:dyDescent="0.25">
      <c r="A862" t="str">
        <v>R SIMIONI - 52917</v>
      </c>
      <c r="C862" t="s">
        <v>1726</v>
      </c>
      <c r="D862" t="str">
        <v>R SIMIONI - 49162</v>
      </c>
      <c r="F862" t="s">
        <v>4287</v>
      </c>
      <c r="G862" t="s">
        <v>4287</v>
      </c>
      <c r="H862" s="84" t="b">
        <f t="shared" si="13"/>
        <v>1</v>
      </c>
    </row>
    <row r="863" spans="1:8" x14ac:dyDescent="0.25">
      <c r="A863" t="str">
        <v>R SIMIONI - 53648</v>
      </c>
      <c r="C863" t="s">
        <v>1727</v>
      </c>
      <c r="D863" t="str">
        <v>R SIMIONI - 49658</v>
      </c>
      <c r="F863" t="s">
        <v>4288</v>
      </c>
      <c r="G863" t="s">
        <v>4288</v>
      </c>
      <c r="H863" s="84" t="b">
        <f t="shared" si="13"/>
        <v>1</v>
      </c>
    </row>
    <row r="864" spans="1:8" x14ac:dyDescent="0.25">
      <c r="A864" t="str">
        <v>R SIMIONI - 53649</v>
      </c>
      <c r="C864" t="s">
        <v>1728</v>
      </c>
      <c r="D864" t="str">
        <v>R SIMIONI - 50336</v>
      </c>
      <c r="F864" t="s">
        <v>4289</v>
      </c>
      <c r="G864" t="s">
        <v>4289</v>
      </c>
      <c r="H864" s="84" t="b">
        <f t="shared" si="13"/>
        <v>1</v>
      </c>
    </row>
    <row r="865" spans="1:8" x14ac:dyDescent="0.25">
      <c r="A865" t="str">
        <v>R SIMIONI - 53727</v>
      </c>
      <c r="C865" t="s">
        <v>1729</v>
      </c>
      <c r="D865" t="str">
        <v>R SIMIONI - 50339</v>
      </c>
      <c r="F865" t="s">
        <v>4290</v>
      </c>
      <c r="G865" t="s">
        <v>4290</v>
      </c>
      <c r="H865" s="84" t="b">
        <f t="shared" si="13"/>
        <v>1</v>
      </c>
    </row>
    <row r="866" spans="1:8" x14ac:dyDescent="0.25">
      <c r="A866" t="str">
        <v>R SIMIONI - 54320</v>
      </c>
      <c r="C866" t="s">
        <v>4050</v>
      </c>
      <c r="D866" t="str">
        <v>R SIMIONI - 51130</v>
      </c>
      <c r="F866" t="s">
        <v>4291</v>
      </c>
      <c r="G866" t="s">
        <v>4291</v>
      </c>
      <c r="H866" s="84" t="b">
        <f t="shared" si="13"/>
        <v>1</v>
      </c>
    </row>
    <row r="867" spans="1:8" x14ac:dyDescent="0.25">
      <c r="A867" t="str">
        <v>R SIMIONI - 55022</v>
      </c>
      <c r="C867" t="s">
        <v>1730</v>
      </c>
      <c r="D867" t="str">
        <v>R SIMIONI - 51438</v>
      </c>
      <c r="F867" t="s">
        <v>4292</v>
      </c>
      <c r="G867" t="s">
        <v>4292</v>
      </c>
      <c r="H867" s="84" t="b">
        <f t="shared" si="13"/>
        <v>1</v>
      </c>
    </row>
    <row r="868" spans="1:8" x14ac:dyDescent="0.25">
      <c r="A868" t="str">
        <v>RACCORTUBI - 3068</v>
      </c>
      <c r="C868" t="s">
        <v>1731</v>
      </c>
      <c r="D868" t="str">
        <v>R SIMIONI - 51458</v>
      </c>
      <c r="F868" t="s">
        <v>5797</v>
      </c>
      <c r="G868" t="s">
        <v>5797</v>
      </c>
      <c r="H868" s="84" t="b">
        <f t="shared" si="13"/>
        <v>1</v>
      </c>
    </row>
    <row r="869" spans="1:8" x14ac:dyDescent="0.25">
      <c r="A869" t="str">
        <v>RENOX - 66172</v>
      </c>
      <c r="C869" t="s">
        <v>1732</v>
      </c>
      <c r="D869" t="str">
        <v>R SIMIONI - 52917</v>
      </c>
      <c r="F869" t="s">
        <v>5615</v>
      </c>
      <c r="G869" t="s">
        <v>5615</v>
      </c>
      <c r="H869" s="84" t="b">
        <f t="shared" si="13"/>
        <v>1</v>
      </c>
    </row>
    <row r="870" spans="1:8" x14ac:dyDescent="0.25">
      <c r="A870" t="str">
        <v>REPARMAR - 1134</v>
      </c>
      <c r="C870" t="s">
        <v>1733</v>
      </c>
      <c r="D870" t="str">
        <v>R SIMIONI - 53648</v>
      </c>
      <c r="F870" t="s">
        <v>5798</v>
      </c>
      <c r="G870" t="s">
        <v>5798</v>
      </c>
      <c r="H870" s="84" t="b">
        <f t="shared" si="13"/>
        <v>1</v>
      </c>
    </row>
    <row r="871" spans="1:8" x14ac:dyDescent="0.25">
      <c r="A871" t="str">
        <v>REWEFLON - 200647</v>
      </c>
      <c r="C871" t="s">
        <v>1734</v>
      </c>
      <c r="D871" t="str">
        <v>R SIMIONI - 53649</v>
      </c>
      <c r="F871" t="s">
        <v>5799</v>
      </c>
      <c r="G871" t="s">
        <v>5799</v>
      </c>
      <c r="H871" s="84" t="b">
        <f t="shared" si="13"/>
        <v>1</v>
      </c>
    </row>
    <row r="872" spans="1:8" x14ac:dyDescent="0.25">
      <c r="A872" t="str">
        <v>REWEFLON - 204359</v>
      </c>
      <c r="C872" t="s">
        <v>1735</v>
      </c>
      <c r="D872" t="str">
        <v>R SIMIONI - 53727</v>
      </c>
      <c r="F872" t="s">
        <v>5800</v>
      </c>
      <c r="G872" t="s">
        <v>5800</v>
      </c>
      <c r="H872" s="84" t="b">
        <f t="shared" si="13"/>
        <v>1</v>
      </c>
    </row>
    <row r="873" spans="1:8" x14ac:dyDescent="0.25">
      <c r="A873" t="str">
        <v>RMO - 11</v>
      </c>
      <c r="C873" t="s">
        <v>1736</v>
      </c>
      <c r="D873" t="str">
        <v>R SIMIONI - 54320</v>
      </c>
      <c r="F873" t="s">
        <v>5801</v>
      </c>
      <c r="G873" t="s">
        <v>5801</v>
      </c>
      <c r="H873" s="84" t="b">
        <f t="shared" si="13"/>
        <v>1</v>
      </c>
    </row>
    <row r="874" spans="1:8" x14ac:dyDescent="0.25">
      <c r="A874" t="str">
        <v>RMO - 14</v>
      </c>
      <c r="C874" t="s">
        <v>1737</v>
      </c>
      <c r="D874" t="str">
        <v>R SIMIONI - 55022</v>
      </c>
      <c r="F874" t="s">
        <v>5802</v>
      </c>
      <c r="G874" t="s">
        <v>5802</v>
      </c>
      <c r="H874" s="84" t="b">
        <f t="shared" si="13"/>
        <v>1</v>
      </c>
    </row>
    <row r="875" spans="1:8" x14ac:dyDescent="0.25">
      <c r="A875" t="str">
        <v>RMO - 4</v>
      </c>
      <c r="C875" t="s">
        <v>1738</v>
      </c>
      <c r="D875" t="str">
        <v>RACCORTUBI - 3068</v>
      </c>
      <c r="F875" t="s">
        <v>2541</v>
      </c>
      <c r="G875" t="s">
        <v>2541</v>
      </c>
      <c r="H875" s="84" t="b">
        <f t="shared" si="13"/>
        <v>1</v>
      </c>
    </row>
    <row r="876" spans="1:8" x14ac:dyDescent="0.25">
      <c r="A876" t="str">
        <v>RMO - 5</v>
      </c>
      <c r="C876" t="s">
        <v>1739</v>
      </c>
      <c r="D876" t="str">
        <v>REPARMAR - 1134</v>
      </c>
      <c r="F876" t="s">
        <v>5803</v>
      </c>
      <c r="G876" t="s">
        <v>5803</v>
      </c>
      <c r="H876" s="84" t="b">
        <f t="shared" si="13"/>
        <v>1</v>
      </c>
    </row>
    <row r="877" spans="1:8" x14ac:dyDescent="0.25">
      <c r="A877" t="str">
        <v>RMO - 6</v>
      </c>
      <c r="C877" t="s">
        <v>1740</v>
      </c>
      <c r="D877" t="str">
        <v>REWEFLON - 200647</v>
      </c>
      <c r="F877" t="s">
        <v>4293</v>
      </c>
      <c r="G877" t="s">
        <v>4293</v>
      </c>
      <c r="H877" s="84" t="b">
        <f t="shared" si="13"/>
        <v>1</v>
      </c>
    </row>
    <row r="878" spans="1:8" x14ac:dyDescent="0.25">
      <c r="A878" t="str">
        <v>RMO - 7</v>
      </c>
      <c r="C878" t="s">
        <v>1741</v>
      </c>
      <c r="D878" t="str">
        <v>REWEFLON - 204359</v>
      </c>
      <c r="F878" t="s">
        <v>5804</v>
      </c>
      <c r="G878" t="s">
        <v>5804</v>
      </c>
      <c r="H878" s="84" t="b">
        <f t="shared" si="13"/>
        <v>1</v>
      </c>
    </row>
    <row r="879" spans="1:8" x14ac:dyDescent="0.25">
      <c r="A879" t="str">
        <v>RMO - 8</v>
      </c>
      <c r="C879" t="s">
        <v>1742</v>
      </c>
      <c r="D879" t="str">
        <v>RMO - 11</v>
      </c>
      <c r="F879" t="s">
        <v>4294</v>
      </c>
      <c r="G879" t="s">
        <v>4294</v>
      </c>
      <c r="H879" s="84" t="b">
        <f t="shared" si="13"/>
        <v>1</v>
      </c>
    </row>
    <row r="880" spans="1:8" x14ac:dyDescent="0.25">
      <c r="A880" t="str">
        <v>ROCKFIBRAS - 96038</v>
      </c>
      <c r="C880" t="s">
        <v>1743</v>
      </c>
      <c r="D880" t="str">
        <v>RMO - 14</v>
      </c>
      <c r="F880" t="s">
        <v>4295</v>
      </c>
      <c r="G880" t="s">
        <v>4295</v>
      </c>
      <c r="H880" s="84" t="b">
        <f t="shared" si="13"/>
        <v>1</v>
      </c>
    </row>
    <row r="881" spans="1:8" x14ac:dyDescent="0.25">
      <c r="A881" t="str">
        <v>ROXTEC - 11151</v>
      </c>
      <c r="C881" t="s">
        <v>1744</v>
      </c>
      <c r="D881" t="str">
        <v>RMO - 4</v>
      </c>
      <c r="F881" t="s">
        <v>2765</v>
      </c>
      <c r="G881" t="s">
        <v>2765</v>
      </c>
      <c r="H881" s="84" t="b">
        <f t="shared" si="13"/>
        <v>1</v>
      </c>
    </row>
    <row r="882" spans="1:8" x14ac:dyDescent="0.25">
      <c r="A882" t="str">
        <v>ROXTEC - 11588</v>
      </c>
      <c r="C882" t="s">
        <v>1745</v>
      </c>
      <c r="D882" t="str">
        <v>RMO - 5</v>
      </c>
      <c r="F882" t="s">
        <v>2766</v>
      </c>
      <c r="G882" t="s">
        <v>2766</v>
      </c>
      <c r="H882" s="84" t="b">
        <f t="shared" si="13"/>
        <v>1</v>
      </c>
    </row>
    <row r="883" spans="1:8" x14ac:dyDescent="0.25">
      <c r="A883" t="str">
        <v>ROXTEC - 11658</v>
      </c>
      <c r="C883" t="s">
        <v>1746</v>
      </c>
      <c r="D883" t="str">
        <v>RMO - 6</v>
      </c>
      <c r="F883" t="s">
        <v>2767</v>
      </c>
      <c r="G883" t="s">
        <v>2767</v>
      </c>
      <c r="H883" s="84" t="b">
        <f t="shared" si="13"/>
        <v>1</v>
      </c>
    </row>
    <row r="884" spans="1:8" x14ac:dyDescent="0.25">
      <c r="A884" t="str">
        <v>ROXTEC - 11686</v>
      </c>
      <c r="C884" t="s">
        <v>1747</v>
      </c>
      <c r="D884" t="str">
        <v>RMO - 7</v>
      </c>
      <c r="F884" t="s">
        <v>2768</v>
      </c>
      <c r="G884" t="s">
        <v>2768</v>
      </c>
      <c r="H884" s="84" t="b">
        <f t="shared" si="13"/>
        <v>1</v>
      </c>
    </row>
    <row r="885" spans="1:8" x14ac:dyDescent="0.25">
      <c r="A885" t="str">
        <v>RTA - 7889</v>
      </c>
      <c r="C885" t="s">
        <v>1748</v>
      </c>
      <c r="D885" t="str">
        <v>RMO - 8</v>
      </c>
      <c r="F885" t="s">
        <v>2769</v>
      </c>
      <c r="G885" t="s">
        <v>2769</v>
      </c>
      <c r="H885" s="84" t="b">
        <f t="shared" si="13"/>
        <v>1</v>
      </c>
    </row>
    <row r="886" spans="1:8" x14ac:dyDescent="0.25">
      <c r="A886" t="str">
        <v>SIENA - 12468</v>
      </c>
      <c r="C886" t="s">
        <v>1749</v>
      </c>
      <c r="D886" t="str">
        <v>RMO - 9</v>
      </c>
      <c r="F886" s="84" t="s">
        <v>4296</v>
      </c>
      <c r="G886" t="s">
        <v>4296</v>
      </c>
      <c r="H886" s="84" t="b">
        <f t="shared" si="13"/>
        <v>1</v>
      </c>
    </row>
    <row r="887" spans="1:8" x14ac:dyDescent="0.25">
      <c r="A887" t="str">
        <v>SIENA - 12502</v>
      </c>
      <c r="C887" t="s">
        <v>1750</v>
      </c>
      <c r="D887" t="str">
        <v>ROCKFIBRAS - 96038</v>
      </c>
      <c r="F887" t="s">
        <v>4297</v>
      </c>
      <c r="G887" t="s">
        <v>4297</v>
      </c>
      <c r="H887" s="84" t="b">
        <f t="shared" si="13"/>
        <v>1</v>
      </c>
    </row>
    <row r="888" spans="1:8" x14ac:dyDescent="0.25">
      <c r="A888" t="str">
        <v>SIENA - 12600</v>
      </c>
      <c r="C888" t="s">
        <v>1751</v>
      </c>
      <c r="D888" t="str">
        <v>ROXTEC - 11151</v>
      </c>
      <c r="F888" t="s">
        <v>2770</v>
      </c>
      <c r="G888" t="s">
        <v>2770</v>
      </c>
      <c r="H888" s="84" t="b">
        <f t="shared" si="13"/>
        <v>1</v>
      </c>
    </row>
    <row r="889" spans="1:8" x14ac:dyDescent="0.25">
      <c r="A889" t="str">
        <v>SIENA - 12655</v>
      </c>
      <c r="C889" t="s">
        <v>1752</v>
      </c>
      <c r="D889" t="str">
        <v>ROXTEC - 11588</v>
      </c>
      <c r="F889" t="s">
        <v>4298</v>
      </c>
      <c r="G889" t="s">
        <v>4298</v>
      </c>
      <c r="H889" s="84" t="b">
        <f t="shared" si="13"/>
        <v>1</v>
      </c>
    </row>
    <row r="890" spans="1:8" x14ac:dyDescent="0.25">
      <c r="A890" t="str">
        <v>SIENA - 12656</v>
      </c>
      <c r="C890" t="s">
        <v>1753</v>
      </c>
      <c r="D890" t="str">
        <v>ROXTEC - 11658</v>
      </c>
      <c r="F890" t="s">
        <v>4299</v>
      </c>
      <c r="G890" t="s">
        <v>4299</v>
      </c>
      <c r="H890" s="84" t="b">
        <f t="shared" si="13"/>
        <v>1</v>
      </c>
    </row>
    <row r="891" spans="1:8" x14ac:dyDescent="0.25">
      <c r="A891" t="str">
        <v>SIENA - 13325</v>
      </c>
      <c r="C891" t="s">
        <v>1754</v>
      </c>
      <c r="D891" t="str">
        <v>ROXTEC - 11686</v>
      </c>
      <c r="F891" t="s">
        <v>4300</v>
      </c>
      <c r="G891" t="s">
        <v>4300</v>
      </c>
      <c r="H891" s="84" t="b">
        <f t="shared" si="13"/>
        <v>1</v>
      </c>
    </row>
    <row r="892" spans="1:8" x14ac:dyDescent="0.25">
      <c r="A892" t="str">
        <v>SIENA - 13830</v>
      </c>
      <c r="C892" t="s">
        <v>1755</v>
      </c>
      <c r="D892" t="str">
        <v>RTA - 7889</v>
      </c>
      <c r="F892" t="s">
        <v>4301</v>
      </c>
      <c r="G892" t="s">
        <v>4301</v>
      </c>
      <c r="H892" s="84" t="b">
        <f t="shared" si="13"/>
        <v>1</v>
      </c>
    </row>
    <row r="893" spans="1:8" x14ac:dyDescent="0.25">
      <c r="A893" t="str">
        <v>SIENA - 13831</v>
      </c>
      <c r="C893" t="s">
        <v>1756</v>
      </c>
      <c r="D893" t="str">
        <v>SIENA - 12468</v>
      </c>
      <c r="F893" t="s">
        <v>2771</v>
      </c>
      <c r="G893" t="s">
        <v>2771</v>
      </c>
      <c r="H893" s="84" t="b">
        <f t="shared" si="13"/>
        <v>1</v>
      </c>
    </row>
    <row r="894" spans="1:8" x14ac:dyDescent="0.25">
      <c r="A894" t="str">
        <v>SIENA - 14114</v>
      </c>
      <c r="C894" t="s">
        <v>1757</v>
      </c>
      <c r="D894" t="str">
        <v>SIENA - 12502</v>
      </c>
      <c r="F894" t="s">
        <v>2772</v>
      </c>
      <c r="G894" t="s">
        <v>2772</v>
      </c>
      <c r="H894" s="84" t="b">
        <f t="shared" si="13"/>
        <v>1</v>
      </c>
    </row>
    <row r="895" spans="1:8" x14ac:dyDescent="0.25">
      <c r="A895" t="str">
        <v>SIENA - 14232</v>
      </c>
      <c r="C895" t="s">
        <v>1758</v>
      </c>
      <c r="D895" t="str">
        <v>SIENA - 12600</v>
      </c>
      <c r="F895" t="s">
        <v>2773</v>
      </c>
      <c r="G895" t="s">
        <v>2773</v>
      </c>
      <c r="H895" s="84" t="b">
        <f t="shared" si="13"/>
        <v>1</v>
      </c>
    </row>
    <row r="896" spans="1:8" x14ac:dyDescent="0.25">
      <c r="A896" t="str">
        <v>SIGA - 20638</v>
      </c>
      <c r="C896" t="s">
        <v>1759</v>
      </c>
      <c r="D896" t="str">
        <v>SIENA - 12655</v>
      </c>
      <c r="F896" t="s">
        <v>2774</v>
      </c>
      <c r="G896" t="s">
        <v>2774</v>
      </c>
      <c r="H896" s="84" t="b">
        <f t="shared" si="13"/>
        <v>1</v>
      </c>
    </row>
    <row r="897" spans="1:8" x14ac:dyDescent="0.25">
      <c r="A897" t="str">
        <v>SIGA - 22359</v>
      </c>
      <c r="C897" t="s">
        <v>1760</v>
      </c>
      <c r="D897" t="str">
        <v>SIENA - 12656</v>
      </c>
      <c r="F897" t="s">
        <v>2775</v>
      </c>
      <c r="G897" t="s">
        <v>2775</v>
      </c>
      <c r="H897" s="84" t="b">
        <f t="shared" si="13"/>
        <v>1</v>
      </c>
    </row>
    <row r="898" spans="1:8" x14ac:dyDescent="0.25">
      <c r="A898" t="str">
        <v>SIGA - 22360</v>
      </c>
      <c r="C898" t="s">
        <v>1761</v>
      </c>
      <c r="D898" t="str">
        <v>SIENA - 13325</v>
      </c>
      <c r="F898" t="s">
        <v>4302</v>
      </c>
      <c r="G898" t="s">
        <v>4302</v>
      </c>
      <c r="H898" s="84" t="b">
        <f t="shared" si="13"/>
        <v>1</v>
      </c>
    </row>
    <row r="899" spans="1:8" x14ac:dyDescent="0.25">
      <c r="A899" t="str">
        <v>SIGA - 22544</v>
      </c>
      <c r="C899" t="s">
        <v>1762</v>
      </c>
      <c r="D899" t="str">
        <v>SIENA - 13830</v>
      </c>
      <c r="F899" t="s">
        <v>4303</v>
      </c>
      <c r="G899" t="s">
        <v>4303</v>
      </c>
      <c r="H899" s="84" t="b">
        <f t="shared" ref="H899:H962" si="14">G899=F899</f>
        <v>1</v>
      </c>
    </row>
    <row r="900" spans="1:8" x14ac:dyDescent="0.25">
      <c r="A900" t="str">
        <v>SIGA - 22545</v>
      </c>
      <c r="C900" t="s">
        <v>1763</v>
      </c>
      <c r="D900" t="str">
        <v>SIENA - 13831</v>
      </c>
      <c r="F900" t="s">
        <v>4304</v>
      </c>
      <c r="G900" t="s">
        <v>4304</v>
      </c>
      <c r="H900" s="84" t="b">
        <f t="shared" si="14"/>
        <v>1</v>
      </c>
    </row>
    <row r="901" spans="1:8" x14ac:dyDescent="0.25">
      <c r="A901" t="str">
        <v>SMART - 14368</v>
      </c>
      <c r="C901" t="s">
        <v>1764</v>
      </c>
      <c r="D901" t="str">
        <v>SIENA - 14114</v>
      </c>
      <c r="F901" t="s">
        <v>4305</v>
      </c>
      <c r="G901" t="s">
        <v>4305</v>
      </c>
      <c r="H901" s="84" t="b">
        <f t="shared" si="14"/>
        <v>1</v>
      </c>
    </row>
    <row r="902" spans="1:8" x14ac:dyDescent="0.25">
      <c r="A902" t="str">
        <v>SMART - 14497</v>
      </c>
      <c r="C902" t="s">
        <v>1765</v>
      </c>
      <c r="D902" t="str">
        <v>SIENA - 14232</v>
      </c>
      <c r="F902" t="s">
        <v>4306</v>
      </c>
      <c r="G902" t="s">
        <v>4306</v>
      </c>
      <c r="H902" s="84" t="b">
        <f t="shared" si="14"/>
        <v>1</v>
      </c>
    </row>
    <row r="903" spans="1:8" x14ac:dyDescent="0.25">
      <c r="A903" t="str">
        <v>SMART - 14667</v>
      </c>
      <c r="C903" t="s">
        <v>1766</v>
      </c>
      <c r="D903" t="str">
        <v>SIGA - 20638</v>
      </c>
      <c r="F903" t="s">
        <v>2542</v>
      </c>
      <c r="G903" t="s">
        <v>2542</v>
      </c>
      <c r="H903" s="84" t="b">
        <f t="shared" si="14"/>
        <v>1</v>
      </c>
    </row>
    <row r="904" spans="1:8" x14ac:dyDescent="0.25">
      <c r="A904" t="str">
        <v>SP ACOS - 6975</v>
      </c>
      <c r="C904" t="s">
        <v>1767</v>
      </c>
      <c r="D904" t="str">
        <v>SIGA - 22359</v>
      </c>
      <c r="F904" t="s">
        <v>2776</v>
      </c>
      <c r="G904" t="s">
        <v>2776</v>
      </c>
      <c r="H904" s="84" t="b">
        <f t="shared" si="14"/>
        <v>1</v>
      </c>
    </row>
    <row r="905" spans="1:8" x14ac:dyDescent="0.25">
      <c r="A905" t="str">
        <v>SP ACOS - 7564</v>
      </c>
      <c r="C905" t="s">
        <v>1768</v>
      </c>
      <c r="D905" t="str">
        <v>SIGA - 22360</v>
      </c>
      <c r="F905" t="s">
        <v>2777</v>
      </c>
      <c r="G905" t="s">
        <v>2777</v>
      </c>
      <c r="H905" s="84" t="b">
        <f t="shared" si="14"/>
        <v>1</v>
      </c>
    </row>
    <row r="906" spans="1:8" x14ac:dyDescent="0.25">
      <c r="A906" t="str">
        <v>STAUFF - 136704</v>
      </c>
      <c r="C906" t="s">
        <v>1769</v>
      </c>
      <c r="D906" t="str">
        <v>SIGA - 22544</v>
      </c>
      <c r="F906" t="s">
        <v>2778</v>
      </c>
      <c r="G906" t="s">
        <v>2778</v>
      </c>
      <c r="H906" s="84" t="b">
        <f t="shared" si="14"/>
        <v>1</v>
      </c>
    </row>
    <row r="907" spans="1:8" x14ac:dyDescent="0.25">
      <c r="A907" t="str">
        <v>STAUFF - 139538</v>
      </c>
      <c r="C907" t="s">
        <v>1770</v>
      </c>
      <c r="D907" t="str">
        <v>SIGA - 22545</v>
      </c>
      <c r="F907" t="s">
        <v>2779</v>
      </c>
      <c r="G907" t="s">
        <v>2779</v>
      </c>
      <c r="H907" s="84" t="b">
        <f t="shared" si="14"/>
        <v>1</v>
      </c>
    </row>
    <row r="908" spans="1:8" x14ac:dyDescent="0.25">
      <c r="A908" t="str">
        <v>TATIANE - 1220</v>
      </c>
      <c r="C908" t="s">
        <v>1771</v>
      </c>
      <c r="D908" t="str">
        <v>SMART - 14368</v>
      </c>
      <c r="F908" t="s">
        <v>4307</v>
      </c>
      <c r="G908" t="s">
        <v>4307</v>
      </c>
      <c r="H908" s="84" t="b">
        <f t="shared" si="14"/>
        <v>1</v>
      </c>
    </row>
    <row r="909" spans="1:8" x14ac:dyDescent="0.25">
      <c r="A909" t="str">
        <v>TATIANE - 1221</v>
      </c>
      <c r="C909" t="s">
        <v>1772</v>
      </c>
      <c r="D909" t="str">
        <v>SMART - 14497</v>
      </c>
      <c r="F909" t="s">
        <v>4308</v>
      </c>
      <c r="G909" t="s">
        <v>4308</v>
      </c>
      <c r="H909" s="84" t="b">
        <f t="shared" si="14"/>
        <v>1</v>
      </c>
    </row>
    <row r="910" spans="1:8" x14ac:dyDescent="0.25">
      <c r="A910" t="str">
        <v>TATIANE - 1222</v>
      </c>
      <c r="C910" t="s">
        <v>1773</v>
      </c>
      <c r="D910" t="str">
        <v>SMART - 14667</v>
      </c>
      <c r="F910" t="s">
        <v>4309</v>
      </c>
      <c r="G910" t="s">
        <v>4309</v>
      </c>
      <c r="H910" s="84" t="b">
        <f t="shared" si="14"/>
        <v>1</v>
      </c>
    </row>
    <row r="911" spans="1:8" x14ac:dyDescent="0.25">
      <c r="A911" t="str">
        <v>TATIANE - 1223</v>
      </c>
      <c r="C911" t="s">
        <v>1774</v>
      </c>
      <c r="D911" t="str">
        <v>SP - 6975</v>
      </c>
      <c r="F911" t="s">
        <v>4310</v>
      </c>
      <c r="G911" t="s">
        <v>4310</v>
      </c>
      <c r="H911" s="84" t="b">
        <f t="shared" si="14"/>
        <v>1</v>
      </c>
    </row>
    <row r="912" spans="1:8" x14ac:dyDescent="0.25">
      <c r="A912" t="str">
        <v>TATIANE - 1497</v>
      </c>
      <c r="C912" t="s">
        <v>1775</v>
      </c>
      <c r="D912" t="str">
        <v>SP - 7564</v>
      </c>
      <c r="F912" t="s">
        <v>5616</v>
      </c>
      <c r="G912" t="s">
        <v>5616</v>
      </c>
      <c r="H912" s="84" t="b">
        <f t="shared" si="14"/>
        <v>1</v>
      </c>
    </row>
    <row r="913" spans="1:8" x14ac:dyDescent="0.25">
      <c r="A913" t="str">
        <v>TATIANE - 1552</v>
      </c>
      <c r="C913" t="s">
        <v>1776</v>
      </c>
      <c r="D913" t="str">
        <v>STAUFF - 136704</v>
      </c>
      <c r="F913" t="s">
        <v>4311</v>
      </c>
      <c r="G913" t="s">
        <v>4311</v>
      </c>
      <c r="H913" s="84" t="b">
        <f t="shared" si="14"/>
        <v>1</v>
      </c>
    </row>
    <row r="914" spans="1:8" x14ac:dyDescent="0.25">
      <c r="A914" t="str">
        <v>TATIANE - 1561</v>
      </c>
      <c r="C914" t="s">
        <v>1777</v>
      </c>
      <c r="D914" t="str">
        <v>STAUFF - 139538</v>
      </c>
      <c r="F914" t="s">
        <v>4312</v>
      </c>
      <c r="G914" t="s">
        <v>4312</v>
      </c>
      <c r="H914" s="84" t="b">
        <f t="shared" si="14"/>
        <v>1</v>
      </c>
    </row>
    <row r="915" spans="1:8" x14ac:dyDescent="0.25">
      <c r="A915" t="str">
        <v>TATIANE - 1562</v>
      </c>
      <c r="C915" t="s">
        <v>1778</v>
      </c>
      <c r="D915" t="str">
        <v>TATIANE - 1220</v>
      </c>
      <c r="F915" t="s">
        <v>4313</v>
      </c>
      <c r="G915" t="s">
        <v>4313</v>
      </c>
      <c r="H915" s="84" t="b">
        <f t="shared" si="14"/>
        <v>1</v>
      </c>
    </row>
    <row r="916" spans="1:8" x14ac:dyDescent="0.25">
      <c r="A916" t="str">
        <v>TEADIT - 11991</v>
      </c>
      <c r="C916" t="s">
        <v>1779</v>
      </c>
      <c r="D916" t="str">
        <v>TATIANE - 1221</v>
      </c>
      <c r="F916" t="s">
        <v>4314</v>
      </c>
      <c r="G916" t="s">
        <v>4314</v>
      </c>
      <c r="H916" s="84" t="b">
        <f t="shared" si="14"/>
        <v>1</v>
      </c>
    </row>
    <row r="917" spans="1:8" x14ac:dyDescent="0.25">
      <c r="A917" t="str">
        <v>TEADIT - 13073</v>
      </c>
      <c r="C917" t="s">
        <v>1780</v>
      </c>
      <c r="D917" t="str">
        <v>TATIANE - 1222</v>
      </c>
      <c r="F917" t="s">
        <v>4315</v>
      </c>
      <c r="G917" t="s">
        <v>4315</v>
      </c>
      <c r="H917" s="84" t="b">
        <f t="shared" si="14"/>
        <v>1</v>
      </c>
    </row>
    <row r="918" spans="1:8" x14ac:dyDescent="0.25">
      <c r="A918" t="str">
        <v>TEADIT - 210599</v>
      </c>
      <c r="C918" t="s">
        <v>1781</v>
      </c>
      <c r="D918" t="str">
        <v>TATIANE - 1223</v>
      </c>
      <c r="F918" t="s">
        <v>4316</v>
      </c>
      <c r="G918" t="s">
        <v>4316</v>
      </c>
      <c r="H918" s="84" t="b">
        <f t="shared" si="14"/>
        <v>1</v>
      </c>
    </row>
    <row r="919" spans="1:8" x14ac:dyDescent="0.25">
      <c r="A919" t="str">
        <v>TEADIT - 210600</v>
      </c>
      <c r="C919" t="s">
        <v>1782</v>
      </c>
      <c r="D919" t="str">
        <v>TATIANE - 1497</v>
      </c>
      <c r="F919" t="s">
        <v>5617</v>
      </c>
      <c r="G919" t="s">
        <v>5617</v>
      </c>
      <c r="H919" s="84" t="b">
        <f t="shared" si="14"/>
        <v>1</v>
      </c>
    </row>
    <row r="920" spans="1:8" x14ac:dyDescent="0.25">
      <c r="A920" t="str">
        <v>TEADIT - 210609</v>
      </c>
      <c r="C920" t="s">
        <v>1783</v>
      </c>
      <c r="D920" t="str">
        <v>TATIANE - 1552</v>
      </c>
      <c r="F920" t="s">
        <v>5805</v>
      </c>
      <c r="G920" t="s">
        <v>5805</v>
      </c>
      <c r="H920" s="84" t="b">
        <f t="shared" si="14"/>
        <v>1</v>
      </c>
    </row>
    <row r="921" spans="1:8" x14ac:dyDescent="0.25">
      <c r="A921" t="str">
        <v>TEADIT - 211441</v>
      </c>
      <c r="C921" t="s">
        <v>1784</v>
      </c>
      <c r="D921" t="str">
        <v>TATIANE - 1561</v>
      </c>
      <c r="F921" t="s">
        <v>5806</v>
      </c>
      <c r="G921" t="s">
        <v>5806</v>
      </c>
      <c r="H921" s="84" t="b">
        <f t="shared" si="14"/>
        <v>1</v>
      </c>
    </row>
    <row r="922" spans="1:8" x14ac:dyDescent="0.25">
      <c r="A922" t="str">
        <v>TEADIT - 215479</v>
      </c>
      <c r="C922" t="s">
        <v>1785</v>
      </c>
      <c r="D922" t="str">
        <v>TATIANE - 1562</v>
      </c>
      <c r="F922" t="s">
        <v>5807</v>
      </c>
      <c r="G922" t="s">
        <v>5807</v>
      </c>
      <c r="H922" s="84" t="b">
        <f t="shared" si="14"/>
        <v>1</v>
      </c>
    </row>
    <row r="923" spans="1:8" x14ac:dyDescent="0.25">
      <c r="A923" t="str">
        <v>TEADIT - 215485</v>
      </c>
      <c r="C923" t="s">
        <v>4051</v>
      </c>
      <c r="D923" t="str">
        <v>TEADIT - 11991</v>
      </c>
      <c r="F923" t="s">
        <v>2780</v>
      </c>
      <c r="G923" t="s">
        <v>2780</v>
      </c>
      <c r="H923" s="84" t="b">
        <f t="shared" si="14"/>
        <v>1</v>
      </c>
    </row>
    <row r="924" spans="1:8" x14ac:dyDescent="0.25">
      <c r="A924" t="str">
        <v>TEADIT - 215486</v>
      </c>
      <c r="C924" t="s">
        <v>5769</v>
      </c>
      <c r="D924" t="str">
        <v>TEADIT - 13073</v>
      </c>
      <c r="F924" t="s">
        <v>2781</v>
      </c>
      <c r="G924" t="s">
        <v>2781</v>
      </c>
      <c r="H924" s="84" t="b">
        <f t="shared" si="14"/>
        <v>1</v>
      </c>
    </row>
    <row r="925" spans="1:8" x14ac:dyDescent="0.25">
      <c r="A925" t="str">
        <v>TEADIT - 221859</v>
      </c>
      <c r="C925" t="s">
        <v>1786</v>
      </c>
      <c r="D925" t="str">
        <v>TEADIT - 210599</v>
      </c>
      <c r="F925" t="s">
        <v>2543</v>
      </c>
      <c r="G925" t="s">
        <v>2543</v>
      </c>
      <c r="H925" s="84" t="b">
        <f t="shared" si="14"/>
        <v>1</v>
      </c>
    </row>
    <row r="926" spans="1:8" x14ac:dyDescent="0.25">
      <c r="A926" t="str">
        <v>TEADIT - 221860</v>
      </c>
      <c r="C926" t="s">
        <v>1787</v>
      </c>
      <c r="D926" t="str">
        <v>TEADIT - 210600</v>
      </c>
      <c r="F926" t="s">
        <v>2544</v>
      </c>
      <c r="G926" t="s">
        <v>2544</v>
      </c>
      <c r="H926" s="84" t="b">
        <f t="shared" si="14"/>
        <v>1</v>
      </c>
    </row>
    <row r="927" spans="1:8" x14ac:dyDescent="0.25">
      <c r="A927" t="str">
        <v>TEADIT - 221867</v>
      </c>
      <c r="C927" t="s">
        <v>4052</v>
      </c>
      <c r="D927" t="str">
        <v>TEADIT - 210609</v>
      </c>
      <c r="F927" t="s">
        <v>2545</v>
      </c>
      <c r="G927" t="s">
        <v>2545</v>
      </c>
      <c r="H927" s="84" t="b">
        <f t="shared" si="14"/>
        <v>1</v>
      </c>
    </row>
    <row r="928" spans="1:8" x14ac:dyDescent="0.25">
      <c r="A928" t="str">
        <v>TEADIT - 222733</v>
      </c>
      <c r="C928" t="s">
        <v>4053</v>
      </c>
      <c r="D928" t="str">
        <v>TEADIT - 211441</v>
      </c>
      <c r="F928" t="s">
        <v>2546</v>
      </c>
      <c r="G928" t="s">
        <v>2546</v>
      </c>
      <c r="H928" s="84" t="b">
        <f t="shared" si="14"/>
        <v>1</v>
      </c>
    </row>
    <row r="929" spans="1:8" x14ac:dyDescent="0.25">
      <c r="A929" t="str">
        <v>TEADIT - 222734</v>
      </c>
      <c r="C929" t="s">
        <v>1788</v>
      </c>
      <c r="D929" t="str">
        <v>TEADIT - 215479</v>
      </c>
      <c r="F929" t="s">
        <v>2547</v>
      </c>
      <c r="G929" t="s">
        <v>2547</v>
      </c>
      <c r="H929" s="84" t="b">
        <f t="shared" si="14"/>
        <v>1</v>
      </c>
    </row>
    <row r="930" spans="1:8" x14ac:dyDescent="0.25">
      <c r="A930" t="str">
        <v>TEADIT - 222736</v>
      </c>
      <c r="C930" t="s">
        <v>5578</v>
      </c>
      <c r="D930" t="str">
        <v>TEADIT - 215485</v>
      </c>
      <c r="F930" t="s">
        <v>2548</v>
      </c>
      <c r="G930" t="s">
        <v>2548</v>
      </c>
      <c r="H930" s="84" t="b">
        <f t="shared" si="14"/>
        <v>1</v>
      </c>
    </row>
    <row r="931" spans="1:8" x14ac:dyDescent="0.25">
      <c r="A931" t="str">
        <v>TEADIT - 222743</v>
      </c>
      <c r="C931" t="s">
        <v>1789</v>
      </c>
      <c r="D931" t="str">
        <v>TEADIT - 215486</v>
      </c>
      <c r="F931" t="s">
        <v>2549</v>
      </c>
      <c r="G931" t="s">
        <v>2549</v>
      </c>
      <c r="H931" s="84" t="b">
        <f t="shared" si="14"/>
        <v>1</v>
      </c>
    </row>
    <row r="932" spans="1:8" x14ac:dyDescent="0.25">
      <c r="A932" t="str">
        <v>TEADIT - 222744</v>
      </c>
      <c r="C932" t="s">
        <v>1790</v>
      </c>
      <c r="D932" t="str">
        <v>TEADIT - 221859</v>
      </c>
      <c r="F932" t="s">
        <v>2782</v>
      </c>
      <c r="G932" t="s">
        <v>2782</v>
      </c>
      <c r="H932" s="84" t="b">
        <f t="shared" si="14"/>
        <v>1</v>
      </c>
    </row>
    <row r="933" spans="1:8" x14ac:dyDescent="0.25">
      <c r="A933" t="str">
        <v>TEADIT - 222784</v>
      </c>
      <c r="C933" t="s">
        <v>1791</v>
      </c>
      <c r="D933" t="str">
        <v>TEADIT - 221860</v>
      </c>
      <c r="F933" t="s">
        <v>2783</v>
      </c>
      <c r="G933" t="s">
        <v>2783</v>
      </c>
      <c r="H933" s="84" t="b">
        <f t="shared" si="14"/>
        <v>1</v>
      </c>
    </row>
    <row r="934" spans="1:8" x14ac:dyDescent="0.25">
      <c r="A934" t="str">
        <v>TEADIT - 222785</v>
      </c>
      <c r="C934" t="s">
        <v>5579</v>
      </c>
      <c r="D934" t="str">
        <v>TEADIT - 221867</v>
      </c>
      <c r="F934" t="s">
        <v>2784</v>
      </c>
      <c r="G934" t="s">
        <v>2784</v>
      </c>
      <c r="H934" s="84" t="b">
        <f t="shared" si="14"/>
        <v>1</v>
      </c>
    </row>
    <row r="935" spans="1:8" x14ac:dyDescent="0.25">
      <c r="A935" t="str">
        <v>TEADIT - 223423</v>
      </c>
      <c r="C935" t="s">
        <v>1792</v>
      </c>
      <c r="D935" t="str">
        <v>TEADIT - 222733</v>
      </c>
      <c r="F935" t="s">
        <v>2785</v>
      </c>
      <c r="G935" t="s">
        <v>2785</v>
      </c>
      <c r="H935" s="84" t="b">
        <f t="shared" si="14"/>
        <v>1</v>
      </c>
    </row>
    <row r="936" spans="1:8" x14ac:dyDescent="0.25">
      <c r="A936" t="str">
        <v>TEADIT - 223424</v>
      </c>
      <c r="C936" t="s">
        <v>1793</v>
      </c>
      <c r="D936" t="str">
        <v>TEADIT - 222734</v>
      </c>
      <c r="F936" t="s">
        <v>2786</v>
      </c>
      <c r="G936" t="s">
        <v>2786</v>
      </c>
      <c r="H936" s="84" t="b">
        <f t="shared" si="14"/>
        <v>1</v>
      </c>
    </row>
    <row r="937" spans="1:8" x14ac:dyDescent="0.25">
      <c r="A937" t="str">
        <v>TEADIT - 223425</v>
      </c>
      <c r="C937" t="s">
        <v>1794</v>
      </c>
      <c r="D937" t="str">
        <v>TEADIT - 222736</v>
      </c>
      <c r="F937" t="s">
        <v>2787</v>
      </c>
      <c r="G937" t="s">
        <v>2787</v>
      </c>
      <c r="H937" s="84" t="b">
        <f t="shared" si="14"/>
        <v>1</v>
      </c>
    </row>
    <row r="938" spans="1:8" x14ac:dyDescent="0.25">
      <c r="A938" t="str">
        <v>TEADIT - 223426</v>
      </c>
      <c r="C938" t="s">
        <v>1795</v>
      </c>
      <c r="D938" t="str">
        <v>TEADIT - 222743</v>
      </c>
      <c r="F938" t="s">
        <v>2788</v>
      </c>
      <c r="G938" t="s">
        <v>2788</v>
      </c>
      <c r="H938" s="84" t="b">
        <f t="shared" si="14"/>
        <v>1</v>
      </c>
    </row>
    <row r="939" spans="1:8" x14ac:dyDescent="0.25">
      <c r="A939" t="str">
        <v>TEADIT - 224092</v>
      </c>
      <c r="C939" t="s">
        <v>1796</v>
      </c>
      <c r="D939" t="str">
        <v>TEADIT - 222744</v>
      </c>
      <c r="F939" t="s">
        <v>2789</v>
      </c>
      <c r="G939" t="s">
        <v>2789</v>
      </c>
      <c r="H939" s="84" t="b">
        <f t="shared" si="14"/>
        <v>1</v>
      </c>
    </row>
    <row r="940" spans="1:8" x14ac:dyDescent="0.25">
      <c r="A940" t="str">
        <v>TEADIT - 224093</v>
      </c>
      <c r="C940" t="s">
        <v>5770</v>
      </c>
      <c r="D940" t="str">
        <v>TEADIT - 222784</v>
      </c>
      <c r="F940" t="s">
        <v>2790</v>
      </c>
      <c r="G940" t="s">
        <v>2790</v>
      </c>
      <c r="H940" s="84" t="b">
        <f t="shared" si="14"/>
        <v>1</v>
      </c>
    </row>
    <row r="941" spans="1:8" x14ac:dyDescent="0.25">
      <c r="A941" t="str">
        <v>TEADIT - 224094</v>
      </c>
      <c r="C941" t="s">
        <v>5771</v>
      </c>
      <c r="D941" t="str">
        <v>TEADIT - 222785</v>
      </c>
      <c r="F941" t="s">
        <v>2791</v>
      </c>
      <c r="G941" t="s">
        <v>2791</v>
      </c>
      <c r="H941" s="84" t="b">
        <f t="shared" si="14"/>
        <v>1</v>
      </c>
    </row>
    <row r="942" spans="1:8" x14ac:dyDescent="0.25">
      <c r="A942" t="str">
        <v>TEADIT - 224436</v>
      </c>
      <c r="C942" t="s">
        <v>1797</v>
      </c>
      <c r="D942" t="str">
        <v>TEADIT - 223423</v>
      </c>
      <c r="F942" t="s">
        <v>2792</v>
      </c>
      <c r="G942" t="s">
        <v>2792</v>
      </c>
      <c r="H942" s="84" t="b">
        <f t="shared" si="14"/>
        <v>1</v>
      </c>
    </row>
    <row r="943" spans="1:8" x14ac:dyDescent="0.25">
      <c r="A943" t="str">
        <v>TEADIT - 224437</v>
      </c>
      <c r="C943" t="s">
        <v>1798</v>
      </c>
      <c r="D943" t="str">
        <v>TEADIT - 223424</v>
      </c>
      <c r="F943" t="s">
        <v>2793</v>
      </c>
      <c r="G943" t="s">
        <v>2793</v>
      </c>
      <c r="H943" s="84" t="b">
        <f t="shared" si="14"/>
        <v>1</v>
      </c>
    </row>
    <row r="944" spans="1:8" x14ac:dyDescent="0.25">
      <c r="A944" t="str">
        <v>TEADIT - 224438</v>
      </c>
      <c r="C944" t="s">
        <v>1799</v>
      </c>
      <c r="D944" t="str">
        <v>TEADIT - 223425</v>
      </c>
      <c r="F944" t="s">
        <v>2794</v>
      </c>
      <c r="G944" t="s">
        <v>2794</v>
      </c>
      <c r="H944" s="84" t="b">
        <f t="shared" si="14"/>
        <v>1</v>
      </c>
    </row>
    <row r="945" spans="1:8" x14ac:dyDescent="0.25">
      <c r="A945" t="str">
        <v>TEADIT - 224793</v>
      </c>
      <c r="C945" t="s">
        <v>5580</v>
      </c>
      <c r="D945" t="str">
        <v>TEADIT - 223426</v>
      </c>
      <c r="F945" t="s">
        <v>2795</v>
      </c>
      <c r="G945" t="s">
        <v>2795</v>
      </c>
      <c r="H945" s="84" t="b">
        <f t="shared" si="14"/>
        <v>1</v>
      </c>
    </row>
    <row r="946" spans="1:8" x14ac:dyDescent="0.25">
      <c r="A946" t="str">
        <v>TEADIT - 225053</v>
      </c>
      <c r="C946" t="s">
        <v>1800</v>
      </c>
      <c r="D946" t="str">
        <v>TEADIT - 224092</v>
      </c>
      <c r="F946" t="s">
        <v>2796</v>
      </c>
      <c r="G946" t="s">
        <v>2796</v>
      </c>
      <c r="H946" s="84" t="b">
        <f t="shared" si="14"/>
        <v>1</v>
      </c>
    </row>
    <row r="947" spans="1:8" x14ac:dyDescent="0.25">
      <c r="A947" t="str">
        <v>TEADIT - 225410</v>
      </c>
      <c r="C947" t="s">
        <v>1801</v>
      </c>
      <c r="D947" t="str">
        <v>TEADIT - 224093</v>
      </c>
      <c r="F947" t="s">
        <v>2797</v>
      </c>
      <c r="G947" t="s">
        <v>2797</v>
      </c>
      <c r="H947" s="84" t="b">
        <f t="shared" si="14"/>
        <v>1</v>
      </c>
    </row>
    <row r="948" spans="1:8" x14ac:dyDescent="0.25">
      <c r="A948" t="str">
        <v>TEADIT - 225411</v>
      </c>
      <c r="C948" t="s">
        <v>1802</v>
      </c>
      <c r="D948" t="str">
        <v>TEADIT - 224094</v>
      </c>
      <c r="F948" t="s">
        <v>2798</v>
      </c>
      <c r="G948" t="s">
        <v>2798</v>
      </c>
      <c r="H948" s="84" t="b">
        <f t="shared" si="14"/>
        <v>1</v>
      </c>
    </row>
    <row r="949" spans="1:8" x14ac:dyDescent="0.25">
      <c r="A949" t="str">
        <v>TEADIT - 225412</v>
      </c>
      <c r="C949" t="s">
        <v>1803</v>
      </c>
      <c r="D949" t="str">
        <v>TEADIT - 224436</v>
      </c>
      <c r="F949" t="s">
        <v>2799</v>
      </c>
      <c r="G949" t="s">
        <v>2799</v>
      </c>
      <c r="H949" s="84" t="b">
        <f t="shared" si="14"/>
        <v>1</v>
      </c>
    </row>
    <row r="950" spans="1:8" x14ac:dyDescent="0.25">
      <c r="A950" t="str">
        <v>TEADIT - 225413</v>
      </c>
      <c r="C950" t="s">
        <v>1804</v>
      </c>
      <c r="D950" t="str">
        <v>TEADIT - 224437</v>
      </c>
      <c r="F950" t="s">
        <v>2800</v>
      </c>
      <c r="G950" t="s">
        <v>2800</v>
      </c>
      <c r="H950" s="84" t="b">
        <f t="shared" si="14"/>
        <v>1</v>
      </c>
    </row>
    <row r="951" spans="1:8" x14ac:dyDescent="0.25">
      <c r="A951" t="str">
        <v>TEADIT - 225778</v>
      </c>
      <c r="C951" t="s">
        <v>1805</v>
      </c>
      <c r="D951" t="str">
        <v>TEADIT - 224438</v>
      </c>
      <c r="F951" t="s">
        <v>2801</v>
      </c>
      <c r="G951" t="s">
        <v>2801</v>
      </c>
      <c r="H951" s="84" t="b">
        <f t="shared" si="14"/>
        <v>1</v>
      </c>
    </row>
    <row r="952" spans="1:8" x14ac:dyDescent="0.25">
      <c r="A952" t="str">
        <v>TEADIT - 225779</v>
      </c>
      <c r="C952" t="s">
        <v>1806</v>
      </c>
      <c r="D952" t="str">
        <v>TEADIT - 224793</v>
      </c>
      <c r="F952" t="s">
        <v>2802</v>
      </c>
      <c r="G952" t="s">
        <v>2802</v>
      </c>
      <c r="H952" s="84" t="b">
        <f t="shared" si="14"/>
        <v>1</v>
      </c>
    </row>
    <row r="953" spans="1:8" x14ac:dyDescent="0.25">
      <c r="A953" t="str">
        <v>TEADIT - 226222</v>
      </c>
      <c r="C953" t="s">
        <v>1807</v>
      </c>
      <c r="D953" t="str">
        <v>TEADIT - 225053</v>
      </c>
      <c r="F953" t="s">
        <v>2803</v>
      </c>
      <c r="G953" t="s">
        <v>2803</v>
      </c>
      <c r="H953" s="84" t="b">
        <f t="shared" si="14"/>
        <v>1</v>
      </c>
    </row>
    <row r="954" spans="1:8" x14ac:dyDescent="0.25">
      <c r="A954" t="str">
        <v>TEADIT - 226223</v>
      </c>
      <c r="C954" t="s">
        <v>1808</v>
      </c>
      <c r="D954" t="str">
        <v>TEADIT - 225410</v>
      </c>
      <c r="F954" t="s">
        <v>2804</v>
      </c>
      <c r="G954" t="s">
        <v>2804</v>
      </c>
      <c r="H954" s="84" t="b">
        <f t="shared" si="14"/>
        <v>1</v>
      </c>
    </row>
    <row r="955" spans="1:8" x14ac:dyDescent="0.25">
      <c r="A955" t="str">
        <v>TEADIT - 226224</v>
      </c>
      <c r="C955" t="s">
        <v>1809</v>
      </c>
      <c r="D955" t="str">
        <v>TEADIT - 225411</v>
      </c>
      <c r="F955" t="s">
        <v>2805</v>
      </c>
      <c r="G955" t="s">
        <v>2805</v>
      </c>
      <c r="H955" s="84" t="b">
        <f t="shared" si="14"/>
        <v>1</v>
      </c>
    </row>
    <row r="956" spans="1:8" x14ac:dyDescent="0.25">
      <c r="A956" t="str">
        <v>TEADIT - 226225</v>
      </c>
      <c r="C956" t="s">
        <v>1810</v>
      </c>
      <c r="D956" t="str">
        <v>TEADIT - 225412</v>
      </c>
      <c r="F956" t="s">
        <v>2806</v>
      </c>
      <c r="G956" t="s">
        <v>2806</v>
      </c>
      <c r="H956" s="84" t="b">
        <f t="shared" si="14"/>
        <v>1</v>
      </c>
    </row>
    <row r="957" spans="1:8" x14ac:dyDescent="0.25">
      <c r="A957" t="str">
        <v>TEADIT - 226226</v>
      </c>
      <c r="C957" t="s">
        <v>1811</v>
      </c>
      <c r="D957" t="str">
        <v>TEADIT - 225413</v>
      </c>
      <c r="F957" t="s">
        <v>2807</v>
      </c>
      <c r="G957" t="s">
        <v>2807</v>
      </c>
      <c r="H957" s="84" t="b">
        <f t="shared" si="14"/>
        <v>1</v>
      </c>
    </row>
    <row r="958" spans="1:8" x14ac:dyDescent="0.25">
      <c r="A958" t="str">
        <v>TEADIT - 226227</v>
      </c>
      <c r="C958" t="s">
        <v>1812</v>
      </c>
      <c r="D958" t="str">
        <v>TEADIT - 225778</v>
      </c>
      <c r="F958" t="s">
        <v>2808</v>
      </c>
      <c r="G958" t="s">
        <v>2808</v>
      </c>
      <c r="H958" s="84" t="b">
        <f t="shared" si="14"/>
        <v>1</v>
      </c>
    </row>
    <row r="959" spans="1:8" x14ac:dyDescent="0.25">
      <c r="A959" t="str">
        <v>TEADIT - 226228</v>
      </c>
      <c r="C959" t="s">
        <v>1813</v>
      </c>
      <c r="D959" t="str">
        <v>TEADIT - 225779</v>
      </c>
      <c r="F959" t="s">
        <v>2809</v>
      </c>
      <c r="G959" t="s">
        <v>2809</v>
      </c>
      <c r="H959" s="84" t="b">
        <f t="shared" si="14"/>
        <v>1</v>
      </c>
    </row>
    <row r="960" spans="1:8" x14ac:dyDescent="0.25">
      <c r="A960" t="str">
        <v>TEADIT - 226229</v>
      </c>
      <c r="C960" t="s">
        <v>1814</v>
      </c>
      <c r="D960" t="str">
        <v>TEADIT - 226222</v>
      </c>
      <c r="F960" t="s">
        <v>2810</v>
      </c>
      <c r="G960" t="s">
        <v>2810</v>
      </c>
      <c r="H960" s="84" t="b">
        <f t="shared" si="14"/>
        <v>1</v>
      </c>
    </row>
    <row r="961" spans="1:8" x14ac:dyDescent="0.25">
      <c r="A961" t="str">
        <v>TEADIT - 226517</v>
      </c>
      <c r="C961" t="s">
        <v>1815</v>
      </c>
      <c r="D961" t="str">
        <v>TEADIT - 226223</v>
      </c>
      <c r="F961" t="s">
        <v>2811</v>
      </c>
      <c r="G961" t="s">
        <v>2811</v>
      </c>
      <c r="H961" s="84" t="b">
        <f t="shared" si="14"/>
        <v>1</v>
      </c>
    </row>
    <row r="962" spans="1:8" x14ac:dyDescent="0.25">
      <c r="A962" t="str">
        <v>TEADIT - 226518</v>
      </c>
      <c r="C962" t="s">
        <v>1816</v>
      </c>
      <c r="D962" t="str">
        <v>TEADIT - 226224</v>
      </c>
      <c r="F962" t="s">
        <v>2812</v>
      </c>
      <c r="G962" t="s">
        <v>2812</v>
      </c>
      <c r="H962" s="84" t="b">
        <f t="shared" si="14"/>
        <v>1</v>
      </c>
    </row>
    <row r="963" spans="1:8" x14ac:dyDescent="0.25">
      <c r="A963" t="str">
        <v>TEADIT - 227414</v>
      </c>
      <c r="C963" t="s">
        <v>1817</v>
      </c>
      <c r="D963" t="str">
        <v>TEADIT - 226225</v>
      </c>
      <c r="F963" t="s">
        <v>2813</v>
      </c>
      <c r="G963" t="s">
        <v>2813</v>
      </c>
      <c r="H963" s="84" t="b">
        <f t="shared" ref="H963:H1026" si="15">G963=F963</f>
        <v>1</v>
      </c>
    </row>
    <row r="964" spans="1:8" x14ac:dyDescent="0.25">
      <c r="A964" t="str">
        <v>TEADIT - 227652</v>
      </c>
      <c r="C964" t="s">
        <v>1818</v>
      </c>
      <c r="D964" t="str">
        <v>TEADIT - 226226</v>
      </c>
      <c r="F964" t="s">
        <v>2814</v>
      </c>
      <c r="G964" t="s">
        <v>2814</v>
      </c>
      <c r="H964" s="84" t="b">
        <f t="shared" si="15"/>
        <v>1</v>
      </c>
    </row>
    <row r="965" spans="1:8" x14ac:dyDescent="0.25">
      <c r="A965" t="str">
        <v>TEADIT - 227822</v>
      </c>
      <c r="C965" t="s">
        <v>1819</v>
      </c>
      <c r="D965" t="str">
        <v>TEADIT - 226227</v>
      </c>
      <c r="F965" t="s">
        <v>2815</v>
      </c>
      <c r="G965" t="s">
        <v>2815</v>
      </c>
      <c r="H965" s="84" t="b">
        <f t="shared" si="15"/>
        <v>1</v>
      </c>
    </row>
    <row r="966" spans="1:8" x14ac:dyDescent="0.25">
      <c r="A966" t="str">
        <v>TEADIT - 228052</v>
      </c>
      <c r="C966" t="s">
        <v>1820</v>
      </c>
      <c r="D966" t="str">
        <v>TEADIT - 226228</v>
      </c>
      <c r="F966" t="s">
        <v>2816</v>
      </c>
      <c r="G966" t="s">
        <v>2816</v>
      </c>
      <c r="H966" s="84" t="b">
        <f t="shared" si="15"/>
        <v>1</v>
      </c>
    </row>
    <row r="967" spans="1:8" x14ac:dyDescent="0.25">
      <c r="A967" t="str">
        <v>TEADIT - 228497</v>
      </c>
      <c r="C967" t="s">
        <v>1821</v>
      </c>
      <c r="D967" t="str">
        <v>TEADIT - 226229</v>
      </c>
      <c r="F967" t="s">
        <v>2817</v>
      </c>
      <c r="G967" t="s">
        <v>2817</v>
      </c>
      <c r="H967" s="84" t="b">
        <f t="shared" si="15"/>
        <v>1</v>
      </c>
    </row>
    <row r="968" spans="1:8" x14ac:dyDescent="0.25">
      <c r="A968" t="str">
        <v>TEADIT - 228499</v>
      </c>
      <c r="C968" t="s">
        <v>1822</v>
      </c>
      <c r="D968" t="str">
        <v>TEADIT - 226517</v>
      </c>
      <c r="F968" t="s">
        <v>2818</v>
      </c>
      <c r="G968" t="s">
        <v>2818</v>
      </c>
      <c r="H968" s="84" t="b">
        <f t="shared" si="15"/>
        <v>1</v>
      </c>
    </row>
    <row r="969" spans="1:8" x14ac:dyDescent="0.25">
      <c r="A969" t="str">
        <v>TEADIT - 228522</v>
      </c>
      <c r="C969" t="s">
        <v>1823</v>
      </c>
      <c r="D969" t="str">
        <v>TEADIT - 226518</v>
      </c>
      <c r="F969" t="s">
        <v>2819</v>
      </c>
      <c r="G969" t="s">
        <v>2819</v>
      </c>
      <c r="H969" s="84" t="b">
        <f t="shared" si="15"/>
        <v>1</v>
      </c>
    </row>
    <row r="970" spans="1:8" x14ac:dyDescent="0.25">
      <c r="A970" t="str">
        <v>TEADIT - 228950</v>
      </c>
      <c r="C970" t="s">
        <v>1824</v>
      </c>
      <c r="D970" t="str">
        <v>TEADIT - 227414</v>
      </c>
      <c r="F970" t="s">
        <v>2820</v>
      </c>
      <c r="G970" t="s">
        <v>2820</v>
      </c>
      <c r="H970" s="84" t="b">
        <f t="shared" si="15"/>
        <v>1</v>
      </c>
    </row>
    <row r="971" spans="1:8" x14ac:dyDescent="0.25">
      <c r="A971" t="str">
        <v>TEADIT - 229690</v>
      </c>
      <c r="C971" t="s">
        <v>1825</v>
      </c>
      <c r="D971" t="str">
        <v>TEADIT - 227652</v>
      </c>
      <c r="F971" t="s">
        <v>2821</v>
      </c>
      <c r="G971" t="s">
        <v>2821</v>
      </c>
      <c r="H971" s="84" t="b">
        <f t="shared" si="15"/>
        <v>1</v>
      </c>
    </row>
    <row r="972" spans="1:8" x14ac:dyDescent="0.25">
      <c r="A972" t="str">
        <v>TEADIT - 230680</v>
      </c>
      <c r="C972" t="s">
        <v>1826</v>
      </c>
      <c r="D972" t="str">
        <v>TEADIT - 227822</v>
      </c>
      <c r="F972" t="s">
        <v>2822</v>
      </c>
      <c r="G972" t="s">
        <v>2822</v>
      </c>
      <c r="H972" s="84" t="b">
        <f t="shared" si="15"/>
        <v>1</v>
      </c>
    </row>
    <row r="973" spans="1:8" x14ac:dyDescent="0.25">
      <c r="A973" t="str">
        <v>TEADIT - 232256</v>
      </c>
      <c r="C973" t="s">
        <v>1827</v>
      </c>
      <c r="D973" t="str">
        <v>TEADIT - 228052</v>
      </c>
      <c r="F973" t="s">
        <v>2823</v>
      </c>
      <c r="G973" t="s">
        <v>2823</v>
      </c>
      <c r="H973" s="84" t="b">
        <f t="shared" si="15"/>
        <v>1</v>
      </c>
    </row>
    <row r="974" spans="1:8" x14ac:dyDescent="0.25">
      <c r="A974" t="str">
        <v>TEADIT - 233105</v>
      </c>
      <c r="C974" t="s">
        <v>1828</v>
      </c>
      <c r="D974" t="str">
        <v>TEADIT - 228497</v>
      </c>
      <c r="F974" t="s">
        <v>2824</v>
      </c>
      <c r="G974" t="s">
        <v>2824</v>
      </c>
      <c r="H974" s="84" t="b">
        <f t="shared" si="15"/>
        <v>1</v>
      </c>
    </row>
    <row r="975" spans="1:8" x14ac:dyDescent="0.25">
      <c r="A975" t="str">
        <v>TEADIT - 233106</v>
      </c>
      <c r="C975" t="s">
        <v>1829</v>
      </c>
      <c r="D975" t="str">
        <v>TEADIT - 228499</v>
      </c>
      <c r="F975" t="s">
        <v>2825</v>
      </c>
      <c r="G975" t="s">
        <v>2825</v>
      </c>
      <c r="H975" s="84" t="b">
        <f t="shared" si="15"/>
        <v>1</v>
      </c>
    </row>
    <row r="976" spans="1:8" x14ac:dyDescent="0.25">
      <c r="A976" t="str">
        <v>TEADIT - 234559</v>
      </c>
      <c r="C976" t="s">
        <v>1830</v>
      </c>
      <c r="D976" t="str">
        <v>TEADIT - 228522</v>
      </c>
      <c r="F976" t="s">
        <v>2826</v>
      </c>
      <c r="G976" t="s">
        <v>2826</v>
      </c>
      <c r="H976" s="84" t="b">
        <f t="shared" si="15"/>
        <v>1</v>
      </c>
    </row>
    <row r="977" spans="1:8" x14ac:dyDescent="0.25">
      <c r="A977" t="str">
        <v>TEADIT - 236656</v>
      </c>
      <c r="C977" t="s">
        <v>1831</v>
      </c>
      <c r="D977" t="str">
        <v>TEADIT - 228950</v>
      </c>
      <c r="F977" t="s">
        <v>2827</v>
      </c>
      <c r="G977" t="s">
        <v>2827</v>
      </c>
      <c r="H977" s="84" t="b">
        <f t="shared" si="15"/>
        <v>1</v>
      </c>
    </row>
    <row r="978" spans="1:8" x14ac:dyDescent="0.25">
      <c r="A978" t="str">
        <v>TEADIT - 237666</v>
      </c>
      <c r="C978" t="s">
        <v>1832</v>
      </c>
      <c r="D978" t="str">
        <v>TEADIT - 229690</v>
      </c>
      <c r="F978" t="s">
        <v>4317</v>
      </c>
      <c r="G978" t="s">
        <v>4317</v>
      </c>
      <c r="H978" s="84" t="b">
        <f t="shared" si="15"/>
        <v>1</v>
      </c>
    </row>
    <row r="979" spans="1:8" x14ac:dyDescent="0.25">
      <c r="A979" t="str">
        <v>TEADIT - 238043</v>
      </c>
      <c r="C979" t="s">
        <v>1833</v>
      </c>
      <c r="D979" t="str">
        <v>TEADIT - 230680</v>
      </c>
      <c r="F979" t="s">
        <v>4318</v>
      </c>
      <c r="G979" t="s">
        <v>4318</v>
      </c>
      <c r="H979" s="84" t="b">
        <f t="shared" si="15"/>
        <v>1</v>
      </c>
    </row>
    <row r="980" spans="1:8" x14ac:dyDescent="0.25">
      <c r="A980" t="str">
        <v>TEADIT - 238708</v>
      </c>
      <c r="C980" t="s">
        <v>1834</v>
      </c>
      <c r="D980" t="str">
        <v>TEADIT - 232256</v>
      </c>
      <c r="F980" t="s">
        <v>4319</v>
      </c>
      <c r="G980" t="s">
        <v>4319</v>
      </c>
      <c r="H980" s="84" t="b">
        <f t="shared" si="15"/>
        <v>1</v>
      </c>
    </row>
    <row r="981" spans="1:8" x14ac:dyDescent="0.25">
      <c r="A981" t="str">
        <v>TEADIT - 238786</v>
      </c>
      <c r="C981" t="s">
        <v>1835</v>
      </c>
      <c r="D981" t="str">
        <v>TEADIT - 233105</v>
      </c>
      <c r="F981" t="s">
        <v>4320</v>
      </c>
      <c r="G981" t="s">
        <v>4320</v>
      </c>
      <c r="H981" s="84" t="b">
        <f t="shared" si="15"/>
        <v>1</v>
      </c>
    </row>
    <row r="982" spans="1:8" x14ac:dyDescent="0.25">
      <c r="A982" t="str">
        <v>TEADIT - 239976</v>
      </c>
      <c r="C982" t="s">
        <v>1836</v>
      </c>
      <c r="D982" t="str">
        <v>TEADIT - 233106</v>
      </c>
      <c r="F982" t="s">
        <v>4321</v>
      </c>
      <c r="G982" t="s">
        <v>4321</v>
      </c>
      <c r="H982" s="84" t="b">
        <f t="shared" si="15"/>
        <v>1</v>
      </c>
    </row>
    <row r="983" spans="1:8" x14ac:dyDescent="0.25">
      <c r="A983" t="str">
        <v>TECFLUX - 120301</v>
      </c>
      <c r="C983" t="s">
        <v>1837</v>
      </c>
      <c r="D983" t="str">
        <v>TEADIT - 234559</v>
      </c>
      <c r="F983" t="s">
        <v>4322</v>
      </c>
      <c r="G983" t="s">
        <v>4322</v>
      </c>
      <c r="H983" s="84" t="b">
        <f t="shared" si="15"/>
        <v>1</v>
      </c>
    </row>
    <row r="984" spans="1:8" x14ac:dyDescent="0.25">
      <c r="A984" t="str">
        <v>TECFLUX - 125468</v>
      </c>
      <c r="C984" t="s">
        <v>1838</v>
      </c>
      <c r="D984" t="str">
        <v>TEADIT - 236656</v>
      </c>
      <c r="F984" t="s">
        <v>4323</v>
      </c>
      <c r="G984" t="s">
        <v>4323</v>
      </c>
      <c r="H984" s="84" t="b">
        <f t="shared" si="15"/>
        <v>1</v>
      </c>
    </row>
    <row r="985" spans="1:8" x14ac:dyDescent="0.25">
      <c r="A985" t="str">
        <v>TECFLUX - 126293</v>
      </c>
      <c r="C985" t="s">
        <v>1839</v>
      </c>
      <c r="D985" t="str">
        <v>TEADIT - 237666</v>
      </c>
      <c r="F985" t="s">
        <v>4324</v>
      </c>
      <c r="G985" t="s">
        <v>4324</v>
      </c>
      <c r="H985" s="84" t="b">
        <f t="shared" si="15"/>
        <v>1</v>
      </c>
    </row>
    <row r="986" spans="1:8" x14ac:dyDescent="0.25">
      <c r="A986" t="str">
        <v>TECFLUX - 126912</v>
      </c>
      <c r="C986" t="s">
        <v>1840</v>
      </c>
      <c r="D986" t="str">
        <v>TEADIT - 238043</v>
      </c>
      <c r="F986" t="s">
        <v>4325</v>
      </c>
      <c r="G986" t="s">
        <v>4325</v>
      </c>
      <c r="H986" s="84" t="b">
        <f t="shared" si="15"/>
        <v>1</v>
      </c>
    </row>
    <row r="987" spans="1:8" x14ac:dyDescent="0.25">
      <c r="A987" t="str">
        <v>TECFLUX - 127544</v>
      </c>
      <c r="C987" t="s">
        <v>1841</v>
      </c>
      <c r="D987" t="str">
        <v>TEADIT - 238708</v>
      </c>
      <c r="F987" t="s">
        <v>5618</v>
      </c>
      <c r="G987" t="s">
        <v>5618</v>
      </c>
      <c r="H987" s="84" t="b">
        <f t="shared" si="15"/>
        <v>1</v>
      </c>
    </row>
    <row r="988" spans="1:8" x14ac:dyDescent="0.25">
      <c r="A988" t="str">
        <v>TECFLUX - 128259</v>
      </c>
      <c r="C988" t="s">
        <v>1842</v>
      </c>
      <c r="D988" t="str">
        <v>TEADIT - 238786</v>
      </c>
      <c r="F988" t="s">
        <v>5619</v>
      </c>
      <c r="G988" t="s">
        <v>5619</v>
      </c>
      <c r="H988" s="84" t="b">
        <f t="shared" si="15"/>
        <v>1</v>
      </c>
    </row>
    <row r="989" spans="1:8" x14ac:dyDescent="0.25">
      <c r="A989" t="str">
        <v>TECFLUX - 129382</v>
      </c>
      <c r="C989" t="s">
        <v>1843</v>
      </c>
      <c r="D989" t="str">
        <v>TEADIT - 239976</v>
      </c>
      <c r="F989" t="s">
        <v>5808</v>
      </c>
      <c r="G989" t="s">
        <v>5808</v>
      </c>
      <c r="H989" s="84" t="b">
        <f t="shared" si="15"/>
        <v>1</v>
      </c>
    </row>
    <row r="990" spans="1:8" x14ac:dyDescent="0.25">
      <c r="A990" t="str">
        <v>TECIAM - 31319</v>
      </c>
      <c r="C990" t="s">
        <v>1844</v>
      </c>
      <c r="D990" t="str">
        <v>TECFLUX - 120301</v>
      </c>
      <c r="F990" t="s">
        <v>2550</v>
      </c>
      <c r="G990" t="s">
        <v>2550</v>
      </c>
      <c r="H990" s="84" t="b">
        <f t="shared" si="15"/>
        <v>1</v>
      </c>
    </row>
    <row r="991" spans="1:8" x14ac:dyDescent="0.25">
      <c r="A991" t="str">
        <v>TECIAM - 33361</v>
      </c>
      <c r="C991" t="s">
        <v>1845</v>
      </c>
      <c r="D991" t="str">
        <v>TECFLUX - 125468</v>
      </c>
      <c r="F991" t="s">
        <v>2828</v>
      </c>
      <c r="G991" t="s">
        <v>2828</v>
      </c>
      <c r="H991" s="84" t="b">
        <f t="shared" si="15"/>
        <v>1</v>
      </c>
    </row>
    <row r="992" spans="1:8" x14ac:dyDescent="0.25">
      <c r="A992" t="str">
        <v>TECNOFLON - 110655</v>
      </c>
      <c r="C992" t="s">
        <v>1846</v>
      </c>
      <c r="D992" t="str">
        <v>TECFLUX - 126293</v>
      </c>
      <c r="F992" t="s">
        <v>2829</v>
      </c>
      <c r="G992" t="s">
        <v>2829</v>
      </c>
      <c r="H992" s="84" t="b">
        <f t="shared" si="15"/>
        <v>1</v>
      </c>
    </row>
    <row r="993" spans="1:8" x14ac:dyDescent="0.25">
      <c r="A993" t="str">
        <v>TECNOFLON - 111155</v>
      </c>
      <c r="C993" t="s">
        <v>1847</v>
      </c>
      <c r="D993" t="str">
        <v>TECFLUX - 126912</v>
      </c>
      <c r="F993" t="s">
        <v>2830</v>
      </c>
      <c r="G993" t="s">
        <v>2830</v>
      </c>
      <c r="H993" s="84" t="b">
        <f t="shared" si="15"/>
        <v>1</v>
      </c>
    </row>
    <row r="994" spans="1:8" x14ac:dyDescent="0.25">
      <c r="A994" t="str">
        <v>TECNOLITE - 7436</v>
      </c>
      <c r="C994" t="s">
        <v>1848</v>
      </c>
      <c r="D994" t="str">
        <v>TECFLUX - 127544</v>
      </c>
      <c r="F994" t="s">
        <v>4326</v>
      </c>
      <c r="G994" t="s">
        <v>4326</v>
      </c>
      <c r="H994" s="84" t="b">
        <f t="shared" si="15"/>
        <v>1</v>
      </c>
    </row>
    <row r="995" spans="1:8" x14ac:dyDescent="0.25">
      <c r="A995" t="str">
        <v>TECNOLITE - 7512</v>
      </c>
      <c r="C995" t="s">
        <v>1849</v>
      </c>
      <c r="D995" t="str">
        <v>TECFLUX - 128259</v>
      </c>
      <c r="F995" t="s">
        <v>4327</v>
      </c>
      <c r="G995" t="s">
        <v>4327</v>
      </c>
      <c r="H995" s="84" t="b">
        <f t="shared" si="15"/>
        <v>1</v>
      </c>
    </row>
    <row r="996" spans="1:8" x14ac:dyDescent="0.25">
      <c r="A996" t="str">
        <v>TRAMONTINA - 731566</v>
      </c>
      <c r="C996" t="s">
        <v>1850</v>
      </c>
      <c r="D996" t="str">
        <v>TECFLUX - 129382</v>
      </c>
      <c r="F996" t="s">
        <v>4328</v>
      </c>
      <c r="G996" t="s">
        <v>4328</v>
      </c>
      <c r="H996" s="84" t="b">
        <f t="shared" si="15"/>
        <v>1</v>
      </c>
    </row>
    <row r="997" spans="1:8" x14ac:dyDescent="0.25">
      <c r="A997" t="str">
        <v>TRAUME - 3672</v>
      </c>
      <c r="C997" t="s">
        <v>1851</v>
      </c>
      <c r="D997" t="str">
        <v>TECIAM - 31319</v>
      </c>
      <c r="F997" t="s">
        <v>2551</v>
      </c>
      <c r="G997" t="s">
        <v>2551</v>
      </c>
      <c r="H997" s="84" t="b">
        <f t="shared" si="15"/>
        <v>1</v>
      </c>
    </row>
    <row r="998" spans="1:8" x14ac:dyDescent="0.25">
      <c r="A998" t="str">
        <v>TRAUME - 3686</v>
      </c>
      <c r="C998" t="s">
        <v>1852</v>
      </c>
      <c r="D998" t="str">
        <v>TECIAM - 33361</v>
      </c>
      <c r="F998" t="s">
        <v>4329</v>
      </c>
      <c r="G998" t="s">
        <v>4329</v>
      </c>
      <c r="H998" s="84" t="b">
        <f t="shared" si="15"/>
        <v>1</v>
      </c>
    </row>
    <row r="999" spans="1:8" x14ac:dyDescent="0.25">
      <c r="A999" t="str">
        <v>TREXCON - 5906</v>
      </c>
      <c r="C999" t="s">
        <v>1853</v>
      </c>
      <c r="D999" t="str">
        <v>TECNOFLON - 110655</v>
      </c>
      <c r="F999" t="s">
        <v>2552</v>
      </c>
      <c r="G999" t="s">
        <v>2552</v>
      </c>
      <c r="H999" s="84" t="b">
        <f t="shared" si="15"/>
        <v>1</v>
      </c>
    </row>
    <row r="1000" spans="1:8" x14ac:dyDescent="0.25">
      <c r="A1000" t="str">
        <v>TREXCON - 5977</v>
      </c>
      <c r="C1000" t="s">
        <v>1854</v>
      </c>
      <c r="D1000" t="str">
        <v>TECNOFLON - 111155</v>
      </c>
      <c r="F1000" t="s">
        <v>2553</v>
      </c>
      <c r="G1000" t="s">
        <v>2553</v>
      </c>
      <c r="H1000" s="84" t="b">
        <f t="shared" si="15"/>
        <v>1</v>
      </c>
    </row>
    <row r="1001" spans="1:8" x14ac:dyDescent="0.25">
      <c r="A1001" t="str">
        <v>TUBOS - 12935</v>
      </c>
      <c r="C1001" t="s">
        <v>1855</v>
      </c>
      <c r="D1001" t="str">
        <v>TECNOLITE - 7436</v>
      </c>
      <c r="F1001" t="s">
        <v>4330</v>
      </c>
      <c r="G1001" t="s">
        <v>4330</v>
      </c>
      <c r="H1001" s="84" t="b">
        <f t="shared" si="15"/>
        <v>1</v>
      </c>
    </row>
    <row r="1002" spans="1:8" x14ac:dyDescent="0.25">
      <c r="A1002" t="str">
        <v>TUBOS OLIVEIRA - 147190</v>
      </c>
      <c r="C1002" t="s">
        <v>1856</v>
      </c>
      <c r="D1002" t="str">
        <v>TECNOLITE - 7512</v>
      </c>
      <c r="F1002" t="s">
        <v>4331</v>
      </c>
      <c r="G1002" t="s">
        <v>4331</v>
      </c>
      <c r="H1002" s="84" t="b">
        <f t="shared" si="15"/>
        <v>1</v>
      </c>
    </row>
    <row r="1003" spans="1:8" x14ac:dyDescent="0.25">
      <c r="A1003" t="str">
        <v>TUBOS OLIVEIRA - 147542</v>
      </c>
      <c r="C1003" t="s">
        <v>1857</v>
      </c>
      <c r="D1003" t="str">
        <v>TRAMONTINA - 731566</v>
      </c>
      <c r="F1003" t="s">
        <v>4332</v>
      </c>
      <c r="G1003" t="s">
        <v>4332</v>
      </c>
      <c r="H1003" s="84" t="b">
        <f t="shared" si="15"/>
        <v>1</v>
      </c>
    </row>
    <row r="1004" spans="1:8" x14ac:dyDescent="0.25">
      <c r="A1004" t="str">
        <v>TUBOS OLIVEIRA - 149263</v>
      </c>
      <c r="C1004" t="s">
        <v>4054</v>
      </c>
      <c r="D1004" t="str">
        <v>TRAUME - 3672</v>
      </c>
      <c r="F1004" t="s">
        <v>5809</v>
      </c>
      <c r="G1004" t="s">
        <v>5809</v>
      </c>
      <c r="H1004" s="84" t="b">
        <f t="shared" si="15"/>
        <v>1</v>
      </c>
    </row>
    <row r="1005" spans="1:8" x14ac:dyDescent="0.25">
      <c r="A1005" t="str">
        <v>UNICABOS - 782</v>
      </c>
      <c r="C1005" t="s">
        <v>1858</v>
      </c>
      <c r="D1005" t="str">
        <v>TRAUME - 3686</v>
      </c>
      <c r="F1005" t="s">
        <v>5810</v>
      </c>
      <c r="G1005" t="s">
        <v>5810</v>
      </c>
      <c r="H1005" s="84" t="b">
        <f t="shared" si="15"/>
        <v>1</v>
      </c>
    </row>
    <row r="1006" spans="1:8" x14ac:dyDescent="0.25">
      <c r="A1006" t="str">
        <v>UNICABOS - 892</v>
      </c>
      <c r="C1006" t="s">
        <v>1859</v>
      </c>
      <c r="D1006" t="str">
        <v>TREXCON - 5906</v>
      </c>
      <c r="F1006" t="s">
        <v>4333</v>
      </c>
      <c r="G1006" t="s">
        <v>4333</v>
      </c>
      <c r="H1006" s="84" t="b">
        <f t="shared" si="15"/>
        <v>1</v>
      </c>
    </row>
    <row r="1007" spans="1:8" x14ac:dyDescent="0.25">
      <c r="A1007" t="str">
        <v>UTILINOX - 19454</v>
      </c>
      <c r="C1007" t="s">
        <v>1860</v>
      </c>
      <c r="D1007" t="str">
        <v>TREXCON - 5977</v>
      </c>
      <c r="F1007" t="s">
        <v>5811</v>
      </c>
      <c r="G1007" t="s">
        <v>5811</v>
      </c>
      <c r="H1007" s="84" t="b">
        <f t="shared" si="15"/>
        <v>1</v>
      </c>
    </row>
    <row r="1008" spans="1:8" x14ac:dyDescent="0.25">
      <c r="A1008" t="str">
        <v>UTILINOX - 19455</v>
      </c>
      <c r="C1008" t="s">
        <v>1861</v>
      </c>
      <c r="D1008" t="str">
        <v>TUBOS - 12935</v>
      </c>
      <c r="F1008" t="s">
        <v>2554</v>
      </c>
      <c r="G1008" t="s">
        <v>2554</v>
      </c>
      <c r="H1008" s="84" t="b">
        <f t="shared" si="15"/>
        <v>1</v>
      </c>
    </row>
    <row r="1009" spans="1:8" x14ac:dyDescent="0.25">
      <c r="A1009" t="str">
        <v>UTILINOX - 19981</v>
      </c>
      <c r="C1009" t="s">
        <v>1862</v>
      </c>
      <c r="D1009" t="str">
        <v>TUBOS - 147190</v>
      </c>
      <c r="F1009" t="s">
        <v>2831</v>
      </c>
      <c r="G1009" t="s">
        <v>2831</v>
      </c>
      <c r="H1009" s="84" t="b">
        <f t="shared" si="15"/>
        <v>1</v>
      </c>
    </row>
    <row r="1010" spans="1:8" x14ac:dyDescent="0.25">
      <c r="A1010" t="str">
        <v>UTILINOX - 20008</v>
      </c>
      <c r="C1010" t="s">
        <v>1863</v>
      </c>
      <c r="D1010" t="str">
        <v>TUBOS - 147542</v>
      </c>
      <c r="F1010" t="s">
        <v>2832</v>
      </c>
      <c r="G1010" t="s">
        <v>2832</v>
      </c>
      <c r="H1010" s="84" t="b">
        <f t="shared" si="15"/>
        <v>1</v>
      </c>
    </row>
    <row r="1011" spans="1:8" x14ac:dyDescent="0.25">
      <c r="A1011" t="str">
        <v>UTILINOX - 20027</v>
      </c>
      <c r="C1011" t="s">
        <v>1864</v>
      </c>
      <c r="D1011" t="str">
        <v>TUBOS - 149263</v>
      </c>
      <c r="F1011" t="s">
        <v>4334</v>
      </c>
      <c r="G1011" t="s">
        <v>4334</v>
      </c>
      <c r="H1011" s="84" t="b">
        <f t="shared" si="15"/>
        <v>1</v>
      </c>
    </row>
    <row r="1012" spans="1:8" x14ac:dyDescent="0.25">
      <c r="A1012" t="str">
        <v>UTILINOX - 20804</v>
      </c>
      <c r="C1012" t="s">
        <v>1865</v>
      </c>
      <c r="D1012" t="str">
        <v>UNICABOS - 782</v>
      </c>
      <c r="F1012" t="s">
        <v>2833</v>
      </c>
      <c r="G1012" t="s">
        <v>2833</v>
      </c>
      <c r="H1012" s="84" t="b">
        <f t="shared" si="15"/>
        <v>1</v>
      </c>
    </row>
    <row r="1013" spans="1:8" x14ac:dyDescent="0.25">
      <c r="A1013" t="str">
        <v>UTILINOX - 20805</v>
      </c>
      <c r="C1013" t="s">
        <v>4055</v>
      </c>
      <c r="D1013" t="str">
        <v>UNICABOS - 892</v>
      </c>
      <c r="F1013" t="s">
        <v>4335</v>
      </c>
      <c r="G1013" t="s">
        <v>4335</v>
      </c>
      <c r="H1013" s="84" t="b">
        <f t="shared" si="15"/>
        <v>1</v>
      </c>
    </row>
    <row r="1014" spans="1:8" x14ac:dyDescent="0.25">
      <c r="A1014" t="str">
        <v>UTILINOX - 21225</v>
      </c>
      <c r="C1014" t="s">
        <v>1866</v>
      </c>
      <c r="D1014" t="str">
        <v>UTILINOX - 19454</v>
      </c>
      <c r="F1014" t="s">
        <v>2555</v>
      </c>
      <c r="G1014" t="s">
        <v>2555</v>
      </c>
      <c r="H1014" s="84" t="b">
        <f t="shared" si="15"/>
        <v>1</v>
      </c>
    </row>
    <row r="1015" spans="1:8" x14ac:dyDescent="0.25">
      <c r="A1015" t="str">
        <v>UTILINOX - 21376</v>
      </c>
      <c r="C1015" t="s">
        <v>1867</v>
      </c>
      <c r="D1015" t="str">
        <v>UTILINOX - 19455</v>
      </c>
      <c r="F1015" t="s">
        <v>2556</v>
      </c>
      <c r="G1015" t="s">
        <v>2556</v>
      </c>
      <c r="H1015" s="84" t="b">
        <f t="shared" si="15"/>
        <v>1</v>
      </c>
    </row>
    <row r="1016" spans="1:8" x14ac:dyDescent="0.25">
      <c r="A1016" t="str">
        <v>UTILINOX - 21404</v>
      </c>
      <c r="C1016" t="s">
        <v>1868</v>
      </c>
      <c r="D1016" t="str">
        <v>UTILINOX - 19981</v>
      </c>
      <c r="F1016" t="s">
        <v>2557</v>
      </c>
      <c r="G1016" t="s">
        <v>2557</v>
      </c>
      <c r="H1016" s="84" t="b">
        <f t="shared" si="15"/>
        <v>1</v>
      </c>
    </row>
    <row r="1017" spans="1:8" x14ac:dyDescent="0.25">
      <c r="A1017" t="str">
        <v>UTILINOX - 21449</v>
      </c>
      <c r="C1017" t="s">
        <v>1869</v>
      </c>
      <c r="D1017" t="str">
        <v>UTILINOX - 20008</v>
      </c>
      <c r="F1017" t="s">
        <v>2558</v>
      </c>
      <c r="G1017" t="s">
        <v>2558</v>
      </c>
      <c r="H1017" s="84" t="b">
        <f t="shared" si="15"/>
        <v>1</v>
      </c>
    </row>
    <row r="1018" spans="1:8" x14ac:dyDescent="0.25">
      <c r="A1018" t="str">
        <v>VOESTALPINE - 65601</v>
      </c>
      <c r="C1018" t="s">
        <v>1870</v>
      </c>
      <c r="D1018" t="str">
        <v>UTILINOX - 20027</v>
      </c>
      <c r="F1018" t="s">
        <v>2559</v>
      </c>
      <c r="G1018" t="s">
        <v>2559</v>
      </c>
      <c r="H1018" s="84" t="b">
        <f t="shared" si="15"/>
        <v>1</v>
      </c>
    </row>
    <row r="1019" spans="1:8" x14ac:dyDescent="0.25">
      <c r="A1019" t="str">
        <v>VOESTALPINE - 65939</v>
      </c>
      <c r="C1019" t="s">
        <v>1871</v>
      </c>
      <c r="D1019" t="str">
        <v>UTILINOX - 20804</v>
      </c>
      <c r="F1019" t="s">
        <v>2834</v>
      </c>
      <c r="G1019" t="s">
        <v>2834</v>
      </c>
      <c r="H1019" s="84" t="b">
        <f t="shared" si="15"/>
        <v>1</v>
      </c>
    </row>
    <row r="1020" spans="1:8" x14ac:dyDescent="0.25">
      <c r="A1020" t="str">
        <v>VOESTALPINE - 66279</v>
      </c>
      <c r="C1020" t="s">
        <v>1872</v>
      </c>
      <c r="D1020" t="str">
        <v>UTILINOX - 20805</v>
      </c>
      <c r="F1020" t="s">
        <v>2835</v>
      </c>
      <c r="G1020" t="s">
        <v>2835</v>
      </c>
      <c r="H1020" s="84" t="b">
        <f t="shared" si="15"/>
        <v>1</v>
      </c>
    </row>
    <row r="1021" spans="1:8" x14ac:dyDescent="0.25">
      <c r="A1021" t="str">
        <v>VOESTALPINE - 66280</v>
      </c>
      <c r="C1021" t="s">
        <v>1873</v>
      </c>
      <c r="D1021" t="str">
        <v>UTILINOX - 21225</v>
      </c>
      <c r="F1021" t="s">
        <v>4336</v>
      </c>
      <c r="G1021" t="s">
        <v>4336</v>
      </c>
      <c r="H1021" s="84" t="b">
        <f t="shared" si="15"/>
        <v>1</v>
      </c>
    </row>
    <row r="1022" spans="1:8" x14ac:dyDescent="0.25">
      <c r="A1022" t="str">
        <v>VOESTALPINE - 66377</v>
      </c>
      <c r="C1022" t="s">
        <v>1874</v>
      </c>
      <c r="D1022" t="str">
        <v>UTILINOX - 21376</v>
      </c>
      <c r="F1022" t="s">
        <v>5620</v>
      </c>
      <c r="G1022" t="s">
        <v>5620</v>
      </c>
      <c r="H1022" s="84" t="b">
        <f t="shared" si="15"/>
        <v>1</v>
      </c>
    </row>
    <row r="1023" spans="1:8" x14ac:dyDescent="0.25">
      <c r="A1023" t="str">
        <v>VOESTALPINE - 66501</v>
      </c>
      <c r="C1023" t="s">
        <v>1875</v>
      </c>
      <c r="D1023" t="str">
        <v>UTILINOX - 21404</v>
      </c>
      <c r="F1023" t="s">
        <v>5621</v>
      </c>
      <c r="G1023" t="s">
        <v>5621</v>
      </c>
      <c r="H1023" s="84" t="b">
        <f t="shared" si="15"/>
        <v>1</v>
      </c>
    </row>
    <row r="1024" spans="1:8" x14ac:dyDescent="0.25">
      <c r="A1024" t="str">
        <v>VOESTALPINE - 66647</v>
      </c>
      <c r="C1024" t="s">
        <v>1876</v>
      </c>
      <c r="D1024" t="str">
        <v>UTILINOX - 21449</v>
      </c>
      <c r="F1024" t="s">
        <v>5812</v>
      </c>
      <c r="G1024" t="s">
        <v>5812</v>
      </c>
      <c r="H1024" s="84" t="b">
        <f t="shared" si="15"/>
        <v>1</v>
      </c>
    </row>
    <row r="1025" spans="1:8" x14ac:dyDescent="0.25">
      <c r="A1025" t="str">
        <v>VOESTALPINE - 66768</v>
      </c>
      <c r="C1025" t="s">
        <v>1877</v>
      </c>
      <c r="D1025" t="str">
        <v>VOESTALPINE - 65601</v>
      </c>
      <c r="F1025" t="s">
        <v>2560</v>
      </c>
      <c r="G1025" t="s">
        <v>2560</v>
      </c>
      <c r="H1025" s="84" t="b">
        <f t="shared" si="15"/>
        <v>1</v>
      </c>
    </row>
    <row r="1026" spans="1:8" x14ac:dyDescent="0.25">
      <c r="A1026" t="str">
        <v>VOESTALPINE - 66875</v>
      </c>
      <c r="C1026" t="s">
        <v>1878</v>
      </c>
      <c r="D1026" t="str">
        <v>VOESTALPINE - 65939</v>
      </c>
      <c r="F1026" t="s">
        <v>2561</v>
      </c>
      <c r="G1026" t="s">
        <v>2561</v>
      </c>
      <c r="H1026" s="84" t="b">
        <f t="shared" si="15"/>
        <v>1</v>
      </c>
    </row>
    <row r="1027" spans="1:8" x14ac:dyDescent="0.25">
      <c r="A1027" t="str">
        <v>VOESTALPINE - 67823</v>
      </c>
      <c r="C1027" t="s">
        <v>1879</v>
      </c>
      <c r="D1027" t="str">
        <v>VOESTALPINE - 66279</v>
      </c>
      <c r="F1027" t="s">
        <v>2562</v>
      </c>
      <c r="G1027" t="s">
        <v>2562</v>
      </c>
      <c r="H1027" s="84" t="b">
        <f t="shared" ref="H1027:H1090" si="16">G1027=F1027</f>
        <v>1</v>
      </c>
    </row>
    <row r="1028" spans="1:8" x14ac:dyDescent="0.25">
      <c r="A1028" t="str">
        <v>VOESTALPINE - 68107</v>
      </c>
      <c r="C1028" t="s">
        <v>4056</v>
      </c>
      <c r="D1028" t="str">
        <v>VOESTALPINE - 66280</v>
      </c>
      <c r="F1028" t="s">
        <v>2563</v>
      </c>
      <c r="G1028" t="s">
        <v>2563</v>
      </c>
      <c r="H1028" s="84" t="b">
        <f t="shared" si="16"/>
        <v>1</v>
      </c>
    </row>
    <row r="1029" spans="1:8" x14ac:dyDescent="0.25">
      <c r="A1029" t="str">
        <v>VOESTALPINE - 68654</v>
      </c>
      <c r="C1029" t="s">
        <v>1880</v>
      </c>
      <c r="D1029" t="str">
        <v>VOESTALPINE - 66377</v>
      </c>
      <c r="F1029" t="s">
        <v>2564</v>
      </c>
      <c r="G1029" t="s">
        <v>2564</v>
      </c>
      <c r="H1029" s="84" t="b">
        <f t="shared" si="16"/>
        <v>1</v>
      </c>
    </row>
    <row r="1030" spans="1:8" x14ac:dyDescent="0.25">
      <c r="A1030" t="str">
        <v>VOESTALPINE - 68677</v>
      </c>
      <c r="C1030" t="s">
        <v>1881</v>
      </c>
      <c r="D1030" t="str">
        <v>VOESTALPINE - 66501</v>
      </c>
      <c r="F1030" t="s">
        <v>2565</v>
      </c>
      <c r="G1030" t="s">
        <v>2565</v>
      </c>
      <c r="H1030" s="84" t="b">
        <f t="shared" si="16"/>
        <v>1</v>
      </c>
    </row>
    <row r="1031" spans="1:8" x14ac:dyDescent="0.25">
      <c r="A1031" t="str">
        <v>VOESTALPINE - 68696</v>
      </c>
      <c r="C1031" t="s">
        <v>1882</v>
      </c>
      <c r="D1031" t="str">
        <v>VOESTALPINE - 66647</v>
      </c>
      <c r="F1031" t="s">
        <v>2566</v>
      </c>
      <c r="G1031" t="s">
        <v>2566</v>
      </c>
      <c r="H1031" s="84" t="b">
        <f t="shared" si="16"/>
        <v>1</v>
      </c>
    </row>
    <row r="1032" spans="1:8" x14ac:dyDescent="0.25">
      <c r="A1032" t="str">
        <v>VOESTALPINE - 68760</v>
      </c>
      <c r="C1032" t="s">
        <v>1883</v>
      </c>
      <c r="D1032" t="str">
        <v>VOESTALPINE - 66768</v>
      </c>
      <c r="F1032" t="s">
        <v>2567</v>
      </c>
      <c r="G1032" t="s">
        <v>2567</v>
      </c>
      <c r="H1032" s="84" t="b">
        <f t="shared" si="16"/>
        <v>1</v>
      </c>
    </row>
    <row r="1033" spans="1:8" x14ac:dyDescent="0.25">
      <c r="A1033" t="str">
        <v>VOESTALPINE - 68863</v>
      </c>
      <c r="C1033" t="s">
        <v>1884</v>
      </c>
      <c r="D1033" t="str">
        <v>VOESTALPINE - 66875</v>
      </c>
      <c r="F1033" t="s">
        <v>2568</v>
      </c>
      <c r="G1033" t="s">
        <v>2568</v>
      </c>
      <c r="H1033" s="84" t="b">
        <f t="shared" si="16"/>
        <v>1</v>
      </c>
    </row>
    <row r="1034" spans="1:8" x14ac:dyDescent="0.25">
      <c r="A1034" t="str">
        <v>VOESTALPINE - 69112</v>
      </c>
      <c r="C1034" t="s">
        <v>4057</v>
      </c>
      <c r="D1034" t="str">
        <v>VOESTALPINE - 67823</v>
      </c>
      <c r="F1034" t="s">
        <v>2569</v>
      </c>
      <c r="G1034" t="s">
        <v>2569</v>
      </c>
      <c r="H1034" s="84" t="b">
        <f t="shared" si="16"/>
        <v>1</v>
      </c>
    </row>
    <row r="1035" spans="1:8" x14ac:dyDescent="0.25">
      <c r="A1035" t="str">
        <v>VOESTALPINE - 69113</v>
      </c>
      <c r="C1035" t="s">
        <v>1885</v>
      </c>
      <c r="D1035" t="str">
        <v>VOESTALPINE - 68107</v>
      </c>
      <c r="F1035" t="s">
        <v>2570</v>
      </c>
      <c r="G1035" t="s">
        <v>2570</v>
      </c>
      <c r="H1035" s="84" t="b">
        <f t="shared" si="16"/>
        <v>1</v>
      </c>
    </row>
    <row r="1036" spans="1:8" x14ac:dyDescent="0.25">
      <c r="A1036" t="str">
        <v>VOESTALPINE - 69393</v>
      </c>
      <c r="C1036" t="s">
        <v>1886</v>
      </c>
      <c r="D1036" t="str">
        <v>VOESTALPINE - 68654</v>
      </c>
      <c r="F1036" t="s">
        <v>2571</v>
      </c>
      <c r="G1036" t="s">
        <v>2571</v>
      </c>
      <c r="H1036" s="84" t="b">
        <f t="shared" si="16"/>
        <v>1</v>
      </c>
    </row>
    <row r="1037" spans="1:8" x14ac:dyDescent="0.25">
      <c r="A1037" t="str">
        <v>VOESTALPINE - 69784</v>
      </c>
      <c r="C1037" t="s">
        <v>1887</v>
      </c>
      <c r="D1037" t="str">
        <v>VOESTALPINE - 68677</v>
      </c>
      <c r="F1037" t="s">
        <v>2572</v>
      </c>
      <c r="G1037" t="s">
        <v>2572</v>
      </c>
      <c r="H1037" s="84" t="b">
        <f t="shared" si="16"/>
        <v>1</v>
      </c>
    </row>
    <row r="1038" spans="1:8" x14ac:dyDescent="0.25">
      <c r="A1038" t="str">
        <v>VOESTALPINE - 69822</v>
      </c>
      <c r="C1038" t="s">
        <v>1888</v>
      </c>
      <c r="D1038" t="str">
        <v>VOESTALPINE - 68696</v>
      </c>
      <c r="F1038" t="s">
        <v>2573</v>
      </c>
      <c r="G1038" t="s">
        <v>2573</v>
      </c>
      <c r="H1038" s="84" t="b">
        <f t="shared" si="16"/>
        <v>1</v>
      </c>
    </row>
    <row r="1039" spans="1:8" x14ac:dyDescent="0.25">
      <c r="A1039" t="str">
        <v>VOESTALPINE - 70000</v>
      </c>
      <c r="C1039" t="s">
        <v>1889</v>
      </c>
      <c r="D1039" t="str">
        <v>VOESTALPINE - 68760</v>
      </c>
      <c r="F1039" t="s">
        <v>2574</v>
      </c>
      <c r="G1039" t="s">
        <v>2574</v>
      </c>
      <c r="H1039" s="84" t="b">
        <f t="shared" si="16"/>
        <v>1</v>
      </c>
    </row>
    <row r="1040" spans="1:8" x14ac:dyDescent="0.25">
      <c r="A1040" t="str">
        <v>VOESTALPINE - 70010</v>
      </c>
      <c r="C1040" t="s">
        <v>1890</v>
      </c>
      <c r="D1040" t="str">
        <v>VOESTALPINE - 68863</v>
      </c>
      <c r="F1040" t="s">
        <v>2575</v>
      </c>
      <c r="G1040" t="s">
        <v>2575</v>
      </c>
      <c r="H1040" s="84" t="b">
        <f t="shared" si="16"/>
        <v>1</v>
      </c>
    </row>
    <row r="1041" spans="1:8" x14ac:dyDescent="0.25">
      <c r="A1041" t="str">
        <v>VOESTALPINE - 70072</v>
      </c>
      <c r="C1041" t="s">
        <v>4058</v>
      </c>
      <c r="D1041" t="str">
        <v>VOESTALPINE - 69112</v>
      </c>
      <c r="F1041" t="s">
        <v>2576</v>
      </c>
      <c r="G1041" t="s">
        <v>2576</v>
      </c>
      <c r="H1041" s="84" t="b">
        <f t="shared" si="16"/>
        <v>1</v>
      </c>
    </row>
    <row r="1042" spans="1:8" x14ac:dyDescent="0.25">
      <c r="A1042" t="str">
        <v>VOESTALPINE - 70085</v>
      </c>
      <c r="C1042" t="s">
        <v>1891</v>
      </c>
      <c r="D1042" t="str">
        <v>VOESTALPINE - 69113</v>
      </c>
      <c r="F1042" t="s">
        <v>2577</v>
      </c>
      <c r="G1042" t="s">
        <v>2577</v>
      </c>
      <c r="H1042" s="84" t="b">
        <f t="shared" si="16"/>
        <v>1</v>
      </c>
    </row>
    <row r="1043" spans="1:8" x14ac:dyDescent="0.25">
      <c r="A1043" t="str">
        <v>VOESTALPINE - 70113</v>
      </c>
      <c r="C1043" t="s">
        <v>1892</v>
      </c>
      <c r="D1043" t="str">
        <v>VOESTALPINE - 69393</v>
      </c>
      <c r="F1043" t="s">
        <v>2578</v>
      </c>
      <c r="G1043" t="s">
        <v>2578</v>
      </c>
      <c r="H1043" s="84" t="b">
        <f t="shared" si="16"/>
        <v>1</v>
      </c>
    </row>
    <row r="1044" spans="1:8" x14ac:dyDescent="0.25">
      <c r="A1044" t="str">
        <v>VOESTALPINE - 70162</v>
      </c>
      <c r="C1044" t="s">
        <v>1893</v>
      </c>
      <c r="D1044" t="str">
        <v>VOESTALPINE - 69784</v>
      </c>
      <c r="F1044" t="s">
        <v>2836</v>
      </c>
      <c r="G1044" t="s">
        <v>2836</v>
      </c>
      <c r="H1044" s="84" t="b">
        <f t="shared" si="16"/>
        <v>1</v>
      </c>
    </row>
    <row r="1045" spans="1:8" x14ac:dyDescent="0.25">
      <c r="A1045" t="str">
        <v>VOESTALPINE - 70235</v>
      </c>
      <c r="C1045" t="s">
        <v>1894</v>
      </c>
      <c r="D1045" t="str">
        <v>VOESTALPINE - 69822</v>
      </c>
      <c r="F1045" t="s">
        <v>2837</v>
      </c>
      <c r="G1045" t="s">
        <v>2837</v>
      </c>
      <c r="H1045" s="84" t="b">
        <f t="shared" si="16"/>
        <v>1</v>
      </c>
    </row>
    <row r="1046" spans="1:8" x14ac:dyDescent="0.25">
      <c r="A1046" t="str">
        <v>VOESTALPINE - 70340</v>
      </c>
      <c r="C1046" t="s">
        <v>4059</v>
      </c>
      <c r="D1046" t="str">
        <v>VOESTALPINE - 70000</v>
      </c>
      <c r="F1046" t="s">
        <v>2838</v>
      </c>
      <c r="G1046" t="s">
        <v>2838</v>
      </c>
      <c r="H1046" s="84" t="b">
        <f t="shared" si="16"/>
        <v>1</v>
      </c>
    </row>
    <row r="1047" spans="1:8" x14ac:dyDescent="0.25">
      <c r="A1047" t="str">
        <v>VOESTALPINE - 70341</v>
      </c>
      <c r="C1047" t="s">
        <v>1895</v>
      </c>
      <c r="D1047" t="str">
        <v>VOESTALPINE - 70010</v>
      </c>
      <c r="F1047" t="s">
        <v>2839</v>
      </c>
      <c r="G1047" t="s">
        <v>2839</v>
      </c>
      <c r="H1047" s="84" t="b">
        <f t="shared" si="16"/>
        <v>1</v>
      </c>
    </row>
    <row r="1048" spans="1:8" x14ac:dyDescent="0.25">
      <c r="A1048" t="str">
        <v>VOESTALPINE - 70342</v>
      </c>
      <c r="C1048" t="s">
        <v>1896</v>
      </c>
      <c r="D1048" t="str">
        <v>VOESTALPINE - 70072</v>
      </c>
      <c r="F1048" t="s">
        <v>2840</v>
      </c>
      <c r="G1048" t="s">
        <v>2840</v>
      </c>
      <c r="H1048" s="84" t="b">
        <f t="shared" si="16"/>
        <v>1</v>
      </c>
    </row>
    <row r="1049" spans="1:8" x14ac:dyDescent="0.25">
      <c r="A1049" t="str">
        <v>VOESTALPINE - 70354</v>
      </c>
      <c r="C1049" t="s">
        <v>1897</v>
      </c>
      <c r="D1049" t="str">
        <v>VOESTALPINE - 70085</v>
      </c>
      <c r="F1049" t="s">
        <v>2841</v>
      </c>
      <c r="G1049" t="s">
        <v>2841</v>
      </c>
      <c r="H1049" s="84" t="b">
        <f t="shared" si="16"/>
        <v>1</v>
      </c>
    </row>
    <row r="1050" spans="1:8" x14ac:dyDescent="0.25">
      <c r="A1050" t="str">
        <v>VOESTALPINE - 70469</v>
      </c>
      <c r="C1050" t="s">
        <v>1898</v>
      </c>
      <c r="D1050" t="str">
        <v>VOESTALPINE - 70113</v>
      </c>
      <c r="F1050" t="s">
        <v>2842</v>
      </c>
      <c r="G1050" t="s">
        <v>2842</v>
      </c>
      <c r="H1050" s="84" t="b">
        <f t="shared" si="16"/>
        <v>1</v>
      </c>
    </row>
    <row r="1051" spans="1:8" x14ac:dyDescent="0.25">
      <c r="A1051" t="str">
        <v>VOESTALPINE - 70490</v>
      </c>
      <c r="C1051" t="s">
        <v>1899</v>
      </c>
      <c r="D1051" t="str">
        <v>VOESTALPINE - 70162</v>
      </c>
      <c r="F1051" t="s">
        <v>2843</v>
      </c>
      <c r="G1051" t="s">
        <v>2843</v>
      </c>
      <c r="H1051" s="84" t="b">
        <f t="shared" si="16"/>
        <v>1</v>
      </c>
    </row>
    <row r="1052" spans="1:8" x14ac:dyDescent="0.25">
      <c r="A1052" t="str">
        <v>VOESTALPINE - 70491</v>
      </c>
      <c r="C1052" t="s">
        <v>4060</v>
      </c>
      <c r="D1052" t="str">
        <v>VOESTALPINE - 70235</v>
      </c>
      <c r="F1052" t="s">
        <v>2844</v>
      </c>
      <c r="G1052" t="s">
        <v>2844</v>
      </c>
      <c r="H1052" s="84" t="b">
        <f t="shared" si="16"/>
        <v>1</v>
      </c>
    </row>
    <row r="1053" spans="1:8" x14ac:dyDescent="0.25">
      <c r="A1053" t="str">
        <v>VOESTALPINE - 70545</v>
      </c>
      <c r="C1053" t="s">
        <v>4061</v>
      </c>
      <c r="D1053" t="str">
        <v>VOESTALPINE - 70340</v>
      </c>
      <c r="F1053" t="s">
        <v>2845</v>
      </c>
      <c r="G1053" t="s">
        <v>2845</v>
      </c>
      <c r="H1053" s="84" t="b">
        <f t="shared" si="16"/>
        <v>1</v>
      </c>
    </row>
    <row r="1054" spans="1:8" x14ac:dyDescent="0.25">
      <c r="A1054" t="str">
        <v>VOESTALPINE - 70756</v>
      </c>
      <c r="C1054" t="s">
        <v>4062</v>
      </c>
      <c r="D1054" t="str">
        <v>VOESTALPINE - 70341</v>
      </c>
      <c r="F1054" t="s">
        <v>2846</v>
      </c>
      <c r="G1054" t="s">
        <v>2846</v>
      </c>
      <c r="H1054" s="84" t="b">
        <f t="shared" si="16"/>
        <v>1</v>
      </c>
    </row>
    <row r="1055" spans="1:8" x14ac:dyDescent="0.25">
      <c r="A1055" t="str">
        <v>VOESTALPINE - 70757</v>
      </c>
      <c r="C1055" t="s">
        <v>4063</v>
      </c>
      <c r="D1055" t="str">
        <v>VOESTALPINE - 70342</v>
      </c>
      <c r="F1055" t="s">
        <v>2847</v>
      </c>
      <c r="G1055" t="s">
        <v>2847</v>
      </c>
      <c r="H1055" s="84" t="b">
        <f t="shared" si="16"/>
        <v>1</v>
      </c>
    </row>
    <row r="1056" spans="1:8" x14ac:dyDescent="0.25">
      <c r="A1056" t="str">
        <v>VOESTALPINE - 70758</v>
      </c>
      <c r="C1056" t="s">
        <v>1900</v>
      </c>
      <c r="D1056" t="str">
        <v>VOESTALPINE - 70354</v>
      </c>
      <c r="F1056" t="s">
        <v>2848</v>
      </c>
      <c r="G1056" t="s">
        <v>2848</v>
      </c>
      <c r="H1056" s="84" t="b">
        <f t="shared" si="16"/>
        <v>1</v>
      </c>
    </row>
    <row r="1057" spans="1:8" x14ac:dyDescent="0.25">
      <c r="A1057" t="str">
        <v>voestalpine - 71225</v>
      </c>
      <c r="C1057" t="s">
        <v>1901</v>
      </c>
      <c r="D1057" t="str">
        <v>VOESTALPINE - 70469</v>
      </c>
      <c r="F1057" t="s">
        <v>2849</v>
      </c>
      <c r="G1057" t="s">
        <v>2849</v>
      </c>
      <c r="H1057" s="84" t="b">
        <f t="shared" si="16"/>
        <v>1</v>
      </c>
    </row>
    <row r="1058" spans="1:8" x14ac:dyDescent="0.25">
      <c r="A1058" t="str">
        <v>voestalpine - 71462</v>
      </c>
      <c r="C1058" t="s">
        <v>1902</v>
      </c>
      <c r="D1058" t="str">
        <v>VOESTALPINE - 70490</v>
      </c>
      <c r="F1058" t="s">
        <v>2850</v>
      </c>
      <c r="G1058" t="s">
        <v>2850</v>
      </c>
      <c r="H1058" s="84" t="b">
        <f t="shared" si="16"/>
        <v>1</v>
      </c>
    </row>
    <row r="1059" spans="1:8" x14ac:dyDescent="0.25">
      <c r="A1059" t="str">
        <v>voestalpine - 71753</v>
      </c>
      <c r="C1059" t="s">
        <v>1903</v>
      </c>
      <c r="D1059" t="str">
        <v>VOESTALPINE - 70491</v>
      </c>
      <c r="F1059" t="s">
        <v>2851</v>
      </c>
      <c r="G1059" t="s">
        <v>2851</v>
      </c>
      <c r="H1059" s="84" t="b">
        <f t="shared" si="16"/>
        <v>1</v>
      </c>
    </row>
    <row r="1060" spans="1:8" x14ac:dyDescent="0.25">
      <c r="A1060" t="str">
        <v>VOESTALPINE - 71755</v>
      </c>
      <c r="C1060" t="s">
        <v>1904</v>
      </c>
      <c r="D1060" t="str">
        <v>VOESTALPINE - 70545</v>
      </c>
      <c r="F1060" t="s">
        <v>2852</v>
      </c>
      <c r="G1060" t="s">
        <v>2852</v>
      </c>
      <c r="H1060" s="84" t="b">
        <f t="shared" si="16"/>
        <v>1</v>
      </c>
    </row>
    <row r="1061" spans="1:8" x14ac:dyDescent="0.25">
      <c r="A1061" t="str">
        <v>voestalpine - 71876</v>
      </c>
      <c r="C1061" t="s">
        <v>1905</v>
      </c>
      <c r="D1061" t="str">
        <v>VOESTALPINE - 70756</v>
      </c>
      <c r="F1061" t="s">
        <v>2853</v>
      </c>
      <c r="G1061" t="s">
        <v>2853</v>
      </c>
      <c r="H1061" s="84" t="b">
        <f t="shared" si="16"/>
        <v>1</v>
      </c>
    </row>
    <row r="1062" spans="1:8" x14ac:dyDescent="0.25">
      <c r="A1062" t="str">
        <v>voestalpine - 71891</v>
      </c>
      <c r="C1062" t="s">
        <v>1906</v>
      </c>
      <c r="D1062" t="str">
        <v>VOESTALPINE - 70757</v>
      </c>
      <c r="F1062" t="s">
        <v>2854</v>
      </c>
      <c r="G1062" t="s">
        <v>2854</v>
      </c>
      <c r="H1062" s="84" t="b">
        <f t="shared" si="16"/>
        <v>1</v>
      </c>
    </row>
    <row r="1063" spans="1:8" x14ac:dyDescent="0.25">
      <c r="A1063" t="str">
        <v>voestalpine - 71896</v>
      </c>
      <c r="C1063" t="s">
        <v>1907</v>
      </c>
      <c r="D1063" t="str">
        <v>VOESTALPINE - 70758</v>
      </c>
      <c r="F1063" t="s">
        <v>2855</v>
      </c>
      <c r="G1063" t="s">
        <v>2855</v>
      </c>
      <c r="H1063" s="84" t="b">
        <f t="shared" si="16"/>
        <v>1</v>
      </c>
    </row>
    <row r="1064" spans="1:8" x14ac:dyDescent="0.25">
      <c r="A1064" t="str">
        <v>voestalpine - 71946</v>
      </c>
      <c r="C1064" t="s">
        <v>4064</v>
      </c>
      <c r="D1064" t="str">
        <v>VOESTALPINE - 71225</v>
      </c>
      <c r="F1064" t="s">
        <v>5588</v>
      </c>
      <c r="G1064" t="s">
        <v>4337</v>
      </c>
      <c r="H1064" s="84" t="b">
        <f t="shared" si="16"/>
        <v>1</v>
      </c>
    </row>
    <row r="1065" spans="1:8" x14ac:dyDescent="0.25">
      <c r="A1065" t="str">
        <v>voestalpine - 72073</v>
      </c>
      <c r="C1065" t="s">
        <v>4065</v>
      </c>
      <c r="D1065" t="str">
        <v>VOESTALPINE - 71462</v>
      </c>
      <c r="F1065" t="s">
        <v>5589</v>
      </c>
      <c r="G1065" t="s">
        <v>4338</v>
      </c>
      <c r="H1065" s="84" t="b">
        <f t="shared" si="16"/>
        <v>1</v>
      </c>
    </row>
    <row r="1066" spans="1:8" x14ac:dyDescent="0.25">
      <c r="A1066" t="str">
        <v>voestalpine - 72074</v>
      </c>
      <c r="C1066" t="s">
        <v>1908</v>
      </c>
      <c r="D1066" t="str">
        <v>VOESTALPINE - 71753</v>
      </c>
      <c r="F1066" t="s">
        <v>5590</v>
      </c>
      <c r="G1066" t="s">
        <v>4339</v>
      </c>
      <c r="H1066" s="84" t="b">
        <f t="shared" si="16"/>
        <v>1</v>
      </c>
    </row>
    <row r="1067" spans="1:8" x14ac:dyDescent="0.25">
      <c r="A1067" t="str">
        <v>voestalpine - 72079</v>
      </c>
      <c r="C1067" t="s">
        <v>4066</v>
      </c>
      <c r="D1067" t="str">
        <v>VOESTALPINE - 71755</v>
      </c>
      <c r="F1067" t="s">
        <v>4340</v>
      </c>
      <c r="G1067" t="s">
        <v>4340</v>
      </c>
      <c r="H1067" s="84" t="b">
        <f t="shared" si="16"/>
        <v>1</v>
      </c>
    </row>
    <row r="1068" spans="1:8" x14ac:dyDescent="0.25">
      <c r="A1068" t="str">
        <v>VOESTALPINE - 72373</v>
      </c>
      <c r="C1068" t="s">
        <v>1909</v>
      </c>
      <c r="D1068" t="str">
        <v>VOESTALPINE - 71876</v>
      </c>
      <c r="F1068" t="s">
        <v>5591</v>
      </c>
      <c r="G1068" t="s">
        <v>4341</v>
      </c>
      <c r="H1068" s="84" t="b">
        <f t="shared" si="16"/>
        <v>1</v>
      </c>
    </row>
    <row r="1069" spans="1:8" x14ac:dyDescent="0.25">
      <c r="A1069" t="str">
        <v>VOESTALPINE - 72374</v>
      </c>
      <c r="C1069" t="s">
        <v>1910</v>
      </c>
      <c r="D1069" t="str">
        <v>VOESTALPINE - 71891</v>
      </c>
      <c r="F1069" t="s">
        <v>5592</v>
      </c>
      <c r="G1069" t="s">
        <v>4342</v>
      </c>
      <c r="H1069" s="84" t="b">
        <f t="shared" si="16"/>
        <v>1</v>
      </c>
    </row>
    <row r="1070" spans="1:8" x14ac:dyDescent="0.25">
      <c r="A1070" t="str">
        <v>W-CONEX - 6808</v>
      </c>
      <c r="C1070" t="s">
        <v>1911</v>
      </c>
      <c r="D1070" t="str">
        <v>VOESTALPINE - 71896</v>
      </c>
      <c r="F1070" t="s">
        <v>5593</v>
      </c>
      <c r="G1070" t="s">
        <v>4343</v>
      </c>
      <c r="H1070" s="84" t="b">
        <f t="shared" si="16"/>
        <v>1</v>
      </c>
    </row>
    <row r="1071" spans="1:8" x14ac:dyDescent="0.25">
      <c r="A1071" t="str">
        <v>W-CONEX - 6809</v>
      </c>
      <c r="C1071" t="s">
        <v>1912</v>
      </c>
      <c r="D1071" t="str">
        <v>VOESTALPINE - 71946</v>
      </c>
      <c r="F1071" t="s">
        <v>5594</v>
      </c>
      <c r="G1071" t="s">
        <v>4344</v>
      </c>
      <c r="H1071" s="84" t="b">
        <f t="shared" si="16"/>
        <v>1</v>
      </c>
    </row>
    <row r="1072" spans="1:8" x14ac:dyDescent="0.25">
      <c r="A1072" t="str">
        <v>W-CONEX - 6832</v>
      </c>
      <c r="C1072" t="s">
        <v>1913</v>
      </c>
      <c r="D1072" t="str">
        <v>VOESTALPINE - 72073</v>
      </c>
      <c r="F1072" t="s">
        <v>5595</v>
      </c>
      <c r="G1072" t="s">
        <v>4345</v>
      </c>
      <c r="H1072" s="84" t="b">
        <f t="shared" si="16"/>
        <v>1</v>
      </c>
    </row>
    <row r="1073" spans="1:8" x14ac:dyDescent="0.25">
      <c r="A1073" t="str">
        <v>W-CONEX - 6833</v>
      </c>
      <c r="C1073" t="s">
        <v>1914</v>
      </c>
      <c r="D1073" t="str">
        <v>VOESTALPINE - 72074</v>
      </c>
      <c r="F1073" t="s">
        <v>5596</v>
      </c>
      <c r="G1073" t="s">
        <v>4346</v>
      </c>
      <c r="H1073" s="84" t="b">
        <f t="shared" si="16"/>
        <v>1</v>
      </c>
    </row>
    <row r="1074" spans="1:8" x14ac:dyDescent="0.25">
      <c r="A1074" t="str">
        <v>W-CONEX - 6834</v>
      </c>
      <c r="C1074" t="s">
        <v>1915</v>
      </c>
      <c r="D1074" t="str">
        <v>VOESTALPINE - 72079</v>
      </c>
      <c r="F1074" t="s">
        <v>5597</v>
      </c>
      <c r="G1074" t="s">
        <v>4347</v>
      </c>
      <c r="H1074" s="84" t="b">
        <f t="shared" si="16"/>
        <v>1</v>
      </c>
    </row>
    <row r="1075" spans="1:8" x14ac:dyDescent="0.25">
      <c r="A1075" t="str">
        <v>W-CONEX - 6859</v>
      </c>
      <c r="C1075" t="s">
        <v>1916</v>
      </c>
      <c r="D1075" t="str">
        <v>VOESTALPINE - 72373</v>
      </c>
      <c r="F1075" t="s">
        <v>5622</v>
      </c>
      <c r="G1075" t="s">
        <v>5622</v>
      </c>
      <c r="H1075" s="84" t="b">
        <f t="shared" si="16"/>
        <v>1</v>
      </c>
    </row>
    <row r="1076" spans="1:8" x14ac:dyDescent="0.25">
      <c r="A1076" t="str">
        <v>W-CONEX - 6939</v>
      </c>
      <c r="C1076" t="s">
        <v>1917</v>
      </c>
      <c r="D1076" t="str">
        <v>VOESTALPINE - 72374</v>
      </c>
      <c r="F1076" t="s">
        <v>5623</v>
      </c>
      <c r="G1076" t="s">
        <v>5623</v>
      </c>
      <c r="H1076" s="84" t="b">
        <f t="shared" si="16"/>
        <v>1</v>
      </c>
    </row>
    <row r="1077" spans="1:8" x14ac:dyDescent="0.25">
      <c r="A1077" t="str">
        <v>W-CONEX - 6943</v>
      </c>
      <c r="C1077" t="s">
        <v>1918</v>
      </c>
      <c r="D1077" t="str">
        <v>W - 6808</v>
      </c>
      <c r="F1077" t="s">
        <v>2856</v>
      </c>
      <c r="G1077" t="s">
        <v>2856</v>
      </c>
      <c r="H1077" s="84" t="b">
        <f t="shared" si="16"/>
        <v>1</v>
      </c>
    </row>
    <row r="1078" spans="1:8" x14ac:dyDescent="0.25">
      <c r="A1078" t="str">
        <v>W-CONEX - 6944</v>
      </c>
      <c r="C1078" t="s">
        <v>1919</v>
      </c>
      <c r="D1078" t="str">
        <v>W - 6809</v>
      </c>
      <c r="F1078" t="s">
        <v>2857</v>
      </c>
      <c r="G1078" t="s">
        <v>2857</v>
      </c>
      <c r="H1078" s="84" t="b">
        <f t="shared" si="16"/>
        <v>1</v>
      </c>
    </row>
    <row r="1079" spans="1:8" x14ac:dyDescent="0.25">
      <c r="A1079" t="str">
        <v>W-CONEX - 6946</v>
      </c>
      <c r="C1079" t="s">
        <v>4067</v>
      </c>
      <c r="D1079" t="str">
        <v>W - 6832</v>
      </c>
      <c r="F1079" t="s">
        <v>2858</v>
      </c>
      <c r="G1079" t="s">
        <v>2858</v>
      </c>
      <c r="H1079" s="84" t="b">
        <f t="shared" si="16"/>
        <v>1</v>
      </c>
    </row>
    <row r="1080" spans="1:8" x14ac:dyDescent="0.25">
      <c r="A1080" t="str">
        <v>W-CONEX - 6949</v>
      </c>
      <c r="C1080" t="s">
        <v>1920</v>
      </c>
      <c r="D1080" t="str">
        <v>W - 6833</v>
      </c>
      <c r="F1080" t="s">
        <v>2859</v>
      </c>
      <c r="G1080" t="s">
        <v>2859</v>
      </c>
      <c r="H1080" s="84" t="b">
        <f t="shared" si="16"/>
        <v>1</v>
      </c>
    </row>
    <row r="1081" spans="1:8" x14ac:dyDescent="0.25">
      <c r="A1081" t="str">
        <v>WK ACOS - 21089</v>
      </c>
      <c r="C1081" t="s">
        <v>4068</v>
      </c>
      <c r="D1081" t="str">
        <v>W - 6834</v>
      </c>
      <c r="F1081" t="s">
        <v>2860</v>
      </c>
      <c r="G1081" t="s">
        <v>2860</v>
      </c>
      <c r="H1081" s="84" t="b">
        <f t="shared" si="16"/>
        <v>1</v>
      </c>
    </row>
    <row r="1082" spans="1:8" x14ac:dyDescent="0.25">
      <c r="A1082" t="str">
        <v>WK ACOS - 21091</v>
      </c>
      <c r="C1082" t="s">
        <v>4069</v>
      </c>
      <c r="D1082" t="str">
        <v>W - 6859</v>
      </c>
      <c r="F1082" t="s">
        <v>2861</v>
      </c>
      <c r="G1082" t="s">
        <v>2861</v>
      </c>
      <c r="H1082" s="84" t="b">
        <f t="shared" si="16"/>
        <v>1</v>
      </c>
    </row>
    <row r="1083" spans="1:8" x14ac:dyDescent="0.25">
      <c r="A1083" t="str">
        <v>WK ACOS - 21290</v>
      </c>
      <c r="C1083" t="s">
        <v>1921</v>
      </c>
      <c r="D1083" t="str">
        <v>W - 6939</v>
      </c>
      <c r="F1083" t="s">
        <v>4348</v>
      </c>
      <c r="G1083" t="s">
        <v>4348</v>
      </c>
      <c r="H1083" s="84" t="b">
        <f t="shared" si="16"/>
        <v>1</v>
      </c>
    </row>
    <row r="1084" spans="1:8" x14ac:dyDescent="0.25">
      <c r="A1084" t="str">
        <v>WK ACOS - 21982</v>
      </c>
      <c r="C1084" t="s">
        <v>1922</v>
      </c>
      <c r="D1084" t="str">
        <v>W - 6943</v>
      </c>
      <c r="F1084" t="s">
        <v>4349</v>
      </c>
      <c r="G1084" t="s">
        <v>4349</v>
      </c>
      <c r="H1084" s="84" t="b">
        <f t="shared" si="16"/>
        <v>1</v>
      </c>
    </row>
    <row r="1085" spans="1:8" x14ac:dyDescent="0.25">
      <c r="A1085" t="str">
        <v>WK ACOS - 22047</v>
      </c>
      <c r="C1085" t="s">
        <v>1923</v>
      </c>
      <c r="D1085" t="str">
        <v>W - 6944</v>
      </c>
      <c r="F1085" t="s">
        <v>4350</v>
      </c>
      <c r="G1085" t="s">
        <v>4350</v>
      </c>
      <c r="H1085" s="84" t="b">
        <f t="shared" si="16"/>
        <v>1</v>
      </c>
    </row>
    <row r="1086" spans="1:8" x14ac:dyDescent="0.25">
      <c r="A1086" t="str">
        <v>WK ACOS - 22160</v>
      </c>
      <c r="C1086" t="s">
        <v>4070</v>
      </c>
      <c r="D1086" t="str">
        <v>W - 6946</v>
      </c>
      <c r="F1086" t="s">
        <v>5624</v>
      </c>
      <c r="G1086" t="s">
        <v>5624</v>
      </c>
      <c r="H1086" s="84" t="b">
        <f t="shared" si="16"/>
        <v>1</v>
      </c>
    </row>
    <row r="1087" spans="1:8" x14ac:dyDescent="0.25">
      <c r="A1087" t="str">
        <v>WK ACOS - 22185</v>
      </c>
      <c r="C1087" t="s">
        <v>1924</v>
      </c>
      <c r="D1087" t="str">
        <v>W - 6949</v>
      </c>
      <c r="F1087" t="s">
        <v>5625</v>
      </c>
      <c r="G1087" t="s">
        <v>5625</v>
      </c>
      <c r="H1087" s="84" t="b">
        <f t="shared" si="16"/>
        <v>1</v>
      </c>
    </row>
    <row r="1088" spans="1:8" x14ac:dyDescent="0.25">
      <c r="A1088" t="str">
        <v>WK ACOS - 22189</v>
      </c>
      <c r="C1088" t="s">
        <v>1925</v>
      </c>
      <c r="D1088" t="str">
        <v>WK - 21089</v>
      </c>
      <c r="F1088" t="s">
        <v>2862</v>
      </c>
      <c r="G1088" t="s">
        <v>2862</v>
      </c>
      <c r="H1088" s="84" t="b">
        <f t="shared" si="16"/>
        <v>1</v>
      </c>
    </row>
    <row r="1089" spans="1:8" x14ac:dyDescent="0.25">
      <c r="A1089" t="str">
        <v>WK ACOS - 22482</v>
      </c>
      <c r="C1089" t="s">
        <v>1926</v>
      </c>
      <c r="D1089" t="str">
        <v>WK - 21091</v>
      </c>
      <c r="F1089" t="s">
        <v>2863</v>
      </c>
      <c r="G1089" t="s">
        <v>2863</v>
      </c>
      <c r="H1089" s="84" t="b">
        <f t="shared" si="16"/>
        <v>1</v>
      </c>
    </row>
    <row r="1090" spans="1:8" x14ac:dyDescent="0.25">
      <c r="A1090" t="str">
        <v>WK ACOS - 23029</v>
      </c>
      <c r="C1090" t="s">
        <v>4071</v>
      </c>
      <c r="D1090" t="str">
        <v>WK - 21290</v>
      </c>
      <c r="F1090" t="s">
        <v>2864</v>
      </c>
      <c r="G1090" t="s">
        <v>2864</v>
      </c>
      <c r="H1090" s="84" t="b">
        <f t="shared" si="16"/>
        <v>1</v>
      </c>
    </row>
    <row r="1091" spans="1:8" x14ac:dyDescent="0.25">
      <c r="A1091" t="str">
        <v>WK ACOS - 23262</v>
      </c>
      <c r="C1091" t="s">
        <v>4072</v>
      </c>
      <c r="D1091" t="str">
        <v>WK - 21982</v>
      </c>
      <c r="F1091" t="s">
        <v>2865</v>
      </c>
      <c r="G1091" t="s">
        <v>2865</v>
      </c>
      <c r="H1091" s="84" t="b">
        <f t="shared" ref="H1091:H1154" si="17">G1091=F1091</f>
        <v>1</v>
      </c>
    </row>
    <row r="1092" spans="1:8" x14ac:dyDescent="0.25">
      <c r="A1092" t="str">
        <v>WK ACOS - 23442</v>
      </c>
      <c r="C1092" t="s">
        <v>1927</v>
      </c>
      <c r="D1092" t="str">
        <v>WK - 22047</v>
      </c>
      <c r="F1092" t="s">
        <v>2866</v>
      </c>
      <c r="G1092" t="s">
        <v>2866</v>
      </c>
      <c r="H1092" s="84" t="b">
        <f t="shared" si="17"/>
        <v>1</v>
      </c>
    </row>
    <row r="1093" spans="1:8" x14ac:dyDescent="0.25">
      <c r="A1093" t="str">
        <v>WK ACOS - 24194</v>
      </c>
      <c r="C1093" t="s">
        <v>4073</v>
      </c>
      <c r="D1093" t="str">
        <v>WK - 22160</v>
      </c>
      <c r="F1093" t="s">
        <v>2867</v>
      </c>
      <c r="G1093" t="s">
        <v>2867</v>
      </c>
      <c r="H1093" s="84" t="b">
        <f t="shared" si="17"/>
        <v>1</v>
      </c>
    </row>
    <row r="1094" spans="1:8" x14ac:dyDescent="0.25">
      <c r="A1094" t="str">
        <v>WK ACOS - 24473</v>
      </c>
      <c r="C1094" t="s">
        <v>4074</v>
      </c>
      <c r="D1094" t="str">
        <v>WK - 22185</v>
      </c>
      <c r="F1094" t="s">
        <v>2868</v>
      </c>
      <c r="G1094" t="s">
        <v>2868</v>
      </c>
      <c r="H1094" s="84" t="b">
        <f t="shared" si="17"/>
        <v>1</v>
      </c>
    </row>
    <row r="1095" spans="1:8" x14ac:dyDescent="0.25">
      <c r="A1095" t="str">
        <v>WK ACOS - 24474</v>
      </c>
      <c r="C1095" t="s">
        <v>1928</v>
      </c>
      <c r="D1095" t="str">
        <v>WK - 22189</v>
      </c>
      <c r="F1095" t="s">
        <v>2869</v>
      </c>
      <c r="G1095" t="s">
        <v>2869</v>
      </c>
      <c r="H1095" s="84" t="b">
        <f t="shared" si="17"/>
        <v>1</v>
      </c>
    </row>
    <row r="1096" spans="1:8" x14ac:dyDescent="0.25">
      <c r="A1096" t="str">
        <v>WK ACOS - 24475</v>
      </c>
      <c r="C1096" t="s">
        <v>1929</v>
      </c>
      <c r="D1096" t="str">
        <v>WK - 22482</v>
      </c>
      <c r="F1096" t="s">
        <v>2870</v>
      </c>
      <c r="G1096" t="s">
        <v>2870</v>
      </c>
      <c r="H1096" s="84" t="b">
        <f t="shared" si="17"/>
        <v>1</v>
      </c>
    </row>
    <row r="1097" spans="1:8" x14ac:dyDescent="0.25">
      <c r="A1097" t="str">
        <v>WK ACOS - 24517</v>
      </c>
      <c r="C1097" t="s">
        <v>1930</v>
      </c>
      <c r="D1097" t="str">
        <v>WK - 23029</v>
      </c>
      <c r="F1097" t="s">
        <v>2871</v>
      </c>
      <c r="G1097" t="s">
        <v>2871</v>
      </c>
      <c r="H1097" s="84" t="b">
        <f t="shared" si="17"/>
        <v>1</v>
      </c>
    </row>
    <row r="1098" spans="1:8" x14ac:dyDescent="0.25">
      <c r="A1098" t="str">
        <v>WK ACOS - 24518</v>
      </c>
      <c r="C1098" t="s">
        <v>1931</v>
      </c>
      <c r="D1098" t="str">
        <v>WK - 23262</v>
      </c>
      <c r="F1098" t="s">
        <v>2872</v>
      </c>
      <c r="G1098" t="s">
        <v>2872</v>
      </c>
      <c r="H1098" s="84" t="b">
        <f t="shared" si="17"/>
        <v>1</v>
      </c>
    </row>
    <row r="1099" spans="1:8" x14ac:dyDescent="0.25">
      <c r="A1099" t="str">
        <v>WK ACOS - 24560</v>
      </c>
      <c r="C1099" t="s">
        <v>1932</v>
      </c>
      <c r="D1099" t="str">
        <v>WK - 23442</v>
      </c>
      <c r="F1099" t="s">
        <v>2873</v>
      </c>
      <c r="G1099" t="s">
        <v>2873</v>
      </c>
      <c r="H1099" s="84" t="b">
        <f t="shared" si="17"/>
        <v>1</v>
      </c>
    </row>
    <row r="1100" spans="1:8" x14ac:dyDescent="0.25">
      <c r="A1100" t="str">
        <v>WK ACOS - 24595</v>
      </c>
      <c r="C1100" t="s">
        <v>1933</v>
      </c>
      <c r="D1100" t="str">
        <v>WK - 24194</v>
      </c>
      <c r="F1100" t="s">
        <v>2874</v>
      </c>
      <c r="G1100" t="s">
        <v>2874</v>
      </c>
      <c r="H1100" s="84" t="b">
        <f t="shared" si="17"/>
        <v>1</v>
      </c>
    </row>
    <row r="1101" spans="1:8" x14ac:dyDescent="0.25">
      <c r="A1101" t="str">
        <v>WK ACOS - 24643</v>
      </c>
      <c r="C1101" t="s">
        <v>1934</v>
      </c>
      <c r="D1101" t="str">
        <v>WK - 24473</v>
      </c>
      <c r="F1101" t="s">
        <v>2875</v>
      </c>
      <c r="G1101" t="s">
        <v>2875</v>
      </c>
      <c r="H1101" s="84" t="b">
        <f t="shared" si="17"/>
        <v>1</v>
      </c>
    </row>
    <row r="1102" spans="1:8" x14ac:dyDescent="0.25">
      <c r="A1102" t="str">
        <v>WK ACOS - 24644</v>
      </c>
      <c r="C1102" t="s">
        <v>1935</v>
      </c>
      <c r="D1102" t="str">
        <v>WK - 24474</v>
      </c>
      <c r="F1102" t="s">
        <v>2876</v>
      </c>
      <c r="G1102" t="s">
        <v>2876</v>
      </c>
      <c r="H1102" s="84" t="b">
        <f t="shared" si="17"/>
        <v>1</v>
      </c>
    </row>
    <row r="1103" spans="1:8" x14ac:dyDescent="0.25">
      <c r="A1103" t="str">
        <v>WK ACOS - 24683</v>
      </c>
      <c r="C1103" t="s">
        <v>1936</v>
      </c>
      <c r="D1103" t="str">
        <v>WK - 24475</v>
      </c>
      <c r="F1103" t="s">
        <v>2877</v>
      </c>
      <c r="G1103" t="s">
        <v>2877</v>
      </c>
      <c r="H1103" s="84" t="b">
        <f t="shared" si="17"/>
        <v>1</v>
      </c>
    </row>
    <row r="1104" spans="1:8" x14ac:dyDescent="0.25">
      <c r="A1104" t="str">
        <v>WK ACOS - 25089</v>
      </c>
      <c r="C1104" t="s">
        <v>1937</v>
      </c>
      <c r="D1104" t="str">
        <v>WK - 24517</v>
      </c>
      <c r="F1104" t="s">
        <v>2878</v>
      </c>
      <c r="G1104" t="s">
        <v>2878</v>
      </c>
      <c r="H1104" s="84" t="b">
        <f t="shared" si="17"/>
        <v>1</v>
      </c>
    </row>
    <row r="1105" spans="1:8" x14ac:dyDescent="0.25">
      <c r="A1105" t="str">
        <v>WK ACOS - 25090</v>
      </c>
      <c r="C1105" t="s">
        <v>1938</v>
      </c>
      <c r="D1105" t="str">
        <v>WK - 24518</v>
      </c>
      <c r="F1105" t="s">
        <v>2879</v>
      </c>
      <c r="G1105" t="s">
        <v>2879</v>
      </c>
      <c r="H1105" s="84" t="b">
        <f t="shared" si="17"/>
        <v>1</v>
      </c>
    </row>
    <row r="1106" spans="1:8" x14ac:dyDescent="0.25">
      <c r="A1106" t="str">
        <v>WK ACOS - 25091</v>
      </c>
      <c r="C1106" t="s">
        <v>1939</v>
      </c>
      <c r="D1106" t="str">
        <v>WK - 24560</v>
      </c>
      <c r="F1106" t="s">
        <v>2880</v>
      </c>
      <c r="G1106" t="s">
        <v>2880</v>
      </c>
      <c r="H1106" s="84" t="b">
        <f t="shared" si="17"/>
        <v>1</v>
      </c>
    </row>
    <row r="1107" spans="1:8" x14ac:dyDescent="0.25">
      <c r="A1107" t="str">
        <v>WK ACOS - 25337</v>
      </c>
      <c r="C1107" t="s">
        <v>1940</v>
      </c>
      <c r="D1107" t="str">
        <v>WK - 24595</v>
      </c>
      <c r="F1107" t="s">
        <v>2881</v>
      </c>
      <c r="G1107" t="s">
        <v>2881</v>
      </c>
      <c r="H1107" s="84" t="b">
        <f t="shared" si="17"/>
        <v>1</v>
      </c>
    </row>
    <row r="1108" spans="1:8" x14ac:dyDescent="0.25">
      <c r="A1108" t="str">
        <v>WK ACOS - 25365</v>
      </c>
      <c r="C1108" t="s">
        <v>1941</v>
      </c>
      <c r="D1108" t="str">
        <v>WK - 24643</v>
      </c>
      <c r="F1108" t="s">
        <v>2882</v>
      </c>
      <c r="G1108" t="s">
        <v>2882</v>
      </c>
      <c r="H1108" s="84" t="b">
        <f t="shared" si="17"/>
        <v>1</v>
      </c>
    </row>
    <row r="1109" spans="1:8" x14ac:dyDescent="0.25">
      <c r="A1109" t="str">
        <v>WK ACOS - 25464</v>
      </c>
      <c r="C1109" t="s">
        <v>1942</v>
      </c>
      <c r="D1109" t="str">
        <v>WK - 24644</v>
      </c>
      <c r="F1109" t="s">
        <v>2883</v>
      </c>
      <c r="G1109" t="s">
        <v>2883</v>
      </c>
      <c r="H1109" s="84" t="b">
        <f t="shared" si="17"/>
        <v>1</v>
      </c>
    </row>
    <row r="1110" spans="1:8" x14ac:dyDescent="0.25">
      <c r="A1110" t="str">
        <v>WK ACOS - 25465</v>
      </c>
      <c r="C1110" t="s">
        <v>1943</v>
      </c>
      <c r="D1110" t="str">
        <v>WK - 24683</v>
      </c>
      <c r="F1110" t="s">
        <v>2884</v>
      </c>
      <c r="G1110" t="s">
        <v>2884</v>
      </c>
      <c r="H1110" s="84" t="b">
        <f t="shared" si="17"/>
        <v>1</v>
      </c>
    </row>
    <row r="1111" spans="1:8" x14ac:dyDescent="0.25">
      <c r="A1111" t="str">
        <v>WK ACOS - 25726</v>
      </c>
      <c r="C1111" t="s">
        <v>1944</v>
      </c>
      <c r="D1111" t="str">
        <v>WK - 25089</v>
      </c>
      <c r="F1111" t="s">
        <v>2885</v>
      </c>
      <c r="G1111" t="s">
        <v>2885</v>
      </c>
      <c r="H1111" s="84" t="b">
        <f t="shared" si="17"/>
        <v>1</v>
      </c>
    </row>
    <row r="1112" spans="1:8" x14ac:dyDescent="0.25">
      <c r="A1112" t="str">
        <v>WK ACOS - 25742</v>
      </c>
      <c r="C1112" t="s">
        <v>1945</v>
      </c>
      <c r="D1112" t="str">
        <v>WK - 25090</v>
      </c>
      <c r="F1112" t="s">
        <v>2886</v>
      </c>
      <c r="G1112" t="s">
        <v>2886</v>
      </c>
      <c r="H1112" s="84" t="b">
        <f t="shared" si="17"/>
        <v>1</v>
      </c>
    </row>
    <row r="1113" spans="1:8" x14ac:dyDescent="0.25">
      <c r="A1113" t="str">
        <v>WK ACOS - 28344</v>
      </c>
      <c r="C1113" t="s">
        <v>5581</v>
      </c>
      <c r="D1113" t="str">
        <v>WK - 25091</v>
      </c>
      <c r="F1113" t="s">
        <v>2887</v>
      </c>
      <c r="G1113" t="s">
        <v>2887</v>
      </c>
      <c r="H1113" s="84" t="b">
        <f t="shared" si="17"/>
        <v>1</v>
      </c>
    </row>
    <row r="1114" spans="1:8" x14ac:dyDescent="0.25">
      <c r="A1114" t="str">
        <v>WK ACOS - 28367</v>
      </c>
      <c r="C1114" t="s">
        <v>5582</v>
      </c>
      <c r="D1114" t="str">
        <v>WK - 25337</v>
      </c>
      <c r="F1114" t="s">
        <v>2888</v>
      </c>
      <c r="G1114" t="s">
        <v>2888</v>
      </c>
      <c r="H1114" s="84" t="b">
        <f t="shared" si="17"/>
        <v>1</v>
      </c>
    </row>
    <row r="1115" spans="1:8" x14ac:dyDescent="0.25">
      <c r="A1115" t="str">
        <v>WK ACOS - 28400</v>
      </c>
      <c r="C1115" t="s">
        <v>1946</v>
      </c>
      <c r="D1115" t="str">
        <v>WK - 25365</v>
      </c>
      <c r="F1115" t="s">
        <v>2889</v>
      </c>
      <c r="G1115" t="s">
        <v>2889</v>
      </c>
      <c r="H1115" s="84" t="b">
        <f t="shared" si="17"/>
        <v>1</v>
      </c>
    </row>
    <row r="1116" spans="1:8" x14ac:dyDescent="0.25">
      <c r="A1116" t="str">
        <v>WK ACOS - 28416</v>
      </c>
      <c r="C1116" t="s">
        <v>1947</v>
      </c>
      <c r="D1116" t="str">
        <v>WK - 25464</v>
      </c>
      <c r="F1116" t="s">
        <v>2890</v>
      </c>
      <c r="G1116" t="s">
        <v>2890</v>
      </c>
      <c r="H1116" s="84" t="b">
        <f t="shared" si="17"/>
        <v>1</v>
      </c>
    </row>
    <row r="1117" spans="1:8" x14ac:dyDescent="0.25">
      <c r="A1117" t="str">
        <v>WK ACOS - 28448</v>
      </c>
      <c r="C1117" t="s">
        <v>5943</v>
      </c>
      <c r="D1117" t="str">
        <v>WK - 25465</v>
      </c>
      <c r="F1117" t="s">
        <v>2891</v>
      </c>
      <c r="G1117" t="s">
        <v>2891</v>
      </c>
      <c r="H1117" s="84" t="b">
        <f t="shared" si="17"/>
        <v>1</v>
      </c>
    </row>
    <row r="1118" spans="1:8" x14ac:dyDescent="0.25">
      <c r="A1118" t="str">
        <v>WK ACOS - 28674</v>
      </c>
      <c r="C1118" t="s">
        <v>5944</v>
      </c>
      <c r="D1118" t="str">
        <v>WK - 25726</v>
      </c>
      <c r="F1118" t="s">
        <v>2892</v>
      </c>
      <c r="G1118" t="s">
        <v>2892</v>
      </c>
      <c r="H1118" s="84" t="b">
        <f t="shared" si="17"/>
        <v>1</v>
      </c>
    </row>
    <row r="1119" spans="1:8" x14ac:dyDescent="0.25">
      <c r="A1119" t="str">
        <v>WK ACOS - 28710</v>
      </c>
      <c r="C1119" t="s">
        <v>5945</v>
      </c>
      <c r="D1119" t="str">
        <v>WK - 25742</v>
      </c>
      <c r="F1119" t="s">
        <v>2893</v>
      </c>
      <c r="G1119" t="s">
        <v>2893</v>
      </c>
      <c r="H1119" s="84" t="b">
        <f t="shared" si="17"/>
        <v>1</v>
      </c>
    </row>
    <row r="1120" spans="1:8" x14ac:dyDescent="0.25">
      <c r="A1120" t="str">
        <v>WK ACOS - 28813</v>
      </c>
      <c r="C1120" t="s">
        <v>1948</v>
      </c>
      <c r="D1120" t="str">
        <v>WK - 28344</v>
      </c>
      <c r="F1120" t="s">
        <v>2894</v>
      </c>
      <c r="G1120" t="s">
        <v>2894</v>
      </c>
      <c r="H1120" s="84" t="b">
        <f t="shared" si="17"/>
        <v>1</v>
      </c>
    </row>
    <row r="1121" spans="1:8" x14ac:dyDescent="0.25">
      <c r="A1121" t="str">
        <v>WK ACOS - 28815</v>
      </c>
      <c r="C1121" t="s">
        <v>1949</v>
      </c>
      <c r="D1121" t="str">
        <v>WK - 28367</v>
      </c>
      <c r="F1121" t="s">
        <v>2895</v>
      </c>
      <c r="G1121" t="s">
        <v>2895</v>
      </c>
      <c r="H1121" s="84" t="b">
        <f t="shared" si="17"/>
        <v>1</v>
      </c>
    </row>
    <row r="1122" spans="1:8" x14ac:dyDescent="0.25">
      <c r="A1122" t="str">
        <v>WK ACOS - 28920</v>
      </c>
      <c r="C1122" t="s">
        <v>1950</v>
      </c>
      <c r="D1122" t="str">
        <v>WK - 28400</v>
      </c>
      <c r="F1122" t="s">
        <v>2896</v>
      </c>
      <c r="G1122" t="s">
        <v>2896</v>
      </c>
      <c r="H1122" s="84" t="b">
        <f t="shared" si="17"/>
        <v>1</v>
      </c>
    </row>
    <row r="1123" spans="1:8" x14ac:dyDescent="0.25">
      <c r="A1123" t="str">
        <v>WK ACOS - 29141</v>
      </c>
      <c r="C1123" t="s">
        <v>5772</v>
      </c>
      <c r="D1123" t="str">
        <v>WK - 28416</v>
      </c>
      <c r="F1123" t="s">
        <v>2897</v>
      </c>
      <c r="G1123" t="s">
        <v>2897</v>
      </c>
      <c r="H1123" s="84" t="b">
        <f t="shared" si="17"/>
        <v>1</v>
      </c>
    </row>
    <row r="1124" spans="1:8" x14ac:dyDescent="0.25">
      <c r="A1124" t="str">
        <v>WK ACOS - 29208</v>
      </c>
      <c r="C1124" t="s">
        <v>1951</v>
      </c>
      <c r="D1124" t="str">
        <v>WK - 28448</v>
      </c>
      <c r="F1124" t="s">
        <v>2898</v>
      </c>
      <c r="G1124" t="s">
        <v>2898</v>
      </c>
      <c r="H1124" s="84" t="b">
        <f t="shared" si="17"/>
        <v>1</v>
      </c>
    </row>
    <row r="1125" spans="1:8" x14ac:dyDescent="0.25">
      <c r="A1125" t="str">
        <v>WK ACOS - 29216</v>
      </c>
      <c r="C1125" t="s">
        <v>1952</v>
      </c>
      <c r="D1125" t="str">
        <v>WK - 28674</v>
      </c>
      <c r="F1125" t="s">
        <v>2899</v>
      </c>
      <c r="G1125" t="s">
        <v>2899</v>
      </c>
      <c r="H1125" s="84" t="b">
        <f t="shared" si="17"/>
        <v>1</v>
      </c>
    </row>
    <row r="1126" spans="1:8" x14ac:dyDescent="0.25">
      <c r="A1126" t="str">
        <v>WK ACOS - 29241</v>
      </c>
      <c r="C1126" t="s">
        <v>1953</v>
      </c>
      <c r="D1126" t="str">
        <v>WK - 28710</v>
      </c>
      <c r="F1126" t="s">
        <v>2900</v>
      </c>
      <c r="G1126" t="s">
        <v>2900</v>
      </c>
      <c r="H1126" s="84" t="b">
        <f t="shared" si="17"/>
        <v>1</v>
      </c>
    </row>
    <row r="1127" spans="1:8" x14ac:dyDescent="0.25">
      <c r="A1127" t="str">
        <v>WK ACOS - 29291</v>
      </c>
      <c r="C1127" t="s">
        <v>1954</v>
      </c>
      <c r="D1127" t="str">
        <v>WK - 28813</v>
      </c>
      <c r="F1127" t="s">
        <v>2901</v>
      </c>
      <c r="G1127" t="s">
        <v>2901</v>
      </c>
      <c r="H1127" s="84" t="b">
        <f t="shared" si="17"/>
        <v>1</v>
      </c>
    </row>
    <row r="1128" spans="1:8" x14ac:dyDescent="0.25">
      <c r="A1128" t="str">
        <v>WK ACOS - 29323</v>
      </c>
      <c r="C1128" t="s">
        <v>1955</v>
      </c>
      <c r="D1128" t="str">
        <v>WK - 28815</v>
      </c>
      <c r="F1128" t="s">
        <v>2902</v>
      </c>
      <c r="G1128" t="s">
        <v>2902</v>
      </c>
      <c r="H1128" s="84" t="b">
        <f t="shared" si="17"/>
        <v>1</v>
      </c>
    </row>
    <row r="1129" spans="1:8" x14ac:dyDescent="0.25">
      <c r="A1129" t="str">
        <v>WK ACOS - 29368</v>
      </c>
      <c r="C1129" t="s">
        <v>1956</v>
      </c>
      <c r="D1129" t="str">
        <v>WK - 28920</v>
      </c>
      <c r="F1129" t="s">
        <v>2903</v>
      </c>
      <c r="G1129" t="s">
        <v>2903</v>
      </c>
      <c r="H1129" s="84" t="b">
        <f t="shared" si="17"/>
        <v>1</v>
      </c>
    </row>
    <row r="1130" spans="1:8" x14ac:dyDescent="0.25">
      <c r="A1130" t="str">
        <v>WK ACOS - 29379</v>
      </c>
      <c r="C1130" t="s">
        <v>1957</v>
      </c>
      <c r="D1130" t="str">
        <v>WK - 29141</v>
      </c>
      <c r="F1130" t="s">
        <v>2904</v>
      </c>
      <c r="G1130" t="s">
        <v>2904</v>
      </c>
      <c r="H1130" s="84" t="b">
        <f t="shared" si="17"/>
        <v>1</v>
      </c>
    </row>
    <row r="1131" spans="1:8" x14ac:dyDescent="0.25">
      <c r="A1131" t="str">
        <v>WK ACOS - 29516</v>
      </c>
      <c r="C1131" t="s">
        <v>1958</v>
      </c>
      <c r="D1131" t="str">
        <v>WK - 29208</v>
      </c>
      <c r="F1131" t="s">
        <v>2905</v>
      </c>
      <c r="G1131" t="s">
        <v>2905</v>
      </c>
      <c r="H1131" s="84" t="b">
        <f t="shared" si="17"/>
        <v>1</v>
      </c>
    </row>
    <row r="1132" spans="1:8" x14ac:dyDescent="0.25">
      <c r="A1132" t="str">
        <v>WK ACOS - 29518</v>
      </c>
      <c r="C1132" t="s">
        <v>1959</v>
      </c>
      <c r="D1132" t="str">
        <v>WK - 29216</v>
      </c>
      <c r="F1132" t="s">
        <v>2906</v>
      </c>
      <c r="G1132" t="s">
        <v>2906</v>
      </c>
      <c r="H1132" s="84" t="b">
        <f t="shared" si="17"/>
        <v>1</v>
      </c>
    </row>
    <row r="1133" spans="1:8" x14ac:dyDescent="0.25">
      <c r="A1133" t="str">
        <v>WK ACOS - 29528</v>
      </c>
      <c r="C1133" t="s">
        <v>1960</v>
      </c>
      <c r="D1133" t="str">
        <v>WK - 29241</v>
      </c>
      <c r="F1133" t="s">
        <v>2907</v>
      </c>
      <c r="G1133" t="s">
        <v>2907</v>
      </c>
      <c r="H1133" s="84" t="b">
        <f t="shared" si="17"/>
        <v>1</v>
      </c>
    </row>
    <row r="1134" spans="1:8" x14ac:dyDescent="0.25">
      <c r="A1134" t="str">
        <v>WK ACOS - 29693</v>
      </c>
      <c r="C1134" t="s">
        <v>1961</v>
      </c>
      <c r="D1134" t="str">
        <v>WK - 29291</v>
      </c>
      <c r="F1134" t="s">
        <v>2908</v>
      </c>
      <c r="G1134" t="s">
        <v>2908</v>
      </c>
      <c r="H1134" s="84" t="b">
        <f t="shared" si="17"/>
        <v>1</v>
      </c>
    </row>
    <row r="1135" spans="1:8" x14ac:dyDescent="0.25">
      <c r="A1135" t="str">
        <v>WK ACOS - 29725</v>
      </c>
      <c r="C1135" t="s">
        <v>1962</v>
      </c>
      <c r="D1135" t="str">
        <v>WK - 29323</v>
      </c>
      <c r="F1135" t="s">
        <v>2909</v>
      </c>
      <c r="G1135" t="s">
        <v>2909</v>
      </c>
      <c r="H1135" s="84" t="b">
        <f t="shared" si="17"/>
        <v>1</v>
      </c>
    </row>
    <row r="1136" spans="1:8" x14ac:dyDescent="0.25">
      <c r="A1136" t="str">
        <v>WK ACOS - 29875</v>
      </c>
      <c r="C1136" t="s">
        <v>5583</v>
      </c>
      <c r="D1136" t="str">
        <v>WK - 29368</v>
      </c>
      <c r="F1136" t="s">
        <v>2910</v>
      </c>
      <c r="G1136" t="s">
        <v>2910</v>
      </c>
      <c r="H1136" s="84" t="b">
        <f t="shared" si="17"/>
        <v>1</v>
      </c>
    </row>
    <row r="1137" spans="1:8" x14ac:dyDescent="0.25">
      <c r="A1137" t="str">
        <v>WK ACOS - 30045</v>
      </c>
      <c r="C1137" t="s">
        <v>5584</v>
      </c>
      <c r="D1137" t="str">
        <v>WK - 29379</v>
      </c>
      <c r="F1137" t="s">
        <v>2911</v>
      </c>
      <c r="G1137" t="s">
        <v>2911</v>
      </c>
      <c r="H1137" s="84" t="b">
        <f t="shared" si="17"/>
        <v>1</v>
      </c>
    </row>
    <row r="1138" spans="1:8" x14ac:dyDescent="0.25">
      <c r="A1138" t="str">
        <v>WK ACOS - 30236</v>
      </c>
      <c r="C1138" t="s">
        <v>1963</v>
      </c>
      <c r="D1138" t="str">
        <v>WK - 29516</v>
      </c>
      <c r="F1138" t="s">
        <v>2912</v>
      </c>
      <c r="G1138" t="s">
        <v>2912</v>
      </c>
      <c r="H1138" s="84" t="b">
        <f t="shared" si="17"/>
        <v>1</v>
      </c>
    </row>
    <row r="1139" spans="1:8" x14ac:dyDescent="0.25">
      <c r="A1139" t="str">
        <v>WK ACOS - 30421</v>
      </c>
      <c r="C1139" t="s">
        <v>1964</v>
      </c>
      <c r="D1139" t="str">
        <v>WK - 29518</v>
      </c>
      <c r="F1139" t="s">
        <v>2913</v>
      </c>
      <c r="G1139" t="s">
        <v>2913</v>
      </c>
      <c r="H1139" s="84" t="b">
        <f t="shared" si="17"/>
        <v>1</v>
      </c>
    </row>
    <row r="1140" spans="1:8" x14ac:dyDescent="0.25">
      <c r="A1140" t="str">
        <v>WK ACOS - 30452</v>
      </c>
      <c r="C1140" t="s">
        <v>1965</v>
      </c>
      <c r="D1140" t="str">
        <v>WK - 29528</v>
      </c>
      <c r="F1140" t="s">
        <v>2914</v>
      </c>
      <c r="G1140" t="s">
        <v>2914</v>
      </c>
      <c r="H1140" s="84" t="b">
        <f t="shared" si="17"/>
        <v>1</v>
      </c>
    </row>
    <row r="1141" spans="1:8" x14ac:dyDescent="0.25">
      <c r="A1141" t="str">
        <v>WK ACOS - 30617</v>
      </c>
      <c r="C1141" t="s">
        <v>1966</v>
      </c>
      <c r="D1141" t="str">
        <v>WK - 29693</v>
      </c>
      <c r="F1141" t="s">
        <v>2915</v>
      </c>
      <c r="G1141" t="s">
        <v>2915</v>
      </c>
      <c r="H1141" s="84" t="b">
        <f t="shared" si="17"/>
        <v>1</v>
      </c>
    </row>
    <row r="1142" spans="1:8" x14ac:dyDescent="0.25">
      <c r="A1142" t="str">
        <v>WK ACOS - 30751</v>
      </c>
      <c r="C1142" t="s">
        <v>1967</v>
      </c>
      <c r="D1142" t="str">
        <v>WK - 29725</v>
      </c>
      <c r="F1142" t="s">
        <v>4351</v>
      </c>
      <c r="G1142" t="s">
        <v>4351</v>
      </c>
      <c r="H1142" s="84" t="b">
        <f t="shared" si="17"/>
        <v>1</v>
      </c>
    </row>
    <row r="1143" spans="1:8" x14ac:dyDescent="0.25">
      <c r="A1143" t="str">
        <v>WK ACOS - 30887</v>
      </c>
      <c r="C1143" t="s">
        <v>1968</v>
      </c>
      <c r="D1143" t="str">
        <v>WK - 29875</v>
      </c>
      <c r="F1143" t="s">
        <v>2916</v>
      </c>
      <c r="G1143" t="s">
        <v>2916</v>
      </c>
      <c r="H1143" s="84" t="b">
        <f t="shared" si="17"/>
        <v>1</v>
      </c>
    </row>
    <row r="1144" spans="1:8" x14ac:dyDescent="0.25">
      <c r="A1144" t="str">
        <v>WK ACOS - 31241</v>
      </c>
      <c r="C1144" t="s">
        <v>1969</v>
      </c>
      <c r="D1144" t="str">
        <v>WK - 30045</v>
      </c>
      <c r="F1144" t="s">
        <v>2917</v>
      </c>
      <c r="G1144" t="s">
        <v>2917</v>
      </c>
      <c r="H1144" s="84" t="b">
        <f t="shared" si="17"/>
        <v>1</v>
      </c>
    </row>
    <row r="1145" spans="1:8" x14ac:dyDescent="0.25">
      <c r="A1145" t="str">
        <v>WK ACOS - 31303</v>
      </c>
      <c r="C1145" t="s">
        <v>1970</v>
      </c>
      <c r="D1145" t="str">
        <v>WK - 30236</v>
      </c>
      <c r="F1145" t="s">
        <v>2918</v>
      </c>
      <c r="G1145" t="s">
        <v>2918</v>
      </c>
      <c r="H1145" s="84" t="b">
        <f t="shared" si="17"/>
        <v>1</v>
      </c>
    </row>
    <row r="1146" spans="1:8" x14ac:dyDescent="0.25">
      <c r="A1146" t="str">
        <v>WK ACOS - 31455</v>
      </c>
      <c r="C1146" t="s">
        <v>1971</v>
      </c>
      <c r="D1146" t="str">
        <v>WK - 30421</v>
      </c>
      <c r="F1146" t="s">
        <v>2919</v>
      </c>
      <c r="G1146" t="s">
        <v>2919</v>
      </c>
      <c r="H1146" s="84" t="b">
        <f t="shared" si="17"/>
        <v>1</v>
      </c>
    </row>
    <row r="1147" spans="1:8" x14ac:dyDescent="0.25">
      <c r="A1147" t="str">
        <v>WK ACOS - 31457</v>
      </c>
      <c r="C1147" t="s">
        <v>1972</v>
      </c>
      <c r="D1147" t="str">
        <v>WK - 30452</v>
      </c>
      <c r="F1147" t="s">
        <v>2920</v>
      </c>
      <c r="G1147" t="s">
        <v>2920</v>
      </c>
      <c r="H1147" s="84" t="b">
        <f t="shared" si="17"/>
        <v>1</v>
      </c>
    </row>
    <row r="1148" spans="1:8" x14ac:dyDescent="0.25">
      <c r="A1148" t="str">
        <v>WK ACOS - 31470</v>
      </c>
      <c r="C1148" t="s">
        <v>1973</v>
      </c>
      <c r="D1148" t="str">
        <v>WK - 30617</v>
      </c>
      <c r="F1148" t="s">
        <v>2921</v>
      </c>
      <c r="G1148" t="s">
        <v>2921</v>
      </c>
      <c r="H1148" s="84" t="b">
        <f t="shared" si="17"/>
        <v>1</v>
      </c>
    </row>
    <row r="1149" spans="1:8" x14ac:dyDescent="0.25">
      <c r="A1149" t="str">
        <v>WK ACOS - 31504</v>
      </c>
      <c r="C1149" t="s">
        <v>4075</v>
      </c>
      <c r="D1149" t="str">
        <v>WK - 30751</v>
      </c>
      <c r="F1149" t="s">
        <v>2922</v>
      </c>
      <c r="G1149" t="s">
        <v>2922</v>
      </c>
      <c r="H1149" s="84" t="b">
        <f t="shared" si="17"/>
        <v>1</v>
      </c>
    </row>
    <row r="1150" spans="1:8" x14ac:dyDescent="0.25">
      <c r="A1150" t="str">
        <v>WK ACOS - 31604</v>
      </c>
      <c r="C1150" t="s">
        <v>1974</v>
      </c>
      <c r="D1150" t="str">
        <v>WK - 30887</v>
      </c>
      <c r="F1150" t="s">
        <v>2923</v>
      </c>
      <c r="G1150" t="s">
        <v>2923</v>
      </c>
      <c r="H1150" s="84" t="b">
        <f t="shared" si="17"/>
        <v>1</v>
      </c>
    </row>
    <row r="1151" spans="1:8" x14ac:dyDescent="0.25">
      <c r="A1151" t="str">
        <v>WK ACOS - 31614</v>
      </c>
      <c r="C1151" t="s">
        <v>1975</v>
      </c>
      <c r="D1151" t="str">
        <v>WK - 31241</v>
      </c>
      <c r="F1151" t="s">
        <v>2924</v>
      </c>
      <c r="G1151" t="s">
        <v>2924</v>
      </c>
      <c r="H1151" s="84" t="b">
        <f t="shared" si="17"/>
        <v>1</v>
      </c>
    </row>
    <row r="1152" spans="1:8" x14ac:dyDescent="0.25">
      <c r="A1152" t="str">
        <v>WK ACOS - 31652</v>
      </c>
      <c r="C1152" t="s">
        <v>1976</v>
      </c>
      <c r="D1152" t="str">
        <v>WK - 31303</v>
      </c>
      <c r="F1152" t="s">
        <v>2925</v>
      </c>
      <c r="G1152" t="s">
        <v>2925</v>
      </c>
      <c r="H1152" s="84" t="b">
        <f t="shared" si="17"/>
        <v>1</v>
      </c>
    </row>
    <row r="1153" spans="1:8" x14ac:dyDescent="0.25">
      <c r="A1153" t="str">
        <v>WK ACOS - 31827</v>
      </c>
      <c r="C1153" t="s">
        <v>4076</v>
      </c>
      <c r="D1153" t="str">
        <v>WK - 31455</v>
      </c>
      <c r="F1153" t="s">
        <v>2926</v>
      </c>
      <c r="G1153" t="s">
        <v>2926</v>
      </c>
      <c r="H1153" s="84" t="b">
        <f t="shared" si="17"/>
        <v>1</v>
      </c>
    </row>
    <row r="1154" spans="1:8" x14ac:dyDescent="0.25">
      <c r="A1154" t="str">
        <v>WK ACOS - 31921</v>
      </c>
      <c r="C1154" t="s">
        <v>1977</v>
      </c>
      <c r="D1154" t="str">
        <v>WK - 31457</v>
      </c>
      <c r="F1154" t="s">
        <v>2927</v>
      </c>
      <c r="G1154" t="s">
        <v>2927</v>
      </c>
      <c r="H1154" s="84" t="b">
        <f t="shared" si="17"/>
        <v>1</v>
      </c>
    </row>
    <row r="1155" spans="1:8" x14ac:dyDescent="0.25">
      <c r="A1155" t="str">
        <v>WK ACOS - 32058</v>
      </c>
      <c r="C1155" t="s">
        <v>1978</v>
      </c>
      <c r="D1155" t="str">
        <v>WK - 31470</v>
      </c>
      <c r="F1155" t="s">
        <v>2928</v>
      </c>
      <c r="G1155" t="s">
        <v>2928</v>
      </c>
      <c r="H1155" s="84" t="b">
        <f t="shared" ref="H1155:H1218" si="18">G1155=F1155</f>
        <v>1</v>
      </c>
    </row>
    <row r="1156" spans="1:8" x14ac:dyDescent="0.25">
      <c r="A1156" t="str">
        <v>WK ACOS - 32098</v>
      </c>
      <c r="C1156" t="s">
        <v>1979</v>
      </c>
      <c r="D1156" t="str">
        <v>WK - 31504</v>
      </c>
      <c r="F1156" t="s">
        <v>2929</v>
      </c>
      <c r="G1156" t="s">
        <v>2929</v>
      </c>
      <c r="H1156" s="84" t="b">
        <f t="shared" si="18"/>
        <v>1</v>
      </c>
    </row>
    <row r="1157" spans="1:8" x14ac:dyDescent="0.25">
      <c r="A1157" t="str">
        <v>WK ACOS - 32108</v>
      </c>
      <c r="C1157" t="s">
        <v>1980</v>
      </c>
      <c r="D1157" t="str">
        <v>WK - 31604</v>
      </c>
      <c r="F1157" t="s">
        <v>2930</v>
      </c>
      <c r="G1157" t="s">
        <v>2930</v>
      </c>
      <c r="H1157" s="84" t="b">
        <f t="shared" si="18"/>
        <v>1</v>
      </c>
    </row>
    <row r="1158" spans="1:8" x14ac:dyDescent="0.25">
      <c r="A1158" t="str">
        <v>WK ACOS - 32205</v>
      </c>
      <c r="C1158" t="s">
        <v>1981</v>
      </c>
      <c r="D1158" t="str">
        <v>WK - 31614</v>
      </c>
      <c r="F1158" t="s">
        <v>2931</v>
      </c>
      <c r="G1158" t="s">
        <v>2931</v>
      </c>
      <c r="H1158" s="84" t="b">
        <f t="shared" si="18"/>
        <v>1</v>
      </c>
    </row>
    <row r="1159" spans="1:8" x14ac:dyDescent="0.25">
      <c r="A1159" t="str">
        <v>WK ACOS - 32225</v>
      </c>
      <c r="C1159" t="s">
        <v>1982</v>
      </c>
      <c r="D1159" t="str">
        <v>WK - 31652</v>
      </c>
      <c r="F1159" t="s">
        <v>2932</v>
      </c>
      <c r="G1159" t="s">
        <v>2932</v>
      </c>
      <c r="H1159" s="84" t="b">
        <f t="shared" si="18"/>
        <v>1</v>
      </c>
    </row>
    <row r="1160" spans="1:8" x14ac:dyDescent="0.25">
      <c r="A1160" t="str">
        <v>WK ACOS - 32263</v>
      </c>
      <c r="C1160" t="s">
        <v>1983</v>
      </c>
      <c r="D1160" t="str">
        <v>WK - 31827</v>
      </c>
      <c r="F1160" t="s">
        <v>2933</v>
      </c>
      <c r="G1160" t="s">
        <v>2933</v>
      </c>
      <c r="H1160" s="84" t="b">
        <f t="shared" si="18"/>
        <v>1</v>
      </c>
    </row>
    <row r="1161" spans="1:8" x14ac:dyDescent="0.25">
      <c r="A1161" t="str">
        <v>WK ACOS - 32342</v>
      </c>
      <c r="C1161" t="s">
        <v>1984</v>
      </c>
      <c r="D1161" t="str">
        <v>WK - 31921</v>
      </c>
      <c r="F1161" t="s">
        <v>2934</v>
      </c>
      <c r="G1161" t="s">
        <v>2934</v>
      </c>
      <c r="H1161" s="84" t="b">
        <f t="shared" si="18"/>
        <v>1</v>
      </c>
    </row>
    <row r="1162" spans="1:8" x14ac:dyDescent="0.25">
      <c r="A1162" t="str">
        <v>WK ACOS - 32344</v>
      </c>
      <c r="C1162" t="s">
        <v>1985</v>
      </c>
      <c r="D1162" t="str">
        <v>WK - 32058</v>
      </c>
      <c r="F1162" t="s">
        <v>2935</v>
      </c>
      <c r="G1162" t="s">
        <v>2935</v>
      </c>
      <c r="H1162" s="84" t="b">
        <f t="shared" si="18"/>
        <v>1</v>
      </c>
    </row>
    <row r="1163" spans="1:8" x14ac:dyDescent="0.25">
      <c r="A1163" t="str">
        <v>WK ACOS - 32355</v>
      </c>
      <c r="C1163" t="s">
        <v>1986</v>
      </c>
      <c r="D1163" t="str">
        <v>WK - 32098</v>
      </c>
      <c r="F1163" t="s">
        <v>2936</v>
      </c>
      <c r="G1163" t="s">
        <v>2936</v>
      </c>
      <c r="H1163" s="84" t="b">
        <f t="shared" si="18"/>
        <v>1</v>
      </c>
    </row>
    <row r="1164" spans="1:8" x14ac:dyDescent="0.25">
      <c r="A1164" t="str">
        <v>WK ACOS - 32485</v>
      </c>
      <c r="C1164" t="s">
        <v>1987</v>
      </c>
      <c r="D1164" t="str">
        <v>WK - 32108</v>
      </c>
      <c r="F1164" t="s">
        <v>2937</v>
      </c>
      <c r="G1164" t="s">
        <v>2937</v>
      </c>
      <c r="H1164" s="84" t="b">
        <f t="shared" si="18"/>
        <v>1</v>
      </c>
    </row>
    <row r="1165" spans="1:8" x14ac:dyDescent="0.25">
      <c r="A1165" t="str">
        <v>WK ACOS - 32489</v>
      </c>
      <c r="C1165" t="s">
        <v>1988</v>
      </c>
      <c r="D1165" t="str">
        <v>WK - 32205</v>
      </c>
      <c r="F1165" t="s">
        <v>2938</v>
      </c>
      <c r="G1165" t="s">
        <v>2938</v>
      </c>
      <c r="H1165" s="84" t="b">
        <f t="shared" si="18"/>
        <v>1</v>
      </c>
    </row>
    <row r="1166" spans="1:8" x14ac:dyDescent="0.25">
      <c r="A1166" t="str">
        <v>WK ACOS - 32580</v>
      </c>
      <c r="C1166" t="s">
        <v>1989</v>
      </c>
      <c r="D1166" t="str">
        <v>WK - 32225</v>
      </c>
      <c r="F1166" t="s">
        <v>2939</v>
      </c>
      <c r="G1166" t="s">
        <v>2939</v>
      </c>
      <c r="H1166" s="84" t="b">
        <f t="shared" si="18"/>
        <v>1</v>
      </c>
    </row>
    <row r="1167" spans="1:8" x14ac:dyDescent="0.25">
      <c r="A1167" t="str">
        <v>WK ACOS - 33465</v>
      </c>
      <c r="C1167" t="s">
        <v>1990</v>
      </c>
      <c r="D1167" t="str">
        <v>WK - 32263</v>
      </c>
      <c r="F1167" t="s">
        <v>2940</v>
      </c>
      <c r="G1167" t="s">
        <v>2940</v>
      </c>
      <c r="H1167" s="84" t="b">
        <f t="shared" si="18"/>
        <v>1</v>
      </c>
    </row>
    <row r="1168" spans="1:8" x14ac:dyDescent="0.25">
      <c r="A1168" t="str">
        <v>WK ACOS - 33475</v>
      </c>
      <c r="C1168" t="s">
        <v>1991</v>
      </c>
      <c r="D1168" t="str">
        <v>WK - 32342</v>
      </c>
      <c r="F1168" t="s">
        <v>2941</v>
      </c>
      <c r="G1168" t="s">
        <v>2941</v>
      </c>
      <c r="H1168" s="84" t="b">
        <f t="shared" si="18"/>
        <v>1</v>
      </c>
    </row>
    <row r="1169" spans="1:8" x14ac:dyDescent="0.25">
      <c r="A1169" t="str">
        <v>WK ACOS - 33543</v>
      </c>
      <c r="C1169" t="s">
        <v>4077</v>
      </c>
      <c r="D1169" t="str">
        <v>WK - 32344</v>
      </c>
      <c r="F1169" t="s">
        <v>2942</v>
      </c>
      <c r="G1169" t="s">
        <v>2942</v>
      </c>
      <c r="H1169" s="84" t="b">
        <f t="shared" si="18"/>
        <v>1</v>
      </c>
    </row>
    <row r="1170" spans="1:8" x14ac:dyDescent="0.25">
      <c r="A1170" t="str">
        <v>WK ACOS - 33774</v>
      </c>
      <c r="C1170" t="s">
        <v>1992</v>
      </c>
      <c r="D1170" t="str">
        <v>WK - 32355</v>
      </c>
      <c r="F1170" t="s">
        <v>2943</v>
      </c>
      <c r="G1170" t="s">
        <v>2943</v>
      </c>
      <c r="H1170" s="84" t="b">
        <f t="shared" si="18"/>
        <v>1</v>
      </c>
    </row>
    <row r="1171" spans="1:8" x14ac:dyDescent="0.25">
      <c r="A1171" t="str">
        <v>WK ACOS - 33778</v>
      </c>
      <c r="C1171" t="s">
        <v>1993</v>
      </c>
      <c r="D1171" t="str">
        <v>WK - 32485</v>
      </c>
      <c r="F1171" t="s">
        <v>2944</v>
      </c>
      <c r="G1171" t="s">
        <v>2944</v>
      </c>
      <c r="H1171" s="84" t="b">
        <f t="shared" si="18"/>
        <v>1</v>
      </c>
    </row>
    <row r="1172" spans="1:8" x14ac:dyDescent="0.25">
      <c r="A1172" t="str">
        <v>WK ACOS - 33785</v>
      </c>
      <c r="C1172" t="s">
        <v>1994</v>
      </c>
      <c r="D1172" t="str">
        <v>WK - 32489</v>
      </c>
      <c r="F1172" t="s">
        <v>2945</v>
      </c>
      <c r="G1172" t="s">
        <v>2945</v>
      </c>
      <c r="H1172" s="84" t="b">
        <f t="shared" si="18"/>
        <v>1</v>
      </c>
    </row>
    <row r="1173" spans="1:8" x14ac:dyDescent="0.25">
      <c r="A1173" t="str">
        <v>WK ACOS - 33789</v>
      </c>
      <c r="C1173" t="s">
        <v>1995</v>
      </c>
      <c r="D1173" t="str">
        <v>WK - 32580</v>
      </c>
      <c r="F1173" t="s">
        <v>2946</v>
      </c>
      <c r="G1173" t="s">
        <v>2946</v>
      </c>
      <c r="H1173" s="84" t="b">
        <f t="shared" si="18"/>
        <v>1</v>
      </c>
    </row>
    <row r="1174" spans="1:8" x14ac:dyDescent="0.25">
      <c r="A1174" t="str">
        <v>WK ACOS - 33886</v>
      </c>
      <c r="C1174" t="s">
        <v>1996</v>
      </c>
      <c r="D1174" t="str">
        <v>WK - 33465</v>
      </c>
      <c r="F1174" t="s">
        <v>2947</v>
      </c>
      <c r="G1174" t="s">
        <v>2947</v>
      </c>
      <c r="H1174" s="84" t="b">
        <f t="shared" si="18"/>
        <v>1</v>
      </c>
    </row>
    <row r="1175" spans="1:8" x14ac:dyDescent="0.25">
      <c r="A1175" t="str">
        <v>WK ACOS - 33897</v>
      </c>
      <c r="C1175" t="s">
        <v>1997</v>
      </c>
      <c r="D1175" t="str">
        <v>WK - 33475</v>
      </c>
      <c r="F1175" t="s">
        <v>2948</v>
      </c>
      <c r="G1175" t="s">
        <v>2948</v>
      </c>
      <c r="H1175" s="84" t="b">
        <f t="shared" si="18"/>
        <v>1</v>
      </c>
    </row>
    <row r="1176" spans="1:8" x14ac:dyDescent="0.25">
      <c r="A1176" t="str">
        <v>WK ACOS - 33958</v>
      </c>
      <c r="C1176" t="s">
        <v>1998</v>
      </c>
      <c r="D1176" t="str">
        <v>WK - 33543</v>
      </c>
      <c r="F1176" t="s">
        <v>2949</v>
      </c>
      <c r="G1176" t="s">
        <v>2949</v>
      </c>
      <c r="H1176" s="84" t="b">
        <f t="shared" si="18"/>
        <v>1</v>
      </c>
    </row>
    <row r="1177" spans="1:8" x14ac:dyDescent="0.25">
      <c r="A1177" t="str">
        <v>WK ACOS - 33960</v>
      </c>
      <c r="C1177" t="s">
        <v>1999</v>
      </c>
      <c r="D1177" t="str">
        <v>WK - 33774</v>
      </c>
      <c r="F1177" t="s">
        <v>2950</v>
      </c>
      <c r="G1177" t="s">
        <v>2950</v>
      </c>
      <c r="H1177" s="84" t="b">
        <f t="shared" si="18"/>
        <v>1</v>
      </c>
    </row>
    <row r="1178" spans="1:8" x14ac:dyDescent="0.25">
      <c r="A1178" t="str">
        <v>WK ACOS - 33985</v>
      </c>
      <c r="C1178" t="s">
        <v>2000</v>
      </c>
      <c r="D1178" t="str">
        <v>WK - 33778</v>
      </c>
      <c r="F1178" t="s">
        <v>2951</v>
      </c>
      <c r="G1178" t="s">
        <v>2951</v>
      </c>
      <c r="H1178" s="84" t="b">
        <f t="shared" si="18"/>
        <v>1</v>
      </c>
    </row>
    <row r="1179" spans="1:8" x14ac:dyDescent="0.25">
      <c r="A1179" t="str">
        <v>WK ACOS - 34066</v>
      </c>
      <c r="C1179" t="s">
        <v>2001</v>
      </c>
      <c r="D1179" t="str">
        <v>WK - 33785</v>
      </c>
      <c r="F1179" t="s">
        <v>2952</v>
      </c>
      <c r="G1179" t="s">
        <v>2952</v>
      </c>
      <c r="H1179" s="84" t="b">
        <f t="shared" si="18"/>
        <v>1</v>
      </c>
    </row>
    <row r="1180" spans="1:8" x14ac:dyDescent="0.25">
      <c r="A1180" t="str">
        <v>WK ACOS - 34068</v>
      </c>
      <c r="C1180" t="s">
        <v>2002</v>
      </c>
      <c r="D1180" t="str">
        <v>WK - 33789</v>
      </c>
      <c r="F1180" t="s">
        <v>2953</v>
      </c>
      <c r="G1180" t="s">
        <v>2953</v>
      </c>
      <c r="H1180" s="84" t="b">
        <f t="shared" si="18"/>
        <v>1</v>
      </c>
    </row>
    <row r="1181" spans="1:8" x14ac:dyDescent="0.25">
      <c r="A1181" t="str">
        <v>WK ACOS - 34070</v>
      </c>
      <c r="C1181" t="s">
        <v>2003</v>
      </c>
      <c r="D1181" t="str">
        <v>WK - 33886</v>
      </c>
      <c r="F1181" t="s">
        <v>2954</v>
      </c>
      <c r="G1181" t="s">
        <v>2954</v>
      </c>
      <c r="H1181" s="84" t="b">
        <f t="shared" si="18"/>
        <v>1</v>
      </c>
    </row>
    <row r="1182" spans="1:8" x14ac:dyDescent="0.25">
      <c r="A1182" t="str">
        <v>WK ACOS - 34075</v>
      </c>
      <c r="C1182" t="s">
        <v>2004</v>
      </c>
      <c r="D1182" t="str">
        <v>WK - 33897</v>
      </c>
      <c r="F1182" t="s">
        <v>2955</v>
      </c>
      <c r="G1182" t="s">
        <v>2955</v>
      </c>
      <c r="H1182" s="84" t="b">
        <f t="shared" si="18"/>
        <v>1</v>
      </c>
    </row>
    <row r="1183" spans="1:8" x14ac:dyDescent="0.25">
      <c r="A1183" t="str">
        <v>WK ACOS - 34136</v>
      </c>
      <c r="C1183" t="s">
        <v>2005</v>
      </c>
      <c r="D1183" t="str">
        <v>WK - 33958</v>
      </c>
      <c r="F1183" t="s">
        <v>2956</v>
      </c>
      <c r="G1183" t="s">
        <v>2956</v>
      </c>
      <c r="H1183" s="84" t="b">
        <f t="shared" si="18"/>
        <v>1</v>
      </c>
    </row>
    <row r="1184" spans="1:8" x14ac:dyDescent="0.25">
      <c r="A1184" t="str">
        <v>WK ACOS - 34155</v>
      </c>
      <c r="C1184" t="s">
        <v>2006</v>
      </c>
      <c r="D1184" t="str">
        <v>WK - 33960</v>
      </c>
      <c r="F1184" t="s">
        <v>2957</v>
      </c>
      <c r="G1184" t="s">
        <v>2957</v>
      </c>
      <c r="H1184" s="84" t="b">
        <f t="shared" si="18"/>
        <v>1</v>
      </c>
    </row>
    <row r="1185" spans="1:8" x14ac:dyDescent="0.25">
      <c r="A1185" t="str">
        <v>WK ACOS - 34177</v>
      </c>
      <c r="C1185" t="s">
        <v>2007</v>
      </c>
      <c r="D1185" t="str">
        <v>WK - 33985</v>
      </c>
      <c r="F1185" t="s">
        <v>2958</v>
      </c>
      <c r="G1185" t="s">
        <v>2958</v>
      </c>
      <c r="H1185" s="84" t="b">
        <f t="shared" si="18"/>
        <v>1</v>
      </c>
    </row>
    <row r="1186" spans="1:8" x14ac:dyDescent="0.25">
      <c r="A1186" t="str">
        <v>WK ACOS - 34212</v>
      </c>
      <c r="C1186" t="s">
        <v>2008</v>
      </c>
      <c r="D1186" t="str">
        <v>WK - 34066</v>
      </c>
      <c r="F1186" t="s">
        <v>2959</v>
      </c>
      <c r="G1186" t="s">
        <v>2959</v>
      </c>
      <c r="H1186" s="84" t="b">
        <f t="shared" si="18"/>
        <v>1</v>
      </c>
    </row>
    <row r="1187" spans="1:8" x14ac:dyDescent="0.25">
      <c r="A1187" t="str">
        <v>WK ACOS - 34225</v>
      </c>
      <c r="C1187" t="s">
        <v>2009</v>
      </c>
      <c r="D1187" t="str">
        <v>WK - 34068</v>
      </c>
      <c r="F1187" t="s">
        <v>2960</v>
      </c>
      <c r="G1187" t="s">
        <v>2960</v>
      </c>
      <c r="H1187" s="84" t="b">
        <f t="shared" si="18"/>
        <v>1</v>
      </c>
    </row>
    <row r="1188" spans="1:8" x14ac:dyDescent="0.25">
      <c r="A1188" t="str">
        <v>WK ACOS - 34277</v>
      </c>
      <c r="C1188" t="s">
        <v>2010</v>
      </c>
      <c r="D1188" t="str">
        <v>WK - 34070</v>
      </c>
      <c r="F1188" t="s">
        <v>2961</v>
      </c>
      <c r="G1188" t="s">
        <v>2961</v>
      </c>
      <c r="H1188" s="84" t="b">
        <f t="shared" si="18"/>
        <v>1</v>
      </c>
    </row>
    <row r="1189" spans="1:8" x14ac:dyDescent="0.25">
      <c r="A1189" t="str">
        <v>WK ACOS - 34307</v>
      </c>
      <c r="C1189" t="s">
        <v>2011</v>
      </c>
      <c r="D1189" t="str">
        <v>WK - 34075</v>
      </c>
      <c r="F1189" t="s">
        <v>2962</v>
      </c>
      <c r="G1189" t="s">
        <v>2962</v>
      </c>
      <c r="H1189" s="84" t="b">
        <f t="shared" si="18"/>
        <v>1</v>
      </c>
    </row>
    <row r="1190" spans="1:8" x14ac:dyDescent="0.25">
      <c r="A1190" t="str">
        <v>WK ACOS - 34404</v>
      </c>
      <c r="C1190" t="s">
        <v>2012</v>
      </c>
      <c r="D1190" t="str">
        <v>WK - 34136</v>
      </c>
      <c r="F1190" t="s">
        <v>2963</v>
      </c>
      <c r="G1190" t="s">
        <v>2963</v>
      </c>
      <c r="H1190" s="84" t="b">
        <f t="shared" si="18"/>
        <v>1</v>
      </c>
    </row>
    <row r="1191" spans="1:8" x14ac:dyDescent="0.25">
      <c r="A1191" t="str">
        <v>WK ACOS - 34430</v>
      </c>
      <c r="C1191" t="s">
        <v>2013</v>
      </c>
      <c r="D1191" t="str">
        <v>WK - 34155</v>
      </c>
      <c r="F1191" t="s">
        <v>2964</v>
      </c>
      <c r="G1191" t="s">
        <v>2964</v>
      </c>
      <c r="H1191" s="84" t="b">
        <f t="shared" si="18"/>
        <v>1</v>
      </c>
    </row>
    <row r="1192" spans="1:8" x14ac:dyDescent="0.25">
      <c r="A1192" t="str">
        <v>WK ACOS - 34487</v>
      </c>
      <c r="C1192" t="s">
        <v>2014</v>
      </c>
      <c r="D1192" t="str">
        <v>WK - 34177</v>
      </c>
      <c r="F1192" t="s">
        <v>2965</v>
      </c>
      <c r="G1192" t="s">
        <v>2965</v>
      </c>
      <c r="H1192" s="84" t="b">
        <f t="shared" si="18"/>
        <v>1</v>
      </c>
    </row>
    <row r="1193" spans="1:8" x14ac:dyDescent="0.25">
      <c r="A1193" t="str">
        <v>WK ACOS - 34495</v>
      </c>
      <c r="C1193" t="s">
        <v>4078</v>
      </c>
      <c r="D1193" t="str">
        <v>WK - 34212</v>
      </c>
      <c r="F1193" t="s">
        <v>4352</v>
      </c>
      <c r="G1193" t="s">
        <v>4352</v>
      </c>
      <c r="H1193" s="84" t="b">
        <f t="shared" si="18"/>
        <v>1</v>
      </c>
    </row>
    <row r="1194" spans="1:8" x14ac:dyDescent="0.25">
      <c r="A1194" t="str">
        <v>WK ACOS - 34611</v>
      </c>
      <c r="C1194" t="s">
        <v>4079</v>
      </c>
      <c r="D1194" t="str">
        <v>WK - 34225</v>
      </c>
      <c r="F1194" t="s">
        <v>2966</v>
      </c>
      <c r="G1194" t="s">
        <v>2966</v>
      </c>
      <c r="H1194" s="84" t="b">
        <f t="shared" si="18"/>
        <v>1</v>
      </c>
    </row>
    <row r="1195" spans="1:8" x14ac:dyDescent="0.25">
      <c r="A1195" t="str">
        <v>WK ACOS - 34704</v>
      </c>
      <c r="C1195" t="s">
        <v>2015</v>
      </c>
      <c r="D1195" t="str">
        <v>WK - 34277</v>
      </c>
      <c r="F1195" t="s">
        <v>2967</v>
      </c>
      <c r="G1195" t="s">
        <v>2967</v>
      </c>
      <c r="H1195" s="84" t="b">
        <f t="shared" si="18"/>
        <v>1</v>
      </c>
    </row>
    <row r="1196" spans="1:8" x14ac:dyDescent="0.25">
      <c r="A1196" t="str">
        <v>WK ACOS - 34813</v>
      </c>
      <c r="C1196" t="s">
        <v>4080</v>
      </c>
      <c r="D1196" t="str">
        <v>WK - 34307</v>
      </c>
      <c r="F1196" t="s">
        <v>4353</v>
      </c>
      <c r="G1196" t="s">
        <v>4353</v>
      </c>
      <c r="H1196" s="84" t="b">
        <f t="shared" si="18"/>
        <v>1</v>
      </c>
    </row>
    <row r="1197" spans="1:8" x14ac:dyDescent="0.25">
      <c r="A1197" t="str">
        <v>WK ACOS - 34849</v>
      </c>
      <c r="C1197" t="s">
        <v>2016</v>
      </c>
      <c r="D1197" t="str">
        <v>WK - 34404</v>
      </c>
      <c r="F1197" t="s">
        <v>2968</v>
      </c>
      <c r="G1197" t="s">
        <v>2968</v>
      </c>
      <c r="H1197" s="84" t="b">
        <f t="shared" si="18"/>
        <v>1</v>
      </c>
    </row>
    <row r="1198" spans="1:8" x14ac:dyDescent="0.25">
      <c r="A1198" t="str">
        <v>WK ACOS - 34912</v>
      </c>
      <c r="C1198" t="s">
        <v>2017</v>
      </c>
      <c r="D1198" t="str">
        <v>WK - 34430</v>
      </c>
      <c r="F1198" t="s">
        <v>2969</v>
      </c>
      <c r="G1198" t="s">
        <v>2969</v>
      </c>
      <c r="H1198" s="84" t="b">
        <f t="shared" si="18"/>
        <v>1</v>
      </c>
    </row>
    <row r="1199" spans="1:8" x14ac:dyDescent="0.25">
      <c r="A1199" t="str">
        <v>WK ACOS - 34914</v>
      </c>
      <c r="C1199" t="s">
        <v>2018</v>
      </c>
      <c r="D1199" t="str">
        <v>WK - 34487</v>
      </c>
      <c r="F1199" t="s">
        <v>2970</v>
      </c>
      <c r="G1199" t="s">
        <v>2970</v>
      </c>
      <c r="H1199" s="84" t="b">
        <f t="shared" si="18"/>
        <v>1</v>
      </c>
    </row>
    <row r="1200" spans="1:8" x14ac:dyDescent="0.25">
      <c r="A1200" t="str">
        <v>WK ACOS - 34921</v>
      </c>
      <c r="C1200" t="s">
        <v>2019</v>
      </c>
      <c r="D1200" t="str">
        <v>WK - 34495</v>
      </c>
      <c r="F1200" t="s">
        <v>2971</v>
      </c>
      <c r="G1200" t="s">
        <v>2971</v>
      </c>
      <c r="H1200" s="84" t="b">
        <f t="shared" si="18"/>
        <v>1</v>
      </c>
    </row>
    <row r="1201" spans="1:8" x14ac:dyDescent="0.25">
      <c r="A1201" t="str">
        <v>WK ACOS - 34946</v>
      </c>
      <c r="C1201" t="s">
        <v>2020</v>
      </c>
      <c r="D1201" t="str">
        <v>WK - 34611</v>
      </c>
      <c r="F1201" t="s">
        <v>2972</v>
      </c>
      <c r="G1201" t="s">
        <v>2972</v>
      </c>
      <c r="H1201" s="84" t="b">
        <f t="shared" si="18"/>
        <v>1</v>
      </c>
    </row>
    <row r="1202" spans="1:8" x14ac:dyDescent="0.25">
      <c r="A1202" t="str">
        <v>WK ACOS - 35111</v>
      </c>
      <c r="C1202" t="s">
        <v>2021</v>
      </c>
      <c r="D1202" t="str">
        <v>WK - 34704</v>
      </c>
      <c r="F1202" t="s">
        <v>4354</v>
      </c>
      <c r="G1202" t="s">
        <v>4354</v>
      </c>
      <c r="H1202" s="84" t="b">
        <f t="shared" si="18"/>
        <v>1</v>
      </c>
    </row>
    <row r="1203" spans="1:8" x14ac:dyDescent="0.25">
      <c r="A1203" t="str">
        <v>WK ACOS - 35186</v>
      </c>
      <c r="C1203" t="s">
        <v>2022</v>
      </c>
      <c r="D1203" t="str">
        <v>WK - 34813</v>
      </c>
      <c r="F1203" t="s">
        <v>2973</v>
      </c>
      <c r="G1203" t="s">
        <v>2973</v>
      </c>
      <c r="H1203" s="84" t="b">
        <f t="shared" si="18"/>
        <v>1</v>
      </c>
    </row>
    <row r="1204" spans="1:8" x14ac:dyDescent="0.25">
      <c r="A1204" t="str">
        <v>WK ACOS - 35234</v>
      </c>
      <c r="C1204" t="s">
        <v>2023</v>
      </c>
      <c r="D1204" t="str">
        <v>WK - 34849</v>
      </c>
      <c r="F1204" t="s">
        <v>2974</v>
      </c>
      <c r="G1204" t="s">
        <v>2974</v>
      </c>
      <c r="H1204" s="84" t="b">
        <f t="shared" si="18"/>
        <v>1</v>
      </c>
    </row>
    <row r="1205" spans="1:8" x14ac:dyDescent="0.25">
      <c r="A1205" t="str">
        <v>WK ACOS - 35282</v>
      </c>
      <c r="C1205" t="s">
        <v>2024</v>
      </c>
      <c r="D1205" t="str">
        <v>WK - 34912</v>
      </c>
      <c r="F1205" t="s">
        <v>2975</v>
      </c>
      <c r="G1205" t="s">
        <v>2975</v>
      </c>
      <c r="H1205" s="84" t="b">
        <f t="shared" si="18"/>
        <v>1</v>
      </c>
    </row>
    <row r="1206" spans="1:8" x14ac:dyDescent="0.25">
      <c r="A1206" t="str">
        <v>WK ACOS - 35300</v>
      </c>
      <c r="C1206" t="s">
        <v>2025</v>
      </c>
      <c r="D1206" t="str">
        <v>WK - 34914</v>
      </c>
      <c r="F1206" t="s">
        <v>2976</v>
      </c>
      <c r="G1206" t="s">
        <v>2976</v>
      </c>
      <c r="H1206" s="84" t="b">
        <f t="shared" si="18"/>
        <v>1</v>
      </c>
    </row>
    <row r="1207" spans="1:8" x14ac:dyDescent="0.25">
      <c r="A1207" t="str">
        <v>WK ACOS - 35321</v>
      </c>
      <c r="C1207" t="s">
        <v>2026</v>
      </c>
      <c r="D1207" t="str">
        <v>WK - 34921</v>
      </c>
      <c r="F1207" t="s">
        <v>2977</v>
      </c>
      <c r="G1207" t="s">
        <v>2977</v>
      </c>
      <c r="H1207" s="84" t="b">
        <f t="shared" si="18"/>
        <v>1</v>
      </c>
    </row>
    <row r="1208" spans="1:8" x14ac:dyDescent="0.25">
      <c r="A1208" t="str">
        <v>WK ACOS - 35345</v>
      </c>
      <c r="C1208" t="s">
        <v>2027</v>
      </c>
      <c r="D1208" t="str">
        <v>WK - 34946</v>
      </c>
      <c r="F1208" t="s">
        <v>2978</v>
      </c>
      <c r="G1208" t="s">
        <v>2978</v>
      </c>
      <c r="H1208" s="84" t="b">
        <f t="shared" si="18"/>
        <v>1</v>
      </c>
    </row>
    <row r="1209" spans="1:8" x14ac:dyDescent="0.25">
      <c r="A1209" t="str">
        <v>WK ACOS - 35517</v>
      </c>
      <c r="C1209" t="s">
        <v>2028</v>
      </c>
      <c r="D1209" t="str">
        <v>WK - 35111</v>
      </c>
      <c r="F1209" t="s">
        <v>4355</v>
      </c>
      <c r="G1209" t="s">
        <v>4355</v>
      </c>
      <c r="H1209" s="84" t="b">
        <f t="shared" si="18"/>
        <v>1</v>
      </c>
    </row>
    <row r="1210" spans="1:8" x14ac:dyDescent="0.25">
      <c r="A1210" t="str">
        <v>WK ACOS - 35532</v>
      </c>
      <c r="C1210" t="s">
        <v>5585</v>
      </c>
      <c r="D1210" t="str">
        <v>WK - 35186</v>
      </c>
      <c r="F1210" t="s">
        <v>4356</v>
      </c>
      <c r="G1210" t="s">
        <v>4356</v>
      </c>
      <c r="H1210" s="84" t="b">
        <f t="shared" si="18"/>
        <v>1</v>
      </c>
    </row>
    <row r="1211" spans="1:8" x14ac:dyDescent="0.25">
      <c r="A1211" t="str">
        <v>WK ACOS - 35647</v>
      </c>
      <c r="C1211" t="s">
        <v>2029</v>
      </c>
      <c r="D1211" t="str">
        <v>WK - 35234</v>
      </c>
      <c r="F1211" t="s">
        <v>2979</v>
      </c>
      <c r="G1211" t="s">
        <v>2979</v>
      </c>
      <c r="H1211" s="84" t="b">
        <f t="shared" si="18"/>
        <v>1</v>
      </c>
    </row>
    <row r="1212" spans="1:8" x14ac:dyDescent="0.25">
      <c r="A1212" t="str">
        <v>WK ACOS - 35657</v>
      </c>
      <c r="C1212" t="s">
        <v>4081</v>
      </c>
      <c r="D1212" t="str">
        <v>WK - 35282</v>
      </c>
      <c r="F1212" t="s">
        <v>4357</v>
      </c>
      <c r="G1212" t="s">
        <v>4357</v>
      </c>
      <c r="H1212" s="84" t="b">
        <f t="shared" si="18"/>
        <v>1</v>
      </c>
    </row>
    <row r="1213" spans="1:8" x14ac:dyDescent="0.25">
      <c r="A1213" t="str">
        <v>WK ACOS - 35780</v>
      </c>
      <c r="C1213" t="s">
        <v>2030</v>
      </c>
      <c r="D1213" t="str">
        <v>WK - 35300</v>
      </c>
      <c r="F1213" t="s">
        <v>4358</v>
      </c>
      <c r="G1213" t="s">
        <v>4358</v>
      </c>
      <c r="H1213" s="84" t="b">
        <f t="shared" si="18"/>
        <v>1</v>
      </c>
    </row>
    <row r="1214" spans="1:8" x14ac:dyDescent="0.25">
      <c r="A1214" t="str">
        <v>WK ACOS - 36182</v>
      </c>
      <c r="C1214" t="s">
        <v>2031</v>
      </c>
      <c r="D1214" t="str">
        <v>WK - 35321</v>
      </c>
      <c r="F1214" t="s">
        <v>4359</v>
      </c>
      <c r="G1214" t="s">
        <v>4359</v>
      </c>
      <c r="H1214" s="84" t="b">
        <f t="shared" si="18"/>
        <v>1</v>
      </c>
    </row>
    <row r="1215" spans="1:8" x14ac:dyDescent="0.25">
      <c r="A1215" t="str">
        <v>WK ACOS - 36236</v>
      </c>
      <c r="C1215" t="s">
        <v>2032</v>
      </c>
      <c r="D1215" t="str">
        <v>WK - 35345</v>
      </c>
      <c r="F1215" t="s">
        <v>4360</v>
      </c>
      <c r="G1215" t="s">
        <v>4360</v>
      </c>
      <c r="H1215" s="84" t="b">
        <f t="shared" si="18"/>
        <v>1</v>
      </c>
    </row>
    <row r="1216" spans="1:8" x14ac:dyDescent="0.25">
      <c r="A1216" t="str">
        <v>WK ACOS - 36277</v>
      </c>
      <c r="C1216" t="s">
        <v>2033</v>
      </c>
      <c r="D1216" t="str">
        <v>WK - 35517</v>
      </c>
      <c r="F1216" t="s">
        <v>4361</v>
      </c>
      <c r="G1216" t="s">
        <v>4361</v>
      </c>
      <c r="H1216" s="84" t="b">
        <f t="shared" si="18"/>
        <v>1</v>
      </c>
    </row>
    <row r="1217" spans="1:8" x14ac:dyDescent="0.25">
      <c r="A1217" t="str">
        <v>WK ACOS - 36553</v>
      </c>
      <c r="C1217" t="s">
        <v>2034</v>
      </c>
      <c r="D1217" t="str">
        <v>WK - 35532</v>
      </c>
      <c r="F1217" t="s">
        <v>4362</v>
      </c>
      <c r="G1217" t="s">
        <v>4362</v>
      </c>
      <c r="H1217" s="84" t="b">
        <f t="shared" si="18"/>
        <v>1</v>
      </c>
    </row>
    <row r="1218" spans="1:8" x14ac:dyDescent="0.25">
      <c r="A1218" t="str">
        <v>WK ACOS - 36704</v>
      </c>
      <c r="C1218" t="s">
        <v>2035</v>
      </c>
      <c r="D1218" t="str">
        <v>WK - 35647</v>
      </c>
      <c r="F1218" t="s">
        <v>4363</v>
      </c>
      <c r="G1218" t="s">
        <v>4363</v>
      </c>
      <c r="H1218" s="84" t="b">
        <f t="shared" si="18"/>
        <v>1</v>
      </c>
    </row>
    <row r="1219" spans="1:8" x14ac:dyDescent="0.25">
      <c r="A1219" t="str">
        <v>WK ACOS - 36748</v>
      </c>
      <c r="C1219" t="s">
        <v>2036</v>
      </c>
      <c r="D1219" t="str">
        <v>WK - 35657</v>
      </c>
      <c r="F1219" t="s">
        <v>4364</v>
      </c>
      <c r="G1219" t="s">
        <v>4364</v>
      </c>
      <c r="H1219" s="84" t="b">
        <f t="shared" ref="H1219:H1282" si="19">G1219=F1219</f>
        <v>1</v>
      </c>
    </row>
    <row r="1220" spans="1:8" x14ac:dyDescent="0.25">
      <c r="A1220" t="str">
        <v>WK ACOS - 36751</v>
      </c>
      <c r="C1220" t="s">
        <v>2037</v>
      </c>
      <c r="D1220" t="str">
        <v>WK - 35780</v>
      </c>
      <c r="F1220" t="s">
        <v>4365</v>
      </c>
      <c r="G1220" t="s">
        <v>4365</v>
      </c>
      <c r="H1220" s="84" t="b">
        <f t="shared" si="19"/>
        <v>1</v>
      </c>
    </row>
    <row r="1221" spans="1:8" x14ac:dyDescent="0.25">
      <c r="A1221" t="str">
        <v>WK ACOS - 36803</v>
      </c>
      <c r="C1221" t="s">
        <v>2038</v>
      </c>
      <c r="D1221" t="str">
        <v>WK - 36182</v>
      </c>
      <c r="F1221" t="s">
        <v>4366</v>
      </c>
      <c r="G1221" t="s">
        <v>4366</v>
      </c>
      <c r="H1221" s="84" t="b">
        <f t="shared" si="19"/>
        <v>1</v>
      </c>
    </row>
    <row r="1222" spans="1:8" x14ac:dyDescent="0.25">
      <c r="A1222" t="str">
        <v>WK ACOS - 36805</v>
      </c>
      <c r="C1222" t="s">
        <v>2039</v>
      </c>
      <c r="D1222" t="str">
        <v>WK - 36236</v>
      </c>
      <c r="F1222" t="s">
        <v>4367</v>
      </c>
      <c r="G1222" t="s">
        <v>4367</v>
      </c>
      <c r="H1222" s="84" t="b">
        <f t="shared" si="19"/>
        <v>1</v>
      </c>
    </row>
    <row r="1223" spans="1:8" x14ac:dyDescent="0.25">
      <c r="A1223" t="str">
        <v>WK ACOS - 36842</v>
      </c>
      <c r="C1223" t="s">
        <v>2040</v>
      </c>
      <c r="D1223" t="str">
        <v>WK - 36277</v>
      </c>
      <c r="F1223" t="s">
        <v>4368</v>
      </c>
      <c r="G1223" t="s">
        <v>4368</v>
      </c>
      <c r="H1223" s="84" t="b">
        <f t="shared" si="19"/>
        <v>1</v>
      </c>
    </row>
    <row r="1224" spans="1:8" x14ac:dyDescent="0.25">
      <c r="A1224" t="str">
        <v>WK ACOS - 36894</v>
      </c>
      <c r="C1224" t="s">
        <v>2041</v>
      </c>
      <c r="D1224" t="str">
        <v>WK - 36553</v>
      </c>
      <c r="F1224" t="s">
        <v>4369</v>
      </c>
      <c r="G1224" t="s">
        <v>4369</v>
      </c>
      <c r="H1224" s="84" t="b">
        <f t="shared" si="19"/>
        <v>1</v>
      </c>
    </row>
    <row r="1225" spans="1:8" x14ac:dyDescent="0.25">
      <c r="A1225" t="str">
        <v>WK ACOS - 37085</v>
      </c>
      <c r="C1225" t="s">
        <v>2042</v>
      </c>
      <c r="D1225" t="str">
        <v>WK - 36704</v>
      </c>
      <c r="F1225" t="s">
        <v>4370</v>
      </c>
      <c r="G1225" t="s">
        <v>4370</v>
      </c>
      <c r="H1225" s="84" t="b">
        <f t="shared" si="19"/>
        <v>1</v>
      </c>
    </row>
    <row r="1226" spans="1:8" x14ac:dyDescent="0.25">
      <c r="A1226" t="str">
        <v>WK ACOS - 37091</v>
      </c>
      <c r="C1226" t="s">
        <v>2043</v>
      </c>
      <c r="D1226" t="str">
        <v>WK - 36748</v>
      </c>
      <c r="F1226" t="s">
        <v>4371</v>
      </c>
      <c r="G1226" t="s">
        <v>4371</v>
      </c>
      <c r="H1226" s="84" t="b">
        <f t="shared" si="19"/>
        <v>1</v>
      </c>
    </row>
    <row r="1227" spans="1:8" x14ac:dyDescent="0.25">
      <c r="A1227" t="str">
        <v>WK ACOS - 37098</v>
      </c>
      <c r="C1227" t="s">
        <v>2044</v>
      </c>
      <c r="D1227" t="str">
        <v>WK - 36751</v>
      </c>
      <c r="F1227" t="s">
        <v>4372</v>
      </c>
      <c r="G1227" t="s">
        <v>4372</v>
      </c>
      <c r="H1227" s="84" t="b">
        <f t="shared" si="19"/>
        <v>1</v>
      </c>
    </row>
    <row r="1228" spans="1:8" x14ac:dyDescent="0.25">
      <c r="A1228" t="str">
        <v>WK ACOS - 37142</v>
      </c>
      <c r="C1228" t="s">
        <v>2045</v>
      </c>
      <c r="D1228" t="str">
        <v>WK - 36803</v>
      </c>
      <c r="F1228" t="s">
        <v>4373</v>
      </c>
      <c r="G1228" t="s">
        <v>4373</v>
      </c>
      <c r="H1228" s="84" t="b">
        <f t="shared" si="19"/>
        <v>1</v>
      </c>
    </row>
    <row r="1229" spans="1:8" x14ac:dyDescent="0.25">
      <c r="A1229" t="str">
        <v>WK ACOS - 37273</v>
      </c>
      <c r="C1229" t="s">
        <v>2046</v>
      </c>
      <c r="D1229" t="str">
        <v>WK - 36805</v>
      </c>
      <c r="F1229" t="s">
        <v>4374</v>
      </c>
      <c r="G1229" t="s">
        <v>4374</v>
      </c>
      <c r="H1229" s="84" t="b">
        <f t="shared" si="19"/>
        <v>1</v>
      </c>
    </row>
    <row r="1230" spans="1:8" x14ac:dyDescent="0.25">
      <c r="A1230" t="str">
        <v>WK ACOS - 37317</v>
      </c>
      <c r="C1230" t="s">
        <v>2047</v>
      </c>
      <c r="D1230" t="str">
        <v>WK - 36842</v>
      </c>
      <c r="F1230" t="s">
        <v>4375</v>
      </c>
      <c r="G1230" t="s">
        <v>4375</v>
      </c>
      <c r="H1230" s="84" t="b">
        <f t="shared" si="19"/>
        <v>1</v>
      </c>
    </row>
    <row r="1231" spans="1:8" x14ac:dyDescent="0.25">
      <c r="A1231" t="str">
        <v>WK ACOS - 37518</v>
      </c>
      <c r="C1231" t="s">
        <v>4082</v>
      </c>
      <c r="D1231" t="str">
        <v>WK - 36894</v>
      </c>
      <c r="F1231" t="s">
        <v>4376</v>
      </c>
      <c r="G1231" t="s">
        <v>4376</v>
      </c>
      <c r="H1231" s="84" t="b">
        <f t="shared" si="19"/>
        <v>1</v>
      </c>
    </row>
    <row r="1232" spans="1:8" x14ac:dyDescent="0.25">
      <c r="A1232" t="str">
        <v>WK ACOS - 37543</v>
      </c>
      <c r="C1232" t="s">
        <v>2048</v>
      </c>
      <c r="D1232" t="str">
        <v>WK - 37085</v>
      </c>
      <c r="F1232" t="s">
        <v>4377</v>
      </c>
      <c r="G1232" t="s">
        <v>4377</v>
      </c>
      <c r="H1232" s="84" t="b">
        <f t="shared" si="19"/>
        <v>1</v>
      </c>
    </row>
    <row r="1233" spans="1:8" x14ac:dyDescent="0.25">
      <c r="A1233" t="str">
        <v>WK ACOS - 37575</v>
      </c>
      <c r="C1233" t="s">
        <v>2049</v>
      </c>
      <c r="D1233" t="str">
        <v>WK - 37091</v>
      </c>
      <c r="F1233" t="s">
        <v>4378</v>
      </c>
      <c r="G1233" t="s">
        <v>4378</v>
      </c>
      <c r="H1233" s="84" t="b">
        <f t="shared" si="19"/>
        <v>1</v>
      </c>
    </row>
    <row r="1234" spans="1:8" x14ac:dyDescent="0.25">
      <c r="A1234" t="str">
        <v>WK ACOS - 37581</v>
      </c>
      <c r="C1234" t="s">
        <v>2050</v>
      </c>
      <c r="D1234" t="str">
        <v>WK - 37098</v>
      </c>
      <c r="F1234" t="s">
        <v>4379</v>
      </c>
      <c r="G1234" t="s">
        <v>4379</v>
      </c>
      <c r="H1234" s="84" t="b">
        <f t="shared" si="19"/>
        <v>1</v>
      </c>
    </row>
    <row r="1235" spans="1:8" x14ac:dyDescent="0.25">
      <c r="A1235" t="str">
        <v>WK ACOS - 37602</v>
      </c>
      <c r="C1235" t="s">
        <v>2051</v>
      </c>
      <c r="D1235" t="str">
        <v>WK - 37142</v>
      </c>
      <c r="F1235" t="s">
        <v>4380</v>
      </c>
      <c r="G1235" t="s">
        <v>4380</v>
      </c>
      <c r="H1235" s="84" t="b">
        <f t="shared" si="19"/>
        <v>1</v>
      </c>
    </row>
    <row r="1236" spans="1:8" x14ac:dyDescent="0.25">
      <c r="A1236" t="str">
        <v>WK ACOS - 37603</v>
      </c>
      <c r="C1236" t="s">
        <v>2052</v>
      </c>
      <c r="D1236" t="str">
        <v>WK - 37273</v>
      </c>
      <c r="F1236" t="s">
        <v>4381</v>
      </c>
      <c r="G1236" t="s">
        <v>4381</v>
      </c>
      <c r="H1236" s="84" t="b">
        <f t="shared" si="19"/>
        <v>1</v>
      </c>
    </row>
    <row r="1237" spans="1:8" x14ac:dyDescent="0.25">
      <c r="A1237" t="str">
        <v>WK ACOS - 37629</v>
      </c>
      <c r="C1237" t="s">
        <v>2053</v>
      </c>
      <c r="D1237" t="str">
        <v>WK - 37317</v>
      </c>
      <c r="F1237" t="s">
        <v>4382</v>
      </c>
      <c r="G1237" t="s">
        <v>4382</v>
      </c>
      <c r="H1237" s="84" t="b">
        <f t="shared" si="19"/>
        <v>1</v>
      </c>
    </row>
    <row r="1238" spans="1:8" x14ac:dyDescent="0.25">
      <c r="A1238" t="str">
        <v>WK ACOS - 37645</v>
      </c>
      <c r="C1238" t="s">
        <v>2054</v>
      </c>
      <c r="D1238" t="str">
        <v>WK - 37518</v>
      </c>
      <c r="F1238" t="s">
        <v>4383</v>
      </c>
      <c r="G1238" t="s">
        <v>4383</v>
      </c>
      <c r="H1238" s="84" t="b">
        <f t="shared" si="19"/>
        <v>1</v>
      </c>
    </row>
    <row r="1239" spans="1:8" x14ac:dyDescent="0.25">
      <c r="A1239" t="str">
        <v>WK ACOS - 37648</v>
      </c>
      <c r="C1239" t="s">
        <v>2055</v>
      </c>
      <c r="D1239" t="str">
        <v>WK - 37543</v>
      </c>
      <c r="F1239" t="s">
        <v>4384</v>
      </c>
      <c r="G1239" t="s">
        <v>4384</v>
      </c>
      <c r="H1239" s="84" t="b">
        <f t="shared" si="19"/>
        <v>1</v>
      </c>
    </row>
    <row r="1240" spans="1:8" x14ac:dyDescent="0.25">
      <c r="A1240" t="str">
        <v>WK ACOS - 37650</v>
      </c>
      <c r="C1240" t="s">
        <v>2056</v>
      </c>
      <c r="D1240" t="str">
        <v>WK - 37575</v>
      </c>
      <c r="F1240" t="s">
        <v>4385</v>
      </c>
      <c r="G1240" t="s">
        <v>4385</v>
      </c>
      <c r="H1240" s="84" t="b">
        <f t="shared" si="19"/>
        <v>1</v>
      </c>
    </row>
    <row r="1241" spans="1:8" x14ac:dyDescent="0.25">
      <c r="A1241" t="str">
        <v>WK ACOS - 37740</v>
      </c>
      <c r="C1241" t="s">
        <v>2057</v>
      </c>
      <c r="D1241" t="str">
        <v>WK - 37581</v>
      </c>
      <c r="F1241" t="s">
        <v>4386</v>
      </c>
      <c r="G1241" t="s">
        <v>4386</v>
      </c>
      <c r="H1241" s="84" t="b">
        <f t="shared" si="19"/>
        <v>1</v>
      </c>
    </row>
    <row r="1242" spans="1:8" x14ac:dyDescent="0.25">
      <c r="A1242" t="str">
        <v>WK ACOS - 37742</v>
      </c>
      <c r="C1242" t="s">
        <v>2058</v>
      </c>
      <c r="D1242" t="str">
        <v>WK - 37602</v>
      </c>
      <c r="F1242" t="s">
        <v>4387</v>
      </c>
      <c r="G1242" t="s">
        <v>4387</v>
      </c>
      <c r="H1242" s="84" t="b">
        <f t="shared" si="19"/>
        <v>1</v>
      </c>
    </row>
    <row r="1243" spans="1:8" x14ac:dyDescent="0.25">
      <c r="A1243" t="str">
        <v>WK ACOS - 37771</v>
      </c>
      <c r="C1243" t="s">
        <v>2059</v>
      </c>
      <c r="D1243" t="str">
        <v>WK - 37603</v>
      </c>
      <c r="F1243" t="s">
        <v>4388</v>
      </c>
      <c r="G1243" t="s">
        <v>4388</v>
      </c>
      <c r="H1243" s="84" t="b">
        <f t="shared" si="19"/>
        <v>1</v>
      </c>
    </row>
    <row r="1244" spans="1:8" x14ac:dyDescent="0.25">
      <c r="A1244" t="str">
        <v>WK ACOS - 37798</v>
      </c>
      <c r="C1244" t="s">
        <v>2060</v>
      </c>
      <c r="D1244" t="str">
        <v>WK - 37629</v>
      </c>
      <c r="F1244" t="s">
        <v>4389</v>
      </c>
      <c r="G1244" t="s">
        <v>4389</v>
      </c>
      <c r="H1244" s="84" t="b">
        <f t="shared" si="19"/>
        <v>1</v>
      </c>
    </row>
    <row r="1245" spans="1:8" x14ac:dyDescent="0.25">
      <c r="A1245" t="str">
        <v>WK ACOS - 37975</v>
      </c>
      <c r="C1245" t="s">
        <v>2061</v>
      </c>
      <c r="D1245" t="str">
        <v>WK - 37645</v>
      </c>
      <c r="F1245" t="s">
        <v>4390</v>
      </c>
      <c r="G1245" t="s">
        <v>4390</v>
      </c>
      <c r="H1245" s="84" t="b">
        <f t="shared" si="19"/>
        <v>1</v>
      </c>
    </row>
    <row r="1246" spans="1:8" x14ac:dyDescent="0.25">
      <c r="A1246" t="str">
        <v>WK ACOS - 37976</v>
      </c>
      <c r="C1246" t="s">
        <v>2062</v>
      </c>
      <c r="D1246" t="str">
        <v>WK - 37648</v>
      </c>
      <c r="F1246" t="s">
        <v>4391</v>
      </c>
      <c r="G1246" t="s">
        <v>4391</v>
      </c>
      <c r="H1246" s="84" t="b">
        <f t="shared" si="19"/>
        <v>1</v>
      </c>
    </row>
    <row r="1247" spans="1:8" x14ac:dyDescent="0.25">
      <c r="A1247" t="str">
        <v>WK ACOS - 38044</v>
      </c>
      <c r="C1247" t="s">
        <v>2063</v>
      </c>
      <c r="D1247" t="str">
        <v>WK - 37650</v>
      </c>
      <c r="F1247" t="s">
        <v>4392</v>
      </c>
      <c r="G1247" t="s">
        <v>4392</v>
      </c>
      <c r="H1247" s="84" t="b">
        <f t="shared" si="19"/>
        <v>1</v>
      </c>
    </row>
    <row r="1248" spans="1:8" x14ac:dyDescent="0.25">
      <c r="A1248" t="str">
        <v>WK ACOS - 38052</v>
      </c>
      <c r="C1248" t="s">
        <v>2064</v>
      </c>
      <c r="D1248" t="str">
        <v>WK - 37740</v>
      </c>
      <c r="F1248" t="s">
        <v>4393</v>
      </c>
      <c r="G1248" t="s">
        <v>4393</v>
      </c>
      <c r="H1248" s="84" t="b">
        <f t="shared" si="19"/>
        <v>1</v>
      </c>
    </row>
    <row r="1249" spans="1:8" x14ac:dyDescent="0.25">
      <c r="A1249" t="str">
        <v>WK ACOS - 38056</v>
      </c>
      <c r="C1249" t="s">
        <v>2065</v>
      </c>
      <c r="D1249" t="str">
        <v>WK - 37742</v>
      </c>
      <c r="F1249" t="s">
        <v>4394</v>
      </c>
      <c r="G1249" t="s">
        <v>4394</v>
      </c>
      <c r="H1249" s="84" t="b">
        <f t="shared" si="19"/>
        <v>1</v>
      </c>
    </row>
    <row r="1250" spans="1:8" x14ac:dyDescent="0.25">
      <c r="A1250" t="str">
        <v>WK ACOS - 38062</v>
      </c>
      <c r="C1250" t="s">
        <v>2066</v>
      </c>
      <c r="D1250" t="str">
        <v>WK - 37771</v>
      </c>
      <c r="F1250" t="s">
        <v>4395</v>
      </c>
      <c r="G1250" t="s">
        <v>4395</v>
      </c>
      <c r="H1250" s="84" t="b">
        <f t="shared" si="19"/>
        <v>1</v>
      </c>
    </row>
    <row r="1251" spans="1:8" x14ac:dyDescent="0.25">
      <c r="A1251" t="str">
        <v>WK ACOS - 38134</v>
      </c>
      <c r="C1251" t="s">
        <v>2067</v>
      </c>
      <c r="D1251" t="str">
        <v>WK - 37798</v>
      </c>
      <c r="F1251" t="s">
        <v>4396</v>
      </c>
      <c r="G1251" t="s">
        <v>4396</v>
      </c>
      <c r="H1251" s="84" t="b">
        <f t="shared" si="19"/>
        <v>1</v>
      </c>
    </row>
    <row r="1252" spans="1:8" x14ac:dyDescent="0.25">
      <c r="A1252" t="str">
        <v>WK ACOS - 38295</v>
      </c>
      <c r="C1252" t="s">
        <v>2068</v>
      </c>
      <c r="D1252" t="str">
        <v>WK - 37975</v>
      </c>
      <c r="F1252" t="s">
        <v>4397</v>
      </c>
      <c r="G1252" t="s">
        <v>4397</v>
      </c>
      <c r="H1252" s="84" t="b">
        <f t="shared" si="19"/>
        <v>1</v>
      </c>
    </row>
    <row r="1253" spans="1:8" x14ac:dyDescent="0.25">
      <c r="A1253" t="str">
        <v>WK ACOS - 38331</v>
      </c>
      <c r="C1253" t="s">
        <v>2069</v>
      </c>
      <c r="D1253" t="str">
        <v>WK - 37976</v>
      </c>
      <c r="F1253" t="s">
        <v>4398</v>
      </c>
      <c r="G1253" t="s">
        <v>4398</v>
      </c>
      <c r="H1253" s="84" t="b">
        <f t="shared" si="19"/>
        <v>1</v>
      </c>
    </row>
    <row r="1254" spans="1:8" x14ac:dyDescent="0.25">
      <c r="A1254" t="str">
        <v>WK ACOS - 38332</v>
      </c>
      <c r="C1254" t="s">
        <v>2070</v>
      </c>
      <c r="D1254" t="str">
        <v>WK - 38044</v>
      </c>
      <c r="F1254" t="s">
        <v>4399</v>
      </c>
      <c r="G1254" t="s">
        <v>4399</v>
      </c>
      <c r="H1254" s="84" t="b">
        <f t="shared" si="19"/>
        <v>1</v>
      </c>
    </row>
    <row r="1255" spans="1:8" x14ac:dyDescent="0.25">
      <c r="A1255" t="str">
        <v>WK ACOS - 38505</v>
      </c>
      <c r="C1255" t="s">
        <v>2071</v>
      </c>
      <c r="D1255" t="str">
        <v>WK - 38052</v>
      </c>
      <c r="F1255" t="s">
        <v>4400</v>
      </c>
      <c r="G1255" t="s">
        <v>4400</v>
      </c>
      <c r="H1255" s="84" t="b">
        <f t="shared" si="19"/>
        <v>1</v>
      </c>
    </row>
    <row r="1256" spans="1:8" x14ac:dyDescent="0.25">
      <c r="A1256" t="str">
        <v>WK ACOS - 38900</v>
      </c>
      <c r="C1256" t="s">
        <v>2072</v>
      </c>
      <c r="D1256" t="str">
        <v>WK - 38056</v>
      </c>
      <c r="F1256" t="s">
        <v>4401</v>
      </c>
      <c r="G1256" t="s">
        <v>4401</v>
      </c>
      <c r="H1256" s="84" t="b">
        <f t="shared" si="19"/>
        <v>1</v>
      </c>
    </row>
    <row r="1257" spans="1:8" x14ac:dyDescent="0.25">
      <c r="A1257" t="str">
        <v>WK ACOS - 39140</v>
      </c>
      <c r="C1257" t="s">
        <v>2073</v>
      </c>
      <c r="D1257" t="str">
        <v>WK - 38062</v>
      </c>
      <c r="F1257" t="s">
        <v>4402</v>
      </c>
      <c r="G1257" t="s">
        <v>4402</v>
      </c>
      <c r="H1257" s="84" t="b">
        <f t="shared" si="19"/>
        <v>1</v>
      </c>
    </row>
    <row r="1258" spans="1:8" x14ac:dyDescent="0.25">
      <c r="A1258" t="str">
        <v>WK ACOS - 39144</v>
      </c>
      <c r="C1258" t="s">
        <v>2074</v>
      </c>
      <c r="D1258" t="str">
        <v>WK - 38134</v>
      </c>
      <c r="F1258" t="s">
        <v>4403</v>
      </c>
      <c r="G1258" t="s">
        <v>4403</v>
      </c>
      <c r="H1258" s="84" t="b">
        <f t="shared" si="19"/>
        <v>1</v>
      </c>
    </row>
    <row r="1259" spans="1:8" x14ac:dyDescent="0.25">
      <c r="A1259" t="str">
        <v>WK ACOS - 39181</v>
      </c>
      <c r="C1259" t="s">
        <v>2075</v>
      </c>
      <c r="D1259" t="str">
        <v>WK - 38295</v>
      </c>
      <c r="F1259" t="s">
        <v>4404</v>
      </c>
      <c r="G1259" t="s">
        <v>4404</v>
      </c>
      <c r="H1259" s="84" t="b">
        <f t="shared" si="19"/>
        <v>1</v>
      </c>
    </row>
    <row r="1260" spans="1:8" x14ac:dyDescent="0.25">
      <c r="A1260" t="str">
        <v>WK ACOS - 39184</v>
      </c>
      <c r="C1260" t="s">
        <v>2076</v>
      </c>
      <c r="D1260" t="str">
        <v>WK - 38331</v>
      </c>
      <c r="F1260" t="s">
        <v>4405</v>
      </c>
      <c r="G1260" t="s">
        <v>4405</v>
      </c>
      <c r="H1260" s="84" t="b">
        <f t="shared" si="19"/>
        <v>1</v>
      </c>
    </row>
    <row r="1261" spans="1:8" x14ac:dyDescent="0.25">
      <c r="A1261" t="str">
        <v>WK ACOS - 39214</v>
      </c>
      <c r="C1261" t="s">
        <v>2077</v>
      </c>
      <c r="D1261" t="str">
        <v>WK - 38332</v>
      </c>
      <c r="F1261" t="s">
        <v>4406</v>
      </c>
      <c r="G1261" t="s">
        <v>4406</v>
      </c>
      <c r="H1261" s="84" t="b">
        <f t="shared" si="19"/>
        <v>1</v>
      </c>
    </row>
    <row r="1262" spans="1:8" x14ac:dyDescent="0.25">
      <c r="A1262" t="str">
        <v>WK ACOS - 39228</v>
      </c>
      <c r="C1262" t="s">
        <v>2078</v>
      </c>
      <c r="D1262" t="str">
        <v>WK - 38505</v>
      </c>
      <c r="F1262" t="s">
        <v>4407</v>
      </c>
      <c r="G1262" t="s">
        <v>4407</v>
      </c>
      <c r="H1262" s="84" t="b">
        <f t="shared" si="19"/>
        <v>1</v>
      </c>
    </row>
    <row r="1263" spans="1:8" x14ac:dyDescent="0.25">
      <c r="A1263" t="str">
        <v>WK ACOS - 39279</v>
      </c>
      <c r="C1263" t="s">
        <v>2079</v>
      </c>
      <c r="D1263" t="str">
        <v>WK - 38900</v>
      </c>
      <c r="F1263" t="s">
        <v>4435</v>
      </c>
      <c r="G1263" t="s">
        <v>4435</v>
      </c>
      <c r="H1263" s="84" t="b">
        <f t="shared" si="19"/>
        <v>1</v>
      </c>
    </row>
    <row r="1264" spans="1:8" x14ac:dyDescent="0.25">
      <c r="A1264" t="str">
        <v>WK ACOS - 39287</v>
      </c>
      <c r="C1264" t="s">
        <v>4083</v>
      </c>
      <c r="D1264" t="str">
        <v>WK - 39140</v>
      </c>
      <c r="F1264" t="s">
        <v>4408</v>
      </c>
      <c r="G1264" t="s">
        <v>4408</v>
      </c>
      <c r="H1264" s="84" t="b">
        <f t="shared" si="19"/>
        <v>1</v>
      </c>
    </row>
    <row r="1265" spans="1:8" x14ac:dyDescent="0.25">
      <c r="A1265" t="str">
        <v>WK ACOS - 39898</v>
      </c>
      <c r="C1265" t="s">
        <v>2080</v>
      </c>
      <c r="D1265" t="str">
        <v>WK - 39144</v>
      </c>
      <c r="F1265" t="s">
        <v>4409</v>
      </c>
      <c r="G1265" t="s">
        <v>4409</v>
      </c>
      <c r="H1265" s="84" t="b">
        <f t="shared" si="19"/>
        <v>1</v>
      </c>
    </row>
    <row r="1266" spans="1:8" x14ac:dyDescent="0.25">
      <c r="A1266" t="str">
        <v>WK ACOS - 39987</v>
      </c>
      <c r="C1266" t="s">
        <v>4084</v>
      </c>
      <c r="D1266" t="str">
        <v>WK - 39181</v>
      </c>
      <c r="F1266" t="s">
        <v>4410</v>
      </c>
      <c r="G1266" t="s">
        <v>4410</v>
      </c>
      <c r="H1266" s="84" t="b">
        <f t="shared" si="19"/>
        <v>1</v>
      </c>
    </row>
    <row r="1267" spans="1:8" x14ac:dyDescent="0.25">
      <c r="A1267" t="str">
        <v>WK ACOS - 40062</v>
      </c>
      <c r="C1267" t="s">
        <v>4085</v>
      </c>
      <c r="D1267" t="str">
        <v>WK - 39184</v>
      </c>
      <c r="F1267" t="s">
        <v>4411</v>
      </c>
      <c r="G1267" t="s">
        <v>4411</v>
      </c>
      <c r="H1267" s="84" t="b">
        <f t="shared" si="19"/>
        <v>1</v>
      </c>
    </row>
    <row r="1268" spans="1:8" x14ac:dyDescent="0.25">
      <c r="A1268" t="str">
        <v>WK ACOS - 40089</v>
      </c>
      <c r="C1268" t="s">
        <v>4086</v>
      </c>
      <c r="D1268" t="str">
        <v>WK - 39214</v>
      </c>
      <c r="F1268" t="s">
        <v>4412</v>
      </c>
      <c r="G1268" t="s">
        <v>4412</v>
      </c>
      <c r="H1268" s="84" t="b">
        <f t="shared" si="19"/>
        <v>1</v>
      </c>
    </row>
    <row r="1269" spans="1:8" x14ac:dyDescent="0.25">
      <c r="A1269" t="str">
        <v>WK ACOS - 40139</v>
      </c>
      <c r="C1269" t="s">
        <v>4087</v>
      </c>
      <c r="D1269" t="str">
        <v>WK - 39228</v>
      </c>
      <c r="F1269" t="s">
        <v>4413</v>
      </c>
      <c r="G1269" t="s">
        <v>4413</v>
      </c>
      <c r="H1269" s="84" t="b">
        <f t="shared" si="19"/>
        <v>1</v>
      </c>
    </row>
    <row r="1270" spans="1:8" x14ac:dyDescent="0.25">
      <c r="A1270" t="str">
        <v>WK ACOS - 40140</v>
      </c>
      <c r="C1270" t="s">
        <v>4088</v>
      </c>
      <c r="D1270" t="str">
        <v>WK - 39279</v>
      </c>
      <c r="F1270" t="s">
        <v>4414</v>
      </c>
      <c r="G1270" t="s">
        <v>4414</v>
      </c>
      <c r="H1270" s="84" t="b">
        <f t="shared" si="19"/>
        <v>1</v>
      </c>
    </row>
    <row r="1271" spans="1:8" x14ac:dyDescent="0.25">
      <c r="A1271" t="str">
        <v>WK ACOS - 40175</v>
      </c>
      <c r="C1271" t="s">
        <v>4089</v>
      </c>
      <c r="D1271" t="str">
        <v>WK - 39287</v>
      </c>
      <c r="F1271" t="s">
        <v>4415</v>
      </c>
      <c r="G1271" t="s">
        <v>4415</v>
      </c>
      <c r="H1271" s="84" t="b">
        <f t="shared" si="19"/>
        <v>1</v>
      </c>
    </row>
    <row r="1272" spans="1:8" x14ac:dyDescent="0.25">
      <c r="A1272" t="str">
        <v>WK ACOS - 40195</v>
      </c>
      <c r="C1272" t="s">
        <v>4090</v>
      </c>
      <c r="D1272" t="str">
        <v>WK - 39898</v>
      </c>
      <c r="F1272" t="s">
        <v>4416</v>
      </c>
      <c r="G1272" t="s">
        <v>4416</v>
      </c>
      <c r="H1272" s="84" t="b">
        <f t="shared" si="19"/>
        <v>1</v>
      </c>
    </row>
    <row r="1273" spans="1:8" x14ac:dyDescent="0.25">
      <c r="A1273" t="str">
        <v>WK ACOS - 40206</v>
      </c>
      <c r="C1273" t="s">
        <v>2081</v>
      </c>
      <c r="D1273" t="str">
        <v>WK - 39987</v>
      </c>
      <c r="F1273" t="s">
        <v>4417</v>
      </c>
      <c r="G1273" t="s">
        <v>4417</v>
      </c>
      <c r="H1273" s="84" t="b">
        <f t="shared" si="19"/>
        <v>1</v>
      </c>
    </row>
    <row r="1274" spans="1:8" x14ac:dyDescent="0.25">
      <c r="A1274" t="str">
        <v>WK ACOS - 40234</v>
      </c>
      <c r="C1274" t="s">
        <v>4091</v>
      </c>
      <c r="D1274" t="str">
        <v>WK - 40062</v>
      </c>
      <c r="F1274" t="s">
        <v>4418</v>
      </c>
      <c r="G1274" t="s">
        <v>4418</v>
      </c>
      <c r="H1274" s="84" t="b">
        <f t="shared" si="19"/>
        <v>1</v>
      </c>
    </row>
    <row r="1275" spans="1:8" x14ac:dyDescent="0.25">
      <c r="A1275" t="str">
        <v>WK ACOS - 40244</v>
      </c>
      <c r="C1275" t="s">
        <v>4092</v>
      </c>
      <c r="D1275" t="str">
        <v>WK - 40089</v>
      </c>
      <c r="F1275" t="s">
        <v>4419</v>
      </c>
      <c r="G1275" t="s">
        <v>4419</v>
      </c>
      <c r="H1275" s="84" t="b">
        <f t="shared" si="19"/>
        <v>1</v>
      </c>
    </row>
    <row r="1276" spans="1:8" x14ac:dyDescent="0.25">
      <c r="A1276" t="str">
        <v>WK ACOS - 40297</v>
      </c>
      <c r="C1276" t="s">
        <v>4093</v>
      </c>
      <c r="D1276" t="str">
        <v>WK - 40139</v>
      </c>
      <c r="F1276" t="s">
        <v>4420</v>
      </c>
      <c r="G1276" t="s">
        <v>4420</v>
      </c>
      <c r="H1276" s="84" t="b">
        <f t="shared" si="19"/>
        <v>1</v>
      </c>
    </row>
    <row r="1277" spans="1:8" x14ac:dyDescent="0.25">
      <c r="A1277" t="str">
        <v>WK ACOS - 40394</v>
      </c>
      <c r="C1277" t="s">
        <v>4094</v>
      </c>
      <c r="D1277" t="str">
        <v>WK - 40140</v>
      </c>
      <c r="F1277" t="s">
        <v>4421</v>
      </c>
      <c r="G1277" t="s">
        <v>4421</v>
      </c>
      <c r="H1277" s="84" t="b">
        <f t="shared" si="19"/>
        <v>1</v>
      </c>
    </row>
    <row r="1278" spans="1:8" x14ac:dyDescent="0.25">
      <c r="A1278" t="str">
        <v>WK ACOS - 40419</v>
      </c>
      <c r="C1278" t="s">
        <v>4095</v>
      </c>
      <c r="D1278" t="str">
        <v>WK - 40175</v>
      </c>
      <c r="F1278" t="s">
        <v>4422</v>
      </c>
      <c r="G1278" t="s">
        <v>4422</v>
      </c>
      <c r="H1278" s="84" t="b">
        <f t="shared" si="19"/>
        <v>1</v>
      </c>
    </row>
    <row r="1279" spans="1:8" x14ac:dyDescent="0.25">
      <c r="A1279" t="str">
        <v>WK ACOS - 40436</v>
      </c>
      <c r="C1279" t="s">
        <v>4096</v>
      </c>
      <c r="D1279" t="str">
        <v>WK - 40195</v>
      </c>
      <c r="F1279" t="s">
        <v>5813</v>
      </c>
      <c r="G1279" t="s">
        <v>5813</v>
      </c>
      <c r="H1279" s="84" t="b">
        <f t="shared" si="19"/>
        <v>1</v>
      </c>
    </row>
    <row r="1280" spans="1:8" x14ac:dyDescent="0.25">
      <c r="A1280" t="str">
        <v>WK ACOS - 40438</v>
      </c>
      <c r="C1280" t="s">
        <v>4097</v>
      </c>
      <c r="D1280" t="str">
        <v>WK - 40206</v>
      </c>
      <c r="F1280" t="s">
        <v>5626</v>
      </c>
      <c r="G1280" t="s">
        <v>5626</v>
      </c>
      <c r="H1280" s="84" t="b">
        <f t="shared" si="19"/>
        <v>1</v>
      </c>
    </row>
    <row r="1281" spans="1:8" x14ac:dyDescent="0.25">
      <c r="A1281" t="str">
        <v>WK ACOS - 40482</v>
      </c>
      <c r="C1281" t="s">
        <v>4098</v>
      </c>
      <c r="D1281" t="str">
        <v>WK - 40234</v>
      </c>
      <c r="F1281" t="s">
        <v>4423</v>
      </c>
      <c r="G1281" t="s">
        <v>4423</v>
      </c>
      <c r="H1281" s="84" t="b">
        <f t="shared" si="19"/>
        <v>1</v>
      </c>
    </row>
    <row r="1282" spans="1:8" x14ac:dyDescent="0.25">
      <c r="A1282" t="str">
        <v>WK ACOS - 40547</v>
      </c>
      <c r="C1282" t="s">
        <v>4099</v>
      </c>
      <c r="D1282" t="str">
        <v>WK - 40244</v>
      </c>
      <c r="F1282" t="s">
        <v>5627</v>
      </c>
      <c r="G1282" t="s">
        <v>5627</v>
      </c>
      <c r="H1282" s="84" t="b">
        <f t="shared" si="19"/>
        <v>1</v>
      </c>
    </row>
    <row r="1283" spans="1:8" x14ac:dyDescent="0.25">
      <c r="A1283" t="str">
        <v>WK ACOS - 40748</v>
      </c>
      <c r="C1283" t="s">
        <v>4100</v>
      </c>
      <c r="D1283" t="str">
        <v>WK - 40297</v>
      </c>
      <c r="F1283" t="s">
        <v>4424</v>
      </c>
      <c r="G1283" t="s">
        <v>4424</v>
      </c>
      <c r="H1283" s="84" t="b">
        <f t="shared" ref="H1283:H1302" si="20">G1283=F1283</f>
        <v>1</v>
      </c>
    </row>
    <row r="1284" spans="1:8" x14ac:dyDescent="0.25">
      <c r="A1284" t="str">
        <v>WK ACOS - 40749</v>
      </c>
      <c r="C1284" t="s">
        <v>4101</v>
      </c>
      <c r="D1284" t="str">
        <v>WK - 40394</v>
      </c>
      <c r="F1284" t="s">
        <v>5628</v>
      </c>
      <c r="G1284" t="s">
        <v>5628</v>
      </c>
      <c r="H1284" s="84" t="b">
        <f t="shared" si="20"/>
        <v>1</v>
      </c>
    </row>
    <row r="1285" spans="1:8" x14ac:dyDescent="0.25">
      <c r="A1285" t="str">
        <v>WK ACOS - 40987</v>
      </c>
      <c r="C1285" t="s">
        <v>4102</v>
      </c>
      <c r="D1285" t="str">
        <v>WK - 40419</v>
      </c>
      <c r="F1285" t="s">
        <v>4425</v>
      </c>
      <c r="G1285" t="s">
        <v>4425</v>
      </c>
      <c r="H1285" s="84" t="b">
        <f t="shared" si="20"/>
        <v>1</v>
      </c>
    </row>
    <row r="1286" spans="1:8" x14ac:dyDescent="0.25">
      <c r="A1286" t="str">
        <v>WK ACOS - 41024</v>
      </c>
      <c r="C1286" t="s">
        <v>4103</v>
      </c>
      <c r="D1286" t="str">
        <v>WK - 40436</v>
      </c>
      <c r="F1286" t="s">
        <v>4426</v>
      </c>
      <c r="G1286" t="s">
        <v>4426</v>
      </c>
      <c r="H1286" s="84" t="b">
        <f t="shared" si="20"/>
        <v>1</v>
      </c>
    </row>
    <row r="1287" spans="1:8" x14ac:dyDescent="0.25">
      <c r="A1287" t="str">
        <v>WK ACOS - 41066</v>
      </c>
      <c r="C1287" t="s">
        <v>5773</v>
      </c>
      <c r="D1287" t="str">
        <v>WK - 40438</v>
      </c>
      <c r="F1287" t="s">
        <v>4427</v>
      </c>
      <c r="G1287" t="s">
        <v>4427</v>
      </c>
      <c r="H1287" s="84" t="b">
        <f t="shared" si="20"/>
        <v>1</v>
      </c>
    </row>
    <row r="1288" spans="1:8" x14ac:dyDescent="0.25">
      <c r="A1288" t="str">
        <v>YDF - 15075</v>
      </c>
      <c r="C1288" t="s">
        <v>5586</v>
      </c>
      <c r="D1288" t="str">
        <v>WK - 40482</v>
      </c>
      <c r="F1288" t="s">
        <v>5629</v>
      </c>
      <c r="G1288" t="s">
        <v>5629</v>
      </c>
      <c r="H1288" s="84" t="b">
        <f t="shared" si="20"/>
        <v>1</v>
      </c>
    </row>
    <row r="1289" spans="1:8" x14ac:dyDescent="0.25">
      <c r="A1289" t="str">
        <v>YOFC - 2074</v>
      </c>
      <c r="C1289" t="s">
        <v>5774</v>
      </c>
      <c r="D1289" t="str">
        <v>WK - 40547</v>
      </c>
      <c r="F1289" t="s">
        <v>5630</v>
      </c>
      <c r="G1289" t="s">
        <v>5630</v>
      </c>
      <c r="H1289" s="84" t="b">
        <f t="shared" si="20"/>
        <v>1</v>
      </c>
    </row>
    <row r="1290" spans="1:8" x14ac:dyDescent="0.25">
      <c r="A1290" t="str">
        <v>YOFC - 2606</v>
      </c>
      <c r="C1290" t="s">
        <v>5775</v>
      </c>
      <c r="D1290" t="str">
        <v>WK - 40748</v>
      </c>
      <c r="F1290" t="s">
        <v>5631</v>
      </c>
      <c r="G1290" t="s">
        <v>5631</v>
      </c>
      <c r="H1290" s="84" t="b">
        <f t="shared" si="20"/>
        <v>1</v>
      </c>
    </row>
    <row r="1291" spans="1:8" x14ac:dyDescent="0.25">
      <c r="A1291" t="str">
        <v>YOFC - 2757</v>
      </c>
      <c r="C1291" t="s">
        <v>4104</v>
      </c>
      <c r="D1291" t="str">
        <v>WK - 40749</v>
      </c>
      <c r="F1291" t="s">
        <v>5632</v>
      </c>
      <c r="G1291" t="s">
        <v>5632</v>
      </c>
      <c r="H1291" s="84" t="b">
        <f t="shared" si="20"/>
        <v>1</v>
      </c>
    </row>
    <row r="1292" spans="1:8" x14ac:dyDescent="0.25">
      <c r="A1292" t="str">
        <v>YOFC - 2758</v>
      </c>
      <c r="C1292" t="s">
        <v>2082</v>
      </c>
      <c r="D1292" t="str">
        <v>WK - 40987</v>
      </c>
      <c r="F1292" t="s">
        <v>5633</v>
      </c>
      <c r="G1292" t="s">
        <v>5633</v>
      </c>
      <c r="H1292" s="84" t="b">
        <f t="shared" si="20"/>
        <v>1</v>
      </c>
    </row>
    <row r="1293" spans="1:8" x14ac:dyDescent="0.25">
      <c r="A1293" t="str">
        <v>YOFC - 2918</v>
      </c>
      <c r="C1293" t="s">
        <v>5776</v>
      </c>
      <c r="D1293" t="str">
        <v>WK - 41024</v>
      </c>
      <c r="F1293" t="s">
        <v>5634</v>
      </c>
      <c r="G1293" t="s">
        <v>5634</v>
      </c>
      <c r="H1293" s="84" t="b">
        <f t="shared" si="20"/>
        <v>1</v>
      </c>
    </row>
    <row r="1294" spans="1:8" x14ac:dyDescent="0.25">
      <c r="A1294" t="str">
        <v>YOFC - 2952</v>
      </c>
      <c r="C1294" t="s">
        <v>5777</v>
      </c>
      <c r="D1294" t="str">
        <v>WK - 41066</v>
      </c>
      <c r="F1294" t="s">
        <v>5814</v>
      </c>
      <c r="G1294" t="s">
        <v>5814</v>
      </c>
      <c r="H1294" s="84" t="b">
        <f t="shared" si="20"/>
        <v>1</v>
      </c>
    </row>
    <row r="1295" spans="1:8" x14ac:dyDescent="0.25">
      <c r="A1295" t="str">
        <v>YOFC - 2953</v>
      </c>
      <c r="C1295" t="s">
        <v>2083</v>
      </c>
      <c r="D1295" t="str">
        <v>YDF - 15075</v>
      </c>
      <c r="F1295" t="s">
        <v>4428</v>
      </c>
      <c r="G1295" t="s">
        <v>4428</v>
      </c>
      <c r="H1295" s="84" t="b">
        <f t="shared" si="20"/>
        <v>1</v>
      </c>
    </row>
    <row r="1296" spans="1:8" x14ac:dyDescent="0.25">
      <c r="C1296" t="s">
        <v>4105</v>
      </c>
      <c r="D1296" t="str">
        <v>YOFC - 2074</v>
      </c>
      <c r="F1296" t="s">
        <v>2579</v>
      </c>
      <c r="G1296" t="s">
        <v>2579</v>
      </c>
      <c r="H1296" s="84" t="b">
        <f t="shared" si="20"/>
        <v>1</v>
      </c>
    </row>
    <row r="1297" spans="3:8" x14ac:dyDescent="0.25">
      <c r="C1297" t="s">
        <v>4106</v>
      </c>
      <c r="D1297" t="str">
        <v>YOFC - 2606</v>
      </c>
      <c r="F1297" t="s">
        <v>4429</v>
      </c>
      <c r="G1297" t="s">
        <v>4429</v>
      </c>
      <c r="H1297" s="84" t="b">
        <f t="shared" si="20"/>
        <v>1</v>
      </c>
    </row>
    <row r="1298" spans="3:8" x14ac:dyDescent="0.25">
      <c r="C1298" t="s">
        <v>2084</v>
      </c>
      <c r="D1298" t="str">
        <v>YOFC - 2757</v>
      </c>
      <c r="F1298" t="s">
        <v>4430</v>
      </c>
      <c r="G1298" t="s">
        <v>4430</v>
      </c>
      <c r="H1298" s="84" t="b">
        <f t="shared" si="20"/>
        <v>1</v>
      </c>
    </row>
    <row r="1299" spans="3:8" x14ac:dyDescent="0.25">
      <c r="C1299" t="s">
        <v>2085</v>
      </c>
      <c r="D1299" t="str">
        <v>YOFC - 2758</v>
      </c>
      <c r="F1299" t="s">
        <v>4431</v>
      </c>
      <c r="G1299" t="s">
        <v>4431</v>
      </c>
      <c r="H1299" s="84" t="b">
        <f t="shared" si="20"/>
        <v>1</v>
      </c>
    </row>
    <row r="1300" spans="3:8" x14ac:dyDescent="0.25">
      <c r="C1300" t="s">
        <v>2086</v>
      </c>
      <c r="D1300" t="str">
        <v>YOFC - 2918</v>
      </c>
      <c r="F1300" t="s">
        <v>4432</v>
      </c>
      <c r="G1300" t="s">
        <v>4432</v>
      </c>
      <c r="H1300" s="84" t="b">
        <f t="shared" si="20"/>
        <v>1</v>
      </c>
    </row>
    <row r="1301" spans="3:8" x14ac:dyDescent="0.25">
      <c r="C1301" t="s">
        <v>2087</v>
      </c>
      <c r="D1301" t="str">
        <v>YOFC - 2952</v>
      </c>
      <c r="F1301" t="s">
        <v>4433</v>
      </c>
      <c r="G1301" t="s">
        <v>4433</v>
      </c>
      <c r="H1301" s="84" t="b">
        <f t="shared" si="20"/>
        <v>1</v>
      </c>
    </row>
    <row r="1302" spans="3:8" x14ac:dyDescent="0.25">
      <c r="C1302" t="s">
        <v>4107</v>
      </c>
      <c r="D1302" t="str">
        <v>YOFC - 2953</v>
      </c>
      <c r="F1302" t="s">
        <v>4434</v>
      </c>
      <c r="G1302" t="s">
        <v>4434</v>
      </c>
      <c r="H1302" s="84" t="b">
        <f t="shared" si="20"/>
        <v>1</v>
      </c>
    </row>
    <row r="1303" spans="3:8" x14ac:dyDescent="0.25">
      <c r="D1303" t="e">
        <v>#VALUE!</v>
      </c>
    </row>
  </sheetData>
  <conditionalFormatting sqref="A2:A3000">
    <cfRule type="expression" dxfId="10" priority="16">
      <formula>$A2&gt;0</formula>
    </cfRule>
  </conditionalFormatting>
  <conditionalFormatting sqref="C2:D1500">
    <cfRule type="expression" dxfId="9" priority="18">
      <formula>$C2&gt;0</formula>
    </cfRule>
  </conditionalFormatting>
  <conditionalFormatting sqref="J2:K631">
    <cfRule type="notContainsBlanks" dxfId="8" priority="7">
      <formula>LEN(TRIM(J2))&gt;0</formula>
    </cfRule>
  </conditionalFormatting>
  <conditionalFormatting sqref="F2:H23 F24:F1309 G24:H1302">
    <cfRule type="notContainsBlanks" dxfId="7" priority="5">
      <formula>LEN(TRIM(F2))&gt;0</formula>
    </cfRule>
  </conditionalFormatting>
  <conditionalFormatting sqref="F76">
    <cfRule type="notContainsBlanks" dxfId="6" priority="3">
      <formula>LEN(TRIM(F76))&gt;0</formula>
    </cfRule>
  </conditionalFormatting>
  <conditionalFormatting sqref="H2:H1302">
    <cfRule type="containsText" dxfId="5" priority="1" operator="containsText" text="FALSO">
      <formula>NOT(ISERROR(SEARCH("FALSO",H2)))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1D11-35AB-4FCB-93DD-2CACA2861535}">
  <dimension ref="A1:AQ8655"/>
  <sheetViews>
    <sheetView topLeftCell="V1" workbookViewId="0">
      <selection activeCell="Z11" sqref="Z11"/>
    </sheetView>
  </sheetViews>
  <sheetFormatPr defaultRowHeight="15" x14ac:dyDescent="0.25"/>
  <cols>
    <col min="1" max="1" width="10.140625" bestFit="1" customWidth="1"/>
    <col min="2" max="2" width="10.140625" customWidth="1"/>
    <col min="3" max="3" width="9" bestFit="1" customWidth="1"/>
    <col min="4" max="4" width="10.7109375" bestFit="1" customWidth="1"/>
    <col min="5" max="5" width="22" bestFit="1" customWidth="1"/>
    <col min="6" max="6" width="19.140625" style="84" bestFit="1" customWidth="1"/>
    <col min="7" max="7" width="19.5703125" bestFit="1" customWidth="1"/>
    <col min="8" max="8" width="18" bestFit="1" customWidth="1"/>
    <col min="9" max="9" width="6" bestFit="1" customWidth="1"/>
    <col min="10" max="10" width="10" bestFit="1" customWidth="1"/>
    <col min="11" max="11" width="11" bestFit="1" customWidth="1"/>
    <col min="13" max="13" width="9" bestFit="1" customWidth="1"/>
    <col min="14" max="14" width="19.140625" bestFit="1" customWidth="1"/>
    <col min="15" max="15" width="10.7109375" bestFit="1" customWidth="1"/>
    <col min="16" max="16" width="18" bestFit="1" customWidth="1"/>
    <col min="17" max="17" width="18.42578125" bestFit="1" customWidth="1"/>
    <col min="18" max="18" width="11.140625" bestFit="1" customWidth="1"/>
    <col min="19" max="19" width="11.7109375" bestFit="1" customWidth="1"/>
    <col min="20" max="20" width="11" bestFit="1" customWidth="1"/>
    <col min="21" max="22" width="12.42578125" bestFit="1" customWidth="1"/>
    <col min="23" max="23" width="12.42578125" customWidth="1"/>
    <col min="24" max="24" width="12.42578125" style="84" customWidth="1"/>
    <col min="25" max="25" width="12.42578125" bestFit="1" customWidth="1"/>
    <col min="26" max="26" width="11" bestFit="1" customWidth="1"/>
    <col min="27" max="27" width="9" style="84" bestFit="1" customWidth="1"/>
    <col min="28" max="28" width="25.5703125" style="84" bestFit="1" customWidth="1"/>
    <col min="29" max="29" width="10.7109375" style="84" bestFit="1" customWidth="1"/>
    <col min="30" max="30" width="12" style="84" bestFit="1" customWidth="1"/>
    <col min="31" max="31" width="18.42578125" style="84" bestFit="1" customWidth="1"/>
    <col min="32" max="32" width="12" style="84" bestFit="1" customWidth="1"/>
    <col min="33" max="34" width="11" style="84" customWidth="1"/>
    <col min="35" max="35" width="9" bestFit="1" customWidth="1"/>
    <col min="36" max="36" width="25.5703125" bestFit="1" customWidth="1"/>
    <col min="37" max="37" width="10.7109375" bestFit="1" customWidth="1"/>
    <col min="38" max="38" width="18" bestFit="1" customWidth="1"/>
    <col min="39" max="39" width="18.42578125" bestFit="1" customWidth="1"/>
    <col min="43" max="43" width="34" bestFit="1" customWidth="1"/>
  </cols>
  <sheetData>
    <row r="1" spans="1:43" ht="15.75" thickBot="1" x14ac:dyDescent="0.3">
      <c r="A1" s="61" t="s">
        <v>6148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60"/>
      <c r="S1" s="59"/>
      <c r="AA1" s="65" t="s">
        <v>6149</v>
      </c>
      <c r="AB1" s="63"/>
      <c r="AC1" s="63"/>
      <c r="AD1" s="63"/>
      <c r="AE1" s="63"/>
      <c r="AF1" s="63"/>
      <c r="AG1" s="64"/>
      <c r="AH1" s="89"/>
    </row>
    <row r="2" spans="1:43" x14ac:dyDescent="0.25">
      <c r="A2" t="s">
        <v>5958</v>
      </c>
      <c r="B2" t="str">
        <f>C2&amp;"-"&amp;COUNTIF(C$2:C2,C2)</f>
        <v>65734-1</v>
      </c>
      <c r="C2">
        <v>65734</v>
      </c>
      <c r="D2" s="57">
        <v>44712</v>
      </c>
      <c r="E2" t="str">
        <f>F2&amp;"-"&amp;COUNTIF($F$2:F2,F2)</f>
        <v>METASA-1</v>
      </c>
      <c r="F2" s="84" t="str">
        <f>LEFT(G2,SEARCH(" ",G2)-1)</f>
        <v>METASA</v>
      </c>
      <c r="G2" t="s">
        <v>8581</v>
      </c>
      <c r="H2" s="62">
        <v>88416482000106</v>
      </c>
      <c r="I2" t="s">
        <v>30</v>
      </c>
      <c r="J2">
        <v>12.4</v>
      </c>
      <c r="K2">
        <v>209.31</v>
      </c>
      <c r="M2" cm="1">
        <f t="array" ref="M2:M1298">_xlfn._xlws.SORT(_xlfn.UNIQUE(C2:C8655))</f>
        <v>4</v>
      </c>
      <c r="N2" t="str" cm="1">
        <f t="array" ref="N2:N1298">_xlfn.XLOOKUP(_xlfn.ANCHORARRAY(M2),C2:C8655,F2:F8655)</f>
        <v>RMO</v>
      </c>
      <c r="O2" s="57" cm="1">
        <f t="array" ref="O2">_xlfn.XLOOKUP(1,($C$2:$C$8655=M2)*($F$2:$F$8655=N2),$D$2:$D$8655)</f>
        <v>45313</v>
      </c>
      <c r="P2" s="62" cm="1">
        <f t="array" ref="P2:P1298">_xlfn.XLOOKUP(_xlfn.ANCHORARRAY(M2),C2:C8655,H2:H8655)</f>
        <v>42623046000107</v>
      </c>
      <c r="Q2" t="str" cm="1">
        <f t="array" ref="Q2:Q1298">_xlfn.XLOOKUP(_xlfn.ANCHORARRAY(M2),C2:C8655,I2:I8655)</f>
        <v>UNIDADE</v>
      </c>
      <c r="R2" s="85" cm="1">
        <f t="array" ref="R2:R1298">SUMIF(C2:C8655,_xlfn.ANCHORARRAY(M2),J2:J8655)</f>
        <v>22876</v>
      </c>
      <c r="S2" s="85" cm="1">
        <f t="array" ref="S2:S1298">SUMIF(C2:C8655,_xlfn.ANCHORARRAY(M2),K2:K8655)</f>
        <v>9379.16</v>
      </c>
      <c r="U2" t="b">
        <f>AA2=M2</f>
        <v>1</v>
      </c>
      <c r="V2" t="b">
        <f>P2=AD2</f>
        <v>1</v>
      </c>
      <c r="W2" t="b">
        <f>O2=AC2</f>
        <v>1</v>
      </c>
      <c r="X2" s="84" t="str">
        <f>IF(AE2=Q2,AF2=R2," ")</f>
        <v xml:space="preserve"> </v>
      </c>
      <c r="Y2" t="b">
        <f>AG2=S2</f>
        <v>1</v>
      </c>
      <c r="AA2" s="84">
        <v>4</v>
      </c>
      <c r="AB2" s="84" t="s">
        <v>2983</v>
      </c>
      <c r="AC2" s="57">
        <v>45313</v>
      </c>
      <c r="AD2" s="84">
        <v>42623046000107</v>
      </c>
      <c r="AE2" s="84" t="s">
        <v>30</v>
      </c>
      <c r="AF2" s="84">
        <v>22.2</v>
      </c>
      <c r="AG2" s="84">
        <v>9379.16</v>
      </c>
      <c r="AI2" cm="1">
        <f t="array" ref="AI2:AI1295">_xlfn._xlws.SORT(_xlfn.UNIQUE(--LEFT(Main!B15:B1956,SEARCH(" ",Main!B15:B1956))))</f>
        <v>4</v>
      </c>
      <c r="AJ2" t="str" cm="1">
        <f t="array" ref="AJ2">_xlfn.XLOOKUP(AI2,--LEFT(Main!$B$15:$B$1956,SEARCH(" ",Main!$B$15:$B$1956)),Main!$F$15:$F$1956,"")</f>
        <v>RMO</v>
      </c>
      <c r="AK2" s="57" cm="1">
        <f t="array" ref="AK2">_xlfn.XLOOKUP(1,(--LEFT(Main!$B$15:$B$1956,SEARCH(" ",Main!$B$15:$B$1956))=AI2)*(Main!$F$15:$F$1956=AJ2),Main!$C$15:$C$1956,"")</f>
        <v>45313</v>
      </c>
      <c r="AL2" s="62" cm="1">
        <f t="array" ref="AL2">--_xlfn.XLOOKUP(1,(Main!$F$15:$F$1956='PLANILHA EBR'!AJ2)*(--LEFT(Main!$B$15:$B$1956,SEARCH(" ",Main!$B$15:$B$1956))='PLANILHA EBR'!AI2),Main!$E$15:$E$1956)</f>
        <v>42623046000107</v>
      </c>
      <c r="AM2" t="str" cm="1">
        <f t="array" ref="AM2">_xlfn.XLOOKUP(1,(Main!$F$15:$F$1956='PLANILHA EBR'!AJ2)*(--LEFT(Main!$B$15:$B$1956,SEARCH(" ",Main!$B$15:$B$1956))='PLANILHA EBR'!AI2),Main!$H$15:$H$1956)</f>
        <v>KG LIQUIDO</v>
      </c>
      <c r="AN2" cm="1">
        <f t="array" ref="AN2:AN1295">SUMIF(_xlfn.ANCHORARRAY(AP2),_xlfn.ANCHORARRAY(AI2),Main!G15:G1956)</f>
        <v>22.2</v>
      </c>
      <c r="AO2" cm="1">
        <f t="array" ref="AO2:AO1295">SUMIF(_xlfn.ANCHORARRAY(AP2),_xlfn.ANCHORARRAY(AI2),Main!I15:I1956)</f>
        <v>9379.16</v>
      </c>
      <c r="AP2" cm="1">
        <f t="array" ref="AP2:AP1943">--LEFT(Main!B15:B1956,SEARCH(" ",Main!B15:B1956))</f>
        <v>179642</v>
      </c>
      <c r="AQ2" t="s">
        <v>6150</v>
      </c>
    </row>
    <row r="3" spans="1:43" x14ac:dyDescent="0.25">
      <c r="A3" t="s">
        <v>5958</v>
      </c>
      <c r="B3" t="str">
        <f>C3&amp;"-"&amp;COUNTIF(C$2:C3,C3)</f>
        <v>65734-2</v>
      </c>
      <c r="C3">
        <v>65734</v>
      </c>
      <c r="D3" s="57">
        <v>44712</v>
      </c>
      <c r="E3" s="84" t="str">
        <f>F3&amp;"-"&amp;COUNTIF($F$2:F3,F3)</f>
        <v>METASA-2</v>
      </c>
      <c r="F3" s="84" t="str">
        <f t="shared" ref="F3:F66" si="0">LEFT(G3,SEARCH(" ",G3)-1)</f>
        <v>METASA</v>
      </c>
      <c r="G3" t="s">
        <v>8581</v>
      </c>
      <c r="H3" s="62">
        <v>88416482000106</v>
      </c>
      <c r="I3" t="s">
        <v>30</v>
      </c>
      <c r="J3">
        <v>1932.71</v>
      </c>
      <c r="K3">
        <v>32624.14</v>
      </c>
      <c r="M3">
        <v>5</v>
      </c>
      <c r="N3" t="str">
        <v>RMO</v>
      </c>
      <c r="O3" s="57" cm="1">
        <f t="array" ref="O3">_xlfn.XLOOKUP(1,($C$2:$C$8655=M3)*($F$2:$F$8655=N3),$D$2:$D$8655)</f>
        <v>45321</v>
      </c>
      <c r="P3" s="62">
        <v>42623046000107</v>
      </c>
      <c r="Q3" t="str">
        <v>UNIDADE</v>
      </c>
      <c r="R3" s="85">
        <v>21790</v>
      </c>
      <c r="S3" s="85">
        <v>8933.9</v>
      </c>
      <c r="U3" s="84" t="b">
        <f t="shared" ref="U3:U9" si="1">AA3=M3</f>
        <v>1</v>
      </c>
      <c r="V3" s="84" t="b">
        <f t="shared" ref="V3:V9" si="2">P3=AD3</f>
        <v>1</v>
      </c>
      <c r="W3" s="84" t="b">
        <f t="shared" ref="W3:W9" si="3">O3=AC3</f>
        <v>1</v>
      </c>
      <c r="X3" s="84" t="str">
        <f t="shared" ref="X3:X9" si="4">IF(AE3=Q3,AF3=R3," ")</f>
        <v xml:space="preserve"> </v>
      </c>
      <c r="Y3" s="84" t="b">
        <f t="shared" ref="Y3:Y9" si="5">AG3=S3</f>
        <v>1</v>
      </c>
      <c r="AA3" s="84">
        <v>5</v>
      </c>
      <c r="AB3" s="84" t="s">
        <v>2983</v>
      </c>
      <c r="AC3" s="57">
        <v>45321</v>
      </c>
      <c r="AD3" s="84">
        <v>42623046000107</v>
      </c>
      <c r="AE3" s="84" t="s">
        <v>30</v>
      </c>
      <c r="AF3" s="84">
        <v>20.8</v>
      </c>
      <c r="AG3" s="84">
        <v>8933.9</v>
      </c>
      <c r="AI3">
        <v>5</v>
      </c>
      <c r="AJ3" s="84" t="str" cm="1">
        <f t="array" ref="AJ3">_xlfn.XLOOKUP(AI3,--LEFT(Main!$B$15:$B$1956,SEARCH(" ",Main!$B$15:$B$1956)),Main!$F$15:$F$1956,"")</f>
        <v>RMO</v>
      </c>
      <c r="AK3" s="57" cm="1">
        <f t="array" ref="AK3">_xlfn.XLOOKUP(1,(--LEFT(Main!$B$15:$B$1956,SEARCH(" ",Main!$B$15:$B$1956))=AI3)*(Main!$F$15:$F$1956=AJ3),Main!$C$15:$C$1956,"")</f>
        <v>45321</v>
      </c>
      <c r="AL3" s="62" cm="1">
        <f t="array" ref="AL3">--_xlfn.XLOOKUP(1,(Main!$F$15:$F$1956='PLANILHA EBR'!AJ3)*(--LEFT(Main!$B$15:$B$1956,SEARCH(" ",Main!$B$15:$B$1956))='PLANILHA EBR'!AI3),Main!$E$15:$E$1956)</f>
        <v>42623046000107</v>
      </c>
      <c r="AM3" s="84" t="str" cm="1">
        <f t="array" ref="AM3">_xlfn.XLOOKUP(1,(Main!$F$15:$F$1956='PLANILHA EBR'!AJ3)*(--LEFT(Main!$B$15:$B$1956,SEARCH(" ",Main!$B$15:$B$1956))='PLANILHA EBR'!AI3),Main!$H$15:$H$1956)</f>
        <v>KG LIQUIDO</v>
      </c>
      <c r="AN3">
        <v>20.8</v>
      </c>
      <c r="AO3">
        <v>8933.9</v>
      </c>
      <c r="AP3">
        <v>179642</v>
      </c>
      <c r="AQ3" t="s">
        <v>6151</v>
      </c>
    </row>
    <row r="4" spans="1:43" x14ac:dyDescent="0.25">
      <c r="A4" t="s">
        <v>5958</v>
      </c>
      <c r="B4" t="str">
        <f>C4&amp;"-"&amp;COUNTIF(C$2:C4,C4)</f>
        <v>65734-3</v>
      </c>
      <c r="C4">
        <v>65734</v>
      </c>
      <c r="D4" s="57">
        <v>44712</v>
      </c>
      <c r="E4" s="84" t="str">
        <f>F4&amp;"-"&amp;COUNTIF($F$2:F4,F4)</f>
        <v>METASA-3</v>
      </c>
      <c r="F4" s="84" t="str">
        <f t="shared" si="0"/>
        <v>METASA</v>
      </c>
      <c r="G4" t="s">
        <v>8581</v>
      </c>
      <c r="H4" s="62">
        <v>88416482000106</v>
      </c>
      <c r="I4" t="s">
        <v>30</v>
      </c>
      <c r="J4">
        <v>5959.98</v>
      </c>
      <c r="K4">
        <v>96730.48</v>
      </c>
      <c r="M4">
        <v>6</v>
      </c>
      <c r="N4" t="str">
        <v>RMO</v>
      </c>
      <c r="O4" s="57" cm="1">
        <f t="array" ref="O4">_xlfn.XLOOKUP(1,($C$2:$C$8655=M4)*($F$2:$F$8655=N4),$D$2:$D$8655)</f>
        <v>45321</v>
      </c>
      <c r="P4" s="62">
        <v>42623046000107</v>
      </c>
      <c r="Q4" t="str">
        <v>UNIDADE</v>
      </c>
      <c r="R4" s="85">
        <v>36652</v>
      </c>
      <c r="S4" s="85">
        <v>68623.97</v>
      </c>
      <c r="U4" s="84" t="b">
        <f t="shared" si="1"/>
        <v>1</v>
      </c>
      <c r="V4" s="84" t="b">
        <f t="shared" si="2"/>
        <v>1</v>
      </c>
      <c r="W4" s="84" t="b">
        <f t="shared" si="3"/>
        <v>1</v>
      </c>
      <c r="X4" s="84" t="str">
        <f t="shared" si="4"/>
        <v xml:space="preserve"> </v>
      </c>
      <c r="Y4" s="84" t="b">
        <f t="shared" si="5"/>
        <v>1</v>
      </c>
      <c r="AA4" s="84">
        <v>6</v>
      </c>
      <c r="AB4" s="84" t="s">
        <v>2983</v>
      </c>
      <c r="AC4" s="57">
        <v>45321</v>
      </c>
      <c r="AD4" s="84">
        <v>42623046000107</v>
      </c>
      <c r="AE4" s="84" t="s">
        <v>30</v>
      </c>
      <c r="AF4" s="84">
        <v>508</v>
      </c>
      <c r="AG4" s="84">
        <v>68623.97</v>
      </c>
      <c r="AI4">
        <v>6</v>
      </c>
      <c r="AJ4" s="84" t="str" cm="1">
        <f t="array" ref="AJ4">_xlfn.XLOOKUP(AI4,--LEFT(Main!$B$15:$B$1956,SEARCH(" ",Main!$B$15:$B$1956)),Main!$F$15:$F$1956,"")</f>
        <v>RMO</v>
      </c>
      <c r="AK4" s="57" cm="1">
        <f t="array" ref="AK4">_xlfn.XLOOKUP(1,(--LEFT(Main!$B$15:$B$1956,SEARCH(" ",Main!$B$15:$B$1956))=AI4)*(Main!$F$15:$F$1956=AJ4),Main!$C$15:$C$1956,"")</f>
        <v>45321</v>
      </c>
      <c r="AL4" s="62" cm="1">
        <f t="array" ref="AL4">--_xlfn.XLOOKUP(1,(Main!$F$15:$F$1956='PLANILHA EBR'!AJ4)*(--LEFT(Main!$B$15:$B$1956,SEARCH(" ",Main!$B$15:$B$1956))='PLANILHA EBR'!AI4),Main!$E$15:$E$1956)</f>
        <v>42623046000107</v>
      </c>
      <c r="AM4" s="84" t="str" cm="1">
        <f t="array" ref="AM4">_xlfn.XLOOKUP(1,(Main!$F$15:$F$1956='PLANILHA EBR'!AJ4)*(--LEFT(Main!$B$15:$B$1956,SEARCH(" ",Main!$B$15:$B$1956))='PLANILHA EBR'!AI4),Main!$H$15:$H$1956)</f>
        <v>KG LIQUIDO</v>
      </c>
      <c r="AN4">
        <v>508</v>
      </c>
      <c r="AO4">
        <v>68623.97</v>
      </c>
      <c r="AP4">
        <v>179642</v>
      </c>
      <c r="AQ4" t="s">
        <v>6152</v>
      </c>
    </row>
    <row r="5" spans="1:43" x14ac:dyDescent="0.25">
      <c r="A5" t="s">
        <v>5958</v>
      </c>
      <c r="B5" t="str">
        <f>C5&amp;"-"&amp;COUNTIF(C$2:C5,C5)</f>
        <v>65734-4</v>
      </c>
      <c r="C5">
        <v>65734</v>
      </c>
      <c r="D5" s="57">
        <v>44712</v>
      </c>
      <c r="E5" s="84" t="str">
        <f>F5&amp;"-"&amp;COUNTIF($F$2:F5,F5)</f>
        <v>METASA-4</v>
      </c>
      <c r="F5" s="84" t="str">
        <f t="shared" si="0"/>
        <v>METASA</v>
      </c>
      <c r="G5" t="s">
        <v>8581</v>
      </c>
      <c r="H5" s="62">
        <v>88416482000106</v>
      </c>
      <c r="I5" t="s">
        <v>30</v>
      </c>
      <c r="J5">
        <v>786.03</v>
      </c>
      <c r="K5">
        <v>14407.93</v>
      </c>
      <c r="M5">
        <v>7</v>
      </c>
      <c r="N5" t="str">
        <v>RMO</v>
      </c>
      <c r="O5" s="57" cm="1">
        <f t="array" ref="O5">_xlfn.XLOOKUP(1,($C$2:$C$8655=M5)*($F$2:$F$8655=N5),$D$2:$D$8655)</f>
        <v>45330</v>
      </c>
      <c r="P5" s="62">
        <v>42623046000107</v>
      </c>
      <c r="Q5" t="str">
        <v>UNIDADE</v>
      </c>
      <c r="R5" s="85">
        <v>4205</v>
      </c>
      <c r="S5" s="85">
        <v>3574.25</v>
      </c>
      <c r="U5" s="84" t="b">
        <f t="shared" si="1"/>
        <v>1</v>
      </c>
      <c r="V5" s="84" t="b">
        <f t="shared" si="2"/>
        <v>1</v>
      </c>
      <c r="W5" s="84" t="b">
        <f t="shared" si="3"/>
        <v>1</v>
      </c>
      <c r="X5" s="84" t="str">
        <f t="shared" si="4"/>
        <v xml:space="preserve"> </v>
      </c>
      <c r="Y5" s="84" t="b">
        <f t="shared" si="5"/>
        <v>1</v>
      </c>
      <c r="AA5" s="84">
        <v>7</v>
      </c>
      <c r="AB5" s="84" t="s">
        <v>2983</v>
      </c>
      <c r="AC5" s="57">
        <v>45330</v>
      </c>
      <c r="AD5" s="84">
        <v>42623046000107</v>
      </c>
      <c r="AE5" s="84" t="s">
        <v>30</v>
      </c>
      <c r="AF5" s="84">
        <v>5918.106867469879</v>
      </c>
      <c r="AG5" s="84">
        <v>3574.25</v>
      </c>
      <c r="AI5">
        <v>7</v>
      </c>
      <c r="AJ5" s="84" t="str" cm="1">
        <f t="array" ref="AJ5">_xlfn.XLOOKUP(AI5,--LEFT(Main!$B$15:$B$1956,SEARCH(" ",Main!$B$15:$B$1956)),Main!$F$15:$F$1956,"")</f>
        <v>RMO</v>
      </c>
      <c r="AK5" s="57" cm="1">
        <f t="array" ref="AK5">_xlfn.XLOOKUP(1,(--LEFT(Main!$B$15:$B$1956,SEARCH(" ",Main!$B$15:$B$1956))=AI5)*(Main!$F$15:$F$1956=AJ5),Main!$C$15:$C$1956,"")</f>
        <v>45330</v>
      </c>
      <c r="AL5" s="62" cm="1">
        <f t="array" ref="AL5">--_xlfn.XLOOKUP(1,(Main!$F$15:$F$1956='PLANILHA EBR'!AJ5)*(--LEFT(Main!$B$15:$B$1956,SEARCH(" ",Main!$B$15:$B$1956))='PLANILHA EBR'!AI5),Main!$E$15:$E$1956)</f>
        <v>42623046000107</v>
      </c>
      <c r="AM5" s="84" t="str" cm="1">
        <f t="array" ref="AM5">_xlfn.XLOOKUP(1,(Main!$F$15:$F$1956='PLANILHA EBR'!AJ5)*(--LEFT(Main!$B$15:$B$1956,SEARCH(" ",Main!$B$15:$B$1956))='PLANILHA EBR'!AI5),Main!$H$15:$H$1956)</f>
        <v>KG LIQUIDO</v>
      </c>
      <c r="AN5">
        <v>5918.106867469879</v>
      </c>
      <c r="AO5">
        <v>3574.25</v>
      </c>
      <c r="AP5">
        <v>179642</v>
      </c>
      <c r="AQ5" s="84" t="s">
        <v>8670</v>
      </c>
    </row>
    <row r="6" spans="1:43" x14ac:dyDescent="0.25">
      <c r="A6" t="s">
        <v>5958</v>
      </c>
      <c r="B6" t="str">
        <f>C6&amp;"-"&amp;COUNTIF(C$2:C6,C6)</f>
        <v>65734-5</v>
      </c>
      <c r="C6">
        <v>65734</v>
      </c>
      <c r="D6" s="57">
        <v>44712</v>
      </c>
      <c r="E6" s="84" t="str">
        <f>F6&amp;"-"&amp;COUNTIF($F$2:F6,F6)</f>
        <v>METASA-5</v>
      </c>
      <c r="F6" s="84" t="str">
        <f t="shared" si="0"/>
        <v>METASA</v>
      </c>
      <c r="G6" t="s">
        <v>8581</v>
      </c>
      <c r="H6" s="62">
        <v>88416482000106</v>
      </c>
      <c r="I6" t="s">
        <v>30</v>
      </c>
      <c r="J6">
        <v>2046.78</v>
      </c>
      <c r="K6">
        <v>34549.65</v>
      </c>
      <c r="M6">
        <v>8</v>
      </c>
      <c r="N6" t="str">
        <v>RMO</v>
      </c>
      <c r="O6" s="57" cm="1">
        <f t="array" ref="O6">_xlfn.XLOOKUP(1,($C$2:$C$8655=M6)*($F$2:$F$8655=N6),$D$2:$D$8655)</f>
        <v>45352</v>
      </c>
      <c r="P6" s="62">
        <v>42623046000107</v>
      </c>
      <c r="Q6" t="str">
        <v>UNIDADE</v>
      </c>
      <c r="R6" s="85">
        <v>30819</v>
      </c>
      <c r="S6" s="85">
        <v>22895.79</v>
      </c>
      <c r="U6" s="84" t="b">
        <f t="shared" si="1"/>
        <v>1</v>
      </c>
      <c r="V6" s="84" t="b">
        <f t="shared" si="2"/>
        <v>1</v>
      </c>
      <c r="W6" s="84" t="b">
        <f t="shared" si="3"/>
        <v>1</v>
      </c>
      <c r="X6" s="84" t="str">
        <f t="shared" si="4"/>
        <v xml:space="preserve"> </v>
      </c>
      <c r="Y6" s="84" t="b">
        <f t="shared" si="5"/>
        <v>1</v>
      </c>
      <c r="AA6" s="84">
        <v>8</v>
      </c>
      <c r="AB6" s="84" t="s">
        <v>2983</v>
      </c>
      <c r="AC6" s="57">
        <v>45352</v>
      </c>
      <c r="AD6" s="84">
        <v>42623046000107</v>
      </c>
      <c r="AE6" s="84" t="s">
        <v>30</v>
      </c>
      <c r="AF6" s="84">
        <v>86</v>
      </c>
      <c r="AG6" s="84">
        <v>22895.79</v>
      </c>
      <c r="AI6">
        <v>8</v>
      </c>
      <c r="AJ6" s="84" t="str" cm="1">
        <f t="array" ref="AJ6">_xlfn.XLOOKUP(AI6,--LEFT(Main!$B$15:$B$1956,SEARCH(" ",Main!$B$15:$B$1956)),Main!$F$15:$F$1956,"")</f>
        <v>RMO</v>
      </c>
      <c r="AK6" s="57" cm="1">
        <f t="array" ref="AK6">_xlfn.XLOOKUP(1,(--LEFT(Main!$B$15:$B$1956,SEARCH(" ",Main!$B$15:$B$1956))=AI6)*(Main!$F$15:$F$1956=AJ6),Main!$C$15:$C$1956,"")</f>
        <v>45352</v>
      </c>
      <c r="AL6" s="62" cm="1">
        <f t="array" ref="AL6">--_xlfn.XLOOKUP(1,(Main!$F$15:$F$1956='PLANILHA EBR'!AJ6)*(--LEFT(Main!$B$15:$B$1956,SEARCH(" ",Main!$B$15:$B$1956))='PLANILHA EBR'!AI6),Main!$E$15:$E$1956)</f>
        <v>42623046000107</v>
      </c>
      <c r="AM6" s="84" t="str" cm="1">
        <f t="array" ref="AM6">_xlfn.XLOOKUP(1,(Main!$F$15:$F$1956='PLANILHA EBR'!AJ6)*(--LEFT(Main!$B$15:$B$1956,SEARCH(" ",Main!$B$15:$B$1956))='PLANILHA EBR'!AI6),Main!$H$15:$H$1956)</f>
        <v>KG LIQUIDO</v>
      </c>
      <c r="AN6">
        <v>86</v>
      </c>
      <c r="AO6">
        <v>22895.79</v>
      </c>
      <c r="AP6">
        <v>179642</v>
      </c>
    </row>
    <row r="7" spans="1:43" x14ac:dyDescent="0.25">
      <c r="A7" t="s">
        <v>5958</v>
      </c>
      <c r="B7" t="str">
        <f>C7&amp;"-"&amp;COUNTIF(C$2:C7,C7)</f>
        <v>65734-6</v>
      </c>
      <c r="C7">
        <v>65734</v>
      </c>
      <c r="D7" s="57">
        <v>44712</v>
      </c>
      <c r="E7" s="84" t="str">
        <f>F7&amp;"-"&amp;COUNTIF($F$2:F7,F7)</f>
        <v>METASA-6</v>
      </c>
      <c r="F7" s="84" t="str">
        <f t="shared" si="0"/>
        <v>METASA</v>
      </c>
      <c r="G7" t="s">
        <v>8581</v>
      </c>
      <c r="H7" s="62">
        <v>88416482000106</v>
      </c>
      <c r="I7" t="s">
        <v>30</v>
      </c>
      <c r="J7">
        <v>9756.33</v>
      </c>
      <c r="K7">
        <v>182150.67</v>
      </c>
      <c r="M7">
        <v>9</v>
      </c>
      <c r="N7" t="str">
        <v>DECORE</v>
      </c>
      <c r="O7" s="57" cm="1">
        <f t="array" ref="O7">_xlfn.XLOOKUP(1,($C$2:$C$8655=M7)*($F$2:$F$8655=N7),$D$2:$D$8655)</f>
        <v>45358</v>
      </c>
      <c r="P7" s="62">
        <v>50978183000192</v>
      </c>
      <c r="Q7" t="str">
        <v>UNIDADE</v>
      </c>
      <c r="R7" s="85">
        <v>31335</v>
      </c>
      <c r="S7" s="85">
        <v>17779.71</v>
      </c>
      <c r="U7" s="84" t="b">
        <f t="shared" si="1"/>
        <v>1</v>
      </c>
      <c r="V7" s="84" t="b">
        <f t="shared" si="2"/>
        <v>1</v>
      </c>
      <c r="W7" s="84" t="b">
        <f t="shared" si="3"/>
        <v>1</v>
      </c>
      <c r="X7" s="84" t="s">
        <v>3780</v>
      </c>
      <c r="Y7" s="84" t="b">
        <f t="shared" si="5"/>
        <v>1</v>
      </c>
      <c r="AA7" s="84">
        <v>9</v>
      </c>
      <c r="AB7" s="84" t="s">
        <v>2997</v>
      </c>
      <c r="AC7" s="57">
        <v>45358</v>
      </c>
      <c r="AD7" s="84">
        <v>50978183000192</v>
      </c>
      <c r="AE7" s="84" t="s">
        <v>869</v>
      </c>
      <c r="AF7" s="84">
        <v>52.91</v>
      </c>
      <c r="AG7" s="84">
        <v>17779.71</v>
      </c>
      <c r="AI7">
        <v>9</v>
      </c>
      <c r="AJ7" s="84" t="str" cm="1">
        <f t="array" ref="AJ7">_xlfn.XLOOKUP(AI7,--LEFT(Main!$B$15:$B$1956,SEARCH(" ",Main!$B$15:$B$1956)),Main!$F$15:$F$1956,"")</f>
        <v>DECORE</v>
      </c>
      <c r="AK7" s="57" cm="1">
        <f t="array" ref="AK7">_xlfn.XLOOKUP(1,(--LEFT(Main!$B$15:$B$1956,SEARCH(" ",Main!$B$15:$B$1956))=AI7)*(Main!$F$15:$F$1956=AJ7),Main!$C$15:$C$1956,"")</f>
        <v>45358</v>
      </c>
      <c r="AL7" s="62" cm="1">
        <f t="array" ref="AL7">--_xlfn.XLOOKUP(1,(Main!$F$15:$F$1956='PLANILHA EBR'!AJ7)*(--LEFT(Main!$B$15:$B$1956,SEARCH(" ",Main!$B$15:$B$1956))='PLANILHA EBR'!AI7),Main!$E$15:$E$1956)</f>
        <v>50978183000192</v>
      </c>
      <c r="AM7" s="84" t="str" cm="1">
        <f t="array" ref="AM7">_xlfn.XLOOKUP(1,(Main!$F$15:$F$1956='PLANILHA EBR'!AJ7)*(--LEFT(Main!$B$15:$B$1956,SEARCH(" ",Main!$B$15:$B$1956))='PLANILHA EBR'!AI7),Main!$H$15:$H$1956)</f>
        <v>UNIDADE</v>
      </c>
      <c r="AN7">
        <v>52.91</v>
      </c>
      <c r="AO7">
        <v>17779.71</v>
      </c>
      <c r="AP7">
        <v>179642</v>
      </c>
    </row>
    <row r="8" spans="1:43" x14ac:dyDescent="0.25">
      <c r="A8" t="s">
        <v>5958</v>
      </c>
      <c r="B8" t="str">
        <f>C8&amp;"-"&amp;COUNTIF(C$2:C8,C8)</f>
        <v>65734-7</v>
      </c>
      <c r="C8">
        <v>65734</v>
      </c>
      <c r="D8" s="57">
        <v>44712</v>
      </c>
      <c r="E8" s="84" t="str">
        <f>F8&amp;"-"&amp;COUNTIF($F$2:F8,F8)</f>
        <v>METASA-7</v>
      </c>
      <c r="F8" s="84" t="str">
        <f t="shared" si="0"/>
        <v>METASA</v>
      </c>
      <c r="G8" t="s">
        <v>8581</v>
      </c>
      <c r="H8" s="62">
        <v>88416482000106</v>
      </c>
      <c r="I8" t="s">
        <v>30</v>
      </c>
      <c r="J8">
        <v>2922.72</v>
      </c>
      <c r="K8">
        <v>60704.89</v>
      </c>
      <c r="M8">
        <v>11</v>
      </c>
      <c r="N8" t="str">
        <v>RMO</v>
      </c>
      <c r="O8" s="57" cm="1">
        <f t="array" ref="O8">_xlfn.XLOOKUP(1,($C$2:$C$8655=M8)*($F$2:$F$8655=N8),$D$2:$D$8655)</f>
        <v>45392</v>
      </c>
      <c r="P8" s="62">
        <v>42623046000107</v>
      </c>
      <c r="Q8" t="str">
        <v>UNIDADE</v>
      </c>
      <c r="R8" s="85">
        <v>4390</v>
      </c>
      <c r="S8" s="85">
        <v>6541.1</v>
      </c>
      <c r="U8" s="84" t="b">
        <f t="shared" si="1"/>
        <v>1</v>
      </c>
      <c r="V8" s="84" t="b">
        <f t="shared" si="2"/>
        <v>1</v>
      </c>
      <c r="W8" s="84" t="b">
        <f t="shared" si="3"/>
        <v>1</v>
      </c>
      <c r="X8" s="84" t="str">
        <f t="shared" si="4"/>
        <v xml:space="preserve"> </v>
      </c>
      <c r="Y8" s="84" t="b">
        <f t="shared" si="5"/>
        <v>1</v>
      </c>
      <c r="AA8" s="84">
        <v>11</v>
      </c>
      <c r="AB8" s="84" t="s">
        <v>2983</v>
      </c>
      <c r="AC8" s="57">
        <v>45392</v>
      </c>
      <c r="AD8" s="84">
        <v>42623046000107</v>
      </c>
      <c r="AE8" s="84" t="s">
        <v>30</v>
      </c>
      <c r="AF8" s="84">
        <v>25</v>
      </c>
      <c r="AG8" s="84">
        <v>6541.1</v>
      </c>
      <c r="AI8">
        <v>11</v>
      </c>
      <c r="AJ8" s="84" t="str" cm="1">
        <f t="array" ref="AJ8">_xlfn.XLOOKUP(AI8,--LEFT(Main!$B$15:$B$1956,SEARCH(" ",Main!$B$15:$B$1956)),Main!$F$15:$F$1956,"")</f>
        <v>RMO</v>
      </c>
      <c r="AK8" s="57" cm="1">
        <f t="array" ref="AK8">_xlfn.XLOOKUP(1,(--LEFT(Main!$B$15:$B$1956,SEARCH(" ",Main!$B$15:$B$1956))=AI8)*(Main!$F$15:$F$1956=AJ8),Main!$C$15:$C$1956,"")</f>
        <v>45392</v>
      </c>
      <c r="AL8" s="62" cm="1">
        <f t="array" ref="AL8">--_xlfn.XLOOKUP(1,(Main!$F$15:$F$1956='PLANILHA EBR'!AJ8)*(--LEFT(Main!$B$15:$B$1956,SEARCH(" ",Main!$B$15:$B$1956))='PLANILHA EBR'!AI8),Main!$E$15:$E$1956)</f>
        <v>42623046000107</v>
      </c>
      <c r="AM8" s="84" t="str" cm="1">
        <f t="array" ref="AM8">_xlfn.XLOOKUP(1,(Main!$F$15:$F$1956='PLANILHA EBR'!AJ8)*(--LEFT(Main!$B$15:$B$1956,SEARCH(" ",Main!$B$15:$B$1956))='PLANILHA EBR'!AI8),Main!$H$15:$H$1956)</f>
        <v>KG LIQUIDO</v>
      </c>
      <c r="AN8">
        <v>25</v>
      </c>
      <c r="AO8">
        <v>6541.1</v>
      </c>
      <c r="AP8">
        <v>179642</v>
      </c>
    </row>
    <row r="9" spans="1:43" x14ac:dyDescent="0.25">
      <c r="A9" t="s">
        <v>5959</v>
      </c>
      <c r="B9" t="str">
        <f>C9&amp;"-"&amp;COUNTIF(C$2:C9,C9)</f>
        <v>105400-1</v>
      </c>
      <c r="C9">
        <v>105400</v>
      </c>
      <c r="D9" s="57">
        <v>44714</v>
      </c>
      <c r="E9" s="84" t="str">
        <f>F9&amp;"-"&amp;COUNTIF($F$2:F9,F9)</f>
        <v>ESAB-1</v>
      </c>
      <c r="F9" s="84" t="str">
        <f t="shared" si="0"/>
        <v>ESAB</v>
      </c>
      <c r="G9" t="s">
        <v>8582</v>
      </c>
      <c r="H9" s="62">
        <v>29799921000571</v>
      </c>
      <c r="I9" t="s">
        <v>30</v>
      </c>
      <c r="J9">
        <v>1015</v>
      </c>
      <c r="K9">
        <v>15296.05</v>
      </c>
      <c r="M9">
        <v>14</v>
      </c>
      <c r="N9" t="str">
        <v>RMO</v>
      </c>
      <c r="O9" s="57" cm="1">
        <f t="array" ref="O9">_xlfn.XLOOKUP(1,($C$2:$C$8655=M9)*($F$2:$F$8655=N9),$D$2:$D$8655)</f>
        <v>45411</v>
      </c>
      <c r="P9" s="62">
        <v>42623046000107</v>
      </c>
      <c r="Q9" t="str">
        <v>UNIDADE</v>
      </c>
      <c r="R9" s="85">
        <v>5617</v>
      </c>
      <c r="S9" s="85">
        <v>8369.33</v>
      </c>
      <c r="U9" s="84" t="b">
        <f t="shared" si="1"/>
        <v>1</v>
      </c>
      <c r="V9" s="84" t="b">
        <f t="shared" si="2"/>
        <v>1</v>
      </c>
      <c r="W9" s="84" t="b">
        <f t="shared" si="3"/>
        <v>1</v>
      </c>
      <c r="X9" s="84" t="str">
        <f t="shared" si="4"/>
        <v xml:space="preserve"> </v>
      </c>
      <c r="Y9" s="84" t="b">
        <f t="shared" si="5"/>
        <v>1</v>
      </c>
      <c r="AA9" s="84">
        <v>14</v>
      </c>
      <c r="AB9" s="84" t="s">
        <v>2983</v>
      </c>
      <c r="AC9" s="57">
        <v>45411</v>
      </c>
      <c r="AD9" s="84">
        <v>42623046000107</v>
      </c>
      <c r="AE9" s="84" t="s">
        <v>30</v>
      </c>
      <c r="AF9" s="84">
        <v>31.57</v>
      </c>
      <c r="AG9" s="84">
        <v>8369.33</v>
      </c>
      <c r="AI9">
        <v>14</v>
      </c>
      <c r="AJ9" s="84" t="str" cm="1">
        <f t="array" ref="AJ9">_xlfn.XLOOKUP(AI9,--LEFT(Main!$B$15:$B$1956,SEARCH(" ",Main!$B$15:$B$1956)),Main!$F$15:$F$1956,"")</f>
        <v>RMO</v>
      </c>
      <c r="AK9" s="57" cm="1">
        <f t="array" ref="AK9">_xlfn.XLOOKUP(1,(--LEFT(Main!$B$15:$B$1956,SEARCH(" ",Main!$B$15:$B$1956))=AI9)*(Main!$F$15:$F$1956=AJ9),Main!$C$15:$C$1956,"")</f>
        <v>45411</v>
      </c>
      <c r="AL9" s="62" cm="1">
        <f t="array" ref="AL9">--_xlfn.XLOOKUP(1,(Main!$F$15:$F$1956='PLANILHA EBR'!AJ9)*(--LEFT(Main!$B$15:$B$1956,SEARCH(" ",Main!$B$15:$B$1956))='PLANILHA EBR'!AI9),Main!$E$15:$E$1956)</f>
        <v>42623046000107</v>
      </c>
      <c r="AM9" s="84" t="str" cm="1">
        <f t="array" ref="AM9">_xlfn.XLOOKUP(1,(Main!$F$15:$F$1956='PLANILHA EBR'!AJ9)*(--LEFT(Main!$B$15:$B$1956,SEARCH(" ",Main!$B$15:$B$1956))='PLANILHA EBR'!AI9),Main!$H$15:$H$1956)</f>
        <v>KG LIQUIDO</v>
      </c>
      <c r="AN9">
        <v>31.57</v>
      </c>
      <c r="AO9">
        <v>8369.33</v>
      </c>
      <c r="AP9">
        <v>179642</v>
      </c>
    </row>
    <row r="10" spans="1:43" x14ac:dyDescent="0.25">
      <c r="A10" t="s">
        <v>5960</v>
      </c>
      <c r="B10" t="str">
        <f>C10&amp;"-"&amp;COUNTIF(C$2:C10,C10)</f>
        <v>105400-2</v>
      </c>
      <c r="C10">
        <v>105400</v>
      </c>
      <c r="D10" s="57">
        <v>44714</v>
      </c>
      <c r="E10" s="84" t="str">
        <f>F10&amp;"-"&amp;COUNTIF($F$2:F10,F10)</f>
        <v>ESAB-2</v>
      </c>
      <c r="F10" s="84" t="str">
        <f t="shared" si="0"/>
        <v>ESAB</v>
      </c>
      <c r="G10" t="s">
        <v>8582</v>
      </c>
      <c r="H10" s="62">
        <v>29799921000571</v>
      </c>
      <c r="I10" t="s">
        <v>30</v>
      </c>
      <c r="J10">
        <v>1330</v>
      </c>
      <c r="K10">
        <v>90426.7</v>
      </c>
      <c r="M10">
        <v>57</v>
      </c>
      <c r="N10" t="str">
        <v>MS</v>
      </c>
      <c r="O10" s="57" cm="1">
        <f t="array" ref="O10">_xlfn.XLOOKUP(1,($C$2:$C$8655=M10)*($F$2:$F$8655=N10),$D$2:$D$8655)</f>
        <v>45338</v>
      </c>
      <c r="P10" s="62">
        <v>37795946000100</v>
      </c>
      <c r="Q10" t="str">
        <v>UNIDADE</v>
      </c>
      <c r="R10" s="85">
        <v>8</v>
      </c>
      <c r="S10" s="85">
        <v>2751.4</v>
      </c>
      <c r="U10" s="84" t="s">
        <v>3780</v>
      </c>
      <c r="V10" s="84" t="s">
        <v>3780</v>
      </c>
      <c r="W10" s="84" t="s">
        <v>3780</v>
      </c>
      <c r="X10" s="84" t="s">
        <v>3780</v>
      </c>
      <c r="Y10" s="84" t="s">
        <v>3780</v>
      </c>
      <c r="AC10" s="57"/>
      <c r="AI10">
        <v>361</v>
      </c>
      <c r="AJ10" s="84" t="str" cm="1">
        <f t="array" ref="AJ10">_xlfn.XLOOKUP(AI10,--LEFT(Main!$B$15:$B$1956,SEARCH(" ",Main!$B$15:$B$1956)),Main!$F$15:$F$1956,"")</f>
        <v>ENIGMA</v>
      </c>
      <c r="AK10" s="57" cm="1">
        <f t="array" ref="AK10">_xlfn.XLOOKUP(1,(--LEFT(Main!$B$15:$B$1956,SEARCH(" ",Main!$B$15:$B$1956))=AI10)*(Main!$F$15:$F$1956=AJ10),Main!$C$15:$C$1956,"")</f>
        <v>45063</v>
      </c>
      <c r="AL10" s="62" cm="1">
        <f t="array" ref="AL10">--_xlfn.XLOOKUP(1,(Main!$F$15:$F$1956='PLANILHA EBR'!AJ10)*(--LEFT(Main!$B$15:$B$1956,SEARCH(" ",Main!$B$15:$B$1956))='PLANILHA EBR'!AI10),Main!$E$15:$E$1956)</f>
        <v>10371253000125</v>
      </c>
      <c r="AM10" s="84" t="str" cm="1">
        <f t="array" ref="AM10">_xlfn.XLOOKUP(1,(Main!$F$15:$F$1956='PLANILHA EBR'!AJ10)*(--LEFT(Main!$B$15:$B$1956,SEARCH(" ",Main!$B$15:$B$1956))='PLANILHA EBR'!AI10),Main!$H$15:$H$1956)</f>
        <v>KG LIQUIDO</v>
      </c>
      <c r="AN10">
        <v>11260</v>
      </c>
      <c r="AO10">
        <v>325414</v>
      </c>
      <c r="AP10">
        <v>179642</v>
      </c>
    </row>
    <row r="11" spans="1:43" x14ac:dyDescent="0.25">
      <c r="A11" t="s">
        <v>5960</v>
      </c>
      <c r="B11" t="str">
        <f>C11&amp;"-"&amp;COUNTIF(C$2:C11,C11)</f>
        <v>105400-3</v>
      </c>
      <c r="C11">
        <v>105400</v>
      </c>
      <c r="D11" s="57">
        <v>44714</v>
      </c>
      <c r="E11" s="84" t="str">
        <f>F11&amp;"-"&amp;COUNTIF($F$2:F11,F11)</f>
        <v>ESAB-3</v>
      </c>
      <c r="F11" s="84" t="str">
        <f t="shared" si="0"/>
        <v>ESAB</v>
      </c>
      <c r="G11" t="s">
        <v>8582</v>
      </c>
      <c r="H11" s="62">
        <v>29799921000571</v>
      </c>
      <c r="I11" t="s">
        <v>30</v>
      </c>
      <c r="J11">
        <v>1650</v>
      </c>
      <c r="K11">
        <v>111028.5</v>
      </c>
      <c r="M11">
        <v>361</v>
      </c>
      <c r="N11" t="str">
        <v>ENIGMA</v>
      </c>
      <c r="O11" s="57" cm="1">
        <f t="array" ref="O11">_xlfn.XLOOKUP(1,($C$2:$C$8655=M11)*($F$2:$F$8655=N11),$D$2:$D$8655)</f>
        <v>45063</v>
      </c>
      <c r="P11" s="62">
        <v>10371253000125</v>
      </c>
      <c r="Q11" t="str">
        <v>KG LIQUIDO</v>
      </c>
      <c r="R11" s="85">
        <v>11260</v>
      </c>
      <c r="S11" s="85">
        <v>325414</v>
      </c>
      <c r="U11" s="84" t="b">
        <f>AA11=M11</f>
        <v>1</v>
      </c>
      <c r="V11" s="84" t="b">
        <f>P11=AD11</f>
        <v>1</v>
      </c>
      <c r="W11" s="84" t="b">
        <f>O11=AC11</f>
        <v>1</v>
      </c>
      <c r="X11" s="84" t="b">
        <f>IF(AE11=Q11,AF11=R11," ")</f>
        <v>1</v>
      </c>
      <c r="Y11" s="84" t="b">
        <f>AG11=S11</f>
        <v>1</v>
      </c>
      <c r="AA11" s="84">
        <v>361</v>
      </c>
      <c r="AB11" s="84" t="s">
        <v>638</v>
      </c>
      <c r="AC11" s="57">
        <v>45063</v>
      </c>
      <c r="AD11" s="84">
        <v>10371253000125</v>
      </c>
      <c r="AE11" s="84" t="s">
        <v>30</v>
      </c>
      <c r="AF11" s="84">
        <v>11260</v>
      </c>
      <c r="AG11" s="84">
        <v>325414</v>
      </c>
      <c r="AI11">
        <v>363</v>
      </c>
      <c r="AJ11" s="84" t="str" cm="1">
        <f t="array" ref="AJ11">_xlfn.XLOOKUP(AI11,--LEFT(Main!$B$15:$B$1956,SEARCH(" ",Main!$B$15:$B$1956)),Main!$F$15:$F$1956,"")</f>
        <v>ENIGMA</v>
      </c>
      <c r="AK11" s="57" cm="1">
        <f t="array" ref="AK11">_xlfn.XLOOKUP(1,(--LEFT(Main!$B$15:$B$1956,SEARCH(" ",Main!$B$15:$B$1956))=AI11)*(Main!$F$15:$F$1956=AJ11),Main!$C$15:$C$1956,"")</f>
        <v>45063</v>
      </c>
      <c r="AL11" s="62" cm="1">
        <f t="array" ref="AL11">--_xlfn.XLOOKUP(1,(Main!$F$15:$F$1956='PLANILHA EBR'!AJ11)*(--LEFT(Main!$B$15:$B$1956,SEARCH(" ",Main!$B$15:$B$1956))='PLANILHA EBR'!AI11),Main!$E$15:$E$1956)</f>
        <v>10371253000125</v>
      </c>
      <c r="AM11" s="84" t="str" cm="1">
        <f t="array" ref="AM11">_xlfn.XLOOKUP(1,(Main!$F$15:$F$1956='PLANILHA EBR'!AJ11)*(--LEFT(Main!$B$15:$B$1956,SEARCH(" ",Main!$B$15:$B$1956))='PLANILHA EBR'!AI11),Main!$H$15:$H$1956)</f>
        <v>KG LIQUIDO</v>
      </c>
      <c r="AN11">
        <v>10906.12</v>
      </c>
      <c r="AO11">
        <v>315186.87</v>
      </c>
      <c r="AP11">
        <v>39181</v>
      </c>
    </row>
    <row r="12" spans="1:43" x14ac:dyDescent="0.25">
      <c r="A12" t="s">
        <v>5958</v>
      </c>
      <c r="B12" t="str">
        <f>C12&amp;"-"&amp;COUNTIF(C$2:C12,C12)</f>
        <v>65894-1</v>
      </c>
      <c r="C12">
        <v>65894</v>
      </c>
      <c r="D12" s="57">
        <v>44722</v>
      </c>
      <c r="E12" s="84" t="str">
        <f>F12&amp;"-"&amp;COUNTIF($F$2:F12,F12)</f>
        <v>METASA-8</v>
      </c>
      <c r="F12" s="84" t="str">
        <f t="shared" si="0"/>
        <v>METASA</v>
      </c>
      <c r="G12" t="s">
        <v>8581</v>
      </c>
      <c r="H12" s="62">
        <v>88416482000106</v>
      </c>
      <c r="I12" t="s">
        <v>30</v>
      </c>
      <c r="J12">
        <v>20788.36</v>
      </c>
      <c r="K12">
        <v>277940.37</v>
      </c>
      <c r="M12">
        <v>363</v>
      </c>
      <c r="N12" t="str">
        <v>ENIGMA</v>
      </c>
      <c r="O12" s="57" cm="1">
        <f t="array" ref="O12">_xlfn.XLOOKUP(1,($C$2:$C$8655=M12)*($F$2:$F$8655=N12),$D$2:$D$8655)</f>
        <v>45063</v>
      </c>
      <c r="P12" s="62">
        <v>10371253000125</v>
      </c>
      <c r="Q12" t="str">
        <v>KG LIQUIDO</v>
      </c>
      <c r="R12" s="85">
        <v>10906.12</v>
      </c>
      <c r="S12" s="85">
        <v>315186.87</v>
      </c>
      <c r="U12" s="84" t="b">
        <f t="shared" ref="U12:U75" si="6">AA12=M12</f>
        <v>1</v>
      </c>
      <c r="V12" s="84" t="b">
        <f t="shared" ref="V12:V75" si="7">P12=AD12</f>
        <v>1</v>
      </c>
      <c r="W12" s="84" t="b">
        <f t="shared" ref="W12:W75" si="8">O12=AC12</f>
        <v>1</v>
      </c>
      <c r="X12" s="84" t="b">
        <f t="shared" ref="X12:X75" si="9">IF(AE12=Q12,AF12=R12," ")</f>
        <v>1</v>
      </c>
      <c r="Y12" s="84" t="b">
        <f t="shared" ref="Y12:Y75" si="10">AG12=S12</f>
        <v>1</v>
      </c>
      <c r="AA12" s="84">
        <v>363</v>
      </c>
      <c r="AB12" s="84" t="s">
        <v>638</v>
      </c>
      <c r="AC12" s="57">
        <v>45063</v>
      </c>
      <c r="AD12" s="84">
        <v>10371253000125</v>
      </c>
      <c r="AE12" s="84" t="s">
        <v>30</v>
      </c>
      <c r="AF12" s="84">
        <v>10906.12</v>
      </c>
      <c r="AG12" s="84">
        <v>315186.87</v>
      </c>
      <c r="AI12">
        <v>370</v>
      </c>
      <c r="AJ12" s="84" t="str" cm="1">
        <f t="array" ref="AJ12">_xlfn.XLOOKUP(AI12,--LEFT(Main!$B$15:$B$1956,SEARCH(" ",Main!$B$15:$B$1956)),Main!$F$15:$F$1956,"")</f>
        <v>ENIGMA</v>
      </c>
      <c r="AK12" s="57" cm="1">
        <f t="array" ref="AK12">_xlfn.XLOOKUP(1,(--LEFT(Main!$B$15:$B$1956,SEARCH(" ",Main!$B$15:$B$1956))=AI12)*(Main!$F$15:$F$1956=AJ12),Main!$C$15:$C$1956,"")</f>
        <v>45077</v>
      </c>
      <c r="AL12" s="62" cm="1">
        <f t="array" ref="AL12">--_xlfn.XLOOKUP(1,(Main!$F$15:$F$1956='PLANILHA EBR'!AJ12)*(--LEFT(Main!$B$15:$B$1956,SEARCH(" ",Main!$B$15:$B$1956))='PLANILHA EBR'!AI12),Main!$E$15:$E$1956)</f>
        <v>10371253000125</v>
      </c>
      <c r="AM12" s="84" t="str" cm="1">
        <f t="array" ref="AM12">_xlfn.XLOOKUP(1,(Main!$F$15:$F$1956='PLANILHA EBR'!AJ12)*(--LEFT(Main!$B$15:$B$1956,SEARCH(" ",Main!$B$15:$B$1956))='PLANILHA EBR'!AI12),Main!$H$15:$H$1956)</f>
        <v>KG LIQUIDO</v>
      </c>
      <c r="AN12">
        <v>9550</v>
      </c>
      <c r="AO12">
        <v>275995</v>
      </c>
      <c r="AP12">
        <v>39181</v>
      </c>
    </row>
    <row r="13" spans="1:43" x14ac:dyDescent="0.25">
      <c r="A13" t="s">
        <v>5958</v>
      </c>
      <c r="B13" t="str">
        <f>C13&amp;"-"&amp;COUNTIF(C$2:C13,C13)</f>
        <v>65912-1</v>
      </c>
      <c r="C13">
        <v>65912</v>
      </c>
      <c r="D13" s="57">
        <v>44723</v>
      </c>
      <c r="E13" s="84" t="str">
        <f>F13&amp;"-"&amp;COUNTIF($F$2:F13,F13)</f>
        <v>METASA-9</v>
      </c>
      <c r="F13" s="84" t="str">
        <f t="shared" si="0"/>
        <v>METASA</v>
      </c>
      <c r="G13" t="s">
        <v>8581</v>
      </c>
      <c r="H13" s="62">
        <v>88416482000106</v>
      </c>
      <c r="I13" t="s">
        <v>30</v>
      </c>
      <c r="J13">
        <v>4973.8599999999997</v>
      </c>
      <c r="K13">
        <v>66500.509999999995</v>
      </c>
      <c r="M13">
        <v>370</v>
      </c>
      <c r="N13" t="str">
        <v>ENIGMA</v>
      </c>
      <c r="O13" s="57" cm="1">
        <f t="array" ref="O13">_xlfn.XLOOKUP(1,($C$2:$C$8655=M13)*($F$2:$F$8655=N13),$D$2:$D$8655)</f>
        <v>45077</v>
      </c>
      <c r="P13" s="62">
        <v>10371253000125</v>
      </c>
      <c r="Q13" t="str">
        <v>KG LIQUIDO</v>
      </c>
      <c r="R13" s="85">
        <v>9550</v>
      </c>
      <c r="S13" s="85">
        <v>275995</v>
      </c>
      <c r="U13" s="84" t="b">
        <f t="shared" si="6"/>
        <v>1</v>
      </c>
      <c r="V13" s="84" t="b">
        <f t="shared" si="7"/>
        <v>1</v>
      </c>
      <c r="W13" s="84" t="b">
        <f t="shared" si="8"/>
        <v>1</v>
      </c>
      <c r="X13" s="84" t="b">
        <f t="shared" si="9"/>
        <v>1</v>
      </c>
      <c r="Y13" s="84" t="b">
        <f t="shared" si="10"/>
        <v>1</v>
      </c>
      <c r="AA13" s="84">
        <v>370</v>
      </c>
      <c r="AB13" s="84" t="s">
        <v>638</v>
      </c>
      <c r="AC13" s="57">
        <v>45077</v>
      </c>
      <c r="AD13" s="84">
        <v>10371253000125</v>
      </c>
      <c r="AE13" s="84" t="s">
        <v>30</v>
      </c>
      <c r="AF13" s="84">
        <v>9550</v>
      </c>
      <c r="AG13" s="84">
        <v>275995</v>
      </c>
      <c r="AI13">
        <v>379</v>
      </c>
      <c r="AJ13" s="84" t="str" cm="1">
        <f t="array" ref="AJ13">_xlfn.XLOOKUP(AI13,--LEFT(Main!$B$15:$B$1956,SEARCH(" ",Main!$B$15:$B$1956)),Main!$F$15:$F$1956,"")</f>
        <v>ENIGMA</v>
      </c>
      <c r="AK13" s="57" cm="1">
        <f t="array" ref="AK13">_xlfn.XLOOKUP(1,(--LEFT(Main!$B$15:$B$1956,SEARCH(" ",Main!$B$15:$B$1956))=AI13)*(Main!$F$15:$F$1956=AJ13),Main!$C$15:$C$1956,"")</f>
        <v>45127</v>
      </c>
      <c r="AL13" s="62" cm="1">
        <f t="array" ref="AL13">--_xlfn.XLOOKUP(1,(Main!$F$15:$F$1956='PLANILHA EBR'!AJ13)*(--LEFT(Main!$B$15:$B$1956,SEARCH(" ",Main!$B$15:$B$1956))='PLANILHA EBR'!AI13),Main!$E$15:$E$1956)</f>
        <v>10371253000125</v>
      </c>
      <c r="AM13" s="84" t="str" cm="1">
        <f t="array" ref="AM13">_xlfn.XLOOKUP(1,(Main!$F$15:$F$1956='PLANILHA EBR'!AJ13)*(--LEFT(Main!$B$15:$B$1956,SEARCH(" ",Main!$B$15:$B$1956))='PLANILHA EBR'!AI13),Main!$H$15:$H$1956)</f>
        <v>KG LIQUIDO</v>
      </c>
      <c r="AN13">
        <v>5030</v>
      </c>
      <c r="AO13">
        <v>145367</v>
      </c>
      <c r="AP13">
        <v>39181</v>
      </c>
    </row>
    <row r="14" spans="1:43" x14ac:dyDescent="0.25">
      <c r="A14" t="s">
        <v>5958</v>
      </c>
      <c r="B14" t="str">
        <f>C14&amp;"-"&amp;COUNTIF(C$2:C14,C14)</f>
        <v>65945-1</v>
      </c>
      <c r="C14">
        <v>65945</v>
      </c>
      <c r="D14" s="57">
        <v>44726</v>
      </c>
      <c r="E14" s="84" t="str">
        <f>F14&amp;"-"&amp;COUNTIF($F$2:F14,F14)</f>
        <v>METASA-10</v>
      </c>
      <c r="F14" s="84" t="str">
        <f t="shared" si="0"/>
        <v>METASA</v>
      </c>
      <c r="G14" t="s">
        <v>8581</v>
      </c>
      <c r="H14" s="62">
        <v>88416482000106</v>
      </c>
      <c r="I14" t="s">
        <v>30</v>
      </c>
      <c r="J14">
        <v>5628.69</v>
      </c>
      <c r="K14">
        <v>75255.59</v>
      </c>
      <c r="M14">
        <v>379</v>
      </c>
      <c r="N14" t="str">
        <v>ENIGMA</v>
      </c>
      <c r="O14" s="57" cm="1">
        <f t="array" ref="O14">_xlfn.XLOOKUP(1,($C$2:$C$8655=M14)*($F$2:$F$8655=N14),$D$2:$D$8655)</f>
        <v>45127</v>
      </c>
      <c r="P14" s="62">
        <v>10371253000125</v>
      </c>
      <c r="Q14" t="str">
        <v>KG LIQUIDO</v>
      </c>
      <c r="R14" s="85">
        <v>5030</v>
      </c>
      <c r="S14" s="85">
        <v>145367</v>
      </c>
      <c r="U14" s="84" t="b">
        <f t="shared" si="6"/>
        <v>1</v>
      </c>
      <c r="V14" s="84" t="b">
        <f t="shared" si="7"/>
        <v>1</v>
      </c>
      <c r="W14" s="84" t="b">
        <f t="shared" si="8"/>
        <v>1</v>
      </c>
      <c r="X14" s="84" t="b">
        <f t="shared" si="9"/>
        <v>1</v>
      </c>
      <c r="Y14" s="84" t="b">
        <f t="shared" si="10"/>
        <v>1</v>
      </c>
      <c r="AA14" s="84">
        <v>379</v>
      </c>
      <c r="AB14" s="84" t="s">
        <v>638</v>
      </c>
      <c r="AC14" s="57">
        <v>45127</v>
      </c>
      <c r="AD14" s="84">
        <v>10371253000125</v>
      </c>
      <c r="AE14" s="84" t="s">
        <v>30</v>
      </c>
      <c r="AF14" s="84">
        <v>5030</v>
      </c>
      <c r="AG14" s="84">
        <v>145367</v>
      </c>
      <c r="AI14">
        <v>380</v>
      </c>
      <c r="AJ14" s="84" t="str" cm="1">
        <f t="array" ref="AJ14">_xlfn.XLOOKUP(AI14,--LEFT(Main!$B$15:$B$1956,SEARCH(" ",Main!$B$15:$B$1956)),Main!$F$15:$F$1956,"")</f>
        <v>ENIGMA</v>
      </c>
      <c r="AK14" s="57" cm="1">
        <f t="array" ref="AK14">_xlfn.XLOOKUP(1,(--LEFT(Main!$B$15:$B$1956,SEARCH(" ",Main!$B$15:$B$1956))=AI14)*(Main!$F$15:$F$1956=AJ14),Main!$C$15:$C$1956,"")</f>
        <v>45127</v>
      </c>
      <c r="AL14" s="62" cm="1">
        <f t="array" ref="AL14">--_xlfn.XLOOKUP(1,(Main!$F$15:$F$1956='PLANILHA EBR'!AJ14)*(--LEFT(Main!$B$15:$B$1956,SEARCH(" ",Main!$B$15:$B$1956))='PLANILHA EBR'!AI14),Main!$E$15:$E$1956)</f>
        <v>10371253000125</v>
      </c>
      <c r="AM14" s="84" t="str" cm="1">
        <f t="array" ref="AM14">_xlfn.XLOOKUP(1,(Main!$F$15:$F$1956='PLANILHA EBR'!AJ14)*(--LEFT(Main!$B$15:$B$1956,SEARCH(" ",Main!$B$15:$B$1956))='PLANILHA EBR'!AI14),Main!$H$15:$H$1956)</f>
        <v>KG LIQUIDO</v>
      </c>
      <c r="AN14">
        <v>3980</v>
      </c>
      <c r="AO14">
        <v>115022</v>
      </c>
      <c r="AP14">
        <v>725716</v>
      </c>
    </row>
    <row r="15" spans="1:43" x14ac:dyDescent="0.25">
      <c r="A15" t="s">
        <v>5958</v>
      </c>
      <c r="B15" t="str">
        <f>C15&amp;"-"&amp;COUNTIF(C$2:C15,C15)</f>
        <v>65968-1</v>
      </c>
      <c r="C15">
        <v>65968</v>
      </c>
      <c r="D15" s="57">
        <v>44727</v>
      </c>
      <c r="E15" s="84" t="str">
        <f>F15&amp;"-"&amp;COUNTIF($F$2:F15,F15)</f>
        <v>METASA-11</v>
      </c>
      <c r="F15" s="84" t="str">
        <f t="shared" si="0"/>
        <v>METASA</v>
      </c>
      <c r="G15" t="s">
        <v>8581</v>
      </c>
      <c r="H15" s="62">
        <v>88416482000106</v>
      </c>
      <c r="I15" t="s">
        <v>30</v>
      </c>
      <c r="J15">
        <v>2096.08</v>
      </c>
      <c r="K15">
        <v>38421.15</v>
      </c>
      <c r="M15">
        <v>380</v>
      </c>
      <c r="N15" t="str">
        <v>ENIGMA</v>
      </c>
      <c r="O15" s="57" cm="1">
        <f t="array" ref="O15">_xlfn.XLOOKUP(1,($C$2:$C$8655=M15)*($F$2:$F$8655=N15),$D$2:$D$8655)</f>
        <v>45127</v>
      </c>
      <c r="P15" s="62">
        <v>10371253000125</v>
      </c>
      <c r="Q15" t="str">
        <v>KG LIQUIDO</v>
      </c>
      <c r="R15" s="85">
        <v>3980</v>
      </c>
      <c r="S15" s="85">
        <v>115022</v>
      </c>
      <c r="U15" s="84" t="b">
        <f t="shared" si="6"/>
        <v>1</v>
      </c>
      <c r="V15" s="84" t="b">
        <f t="shared" si="7"/>
        <v>1</v>
      </c>
      <c r="W15" s="84" t="b">
        <f t="shared" si="8"/>
        <v>1</v>
      </c>
      <c r="X15" s="84" t="b">
        <f t="shared" si="9"/>
        <v>1</v>
      </c>
      <c r="Y15" s="84" t="b">
        <f t="shared" si="10"/>
        <v>1</v>
      </c>
      <c r="AA15" s="84">
        <v>380</v>
      </c>
      <c r="AB15" s="84" t="s">
        <v>638</v>
      </c>
      <c r="AC15" s="57">
        <v>45127</v>
      </c>
      <c r="AD15" s="84">
        <v>10371253000125</v>
      </c>
      <c r="AE15" s="84" t="s">
        <v>30</v>
      </c>
      <c r="AF15" s="84">
        <v>3980</v>
      </c>
      <c r="AG15" s="84">
        <v>115022</v>
      </c>
      <c r="AI15">
        <v>382</v>
      </c>
      <c r="AJ15" s="84" t="str" cm="1">
        <f t="array" ref="AJ15">_xlfn.XLOOKUP(AI15,--LEFT(Main!$B$15:$B$1956,SEARCH(" ",Main!$B$15:$B$1956)),Main!$F$15:$F$1956,"")</f>
        <v>ENIGMA</v>
      </c>
      <c r="AK15" s="57" cm="1">
        <f t="array" ref="AK15">_xlfn.XLOOKUP(1,(--LEFT(Main!$B$15:$B$1956,SEARCH(" ",Main!$B$15:$B$1956))=AI15)*(Main!$F$15:$F$1956=AJ15),Main!$C$15:$C$1956,"")</f>
        <v>45220</v>
      </c>
      <c r="AL15" s="62" cm="1">
        <f t="array" ref="AL15">--_xlfn.XLOOKUP(1,(Main!$F$15:$F$1956='PLANILHA EBR'!AJ15)*(--LEFT(Main!$B$15:$B$1956,SEARCH(" ",Main!$B$15:$B$1956))='PLANILHA EBR'!AI15),Main!$E$15:$E$1956)</f>
        <v>10371253000125</v>
      </c>
      <c r="AM15" s="84" t="str" cm="1">
        <f t="array" ref="AM15">_xlfn.XLOOKUP(1,(Main!$F$15:$F$1956='PLANILHA EBR'!AJ15)*(--LEFT(Main!$B$15:$B$1956,SEARCH(" ",Main!$B$15:$B$1956))='PLANILHA EBR'!AI15),Main!$H$15:$H$1956)</f>
        <v>KG LIQUIDO</v>
      </c>
      <c r="AN15">
        <v>20990</v>
      </c>
      <c r="AO15">
        <v>606611</v>
      </c>
      <c r="AP15">
        <v>497006</v>
      </c>
    </row>
    <row r="16" spans="1:43" x14ac:dyDescent="0.25">
      <c r="A16" t="s">
        <v>5958</v>
      </c>
      <c r="B16" t="str">
        <f>C16&amp;"-"&amp;COUNTIF(C$2:C16,C16)</f>
        <v>65968-2</v>
      </c>
      <c r="C16">
        <v>65968</v>
      </c>
      <c r="D16" s="57">
        <v>44727</v>
      </c>
      <c r="E16" s="84" t="str">
        <f>F16&amp;"-"&amp;COUNTIF($F$2:F16,F16)</f>
        <v>METASA-12</v>
      </c>
      <c r="F16" s="84" t="str">
        <f t="shared" si="0"/>
        <v>METASA</v>
      </c>
      <c r="G16" t="s">
        <v>8581</v>
      </c>
      <c r="H16" s="62">
        <v>88416482000106</v>
      </c>
      <c r="I16" t="s">
        <v>30</v>
      </c>
      <c r="J16">
        <v>1520.89</v>
      </c>
      <c r="K16">
        <v>26889.34</v>
      </c>
      <c r="M16">
        <v>382</v>
      </c>
      <c r="N16" t="str">
        <v>ENIGMA</v>
      </c>
      <c r="O16" s="57" cm="1">
        <f t="array" ref="O16">_xlfn.XLOOKUP(1,($C$2:$C$8655=M16)*($F$2:$F$8655=N16),$D$2:$D$8655)</f>
        <v>45220</v>
      </c>
      <c r="P16" s="62">
        <v>10371253000125</v>
      </c>
      <c r="Q16" t="str">
        <v>KG LIQUIDO</v>
      </c>
      <c r="R16" s="85">
        <v>20990</v>
      </c>
      <c r="S16" s="85">
        <v>606611</v>
      </c>
      <c r="U16" s="84" t="b">
        <f t="shared" si="6"/>
        <v>1</v>
      </c>
      <c r="V16" s="84" t="b">
        <f t="shared" si="7"/>
        <v>1</v>
      </c>
      <c r="W16" s="84" t="b">
        <f t="shared" si="8"/>
        <v>1</v>
      </c>
      <c r="X16" s="84" t="b">
        <f t="shared" si="9"/>
        <v>1</v>
      </c>
      <c r="Y16" s="84" t="b">
        <f t="shared" si="10"/>
        <v>1</v>
      </c>
      <c r="AA16" s="84">
        <v>382</v>
      </c>
      <c r="AB16" s="84" t="s">
        <v>638</v>
      </c>
      <c r="AC16" s="57">
        <v>45220</v>
      </c>
      <c r="AD16" s="84">
        <v>10371253000125</v>
      </c>
      <c r="AE16" s="84" t="s">
        <v>30</v>
      </c>
      <c r="AF16" s="84">
        <v>20990</v>
      </c>
      <c r="AG16" s="84">
        <v>606611</v>
      </c>
      <c r="AI16">
        <v>388</v>
      </c>
      <c r="AJ16" s="84" t="str" cm="1">
        <f t="array" ref="AJ16">_xlfn.XLOOKUP(AI16,--LEFT(Main!$B$15:$B$1956,SEARCH(" ",Main!$B$15:$B$1956)),Main!$F$15:$F$1956,"")</f>
        <v>ENIGMA</v>
      </c>
      <c r="AK16" s="57" cm="1">
        <f t="array" ref="AK16">_xlfn.XLOOKUP(1,(--LEFT(Main!$B$15:$B$1956,SEARCH(" ",Main!$B$15:$B$1956))=AI16)*(Main!$F$15:$F$1956=AJ16),Main!$C$15:$C$1956,"")</f>
        <v>45252</v>
      </c>
      <c r="AL16" s="62" cm="1">
        <f t="array" ref="AL16">--_xlfn.XLOOKUP(1,(Main!$F$15:$F$1956='PLANILHA EBR'!AJ16)*(--LEFT(Main!$B$15:$B$1956,SEARCH(" ",Main!$B$15:$B$1956))='PLANILHA EBR'!AI16),Main!$E$15:$E$1956)</f>
        <v>10371253000125</v>
      </c>
      <c r="AM16" s="84" t="str" cm="1">
        <f t="array" ref="AM16">_xlfn.XLOOKUP(1,(Main!$F$15:$F$1956='PLANILHA EBR'!AJ16)*(--LEFT(Main!$B$15:$B$1956,SEARCH(" ",Main!$B$15:$B$1956))='PLANILHA EBR'!AI16),Main!$H$15:$H$1956)</f>
        <v>KG LIQUIDO</v>
      </c>
      <c r="AN16">
        <v>15093.77</v>
      </c>
      <c r="AO16">
        <v>436209.95</v>
      </c>
      <c r="AP16">
        <v>239976</v>
      </c>
    </row>
    <row r="17" spans="1:42" x14ac:dyDescent="0.25">
      <c r="A17" t="s">
        <v>5958</v>
      </c>
      <c r="B17" t="str">
        <f>C17&amp;"-"&amp;COUNTIF(C$2:C17,C17)</f>
        <v>65968-3</v>
      </c>
      <c r="C17">
        <v>65968</v>
      </c>
      <c r="D17" s="57">
        <v>44727</v>
      </c>
      <c r="E17" s="84" t="str">
        <f>F17&amp;"-"&amp;COUNTIF($F$2:F17,F17)</f>
        <v>METASA-13</v>
      </c>
      <c r="F17" s="84" t="str">
        <f t="shared" si="0"/>
        <v>METASA</v>
      </c>
      <c r="G17" t="s">
        <v>8581</v>
      </c>
      <c r="H17" s="62">
        <v>88416482000106</v>
      </c>
      <c r="I17" t="s">
        <v>30</v>
      </c>
      <c r="J17">
        <v>4530.38</v>
      </c>
      <c r="K17">
        <v>91151.25</v>
      </c>
      <c r="M17">
        <v>388</v>
      </c>
      <c r="N17" t="str">
        <v>ENIGMA</v>
      </c>
      <c r="O17" s="57" cm="1">
        <f t="array" ref="O17">_xlfn.XLOOKUP(1,($C$2:$C$8655=M17)*($F$2:$F$8655=N17),$D$2:$D$8655)</f>
        <v>45252</v>
      </c>
      <c r="P17" s="62">
        <v>10371253000125</v>
      </c>
      <c r="Q17" t="str">
        <v>KG LIQUIDO</v>
      </c>
      <c r="R17" s="85">
        <v>15093.77</v>
      </c>
      <c r="S17" s="85">
        <v>436209.95</v>
      </c>
      <c r="U17" s="84" t="b">
        <f t="shared" si="6"/>
        <v>1</v>
      </c>
      <c r="V17" s="84" t="b">
        <f t="shared" si="7"/>
        <v>1</v>
      </c>
      <c r="W17" s="84" t="b">
        <f t="shared" si="8"/>
        <v>1</v>
      </c>
      <c r="X17" s="84" t="b">
        <f t="shared" si="9"/>
        <v>1</v>
      </c>
      <c r="Y17" s="84" t="b">
        <f t="shared" si="10"/>
        <v>1</v>
      </c>
      <c r="AA17" s="84">
        <v>388</v>
      </c>
      <c r="AB17" s="84" t="s">
        <v>638</v>
      </c>
      <c r="AC17" s="57">
        <v>45252</v>
      </c>
      <c r="AD17" s="84">
        <v>10371253000125</v>
      </c>
      <c r="AE17" s="84" t="s">
        <v>30</v>
      </c>
      <c r="AF17" s="84">
        <v>15093.77</v>
      </c>
      <c r="AG17" s="84">
        <v>436209.95</v>
      </c>
      <c r="AI17">
        <v>389</v>
      </c>
      <c r="AJ17" s="84" t="str" cm="1">
        <f t="array" ref="AJ17">_xlfn.XLOOKUP(AI17,--LEFT(Main!$B$15:$B$1956,SEARCH(" ",Main!$B$15:$B$1956)),Main!$F$15:$F$1956,"")</f>
        <v>ENIGMA</v>
      </c>
      <c r="AK17" s="57" cm="1">
        <f t="array" ref="AK17">_xlfn.XLOOKUP(1,(--LEFT(Main!$B$15:$B$1956,SEARCH(" ",Main!$B$15:$B$1956))=AI17)*(Main!$F$15:$F$1956=AJ17),Main!$C$15:$C$1956,"")</f>
        <v>45254</v>
      </c>
      <c r="AL17" s="62" cm="1">
        <f t="array" ref="AL17">--_xlfn.XLOOKUP(1,(Main!$F$15:$F$1956='PLANILHA EBR'!AJ17)*(--LEFT(Main!$B$15:$B$1956,SEARCH(" ",Main!$B$15:$B$1956))='PLANILHA EBR'!AI17),Main!$E$15:$E$1956)</f>
        <v>10371253000125</v>
      </c>
      <c r="AM17" s="84" t="str" cm="1">
        <f t="array" ref="AM17">_xlfn.XLOOKUP(1,(Main!$F$15:$F$1956='PLANILHA EBR'!AJ17)*(--LEFT(Main!$B$15:$B$1956,SEARCH(" ",Main!$B$15:$B$1956))='PLANILHA EBR'!AI17),Main!$H$15:$H$1956)</f>
        <v>KG LIQUIDO</v>
      </c>
      <c r="AN17">
        <v>8270</v>
      </c>
      <c r="AO17">
        <v>239003</v>
      </c>
      <c r="AP17">
        <v>239976</v>
      </c>
    </row>
    <row r="18" spans="1:42" x14ac:dyDescent="0.25">
      <c r="A18" t="s">
        <v>5958</v>
      </c>
      <c r="B18" t="str">
        <f>C18&amp;"-"&amp;COUNTIF(C$2:C18,C18)</f>
        <v>65968-4</v>
      </c>
      <c r="C18">
        <v>65968</v>
      </c>
      <c r="D18" s="57">
        <v>44727</v>
      </c>
      <c r="E18" s="84" t="str">
        <f>F18&amp;"-"&amp;COUNTIF($F$2:F18,F18)</f>
        <v>METASA-14</v>
      </c>
      <c r="F18" s="84" t="str">
        <f t="shared" si="0"/>
        <v>METASA</v>
      </c>
      <c r="G18" t="s">
        <v>8581</v>
      </c>
      <c r="H18" s="62">
        <v>88416482000106</v>
      </c>
      <c r="I18" t="s">
        <v>30</v>
      </c>
      <c r="J18">
        <v>7793.92</v>
      </c>
      <c r="K18">
        <v>161879.72</v>
      </c>
      <c r="M18">
        <v>389</v>
      </c>
      <c r="N18" t="str">
        <v>ENIGMA</v>
      </c>
      <c r="O18" s="57" cm="1">
        <f t="array" ref="O18">_xlfn.XLOOKUP(1,($C$2:$C$8655=M18)*($F$2:$F$8655=N18),$D$2:$D$8655)</f>
        <v>45254</v>
      </c>
      <c r="P18" s="62">
        <v>10371253000125</v>
      </c>
      <c r="Q18" t="str">
        <v>KG LIQUIDO</v>
      </c>
      <c r="R18" s="85">
        <v>8270</v>
      </c>
      <c r="S18" s="85">
        <v>239003</v>
      </c>
      <c r="U18" s="84" t="b">
        <f t="shared" si="6"/>
        <v>1</v>
      </c>
      <c r="V18" s="84" t="b">
        <f t="shared" si="7"/>
        <v>1</v>
      </c>
      <c r="W18" s="84" t="b">
        <f t="shared" si="8"/>
        <v>1</v>
      </c>
      <c r="X18" s="84" t="b">
        <f t="shared" si="9"/>
        <v>1</v>
      </c>
      <c r="Y18" s="84" t="b">
        <f t="shared" si="10"/>
        <v>1</v>
      </c>
      <c r="AA18" s="84">
        <v>389</v>
      </c>
      <c r="AB18" s="84" t="s">
        <v>638</v>
      </c>
      <c r="AC18" s="57">
        <v>45254</v>
      </c>
      <c r="AD18" s="84">
        <v>10371253000125</v>
      </c>
      <c r="AE18" s="84" t="s">
        <v>30</v>
      </c>
      <c r="AF18" s="84">
        <v>8270</v>
      </c>
      <c r="AG18" s="84">
        <v>239003</v>
      </c>
      <c r="AI18">
        <v>406</v>
      </c>
      <c r="AJ18" s="84" t="str" cm="1">
        <f t="array" ref="AJ18">_xlfn.XLOOKUP(AI18,--LEFT(Main!$B$15:$B$1956,SEARCH(" ",Main!$B$15:$B$1956)),Main!$F$15:$F$1956,"")</f>
        <v>ENIGMA</v>
      </c>
      <c r="AK18" s="57" cm="1">
        <f t="array" ref="AK18">_xlfn.XLOOKUP(1,(--LEFT(Main!$B$15:$B$1956,SEARCH(" ",Main!$B$15:$B$1956))=AI18)*(Main!$F$15:$F$1956=AJ18),Main!$C$15:$C$1956,"")</f>
        <v>45287</v>
      </c>
      <c r="AL18" s="62" cm="1">
        <f t="array" ref="AL18">--_xlfn.XLOOKUP(1,(Main!$F$15:$F$1956='PLANILHA EBR'!AJ18)*(--LEFT(Main!$B$15:$B$1956,SEARCH(" ",Main!$B$15:$B$1956))='PLANILHA EBR'!AI18),Main!$E$15:$E$1956)</f>
        <v>10371253000125</v>
      </c>
      <c r="AM18" s="84" t="str" cm="1">
        <f t="array" ref="AM18">_xlfn.XLOOKUP(1,(Main!$F$15:$F$1956='PLANILHA EBR'!AJ18)*(--LEFT(Main!$B$15:$B$1956,SEARCH(" ",Main!$B$15:$B$1956))='PLANILHA EBR'!AI18),Main!$H$15:$H$1956)</f>
        <v>KG LIQUIDO</v>
      </c>
      <c r="AN18">
        <v>9220</v>
      </c>
      <c r="AO18">
        <v>266458</v>
      </c>
      <c r="AP18">
        <v>204359</v>
      </c>
    </row>
    <row r="19" spans="1:42" x14ac:dyDescent="0.25">
      <c r="A19" t="s">
        <v>5961</v>
      </c>
      <c r="B19" t="str">
        <f>C19&amp;"-"&amp;COUNTIF(C$2:C19,C19)</f>
        <v>65601-1</v>
      </c>
      <c r="C19">
        <v>65601</v>
      </c>
      <c r="D19" s="57">
        <v>44727</v>
      </c>
      <c r="E19" s="84" t="str">
        <f>F19&amp;"-"&amp;COUNTIF($F$2:F19,F19)</f>
        <v>VOESTALPINE-1</v>
      </c>
      <c r="F19" s="84" t="str">
        <f t="shared" si="0"/>
        <v>VOESTALPINE</v>
      </c>
      <c r="G19" t="s">
        <v>8583</v>
      </c>
      <c r="H19" s="62">
        <v>61479002000523</v>
      </c>
      <c r="I19" t="s">
        <v>30</v>
      </c>
      <c r="J19">
        <v>5400</v>
      </c>
      <c r="K19">
        <v>92826</v>
      </c>
      <c r="M19">
        <v>406</v>
      </c>
      <c r="N19" t="str">
        <v>ENIGMA</v>
      </c>
      <c r="O19" s="57" cm="1">
        <f t="array" ref="O19">_xlfn.XLOOKUP(1,($C$2:$C$8655=M19)*($F$2:$F$8655=N19),$D$2:$D$8655)</f>
        <v>45287</v>
      </c>
      <c r="P19" s="62">
        <v>10371253000125</v>
      </c>
      <c r="Q19" t="str">
        <v>KG LIQUIDO</v>
      </c>
      <c r="R19" s="85">
        <v>9220</v>
      </c>
      <c r="S19" s="85">
        <v>266458</v>
      </c>
      <c r="U19" s="84" t="b">
        <f t="shared" si="6"/>
        <v>1</v>
      </c>
      <c r="V19" s="84" t="b">
        <f t="shared" si="7"/>
        <v>1</v>
      </c>
      <c r="W19" s="84" t="b">
        <f t="shared" si="8"/>
        <v>1</v>
      </c>
      <c r="X19" s="84" t="b">
        <f t="shared" si="9"/>
        <v>1</v>
      </c>
      <c r="Y19" s="84" t="b">
        <f t="shared" si="10"/>
        <v>1</v>
      </c>
      <c r="AA19" s="84">
        <v>406</v>
      </c>
      <c r="AB19" s="84" t="s">
        <v>638</v>
      </c>
      <c r="AC19" s="57">
        <v>45287</v>
      </c>
      <c r="AD19" s="84">
        <v>10371253000125</v>
      </c>
      <c r="AE19" s="84" t="s">
        <v>30</v>
      </c>
      <c r="AF19" s="84">
        <v>9220</v>
      </c>
      <c r="AG19" s="84">
        <v>266458</v>
      </c>
      <c r="AI19">
        <v>407</v>
      </c>
      <c r="AJ19" s="84" t="str" cm="1">
        <f t="array" ref="AJ19">_xlfn.XLOOKUP(AI19,--LEFT(Main!$B$15:$B$1956,SEARCH(" ",Main!$B$15:$B$1956)),Main!$F$15:$F$1956,"")</f>
        <v>ENIGMA</v>
      </c>
      <c r="AK19" s="57" cm="1">
        <f t="array" ref="AK19">_xlfn.XLOOKUP(1,(--LEFT(Main!$B$15:$B$1956,SEARCH(" ",Main!$B$15:$B$1956))=AI19)*(Main!$F$15:$F$1956=AJ19),Main!$C$15:$C$1956,"")</f>
        <v>45296</v>
      </c>
      <c r="AL19" s="62" cm="1">
        <f t="array" ref="AL19">--_xlfn.XLOOKUP(1,(Main!$F$15:$F$1956='PLANILHA EBR'!AJ19)*(--LEFT(Main!$B$15:$B$1956,SEARCH(" ",Main!$B$15:$B$1956))='PLANILHA EBR'!AI19),Main!$E$15:$E$1956)</f>
        <v>10371253000125</v>
      </c>
      <c r="AM19" s="84" t="str" cm="1">
        <f t="array" ref="AM19">_xlfn.XLOOKUP(1,(Main!$F$15:$F$1956='PLANILHA EBR'!AJ19)*(--LEFT(Main!$B$15:$B$1956,SEARCH(" ",Main!$B$15:$B$1956))='PLANILHA EBR'!AI19),Main!$H$15:$H$1956)</f>
        <v>KG LIQUIDO</v>
      </c>
      <c r="AN19">
        <v>6070</v>
      </c>
      <c r="AO19">
        <v>175423</v>
      </c>
      <c r="AP19">
        <v>113098</v>
      </c>
    </row>
    <row r="20" spans="1:42" x14ac:dyDescent="0.25">
      <c r="A20" t="s">
        <v>5962</v>
      </c>
      <c r="B20" t="str">
        <f>C20&amp;"-"&amp;COUNTIF(C$2:C20,C20)</f>
        <v>65601-2</v>
      </c>
      <c r="C20">
        <v>65601</v>
      </c>
      <c r="D20" s="57">
        <v>44727</v>
      </c>
      <c r="E20" s="84" t="str">
        <f>F20&amp;"-"&amp;COUNTIF($F$2:F20,F20)</f>
        <v>VOESTALPINE-2</v>
      </c>
      <c r="F20" s="84" t="str">
        <f t="shared" si="0"/>
        <v>VOESTALPINE</v>
      </c>
      <c r="G20" t="s">
        <v>8583</v>
      </c>
      <c r="H20" s="62">
        <v>61479002000523</v>
      </c>
      <c r="I20" t="s">
        <v>30</v>
      </c>
      <c r="J20">
        <v>855</v>
      </c>
      <c r="K20">
        <v>29352.15</v>
      </c>
      <c r="M20">
        <v>407</v>
      </c>
      <c r="N20" t="str">
        <v>ENIGMA</v>
      </c>
      <c r="O20" s="57" cm="1">
        <f t="array" ref="O20">_xlfn.XLOOKUP(1,($C$2:$C$8655=M20)*($F$2:$F$8655=N20),$D$2:$D$8655)</f>
        <v>45296</v>
      </c>
      <c r="P20" s="62">
        <v>10371253000125</v>
      </c>
      <c r="Q20" t="str">
        <v>KG LIQUIDO</v>
      </c>
      <c r="R20" s="85">
        <v>6070</v>
      </c>
      <c r="S20" s="85">
        <v>175423</v>
      </c>
      <c r="U20" s="84" t="b">
        <f t="shared" si="6"/>
        <v>1</v>
      </c>
      <c r="V20" s="84" t="b">
        <f t="shared" si="7"/>
        <v>1</v>
      </c>
      <c r="W20" s="84" t="b">
        <f t="shared" si="8"/>
        <v>1</v>
      </c>
      <c r="X20" s="84" t="b">
        <f t="shared" si="9"/>
        <v>1</v>
      </c>
      <c r="Y20" s="84" t="b">
        <f t="shared" si="10"/>
        <v>1</v>
      </c>
      <c r="AA20" s="84">
        <v>407</v>
      </c>
      <c r="AB20" s="84" t="s">
        <v>638</v>
      </c>
      <c r="AC20" s="57">
        <v>45296</v>
      </c>
      <c r="AD20" s="84">
        <v>10371253000125</v>
      </c>
      <c r="AE20" s="84" t="s">
        <v>30</v>
      </c>
      <c r="AF20" s="84">
        <v>6070</v>
      </c>
      <c r="AG20" s="84">
        <v>175423</v>
      </c>
      <c r="AI20">
        <v>416</v>
      </c>
      <c r="AJ20" s="84" t="str" cm="1">
        <f t="array" ref="AJ20">_xlfn.XLOOKUP(AI20,--LEFT(Main!$B$15:$B$1956,SEARCH(" ",Main!$B$15:$B$1956)),Main!$F$15:$F$1956,"")</f>
        <v>ENIGMA</v>
      </c>
      <c r="AK20" s="57" cm="1">
        <f t="array" ref="AK20">_xlfn.XLOOKUP(1,(--LEFT(Main!$B$15:$B$1956,SEARCH(" ",Main!$B$15:$B$1956))=AI20)*(Main!$F$15:$F$1956=AJ20),Main!$C$15:$C$1956,"")</f>
        <v>45329</v>
      </c>
      <c r="AL20" s="62" cm="1">
        <f t="array" ref="AL20">--_xlfn.XLOOKUP(1,(Main!$F$15:$F$1956='PLANILHA EBR'!AJ20)*(--LEFT(Main!$B$15:$B$1956,SEARCH(" ",Main!$B$15:$B$1956))='PLANILHA EBR'!AI20),Main!$E$15:$E$1956)</f>
        <v>10371253000125</v>
      </c>
      <c r="AM20" s="84" t="str" cm="1">
        <f t="array" ref="AM20">_xlfn.XLOOKUP(1,(Main!$F$15:$F$1956='PLANILHA EBR'!AJ20)*(--LEFT(Main!$B$15:$B$1956,SEARCH(" ",Main!$B$15:$B$1956))='PLANILHA EBR'!AI20),Main!$H$15:$H$1956)</f>
        <v>KG LIQUIDO</v>
      </c>
      <c r="AN20">
        <v>2770</v>
      </c>
      <c r="AO20">
        <v>80053</v>
      </c>
      <c r="AP20">
        <v>110059</v>
      </c>
    </row>
    <row r="21" spans="1:42" x14ac:dyDescent="0.25">
      <c r="A21" t="s">
        <v>5961</v>
      </c>
      <c r="B21" t="str">
        <f>C21&amp;"-"&amp;COUNTIF(C$2:C21,C21)</f>
        <v>65601-3</v>
      </c>
      <c r="C21">
        <v>65601</v>
      </c>
      <c r="D21" s="57">
        <v>44727</v>
      </c>
      <c r="E21" s="84" t="str">
        <f>F21&amp;"-"&amp;COUNTIF($F$2:F21,F21)</f>
        <v>VOESTALPINE-3</v>
      </c>
      <c r="F21" s="84" t="str">
        <f t="shared" si="0"/>
        <v>VOESTALPINE</v>
      </c>
      <c r="G21" t="s">
        <v>8583</v>
      </c>
      <c r="H21" s="62">
        <v>61479002000523</v>
      </c>
      <c r="I21" t="s">
        <v>30</v>
      </c>
      <c r="J21">
        <v>4725</v>
      </c>
      <c r="K21">
        <v>131780.25</v>
      </c>
      <c r="M21">
        <v>416</v>
      </c>
      <c r="N21" t="str">
        <v>ENIGMA</v>
      </c>
      <c r="O21" s="57" cm="1">
        <f t="array" ref="O21">_xlfn.XLOOKUP(1,($C$2:$C$8655=M21)*($F$2:$F$8655=N21),$D$2:$D$8655)</f>
        <v>45329</v>
      </c>
      <c r="P21" s="62">
        <v>10371253000125</v>
      </c>
      <c r="Q21" t="str">
        <v>KG LIQUIDO</v>
      </c>
      <c r="R21" s="85">
        <v>2770</v>
      </c>
      <c r="S21" s="85">
        <v>80053</v>
      </c>
      <c r="U21" s="84" t="b">
        <f t="shared" si="6"/>
        <v>1</v>
      </c>
      <c r="V21" s="84" t="b">
        <f t="shared" si="7"/>
        <v>1</v>
      </c>
      <c r="W21" s="84" t="b">
        <f t="shared" si="8"/>
        <v>1</v>
      </c>
      <c r="X21" s="84" t="b">
        <f t="shared" si="9"/>
        <v>1</v>
      </c>
      <c r="Y21" s="84" t="b">
        <f t="shared" si="10"/>
        <v>1</v>
      </c>
      <c r="AA21" s="84">
        <v>416</v>
      </c>
      <c r="AB21" s="84" t="s">
        <v>638</v>
      </c>
      <c r="AC21" s="57">
        <v>45329</v>
      </c>
      <c r="AD21" s="84">
        <v>10371253000125</v>
      </c>
      <c r="AE21" s="84" t="s">
        <v>30</v>
      </c>
      <c r="AF21" s="84">
        <v>2770</v>
      </c>
      <c r="AG21" s="84">
        <v>80053</v>
      </c>
      <c r="AI21">
        <v>417</v>
      </c>
      <c r="AJ21" s="84" t="str" cm="1">
        <f t="array" ref="AJ21">_xlfn.XLOOKUP(AI21,--LEFT(Main!$B$15:$B$1956,SEARCH(" ",Main!$B$15:$B$1956)),Main!$F$15:$F$1956,"")</f>
        <v>ENIGMA</v>
      </c>
      <c r="AK21" s="57" cm="1">
        <f t="array" ref="AK21">_xlfn.XLOOKUP(1,(--LEFT(Main!$B$15:$B$1956,SEARCH(" ",Main!$B$15:$B$1956))=AI21)*(Main!$F$15:$F$1956=AJ21),Main!$C$15:$C$1956,"")</f>
        <v>45331</v>
      </c>
      <c r="AL21" s="62" cm="1">
        <f t="array" ref="AL21">--_xlfn.XLOOKUP(1,(Main!$F$15:$F$1956='PLANILHA EBR'!AJ21)*(--LEFT(Main!$B$15:$B$1956,SEARCH(" ",Main!$B$15:$B$1956))='PLANILHA EBR'!AI21),Main!$E$15:$E$1956)</f>
        <v>10371253000125</v>
      </c>
      <c r="AM21" s="84" t="str" cm="1">
        <f t="array" ref="AM21">_xlfn.XLOOKUP(1,(Main!$F$15:$F$1956='PLANILHA EBR'!AJ21)*(--LEFT(Main!$B$15:$B$1956,SEARCH(" ",Main!$B$15:$B$1956))='PLANILHA EBR'!AI21),Main!$H$15:$H$1956)</f>
        <v>KG LIQUIDO</v>
      </c>
      <c r="AN21">
        <v>2280</v>
      </c>
      <c r="AO21">
        <v>65892</v>
      </c>
      <c r="AP21">
        <v>83691</v>
      </c>
    </row>
    <row r="22" spans="1:42" x14ac:dyDescent="0.25">
      <c r="A22" t="s">
        <v>5958</v>
      </c>
      <c r="B22" t="str">
        <f>C22&amp;"-"&amp;COUNTIF(C$2:C22,C22)</f>
        <v>65998-1</v>
      </c>
      <c r="C22">
        <v>65998</v>
      </c>
      <c r="D22" s="57">
        <v>44729</v>
      </c>
      <c r="E22" s="84" t="str">
        <f>F22&amp;"-"&amp;COUNTIF($F$2:F22,F22)</f>
        <v>METASA-15</v>
      </c>
      <c r="F22" s="84" t="str">
        <f t="shared" si="0"/>
        <v>METASA</v>
      </c>
      <c r="G22" t="s">
        <v>8581</v>
      </c>
      <c r="H22" s="62">
        <v>88416482000106</v>
      </c>
      <c r="I22" t="s">
        <v>30</v>
      </c>
      <c r="J22">
        <v>1923.29</v>
      </c>
      <c r="K22">
        <v>31215</v>
      </c>
      <c r="M22">
        <v>417</v>
      </c>
      <c r="N22" t="str">
        <v>ENIGMA</v>
      </c>
      <c r="O22" s="57" cm="1">
        <f t="array" ref="O22">_xlfn.XLOOKUP(1,($C$2:$C$8655=M22)*($F$2:$F$8655=N22),$D$2:$D$8655)</f>
        <v>45331</v>
      </c>
      <c r="P22" s="62">
        <v>10371253000125</v>
      </c>
      <c r="Q22" t="str">
        <v>KG LIQUIDO</v>
      </c>
      <c r="R22" s="85">
        <v>2280</v>
      </c>
      <c r="S22" s="85">
        <v>65892</v>
      </c>
      <c r="U22" s="84" t="b">
        <f t="shared" si="6"/>
        <v>1</v>
      </c>
      <c r="V22" s="84" t="b">
        <f t="shared" si="7"/>
        <v>1</v>
      </c>
      <c r="W22" s="84" t="b">
        <f t="shared" si="8"/>
        <v>1</v>
      </c>
      <c r="X22" s="84" t="b">
        <f t="shared" si="9"/>
        <v>1</v>
      </c>
      <c r="Y22" s="84" t="b">
        <f t="shared" si="10"/>
        <v>1</v>
      </c>
      <c r="AA22" s="84">
        <v>417</v>
      </c>
      <c r="AB22" s="84" t="s">
        <v>638</v>
      </c>
      <c r="AC22" s="57">
        <v>45331</v>
      </c>
      <c r="AD22" s="84">
        <v>10371253000125</v>
      </c>
      <c r="AE22" s="84" t="s">
        <v>30</v>
      </c>
      <c r="AF22" s="84">
        <v>2280</v>
      </c>
      <c r="AG22" s="84">
        <v>65892</v>
      </c>
      <c r="AI22">
        <v>418</v>
      </c>
      <c r="AJ22" s="84" t="str" cm="1">
        <f t="array" ref="AJ22">_xlfn.XLOOKUP(AI22,--LEFT(Main!$B$15:$B$1956,SEARCH(" ",Main!$B$15:$B$1956)),Main!$F$15:$F$1956,"")</f>
        <v>ENIGMA</v>
      </c>
      <c r="AK22" s="57" cm="1">
        <f t="array" ref="AK22">_xlfn.XLOOKUP(1,(--LEFT(Main!$B$15:$B$1956,SEARCH(" ",Main!$B$15:$B$1956))=AI22)*(Main!$F$15:$F$1956=AJ22),Main!$C$15:$C$1956,"")</f>
        <v>45331</v>
      </c>
      <c r="AL22" s="62" cm="1">
        <f t="array" ref="AL22">--_xlfn.XLOOKUP(1,(Main!$F$15:$F$1956='PLANILHA EBR'!AJ22)*(--LEFT(Main!$B$15:$B$1956,SEARCH(" ",Main!$B$15:$B$1956))='PLANILHA EBR'!AI22),Main!$E$15:$E$1956)</f>
        <v>10371253000125</v>
      </c>
      <c r="AM22" s="84" t="str" cm="1">
        <f t="array" ref="AM22">_xlfn.XLOOKUP(1,(Main!$F$15:$F$1956='PLANILHA EBR'!AJ22)*(--LEFT(Main!$B$15:$B$1956,SEARCH(" ",Main!$B$15:$B$1956))='PLANILHA EBR'!AI22),Main!$H$15:$H$1956)</f>
        <v>KG LIQUIDO</v>
      </c>
      <c r="AN22">
        <v>7800</v>
      </c>
      <c r="AO22">
        <v>225420</v>
      </c>
      <c r="AP22">
        <v>83691</v>
      </c>
    </row>
    <row r="23" spans="1:42" x14ac:dyDescent="0.25">
      <c r="A23" t="s">
        <v>5958</v>
      </c>
      <c r="B23" t="str">
        <f>C23&amp;"-"&amp;COUNTIF(C$2:C23,C23)</f>
        <v>65998-2</v>
      </c>
      <c r="C23">
        <v>65998</v>
      </c>
      <c r="D23" s="57">
        <v>44729</v>
      </c>
      <c r="E23" s="84" t="str">
        <f>F23&amp;"-"&amp;COUNTIF($F$2:F23,F23)</f>
        <v>METASA-16</v>
      </c>
      <c r="F23" s="84" t="str">
        <f t="shared" si="0"/>
        <v>METASA</v>
      </c>
      <c r="G23" t="s">
        <v>8581</v>
      </c>
      <c r="H23" s="62">
        <v>88416482000106</v>
      </c>
      <c r="I23" t="s">
        <v>30</v>
      </c>
      <c r="J23">
        <v>3317.79</v>
      </c>
      <c r="K23">
        <v>61943.14</v>
      </c>
      <c r="M23">
        <v>418</v>
      </c>
      <c r="N23" t="str">
        <v>ENIGMA</v>
      </c>
      <c r="O23" s="57" cm="1">
        <f t="array" ref="O23">_xlfn.XLOOKUP(1,($C$2:$C$8655=M23)*($F$2:$F$8655=N23),$D$2:$D$8655)</f>
        <v>45331</v>
      </c>
      <c r="P23" s="62">
        <v>10371253000125</v>
      </c>
      <c r="Q23" t="str">
        <v>KG LIQUIDO</v>
      </c>
      <c r="R23" s="85">
        <v>7800</v>
      </c>
      <c r="S23" s="85">
        <v>225420</v>
      </c>
      <c r="U23" s="84" t="b">
        <f t="shared" si="6"/>
        <v>1</v>
      </c>
      <c r="V23" s="84" t="b">
        <f t="shared" si="7"/>
        <v>1</v>
      </c>
      <c r="W23" s="84" t="b">
        <f t="shared" si="8"/>
        <v>1</v>
      </c>
      <c r="X23" s="84" t="b">
        <f t="shared" si="9"/>
        <v>1</v>
      </c>
      <c r="Y23" s="84" t="b">
        <f t="shared" si="10"/>
        <v>1</v>
      </c>
      <c r="AA23" s="84">
        <v>418</v>
      </c>
      <c r="AB23" s="84" t="s">
        <v>638</v>
      </c>
      <c r="AC23" s="57">
        <v>45331</v>
      </c>
      <c r="AD23" s="84">
        <v>10371253000125</v>
      </c>
      <c r="AE23" s="84" t="s">
        <v>30</v>
      </c>
      <c r="AF23" s="84">
        <v>7800</v>
      </c>
      <c r="AG23" s="84">
        <v>225420</v>
      </c>
      <c r="AI23">
        <v>419</v>
      </c>
      <c r="AJ23" s="84" t="str" cm="1">
        <f t="array" ref="AJ23">_xlfn.XLOOKUP(AI23,--LEFT(Main!$B$15:$B$1956,SEARCH(" ",Main!$B$15:$B$1956)),Main!$F$15:$F$1956,"")</f>
        <v>ENIGMA</v>
      </c>
      <c r="AK23" s="57" cm="1">
        <f t="array" ref="AK23">_xlfn.XLOOKUP(1,(--LEFT(Main!$B$15:$B$1956,SEARCH(" ",Main!$B$15:$B$1956))=AI23)*(Main!$F$15:$F$1956=AJ23),Main!$C$15:$C$1956,"")</f>
        <v>45338</v>
      </c>
      <c r="AL23" s="62" cm="1">
        <f t="array" ref="AL23">--_xlfn.XLOOKUP(1,(Main!$F$15:$F$1956='PLANILHA EBR'!AJ23)*(--LEFT(Main!$B$15:$B$1956,SEARCH(" ",Main!$B$15:$B$1956))='PLANILHA EBR'!AI23),Main!$E$15:$E$1956)</f>
        <v>10371253000125</v>
      </c>
      <c r="AM23" s="84" t="str" cm="1">
        <f t="array" ref="AM23">_xlfn.XLOOKUP(1,(Main!$F$15:$F$1956='PLANILHA EBR'!AJ23)*(--LEFT(Main!$B$15:$B$1956,SEARCH(" ",Main!$B$15:$B$1956))='PLANILHA EBR'!AI23),Main!$H$15:$H$1956)</f>
        <v>KG LIQUIDO</v>
      </c>
      <c r="AN23">
        <v>4690</v>
      </c>
      <c r="AO23">
        <v>135541</v>
      </c>
      <c r="AP23">
        <v>83691</v>
      </c>
    </row>
    <row r="24" spans="1:42" x14ac:dyDescent="0.25">
      <c r="A24" t="s">
        <v>5958</v>
      </c>
      <c r="B24" t="str">
        <f>C24&amp;"-"&amp;COUNTIF(C$2:C24,C24)</f>
        <v>66023-1</v>
      </c>
      <c r="C24">
        <v>66023</v>
      </c>
      <c r="D24" s="57">
        <v>44732</v>
      </c>
      <c r="E24" s="84" t="str">
        <f>F24&amp;"-"&amp;COUNTIF($F$2:F24,F24)</f>
        <v>METASA-17</v>
      </c>
      <c r="F24" s="84" t="str">
        <f t="shared" si="0"/>
        <v>METASA</v>
      </c>
      <c r="G24" t="s">
        <v>8581</v>
      </c>
      <c r="H24" s="62">
        <v>88416482000106</v>
      </c>
      <c r="I24" t="s">
        <v>30</v>
      </c>
      <c r="J24">
        <v>2989.35</v>
      </c>
      <c r="K24">
        <v>48517.15</v>
      </c>
      <c r="M24">
        <v>419</v>
      </c>
      <c r="N24" t="str">
        <v>ENIGMA</v>
      </c>
      <c r="O24" s="57" cm="1">
        <f t="array" ref="O24">_xlfn.XLOOKUP(1,($C$2:$C$8655=M24)*($F$2:$F$8655=N24),$D$2:$D$8655)</f>
        <v>45338</v>
      </c>
      <c r="P24" s="62">
        <v>10371253000125</v>
      </c>
      <c r="Q24" t="str">
        <v>KG LIQUIDO</v>
      </c>
      <c r="R24" s="85">
        <v>4690</v>
      </c>
      <c r="S24" s="85">
        <v>135541</v>
      </c>
      <c r="U24" s="84" t="b">
        <f t="shared" si="6"/>
        <v>1</v>
      </c>
      <c r="V24" s="84" t="b">
        <f t="shared" si="7"/>
        <v>1</v>
      </c>
      <c r="W24" s="84" t="b">
        <f t="shared" si="8"/>
        <v>1</v>
      </c>
      <c r="X24" s="84" t="b">
        <f t="shared" si="9"/>
        <v>1</v>
      </c>
      <c r="Y24" s="84" t="b">
        <f t="shared" si="10"/>
        <v>1</v>
      </c>
      <c r="AA24" s="84">
        <v>419</v>
      </c>
      <c r="AB24" s="84" t="s">
        <v>638</v>
      </c>
      <c r="AC24" s="57">
        <v>45338</v>
      </c>
      <c r="AD24" s="84">
        <v>10371253000125</v>
      </c>
      <c r="AE24" s="84" t="s">
        <v>30</v>
      </c>
      <c r="AF24" s="84">
        <v>4690</v>
      </c>
      <c r="AG24" s="84">
        <v>135541</v>
      </c>
      <c r="AI24">
        <v>426</v>
      </c>
      <c r="AJ24" s="84" t="str" cm="1">
        <f t="array" ref="AJ24">_xlfn.XLOOKUP(AI24,--LEFT(Main!$B$15:$B$1956,SEARCH(" ",Main!$B$15:$B$1956)),Main!$F$15:$F$1956,"")</f>
        <v>ENIGMA</v>
      </c>
      <c r="AK24" s="57" cm="1">
        <f t="array" ref="AK24">_xlfn.XLOOKUP(1,(--LEFT(Main!$B$15:$B$1956,SEARCH(" ",Main!$B$15:$B$1956))=AI24)*(Main!$F$15:$F$1956=AJ24),Main!$C$15:$C$1956,"")</f>
        <v>45352</v>
      </c>
      <c r="AL24" s="62" cm="1">
        <f t="array" ref="AL24">--_xlfn.XLOOKUP(1,(Main!$F$15:$F$1956='PLANILHA EBR'!AJ24)*(--LEFT(Main!$B$15:$B$1956,SEARCH(" ",Main!$B$15:$B$1956))='PLANILHA EBR'!AI24),Main!$E$15:$E$1956)</f>
        <v>10371253000125</v>
      </c>
      <c r="AM24" s="84" t="str" cm="1">
        <f t="array" ref="AM24">_xlfn.XLOOKUP(1,(Main!$F$15:$F$1956='PLANILHA EBR'!AJ24)*(--LEFT(Main!$B$15:$B$1956,SEARCH(" ",Main!$B$15:$B$1956))='PLANILHA EBR'!AI24),Main!$H$15:$H$1956)</f>
        <v>KG LIQUIDO</v>
      </c>
      <c r="AN24">
        <v>12960</v>
      </c>
      <c r="AO24">
        <v>374544</v>
      </c>
      <c r="AP24">
        <v>83691</v>
      </c>
    </row>
    <row r="25" spans="1:42" x14ac:dyDescent="0.25">
      <c r="A25" t="s">
        <v>5958</v>
      </c>
      <c r="B25" t="str">
        <f>C25&amp;"-"&amp;COUNTIF(C$2:C25,C25)</f>
        <v>66023-2</v>
      </c>
      <c r="C25">
        <v>66023</v>
      </c>
      <c r="D25" s="57">
        <v>44732</v>
      </c>
      <c r="E25" s="84" t="str">
        <f>F25&amp;"-"&amp;COUNTIF($F$2:F25,F25)</f>
        <v>METASA-18</v>
      </c>
      <c r="F25" s="84" t="str">
        <f t="shared" si="0"/>
        <v>METASA</v>
      </c>
      <c r="G25" t="s">
        <v>8581</v>
      </c>
      <c r="H25" s="62">
        <v>88416482000106</v>
      </c>
      <c r="I25" t="s">
        <v>30</v>
      </c>
      <c r="J25">
        <v>5751.16</v>
      </c>
      <c r="K25">
        <v>107374.16</v>
      </c>
      <c r="M25">
        <v>426</v>
      </c>
      <c r="N25" t="str">
        <v>ENIGMA</v>
      </c>
      <c r="O25" s="57" cm="1">
        <f t="array" ref="O25">_xlfn.XLOOKUP(1,($C$2:$C$8655=M25)*($F$2:$F$8655=N25),$D$2:$D$8655)</f>
        <v>45352</v>
      </c>
      <c r="P25" s="62">
        <v>10371253000125</v>
      </c>
      <c r="Q25" t="str">
        <v>KG LIQUIDO</v>
      </c>
      <c r="R25" s="85">
        <v>12960</v>
      </c>
      <c r="S25" s="85">
        <v>374544</v>
      </c>
      <c r="U25" s="84" t="b">
        <f t="shared" si="6"/>
        <v>1</v>
      </c>
      <c r="V25" s="84" t="b">
        <f t="shared" si="7"/>
        <v>1</v>
      </c>
      <c r="W25" s="84" t="b">
        <f t="shared" si="8"/>
        <v>1</v>
      </c>
      <c r="X25" s="84" t="b">
        <f t="shared" si="9"/>
        <v>1</v>
      </c>
      <c r="Y25" s="84" t="b">
        <f t="shared" si="10"/>
        <v>1</v>
      </c>
      <c r="AA25" s="84">
        <v>426</v>
      </c>
      <c r="AB25" s="84" t="s">
        <v>638</v>
      </c>
      <c r="AC25" s="57">
        <v>45352</v>
      </c>
      <c r="AD25" s="84">
        <v>10371253000125</v>
      </c>
      <c r="AE25" s="84" t="s">
        <v>30</v>
      </c>
      <c r="AF25" s="84">
        <v>12960</v>
      </c>
      <c r="AG25" s="84">
        <v>374544</v>
      </c>
      <c r="AI25">
        <v>434</v>
      </c>
      <c r="AJ25" s="84" t="str" cm="1">
        <f t="array" ref="AJ25">_xlfn.XLOOKUP(AI25,--LEFT(Main!$B$15:$B$1956,SEARCH(" ",Main!$B$15:$B$1956)),Main!$F$15:$F$1956,"")</f>
        <v>ENIGMA</v>
      </c>
      <c r="AK25" s="57" cm="1">
        <f t="array" ref="AK25">_xlfn.XLOOKUP(1,(--LEFT(Main!$B$15:$B$1956,SEARCH(" ",Main!$B$15:$B$1956))=AI25)*(Main!$F$15:$F$1956=AJ25),Main!$C$15:$C$1956,"")</f>
        <v>45366</v>
      </c>
      <c r="AL25" s="62" cm="1">
        <f t="array" ref="AL25">--_xlfn.XLOOKUP(1,(Main!$F$15:$F$1956='PLANILHA EBR'!AJ25)*(--LEFT(Main!$B$15:$B$1956,SEARCH(" ",Main!$B$15:$B$1956))='PLANILHA EBR'!AI25),Main!$E$15:$E$1956)</f>
        <v>10371253000125</v>
      </c>
      <c r="AM25" s="84" t="str" cm="1">
        <f t="array" ref="AM25">_xlfn.XLOOKUP(1,(Main!$F$15:$F$1956='PLANILHA EBR'!AJ25)*(--LEFT(Main!$B$15:$B$1956,SEARCH(" ",Main!$B$15:$B$1956))='PLANILHA EBR'!AI25),Main!$H$15:$H$1956)</f>
        <v>KG LIQUIDO</v>
      </c>
      <c r="AN25">
        <v>3990</v>
      </c>
      <c r="AO25">
        <v>115311</v>
      </c>
      <c r="AP25">
        <v>83326</v>
      </c>
    </row>
    <row r="26" spans="1:42" x14ac:dyDescent="0.25">
      <c r="A26" t="s">
        <v>5958</v>
      </c>
      <c r="B26" t="str">
        <f>C26&amp;"-"&amp;COUNTIF(C$2:C26,C26)</f>
        <v>66187-1</v>
      </c>
      <c r="C26">
        <v>66187</v>
      </c>
      <c r="D26" s="57">
        <v>44739</v>
      </c>
      <c r="E26" s="84" t="str">
        <f>F26&amp;"-"&amp;COUNTIF($F$2:F26,F26)</f>
        <v>METASA-19</v>
      </c>
      <c r="F26" s="84" t="str">
        <f t="shared" si="0"/>
        <v>METASA</v>
      </c>
      <c r="G26" t="s">
        <v>8581</v>
      </c>
      <c r="H26" s="62">
        <v>88416482000106</v>
      </c>
      <c r="I26" t="s">
        <v>30</v>
      </c>
      <c r="J26">
        <v>225.5</v>
      </c>
      <c r="K26">
        <v>3806.44</v>
      </c>
      <c r="M26">
        <v>434</v>
      </c>
      <c r="N26" t="str">
        <v>ENIGMA</v>
      </c>
      <c r="O26" s="57" cm="1">
        <f t="array" ref="O26">_xlfn.XLOOKUP(1,($C$2:$C$8655=M26)*($F$2:$F$8655=N26),$D$2:$D$8655)</f>
        <v>45366</v>
      </c>
      <c r="P26" s="62">
        <v>10371253000125</v>
      </c>
      <c r="Q26" t="str">
        <v>KG LIQUIDO</v>
      </c>
      <c r="R26" s="85">
        <v>3990</v>
      </c>
      <c r="S26" s="85">
        <v>115311</v>
      </c>
      <c r="U26" s="84" t="b">
        <f t="shared" si="6"/>
        <v>1</v>
      </c>
      <c r="V26" s="84" t="b">
        <f t="shared" si="7"/>
        <v>1</v>
      </c>
      <c r="W26" s="84" t="b">
        <f t="shared" si="8"/>
        <v>1</v>
      </c>
      <c r="X26" s="84" t="b">
        <f t="shared" si="9"/>
        <v>1</v>
      </c>
      <c r="Y26" s="84" t="b">
        <f t="shared" si="10"/>
        <v>1</v>
      </c>
      <c r="AA26" s="84">
        <v>434</v>
      </c>
      <c r="AB26" s="84" t="s">
        <v>638</v>
      </c>
      <c r="AC26" s="57">
        <v>45366</v>
      </c>
      <c r="AD26" s="84">
        <v>10371253000125</v>
      </c>
      <c r="AE26" s="84" t="s">
        <v>30</v>
      </c>
      <c r="AF26" s="84">
        <v>3990</v>
      </c>
      <c r="AG26" s="84">
        <v>115311</v>
      </c>
      <c r="AI26">
        <v>436</v>
      </c>
      <c r="AJ26" s="84" t="str" cm="1">
        <f t="array" ref="AJ26">_xlfn.XLOOKUP(AI26,--LEFT(Main!$B$15:$B$1956,SEARCH(" ",Main!$B$15:$B$1956)),Main!$F$15:$F$1956,"")</f>
        <v>ENIGMA</v>
      </c>
      <c r="AK26" s="57" cm="1">
        <f t="array" ref="AK26">_xlfn.XLOOKUP(1,(--LEFT(Main!$B$15:$B$1956,SEARCH(" ",Main!$B$15:$B$1956))=AI26)*(Main!$F$15:$F$1956=AJ26),Main!$C$15:$C$1956,"")</f>
        <v>45370</v>
      </c>
      <c r="AL26" s="62" cm="1">
        <f t="array" ref="AL26">--_xlfn.XLOOKUP(1,(Main!$F$15:$F$1956='PLANILHA EBR'!AJ26)*(--LEFT(Main!$B$15:$B$1956,SEARCH(" ",Main!$B$15:$B$1956))='PLANILHA EBR'!AI26),Main!$E$15:$E$1956)</f>
        <v>10371253000125</v>
      </c>
      <c r="AM26" s="84" t="str" cm="1">
        <f t="array" ref="AM26">_xlfn.XLOOKUP(1,(Main!$F$15:$F$1956='PLANILHA EBR'!AJ26)*(--LEFT(Main!$B$15:$B$1956,SEARCH(" ",Main!$B$15:$B$1956))='PLANILHA EBR'!AI26),Main!$H$15:$H$1956)</f>
        <v>KG LIQUIDO</v>
      </c>
      <c r="AN26">
        <v>6780</v>
      </c>
      <c r="AO26">
        <v>195942</v>
      </c>
      <c r="AP26">
        <v>83326</v>
      </c>
    </row>
    <row r="27" spans="1:42" x14ac:dyDescent="0.25">
      <c r="A27" t="s">
        <v>5958</v>
      </c>
      <c r="B27" t="str">
        <f>C27&amp;"-"&amp;COUNTIF(C$2:C27,C27)</f>
        <v>66187-2</v>
      </c>
      <c r="C27">
        <v>66187</v>
      </c>
      <c r="D27" s="57">
        <v>44739</v>
      </c>
      <c r="E27" s="84" t="str">
        <f>F27&amp;"-"&amp;COUNTIF($F$2:F27,F27)</f>
        <v>METASA-20</v>
      </c>
      <c r="F27" s="84" t="str">
        <f t="shared" si="0"/>
        <v>METASA</v>
      </c>
      <c r="G27" t="s">
        <v>8581</v>
      </c>
      <c r="H27" s="62">
        <v>88416482000106</v>
      </c>
      <c r="I27" t="s">
        <v>30</v>
      </c>
      <c r="J27">
        <v>6040.97</v>
      </c>
      <c r="K27">
        <v>98044.95</v>
      </c>
      <c r="M27">
        <v>436</v>
      </c>
      <c r="N27" t="str">
        <v>ENIGMA</v>
      </c>
      <c r="O27" s="57" cm="1">
        <f t="array" ref="O27">_xlfn.XLOOKUP(1,($C$2:$C$8655=M27)*($F$2:$F$8655=N27),$D$2:$D$8655)</f>
        <v>45370</v>
      </c>
      <c r="P27" s="62">
        <v>10371253000125</v>
      </c>
      <c r="Q27" t="str">
        <v>KG LIQUIDO</v>
      </c>
      <c r="R27" s="85">
        <v>6780</v>
      </c>
      <c r="S27" s="85">
        <v>195942</v>
      </c>
      <c r="U27" s="84" t="b">
        <f t="shared" si="6"/>
        <v>1</v>
      </c>
      <c r="V27" s="84" t="b">
        <f t="shared" si="7"/>
        <v>1</v>
      </c>
      <c r="W27" s="84" t="b">
        <f t="shared" si="8"/>
        <v>1</v>
      </c>
      <c r="X27" s="84" t="b">
        <f t="shared" si="9"/>
        <v>1</v>
      </c>
      <c r="Y27" s="84" t="b">
        <f t="shared" si="10"/>
        <v>1</v>
      </c>
      <c r="AA27" s="84">
        <v>436</v>
      </c>
      <c r="AB27" s="84" t="s">
        <v>638</v>
      </c>
      <c r="AC27" s="57">
        <v>45370</v>
      </c>
      <c r="AD27" s="84">
        <v>10371253000125</v>
      </c>
      <c r="AE27" s="84" t="s">
        <v>30</v>
      </c>
      <c r="AF27" s="84">
        <v>6780</v>
      </c>
      <c r="AG27" s="84">
        <v>195942</v>
      </c>
      <c r="AI27">
        <v>488</v>
      </c>
      <c r="AJ27" s="84" t="str" cm="1">
        <f t="array" ref="AJ27">_xlfn.XLOOKUP(AI27,--LEFT(Main!$B$15:$B$1956,SEARCH(" ",Main!$B$15:$B$1956)),Main!$F$15:$F$1956,"")</f>
        <v>ENIGMA</v>
      </c>
      <c r="AK27" s="57" cm="1">
        <f t="array" ref="AK27">_xlfn.XLOOKUP(1,(--LEFT(Main!$B$15:$B$1956,SEARCH(" ",Main!$B$15:$B$1956))=AI27)*(Main!$F$15:$F$1956=AJ27),Main!$C$15:$C$1956,"")</f>
        <v>45406</v>
      </c>
      <c r="AL27" s="62" cm="1">
        <f t="array" ref="AL27">--_xlfn.XLOOKUP(1,(Main!$F$15:$F$1956='PLANILHA EBR'!AJ27)*(--LEFT(Main!$B$15:$B$1956,SEARCH(" ",Main!$B$15:$B$1956))='PLANILHA EBR'!AI27),Main!$E$15:$E$1956)</f>
        <v>10371253000125</v>
      </c>
      <c r="AM27" s="84" t="str" cm="1">
        <f t="array" ref="AM27">_xlfn.XLOOKUP(1,(Main!$F$15:$F$1956='PLANILHA EBR'!AJ27)*(--LEFT(Main!$B$15:$B$1956,SEARCH(" ",Main!$B$15:$B$1956))='PLANILHA EBR'!AI27),Main!$H$15:$H$1956)</f>
        <v>KG LIQUIDO</v>
      </c>
      <c r="AN27">
        <v>3321</v>
      </c>
      <c r="AO27">
        <v>95976.9</v>
      </c>
      <c r="AP27">
        <v>83326</v>
      </c>
    </row>
    <row r="28" spans="1:42" x14ac:dyDescent="0.25">
      <c r="A28" t="s">
        <v>5958</v>
      </c>
      <c r="B28" t="str">
        <f>C28&amp;"-"&amp;COUNTIF(C$2:C28,C28)</f>
        <v>66187-3</v>
      </c>
      <c r="C28">
        <v>66187</v>
      </c>
      <c r="D28" s="57">
        <v>44739</v>
      </c>
      <c r="E28" s="84" t="str">
        <f>F28&amp;"-"&amp;COUNTIF($F$2:F28,F28)</f>
        <v>METASA-21</v>
      </c>
      <c r="F28" s="84" t="str">
        <f t="shared" si="0"/>
        <v>METASA</v>
      </c>
      <c r="G28" t="s">
        <v>8581</v>
      </c>
      <c r="H28" s="62">
        <v>88416482000106</v>
      </c>
      <c r="I28" t="s">
        <v>30</v>
      </c>
      <c r="J28">
        <v>10155.09</v>
      </c>
      <c r="K28">
        <v>189595.53</v>
      </c>
      <c r="M28">
        <v>488</v>
      </c>
      <c r="N28" t="str">
        <v>ENIGMA</v>
      </c>
      <c r="O28" s="57" cm="1">
        <f t="array" ref="O28">_xlfn.XLOOKUP(1,($C$2:$C$8655=M28)*($F$2:$F$8655=N28),$D$2:$D$8655)</f>
        <v>45406</v>
      </c>
      <c r="P28" s="62">
        <v>10371253000125</v>
      </c>
      <c r="Q28" t="str">
        <v>KG LIQUIDO</v>
      </c>
      <c r="R28" s="85">
        <v>3321</v>
      </c>
      <c r="S28" s="85">
        <v>95976.9</v>
      </c>
      <c r="U28" s="84" t="b">
        <f t="shared" si="6"/>
        <v>1</v>
      </c>
      <c r="V28" s="84" t="b">
        <f t="shared" si="7"/>
        <v>1</v>
      </c>
      <c r="W28" s="84" t="b">
        <f t="shared" si="8"/>
        <v>1</v>
      </c>
      <c r="X28" s="84" t="b">
        <f t="shared" si="9"/>
        <v>1</v>
      </c>
      <c r="Y28" s="84" t="b">
        <f t="shared" si="10"/>
        <v>1</v>
      </c>
      <c r="AA28" s="84">
        <v>488</v>
      </c>
      <c r="AB28" s="84" t="s">
        <v>638</v>
      </c>
      <c r="AC28" s="57">
        <v>45406</v>
      </c>
      <c r="AD28" s="84">
        <v>10371253000125</v>
      </c>
      <c r="AE28" s="84" t="s">
        <v>30</v>
      </c>
      <c r="AF28" s="84">
        <v>3321</v>
      </c>
      <c r="AG28" s="84">
        <v>95976.9</v>
      </c>
      <c r="AI28">
        <v>503</v>
      </c>
      <c r="AJ28" s="84" t="str" cm="1">
        <f t="array" ref="AJ28">_xlfn.XLOOKUP(AI28,--LEFT(Main!$B$15:$B$1956,SEARCH(" ",Main!$B$15:$B$1956)),Main!$F$15:$F$1956,"")</f>
        <v>ENIGMA</v>
      </c>
      <c r="AK28" s="57" cm="1">
        <f t="array" ref="AK28">_xlfn.XLOOKUP(1,(--LEFT(Main!$B$15:$B$1956,SEARCH(" ",Main!$B$15:$B$1956))=AI28)*(Main!$F$15:$F$1956=AJ28),Main!$C$15:$C$1956,"")</f>
        <v>45413</v>
      </c>
      <c r="AL28" s="62" cm="1">
        <f t="array" ref="AL28">--_xlfn.XLOOKUP(1,(Main!$F$15:$F$1956='PLANILHA EBR'!AJ28)*(--LEFT(Main!$B$15:$B$1956,SEARCH(" ",Main!$B$15:$B$1956))='PLANILHA EBR'!AI28),Main!$E$15:$E$1956)</f>
        <v>10371253000125</v>
      </c>
      <c r="AM28" s="84" t="str" cm="1">
        <f t="array" ref="AM28">_xlfn.XLOOKUP(1,(Main!$F$15:$F$1956='PLANILHA EBR'!AJ28)*(--LEFT(Main!$B$15:$B$1956,SEARCH(" ",Main!$B$15:$B$1956))='PLANILHA EBR'!AI28),Main!$H$15:$H$1956)</f>
        <v>KG LIQUIDO</v>
      </c>
      <c r="AN28">
        <v>3584.58</v>
      </c>
      <c r="AO28">
        <v>103594.36</v>
      </c>
      <c r="AP28">
        <v>83326</v>
      </c>
    </row>
    <row r="29" spans="1:42" x14ac:dyDescent="0.25">
      <c r="A29" t="s">
        <v>5958</v>
      </c>
      <c r="B29" t="str">
        <f>C29&amp;"-"&amp;COUNTIF(C$2:C29,C29)</f>
        <v>66219-1</v>
      </c>
      <c r="C29">
        <v>66219</v>
      </c>
      <c r="D29" s="57">
        <v>44740</v>
      </c>
      <c r="E29" s="84" t="str">
        <f>F29&amp;"-"&amp;COUNTIF($F$2:F29,F29)</f>
        <v>METASA-22</v>
      </c>
      <c r="F29" s="84" t="str">
        <f t="shared" si="0"/>
        <v>METASA</v>
      </c>
      <c r="G29" t="s">
        <v>8581</v>
      </c>
      <c r="H29" s="62">
        <v>88416482000106</v>
      </c>
      <c r="I29" t="s">
        <v>30</v>
      </c>
      <c r="J29">
        <v>71.040000000000006</v>
      </c>
      <c r="K29">
        <v>1199.1600000000001</v>
      </c>
      <c r="M29">
        <v>503</v>
      </c>
      <c r="N29" t="str">
        <v>ENIGMA</v>
      </c>
      <c r="O29" s="57" cm="1">
        <f t="array" ref="O29">_xlfn.XLOOKUP(1,($C$2:$C$8655=M29)*($F$2:$F$8655=N29),$D$2:$D$8655)</f>
        <v>45413</v>
      </c>
      <c r="P29" s="62">
        <v>10371253000125</v>
      </c>
      <c r="Q29" t="str">
        <v>KG LIQUIDO</v>
      </c>
      <c r="R29" s="85">
        <v>3584.58</v>
      </c>
      <c r="S29" s="85">
        <v>103594.36</v>
      </c>
      <c r="U29" s="84" t="b">
        <f t="shared" si="6"/>
        <v>1</v>
      </c>
      <c r="V29" s="84" t="b">
        <f t="shared" si="7"/>
        <v>1</v>
      </c>
      <c r="W29" s="84" t="b">
        <f t="shared" si="8"/>
        <v>1</v>
      </c>
      <c r="X29" s="84" t="b">
        <f t="shared" si="9"/>
        <v>1</v>
      </c>
      <c r="Y29" s="84" t="b">
        <f t="shared" si="10"/>
        <v>1</v>
      </c>
      <c r="AA29" s="84">
        <v>503</v>
      </c>
      <c r="AB29" s="84" t="s">
        <v>638</v>
      </c>
      <c r="AC29" s="57">
        <v>45413</v>
      </c>
      <c r="AD29" s="84">
        <v>10371253000125</v>
      </c>
      <c r="AE29" s="84" t="s">
        <v>30</v>
      </c>
      <c r="AF29" s="84">
        <v>3584.58</v>
      </c>
      <c r="AG29" s="84">
        <v>103594.36</v>
      </c>
      <c r="AI29">
        <v>552</v>
      </c>
      <c r="AJ29" s="84" t="str" cm="1">
        <f t="array" ref="AJ29">_xlfn.XLOOKUP(AI29,--LEFT(Main!$B$15:$B$1956,SEARCH(" ",Main!$B$15:$B$1956)),Main!$F$15:$F$1956,"")</f>
        <v>ENIGMA</v>
      </c>
      <c r="AK29" s="57" cm="1">
        <f t="array" ref="AK29">_xlfn.XLOOKUP(1,(--LEFT(Main!$B$15:$B$1956,SEARCH(" ",Main!$B$15:$B$1956))=AI29)*(Main!$F$15:$F$1956=AJ29),Main!$C$15:$C$1956,"")</f>
        <v>45434</v>
      </c>
      <c r="AL29" s="62" cm="1">
        <f t="array" ref="AL29">--_xlfn.XLOOKUP(1,(Main!$F$15:$F$1956='PLANILHA EBR'!AJ29)*(--LEFT(Main!$B$15:$B$1956,SEARCH(" ",Main!$B$15:$B$1956))='PLANILHA EBR'!AI29),Main!$E$15:$E$1956)</f>
        <v>10371253000125</v>
      </c>
      <c r="AM29" s="84" t="str" cm="1">
        <f t="array" ref="AM29">_xlfn.XLOOKUP(1,(Main!$F$15:$F$1956='PLANILHA EBR'!AJ29)*(--LEFT(Main!$B$15:$B$1956,SEARCH(" ",Main!$B$15:$B$1956))='PLANILHA EBR'!AI29),Main!$H$15:$H$1956)</f>
        <v>KG LIQUIDO</v>
      </c>
      <c r="AN29">
        <v>5887.43</v>
      </c>
      <c r="AO29">
        <v>170146.73</v>
      </c>
      <c r="AP29">
        <v>69599</v>
      </c>
    </row>
    <row r="30" spans="1:42" x14ac:dyDescent="0.25">
      <c r="A30" t="s">
        <v>5958</v>
      </c>
      <c r="B30" t="str">
        <f>C30&amp;"-"&amp;COUNTIF(C$2:C30,C30)</f>
        <v>66219-2</v>
      </c>
      <c r="C30">
        <v>66219</v>
      </c>
      <c r="D30" s="57">
        <v>44740</v>
      </c>
      <c r="E30" s="84" t="str">
        <f>F30&amp;"-"&amp;COUNTIF($F$2:F30,F30)</f>
        <v>METASA-23</v>
      </c>
      <c r="F30" s="84" t="str">
        <f t="shared" si="0"/>
        <v>METASA</v>
      </c>
      <c r="G30" t="s">
        <v>8581</v>
      </c>
      <c r="H30" s="62">
        <v>88416482000106</v>
      </c>
      <c r="I30" t="s">
        <v>30</v>
      </c>
      <c r="J30">
        <v>2223.6</v>
      </c>
      <c r="K30">
        <v>36089.03</v>
      </c>
      <c r="M30">
        <v>552</v>
      </c>
      <c r="N30" t="str">
        <v>ENIGMA</v>
      </c>
      <c r="O30" s="57" cm="1">
        <f t="array" ref="O30">_xlfn.XLOOKUP(1,($C$2:$C$8655=M30)*($F$2:$F$8655=N30),$D$2:$D$8655)</f>
        <v>45434</v>
      </c>
      <c r="P30" s="62">
        <v>10371253000125</v>
      </c>
      <c r="Q30" t="str">
        <v>KG LIQUIDO</v>
      </c>
      <c r="R30" s="85">
        <v>5887.43</v>
      </c>
      <c r="S30" s="85">
        <v>170146.73</v>
      </c>
      <c r="U30" s="84" t="b">
        <f t="shared" si="6"/>
        <v>1</v>
      </c>
      <c r="V30" s="84" t="b">
        <f t="shared" si="7"/>
        <v>1</v>
      </c>
      <c r="W30" s="84" t="b">
        <f t="shared" si="8"/>
        <v>1</v>
      </c>
      <c r="X30" s="84" t="b">
        <f t="shared" si="9"/>
        <v>1</v>
      </c>
      <c r="Y30" s="84" t="b">
        <f t="shared" si="10"/>
        <v>1</v>
      </c>
      <c r="AA30" s="84">
        <v>552</v>
      </c>
      <c r="AB30" s="84" t="s">
        <v>638</v>
      </c>
      <c r="AC30" s="57">
        <v>45434</v>
      </c>
      <c r="AD30" s="84">
        <v>10371253000125</v>
      </c>
      <c r="AE30" s="84" t="s">
        <v>30</v>
      </c>
      <c r="AF30" s="84">
        <v>5887.43</v>
      </c>
      <c r="AG30" s="84">
        <v>170146.73</v>
      </c>
      <c r="AI30">
        <v>639</v>
      </c>
      <c r="AJ30" s="84" t="str" cm="1">
        <f t="array" ref="AJ30">_xlfn.XLOOKUP(AI30,--LEFT(Main!$B$15:$B$1956,SEARCH(" ",Main!$B$15:$B$1956)),Main!$F$15:$F$1956,"")</f>
        <v>ENIGMA</v>
      </c>
      <c r="AK30" s="57" cm="1">
        <f t="array" ref="AK30">_xlfn.XLOOKUP(1,(--LEFT(Main!$B$15:$B$1956,SEARCH(" ",Main!$B$15:$B$1956))=AI30)*(Main!$F$15:$F$1956=AJ30),Main!$C$15:$C$1956,"")</f>
        <v>45458</v>
      </c>
      <c r="AL30" s="62" cm="1">
        <f t="array" ref="AL30">--_xlfn.XLOOKUP(1,(Main!$F$15:$F$1956='PLANILHA EBR'!AJ30)*(--LEFT(Main!$B$15:$B$1956,SEARCH(" ",Main!$B$15:$B$1956))='PLANILHA EBR'!AI30),Main!$E$15:$E$1956)</f>
        <v>10371253000125</v>
      </c>
      <c r="AM30" s="84" t="str" cm="1">
        <f t="array" ref="AM30">_xlfn.XLOOKUP(1,(Main!$F$15:$F$1956='PLANILHA EBR'!AJ30)*(--LEFT(Main!$B$15:$B$1956,SEARCH(" ",Main!$B$15:$B$1956))='PLANILHA EBR'!AI30),Main!$H$15:$H$1956)</f>
        <v>KG LIQUIDO</v>
      </c>
      <c r="AN30">
        <v>2014.65</v>
      </c>
      <c r="AO30">
        <v>58223.39</v>
      </c>
      <c r="AP30">
        <v>69595</v>
      </c>
    </row>
    <row r="31" spans="1:42" x14ac:dyDescent="0.25">
      <c r="A31" t="s">
        <v>5958</v>
      </c>
      <c r="B31" t="str">
        <f>C31&amp;"-"&amp;COUNTIF(C$2:C31,C31)</f>
        <v>66219-3</v>
      </c>
      <c r="C31">
        <v>66219</v>
      </c>
      <c r="D31" s="57">
        <v>44740</v>
      </c>
      <c r="E31" s="84" t="str">
        <f>F31&amp;"-"&amp;COUNTIF($F$2:F31,F31)</f>
        <v>METASA-24</v>
      </c>
      <c r="F31" s="84" t="str">
        <f t="shared" si="0"/>
        <v>METASA</v>
      </c>
      <c r="G31" t="s">
        <v>8581</v>
      </c>
      <c r="H31" s="62">
        <v>88416482000106</v>
      </c>
      <c r="I31" t="s">
        <v>30</v>
      </c>
      <c r="J31">
        <v>4210.9799999999996</v>
      </c>
      <c r="K31">
        <v>78619.009999999995</v>
      </c>
      <c r="M31">
        <v>639</v>
      </c>
      <c r="N31" t="str">
        <v>ENIGMA</v>
      </c>
      <c r="O31" s="57" cm="1">
        <f t="array" ref="O31">_xlfn.XLOOKUP(1,($C$2:$C$8655=M31)*($F$2:$F$8655=N31),$D$2:$D$8655)</f>
        <v>45458</v>
      </c>
      <c r="P31" s="62">
        <v>10371253000125</v>
      </c>
      <c r="Q31" t="str">
        <v>KG LIQUIDO</v>
      </c>
      <c r="R31" s="85">
        <v>2014.65</v>
      </c>
      <c r="S31" s="85">
        <v>58223.39</v>
      </c>
      <c r="U31" s="84" t="b">
        <f t="shared" si="6"/>
        <v>1</v>
      </c>
      <c r="V31" s="84" t="b">
        <f t="shared" si="7"/>
        <v>1</v>
      </c>
      <c r="W31" s="84" t="b">
        <f t="shared" si="8"/>
        <v>1</v>
      </c>
      <c r="X31" s="84" t="b">
        <f t="shared" si="9"/>
        <v>1</v>
      </c>
      <c r="Y31" s="84" t="b">
        <f t="shared" si="10"/>
        <v>1</v>
      </c>
      <c r="AA31" s="84">
        <v>639</v>
      </c>
      <c r="AB31" s="84" t="s">
        <v>638</v>
      </c>
      <c r="AC31" s="57">
        <v>45458</v>
      </c>
      <c r="AD31" s="84">
        <v>10371253000125</v>
      </c>
      <c r="AE31" s="84" t="s">
        <v>30</v>
      </c>
      <c r="AF31" s="84">
        <v>2014.65</v>
      </c>
      <c r="AG31" s="84">
        <v>58223.39</v>
      </c>
      <c r="AI31">
        <v>682</v>
      </c>
      <c r="AJ31" s="84" t="str" cm="1">
        <f t="array" ref="AJ31">_xlfn.XLOOKUP(AI31,--LEFT(Main!$B$15:$B$1956,SEARCH(" ",Main!$B$15:$B$1956)),Main!$F$15:$F$1956,"")</f>
        <v>ENIGMA</v>
      </c>
      <c r="AK31" s="57" cm="1">
        <f t="array" ref="AK31">_xlfn.XLOOKUP(1,(--LEFT(Main!$B$15:$B$1956,SEARCH(" ",Main!$B$15:$B$1956))=AI31)*(Main!$F$15:$F$1956=AJ31),Main!$C$15:$C$1956,"")</f>
        <v>45472</v>
      </c>
      <c r="AL31" s="62" cm="1">
        <f t="array" ref="AL31">--_xlfn.XLOOKUP(1,(Main!$F$15:$F$1956='PLANILHA EBR'!AJ31)*(--LEFT(Main!$B$15:$B$1956,SEARCH(" ",Main!$B$15:$B$1956))='PLANILHA EBR'!AI31),Main!$E$15:$E$1956)</f>
        <v>10371253000125</v>
      </c>
      <c r="AM31" s="84" t="str" cm="1">
        <f t="array" ref="AM31">_xlfn.XLOOKUP(1,(Main!$F$15:$F$1956='PLANILHA EBR'!AJ31)*(--LEFT(Main!$B$15:$B$1956,SEARCH(" ",Main!$B$15:$B$1956))='PLANILHA EBR'!AI31),Main!$H$15:$H$1956)</f>
        <v>KG LIQUIDO</v>
      </c>
      <c r="AN31">
        <v>2520</v>
      </c>
      <c r="AO31">
        <v>72828</v>
      </c>
      <c r="AP31">
        <v>69431</v>
      </c>
    </row>
    <row r="32" spans="1:42" x14ac:dyDescent="0.25">
      <c r="A32" t="s">
        <v>5958</v>
      </c>
      <c r="B32" t="str">
        <f>C32&amp;"-"&amp;COUNTIF(C$2:C32,C32)</f>
        <v>66276-1</v>
      </c>
      <c r="C32">
        <v>66276</v>
      </c>
      <c r="D32" s="57">
        <v>44741</v>
      </c>
      <c r="E32" s="84" t="str">
        <f>F32&amp;"-"&amp;COUNTIF($F$2:F32,F32)</f>
        <v>METASA-25</v>
      </c>
      <c r="F32" s="84" t="str">
        <f t="shared" si="0"/>
        <v>METASA</v>
      </c>
      <c r="G32" t="s">
        <v>8581</v>
      </c>
      <c r="H32" s="62">
        <v>88416482000106</v>
      </c>
      <c r="I32" t="s">
        <v>30</v>
      </c>
      <c r="J32">
        <v>361.04</v>
      </c>
      <c r="K32">
        <v>6094.36</v>
      </c>
      <c r="M32">
        <v>682</v>
      </c>
      <c r="N32" t="str">
        <v>ENIGMA</v>
      </c>
      <c r="O32" s="57" cm="1">
        <f t="array" ref="O32">_xlfn.XLOOKUP(1,($C$2:$C$8655=M32)*($F$2:$F$8655=N32),$D$2:$D$8655)</f>
        <v>45472</v>
      </c>
      <c r="P32" s="62">
        <v>10371253000125</v>
      </c>
      <c r="Q32" t="str">
        <v>KG LIQUIDO</v>
      </c>
      <c r="R32" s="85">
        <v>2520</v>
      </c>
      <c r="S32" s="85">
        <v>72828</v>
      </c>
      <c r="U32" s="84" t="b">
        <f t="shared" si="6"/>
        <v>1</v>
      </c>
      <c r="V32" s="84" t="b">
        <f t="shared" si="7"/>
        <v>1</v>
      </c>
      <c r="W32" s="84" t="b">
        <f t="shared" si="8"/>
        <v>1</v>
      </c>
      <c r="X32" s="84" t="b">
        <f t="shared" si="9"/>
        <v>1</v>
      </c>
      <c r="Y32" s="84" t="b">
        <f t="shared" si="10"/>
        <v>1</v>
      </c>
      <c r="AA32" s="84">
        <v>682</v>
      </c>
      <c r="AB32" s="84" t="s">
        <v>638</v>
      </c>
      <c r="AC32" s="57">
        <v>45472</v>
      </c>
      <c r="AD32" s="84">
        <v>10371253000125</v>
      </c>
      <c r="AE32" s="84" t="s">
        <v>30</v>
      </c>
      <c r="AF32" s="84">
        <v>2520</v>
      </c>
      <c r="AG32" s="84">
        <v>72828</v>
      </c>
      <c r="AI32">
        <v>705</v>
      </c>
      <c r="AJ32" s="84" t="str" cm="1">
        <f t="array" ref="AJ32">_xlfn.XLOOKUP(AI32,--LEFT(Main!$B$15:$B$1956,SEARCH(" ",Main!$B$15:$B$1956)),Main!$F$15:$F$1956,"")</f>
        <v>ENIGMA</v>
      </c>
      <c r="AK32" s="57" cm="1">
        <f t="array" ref="AK32">_xlfn.XLOOKUP(1,(--LEFT(Main!$B$15:$B$1956,SEARCH(" ",Main!$B$15:$B$1956))=AI32)*(Main!$F$15:$F$1956=AJ32),Main!$C$15:$C$1956,"")</f>
        <v>45483</v>
      </c>
      <c r="AL32" s="62" cm="1">
        <f t="array" ref="AL32">--_xlfn.XLOOKUP(1,(Main!$F$15:$F$1956='PLANILHA EBR'!AJ32)*(--LEFT(Main!$B$15:$B$1956,SEARCH(" ",Main!$B$15:$B$1956))='PLANILHA EBR'!AI32),Main!$E$15:$E$1956)</f>
        <v>10371253000125</v>
      </c>
      <c r="AM32" s="84" t="str" cm="1">
        <f t="array" ref="AM32">_xlfn.XLOOKUP(1,(Main!$F$15:$F$1956='PLANILHA EBR'!AJ32)*(--LEFT(Main!$B$15:$B$1956,SEARCH(" ",Main!$B$15:$B$1956))='PLANILHA EBR'!AI32),Main!$H$15:$H$1956)</f>
        <v>KG LIQUIDO</v>
      </c>
      <c r="AN32">
        <v>7402.08</v>
      </c>
      <c r="AO32">
        <v>213920.11</v>
      </c>
      <c r="AP32">
        <v>55022</v>
      </c>
    </row>
    <row r="33" spans="1:42" x14ac:dyDescent="0.25">
      <c r="A33" t="s">
        <v>5958</v>
      </c>
      <c r="B33" t="str">
        <f>C33&amp;"-"&amp;COUNTIF(C$2:C33,C33)</f>
        <v>66276-2</v>
      </c>
      <c r="C33">
        <v>66276</v>
      </c>
      <c r="D33" s="57">
        <v>44741</v>
      </c>
      <c r="E33" s="84" t="str">
        <f>F33&amp;"-"&amp;COUNTIF($F$2:F33,F33)</f>
        <v>METASA-26</v>
      </c>
      <c r="F33" s="84" t="str">
        <f t="shared" si="0"/>
        <v>METASA</v>
      </c>
      <c r="G33" t="s">
        <v>8581</v>
      </c>
      <c r="H33" s="62">
        <v>88416482000106</v>
      </c>
      <c r="I33" t="s">
        <v>30</v>
      </c>
      <c r="J33">
        <v>4652.54</v>
      </c>
      <c r="K33">
        <v>75510.710000000006</v>
      </c>
      <c r="M33">
        <v>705</v>
      </c>
      <c r="N33" t="str">
        <v>ENIGMA</v>
      </c>
      <c r="O33" s="57" cm="1">
        <f t="array" ref="O33">_xlfn.XLOOKUP(1,($C$2:$C$8655=M33)*($F$2:$F$8655=N33),$D$2:$D$8655)</f>
        <v>45483</v>
      </c>
      <c r="P33" s="62">
        <v>10371253000125</v>
      </c>
      <c r="Q33" t="str">
        <v>KG LIQUIDO</v>
      </c>
      <c r="R33" s="85">
        <v>7402.08</v>
      </c>
      <c r="S33" s="85">
        <v>213920.11</v>
      </c>
      <c r="U33" s="84" t="b">
        <f t="shared" si="6"/>
        <v>1</v>
      </c>
      <c r="V33" s="84" t="b">
        <f t="shared" si="7"/>
        <v>1</v>
      </c>
      <c r="W33" s="84" t="b">
        <f t="shared" si="8"/>
        <v>1</v>
      </c>
      <c r="X33" s="84" t="b">
        <f t="shared" si="9"/>
        <v>1</v>
      </c>
      <c r="Y33" s="84" t="b">
        <f t="shared" si="10"/>
        <v>1</v>
      </c>
      <c r="AA33" s="84">
        <v>705</v>
      </c>
      <c r="AB33" s="84" t="s">
        <v>638</v>
      </c>
      <c r="AC33" s="57">
        <v>45483</v>
      </c>
      <c r="AD33" s="84">
        <v>10371253000125</v>
      </c>
      <c r="AE33" s="84" t="s">
        <v>30</v>
      </c>
      <c r="AF33" s="84">
        <v>7402.08</v>
      </c>
      <c r="AG33" s="84">
        <v>213920.11</v>
      </c>
      <c r="AI33">
        <v>730</v>
      </c>
      <c r="AJ33" s="84" t="str" cm="1">
        <f t="array" ref="AJ33">_xlfn.XLOOKUP(AI33,--LEFT(Main!$B$15:$B$1956,SEARCH(" ",Main!$B$15:$B$1956)),Main!$F$15:$F$1956,"")</f>
        <v>ENIGMA</v>
      </c>
      <c r="AK33" s="57" cm="1">
        <f t="array" ref="AK33">_xlfn.XLOOKUP(1,(--LEFT(Main!$B$15:$B$1956,SEARCH(" ",Main!$B$15:$B$1956))=AI33)*(Main!$F$15:$F$1956=AJ33),Main!$C$15:$C$1956,"")</f>
        <v>45506</v>
      </c>
      <c r="AL33" s="62" cm="1">
        <f t="array" ref="AL33">--_xlfn.XLOOKUP(1,(Main!$F$15:$F$1956='PLANILHA EBR'!AJ33)*(--LEFT(Main!$B$15:$B$1956,SEARCH(" ",Main!$B$15:$B$1956))='PLANILHA EBR'!AI33),Main!$E$15:$E$1956)</f>
        <v>10371253000125</v>
      </c>
      <c r="AM33" s="84" t="str" cm="1">
        <f t="array" ref="AM33">_xlfn.XLOOKUP(1,(Main!$F$15:$F$1956='PLANILHA EBR'!AJ33)*(--LEFT(Main!$B$15:$B$1956,SEARCH(" ",Main!$B$15:$B$1956))='PLANILHA EBR'!AI33),Main!$H$15:$H$1956)</f>
        <v>KG LIQUIDO</v>
      </c>
      <c r="AN33">
        <v>5022.45</v>
      </c>
      <c r="AO33">
        <v>145148.81</v>
      </c>
      <c r="AP33">
        <v>54320</v>
      </c>
    </row>
    <row r="34" spans="1:42" x14ac:dyDescent="0.25">
      <c r="A34" t="s">
        <v>5958</v>
      </c>
      <c r="B34" t="str">
        <f>C34&amp;"-"&amp;COUNTIF(C$2:C34,C34)</f>
        <v>66276-3</v>
      </c>
      <c r="C34">
        <v>66276</v>
      </c>
      <c r="D34" s="57">
        <v>44741</v>
      </c>
      <c r="E34" s="84" t="str">
        <f>F34&amp;"-"&amp;COUNTIF($F$2:F34,F34)</f>
        <v>METASA-27</v>
      </c>
      <c r="F34" s="84" t="str">
        <f t="shared" si="0"/>
        <v>METASA</v>
      </c>
      <c r="G34" t="s">
        <v>8581</v>
      </c>
      <c r="H34" s="62">
        <v>88416482000106</v>
      </c>
      <c r="I34" t="s">
        <v>30</v>
      </c>
      <c r="J34">
        <v>9264.07</v>
      </c>
      <c r="K34">
        <v>172960.19</v>
      </c>
      <c r="M34">
        <v>730</v>
      </c>
      <c r="N34" t="str">
        <v>ENIGMA</v>
      </c>
      <c r="O34" s="57" cm="1">
        <f t="array" ref="O34">_xlfn.XLOOKUP(1,($C$2:$C$8655=M34)*($F$2:$F$8655=N34),$D$2:$D$8655)</f>
        <v>45506</v>
      </c>
      <c r="P34" s="62">
        <v>10371253000125</v>
      </c>
      <c r="Q34" t="str">
        <v>KG LIQUIDO</v>
      </c>
      <c r="R34" s="85">
        <v>5022.45</v>
      </c>
      <c r="S34" s="85">
        <v>145148.81</v>
      </c>
      <c r="U34" s="84" t="b">
        <f t="shared" si="6"/>
        <v>1</v>
      </c>
      <c r="V34" s="84" t="b">
        <f t="shared" si="7"/>
        <v>1</v>
      </c>
      <c r="W34" s="84" t="b">
        <f t="shared" si="8"/>
        <v>1</v>
      </c>
      <c r="X34" s="84" t="b">
        <f t="shared" si="9"/>
        <v>1</v>
      </c>
      <c r="Y34" s="84" t="b">
        <f t="shared" si="10"/>
        <v>1</v>
      </c>
      <c r="AA34" s="84">
        <v>730</v>
      </c>
      <c r="AB34" s="84" t="s">
        <v>638</v>
      </c>
      <c r="AC34" s="57">
        <v>45506</v>
      </c>
      <c r="AD34" s="84">
        <v>10371253000125</v>
      </c>
      <c r="AE34" s="84" t="s">
        <v>30</v>
      </c>
      <c r="AF34" s="84">
        <v>5022.45</v>
      </c>
      <c r="AG34" s="84">
        <v>145148.81</v>
      </c>
      <c r="AI34">
        <v>737</v>
      </c>
      <c r="AJ34" s="84" t="str" cm="1">
        <f t="array" ref="AJ34">_xlfn.XLOOKUP(AI34,--LEFT(Main!$B$15:$B$1956,SEARCH(" ",Main!$B$15:$B$1956)),Main!$F$15:$F$1956,"")</f>
        <v>ENIGMA</v>
      </c>
      <c r="AK34" s="57" cm="1">
        <f t="array" ref="AK34">_xlfn.XLOOKUP(1,(--LEFT(Main!$B$15:$B$1956,SEARCH(" ",Main!$B$15:$B$1956))=AI34)*(Main!$F$15:$F$1956=AJ34),Main!$C$15:$C$1956,"")</f>
        <v>45513</v>
      </c>
      <c r="AL34" s="62" cm="1">
        <f t="array" ref="AL34">--_xlfn.XLOOKUP(1,(Main!$F$15:$F$1956='PLANILHA EBR'!AJ34)*(--LEFT(Main!$B$15:$B$1956,SEARCH(" ",Main!$B$15:$B$1956))='PLANILHA EBR'!AI34),Main!$E$15:$E$1956)</f>
        <v>10371253000125</v>
      </c>
      <c r="AM34" s="84" t="str" cm="1">
        <f t="array" ref="AM34">_xlfn.XLOOKUP(1,(Main!$F$15:$F$1956='PLANILHA EBR'!AJ34)*(--LEFT(Main!$B$15:$B$1956,SEARCH(" ",Main!$B$15:$B$1956))='PLANILHA EBR'!AI34),Main!$H$15:$H$1956)</f>
        <v>KG LIQUIDO</v>
      </c>
      <c r="AN34">
        <v>5980</v>
      </c>
      <c r="AO34">
        <v>186278.87</v>
      </c>
      <c r="AP34">
        <v>54320</v>
      </c>
    </row>
    <row r="35" spans="1:42" x14ac:dyDescent="0.25">
      <c r="A35" t="s">
        <v>5958</v>
      </c>
      <c r="B35" t="str">
        <f>C35&amp;"-"&amp;COUNTIF(C$2:C35,C35)</f>
        <v>66281-1</v>
      </c>
      <c r="C35">
        <v>66281</v>
      </c>
      <c r="D35" s="57">
        <v>44741</v>
      </c>
      <c r="E35" s="84" t="str">
        <f>F35&amp;"-"&amp;COUNTIF($F$2:F35,F35)</f>
        <v>METASA-28</v>
      </c>
      <c r="F35" s="84" t="str">
        <f t="shared" si="0"/>
        <v>METASA</v>
      </c>
      <c r="G35" t="s">
        <v>8581</v>
      </c>
      <c r="H35" s="62">
        <v>88416482000106</v>
      </c>
      <c r="I35" t="s">
        <v>30</v>
      </c>
      <c r="J35">
        <v>524.02</v>
      </c>
      <c r="K35">
        <v>9605.2900000000009</v>
      </c>
      <c r="M35">
        <v>737</v>
      </c>
      <c r="N35" t="str">
        <v>ENIGMA</v>
      </c>
      <c r="O35" s="57" cm="1">
        <f t="array" ref="O35">_xlfn.XLOOKUP(1,($C$2:$C$8655=M35)*($F$2:$F$8655=N35),$D$2:$D$8655)</f>
        <v>45513</v>
      </c>
      <c r="P35" s="62">
        <v>10371253000125</v>
      </c>
      <c r="Q35" t="str">
        <v>KG LIQUIDO</v>
      </c>
      <c r="R35" s="85">
        <v>5980</v>
      </c>
      <c r="S35" s="85">
        <v>186278.87</v>
      </c>
      <c r="U35" s="84" t="b">
        <f t="shared" si="6"/>
        <v>1</v>
      </c>
      <c r="V35" s="84" t="b">
        <f t="shared" si="7"/>
        <v>1</v>
      </c>
      <c r="W35" s="84" t="b">
        <f t="shared" si="8"/>
        <v>1</v>
      </c>
      <c r="X35" s="84" t="b">
        <f t="shared" si="9"/>
        <v>1</v>
      </c>
      <c r="Y35" s="84" t="b">
        <f t="shared" si="10"/>
        <v>1</v>
      </c>
      <c r="AA35" s="84">
        <v>737</v>
      </c>
      <c r="AB35" s="84" t="s">
        <v>638</v>
      </c>
      <c r="AC35" s="57">
        <v>45513</v>
      </c>
      <c r="AD35" s="84">
        <v>10371253000125</v>
      </c>
      <c r="AE35" s="84" t="s">
        <v>30</v>
      </c>
      <c r="AF35" s="84">
        <v>5980</v>
      </c>
      <c r="AG35" s="84">
        <v>186278.87</v>
      </c>
      <c r="AI35">
        <v>748</v>
      </c>
      <c r="AJ35" s="84" t="str" cm="1">
        <f t="array" ref="AJ35">_xlfn.XLOOKUP(AI35,--LEFT(Main!$B$15:$B$1956,SEARCH(" ",Main!$B$15:$B$1956)),Main!$F$15:$F$1956,"")</f>
        <v>ENIGMA</v>
      </c>
      <c r="AK35" s="57" cm="1">
        <f t="array" ref="AK35">_xlfn.XLOOKUP(1,(--LEFT(Main!$B$15:$B$1956,SEARCH(" ",Main!$B$15:$B$1956))=AI35)*(Main!$F$15:$F$1956=AJ35),Main!$C$15:$C$1956,"")</f>
        <v>45519</v>
      </c>
      <c r="AL35" s="62" cm="1">
        <f t="array" ref="AL35">--_xlfn.XLOOKUP(1,(Main!$F$15:$F$1956='PLANILHA EBR'!AJ35)*(--LEFT(Main!$B$15:$B$1956,SEARCH(" ",Main!$B$15:$B$1956))='PLANILHA EBR'!AI35),Main!$E$15:$E$1956)</f>
        <v>10371253000125</v>
      </c>
      <c r="AM35" s="84" t="str" cm="1">
        <f t="array" ref="AM35">_xlfn.XLOOKUP(1,(Main!$F$15:$F$1956='PLANILHA EBR'!AJ35)*(--LEFT(Main!$B$15:$B$1956,SEARCH(" ",Main!$B$15:$B$1956))='PLANILHA EBR'!AI35),Main!$H$15:$H$1956)</f>
        <v>KG LIQUIDO</v>
      </c>
      <c r="AN35">
        <v>5915</v>
      </c>
      <c r="AO35">
        <v>170943.5</v>
      </c>
      <c r="AP35">
        <v>54320</v>
      </c>
    </row>
    <row r="36" spans="1:42" x14ac:dyDescent="0.25">
      <c r="A36" t="s">
        <v>5958</v>
      </c>
      <c r="B36" t="str">
        <f>C36&amp;"-"&amp;COUNTIF(C$2:C36,C36)</f>
        <v>66281-2</v>
      </c>
      <c r="C36">
        <v>66281</v>
      </c>
      <c r="D36" s="57">
        <v>44741</v>
      </c>
      <c r="E36" s="84" t="str">
        <f>F36&amp;"-"&amp;COUNTIF($F$2:F36,F36)</f>
        <v>METASA-29</v>
      </c>
      <c r="F36" s="84" t="str">
        <f t="shared" si="0"/>
        <v>METASA</v>
      </c>
      <c r="G36" t="s">
        <v>8581</v>
      </c>
      <c r="H36" s="62">
        <v>88416482000106</v>
      </c>
      <c r="I36" t="s">
        <v>30</v>
      </c>
      <c r="J36">
        <v>4343.66</v>
      </c>
      <c r="K36">
        <v>76795.91</v>
      </c>
      <c r="M36">
        <v>748</v>
      </c>
      <c r="N36" t="str">
        <v>ENIGMA</v>
      </c>
      <c r="O36" s="57" cm="1">
        <f t="array" ref="O36">_xlfn.XLOOKUP(1,($C$2:$C$8655=M36)*($F$2:$F$8655=N36),$D$2:$D$8655)</f>
        <v>45519</v>
      </c>
      <c r="P36" s="62">
        <v>10371253000125</v>
      </c>
      <c r="Q36" t="str">
        <v>KG LIQUIDO</v>
      </c>
      <c r="R36" s="85">
        <v>5915</v>
      </c>
      <c r="S36" s="85">
        <v>170943.5</v>
      </c>
      <c r="U36" s="84" t="b">
        <f t="shared" si="6"/>
        <v>1</v>
      </c>
      <c r="V36" s="84" t="b">
        <f t="shared" si="7"/>
        <v>1</v>
      </c>
      <c r="W36" s="84" t="b">
        <f t="shared" si="8"/>
        <v>1</v>
      </c>
      <c r="X36" s="84" t="b">
        <f t="shared" si="9"/>
        <v>1</v>
      </c>
      <c r="Y36" s="84" t="b">
        <f t="shared" si="10"/>
        <v>1</v>
      </c>
      <c r="AA36" s="84">
        <v>748</v>
      </c>
      <c r="AB36" s="84" t="s">
        <v>638</v>
      </c>
      <c r="AC36" s="57">
        <v>45519</v>
      </c>
      <c r="AD36" s="84">
        <v>10371253000125</v>
      </c>
      <c r="AE36" s="84" t="s">
        <v>30</v>
      </c>
      <c r="AF36" s="84">
        <v>5915</v>
      </c>
      <c r="AG36" s="84">
        <v>170943.5</v>
      </c>
      <c r="AI36">
        <v>782</v>
      </c>
      <c r="AJ36" s="84" t="str" cm="1">
        <f t="array" ref="AJ36">_xlfn.XLOOKUP(AI36,--LEFT(Main!$B$15:$B$1956,SEARCH(" ",Main!$B$15:$B$1956)),Main!$F$15:$F$1956,"")</f>
        <v>UNICABOS</v>
      </c>
      <c r="AK36" s="57" cm="1">
        <f t="array" ref="AK36">_xlfn.XLOOKUP(1,(--LEFT(Main!$B$15:$B$1956,SEARCH(" ",Main!$B$15:$B$1956))=AI36)*(Main!$F$15:$F$1956=AJ36),Main!$C$15:$C$1956,"")</f>
        <v>45350</v>
      </c>
      <c r="AL36" s="62" cm="1">
        <f t="array" ref="AL36">--_xlfn.XLOOKUP(1,(Main!$F$15:$F$1956='PLANILHA EBR'!AJ36)*(--LEFT(Main!$B$15:$B$1956,SEARCH(" ",Main!$B$15:$B$1956))='PLANILHA EBR'!AI36),Main!$E$15:$E$1956)</f>
        <v>39875101000141</v>
      </c>
      <c r="AM36" s="84" t="str" cm="1">
        <f t="array" ref="AM36">_xlfn.XLOOKUP(1,(Main!$F$15:$F$1956='PLANILHA EBR'!AJ36)*(--LEFT(Main!$B$15:$B$1956,SEARCH(" ",Main!$B$15:$B$1956))='PLANILHA EBR'!AI36),Main!$H$15:$H$1956)</f>
        <v>KG LIQUIDO</v>
      </c>
      <c r="AN36">
        <v>795</v>
      </c>
      <c r="AO36">
        <v>59644.33</v>
      </c>
      <c r="AP36">
        <v>53727</v>
      </c>
    </row>
    <row r="37" spans="1:42" x14ac:dyDescent="0.25">
      <c r="A37" t="s">
        <v>5958</v>
      </c>
      <c r="B37" t="str">
        <f>C37&amp;"-"&amp;COUNTIF(C$2:C37,C37)</f>
        <v>66281-3</v>
      </c>
      <c r="C37">
        <v>66281</v>
      </c>
      <c r="D37" s="57">
        <v>44741</v>
      </c>
      <c r="E37" s="84" t="str">
        <f>F37&amp;"-"&amp;COUNTIF($F$2:F37,F37)</f>
        <v>METASA-30</v>
      </c>
      <c r="F37" s="84" t="str">
        <f t="shared" si="0"/>
        <v>METASA</v>
      </c>
      <c r="G37" t="s">
        <v>8581</v>
      </c>
      <c r="H37" s="62">
        <v>88416482000106</v>
      </c>
      <c r="I37" t="s">
        <v>30</v>
      </c>
      <c r="J37">
        <v>829.88</v>
      </c>
      <c r="K37">
        <v>14672.28</v>
      </c>
      <c r="M37">
        <v>782</v>
      </c>
      <c r="N37" t="str">
        <v>UNICABOS</v>
      </c>
      <c r="O37" s="57" cm="1">
        <f t="array" ref="O37">_xlfn.XLOOKUP(1,($C$2:$C$8655=M37)*($F$2:$F$8655=N37),$D$2:$D$8655)</f>
        <v>45350</v>
      </c>
      <c r="P37" s="62">
        <v>39875101000141</v>
      </c>
      <c r="Q37" t="str">
        <v>M</v>
      </c>
      <c r="R37" s="85">
        <v>2606</v>
      </c>
      <c r="S37" s="85">
        <v>59644.33</v>
      </c>
      <c r="U37" s="84" t="b">
        <f t="shared" si="6"/>
        <v>1</v>
      </c>
      <c r="V37" s="84" t="b">
        <f t="shared" si="7"/>
        <v>1</v>
      </c>
      <c r="W37" s="84" t="b">
        <f t="shared" si="8"/>
        <v>1</v>
      </c>
      <c r="X37" s="84" t="str">
        <f t="shared" si="9"/>
        <v xml:space="preserve"> </v>
      </c>
      <c r="Y37" s="84" t="b">
        <f t="shared" si="10"/>
        <v>1</v>
      </c>
      <c r="AA37" s="84">
        <v>782</v>
      </c>
      <c r="AB37" s="84" t="s">
        <v>3013</v>
      </c>
      <c r="AC37" s="57">
        <v>45350</v>
      </c>
      <c r="AD37" s="84">
        <v>39875101000141</v>
      </c>
      <c r="AE37" s="84" t="s">
        <v>30</v>
      </c>
      <c r="AF37" s="84">
        <v>795</v>
      </c>
      <c r="AG37" s="84">
        <v>59644.33</v>
      </c>
      <c r="AI37">
        <v>892</v>
      </c>
      <c r="AJ37" s="84" t="str" cm="1">
        <f t="array" ref="AJ37">_xlfn.XLOOKUP(AI37,--LEFT(Main!$B$15:$B$1956,SEARCH(" ",Main!$B$15:$B$1956)),Main!$F$15:$F$1956,"")</f>
        <v>UNICABOS</v>
      </c>
      <c r="AK37" s="57" cm="1">
        <f t="array" ref="AK37">_xlfn.XLOOKUP(1,(--LEFT(Main!$B$15:$B$1956,SEARCH(" ",Main!$B$15:$B$1956))=AI37)*(Main!$F$15:$F$1956=AJ37),Main!$C$15:$C$1956,"")</f>
        <v>45429</v>
      </c>
      <c r="AL37" s="62" cm="1">
        <f t="array" ref="AL37">--_xlfn.XLOOKUP(1,(Main!$F$15:$F$1956='PLANILHA EBR'!AJ37)*(--LEFT(Main!$B$15:$B$1956,SEARCH(" ",Main!$B$15:$B$1956))='PLANILHA EBR'!AI37),Main!$E$15:$E$1956)</f>
        <v>39875101000141</v>
      </c>
      <c r="AM37" s="84" t="str" cm="1">
        <f t="array" ref="AM37">_xlfn.XLOOKUP(1,(Main!$F$15:$F$1956='PLANILHA EBR'!AJ37)*(--LEFT(Main!$B$15:$B$1956,SEARCH(" ",Main!$B$15:$B$1956))='PLANILHA EBR'!AI37),Main!$H$15:$H$1956)</f>
        <v>KG LIQUIDO</v>
      </c>
      <c r="AN37">
        <v>31.033746262281074</v>
      </c>
      <c r="AO37">
        <v>2910</v>
      </c>
      <c r="AP37">
        <v>53727</v>
      </c>
    </row>
    <row r="38" spans="1:42" x14ac:dyDescent="0.25">
      <c r="A38" t="s">
        <v>5958</v>
      </c>
      <c r="B38" t="str">
        <f>C38&amp;"-"&amp;COUNTIF(C$2:C38,C38)</f>
        <v>66281-4</v>
      </c>
      <c r="C38">
        <v>66281</v>
      </c>
      <c r="D38" s="57">
        <v>44741</v>
      </c>
      <c r="E38" s="84" t="str">
        <f>F38&amp;"-"&amp;COUNTIF($F$2:F38,F38)</f>
        <v>METASA-31</v>
      </c>
      <c r="F38" s="84" t="str">
        <f t="shared" si="0"/>
        <v>METASA</v>
      </c>
      <c r="G38" t="s">
        <v>8581</v>
      </c>
      <c r="H38" s="62">
        <v>88416482000106</v>
      </c>
      <c r="I38" t="s">
        <v>30</v>
      </c>
      <c r="J38">
        <v>17756.8</v>
      </c>
      <c r="K38">
        <v>357266.81</v>
      </c>
      <c r="M38">
        <v>892</v>
      </c>
      <c r="N38" t="str">
        <v>UNICABOS</v>
      </c>
      <c r="O38" s="57" cm="1">
        <f t="array" ref="O38">_xlfn.XLOOKUP(1,($C$2:$C$8655=M38)*($F$2:$F$8655=N38),$D$2:$D$8655)</f>
        <v>45429</v>
      </c>
      <c r="P38" s="62">
        <v>39875101000141</v>
      </c>
      <c r="Q38" t="str">
        <v>M</v>
      </c>
      <c r="R38" s="85">
        <v>200</v>
      </c>
      <c r="S38" s="85">
        <v>2910</v>
      </c>
      <c r="U38" s="84" t="b">
        <f t="shared" si="6"/>
        <v>1</v>
      </c>
      <c r="V38" s="84" t="b">
        <f t="shared" si="7"/>
        <v>1</v>
      </c>
      <c r="W38" s="84" t="b">
        <f t="shared" si="8"/>
        <v>1</v>
      </c>
      <c r="X38" s="84" t="str">
        <f t="shared" si="9"/>
        <v xml:space="preserve"> </v>
      </c>
      <c r="Y38" s="84" t="b">
        <f t="shared" si="10"/>
        <v>1</v>
      </c>
      <c r="AA38" s="84">
        <v>892</v>
      </c>
      <c r="AB38" s="84" t="s">
        <v>3013</v>
      </c>
      <c r="AC38" s="57">
        <v>45429</v>
      </c>
      <c r="AD38" s="84">
        <v>39875101000141</v>
      </c>
      <c r="AE38" s="84" t="s">
        <v>30</v>
      </c>
      <c r="AF38" s="84">
        <v>31.033746262281074</v>
      </c>
      <c r="AG38" s="84">
        <v>2910</v>
      </c>
      <c r="AI38">
        <v>1134</v>
      </c>
      <c r="AJ38" s="84" t="str" cm="1">
        <f t="array" ref="AJ38">_xlfn.XLOOKUP(AI38,--LEFT(Main!$B$15:$B$1956,SEARCH(" ",Main!$B$15:$B$1956)),Main!$F$15:$F$1956,"")</f>
        <v>REPARMAR</v>
      </c>
      <c r="AK38" s="57" cm="1">
        <f t="array" ref="AK38">_xlfn.XLOOKUP(1,(--LEFT(Main!$B$15:$B$1956,SEARCH(" ",Main!$B$15:$B$1956))=AI38)*(Main!$F$15:$F$1956=AJ38),Main!$C$15:$C$1956,"")</f>
        <v>45547</v>
      </c>
      <c r="AL38" s="62" cm="1">
        <f t="array" ref="AL38">--_xlfn.XLOOKUP(1,(Main!$F$15:$F$1956='PLANILHA EBR'!AJ38)*(--LEFT(Main!$B$15:$B$1956,SEARCH(" ",Main!$B$15:$B$1956))='PLANILHA EBR'!AI38),Main!$E$15:$E$1956)</f>
        <v>3777490000125</v>
      </c>
      <c r="AM38" s="84" t="str" cm="1">
        <f t="array" ref="AM38">_xlfn.XLOOKUP(1,(Main!$F$15:$F$1956='PLANILHA EBR'!AJ38)*(--LEFT(Main!$B$15:$B$1956,SEARCH(" ",Main!$B$15:$B$1956))='PLANILHA EBR'!AI38),Main!$H$15:$H$1956)</f>
        <v>KG LIQUIDO</v>
      </c>
      <c r="AN38">
        <v>1</v>
      </c>
      <c r="AO38">
        <v>18500</v>
      </c>
      <c r="AP38">
        <v>53649</v>
      </c>
    </row>
    <row r="39" spans="1:42" x14ac:dyDescent="0.25">
      <c r="A39" t="s">
        <v>5958</v>
      </c>
      <c r="B39" t="str">
        <f>C39&amp;"-"&amp;COUNTIF(C$2:C39,C39)</f>
        <v>66281-5</v>
      </c>
      <c r="C39">
        <v>66281</v>
      </c>
      <c r="D39" s="57">
        <v>44741</v>
      </c>
      <c r="E39" s="84" t="str">
        <f>F39&amp;"-"&amp;COUNTIF($F$2:F39,F39)</f>
        <v>METASA-32</v>
      </c>
      <c r="F39" s="84" t="str">
        <f t="shared" si="0"/>
        <v>METASA</v>
      </c>
      <c r="G39" t="s">
        <v>8581</v>
      </c>
      <c r="H39" s="62">
        <v>88416482000106</v>
      </c>
      <c r="I39" t="s">
        <v>30</v>
      </c>
      <c r="J39">
        <v>1948.48</v>
      </c>
      <c r="K39">
        <v>40469.93</v>
      </c>
      <c r="M39">
        <v>1134</v>
      </c>
      <c r="N39" t="str">
        <v>REPARMAR</v>
      </c>
      <c r="O39" s="57" cm="1">
        <f t="array" ref="O39">_xlfn.XLOOKUP(1,($C$2:$C$8655=M39)*($F$2:$F$8655=N39),$D$2:$D$8655)</f>
        <v>45547</v>
      </c>
      <c r="P39" s="62">
        <v>3777490000125</v>
      </c>
      <c r="Q39" t="str">
        <v>UNIDADE</v>
      </c>
      <c r="R39" s="85">
        <v>5</v>
      </c>
      <c r="S39" s="85">
        <v>18500</v>
      </c>
      <c r="U39" s="84" t="b">
        <f t="shared" si="6"/>
        <v>1</v>
      </c>
      <c r="V39" s="84" t="b">
        <f t="shared" si="7"/>
        <v>1</v>
      </c>
      <c r="W39" s="84" t="b">
        <f t="shared" si="8"/>
        <v>1</v>
      </c>
      <c r="X39" s="84" t="str">
        <f t="shared" si="9"/>
        <v xml:space="preserve"> </v>
      </c>
      <c r="Y39" s="84" t="b">
        <f t="shared" si="10"/>
        <v>1</v>
      </c>
      <c r="AA39" s="84">
        <v>1134</v>
      </c>
      <c r="AB39" s="84" t="s">
        <v>5823</v>
      </c>
      <c r="AC39" s="57">
        <v>45547</v>
      </c>
      <c r="AD39" s="84">
        <v>3777490000125</v>
      </c>
      <c r="AE39" s="84" t="s">
        <v>30</v>
      </c>
      <c r="AF39" s="84">
        <v>1</v>
      </c>
      <c r="AG39" s="84">
        <v>18500</v>
      </c>
      <c r="AI39">
        <v>1220</v>
      </c>
      <c r="AJ39" s="84" t="str" cm="1">
        <f t="array" ref="AJ39">_xlfn.XLOOKUP(AI39,--LEFT(Main!$B$15:$B$1956,SEARCH(" ",Main!$B$15:$B$1956)),Main!$F$15:$F$1956,"")</f>
        <v>TATIANE</v>
      </c>
      <c r="AK39" s="57" cm="1">
        <f t="array" ref="AK39">_xlfn.XLOOKUP(1,(--LEFT(Main!$B$15:$B$1956,SEARCH(" ",Main!$B$15:$B$1956))=AI39)*(Main!$F$15:$F$1956=AJ39),Main!$C$15:$C$1956,"")</f>
        <v>45470</v>
      </c>
      <c r="AL39" s="62" cm="1">
        <f t="array" ref="AL39">--_xlfn.XLOOKUP(1,(Main!$F$15:$F$1956='PLANILHA EBR'!AJ39)*(--LEFT(Main!$B$15:$B$1956,SEARCH(" ",Main!$B$15:$B$1956))='PLANILHA EBR'!AI39),Main!$E$15:$E$1956)</f>
        <v>52285143000190</v>
      </c>
      <c r="AM39" s="84" t="str" cm="1">
        <f t="array" ref="AM39">_xlfn.XLOOKUP(1,(Main!$F$15:$F$1956='PLANILHA EBR'!AJ39)*(--LEFT(Main!$B$15:$B$1956,SEARCH(" ",Main!$B$15:$B$1956))='PLANILHA EBR'!AI39),Main!$H$15:$H$1956)</f>
        <v>KG LIQUIDO</v>
      </c>
      <c r="AN39">
        <v>284</v>
      </c>
      <c r="AO39">
        <v>5095</v>
      </c>
      <c r="AP39">
        <v>53648</v>
      </c>
    </row>
    <row r="40" spans="1:42" x14ac:dyDescent="0.25">
      <c r="A40" t="s">
        <v>5958</v>
      </c>
      <c r="B40" t="str">
        <f>C40&amp;"-"&amp;COUNTIF(C$2:C40,C40)</f>
        <v>66284-1</v>
      </c>
      <c r="C40">
        <v>66284</v>
      </c>
      <c r="D40" s="57">
        <v>44741</v>
      </c>
      <c r="E40" s="84" t="str">
        <f>F40&amp;"-"&amp;COUNTIF($F$2:F40,F40)</f>
        <v>METASA-33</v>
      </c>
      <c r="F40" s="84" t="str">
        <f t="shared" si="0"/>
        <v>METASA</v>
      </c>
      <c r="G40" t="s">
        <v>8581</v>
      </c>
      <c r="H40" s="62">
        <v>88416482000106</v>
      </c>
      <c r="I40" t="s">
        <v>30</v>
      </c>
      <c r="J40">
        <v>2630.29</v>
      </c>
      <c r="K40">
        <v>46503.53</v>
      </c>
      <c r="M40">
        <v>1220</v>
      </c>
      <c r="N40" t="str">
        <v>TATIANE</v>
      </c>
      <c r="O40" s="57" cm="1">
        <f t="array" ref="O40">_xlfn.XLOOKUP(1,($C$2:$C$8655=M40)*($F$2:$F$8655=N40),$D$2:$D$8655)</f>
        <v>45470</v>
      </c>
      <c r="P40" s="62">
        <v>52285143000190</v>
      </c>
      <c r="Q40" t="str">
        <v>METRO QUADRADO</v>
      </c>
      <c r="R40" s="85">
        <v>45</v>
      </c>
      <c r="S40" s="85">
        <v>5095</v>
      </c>
      <c r="U40" s="84" t="b">
        <f t="shared" si="6"/>
        <v>1</v>
      </c>
      <c r="V40" s="84" t="b">
        <f t="shared" si="7"/>
        <v>1</v>
      </c>
      <c r="W40" s="84" t="b">
        <f t="shared" si="8"/>
        <v>1</v>
      </c>
      <c r="X40" s="84" t="str">
        <f t="shared" si="9"/>
        <v xml:space="preserve"> </v>
      </c>
      <c r="Y40" s="84" t="b">
        <f t="shared" si="10"/>
        <v>1</v>
      </c>
      <c r="AA40" s="84">
        <v>1220</v>
      </c>
      <c r="AB40" s="84" t="s">
        <v>5641</v>
      </c>
      <c r="AC40" s="57">
        <v>45470</v>
      </c>
      <c r="AD40" s="84">
        <v>52285143000190</v>
      </c>
      <c r="AE40" s="84" t="s">
        <v>30</v>
      </c>
      <c r="AF40" s="84">
        <v>284</v>
      </c>
      <c r="AG40" s="84">
        <v>5095</v>
      </c>
      <c r="AI40">
        <v>1221</v>
      </c>
      <c r="AJ40" s="84" t="str" cm="1">
        <f t="array" ref="AJ40">_xlfn.XLOOKUP(AI40,--LEFT(Main!$B$15:$B$1956,SEARCH(" ",Main!$B$15:$B$1956)),Main!$F$15:$F$1956,"")</f>
        <v>TATIANE</v>
      </c>
      <c r="AK40" s="57" cm="1">
        <f t="array" ref="AK40">_xlfn.XLOOKUP(1,(--LEFT(Main!$B$15:$B$1956,SEARCH(" ",Main!$B$15:$B$1956))=AI40)*(Main!$F$15:$F$1956=AJ40),Main!$C$15:$C$1956,"")</f>
        <v>45470</v>
      </c>
      <c r="AL40" s="62" cm="1">
        <f t="array" ref="AL40">--_xlfn.XLOOKUP(1,(Main!$F$15:$F$1956='PLANILHA EBR'!AJ40)*(--LEFT(Main!$B$15:$B$1956,SEARCH(" ",Main!$B$15:$B$1956))='PLANILHA EBR'!AI40),Main!$E$15:$E$1956)</f>
        <v>52285143000190</v>
      </c>
      <c r="AM40" s="84" t="str" cm="1">
        <f t="array" ref="AM40">_xlfn.XLOOKUP(1,(Main!$F$15:$F$1956='PLANILHA EBR'!AJ40)*(--LEFT(Main!$B$15:$B$1956,SEARCH(" ",Main!$B$15:$B$1956))='PLANILHA EBR'!AI40),Main!$H$15:$H$1956)</f>
        <v>KG LIQUIDO</v>
      </c>
      <c r="AN40">
        <v>150</v>
      </c>
      <c r="AO40">
        <v>16320</v>
      </c>
      <c r="AP40">
        <v>53648</v>
      </c>
    </row>
    <row r="41" spans="1:42" x14ac:dyDescent="0.25">
      <c r="A41" t="s">
        <v>5958</v>
      </c>
      <c r="B41" t="str">
        <f>C41&amp;"-"&amp;COUNTIF(C$2:C41,C41)</f>
        <v>66284-2</v>
      </c>
      <c r="C41">
        <v>66284</v>
      </c>
      <c r="D41" s="57">
        <v>44741</v>
      </c>
      <c r="E41" s="84" t="str">
        <f>F41&amp;"-"&amp;COUNTIF($F$2:F41,F41)</f>
        <v>METASA-34</v>
      </c>
      <c r="F41" s="84" t="str">
        <f t="shared" si="0"/>
        <v>METASA</v>
      </c>
      <c r="G41" t="s">
        <v>8581</v>
      </c>
      <c r="H41" s="62">
        <v>88416482000106</v>
      </c>
      <c r="I41" t="s">
        <v>30</v>
      </c>
      <c r="J41">
        <v>2031.31</v>
      </c>
      <c r="K41">
        <v>35913.56</v>
      </c>
      <c r="M41">
        <v>1221</v>
      </c>
      <c r="N41" t="str">
        <v>TATIANE</v>
      </c>
      <c r="O41" s="57" cm="1">
        <f t="array" ref="O41">_xlfn.XLOOKUP(1,($C$2:$C$8655=M41)*($F$2:$F$8655=N41),$D$2:$D$8655)</f>
        <v>45470</v>
      </c>
      <c r="P41" s="62">
        <v>52285143000190</v>
      </c>
      <c r="Q41" t="str">
        <v>METRO QUADRADO</v>
      </c>
      <c r="R41" s="85">
        <v>20</v>
      </c>
      <c r="S41" s="85">
        <v>16320</v>
      </c>
      <c r="U41" s="84" t="b">
        <f t="shared" si="6"/>
        <v>1</v>
      </c>
      <c r="V41" s="84" t="b">
        <f t="shared" si="7"/>
        <v>1</v>
      </c>
      <c r="W41" s="84" t="b">
        <f t="shared" si="8"/>
        <v>1</v>
      </c>
      <c r="X41" s="84" t="str">
        <f t="shared" si="9"/>
        <v xml:space="preserve"> </v>
      </c>
      <c r="Y41" s="84" t="b">
        <f t="shared" si="10"/>
        <v>1</v>
      </c>
      <c r="AA41" s="84">
        <v>1221</v>
      </c>
      <c r="AB41" s="84" t="s">
        <v>5641</v>
      </c>
      <c r="AC41" s="57">
        <v>45470</v>
      </c>
      <c r="AD41" s="84">
        <v>52285143000190</v>
      </c>
      <c r="AE41" s="84" t="s">
        <v>30</v>
      </c>
      <c r="AF41" s="84">
        <v>150</v>
      </c>
      <c r="AG41" s="84">
        <v>16320</v>
      </c>
      <c r="AI41">
        <v>1222</v>
      </c>
      <c r="AJ41" s="84" t="str" cm="1">
        <f t="array" ref="AJ41">_xlfn.XLOOKUP(AI41,--LEFT(Main!$B$15:$B$1956,SEARCH(" ",Main!$B$15:$B$1956)),Main!$F$15:$F$1956,"")</f>
        <v>TATIANE</v>
      </c>
      <c r="AK41" s="57" cm="1">
        <f t="array" ref="AK41">_xlfn.XLOOKUP(1,(--LEFT(Main!$B$15:$B$1956,SEARCH(" ",Main!$B$15:$B$1956))=AI41)*(Main!$F$15:$F$1956=AJ41),Main!$C$15:$C$1956,"")</f>
        <v>45470</v>
      </c>
      <c r="AL41" s="62" cm="1">
        <f t="array" ref="AL41">--_xlfn.XLOOKUP(1,(Main!$F$15:$F$1956='PLANILHA EBR'!AJ41)*(--LEFT(Main!$B$15:$B$1956,SEARCH(" ",Main!$B$15:$B$1956))='PLANILHA EBR'!AI41),Main!$E$15:$E$1956)</f>
        <v>52285143000190</v>
      </c>
      <c r="AM41" s="84" t="str" cm="1">
        <f t="array" ref="AM41">_xlfn.XLOOKUP(1,(Main!$F$15:$F$1956='PLANILHA EBR'!AJ41)*(--LEFT(Main!$B$15:$B$1956,SEARCH(" ",Main!$B$15:$B$1956))='PLANILHA EBR'!AI41),Main!$H$15:$H$1956)</f>
        <v>KG LIQUIDO</v>
      </c>
      <c r="AN41">
        <v>37</v>
      </c>
      <c r="AO41">
        <v>4080</v>
      </c>
      <c r="AP41">
        <v>53648</v>
      </c>
    </row>
    <row r="42" spans="1:42" x14ac:dyDescent="0.25">
      <c r="A42" t="s">
        <v>5958</v>
      </c>
      <c r="B42" t="str">
        <f>C42&amp;"-"&amp;COUNTIF(C$2:C42,C42)</f>
        <v>66284-3</v>
      </c>
      <c r="C42">
        <v>66284</v>
      </c>
      <c r="D42" s="57">
        <v>44741</v>
      </c>
      <c r="E42" s="84" t="str">
        <f>F42&amp;"-"&amp;COUNTIF($F$2:F42,F42)</f>
        <v>METASA-35</v>
      </c>
      <c r="F42" s="84" t="str">
        <f t="shared" si="0"/>
        <v>METASA</v>
      </c>
      <c r="G42" t="s">
        <v>8581</v>
      </c>
      <c r="H42" s="62">
        <v>88416482000106</v>
      </c>
      <c r="I42" t="s">
        <v>30</v>
      </c>
      <c r="J42">
        <v>18802.18</v>
      </c>
      <c r="K42">
        <v>378299.85</v>
      </c>
      <c r="M42">
        <v>1222</v>
      </c>
      <c r="N42" t="str">
        <v>TATIANE</v>
      </c>
      <c r="O42" s="57" cm="1">
        <f t="array" ref="O42">_xlfn.XLOOKUP(1,($C$2:$C$8655=M42)*($F$2:$F$8655=N42),$D$2:$D$8655)</f>
        <v>45470</v>
      </c>
      <c r="P42" s="62">
        <v>52285143000190</v>
      </c>
      <c r="Q42" t="str">
        <v>METRO QUADRADO</v>
      </c>
      <c r="R42" s="85">
        <v>5</v>
      </c>
      <c r="S42" s="85">
        <v>4080</v>
      </c>
      <c r="U42" s="84" t="b">
        <f t="shared" si="6"/>
        <v>1</v>
      </c>
      <c r="V42" s="84" t="b">
        <f t="shared" si="7"/>
        <v>1</v>
      </c>
      <c r="W42" s="84" t="b">
        <f t="shared" si="8"/>
        <v>1</v>
      </c>
      <c r="X42" s="84" t="str">
        <f t="shared" si="9"/>
        <v xml:space="preserve"> </v>
      </c>
      <c r="Y42" s="84" t="b">
        <f t="shared" si="10"/>
        <v>1</v>
      </c>
      <c r="AA42" s="84">
        <v>1222</v>
      </c>
      <c r="AB42" s="84" t="s">
        <v>5641</v>
      </c>
      <c r="AC42" s="57">
        <v>45470</v>
      </c>
      <c r="AD42" s="84">
        <v>52285143000190</v>
      </c>
      <c r="AE42" s="84" t="s">
        <v>30</v>
      </c>
      <c r="AF42" s="84">
        <v>37</v>
      </c>
      <c r="AG42" s="84">
        <v>4080</v>
      </c>
      <c r="AI42">
        <v>1223</v>
      </c>
      <c r="AJ42" s="84" t="str" cm="1">
        <f t="array" ref="AJ42">_xlfn.XLOOKUP(AI42,--LEFT(Main!$B$15:$B$1956,SEARCH(" ",Main!$B$15:$B$1956)),Main!$F$15:$F$1956,"")</f>
        <v>TATIANE</v>
      </c>
      <c r="AK42" s="57" cm="1">
        <f t="array" ref="AK42">_xlfn.XLOOKUP(1,(--LEFT(Main!$B$15:$B$1956,SEARCH(" ",Main!$B$15:$B$1956))=AI42)*(Main!$F$15:$F$1956=AJ42),Main!$C$15:$C$1956,"")</f>
        <v>45470</v>
      </c>
      <c r="AL42" s="62" cm="1">
        <f t="array" ref="AL42">--_xlfn.XLOOKUP(1,(Main!$F$15:$F$1956='PLANILHA EBR'!AJ42)*(--LEFT(Main!$B$15:$B$1956,SEARCH(" ",Main!$B$15:$B$1956))='PLANILHA EBR'!AI42),Main!$E$15:$E$1956)</f>
        <v>52285143000190</v>
      </c>
      <c r="AM42" s="84" t="str" cm="1">
        <f t="array" ref="AM42">_xlfn.XLOOKUP(1,(Main!$F$15:$F$1956='PLANILHA EBR'!AJ42)*(--LEFT(Main!$B$15:$B$1956,SEARCH(" ",Main!$B$15:$B$1956))='PLANILHA EBR'!AI42),Main!$H$15:$H$1956)</f>
        <v>KG LIQUIDO</v>
      </c>
      <c r="AN42">
        <v>112</v>
      </c>
      <c r="AO42">
        <v>12240</v>
      </c>
      <c r="AP42">
        <v>51458</v>
      </c>
    </row>
    <row r="43" spans="1:42" x14ac:dyDescent="0.25">
      <c r="A43" t="s">
        <v>5958</v>
      </c>
      <c r="B43" t="str">
        <f>C43&amp;"-"&amp;COUNTIF(C$2:C43,C43)</f>
        <v>66304-1</v>
      </c>
      <c r="C43">
        <v>66304</v>
      </c>
      <c r="D43" s="57">
        <v>44742</v>
      </c>
      <c r="E43" s="84" t="str">
        <f>F43&amp;"-"&amp;COUNTIF($F$2:F43,F43)</f>
        <v>METASA-36</v>
      </c>
      <c r="F43" s="84" t="str">
        <f t="shared" si="0"/>
        <v>METASA</v>
      </c>
      <c r="G43" t="s">
        <v>8581</v>
      </c>
      <c r="H43" s="62">
        <v>88416482000106</v>
      </c>
      <c r="I43" t="s">
        <v>30</v>
      </c>
      <c r="J43">
        <v>1410.49</v>
      </c>
      <c r="K43">
        <v>23809.07</v>
      </c>
      <c r="M43">
        <v>1223</v>
      </c>
      <c r="N43" t="str">
        <v>TATIANE</v>
      </c>
      <c r="O43" s="57" cm="1">
        <f t="array" ref="O43">_xlfn.XLOOKUP(1,($C$2:$C$8655=M43)*($F$2:$F$8655=N43),$D$2:$D$8655)</f>
        <v>45470</v>
      </c>
      <c r="P43" s="62">
        <v>52285143000190</v>
      </c>
      <c r="Q43" t="str">
        <v>METRO QUADRADO</v>
      </c>
      <c r="R43" s="85">
        <v>15</v>
      </c>
      <c r="S43" s="85">
        <v>12240</v>
      </c>
      <c r="U43" s="84" t="b">
        <f t="shared" si="6"/>
        <v>1</v>
      </c>
      <c r="V43" s="84" t="b">
        <f t="shared" si="7"/>
        <v>1</v>
      </c>
      <c r="W43" s="84" t="b">
        <f t="shared" si="8"/>
        <v>1</v>
      </c>
      <c r="X43" s="84" t="str">
        <f t="shared" si="9"/>
        <v xml:space="preserve"> </v>
      </c>
      <c r="Y43" s="84" t="b">
        <f t="shared" si="10"/>
        <v>1</v>
      </c>
      <c r="AA43" s="84">
        <v>1223</v>
      </c>
      <c r="AB43" s="84" t="s">
        <v>5641</v>
      </c>
      <c r="AC43" s="57">
        <v>45470</v>
      </c>
      <c r="AD43" s="84">
        <v>52285143000190</v>
      </c>
      <c r="AE43" s="84" t="s">
        <v>30</v>
      </c>
      <c r="AF43" s="84">
        <v>112</v>
      </c>
      <c r="AG43" s="84">
        <v>12240</v>
      </c>
      <c r="AI43">
        <v>1497</v>
      </c>
      <c r="AJ43" s="84" t="str" cm="1">
        <f t="array" ref="AJ43">_xlfn.XLOOKUP(AI43,--LEFT(Main!$B$15:$B$1956,SEARCH(" ",Main!$B$15:$B$1956)),Main!$F$15:$F$1956,"")</f>
        <v>TATIANE</v>
      </c>
      <c r="AK43" s="57" cm="1">
        <f t="array" ref="AK43">_xlfn.XLOOKUP(1,(--LEFT(Main!$B$15:$B$1956,SEARCH(" ",Main!$B$15:$B$1956))=AI43)*(Main!$F$15:$F$1956=AJ43),Main!$C$15:$C$1956,"")</f>
        <v>45519</v>
      </c>
      <c r="AL43" s="62" cm="1">
        <f t="array" ref="AL43">--_xlfn.XLOOKUP(1,(Main!$F$15:$F$1956='PLANILHA EBR'!AJ43)*(--LEFT(Main!$B$15:$B$1956,SEARCH(" ",Main!$B$15:$B$1956))='PLANILHA EBR'!AI43),Main!$E$15:$E$1956)</f>
        <v>52285143000190</v>
      </c>
      <c r="AM43" s="84" t="str" cm="1">
        <f t="array" ref="AM43">_xlfn.XLOOKUP(1,(Main!$F$15:$F$1956='PLANILHA EBR'!AJ43)*(--LEFT(Main!$B$15:$B$1956,SEARCH(" ",Main!$B$15:$B$1956))='PLANILHA EBR'!AI43),Main!$H$15:$H$1956)</f>
        <v>KG LIQUIDO</v>
      </c>
      <c r="AN43">
        <v>960</v>
      </c>
      <c r="AO43">
        <v>97920</v>
      </c>
      <c r="AP43">
        <v>41066</v>
      </c>
    </row>
    <row r="44" spans="1:42" x14ac:dyDescent="0.25">
      <c r="A44" t="s">
        <v>5958</v>
      </c>
      <c r="B44" t="str">
        <f>C44&amp;"-"&amp;COUNTIF(C$2:C44,C44)</f>
        <v>66304-2</v>
      </c>
      <c r="C44">
        <v>66304</v>
      </c>
      <c r="D44" s="57">
        <v>44742</v>
      </c>
      <c r="E44" s="84" t="str">
        <f>F44&amp;"-"&amp;COUNTIF($F$2:F44,F44)</f>
        <v>METASA-37</v>
      </c>
      <c r="F44" s="84" t="str">
        <f t="shared" si="0"/>
        <v>METASA</v>
      </c>
      <c r="G44" t="s">
        <v>8581</v>
      </c>
      <c r="H44" s="62">
        <v>88416482000106</v>
      </c>
      <c r="I44" t="s">
        <v>30</v>
      </c>
      <c r="J44">
        <v>7165.17</v>
      </c>
      <c r="K44">
        <v>116290.71</v>
      </c>
      <c r="M44">
        <v>1497</v>
      </c>
      <c r="N44" t="str">
        <v>TATIANE</v>
      </c>
      <c r="O44" s="57" cm="1">
        <f t="array" ref="O44">_xlfn.XLOOKUP(1,($C$2:$C$8655=M44)*($F$2:$F$8655=N44),$D$2:$D$8655)</f>
        <v>45519</v>
      </c>
      <c r="P44" s="62">
        <v>52285143000190</v>
      </c>
      <c r="Q44" t="str">
        <v>METRO QUADRADO</v>
      </c>
      <c r="R44" s="85">
        <v>120</v>
      </c>
      <c r="S44" s="85">
        <v>97920</v>
      </c>
      <c r="U44" s="84" t="b">
        <f t="shared" si="6"/>
        <v>1</v>
      </c>
      <c r="V44" s="84" t="b">
        <f t="shared" si="7"/>
        <v>1</v>
      </c>
      <c r="W44" s="84" t="b">
        <f t="shared" si="8"/>
        <v>1</v>
      </c>
      <c r="X44" s="84" t="str">
        <f t="shared" si="9"/>
        <v xml:space="preserve"> </v>
      </c>
      <c r="Y44" s="84" t="b">
        <f t="shared" si="10"/>
        <v>1</v>
      </c>
      <c r="AA44" s="84">
        <v>1497</v>
      </c>
      <c r="AB44" s="84" t="s">
        <v>5641</v>
      </c>
      <c r="AC44" s="57">
        <v>45519</v>
      </c>
      <c r="AD44" s="84">
        <v>52285143000190</v>
      </c>
      <c r="AE44" s="84" t="s">
        <v>30</v>
      </c>
      <c r="AF44" s="84">
        <v>960</v>
      </c>
      <c r="AG44" s="84">
        <v>97920</v>
      </c>
      <c r="AI44">
        <v>1552</v>
      </c>
      <c r="AJ44" s="84" t="str" cm="1">
        <f t="array" ref="AJ44">_xlfn.XLOOKUP(AI44,--LEFT(Main!$B$15:$B$1956,SEARCH(" ",Main!$B$15:$B$1956)),Main!$F$15:$F$1956,"")</f>
        <v>TATIANE</v>
      </c>
      <c r="AK44" s="57" cm="1">
        <f t="array" ref="AK44">_xlfn.XLOOKUP(1,(--LEFT(Main!$B$15:$B$1956,SEARCH(" ",Main!$B$15:$B$1956))=AI44)*(Main!$F$15:$F$1956=AJ44),Main!$C$15:$C$1956,"")</f>
        <v>45537</v>
      </c>
      <c r="AL44" s="62" cm="1">
        <f t="array" ref="AL44">--_xlfn.XLOOKUP(1,(Main!$F$15:$F$1956='PLANILHA EBR'!AJ44)*(--LEFT(Main!$B$15:$B$1956,SEARCH(" ",Main!$B$15:$B$1956))='PLANILHA EBR'!AI44),Main!$E$15:$E$1956)</f>
        <v>52285143000190</v>
      </c>
      <c r="AM44" s="84" t="str" cm="1">
        <f t="array" ref="AM44">_xlfn.XLOOKUP(1,(Main!$F$15:$F$1956='PLANILHA EBR'!AJ44)*(--LEFT(Main!$B$15:$B$1956,SEARCH(" ",Main!$B$15:$B$1956))='PLANILHA EBR'!AI44),Main!$H$15:$H$1956)</f>
        <v>KG LIQUIDO</v>
      </c>
      <c r="AN44">
        <v>960</v>
      </c>
      <c r="AO44">
        <v>97920</v>
      </c>
      <c r="AP44">
        <v>40195</v>
      </c>
    </row>
    <row r="45" spans="1:42" x14ac:dyDescent="0.25">
      <c r="A45" t="s">
        <v>5958</v>
      </c>
      <c r="B45" t="str">
        <f>C45&amp;"-"&amp;COUNTIF(C$2:C45,C45)</f>
        <v>66304-3</v>
      </c>
      <c r="C45">
        <v>66304</v>
      </c>
      <c r="D45" s="57">
        <v>44742</v>
      </c>
      <c r="E45" s="84" t="str">
        <f>F45&amp;"-"&amp;COUNTIF($F$2:F45,F45)</f>
        <v>METASA-38</v>
      </c>
      <c r="F45" s="84" t="str">
        <f t="shared" si="0"/>
        <v>METASA</v>
      </c>
      <c r="G45" t="s">
        <v>8581</v>
      </c>
      <c r="H45" s="62">
        <v>88416482000106</v>
      </c>
      <c r="I45" t="s">
        <v>30</v>
      </c>
      <c r="J45">
        <v>16863.86</v>
      </c>
      <c r="K45">
        <v>314848.26</v>
      </c>
      <c r="M45">
        <v>1552</v>
      </c>
      <c r="N45" t="str">
        <v>TATIANE</v>
      </c>
      <c r="O45" s="57" cm="1">
        <f t="array" ref="O45">_xlfn.XLOOKUP(1,($C$2:$C$8655=M45)*($F$2:$F$8655=N45),$D$2:$D$8655)</f>
        <v>45537</v>
      </c>
      <c r="P45" s="62">
        <v>52285143000190</v>
      </c>
      <c r="Q45" t="str">
        <v>METRO QUADRADO</v>
      </c>
      <c r="R45" s="85">
        <v>120</v>
      </c>
      <c r="S45" s="85">
        <v>97920</v>
      </c>
      <c r="U45" s="84" t="b">
        <f t="shared" si="6"/>
        <v>1</v>
      </c>
      <c r="V45" s="84" t="b">
        <f t="shared" si="7"/>
        <v>1</v>
      </c>
      <c r="W45" s="84" t="b">
        <f t="shared" si="8"/>
        <v>1</v>
      </c>
      <c r="X45" s="84" t="str">
        <f t="shared" si="9"/>
        <v xml:space="preserve"> </v>
      </c>
      <c r="Y45" s="84" t="b">
        <f t="shared" si="10"/>
        <v>1</v>
      </c>
      <c r="AA45" s="84">
        <v>1552</v>
      </c>
      <c r="AB45" s="84" t="s">
        <v>5641</v>
      </c>
      <c r="AC45" s="57">
        <v>45537</v>
      </c>
      <c r="AD45" s="84">
        <v>52285143000190</v>
      </c>
      <c r="AE45" s="84" t="s">
        <v>30</v>
      </c>
      <c r="AF45" s="84">
        <v>960</v>
      </c>
      <c r="AG45" s="84">
        <v>97920</v>
      </c>
      <c r="AI45">
        <v>1561</v>
      </c>
      <c r="AJ45" s="84" t="str" cm="1">
        <f t="array" ref="AJ45">_xlfn.XLOOKUP(AI45,--LEFT(Main!$B$15:$B$1956,SEARCH(" ",Main!$B$15:$B$1956)),Main!$F$15:$F$1956,"")</f>
        <v>TATIANE</v>
      </c>
      <c r="AK45" s="57" cm="1">
        <f t="array" ref="AK45">_xlfn.XLOOKUP(1,(--LEFT(Main!$B$15:$B$1956,SEARCH(" ",Main!$B$15:$B$1956))=AI45)*(Main!$F$15:$F$1956=AJ45),Main!$C$15:$C$1956,"")</f>
        <v>45551</v>
      </c>
      <c r="AL45" s="62" cm="1">
        <f t="array" ref="AL45">--_xlfn.XLOOKUP(1,(Main!$F$15:$F$1956='PLANILHA EBR'!AJ45)*(--LEFT(Main!$B$15:$B$1956,SEARCH(" ",Main!$B$15:$B$1956))='PLANILHA EBR'!AI45),Main!$E$15:$E$1956)</f>
        <v>52285143000190</v>
      </c>
      <c r="AM45" s="84" t="str" cm="1">
        <f t="array" ref="AM45">_xlfn.XLOOKUP(1,(Main!$F$15:$F$1956='PLANILHA EBR'!AJ45)*(--LEFT(Main!$B$15:$B$1956,SEARCH(" ",Main!$B$15:$B$1956))='PLANILHA EBR'!AI45),Main!$H$15:$H$1956)</f>
        <v>KG LIQUIDO</v>
      </c>
      <c r="AN45">
        <v>675</v>
      </c>
      <c r="AO45">
        <v>73440</v>
      </c>
      <c r="AP45">
        <v>21449</v>
      </c>
    </row>
    <row r="46" spans="1:42" x14ac:dyDescent="0.25">
      <c r="A46" t="s">
        <v>5958</v>
      </c>
      <c r="B46" t="str">
        <f>C46&amp;"-"&amp;COUNTIF(C$2:C46,C46)</f>
        <v>66305-1</v>
      </c>
      <c r="C46">
        <v>66305</v>
      </c>
      <c r="D46" s="57">
        <v>44742</v>
      </c>
      <c r="E46" s="84" t="str">
        <f>F46&amp;"-"&amp;COUNTIF($F$2:F46,F46)</f>
        <v>METASA-39</v>
      </c>
      <c r="F46" s="84" t="str">
        <f t="shared" si="0"/>
        <v>METASA</v>
      </c>
      <c r="G46" t="s">
        <v>8581</v>
      </c>
      <c r="H46" s="62">
        <v>88416482000106</v>
      </c>
      <c r="I46" t="s">
        <v>30</v>
      </c>
      <c r="J46">
        <v>7360.32</v>
      </c>
      <c r="K46">
        <v>119457.99</v>
      </c>
      <c r="M46">
        <v>1561</v>
      </c>
      <c r="N46" t="str">
        <v>TATIANE</v>
      </c>
      <c r="O46" s="57" cm="1">
        <f t="array" ref="O46">_xlfn.XLOOKUP(1,($C$2:$C$8655=M46)*($F$2:$F$8655=N46),$D$2:$D$8655)</f>
        <v>45551</v>
      </c>
      <c r="P46" s="62">
        <v>52285143000190</v>
      </c>
      <c r="Q46" t="str">
        <v>METRO QUADRADO</v>
      </c>
      <c r="R46" s="85">
        <v>90</v>
      </c>
      <c r="S46" s="85">
        <v>73440</v>
      </c>
      <c r="U46" s="84" t="b">
        <f t="shared" si="6"/>
        <v>1</v>
      </c>
      <c r="V46" s="84" t="b">
        <f t="shared" si="7"/>
        <v>1</v>
      </c>
      <c r="W46" s="84" t="b">
        <f t="shared" si="8"/>
        <v>1</v>
      </c>
      <c r="X46" s="84" t="str">
        <f t="shared" si="9"/>
        <v xml:space="preserve"> </v>
      </c>
      <c r="Y46" s="84" t="b">
        <f t="shared" si="10"/>
        <v>1</v>
      </c>
      <c r="AA46" s="84">
        <v>1561</v>
      </c>
      <c r="AB46" s="84" t="s">
        <v>5641</v>
      </c>
      <c r="AC46" s="57">
        <v>45551</v>
      </c>
      <c r="AD46" s="84">
        <v>52285143000190</v>
      </c>
      <c r="AE46" s="84" t="s">
        <v>30</v>
      </c>
      <c r="AF46" s="84">
        <v>675</v>
      </c>
      <c r="AG46" s="84">
        <v>73440</v>
      </c>
      <c r="AI46">
        <v>1562</v>
      </c>
      <c r="AJ46" s="84" t="str" cm="1">
        <f t="array" ref="AJ46">_xlfn.XLOOKUP(AI46,--LEFT(Main!$B$15:$B$1956,SEARCH(" ",Main!$B$15:$B$1956)),Main!$F$15:$F$1956,"")</f>
        <v>TATIANE</v>
      </c>
      <c r="AK46" s="57" cm="1">
        <f t="array" ref="AK46">_xlfn.XLOOKUP(1,(--LEFT(Main!$B$15:$B$1956,SEARCH(" ",Main!$B$15:$B$1956))=AI46)*(Main!$F$15:$F$1956=AJ46),Main!$C$15:$C$1956,"")</f>
        <v>45551</v>
      </c>
      <c r="AL46" s="62" cm="1">
        <f t="array" ref="AL46">--_xlfn.XLOOKUP(1,(Main!$F$15:$F$1956='PLANILHA EBR'!AJ46)*(--LEFT(Main!$B$15:$B$1956,SEARCH(" ",Main!$B$15:$B$1956))='PLANILHA EBR'!AI46),Main!$E$15:$E$1956)</f>
        <v>52285143000190</v>
      </c>
      <c r="AM46" s="84" t="str" cm="1">
        <f t="array" ref="AM46">_xlfn.XLOOKUP(1,(Main!$F$15:$F$1956='PLANILHA EBR'!AJ46)*(--LEFT(Main!$B$15:$B$1956,SEARCH(" ",Main!$B$15:$B$1956))='PLANILHA EBR'!AI46),Main!$H$15:$H$1956)</f>
        <v>KG LIQUIDO</v>
      </c>
      <c r="AN46">
        <v>40</v>
      </c>
      <c r="AO46">
        <v>4080</v>
      </c>
      <c r="AP46">
        <v>17922</v>
      </c>
    </row>
    <row r="47" spans="1:42" x14ac:dyDescent="0.25">
      <c r="A47" t="s">
        <v>5958</v>
      </c>
      <c r="B47" t="str">
        <f>C47&amp;"-"&amp;COUNTIF(C$2:C47,C47)</f>
        <v>66305-2</v>
      </c>
      <c r="C47">
        <v>66305</v>
      </c>
      <c r="D47" s="57">
        <v>44742</v>
      </c>
      <c r="E47" s="84" t="str">
        <f>F47&amp;"-"&amp;COUNTIF($F$2:F47,F47)</f>
        <v>METASA-40</v>
      </c>
      <c r="F47" s="84" t="str">
        <f t="shared" si="0"/>
        <v>METASA</v>
      </c>
      <c r="G47" t="s">
        <v>8581</v>
      </c>
      <c r="H47" s="62">
        <v>88416482000106</v>
      </c>
      <c r="I47" t="s">
        <v>30</v>
      </c>
      <c r="J47">
        <v>282.94</v>
      </c>
      <c r="K47">
        <v>4592.12</v>
      </c>
      <c r="M47">
        <v>1562</v>
      </c>
      <c r="N47" t="str">
        <v>TATIANE</v>
      </c>
      <c r="O47" s="57" cm="1">
        <f t="array" ref="O47">_xlfn.XLOOKUP(1,($C$2:$C$8655=M47)*($F$2:$F$8655=N47),$D$2:$D$8655)</f>
        <v>45551</v>
      </c>
      <c r="P47" s="62">
        <v>52285143000190</v>
      </c>
      <c r="Q47" t="str">
        <v>METRO QUADRADO</v>
      </c>
      <c r="R47" s="85">
        <v>5</v>
      </c>
      <c r="S47" s="85">
        <v>4080</v>
      </c>
      <c r="U47" s="84" t="b">
        <f t="shared" si="6"/>
        <v>1</v>
      </c>
      <c r="V47" s="84" t="b">
        <f t="shared" si="7"/>
        <v>1</v>
      </c>
      <c r="W47" s="84" t="b">
        <f t="shared" si="8"/>
        <v>1</v>
      </c>
      <c r="X47" s="84" t="str">
        <f t="shared" si="9"/>
        <v xml:space="preserve"> </v>
      </c>
      <c r="Y47" s="84" t="b">
        <f t="shared" si="10"/>
        <v>1</v>
      </c>
      <c r="AA47" s="84">
        <v>1562</v>
      </c>
      <c r="AB47" s="84" t="s">
        <v>5641</v>
      </c>
      <c r="AC47" s="57">
        <v>45551</v>
      </c>
      <c r="AD47" s="84">
        <v>52285143000190</v>
      </c>
      <c r="AE47" s="84" t="s">
        <v>30</v>
      </c>
      <c r="AF47" s="84">
        <v>40</v>
      </c>
      <c r="AG47" s="84">
        <v>4080</v>
      </c>
      <c r="AI47">
        <v>1619</v>
      </c>
      <c r="AJ47" s="84" t="str" cm="1">
        <f t="array" ref="AJ47">_xlfn.XLOOKUP(AI47,--LEFT(Main!$B$15:$B$1956,SEARCH(" ",Main!$B$15:$B$1956)),Main!$F$15:$F$1956,"")</f>
        <v>HILTI</v>
      </c>
      <c r="AK47" s="57" cm="1">
        <f t="array" ref="AK47">_xlfn.XLOOKUP(1,(--LEFT(Main!$B$15:$B$1956,SEARCH(" ",Main!$B$15:$B$1956))=AI47)*(Main!$F$15:$F$1956=AJ47),Main!$C$15:$C$1956,"")</f>
        <v>45504</v>
      </c>
      <c r="AL47" s="62" cm="1">
        <f t="array" ref="AL47">--_xlfn.XLOOKUP(1,(Main!$F$15:$F$1956='PLANILHA EBR'!AJ47)*(--LEFT(Main!$B$15:$B$1956,SEARCH(" ",Main!$B$15:$B$1956))='PLANILHA EBR'!AI47),Main!$E$15:$E$1956)</f>
        <v>65000655001934</v>
      </c>
      <c r="AM47" s="84" t="str" cm="1">
        <f t="array" ref="AM47">_xlfn.XLOOKUP(1,(Main!$F$15:$F$1956='PLANILHA EBR'!AJ47)*(--LEFT(Main!$B$15:$B$1956,SEARCH(" ",Main!$B$15:$B$1956))='PLANILHA EBR'!AI47),Main!$H$15:$H$1956)</f>
        <v>KG LIQUIDO</v>
      </c>
      <c r="AN47">
        <v>169.12799999999999</v>
      </c>
      <c r="AO47">
        <v>266899.08</v>
      </c>
      <c r="AP47">
        <v>17922</v>
      </c>
    </row>
    <row r="48" spans="1:42" x14ac:dyDescent="0.25">
      <c r="A48" t="s">
        <v>5958</v>
      </c>
      <c r="B48" t="str">
        <f>C48&amp;"-"&amp;COUNTIF(C$2:C48,C48)</f>
        <v>66305-3</v>
      </c>
      <c r="C48">
        <v>66305</v>
      </c>
      <c r="D48" s="57">
        <v>44742</v>
      </c>
      <c r="E48" s="84" t="str">
        <f>F48&amp;"-"&amp;COUNTIF($F$2:F48,F48)</f>
        <v>METASA-41</v>
      </c>
      <c r="F48" s="84" t="str">
        <f t="shared" si="0"/>
        <v>METASA</v>
      </c>
      <c r="G48" t="s">
        <v>8581</v>
      </c>
      <c r="H48" s="62">
        <v>88416482000106</v>
      </c>
      <c r="I48" t="s">
        <v>30</v>
      </c>
      <c r="J48">
        <v>15694.5</v>
      </c>
      <c r="K48">
        <v>293016.32000000001</v>
      </c>
      <c r="M48">
        <v>1619</v>
      </c>
      <c r="N48" t="str">
        <v>HILTI</v>
      </c>
      <c r="O48" s="57" cm="1">
        <f t="array" ref="O48">_xlfn.XLOOKUP(1,($C$2:$C$8655=M48)*($F$2:$F$8655=N48),$D$2:$D$8655)</f>
        <v>45504</v>
      </c>
      <c r="P48" s="62">
        <v>65000655001934</v>
      </c>
      <c r="Q48" t="str">
        <v>UNIDADE</v>
      </c>
      <c r="R48" s="85">
        <v>58</v>
      </c>
      <c r="S48" s="85">
        <v>266899.08</v>
      </c>
      <c r="U48" s="84" t="b">
        <f t="shared" si="6"/>
        <v>1</v>
      </c>
      <c r="V48" s="84" t="b">
        <f t="shared" si="7"/>
        <v>1</v>
      </c>
      <c r="W48" s="84" t="b">
        <f t="shared" si="8"/>
        <v>1</v>
      </c>
      <c r="X48" s="84" t="str">
        <f t="shared" si="9"/>
        <v xml:space="preserve"> </v>
      </c>
      <c r="Y48" s="84" t="b">
        <f t="shared" si="10"/>
        <v>1</v>
      </c>
      <c r="AA48" s="84">
        <v>1619</v>
      </c>
      <c r="AB48" s="84" t="s">
        <v>4765</v>
      </c>
      <c r="AC48" s="57">
        <v>45504</v>
      </c>
      <c r="AD48" s="84">
        <v>65000655001934</v>
      </c>
      <c r="AE48" s="84" t="s">
        <v>30</v>
      </c>
      <c r="AF48" s="84">
        <v>169.12799999999999</v>
      </c>
      <c r="AG48" s="84">
        <v>266899.08</v>
      </c>
      <c r="AI48">
        <v>1726</v>
      </c>
      <c r="AJ48" s="84" t="str" cm="1">
        <f t="array" ref="AJ48">_xlfn.XLOOKUP(AI48,--LEFT(Main!$B$15:$B$1956,SEARCH(" ",Main!$B$15:$B$1956)),Main!$F$15:$F$1956,"")</f>
        <v>HILTI</v>
      </c>
      <c r="AK48" s="57" cm="1">
        <f t="array" ref="AK48">_xlfn.XLOOKUP(1,(--LEFT(Main!$B$15:$B$1956,SEARCH(" ",Main!$B$15:$B$1956))=AI48)*(Main!$F$15:$F$1956=AJ48),Main!$C$15:$C$1956,"")</f>
        <v>45506</v>
      </c>
      <c r="AL48" s="62" cm="1">
        <f t="array" ref="AL48">--_xlfn.XLOOKUP(1,(Main!$F$15:$F$1956='PLANILHA EBR'!AJ48)*(--LEFT(Main!$B$15:$B$1956,SEARCH(" ",Main!$B$15:$B$1956))='PLANILHA EBR'!AI48),Main!$E$15:$E$1956)</f>
        <v>65000655001934</v>
      </c>
      <c r="AM48" s="84" t="str" cm="1">
        <f t="array" ref="AM48">_xlfn.XLOOKUP(1,(Main!$F$15:$F$1956='PLANILHA EBR'!AJ48)*(--LEFT(Main!$B$15:$B$1956,SEARCH(" ",Main!$B$15:$B$1956))='PLANILHA EBR'!AI48),Main!$H$15:$H$1956)</f>
        <v>KG LIQUIDO</v>
      </c>
      <c r="AN48">
        <v>12.361000000000001</v>
      </c>
      <c r="AO48">
        <v>75337.5</v>
      </c>
      <c r="AP48">
        <v>17922</v>
      </c>
    </row>
    <row r="49" spans="1:42" x14ac:dyDescent="0.25">
      <c r="A49" t="s">
        <v>5958</v>
      </c>
      <c r="B49" t="str">
        <f>C49&amp;"-"&amp;COUNTIF(C$2:C49,C49)</f>
        <v>66314-1</v>
      </c>
      <c r="C49">
        <v>66314</v>
      </c>
      <c r="D49" s="57">
        <v>44742</v>
      </c>
      <c r="E49" s="84" t="str">
        <f>F49&amp;"-"&amp;COUNTIF($F$2:F49,F49)</f>
        <v>METASA-42</v>
      </c>
      <c r="F49" s="84" t="str">
        <f t="shared" si="0"/>
        <v>METASA</v>
      </c>
      <c r="G49" t="s">
        <v>8581</v>
      </c>
      <c r="H49" s="62">
        <v>88416482000106</v>
      </c>
      <c r="I49" t="s">
        <v>30</v>
      </c>
      <c r="J49">
        <v>2109.04</v>
      </c>
      <c r="K49">
        <v>37287.83</v>
      </c>
      <c r="M49">
        <v>1726</v>
      </c>
      <c r="N49" t="str">
        <v>HILTI</v>
      </c>
      <c r="O49" s="57" cm="1">
        <f t="array" ref="O49">_xlfn.XLOOKUP(1,($C$2:$C$8655=M49)*($F$2:$F$8655=N49),$D$2:$D$8655)</f>
        <v>45506</v>
      </c>
      <c r="P49" s="62">
        <v>65000655001934</v>
      </c>
      <c r="Q49" t="str">
        <v>CJ</v>
      </c>
      <c r="R49" s="85">
        <v>18</v>
      </c>
      <c r="S49" s="85">
        <v>75337.5</v>
      </c>
      <c r="U49" s="84" t="b">
        <f t="shared" si="6"/>
        <v>1</v>
      </c>
      <c r="V49" s="84" t="b">
        <f t="shared" si="7"/>
        <v>1</v>
      </c>
      <c r="W49" s="84" t="b">
        <f t="shared" si="8"/>
        <v>1</v>
      </c>
      <c r="X49" s="84" t="str">
        <f t="shared" si="9"/>
        <v xml:space="preserve"> </v>
      </c>
      <c r="Y49" s="84" t="b">
        <f t="shared" si="10"/>
        <v>1</v>
      </c>
      <c r="AA49" s="84">
        <v>1726</v>
      </c>
      <c r="AB49" s="84" t="s">
        <v>4765</v>
      </c>
      <c r="AC49" s="57">
        <v>45506</v>
      </c>
      <c r="AD49" s="84">
        <v>65000655001934</v>
      </c>
      <c r="AE49" s="84" t="s">
        <v>30</v>
      </c>
      <c r="AF49" s="84">
        <v>12.361000000000001</v>
      </c>
      <c r="AG49" s="84">
        <v>75337.5</v>
      </c>
      <c r="AI49">
        <v>2074</v>
      </c>
      <c r="AJ49" s="84" t="str" cm="1">
        <f t="array" ref="AJ49">_xlfn.XLOOKUP(AI49,--LEFT(Main!$B$15:$B$1956,SEARCH(" ",Main!$B$15:$B$1956)),Main!$F$15:$F$1956,"")</f>
        <v>YOFC</v>
      </c>
      <c r="AK49" s="57" cm="1">
        <f t="array" ref="AK49">_xlfn.XLOOKUP(1,(--LEFT(Main!$B$15:$B$1956,SEARCH(" ",Main!$B$15:$B$1956))=AI49)*(Main!$F$15:$F$1956=AJ49),Main!$C$15:$C$1956,"")</f>
        <v>45167</v>
      </c>
      <c r="AL49" s="62" cm="1">
        <f t="array" ref="AL49">--_xlfn.XLOOKUP(1,(Main!$F$15:$F$1956='PLANILHA EBR'!AJ49)*(--LEFT(Main!$B$15:$B$1956,SEARCH(" ",Main!$B$15:$B$1956))='PLANILHA EBR'!AI49),Main!$E$15:$E$1956)</f>
        <v>1209357000228</v>
      </c>
      <c r="AM49" s="84" t="str" cm="1">
        <f t="array" ref="AM49">_xlfn.XLOOKUP(1,(Main!$F$15:$F$1956='PLANILHA EBR'!AJ49)*(--LEFT(Main!$B$15:$B$1956,SEARCH(" ",Main!$B$15:$B$1956))='PLANILHA EBR'!AI49),Main!$H$15:$H$1956)</f>
        <v>KG LIQUIDO</v>
      </c>
      <c r="AN49">
        <v>591</v>
      </c>
      <c r="AO49">
        <v>56685.01</v>
      </c>
      <c r="AP49">
        <v>6443</v>
      </c>
    </row>
    <row r="50" spans="1:42" x14ac:dyDescent="0.25">
      <c r="A50" t="s">
        <v>5958</v>
      </c>
      <c r="B50" t="str">
        <f>C50&amp;"-"&amp;COUNTIF(C$2:C50,C50)</f>
        <v>66314-2</v>
      </c>
      <c r="C50">
        <v>66314</v>
      </c>
      <c r="D50" s="57">
        <v>44742</v>
      </c>
      <c r="E50" s="84" t="str">
        <f>F50&amp;"-"&amp;COUNTIF($F$2:F50,F50)</f>
        <v>METASA-43</v>
      </c>
      <c r="F50" s="84" t="str">
        <f t="shared" si="0"/>
        <v>METASA</v>
      </c>
      <c r="G50" t="s">
        <v>8581</v>
      </c>
      <c r="H50" s="62">
        <v>88416482000106</v>
      </c>
      <c r="I50" t="s">
        <v>30</v>
      </c>
      <c r="J50">
        <v>2687.58</v>
      </c>
      <c r="K50">
        <v>47516.41</v>
      </c>
      <c r="M50">
        <v>2074</v>
      </c>
      <c r="N50" t="str">
        <v>YOFC</v>
      </c>
      <c r="O50" s="57" cm="1">
        <f t="array" ref="O50">_xlfn.XLOOKUP(1,($C$2:$C$8655=M50)*($F$2:$F$8655=N50),$D$2:$D$8655)</f>
        <v>45167</v>
      </c>
      <c r="P50" s="62">
        <v>1209357000228</v>
      </c>
      <c r="Q50" t="str">
        <v>M</v>
      </c>
      <c r="R50" s="85">
        <v>3488</v>
      </c>
      <c r="S50" s="85">
        <v>56685.01</v>
      </c>
      <c r="U50" s="84" t="b">
        <f t="shared" si="6"/>
        <v>1</v>
      </c>
      <c r="V50" s="84" t="b">
        <f t="shared" si="7"/>
        <v>1</v>
      </c>
      <c r="W50" s="84" t="b">
        <f t="shared" si="8"/>
        <v>1</v>
      </c>
      <c r="X50" s="84" t="str">
        <f t="shared" si="9"/>
        <v xml:space="preserve"> </v>
      </c>
      <c r="Y50" s="84" t="b">
        <f t="shared" si="10"/>
        <v>1</v>
      </c>
      <c r="AA50" s="84">
        <v>2074</v>
      </c>
      <c r="AB50" s="84" t="s">
        <v>917</v>
      </c>
      <c r="AC50" s="57">
        <v>45167</v>
      </c>
      <c r="AD50" s="84">
        <v>1209357000228</v>
      </c>
      <c r="AE50" s="84" t="s">
        <v>30</v>
      </c>
      <c r="AF50" s="84">
        <v>591</v>
      </c>
      <c r="AG50" s="84">
        <v>56685.01</v>
      </c>
      <c r="AI50">
        <v>2108</v>
      </c>
      <c r="AJ50" s="84" t="str" cm="1">
        <f t="array" ref="AJ50">_xlfn.XLOOKUP(AI50,--LEFT(Main!$B$15:$B$1956,SEARCH(" ",Main!$B$15:$B$1956)),Main!$F$15:$F$1956,"")</f>
        <v>PANORAMA</v>
      </c>
      <c r="AK50" s="57" cm="1">
        <f t="array" ref="AK50">_xlfn.XLOOKUP(1,(--LEFT(Main!$B$15:$B$1956,SEARCH(" ",Main!$B$15:$B$1956))=AI50)*(Main!$F$15:$F$1956=AJ50),Main!$C$15:$C$1956,"")</f>
        <v>45337</v>
      </c>
      <c r="AL50" s="62" cm="1">
        <f t="array" ref="AL50">--_xlfn.XLOOKUP(1,(Main!$F$15:$F$1956='PLANILHA EBR'!AJ50)*(--LEFT(Main!$B$15:$B$1956,SEARCH(" ",Main!$B$15:$B$1956))='PLANILHA EBR'!AI50),Main!$E$15:$E$1956)</f>
        <v>41454106000142</v>
      </c>
      <c r="AM50" s="84" t="str" cm="1">
        <f t="array" ref="AM50">_xlfn.XLOOKUP(1,(Main!$F$15:$F$1956='PLANILHA EBR'!AJ50)*(--LEFT(Main!$B$15:$B$1956,SEARCH(" ",Main!$B$15:$B$1956))='PLANILHA EBR'!AI50),Main!$H$15:$H$1956)</f>
        <v>KG LIQUIDO</v>
      </c>
      <c r="AN50">
        <v>14.74</v>
      </c>
      <c r="AO50">
        <v>2216.4</v>
      </c>
      <c r="AP50">
        <v>6443</v>
      </c>
    </row>
    <row r="51" spans="1:42" x14ac:dyDescent="0.25">
      <c r="A51" t="s">
        <v>5958</v>
      </c>
      <c r="B51" t="str">
        <f>C51&amp;"-"&amp;COUNTIF(C$2:C51,C51)</f>
        <v>66314-3</v>
      </c>
      <c r="C51">
        <v>66314</v>
      </c>
      <c r="D51" s="57">
        <v>44742</v>
      </c>
      <c r="E51" s="84" t="str">
        <f>F51&amp;"-"&amp;COUNTIF($F$2:F51,F51)</f>
        <v>METASA-44</v>
      </c>
      <c r="F51" s="84" t="str">
        <f t="shared" si="0"/>
        <v>METASA</v>
      </c>
      <c r="G51" t="s">
        <v>8581</v>
      </c>
      <c r="H51" s="62">
        <v>88416482000106</v>
      </c>
      <c r="I51" t="s">
        <v>30</v>
      </c>
      <c r="J51">
        <v>20172.66</v>
      </c>
      <c r="K51">
        <v>405873.91999999998</v>
      </c>
      <c r="M51">
        <v>2108</v>
      </c>
      <c r="N51" t="str">
        <v>PANORAMA</v>
      </c>
      <c r="O51" s="57" cm="1">
        <f t="array" ref="O51">_xlfn.XLOOKUP(1,($C$2:$C$8655=M51)*($F$2:$F$8655=N51),$D$2:$D$8655)</f>
        <v>45337</v>
      </c>
      <c r="P51" s="62">
        <v>41454106000142</v>
      </c>
      <c r="Q51" t="str">
        <v>UNIDADE</v>
      </c>
      <c r="R51" s="85">
        <v>24</v>
      </c>
      <c r="S51" s="85">
        <v>2216.4</v>
      </c>
      <c r="U51" s="84" t="b">
        <f t="shared" si="6"/>
        <v>1</v>
      </c>
      <c r="V51" s="84" t="b">
        <f t="shared" si="7"/>
        <v>1</v>
      </c>
      <c r="W51" s="84" t="b">
        <f t="shared" si="8"/>
        <v>1</v>
      </c>
      <c r="X51" s="84" t="str">
        <f t="shared" si="9"/>
        <v xml:space="preserve"> </v>
      </c>
      <c r="Y51" s="84" t="b">
        <f t="shared" si="10"/>
        <v>1</v>
      </c>
      <c r="AA51" s="84">
        <v>2108</v>
      </c>
      <c r="AB51" s="84" t="s">
        <v>3017</v>
      </c>
      <c r="AC51" s="57">
        <v>45337</v>
      </c>
      <c r="AD51" s="84">
        <v>41454106000142</v>
      </c>
      <c r="AE51" s="84" t="s">
        <v>30</v>
      </c>
      <c r="AF51" s="84">
        <v>14.74</v>
      </c>
      <c r="AG51" s="84">
        <v>2216.4</v>
      </c>
      <c r="AI51">
        <v>2120</v>
      </c>
      <c r="AJ51" s="84" t="str" cm="1">
        <f t="array" ref="AJ51">_xlfn.XLOOKUP(AI51,--LEFT(Main!$B$15:$B$1956,SEARCH(" ",Main!$B$15:$B$1956)),Main!$F$15:$F$1956,"")</f>
        <v>FRANCIELE MACHADO</v>
      </c>
      <c r="AK51" s="57" cm="1">
        <f t="array" ref="AK51">_xlfn.XLOOKUP(1,(--LEFT(Main!$B$15:$B$1956,SEARCH(" ",Main!$B$15:$B$1956))=AI51)*(Main!$F$15:$F$1956=AJ51),Main!$C$15:$C$1956,"")</f>
        <v>45504</v>
      </c>
      <c r="AL51" s="62" cm="1">
        <f t="array" ref="AL51">--_xlfn.XLOOKUP(1,(Main!$F$15:$F$1956='PLANILHA EBR'!AJ51)*(--LEFT(Main!$B$15:$B$1956,SEARCH(" ",Main!$B$15:$B$1956))='PLANILHA EBR'!AI51),Main!$E$15:$E$1956)</f>
        <v>34153937000119</v>
      </c>
      <c r="AM51" s="84" t="str" cm="1">
        <f t="array" ref="AM51">_xlfn.XLOOKUP(1,(Main!$F$15:$F$1956='PLANILHA EBR'!AJ51)*(--LEFT(Main!$B$15:$B$1956,SEARCH(" ",Main!$B$15:$B$1956))='PLANILHA EBR'!AI51),Main!$H$15:$H$1956)</f>
        <v>KG LIQUIDO</v>
      </c>
      <c r="AN51">
        <v>411.3</v>
      </c>
      <c r="AO51">
        <v>5858.1</v>
      </c>
      <c r="AP51">
        <v>5977</v>
      </c>
    </row>
    <row r="52" spans="1:42" x14ac:dyDescent="0.25">
      <c r="A52" t="s">
        <v>5958</v>
      </c>
      <c r="B52" t="str">
        <f>C52&amp;"-"&amp;COUNTIF(C$2:C52,C52)</f>
        <v>66320-1</v>
      </c>
      <c r="C52">
        <v>66320</v>
      </c>
      <c r="D52" s="57">
        <v>44742</v>
      </c>
      <c r="E52" s="84" t="str">
        <f>F52&amp;"-"&amp;COUNTIF($F$2:F52,F52)</f>
        <v>METASA-45</v>
      </c>
      <c r="F52" s="84" t="str">
        <f t="shared" si="0"/>
        <v>METASA</v>
      </c>
      <c r="G52" t="s">
        <v>8581</v>
      </c>
      <c r="H52" s="62">
        <v>88416482000106</v>
      </c>
      <c r="I52" t="s">
        <v>30</v>
      </c>
      <c r="J52">
        <v>262.01</v>
      </c>
      <c r="K52">
        <v>4802.6400000000003</v>
      </c>
      <c r="M52">
        <v>2120</v>
      </c>
      <c r="N52" t="str">
        <v>FRANCIELE</v>
      </c>
      <c r="O52" s="57" cm="1">
        <f t="array" ref="O52">_xlfn.XLOOKUP(1,($C$2:$C$8655=M52)*($F$2:$F$8655=N52),$D$2:$D$8655)</f>
        <v>45504</v>
      </c>
      <c r="P52" s="62">
        <v>34153937000119</v>
      </c>
      <c r="Q52" t="str">
        <v>METRO QUADRADO</v>
      </c>
      <c r="R52" s="85">
        <v>132.30000000000001</v>
      </c>
      <c r="S52" s="85">
        <v>5858.1</v>
      </c>
      <c r="U52" s="84" t="b">
        <f t="shared" si="6"/>
        <v>1</v>
      </c>
      <c r="V52" s="84" t="b">
        <f t="shared" si="7"/>
        <v>1</v>
      </c>
      <c r="W52" s="84" t="b">
        <f t="shared" si="8"/>
        <v>1</v>
      </c>
      <c r="X52" s="84" t="str">
        <f t="shared" si="9"/>
        <v xml:space="preserve"> </v>
      </c>
      <c r="Y52" s="84" t="b">
        <f t="shared" si="10"/>
        <v>1</v>
      </c>
      <c r="AA52" s="84">
        <v>2120</v>
      </c>
      <c r="AB52" s="84" t="s">
        <v>4761</v>
      </c>
      <c r="AC52" s="57">
        <v>45504</v>
      </c>
      <c r="AD52" s="84">
        <v>34153937000119</v>
      </c>
      <c r="AE52" s="84" t="s">
        <v>30</v>
      </c>
      <c r="AF52" s="84">
        <v>411.3</v>
      </c>
      <c r="AG52" s="84">
        <v>5858.1</v>
      </c>
      <c r="AI52">
        <v>2310</v>
      </c>
      <c r="AJ52" s="84" t="str" cm="1">
        <f t="array" ref="AJ52">_xlfn.XLOOKUP(AI52,--LEFT(Main!$B$15:$B$1956,SEARCH(" ",Main!$B$15:$B$1956)),Main!$F$15:$F$1956,"")</f>
        <v>CRAS</v>
      </c>
      <c r="AK52" s="57" cm="1">
        <f t="array" ref="AK52">_xlfn.XLOOKUP(1,(--LEFT(Main!$B$15:$B$1956,SEARCH(" ",Main!$B$15:$B$1956))=AI52)*(Main!$F$15:$F$1956=AJ52),Main!$C$15:$C$1956,"")</f>
        <v>45271</v>
      </c>
      <c r="AL52" s="62" cm="1">
        <f t="array" ref="AL52">--_xlfn.XLOOKUP(1,(Main!$F$15:$F$1956='PLANILHA EBR'!AJ52)*(--LEFT(Main!$B$15:$B$1956,SEARCH(" ",Main!$B$15:$B$1956))='PLANILHA EBR'!AI52),Main!$E$15:$E$1956)</f>
        <v>14777639000192</v>
      </c>
      <c r="AM52" s="84" t="str" cm="1">
        <f t="array" ref="AM52">_xlfn.XLOOKUP(1,(Main!$F$15:$F$1956='PLANILHA EBR'!AJ52)*(--LEFT(Main!$B$15:$B$1956,SEARCH(" ",Main!$B$15:$B$1956))='PLANILHA EBR'!AI52),Main!$H$15:$H$1956)</f>
        <v>KG LIQUIDO</v>
      </c>
      <c r="AN52">
        <v>7.6</v>
      </c>
      <c r="AO52">
        <v>17602.11</v>
      </c>
      <c r="AP52">
        <v>4710</v>
      </c>
    </row>
    <row r="53" spans="1:42" x14ac:dyDescent="0.25">
      <c r="A53" t="s">
        <v>5958</v>
      </c>
      <c r="B53" t="str">
        <f>C53&amp;"-"&amp;COUNTIF(C$2:C53,C53)</f>
        <v>66320-2</v>
      </c>
      <c r="C53">
        <v>66320</v>
      </c>
      <c r="D53" s="57">
        <v>44742</v>
      </c>
      <c r="E53" s="84" t="str">
        <f>F53&amp;"-"&amp;COUNTIF($F$2:F53,F53)</f>
        <v>METASA-46</v>
      </c>
      <c r="F53" s="84" t="str">
        <f t="shared" si="0"/>
        <v>METASA</v>
      </c>
      <c r="G53" t="s">
        <v>8581</v>
      </c>
      <c r="H53" s="62">
        <v>88416482000106</v>
      </c>
      <c r="I53" t="s">
        <v>30</v>
      </c>
      <c r="J53">
        <v>1379.55</v>
      </c>
      <c r="K53">
        <v>24390.44</v>
      </c>
      <c r="M53">
        <v>2310</v>
      </c>
      <c r="N53" t="str">
        <v>CRAS</v>
      </c>
      <c r="O53" s="57" cm="1">
        <f t="array" ref="O53">_xlfn.XLOOKUP(1,($C$2:$C$8655=M53)*($F$2:$F$8655=N53),$D$2:$D$8655)</f>
        <v>45271</v>
      </c>
      <c r="P53" s="62">
        <v>14777639000192</v>
      </c>
      <c r="Q53" t="str">
        <v>UNIDADE</v>
      </c>
      <c r="R53" s="85">
        <v>17</v>
      </c>
      <c r="S53" s="85">
        <v>17602.11</v>
      </c>
      <c r="U53" s="84" t="b">
        <f t="shared" si="6"/>
        <v>1</v>
      </c>
      <c r="V53" s="84" t="b">
        <f t="shared" si="7"/>
        <v>1</v>
      </c>
      <c r="W53" s="84" t="b">
        <f t="shared" si="8"/>
        <v>1</v>
      </c>
      <c r="X53" s="84" t="str">
        <f t="shared" si="9"/>
        <v xml:space="preserve"> </v>
      </c>
      <c r="Y53" s="84" t="b">
        <f t="shared" si="10"/>
        <v>1</v>
      </c>
      <c r="AA53" s="84">
        <v>2310</v>
      </c>
      <c r="AB53" s="84" t="s">
        <v>3021</v>
      </c>
      <c r="AC53" s="57">
        <v>45271</v>
      </c>
      <c r="AD53" s="84">
        <v>14777639000192</v>
      </c>
      <c r="AE53" s="84" t="s">
        <v>30</v>
      </c>
      <c r="AF53" s="84">
        <v>7.6</v>
      </c>
      <c r="AG53" s="84">
        <v>17602.11</v>
      </c>
      <c r="AI53">
        <v>2373</v>
      </c>
      <c r="AJ53" s="84" t="str" cm="1">
        <f t="array" ref="AJ53">_xlfn.XLOOKUP(AI53,--LEFT(Main!$B$15:$B$1956,SEARCH(" ",Main!$B$15:$B$1956)),Main!$F$15:$F$1956,"")</f>
        <v>CRAS</v>
      </c>
      <c r="AK53" s="57" cm="1">
        <f t="array" ref="AK53">_xlfn.XLOOKUP(1,(--LEFT(Main!$B$15:$B$1956,SEARCH(" ",Main!$B$15:$B$1956))=AI53)*(Main!$F$15:$F$1956=AJ53),Main!$C$15:$C$1956,"")</f>
        <v>45351</v>
      </c>
      <c r="AL53" s="62" cm="1">
        <f t="array" ref="AL53">--_xlfn.XLOOKUP(1,(Main!$F$15:$F$1956='PLANILHA EBR'!AJ53)*(--LEFT(Main!$B$15:$B$1956,SEARCH(" ",Main!$B$15:$B$1956))='PLANILHA EBR'!AI53),Main!$E$15:$E$1956)</f>
        <v>14777639000192</v>
      </c>
      <c r="AM53" s="84" t="str" cm="1">
        <f t="array" ref="AM53">_xlfn.XLOOKUP(1,(Main!$F$15:$F$1956='PLANILHA EBR'!AJ53)*(--LEFT(Main!$B$15:$B$1956,SEARCH(" ",Main!$B$15:$B$1956))='PLANILHA EBR'!AI53),Main!$H$15:$H$1956)</f>
        <v>UNIDADE</v>
      </c>
      <c r="AN53">
        <v>303.82499999999999</v>
      </c>
      <c r="AO53">
        <v>111463.20999999999</v>
      </c>
      <c r="AP53">
        <v>4710</v>
      </c>
    </row>
    <row r="54" spans="1:42" x14ac:dyDescent="0.25">
      <c r="A54" t="s">
        <v>5958</v>
      </c>
      <c r="B54" t="str">
        <f>C54&amp;"-"&amp;COUNTIF(C$2:C54,C54)</f>
        <v>66320-3</v>
      </c>
      <c r="C54">
        <v>66320</v>
      </c>
      <c r="D54" s="57">
        <v>44742</v>
      </c>
      <c r="E54" s="84" t="str">
        <f>F54&amp;"-"&amp;COUNTIF($F$2:F54,F54)</f>
        <v>METASA-47</v>
      </c>
      <c r="F54" s="84" t="str">
        <f t="shared" si="0"/>
        <v>METASA</v>
      </c>
      <c r="G54" t="s">
        <v>8581</v>
      </c>
      <c r="H54" s="62">
        <v>88416482000106</v>
      </c>
      <c r="I54" t="s">
        <v>30</v>
      </c>
      <c r="J54">
        <v>3942.29</v>
      </c>
      <c r="K54">
        <v>69699.69</v>
      </c>
      <c r="M54">
        <v>2373</v>
      </c>
      <c r="N54" t="str">
        <v>CRAS</v>
      </c>
      <c r="O54" s="57" cm="1">
        <f t="array" ref="O54">_xlfn.XLOOKUP(1,($C$2:$C$8655=M54)*($F$2:$F$8655=N54),$D$2:$D$8655)</f>
        <v>45351</v>
      </c>
      <c r="P54" s="62">
        <v>14777639000192</v>
      </c>
      <c r="Q54" t="str">
        <v>UNIDADE</v>
      </c>
      <c r="R54" s="85">
        <v>635</v>
      </c>
      <c r="S54" s="85">
        <v>111463.21</v>
      </c>
      <c r="U54" s="84" t="b">
        <f t="shared" si="6"/>
        <v>1</v>
      </c>
      <c r="V54" s="84" t="b">
        <f t="shared" si="7"/>
        <v>1</v>
      </c>
      <c r="W54" s="84" t="b">
        <f t="shared" si="8"/>
        <v>1</v>
      </c>
      <c r="X54" s="84" t="s">
        <v>3780</v>
      </c>
      <c r="Y54" s="84" t="b">
        <f t="shared" si="10"/>
        <v>1</v>
      </c>
      <c r="AA54" s="84">
        <v>2373</v>
      </c>
      <c r="AB54" s="84" t="s">
        <v>3021</v>
      </c>
      <c r="AC54" s="57">
        <v>45351</v>
      </c>
      <c r="AD54" s="84">
        <v>14777639000192</v>
      </c>
      <c r="AE54" s="84" t="s">
        <v>869</v>
      </c>
      <c r="AF54" s="84">
        <v>303.82499999999999</v>
      </c>
      <c r="AG54" s="84">
        <v>111463.21</v>
      </c>
      <c r="AI54">
        <v>2426</v>
      </c>
      <c r="AJ54" s="84" t="str" cm="1">
        <f t="array" ref="AJ54">_xlfn.XLOOKUP(AI54,--LEFT(Main!$B$15:$B$1956,SEARCH(" ",Main!$B$15:$B$1956)),Main!$F$15:$F$1956,"")</f>
        <v>CRAS</v>
      </c>
      <c r="AK54" s="57" cm="1">
        <f t="array" ref="AK54">_xlfn.XLOOKUP(1,(--LEFT(Main!$B$15:$B$1956,SEARCH(" ",Main!$B$15:$B$1956))=AI54)*(Main!$F$15:$F$1956=AJ54),Main!$C$15:$C$1956,"")</f>
        <v>45425</v>
      </c>
      <c r="AL54" s="62" cm="1">
        <f t="array" ref="AL54">--_xlfn.XLOOKUP(1,(Main!$F$15:$F$1956='PLANILHA EBR'!AJ54)*(--LEFT(Main!$B$15:$B$1956,SEARCH(" ",Main!$B$15:$B$1956))='PLANILHA EBR'!AI54),Main!$E$15:$E$1956)</f>
        <v>14777639000192</v>
      </c>
      <c r="AM54" s="84" t="str" cm="1">
        <f t="array" ref="AM54">_xlfn.XLOOKUP(1,(Main!$F$15:$F$1956='PLANILHA EBR'!AJ54)*(--LEFT(Main!$B$15:$B$1956,SEARCH(" ",Main!$B$15:$B$1956))='PLANILHA EBR'!AI54),Main!$H$15:$H$1956)</f>
        <v>KG LIQUIDO</v>
      </c>
      <c r="AN54">
        <v>2</v>
      </c>
      <c r="AO54">
        <v>5941.4</v>
      </c>
      <c r="AP54">
        <v>4710</v>
      </c>
    </row>
    <row r="55" spans="1:42" x14ac:dyDescent="0.25">
      <c r="A55" t="s">
        <v>5958</v>
      </c>
      <c r="B55" t="str">
        <f>C55&amp;"-"&amp;COUNTIF(C$2:C55,C55)</f>
        <v>66320-4</v>
      </c>
      <c r="C55">
        <v>66320</v>
      </c>
      <c r="D55" s="57">
        <v>44742</v>
      </c>
      <c r="E55" s="84" t="str">
        <f>F55&amp;"-"&amp;COUNTIF($F$2:F55,F55)</f>
        <v>METASA-48</v>
      </c>
      <c r="F55" s="84" t="str">
        <f t="shared" si="0"/>
        <v>METASA</v>
      </c>
      <c r="G55" t="s">
        <v>8581</v>
      </c>
      <c r="H55" s="62">
        <v>88416482000106</v>
      </c>
      <c r="I55" t="s">
        <v>30</v>
      </c>
      <c r="J55">
        <v>20258.04</v>
      </c>
      <c r="K55">
        <v>407591.76</v>
      </c>
      <c r="M55">
        <v>2426</v>
      </c>
      <c r="N55" t="str">
        <v>CRAS</v>
      </c>
      <c r="O55" s="57" cm="1">
        <f t="array" ref="O55">_xlfn.XLOOKUP(1,($C$2:$C$8655=M55)*($F$2:$F$8655=N55),$D$2:$D$8655)</f>
        <v>45425</v>
      </c>
      <c r="P55" s="62">
        <v>14777639000192</v>
      </c>
      <c r="Q55" t="str">
        <v>UNIDADE</v>
      </c>
      <c r="R55" s="85">
        <v>20</v>
      </c>
      <c r="S55" s="85">
        <v>5941.4</v>
      </c>
      <c r="U55" s="84" t="b">
        <f t="shared" si="6"/>
        <v>1</v>
      </c>
      <c r="V55" s="84" t="b">
        <f t="shared" si="7"/>
        <v>1</v>
      </c>
      <c r="W55" s="84" t="b">
        <f t="shared" si="8"/>
        <v>1</v>
      </c>
      <c r="X55" s="84" t="str">
        <f t="shared" si="9"/>
        <v xml:space="preserve"> </v>
      </c>
      <c r="Y55" s="84" t="b">
        <f t="shared" si="10"/>
        <v>1</v>
      </c>
      <c r="AA55" s="84">
        <v>2426</v>
      </c>
      <c r="AB55" s="84" t="s">
        <v>3021</v>
      </c>
      <c r="AC55" s="57">
        <v>45425</v>
      </c>
      <c r="AD55" s="84">
        <v>14777639000192</v>
      </c>
      <c r="AE55" s="84" t="s">
        <v>30</v>
      </c>
      <c r="AF55" s="84">
        <v>2</v>
      </c>
      <c r="AG55" s="84">
        <v>5941.4</v>
      </c>
      <c r="AI55">
        <v>2453</v>
      </c>
      <c r="AJ55" s="84" t="str" cm="1">
        <f t="array" ref="AJ55">_xlfn.XLOOKUP(AI55,--LEFT(Main!$B$15:$B$1956,SEARCH(" ",Main!$B$15:$B$1956)),Main!$F$15:$F$1956,"")</f>
        <v>CRAS</v>
      </c>
      <c r="AK55" s="57" cm="1">
        <f t="array" ref="AK55">_xlfn.XLOOKUP(1,(--LEFT(Main!$B$15:$B$1956,SEARCH(" ",Main!$B$15:$B$1956))=AI55)*(Main!$F$15:$F$1956=AJ55),Main!$C$15:$C$1956,"")</f>
        <v>45471</v>
      </c>
      <c r="AL55" s="62" cm="1">
        <f t="array" ref="AL55">--_xlfn.XLOOKUP(1,(Main!$F$15:$F$1956='PLANILHA EBR'!AJ55)*(--LEFT(Main!$B$15:$B$1956,SEARCH(" ",Main!$B$15:$B$1956))='PLANILHA EBR'!AI55),Main!$E$15:$E$1956)</f>
        <v>14777639000192</v>
      </c>
      <c r="AM55" s="84" t="str" cm="1">
        <f t="array" ref="AM55">_xlfn.XLOOKUP(1,(Main!$F$15:$F$1956='PLANILHA EBR'!AJ55)*(--LEFT(Main!$B$15:$B$1956,SEARCH(" ",Main!$B$15:$B$1956))='PLANILHA EBR'!AI55),Main!$H$15:$H$1956)</f>
        <v>KG LIQUIDO</v>
      </c>
      <c r="AN55">
        <v>11.4</v>
      </c>
      <c r="AO55">
        <v>33028.9</v>
      </c>
      <c r="AP55">
        <v>4709</v>
      </c>
    </row>
    <row r="56" spans="1:42" x14ac:dyDescent="0.25">
      <c r="A56" t="s">
        <v>5958</v>
      </c>
      <c r="B56" t="str">
        <f>C56&amp;"-"&amp;COUNTIF(C$2:C56,C56)</f>
        <v>66320-5</v>
      </c>
      <c r="C56">
        <v>66320</v>
      </c>
      <c r="D56" s="57">
        <v>44742</v>
      </c>
      <c r="E56" s="84" t="str">
        <f>F56&amp;"-"&amp;COUNTIF($F$2:F56,F56)</f>
        <v>METASA-49</v>
      </c>
      <c r="F56" s="84" t="str">
        <f t="shared" si="0"/>
        <v>METASA</v>
      </c>
      <c r="G56" t="s">
        <v>8581</v>
      </c>
      <c r="H56" s="62">
        <v>88416482000106</v>
      </c>
      <c r="I56" t="s">
        <v>30</v>
      </c>
      <c r="J56">
        <v>974.24</v>
      </c>
      <c r="K56">
        <v>20234.96</v>
      </c>
      <c r="M56">
        <v>2453</v>
      </c>
      <c r="N56" t="str">
        <v>CRAS</v>
      </c>
      <c r="O56" s="57" cm="1">
        <f t="array" ref="O56">_xlfn.XLOOKUP(1,($C$2:$C$8655=M56)*($F$2:$F$8655=N56),$D$2:$D$8655)</f>
        <v>45471</v>
      </c>
      <c r="P56" s="62">
        <v>14777639000192</v>
      </c>
      <c r="Q56" t="str">
        <v>UNIDADE</v>
      </c>
      <c r="R56" s="85">
        <v>69</v>
      </c>
      <c r="S56" s="85">
        <v>33028.9</v>
      </c>
      <c r="U56" s="84" t="b">
        <f t="shared" si="6"/>
        <v>1</v>
      </c>
      <c r="V56" s="84" t="b">
        <f t="shared" si="7"/>
        <v>1</v>
      </c>
      <c r="W56" s="84" t="b">
        <f t="shared" si="8"/>
        <v>1</v>
      </c>
      <c r="X56" s="84" t="str">
        <f t="shared" si="9"/>
        <v xml:space="preserve"> </v>
      </c>
      <c r="Y56" s="84" t="b">
        <f t="shared" si="10"/>
        <v>1</v>
      </c>
      <c r="AA56" s="84">
        <v>2453</v>
      </c>
      <c r="AB56" s="84" t="s">
        <v>3021</v>
      </c>
      <c r="AC56" s="57">
        <v>45471</v>
      </c>
      <c r="AD56" s="84">
        <v>14777639000192</v>
      </c>
      <c r="AE56" s="84" t="s">
        <v>30</v>
      </c>
      <c r="AF56" s="84">
        <v>11.4</v>
      </c>
      <c r="AG56" s="84">
        <v>33028.9</v>
      </c>
      <c r="AI56">
        <v>2516</v>
      </c>
      <c r="AJ56" s="84" t="str" cm="1">
        <f t="array" ref="AJ56">_xlfn.XLOOKUP(AI56,--LEFT(Main!$B$15:$B$1956,SEARCH(" ",Main!$B$15:$B$1956)),Main!$F$15:$F$1956,"")</f>
        <v>PANORAMA</v>
      </c>
      <c r="AK56" s="57" cm="1">
        <f t="array" ref="AK56">_xlfn.XLOOKUP(1,(--LEFT(Main!$B$15:$B$1956,SEARCH(" ",Main!$B$15:$B$1956))=AI56)*(Main!$F$15:$F$1956=AJ56),Main!$C$15:$C$1956,"")</f>
        <v>45401</v>
      </c>
      <c r="AL56" s="62" cm="1">
        <f t="array" ref="AL56">--_xlfn.XLOOKUP(1,(Main!$F$15:$F$1956='PLANILHA EBR'!AJ56)*(--LEFT(Main!$B$15:$B$1956,SEARCH(" ",Main!$B$15:$B$1956))='PLANILHA EBR'!AI56),Main!$E$15:$E$1956)</f>
        <v>41454106000142</v>
      </c>
      <c r="AM56" s="84" t="str" cm="1">
        <f t="array" ref="AM56">_xlfn.XLOOKUP(1,(Main!$F$15:$F$1956='PLANILHA EBR'!AJ56)*(--LEFT(Main!$B$15:$B$1956,SEARCH(" ",Main!$B$15:$B$1956))='PLANILHA EBR'!AI56),Main!$H$15:$H$1956)</f>
        <v>KG LIQUIDO</v>
      </c>
      <c r="AN56">
        <v>64</v>
      </c>
      <c r="AO56">
        <v>17862.28</v>
      </c>
      <c r="AP56">
        <v>4709</v>
      </c>
    </row>
    <row r="57" spans="1:42" x14ac:dyDescent="0.25">
      <c r="A57" t="s">
        <v>5958</v>
      </c>
      <c r="B57" t="str">
        <f>C57&amp;"-"&amp;COUNTIF(C$2:C57,C57)</f>
        <v>66324-1</v>
      </c>
      <c r="C57">
        <v>66324</v>
      </c>
      <c r="D57" s="57">
        <v>44742</v>
      </c>
      <c r="E57" s="84" t="str">
        <f>F57&amp;"-"&amp;COUNTIF($F$2:F57,F57)</f>
        <v>METASA-50</v>
      </c>
      <c r="F57" s="84" t="str">
        <f t="shared" si="0"/>
        <v>METASA</v>
      </c>
      <c r="G57" t="s">
        <v>8581</v>
      </c>
      <c r="H57" s="62">
        <v>88416482000106</v>
      </c>
      <c r="I57" t="s">
        <v>30</v>
      </c>
      <c r="J57">
        <v>4542.96</v>
      </c>
      <c r="K57">
        <v>80319.53</v>
      </c>
      <c r="M57">
        <v>2516</v>
      </c>
      <c r="N57" t="str">
        <v>PANORAMA</v>
      </c>
      <c r="O57" s="57" cm="1">
        <f t="array" ref="O57">_xlfn.XLOOKUP(1,($C$2:$C$8655=M57)*($F$2:$F$8655=N57),$D$2:$D$8655)</f>
        <v>45401</v>
      </c>
      <c r="P57" s="62">
        <v>41454106000142</v>
      </c>
      <c r="Q57" t="str">
        <v>UNIDADE</v>
      </c>
      <c r="R57" s="85">
        <v>1390</v>
      </c>
      <c r="S57" s="85">
        <v>17862.280000000002</v>
      </c>
      <c r="U57" s="84" t="b">
        <f t="shared" si="6"/>
        <v>1</v>
      </c>
      <c r="V57" s="84" t="b">
        <f t="shared" si="7"/>
        <v>1</v>
      </c>
      <c r="W57" s="84" t="b">
        <f t="shared" si="8"/>
        <v>1</v>
      </c>
      <c r="X57" s="84" t="str">
        <f t="shared" si="9"/>
        <v xml:space="preserve"> </v>
      </c>
      <c r="Y57" s="84" t="b">
        <f t="shared" si="10"/>
        <v>1</v>
      </c>
      <c r="AA57" s="84">
        <v>2516</v>
      </c>
      <c r="AB57" s="84" t="s">
        <v>3017</v>
      </c>
      <c r="AC57" s="57">
        <v>45401</v>
      </c>
      <c r="AD57" s="84">
        <v>41454106000142</v>
      </c>
      <c r="AE57" s="84" t="s">
        <v>30</v>
      </c>
      <c r="AF57" s="84">
        <v>64</v>
      </c>
      <c r="AG57" s="84">
        <v>17862.28</v>
      </c>
      <c r="AI57">
        <v>2560</v>
      </c>
      <c r="AJ57" s="84" t="str" cm="1">
        <f t="array" ref="AJ57">_xlfn.XLOOKUP(AI57,--LEFT(Main!$B$15:$B$1956,SEARCH(" ",Main!$B$15:$B$1956)),Main!$F$15:$F$1956,"")</f>
        <v>PANORAMA</v>
      </c>
      <c r="AK57" s="57" cm="1">
        <f t="array" ref="AK57">_xlfn.XLOOKUP(1,(--LEFT(Main!$B$15:$B$1956,SEARCH(" ",Main!$B$15:$B$1956))=AI57)*(Main!$F$15:$F$1956=AJ57),Main!$C$15:$C$1956,"")</f>
        <v>45408</v>
      </c>
      <c r="AL57" s="62" cm="1">
        <f t="array" ref="AL57">--_xlfn.XLOOKUP(1,(Main!$F$15:$F$1956='PLANILHA EBR'!AJ57)*(--LEFT(Main!$B$15:$B$1956,SEARCH(" ",Main!$B$15:$B$1956))='PLANILHA EBR'!AI57),Main!$E$15:$E$1956)</f>
        <v>41454106000142</v>
      </c>
      <c r="AM57" s="84" t="str" cm="1">
        <f t="array" ref="AM57">_xlfn.XLOOKUP(1,(Main!$F$15:$F$1956='PLANILHA EBR'!AJ57)*(--LEFT(Main!$B$15:$B$1956,SEARCH(" ",Main!$B$15:$B$1956))='PLANILHA EBR'!AI57),Main!$H$15:$H$1956)</f>
        <v>KG LIQUIDO</v>
      </c>
      <c r="AN57">
        <v>197</v>
      </c>
      <c r="AO57">
        <v>35890.400000000001</v>
      </c>
      <c r="AP57">
        <v>4688</v>
      </c>
    </row>
    <row r="58" spans="1:42" x14ac:dyDescent="0.25">
      <c r="A58" t="s">
        <v>5958</v>
      </c>
      <c r="B58" t="str">
        <f>C58&amp;"-"&amp;COUNTIF(C$2:C58,C58)</f>
        <v>66324-2</v>
      </c>
      <c r="C58">
        <v>66324</v>
      </c>
      <c r="D58" s="57">
        <v>44742</v>
      </c>
      <c r="E58" s="84" t="str">
        <f>F58&amp;"-"&amp;COUNTIF($F$2:F58,F58)</f>
        <v>METASA-51</v>
      </c>
      <c r="F58" s="84" t="str">
        <f t="shared" si="0"/>
        <v>METASA</v>
      </c>
      <c r="G58" t="s">
        <v>8581</v>
      </c>
      <c r="H58" s="62">
        <v>88416482000106</v>
      </c>
      <c r="I58" t="s">
        <v>30</v>
      </c>
      <c r="J58">
        <v>1935.83</v>
      </c>
      <c r="K58">
        <v>34225.480000000003</v>
      </c>
      <c r="M58">
        <v>2560</v>
      </c>
      <c r="N58" t="str">
        <v>PANORAMA</v>
      </c>
      <c r="O58" s="57" cm="1">
        <f t="array" ref="O58">_xlfn.XLOOKUP(1,($C$2:$C$8655=M58)*($F$2:$F$8655=N58),$D$2:$D$8655)</f>
        <v>45408</v>
      </c>
      <c r="P58" s="62">
        <v>41454106000142</v>
      </c>
      <c r="Q58" t="str">
        <v>UNIDADE</v>
      </c>
      <c r="R58" s="85">
        <v>368</v>
      </c>
      <c r="S58" s="85">
        <v>35890.400000000001</v>
      </c>
      <c r="U58" s="84" t="b">
        <f t="shared" si="6"/>
        <v>1</v>
      </c>
      <c r="V58" s="84" t="b">
        <f t="shared" si="7"/>
        <v>1</v>
      </c>
      <c r="W58" s="84" t="b">
        <f t="shared" si="8"/>
        <v>1</v>
      </c>
      <c r="X58" s="84" t="str">
        <f t="shared" si="9"/>
        <v xml:space="preserve"> </v>
      </c>
      <c r="Y58" s="84" t="b">
        <f t="shared" si="10"/>
        <v>1</v>
      </c>
      <c r="AA58" s="84">
        <v>2560</v>
      </c>
      <c r="AB58" s="84" t="s">
        <v>3017</v>
      </c>
      <c r="AC58" s="57">
        <v>45408</v>
      </c>
      <c r="AD58" s="84">
        <v>41454106000142</v>
      </c>
      <c r="AE58" s="84" t="s">
        <v>30</v>
      </c>
      <c r="AF58" s="84">
        <v>197</v>
      </c>
      <c r="AG58" s="84">
        <v>35890.400000000001</v>
      </c>
      <c r="AI58">
        <v>2595</v>
      </c>
      <c r="AJ58" s="84" t="str" cm="1">
        <f t="array" ref="AJ58">_xlfn.XLOOKUP(AI58,--LEFT(Main!$B$15:$B$1956,SEARCH(" ",Main!$B$15:$B$1956)),Main!$F$15:$F$1956,"")</f>
        <v>PANORAMA</v>
      </c>
      <c r="AK58" s="57" cm="1">
        <f t="array" ref="AK58">_xlfn.XLOOKUP(1,(--LEFT(Main!$B$15:$B$1956,SEARCH(" ",Main!$B$15:$B$1956))=AI58)*(Main!$F$15:$F$1956=AJ58),Main!$C$15:$C$1956,"")</f>
        <v>45415</v>
      </c>
      <c r="AL58" s="62" cm="1">
        <f t="array" ref="AL58">--_xlfn.XLOOKUP(1,(Main!$F$15:$F$1956='PLANILHA EBR'!AJ58)*(--LEFT(Main!$B$15:$B$1956,SEARCH(" ",Main!$B$15:$B$1956))='PLANILHA EBR'!AI58),Main!$E$15:$E$1956)</f>
        <v>41454106000142</v>
      </c>
      <c r="AM58" s="84" t="str" cm="1">
        <f t="array" ref="AM58">_xlfn.XLOOKUP(1,(Main!$F$15:$F$1956='PLANILHA EBR'!AJ58)*(--LEFT(Main!$B$15:$B$1956,SEARCH(" ",Main!$B$15:$B$1956))='PLANILHA EBR'!AI58),Main!$H$15:$H$1956)</f>
        <v>KG LIQUIDO</v>
      </c>
      <c r="AN58">
        <v>75</v>
      </c>
      <c r="AO58">
        <v>10120</v>
      </c>
      <c r="AP58">
        <v>4688</v>
      </c>
    </row>
    <row r="59" spans="1:42" x14ac:dyDescent="0.25">
      <c r="A59" t="s">
        <v>5958</v>
      </c>
      <c r="B59" t="str">
        <f>C59&amp;"-"&amp;COUNTIF(C$2:C59,C59)</f>
        <v>66324-3</v>
      </c>
      <c r="C59">
        <v>66324</v>
      </c>
      <c r="D59" s="57">
        <v>44742</v>
      </c>
      <c r="E59" s="84" t="str">
        <f>F59&amp;"-"&amp;COUNTIF($F$2:F59,F59)</f>
        <v>METASA-52</v>
      </c>
      <c r="F59" s="84" t="str">
        <f t="shared" si="0"/>
        <v>METASA</v>
      </c>
      <c r="G59" t="s">
        <v>8581</v>
      </c>
      <c r="H59" s="62">
        <v>88416482000106</v>
      </c>
      <c r="I59" t="s">
        <v>30</v>
      </c>
      <c r="J59">
        <v>21150.82</v>
      </c>
      <c r="K59">
        <v>425554.5</v>
      </c>
      <c r="M59">
        <v>2595</v>
      </c>
      <c r="N59" t="str">
        <v>PANORAMA</v>
      </c>
      <c r="O59" s="57" cm="1">
        <f t="array" ref="O59">_xlfn.XLOOKUP(1,($C$2:$C$8655=M59)*($F$2:$F$8655=N59),$D$2:$D$8655)</f>
        <v>45415</v>
      </c>
      <c r="P59" s="62">
        <v>41454106000142</v>
      </c>
      <c r="Q59" t="str">
        <v>M</v>
      </c>
      <c r="R59" s="85">
        <v>115</v>
      </c>
      <c r="S59" s="85">
        <v>10120</v>
      </c>
      <c r="U59" s="84" t="b">
        <f t="shared" si="6"/>
        <v>1</v>
      </c>
      <c r="V59" s="84" t="b">
        <f t="shared" si="7"/>
        <v>1</v>
      </c>
      <c r="W59" s="84" t="b">
        <f t="shared" si="8"/>
        <v>1</v>
      </c>
      <c r="X59" s="84" t="str">
        <f t="shared" si="9"/>
        <v xml:space="preserve"> </v>
      </c>
      <c r="Y59" s="84" t="b">
        <f t="shared" si="10"/>
        <v>1</v>
      </c>
      <c r="AA59" s="84">
        <v>2595</v>
      </c>
      <c r="AB59" s="84" t="s">
        <v>3017</v>
      </c>
      <c r="AC59" s="57">
        <v>45415</v>
      </c>
      <c r="AD59" s="84">
        <v>41454106000142</v>
      </c>
      <c r="AE59" s="84" t="s">
        <v>30</v>
      </c>
      <c r="AF59" s="84">
        <v>75</v>
      </c>
      <c r="AG59" s="84">
        <v>10120</v>
      </c>
      <c r="AI59">
        <v>2606</v>
      </c>
      <c r="AJ59" s="84" t="str" cm="1">
        <f t="array" ref="AJ59">_xlfn.XLOOKUP(AI59,--LEFT(Main!$B$15:$B$1956,SEARCH(" ",Main!$B$15:$B$1956)),Main!$F$15:$F$1956,"")</f>
        <v>YOFC</v>
      </c>
      <c r="AK59" s="57" cm="1">
        <f t="array" ref="AK59">_xlfn.XLOOKUP(1,(--LEFT(Main!$B$15:$B$1956,SEARCH(" ",Main!$B$15:$B$1956))=AI59)*(Main!$F$15:$F$1956=AJ59),Main!$C$15:$C$1956,"")</f>
        <v>45379</v>
      </c>
      <c r="AL59" s="62" cm="1">
        <f t="array" ref="AL59">--_xlfn.XLOOKUP(1,(Main!$F$15:$F$1956='PLANILHA EBR'!AJ59)*(--LEFT(Main!$B$15:$B$1956,SEARCH(" ",Main!$B$15:$B$1956))='PLANILHA EBR'!AI59),Main!$E$15:$E$1956)</f>
        <v>1209357000228</v>
      </c>
      <c r="AM59" s="84" t="str" cm="1">
        <f t="array" ref="AM59">_xlfn.XLOOKUP(1,(Main!$F$15:$F$1956='PLANILHA EBR'!AJ59)*(--LEFT(Main!$B$15:$B$1956,SEARCH(" ",Main!$B$15:$B$1956))='PLANILHA EBR'!AI59),Main!$H$15:$H$1956)</f>
        <v>KG LIQUIDO</v>
      </c>
      <c r="AN59">
        <v>3100</v>
      </c>
      <c r="AO59">
        <v>284844</v>
      </c>
      <c r="AP59">
        <v>4688</v>
      </c>
    </row>
    <row r="60" spans="1:42" x14ac:dyDescent="0.25">
      <c r="A60" t="s">
        <v>5963</v>
      </c>
      <c r="B60" t="str">
        <f>C60&amp;"-"&amp;COUNTIF(C$2:C60,C60)</f>
        <v>105635-1</v>
      </c>
      <c r="C60">
        <v>105635</v>
      </c>
      <c r="D60" s="57">
        <v>44749</v>
      </c>
      <c r="E60" s="84" t="str">
        <f>F60&amp;"-"&amp;COUNTIF($F$2:F60,F60)</f>
        <v>ESAB-4</v>
      </c>
      <c r="F60" s="84" t="str">
        <f t="shared" si="0"/>
        <v>ESAB</v>
      </c>
      <c r="G60" t="s">
        <v>8582</v>
      </c>
      <c r="H60" s="62">
        <v>29799921000571</v>
      </c>
      <c r="I60" t="s">
        <v>30</v>
      </c>
      <c r="J60">
        <v>700</v>
      </c>
      <c r="K60">
        <v>183442</v>
      </c>
      <c r="M60">
        <v>2606</v>
      </c>
      <c r="N60" t="str">
        <v>YOFC</v>
      </c>
      <c r="O60" s="57" cm="1">
        <f t="array" ref="O60">_xlfn.XLOOKUP(1,($C$2:$C$8655=M60)*($F$2:$F$8655=N60),$D$2:$D$8655)</f>
        <v>45379</v>
      </c>
      <c r="P60" s="62">
        <v>1209357000228</v>
      </c>
      <c r="Q60" t="str">
        <v>M</v>
      </c>
      <c r="R60" s="85">
        <v>12247</v>
      </c>
      <c r="S60" s="85">
        <v>284844</v>
      </c>
      <c r="U60" s="84" t="b">
        <f t="shared" si="6"/>
        <v>1</v>
      </c>
      <c r="V60" s="84" t="b">
        <f t="shared" si="7"/>
        <v>1</v>
      </c>
      <c r="W60" s="84" t="b">
        <f t="shared" si="8"/>
        <v>1</v>
      </c>
      <c r="X60" s="84" t="str">
        <f t="shared" si="9"/>
        <v xml:space="preserve"> </v>
      </c>
      <c r="Y60" s="84" t="b">
        <f t="shared" si="10"/>
        <v>1</v>
      </c>
      <c r="AA60" s="84">
        <v>2606</v>
      </c>
      <c r="AB60" s="84" t="s">
        <v>917</v>
      </c>
      <c r="AC60" s="57">
        <v>45379</v>
      </c>
      <c r="AD60" s="84">
        <v>1209357000228</v>
      </c>
      <c r="AE60" s="84" t="s">
        <v>30</v>
      </c>
      <c r="AF60" s="84">
        <v>3100</v>
      </c>
      <c r="AG60" s="84">
        <v>284844</v>
      </c>
      <c r="AI60">
        <v>2757</v>
      </c>
      <c r="AJ60" s="84" t="str" cm="1">
        <f t="array" ref="AJ60">_xlfn.XLOOKUP(AI60,--LEFT(Main!$B$15:$B$1956,SEARCH(" ",Main!$B$15:$B$1956)),Main!$F$15:$F$1956,"")</f>
        <v>YOFC</v>
      </c>
      <c r="AK60" s="57" cm="1">
        <f t="array" ref="AK60">_xlfn.XLOOKUP(1,(--LEFT(Main!$B$15:$B$1956,SEARCH(" ",Main!$B$15:$B$1956))=AI60)*(Main!$F$15:$F$1956=AJ60),Main!$C$15:$C$1956,"")</f>
        <v>45433</v>
      </c>
      <c r="AL60" s="62" cm="1">
        <f t="array" ref="AL60">--_xlfn.XLOOKUP(1,(Main!$F$15:$F$1956='PLANILHA EBR'!AJ60)*(--LEFT(Main!$B$15:$B$1956,SEARCH(" ",Main!$B$15:$B$1956))='PLANILHA EBR'!AI60),Main!$E$15:$E$1956)</f>
        <v>1209357000228</v>
      </c>
      <c r="AM60" s="84" t="str" cm="1">
        <f t="array" ref="AM60">_xlfn.XLOOKUP(1,(Main!$F$15:$F$1956='PLANILHA EBR'!AJ60)*(--LEFT(Main!$B$15:$B$1956,SEARCH(" ",Main!$B$15:$B$1956))='PLANILHA EBR'!AI60),Main!$H$15:$H$1956)</f>
        <v>KG LIQUIDO</v>
      </c>
      <c r="AN60">
        <v>1716</v>
      </c>
      <c r="AO60">
        <v>138248.76</v>
      </c>
      <c r="AP60">
        <v>4688</v>
      </c>
    </row>
    <row r="61" spans="1:42" x14ac:dyDescent="0.25">
      <c r="A61" t="s">
        <v>5958</v>
      </c>
      <c r="B61" t="str">
        <f>C61&amp;"-"&amp;COUNTIF(C$2:C61,C61)</f>
        <v>66459-1</v>
      </c>
      <c r="C61">
        <v>66459</v>
      </c>
      <c r="D61" s="57">
        <v>44750</v>
      </c>
      <c r="E61" s="84" t="str">
        <f>F61&amp;"-"&amp;COUNTIF($F$2:F61,F61)</f>
        <v>METASA-53</v>
      </c>
      <c r="F61" s="84" t="str">
        <f t="shared" si="0"/>
        <v>METASA</v>
      </c>
      <c r="G61" t="s">
        <v>8581</v>
      </c>
      <c r="H61" s="62">
        <v>88416482000106</v>
      </c>
      <c r="I61" t="s">
        <v>30</v>
      </c>
      <c r="J61">
        <v>1827.91</v>
      </c>
      <c r="K61">
        <v>32317.45</v>
      </c>
      <c r="M61">
        <v>2757</v>
      </c>
      <c r="N61" t="str">
        <v>YOFC</v>
      </c>
      <c r="O61" s="57" cm="1">
        <f t="array" ref="O61">_xlfn.XLOOKUP(1,($C$2:$C$8655=M61)*($F$2:$F$8655=N61),$D$2:$D$8655)</f>
        <v>45433</v>
      </c>
      <c r="P61" s="62">
        <v>1209357000228</v>
      </c>
      <c r="Q61" t="str">
        <v>M</v>
      </c>
      <c r="R61" s="85">
        <v>5746</v>
      </c>
      <c r="S61" s="85">
        <v>138248.76</v>
      </c>
      <c r="U61" s="84" t="b">
        <f t="shared" si="6"/>
        <v>1</v>
      </c>
      <c r="V61" s="84" t="b">
        <f t="shared" si="7"/>
        <v>1</v>
      </c>
      <c r="W61" s="84" t="b">
        <f t="shared" si="8"/>
        <v>1</v>
      </c>
      <c r="X61" s="84" t="str">
        <f t="shared" si="9"/>
        <v xml:space="preserve"> </v>
      </c>
      <c r="Y61" s="84" t="b">
        <f t="shared" si="10"/>
        <v>1</v>
      </c>
      <c r="AA61" s="84">
        <v>2757</v>
      </c>
      <c r="AB61" s="84" t="s">
        <v>917</v>
      </c>
      <c r="AC61" s="57">
        <v>45433</v>
      </c>
      <c r="AD61" s="84">
        <v>1209357000228</v>
      </c>
      <c r="AE61" s="84" t="s">
        <v>30</v>
      </c>
      <c r="AF61" s="84">
        <v>1716</v>
      </c>
      <c r="AG61" s="84">
        <v>138248.76</v>
      </c>
      <c r="AI61">
        <v>2758</v>
      </c>
      <c r="AJ61" s="84" t="str" cm="1">
        <f t="array" ref="AJ61">_xlfn.XLOOKUP(AI61,--LEFT(Main!$B$15:$B$1956,SEARCH(" ",Main!$B$15:$B$1956)),Main!$F$15:$F$1956,"")</f>
        <v>YOFC</v>
      </c>
      <c r="AK61" s="57" cm="1">
        <f t="array" ref="AK61">_xlfn.XLOOKUP(1,(--LEFT(Main!$B$15:$B$1956,SEARCH(" ",Main!$B$15:$B$1956))=AI61)*(Main!$F$15:$F$1956=AJ61),Main!$C$15:$C$1956,"")</f>
        <v>45433</v>
      </c>
      <c r="AL61" s="62" cm="1">
        <f t="array" ref="AL61">--_xlfn.XLOOKUP(1,(Main!$F$15:$F$1956='PLANILHA EBR'!AJ61)*(--LEFT(Main!$B$15:$B$1956,SEARCH(" ",Main!$B$15:$B$1956))='PLANILHA EBR'!AI61),Main!$E$15:$E$1956)</f>
        <v>1209357000228</v>
      </c>
      <c r="AM61" s="84" t="str" cm="1">
        <f t="array" ref="AM61">_xlfn.XLOOKUP(1,(Main!$F$15:$F$1956='PLANILHA EBR'!AJ61)*(--LEFT(Main!$B$15:$B$1956,SEARCH(" ",Main!$B$15:$B$1956))='PLANILHA EBR'!AI61),Main!$H$15:$H$1956)</f>
        <v>KG LIQUIDO</v>
      </c>
      <c r="AN61">
        <v>48</v>
      </c>
      <c r="AO61">
        <v>6252.22</v>
      </c>
      <c r="AP61">
        <v>4368</v>
      </c>
    </row>
    <row r="62" spans="1:42" x14ac:dyDescent="0.25">
      <c r="A62" t="s">
        <v>5958</v>
      </c>
      <c r="B62" t="str">
        <f>C62&amp;"-"&amp;COUNTIF(C$2:C62,C62)</f>
        <v>66459-2</v>
      </c>
      <c r="C62">
        <v>66459</v>
      </c>
      <c r="D62" s="57">
        <v>44750</v>
      </c>
      <c r="E62" s="84" t="str">
        <f>F62&amp;"-"&amp;COUNTIF($F$2:F62,F62)</f>
        <v>METASA-54</v>
      </c>
      <c r="F62" s="84" t="str">
        <f t="shared" si="0"/>
        <v>METASA</v>
      </c>
      <c r="G62" t="s">
        <v>8581</v>
      </c>
      <c r="H62" s="62">
        <v>88416482000106</v>
      </c>
      <c r="I62" t="s">
        <v>30</v>
      </c>
      <c r="J62">
        <v>6039.46</v>
      </c>
      <c r="K62">
        <v>121513.93</v>
      </c>
      <c r="M62">
        <v>2758</v>
      </c>
      <c r="N62" t="str">
        <v>YOFC</v>
      </c>
      <c r="O62" s="57" cm="1">
        <f t="array" ref="O62">_xlfn.XLOOKUP(1,($C$2:$C$8655=M62)*($F$2:$F$8655=N62),$D$2:$D$8655)</f>
        <v>45433</v>
      </c>
      <c r="P62" s="62">
        <v>1209357000228</v>
      </c>
      <c r="Q62" t="str">
        <v>M</v>
      </c>
      <c r="R62" s="85">
        <v>278</v>
      </c>
      <c r="S62" s="85">
        <v>6252.22</v>
      </c>
      <c r="U62" s="84" t="b">
        <f t="shared" si="6"/>
        <v>1</v>
      </c>
      <c r="V62" s="84" t="b">
        <f t="shared" si="7"/>
        <v>1</v>
      </c>
      <c r="W62" s="84" t="b">
        <f t="shared" si="8"/>
        <v>1</v>
      </c>
      <c r="X62" s="84" t="str">
        <f t="shared" si="9"/>
        <v xml:space="preserve"> </v>
      </c>
      <c r="Y62" s="84" t="b">
        <f t="shared" si="10"/>
        <v>1</v>
      </c>
      <c r="AA62" s="84">
        <v>2758</v>
      </c>
      <c r="AB62" s="84" t="s">
        <v>917</v>
      </c>
      <c r="AC62" s="57">
        <v>45433</v>
      </c>
      <c r="AD62" s="84">
        <v>1209357000228</v>
      </c>
      <c r="AE62" s="84" t="s">
        <v>30</v>
      </c>
      <c r="AF62" s="84">
        <v>48</v>
      </c>
      <c r="AG62" s="84">
        <v>6252.22</v>
      </c>
      <c r="AI62">
        <v>2827</v>
      </c>
      <c r="AJ62" s="84" t="str" cm="1">
        <f t="array" ref="AJ62">_xlfn.XLOOKUP(AI62,--LEFT(Main!$B$15:$B$1956,SEARCH(" ",Main!$B$15:$B$1956)),Main!$F$15:$F$1956,"")</f>
        <v>PANORAMA</v>
      </c>
      <c r="AK62" s="57" cm="1">
        <f t="array" ref="AK62">_xlfn.XLOOKUP(1,(--LEFT(Main!$B$15:$B$1956,SEARCH(" ",Main!$B$15:$B$1956))=AI62)*(Main!$F$15:$F$1956=AJ62),Main!$C$15:$C$1956,"")</f>
        <v>45449</v>
      </c>
      <c r="AL62" s="62" cm="1">
        <f t="array" ref="AL62">--_xlfn.XLOOKUP(1,(Main!$F$15:$F$1956='PLANILHA EBR'!AJ62)*(--LEFT(Main!$B$15:$B$1956,SEARCH(" ",Main!$B$15:$B$1956))='PLANILHA EBR'!AI62),Main!$E$15:$E$1956)</f>
        <v>41454106000142</v>
      </c>
      <c r="AM62" s="84" t="str" cm="1">
        <f t="array" ref="AM62">_xlfn.XLOOKUP(1,(Main!$F$15:$F$1956='PLANILHA EBR'!AJ62)*(--LEFT(Main!$B$15:$B$1956,SEARCH(" ",Main!$B$15:$B$1956))='PLANILHA EBR'!AI62),Main!$H$15:$H$1956)</f>
        <v>KG LIQUIDO</v>
      </c>
      <c r="AN62">
        <v>47.6</v>
      </c>
      <c r="AO62">
        <v>6160</v>
      </c>
      <c r="AP62">
        <v>4367</v>
      </c>
    </row>
    <row r="63" spans="1:42" x14ac:dyDescent="0.25">
      <c r="A63" t="s">
        <v>5958</v>
      </c>
      <c r="B63" t="str">
        <f>C63&amp;"-"&amp;COUNTIF(C$2:C63,C63)</f>
        <v>66591-1</v>
      </c>
      <c r="C63">
        <v>66591</v>
      </c>
      <c r="D63" s="57">
        <v>44757</v>
      </c>
      <c r="E63" s="84" t="str">
        <f>F63&amp;"-"&amp;COUNTIF($F$2:F63,F63)</f>
        <v>METASA-55</v>
      </c>
      <c r="F63" s="84" t="str">
        <f t="shared" si="0"/>
        <v>METASA</v>
      </c>
      <c r="G63" t="s">
        <v>8581</v>
      </c>
      <c r="H63" s="62">
        <v>88416482000106</v>
      </c>
      <c r="I63" t="s">
        <v>30</v>
      </c>
      <c r="J63">
        <v>265.77999999999997</v>
      </c>
      <c r="K63">
        <v>4486.37</v>
      </c>
      <c r="M63">
        <v>2827</v>
      </c>
      <c r="N63" t="str">
        <v>PANORAMA</v>
      </c>
      <c r="O63" s="57" cm="1">
        <f t="array" ref="O63">_xlfn.XLOOKUP(1,($C$2:$C$8655=M63)*($F$2:$F$8655=N63),$D$2:$D$8655)</f>
        <v>45449</v>
      </c>
      <c r="P63" s="62">
        <v>41454106000142</v>
      </c>
      <c r="Q63" t="str">
        <v>M</v>
      </c>
      <c r="R63" s="85">
        <v>70</v>
      </c>
      <c r="S63" s="85">
        <v>6160</v>
      </c>
      <c r="U63" s="84" t="b">
        <f t="shared" si="6"/>
        <v>1</v>
      </c>
      <c r="V63" s="84" t="b">
        <f t="shared" si="7"/>
        <v>1</v>
      </c>
      <c r="W63" s="84" t="b">
        <f t="shared" si="8"/>
        <v>1</v>
      </c>
      <c r="X63" s="84" t="str">
        <f t="shared" si="9"/>
        <v xml:space="preserve"> </v>
      </c>
      <c r="Y63" s="84" t="b">
        <f t="shared" si="10"/>
        <v>1</v>
      </c>
      <c r="AA63" s="84">
        <v>2827</v>
      </c>
      <c r="AB63" s="84" t="s">
        <v>3017</v>
      </c>
      <c r="AC63" s="57">
        <v>45449</v>
      </c>
      <c r="AD63" s="84">
        <v>41454106000142</v>
      </c>
      <c r="AE63" s="84" t="s">
        <v>30</v>
      </c>
      <c r="AF63" s="84">
        <v>47.6</v>
      </c>
      <c r="AG63" s="84">
        <v>6160</v>
      </c>
      <c r="AI63">
        <v>2918</v>
      </c>
      <c r="AJ63" s="84" t="str" cm="1">
        <f t="array" ref="AJ63">_xlfn.XLOOKUP(AI63,--LEFT(Main!$B$15:$B$1956,SEARCH(" ",Main!$B$15:$B$1956)),Main!$F$15:$F$1956,"")</f>
        <v>YOFC</v>
      </c>
      <c r="AK63" s="57" cm="1">
        <f t="array" ref="AK63">_xlfn.XLOOKUP(1,(--LEFT(Main!$B$15:$B$1956,SEARCH(" ",Main!$B$15:$B$1956))=AI63)*(Main!$F$15:$F$1956=AJ63),Main!$C$15:$C$1956,"")</f>
        <v>45490</v>
      </c>
      <c r="AL63" s="62" cm="1">
        <f t="array" ref="AL63">--_xlfn.XLOOKUP(1,(Main!$F$15:$F$1956='PLANILHA EBR'!AJ63)*(--LEFT(Main!$B$15:$B$1956,SEARCH(" ",Main!$B$15:$B$1956))='PLANILHA EBR'!AI63),Main!$E$15:$E$1956)</f>
        <v>1209357000228</v>
      </c>
      <c r="AM63" s="84" t="str" cm="1">
        <f t="array" ref="AM63">_xlfn.XLOOKUP(1,(Main!$F$15:$F$1956='PLANILHA EBR'!AJ63)*(--LEFT(Main!$B$15:$B$1956,SEARCH(" ",Main!$B$15:$B$1956))='PLANILHA EBR'!AI63),Main!$H$15:$H$1956)</f>
        <v>KG LIQUIDO</v>
      </c>
      <c r="AN63">
        <v>963</v>
      </c>
      <c r="AO63">
        <v>85221.2</v>
      </c>
      <c r="AP63">
        <v>3967</v>
      </c>
    </row>
    <row r="64" spans="1:42" x14ac:dyDescent="0.25">
      <c r="A64" t="s">
        <v>5958</v>
      </c>
      <c r="B64" t="str">
        <f>C64&amp;"-"&amp;COUNTIF(C$2:C64,C64)</f>
        <v>66591-2</v>
      </c>
      <c r="C64">
        <v>66591</v>
      </c>
      <c r="D64" s="57">
        <v>44757</v>
      </c>
      <c r="E64" s="84" t="str">
        <f>F64&amp;"-"&amp;COUNTIF($F$2:F64,F64)</f>
        <v>METASA-56</v>
      </c>
      <c r="F64" s="84" t="str">
        <f t="shared" si="0"/>
        <v>METASA</v>
      </c>
      <c r="G64" t="s">
        <v>8581</v>
      </c>
      <c r="H64" s="62">
        <v>88416482000106</v>
      </c>
      <c r="I64" t="s">
        <v>30</v>
      </c>
      <c r="J64">
        <v>851.92</v>
      </c>
      <c r="K64">
        <v>14380.41</v>
      </c>
      <c r="M64">
        <v>2918</v>
      </c>
      <c r="N64" t="str">
        <v>YOFC</v>
      </c>
      <c r="O64" s="57" cm="1">
        <f t="array" ref="O64">_xlfn.XLOOKUP(1,($C$2:$C$8655=M64)*($F$2:$F$8655=N64),$D$2:$D$8655)</f>
        <v>45490</v>
      </c>
      <c r="P64" s="62">
        <v>1209357000228</v>
      </c>
      <c r="Q64" t="str">
        <v>M</v>
      </c>
      <c r="R64" s="85">
        <v>3316</v>
      </c>
      <c r="S64" s="85">
        <v>85221.2</v>
      </c>
      <c r="U64" s="84" t="b">
        <f t="shared" si="6"/>
        <v>1</v>
      </c>
      <c r="V64" s="84" t="b">
        <f t="shared" si="7"/>
        <v>1</v>
      </c>
      <c r="W64" s="84" t="b">
        <f t="shared" si="8"/>
        <v>1</v>
      </c>
      <c r="X64" s="84" t="str">
        <f t="shared" si="9"/>
        <v xml:space="preserve"> </v>
      </c>
      <c r="Y64" s="84" t="b">
        <f t="shared" si="10"/>
        <v>1</v>
      </c>
      <c r="AA64" s="84">
        <v>2918</v>
      </c>
      <c r="AB64" s="84" t="s">
        <v>917</v>
      </c>
      <c r="AC64" s="57">
        <v>45490</v>
      </c>
      <c r="AD64" s="84">
        <v>1209357000228</v>
      </c>
      <c r="AE64" s="84" t="s">
        <v>30</v>
      </c>
      <c r="AF64" s="84">
        <v>963</v>
      </c>
      <c r="AG64" s="84">
        <v>85221.2</v>
      </c>
      <c r="AI64">
        <v>2952</v>
      </c>
      <c r="AJ64" s="84" t="str" cm="1">
        <f t="array" ref="AJ64">_xlfn.XLOOKUP(AI64,--LEFT(Main!$B$15:$B$1956,SEARCH(" ",Main!$B$15:$B$1956)),Main!$F$15:$F$1956,"")</f>
        <v>YOFC</v>
      </c>
      <c r="AK64" s="57" cm="1">
        <f t="array" ref="AK64">_xlfn.XLOOKUP(1,(--LEFT(Main!$B$15:$B$1956,SEARCH(" ",Main!$B$15:$B$1956))=AI64)*(Main!$F$15:$F$1956=AJ64),Main!$C$15:$C$1956,"")</f>
        <v>45503</v>
      </c>
      <c r="AL64" s="62" cm="1">
        <f t="array" ref="AL64">--_xlfn.XLOOKUP(1,(Main!$F$15:$F$1956='PLANILHA EBR'!AJ64)*(--LEFT(Main!$B$15:$B$1956,SEARCH(" ",Main!$B$15:$B$1956))='PLANILHA EBR'!AI64),Main!$E$15:$E$1956)</f>
        <v>1209357000228</v>
      </c>
      <c r="AM64" s="84" t="str" cm="1">
        <f t="array" ref="AM64">_xlfn.XLOOKUP(1,(Main!$F$15:$F$1956='PLANILHA EBR'!AJ64)*(--LEFT(Main!$B$15:$B$1956,SEARCH(" ",Main!$B$15:$B$1956))='PLANILHA EBR'!AI64),Main!$H$15:$H$1956)</f>
        <v>KG LIQUIDO</v>
      </c>
      <c r="AN64">
        <v>937</v>
      </c>
      <c r="AO64">
        <v>81571.8</v>
      </c>
      <c r="AP64">
        <v>3967</v>
      </c>
    </row>
    <row r="65" spans="1:42" x14ac:dyDescent="0.25">
      <c r="A65" t="s">
        <v>5958</v>
      </c>
      <c r="B65" t="str">
        <f>C65&amp;"-"&amp;COUNTIF(C$2:C65,C65)</f>
        <v>66591-3</v>
      </c>
      <c r="C65">
        <v>66591</v>
      </c>
      <c r="D65" s="57">
        <v>44757</v>
      </c>
      <c r="E65" s="84" t="str">
        <f>F65&amp;"-"&amp;COUNTIF($F$2:F65,F65)</f>
        <v>METASA-57</v>
      </c>
      <c r="F65" s="84" t="str">
        <f t="shared" si="0"/>
        <v>METASA</v>
      </c>
      <c r="G65" t="s">
        <v>8581</v>
      </c>
      <c r="H65" s="62">
        <v>88416482000106</v>
      </c>
      <c r="I65" t="s">
        <v>30</v>
      </c>
      <c r="J65">
        <v>2230.2199999999998</v>
      </c>
      <c r="K65">
        <v>43087.85</v>
      </c>
      <c r="M65">
        <v>2952</v>
      </c>
      <c r="N65" t="str">
        <v>YOFC</v>
      </c>
      <c r="O65" s="57" cm="1">
        <f t="array" ref="O65">_xlfn.XLOOKUP(1,($C$2:$C$8655=M65)*($F$2:$F$8655=N65),$D$2:$D$8655)</f>
        <v>45503</v>
      </c>
      <c r="P65" s="62">
        <v>1209357000228</v>
      </c>
      <c r="Q65" t="str">
        <v>M</v>
      </c>
      <c r="R65" s="85">
        <v>3174</v>
      </c>
      <c r="S65" s="85">
        <v>81571.8</v>
      </c>
      <c r="U65" s="84" t="b">
        <f t="shared" si="6"/>
        <v>1</v>
      </c>
      <c r="V65" s="84" t="b">
        <f t="shared" si="7"/>
        <v>1</v>
      </c>
      <c r="W65" s="84" t="b">
        <f t="shared" si="8"/>
        <v>1</v>
      </c>
      <c r="X65" s="84" t="str">
        <f t="shared" si="9"/>
        <v xml:space="preserve"> </v>
      </c>
      <c r="Y65" s="84" t="b">
        <f t="shared" si="10"/>
        <v>1</v>
      </c>
      <c r="AA65" s="84">
        <v>2952</v>
      </c>
      <c r="AB65" s="84" t="s">
        <v>917</v>
      </c>
      <c r="AC65" s="57">
        <v>45503</v>
      </c>
      <c r="AD65" s="84">
        <v>1209357000228</v>
      </c>
      <c r="AE65" s="84" t="s">
        <v>30</v>
      </c>
      <c r="AF65" s="84">
        <v>937</v>
      </c>
      <c r="AG65" s="84">
        <v>81571.8</v>
      </c>
      <c r="AI65">
        <v>2953</v>
      </c>
      <c r="AJ65" s="84" t="str" cm="1">
        <f t="array" ref="AJ65">_xlfn.XLOOKUP(AI65,--LEFT(Main!$B$15:$B$1956,SEARCH(" ",Main!$B$15:$B$1956)),Main!$F$15:$F$1956,"")</f>
        <v>YOFC</v>
      </c>
      <c r="AK65" s="57" cm="1">
        <f t="array" ref="AK65">_xlfn.XLOOKUP(1,(--LEFT(Main!$B$15:$B$1956,SEARCH(" ",Main!$B$15:$B$1956))=AI65)*(Main!$F$15:$F$1956=AJ65),Main!$C$15:$C$1956,"")</f>
        <v>45503</v>
      </c>
      <c r="AL65" s="62" cm="1">
        <f t="array" ref="AL65">--_xlfn.XLOOKUP(1,(Main!$F$15:$F$1956='PLANILHA EBR'!AJ65)*(--LEFT(Main!$B$15:$B$1956,SEARCH(" ",Main!$B$15:$B$1956))='PLANILHA EBR'!AI65),Main!$E$15:$E$1956)</f>
        <v>1209357000228</v>
      </c>
      <c r="AM65" s="84" t="str" cm="1">
        <f t="array" ref="AM65">_xlfn.XLOOKUP(1,(Main!$F$15:$F$1956='PLANILHA EBR'!AJ65)*(--LEFT(Main!$B$15:$B$1956,SEARCH(" ",Main!$B$15:$B$1956))='PLANILHA EBR'!AI65),Main!$H$15:$H$1956)</f>
        <v>KG LIQUIDO</v>
      </c>
      <c r="AN65">
        <v>107</v>
      </c>
      <c r="AO65">
        <v>10184</v>
      </c>
      <c r="AP65">
        <v>3967</v>
      </c>
    </row>
    <row r="66" spans="1:42" x14ac:dyDescent="0.25">
      <c r="A66" t="s">
        <v>5958</v>
      </c>
      <c r="B66" t="str">
        <f>C66&amp;"-"&amp;COUNTIF(C$2:C66,C66)</f>
        <v>66688-1</v>
      </c>
      <c r="C66">
        <v>66688</v>
      </c>
      <c r="D66" s="57">
        <v>44762</v>
      </c>
      <c r="E66" s="84" t="str">
        <f>F66&amp;"-"&amp;COUNTIF($F$2:F66,F66)</f>
        <v>METASA-58</v>
      </c>
      <c r="F66" s="84" t="str">
        <f t="shared" si="0"/>
        <v>METASA</v>
      </c>
      <c r="G66" t="s">
        <v>8581</v>
      </c>
      <c r="H66" s="62">
        <v>88416482000106</v>
      </c>
      <c r="I66" t="s">
        <v>30</v>
      </c>
      <c r="J66">
        <v>1675.38</v>
      </c>
      <c r="K66">
        <v>27191.42</v>
      </c>
      <c r="M66">
        <v>2953</v>
      </c>
      <c r="N66" t="str">
        <v>YOFC</v>
      </c>
      <c r="O66" s="57" cm="1">
        <f t="array" ref="O66">_xlfn.XLOOKUP(1,($C$2:$C$8655=M66)*($F$2:$F$8655=N66),$D$2:$D$8655)</f>
        <v>45503</v>
      </c>
      <c r="P66" s="62">
        <v>1209357000228</v>
      </c>
      <c r="Q66" t="str">
        <v>M</v>
      </c>
      <c r="R66" s="85">
        <v>1340</v>
      </c>
      <c r="S66" s="85">
        <v>10184</v>
      </c>
      <c r="U66" s="84" t="b">
        <f t="shared" si="6"/>
        <v>1</v>
      </c>
      <c r="V66" s="84" t="b">
        <f t="shared" si="7"/>
        <v>1</v>
      </c>
      <c r="W66" s="84" t="b">
        <f t="shared" si="8"/>
        <v>1</v>
      </c>
      <c r="X66" s="84" t="str">
        <f t="shared" si="9"/>
        <v xml:space="preserve"> </v>
      </c>
      <c r="Y66" s="84" t="b">
        <f t="shared" si="10"/>
        <v>1</v>
      </c>
      <c r="AA66" s="84">
        <v>2953</v>
      </c>
      <c r="AB66" s="84" t="s">
        <v>917</v>
      </c>
      <c r="AC66" s="57">
        <v>45503</v>
      </c>
      <c r="AD66" s="84">
        <v>1209357000228</v>
      </c>
      <c r="AE66" s="84" t="s">
        <v>30</v>
      </c>
      <c r="AF66" s="84">
        <v>107</v>
      </c>
      <c r="AG66" s="84">
        <v>10184</v>
      </c>
      <c r="AI66">
        <v>3068</v>
      </c>
      <c r="AJ66" s="84" t="str" cm="1">
        <f t="array" ref="AJ66">_xlfn.XLOOKUP(AI66,--LEFT(Main!$B$15:$B$1956,SEARCH(" ",Main!$B$15:$B$1956)),Main!$F$15:$F$1956,"")</f>
        <v>RACCORTUBI</v>
      </c>
      <c r="AK66" s="57" cm="1">
        <f t="array" ref="AK66">_xlfn.XLOOKUP(1,(--LEFT(Main!$B$15:$B$1956,SEARCH(" ",Main!$B$15:$B$1956))=AI66)*(Main!$F$15:$F$1956=AJ66),Main!$C$15:$C$1956,"")</f>
        <v>45071</v>
      </c>
      <c r="AL66" s="62" cm="1">
        <f t="array" ref="AL66">--_xlfn.XLOOKUP(1,(Main!$F$15:$F$1956='PLANILHA EBR'!AJ66)*(--LEFT(Main!$B$15:$B$1956,SEARCH(" ",Main!$B$15:$B$1956))='PLANILHA EBR'!AI66),Main!$E$15:$E$1956)</f>
        <v>18210166000106</v>
      </c>
      <c r="AM66" s="84" t="str" cm="1">
        <f t="array" ref="AM66">_xlfn.XLOOKUP(1,(Main!$F$15:$F$1956='PLANILHA EBR'!AJ66)*(--LEFT(Main!$B$15:$B$1956,SEARCH(" ",Main!$B$15:$B$1956))='PLANILHA EBR'!AI66),Main!$H$15:$H$1956)</f>
        <v>KG LIQUIDO</v>
      </c>
      <c r="AN66">
        <v>453</v>
      </c>
      <c r="AO66">
        <v>43474.17</v>
      </c>
      <c r="AP66">
        <v>3967</v>
      </c>
    </row>
    <row r="67" spans="1:42" x14ac:dyDescent="0.25">
      <c r="A67" t="s">
        <v>5958</v>
      </c>
      <c r="B67" t="str">
        <f>C67&amp;"-"&amp;COUNTIF(C$2:C67,C67)</f>
        <v>66688-2</v>
      </c>
      <c r="C67">
        <v>66688</v>
      </c>
      <c r="D67" s="57">
        <v>44762</v>
      </c>
      <c r="E67" s="84" t="str">
        <f>F67&amp;"-"&amp;COUNTIF($F$2:F67,F67)</f>
        <v>METASA-59</v>
      </c>
      <c r="F67" s="84" t="str">
        <f t="shared" ref="F67:F130" si="11">LEFT(G67,SEARCH(" ",G67)-1)</f>
        <v>METASA</v>
      </c>
      <c r="G67" t="s">
        <v>8581</v>
      </c>
      <c r="H67" s="62">
        <v>88416482000106</v>
      </c>
      <c r="I67" t="s">
        <v>30</v>
      </c>
      <c r="J67">
        <v>3452.84</v>
      </c>
      <c r="K67">
        <v>64464.52</v>
      </c>
      <c r="M67">
        <v>3068</v>
      </c>
      <c r="N67" t="str">
        <v>RACCORTUBI</v>
      </c>
      <c r="O67" s="57" cm="1">
        <f t="array" ref="O67">_xlfn.XLOOKUP(1,($C$2:$C$8655=M67)*($F$2:$F$8655=N67),$D$2:$D$8655)</f>
        <v>45071</v>
      </c>
      <c r="P67" s="62">
        <v>18210166000106</v>
      </c>
      <c r="Q67" t="str">
        <v>M</v>
      </c>
      <c r="R67" s="85">
        <v>6.04</v>
      </c>
      <c r="S67" s="85">
        <v>43474.17</v>
      </c>
      <c r="U67" s="84" t="b">
        <f t="shared" si="6"/>
        <v>1</v>
      </c>
      <c r="V67" s="84" t="b">
        <f t="shared" si="7"/>
        <v>1</v>
      </c>
      <c r="W67" s="84" t="b">
        <f t="shared" si="8"/>
        <v>1</v>
      </c>
      <c r="X67" s="84" t="str">
        <f t="shared" si="9"/>
        <v xml:space="preserve"> </v>
      </c>
      <c r="Y67" s="84" t="b">
        <f t="shared" si="10"/>
        <v>1</v>
      </c>
      <c r="AA67" s="84">
        <v>3068</v>
      </c>
      <c r="AB67" s="84" t="s">
        <v>920</v>
      </c>
      <c r="AC67" s="57">
        <v>45071</v>
      </c>
      <c r="AD67" s="84">
        <v>18210166000106</v>
      </c>
      <c r="AE67" s="84" t="s">
        <v>30</v>
      </c>
      <c r="AF67" s="84">
        <v>453</v>
      </c>
      <c r="AG67" s="84">
        <v>43474.17</v>
      </c>
      <c r="AI67">
        <v>3146</v>
      </c>
      <c r="AJ67" s="84" t="str" cm="1">
        <f t="array" ref="AJ67">_xlfn.XLOOKUP(AI67,--LEFT(Main!$B$15:$B$1956,SEARCH(" ",Main!$B$15:$B$1956)),Main!$F$15:$F$1956,"")</f>
        <v>PANORAMA</v>
      </c>
      <c r="AK67" s="57" cm="1">
        <f t="array" ref="AK67">_xlfn.XLOOKUP(1,(--LEFT(Main!$B$15:$B$1956,SEARCH(" ",Main!$B$15:$B$1956))=AI67)*(Main!$F$15:$F$1956=AJ67),Main!$C$15:$C$1956,"")</f>
        <v>45499</v>
      </c>
      <c r="AL67" s="62" cm="1">
        <f t="array" ref="AL67">--_xlfn.XLOOKUP(1,(Main!$F$15:$F$1956='PLANILHA EBR'!AJ67)*(--LEFT(Main!$B$15:$B$1956,SEARCH(" ",Main!$B$15:$B$1956))='PLANILHA EBR'!AI67),Main!$E$15:$E$1956)</f>
        <v>41454106000142</v>
      </c>
      <c r="AM67" s="84" t="str" cm="1">
        <f t="array" ref="AM67">_xlfn.XLOOKUP(1,(Main!$F$15:$F$1956='PLANILHA EBR'!AJ67)*(--LEFT(Main!$B$15:$B$1956,SEARCH(" ",Main!$B$15:$B$1956))='PLANILHA EBR'!AI67),Main!$H$15:$H$1956)</f>
        <v>KG LIQUIDO</v>
      </c>
      <c r="AN67">
        <v>43.28</v>
      </c>
      <c r="AO67">
        <v>4933.16</v>
      </c>
      <c r="AP67">
        <v>3967</v>
      </c>
    </row>
    <row r="68" spans="1:42" x14ac:dyDescent="0.25">
      <c r="A68" t="s">
        <v>5958</v>
      </c>
      <c r="B68" t="str">
        <f>C68&amp;"-"&amp;COUNTIF(C$2:C68,C68)</f>
        <v>66727-1</v>
      </c>
      <c r="C68">
        <v>66727</v>
      </c>
      <c r="D68" s="57">
        <v>44763</v>
      </c>
      <c r="E68" s="84" t="str">
        <f>F68&amp;"-"&amp;COUNTIF($F$2:F68,F68)</f>
        <v>METASA-60</v>
      </c>
      <c r="F68" s="84" t="str">
        <f t="shared" si="11"/>
        <v>METASA</v>
      </c>
      <c r="G68" t="s">
        <v>8581</v>
      </c>
      <c r="H68" s="62">
        <v>88416482000106</v>
      </c>
      <c r="I68" t="s">
        <v>30</v>
      </c>
      <c r="J68">
        <v>329.94</v>
      </c>
      <c r="K68">
        <v>5569.39</v>
      </c>
      <c r="M68">
        <v>3146</v>
      </c>
      <c r="N68" t="str">
        <v>PANORAMA</v>
      </c>
      <c r="O68" s="57" cm="1">
        <f t="array" ref="O68">_xlfn.XLOOKUP(1,($C$2:$C$8655=M68)*($F$2:$F$8655=N68),$D$2:$D$8655)</f>
        <v>45499</v>
      </c>
      <c r="P68" s="62">
        <v>41454106000142</v>
      </c>
      <c r="Q68" t="str">
        <v>UNIDADE</v>
      </c>
      <c r="R68" s="85">
        <v>6020</v>
      </c>
      <c r="S68" s="85">
        <v>4933.16</v>
      </c>
      <c r="U68" s="84" t="b">
        <f t="shared" si="6"/>
        <v>1</v>
      </c>
      <c r="V68" s="84" t="b">
        <f t="shared" si="7"/>
        <v>1</v>
      </c>
      <c r="W68" s="84" t="b">
        <f t="shared" si="8"/>
        <v>1</v>
      </c>
      <c r="X68" s="84" t="str">
        <f t="shared" si="9"/>
        <v xml:space="preserve"> </v>
      </c>
      <c r="Y68" s="84" t="b">
        <f t="shared" si="10"/>
        <v>1</v>
      </c>
      <c r="AA68" s="84">
        <v>3146</v>
      </c>
      <c r="AB68" s="84" t="s">
        <v>3017</v>
      </c>
      <c r="AC68" s="57">
        <v>45499</v>
      </c>
      <c r="AD68" s="84">
        <v>41454106000142</v>
      </c>
      <c r="AE68" s="84" t="s">
        <v>30</v>
      </c>
      <c r="AF68" s="84">
        <v>43.28</v>
      </c>
      <c r="AG68" s="84">
        <v>4933.16</v>
      </c>
      <c r="AI68">
        <v>3334</v>
      </c>
      <c r="AJ68" s="84" t="str" cm="1">
        <f t="array" ref="AJ68">_xlfn.XLOOKUP(AI68,--LEFT(Main!$B$15:$B$1956,SEARCH(" ",Main!$B$15:$B$1956)),Main!$F$15:$F$1956,"")</f>
        <v>PANORAMA</v>
      </c>
      <c r="AK68" s="57" cm="1">
        <f t="array" ref="AK68">_xlfn.XLOOKUP(1,(--LEFT(Main!$B$15:$B$1956,SEARCH(" ",Main!$B$15:$B$1956))=AI68)*(Main!$F$15:$F$1956=AJ68),Main!$C$15:$C$1956,"")</f>
        <v>45524</v>
      </c>
      <c r="AL68" s="62" cm="1">
        <f t="array" ref="AL68">--_xlfn.XLOOKUP(1,(Main!$F$15:$F$1956='PLANILHA EBR'!AJ68)*(--LEFT(Main!$B$15:$B$1956,SEARCH(" ",Main!$B$15:$B$1956))='PLANILHA EBR'!AI68),Main!$E$15:$E$1956)</f>
        <v>41454106000142</v>
      </c>
      <c r="AM68" s="84" t="str" cm="1">
        <f t="array" ref="AM68">_xlfn.XLOOKUP(1,(Main!$F$15:$F$1956='PLANILHA EBR'!AJ68)*(--LEFT(Main!$B$15:$B$1956,SEARCH(" ",Main!$B$15:$B$1956))='PLANILHA EBR'!AI68),Main!$H$15:$H$1956)</f>
        <v>KG LIQUIDO</v>
      </c>
      <c r="AN68">
        <v>27</v>
      </c>
      <c r="AO68">
        <v>3311.2</v>
      </c>
      <c r="AP68">
        <v>3967</v>
      </c>
    </row>
    <row r="69" spans="1:42" x14ac:dyDescent="0.25">
      <c r="A69" t="s">
        <v>5958</v>
      </c>
      <c r="B69" t="str">
        <f>C69&amp;"-"&amp;COUNTIF(C$2:C69,C69)</f>
        <v>66727-2</v>
      </c>
      <c r="C69">
        <v>66727</v>
      </c>
      <c r="D69" s="57">
        <v>44763</v>
      </c>
      <c r="E69" s="84" t="str">
        <f>F69&amp;"-"&amp;COUNTIF($F$2:F69,F69)</f>
        <v>METASA-61</v>
      </c>
      <c r="F69" s="84" t="str">
        <f t="shared" si="11"/>
        <v>METASA</v>
      </c>
      <c r="G69" t="s">
        <v>8581</v>
      </c>
      <c r="H69" s="62">
        <v>88416482000106</v>
      </c>
      <c r="I69" t="s">
        <v>30</v>
      </c>
      <c r="J69">
        <v>1873.76</v>
      </c>
      <c r="K69">
        <v>31629.07</v>
      </c>
      <c r="M69">
        <v>3334</v>
      </c>
      <c r="N69" t="str">
        <v>PANORAMA</v>
      </c>
      <c r="O69" s="57" cm="1">
        <f t="array" ref="O69">_xlfn.XLOOKUP(1,($C$2:$C$8655=M69)*($F$2:$F$8655=N69),$D$2:$D$8655)</f>
        <v>45524</v>
      </c>
      <c r="P69" s="62">
        <v>41454106000142</v>
      </c>
      <c r="Q69" t="str">
        <v>UNIDADE</v>
      </c>
      <c r="R69" s="85">
        <v>577</v>
      </c>
      <c r="S69" s="85">
        <v>3311.2000000000003</v>
      </c>
      <c r="U69" s="84" t="b">
        <f t="shared" si="6"/>
        <v>1</v>
      </c>
      <c r="V69" s="84" t="b">
        <f t="shared" si="7"/>
        <v>1</v>
      </c>
      <c r="W69" s="84" t="b">
        <f t="shared" si="8"/>
        <v>1</v>
      </c>
      <c r="X69" s="84" t="str">
        <f t="shared" si="9"/>
        <v xml:space="preserve"> </v>
      </c>
      <c r="Y69" s="84" t="b">
        <f t="shared" si="10"/>
        <v>1</v>
      </c>
      <c r="AA69" s="84">
        <v>3334</v>
      </c>
      <c r="AB69" s="84" t="s">
        <v>3017</v>
      </c>
      <c r="AC69" s="57">
        <v>45524</v>
      </c>
      <c r="AD69" s="84">
        <v>41454106000142</v>
      </c>
      <c r="AE69" s="84" t="s">
        <v>30</v>
      </c>
      <c r="AF69" s="84">
        <v>27</v>
      </c>
      <c r="AG69" s="84">
        <v>3311.2</v>
      </c>
      <c r="AI69">
        <v>3449</v>
      </c>
      <c r="AJ69" s="84" t="str" cm="1">
        <f t="array" ref="AJ69">_xlfn.XLOOKUP(AI69,--LEFT(Main!$B$15:$B$1956,SEARCH(" ",Main!$B$15:$B$1956)),Main!$F$15:$F$1956,"")</f>
        <v>PANORAMA</v>
      </c>
      <c r="AK69" s="57" cm="1">
        <f t="array" ref="AK69">_xlfn.XLOOKUP(1,(--LEFT(Main!$B$15:$B$1956,SEARCH(" ",Main!$B$15:$B$1956))=AI69)*(Main!$F$15:$F$1956=AJ69),Main!$C$15:$C$1956,"")</f>
        <v>45545</v>
      </c>
      <c r="AL69" s="62" cm="1">
        <f t="array" ref="AL69">--_xlfn.XLOOKUP(1,(Main!$F$15:$F$1956='PLANILHA EBR'!AJ69)*(--LEFT(Main!$B$15:$B$1956,SEARCH(" ",Main!$B$15:$B$1956))='PLANILHA EBR'!AI69),Main!$E$15:$E$1956)</f>
        <v>41454106000142</v>
      </c>
      <c r="AM69" s="84" t="str" cm="1">
        <f t="array" ref="AM69">_xlfn.XLOOKUP(1,(Main!$F$15:$F$1956='PLANILHA EBR'!AJ69)*(--LEFT(Main!$B$15:$B$1956,SEARCH(" ",Main!$B$15:$B$1956))='PLANILHA EBR'!AI69),Main!$H$15:$H$1956)</f>
        <v>KG LIQUIDO</v>
      </c>
      <c r="AN69">
        <v>18</v>
      </c>
      <c r="AO69">
        <v>4945.5</v>
      </c>
      <c r="AP69">
        <v>3967</v>
      </c>
    </row>
    <row r="70" spans="1:42" x14ac:dyDescent="0.25">
      <c r="A70" t="s">
        <v>5958</v>
      </c>
      <c r="B70" t="str">
        <f>C70&amp;"-"&amp;COUNTIF(C$2:C70,C70)</f>
        <v>66727-3</v>
      </c>
      <c r="C70">
        <v>66727</v>
      </c>
      <c r="D70" s="57">
        <v>44763</v>
      </c>
      <c r="E70" s="84" t="str">
        <f>F70&amp;"-"&amp;COUNTIF($F$2:F70,F70)</f>
        <v>METASA-62</v>
      </c>
      <c r="F70" s="84" t="str">
        <f t="shared" si="11"/>
        <v>METASA</v>
      </c>
      <c r="G70" t="s">
        <v>8581</v>
      </c>
      <c r="H70" s="62">
        <v>88416482000106</v>
      </c>
      <c r="I70" t="s">
        <v>30</v>
      </c>
      <c r="J70">
        <v>15.52</v>
      </c>
      <c r="K70">
        <v>261.98</v>
      </c>
      <c r="M70">
        <v>3449</v>
      </c>
      <c r="N70" t="str">
        <v>PANORAMA</v>
      </c>
      <c r="O70" s="57" cm="1">
        <f t="array" ref="O70">_xlfn.XLOOKUP(1,($C$2:$C$8655=M70)*($F$2:$F$8655=N70),$D$2:$D$8655)</f>
        <v>45545</v>
      </c>
      <c r="P70" s="62">
        <v>41454106000142</v>
      </c>
      <c r="Q70" t="str">
        <v>UNIDADE</v>
      </c>
      <c r="R70" s="85">
        <v>49</v>
      </c>
      <c r="S70" s="85">
        <v>4945.5</v>
      </c>
      <c r="U70" s="84" t="b">
        <f t="shared" si="6"/>
        <v>1</v>
      </c>
      <c r="V70" s="84" t="b">
        <f t="shared" si="7"/>
        <v>1</v>
      </c>
      <c r="W70" s="84" t="b">
        <f t="shared" si="8"/>
        <v>1</v>
      </c>
      <c r="X70" s="84" t="str">
        <f t="shared" si="9"/>
        <v xml:space="preserve"> </v>
      </c>
      <c r="Y70" s="84" t="b">
        <f t="shared" si="10"/>
        <v>1</v>
      </c>
      <c r="AA70" s="84">
        <v>3449</v>
      </c>
      <c r="AB70" s="84" t="s">
        <v>3017</v>
      </c>
      <c r="AC70" s="57">
        <v>45545</v>
      </c>
      <c r="AD70" s="84">
        <v>41454106000142</v>
      </c>
      <c r="AE70" s="84" t="s">
        <v>30</v>
      </c>
      <c r="AF70" s="84">
        <v>18</v>
      </c>
      <c r="AG70" s="84">
        <v>4945.5</v>
      </c>
      <c r="AI70">
        <v>3641</v>
      </c>
      <c r="AJ70" s="84" t="str" cm="1">
        <f t="array" ref="AJ70">_xlfn.XLOOKUP(AI70,--LEFT(Main!$B$15:$B$1956,SEARCH(" ",Main!$B$15:$B$1956)),Main!$F$15:$F$1956,"")</f>
        <v>CIL</v>
      </c>
      <c r="AK70" s="57" cm="1">
        <f t="array" ref="AK70">_xlfn.XLOOKUP(1,(--LEFT(Main!$B$15:$B$1956,SEARCH(" ",Main!$B$15:$B$1956))=AI70)*(Main!$F$15:$F$1956=AJ70),Main!$C$15:$C$1956,"")</f>
        <v>45188</v>
      </c>
      <c r="AL70" s="62" cm="1">
        <f t="array" ref="AL70">--_xlfn.XLOOKUP(1,(Main!$F$15:$F$1956='PLANILHA EBR'!AJ70)*(--LEFT(Main!$B$15:$B$1956,SEARCH(" ",Main!$B$15:$B$1956))='PLANILHA EBR'!AI70),Main!$E$15:$E$1956)</f>
        <v>97533434000199</v>
      </c>
      <c r="AM70" s="84" t="str" cm="1">
        <f t="array" ref="AM70">_xlfn.XLOOKUP(1,(Main!$F$15:$F$1956='PLANILHA EBR'!AJ70)*(--LEFT(Main!$B$15:$B$1956,SEARCH(" ",Main!$B$15:$B$1956))='PLANILHA EBR'!AI70),Main!$H$15:$H$1956)</f>
        <v>KG LIQUIDO</v>
      </c>
      <c r="AN70">
        <v>2594</v>
      </c>
      <c r="AO70">
        <v>98649.9</v>
      </c>
      <c r="AP70">
        <v>3686</v>
      </c>
    </row>
    <row r="71" spans="1:42" x14ac:dyDescent="0.25">
      <c r="A71" t="s">
        <v>5958</v>
      </c>
      <c r="B71" t="str">
        <f>C71&amp;"-"&amp;COUNTIF(C$2:C71,C71)</f>
        <v>66727-4</v>
      </c>
      <c r="C71">
        <v>66727</v>
      </c>
      <c r="D71" s="57">
        <v>44763</v>
      </c>
      <c r="E71" s="84" t="str">
        <f>F71&amp;"-"&amp;COUNTIF($F$2:F71,F71)</f>
        <v>METASA-63</v>
      </c>
      <c r="F71" s="84" t="str">
        <f t="shared" si="11"/>
        <v>METASA</v>
      </c>
      <c r="G71" t="s">
        <v>8581</v>
      </c>
      <c r="H71" s="62">
        <v>88416482000106</v>
      </c>
      <c r="I71" t="s">
        <v>30</v>
      </c>
      <c r="J71">
        <v>3428.11</v>
      </c>
      <c r="K71">
        <v>55638.23</v>
      </c>
      <c r="M71">
        <v>3641</v>
      </c>
      <c r="N71" t="str">
        <v>CIL</v>
      </c>
      <c r="O71" s="57" cm="1">
        <f t="array" ref="O71">_xlfn.XLOOKUP(1,($C$2:$C$8655=M71)*($F$2:$F$8655=N71),$D$2:$D$8655)</f>
        <v>45188</v>
      </c>
      <c r="P71" s="62">
        <v>97533434000199</v>
      </c>
      <c r="Q71" t="str">
        <v>UNIDADE</v>
      </c>
      <c r="R71" s="85">
        <v>251</v>
      </c>
      <c r="S71" s="85">
        <v>98649.9</v>
      </c>
      <c r="U71" s="84" t="b">
        <f t="shared" si="6"/>
        <v>1</v>
      </c>
      <c r="V71" s="84" t="b">
        <f t="shared" si="7"/>
        <v>1</v>
      </c>
      <c r="W71" s="84" t="b">
        <f t="shared" si="8"/>
        <v>1</v>
      </c>
      <c r="X71" s="84" t="str">
        <f t="shared" si="9"/>
        <v xml:space="preserve"> </v>
      </c>
      <c r="Y71" s="84" t="b">
        <f t="shared" si="10"/>
        <v>1</v>
      </c>
      <c r="AA71" s="84">
        <v>3641</v>
      </c>
      <c r="AB71" s="84" t="s">
        <v>924</v>
      </c>
      <c r="AC71" s="57">
        <v>45188</v>
      </c>
      <c r="AD71" s="84">
        <v>97533434000199</v>
      </c>
      <c r="AE71" s="84" t="s">
        <v>30</v>
      </c>
      <c r="AF71" s="84">
        <v>2594</v>
      </c>
      <c r="AG71" s="84">
        <v>98649.9</v>
      </c>
      <c r="AI71">
        <v>3648</v>
      </c>
      <c r="AJ71" s="84" t="str" cm="1">
        <f t="array" ref="AJ71">_xlfn.XLOOKUP(AI71,--LEFT(Main!$B$15:$B$1956,SEARCH(" ",Main!$B$15:$B$1956)),Main!$F$15:$F$1956,"")</f>
        <v>EVAC</v>
      </c>
      <c r="AK71" s="57" cm="1">
        <f t="array" ref="AK71">_xlfn.XLOOKUP(1,(--LEFT(Main!$B$15:$B$1956,SEARCH(" ",Main!$B$15:$B$1956))=AI71)*(Main!$F$15:$F$1956=AJ71),Main!$C$15:$C$1956,"")</f>
        <v>45187</v>
      </c>
      <c r="AL71" s="62" cm="1">
        <f t="array" ref="AL71">--_xlfn.XLOOKUP(1,(Main!$F$15:$F$1956='PLANILHA EBR'!AJ71)*(--LEFT(Main!$B$15:$B$1956,SEARCH(" ",Main!$B$15:$B$1956))='PLANILHA EBR'!AI71),Main!$E$15:$E$1956)</f>
        <v>13997203000146</v>
      </c>
      <c r="AM71" s="84" t="str" cm="1">
        <f t="array" ref="AM71">_xlfn.XLOOKUP(1,(Main!$F$15:$F$1956='PLANILHA EBR'!AJ71)*(--LEFT(Main!$B$15:$B$1956,SEARCH(" ",Main!$B$15:$B$1956))='PLANILHA EBR'!AI71),Main!$H$15:$H$1956)</f>
        <v>KG LIQUIDO</v>
      </c>
      <c r="AN71">
        <v>49</v>
      </c>
      <c r="AO71">
        <v>12580</v>
      </c>
      <c r="AP71">
        <v>3672</v>
      </c>
    </row>
    <row r="72" spans="1:42" x14ac:dyDescent="0.25">
      <c r="A72" t="s">
        <v>5958</v>
      </c>
      <c r="B72" t="str">
        <f>C72&amp;"-"&amp;COUNTIF(C$2:C72,C72)</f>
        <v>66727-5</v>
      </c>
      <c r="C72">
        <v>66727</v>
      </c>
      <c r="D72" s="57">
        <v>44763</v>
      </c>
      <c r="E72" s="84" t="str">
        <f>F72&amp;"-"&amp;COUNTIF($F$2:F72,F72)</f>
        <v>METASA-64</v>
      </c>
      <c r="F72" s="84" t="str">
        <f t="shared" si="11"/>
        <v>METASA</v>
      </c>
      <c r="G72" t="s">
        <v>8581</v>
      </c>
      <c r="H72" s="62">
        <v>88416482000106</v>
      </c>
      <c r="I72" t="s">
        <v>30</v>
      </c>
      <c r="J72">
        <v>5884.79</v>
      </c>
      <c r="K72">
        <v>109869.03</v>
      </c>
      <c r="M72">
        <v>3648</v>
      </c>
      <c r="N72" t="str">
        <v>EVAC</v>
      </c>
      <c r="O72" s="57" cm="1">
        <f t="array" ref="O72">_xlfn.XLOOKUP(1,($C$2:$C$8655=M72)*($F$2:$F$8655=N72),$D$2:$D$8655)</f>
        <v>45187</v>
      </c>
      <c r="P72" s="62">
        <v>13997203000146</v>
      </c>
      <c r="Q72" t="str">
        <v>UNIDADE</v>
      </c>
      <c r="R72" s="85">
        <v>3</v>
      </c>
      <c r="S72" s="85">
        <v>12580</v>
      </c>
      <c r="U72" s="84" t="b">
        <f t="shared" si="6"/>
        <v>1</v>
      </c>
      <c r="V72" s="84" t="b">
        <f t="shared" si="7"/>
        <v>1</v>
      </c>
      <c r="W72" s="84" t="b">
        <f t="shared" si="8"/>
        <v>1</v>
      </c>
      <c r="X72" s="84" t="str">
        <f t="shared" si="9"/>
        <v xml:space="preserve"> </v>
      </c>
      <c r="Y72" s="84" t="b">
        <f t="shared" si="10"/>
        <v>1</v>
      </c>
      <c r="AA72" s="84">
        <v>3648</v>
      </c>
      <c r="AB72" s="84" t="s">
        <v>930</v>
      </c>
      <c r="AC72" s="57">
        <v>45187</v>
      </c>
      <c r="AD72" s="84">
        <v>13997203000146</v>
      </c>
      <c r="AE72" s="84" t="s">
        <v>30</v>
      </c>
      <c r="AF72" s="84">
        <v>49</v>
      </c>
      <c r="AG72" s="84">
        <v>12580</v>
      </c>
      <c r="AI72">
        <v>3672</v>
      </c>
      <c r="AJ72" s="84" t="str" cm="1">
        <f t="array" ref="AJ72">_xlfn.XLOOKUP(AI72,--LEFT(Main!$B$15:$B$1956,SEARCH(" ",Main!$B$15:$B$1956)),Main!$F$15:$F$1956,"")</f>
        <v>TRAUME</v>
      </c>
      <c r="AK72" s="57" cm="1">
        <f t="array" ref="AK72">_xlfn.XLOOKUP(1,(--LEFT(Main!$B$15:$B$1956,SEARCH(" ",Main!$B$15:$B$1956))=AI72)*(Main!$F$15:$F$1956=AJ72),Main!$C$15:$C$1956,"")</f>
        <v>45538</v>
      </c>
      <c r="AL72" s="62" cm="1">
        <f t="array" ref="AL72">--_xlfn.XLOOKUP(1,(Main!$F$15:$F$1956='PLANILHA EBR'!AJ72)*(--LEFT(Main!$B$15:$B$1956,SEARCH(" ",Main!$B$15:$B$1956))='PLANILHA EBR'!AI72),Main!$E$15:$E$1956)</f>
        <v>22816984000116</v>
      </c>
      <c r="AM72" s="84" t="str" cm="1">
        <f t="array" ref="AM72">_xlfn.XLOOKUP(1,(Main!$F$15:$F$1956='PLANILHA EBR'!AJ72)*(--LEFT(Main!$B$15:$B$1956,SEARCH(" ",Main!$B$15:$B$1956))='PLANILHA EBR'!AI72),Main!$H$15:$H$1956)</f>
        <v>KG LIQUIDO</v>
      </c>
      <c r="AN72">
        <v>0.17</v>
      </c>
      <c r="AO72">
        <v>31999.5</v>
      </c>
      <c r="AP72">
        <v>3449</v>
      </c>
    </row>
    <row r="73" spans="1:42" x14ac:dyDescent="0.25">
      <c r="A73" t="s">
        <v>5958</v>
      </c>
      <c r="B73" t="str">
        <f>C73&amp;"-"&amp;COUNTIF(C$2:C73,C73)</f>
        <v>66727-6</v>
      </c>
      <c r="C73">
        <v>66727</v>
      </c>
      <c r="D73" s="57">
        <v>44763</v>
      </c>
      <c r="E73" s="84" t="str">
        <f>F73&amp;"-"&amp;COUNTIF($F$2:F73,F73)</f>
        <v>METASA-65</v>
      </c>
      <c r="F73" s="84" t="str">
        <f t="shared" si="11"/>
        <v>METASA</v>
      </c>
      <c r="G73" t="s">
        <v>8581</v>
      </c>
      <c r="H73" s="62">
        <v>88416482000106</v>
      </c>
      <c r="I73" t="s">
        <v>30</v>
      </c>
      <c r="J73">
        <v>4124.3193000000001</v>
      </c>
      <c r="K73">
        <v>79681.850000000006</v>
      </c>
      <c r="M73">
        <v>3672</v>
      </c>
      <c r="N73" t="str">
        <v>TRAUME</v>
      </c>
      <c r="O73" s="57" cm="1">
        <f t="array" ref="O73">_xlfn.XLOOKUP(1,($C$2:$C$8655=M73)*($F$2:$F$8655=N73),$D$2:$D$8655)</f>
        <v>45538</v>
      </c>
      <c r="P73" s="62">
        <v>22816984000116</v>
      </c>
      <c r="Q73" t="str">
        <v>UNIDADE</v>
      </c>
      <c r="R73" s="85">
        <v>1292</v>
      </c>
      <c r="S73" s="85">
        <v>31999.5</v>
      </c>
      <c r="U73" s="84" t="b">
        <f t="shared" si="6"/>
        <v>1</v>
      </c>
      <c r="V73" s="84" t="b">
        <f t="shared" si="7"/>
        <v>1</v>
      </c>
      <c r="W73" s="84" t="b">
        <f t="shared" si="8"/>
        <v>1</v>
      </c>
      <c r="X73" s="84" t="str">
        <f t="shared" si="9"/>
        <v xml:space="preserve"> </v>
      </c>
      <c r="Y73" s="84" t="b">
        <f t="shared" si="10"/>
        <v>1</v>
      </c>
      <c r="AA73" s="84">
        <v>3672</v>
      </c>
      <c r="AB73" s="84" t="s">
        <v>5834</v>
      </c>
      <c r="AC73" s="57">
        <v>45538</v>
      </c>
      <c r="AD73" s="84">
        <v>22816984000116</v>
      </c>
      <c r="AE73" s="84" t="s">
        <v>30</v>
      </c>
      <c r="AF73" s="84">
        <v>0.17</v>
      </c>
      <c r="AG73" s="84">
        <v>31999.5</v>
      </c>
      <c r="AI73">
        <v>3681</v>
      </c>
      <c r="AJ73" s="84" t="str" cm="1">
        <f t="array" ref="AJ73">_xlfn.XLOOKUP(AI73,--LEFT(Main!$B$15:$B$1956,SEARCH(" ",Main!$B$15:$B$1956)),Main!$F$15:$F$1956,"")</f>
        <v>CIL</v>
      </c>
      <c r="AK73" s="57" cm="1">
        <f t="array" ref="AK73">_xlfn.XLOOKUP(1,(--LEFT(Main!$B$15:$B$1956,SEARCH(" ",Main!$B$15:$B$1956))=AI73)*(Main!$F$15:$F$1956=AJ73),Main!$C$15:$C$1956,"")</f>
        <v>45208</v>
      </c>
      <c r="AL73" s="62" cm="1">
        <f t="array" ref="AL73">--_xlfn.XLOOKUP(1,(Main!$F$15:$F$1956='PLANILHA EBR'!AJ73)*(--LEFT(Main!$B$15:$B$1956,SEARCH(" ",Main!$B$15:$B$1956))='PLANILHA EBR'!AI73),Main!$E$15:$E$1956)</f>
        <v>97533434000199</v>
      </c>
      <c r="AM73" s="84" t="str" cm="1">
        <f t="array" ref="AM73">_xlfn.XLOOKUP(1,(Main!$F$15:$F$1956='PLANILHA EBR'!AJ73)*(--LEFT(Main!$B$15:$B$1956,SEARCH(" ",Main!$B$15:$B$1956))='PLANILHA EBR'!AI73),Main!$H$15:$H$1956)</f>
        <v>KG LIQUIDO</v>
      </c>
      <c r="AN73">
        <v>998</v>
      </c>
      <c r="AO73">
        <v>33929.800000000003</v>
      </c>
      <c r="AP73">
        <v>3449</v>
      </c>
    </row>
    <row r="74" spans="1:42" x14ac:dyDescent="0.25">
      <c r="A74" t="s">
        <v>5964</v>
      </c>
      <c r="B74" t="str">
        <f>C74&amp;"-"&amp;COUNTIF(C$2:C74,C74)</f>
        <v>65939-1</v>
      </c>
      <c r="C74">
        <v>65939</v>
      </c>
      <c r="D74" s="57">
        <v>44763</v>
      </c>
      <c r="E74" s="84" t="str">
        <f>F74&amp;"-"&amp;COUNTIF($F$2:F74,F74)</f>
        <v>VOESTALPINE-4</v>
      </c>
      <c r="F74" s="84" t="str">
        <f t="shared" si="11"/>
        <v>VOESTALPINE</v>
      </c>
      <c r="G74" t="s">
        <v>8583</v>
      </c>
      <c r="H74" s="62">
        <v>61479002000523</v>
      </c>
      <c r="I74" t="s">
        <v>30</v>
      </c>
      <c r="J74">
        <v>405</v>
      </c>
      <c r="K74">
        <v>6147.9</v>
      </c>
      <c r="M74">
        <v>3681</v>
      </c>
      <c r="N74" t="str">
        <v>CIL</v>
      </c>
      <c r="O74" s="57" cm="1">
        <f t="array" ref="O74">_xlfn.XLOOKUP(1,($C$2:$C$8655=M74)*($F$2:$F$8655=N74),$D$2:$D$8655)</f>
        <v>45208</v>
      </c>
      <c r="P74" s="62">
        <v>97533434000199</v>
      </c>
      <c r="Q74" t="str">
        <v>UNIDADE</v>
      </c>
      <c r="R74" s="85">
        <v>381</v>
      </c>
      <c r="S74" s="85">
        <v>33929.800000000003</v>
      </c>
      <c r="U74" s="84" t="b">
        <f t="shared" si="6"/>
        <v>1</v>
      </c>
      <c r="V74" s="84" t="b">
        <f t="shared" si="7"/>
        <v>1</v>
      </c>
      <c r="W74" s="84" t="b">
        <f t="shared" si="8"/>
        <v>1</v>
      </c>
      <c r="X74" s="84" t="str">
        <f t="shared" si="9"/>
        <v xml:space="preserve"> </v>
      </c>
      <c r="Y74" s="84" t="b">
        <f t="shared" si="10"/>
        <v>1</v>
      </c>
      <c r="AA74" s="84">
        <v>3681</v>
      </c>
      <c r="AB74" s="84" t="s">
        <v>924</v>
      </c>
      <c r="AC74" s="57">
        <v>45208</v>
      </c>
      <c r="AD74" s="84">
        <v>97533434000199</v>
      </c>
      <c r="AE74" s="84" t="s">
        <v>30</v>
      </c>
      <c r="AF74" s="84">
        <v>998</v>
      </c>
      <c r="AG74" s="84">
        <v>33929.800000000003</v>
      </c>
      <c r="AI74">
        <v>3682</v>
      </c>
      <c r="AJ74" s="84" t="str" cm="1">
        <f t="array" ref="AJ74">_xlfn.XLOOKUP(AI74,--LEFT(Main!$B$15:$B$1956,SEARCH(" ",Main!$B$15:$B$1956)),Main!$F$15:$F$1956,"")</f>
        <v>CIL</v>
      </c>
      <c r="AK74" s="57" cm="1">
        <f t="array" ref="AK74">_xlfn.XLOOKUP(1,(--LEFT(Main!$B$15:$B$1956,SEARCH(" ",Main!$B$15:$B$1956))=AI74)*(Main!$F$15:$F$1956=AJ74),Main!$C$15:$C$1956,"")</f>
        <v>45208</v>
      </c>
      <c r="AL74" s="62" cm="1">
        <f t="array" ref="AL74">--_xlfn.XLOOKUP(1,(Main!$F$15:$F$1956='PLANILHA EBR'!AJ74)*(--LEFT(Main!$B$15:$B$1956,SEARCH(" ",Main!$B$15:$B$1956))='PLANILHA EBR'!AI74),Main!$E$15:$E$1956)</f>
        <v>97533434000199</v>
      </c>
      <c r="AM74" s="84" t="str" cm="1">
        <f t="array" ref="AM74">_xlfn.XLOOKUP(1,(Main!$F$15:$F$1956='PLANILHA EBR'!AJ74)*(--LEFT(Main!$B$15:$B$1956,SEARCH(" ",Main!$B$15:$B$1956))='PLANILHA EBR'!AI74),Main!$H$15:$H$1956)</f>
        <v>KG LIQUIDO</v>
      </c>
      <c r="AN74">
        <v>805</v>
      </c>
      <c r="AO74">
        <v>40426.950000000004</v>
      </c>
      <c r="AP74">
        <v>1562</v>
      </c>
    </row>
    <row r="75" spans="1:42" x14ac:dyDescent="0.25">
      <c r="A75" t="s">
        <v>5961</v>
      </c>
      <c r="B75" t="str">
        <f>C75&amp;"-"&amp;COUNTIF(C$2:C75,C75)</f>
        <v>65939-2</v>
      </c>
      <c r="C75">
        <v>65939</v>
      </c>
      <c r="D75" s="57">
        <v>44763</v>
      </c>
      <c r="E75" s="84" t="str">
        <f>F75&amp;"-"&amp;COUNTIF($F$2:F75,F75)</f>
        <v>VOESTALPINE-5</v>
      </c>
      <c r="F75" s="84" t="str">
        <f t="shared" si="11"/>
        <v>VOESTALPINE</v>
      </c>
      <c r="G75" t="s">
        <v>8583</v>
      </c>
      <c r="H75" s="62">
        <v>61479002000523</v>
      </c>
      <c r="I75" t="s">
        <v>30</v>
      </c>
      <c r="J75">
        <v>2565</v>
      </c>
      <c r="K75">
        <v>71537.850000000006</v>
      </c>
      <c r="M75">
        <v>3682</v>
      </c>
      <c r="N75" t="str">
        <v>CIL</v>
      </c>
      <c r="O75" s="57" cm="1">
        <f t="array" ref="O75">_xlfn.XLOOKUP(1,($C$2:$C$8655=M75)*($F$2:$F$8655=N75),$D$2:$D$8655)</f>
        <v>45208</v>
      </c>
      <c r="P75" s="62">
        <v>97533434000199</v>
      </c>
      <c r="Q75" t="str">
        <v>UNIDADE</v>
      </c>
      <c r="R75" s="85">
        <v>105</v>
      </c>
      <c r="S75" s="85">
        <v>40426.949999999997</v>
      </c>
      <c r="U75" s="84" t="b">
        <f t="shared" si="6"/>
        <v>1</v>
      </c>
      <c r="V75" s="84" t="b">
        <f t="shared" si="7"/>
        <v>1</v>
      </c>
      <c r="W75" s="84" t="b">
        <f t="shared" si="8"/>
        <v>1</v>
      </c>
      <c r="X75" s="84" t="str">
        <f t="shared" si="9"/>
        <v xml:space="preserve"> </v>
      </c>
      <c r="Y75" s="84" t="b">
        <f t="shared" si="10"/>
        <v>1</v>
      </c>
      <c r="AA75" s="84">
        <v>3682</v>
      </c>
      <c r="AB75" s="84" t="s">
        <v>924</v>
      </c>
      <c r="AC75" s="57">
        <v>45208</v>
      </c>
      <c r="AD75" s="84">
        <v>97533434000199</v>
      </c>
      <c r="AE75" s="84" t="s">
        <v>30</v>
      </c>
      <c r="AF75" s="84">
        <v>805</v>
      </c>
      <c r="AG75" s="84">
        <v>40426.949999999997</v>
      </c>
      <c r="AI75">
        <v>3686</v>
      </c>
      <c r="AJ75" s="84" t="str" cm="1">
        <f t="array" ref="AJ75">_xlfn.XLOOKUP(AI75,--LEFT(Main!$B$15:$B$1956,SEARCH(" ",Main!$B$15:$B$1956)),Main!$F$15:$F$1956,"")</f>
        <v>TRAUME</v>
      </c>
      <c r="AK75" s="57" cm="1">
        <f t="array" ref="AK75">_xlfn.XLOOKUP(1,(--LEFT(Main!$B$15:$B$1956,SEARCH(" ",Main!$B$15:$B$1956))=AI75)*(Main!$F$15:$F$1956=AJ75),Main!$C$15:$C$1956,"")</f>
        <v>45547</v>
      </c>
      <c r="AL75" s="62" cm="1">
        <f t="array" ref="AL75">--_xlfn.XLOOKUP(1,(Main!$F$15:$F$1956='PLANILHA EBR'!AJ75)*(--LEFT(Main!$B$15:$B$1956,SEARCH(" ",Main!$B$15:$B$1956))='PLANILHA EBR'!AI75),Main!$E$15:$E$1956)</f>
        <v>22816984000116</v>
      </c>
      <c r="AM75" s="84" t="str" cm="1">
        <f t="array" ref="AM75">_xlfn.XLOOKUP(1,(Main!$F$15:$F$1956='PLANILHA EBR'!AJ75)*(--LEFT(Main!$B$15:$B$1956,SEARCH(" ",Main!$B$15:$B$1956))='PLANILHA EBR'!AI75),Main!$H$15:$H$1956)</f>
        <v>KG LIQUIDO</v>
      </c>
      <c r="AN75">
        <v>11.46</v>
      </c>
      <c r="AO75">
        <v>15002</v>
      </c>
      <c r="AP75">
        <v>1561</v>
      </c>
    </row>
    <row r="76" spans="1:42" x14ac:dyDescent="0.25">
      <c r="A76" t="s">
        <v>5958</v>
      </c>
      <c r="B76" t="str">
        <f>C76&amp;"-"&amp;COUNTIF(C$2:C76,C76)</f>
        <v>66783-1</v>
      </c>
      <c r="C76">
        <v>66783</v>
      </c>
      <c r="D76" s="57">
        <v>44764</v>
      </c>
      <c r="E76" s="84" t="str">
        <f>F76&amp;"-"&amp;COUNTIF($F$2:F76,F76)</f>
        <v>METASA-66</v>
      </c>
      <c r="F76" s="84" t="str">
        <f t="shared" si="11"/>
        <v>METASA</v>
      </c>
      <c r="G76" t="s">
        <v>8581</v>
      </c>
      <c r="H76" s="62">
        <v>88416482000106</v>
      </c>
      <c r="I76" t="s">
        <v>30</v>
      </c>
      <c r="J76">
        <v>2234.34</v>
      </c>
      <c r="K76">
        <v>44954.92</v>
      </c>
      <c r="M76">
        <v>3686</v>
      </c>
      <c r="N76" t="str">
        <v>TRAUME</v>
      </c>
      <c r="O76" s="57" cm="1">
        <f t="array" ref="O76">_xlfn.XLOOKUP(1,($C$2:$C$8655=M76)*($F$2:$F$8655=N76),$D$2:$D$8655)</f>
        <v>45547</v>
      </c>
      <c r="P76" s="62">
        <v>22816984000116</v>
      </c>
      <c r="Q76" t="str">
        <v>UNIDADE</v>
      </c>
      <c r="R76" s="85">
        <v>460</v>
      </c>
      <c r="S76" s="85">
        <v>15002</v>
      </c>
      <c r="U76" s="84" t="b">
        <f t="shared" ref="U76:U93" si="12">AA76=M76</f>
        <v>1</v>
      </c>
      <c r="V76" s="84" t="b">
        <f t="shared" ref="V76:V93" si="13">P76=AD76</f>
        <v>1</v>
      </c>
      <c r="W76" s="84" t="b">
        <f t="shared" ref="W76:W93" si="14">O76=AC76</f>
        <v>1</v>
      </c>
      <c r="X76" s="84" t="str">
        <f t="shared" ref="X76:X93" si="15">IF(AE76=Q76,AF76=R76," ")</f>
        <v xml:space="preserve"> </v>
      </c>
      <c r="Y76" s="84" t="b">
        <f t="shared" ref="Y76:Y93" si="16">AG76=S76</f>
        <v>1</v>
      </c>
      <c r="AA76" s="84">
        <v>3686</v>
      </c>
      <c r="AB76" s="84" t="s">
        <v>5834</v>
      </c>
      <c r="AC76" s="57">
        <v>45547</v>
      </c>
      <c r="AD76" s="84">
        <v>22816984000116</v>
      </c>
      <c r="AE76" s="84" t="s">
        <v>30</v>
      </c>
      <c r="AF76" s="84">
        <v>11.46</v>
      </c>
      <c r="AG76" s="84">
        <v>15002</v>
      </c>
      <c r="AI76">
        <v>3689</v>
      </c>
      <c r="AJ76" s="84" t="str" cm="1">
        <f t="array" ref="AJ76">_xlfn.XLOOKUP(AI76,--LEFT(Main!$B$15:$B$1956,SEARCH(" ",Main!$B$15:$B$1956)),Main!$F$15:$F$1956,"")</f>
        <v>CIL</v>
      </c>
      <c r="AK76" s="57" cm="1">
        <f t="array" ref="AK76">_xlfn.XLOOKUP(1,(--LEFT(Main!$B$15:$B$1956,SEARCH(" ",Main!$B$15:$B$1956))=AI76)*(Main!$F$15:$F$1956=AJ76),Main!$C$15:$C$1956,"")</f>
        <v>45209</v>
      </c>
      <c r="AL76" s="62" cm="1">
        <f t="array" ref="AL76">--_xlfn.XLOOKUP(1,(Main!$F$15:$F$1956='PLANILHA EBR'!AJ76)*(--LEFT(Main!$B$15:$B$1956,SEARCH(" ",Main!$B$15:$B$1956))='PLANILHA EBR'!AI76),Main!$E$15:$E$1956)</f>
        <v>97533434000199</v>
      </c>
      <c r="AM76" s="84" t="str" cm="1">
        <f t="array" ref="AM76">_xlfn.XLOOKUP(1,(Main!$F$15:$F$1956='PLANILHA EBR'!AJ76)*(--LEFT(Main!$B$15:$B$1956,SEARCH(" ",Main!$B$15:$B$1956))='PLANILHA EBR'!AI76),Main!$H$15:$H$1956)</f>
        <v>KG LIQUIDO</v>
      </c>
      <c r="AN76">
        <v>1432.4528301886792</v>
      </c>
      <c r="AO76">
        <v>256444.27999999997</v>
      </c>
      <c r="AP76">
        <v>1552</v>
      </c>
    </row>
    <row r="77" spans="1:42" x14ac:dyDescent="0.25">
      <c r="A77" t="s">
        <v>5958</v>
      </c>
      <c r="B77" t="str">
        <f>C77&amp;"-"&amp;COUNTIF(C$2:C77,C77)</f>
        <v>66783-2</v>
      </c>
      <c r="C77">
        <v>66783</v>
      </c>
      <c r="D77" s="57">
        <v>44764</v>
      </c>
      <c r="E77" s="84" t="str">
        <f>F77&amp;"-"&amp;COUNTIF($F$2:F77,F77)</f>
        <v>METASA-67</v>
      </c>
      <c r="F77" s="84" t="str">
        <f t="shared" si="11"/>
        <v>METASA</v>
      </c>
      <c r="G77" t="s">
        <v>8581</v>
      </c>
      <c r="H77" s="62">
        <v>88416482000106</v>
      </c>
      <c r="I77" t="s">
        <v>30</v>
      </c>
      <c r="J77">
        <v>613.41</v>
      </c>
      <c r="K77">
        <v>10845.09</v>
      </c>
      <c r="M77">
        <v>3689</v>
      </c>
      <c r="N77" t="str">
        <v>CIL</v>
      </c>
      <c r="O77" s="57" cm="1">
        <f t="array" ref="O77">_xlfn.XLOOKUP(1,($C$2:$C$8655=M77)*($F$2:$F$8655=N77),$D$2:$D$8655)</f>
        <v>45209</v>
      </c>
      <c r="P77" s="62">
        <v>97533434000199</v>
      </c>
      <c r="Q77" t="str">
        <v>UNIDADE</v>
      </c>
      <c r="R77" s="85">
        <v>161</v>
      </c>
      <c r="S77" s="85">
        <v>256444.28</v>
      </c>
      <c r="U77" s="84" t="b">
        <f t="shared" si="12"/>
        <v>1</v>
      </c>
      <c r="V77" s="84" t="b">
        <f t="shared" si="13"/>
        <v>1</v>
      </c>
      <c r="W77" s="84" t="b">
        <f t="shared" si="14"/>
        <v>1</v>
      </c>
      <c r="X77" s="84" t="str">
        <f t="shared" si="15"/>
        <v xml:space="preserve"> </v>
      </c>
      <c r="Y77" s="84" t="b">
        <f t="shared" si="16"/>
        <v>1</v>
      </c>
      <c r="AA77" s="84">
        <v>3689</v>
      </c>
      <c r="AB77" s="84" t="s">
        <v>924</v>
      </c>
      <c r="AC77" s="57">
        <v>45209</v>
      </c>
      <c r="AD77" s="84">
        <v>97533434000199</v>
      </c>
      <c r="AE77" s="84" t="s">
        <v>30</v>
      </c>
      <c r="AF77" s="84">
        <v>1432.4528301886792</v>
      </c>
      <c r="AG77" s="84">
        <v>256444.28</v>
      </c>
      <c r="AI77">
        <v>3724</v>
      </c>
      <c r="AJ77" s="84" t="str" cm="1">
        <f t="array" ref="AJ77">_xlfn.XLOOKUP(AI77,--LEFT(Main!$B$15:$B$1956,SEARCH(" ",Main!$B$15:$B$1956)),Main!$F$15:$F$1956,"")</f>
        <v>CIL</v>
      </c>
      <c r="AK77" s="57" cm="1">
        <f t="array" ref="AK77">_xlfn.XLOOKUP(1,(--LEFT(Main!$B$15:$B$1956,SEARCH(" ",Main!$B$15:$B$1956))=AI77)*(Main!$F$15:$F$1956=AJ77),Main!$C$15:$C$1956,"")</f>
        <v>45219</v>
      </c>
      <c r="AL77" s="62" cm="1">
        <f t="array" ref="AL77">--_xlfn.XLOOKUP(1,(Main!$F$15:$F$1956='PLANILHA EBR'!AJ77)*(--LEFT(Main!$B$15:$B$1956,SEARCH(" ",Main!$B$15:$B$1956))='PLANILHA EBR'!AI77),Main!$E$15:$E$1956)</f>
        <v>97533434000199</v>
      </c>
      <c r="AM77" s="84" t="str" cm="1">
        <f t="array" ref="AM77">_xlfn.XLOOKUP(1,(Main!$F$15:$F$1956='PLANILHA EBR'!AJ77)*(--LEFT(Main!$B$15:$B$1956,SEARCH(" ",Main!$B$15:$B$1956))='PLANILHA EBR'!AI77),Main!$H$15:$H$1956)</f>
        <v>KG LIQUIDO</v>
      </c>
      <c r="AN77">
        <v>234.66666666666666</v>
      </c>
      <c r="AO77">
        <v>10818.62</v>
      </c>
      <c r="AP77">
        <v>1134</v>
      </c>
    </row>
    <row r="78" spans="1:42" x14ac:dyDescent="0.25">
      <c r="A78" t="s">
        <v>5958</v>
      </c>
      <c r="B78" t="str">
        <f>C78&amp;"-"&amp;COUNTIF(C$2:C78,C78)</f>
        <v>66872-1</v>
      </c>
      <c r="C78">
        <v>66872</v>
      </c>
      <c r="D78" s="57">
        <v>44769</v>
      </c>
      <c r="E78" s="84" t="str">
        <f>F78&amp;"-"&amp;COUNTIF($F$2:F78,F78)</f>
        <v>METASA-68</v>
      </c>
      <c r="F78" s="84" t="str">
        <f t="shared" si="11"/>
        <v>METASA</v>
      </c>
      <c r="G78" t="s">
        <v>8581</v>
      </c>
      <c r="H78" s="62">
        <v>88416482000106</v>
      </c>
      <c r="I78" t="s">
        <v>30</v>
      </c>
      <c r="J78">
        <v>1219.9490000000001</v>
      </c>
      <c r="K78">
        <v>20592.740000000002</v>
      </c>
      <c r="M78">
        <v>3724</v>
      </c>
      <c r="N78" t="str">
        <v>CIL</v>
      </c>
      <c r="O78" s="57" cm="1">
        <f t="array" ref="O78">_xlfn.XLOOKUP(1,($C$2:$C$8655=M78)*($F$2:$F$8655=N78),$D$2:$D$8655)</f>
        <v>45219</v>
      </c>
      <c r="P78" s="62">
        <v>97533434000199</v>
      </c>
      <c r="Q78" t="str">
        <v>UNIDADE</v>
      </c>
      <c r="R78" s="85">
        <v>8</v>
      </c>
      <c r="S78" s="85">
        <v>10818.62</v>
      </c>
      <c r="U78" s="84" t="b">
        <f t="shared" si="12"/>
        <v>1</v>
      </c>
      <c r="V78" s="84" t="b">
        <f t="shared" si="13"/>
        <v>1</v>
      </c>
      <c r="W78" s="84" t="b">
        <f t="shared" si="14"/>
        <v>1</v>
      </c>
      <c r="X78" s="84" t="str">
        <f t="shared" si="15"/>
        <v xml:space="preserve"> </v>
      </c>
      <c r="Y78" s="84" t="b">
        <f t="shared" si="16"/>
        <v>1</v>
      </c>
      <c r="AA78" s="84">
        <v>3724</v>
      </c>
      <c r="AB78" s="84" t="s">
        <v>924</v>
      </c>
      <c r="AC78" s="57">
        <v>45219</v>
      </c>
      <c r="AD78" s="84">
        <v>97533434000199</v>
      </c>
      <c r="AE78" s="84" t="s">
        <v>30</v>
      </c>
      <c r="AF78" s="84">
        <v>234.66666666666666</v>
      </c>
      <c r="AG78" s="84">
        <v>10818.62</v>
      </c>
      <c r="AI78">
        <v>3725</v>
      </c>
      <c r="AJ78" s="84" t="str" cm="1">
        <f t="array" ref="AJ78">_xlfn.XLOOKUP(AI78,--LEFT(Main!$B$15:$B$1956,SEARCH(" ",Main!$B$15:$B$1956)),Main!$F$15:$F$1956,"")</f>
        <v>CIL</v>
      </c>
      <c r="AK78" s="57" cm="1">
        <f t="array" ref="AK78">_xlfn.XLOOKUP(1,(--LEFT(Main!$B$15:$B$1956,SEARCH(" ",Main!$B$15:$B$1956))=AI78)*(Main!$F$15:$F$1956=AJ78),Main!$C$15:$C$1956,"")</f>
        <v>45219</v>
      </c>
      <c r="AL78" s="62" cm="1">
        <f t="array" ref="AL78">--_xlfn.XLOOKUP(1,(Main!$F$15:$F$1956='PLANILHA EBR'!AJ78)*(--LEFT(Main!$B$15:$B$1956,SEARCH(" ",Main!$B$15:$B$1956))='PLANILHA EBR'!AI78),Main!$E$15:$E$1956)</f>
        <v>97533434000199</v>
      </c>
      <c r="AM78" s="84" t="str" cm="1">
        <f t="array" ref="AM78">_xlfn.XLOOKUP(1,(Main!$F$15:$F$1956='PLANILHA EBR'!AJ78)*(--LEFT(Main!$B$15:$B$1956,SEARCH(" ",Main!$B$15:$B$1956))='PLANILHA EBR'!AI78),Main!$H$15:$H$1956)</f>
        <v>KG LIQUIDO</v>
      </c>
      <c r="AN78">
        <v>2067</v>
      </c>
      <c r="AO78">
        <v>86008.3</v>
      </c>
      <c r="AP78">
        <v>30887</v>
      </c>
    </row>
    <row r="79" spans="1:42" x14ac:dyDescent="0.25">
      <c r="A79" t="s">
        <v>5958</v>
      </c>
      <c r="B79" t="str">
        <f>C79&amp;"-"&amp;COUNTIF(C$2:C79,C79)</f>
        <v>66872-2</v>
      </c>
      <c r="C79">
        <v>66872</v>
      </c>
      <c r="D79" s="57">
        <v>44769</v>
      </c>
      <c r="E79" s="84" t="str">
        <f>F79&amp;"-"&amp;COUNTIF($F$2:F79,F79)</f>
        <v>METASA-69</v>
      </c>
      <c r="F79" s="84" t="str">
        <f t="shared" si="11"/>
        <v>METASA</v>
      </c>
      <c r="G79" t="s">
        <v>8581</v>
      </c>
      <c r="H79" s="62">
        <v>88416482000106</v>
      </c>
      <c r="I79" t="s">
        <v>30</v>
      </c>
      <c r="J79">
        <v>620.12</v>
      </c>
      <c r="K79">
        <v>10467.629999999999</v>
      </c>
      <c r="M79">
        <v>3725</v>
      </c>
      <c r="N79" t="str">
        <v>CIL</v>
      </c>
      <c r="O79" s="57" cm="1">
        <f t="array" ref="O79">_xlfn.XLOOKUP(1,($C$2:$C$8655=M79)*($F$2:$F$8655=N79),$D$2:$D$8655)</f>
        <v>45219</v>
      </c>
      <c r="P79" s="62">
        <v>97533434000199</v>
      </c>
      <c r="Q79" t="str">
        <v>UNIDADE</v>
      </c>
      <c r="R79" s="85">
        <v>103</v>
      </c>
      <c r="S79" s="85">
        <v>86008.3</v>
      </c>
      <c r="U79" s="84" t="b">
        <f t="shared" si="12"/>
        <v>1</v>
      </c>
      <c r="V79" s="84" t="b">
        <f t="shared" si="13"/>
        <v>1</v>
      </c>
      <c r="W79" s="84" t="b">
        <f t="shared" si="14"/>
        <v>1</v>
      </c>
      <c r="X79" s="84" t="str">
        <f t="shared" si="15"/>
        <v xml:space="preserve"> </v>
      </c>
      <c r="Y79" s="84" t="b">
        <f t="shared" si="16"/>
        <v>1</v>
      </c>
      <c r="AA79" s="84">
        <v>3725</v>
      </c>
      <c r="AB79" s="84" t="s">
        <v>924</v>
      </c>
      <c r="AC79" s="57">
        <v>45219</v>
      </c>
      <c r="AD79" s="84">
        <v>97533434000199</v>
      </c>
      <c r="AE79" s="84" t="s">
        <v>30</v>
      </c>
      <c r="AF79" s="84">
        <v>2067</v>
      </c>
      <c r="AG79" s="84">
        <v>86008.3</v>
      </c>
      <c r="AI79">
        <v>3726</v>
      </c>
      <c r="AJ79" s="84" t="str" cm="1">
        <f t="array" ref="AJ79">_xlfn.XLOOKUP(AI79,--LEFT(Main!$B$15:$B$1956,SEARCH(" ",Main!$B$15:$B$1956)),Main!$F$15:$F$1956,"")</f>
        <v>CIL</v>
      </c>
      <c r="AK79" s="57" cm="1">
        <f t="array" ref="AK79">_xlfn.XLOOKUP(1,(--LEFT(Main!$B$15:$B$1956,SEARCH(" ",Main!$B$15:$B$1956))=AI79)*(Main!$F$15:$F$1956=AJ79),Main!$C$15:$C$1956,"")</f>
        <v>45219</v>
      </c>
      <c r="AL79" s="62" cm="1">
        <f t="array" ref="AL79">--_xlfn.XLOOKUP(1,(Main!$F$15:$F$1956='PLANILHA EBR'!AJ79)*(--LEFT(Main!$B$15:$B$1956,SEARCH(" ",Main!$B$15:$B$1956))='PLANILHA EBR'!AI79),Main!$E$15:$E$1956)</f>
        <v>97533434000199</v>
      </c>
      <c r="AM79" s="84" t="str" cm="1">
        <f t="array" ref="AM79">_xlfn.XLOOKUP(1,(Main!$F$15:$F$1956='PLANILHA EBR'!AJ79)*(--LEFT(Main!$B$15:$B$1956,SEARCH(" ",Main!$B$15:$B$1956))='PLANILHA EBR'!AI79),Main!$H$15:$H$1956)</f>
        <v>KG LIQUIDO</v>
      </c>
      <c r="AN79">
        <v>652</v>
      </c>
      <c r="AO79">
        <v>33151.449999999997</v>
      </c>
      <c r="AP79">
        <v>728543</v>
      </c>
    </row>
    <row r="80" spans="1:42" x14ac:dyDescent="0.25">
      <c r="A80" t="s">
        <v>5958</v>
      </c>
      <c r="B80" t="str">
        <f>C80&amp;"-"&amp;COUNTIF(C$2:C80,C80)</f>
        <v>66872-3</v>
      </c>
      <c r="C80">
        <v>66872</v>
      </c>
      <c r="D80" s="57">
        <v>44769</v>
      </c>
      <c r="E80" s="84" t="str">
        <f>F80&amp;"-"&amp;COUNTIF($F$2:F80,F80)</f>
        <v>METASA-70</v>
      </c>
      <c r="F80" s="84" t="str">
        <f t="shared" si="11"/>
        <v>METASA</v>
      </c>
      <c r="G80" t="s">
        <v>8581</v>
      </c>
      <c r="H80" s="62">
        <v>88416482000106</v>
      </c>
      <c r="I80" t="s">
        <v>30</v>
      </c>
      <c r="J80">
        <v>4225.5</v>
      </c>
      <c r="K80">
        <v>68579.87</v>
      </c>
      <c r="M80">
        <v>3726</v>
      </c>
      <c r="N80" t="str">
        <v>CIL</v>
      </c>
      <c r="O80" s="57" cm="1">
        <f t="array" ref="O80">_xlfn.XLOOKUP(1,($C$2:$C$8655=M80)*($F$2:$F$8655=N80),$D$2:$D$8655)</f>
        <v>45219</v>
      </c>
      <c r="P80" s="62">
        <v>97533434000199</v>
      </c>
      <c r="Q80" t="str">
        <v>UNIDADE</v>
      </c>
      <c r="R80" s="85">
        <v>98</v>
      </c>
      <c r="S80" s="85">
        <v>33151.449999999997</v>
      </c>
      <c r="U80" s="84" t="b">
        <f t="shared" si="12"/>
        <v>1</v>
      </c>
      <c r="V80" s="84" t="b">
        <f t="shared" si="13"/>
        <v>1</v>
      </c>
      <c r="W80" s="84" t="b">
        <f t="shared" si="14"/>
        <v>1</v>
      </c>
      <c r="X80" s="84" t="str">
        <f t="shared" si="15"/>
        <v xml:space="preserve"> </v>
      </c>
      <c r="Y80" s="84" t="b">
        <f t="shared" si="16"/>
        <v>1</v>
      </c>
      <c r="AA80" s="84">
        <v>3726</v>
      </c>
      <c r="AB80" s="84" t="s">
        <v>924</v>
      </c>
      <c r="AC80" s="57">
        <v>45219</v>
      </c>
      <c r="AD80" s="84">
        <v>97533434000199</v>
      </c>
      <c r="AE80" s="84" t="s">
        <v>30</v>
      </c>
      <c r="AF80" s="84">
        <v>652</v>
      </c>
      <c r="AG80" s="84">
        <v>33151.449999999997</v>
      </c>
      <c r="AI80">
        <v>3781</v>
      </c>
      <c r="AJ80" s="84" t="str" cm="1">
        <f t="array" ref="AJ80">_xlfn.XLOOKUP(AI80,--LEFT(Main!$B$15:$B$1956,SEARCH(" ",Main!$B$15:$B$1956)),Main!$F$15:$F$1956,"")</f>
        <v>EVAC</v>
      </c>
      <c r="AK80" s="57" cm="1">
        <f t="array" ref="AK80">_xlfn.XLOOKUP(1,(--LEFT(Main!$B$15:$B$1956,SEARCH(" ",Main!$B$15:$B$1956))=AI80)*(Main!$F$15:$F$1956=AJ80),Main!$C$15:$C$1956,"")</f>
        <v>45296</v>
      </c>
      <c r="AL80" s="62" cm="1">
        <f t="array" ref="AL80">--_xlfn.XLOOKUP(1,(Main!$F$15:$F$1956='PLANILHA EBR'!AJ80)*(--LEFT(Main!$B$15:$B$1956,SEARCH(" ",Main!$B$15:$B$1956))='PLANILHA EBR'!AI80),Main!$E$15:$E$1956)</f>
        <v>13997203000146</v>
      </c>
      <c r="AM80" s="84" t="str" cm="1">
        <f t="array" ref="AM80">_xlfn.XLOOKUP(1,(Main!$F$15:$F$1956='PLANILHA EBR'!AJ80)*(--LEFT(Main!$B$15:$B$1956,SEARCH(" ",Main!$B$15:$B$1956))='PLANILHA EBR'!AI80),Main!$H$15:$H$1956)</f>
        <v>UNIDADE</v>
      </c>
      <c r="AN80">
        <v>1</v>
      </c>
      <c r="AO80">
        <v>4800</v>
      </c>
      <c r="AP80">
        <v>728541</v>
      </c>
    </row>
    <row r="81" spans="1:42" x14ac:dyDescent="0.25">
      <c r="A81" t="s">
        <v>5958</v>
      </c>
      <c r="B81" t="str">
        <f>C81&amp;"-"&amp;COUNTIF(C$2:C81,C81)</f>
        <v>66872-4</v>
      </c>
      <c r="C81">
        <v>66872</v>
      </c>
      <c r="D81" s="57">
        <v>44769</v>
      </c>
      <c r="E81" s="84" t="str">
        <f>F81&amp;"-"&amp;COUNTIF($F$2:F81,F81)</f>
        <v>METASA-71</v>
      </c>
      <c r="F81" s="84" t="str">
        <f t="shared" si="11"/>
        <v>METASA</v>
      </c>
      <c r="G81" t="s">
        <v>8581</v>
      </c>
      <c r="H81" s="62">
        <v>88416482000106</v>
      </c>
      <c r="I81" t="s">
        <v>30</v>
      </c>
      <c r="J81">
        <v>10149.620000000001</v>
      </c>
      <c r="K81">
        <v>189493.41</v>
      </c>
      <c r="M81">
        <v>3781</v>
      </c>
      <c r="N81" t="str">
        <v>EVAC</v>
      </c>
      <c r="O81" s="57" cm="1">
        <f t="array" ref="O81">_xlfn.XLOOKUP(1,($C$2:$C$8655=M81)*($F$2:$F$8655=N81),$D$2:$D$8655)</f>
        <v>45296</v>
      </c>
      <c r="P81" s="62">
        <v>13997203000146</v>
      </c>
      <c r="Q81" t="str">
        <v>UNIDADE</v>
      </c>
      <c r="R81" s="85">
        <v>1</v>
      </c>
      <c r="S81" s="85">
        <v>4800</v>
      </c>
      <c r="U81" s="84" t="b">
        <f t="shared" si="12"/>
        <v>1</v>
      </c>
      <c r="V81" s="84" t="b">
        <f t="shared" si="13"/>
        <v>1</v>
      </c>
      <c r="W81" s="84" t="b">
        <f t="shared" si="14"/>
        <v>1</v>
      </c>
      <c r="X81" s="84" t="b">
        <f t="shared" si="15"/>
        <v>1</v>
      </c>
      <c r="Y81" s="84" t="b">
        <f t="shared" si="16"/>
        <v>1</v>
      </c>
      <c r="AA81" s="84">
        <v>3781</v>
      </c>
      <c r="AB81" s="84" t="s">
        <v>930</v>
      </c>
      <c r="AC81" s="57">
        <v>45296</v>
      </c>
      <c r="AD81" s="84">
        <v>13997203000146</v>
      </c>
      <c r="AE81" s="84" t="s">
        <v>869</v>
      </c>
      <c r="AF81" s="84">
        <v>1</v>
      </c>
      <c r="AG81" s="84">
        <v>4800</v>
      </c>
      <c r="AI81">
        <v>3784</v>
      </c>
      <c r="AJ81" s="84" t="str" cm="1">
        <f t="array" ref="AJ81">_xlfn.XLOOKUP(AI81,--LEFT(Main!$B$15:$B$1956,SEARCH(" ",Main!$B$15:$B$1956)),Main!$F$15:$F$1956,"")</f>
        <v>CIL</v>
      </c>
      <c r="AK81" s="57" cm="1">
        <f t="array" ref="AK81">_xlfn.XLOOKUP(1,(--LEFT(Main!$B$15:$B$1956,SEARCH(" ",Main!$B$15:$B$1956))=AI81)*(Main!$F$15:$F$1956=AJ81),Main!$C$15:$C$1956,"")</f>
        <v>45231</v>
      </c>
      <c r="AL81" s="62" cm="1">
        <f t="array" ref="AL81">--_xlfn.XLOOKUP(1,(Main!$F$15:$F$1956='PLANILHA EBR'!AJ81)*(--LEFT(Main!$B$15:$B$1956,SEARCH(" ",Main!$B$15:$B$1956))='PLANILHA EBR'!AI81),Main!$E$15:$E$1956)</f>
        <v>97533434000199</v>
      </c>
      <c r="AM81" s="84" t="str" cm="1">
        <f t="array" ref="AM81">_xlfn.XLOOKUP(1,(Main!$F$15:$F$1956='PLANILHA EBR'!AJ81)*(--LEFT(Main!$B$15:$B$1956,SEARCH(" ",Main!$B$15:$B$1956))='PLANILHA EBR'!AI81),Main!$H$15:$H$1956)</f>
        <v>KG LIQUIDO</v>
      </c>
      <c r="AN81">
        <v>780</v>
      </c>
      <c r="AO81">
        <v>47880</v>
      </c>
      <c r="AP81">
        <v>271366</v>
      </c>
    </row>
    <row r="82" spans="1:42" x14ac:dyDescent="0.25">
      <c r="A82" t="s">
        <v>5958</v>
      </c>
      <c r="B82" t="str">
        <f>C82&amp;"-"&amp;COUNTIF(C$2:C82,C82)</f>
        <v>66872-5</v>
      </c>
      <c r="C82">
        <v>66872</v>
      </c>
      <c r="D82" s="57">
        <v>44769</v>
      </c>
      <c r="E82" s="84" t="str">
        <f>F82&amp;"-"&amp;COUNTIF($F$2:F82,F82)</f>
        <v>METASA-72</v>
      </c>
      <c r="F82" s="84" t="str">
        <f t="shared" si="11"/>
        <v>METASA</v>
      </c>
      <c r="G82" t="s">
        <v>8581</v>
      </c>
      <c r="H82" s="62">
        <v>88416482000106</v>
      </c>
      <c r="I82" t="s">
        <v>30</v>
      </c>
      <c r="J82">
        <v>468.54</v>
      </c>
      <c r="K82">
        <v>7908.96</v>
      </c>
      <c r="M82">
        <v>3784</v>
      </c>
      <c r="N82" t="str">
        <v>CIL</v>
      </c>
      <c r="O82" s="57" cm="1">
        <f t="array" ref="O82">_xlfn.XLOOKUP(1,($C$2:$C$8655=M82)*($F$2:$F$8655=N82),$D$2:$D$8655)</f>
        <v>45231</v>
      </c>
      <c r="P82" s="62">
        <v>97533434000199</v>
      </c>
      <c r="Q82" t="str">
        <v>UNIDADE</v>
      </c>
      <c r="R82" s="85">
        <v>12</v>
      </c>
      <c r="S82" s="85">
        <v>47880</v>
      </c>
      <c r="U82" s="84" t="b">
        <f t="shared" si="12"/>
        <v>1</v>
      </c>
      <c r="V82" s="84" t="b">
        <f t="shared" si="13"/>
        <v>1</v>
      </c>
      <c r="W82" s="84" t="b">
        <f t="shared" si="14"/>
        <v>1</v>
      </c>
      <c r="X82" s="84" t="str">
        <f t="shared" si="15"/>
        <v xml:space="preserve"> </v>
      </c>
      <c r="Y82" s="84" t="b">
        <f t="shared" si="16"/>
        <v>1</v>
      </c>
      <c r="AA82" s="84">
        <v>3784</v>
      </c>
      <c r="AB82" s="84" t="s">
        <v>924</v>
      </c>
      <c r="AC82" s="57">
        <v>45231</v>
      </c>
      <c r="AD82" s="84">
        <v>97533434000199</v>
      </c>
      <c r="AE82" s="84" t="s">
        <v>30</v>
      </c>
      <c r="AF82" s="84">
        <v>780</v>
      </c>
      <c r="AG82" s="84">
        <v>47880</v>
      </c>
      <c r="AI82">
        <v>3785</v>
      </c>
      <c r="AJ82" s="84" t="str" cm="1">
        <f t="array" ref="AJ82">_xlfn.XLOOKUP(AI82,--LEFT(Main!$B$15:$B$1956,SEARCH(" ",Main!$B$15:$B$1956)),Main!$F$15:$F$1956,"")</f>
        <v>CIL</v>
      </c>
      <c r="AK82" s="57" cm="1">
        <f t="array" ref="AK82">_xlfn.XLOOKUP(1,(--LEFT(Main!$B$15:$B$1956,SEARCH(" ",Main!$B$15:$B$1956))=AI82)*(Main!$F$15:$F$1956=AJ82),Main!$C$15:$C$1956,"")</f>
        <v>45231</v>
      </c>
      <c r="AL82" s="62" cm="1">
        <f t="array" ref="AL82">--_xlfn.XLOOKUP(1,(Main!$F$15:$F$1956='PLANILHA EBR'!AJ82)*(--LEFT(Main!$B$15:$B$1956,SEARCH(" ",Main!$B$15:$B$1956))='PLANILHA EBR'!AI82),Main!$E$15:$E$1956)</f>
        <v>97533434000199</v>
      </c>
      <c r="AM82" s="84" t="str" cm="1">
        <f t="array" ref="AM82">_xlfn.XLOOKUP(1,(Main!$F$15:$F$1956='PLANILHA EBR'!AJ82)*(--LEFT(Main!$B$15:$B$1956,SEARCH(" ",Main!$B$15:$B$1956))='PLANILHA EBR'!AI82),Main!$H$15:$H$1956)</f>
        <v>KG LIQUIDO</v>
      </c>
      <c r="AN82">
        <v>710</v>
      </c>
      <c r="AO82">
        <v>43890</v>
      </c>
      <c r="AP82">
        <v>238786</v>
      </c>
    </row>
    <row r="83" spans="1:42" x14ac:dyDescent="0.25">
      <c r="A83" t="s">
        <v>5958</v>
      </c>
      <c r="B83" t="str">
        <f>C83&amp;"-"&amp;COUNTIF(C$2:C83,C83)</f>
        <v>66872-6</v>
      </c>
      <c r="C83">
        <v>66872</v>
      </c>
      <c r="D83" s="57">
        <v>44769</v>
      </c>
      <c r="E83" s="84" t="str">
        <f>F83&amp;"-"&amp;COUNTIF($F$2:F83,F83)</f>
        <v>METASA-73</v>
      </c>
      <c r="F83" s="84" t="str">
        <f t="shared" si="11"/>
        <v>METASA</v>
      </c>
      <c r="G83" t="s">
        <v>8581</v>
      </c>
      <c r="H83" s="62">
        <v>88416482000106</v>
      </c>
      <c r="I83" t="s">
        <v>30</v>
      </c>
      <c r="J83">
        <v>579.86</v>
      </c>
      <c r="K83">
        <v>11202.9</v>
      </c>
      <c r="M83">
        <v>3785</v>
      </c>
      <c r="N83" t="str">
        <v>CIL</v>
      </c>
      <c r="O83" s="57" cm="1">
        <f t="array" ref="O83">_xlfn.XLOOKUP(1,($C$2:$C$8655=M83)*($F$2:$F$8655=N83),$D$2:$D$8655)</f>
        <v>45231</v>
      </c>
      <c r="P83" s="62">
        <v>97533434000199</v>
      </c>
      <c r="Q83" t="str">
        <v>UNIDADE</v>
      </c>
      <c r="R83" s="85">
        <v>11</v>
      </c>
      <c r="S83" s="85">
        <v>43890</v>
      </c>
      <c r="U83" s="84" t="b">
        <f t="shared" si="12"/>
        <v>1</v>
      </c>
      <c r="V83" s="84" t="b">
        <f t="shared" si="13"/>
        <v>1</v>
      </c>
      <c r="W83" s="84" t="b">
        <f t="shared" si="14"/>
        <v>1</v>
      </c>
      <c r="X83" s="84" t="str">
        <f t="shared" si="15"/>
        <v xml:space="preserve"> </v>
      </c>
      <c r="Y83" s="84" t="b">
        <f t="shared" si="16"/>
        <v>1</v>
      </c>
      <c r="AA83" s="84">
        <v>3785</v>
      </c>
      <c r="AB83" s="84" t="s">
        <v>924</v>
      </c>
      <c r="AC83" s="57">
        <v>45231</v>
      </c>
      <c r="AD83" s="84">
        <v>97533434000199</v>
      </c>
      <c r="AE83" s="84" t="s">
        <v>30</v>
      </c>
      <c r="AF83" s="84">
        <v>710</v>
      </c>
      <c r="AG83" s="84">
        <v>43890</v>
      </c>
      <c r="AI83">
        <v>3786</v>
      </c>
      <c r="AJ83" s="84" t="str" cm="1">
        <f t="array" ref="AJ83">_xlfn.XLOOKUP(AI83,--LEFT(Main!$B$15:$B$1956,SEARCH(" ",Main!$B$15:$B$1956)),Main!$F$15:$F$1956,"")</f>
        <v>CIL</v>
      </c>
      <c r="AK83" s="57" cm="1">
        <f t="array" ref="AK83">_xlfn.XLOOKUP(1,(--LEFT(Main!$B$15:$B$1956,SEARCH(" ",Main!$B$15:$B$1956))=AI83)*(Main!$F$15:$F$1956=AJ83),Main!$C$15:$C$1956,"")</f>
        <v>45231</v>
      </c>
      <c r="AL83" s="62" cm="1">
        <f t="array" ref="AL83">--_xlfn.XLOOKUP(1,(Main!$F$15:$F$1956='PLANILHA EBR'!AJ83)*(--LEFT(Main!$B$15:$B$1956,SEARCH(" ",Main!$B$15:$B$1956))='PLANILHA EBR'!AI83),Main!$E$15:$E$1956)</f>
        <v>97533434000199</v>
      </c>
      <c r="AM83" s="84" t="str" cm="1">
        <f t="array" ref="AM83">_xlfn.XLOOKUP(1,(Main!$F$15:$F$1956='PLANILHA EBR'!AJ83)*(--LEFT(Main!$B$15:$B$1956,SEARCH(" ",Main!$B$15:$B$1956))='PLANILHA EBR'!AI83),Main!$H$15:$H$1956)</f>
        <v>KG LIQUIDO</v>
      </c>
      <c r="AN83">
        <v>706</v>
      </c>
      <c r="AO83">
        <v>36731</v>
      </c>
      <c r="AP83">
        <v>238708</v>
      </c>
    </row>
    <row r="84" spans="1:42" x14ac:dyDescent="0.25">
      <c r="A84" t="s">
        <v>5958</v>
      </c>
      <c r="B84" t="str">
        <f>C84&amp;"-"&amp;COUNTIF(C$2:C84,C84)</f>
        <v>66956-1</v>
      </c>
      <c r="C84">
        <v>66956</v>
      </c>
      <c r="D84" s="57">
        <v>44771</v>
      </c>
      <c r="E84" s="84" t="str">
        <f>F84&amp;"-"&amp;COUNTIF($F$2:F84,F84)</f>
        <v>METASA-74</v>
      </c>
      <c r="F84" s="84" t="str">
        <f t="shared" si="11"/>
        <v>METASA</v>
      </c>
      <c r="G84" t="s">
        <v>8581</v>
      </c>
      <c r="H84" s="62">
        <v>88416482000106</v>
      </c>
      <c r="I84" t="s">
        <v>30</v>
      </c>
      <c r="J84">
        <v>5971.99</v>
      </c>
      <c r="K84">
        <v>96925.4</v>
      </c>
      <c r="M84">
        <v>3786</v>
      </c>
      <c r="N84" t="str">
        <v>CIL</v>
      </c>
      <c r="O84" s="57" cm="1">
        <f t="array" ref="O84">_xlfn.XLOOKUP(1,($C$2:$C$8655=M84)*($F$2:$F$8655=N84),$D$2:$D$8655)</f>
        <v>45231</v>
      </c>
      <c r="P84" s="62">
        <v>97533434000199</v>
      </c>
      <c r="Q84" t="str">
        <v>UNIDADE</v>
      </c>
      <c r="R84" s="85">
        <v>23</v>
      </c>
      <c r="S84" s="85">
        <v>36731</v>
      </c>
      <c r="U84" s="84" t="b">
        <f t="shared" si="12"/>
        <v>1</v>
      </c>
      <c r="V84" s="84" t="b">
        <f t="shared" si="13"/>
        <v>1</v>
      </c>
      <c r="W84" s="84" t="b">
        <f t="shared" si="14"/>
        <v>1</v>
      </c>
      <c r="X84" s="84" t="str">
        <f t="shared" si="15"/>
        <v xml:space="preserve"> </v>
      </c>
      <c r="Y84" s="84" t="b">
        <f t="shared" si="16"/>
        <v>1</v>
      </c>
      <c r="AA84" s="84">
        <v>3786</v>
      </c>
      <c r="AB84" s="84" t="s">
        <v>924</v>
      </c>
      <c r="AC84" s="57">
        <v>45231</v>
      </c>
      <c r="AD84" s="84">
        <v>97533434000199</v>
      </c>
      <c r="AE84" s="84" t="s">
        <v>30</v>
      </c>
      <c r="AF84" s="84">
        <v>706</v>
      </c>
      <c r="AG84" s="84">
        <v>36731</v>
      </c>
      <c r="AI84">
        <v>3787</v>
      </c>
      <c r="AJ84" s="84" t="str" cm="1">
        <f t="array" ref="AJ84">_xlfn.XLOOKUP(AI84,--LEFT(Main!$B$15:$B$1956,SEARCH(" ",Main!$B$15:$B$1956)),Main!$F$15:$F$1956,"")</f>
        <v>CIL</v>
      </c>
      <c r="AK84" s="57" cm="1">
        <f t="array" ref="AK84">_xlfn.XLOOKUP(1,(--LEFT(Main!$B$15:$B$1956,SEARCH(" ",Main!$B$15:$B$1956))=AI84)*(Main!$F$15:$F$1956=AJ84),Main!$C$15:$C$1956,"")</f>
        <v>45231</v>
      </c>
      <c r="AL84" s="62" cm="1">
        <f t="array" ref="AL84">--_xlfn.XLOOKUP(1,(Main!$F$15:$F$1956='PLANILHA EBR'!AJ84)*(--LEFT(Main!$B$15:$B$1956,SEARCH(" ",Main!$B$15:$B$1956))='PLANILHA EBR'!AI84),Main!$E$15:$E$1956)</f>
        <v>97533434000199</v>
      </c>
      <c r="AM84" s="84" t="str" cm="1">
        <f t="array" ref="AM84">_xlfn.XLOOKUP(1,(Main!$F$15:$F$1956='PLANILHA EBR'!AJ84)*(--LEFT(Main!$B$15:$B$1956,SEARCH(" ",Main!$B$15:$B$1956))='PLANILHA EBR'!AI84),Main!$H$15:$H$1956)</f>
        <v>KG LIQUIDO</v>
      </c>
      <c r="AN84">
        <v>706</v>
      </c>
      <c r="AO84">
        <v>36731</v>
      </c>
      <c r="AP84">
        <v>223424</v>
      </c>
    </row>
    <row r="85" spans="1:42" x14ac:dyDescent="0.25">
      <c r="A85" t="s">
        <v>5958</v>
      </c>
      <c r="B85" t="str">
        <f>C85&amp;"-"&amp;COUNTIF(C$2:C85,C85)</f>
        <v>66956-2</v>
      </c>
      <c r="C85">
        <v>66956</v>
      </c>
      <c r="D85" s="57">
        <v>44771</v>
      </c>
      <c r="E85" s="84" t="str">
        <f>F85&amp;"-"&amp;COUNTIF($F$2:F85,F85)</f>
        <v>METASA-75</v>
      </c>
      <c r="F85" s="84" t="str">
        <f t="shared" si="11"/>
        <v>METASA</v>
      </c>
      <c r="G85" t="s">
        <v>8581</v>
      </c>
      <c r="H85" s="62">
        <v>88416482000106</v>
      </c>
      <c r="I85" t="s">
        <v>30</v>
      </c>
      <c r="J85">
        <v>12953</v>
      </c>
      <c r="K85">
        <v>241832.51</v>
      </c>
      <c r="M85">
        <v>3787</v>
      </c>
      <c r="N85" t="str">
        <v>CIL</v>
      </c>
      <c r="O85" s="57" cm="1">
        <f t="array" ref="O85">_xlfn.XLOOKUP(1,($C$2:$C$8655=M85)*($F$2:$F$8655=N85),$D$2:$D$8655)</f>
        <v>45231</v>
      </c>
      <c r="P85" s="62">
        <v>97533434000199</v>
      </c>
      <c r="Q85" t="str">
        <v>UNIDADE</v>
      </c>
      <c r="R85" s="85">
        <v>23</v>
      </c>
      <c r="S85" s="85">
        <v>36731</v>
      </c>
      <c r="U85" s="84" t="b">
        <f t="shared" si="12"/>
        <v>1</v>
      </c>
      <c r="V85" s="84" t="b">
        <f t="shared" si="13"/>
        <v>1</v>
      </c>
      <c r="W85" s="84" t="b">
        <f t="shared" si="14"/>
        <v>1</v>
      </c>
      <c r="X85" s="84" t="str">
        <f t="shared" si="15"/>
        <v xml:space="preserve"> </v>
      </c>
      <c r="Y85" s="84" t="b">
        <f t="shared" si="16"/>
        <v>1</v>
      </c>
      <c r="AA85" s="84">
        <v>3787</v>
      </c>
      <c r="AB85" s="84" t="s">
        <v>924</v>
      </c>
      <c r="AC85" s="57">
        <v>45231</v>
      </c>
      <c r="AD85" s="84">
        <v>97533434000199</v>
      </c>
      <c r="AE85" s="84" t="s">
        <v>30</v>
      </c>
      <c r="AF85" s="84">
        <v>706</v>
      </c>
      <c r="AG85" s="84">
        <v>36731</v>
      </c>
      <c r="AI85">
        <v>3788</v>
      </c>
      <c r="AJ85" s="84" t="str" cm="1">
        <f t="array" ref="AJ85">_xlfn.XLOOKUP(AI85,--LEFT(Main!$B$15:$B$1956,SEARCH(" ",Main!$B$15:$B$1956)),Main!$F$15:$F$1956,"")</f>
        <v>CIL</v>
      </c>
      <c r="AK85" s="57" cm="1">
        <f t="array" ref="AK85">_xlfn.XLOOKUP(1,(--LEFT(Main!$B$15:$B$1956,SEARCH(" ",Main!$B$15:$B$1956))=AI85)*(Main!$F$15:$F$1956=AJ85),Main!$C$15:$C$1956,"")</f>
        <v>45231</v>
      </c>
      <c r="AL85" s="62" cm="1">
        <f t="array" ref="AL85">--_xlfn.XLOOKUP(1,(Main!$F$15:$F$1956='PLANILHA EBR'!AJ85)*(--LEFT(Main!$B$15:$B$1956,SEARCH(" ",Main!$B$15:$B$1956))='PLANILHA EBR'!AI85),Main!$E$15:$E$1956)</f>
        <v>97533434000199</v>
      </c>
      <c r="AM85" s="84" t="str" cm="1">
        <f t="array" ref="AM85">_xlfn.XLOOKUP(1,(Main!$F$15:$F$1956='PLANILHA EBR'!AJ85)*(--LEFT(Main!$B$15:$B$1956,SEARCH(" ",Main!$B$15:$B$1956))='PLANILHA EBR'!AI85),Main!$H$15:$H$1956)</f>
        <v>KG LIQUIDO</v>
      </c>
      <c r="AN85">
        <v>706</v>
      </c>
      <c r="AO85">
        <v>36731</v>
      </c>
      <c r="AP85">
        <v>223424</v>
      </c>
    </row>
    <row r="86" spans="1:42" x14ac:dyDescent="0.25">
      <c r="A86" t="s">
        <v>5958</v>
      </c>
      <c r="B86" t="str">
        <f>C86&amp;"-"&amp;COUNTIF(C$2:C86,C86)</f>
        <v>66956-3</v>
      </c>
      <c r="C86">
        <v>66956</v>
      </c>
      <c r="D86" s="57">
        <v>44771</v>
      </c>
      <c r="E86" s="84" t="str">
        <f>F86&amp;"-"&amp;COUNTIF($F$2:F86,F86)</f>
        <v>METASA-76</v>
      </c>
      <c r="F86" s="84" t="str">
        <f t="shared" si="11"/>
        <v>METASA</v>
      </c>
      <c r="G86" t="s">
        <v>8581</v>
      </c>
      <c r="H86" s="62">
        <v>88416482000106</v>
      </c>
      <c r="I86" t="s">
        <v>30</v>
      </c>
      <c r="J86">
        <v>2094.2800000000002</v>
      </c>
      <c r="K86">
        <v>33990.160000000003</v>
      </c>
      <c r="M86">
        <v>3788</v>
      </c>
      <c r="N86" t="str">
        <v>CIL</v>
      </c>
      <c r="O86" s="57" cm="1">
        <f t="array" ref="O86">_xlfn.XLOOKUP(1,($C$2:$C$8655=M86)*($F$2:$F$8655=N86),$D$2:$D$8655)</f>
        <v>45231</v>
      </c>
      <c r="P86" s="62">
        <v>97533434000199</v>
      </c>
      <c r="Q86" t="str">
        <v>UNIDADE</v>
      </c>
      <c r="R86" s="85">
        <v>23</v>
      </c>
      <c r="S86" s="85">
        <v>36731</v>
      </c>
      <c r="U86" s="84" t="b">
        <f t="shared" si="12"/>
        <v>1</v>
      </c>
      <c r="V86" s="84" t="b">
        <f t="shared" si="13"/>
        <v>1</v>
      </c>
      <c r="W86" s="84" t="b">
        <f t="shared" si="14"/>
        <v>1</v>
      </c>
      <c r="X86" s="84" t="str">
        <f t="shared" si="15"/>
        <v xml:space="preserve"> </v>
      </c>
      <c r="Y86" s="84" t="b">
        <f t="shared" si="16"/>
        <v>1</v>
      </c>
      <c r="AA86" s="84">
        <v>3788</v>
      </c>
      <c r="AB86" s="84" t="s">
        <v>924</v>
      </c>
      <c r="AC86" s="57">
        <v>45231</v>
      </c>
      <c r="AD86" s="84">
        <v>97533434000199</v>
      </c>
      <c r="AE86" s="84" t="s">
        <v>30</v>
      </c>
      <c r="AF86" s="84">
        <v>706</v>
      </c>
      <c r="AG86" s="84">
        <v>36731</v>
      </c>
      <c r="AI86">
        <v>3789</v>
      </c>
      <c r="AJ86" s="84" t="str" cm="1">
        <f t="array" ref="AJ86">_xlfn.XLOOKUP(AI86,--LEFT(Main!$B$15:$B$1956,SEARCH(" ",Main!$B$15:$B$1956)),Main!$F$15:$F$1956,"")</f>
        <v>CIL</v>
      </c>
      <c r="AK86" s="57" cm="1">
        <f t="array" ref="AK86">_xlfn.XLOOKUP(1,(--LEFT(Main!$B$15:$B$1956,SEARCH(" ",Main!$B$15:$B$1956))=AI86)*(Main!$F$15:$F$1956=AJ86),Main!$C$15:$C$1956,"")</f>
        <v>45231</v>
      </c>
      <c r="AL86" s="62" cm="1">
        <f t="array" ref="AL86">--_xlfn.XLOOKUP(1,(Main!$F$15:$F$1956='PLANILHA EBR'!AJ86)*(--LEFT(Main!$B$15:$B$1956,SEARCH(" ",Main!$B$15:$B$1956))='PLANILHA EBR'!AI86),Main!$E$15:$E$1956)</f>
        <v>97533434000199</v>
      </c>
      <c r="AM86" s="84" t="str" cm="1">
        <f t="array" ref="AM86">_xlfn.XLOOKUP(1,(Main!$F$15:$F$1956='PLANILHA EBR'!AJ86)*(--LEFT(Main!$B$15:$B$1956,SEARCH(" ",Main!$B$15:$B$1956))='PLANILHA EBR'!AI86),Main!$H$15:$H$1956)</f>
        <v>KG LIQUIDO</v>
      </c>
      <c r="AN86">
        <v>160</v>
      </c>
      <c r="AO86">
        <v>34104.93</v>
      </c>
      <c r="AP86">
        <v>199956</v>
      </c>
    </row>
    <row r="87" spans="1:42" x14ac:dyDescent="0.25">
      <c r="A87" t="s">
        <v>5958</v>
      </c>
      <c r="B87" t="str">
        <f>C87&amp;"-"&amp;COUNTIF(C$2:C87,C87)</f>
        <v>66960-1</v>
      </c>
      <c r="C87">
        <v>66960</v>
      </c>
      <c r="D87" s="57">
        <v>44771</v>
      </c>
      <c r="E87" s="84" t="str">
        <f>F87&amp;"-"&amp;COUNTIF($F$2:F87,F87)</f>
        <v>METASA-77</v>
      </c>
      <c r="F87" s="84" t="str">
        <f t="shared" si="11"/>
        <v>METASA</v>
      </c>
      <c r="G87" t="s">
        <v>8581</v>
      </c>
      <c r="H87" s="62">
        <v>88416482000106</v>
      </c>
      <c r="I87" t="s">
        <v>30</v>
      </c>
      <c r="J87">
        <v>423.94</v>
      </c>
      <c r="K87">
        <v>7156.1</v>
      </c>
      <c r="M87">
        <v>3789</v>
      </c>
      <c r="N87" t="str">
        <v>CIL</v>
      </c>
      <c r="O87" s="57" cm="1">
        <f t="array" ref="O87">_xlfn.XLOOKUP(1,($C$2:$C$8655=M87)*($F$2:$F$8655=N87),$D$2:$D$8655)</f>
        <v>45231</v>
      </c>
      <c r="P87" s="62">
        <v>97533434000199</v>
      </c>
      <c r="Q87" t="str">
        <v>UNIDADE</v>
      </c>
      <c r="R87" s="85">
        <v>2</v>
      </c>
      <c r="S87" s="85">
        <v>34104.93</v>
      </c>
      <c r="U87" s="84" t="b">
        <f t="shared" si="12"/>
        <v>1</v>
      </c>
      <c r="V87" s="84" t="b">
        <f t="shared" si="13"/>
        <v>1</v>
      </c>
      <c r="W87" s="84" t="b">
        <f t="shared" si="14"/>
        <v>1</v>
      </c>
      <c r="X87" s="84" t="str">
        <f t="shared" si="15"/>
        <v xml:space="preserve"> </v>
      </c>
      <c r="Y87" s="84" t="b">
        <f t="shared" si="16"/>
        <v>1</v>
      </c>
      <c r="AA87" s="84">
        <v>3789</v>
      </c>
      <c r="AB87" s="84" t="s">
        <v>924</v>
      </c>
      <c r="AC87" s="57">
        <v>45231</v>
      </c>
      <c r="AD87" s="84">
        <v>97533434000199</v>
      </c>
      <c r="AE87" s="84" t="s">
        <v>30</v>
      </c>
      <c r="AF87" s="84">
        <v>160</v>
      </c>
      <c r="AG87" s="84">
        <v>34104.93</v>
      </c>
      <c r="AI87">
        <v>3790</v>
      </c>
      <c r="AJ87" s="84" t="str" cm="1">
        <f t="array" ref="AJ87">_xlfn.XLOOKUP(AI87,--LEFT(Main!$B$15:$B$1956,SEARCH(" ",Main!$B$15:$B$1956)),Main!$F$15:$F$1956,"")</f>
        <v>CIL</v>
      </c>
      <c r="AK87" s="57" cm="1">
        <f t="array" ref="AK87">_xlfn.XLOOKUP(1,(--LEFT(Main!$B$15:$B$1956,SEARCH(" ",Main!$B$15:$B$1956))=AI87)*(Main!$F$15:$F$1956=AJ87),Main!$C$15:$C$1956,"")</f>
        <v>45231</v>
      </c>
      <c r="AL87" s="62" cm="1">
        <f t="array" ref="AL87">--_xlfn.XLOOKUP(1,(Main!$F$15:$F$1956='PLANILHA EBR'!AJ87)*(--LEFT(Main!$B$15:$B$1956,SEARCH(" ",Main!$B$15:$B$1956))='PLANILHA EBR'!AI87),Main!$E$15:$E$1956)</f>
        <v>97533434000199</v>
      </c>
      <c r="AM87" s="84" t="str" cm="1">
        <f t="array" ref="AM87">_xlfn.XLOOKUP(1,(Main!$F$15:$F$1956='PLANILHA EBR'!AJ87)*(--LEFT(Main!$B$15:$B$1956,SEARCH(" ",Main!$B$15:$B$1956))='PLANILHA EBR'!AI87),Main!$H$15:$H$1956)</f>
        <v>KG LIQUIDO</v>
      </c>
      <c r="AN87">
        <v>320</v>
      </c>
      <c r="AO87">
        <v>66290.48</v>
      </c>
      <c r="AP87">
        <v>123046</v>
      </c>
    </row>
    <row r="88" spans="1:42" x14ac:dyDescent="0.25">
      <c r="A88" t="s">
        <v>5958</v>
      </c>
      <c r="B88" t="str">
        <f>C88&amp;"-"&amp;COUNTIF(C$2:C88,C88)</f>
        <v>66960-2</v>
      </c>
      <c r="C88">
        <v>66960</v>
      </c>
      <c r="D88" s="57">
        <v>44771</v>
      </c>
      <c r="E88" s="84" t="str">
        <f>F88&amp;"-"&amp;COUNTIF($F$2:F88,F88)</f>
        <v>METASA-78</v>
      </c>
      <c r="F88" s="84" t="str">
        <f t="shared" si="11"/>
        <v>METASA</v>
      </c>
      <c r="G88" t="s">
        <v>8581</v>
      </c>
      <c r="H88" s="62">
        <v>88416482000106</v>
      </c>
      <c r="I88" t="s">
        <v>30</v>
      </c>
      <c r="J88">
        <v>4465.2</v>
      </c>
      <c r="K88">
        <v>59699.72</v>
      </c>
      <c r="M88">
        <v>3790</v>
      </c>
      <c r="N88" t="str">
        <v>CIL</v>
      </c>
      <c r="O88" s="57" cm="1">
        <f t="array" ref="O88">_xlfn.XLOOKUP(1,($C$2:$C$8655=M88)*($F$2:$F$8655=N88),$D$2:$D$8655)</f>
        <v>45231</v>
      </c>
      <c r="P88" s="62">
        <v>97533434000199</v>
      </c>
      <c r="Q88" t="str">
        <v>UNIDADE</v>
      </c>
      <c r="R88" s="85">
        <v>2</v>
      </c>
      <c r="S88" s="85">
        <v>66290.48</v>
      </c>
      <c r="U88" s="84" t="b">
        <f t="shared" si="12"/>
        <v>1</v>
      </c>
      <c r="V88" s="84" t="b">
        <f t="shared" si="13"/>
        <v>1</v>
      </c>
      <c r="W88" s="84" t="b">
        <f t="shared" si="14"/>
        <v>1</v>
      </c>
      <c r="X88" s="84" t="str">
        <f t="shared" si="15"/>
        <v xml:space="preserve"> </v>
      </c>
      <c r="Y88" s="84" t="b">
        <f t="shared" si="16"/>
        <v>1</v>
      </c>
      <c r="AA88" s="84">
        <v>3790</v>
      </c>
      <c r="AB88" s="84" t="s">
        <v>924</v>
      </c>
      <c r="AC88" s="57">
        <v>45231</v>
      </c>
      <c r="AD88" s="84">
        <v>97533434000199</v>
      </c>
      <c r="AE88" s="84" t="s">
        <v>30</v>
      </c>
      <c r="AF88" s="84">
        <v>320</v>
      </c>
      <c r="AG88" s="84">
        <v>66290.48</v>
      </c>
      <c r="AI88">
        <v>3791</v>
      </c>
      <c r="AJ88" s="84" t="str" cm="1">
        <f t="array" ref="AJ88">_xlfn.XLOOKUP(AI88,--LEFT(Main!$B$15:$B$1956,SEARCH(" ",Main!$B$15:$B$1956)),Main!$F$15:$F$1956,"")</f>
        <v>CIL</v>
      </c>
      <c r="AK88" s="57" cm="1">
        <f t="array" ref="AK88">_xlfn.XLOOKUP(1,(--LEFT(Main!$B$15:$B$1956,SEARCH(" ",Main!$B$15:$B$1956))=AI88)*(Main!$F$15:$F$1956=AJ88),Main!$C$15:$C$1956,"")</f>
        <v>45231</v>
      </c>
      <c r="AL88" s="62" cm="1">
        <f t="array" ref="AL88">--_xlfn.XLOOKUP(1,(Main!$F$15:$F$1956='PLANILHA EBR'!AJ88)*(--LEFT(Main!$B$15:$B$1956,SEARCH(" ",Main!$B$15:$B$1956))='PLANILHA EBR'!AI88),Main!$E$15:$E$1956)</f>
        <v>97533434000199</v>
      </c>
      <c r="AM88" s="84" t="str" cm="1">
        <f t="array" ref="AM88">_xlfn.XLOOKUP(1,(Main!$F$15:$F$1956='PLANILHA EBR'!AJ88)*(--LEFT(Main!$B$15:$B$1956,SEARCH(" ",Main!$B$15:$B$1956))='PLANILHA EBR'!AI88),Main!$H$15:$H$1956)</f>
        <v>KG LIQUIDO</v>
      </c>
      <c r="AN88">
        <v>350</v>
      </c>
      <c r="AO88">
        <v>51849.45</v>
      </c>
      <c r="AP88">
        <v>122016</v>
      </c>
    </row>
    <row r="89" spans="1:42" x14ac:dyDescent="0.25">
      <c r="A89" t="s">
        <v>5958</v>
      </c>
      <c r="B89" t="str">
        <f>C89&amp;"-"&amp;COUNTIF(C$2:C89,C89)</f>
        <v>66960-3</v>
      </c>
      <c r="C89">
        <v>66960</v>
      </c>
      <c r="D89" s="57">
        <v>44771</v>
      </c>
      <c r="E89" s="84" t="str">
        <f>F89&amp;"-"&amp;COUNTIF($F$2:F89,F89)</f>
        <v>METASA-79</v>
      </c>
      <c r="F89" s="84" t="str">
        <f t="shared" si="11"/>
        <v>METASA</v>
      </c>
      <c r="G89" t="s">
        <v>8581</v>
      </c>
      <c r="H89" s="62">
        <v>88416482000106</v>
      </c>
      <c r="I89" t="s">
        <v>30</v>
      </c>
      <c r="J89">
        <v>1447.91</v>
      </c>
      <c r="K89">
        <v>23499.58</v>
      </c>
      <c r="M89">
        <v>3791</v>
      </c>
      <c r="N89" t="str">
        <v>CIL</v>
      </c>
      <c r="O89" s="57" cm="1">
        <f t="array" ref="O89">_xlfn.XLOOKUP(1,($C$2:$C$8655=M89)*($F$2:$F$8655=N89),$D$2:$D$8655)</f>
        <v>45231</v>
      </c>
      <c r="P89" s="62">
        <v>97533434000199</v>
      </c>
      <c r="Q89" t="str">
        <v>UNIDADE</v>
      </c>
      <c r="R89" s="85">
        <v>3</v>
      </c>
      <c r="S89" s="85">
        <v>51849.45</v>
      </c>
      <c r="U89" s="84" t="b">
        <f t="shared" si="12"/>
        <v>1</v>
      </c>
      <c r="V89" s="84" t="b">
        <f t="shared" si="13"/>
        <v>1</v>
      </c>
      <c r="W89" s="84" t="b">
        <f t="shared" si="14"/>
        <v>1</v>
      </c>
      <c r="X89" s="84" t="str">
        <f t="shared" si="15"/>
        <v xml:space="preserve"> </v>
      </c>
      <c r="Y89" s="84" t="b">
        <f t="shared" si="16"/>
        <v>1</v>
      </c>
      <c r="AA89" s="84">
        <v>3791</v>
      </c>
      <c r="AB89" s="84" t="s">
        <v>924</v>
      </c>
      <c r="AC89" s="57">
        <v>45231</v>
      </c>
      <c r="AD89" s="84">
        <v>97533434000199</v>
      </c>
      <c r="AE89" s="84" t="s">
        <v>30</v>
      </c>
      <c r="AF89" s="84">
        <v>350</v>
      </c>
      <c r="AG89" s="84">
        <v>51849.45</v>
      </c>
      <c r="AI89">
        <v>3792</v>
      </c>
      <c r="AJ89" s="84" t="str" cm="1">
        <f t="array" ref="AJ89">_xlfn.XLOOKUP(AI89,--LEFT(Main!$B$15:$B$1956,SEARCH(" ",Main!$B$15:$B$1956)),Main!$F$15:$F$1956,"")</f>
        <v>CIL</v>
      </c>
      <c r="AK89" s="57" cm="1">
        <f t="array" ref="AK89">_xlfn.XLOOKUP(1,(--LEFT(Main!$B$15:$B$1956,SEARCH(" ",Main!$B$15:$B$1956))=AI89)*(Main!$F$15:$F$1956=AJ89),Main!$C$15:$C$1956,"")</f>
        <v>45231</v>
      </c>
      <c r="AL89" s="62" cm="1">
        <f t="array" ref="AL89">--_xlfn.XLOOKUP(1,(Main!$F$15:$F$1956='PLANILHA EBR'!AJ89)*(--LEFT(Main!$B$15:$B$1956,SEARCH(" ",Main!$B$15:$B$1956))='PLANILHA EBR'!AI89),Main!$E$15:$E$1956)</f>
        <v>97533434000199</v>
      </c>
      <c r="AM89" s="84" t="str" cm="1">
        <f t="array" ref="AM89">_xlfn.XLOOKUP(1,(Main!$F$15:$F$1956='PLANILHA EBR'!AJ89)*(--LEFT(Main!$B$15:$B$1956,SEARCH(" ",Main!$B$15:$B$1956))='PLANILHA EBR'!AI89),Main!$H$15:$H$1956)</f>
        <v>KG LIQUIDO</v>
      </c>
      <c r="AN89">
        <v>350</v>
      </c>
      <c r="AO89">
        <v>51849.45</v>
      </c>
      <c r="AP89">
        <v>82715</v>
      </c>
    </row>
    <row r="90" spans="1:42" x14ac:dyDescent="0.25">
      <c r="A90" t="s">
        <v>5958</v>
      </c>
      <c r="B90" t="str">
        <f>C90&amp;"-"&amp;COUNTIF(C$2:C90,C90)</f>
        <v>66960-4</v>
      </c>
      <c r="C90">
        <v>66960</v>
      </c>
      <c r="D90" s="57">
        <v>44771</v>
      </c>
      <c r="E90" s="84" t="str">
        <f>F90&amp;"-"&amp;COUNTIF($F$2:F90,F90)</f>
        <v>METASA-80</v>
      </c>
      <c r="F90" s="84" t="str">
        <f t="shared" si="11"/>
        <v>METASA</v>
      </c>
      <c r="G90" t="s">
        <v>8581</v>
      </c>
      <c r="H90" s="62">
        <v>88416482000106</v>
      </c>
      <c r="I90" t="s">
        <v>30</v>
      </c>
      <c r="J90">
        <v>275.45</v>
      </c>
      <c r="K90">
        <v>4649.6000000000004</v>
      </c>
      <c r="M90">
        <v>3792</v>
      </c>
      <c r="N90" t="str">
        <v>CIL</v>
      </c>
      <c r="O90" s="57" cm="1">
        <f t="array" ref="O90">_xlfn.XLOOKUP(1,($C$2:$C$8655=M90)*($F$2:$F$8655=N90),$D$2:$D$8655)</f>
        <v>45231</v>
      </c>
      <c r="P90" s="62">
        <v>97533434000199</v>
      </c>
      <c r="Q90" t="str">
        <v>UNIDADE</v>
      </c>
      <c r="R90" s="85">
        <v>3</v>
      </c>
      <c r="S90" s="85">
        <v>51849.45</v>
      </c>
      <c r="U90" s="84" t="b">
        <f t="shared" si="12"/>
        <v>1</v>
      </c>
      <c r="V90" s="84" t="b">
        <f t="shared" si="13"/>
        <v>1</v>
      </c>
      <c r="W90" s="84" t="b">
        <f t="shared" si="14"/>
        <v>1</v>
      </c>
      <c r="X90" s="84" t="str">
        <f t="shared" si="15"/>
        <v xml:space="preserve"> </v>
      </c>
      <c r="Y90" s="84" t="b">
        <f t="shared" si="16"/>
        <v>1</v>
      </c>
      <c r="AA90" s="84">
        <v>3792</v>
      </c>
      <c r="AB90" s="84" t="s">
        <v>924</v>
      </c>
      <c r="AC90" s="57">
        <v>45231</v>
      </c>
      <c r="AD90" s="84">
        <v>97533434000199</v>
      </c>
      <c r="AE90" s="84" t="s">
        <v>30</v>
      </c>
      <c r="AF90" s="84">
        <v>350</v>
      </c>
      <c r="AG90" s="84">
        <v>51849.45</v>
      </c>
      <c r="AI90">
        <v>3895</v>
      </c>
      <c r="AJ90" s="84" t="str" cm="1">
        <f t="array" ref="AJ90">_xlfn.XLOOKUP(AI90,--LEFT(Main!$B$15:$B$1956,SEARCH(" ",Main!$B$15:$B$1956)),Main!$F$15:$F$1956,"")</f>
        <v>CIL</v>
      </c>
      <c r="AK90" s="57" cm="1">
        <f t="array" ref="AK90">_xlfn.XLOOKUP(1,(--LEFT(Main!$B$15:$B$1956,SEARCH(" ",Main!$B$15:$B$1956))=AI90)*(Main!$F$15:$F$1956=AJ90),Main!$C$15:$C$1956,"")</f>
        <v>45273</v>
      </c>
      <c r="AL90" s="62" cm="1">
        <f t="array" ref="AL90">--_xlfn.XLOOKUP(1,(Main!$F$15:$F$1956='PLANILHA EBR'!AJ90)*(--LEFT(Main!$B$15:$B$1956,SEARCH(" ",Main!$B$15:$B$1956))='PLANILHA EBR'!AI90),Main!$E$15:$E$1956)</f>
        <v>97533434000199</v>
      </c>
      <c r="AM90" s="84" t="str" cm="1">
        <f t="array" ref="AM90">_xlfn.XLOOKUP(1,(Main!$F$15:$F$1956='PLANILHA EBR'!AJ90)*(--LEFT(Main!$B$15:$B$1956,SEARCH(" ",Main!$B$15:$B$1956))='PLANILHA EBR'!AI90),Main!$H$15:$H$1956)</f>
        <v>KG LIQUIDO</v>
      </c>
      <c r="AN90">
        <v>2940</v>
      </c>
      <c r="AO90">
        <v>117952</v>
      </c>
      <c r="AP90">
        <v>82715</v>
      </c>
    </row>
    <row r="91" spans="1:42" x14ac:dyDescent="0.25">
      <c r="A91" t="s">
        <v>5958</v>
      </c>
      <c r="B91" t="str">
        <f>C91&amp;"-"&amp;COUNTIF(C$2:C91,C91)</f>
        <v>66960-5</v>
      </c>
      <c r="C91">
        <v>66960</v>
      </c>
      <c r="D91" s="57">
        <v>44771</v>
      </c>
      <c r="E91" s="84" t="str">
        <f>F91&amp;"-"&amp;COUNTIF($F$2:F91,F91)</f>
        <v>METASA-81</v>
      </c>
      <c r="F91" s="84" t="str">
        <f t="shared" si="11"/>
        <v>METASA</v>
      </c>
      <c r="G91" t="s">
        <v>8581</v>
      </c>
      <c r="H91" s="62">
        <v>88416482000106</v>
      </c>
      <c r="I91" t="s">
        <v>30</v>
      </c>
      <c r="J91">
        <v>3292.89</v>
      </c>
      <c r="K91">
        <v>61478.26</v>
      </c>
      <c r="M91">
        <v>3895</v>
      </c>
      <c r="N91" t="str">
        <v>CIL</v>
      </c>
      <c r="O91" s="57" cm="1">
        <f t="array" ref="O91">_xlfn.XLOOKUP(1,($C$2:$C$8655=M91)*($F$2:$F$8655=N91),$D$2:$D$8655)</f>
        <v>45273</v>
      </c>
      <c r="P91" s="62">
        <v>97533434000199</v>
      </c>
      <c r="Q91" t="str">
        <v>UNIDADE</v>
      </c>
      <c r="R91" s="85">
        <v>75</v>
      </c>
      <c r="S91" s="85">
        <v>117952</v>
      </c>
      <c r="U91" s="84" t="b">
        <f t="shared" si="12"/>
        <v>1</v>
      </c>
      <c r="V91" s="84" t="b">
        <f t="shared" si="13"/>
        <v>1</v>
      </c>
      <c r="W91" s="84" t="b">
        <f t="shared" si="14"/>
        <v>1</v>
      </c>
      <c r="X91" s="84" t="str">
        <f t="shared" si="15"/>
        <v xml:space="preserve"> </v>
      </c>
      <c r="Y91" s="84" t="b">
        <f t="shared" si="16"/>
        <v>1</v>
      </c>
      <c r="AA91" s="84">
        <v>3895</v>
      </c>
      <c r="AB91" s="84" t="s">
        <v>924</v>
      </c>
      <c r="AC91" s="57">
        <v>45273</v>
      </c>
      <c r="AD91" s="84">
        <v>97533434000199</v>
      </c>
      <c r="AE91" s="84" t="s">
        <v>30</v>
      </c>
      <c r="AF91" s="84">
        <v>2940</v>
      </c>
      <c r="AG91" s="84">
        <v>117952</v>
      </c>
      <c r="AI91">
        <v>3934</v>
      </c>
      <c r="AJ91" s="84" t="str" cm="1">
        <f t="array" ref="AJ91">_xlfn.XLOOKUP(AI91,--LEFT(Main!$B$15:$B$1956,SEARCH(" ",Main!$B$15:$B$1956)),Main!$F$15:$F$1956,"")</f>
        <v>INDUSTRIA</v>
      </c>
      <c r="AK91" s="57" cm="1">
        <f t="array" ref="AK91">_xlfn.XLOOKUP(1,(--LEFT(Main!$B$15:$B$1956,SEARCH(" ",Main!$B$15:$B$1956))=AI91)*(Main!$F$15:$F$1956=AJ91),Main!$C$15:$C$1956,"")</f>
        <v>45474</v>
      </c>
      <c r="AL91" s="62" cm="1">
        <f t="array" ref="AL91">--_xlfn.XLOOKUP(1,(Main!$F$15:$F$1956='PLANILHA EBR'!AJ91)*(--LEFT(Main!$B$15:$B$1956,SEARCH(" ",Main!$B$15:$B$1956))='PLANILHA EBR'!AI91),Main!$E$15:$E$1956)</f>
        <v>54858055000166</v>
      </c>
      <c r="AM91" s="84" t="str" cm="1">
        <f t="array" ref="AM91">_xlfn.XLOOKUP(1,(Main!$F$15:$F$1956='PLANILHA EBR'!AJ91)*(--LEFT(Main!$B$15:$B$1956,SEARCH(" ",Main!$B$15:$B$1956))='PLANILHA EBR'!AI91),Main!$H$15:$H$1956)</f>
        <v>UNIDADE</v>
      </c>
      <c r="AN91">
        <v>190</v>
      </c>
      <c r="AO91">
        <v>51863.16</v>
      </c>
      <c r="AP91">
        <v>82715</v>
      </c>
    </row>
    <row r="92" spans="1:42" x14ac:dyDescent="0.25">
      <c r="A92" t="s">
        <v>5958</v>
      </c>
      <c r="B92" t="str">
        <f>C92&amp;"-"&amp;COUNTIF(C$2:C92,C92)</f>
        <v>66960-6</v>
      </c>
      <c r="C92">
        <v>66960</v>
      </c>
      <c r="D92" s="57">
        <v>44771</v>
      </c>
      <c r="E92" s="84" t="str">
        <f>F92&amp;"-"&amp;COUNTIF($F$2:F92,F92)</f>
        <v>METASA-82</v>
      </c>
      <c r="F92" s="84" t="str">
        <f t="shared" si="11"/>
        <v>METASA</v>
      </c>
      <c r="G92" t="s">
        <v>8581</v>
      </c>
      <c r="H92" s="62">
        <v>88416482000106</v>
      </c>
      <c r="I92" t="s">
        <v>30</v>
      </c>
      <c r="J92">
        <v>152.15</v>
      </c>
      <c r="K92">
        <v>2939.54</v>
      </c>
      <c r="M92">
        <v>3934</v>
      </c>
      <c r="N92" t="str">
        <v>INDUSTRIA</v>
      </c>
      <c r="O92" s="57" cm="1">
        <f t="array" ref="O92">_xlfn.XLOOKUP(1,($C$2:$C$8655=M92)*($F$2:$F$8655=N92),$D$2:$D$8655)</f>
        <v>45474</v>
      </c>
      <c r="P92" s="62">
        <v>54858055000166</v>
      </c>
      <c r="Q92" t="str">
        <v>UNIDADE</v>
      </c>
      <c r="R92" s="85">
        <v>48</v>
      </c>
      <c r="S92" s="85">
        <v>72925.01999999999</v>
      </c>
      <c r="U92" s="84" t="s">
        <v>3780</v>
      </c>
      <c r="V92" s="84" t="s">
        <v>3780</v>
      </c>
      <c r="W92" s="84" t="s">
        <v>3780</v>
      </c>
      <c r="X92" s="84" t="s">
        <v>3780</v>
      </c>
      <c r="Y92" s="84" t="s">
        <v>3780</v>
      </c>
      <c r="AC92" s="57"/>
      <c r="AI92">
        <v>3948</v>
      </c>
      <c r="AJ92" s="84" t="str" cm="1">
        <f t="array" ref="AJ92">_xlfn.XLOOKUP(AI92,--LEFT(Main!$B$15:$B$1956,SEARCH(" ",Main!$B$15:$B$1956)),Main!$F$15:$F$1956,"")</f>
        <v>CIL</v>
      </c>
      <c r="AK92" s="57" cm="1">
        <f t="array" ref="AK92">_xlfn.XLOOKUP(1,(--LEFT(Main!$B$15:$B$1956,SEARCH(" ",Main!$B$15:$B$1956))=AI92)*(Main!$F$15:$F$1956=AJ92),Main!$C$15:$C$1956,"")</f>
        <v>45306</v>
      </c>
      <c r="AL92" s="62" cm="1">
        <f t="array" ref="AL92">--_xlfn.XLOOKUP(1,(Main!$F$15:$F$1956='PLANILHA EBR'!AJ92)*(--LEFT(Main!$B$15:$B$1956,SEARCH(" ",Main!$B$15:$B$1956))='PLANILHA EBR'!AI92),Main!$E$15:$E$1956)</f>
        <v>97533434000199</v>
      </c>
      <c r="AM92" s="84" t="str" cm="1">
        <f t="array" ref="AM92">_xlfn.XLOOKUP(1,(Main!$F$15:$F$1956='PLANILHA EBR'!AJ92)*(--LEFT(Main!$B$15:$B$1956,SEARCH(" ",Main!$B$15:$B$1956))='PLANILHA EBR'!AI92),Main!$H$15:$H$1956)</f>
        <v>KG LIQUIDO</v>
      </c>
      <c r="AN92">
        <v>335</v>
      </c>
      <c r="AO92">
        <v>19788</v>
      </c>
      <c r="AP92">
        <v>82715</v>
      </c>
    </row>
    <row r="93" spans="1:42" x14ac:dyDescent="0.25">
      <c r="A93" t="s">
        <v>5958</v>
      </c>
      <c r="B93" t="str">
        <f>C93&amp;"-"&amp;COUNTIF(C$2:C93,C93)</f>
        <v>66962-1</v>
      </c>
      <c r="C93">
        <v>66962</v>
      </c>
      <c r="D93" s="57">
        <v>44771</v>
      </c>
      <c r="E93" s="84" t="str">
        <f>F93&amp;"-"&amp;COUNTIF($F$2:F93,F93)</f>
        <v>METASA-83</v>
      </c>
      <c r="F93" s="84" t="str">
        <f t="shared" si="11"/>
        <v>METASA</v>
      </c>
      <c r="G93" t="s">
        <v>8581</v>
      </c>
      <c r="H93" s="62">
        <v>88416482000106</v>
      </c>
      <c r="I93" t="s">
        <v>30</v>
      </c>
      <c r="J93">
        <v>431.65</v>
      </c>
      <c r="K93">
        <v>7286.26</v>
      </c>
      <c r="M93">
        <v>3948</v>
      </c>
      <c r="N93" t="str">
        <v>CIL</v>
      </c>
      <c r="O93" s="57" cm="1">
        <f t="array" ref="O93">_xlfn.XLOOKUP(1,($C$2:$C$8655=M93)*($F$2:$F$8655=N93),$D$2:$D$8655)</f>
        <v>45306</v>
      </c>
      <c r="P93" s="62">
        <v>97533434000199</v>
      </c>
      <c r="Q93" t="str">
        <v>UNIDADE</v>
      </c>
      <c r="R93" s="85">
        <v>2</v>
      </c>
      <c r="S93" s="85">
        <v>19788</v>
      </c>
      <c r="U93" s="84" t="b">
        <f t="shared" si="12"/>
        <v>1</v>
      </c>
      <c r="V93" s="84" t="b">
        <f t="shared" si="13"/>
        <v>1</v>
      </c>
      <c r="W93" s="84" t="b">
        <f t="shared" si="14"/>
        <v>1</v>
      </c>
      <c r="X93" s="84" t="str">
        <f t="shared" si="15"/>
        <v xml:space="preserve"> </v>
      </c>
      <c r="Y93" s="84" t="b">
        <f t="shared" si="16"/>
        <v>1</v>
      </c>
      <c r="AA93" s="84">
        <v>3948</v>
      </c>
      <c r="AB93" s="84" t="s">
        <v>924</v>
      </c>
      <c r="AC93" s="57">
        <v>45306</v>
      </c>
      <c r="AD93" s="84">
        <v>97533434000199</v>
      </c>
      <c r="AE93" s="84" t="s">
        <v>30</v>
      </c>
      <c r="AF93" s="84">
        <v>335</v>
      </c>
      <c r="AG93" s="84">
        <v>19788</v>
      </c>
      <c r="AI93">
        <v>3958</v>
      </c>
      <c r="AJ93" s="84" t="str" cm="1">
        <f t="array" ref="AJ93">_xlfn.XLOOKUP(AI93,--LEFT(Main!$B$15:$B$1956,SEARCH(" ",Main!$B$15:$B$1956)),Main!$F$15:$F$1956,"")</f>
        <v>INDUSTRIA</v>
      </c>
      <c r="AK93" s="57" cm="1">
        <f t="array" ref="AK93">_xlfn.XLOOKUP(1,(--LEFT(Main!$B$15:$B$1956,SEARCH(" ",Main!$B$15:$B$1956))=AI93)*(Main!$F$15:$F$1956=AJ93),Main!$C$15:$C$1956,"")</f>
        <v>45513</v>
      </c>
      <c r="AL93" s="62" cm="1">
        <f t="array" ref="AL93">--_xlfn.XLOOKUP(1,(Main!$F$15:$F$1956='PLANILHA EBR'!AJ93)*(--LEFT(Main!$B$15:$B$1956,SEARCH(" ",Main!$B$15:$B$1956))='PLANILHA EBR'!AI93),Main!$E$15:$E$1956)</f>
        <v>54858055000166</v>
      </c>
      <c r="AM93" s="84" t="str" cm="1">
        <f t="array" ref="AM93">_xlfn.XLOOKUP(1,(Main!$F$15:$F$1956='PLANILHA EBR'!AJ93)*(--LEFT(Main!$B$15:$B$1956,SEARCH(" ",Main!$B$15:$B$1956))='PLANILHA EBR'!AI93),Main!$H$15:$H$1956)</f>
        <v>UNIDADE</v>
      </c>
      <c r="AN93">
        <v>42</v>
      </c>
      <c r="AO93">
        <v>270691.49</v>
      </c>
      <c r="AP93">
        <v>72374</v>
      </c>
    </row>
    <row r="94" spans="1:42" x14ac:dyDescent="0.25">
      <c r="A94" t="s">
        <v>5958</v>
      </c>
      <c r="B94" t="str">
        <f>C94&amp;"-"&amp;COUNTIF(C$2:C94,C94)</f>
        <v>66962-2</v>
      </c>
      <c r="C94">
        <v>66962</v>
      </c>
      <c r="D94" s="57">
        <v>44771</v>
      </c>
      <c r="E94" s="84" t="str">
        <f>F94&amp;"-"&amp;COUNTIF($F$2:F94,F94)</f>
        <v>METASA-84</v>
      </c>
      <c r="F94" s="84" t="str">
        <f t="shared" si="11"/>
        <v>METASA</v>
      </c>
      <c r="G94" t="s">
        <v>8581</v>
      </c>
      <c r="H94" s="62">
        <v>88416482000106</v>
      </c>
      <c r="I94" t="s">
        <v>30</v>
      </c>
      <c r="J94">
        <v>2127.38</v>
      </c>
      <c r="K94">
        <v>34527.379999999997</v>
      </c>
      <c r="M94">
        <v>3955</v>
      </c>
      <c r="N94" t="str">
        <v>INDUSTRIA</v>
      </c>
      <c r="O94" s="57" cm="1">
        <f t="array" ref="O94">_xlfn.XLOOKUP(1,($C$2:$C$8655=M94)*($F$2:$F$8655=N94),$D$2:$D$8655)</f>
        <v>45505</v>
      </c>
      <c r="P94" s="62">
        <v>54858055000166</v>
      </c>
      <c r="Q94" t="str">
        <v>UNIDADE</v>
      </c>
      <c r="R94" s="85">
        <v>1</v>
      </c>
      <c r="S94" s="85">
        <v>17583.88</v>
      </c>
      <c r="U94" s="84" t="s">
        <v>3780</v>
      </c>
      <c r="V94" s="84" t="s">
        <v>3780</v>
      </c>
      <c r="W94" s="84" t="s">
        <v>3780</v>
      </c>
      <c r="X94" s="84" t="s">
        <v>3780</v>
      </c>
      <c r="Y94" s="84" t="s">
        <v>3780</v>
      </c>
      <c r="AC94" s="57"/>
      <c r="AI94">
        <v>3959</v>
      </c>
      <c r="AJ94" s="84" t="str" cm="1">
        <f t="array" ref="AJ94">_xlfn.XLOOKUP(AI94,--LEFT(Main!$B$15:$B$1956,SEARCH(" ",Main!$B$15:$B$1956)),Main!$F$15:$F$1956,"")</f>
        <v>INDUSTRIA</v>
      </c>
      <c r="AK94" s="57" cm="1">
        <f t="array" ref="AK94">_xlfn.XLOOKUP(1,(--LEFT(Main!$B$15:$B$1956,SEARCH(" ",Main!$B$15:$B$1956))=AI94)*(Main!$F$15:$F$1956=AJ94),Main!$C$15:$C$1956,"")</f>
        <v>45519</v>
      </c>
      <c r="AL94" s="62" cm="1">
        <f t="array" ref="AL94">--_xlfn.XLOOKUP(1,(Main!$F$15:$F$1956='PLANILHA EBR'!AJ94)*(--LEFT(Main!$B$15:$B$1956,SEARCH(" ",Main!$B$15:$B$1956))='PLANILHA EBR'!AI94),Main!$E$15:$E$1956)</f>
        <v>54858055000166</v>
      </c>
      <c r="AM94" s="84" t="str" cm="1">
        <f t="array" ref="AM94">_xlfn.XLOOKUP(1,(Main!$F$15:$F$1956='PLANILHA EBR'!AJ94)*(--LEFT(Main!$B$15:$B$1956,SEARCH(" ",Main!$B$15:$B$1956))='PLANILHA EBR'!AI94),Main!$H$15:$H$1956)</f>
        <v>UNIDADE</v>
      </c>
      <c r="AN94">
        <v>585</v>
      </c>
      <c r="AO94">
        <v>297077.37</v>
      </c>
      <c r="AP94">
        <v>72373</v>
      </c>
    </row>
    <row r="95" spans="1:42" x14ac:dyDescent="0.25">
      <c r="A95" t="s">
        <v>5958</v>
      </c>
      <c r="B95" t="str">
        <f>C95&amp;"-"&amp;COUNTIF(C$2:C95,C95)</f>
        <v>66962-3</v>
      </c>
      <c r="C95">
        <v>66962</v>
      </c>
      <c r="D95" s="57">
        <v>44771</v>
      </c>
      <c r="E95" s="84" t="str">
        <f>F95&amp;"-"&amp;COUNTIF($F$2:F95,F95)</f>
        <v>METASA-85</v>
      </c>
      <c r="F95" s="84" t="str">
        <f t="shared" si="11"/>
        <v>METASA</v>
      </c>
      <c r="G95" t="s">
        <v>8581</v>
      </c>
      <c r="H95" s="62">
        <v>88416482000106</v>
      </c>
      <c r="I95" t="s">
        <v>30</v>
      </c>
      <c r="J95">
        <v>975.72</v>
      </c>
      <c r="K95">
        <v>16470.150000000001</v>
      </c>
      <c r="M95">
        <v>3958</v>
      </c>
      <c r="N95" t="str">
        <v>INDUSTRIA</v>
      </c>
      <c r="O95" s="57" cm="1">
        <f t="array" ref="O95">_xlfn.XLOOKUP(1,($C$2:$C$8655=M95)*($F$2:$F$8655=N95),$D$2:$D$8655)</f>
        <v>45513</v>
      </c>
      <c r="P95" s="62">
        <v>54858055000166</v>
      </c>
      <c r="Q95" t="str">
        <v>UNIDADE</v>
      </c>
      <c r="R95" s="85">
        <v>44</v>
      </c>
      <c r="S95" s="85">
        <v>569631.50999999989</v>
      </c>
      <c r="U95" s="84" t="b">
        <f t="shared" ref="U95:U97" si="17">AA95=M95</f>
        <v>1</v>
      </c>
      <c r="V95" s="84" t="b">
        <f t="shared" ref="V95:V97" si="18">P95=AD95</f>
        <v>1</v>
      </c>
      <c r="W95" s="84" t="b">
        <f t="shared" ref="W95:W97" si="19">O95=AC95</f>
        <v>1</v>
      </c>
      <c r="X95" s="84" t="s">
        <v>3780</v>
      </c>
      <c r="Y95" s="84" t="b">
        <f t="shared" ref="Y95:Y97" si="20">AG95=S95</f>
        <v>0</v>
      </c>
      <c r="AA95" s="84">
        <v>3958</v>
      </c>
      <c r="AB95" s="84" t="s">
        <v>5840</v>
      </c>
      <c r="AC95" s="57">
        <v>45513</v>
      </c>
      <c r="AD95" s="84">
        <v>54858055000166</v>
      </c>
      <c r="AE95" s="84" t="s">
        <v>869</v>
      </c>
      <c r="AF95" s="84">
        <v>42</v>
      </c>
      <c r="AG95" s="84">
        <v>270691.49</v>
      </c>
      <c r="AI95">
        <v>3967</v>
      </c>
      <c r="AJ95" s="84" t="str" cm="1">
        <f t="array" ref="AJ95">_xlfn.XLOOKUP(AI95,--LEFT(Main!$B$15:$B$1956,SEARCH(" ",Main!$B$15:$B$1956)),Main!$F$15:$F$1956,"")</f>
        <v>INDUSTRIA</v>
      </c>
      <c r="AK95" s="57" cm="1">
        <f t="array" ref="AK95">_xlfn.XLOOKUP(1,(--LEFT(Main!$B$15:$B$1956,SEARCH(" ",Main!$B$15:$B$1956))=AI95)*(Main!$F$15:$F$1956=AJ95),Main!$C$15:$C$1956,"")</f>
        <v>45555</v>
      </c>
      <c r="AL95" s="62" cm="1">
        <f t="array" ref="AL95">--_xlfn.XLOOKUP(1,(Main!$F$15:$F$1956='PLANILHA EBR'!AJ95)*(--LEFT(Main!$B$15:$B$1956,SEARCH(" ",Main!$B$15:$B$1956))='PLANILHA EBR'!AI95),Main!$E$15:$E$1956)</f>
        <v>54858055000166</v>
      </c>
      <c r="AM95" s="84" t="str" cm="1">
        <f t="array" ref="AM95">_xlfn.XLOOKUP(1,(Main!$F$15:$F$1956='PLANILHA EBR'!AJ95)*(--LEFT(Main!$B$15:$B$1956,SEARCH(" ",Main!$B$15:$B$1956))='PLANILHA EBR'!AI95),Main!$H$15:$H$1956)</f>
        <v>UNIDADE</v>
      </c>
      <c r="AN95">
        <v>40.200000000000003</v>
      </c>
      <c r="AO95">
        <v>296931.44000000006</v>
      </c>
      <c r="AP95">
        <v>58935</v>
      </c>
    </row>
    <row r="96" spans="1:42" x14ac:dyDescent="0.25">
      <c r="A96" t="s">
        <v>5958</v>
      </c>
      <c r="B96" t="str">
        <f>C96&amp;"-"&amp;COUNTIF(C$2:C96,C96)</f>
        <v>66962-4</v>
      </c>
      <c r="C96">
        <v>66962</v>
      </c>
      <c r="D96" s="57">
        <v>44771</v>
      </c>
      <c r="E96" s="84" t="str">
        <f>F96&amp;"-"&amp;COUNTIF($F$2:F96,F96)</f>
        <v>METASA-86</v>
      </c>
      <c r="F96" s="84" t="str">
        <f t="shared" si="11"/>
        <v>METASA</v>
      </c>
      <c r="G96" t="s">
        <v>8581</v>
      </c>
      <c r="H96" s="62">
        <v>88416482000106</v>
      </c>
      <c r="I96" t="s">
        <v>30</v>
      </c>
      <c r="J96">
        <v>2686.42</v>
      </c>
      <c r="K96">
        <v>43600.6</v>
      </c>
      <c r="M96">
        <v>3959</v>
      </c>
      <c r="N96" t="str">
        <v>INDUSTRIA</v>
      </c>
      <c r="O96" s="57" cm="1">
        <f t="array" ref="O96">_xlfn.XLOOKUP(1,($C$2:$C$8655=M96)*($F$2:$F$8655=N96),$D$2:$D$8655)</f>
        <v>45519</v>
      </c>
      <c r="P96" s="62">
        <v>54858055000166</v>
      </c>
      <c r="Q96" t="str">
        <v>UNIDADE</v>
      </c>
      <c r="R96" s="85">
        <v>18</v>
      </c>
      <c r="S96" s="85">
        <v>375366.74999999994</v>
      </c>
      <c r="U96" s="84" t="b">
        <f t="shared" si="17"/>
        <v>1</v>
      </c>
      <c r="V96" s="84" t="b">
        <f t="shared" si="18"/>
        <v>1</v>
      </c>
      <c r="W96" s="84" t="b">
        <f t="shared" si="19"/>
        <v>1</v>
      </c>
      <c r="X96" s="84" t="s">
        <v>3780</v>
      </c>
      <c r="Y96" s="84" t="b">
        <f t="shared" si="20"/>
        <v>0</v>
      </c>
      <c r="AA96" s="84">
        <v>3959</v>
      </c>
      <c r="AB96" s="84" t="s">
        <v>5840</v>
      </c>
      <c r="AC96" s="57">
        <v>45519</v>
      </c>
      <c r="AD96" s="84">
        <v>54858055000166</v>
      </c>
      <c r="AE96" s="84" t="s">
        <v>869</v>
      </c>
      <c r="AF96" s="84">
        <v>585</v>
      </c>
      <c r="AG96" s="84">
        <v>297077.37</v>
      </c>
      <c r="AI96">
        <v>3984</v>
      </c>
      <c r="AJ96" s="84" t="str" cm="1">
        <f t="array" ref="AJ96">_xlfn.XLOOKUP(AI96,--LEFT(Main!$B$15:$B$1956,SEARCH(" ",Main!$B$15:$B$1956)),Main!$F$15:$F$1956,"")</f>
        <v>CIL</v>
      </c>
      <c r="AK96" s="57" cm="1">
        <f t="array" ref="AK96">_xlfn.XLOOKUP(1,(--LEFT(Main!$B$15:$B$1956,SEARCH(" ",Main!$B$15:$B$1956))=AI96)*(Main!$F$15:$F$1956=AJ96),Main!$C$15:$C$1956,"")</f>
        <v>45320</v>
      </c>
      <c r="AL96" s="62" cm="1">
        <f t="array" ref="AL96">--_xlfn.XLOOKUP(1,(Main!$F$15:$F$1956='PLANILHA EBR'!AJ96)*(--LEFT(Main!$B$15:$B$1956,SEARCH(" ",Main!$B$15:$B$1956))='PLANILHA EBR'!AI96),Main!$E$15:$E$1956)</f>
        <v>97533434000199</v>
      </c>
      <c r="AM96" s="84" t="str" cm="1">
        <f t="array" ref="AM96">_xlfn.XLOOKUP(1,(Main!$F$15:$F$1956='PLANILHA EBR'!AJ96)*(--LEFT(Main!$B$15:$B$1956,SEARCH(" ",Main!$B$15:$B$1956))='PLANILHA EBR'!AI96),Main!$H$15:$H$1956)</f>
        <v>KG LIQUIDO</v>
      </c>
      <c r="AN96">
        <v>60.480000000000004</v>
      </c>
      <c r="AO96">
        <v>16883.8</v>
      </c>
      <c r="AP96">
        <v>58935</v>
      </c>
    </row>
    <row r="97" spans="1:42" x14ac:dyDescent="0.25">
      <c r="A97" t="s">
        <v>5958</v>
      </c>
      <c r="B97" t="str">
        <f>C97&amp;"-"&amp;COUNTIF(C$2:C97,C97)</f>
        <v>66962-5</v>
      </c>
      <c r="C97">
        <v>66962</v>
      </c>
      <c r="D97" s="57">
        <v>44771</v>
      </c>
      <c r="E97" s="84" t="str">
        <f>F97&amp;"-"&amp;COUNTIF($F$2:F97,F97)</f>
        <v>METASA-87</v>
      </c>
      <c r="F97" s="84" t="str">
        <f t="shared" si="11"/>
        <v>METASA</v>
      </c>
      <c r="G97" t="s">
        <v>8581</v>
      </c>
      <c r="H97" s="62">
        <v>88416482000106</v>
      </c>
      <c r="I97" t="s">
        <v>30</v>
      </c>
      <c r="J97">
        <v>11616.45</v>
      </c>
      <c r="K97">
        <v>216879.12</v>
      </c>
      <c r="M97">
        <v>3967</v>
      </c>
      <c r="N97" t="str">
        <v>INDUSTRIA</v>
      </c>
      <c r="O97" s="57" cm="1">
        <f t="array" ref="O97">_xlfn.XLOOKUP(1,($C$2:$C$8655=M97)*($F$2:$F$8655=N97),$D$2:$D$8655)</f>
        <v>45555</v>
      </c>
      <c r="P97" s="62">
        <v>54858055000166</v>
      </c>
      <c r="Q97" t="str">
        <v>UNIDADE</v>
      </c>
      <c r="R97" s="85">
        <v>64</v>
      </c>
      <c r="S97" s="85">
        <v>296931.44</v>
      </c>
      <c r="U97" s="84" t="b">
        <f t="shared" si="17"/>
        <v>1</v>
      </c>
      <c r="V97" s="84" t="b">
        <f t="shared" si="18"/>
        <v>1</v>
      </c>
      <c r="W97" s="84" t="b">
        <f t="shared" si="19"/>
        <v>1</v>
      </c>
      <c r="X97" s="84" t="s">
        <v>3780</v>
      </c>
      <c r="Y97" s="84" t="b">
        <f t="shared" si="20"/>
        <v>1</v>
      </c>
      <c r="AA97" s="84">
        <v>3967</v>
      </c>
      <c r="AB97" s="84" t="s">
        <v>5840</v>
      </c>
      <c r="AC97" s="57">
        <v>45555</v>
      </c>
      <c r="AD97" s="84">
        <v>54858055000166</v>
      </c>
      <c r="AE97" s="84" t="s">
        <v>869</v>
      </c>
      <c r="AF97" s="84">
        <v>40.200000000000003</v>
      </c>
      <c r="AG97" s="84">
        <v>296931.44</v>
      </c>
      <c r="AI97">
        <v>3993</v>
      </c>
      <c r="AJ97" s="84" t="str" cm="1">
        <f t="array" ref="AJ97">_xlfn.XLOOKUP(AI97,--LEFT(Main!$B$15:$B$1956,SEARCH(" ",Main!$B$15:$B$1956)),Main!$F$15:$F$1956,"")</f>
        <v>CIL</v>
      </c>
      <c r="AK97" s="57" cm="1">
        <f t="array" ref="AK97">_xlfn.XLOOKUP(1,(--LEFT(Main!$B$15:$B$1956,SEARCH(" ",Main!$B$15:$B$1956))=AI97)*(Main!$F$15:$F$1956=AJ97),Main!$C$15:$C$1956,"")</f>
        <v>45324</v>
      </c>
      <c r="AL97" s="62" cm="1">
        <f t="array" ref="AL97">--_xlfn.XLOOKUP(1,(Main!$F$15:$F$1956='PLANILHA EBR'!AJ97)*(--LEFT(Main!$B$15:$B$1956,SEARCH(" ",Main!$B$15:$B$1956))='PLANILHA EBR'!AI97),Main!$E$15:$E$1956)</f>
        <v>97533434000199</v>
      </c>
      <c r="AM97" s="84" t="str" cm="1">
        <f t="array" ref="AM97">_xlfn.XLOOKUP(1,(Main!$F$15:$F$1956='PLANILHA EBR'!AJ97)*(--LEFT(Main!$B$15:$B$1956,SEARCH(" ",Main!$B$15:$B$1956))='PLANILHA EBR'!AI97),Main!$H$15:$H$1956)</f>
        <v>KG LIQUIDO</v>
      </c>
      <c r="AN97">
        <v>27.7</v>
      </c>
      <c r="AO97">
        <v>6174.05</v>
      </c>
      <c r="AP97">
        <v>58935</v>
      </c>
    </row>
    <row r="98" spans="1:42" x14ac:dyDescent="0.25">
      <c r="A98" t="s">
        <v>5958</v>
      </c>
      <c r="B98" t="str">
        <f>C98&amp;"-"&amp;COUNTIF(C$2:C98,C98)</f>
        <v>66962-6</v>
      </c>
      <c r="C98">
        <v>66962</v>
      </c>
      <c r="D98" s="57">
        <v>44771</v>
      </c>
      <c r="E98" s="84" t="str">
        <f>F98&amp;"-"&amp;COUNTIF($F$2:F98,F98)</f>
        <v>METASA-88</v>
      </c>
      <c r="F98" s="84" t="str">
        <f t="shared" si="11"/>
        <v>METASA</v>
      </c>
      <c r="G98" t="s">
        <v>8581</v>
      </c>
      <c r="H98" s="62">
        <v>88416482000106</v>
      </c>
      <c r="I98" t="s">
        <v>30</v>
      </c>
      <c r="J98">
        <v>948.28</v>
      </c>
      <c r="K98">
        <v>18320.77</v>
      </c>
      <c r="M98">
        <v>3968</v>
      </c>
      <c r="N98" t="str">
        <v>INDUSTRIA</v>
      </c>
      <c r="O98" s="57" cm="1">
        <f t="array" ref="O98">_xlfn.XLOOKUP(1,($C$2:$C$8655=M98)*($F$2:$F$8655=N98),$D$2:$D$8655)</f>
        <v>45555</v>
      </c>
      <c r="P98" s="62">
        <v>54858055000166</v>
      </c>
      <c r="Q98" t="str">
        <v>UNIDADE</v>
      </c>
      <c r="R98" s="85">
        <v>1</v>
      </c>
      <c r="S98" s="85">
        <v>80885.83</v>
      </c>
      <c r="U98" s="84" t="s">
        <v>3780</v>
      </c>
      <c r="V98" s="84" t="s">
        <v>3780</v>
      </c>
      <c r="W98" s="84" t="s">
        <v>3780</v>
      </c>
      <c r="X98" s="84" t="s">
        <v>3780</v>
      </c>
      <c r="Y98" s="84" t="s">
        <v>3780</v>
      </c>
      <c r="AC98" s="57"/>
      <c r="AI98">
        <v>4064</v>
      </c>
      <c r="AJ98" s="84" t="str" cm="1">
        <f t="array" ref="AJ98">_xlfn.XLOOKUP(AI98,--LEFT(Main!$B$15:$B$1956,SEARCH(" ",Main!$B$15:$B$1956)),Main!$F$15:$F$1956,"")</f>
        <v>CIL</v>
      </c>
      <c r="AK98" s="57" cm="1">
        <f t="array" ref="AK98">_xlfn.XLOOKUP(1,(--LEFT(Main!$B$15:$B$1956,SEARCH(" ",Main!$B$15:$B$1956))=AI98)*(Main!$F$15:$F$1956=AJ98),Main!$C$15:$C$1956,"")</f>
        <v>45344</v>
      </c>
      <c r="AL98" s="62" cm="1">
        <f t="array" ref="AL98">--_xlfn.XLOOKUP(1,(Main!$F$15:$F$1956='PLANILHA EBR'!AJ98)*(--LEFT(Main!$B$15:$B$1956,SEARCH(" ",Main!$B$15:$B$1956))='PLANILHA EBR'!AI98),Main!$E$15:$E$1956)</f>
        <v>97533434000199</v>
      </c>
      <c r="AM98" s="84" t="str" cm="1">
        <f t="array" ref="AM98">_xlfn.XLOOKUP(1,(Main!$F$15:$F$1956='PLANILHA EBR'!AJ98)*(--LEFT(Main!$B$15:$B$1956,SEARCH(" ",Main!$B$15:$B$1956))='PLANILHA EBR'!AI98),Main!$H$15:$H$1956)</f>
        <v>KG LIQUIDO</v>
      </c>
      <c r="AN98">
        <v>2175.2500000000005</v>
      </c>
      <c r="AO98">
        <v>107422.59999999999</v>
      </c>
      <c r="AP98">
        <v>58935</v>
      </c>
    </row>
    <row r="99" spans="1:42" x14ac:dyDescent="0.25">
      <c r="A99" t="s">
        <v>5958</v>
      </c>
      <c r="B99" t="str">
        <f>C99&amp;"-"&amp;COUNTIF(C$2:C99,C99)</f>
        <v>66962-7</v>
      </c>
      <c r="C99">
        <v>66962</v>
      </c>
      <c r="D99" s="57">
        <v>44771</v>
      </c>
      <c r="E99" s="84" t="str">
        <f>F99&amp;"-"&amp;COUNTIF($F$2:F99,F99)</f>
        <v>METASA-89</v>
      </c>
      <c r="F99" s="84" t="str">
        <f t="shared" si="11"/>
        <v>METASA</v>
      </c>
      <c r="G99" t="s">
        <v>8581</v>
      </c>
      <c r="H99" s="62">
        <v>88416482000106</v>
      </c>
      <c r="I99" t="s">
        <v>30</v>
      </c>
      <c r="J99">
        <v>1786.06</v>
      </c>
      <c r="K99">
        <v>30148.69</v>
      </c>
      <c r="M99">
        <v>3984</v>
      </c>
      <c r="N99" t="str">
        <v>CIL</v>
      </c>
      <c r="O99" s="57" cm="1">
        <f t="array" ref="O99">_xlfn.XLOOKUP(1,($C$2:$C$8655=M99)*($F$2:$F$8655=N99),$D$2:$D$8655)</f>
        <v>45320</v>
      </c>
      <c r="P99" s="62">
        <v>97533434000199</v>
      </c>
      <c r="Q99" t="str">
        <v>UNIDADE</v>
      </c>
      <c r="R99" s="85">
        <v>123</v>
      </c>
      <c r="S99" s="85">
        <v>16883.800000000003</v>
      </c>
      <c r="U99" s="84" t="b">
        <f t="shared" ref="U99:U162" si="21">AA99=M99</f>
        <v>1</v>
      </c>
      <c r="V99" s="84" t="b">
        <f t="shared" ref="V99:V162" si="22">P99=AD99</f>
        <v>1</v>
      </c>
      <c r="W99" s="84" t="b">
        <f t="shared" ref="W99:W162" si="23">O99=AC99</f>
        <v>1</v>
      </c>
      <c r="X99" s="84" t="str">
        <f t="shared" ref="X99:X162" si="24">IF(AE99=Q99,AF99=R99," ")</f>
        <v xml:space="preserve"> </v>
      </c>
      <c r="Y99" s="84" t="b">
        <f t="shared" ref="Y99:Y162" si="25">AG99=S99</f>
        <v>1</v>
      </c>
      <c r="AA99" s="84">
        <v>3984</v>
      </c>
      <c r="AB99" s="84" t="s">
        <v>924</v>
      </c>
      <c r="AC99" s="57">
        <v>45320</v>
      </c>
      <c r="AD99" s="84">
        <v>97533434000199</v>
      </c>
      <c r="AE99" s="84" t="s">
        <v>30</v>
      </c>
      <c r="AF99" s="84">
        <v>60.480000000000004</v>
      </c>
      <c r="AG99" s="84">
        <v>16883.8</v>
      </c>
      <c r="AI99">
        <v>4065</v>
      </c>
      <c r="AJ99" s="84" t="str" cm="1">
        <f t="array" ref="AJ99">_xlfn.XLOOKUP(AI99,--LEFT(Main!$B$15:$B$1956,SEARCH(" ",Main!$B$15:$B$1956)),Main!$F$15:$F$1956,"")</f>
        <v>CIL</v>
      </c>
      <c r="AK99" s="57" cm="1">
        <f t="array" ref="AK99">_xlfn.XLOOKUP(1,(--LEFT(Main!$B$15:$B$1956,SEARCH(" ",Main!$B$15:$B$1956))=AI99)*(Main!$F$15:$F$1956=AJ99),Main!$C$15:$C$1956,"")</f>
        <v>45344</v>
      </c>
      <c r="AL99" s="62" cm="1">
        <f t="array" ref="AL99">--_xlfn.XLOOKUP(1,(Main!$F$15:$F$1956='PLANILHA EBR'!AJ99)*(--LEFT(Main!$B$15:$B$1956,SEARCH(" ",Main!$B$15:$B$1956))='PLANILHA EBR'!AI99),Main!$E$15:$E$1956)</f>
        <v>97533434000199</v>
      </c>
      <c r="AM99" s="84" t="str" cm="1">
        <f t="array" ref="AM99">_xlfn.XLOOKUP(1,(Main!$F$15:$F$1956='PLANILHA EBR'!AJ99)*(--LEFT(Main!$B$15:$B$1956,SEARCH(" ",Main!$B$15:$B$1956))='PLANILHA EBR'!AI99),Main!$H$15:$H$1956)</f>
        <v>KG LIQUIDO</v>
      </c>
      <c r="AN99">
        <v>16.900000000000002</v>
      </c>
      <c r="AO99">
        <v>88404.799999999988</v>
      </c>
      <c r="AP99">
        <v>52917</v>
      </c>
    </row>
    <row r="100" spans="1:42" x14ac:dyDescent="0.25">
      <c r="A100" t="s">
        <v>5958</v>
      </c>
      <c r="B100" t="str">
        <f>C100&amp;"-"&amp;COUNTIF(C$2:C100,C100)</f>
        <v>66974-1</v>
      </c>
      <c r="C100">
        <v>66974</v>
      </c>
      <c r="D100" s="57">
        <v>44772</v>
      </c>
      <c r="E100" s="84" t="str">
        <f>F100&amp;"-"&amp;COUNTIF($F$2:F100,F100)</f>
        <v>METASA-90</v>
      </c>
      <c r="F100" s="84" t="str">
        <f t="shared" si="11"/>
        <v>METASA</v>
      </c>
      <c r="G100" t="s">
        <v>8581</v>
      </c>
      <c r="H100" s="62">
        <v>88416482000106</v>
      </c>
      <c r="I100" t="s">
        <v>30</v>
      </c>
      <c r="J100">
        <v>1299.6500000000001</v>
      </c>
      <c r="K100">
        <v>21938.09</v>
      </c>
      <c r="M100">
        <v>3993</v>
      </c>
      <c r="N100" t="str">
        <v>CIL</v>
      </c>
      <c r="O100" s="57" cm="1">
        <f t="array" ref="O100">_xlfn.XLOOKUP(1,($C$2:$C$8655=M100)*($F$2:$F$8655=N100),$D$2:$D$8655)</f>
        <v>45324</v>
      </c>
      <c r="P100" s="62">
        <v>97533434000199</v>
      </c>
      <c r="Q100" t="str">
        <v>UNIDADE</v>
      </c>
      <c r="R100" s="85">
        <v>12</v>
      </c>
      <c r="S100" s="85">
        <v>6174.05</v>
      </c>
      <c r="U100" s="84" t="b">
        <f t="shared" si="21"/>
        <v>1</v>
      </c>
      <c r="V100" s="84" t="b">
        <f t="shared" si="22"/>
        <v>1</v>
      </c>
      <c r="W100" s="84" t="b">
        <f t="shared" si="23"/>
        <v>1</v>
      </c>
      <c r="X100" s="84" t="str">
        <f t="shared" si="24"/>
        <v xml:space="preserve"> </v>
      </c>
      <c r="Y100" s="84" t="b">
        <f t="shared" si="25"/>
        <v>1</v>
      </c>
      <c r="AA100" s="84">
        <v>3993</v>
      </c>
      <c r="AB100" s="84" t="s">
        <v>924</v>
      </c>
      <c r="AC100" s="57">
        <v>45324</v>
      </c>
      <c r="AD100" s="84">
        <v>97533434000199</v>
      </c>
      <c r="AE100" s="84" t="s">
        <v>30</v>
      </c>
      <c r="AF100" s="84">
        <v>27.7</v>
      </c>
      <c r="AG100" s="84">
        <v>6174.05</v>
      </c>
      <c r="AI100">
        <v>4066</v>
      </c>
      <c r="AJ100" s="84" t="str" cm="1">
        <f t="array" ref="AJ100">_xlfn.XLOOKUP(AI100,--LEFT(Main!$B$15:$B$1956,SEARCH(" ",Main!$B$15:$B$1956)),Main!$F$15:$F$1956,"")</f>
        <v>CIL</v>
      </c>
      <c r="AK100" s="57" cm="1">
        <f t="array" ref="AK100">_xlfn.XLOOKUP(1,(--LEFT(Main!$B$15:$B$1956,SEARCH(" ",Main!$B$15:$B$1956))=AI100)*(Main!$F$15:$F$1956=AJ100),Main!$C$15:$C$1956,"")</f>
        <v>45344</v>
      </c>
      <c r="AL100" s="62" cm="1">
        <f t="array" ref="AL100">--_xlfn.XLOOKUP(1,(Main!$F$15:$F$1956='PLANILHA EBR'!AJ100)*(--LEFT(Main!$B$15:$B$1956,SEARCH(" ",Main!$B$15:$B$1956))='PLANILHA EBR'!AI100),Main!$E$15:$E$1956)</f>
        <v>97533434000199</v>
      </c>
      <c r="AM100" s="84" t="str" cm="1">
        <f t="array" ref="AM100">_xlfn.XLOOKUP(1,(Main!$F$15:$F$1956='PLANILHA EBR'!AJ100)*(--LEFT(Main!$B$15:$B$1956,SEARCH(" ",Main!$B$15:$B$1956))='PLANILHA EBR'!AI100),Main!$H$15:$H$1956)</f>
        <v>KG LIQUIDO</v>
      </c>
      <c r="AN100">
        <v>17.68</v>
      </c>
      <c r="AO100">
        <v>84606.3</v>
      </c>
      <c r="AP100">
        <v>41024</v>
      </c>
    </row>
    <row r="101" spans="1:42" x14ac:dyDescent="0.25">
      <c r="A101" t="s">
        <v>5958</v>
      </c>
      <c r="B101" t="str">
        <f>C101&amp;"-"&amp;COUNTIF(C$2:C101,C101)</f>
        <v>66974-2</v>
      </c>
      <c r="C101">
        <v>66974</v>
      </c>
      <c r="D101" s="57">
        <v>44772</v>
      </c>
      <c r="E101" s="84" t="str">
        <f>F101&amp;"-"&amp;COUNTIF($F$2:F101,F101)</f>
        <v>METASA-91</v>
      </c>
      <c r="F101" s="84" t="str">
        <f t="shared" si="11"/>
        <v>METASA</v>
      </c>
      <c r="G101" t="s">
        <v>8581</v>
      </c>
      <c r="H101" s="62">
        <v>88416482000106</v>
      </c>
      <c r="I101" t="s">
        <v>30</v>
      </c>
      <c r="J101">
        <v>869.92</v>
      </c>
      <c r="K101">
        <v>14684.25</v>
      </c>
      <c r="M101">
        <v>4064</v>
      </c>
      <c r="N101" t="str">
        <v>CIL</v>
      </c>
      <c r="O101" s="57" cm="1">
        <f t="array" ref="O101">_xlfn.XLOOKUP(1,($C$2:$C$8655=M101)*($F$2:$F$8655=N101),$D$2:$D$8655)</f>
        <v>45344</v>
      </c>
      <c r="P101" s="62">
        <v>97533434000199</v>
      </c>
      <c r="Q101" t="str">
        <v>UNIDADE</v>
      </c>
      <c r="R101" s="85">
        <v>271</v>
      </c>
      <c r="S101" s="85">
        <v>107422.59999999999</v>
      </c>
      <c r="U101" s="84" t="b">
        <f t="shared" si="21"/>
        <v>1</v>
      </c>
      <c r="V101" s="84" t="b">
        <f t="shared" si="22"/>
        <v>1</v>
      </c>
      <c r="W101" s="84" t="b">
        <f t="shared" si="23"/>
        <v>1</v>
      </c>
      <c r="X101" s="84" t="str">
        <f t="shared" si="24"/>
        <v xml:space="preserve"> </v>
      </c>
      <c r="Y101" s="84" t="b">
        <f t="shared" si="25"/>
        <v>1</v>
      </c>
      <c r="AA101" s="84">
        <v>4064</v>
      </c>
      <c r="AB101" s="84" t="s">
        <v>924</v>
      </c>
      <c r="AC101" s="57">
        <v>45344</v>
      </c>
      <c r="AD101" s="84">
        <v>97533434000199</v>
      </c>
      <c r="AE101" s="84" t="s">
        <v>30</v>
      </c>
      <c r="AF101" s="84">
        <v>2175.2500000000005</v>
      </c>
      <c r="AG101" s="84">
        <v>107422.6</v>
      </c>
      <c r="AI101">
        <v>4067</v>
      </c>
      <c r="AJ101" s="84" t="str" cm="1">
        <f t="array" ref="AJ101">_xlfn.XLOOKUP(AI101,--LEFT(Main!$B$15:$B$1956,SEARCH(" ",Main!$B$15:$B$1956)),Main!$F$15:$F$1956,"")</f>
        <v>CIL</v>
      </c>
      <c r="AK101" s="57" cm="1">
        <f t="array" ref="AK101">_xlfn.XLOOKUP(1,(--LEFT(Main!$B$15:$B$1956,SEARCH(" ",Main!$B$15:$B$1956))=AI101)*(Main!$F$15:$F$1956=AJ101),Main!$C$15:$C$1956,"")</f>
        <v>45344</v>
      </c>
      <c r="AL101" s="62" cm="1">
        <f t="array" ref="AL101">--_xlfn.XLOOKUP(1,(Main!$F$15:$F$1956='PLANILHA EBR'!AJ101)*(--LEFT(Main!$B$15:$B$1956,SEARCH(" ",Main!$B$15:$B$1956))='PLANILHA EBR'!AI101),Main!$E$15:$E$1956)</f>
        <v>97533434000199</v>
      </c>
      <c r="AM101" s="84" t="str" cm="1">
        <f t="array" ref="AM101">_xlfn.XLOOKUP(1,(Main!$F$15:$F$1956='PLANILHA EBR'!AJ101)*(--LEFT(Main!$B$15:$B$1956,SEARCH(" ",Main!$B$15:$B$1956))='PLANILHA EBR'!AI101),Main!$H$15:$H$1956)</f>
        <v>KG LIQUIDO</v>
      </c>
      <c r="AN101">
        <v>8208</v>
      </c>
      <c r="AO101">
        <v>12897.28</v>
      </c>
      <c r="AP101">
        <v>41024</v>
      </c>
    </row>
    <row r="102" spans="1:42" x14ac:dyDescent="0.25">
      <c r="A102" t="s">
        <v>5958</v>
      </c>
      <c r="B102" t="str">
        <f>C102&amp;"-"&amp;COUNTIF(C$2:C102,C102)</f>
        <v>66974-3</v>
      </c>
      <c r="C102">
        <v>66974</v>
      </c>
      <c r="D102" s="57">
        <v>44772</v>
      </c>
      <c r="E102" s="84" t="str">
        <f>F102&amp;"-"&amp;COUNTIF($F$2:F102,F102)</f>
        <v>METASA-92</v>
      </c>
      <c r="F102" s="84" t="str">
        <f t="shared" si="11"/>
        <v>METASA</v>
      </c>
      <c r="G102" t="s">
        <v>8581</v>
      </c>
      <c r="H102" s="62">
        <v>88416482000106</v>
      </c>
      <c r="I102" t="s">
        <v>30</v>
      </c>
      <c r="J102">
        <v>5514.11</v>
      </c>
      <c r="K102">
        <v>89494</v>
      </c>
      <c r="M102">
        <v>4065</v>
      </c>
      <c r="N102" t="str">
        <v>CIL</v>
      </c>
      <c r="O102" s="57" cm="1">
        <f t="array" ref="O102">_xlfn.XLOOKUP(1,($C$2:$C$8655=M102)*($F$2:$F$8655=N102),$D$2:$D$8655)</f>
        <v>45344</v>
      </c>
      <c r="P102" s="62">
        <v>97533434000199</v>
      </c>
      <c r="Q102" t="str">
        <v>UNIDADE</v>
      </c>
      <c r="R102" s="85">
        <v>239</v>
      </c>
      <c r="S102" s="85">
        <v>88404.800000000003</v>
      </c>
      <c r="U102" s="84" t="b">
        <f t="shared" si="21"/>
        <v>1</v>
      </c>
      <c r="V102" s="84" t="b">
        <f t="shared" si="22"/>
        <v>1</v>
      </c>
      <c r="W102" s="84" t="b">
        <f t="shared" si="23"/>
        <v>1</v>
      </c>
      <c r="X102" s="84" t="str">
        <f t="shared" si="24"/>
        <v xml:space="preserve"> </v>
      </c>
      <c r="Y102" s="84" t="b">
        <f t="shared" si="25"/>
        <v>1</v>
      </c>
      <c r="AA102" s="84">
        <v>4065</v>
      </c>
      <c r="AB102" s="84" t="s">
        <v>924</v>
      </c>
      <c r="AC102" s="57">
        <v>45344</v>
      </c>
      <c r="AD102" s="84">
        <v>97533434000199</v>
      </c>
      <c r="AE102" s="84" t="s">
        <v>30</v>
      </c>
      <c r="AF102" s="84">
        <v>16.900000000000002</v>
      </c>
      <c r="AG102" s="84">
        <v>88404.800000000003</v>
      </c>
      <c r="AI102">
        <v>4091</v>
      </c>
      <c r="AJ102" s="84" t="str" cm="1">
        <f t="array" ref="AJ102">_xlfn.XLOOKUP(AI102,--LEFT(Main!$B$15:$B$1956,SEARCH(" ",Main!$B$15:$B$1956)),Main!$F$15:$F$1956,"")</f>
        <v>CIL</v>
      </c>
      <c r="AK102" s="57" cm="1">
        <f t="array" ref="AK102">_xlfn.XLOOKUP(1,(--LEFT(Main!$B$15:$B$1956,SEARCH(" ",Main!$B$15:$B$1956))=AI102)*(Main!$F$15:$F$1956=AJ102),Main!$C$15:$C$1956,"")</f>
        <v>45350</v>
      </c>
      <c r="AL102" s="62" cm="1">
        <f t="array" ref="AL102">--_xlfn.XLOOKUP(1,(Main!$F$15:$F$1956='PLANILHA EBR'!AJ102)*(--LEFT(Main!$B$15:$B$1956,SEARCH(" ",Main!$B$15:$B$1956))='PLANILHA EBR'!AI102),Main!$E$15:$E$1956)</f>
        <v>97533434000199</v>
      </c>
      <c r="AM102" s="84" t="str" cm="1">
        <f t="array" ref="AM102">_xlfn.XLOOKUP(1,(Main!$F$15:$F$1956='PLANILHA EBR'!AJ102)*(--LEFT(Main!$B$15:$B$1956,SEARCH(" ",Main!$B$15:$B$1956))='PLANILHA EBR'!AI102),Main!$H$15:$H$1956)</f>
        <v>KG LIQUIDO</v>
      </c>
      <c r="AN102">
        <v>140</v>
      </c>
      <c r="AO102">
        <v>17500</v>
      </c>
      <c r="AP102">
        <v>40987</v>
      </c>
    </row>
    <row r="103" spans="1:42" x14ac:dyDescent="0.25">
      <c r="A103" t="s">
        <v>5958</v>
      </c>
      <c r="B103" t="str">
        <f>C103&amp;"-"&amp;COUNTIF(C$2:C103,C103)</f>
        <v>66974-4</v>
      </c>
      <c r="C103">
        <v>66974</v>
      </c>
      <c r="D103" s="57">
        <v>44772</v>
      </c>
      <c r="E103" s="84" t="str">
        <f>F103&amp;"-"&amp;COUNTIF($F$2:F103,F103)</f>
        <v>METASA-93</v>
      </c>
      <c r="F103" s="84" t="str">
        <f t="shared" si="11"/>
        <v>METASA</v>
      </c>
      <c r="G103" t="s">
        <v>8581</v>
      </c>
      <c r="H103" s="62">
        <v>88416482000106</v>
      </c>
      <c r="I103" t="s">
        <v>30</v>
      </c>
      <c r="J103">
        <v>379.72</v>
      </c>
      <c r="K103">
        <v>6409.67</v>
      </c>
      <c r="M103">
        <v>4066</v>
      </c>
      <c r="N103" t="str">
        <v>CIL</v>
      </c>
      <c r="O103" s="57" cm="1">
        <f t="array" ref="O103">_xlfn.XLOOKUP(1,($C$2:$C$8655=M103)*($F$2:$F$8655=N103),$D$2:$D$8655)</f>
        <v>45344</v>
      </c>
      <c r="P103" s="62">
        <v>97533434000199</v>
      </c>
      <c r="Q103" t="str">
        <v>UNIDADE</v>
      </c>
      <c r="R103" s="85">
        <v>215</v>
      </c>
      <c r="S103" s="85">
        <v>84606.3</v>
      </c>
      <c r="U103" s="84" t="b">
        <f t="shared" si="21"/>
        <v>1</v>
      </c>
      <c r="V103" s="84" t="b">
        <f t="shared" si="22"/>
        <v>1</v>
      </c>
      <c r="W103" s="84" t="b">
        <f t="shared" si="23"/>
        <v>1</v>
      </c>
      <c r="X103" s="84" t="str">
        <f t="shared" si="24"/>
        <v xml:space="preserve"> </v>
      </c>
      <c r="Y103" s="84" t="b">
        <f t="shared" si="25"/>
        <v>1</v>
      </c>
      <c r="AA103" s="84">
        <v>4066</v>
      </c>
      <c r="AB103" s="84" t="s">
        <v>924</v>
      </c>
      <c r="AC103" s="57">
        <v>45344</v>
      </c>
      <c r="AD103" s="84">
        <v>97533434000199</v>
      </c>
      <c r="AE103" s="84" t="s">
        <v>30</v>
      </c>
      <c r="AF103" s="84">
        <v>17.68</v>
      </c>
      <c r="AG103" s="84">
        <v>84606.3</v>
      </c>
      <c r="AI103">
        <v>4110</v>
      </c>
      <c r="AJ103" s="84" t="str" cm="1">
        <f t="array" ref="AJ103">_xlfn.XLOOKUP(AI103,--LEFT(Main!$B$15:$B$1956,SEARCH(" ",Main!$B$15:$B$1956)),Main!$F$15:$F$1956,"")</f>
        <v>CIL</v>
      </c>
      <c r="AK103" s="57" cm="1">
        <f t="array" ref="AK103">_xlfn.XLOOKUP(1,(--LEFT(Main!$B$15:$B$1956,SEARCH(" ",Main!$B$15:$B$1956))=AI103)*(Main!$F$15:$F$1956=AJ103),Main!$C$15:$C$1956,"")</f>
        <v>45356</v>
      </c>
      <c r="AL103" s="62" cm="1">
        <f t="array" ref="AL103">--_xlfn.XLOOKUP(1,(Main!$F$15:$F$1956='PLANILHA EBR'!AJ103)*(--LEFT(Main!$B$15:$B$1956,SEARCH(" ",Main!$B$15:$B$1956))='PLANILHA EBR'!AI103),Main!$E$15:$E$1956)</f>
        <v>97533434000199</v>
      </c>
      <c r="AM103" s="84" t="str" cm="1">
        <f t="array" ref="AM103">_xlfn.XLOOKUP(1,(Main!$F$15:$F$1956='PLANILHA EBR'!AJ103)*(--LEFT(Main!$B$15:$B$1956,SEARCH(" ",Main!$B$15:$B$1956))='PLANILHA EBR'!AI103),Main!$H$15:$H$1956)</f>
        <v>KG LIQUIDO</v>
      </c>
      <c r="AN103">
        <v>108.24</v>
      </c>
      <c r="AO103">
        <v>8163.02</v>
      </c>
      <c r="AP103">
        <v>40749</v>
      </c>
    </row>
    <row r="104" spans="1:42" x14ac:dyDescent="0.25">
      <c r="A104" t="s">
        <v>5958</v>
      </c>
      <c r="B104" t="str">
        <f>C104&amp;"-"&amp;COUNTIF(C$2:C104,C104)</f>
        <v>66974-5</v>
      </c>
      <c r="C104">
        <v>66974</v>
      </c>
      <c r="D104" s="57">
        <v>44772</v>
      </c>
      <c r="E104" s="84" t="str">
        <f>F104&amp;"-"&amp;COUNTIF($F$2:F104,F104)</f>
        <v>METASA-94</v>
      </c>
      <c r="F104" s="84" t="str">
        <f t="shared" si="11"/>
        <v>METASA</v>
      </c>
      <c r="G104" t="s">
        <v>8581</v>
      </c>
      <c r="H104" s="62">
        <v>88416482000106</v>
      </c>
      <c r="I104" t="s">
        <v>30</v>
      </c>
      <c r="J104">
        <v>595.15</v>
      </c>
      <c r="K104">
        <v>11498.3</v>
      </c>
      <c r="M104">
        <v>4067</v>
      </c>
      <c r="N104" t="str">
        <v>CIL</v>
      </c>
      <c r="O104" s="57" cm="1">
        <f t="array" ref="O104">_xlfn.XLOOKUP(1,($C$2:$C$8655=M104)*($F$2:$F$8655=N104),$D$2:$D$8655)</f>
        <v>45344</v>
      </c>
      <c r="P104" s="62">
        <v>97533434000199</v>
      </c>
      <c r="Q104" t="str">
        <v>UNIDADE</v>
      </c>
      <c r="R104" s="85">
        <v>44</v>
      </c>
      <c r="S104" s="85">
        <v>12897.28</v>
      </c>
      <c r="U104" s="84" t="b">
        <f t="shared" si="21"/>
        <v>1</v>
      </c>
      <c r="V104" s="84" t="b">
        <f t="shared" si="22"/>
        <v>1</v>
      </c>
      <c r="W104" s="84" t="b">
        <f t="shared" si="23"/>
        <v>1</v>
      </c>
      <c r="X104" s="84" t="str">
        <f t="shared" si="24"/>
        <v xml:space="preserve"> </v>
      </c>
      <c r="Y104" s="84" t="b">
        <f t="shared" si="25"/>
        <v>1</v>
      </c>
      <c r="AA104" s="84">
        <v>4067</v>
      </c>
      <c r="AB104" s="84" t="s">
        <v>924</v>
      </c>
      <c r="AC104" s="57">
        <v>45344</v>
      </c>
      <c r="AD104" s="84">
        <v>97533434000199</v>
      </c>
      <c r="AE104" s="84" t="s">
        <v>30</v>
      </c>
      <c r="AF104" s="84">
        <v>8208</v>
      </c>
      <c r="AG104" s="84">
        <v>12897.28</v>
      </c>
      <c r="AI104">
        <v>4145</v>
      </c>
      <c r="AJ104" s="84" t="str" cm="1">
        <f t="array" ref="AJ104">_xlfn.XLOOKUP(AI104,--LEFT(Main!$B$15:$B$1956,SEARCH(" ",Main!$B$15:$B$1956)),Main!$F$15:$F$1956,"")</f>
        <v>CIL</v>
      </c>
      <c r="AK104" s="57" cm="1">
        <f t="array" ref="AK104">_xlfn.XLOOKUP(1,(--LEFT(Main!$B$15:$B$1956,SEARCH(" ",Main!$B$15:$B$1956))=AI104)*(Main!$F$15:$F$1956=AJ104),Main!$C$15:$C$1956,"")</f>
        <v>45366</v>
      </c>
      <c r="AL104" s="62" cm="1">
        <f t="array" ref="AL104">--_xlfn.XLOOKUP(1,(Main!$F$15:$F$1956='PLANILHA EBR'!AJ104)*(--LEFT(Main!$B$15:$B$1956,SEARCH(" ",Main!$B$15:$B$1956))='PLANILHA EBR'!AI104),Main!$E$15:$E$1956)</f>
        <v>97533434000199</v>
      </c>
      <c r="AM104" s="84" t="str" cm="1">
        <f t="array" ref="AM104">_xlfn.XLOOKUP(1,(Main!$F$15:$F$1956='PLANILHA EBR'!AJ104)*(--LEFT(Main!$B$15:$B$1956,SEARCH(" ",Main!$B$15:$B$1956))='PLANILHA EBR'!AI104),Main!$H$15:$H$1956)</f>
        <v>KG LIQUIDO</v>
      </c>
      <c r="AN104">
        <v>120</v>
      </c>
      <c r="AO104">
        <v>38952.1</v>
      </c>
      <c r="AP104">
        <v>40748</v>
      </c>
    </row>
    <row r="105" spans="1:42" x14ac:dyDescent="0.25">
      <c r="A105" t="s">
        <v>5958</v>
      </c>
      <c r="B105" t="str">
        <f>C105&amp;"-"&amp;COUNTIF(C$2:C105,C105)</f>
        <v>66974-6</v>
      </c>
      <c r="C105">
        <v>66974</v>
      </c>
      <c r="D105" s="57">
        <v>44772</v>
      </c>
      <c r="E105" s="84" t="str">
        <f>F105&amp;"-"&amp;COUNTIF($F$2:F105,F105)</f>
        <v>METASA-95</v>
      </c>
      <c r="F105" s="84" t="str">
        <f t="shared" si="11"/>
        <v>METASA</v>
      </c>
      <c r="G105" t="s">
        <v>8581</v>
      </c>
      <c r="H105" s="62">
        <v>88416482000106</v>
      </c>
      <c r="I105" t="s">
        <v>30</v>
      </c>
      <c r="J105">
        <v>12986.39</v>
      </c>
      <c r="K105">
        <v>242455.9</v>
      </c>
      <c r="M105">
        <v>4091</v>
      </c>
      <c r="N105" t="str">
        <v>CIL</v>
      </c>
      <c r="O105" s="57" cm="1">
        <f t="array" ref="O105">_xlfn.XLOOKUP(1,($C$2:$C$8655=M105)*($F$2:$F$8655=N105),$D$2:$D$8655)</f>
        <v>45350</v>
      </c>
      <c r="P105" s="62">
        <v>97533434000199</v>
      </c>
      <c r="Q105" t="str">
        <v>UNIDADE</v>
      </c>
      <c r="R105" s="85">
        <v>5</v>
      </c>
      <c r="S105" s="85">
        <v>17500</v>
      </c>
      <c r="U105" s="84" t="b">
        <f t="shared" si="21"/>
        <v>1</v>
      </c>
      <c r="V105" s="84" t="b">
        <f t="shared" si="22"/>
        <v>1</v>
      </c>
      <c r="W105" s="84" t="b">
        <f t="shared" si="23"/>
        <v>1</v>
      </c>
      <c r="X105" s="84" t="str">
        <f t="shared" si="24"/>
        <v xml:space="preserve"> </v>
      </c>
      <c r="Y105" s="84" t="b">
        <f t="shared" si="25"/>
        <v>1</v>
      </c>
      <c r="AA105" s="84">
        <v>4091</v>
      </c>
      <c r="AB105" s="84" t="s">
        <v>924</v>
      </c>
      <c r="AC105" s="57">
        <v>45350</v>
      </c>
      <c r="AD105" s="84">
        <v>97533434000199</v>
      </c>
      <c r="AE105" s="84" t="s">
        <v>30</v>
      </c>
      <c r="AF105" s="84">
        <v>140</v>
      </c>
      <c r="AG105" s="84">
        <v>17500</v>
      </c>
      <c r="AI105">
        <v>4168</v>
      </c>
      <c r="AJ105" s="84" t="str" cm="1">
        <f t="array" ref="AJ105">_xlfn.XLOOKUP(AI105,--LEFT(Main!$B$15:$B$1956,SEARCH(" ",Main!$B$15:$B$1956)),Main!$F$15:$F$1956,"")</f>
        <v>INDUSVALVES</v>
      </c>
      <c r="AK105" s="57" cm="1">
        <f t="array" ref="AK105">_xlfn.XLOOKUP(1,(--LEFT(Main!$B$15:$B$1956,SEARCH(" ",Main!$B$15:$B$1956))=AI105)*(Main!$F$15:$F$1956=AJ105),Main!$C$15:$C$1956,"")</f>
        <v>45510</v>
      </c>
      <c r="AL105" s="62" cm="1">
        <f t="array" ref="AL105">--_xlfn.XLOOKUP(1,(Main!$F$15:$F$1956='PLANILHA EBR'!AJ105)*(--LEFT(Main!$B$15:$B$1956,SEARCH(" ",Main!$B$15:$B$1956))='PLANILHA EBR'!AI105),Main!$E$15:$E$1956)</f>
        <v>7695648000179</v>
      </c>
      <c r="AM105" s="84" t="str" cm="1">
        <f t="array" ref="AM105">_xlfn.XLOOKUP(1,(Main!$F$15:$F$1956='PLANILHA EBR'!AJ105)*(--LEFT(Main!$B$15:$B$1956,SEARCH(" ",Main!$B$15:$B$1956))='PLANILHA EBR'!AI105),Main!$H$15:$H$1956)</f>
        <v>UNIDADE</v>
      </c>
      <c r="AN105">
        <v>2</v>
      </c>
      <c r="AO105">
        <v>6674</v>
      </c>
      <c r="AP105">
        <v>40748</v>
      </c>
    </row>
    <row r="106" spans="1:42" x14ac:dyDescent="0.25">
      <c r="A106" t="s">
        <v>5958</v>
      </c>
      <c r="B106" t="str">
        <f>C106&amp;"-"&amp;COUNTIF(C$2:C106,C106)</f>
        <v>66975-1</v>
      </c>
      <c r="C106">
        <v>66975</v>
      </c>
      <c r="D106" s="57">
        <v>44772</v>
      </c>
      <c r="E106" s="84" t="str">
        <f>F106&amp;"-"&amp;COUNTIF($F$2:F106,F106)</f>
        <v>METASA-96</v>
      </c>
      <c r="F106" s="84" t="str">
        <f t="shared" si="11"/>
        <v>METASA</v>
      </c>
      <c r="G106" t="s">
        <v>8581</v>
      </c>
      <c r="H106" s="62">
        <v>88416482000106</v>
      </c>
      <c r="I106" t="s">
        <v>30</v>
      </c>
      <c r="J106">
        <v>2487.16</v>
      </c>
      <c r="K106">
        <v>41983.26</v>
      </c>
      <c r="M106">
        <v>4110</v>
      </c>
      <c r="N106" t="str">
        <v>CIL</v>
      </c>
      <c r="O106" s="57" cm="1">
        <f t="array" ref="O106">_xlfn.XLOOKUP(1,($C$2:$C$8655=M106)*($F$2:$F$8655=N106),$D$2:$D$8655)</f>
        <v>45356</v>
      </c>
      <c r="P106" s="62">
        <v>97533434000199</v>
      </c>
      <c r="Q106" t="str">
        <v>UNIDADE</v>
      </c>
      <c r="R106" s="85">
        <v>73</v>
      </c>
      <c r="S106" s="85">
        <v>8163.02</v>
      </c>
      <c r="U106" s="84" t="b">
        <f t="shared" si="21"/>
        <v>1</v>
      </c>
      <c r="V106" s="84" t="b">
        <f t="shared" si="22"/>
        <v>1</v>
      </c>
      <c r="W106" s="84" t="b">
        <f t="shared" si="23"/>
        <v>1</v>
      </c>
      <c r="X106" s="84" t="str">
        <f t="shared" si="24"/>
        <v xml:space="preserve"> </v>
      </c>
      <c r="Y106" s="84" t="b">
        <f t="shared" si="25"/>
        <v>1</v>
      </c>
      <c r="AA106" s="84">
        <v>4110</v>
      </c>
      <c r="AB106" s="84" t="s">
        <v>924</v>
      </c>
      <c r="AC106" s="57">
        <v>45356</v>
      </c>
      <c r="AD106" s="84">
        <v>97533434000199</v>
      </c>
      <c r="AE106" s="84" t="s">
        <v>30</v>
      </c>
      <c r="AF106" s="84">
        <v>108.24</v>
      </c>
      <c r="AG106" s="84">
        <v>8163.02</v>
      </c>
      <c r="AI106">
        <v>4272</v>
      </c>
      <c r="AJ106" s="84" t="str" cm="1">
        <f t="array" ref="AJ106">_xlfn.XLOOKUP(AI106,--LEFT(Main!$B$15:$B$1956,SEARCH(" ",Main!$B$15:$B$1956)),Main!$F$15:$F$1956,"")</f>
        <v>CIL</v>
      </c>
      <c r="AK106" s="57" cm="1">
        <f t="array" ref="AK106">_xlfn.XLOOKUP(1,(--LEFT(Main!$B$15:$B$1956,SEARCH(" ",Main!$B$15:$B$1956))=AI106)*(Main!$F$15:$F$1956=AJ106),Main!$C$15:$C$1956,"")</f>
        <v>45406</v>
      </c>
      <c r="AL106" s="62" cm="1">
        <f t="array" ref="AL106">--_xlfn.XLOOKUP(1,(Main!$F$15:$F$1956='PLANILHA EBR'!AJ106)*(--LEFT(Main!$B$15:$B$1956,SEARCH(" ",Main!$B$15:$B$1956))='PLANILHA EBR'!AI106),Main!$E$15:$E$1956)</f>
        <v>97533434000199</v>
      </c>
      <c r="AM106" s="84" t="str" cm="1">
        <f t="array" ref="AM106">_xlfn.XLOOKUP(1,(Main!$F$15:$F$1956='PLANILHA EBR'!AJ106)*(--LEFT(Main!$B$15:$B$1956,SEARCH(" ",Main!$B$15:$B$1956))='PLANILHA EBR'!AI106),Main!$H$15:$H$1956)</f>
        <v>KG LIQUIDO</v>
      </c>
      <c r="AN106">
        <v>747.71309523809532</v>
      </c>
      <c r="AO106">
        <v>73656.149999999994</v>
      </c>
      <c r="AP106">
        <v>40547</v>
      </c>
    </row>
    <row r="107" spans="1:42" x14ac:dyDescent="0.25">
      <c r="A107" t="s">
        <v>5958</v>
      </c>
      <c r="B107" t="str">
        <f>C107&amp;"-"&amp;COUNTIF(C$2:C107,C107)</f>
        <v>66975-2</v>
      </c>
      <c r="C107">
        <v>66975</v>
      </c>
      <c r="D107" s="57">
        <v>44772</v>
      </c>
      <c r="E107" s="84" t="str">
        <f>F107&amp;"-"&amp;COUNTIF($F$2:F107,F107)</f>
        <v>METASA-97</v>
      </c>
      <c r="F107" s="84" t="str">
        <f t="shared" si="11"/>
        <v>METASA</v>
      </c>
      <c r="G107" t="s">
        <v>8581</v>
      </c>
      <c r="H107" s="62">
        <v>88416482000106</v>
      </c>
      <c r="I107" t="s">
        <v>30</v>
      </c>
      <c r="J107">
        <v>164.48</v>
      </c>
      <c r="K107">
        <v>2776.42</v>
      </c>
      <c r="M107">
        <v>4145</v>
      </c>
      <c r="N107" t="str">
        <v>CIL</v>
      </c>
      <c r="O107" s="57" cm="1">
        <f t="array" ref="O107">_xlfn.XLOOKUP(1,($C$2:$C$8655=M107)*($F$2:$F$8655=N107),$D$2:$D$8655)</f>
        <v>45366</v>
      </c>
      <c r="P107" s="62">
        <v>97533434000199</v>
      </c>
      <c r="Q107" t="str">
        <v>UNIDADE</v>
      </c>
      <c r="R107" s="85">
        <v>96</v>
      </c>
      <c r="S107" s="85">
        <v>38952.1</v>
      </c>
      <c r="U107" s="84" t="b">
        <f t="shared" si="21"/>
        <v>1</v>
      </c>
      <c r="V107" s="84" t="b">
        <f t="shared" si="22"/>
        <v>1</v>
      </c>
      <c r="W107" s="84" t="b">
        <f t="shared" si="23"/>
        <v>1</v>
      </c>
      <c r="X107" s="84" t="str">
        <f t="shared" si="24"/>
        <v xml:space="preserve"> </v>
      </c>
      <c r="Y107" s="84" t="b">
        <f t="shared" si="25"/>
        <v>1</v>
      </c>
      <c r="AA107" s="84">
        <v>4145</v>
      </c>
      <c r="AB107" s="84" t="s">
        <v>924</v>
      </c>
      <c r="AC107" s="57">
        <v>45366</v>
      </c>
      <c r="AD107" s="84">
        <v>97533434000199</v>
      </c>
      <c r="AE107" s="84" t="s">
        <v>30</v>
      </c>
      <c r="AF107" s="84">
        <v>120</v>
      </c>
      <c r="AG107" s="84">
        <v>38952.1</v>
      </c>
      <c r="AI107">
        <v>4339</v>
      </c>
      <c r="AJ107" s="84" t="str" cm="1">
        <f t="array" ref="AJ107">_xlfn.XLOOKUP(AI107,--LEFT(Main!$B$15:$B$1956,SEARCH(" ",Main!$B$15:$B$1956)),Main!$F$15:$F$1956,"")</f>
        <v>CIL</v>
      </c>
      <c r="AK107" s="57" cm="1">
        <f t="array" ref="AK107">_xlfn.XLOOKUP(1,(--LEFT(Main!$B$15:$B$1956,SEARCH(" ",Main!$B$15:$B$1956))=AI107)*(Main!$F$15:$F$1956=AJ107),Main!$C$15:$C$1956,"")</f>
        <v>45429</v>
      </c>
      <c r="AL107" s="62" cm="1">
        <f t="array" ref="AL107">--_xlfn.XLOOKUP(1,(Main!$F$15:$F$1956='PLANILHA EBR'!AJ107)*(--LEFT(Main!$B$15:$B$1956,SEARCH(" ",Main!$B$15:$B$1956))='PLANILHA EBR'!AI107),Main!$E$15:$E$1956)</f>
        <v>97533434000199</v>
      </c>
      <c r="AM107" s="84" t="str" cm="1">
        <f t="array" ref="AM107">_xlfn.XLOOKUP(1,(Main!$F$15:$F$1956='PLANILHA EBR'!AJ107)*(--LEFT(Main!$B$15:$B$1956,SEARCH(" ",Main!$B$15:$B$1956))='PLANILHA EBR'!AI107),Main!$H$15:$H$1956)</f>
        <v>KG LIQUIDO</v>
      </c>
      <c r="AN107">
        <v>37</v>
      </c>
      <c r="AO107">
        <v>4237.42</v>
      </c>
      <c r="AP107">
        <v>40482</v>
      </c>
    </row>
    <row r="108" spans="1:42" x14ac:dyDescent="0.25">
      <c r="A108" t="s">
        <v>5958</v>
      </c>
      <c r="B108" t="str">
        <f>C108&amp;"-"&amp;COUNTIF(C$2:C108,C108)</f>
        <v>66975-3</v>
      </c>
      <c r="C108">
        <v>66975</v>
      </c>
      <c r="D108" s="57">
        <v>44772</v>
      </c>
      <c r="E108" s="84" t="str">
        <f>F108&amp;"-"&amp;COUNTIF($F$2:F108,F108)</f>
        <v>METASA-98</v>
      </c>
      <c r="F108" s="84" t="str">
        <f t="shared" si="11"/>
        <v>METASA</v>
      </c>
      <c r="G108" t="s">
        <v>8581</v>
      </c>
      <c r="H108" s="62">
        <v>88416482000106</v>
      </c>
      <c r="I108" t="s">
        <v>30</v>
      </c>
      <c r="J108">
        <v>1618.65</v>
      </c>
      <c r="K108">
        <v>27322.81</v>
      </c>
      <c r="M108">
        <v>4168</v>
      </c>
      <c r="N108" t="str">
        <v>INDUSVALVES</v>
      </c>
      <c r="O108" s="57" cm="1">
        <f t="array" ref="O108">_xlfn.XLOOKUP(1,($C$2:$C$8655=M108)*($F$2:$F$8655=N108),$D$2:$D$8655)</f>
        <v>45510</v>
      </c>
      <c r="P108" s="62">
        <v>7695648000179</v>
      </c>
      <c r="Q108" t="str">
        <v>UNIDADE</v>
      </c>
      <c r="R108" s="85">
        <v>2</v>
      </c>
      <c r="S108" s="85">
        <v>6674</v>
      </c>
      <c r="U108" s="84" t="b">
        <f t="shared" si="21"/>
        <v>1</v>
      </c>
      <c r="V108" s="84" t="b">
        <f t="shared" si="22"/>
        <v>1</v>
      </c>
      <c r="W108" s="84" t="b">
        <f t="shared" si="23"/>
        <v>1</v>
      </c>
      <c r="X108" s="84" t="b">
        <f t="shared" si="24"/>
        <v>1</v>
      </c>
      <c r="Y108" s="84" t="b">
        <f t="shared" si="25"/>
        <v>1</v>
      </c>
      <c r="AA108" s="84">
        <v>4168</v>
      </c>
      <c r="AB108" s="84" t="s">
        <v>4694</v>
      </c>
      <c r="AC108" s="57">
        <v>45510</v>
      </c>
      <c r="AD108" s="84">
        <v>7695648000179</v>
      </c>
      <c r="AE108" s="84" t="s">
        <v>869</v>
      </c>
      <c r="AF108" s="84">
        <v>2</v>
      </c>
      <c r="AG108" s="84">
        <v>6674</v>
      </c>
      <c r="AI108">
        <v>4340</v>
      </c>
      <c r="AJ108" s="84" t="str" cm="1">
        <f t="array" ref="AJ108">_xlfn.XLOOKUP(AI108,--LEFT(Main!$B$15:$B$1956,SEARCH(" ",Main!$B$15:$B$1956)),Main!$F$15:$F$1956,"")</f>
        <v>CIL</v>
      </c>
      <c r="AK108" s="57" cm="1">
        <f t="array" ref="AK108">_xlfn.XLOOKUP(1,(--LEFT(Main!$B$15:$B$1956,SEARCH(" ",Main!$B$15:$B$1956))=AI108)*(Main!$F$15:$F$1956=AJ108),Main!$C$15:$C$1956,"")</f>
        <v>45429</v>
      </c>
      <c r="AL108" s="62" cm="1">
        <f t="array" ref="AL108">--_xlfn.XLOOKUP(1,(Main!$F$15:$F$1956='PLANILHA EBR'!AJ108)*(--LEFT(Main!$B$15:$B$1956,SEARCH(" ",Main!$B$15:$B$1956))='PLANILHA EBR'!AI108),Main!$E$15:$E$1956)</f>
        <v>97533434000199</v>
      </c>
      <c r="AM108" s="84" t="str" cm="1">
        <f t="array" ref="AM108">_xlfn.XLOOKUP(1,(Main!$F$15:$F$1956='PLANILHA EBR'!AJ108)*(--LEFT(Main!$B$15:$B$1956,SEARCH(" ",Main!$B$15:$B$1956))='PLANILHA EBR'!AI108),Main!$H$15:$H$1956)</f>
        <v>KG LIQUIDO</v>
      </c>
      <c r="AN108">
        <v>4</v>
      </c>
      <c r="AO108">
        <v>825</v>
      </c>
      <c r="AP108">
        <v>40394</v>
      </c>
    </row>
    <row r="109" spans="1:42" x14ac:dyDescent="0.25">
      <c r="A109" t="s">
        <v>5958</v>
      </c>
      <c r="B109" t="str">
        <f>C109&amp;"-"&amp;COUNTIF(C$2:C109,C109)</f>
        <v>66975-4</v>
      </c>
      <c r="C109">
        <v>66975</v>
      </c>
      <c r="D109" s="57">
        <v>44772</v>
      </c>
      <c r="E109" s="84" t="str">
        <f>F109&amp;"-"&amp;COUNTIF($F$2:F109,F109)</f>
        <v>METASA-99</v>
      </c>
      <c r="F109" s="84" t="str">
        <f t="shared" si="11"/>
        <v>METASA</v>
      </c>
      <c r="G109" t="s">
        <v>8581</v>
      </c>
      <c r="H109" s="62">
        <v>88416482000106</v>
      </c>
      <c r="I109" t="s">
        <v>30</v>
      </c>
      <c r="J109">
        <v>4306.01</v>
      </c>
      <c r="K109">
        <v>69886.539999999994</v>
      </c>
      <c r="M109">
        <v>4272</v>
      </c>
      <c r="N109" t="str">
        <v>CIL</v>
      </c>
      <c r="O109" s="57" cm="1">
        <f t="array" ref="O109">_xlfn.XLOOKUP(1,($C$2:$C$8655=M109)*($F$2:$F$8655=N109),$D$2:$D$8655)</f>
        <v>45406</v>
      </c>
      <c r="P109" s="62">
        <v>97533434000199</v>
      </c>
      <c r="Q109" t="str">
        <v>UNIDADE</v>
      </c>
      <c r="R109" s="85">
        <v>856</v>
      </c>
      <c r="S109" s="85">
        <v>73656.149999999994</v>
      </c>
      <c r="U109" s="84" t="b">
        <f t="shared" si="21"/>
        <v>1</v>
      </c>
      <c r="V109" s="84" t="b">
        <f t="shared" si="22"/>
        <v>1</v>
      </c>
      <c r="W109" s="84" t="b">
        <f t="shared" si="23"/>
        <v>1</v>
      </c>
      <c r="X109" s="84" t="str">
        <f t="shared" si="24"/>
        <v xml:space="preserve"> </v>
      </c>
      <c r="Y109" s="84" t="b">
        <f t="shared" si="25"/>
        <v>1</v>
      </c>
      <c r="AA109" s="84">
        <v>4272</v>
      </c>
      <c r="AB109" s="84" t="s">
        <v>924</v>
      </c>
      <c r="AC109" s="57">
        <v>45406</v>
      </c>
      <c r="AD109" s="84">
        <v>97533434000199</v>
      </c>
      <c r="AE109" s="84" t="s">
        <v>30</v>
      </c>
      <c r="AF109" s="84">
        <v>747.71309523809532</v>
      </c>
      <c r="AG109" s="84">
        <v>73656.149999999994</v>
      </c>
      <c r="AI109">
        <v>4341</v>
      </c>
      <c r="AJ109" s="84" t="str" cm="1">
        <f t="array" ref="AJ109">_xlfn.XLOOKUP(AI109,--LEFT(Main!$B$15:$B$1956,SEARCH(" ",Main!$B$15:$B$1956)),Main!$F$15:$F$1956,"")</f>
        <v>CIL</v>
      </c>
      <c r="AK109" s="57" cm="1">
        <f t="array" ref="AK109">_xlfn.XLOOKUP(1,(--LEFT(Main!$B$15:$B$1956,SEARCH(" ",Main!$B$15:$B$1956))=AI109)*(Main!$F$15:$F$1956=AJ109),Main!$C$15:$C$1956,"")</f>
        <v>45429</v>
      </c>
      <c r="AL109" s="62" cm="1">
        <f t="array" ref="AL109">--_xlfn.XLOOKUP(1,(Main!$F$15:$F$1956='PLANILHA EBR'!AJ109)*(--LEFT(Main!$B$15:$B$1956,SEARCH(" ",Main!$B$15:$B$1956))='PLANILHA EBR'!AI109),Main!$E$15:$E$1956)</f>
        <v>97533434000199</v>
      </c>
      <c r="AM109" s="84" t="str" cm="1">
        <f t="array" ref="AM109">_xlfn.XLOOKUP(1,(Main!$F$15:$F$1956='PLANILHA EBR'!AJ109)*(--LEFT(Main!$B$15:$B$1956,SEARCH(" ",Main!$B$15:$B$1956))='PLANILHA EBR'!AI109),Main!$H$15:$H$1956)</f>
        <v>KG LIQUIDO</v>
      </c>
      <c r="AN109">
        <v>147.27272727272728</v>
      </c>
      <c r="AO109">
        <v>55795.37</v>
      </c>
      <c r="AP109">
        <v>40244</v>
      </c>
    </row>
    <row r="110" spans="1:42" x14ac:dyDescent="0.25">
      <c r="A110" t="s">
        <v>5958</v>
      </c>
      <c r="B110" t="str">
        <f>C110&amp;"-"&amp;COUNTIF(C$2:C110,C110)</f>
        <v>66975-5</v>
      </c>
      <c r="C110">
        <v>66975</v>
      </c>
      <c r="D110" s="57">
        <v>44772</v>
      </c>
      <c r="E110" s="84" t="str">
        <f>F110&amp;"-"&amp;COUNTIF($F$2:F110,F110)</f>
        <v>METASA-100</v>
      </c>
      <c r="F110" s="84" t="str">
        <f t="shared" si="11"/>
        <v>METASA</v>
      </c>
      <c r="G110" t="s">
        <v>8581</v>
      </c>
      <c r="H110" s="62">
        <v>88416482000106</v>
      </c>
      <c r="I110" t="s">
        <v>30</v>
      </c>
      <c r="J110">
        <v>364.73</v>
      </c>
      <c r="K110">
        <v>6156.64</v>
      </c>
      <c r="M110">
        <v>4339</v>
      </c>
      <c r="N110" t="str">
        <v>CIL</v>
      </c>
      <c r="O110" s="57" cm="1">
        <f t="array" ref="O110">_xlfn.XLOOKUP(1,($C$2:$C$8655=M110)*($F$2:$F$8655=N110),$D$2:$D$8655)</f>
        <v>45429</v>
      </c>
      <c r="P110" s="62">
        <v>97533434000199</v>
      </c>
      <c r="Q110" t="str">
        <v>UNIDADE</v>
      </c>
      <c r="R110" s="85">
        <v>32</v>
      </c>
      <c r="S110" s="85">
        <v>4237.42</v>
      </c>
      <c r="U110" s="84" t="b">
        <f t="shared" si="21"/>
        <v>1</v>
      </c>
      <c r="V110" s="84" t="b">
        <f t="shared" si="22"/>
        <v>1</v>
      </c>
      <c r="W110" s="84" t="b">
        <f t="shared" si="23"/>
        <v>1</v>
      </c>
      <c r="X110" s="84" t="str">
        <f t="shared" si="24"/>
        <v xml:space="preserve"> </v>
      </c>
      <c r="Y110" s="84" t="b">
        <f t="shared" si="25"/>
        <v>1</v>
      </c>
      <c r="AA110" s="84">
        <v>4339</v>
      </c>
      <c r="AB110" s="84" t="s">
        <v>924</v>
      </c>
      <c r="AC110" s="57">
        <v>45429</v>
      </c>
      <c r="AD110" s="84">
        <v>97533434000199</v>
      </c>
      <c r="AE110" s="84" t="s">
        <v>30</v>
      </c>
      <c r="AF110" s="84">
        <v>37</v>
      </c>
      <c r="AG110" s="84">
        <v>4237.42</v>
      </c>
      <c r="AI110">
        <v>4342</v>
      </c>
      <c r="AJ110" s="84" t="str" cm="1">
        <f t="array" ref="AJ110">_xlfn.XLOOKUP(AI110,--LEFT(Main!$B$15:$B$1956,SEARCH(" ",Main!$B$15:$B$1956)),Main!$F$15:$F$1956,"")</f>
        <v>CIL</v>
      </c>
      <c r="AK110" s="57" cm="1">
        <f t="array" ref="AK110">_xlfn.XLOOKUP(1,(--LEFT(Main!$B$15:$B$1956,SEARCH(" ",Main!$B$15:$B$1956))=AI110)*(Main!$F$15:$F$1956=AJ110),Main!$C$15:$C$1956,"")</f>
        <v>45429</v>
      </c>
      <c r="AL110" s="62" cm="1">
        <f t="array" ref="AL110">--_xlfn.XLOOKUP(1,(Main!$F$15:$F$1956='PLANILHA EBR'!AJ110)*(--LEFT(Main!$B$15:$B$1956,SEARCH(" ",Main!$B$15:$B$1956))='PLANILHA EBR'!AI110),Main!$E$15:$E$1956)</f>
        <v>97533434000199</v>
      </c>
      <c r="AM110" s="84" t="str" cm="1">
        <f t="array" ref="AM110">_xlfn.XLOOKUP(1,(Main!$F$15:$F$1956='PLANILHA EBR'!AJ110)*(--LEFT(Main!$B$15:$B$1956,SEARCH(" ",Main!$B$15:$B$1956))='PLANILHA EBR'!AI110),Main!$H$15:$H$1956)</f>
        <v>KG LIQUIDO</v>
      </c>
      <c r="AN110">
        <v>85.6</v>
      </c>
      <c r="AO110">
        <v>34621.01</v>
      </c>
      <c r="AP110">
        <v>40206</v>
      </c>
    </row>
    <row r="111" spans="1:42" x14ac:dyDescent="0.25">
      <c r="A111" t="s">
        <v>5958</v>
      </c>
      <c r="B111" t="str">
        <f>C111&amp;"-"&amp;COUNTIF(C$2:C111,C111)</f>
        <v>66975-6</v>
      </c>
      <c r="C111">
        <v>66975</v>
      </c>
      <c r="D111" s="57">
        <v>44772</v>
      </c>
      <c r="E111" s="84" t="str">
        <f>F111&amp;"-"&amp;COUNTIF($F$2:F111,F111)</f>
        <v>METASA-101</v>
      </c>
      <c r="F111" s="84" t="str">
        <f t="shared" si="11"/>
        <v>METASA</v>
      </c>
      <c r="G111" t="s">
        <v>8581</v>
      </c>
      <c r="H111" s="62">
        <v>88416482000106</v>
      </c>
      <c r="I111" t="s">
        <v>30</v>
      </c>
      <c r="J111">
        <v>8513.6200000000008</v>
      </c>
      <c r="K111">
        <v>158949.29</v>
      </c>
      <c r="M111">
        <v>4340</v>
      </c>
      <c r="N111" t="str">
        <v>CIL</v>
      </c>
      <c r="O111" s="57" cm="1">
        <f t="array" ref="O111">_xlfn.XLOOKUP(1,($C$2:$C$8655=M111)*($F$2:$F$8655=N111),$D$2:$D$8655)</f>
        <v>45429</v>
      </c>
      <c r="P111" s="62">
        <v>97533434000199</v>
      </c>
      <c r="Q111" t="str">
        <v>UNIDADE</v>
      </c>
      <c r="R111" s="85">
        <v>1</v>
      </c>
      <c r="S111" s="85">
        <v>825</v>
      </c>
      <c r="U111" s="84" t="b">
        <f t="shared" si="21"/>
        <v>1</v>
      </c>
      <c r="V111" s="84" t="b">
        <f t="shared" si="22"/>
        <v>1</v>
      </c>
      <c r="W111" s="84" t="b">
        <f t="shared" si="23"/>
        <v>1</v>
      </c>
      <c r="X111" s="84" t="str">
        <f t="shared" si="24"/>
        <v xml:space="preserve"> </v>
      </c>
      <c r="Y111" s="84" t="b">
        <f t="shared" si="25"/>
        <v>1</v>
      </c>
      <c r="AA111" s="84">
        <v>4340</v>
      </c>
      <c r="AB111" s="84" t="s">
        <v>924</v>
      </c>
      <c r="AC111" s="57">
        <v>45429</v>
      </c>
      <c r="AD111" s="84">
        <v>97533434000199</v>
      </c>
      <c r="AE111" s="84" t="s">
        <v>30</v>
      </c>
      <c r="AF111" s="84">
        <v>4</v>
      </c>
      <c r="AG111" s="84">
        <v>825</v>
      </c>
      <c r="AI111">
        <v>4367</v>
      </c>
      <c r="AJ111" s="84" t="str" cm="1">
        <f t="array" ref="AJ111">_xlfn.XLOOKUP(AI111,--LEFT(Main!$B$15:$B$1956,SEARCH(" ",Main!$B$15:$B$1956)),Main!$F$15:$F$1956,"")</f>
        <v>HILTI</v>
      </c>
      <c r="AK111" s="57" cm="1">
        <f t="array" ref="AK111">_xlfn.XLOOKUP(1,(--LEFT(Main!$B$15:$B$1956,SEARCH(" ",Main!$B$15:$B$1956))=AI111)*(Main!$F$15:$F$1956=AJ111),Main!$C$15:$C$1956,"")</f>
        <v>45534</v>
      </c>
      <c r="AL111" s="62" cm="1">
        <f t="array" ref="AL111">--_xlfn.XLOOKUP(1,(Main!$F$15:$F$1956='PLANILHA EBR'!AJ111)*(--LEFT(Main!$B$15:$B$1956,SEARCH(" ",Main!$B$15:$B$1956))='PLANILHA EBR'!AI111),Main!$E$15:$E$1956)</f>
        <v>65000655001934</v>
      </c>
      <c r="AM111" s="84" t="str" cm="1">
        <f t="array" ref="AM111">_xlfn.XLOOKUP(1,(Main!$F$15:$F$1956='PLANILHA EBR'!AJ111)*(--LEFT(Main!$B$15:$B$1956,SEARCH(" ",Main!$B$15:$B$1956))='PLANILHA EBR'!AI111),Main!$H$15:$H$1956)</f>
        <v>KG LIQUIDO</v>
      </c>
      <c r="AN111">
        <v>19.228000000000002</v>
      </c>
      <c r="AO111">
        <v>117191.67</v>
      </c>
      <c r="AP111">
        <v>40206</v>
      </c>
    </row>
    <row r="112" spans="1:42" x14ac:dyDescent="0.25">
      <c r="A112" t="s">
        <v>5958</v>
      </c>
      <c r="B112" t="str">
        <f>C112&amp;"-"&amp;COUNTIF(C$2:C112,C112)</f>
        <v>66975-7</v>
      </c>
      <c r="C112">
        <v>66975</v>
      </c>
      <c r="D112" s="57">
        <v>44772</v>
      </c>
      <c r="E112" s="84" t="str">
        <f>F112&amp;"-"&amp;COUNTIF($F$2:F112,F112)</f>
        <v>METASA-102</v>
      </c>
      <c r="F112" s="84" t="str">
        <f t="shared" si="11"/>
        <v>METASA</v>
      </c>
      <c r="G112" t="s">
        <v>8581</v>
      </c>
      <c r="H112" s="62">
        <v>88416482000106</v>
      </c>
      <c r="I112" t="s">
        <v>30</v>
      </c>
      <c r="J112">
        <v>1683.29</v>
      </c>
      <c r="K112">
        <v>28413.94</v>
      </c>
      <c r="M112">
        <v>4341</v>
      </c>
      <c r="N112" t="str">
        <v>CIL</v>
      </c>
      <c r="O112" s="57" cm="1">
        <f t="array" ref="O112">_xlfn.XLOOKUP(1,($C$2:$C$8655=M112)*($F$2:$F$8655=N112),$D$2:$D$8655)</f>
        <v>45429</v>
      </c>
      <c r="P112" s="62">
        <v>97533434000199</v>
      </c>
      <c r="Q112" t="str">
        <v>UNIDADE</v>
      </c>
      <c r="R112" s="85">
        <v>453</v>
      </c>
      <c r="S112" s="85">
        <v>55795.369999999995</v>
      </c>
      <c r="U112" s="84" t="b">
        <f t="shared" si="21"/>
        <v>1</v>
      </c>
      <c r="V112" s="84" t="b">
        <f t="shared" si="22"/>
        <v>1</v>
      </c>
      <c r="W112" s="84" t="b">
        <f t="shared" si="23"/>
        <v>1</v>
      </c>
      <c r="X112" s="84" t="str">
        <f t="shared" si="24"/>
        <v xml:space="preserve"> </v>
      </c>
      <c r="Y112" s="84" t="b">
        <f t="shared" si="25"/>
        <v>1</v>
      </c>
      <c r="AA112" s="84">
        <v>4341</v>
      </c>
      <c r="AB112" s="84" t="s">
        <v>924</v>
      </c>
      <c r="AC112" s="57">
        <v>45429</v>
      </c>
      <c r="AD112" s="84">
        <v>97533434000199</v>
      </c>
      <c r="AE112" s="84" t="s">
        <v>30</v>
      </c>
      <c r="AF112" s="84">
        <v>147.27272727272728</v>
      </c>
      <c r="AG112" s="84">
        <v>55795.37</v>
      </c>
      <c r="AI112">
        <v>4368</v>
      </c>
      <c r="AJ112" s="84" t="str" cm="1">
        <f t="array" ref="AJ112">_xlfn.XLOOKUP(AI112,--LEFT(Main!$B$15:$B$1956,SEARCH(" ",Main!$B$15:$B$1956)),Main!$F$15:$F$1956,"")</f>
        <v>HILTI</v>
      </c>
      <c r="AK112" s="57" cm="1">
        <f t="array" ref="AK112">_xlfn.XLOOKUP(1,(--LEFT(Main!$B$15:$B$1956,SEARCH(" ",Main!$B$15:$B$1956))=AI112)*(Main!$F$15:$F$1956=AJ112),Main!$C$15:$C$1956,"")</f>
        <v>45534</v>
      </c>
      <c r="AL112" s="62" cm="1">
        <f t="array" ref="AL112">--_xlfn.XLOOKUP(1,(Main!$F$15:$F$1956='PLANILHA EBR'!AJ112)*(--LEFT(Main!$B$15:$B$1956,SEARCH(" ",Main!$B$15:$B$1956))='PLANILHA EBR'!AI112),Main!$E$15:$E$1956)</f>
        <v>65000655001934</v>
      </c>
      <c r="AM112" s="84" t="str" cm="1">
        <f t="array" ref="AM112">_xlfn.XLOOKUP(1,(Main!$F$15:$F$1956='PLANILHA EBR'!AJ112)*(--LEFT(Main!$B$15:$B$1956,SEARCH(" ",Main!$B$15:$B$1956))='PLANILHA EBR'!AI112),Main!$H$15:$H$1956)</f>
        <v>KG LIQUIDO</v>
      </c>
      <c r="AN112">
        <v>91.756</v>
      </c>
      <c r="AO112">
        <v>207725</v>
      </c>
      <c r="AP112">
        <v>38052</v>
      </c>
    </row>
    <row r="113" spans="1:42" x14ac:dyDescent="0.25">
      <c r="A113" t="s">
        <v>5958</v>
      </c>
      <c r="B113" t="str">
        <f>C113&amp;"-"&amp;COUNTIF(C$2:C113,C113)</f>
        <v>66975-8</v>
      </c>
      <c r="C113">
        <v>66975</v>
      </c>
      <c r="D113" s="57">
        <v>44772</v>
      </c>
      <c r="E113" s="84" t="str">
        <f>F113&amp;"-"&amp;COUNTIF($F$2:F113,F113)</f>
        <v>METASA-103</v>
      </c>
      <c r="F113" s="84" t="str">
        <f t="shared" si="11"/>
        <v>METASA</v>
      </c>
      <c r="G113" t="s">
        <v>8581</v>
      </c>
      <c r="H113" s="62">
        <v>88416482000106</v>
      </c>
      <c r="I113" t="s">
        <v>30</v>
      </c>
      <c r="J113">
        <v>1250.3399999999999</v>
      </c>
      <c r="K113">
        <v>24156.560000000001</v>
      </c>
      <c r="M113">
        <v>4342</v>
      </c>
      <c r="N113" t="str">
        <v>CIL</v>
      </c>
      <c r="O113" s="57" cm="1">
        <f t="array" ref="O113">_xlfn.XLOOKUP(1,($C$2:$C$8655=M113)*($F$2:$F$8655=N113),$D$2:$D$8655)</f>
        <v>45429</v>
      </c>
      <c r="P113" s="62">
        <v>97533434000199</v>
      </c>
      <c r="Q113" t="str">
        <v>UNIDADE</v>
      </c>
      <c r="R113" s="85">
        <v>163</v>
      </c>
      <c r="S113" s="85">
        <v>34621.009999999995</v>
      </c>
      <c r="U113" s="84" t="b">
        <f t="shared" si="21"/>
        <v>1</v>
      </c>
      <c r="V113" s="84" t="b">
        <f t="shared" si="22"/>
        <v>1</v>
      </c>
      <c r="W113" s="84" t="b">
        <f t="shared" si="23"/>
        <v>1</v>
      </c>
      <c r="X113" s="84" t="str">
        <f t="shared" si="24"/>
        <v xml:space="preserve"> </v>
      </c>
      <c r="Y113" s="84" t="b">
        <f t="shared" si="25"/>
        <v>1</v>
      </c>
      <c r="AA113" s="84">
        <v>4342</v>
      </c>
      <c r="AB113" s="84" t="s">
        <v>924</v>
      </c>
      <c r="AC113" s="57">
        <v>45429</v>
      </c>
      <c r="AD113" s="84">
        <v>97533434000199</v>
      </c>
      <c r="AE113" s="84" t="s">
        <v>30</v>
      </c>
      <c r="AF113" s="84">
        <v>85.6</v>
      </c>
      <c r="AG113" s="84">
        <v>34621.01</v>
      </c>
      <c r="AI113">
        <v>4422</v>
      </c>
      <c r="AJ113" s="84" t="str" cm="1">
        <f t="array" ref="AJ113">_xlfn.XLOOKUP(AI113,--LEFT(Main!$B$15:$B$1956,SEARCH(" ",Main!$B$15:$B$1956)),Main!$F$15:$F$1956,"")</f>
        <v>CIL</v>
      </c>
      <c r="AK113" s="57" cm="1">
        <f t="array" ref="AK113">_xlfn.XLOOKUP(1,(--LEFT(Main!$B$15:$B$1956,SEARCH(" ",Main!$B$15:$B$1956))=AI113)*(Main!$F$15:$F$1956=AJ113),Main!$C$15:$C$1956,"")</f>
        <v>45455</v>
      </c>
      <c r="AL113" s="62" cm="1">
        <f t="array" ref="AL113">--_xlfn.XLOOKUP(1,(Main!$F$15:$F$1956='PLANILHA EBR'!AJ113)*(--LEFT(Main!$B$15:$B$1956,SEARCH(" ",Main!$B$15:$B$1956))='PLANILHA EBR'!AI113),Main!$E$15:$E$1956)</f>
        <v>97533434000199</v>
      </c>
      <c r="AM113" s="84" t="str" cm="1">
        <f t="array" ref="AM113">_xlfn.XLOOKUP(1,(Main!$F$15:$F$1956='PLANILHA EBR'!AJ113)*(--LEFT(Main!$B$15:$B$1956,SEARCH(" ",Main!$B$15:$B$1956))='PLANILHA EBR'!AI113),Main!$H$15:$H$1956)</f>
        <v>KG LIQUIDO</v>
      </c>
      <c r="AN113">
        <v>14</v>
      </c>
      <c r="AO113">
        <v>24580</v>
      </c>
      <c r="AP113">
        <v>22116</v>
      </c>
    </row>
    <row r="114" spans="1:42" x14ac:dyDescent="0.25">
      <c r="A114" t="s">
        <v>5958</v>
      </c>
      <c r="B114" t="str">
        <f>C114&amp;"-"&amp;COUNTIF(C$2:C114,C114)</f>
        <v>66975-9</v>
      </c>
      <c r="C114">
        <v>66975</v>
      </c>
      <c r="D114" s="57">
        <v>44772</v>
      </c>
      <c r="E114" s="84" t="str">
        <f>F114&amp;"-"&amp;COUNTIF($F$2:F114,F114)</f>
        <v>METASA-104</v>
      </c>
      <c r="F114" s="84" t="str">
        <f t="shared" si="11"/>
        <v>METASA</v>
      </c>
      <c r="G114" t="s">
        <v>8581</v>
      </c>
      <c r="H114" s="62">
        <v>88416482000106</v>
      </c>
      <c r="I114" t="s">
        <v>30</v>
      </c>
      <c r="J114">
        <v>314.7</v>
      </c>
      <c r="K114">
        <v>6080</v>
      </c>
      <c r="M114">
        <v>4367</v>
      </c>
      <c r="N114" t="str">
        <v>HILTI</v>
      </c>
      <c r="O114" s="57" cm="1">
        <f t="array" ref="O114">_xlfn.XLOOKUP(1,($C$2:$C$8655=M114)*($F$2:$F$8655=N114),$D$2:$D$8655)</f>
        <v>45534</v>
      </c>
      <c r="P114" s="62">
        <v>65000655001934</v>
      </c>
      <c r="Q114" t="str">
        <v>CJ</v>
      </c>
      <c r="R114" s="85">
        <v>28</v>
      </c>
      <c r="S114" s="85">
        <v>117191.67</v>
      </c>
      <c r="U114" s="84" t="b">
        <f t="shared" si="21"/>
        <v>1</v>
      </c>
      <c r="V114" s="84" t="b">
        <f t="shared" si="22"/>
        <v>1</v>
      </c>
      <c r="W114" s="84" t="b">
        <f t="shared" si="23"/>
        <v>1</v>
      </c>
      <c r="X114" s="84" t="str">
        <f t="shared" si="24"/>
        <v xml:space="preserve"> </v>
      </c>
      <c r="Y114" s="84" t="b">
        <f t="shared" si="25"/>
        <v>1</v>
      </c>
      <c r="AA114" s="84">
        <v>4367</v>
      </c>
      <c r="AB114" s="84" t="s">
        <v>4765</v>
      </c>
      <c r="AC114" s="57">
        <v>45534</v>
      </c>
      <c r="AD114" s="84">
        <v>65000655001934</v>
      </c>
      <c r="AE114" s="84" t="s">
        <v>30</v>
      </c>
      <c r="AF114" s="84">
        <v>19.228000000000002</v>
      </c>
      <c r="AG114" s="84">
        <v>117191.67</v>
      </c>
      <c r="AI114">
        <v>4424</v>
      </c>
      <c r="AJ114" s="84" t="str" cm="1">
        <f t="array" ref="AJ114">_xlfn.XLOOKUP(AI114,--LEFT(Main!$B$15:$B$1956,SEARCH(" ",Main!$B$15:$B$1956)),Main!$F$15:$F$1956,"")</f>
        <v>CIL</v>
      </c>
      <c r="AK114" s="57" cm="1">
        <f t="array" ref="AK114">_xlfn.XLOOKUP(1,(--LEFT(Main!$B$15:$B$1956,SEARCH(" ",Main!$B$15:$B$1956))=AI114)*(Main!$F$15:$F$1956=AJ114),Main!$C$15:$C$1956,"")</f>
        <v>45455</v>
      </c>
      <c r="AL114" s="62" cm="1">
        <f t="array" ref="AL114">--_xlfn.XLOOKUP(1,(Main!$F$15:$F$1956='PLANILHA EBR'!AJ114)*(--LEFT(Main!$B$15:$B$1956,SEARCH(" ",Main!$B$15:$B$1956))='PLANILHA EBR'!AI114),Main!$E$15:$E$1956)</f>
        <v>97533434000199</v>
      </c>
      <c r="AM114" s="84" t="str" cm="1">
        <f t="array" ref="AM114">_xlfn.XLOOKUP(1,(Main!$F$15:$F$1956='PLANILHA EBR'!AJ114)*(--LEFT(Main!$B$15:$B$1956,SEARCH(" ",Main!$B$15:$B$1956))='PLANILHA EBR'!AI114),Main!$H$15:$H$1956)</f>
        <v>KG LIQUIDO</v>
      </c>
      <c r="AN114">
        <v>25.000000000000004</v>
      </c>
      <c r="AO114">
        <v>2069.31</v>
      </c>
      <c r="AP114">
        <v>22115</v>
      </c>
    </row>
    <row r="115" spans="1:42" x14ac:dyDescent="0.25">
      <c r="A115" t="s">
        <v>5958</v>
      </c>
      <c r="B115" t="str">
        <f>C115&amp;"-"&amp;COUNTIF(C$2:C115,C115)</f>
        <v>66976-1</v>
      </c>
      <c r="C115">
        <v>66976</v>
      </c>
      <c r="D115" s="57">
        <v>44772</v>
      </c>
      <c r="E115" s="84" t="str">
        <f>F115&amp;"-"&amp;COUNTIF($F$2:F115,F115)</f>
        <v>METASA-105</v>
      </c>
      <c r="F115" s="84" t="str">
        <f t="shared" si="11"/>
        <v>METASA</v>
      </c>
      <c r="G115" t="s">
        <v>8581</v>
      </c>
      <c r="H115" s="62">
        <v>88416482000106</v>
      </c>
      <c r="I115" t="s">
        <v>30</v>
      </c>
      <c r="J115">
        <v>1566.56</v>
      </c>
      <c r="K115">
        <v>26443.55</v>
      </c>
      <c r="M115">
        <v>4368</v>
      </c>
      <c r="N115" t="str">
        <v>HILTI</v>
      </c>
      <c r="O115" s="57" cm="1">
        <f t="array" ref="O115">_xlfn.XLOOKUP(1,($C$2:$C$8655=M115)*($F$2:$F$8655=N115),$D$2:$D$8655)</f>
        <v>45534</v>
      </c>
      <c r="P115" s="62">
        <v>65000655001934</v>
      </c>
      <c r="Q115" t="str">
        <v>CJ</v>
      </c>
      <c r="R115" s="85">
        <v>28</v>
      </c>
      <c r="S115" s="85">
        <v>207725</v>
      </c>
      <c r="U115" s="84" t="b">
        <f t="shared" si="21"/>
        <v>1</v>
      </c>
      <c r="V115" s="84" t="b">
        <f t="shared" si="22"/>
        <v>1</v>
      </c>
      <c r="W115" s="84" t="b">
        <f t="shared" si="23"/>
        <v>1</v>
      </c>
      <c r="X115" s="84" t="str">
        <f t="shared" si="24"/>
        <v xml:space="preserve"> </v>
      </c>
      <c r="Y115" s="84" t="b">
        <f t="shared" si="25"/>
        <v>1</v>
      </c>
      <c r="AA115" s="84">
        <v>4368</v>
      </c>
      <c r="AB115" s="84" t="s">
        <v>4765</v>
      </c>
      <c r="AC115" s="57">
        <v>45534</v>
      </c>
      <c r="AD115" s="84">
        <v>65000655001934</v>
      </c>
      <c r="AE115" s="84" t="s">
        <v>30</v>
      </c>
      <c r="AF115" s="84">
        <v>91.756</v>
      </c>
      <c r="AG115" s="84">
        <v>207725</v>
      </c>
      <c r="AI115">
        <v>4425</v>
      </c>
      <c r="AJ115" s="84" t="str" cm="1">
        <f t="array" ref="AJ115">_xlfn.XLOOKUP(AI115,--LEFT(Main!$B$15:$B$1956,SEARCH(" ",Main!$B$15:$B$1956)),Main!$F$15:$F$1956,"")</f>
        <v>CIL</v>
      </c>
      <c r="AK115" s="57" cm="1">
        <f t="array" ref="AK115">_xlfn.XLOOKUP(1,(--LEFT(Main!$B$15:$B$1956,SEARCH(" ",Main!$B$15:$B$1956))=AI115)*(Main!$F$15:$F$1956=AJ115),Main!$C$15:$C$1956,"")</f>
        <v>45455</v>
      </c>
      <c r="AL115" s="62" cm="1">
        <f t="array" ref="AL115">--_xlfn.XLOOKUP(1,(Main!$F$15:$F$1956='PLANILHA EBR'!AJ115)*(--LEFT(Main!$B$15:$B$1956,SEARCH(" ",Main!$B$15:$B$1956))='PLANILHA EBR'!AI115),Main!$E$15:$E$1956)</f>
        <v>97533434000199</v>
      </c>
      <c r="AM115" s="84" t="str" cm="1">
        <f t="array" ref="AM115">_xlfn.XLOOKUP(1,(Main!$F$15:$F$1956='PLANILHA EBR'!AJ115)*(--LEFT(Main!$B$15:$B$1956,SEARCH(" ",Main!$B$15:$B$1956))='PLANILHA EBR'!AI115),Main!$H$15:$H$1956)</f>
        <v>KG LIQUIDO</v>
      </c>
      <c r="AN115">
        <v>0.65</v>
      </c>
      <c r="AO115">
        <v>507.6</v>
      </c>
      <c r="AP115">
        <v>22114</v>
      </c>
    </row>
    <row r="116" spans="1:42" x14ac:dyDescent="0.25">
      <c r="A116" t="s">
        <v>5958</v>
      </c>
      <c r="B116" t="str">
        <f>C116&amp;"-"&amp;COUNTIF(C$2:C116,C116)</f>
        <v>66976-2</v>
      </c>
      <c r="C116">
        <v>66976</v>
      </c>
      <c r="D116" s="57">
        <v>44772</v>
      </c>
      <c r="E116" s="84" t="str">
        <f>F116&amp;"-"&amp;COUNTIF($F$2:F116,F116)</f>
        <v>METASA-106</v>
      </c>
      <c r="F116" s="84" t="str">
        <f t="shared" si="11"/>
        <v>METASA</v>
      </c>
      <c r="G116" t="s">
        <v>8581</v>
      </c>
      <c r="H116" s="62">
        <v>88416482000106</v>
      </c>
      <c r="I116" t="s">
        <v>30</v>
      </c>
      <c r="J116">
        <v>164.48</v>
      </c>
      <c r="K116">
        <v>2776.42</v>
      </c>
      <c r="M116">
        <v>4422</v>
      </c>
      <c r="N116" t="str">
        <v>CIL</v>
      </c>
      <c r="O116" s="57" cm="1">
        <f t="array" ref="O116">_xlfn.XLOOKUP(1,($C$2:$C$8655=M116)*($F$2:$F$8655=N116),$D$2:$D$8655)</f>
        <v>45455</v>
      </c>
      <c r="P116" s="62">
        <v>97533434000199</v>
      </c>
      <c r="Q116" t="str">
        <v>UNIDADE</v>
      </c>
      <c r="R116" s="85">
        <v>6</v>
      </c>
      <c r="S116" s="85">
        <v>24580</v>
      </c>
      <c r="U116" s="84" t="b">
        <f t="shared" si="21"/>
        <v>1</v>
      </c>
      <c r="V116" s="84" t="b">
        <f t="shared" si="22"/>
        <v>1</v>
      </c>
      <c r="W116" s="84" t="b">
        <f t="shared" si="23"/>
        <v>1</v>
      </c>
      <c r="X116" s="84" t="str">
        <f t="shared" si="24"/>
        <v xml:space="preserve"> </v>
      </c>
      <c r="Y116" s="84" t="b">
        <f t="shared" si="25"/>
        <v>1</v>
      </c>
      <c r="AA116" s="84">
        <v>4422</v>
      </c>
      <c r="AB116" s="84" t="s">
        <v>924</v>
      </c>
      <c r="AC116" s="57">
        <v>45455</v>
      </c>
      <c r="AD116" s="84">
        <v>97533434000199</v>
      </c>
      <c r="AE116" s="84" t="s">
        <v>30</v>
      </c>
      <c r="AF116" s="84">
        <v>14</v>
      </c>
      <c r="AG116" s="84">
        <v>24580</v>
      </c>
      <c r="AI116">
        <v>4426</v>
      </c>
      <c r="AJ116" s="84" t="str" cm="1">
        <f t="array" ref="AJ116">_xlfn.XLOOKUP(AI116,--LEFT(Main!$B$15:$B$1956,SEARCH(" ",Main!$B$15:$B$1956)),Main!$F$15:$F$1956,"")</f>
        <v>CIL</v>
      </c>
      <c r="AK116" s="57" cm="1">
        <f t="array" ref="AK116">_xlfn.XLOOKUP(1,(--LEFT(Main!$B$15:$B$1956,SEARCH(" ",Main!$B$15:$B$1956))=AI116)*(Main!$F$15:$F$1956=AJ116),Main!$C$15:$C$1956,"")</f>
        <v>45455</v>
      </c>
      <c r="AL116" s="62" cm="1">
        <f t="array" ref="AL116">--_xlfn.XLOOKUP(1,(Main!$F$15:$F$1956='PLANILHA EBR'!AJ116)*(--LEFT(Main!$B$15:$B$1956,SEARCH(" ",Main!$B$15:$B$1956))='PLANILHA EBR'!AI116),Main!$E$15:$E$1956)</f>
        <v>97533434000199</v>
      </c>
      <c r="AM116" s="84" t="str" cm="1">
        <f t="array" ref="AM116">_xlfn.XLOOKUP(1,(Main!$F$15:$F$1956='PLANILHA EBR'!AJ116)*(--LEFT(Main!$B$15:$B$1956,SEARCH(" ",Main!$B$15:$B$1956))='PLANILHA EBR'!AI116),Main!$H$15:$H$1956)</f>
        <v>KG LIQUIDO</v>
      </c>
      <c r="AN116">
        <v>289.39999999999998</v>
      </c>
      <c r="AO116">
        <v>37124.89</v>
      </c>
      <c r="AP116">
        <v>22113</v>
      </c>
    </row>
    <row r="117" spans="1:42" x14ac:dyDescent="0.25">
      <c r="A117" t="s">
        <v>5958</v>
      </c>
      <c r="B117" t="str">
        <f>C117&amp;"-"&amp;COUNTIF(C$2:C117,C117)</f>
        <v>66976-3</v>
      </c>
      <c r="C117">
        <v>66976</v>
      </c>
      <c r="D117" s="57">
        <v>44772</v>
      </c>
      <c r="E117" s="84" t="str">
        <f>F117&amp;"-"&amp;COUNTIF($F$2:F117,F117)</f>
        <v>METASA-107</v>
      </c>
      <c r="F117" s="84" t="str">
        <f t="shared" si="11"/>
        <v>METASA</v>
      </c>
      <c r="G117" t="s">
        <v>8581</v>
      </c>
      <c r="H117" s="62">
        <v>88416482000106</v>
      </c>
      <c r="I117" t="s">
        <v>30</v>
      </c>
      <c r="J117">
        <v>379.67</v>
      </c>
      <c r="K117">
        <v>6408.83</v>
      </c>
      <c r="M117">
        <v>4424</v>
      </c>
      <c r="N117" t="str">
        <v>CIL</v>
      </c>
      <c r="O117" s="57" cm="1">
        <f t="array" ref="O117">_xlfn.XLOOKUP(1,($C$2:$C$8655=M117)*($F$2:$F$8655=N117),$D$2:$D$8655)</f>
        <v>45455</v>
      </c>
      <c r="P117" s="62">
        <v>97533434000199</v>
      </c>
      <c r="Q117" t="str">
        <v>UNIDADE</v>
      </c>
      <c r="R117" s="85">
        <v>32</v>
      </c>
      <c r="S117" s="85">
        <v>2069.3100000000004</v>
      </c>
      <c r="U117" s="84" t="b">
        <f t="shared" si="21"/>
        <v>1</v>
      </c>
      <c r="V117" s="84" t="b">
        <f t="shared" si="22"/>
        <v>1</v>
      </c>
      <c r="W117" s="84" t="b">
        <f t="shared" si="23"/>
        <v>1</v>
      </c>
      <c r="X117" s="84" t="str">
        <f t="shared" si="24"/>
        <v xml:space="preserve"> </v>
      </c>
      <c r="Y117" s="84" t="b">
        <f t="shared" si="25"/>
        <v>1</v>
      </c>
      <c r="AA117" s="84">
        <v>4424</v>
      </c>
      <c r="AB117" s="84" t="s">
        <v>924</v>
      </c>
      <c r="AC117" s="57">
        <v>45455</v>
      </c>
      <c r="AD117" s="84">
        <v>97533434000199</v>
      </c>
      <c r="AE117" s="84" t="s">
        <v>30</v>
      </c>
      <c r="AF117" s="84">
        <v>25.000000000000004</v>
      </c>
      <c r="AG117" s="84">
        <v>2069.31</v>
      </c>
      <c r="AI117">
        <v>4467</v>
      </c>
      <c r="AJ117" s="84" t="str" cm="1">
        <f t="array" ref="AJ117">_xlfn.XLOOKUP(AI117,--LEFT(Main!$B$15:$B$1956,SEARCH(" ",Main!$B$15:$B$1956)),Main!$F$15:$F$1956,"")</f>
        <v>CIL</v>
      </c>
      <c r="AK117" s="57" cm="1">
        <f t="array" ref="AK117">_xlfn.XLOOKUP(1,(--LEFT(Main!$B$15:$B$1956,SEARCH(" ",Main!$B$15:$B$1956))=AI117)*(Main!$F$15:$F$1956=AJ117),Main!$C$15:$C$1956,"")</f>
        <v>45467</v>
      </c>
      <c r="AL117" s="62" cm="1">
        <f t="array" ref="AL117">--_xlfn.XLOOKUP(1,(Main!$F$15:$F$1956='PLANILHA EBR'!AJ117)*(--LEFT(Main!$B$15:$B$1956,SEARCH(" ",Main!$B$15:$B$1956))='PLANILHA EBR'!AI117),Main!$E$15:$E$1956)</f>
        <v>97533434000199</v>
      </c>
      <c r="AM117" s="84" t="str" cm="1">
        <f t="array" ref="AM117">_xlfn.XLOOKUP(1,(Main!$F$15:$F$1956='PLANILHA EBR'!AJ117)*(--LEFT(Main!$B$15:$B$1956,SEARCH(" ",Main!$B$15:$B$1956))='PLANILHA EBR'!AI117),Main!$H$15:$H$1956)</f>
        <v>UNIDADE</v>
      </c>
      <c r="AN117">
        <v>10</v>
      </c>
      <c r="AO117">
        <v>23396</v>
      </c>
      <c r="AP117">
        <v>22112</v>
      </c>
    </row>
    <row r="118" spans="1:42" x14ac:dyDescent="0.25">
      <c r="A118" t="s">
        <v>5958</v>
      </c>
      <c r="B118" t="str">
        <f>C118&amp;"-"&amp;COUNTIF(C$2:C118,C118)</f>
        <v>66976-4</v>
      </c>
      <c r="C118">
        <v>66976</v>
      </c>
      <c r="D118" s="57">
        <v>44772</v>
      </c>
      <c r="E118" s="84" t="str">
        <f>F118&amp;"-"&amp;COUNTIF($F$2:F118,F118)</f>
        <v>METASA-108</v>
      </c>
      <c r="F118" s="84" t="str">
        <f t="shared" si="11"/>
        <v>METASA</v>
      </c>
      <c r="G118" t="s">
        <v>8581</v>
      </c>
      <c r="H118" s="62">
        <v>88416482000106</v>
      </c>
      <c r="I118" t="s">
        <v>30</v>
      </c>
      <c r="J118">
        <v>4497.22</v>
      </c>
      <c r="K118">
        <v>72989.88</v>
      </c>
      <c r="M118">
        <v>4425</v>
      </c>
      <c r="N118" t="str">
        <v>CIL</v>
      </c>
      <c r="O118" s="57" cm="1">
        <f t="array" ref="O118">_xlfn.XLOOKUP(1,($C$2:$C$8655=M118)*($F$2:$F$8655=N118),$D$2:$D$8655)</f>
        <v>45455</v>
      </c>
      <c r="P118" s="62">
        <v>97533434000199</v>
      </c>
      <c r="Q118" t="str">
        <v>UNIDADE</v>
      </c>
      <c r="R118" s="85">
        <v>1</v>
      </c>
      <c r="S118" s="85">
        <v>507.6</v>
      </c>
      <c r="U118" s="84" t="b">
        <f t="shared" si="21"/>
        <v>1</v>
      </c>
      <c r="V118" s="84" t="b">
        <f t="shared" si="22"/>
        <v>1</v>
      </c>
      <c r="W118" s="84" t="b">
        <f t="shared" si="23"/>
        <v>1</v>
      </c>
      <c r="X118" s="84" t="str">
        <f t="shared" si="24"/>
        <v xml:space="preserve"> </v>
      </c>
      <c r="Y118" s="84" t="b">
        <f t="shared" si="25"/>
        <v>1</v>
      </c>
      <c r="AA118" s="84">
        <v>4425</v>
      </c>
      <c r="AB118" s="84" t="s">
        <v>924</v>
      </c>
      <c r="AC118" s="57">
        <v>45455</v>
      </c>
      <c r="AD118" s="84">
        <v>97533434000199</v>
      </c>
      <c r="AE118" s="84" t="s">
        <v>30</v>
      </c>
      <c r="AF118" s="84">
        <v>0.65</v>
      </c>
      <c r="AG118" s="84">
        <v>507.6</v>
      </c>
      <c r="AI118">
        <v>4476</v>
      </c>
      <c r="AJ118" s="84" t="str" cm="1">
        <f t="array" ref="AJ118">_xlfn.XLOOKUP(AI118,--LEFT(Main!$B$15:$B$1956,SEARCH(" ",Main!$B$15:$B$1956)),Main!$F$15:$F$1956,"")</f>
        <v>CIL</v>
      </c>
      <c r="AK118" s="57" cm="1">
        <f t="array" ref="AK118">_xlfn.XLOOKUP(1,(--LEFT(Main!$B$15:$B$1956,SEARCH(" ",Main!$B$15:$B$1956))=AI118)*(Main!$F$15:$F$1956=AJ118),Main!$C$15:$C$1956,"")</f>
        <v>45470</v>
      </c>
      <c r="AL118" s="62" cm="1">
        <f t="array" ref="AL118">--_xlfn.XLOOKUP(1,(Main!$F$15:$F$1956='PLANILHA EBR'!AJ118)*(--LEFT(Main!$B$15:$B$1956,SEARCH(" ",Main!$B$15:$B$1956))='PLANILHA EBR'!AI118),Main!$E$15:$E$1956)</f>
        <v>97533434000199</v>
      </c>
      <c r="AM118" s="84" t="str" cm="1">
        <f t="array" ref="AM118">_xlfn.XLOOKUP(1,(Main!$F$15:$F$1956='PLANILHA EBR'!AJ118)*(--LEFT(Main!$B$15:$B$1956,SEARCH(" ",Main!$B$15:$B$1956))='PLANILHA EBR'!AI118),Main!$H$15:$H$1956)</f>
        <v>KG LIQUIDO</v>
      </c>
      <c r="AN118">
        <v>4.3899999999999997</v>
      </c>
      <c r="AO118">
        <v>3880</v>
      </c>
      <c r="AP118">
        <v>22111</v>
      </c>
    </row>
    <row r="119" spans="1:42" x14ac:dyDescent="0.25">
      <c r="A119" t="s">
        <v>5958</v>
      </c>
      <c r="B119" t="str">
        <f>C119&amp;"-"&amp;COUNTIF(C$2:C119,C119)</f>
        <v>66976-5</v>
      </c>
      <c r="C119">
        <v>66976</v>
      </c>
      <c r="D119" s="57">
        <v>44772</v>
      </c>
      <c r="E119" s="84" t="str">
        <f>F119&amp;"-"&amp;COUNTIF($F$2:F119,F119)</f>
        <v>METASA-109</v>
      </c>
      <c r="F119" s="84" t="str">
        <f t="shared" si="11"/>
        <v>METASA</v>
      </c>
      <c r="G119" t="s">
        <v>8581</v>
      </c>
      <c r="H119" s="62">
        <v>88416482000106</v>
      </c>
      <c r="I119" t="s">
        <v>30</v>
      </c>
      <c r="J119">
        <v>9917.4</v>
      </c>
      <c r="K119">
        <v>185157.86</v>
      </c>
      <c r="M119">
        <v>4426</v>
      </c>
      <c r="N119" t="str">
        <v>CIL</v>
      </c>
      <c r="O119" s="57" cm="1">
        <f t="array" ref="O119">_xlfn.XLOOKUP(1,($C$2:$C$8655=M119)*($F$2:$F$8655=N119),$D$2:$D$8655)</f>
        <v>45455</v>
      </c>
      <c r="P119" s="62">
        <v>97533434000199</v>
      </c>
      <c r="Q119" t="str">
        <v>UNIDADE</v>
      </c>
      <c r="R119" s="85">
        <v>290</v>
      </c>
      <c r="S119" s="85">
        <v>37124.890000000007</v>
      </c>
      <c r="U119" s="84" t="b">
        <f t="shared" si="21"/>
        <v>1</v>
      </c>
      <c r="V119" s="84" t="b">
        <f t="shared" si="22"/>
        <v>1</v>
      </c>
      <c r="W119" s="84" t="b">
        <f t="shared" si="23"/>
        <v>1</v>
      </c>
      <c r="X119" s="84" t="str">
        <f t="shared" si="24"/>
        <v xml:space="preserve"> </v>
      </c>
      <c r="Y119" s="84" t="b">
        <f t="shared" si="25"/>
        <v>1</v>
      </c>
      <c r="AA119" s="84">
        <v>4426</v>
      </c>
      <c r="AB119" s="84" t="s">
        <v>924</v>
      </c>
      <c r="AC119" s="57">
        <v>45455</v>
      </c>
      <c r="AD119" s="84">
        <v>97533434000199</v>
      </c>
      <c r="AE119" s="84" t="s">
        <v>30</v>
      </c>
      <c r="AF119" s="84">
        <v>289.39999999999998</v>
      </c>
      <c r="AG119" s="84">
        <v>37124.89</v>
      </c>
      <c r="AI119">
        <v>4597</v>
      </c>
      <c r="AJ119" s="84" t="str" cm="1">
        <f t="array" ref="AJ119">_xlfn.XLOOKUP(AI119,--LEFT(Main!$B$15:$B$1956,SEARCH(" ",Main!$B$15:$B$1956)),Main!$F$15:$F$1956,"")</f>
        <v>CIL</v>
      </c>
      <c r="AK119" s="57" cm="1">
        <f t="array" ref="AK119">_xlfn.XLOOKUP(1,(--LEFT(Main!$B$15:$B$1956,SEARCH(" ",Main!$B$15:$B$1956))=AI119)*(Main!$F$15:$F$1956=AJ119),Main!$C$15:$C$1956,"")</f>
        <v>45506</v>
      </c>
      <c r="AL119" s="62" cm="1">
        <f t="array" ref="AL119">--_xlfn.XLOOKUP(1,(Main!$F$15:$F$1956='PLANILHA EBR'!AJ119)*(--LEFT(Main!$B$15:$B$1956,SEARCH(" ",Main!$B$15:$B$1956))='PLANILHA EBR'!AI119),Main!$E$15:$E$1956)</f>
        <v>97533434000199</v>
      </c>
      <c r="AM119" s="84" t="str" cm="1">
        <f t="array" ref="AM119">_xlfn.XLOOKUP(1,(Main!$F$15:$F$1956='PLANILHA EBR'!AJ119)*(--LEFT(Main!$B$15:$B$1956,SEARCH(" ",Main!$B$15:$B$1956))='PLANILHA EBR'!AI119),Main!$H$15:$H$1956)</f>
        <v>KG LIQUIDO</v>
      </c>
      <c r="AN119">
        <v>344.03294117647062</v>
      </c>
      <c r="AO119">
        <v>143251.04999999999</v>
      </c>
      <c r="AP119">
        <v>21404</v>
      </c>
    </row>
    <row r="120" spans="1:42" x14ac:dyDescent="0.25">
      <c r="A120" t="s">
        <v>5958</v>
      </c>
      <c r="B120" t="str">
        <f>C120&amp;"-"&amp;COUNTIF(C$2:C120,C120)</f>
        <v>66976-6</v>
      </c>
      <c r="C120">
        <v>66976</v>
      </c>
      <c r="D120" s="57">
        <v>44772</v>
      </c>
      <c r="E120" s="84" t="str">
        <f>F120&amp;"-"&amp;COUNTIF($F$2:F120,F120)</f>
        <v>METASA-110</v>
      </c>
      <c r="F120" s="84" t="str">
        <f t="shared" si="11"/>
        <v>METASA</v>
      </c>
      <c r="G120" t="s">
        <v>8581</v>
      </c>
      <c r="H120" s="62">
        <v>88416482000106</v>
      </c>
      <c r="I120" t="s">
        <v>30</v>
      </c>
      <c r="J120">
        <v>463.52</v>
      </c>
      <c r="K120">
        <v>7824.22</v>
      </c>
      <c r="M120">
        <v>4467</v>
      </c>
      <c r="N120" t="str">
        <v>CIL</v>
      </c>
      <c r="O120" s="57" cm="1">
        <f t="array" ref="O120">_xlfn.XLOOKUP(1,($C$2:$C$8655=M120)*($F$2:$F$8655=N120),$D$2:$D$8655)</f>
        <v>45467</v>
      </c>
      <c r="P120" s="62">
        <v>97533434000199</v>
      </c>
      <c r="Q120" t="str">
        <v>UNIDADE</v>
      </c>
      <c r="R120" s="85">
        <v>10</v>
      </c>
      <c r="S120" s="85">
        <v>23396</v>
      </c>
      <c r="U120" s="84" t="b">
        <f t="shared" si="21"/>
        <v>1</v>
      </c>
      <c r="V120" s="84" t="b">
        <f t="shared" si="22"/>
        <v>1</v>
      </c>
      <c r="W120" s="84" t="b">
        <f t="shared" si="23"/>
        <v>1</v>
      </c>
      <c r="X120" s="84" t="b">
        <f t="shared" si="24"/>
        <v>1</v>
      </c>
      <c r="Y120" s="84" t="b">
        <f t="shared" si="25"/>
        <v>1</v>
      </c>
      <c r="AA120" s="84">
        <v>4467</v>
      </c>
      <c r="AB120" s="84" t="s">
        <v>924</v>
      </c>
      <c r="AC120" s="57">
        <v>45467</v>
      </c>
      <c r="AD120" s="84">
        <v>97533434000199</v>
      </c>
      <c r="AE120" s="84" t="s">
        <v>869</v>
      </c>
      <c r="AF120" s="84">
        <v>10</v>
      </c>
      <c r="AG120" s="84">
        <v>23396</v>
      </c>
      <c r="AI120">
        <v>4598</v>
      </c>
      <c r="AJ120" s="84" t="str" cm="1">
        <f t="array" ref="AJ120">_xlfn.XLOOKUP(AI120,--LEFT(Main!$B$15:$B$1956,SEARCH(" ",Main!$B$15:$B$1956)),Main!$F$15:$F$1956,"")</f>
        <v>CIL</v>
      </c>
      <c r="AK120" s="57" cm="1">
        <f t="array" ref="AK120">_xlfn.XLOOKUP(1,(--LEFT(Main!$B$15:$B$1956,SEARCH(" ",Main!$B$15:$B$1956))=AI120)*(Main!$F$15:$F$1956=AJ120),Main!$C$15:$C$1956,"")</f>
        <v>45506</v>
      </c>
      <c r="AL120" s="62" cm="1">
        <f t="array" ref="AL120">--_xlfn.XLOOKUP(1,(Main!$F$15:$F$1956='PLANILHA EBR'!AJ120)*(--LEFT(Main!$B$15:$B$1956,SEARCH(" ",Main!$B$15:$B$1956))='PLANILHA EBR'!AI120),Main!$E$15:$E$1956)</f>
        <v>97533434000199</v>
      </c>
      <c r="AM120" s="84" t="str" cm="1">
        <f t="array" ref="AM120">_xlfn.XLOOKUP(1,(Main!$F$15:$F$1956='PLANILHA EBR'!AJ120)*(--LEFT(Main!$B$15:$B$1956,SEARCH(" ",Main!$B$15:$B$1956))='PLANILHA EBR'!AI120),Main!$H$15:$H$1956)</f>
        <v>KG LIQUIDO</v>
      </c>
      <c r="AN120">
        <v>261.23000000000008</v>
      </c>
      <c r="AO120">
        <v>51735.38</v>
      </c>
      <c r="AP120">
        <v>21376</v>
      </c>
    </row>
    <row r="121" spans="1:42" x14ac:dyDescent="0.25">
      <c r="A121" t="s">
        <v>5958</v>
      </c>
      <c r="B121" t="str">
        <f>C121&amp;"-"&amp;COUNTIF(C$2:C121,C121)</f>
        <v>66976-7</v>
      </c>
      <c r="C121">
        <v>66976</v>
      </c>
      <c r="D121" s="57">
        <v>44772</v>
      </c>
      <c r="E121" s="84" t="str">
        <f>F121&amp;"-"&amp;COUNTIF($F$2:F121,F121)</f>
        <v>METASA-111</v>
      </c>
      <c r="F121" s="84" t="str">
        <f t="shared" si="11"/>
        <v>METASA</v>
      </c>
      <c r="G121" t="s">
        <v>8581</v>
      </c>
      <c r="H121" s="62">
        <v>88416482000106</v>
      </c>
      <c r="I121" t="s">
        <v>30</v>
      </c>
      <c r="J121">
        <v>180.9</v>
      </c>
      <c r="K121">
        <v>3494.99</v>
      </c>
      <c r="M121">
        <v>4476</v>
      </c>
      <c r="N121" t="str">
        <v>CIL</v>
      </c>
      <c r="O121" s="57" cm="1">
        <f t="array" ref="O121">_xlfn.XLOOKUP(1,($C$2:$C$8655=M121)*($F$2:$F$8655=N121),$D$2:$D$8655)</f>
        <v>45470</v>
      </c>
      <c r="P121" s="62">
        <v>97533434000199</v>
      </c>
      <c r="Q121" t="str">
        <v>UNIDADE</v>
      </c>
      <c r="R121" s="85">
        <v>5</v>
      </c>
      <c r="S121" s="85">
        <v>3880</v>
      </c>
      <c r="U121" s="84" t="b">
        <f t="shared" si="21"/>
        <v>1</v>
      </c>
      <c r="V121" s="84" t="b">
        <f t="shared" si="22"/>
        <v>1</v>
      </c>
      <c r="W121" s="84" t="b">
        <f t="shared" si="23"/>
        <v>1</v>
      </c>
      <c r="X121" s="84" t="str">
        <f t="shared" si="24"/>
        <v xml:space="preserve"> </v>
      </c>
      <c r="Y121" s="84" t="b">
        <f t="shared" si="25"/>
        <v>1</v>
      </c>
      <c r="AA121" s="84">
        <v>4476</v>
      </c>
      <c r="AB121" s="84" t="s">
        <v>924</v>
      </c>
      <c r="AC121" s="57">
        <v>45470</v>
      </c>
      <c r="AD121" s="84">
        <v>97533434000199</v>
      </c>
      <c r="AE121" s="84" t="s">
        <v>30</v>
      </c>
      <c r="AF121" s="84">
        <v>4.3899999999999997</v>
      </c>
      <c r="AG121" s="84">
        <v>3880</v>
      </c>
      <c r="AI121">
        <v>4599</v>
      </c>
      <c r="AJ121" s="84" t="str" cm="1">
        <f t="array" ref="AJ121">_xlfn.XLOOKUP(AI121,--LEFT(Main!$B$15:$B$1956,SEARCH(" ",Main!$B$15:$B$1956)),Main!$F$15:$F$1956,"")</f>
        <v>CIL</v>
      </c>
      <c r="AK121" s="57" cm="1">
        <f t="array" ref="AK121">_xlfn.XLOOKUP(1,(--LEFT(Main!$B$15:$B$1956,SEARCH(" ",Main!$B$15:$B$1956))=AI121)*(Main!$F$15:$F$1956=AJ121),Main!$C$15:$C$1956,"")</f>
        <v>45506</v>
      </c>
      <c r="AL121" s="62" cm="1">
        <f t="array" ref="AL121">--_xlfn.XLOOKUP(1,(Main!$F$15:$F$1956='PLANILHA EBR'!AJ121)*(--LEFT(Main!$B$15:$B$1956,SEARCH(" ",Main!$B$15:$B$1956))='PLANILHA EBR'!AI121),Main!$E$15:$E$1956)</f>
        <v>97533434000199</v>
      </c>
      <c r="AM121" s="84" t="str" cm="1">
        <f t="array" ref="AM121">_xlfn.XLOOKUP(1,(Main!$F$15:$F$1956='PLANILHA EBR'!AJ121)*(--LEFT(Main!$B$15:$B$1956,SEARCH(" ",Main!$B$15:$B$1956))='PLANILHA EBR'!AI121),Main!$H$15:$H$1956)</f>
        <v>KG LIQUIDO</v>
      </c>
      <c r="AN121">
        <v>26</v>
      </c>
      <c r="AO121">
        <v>3627.8</v>
      </c>
      <c r="AP121">
        <v>7564</v>
      </c>
    </row>
    <row r="122" spans="1:42" x14ac:dyDescent="0.25">
      <c r="A122" t="s">
        <v>5958</v>
      </c>
      <c r="B122" t="str">
        <f>C122&amp;"-"&amp;COUNTIF(C$2:C122,C122)</f>
        <v>66976-8</v>
      </c>
      <c r="C122">
        <v>66976</v>
      </c>
      <c r="D122" s="57">
        <v>44772</v>
      </c>
      <c r="E122" s="84" t="str">
        <f>F122&amp;"-"&amp;COUNTIF($F$2:F122,F122)</f>
        <v>METASA-112</v>
      </c>
      <c r="F122" s="84" t="str">
        <f t="shared" si="11"/>
        <v>METASA</v>
      </c>
      <c r="G122" t="s">
        <v>8581</v>
      </c>
      <c r="H122" s="62">
        <v>88416482000106</v>
      </c>
      <c r="I122" t="s">
        <v>30</v>
      </c>
      <c r="J122">
        <v>487.01</v>
      </c>
      <c r="K122">
        <v>8610.34</v>
      </c>
      <c r="M122">
        <v>4597</v>
      </c>
      <c r="N122" t="str">
        <v>CIL</v>
      </c>
      <c r="O122" s="57" cm="1">
        <f t="array" ref="O122">_xlfn.XLOOKUP(1,($C$2:$C$8655=M122)*($F$2:$F$8655=N122),$D$2:$D$8655)</f>
        <v>45506</v>
      </c>
      <c r="P122" s="62">
        <v>97533434000199</v>
      </c>
      <c r="Q122" t="str">
        <v>UNIDADE</v>
      </c>
      <c r="R122" s="85">
        <v>508</v>
      </c>
      <c r="S122" s="85">
        <v>143251.04999999999</v>
      </c>
      <c r="U122" s="84" t="b">
        <f t="shared" si="21"/>
        <v>1</v>
      </c>
      <c r="V122" s="84" t="b">
        <f t="shared" si="22"/>
        <v>1</v>
      </c>
      <c r="W122" s="84" t="b">
        <f t="shared" si="23"/>
        <v>1</v>
      </c>
      <c r="X122" s="84" t="str">
        <f t="shared" si="24"/>
        <v xml:space="preserve"> </v>
      </c>
      <c r="Y122" s="84" t="b">
        <f t="shared" si="25"/>
        <v>1</v>
      </c>
      <c r="AA122" s="84">
        <v>4597</v>
      </c>
      <c r="AB122" s="84" t="s">
        <v>924</v>
      </c>
      <c r="AC122" s="57">
        <v>45506</v>
      </c>
      <c r="AD122" s="84">
        <v>97533434000199</v>
      </c>
      <c r="AE122" s="84" t="s">
        <v>30</v>
      </c>
      <c r="AF122" s="84">
        <v>344.03294117647062</v>
      </c>
      <c r="AG122" s="84">
        <v>143251.04999999999</v>
      </c>
      <c r="AI122">
        <v>4605</v>
      </c>
      <c r="AJ122" s="84" t="str" cm="1">
        <f t="array" ref="AJ122">_xlfn.XLOOKUP(AI122,--LEFT(Main!$B$15:$B$1956,SEARCH(" ",Main!$B$15:$B$1956)),Main!$F$15:$F$1956,"")</f>
        <v>CIL</v>
      </c>
      <c r="AK122" s="57" cm="1">
        <f t="array" ref="AK122">_xlfn.XLOOKUP(1,(--LEFT(Main!$B$15:$B$1956,SEARCH(" ",Main!$B$15:$B$1956))=AI122)*(Main!$F$15:$F$1956=AJ122),Main!$C$15:$C$1956,"")</f>
        <v>45512</v>
      </c>
      <c r="AL122" s="62" cm="1">
        <f t="array" ref="AL122">--_xlfn.XLOOKUP(1,(Main!$F$15:$F$1956='PLANILHA EBR'!AJ122)*(--LEFT(Main!$B$15:$B$1956,SEARCH(" ",Main!$B$15:$B$1956))='PLANILHA EBR'!AI122),Main!$E$15:$E$1956)</f>
        <v>97533434000199</v>
      </c>
      <c r="AM122" s="84" t="str" cm="1">
        <f t="array" ref="AM122">_xlfn.XLOOKUP(1,(Main!$F$15:$F$1956='PLANILHA EBR'!AJ122)*(--LEFT(Main!$B$15:$B$1956,SEARCH(" ",Main!$B$15:$B$1956))='PLANILHA EBR'!AI122),Main!$H$15:$H$1956)</f>
        <v>KG LIQUIDO</v>
      </c>
      <c r="AN122">
        <v>32.770000000000003</v>
      </c>
      <c r="AO122">
        <v>65300.4</v>
      </c>
      <c r="AP122">
        <v>6949</v>
      </c>
    </row>
    <row r="123" spans="1:42" x14ac:dyDescent="0.25">
      <c r="A123" t="s">
        <v>5958</v>
      </c>
      <c r="B123" t="str">
        <f>C123&amp;"-"&amp;COUNTIF(C$2:C123,C123)</f>
        <v>66976-9</v>
      </c>
      <c r="C123">
        <v>66976</v>
      </c>
      <c r="D123" s="57">
        <v>44772</v>
      </c>
      <c r="E123" s="84" t="str">
        <f>F123&amp;"-"&amp;COUNTIF($F$2:F123,F123)</f>
        <v>METASA-113</v>
      </c>
      <c r="F123" s="84" t="str">
        <f t="shared" si="11"/>
        <v>METASA</v>
      </c>
      <c r="G123" t="s">
        <v>8581</v>
      </c>
      <c r="H123" s="62">
        <v>88416482000106</v>
      </c>
      <c r="I123" t="s">
        <v>30</v>
      </c>
      <c r="J123">
        <v>2083.16</v>
      </c>
      <c r="K123">
        <v>41913.18</v>
      </c>
      <c r="M123">
        <v>4598</v>
      </c>
      <c r="N123" t="str">
        <v>CIL</v>
      </c>
      <c r="O123" s="57" cm="1">
        <f t="array" ref="O123">_xlfn.XLOOKUP(1,($C$2:$C$8655=M123)*($F$2:$F$8655=N123),$D$2:$D$8655)</f>
        <v>45506</v>
      </c>
      <c r="P123" s="62">
        <v>97533434000199</v>
      </c>
      <c r="Q123" t="str">
        <v>UNIDADE</v>
      </c>
      <c r="R123" s="85">
        <v>337</v>
      </c>
      <c r="S123" s="85">
        <v>51735.38</v>
      </c>
      <c r="U123" s="84" t="b">
        <f t="shared" si="21"/>
        <v>1</v>
      </c>
      <c r="V123" s="84" t="b">
        <f t="shared" si="22"/>
        <v>1</v>
      </c>
      <c r="W123" s="84" t="b">
        <f t="shared" si="23"/>
        <v>1</v>
      </c>
      <c r="X123" s="84" t="str">
        <f t="shared" si="24"/>
        <v xml:space="preserve"> </v>
      </c>
      <c r="Y123" s="84" t="b">
        <f t="shared" si="25"/>
        <v>1</v>
      </c>
      <c r="AA123" s="84">
        <v>4598</v>
      </c>
      <c r="AB123" s="84" t="s">
        <v>924</v>
      </c>
      <c r="AC123" s="57">
        <v>45506</v>
      </c>
      <c r="AD123" s="84">
        <v>97533434000199</v>
      </c>
      <c r="AE123" s="84" t="s">
        <v>30</v>
      </c>
      <c r="AF123" s="84">
        <v>261.23000000000008</v>
      </c>
      <c r="AG123" s="84">
        <v>51735.38</v>
      </c>
      <c r="AI123">
        <v>4610</v>
      </c>
      <c r="AJ123" s="84" t="str" cm="1">
        <f t="array" ref="AJ123">_xlfn.XLOOKUP(AI123,--LEFT(Main!$B$15:$B$1956,SEARCH(" ",Main!$B$15:$B$1956)),Main!$F$15:$F$1956,"")</f>
        <v>CIL</v>
      </c>
      <c r="AK123" s="57" cm="1">
        <f t="array" ref="AK123">_xlfn.XLOOKUP(1,(--LEFT(Main!$B$15:$B$1956,SEARCH(" ",Main!$B$15:$B$1956))=AI123)*(Main!$F$15:$F$1956=AJ123),Main!$C$15:$C$1956,"")</f>
        <v>45517</v>
      </c>
      <c r="AL123" s="62" cm="1">
        <f t="array" ref="AL123">--_xlfn.XLOOKUP(1,(Main!$F$15:$F$1956='PLANILHA EBR'!AJ123)*(--LEFT(Main!$B$15:$B$1956,SEARCH(" ",Main!$B$15:$B$1956))='PLANILHA EBR'!AI123),Main!$E$15:$E$1956)</f>
        <v>97533434000199</v>
      </c>
      <c r="AM123" s="84" t="str" cm="1">
        <f t="array" ref="AM123">_xlfn.XLOOKUP(1,(Main!$F$15:$F$1956='PLANILHA EBR'!AJ123)*(--LEFT(Main!$B$15:$B$1956,SEARCH(" ",Main!$B$15:$B$1956))='PLANILHA EBR'!AI123),Main!$H$15:$H$1956)</f>
        <v>KG LIQUIDO</v>
      </c>
      <c r="AN123">
        <v>270</v>
      </c>
      <c r="AO123">
        <v>144336</v>
      </c>
      <c r="AP123">
        <v>6949</v>
      </c>
    </row>
    <row r="124" spans="1:42" x14ac:dyDescent="0.25">
      <c r="A124" t="s">
        <v>5960</v>
      </c>
      <c r="B124" t="str">
        <f>C124&amp;"-"&amp;COUNTIF(C$2:C124,C124)</f>
        <v>105906-1</v>
      </c>
      <c r="C124">
        <v>105906</v>
      </c>
      <c r="D124" s="57">
        <v>44782</v>
      </c>
      <c r="E124" s="84" t="str">
        <f>F124&amp;"-"&amp;COUNTIF($F$2:F124,F124)</f>
        <v>ESAB-5</v>
      </c>
      <c r="F124" s="84" t="str">
        <f t="shared" si="11"/>
        <v>ESAB</v>
      </c>
      <c r="G124" t="s">
        <v>8582</v>
      </c>
      <c r="H124" s="62">
        <v>29799921000571</v>
      </c>
      <c r="I124" t="s">
        <v>30</v>
      </c>
      <c r="J124">
        <v>210</v>
      </c>
      <c r="K124">
        <v>20911.8</v>
      </c>
      <c r="M124">
        <v>4599</v>
      </c>
      <c r="N124" t="str">
        <v>CIL</v>
      </c>
      <c r="O124" s="57" cm="1">
        <f t="array" ref="O124">_xlfn.XLOOKUP(1,($C$2:$C$8655=M124)*($F$2:$F$8655=N124),$D$2:$D$8655)</f>
        <v>45506</v>
      </c>
      <c r="P124" s="62">
        <v>97533434000199</v>
      </c>
      <c r="Q124" t="str">
        <v>UNIDADE</v>
      </c>
      <c r="R124" s="85">
        <v>4</v>
      </c>
      <c r="S124" s="85">
        <v>3627.8</v>
      </c>
      <c r="U124" s="84" t="b">
        <f t="shared" si="21"/>
        <v>1</v>
      </c>
      <c r="V124" s="84" t="b">
        <f t="shared" si="22"/>
        <v>1</v>
      </c>
      <c r="W124" s="84" t="b">
        <f t="shared" si="23"/>
        <v>1</v>
      </c>
      <c r="X124" s="84" t="str">
        <f t="shared" si="24"/>
        <v xml:space="preserve"> </v>
      </c>
      <c r="Y124" s="84" t="b">
        <f t="shared" si="25"/>
        <v>1</v>
      </c>
      <c r="AA124" s="84">
        <v>4599</v>
      </c>
      <c r="AB124" s="84" t="s">
        <v>924</v>
      </c>
      <c r="AC124" s="57">
        <v>45506</v>
      </c>
      <c r="AD124" s="84">
        <v>97533434000199</v>
      </c>
      <c r="AE124" s="84" t="s">
        <v>30</v>
      </c>
      <c r="AF124" s="84">
        <v>26</v>
      </c>
      <c r="AG124" s="84">
        <v>3627.8</v>
      </c>
      <c r="AI124">
        <v>4611</v>
      </c>
      <c r="AJ124" s="84" t="str" cm="1">
        <f t="array" ref="AJ124">_xlfn.XLOOKUP(AI124,--LEFT(Main!$B$15:$B$1956,SEARCH(" ",Main!$B$15:$B$1956)),Main!$F$15:$F$1956,"")</f>
        <v>CIL</v>
      </c>
      <c r="AK124" s="57" cm="1">
        <f t="array" ref="AK124">_xlfn.XLOOKUP(1,(--LEFT(Main!$B$15:$B$1956,SEARCH(" ",Main!$B$15:$B$1956))=AI124)*(Main!$F$15:$F$1956=AJ124),Main!$C$15:$C$1956,"")</f>
        <v>45517</v>
      </c>
      <c r="AL124" s="62" cm="1">
        <f t="array" ref="AL124">--_xlfn.XLOOKUP(1,(Main!$F$15:$F$1956='PLANILHA EBR'!AJ124)*(--LEFT(Main!$B$15:$B$1956,SEARCH(" ",Main!$B$15:$B$1956))='PLANILHA EBR'!AI124),Main!$E$15:$E$1956)</f>
        <v>97533434000199</v>
      </c>
      <c r="AM124" s="84" t="str" cm="1">
        <f t="array" ref="AM124">_xlfn.XLOOKUP(1,(Main!$F$15:$F$1956='PLANILHA EBR'!AJ124)*(--LEFT(Main!$B$15:$B$1956,SEARCH(" ",Main!$B$15:$B$1956))='PLANILHA EBR'!AI124),Main!$H$15:$H$1956)</f>
        <v>KG LIQUIDO</v>
      </c>
      <c r="AN124">
        <v>336</v>
      </c>
      <c r="AO124">
        <v>226980</v>
      </c>
      <c r="AP124">
        <v>6949</v>
      </c>
    </row>
    <row r="125" spans="1:42" x14ac:dyDescent="0.25">
      <c r="A125" t="s">
        <v>5960</v>
      </c>
      <c r="B125" t="str">
        <f>C125&amp;"-"&amp;COUNTIF(C$2:C125,C125)</f>
        <v>105906-2</v>
      </c>
      <c r="C125">
        <v>105906</v>
      </c>
      <c r="D125" s="57">
        <v>44782</v>
      </c>
      <c r="E125" s="84" t="str">
        <f>F125&amp;"-"&amp;COUNTIF($F$2:F125,F125)</f>
        <v>ESAB-6</v>
      </c>
      <c r="F125" s="84" t="str">
        <f t="shared" si="11"/>
        <v>ESAB</v>
      </c>
      <c r="G125" t="s">
        <v>8582</v>
      </c>
      <c r="H125" s="62">
        <v>29799921000571</v>
      </c>
      <c r="I125" t="s">
        <v>30</v>
      </c>
      <c r="J125">
        <v>210</v>
      </c>
      <c r="K125">
        <v>20781.599999999999</v>
      </c>
      <c r="M125">
        <v>4605</v>
      </c>
      <c r="N125" t="str">
        <v>CIL</v>
      </c>
      <c r="O125" s="57" cm="1">
        <f t="array" ref="O125">_xlfn.XLOOKUP(1,($C$2:$C$8655=M125)*($F$2:$F$8655=N125),$D$2:$D$8655)</f>
        <v>45512</v>
      </c>
      <c r="P125" s="62">
        <v>97533434000199</v>
      </c>
      <c r="Q125" t="str">
        <v>UNIDADE</v>
      </c>
      <c r="R125" s="85">
        <v>10</v>
      </c>
      <c r="S125" s="85">
        <v>65300.4</v>
      </c>
      <c r="U125" s="84" t="b">
        <f t="shared" si="21"/>
        <v>1</v>
      </c>
      <c r="V125" s="84" t="b">
        <f t="shared" si="22"/>
        <v>1</v>
      </c>
      <c r="W125" s="84" t="b">
        <f t="shared" si="23"/>
        <v>1</v>
      </c>
      <c r="X125" s="84" t="str">
        <f t="shared" si="24"/>
        <v xml:space="preserve"> </v>
      </c>
      <c r="Y125" s="84" t="b">
        <f t="shared" si="25"/>
        <v>1</v>
      </c>
      <c r="AA125" s="84">
        <v>4605</v>
      </c>
      <c r="AB125" s="84" t="s">
        <v>924</v>
      </c>
      <c r="AC125" s="57">
        <v>45512</v>
      </c>
      <c r="AD125" s="84">
        <v>97533434000199</v>
      </c>
      <c r="AE125" s="84" t="s">
        <v>30</v>
      </c>
      <c r="AF125" s="84">
        <v>32.770000000000003</v>
      </c>
      <c r="AG125" s="84">
        <v>65300.4</v>
      </c>
      <c r="AI125">
        <v>4652</v>
      </c>
      <c r="AJ125" s="84" t="str" cm="1">
        <f t="array" ref="AJ125">_xlfn.XLOOKUP(AI125,--LEFT(Main!$B$15:$B$1956,SEARCH(" ",Main!$B$15:$B$1956)),Main!$F$15:$F$1956,"")</f>
        <v>CIL</v>
      </c>
      <c r="AK125" s="57" cm="1">
        <f t="array" ref="AK125">_xlfn.XLOOKUP(1,(--LEFT(Main!$B$15:$B$1956,SEARCH(" ",Main!$B$15:$B$1956))=AI125)*(Main!$F$15:$F$1956=AJ125),Main!$C$15:$C$1956,"")</f>
        <v>45527</v>
      </c>
      <c r="AL125" s="62" cm="1">
        <f t="array" ref="AL125">--_xlfn.XLOOKUP(1,(Main!$F$15:$F$1956='PLANILHA EBR'!AJ125)*(--LEFT(Main!$B$15:$B$1956,SEARCH(" ",Main!$B$15:$B$1956))='PLANILHA EBR'!AI125),Main!$E$15:$E$1956)</f>
        <v>97533434000199</v>
      </c>
      <c r="AM125" s="84" t="str" cm="1">
        <f t="array" ref="AM125">_xlfn.XLOOKUP(1,(Main!$F$15:$F$1956='PLANILHA EBR'!AJ125)*(--LEFT(Main!$B$15:$B$1956,SEARCH(" ",Main!$B$15:$B$1956))='PLANILHA EBR'!AI125),Main!$H$15:$H$1956)</f>
        <v>KG LIQUIDO</v>
      </c>
      <c r="AN125">
        <v>5.93</v>
      </c>
      <c r="AO125">
        <v>10836</v>
      </c>
      <c r="AP125">
        <v>6949</v>
      </c>
    </row>
    <row r="126" spans="1:42" x14ac:dyDescent="0.25">
      <c r="A126" t="s">
        <v>5960</v>
      </c>
      <c r="B126" t="str">
        <f>C126&amp;"-"&amp;COUNTIF(C$2:C126,C126)</f>
        <v>105906-3</v>
      </c>
      <c r="C126">
        <v>105906</v>
      </c>
      <c r="D126" s="57">
        <v>44782</v>
      </c>
      <c r="E126" s="84" t="str">
        <f>F126&amp;"-"&amp;COUNTIF($F$2:F126,F126)</f>
        <v>ESAB-7</v>
      </c>
      <c r="F126" s="84" t="str">
        <f t="shared" si="11"/>
        <v>ESAB</v>
      </c>
      <c r="G126" t="s">
        <v>8582</v>
      </c>
      <c r="H126" s="62">
        <v>29799921000571</v>
      </c>
      <c r="I126" t="s">
        <v>30</v>
      </c>
      <c r="J126">
        <v>320</v>
      </c>
      <c r="K126">
        <v>40585.599999999999</v>
      </c>
      <c r="M126">
        <v>4610</v>
      </c>
      <c r="N126" t="str">
        <v>CIL</v>
      </c>
      <c r="O126" s="57" cm="1">
        <f t="array" ref="O126">_xlfn.XLOOKUP(1,($C$2:$C$8655=M126)*($F$2:$F$8655=N126),$D$2:$D$8655)</f>
        <v>45517</v>
      </c>
      <c r="P126" s="62">
        <v>97533434000199</v>
      </c>
      <c r="Q126" t="str">
        <v>UNIDADE</v>
      </c>
      <c r="R126" s="85">
        <v>2</v>
      </c>
      <c r="S126" s="85">
        <v>144336</v>
      </c>
      <c r="U126" s="84" t="b">
        <f t="shared" si="21"/>
        <v>1</v>
      </c>
      <c r="V126" s="84" t="b">
        <f t="shared" si="22"/>
        <v>1</v>
      </c>
      <c r="W126" s="84" t="b">
        <f t="shared" si="23"/>
        <v>1</v>
      </c>
      <c r="X126" s="84" t="str">
        <f t="shared" si="24"/>
        <v xml:space="preserve"> </v>
      </c>
      <c r="Y126" s="84" t="b">
        <f t="shared" si="25"/>
        <v>1</v>
      </c>
      <c r="AA126" s="84">
        <v>4610</v>
      </c>
      <c r="AB126" s="84" t="s">
        <v>924</v>
      </c>
      <c r="AC126" s="57">
        <v>45517</v>
      </c>
      <c r="AD126" s="84">
        <v>97533434000199</v>
      </c>
      <c r="AE126" s="84" t="s">
        <v>30</v>
      </c>
      <c r="AF126" s="84">
        <v>270</v>
      </c>
      <c r="AG126" s="84">
        <v>144336</v>
      </c>
      <c r="AI126">
        <v>4688</v>
      </c>
      <c r="AJ126" s="84" t="str" cm="1">
        <f t="array" ref="AJ126">_xlfn.XLOOKUP(AI126,--LEFT(Main!$B$15:$B$1956,SEARCH(" ",Main!$B$15:$B$1956)),Main!$F$15:$F$1956,"")</f>
        <v>CIL</v>
      </c>
      <c r="AK126" s="57" cm="1">
        <f t="array" ref="AK126">_xlfn.XLOOKUP(1,(--LEFT(Main!$B$15:$B$1956,SEARCH(" ",Main!$B$15:$B$1956))=AI126)*(Main!$F$15:$F$1956=AJ126),Main!$C$15:$C$1956,"")</f>
        <v>45545</v>
      </c>
      <c r="AL126" s="62" cm="1">
        <f t="array" ref="AL126">--_xlfn.XLOOKUP(1,(Main!$F$15:$F$1956='PLANILHA EBR'!AJ126)*(--LEFT(Main!$B$15:$B$1956,SEARCH(" ",Main!$B$15:$B$1956))='PLANILHA EBR'!AI126),Main!$E$15:$E$1956)</f>
        <v>97533434000199</v>
      </c>
      <c r="AM126" s="84" t="str" cm="1">
        <f t="array" ref="AM126">_xlfn.XLOOKUP(1,(Main!$F$15:$F$1956='PLANILHA EBR'!AJ126)*(--LEFT(Main!$B$15:$B$1956,SEARCH(" ",Main!$B$15:$B$1956))='PLANILHA EBR'!AI126),Main!$H$15:$H$1956)</f>
        <v>KG LIQUIDO</v>
      </c>
      <c r="AN126">
        <v>53.33</v>
      </c>
      <c r="AO126">
        <v>14599</v>
      </c>
      <c r="AP126">
        <v>6946</v>
      </c>
    </row>
    <row r="127" spans="1:42" x14ac:dyDescent="0.25">
      <c r="A127" t="s">
        <v>5965</v>
      </c>
      <c r="B127" t="str">
        <f>C127&amp;"-"&amp;COUNTIF(C$2:C127,C127)</f>
        <v>105907-1</v>
      </c>
      <c r="C127">
        <v>105907</v>
      </c>
      <c r="D127" s="57">
        <v>44782</v>
      </c>
      <c r="E127" s="84" t="str">
        <f>F127&amp;"-"&amp;COUNTIF($F$2:F127,F127)</f>
        <v>ESAB-8</v>
      </c>
      <c r="F127" s="84" t="str">
        <f t="shared" si="11"/>
        <v>ESAB</v>
      </c>
      <c r="G127" t="s">
        <v>8582</v>
      </c>
      <c r="H127" s="62">
        <v>29799921000571</v>
      </c>
      <c r="I127" t="s">
        <v>30</v>
      </c>
      <c r="J127">
        <v>260</v>
      </c>
      <c r="K127">
        <v>68120</v>
      </c>
      <c r="M127">
        <v>4611</v>
      </c>
      <c r="N127" t="str">
        <v>CIL</v>
      </c>
      <c r="O127" s="57" cm="1">
        <f t="array" ref="O127">_xlfn.XLOOKUP(1,($C$2:$C$8655=M127)*($F$2:$F$8655=N127),$D$2:$D$8655)</f>
        <v>45517</v>
      </c>
      <c r="P127" s="62">
        <v>97533434000199</v>
      </c>
      <c r="Q127" t="str">
        <v>UNIDADE</v>
      </c>
      <c r="R127" s="85">
        <v>4</v>
      </c>
      <c r="S127" s="85">
        <v>226980</v>
      </c>
      <c r="U127" s="84" t="b">
        <f t="shared" si="21"/>
        <v>1</v>
      </c>
      <c r="V127" s="84" t="b">
        <f t="shared" si="22"/>
        <v>1</v>
      </c>
      <c r="W127" s="84" t="b">
        <f t="shared" si="23"/>
        <v>1</v>
      </c>
      <c r="X127" s="84" t="str">
        <f t="shared" si="24"/>
        <v xml:space="preserve"> </v>
      </c>
      <c r="Y127" s="84" t="b">
        <f t="shared" si="25"/>
        <v>1</v>
      </c>
      <c r="AA127" s="84">
        <v>4611</v>
      </c>
      <c r="AB127" s="84" t="s">
        <v>924</v>
      </c>
      <c r="AC127" s="57">
        <v>45517</v>
      </c>
      <c r="AD127" s="84">
        <v>97533434000199</v>
      </c>
      <c r="AE127" s="84" t="s">
        <v>30</v>
      </c>
      <c r="AF127" s="84">
        <v>336</v>
      </c>
      <c r="AG127" s="84">
        <v>226980</v>
      </c>
      <c r="AI127">
        <v>4709</v>
      </c>
      <c r="AJ127" s="84" t="str" cm="1">
        <f t="array" ref="AJ127">_xlfn.XLOOKUP(AI127,--LEFT(Main!$B$15:$B$1956,SEARCH(" ",Main!$B$15:$B$1956)),Main!$F$15:$F$1956,"")</f>
        <v>CIL</v>
      </c>
      <c r="AK127" s="57" cm="1">
        <f t="array" ref="AK127">_xlfn.XLOOKUP(1,(--LEFT(Main!$B$15:$B$1956,SEARCH(" ",Main!$B$15:$B$1956))=AI127)*(Main!$F$15:$F$1956=AJ127),Main!$C$15:$C$1956,"")</f>
        <v>45553</v>
      </c>
      <c r="AL127" s="62" cm="1">
        <f t="array" ref="AL127">--_xlfn.XLOOKUP(1,(Main!$F$15:$F$1956='PLANILHA EBR'!AJ127)*(--LEFT(Main!$B$15:$B$1956,SEARCH(" ",Main!$B$15:$B$1956))='PLANILHA EBR'!AI127),Main!$E$15:$E$1956)</f>
        <v>97533434000199</v>
      </c>
      <c r="AM127" s="84" t="str" cm="1">
        <f t="array" ref="AM127">_xlfn.XLOOKUP(1,(Main!$F$15:$F$1956='PLANILHA EBR'!AJ127)*(--LEFT(Main!$B$15:$B$1956,SEARCH(" ",Main!$B$15:$B$1956))='PLANILHA EBR'!AI127),Main!$H$15:$H$1956)</f>
        <v>UNIDADE</v>
      </c>
      <c r="AN127">
        <v>5</v>
      </c>
      <c r="AO127">
        <v>12745.8</v>
      </c>
      <c r="AP127">
        <v>5620</v>
      </c>
    </row>
    <row r="128" spans="1:42" x14ac:dyDescent="0.25">
      <c r="A128" t="s">
        <v>5958</v>
      </c>
      <c r="B128" t="str">
        <f>C128&amp;"-"&amp;COUNTIF(C$2:C128,C128)</f>
        <v>67151-1</v>
      </c>
      <c r="C128">
        <v>67151</v>
      </c>
      <c r="D128" s="57">
        <v>44783</v>
      </c>
      <c r="E128" s="84" t="str">
        <f>F128&amp;"-"&amp;COUNTIF($F$2:F128,F128)</f>
        <v>METASA-114</v>
      </c>
      <c r="F128" s="84" t="str">
        <f t="shared" si="11"/>
        <v>METASA</v>
      </c>
      <c r="G128" t="s">
        <v>8581</v>
      </c>
      <c r="H128" s="62">
        <v>88416482000106</v>
      </c>
      <c r="I128" t="s">
        <v>30</v>
      </c>
      <c r="J128">
        <v>858.15</v>
      </c>
      <c r="K128">
        <v>11473.47</v>
      </c>
      <c r="M128">
        <v>4652</v>
      </c>
      <c r="N128" t="str">
        <v>CIL</v>
      </c>
      <c r="O128" s="57" cm="1">
        <f t="array" ref="O128">_xlfn.XLOOKUP(1,($C$2:$C$8655=M128)*($F$2:$F$8655=N128),$D$2:$D$8655)</f>
        <v>45527</v>
      </c>
      <c r="P128" s="62">
        <v>97533434000199</v>
      </c>
      <c r="Q128" t="str">
        <v>UNIDADE</v>
      </c>
      <c r="R128" s="85">
        <v>5</v>
      </c>
      <c r="S128" s="85">
        <v>10836</v>
      </c>
      <c r="U128" s="84" t="b">
        <f t="shared" si="21"/>
        <v>1</v>
      </c>
      <c r="V128" s="84" t="b">
        <f t="shared" si="22"/>
        <v>1</v>
      </c>
      <c r="W128" s="84" t="b">
        <f t="shared" si="23"/>
        <v>1</v>
      </c>
      <c r="X128" s="84" t="str">
        <f t="shared" si="24"/>
        <v xml:space="preserve"> </v>
      </c>
      <c r="Y128" s="84" t="b">
        <f t="shared" si="25"/>
        <v>1</v>
      </c>
      <c r="AA128" s="84">
        <v>4652</v>
      </c>
      <c r="AB128" s="84" t="s">
        <v>924</v>
      </c>
      <c r="AC128" s="57">
        <v>45527</v>
      </c>
      <c r="AD128" s="84">
        <v>97533434000199</v>
      </c>
      <c r="AE128" s="84" t="s">
        <v>30</v>
      </c>
      <c r="AF128" s="84">
        <v>5.93</v>
      </c>
      <c r="AG128" s="84">
        <v>10836</v>
      </c>
      <c r="AI128">
        <v>4710</v>
      </c>
      <c r="AJ128" s="84" t="str" cm="1">
        <f t="array" ref="AJ128">_xlfn.XLOOKUP(AI128,--LEFT(Main!$B$15:$B$1956,SEARCH(" ",Main!$B$15:$B$1956)),Main!$F$15:$F$1956,"")</f>
        <v>CIL</v>
      </c>
      <c r="AK128" s="57" cm="1">
        <f t="array" ref="AK128">_xlfn.XLOOKUP(1,(--LEFT(Main!$B$15:$B$1956,SEARCH(" ",Main!$B$15:$B$1956))=AI128)*(Main!$F$15:$F$1956=AJ128),Main!$C$15:$C$1956,"")</f>
        <v>45553</v>
      </c>
      <c r="AL128" s="62" cm="1">
        <f t="array" ref="AL128">--_xlfn.XLOOKUP(1,(Main!$F$15:$F$1956='PLANILHA EBR'!AJ128)*(--LEFT(Main!$B$15:$B$1956,SEARCH(" ",Main!$B$15:$B$1956))='PLANILHA EBR'!AI128),Main!$E$15:$E$1956)</f>
        <v>97533434000199</v>
      </c>
      <c r="AM128" s="84" t="str" cm="1">
        <f t="array" ref="AM128">_xlfn.XLOOKUP(1,(Main!$F$15:$F$1956='PLANILHA EBR'!AJ128)*(--LEFT(Main!$B$15:$B$1956,SEARCH(" ",Main!$B$15:$B$1956))='PLANILHA EBR'!AI128),Main!$H$15:$H$1956)</f>
        <v>UNIDADE</v>
      </c>
      <c r="AN128">
        <v>47</v>
      </c>
      <c r="AO128">
        <v>201587.20000000001</v>
      </c>
      <c r="AP128">
        <v>5598</v>
      </c>
    </row>
    <row r="129" spans="1:42" x14ac:dyDescent="0.25">
      <c r="A129" t="s">
        <v>5958</v>
      </c>
      <c r="B129" t="str">
        <f>C129&amp;"-"&amp;COUNTIF(C$2:C129,C129)</f>
        <v>67187-1</v>
      </c>
      <c r="C129">
        <v>67187</v>
      </c>
      <c r="D129" s="57">
        <v>44784</v>
      </c>
      <c r="E129" s="84" t="str">
        <f>F129&amp;"-"&amp;COUNTIF($F$2:F129,F129)</f>
        <v>METASA-115</v>
      </c>
      <c r="F129" s="84" t="str">
        <f t="shared" si="11"/>
        <v>METASA</v>
      </c>
      <c r="G129" t="s">
        <v>8581</v>
      </c>
      <c r="H129" s="62">
        <v>88416482000106</v>
      </c>
      <c r="I129" t="s">
        <v>30</v>
      </c>
      <c r="J129">
        <v>7910.03</v>
      </c>
      <c r="K129">
        <v>133521.29999999999</v>
      </c>
      <c r="M129">
        <v>4688</v>
      </c>
      <c r="N129" t="str">
        <v>CIL</v>
      </c>
      <c r="O129" s="57" cm="1">
        <f t="array" ref="O129">_xlfn.XLOOKUP(1,($C$2:$C$8655=M129)*($F$2:$F$8655=N129),$D$2:$D$8655)</f>
        <v>45545</v>
      </c>
      <c r="P129" s="62">
        <v>97533434000199</v>
      </c>
      <c r="Q129" t="str">
        <v>UNIDADE</v>
      </c>
      <c r="R129" s="85">
        <v>59</v>
      </c>
      <c r="S129" s="85">
        <v>14599</v>
      </c>
      <c r="U129" s="84" t="b">
        <f t="shared" si="21"/>
        <v>1</v>
      </c>
      <c r="V129" s="84" t="b">
        <f t="shared" si="22"/>
        <v>1</v>
      </c>
      <c r="W129" s="84" t="b">
        <f t="shared" si="23"/>
        <v>1</v>
      </c>
      <c r="X129" s="84" t="str">
        <f t="shared" si="24"/>
        <v xml:space="preserve"> </v>
      </c>
      <c r="Y129" s="84" t="b">
        <f t="shared" si="25"/>
        <v>1</v>
      </c>
      <c r="AA129" s="84">
        <v>4688</v>
      </c>
      <c r="AB129" s="84" t="s">
        <v>924</v>
      </c>
      <c r="AC129" s="57">
        <v>45545</v>
      </c>
      <c r="AD129" s="84">
        <v>97533434000199</v>
      </c>
      <c r="AE129" s="84" t="s">
        <v>30</v>
      </c>
      <c r="AF129" s="84">
        <v>53.33</v>
      </c>
      <c r="AG129" s="84">
        <v>14599</v>
      </c>
      <c r="AI129">
        <v>4871</v>
      </c>
      <c r="AJ129" s="84" t="str" cm="1">
        <f t="array" ref="AJ129">_xlfn.XLOOKUP(AI129,--LEFT(Main!$B$15:$B$1956,SEARCH(" ",Main!$B$15:$B$1956)),Main!$F$15:$F$1956,"")</f>
        <v>JVM</v>
      </c>
      <c r="AK129" s="57" cm="1">
        <f t="array" ref="AK129">_xlfn.XLOOKUP(1,(--LEFT(Main!$B$15:$B$1956,SEARCH(" ",Main!$B$15:$B$1956))=AI129)*(Main!$F$15:$F$1956=AJ129),Main!$C$15:$C$1956,"")</f>
        <v>45344</v>
      </c>
      <c r="AL129" s="62" cm="1">
        <f t="array" ref="AL129">--_xlfn.XLOOKUP(1,(Main!$F$15:$F$1956='PLANILHA EBR'!AJ129)*(--LEFT(Main!$B$15:$B$1956,SEARCH(" ",Main!$B$15:$B$1956))='PLANILHA EBR'!AI129),Main!$E$15:$E$1956)</f>
        <v>23504631000143</v>
      </c>
      <c r="AM129" s="84" t="str" cm="1">
        <f t="array" ref="AM129">_xlfn.XLOOKUP(1,(Main!$F$15:$F$1956='PLANILHA EBR'!AJ129)*(--LEFT(Main!$B$15:$B$1956,SEARCH(" ",Main!$B$15:$B$1956))='PLANILHA EBR'!AI129),Main!$H$15:$H$1956)</f>
        <v>KG LIQUIDO</v>
      </c>
      <c r="AN129">
        <v>10</v>
      </c>
      <c r="AO129">
        <v>1420.8</v>
      </c>
      <c r="AP129">
        <v>4652</v>
      </c>
    </row>
    <row r="130" spans="1:42" x14ac:dyDescent="0.25">
      <c r="A130" t="s">
        <v>5958</v>
      </c>
      <c r="B130" t="str">
        <f>C130&amp;"-"&amp;COUNTIF(C$2:C130,C130)</f>
        <v>67187-2</v>
      </c>
      <c r="C130">
        <v>67187</v>
      </c>
      <c r="D130" s="57">
        <v>44784</v>
      </c>
      <c r="E130" s="84" t="str">
        <f>F130&amp;"-"&amp;COUNTIF($F$2:F130,F130)</f>
        <v>METASA-116</v>
      </c>
      <c r="F130" s="84" t="str">
        <f t="shared" si="11"/>
        <v>METASA</v>
      </c>
      <c r="G130" t="s">
        <v>8581</v>
      </c>
      <c r="H130" s="62">
        <v>88416482000106</v>
      </c>
      <c r="I130" t="s">
        <v>30</v>
      </c>
      <c r="J130">
        <v>2818.97</v>
      </c>
      <c r="K130">
        <v>37689.629999999997</v>
      </c>
      <c r="M130">
        <v>4709</v>
      </c>
      <c r="N130" t="str">
        <v>CIL</v>
      </c>
      <c r="O130" s="57" cm="1">
        <f t="array" ref="O130">_xlfn.XLOOKUP(1,($C$2:$C$8655=M130)*($F$2:$F$8655=N130),$D$2:$D$8655)</f>
        <v>45553</v>
      </c>
      <c r="P130" s="62">
        <v>97533434000199</v>
      </c>
      <c r="Q130" t="str">
        <v>UNIDADE</v>
      </c>
      <c r="R130" s="85">
        <v>5</v>
      </c>
      <c r="S130" s="85">
        <v>12745.8</v>
      </c>
      <c r="U130" s="84" t="b">
        <f t="shared" si="21"/>
        <v>1</v>
      </c>
      <c r="V130" s="84" t="b">
        <f t="shared" si="22"/>
        <v>1</v>
      </c>
      <c r="W130" s="84" t="b">
        <f t="shared" si="23"/>
        <v>1</v>
      </c>
      <c r="X130" s="84" t="b">
        <f t="shared" si="24"/>
        <v>1</v>
      </c>
      <c r="Y130" s="84" t="b">
        <f t="shared" si="25"/>
        <v>1</v>
      </c>
      <c r="AA130" s="84">
        <v>4709</v>
      </c>
      <c r="AB130" s="84" t="s">
        <v>924</v>
      </c>
      <c r="AC130" s="57">
        <v>45553</v>
      </c>
      <c r="AD130" s="84">
        <v>97533434000199</v>
      </c>
      <c r="AE130" s="84" t="s">
        <v>869</v>
      </c>
      <c r="AF130" s="84">
        <v>5</v>
      </c>
      <c r="AG130" s="84">
        <v>12745.8</v>
      </c>
      <c r="AI130">
        <v>5116</v>
      </c>
      <c r="AJ130" s="84" t="str" cm="1">
        <f t="array" ref="AJ130">_xlfn.XLOOKUP(AI130,--LEFT(Main!$B$15:$B$1956,SEARCH(" ",Main!$B$15:$B$1956)),Main!$F$15:$F$1956,"")</f>
        <v>JVM</v>
      </c>
      <c r="AK130" s="57" cm="1">
        <f t="array" ref="AK130">_xlfn.XLOOKUP(1,(--LEFT(Main!$B$15:$B$1956,SEARCH(" ",Main!$B$15:$B$1956))=AI130)*(Main!$F$15:$F$1956=AJ130),Main!$C$15:$C$1956,"")</f>
        <v>45478</v>
      </c>
      <c r="AL130" s="62" cm="1">
        <f t="array" ref="AL130">--_xlfn.XLOOKUP(1,(Main!$F$15:$F$1956='PLANILHA EBR'!AJ130)*(--LEFT(Main!$B$15:$B$1956,SEARCH(" ",Main!$B$15:$B$1956))='PLANILHA EBR'!AI130),Main!$E$15:$E$1956)</f>
        <v>23504631000143</v>
      </c>
      <c r="AM130" s="84" t="str" cm="1">
        <f t="array" ref="AM130">_xlfn.XLOOKUP(1,(Main!$F$15:$F$1956='PLANILHA EBR'!AJ130)*(--LEFT(Main!$B$15:$B$1956,SEARCH(" ",Main!$B$15:$B$1956))='PLANILHA EBR'!AI130),Main!$H$15:$H$1956)</f>
        <v>KG LIQUIDO</v>
      </c>
      <c r="AN130">
        <v>2.4000000000000004</v>
      </c>
      <c r="AO130">
        <v>722.32</v>
      </c>
      <c r="AP130">
        <v>4652</v>
      </c>
    </row>
    <row r="131" spans="1:42" x14ac:dyDescent="0.25">
      <c r="A131" t="s">
        <v>5958</v>
      </c>
      <c r="B131" t="str">
        <f>C131&amp;"-"&amp;COUNTIF(C$2:C131,C131)</f>
        <v>67187-3</v>
      </c>
      <c r="C131">
        <v>67187</v>
      </c>
      <c r="D131" s="57">
        <v>44784</v>
      </c>
      <c r="E131" s="84" t="str">
        <f>F131&amp;"-"&amp;COUNTIF($F$2:F131,F131)</f>
        <v>METASA-117</v>
      </c>
      <c r="F131" s="84" t="str">
        <f t="shared" ref="F131:F194" si="26">LEFT(G131,SEARCH(" ",G131)-1)</f>
        <v>METASA</v>
      </c>
      <c r="G131" t="s">
        <v>8581</v>
      </c>
      <c r="H131" s="62">
        <v>88416482000106</v>
      </c>
      <c r="I131" t="s">
        <v>30</v>
      </c>
      <c r="J131">
        <v>993.01</v>
      </c>
      <c r="K131">
        <v>16116.55</v>
      </c>
      <c r="M131">
        <v>4710</v>
      </c>
      <c r="N131" t="str">
        <v>CIL</v>
      </c>
      <c r="O131" s="57" cm="1">
        <f t="array" ref="O131">_xlfn.XLOOKUP(1,($C$2:$C$8655=M131)*($F$2:$F$8655=N131),$D$2:$D$8655)</f>
        <v>45553</v>
      </c>
      <c r="P131" s="62">
        <v>97533434000199</v>
      </c>
      <c r="Q131" t="str">
        <v>UNIDADE</v>
      </c>
      <c r="R131" s="85">
        <v>47</v>
      </c>
      <c r="S131" s="85">
        <v>201587.19999999998</v>
      </c>
      <c r="U131" s="84" t="b">
        <f t="shared" si="21"/>
        <v>1</v>
      </c>
      <c r="V131" s="84" t="b">
        <f t="shared" si="22"/>
        <v>1</v>
      </c>
      <c r="W131" s="84" t="b">
        <f t="shared" si="23"/>
        <v>1</v>
      </c>
      <c r="X131" s="84" t="b">
        <f t="shared" si="24"/>
        <v>1</v>
      </c>
      <c r="Y131" s="84" t="b">
        <f t="shared" si="25"/>
        <v>1</v>
      </c>
      <c r="AA131" s="84">
        <v>4710</v>
      </c>
      <c r="AB131" s="84" t="s">
        <v>924</v>
      </c>
      <c r="AC131" s="57">
        <v>45553</v>
      </c>
      <c r="AD131" s="84">
        <v>97533434000199</v>
      </c>
      <c r="AE131" s="84" t="s">
        <v>869</v>
      </c>
      <c r="AF131" s="84">
        <v>47</v>
      </c>
      <c r="AG131" s="84">
        <v>201587.20000000001</v>
      </c>
      <c r="AI131">
        <v>5598</v>
      </c>
      <c r="AJ131" s="84" t="str" cm="1">
        <f t="array" ref="AJ131">_xlfn.XLOOKUP(AI131,--LEFT(Main!$B$15:$B$1956,SEARCH(" ",Main!$B$15:$B$1956)),Main!$F$15:$F$1956,"")</f>
        <v>NACIONAL</v>
      </c>
      <c r="AK131" s="57" cm="1">
        <f t="array" ref="AK131">_xlfn.XLOOKUP(1,(--LEFT(Main!$B$15:$B$1956,SEARCH(" ",Main!$B$15:$B$1956))=AI131)*(Main!$F$15:$F$1956=AJ131),Main!$C$15:$C$1956,"")</f>
        <v>45533</v>
      </c>
      <c r="AL131" s="62" cm="1">
        <f t="array" ref="AL131">--_xlfn.XLOOKUP(1,(Main!$F$15:$F$1956='PLANILHA EBR'!AJ131)*(--LEFT(Main!$B$15:$B$1956,SEARCH(" ",Main!$B$15:$B$1956))='PLANILHA EBR'!AI131),Main!$E$15:$E$1956)</f>
        <v>30084622000106</v>
      </c>
      <c r="AM131" s="84" t="str" cm="1">
        <f t="array" ref="AM131">_xlfn.XLOOKUP(1,(Main!$F$15:$F$1956='PLANILHA EBR'!AJ131)*(--LEFT(Main!$B$15:$B$1956,SEARCH(" ",Main!$B$15:$B$1956))='PLANILHA EBR'!AI131),Main!$H$15:$H$1956)</f>
        <v>KG LIQUIDO</v>
      </c>
      <c r="AN131">
        <v>6340</v>
      </c>
      <c r="AO131">
        <v>413938.6</v>
      </c>
      <c r="AP131">
        <v>4652</v>
      </c>
    </row>
    <row r="132" spans="1:42" x14ac:dyDescent="0.25">
      <c r="A132" t="s">
        <v>5958</v>
      </c>
      <c r="B132" t="str">
        <f>C132&amp;"-"&amp;COUNTIF(C$2:C132,C132)</f>
        <v>67187-4</v>
      </c>
      <c r="C132">
        <v>67187</v>
      </c>
      <c r="D132" s="57">
        <v>44784</v>
      </c>
      <c r="E132" s="84" t="str">
        <f>F132&amp;"-"&amp;COUNTIF($F$2:F132,F132)</f>
        <v>METASA-118</v>
      </c>
      <c r="F132" s="84" t="str">
        <f t="shared" si="26"/>
        <v>METASA</v>
      </c>
      <c r="G132" t="s">
        <v>8581</v>
      </c>
      <c r="H132" s="62">
        <v>88416482000106</v>
      </c>
      <c r="I132" t="s">
        <v>30</v>
      </c>
      <c r="J132">
        <v>1596.96</v>
      </c>
      <c r="K132">
        <v>29815.24</v>
      </c>
      <c r="M132">
        <v>4871</v>
      </c>
      <c r="N132" t="str">
        <v>JVM</v>
      </c>
      <c r="O132" s="57" cm="1">
        <f t="array" ref="O132">_xlfn.XLOOKUP(1,($C$2:$C$8655=M132)*($F$2:$F$8655=N132),$D$2:$D$8655)</f>
        <v>45344</v>
      </c>
      <c r="P132" s="62">
        <v>23504631000143</v>
      </c>
      <c r="Q132" t="str">
        <v>UNIDADE</v>
      </c>
      <c r="R132" s="85">
        <v>18</v>
      </c>
      <c r="S132" s="85">
        <v>1420.8</v>
      </c>
      <c r="U132" s="84" t="b">
        <f t="shared" si="21"/>
        <v>1</v>
      </c>
      <c r="V132" s="84" t="b">
        <f t="shared" si="22"/>
        <v>1</v>
      </c>
      <c r="W132" s="84" t="b">
        <f t="shared" si="23"/>
        <v>1</v>
      </c>
      <c r="X132" s="84" t="str">
        <f t="shared" si="24"/>
        <v xml:space="preserve"> </v>
      </c>
      <c r="Y132" s="84" t="b">
        <f t="shared" si="25"/>
        <v>1</v>
      </c>
      <c r="AA132" s="84">
        <v>4871</v>
      </c>
      <c r="AB132" s="84" t="s">
        <v>3156</v>
      </c>
      <c r="AC132" s="57">
        <v>45344</v>
      </c>
      <c r="AD132" s="84">
        <v>23504631000143</v>
      </c>
      <c r="AE132" s="84" t="s">
        <v>30</v>
      </c>
      <c r="AF132" s="84">
        <v>10</v>
      </c>
      <c r="AG132" s="84">
        <v>1420.8</v>
      </c>
      <c r="AI132">
        <v>5620</v>
      </c>
      <c r="AJ132" s="84" t="str" cm="1">
        <f t="array" ref="AJ132">_xlfn.XLOOKUP(AI132,--LEFT(Main!$B$15:$B$1956,SEARCH(" ",Main!$B$15:$B$1956)),Main!$F$15:$F$1956,"")</f>
        <v>NACIONAL</v>
      </c>
      <c r="AK132" s="57" cm="1">
        <f t="array" ref="AK132">_xlfn.XLOOKUP(1,(--LEFT(Main!$B$15:$B$1956,SEARCH(" ",Main!$B$15:$B$1956))=AI132)*(Main!$F$15:$F$1956=AJ132),Main!$C$15:$C$1956,"")</f>
        <v>45542</v>
      </c>
      <c r="AL132" s="62" cm="1">
        <f t="array" ref="AL132">--_xlfn.XLOOKUP(1,(Main!$F$15:$F$1956='PLANILHA EBR'!AJ132)*(--LEFT(Main!$B$15:$B$1956,SEARCH(" ",Main!$B$15:$B$1956))='PLANILHA EBR'!AI132),Main!$E$15:$E$1956)</f>
        <v>30084622000106</v>
      </c>
      <c r="AM132" s="84" t="str" cm="1">
        <f t="array" ref="AM132">_xlfn.XLOOKUP(1,(Main!$F$15:$F$1956='PLANILHA EBR'!AJ132)*(--LEFT(Main!$B$15:$B$1956,SEARCH(" ",Main!$B$15:$B$1956))='PLANILHA EBR'!AI132),Main!$H$15:$H$1956)</f>
        <v>KG LIQUIDO</v>
      </c>
      <c r="AN132">
        <v>4600</v>
      </c>
      <c r="AO132">
        <v>300334</v>
      </c>
      <c r="AP132">
        <v>3334</v>
      </c>
    </row>
    <row r="133" spans="1:42" x14ac:dyDescent="0.25">
      <c r="A133" t="s">
        <v>5958</v>
      </c>
      <c r="B133" t="str">
        <f>C133&amp;"-"&amp;COUNTIF(C$2:C133,C133)</f>
        <v>67187-5</v>
      </c>
      <c r="C133">
        <v>67187</v>
      </c>
      <c r="D133" s="57">
        <v>44784</v>
      </c>
      <c r="E133" s="84" t="str">
        <f>F133&amp;"-"&amp;COUNTIF($F$2:F133,F133)</f>
        <v>METASA-119</v>
      </c>
      <c r="F133" s="84" t="str">
        <f t="shared" si="26"/>
        <v>METASA</v>
      </c>
      <c r="G133" t="s">
        <v>8581</v>
      </c>
      <c r="H133" s="62">
        <v>88416482000106</v>
      </c>
      <c r="I133" t="s">
        <v>30</v>
      </c>
      <c r="J133">
        <v>3030.62</v>
      </c>
      <c r="K133">
        <v>51156.87</v>
      </c>
      <c r="M133">
        <v>5116</v>
      </c>
      <c r="N133" t="str">
        <v>JVM</v>
      </c>
      <c r="O133" s="57" cm="1">
        <f t="array" ref="O133">_xlfn.XLOOKUP(1,($C$2:$C$8655=M133)*($F$2:$F$8655=N133),$D$2:$D$8655)</f>
        <v>45478</v>
      </c>
      <c r="P133" s="62">
        <v>23504631000143</v>
      </c>
      <c r="Q133" t="str">
        <v>UNIDADE</v>
      </c>
      <c r="R133" s="85">
        <v>5</v>
      </c>
      <c r="S133" s="85">
        <v>722.32</v>
      </c>
      <c r="U133" s="84" t="b">
        <f t="shared" si="21"/>
        <v>1</v>
      </c>
      <c r="V133" s="84" t="b">
        <f t="shared" si="22"/>
        <v>1</v>
      </c>
      <c r="W133" s="84" t="b">
        <f t="shared" si="23"/>
        <v>1</v>
      </c>
      <c r="X133" s="84" t="str">
        <f t="shared" si="24"/>
        <v xml:space="preserve"> </v>
      </c>
      <c r="Y133" s="84" t="b">
        <f t="shared" si="25"/>
        <v>1</v>
      </c>
      <c r="AA133" s="84">
        <v>5116</v>
      </c>
      <c r="AB133" s="84" t="s">
        <v>3156</v>
      </c>
      <c r="AC133" s="57">
        <v>45478</v>
      </c>
      <c r="AD133" s="84">
        <v>23504631000143</v>
      </c>
      <c r="AE133" s="84" t="s">
        <v>30</v>
      </c>
      <c r="AF133" s="84">
        <v>2.4000000000000004</v>
      </c>
      <c r="AG133" s="84">
        <v>722.32</v>
      </c>
      <c r="AI133">
        <v>5748</v>
      </c>
      <c r="AJ133" s="84" t="str" cm="1">
        <f t="array" ref="AJ133">_xlfn.XLOOKUP(AI133,--LEFT(Main!$B$15:$B$1956,SEARCH(" ",Main!$B$15:$B$1956)),Main!$F$15:$F$1956,"")</f>
        <v>GALPERTI</v>
      </c>
      <c r="AK133" s="57" cm="1">
        <f t="array" ref="AK133">_xlfn.XLOOKUP(1,(--LEFT(Main!$B$15:$B$1956,SEARCH(" ",Main!$B$15:$B$1956))=AI133)*(Main!$F$15:$F$1956=AJ133),Main!$C$15:$C$1956,"")</f>
        <v>45197</v>
      </c>
      <c r="AL133" s="62" cm="1">
        <f t="array" ref="AL133">--_xlfn.XLOOKUP(1,(Main!$F$15:$F$1956='PLANILHA EBR'!AJ133)*(--LEFT(Main!$B$15:$B$1956,SEARCH(" ",Main!$B$15:$B$1956))='PLANILHA EBR'!AI133),Main!$E$15:$E$1956)</f>
        <v>12143076000155</v>
      </c>
      <c r="AM133" s="84" t="str" cm="1">
        <f t="array" ref="AM133">_xlfn.XLOOKUP(1,(Main!$F$15:$F$1956='PLANILHA EBR'!AJ133)*(--LEFT(Main!$B$15:$B$1956,SEARCH(" ",Main!$B$15:$B$1956))='PLANILHA EBR'!AI133),Main!$H$15:$H$1956)</f>
        <v>KG LIQUIDO</v>
      </c>
      <c r="AN133">
        <v>4081.6</v>
      </c>
      <c r="AO133">
        <v>114586.19</v>
      </c>
      <c r="AP133">
        <v>3334</v>
      </c>
    </row>
    <row r="134" spans="1:42" x14ac:dyDescent="0.25">
      <c r="A134" t="s">
        <v>5958</v>
      </c>
      <c r="B134" t="str">
        <f>C134&amp;"-"&amp;COUNTIF(C$2:C134,C134)</f>
        <v>67187-6</v>
      </c>
      <c r="C134">
        <v>67187</v>
      </c>
      <c r="D134" s="57">
        <v>44784</v>
      </c>
      <c r="E134" s="84" t="str">
        <f>F134&amp;"-"&amp;COUNTIF($F$2:F134,F134)</f>
        <v>METASA-120</v>
      </c>
      <c r="F134" s="84" t="str">
        <f t="shared" si="26"/>
        <v>METASA</v>
      </c>
      <c r="G134" t="s">
        <v>8581</v>
      </c>
      <c r="H134" s="62">
        <v>88416482000106</v>
      </c>
      <c r="I134" t="s">
        <v>30</v>
      </c>
      <c r="J134">
        <v>10797.3</v>
      </c>
      <c r="K134">
        <v>208603.84</v>
      </c>
      <c r="M134">
        <v>5598</v>
      </c>
      <c r="N134" t="str">
        <v>NACIONAL</v>
      </c>
      <c r="O134" s="57" cm="1">
        <f t="array" ref="O134">_xlfn.XLOOKUP(1,($C$2:$C$8655=M134)*($F$2:$F$8655=N134),$D$2:$D$8655)</f>
        <v>45533</v>
      </c>
      <c r="P134" s="62">
        <v>30084622000106</v>
      </c>
      <c r="Q134" t="str">
        <v>KG LIQUIDO</v>
      </c>
      <c r="R134" s="85">
        <v>6340</v>
      </c>
      <c r="S134" s="85">
        <v>413938.6</v>
      </c>
      <c r="U134" s="84" t="b">
        <f t="shared" si="21"/>
        <v>1</v>
      </c>
      <c r="V134" s="84" t="b">
        <f t="shared" si="22"/>
        <v>1</v>
      </c>
      <c r="W134" s="84" t="b">
        <f t="shared" si="23"/>
        <v>1</v>
      </c>
      <c r="X134" s="84" t="b">
        <f t="shared" si="24"/>
        <v>1</v>
      </c>
      <c r="Y134" s="84" t="b">
        <f t="shared" si="25"/>
        <v>1</v>
      </c>
      <c r="AA134" s="84">
        <v>5598</v>
      </c>
      <c r="AB134" s="84" t="s">
        <v>5653</v>
      </c>
      <c r="AC134" s="57">
        <v>45533</v>
      </c>
      <c r="AD134" s="84">
        <v>30084622000106</v>
      </c>
      <c r="AE134" s="84" t="s">
        <v>30</v>
      </c>
      <c r="AF134" s="84">
        <v>6340</v>
      </c>
      <c r="AG134" s="84">
        <v>413938.6</v>
      </c>
      <c r="AI134">
        <v>5749</v>
      </c>
      <c r="AJ134" s="84" t="str" cm="1">
        <f t="array" ref="AJ134">_xlfn.XLOOKUP(AI134,--LEFT(Main!$B$15:$B$1956,SEARCH(" ",Main!$B$15:$B$1956)),Main!$F$15:$F$1956,"")</f>
        <v>GALPERTI</v>
      </c>
      <c r="AK134" s="57" cm="1">
        <f t="array" ref="AK134">_xlfn.XLOOKUP(1,(--LEFT(Main!$B$15:$B$1956,SEARCH(" ",Main!$B$15:$B$1956))=AI134)*(Main!$F$15:$F$1956=AJ134),Main!$C$15:$C$1956,"")</f>
        <v>45197</v>
      </c>
      <c r="AL134" s="62" cm="1">
        <f t="array" ref="AL134">--_xlfn.XLOOKUP(1,(Main!$F$15:$F$1956='PLANILHA EBR'!AJ134)*(--LEFT(Main!$B$15:$B$1956,SEARCH(" ",Main!$B$15:$B$1956))='PLANILHA EBR'!AI134),Main!$E$15:$E$1956)</f>
        <v>12143076000155</v>
      </c>
      <c r="AM134" s="84" t="str" cm="1">
        <f t="array" ref="AM134">_xlfn.XLOOKUP(1,(Main!$F$15:$F$1956='PLANILHA EBR'!AJ134)*(--LEFT(Main!$B$15:$B$1956,SEARCH(" ",Main!$B$15:$B$1956))='PLANILHA EBR'!AI134),Main!$H$15:$H$1956)</f>
        <v>KG LIQUIDO</v>
      </c>
      <c r="AN134">
        <v>4037.2</v>
      </c>
      <c r="AO134">
        <v>103007.93</v>
      </c>
      <c r="AP134">
        <v>3334</v>
      </c>
    </row>
    <row r="135" spans="1:42" x14ac:dyDescent="0.25">
      <c r="A135" t="s">
        <v>5958</v>
      </c>
      <c r="B135" t="str">
        <f>C135&amp;"-"&amp;COUNTIF(C$2:C135,C135)</f>
        <v>67235-1</v>
      </c>
      <c r="C135">
        <v>67235</v>
      </c>
      <c r="D135" s="57">
        <v>44785</v>
      </c>
      <c r="E135" s="84" t="str">
        <f>F135&amp;"-"&amp;COUNTIF($F$2:F135,F135)</f>
        <v>METASA-121</v>
      </c>
      <c r="F135" s="84" t="str">
        <f t="shared" si="26"/>
        <v>METASA</v>
      </c>
      <c r="G135" t="s">
        <v>8581</v>
      </c>
      <c r="H135" s="62">
        <v>88416482000106</v>
      </c>
      <c r="I135" t="s">
        <v>30</v>
      </c>
      <c r="J135">
        <v>233.11</v>
      </c>
      <c r="K135">
        <v>3934.9</v>
      </c>
      <c r="M135">
        <v>5620</v>
      </c>
      <c r="N135" t="str">
        <v>NACIONAL</v>
      </c>
      <c r="O135" s="57" cm="1">
        <f t="array" ref="O135">_xlfn.XLOOKUP(1,($C$2:$C$8655=M135)*($F$2:$F$8655=N135),$D$2:$D$8655)</f>
        <v>45542</v>
      </c>
      <c r="P135" s="62">
        <v>30084622000106</v>
      </c>
      <c r="Q135" t="str">
        <v>KG LIQUIDO</v>
      </c>
      <c r="R135" s="85">
        <v>4600</v>
      </c>
      <c r="S135" s="85">
        <v>300334</v>
      </c>
      <c r="U135" s="84" t="b">
        <f t="shared" si="21"/>
        <v>1</v>
      </c>
      <c r="V135" s="84" t="b">
        <f t="shared" si="22"/>
        <v>1</v>
      </c>
      <c r="W135" s="84" t="b">
        <f t="shared" si="23"/>
        <v>1</v>
      </c>
      <c r="X135" s="84" t="b">
        <f t="shared" si="24"/>
        <v>1</v>
      </c>
      <c r="Y135" s="84" t="b">
        <f t="shared" si="25"/>
        <v>1</v>
      </c>
      <c r="AA135" s="84">
        <v>5620</v>
      </c>
      <c r="AB135" s="84" t="s">
        <v>5653</v>
      </c>
      <c r="AC135" s="57">
        <v>45542</v>
      </c>
      <c r="AD135" s="84">
        <v>30084622000106</v>
      </c>
      <c r="AE135" s="84" t="s">
        <v>30</v>
      </c>
      <c r="AF135" s="84">
        <v>4600</v>
      </c>
      <c r="AG135" s="84">
        <v>300334</v>
      </c>
      <c r="AI135">
        <v>5906</v>
      </c>
      <c r="AJ135" s="84" t="str" cm="1">
        <f t="array" ref="AJ135">_xlfn.XLOOKUP(AI135,--LEFT(Main!$B$15:$B$1956,SEARCH(" ",Main!$B$15:$B$1956)),Main!$F$15:$F$1956,"")</f>
        <v>TREXCON</v>
      </c>
      <c r="AK135" s="57" cm="1">
        <f t="array" ref="AK135">_xlfn.XLOOKUP(1,(--LEFT(Main!$B$15:$B$1956,SEARCH(" ",Main!$B$15:$B$1956))=AI135)*(Main!$F$15:$F$1956=AJ135),Main!$C$15:$C$1956,"")</f>
        <v>45484</v>
      </c>
      <c r="AL135" s="62" cm="1">
        <f t="array" ref="AL135">--_xlfn.XLOOKUP(1,(Main!$F$15:$F$1956='PLANILHA EBR'!AJ135)*(--LEFT(Main!$B$15:$B$1956,SEARCH(" ",Main!$B$15:$B$1956))='PLANILHA EBR'!AI135),Main!$E$15:$E$1956)</f>
        <v>4039451000193</v>
      </c>
      <c r="AM135" s="84" t="str" cm="1">
        <f t="array" ref="AM135">_xlfn.XLOOKUP(1,(Main!$F$15:$F$1956='PLANILHA EBR'!AJ135)*(--LEFT(Main!$B$15:$B$1956,SEARCH(" ",Main!$B$15:$B$1956))='PLANILHA EBR'!AI135),Main!$H$15:$H$1956)</f>
        <v>KG LIQUIDO</v>
      </c>
      <c r="AN135">
        <v>535.79999999999995</v>
      </c>
      <c r="AO135">
        <v>60414.74</v>
      </c>
      <c r="AP135">
        <v>1497</v>
      </c>
    </row>
    <row r="136" spans="1:42" x14ac:dyDescent="0.25">
      <c r="A136" t="s">
        <v>5958</v>
      </c>
      <c r="B136" t="str">
        <f>C136&amp;"-"&amp;COUNTIF(C$2:C136,C136)</f>
        <v>67235-2</v>
      </c>
      <c r="C136">
        <v>67235</v>
      </c>
      <c r="D136" s="57">
        <v>44785</v>
      </c>
      <c r="E136" s="84" t="str">
        <f>F136&amp;"-"&amp;COUNTIF($F$2:F136,F136)</f>
        <v>METASA-122</v>
      </c>
      <c r="F136" s="84" t="str">
        <f t="shared" si="26"/>
        <v>METASA</v>
      </c>
      <c r="G136" t="s">
        <v>8581</v>
      </c>
      <c r="H136" s="62">
        <v>88416482000106</v>
      </c>
      <c r="I136" t="s">
        <v>30</v>
      </c>
      <c r="J136">
        <v>1034.74</v>
      </c>
      <c r="K136">
        <v>16793.830000000002</v>
      </c>
      <c r="M136">
        <v>5748</v>
      </c>
      <c r="N136" t="str">
        <v>GALPERTI</v>
      </c>
      <c r="O136" s="57" cm="1">
        <f t="array" ref="O136">_xlfn.XLOOKUP(1,($C$2:$C$8655=M136)*($F$2:$F$8655=N136),$D$2:$D$8655)</f>
        <v>45197</v>
      </c>
      <c r="P136" s="62">
        <v>12143076000155</v>
      </c>
      <c r="Q136" t="str">
        <v>UNIDADE</v>
      </c>
      <c r="R136" s="85">
        <v>290</v>
      </c>
      <c r="S136" s="85">
        <v>114586.19</v>
      </c>
      <c r="U136" s="84" t="b">
        <f t="shared" si="21"/>
        <v>1</v>
      </c>
      <c r="V136" s="84" t="b">
        <f t="shared" si="22"/>
        <v>1</v>
      </c>
      <c r="W136" s="84" t="b">
        <f t="shared" si="23"/>
        <v>1</v>
      </c>
      <c r="X136" s="84" t="str">
        <f t="shared" si="24"/>
        <v xml:space="preserve"> </v>
      </c>
      <c r="Y136" s="84" t="b">
        <f t="shared" si="25"/>
        <v>1</v>
      </c>
      <c r="AA136" s="84">
        <v>5748</v>
      </c>
      <c r="AB136" s="84" t="s">
        <v>936</v>
      </c>
      <c r="AC136" s="57">
        <v>45197</v>
      </c>
      <c r="AD136" s="84">
        <v>12143076000155</v>
      </c>
      <c r="AE136" s="84" t="s">
        <v>30</v>
      </c>
      <c r="AF136" s="84">
        <v>4081.6</v>
      </c>
      <c r="AG136" s="84">
        <v>114586.19</v>
      </c>
      <c r="AI136">
        <v>5914</v>
      </c>
      <c r="AJ136" s="84" t="str" cm="1">
        <f t="array" ref="AJ136">_xlfn.XLOOKUP(AI136,--LEFT(Main!$B$15:$B$1956,SEARCH(" ",Main!$B$15:$B$1956)),Main!$F$15:$F$1956,"")</f>
        <v>GALPERTI</v>
      </c>
      <c r="AK136" s="57" cm="1">
        <f t="array" ref="AK136">_xlfn.XLOOKUP(1,(--LEFT(Main!$B$15:$B$1956,SEARCH(" ",Main!$B$15:$B$1956))=AI136)*(Main!$F$15:$F$1956=AJ136),Main!$C$15:$C$1956,"")</f>
        <v>45280</v>
      </c>
      <c r="AL136" s="62" cm="1">
        <f t="array" ref="AL136">--_xlfn.XLOOKUP(1,(Main!$F$15:$F$1956='PLANILHA EBR'!AJ136)*(--LEFT(Main!$B$15:$B$1956,SEARCH(" ",Main!$B$15:$B$1956))='PLANILHA EBR'!AI136),Main!$E$15:$E$1956)</f>
        <v>12143076000155</v>
      </c>
      <c r="AM136" s="84" t="str" cm="1">
        <f t="array" ref="AM136">_xlfn.XLOOKUP(1,(Main!$F$15:$F$1956='PLANILHA EBR'!AJ136)*(--LEFT(Main!$B$15:$B$1956,SEARCH(" ",Main!$B$15:$B$1956))='PLANILHA EBR'!AI136),Main!$H$15:$H$1956)</f>
        <v>KG LIQUIDO</v>
      </c>
      <c r="AN136">
        <v>140</v>
      </c>
      <c r="AO136">
        <v>9626.31</v>
      </c>
      <c r="AP136">
        <v>263016</v>
      </c>
    </row>
    <row r="137" spans="1:42" x14ac:dyDescent="0.25">
      <c r="A137" t="s">
        <v>5958</v>
      </c>
      <c r="B137" t="str">
        <f>C137&amp;"-"&amp;COUNTIF(C$2:C137,C137)</f>
        <v>67235-3</v>
      </c>
      <c r="C137">
        <v>67235</v>
      </c>
      <c r="D137" s="57">
        <v>44785</v>
      </c>
      <c r="E137" s="84" t="str">
        <f>F137&amp;"-"&amp;COUNTIF($F$2:F137,F137)</f>
        <v>METASA-123</v>
      </c>
      <c r="F137" s="84" t="str">
        <f t="shared" si="26"/>
        <v>METASA</v>
      </c>
      <c r="G137" t="s">
        <v>8581</v>
      </c>
      <c r="H137" s="62">
        <v>88416482000106</v>
      </c>
      <c r="I137" t="s">
        <v>30</v>
      </c>
      <c r="J137">
        <v>1991.5</v>
      </c>
      <c r="K137">
        <v>37181.31</v>
      </c>
      <c r="M137">
        <v>5749</v>
      </c>
      <c r="N137" t="str">
        <v>GALPERTI</v>
      </c>
      <c r="O137" s="57" cm="1">
        <f t="array" ref="O137">_xlfn.XLOOKUP(1,($C$2:$C$8655=M137)*($F$2:$F$8655=N137),$D$2:$D$8655)</f>
        <v>45197</v>
      </c>
      <c r="P137" s="62">
        <v>12143076000155</v>
      </c>
      <c r="Q137" t="str">
        <v>UNIDADE</v>
      </c>
      <c r="R137" s="85">
        <v>200</v>
      </c>
      <c r="S137" s="85">
        <v>103007.93</v>
      </c>
      <c r="U137" s="84" t="b">
        <f t="shared" si="21"/>
        <v>1</v>
      </c>
      <c r="V137" s="84" t="b">
        <f t="shared" si="22"/>
        <v>1</v>
      </c>
      <c r="W137" s="84" t="b">
        <f t="shared" si="23"/>
        <v>1</v>
      </c>
      <c r="X137" s="84" t="str">
        <f t="shared" si="24"/>
        <v xml:space="preserve"> </v>
      </c>
      <c r="Y137" s="84" t="b">
        <f t="shared" si="25"/>
        <v>1</v>
      </c>
      <c r="AA137" s="84">
        <v>5749</v>
      </c>
      <c r="AB137" s="84" t="s">
        <v>936</v>
      </c>
      <c r="AC137" s="57">
        <v>45197</v>
      </c>
      <c r="AD137" s="84">
        <v>12143076000155</v>
      </c>
      <c r="AE137" s="84" t="s">
        <v>30</v>
      </c>
      <c r="AF137" s="84">
        <v>4037.2</v>
      </c>
      <c r="AG137" s="84">
        <v>103007.93</v>
      </c>
      <c r="AI137">
        <v>5977</v>
      </c>
      <c r="AJ137" s="84" t="str" cm="1">
        <f t="array" ref="AJ137">_xlfn.XLOOKUP(AI137,--LEFT(Main!$B$15:$B$1956,SEARCH(" ",Main!$B$15:$B$1956)),Main!$F$15:$F$1956,"")</f>
        <v>TREXCON</v>
      </c>
      <c r="AK137" s="57" cm="1">
        <f t="array" ref="AK137">_xlfn.XLOOKUP(1,(--LEFT(Main!$B$15:$B$1956,SEARCH(" ",Main!$B$15:$B$1956))=AI137)*(Main!$F$15:$F$1956=AJ137),Main!$C$15:$C$1956,"")</f>
        <v>45537</v>
      </c>
      <c r="AL137" s="62" cm="1">
        <f t="array" ref="AL137">--_xlfn.XLOOKUP(1,(Main!$F$15:$F$1956='PLANILHA EBR'!AJ137)*(--LEFT(Main!$B$15:$B$1956,SEARCH(" ",Main!$B$15:$B$1956))='PLANILHA EBR'!AI137),Main!$E$15:$E$1956)</f>
        <v>4039451000193</v>
      </c>
      <c r="AM137" s="84" t="str" cm="1">
        <f t="array" ref="AM137">_xlfn.XLOOKUP(1,(Main!$F$15:$F$1956='PLANILHA EBR'!AJ137)*(--LEFT(Main!$B$15:$B$1956,SEARCH(" ",Main!$B$15:$B$1956))='PLANILHA EBR'!AI137),Main!$H$15:$H$1956)</f>
        <v>KG LIQUIDO</v>
      </c>
      <c r="AN137">
        <v>178.6</v>
      </c>
      <c r="AO137">
        <v>64196.77</v>
      </c>
      <c r="AP137">
        <v>263016</v>
      </c>
    </row>
    <row r="138" spans="1:42" x14ac:dyDescent="0.25">
      <c r="A138" t="s">
        <v>5958</v>
      </c>
      <c r="B138" t="str">
        <f>C138&amp;"-"&amp;COUNTIF(C$2:C138,C138)</f>
        <v>67235-4</v>
      </c>
      <c r="C138">
        <v>67235</v>
      </c>
      <c r="D138" s="57">
        <v>44785</v>
      </c>
      <c r="E138" s="84" t="str">
        <f>F138&amp;"-"&amp;COUNTIF($F$2:F138,F138)</f>
        <v>METASA-124</v>
      </c>
      <c r="F138" s="84" t="str">
        <f t="shared" si="26"/>
        <v>METASA</v>
      </c>
      <c r="G138" t="s">
        <v>8581</v>
      </c>
      <c r="H138" s="62">
        <v>88416482000106</v>
      </c>
      <c r="I138" t="s">
        <v>30</v>
      </c>
      <c r="J138">
        <v>189.86</v>
      </c>
      <c r="K138">
        <v>3204.84</v>
      </c>
      <c r="M138">
        <v>5906</v>
      </c>
      <c r="N138" t="str">
        <v>TREXCON</v>
      </c>
      <c r="O138" s="57" cm="1">
        <f t="array" ref="O138">_xlfn.XLOOKUP(1,($C$2:$C$8655=M138)*($F$2:$F$8655=N138),$D$2:$D$8655)</f>
        <v>45484</v>
      </c>
      <c r="P138" s="62">
        <v>4039451000193</v>
      </c>
      <c r="Q138" t="str">
        <v>UNIDADE</v>
      </c>
      <c r="R138" s="85">
        <v>3</v>
      </c>
      <c r="S138" s="85">
        <v>60414.74</v>
      </c>
      <c r="U138" s="84" t="b">
        <f t="shared" si="21"/>
        <v>1</v>
      </c>
      <c r="V138" s="84" t="b">
        <f t="shared" si="22"/>
        <v>1</v>
      </c>
      <c r="W138" s="84" t="b">
        <f t="shared" si="23"/>
        <v>1</v>
      </c>
      <c r="X138" s="84" t="str">
        <f t="shared" si="24"/>
        <v xml:space="preserve"> </v>
      </c>
      <c r="Y138" s="84" t="b">
        <f t="shared" si="25"/>
        <v>1</v>
      </c>
      <c r="AA138" s="84">
        <v>5906</v>
      </c>
      <c r="AB138" s="84" t="s">
        <v>4559</v>
      </c>
      <c r="AC138" s="57">
        <v>45484</v>
      </c>
      <c r="AD138" s="84">
        <v>4039451000193</v>
      </c>
      <c r="AE138" s="84" t="s">
        <v>30</v>
      </c>
      <c r="AF138" s="84">
        <v>535.79999999999995</v>
      </c>
      <c r="AG138" s="84">
        <v>60414.74</v>
      </c>
      <c r="AI138">
        <v>6033</v>
      </c>
      <c r="AJ138" s="84" t="str" cm="1">
        <f t="array" ref="AJ138">_xlfn.XLOOKUP(AI138,--LEFT(Main!$B$15:$B$1956,SEARCH(" ",Main!$B$15:$B$1956)),Main!$F$15:$F$1956,"")</f>
        <v>GALPERTI</v>
      </c>
      <c r="AK138" s="57" cm="1">
        <f t="array" ref="AK138">_xlfn.XLOOKUP(1,(--LEFT(Main!$B$15:$B$1956,SEARCH(" ",Main!$B$15:$B$1956))=AI138)*(Main!$F$15:$F$1956=AJ138),Main!$C$15:$C$1956,"")</f>
        <v>45357</v>
      </c>
      <c r="AL138" s="62" cm="1">
        <f t="array" ref="AL138">--_xlfn.XLOOKUP(1,(Main!$F$15:$F$1956='PLANILHA EBR'!AJ138)*(--LEFT(Main!$B$15:$B$1956,SEARCH(" ",Main!$B$15:$B$1956))='PLANILHA EBR'!AI138),Main!$E$15:$E$1956)</f>
        <v>12143076000155</v>
      </c>
      <c r="AM138" s="84" t="str" cm="1">
        <f t="array" ref="AM138">_xlfn.XLOOKUP(1,(Main!$F$15:$F$1956='PLANILHA EBR'!AJ138)*(--LEFT(Main!$B$15:$B$1956,SEARCH(" ",Main!$B$15:$B$1956))='PLANILHA EBR'!AI138),Main!$H$15:$H$1956)</f>
        <v>KG LIQUIDO</v>
      </c>
      <c r="AN138">
        <v>2211.84</v>
      </c>
      <c r="AO138">
        <v>68744.509999999995</v>
      </c>
      <c r="AP138">
        <v>263016</v>
      </c>
    </row>
    <row r="139" spans="1:42" x14ac:dyDescent="0.25">
      <c r="A139" t="s">
        <v>5958</v>
      </c>
      <c r="B139" t="str">
        <f>C139&amp;"-"&amp;COUNTIF(C$2:C139,C139)</f>
        <v>67235-5</v>
      </c>
      <c r="C139">
        <v>67235</v>
      </c>
      <c r="D139" s="57">
        <v>44785</v>
      </c>
      <c r="E139" s="84" t="str">
        <f>F139&amp;"-"&amp;COUNTIF($F$2:F139,F139)</f>
        <v>METASA-125</v>
      </c>
      <c r="F139" s="84" t="str">
        <f t="shared" si="26"/>
        <v>METASA</v>
      </c>
      <c r="G139" t="s">
        <v>8581</v>
      </c>
      <c r="H139" s="62">
        <v>88416482000106</v>
      </c>
      <c r="I139" t="s">
        <v>30</v>
      </c>
      <c r="J139">
        <v>113.58</v>
      </c>
      <c r="K139">
        <v>2194.37</v>
      </c>
      <c r="M139">
        <v>5914</v>
      </c>
      <c r="N139" t="str">
        <v>GALPERTI</v>
      </c>
      <c r="O139" s="57" cm="1">
        <f t="array" ref="O139">_xlfn.XLOOKUP(1,($C$2:$C$8655=M139)*($F$2:$F$8655=N139),$D$2:$D$8655)</f>
        <v>45280</v>
      </c>
      <c r="P139" s="62">
        <v>12143076000155</v>
      </c>
      <c r="Q139" t="str">
        <v>UNIDADE</v>
      </c>
      <c r="R139" s="85">
        <v>33</v>
      </c>
      <c r="S139" s="85">
        <v>9626.31</v>
      </c>
      <c r="U139" s="84" t="b">
        <f t="shared" si="21"/>
        <v>1</v>
      </c>
      <c r="V139" s="84" t="b">
        <f t="shared" si="22"/>
        <v>1</v>
      </c>
      <c r="W139" s="84" t="b">
        <f t="shared" si="23"/>
        <v>1</v>
      </c>
      <c r="X139" s="84" t="str">
        <f t="shared" si="24"/>
        <v xml:space="preserve"> </v>
      </c>
      <c r="Y139" s="84" t="b">
        <f t="shared" si="25"/>
        <v>1</v>
      </c>
      <c r="AA139" s="84">
        <v>5914</v>
      </c>
      <c r="AB139" s="84" t="s">
        <v>936</v>
      </c>
      <c r="AC139" s="57">
        <v>45280</v>
      </c>
      <c r="AD139" s="84">
        <v>12143076000155</v>
      </c>
      <c r="AE139" s="84" t="s">
        <v>30</v>
      </c>
      <c r="AF139" s="84">
        <v>140</v>
      </c>
      <c r="AG139" s="84">
        <v>9626.31</v>
      </c>
      <c r="AI139">
        <v>6034</v>
      </c>
      <c r="AJ139" s="84" t="str" cm="1">
        <f t="array" ref="AJ139">_xlfn.XLOOKUP(AI139,--LEFT(Main!$B$15:$B$1956,SEARCH(" ",Main!$B$15:$B$1956)),Main!$F$15:$F$1956,"")</f>
        <v>GALPERTI</v>
      </c>
      <c r="AK139" s="57" cm="1">
        <f t="array" ref="AK139">_xlfn.XLOOKUP(1,(--LEFT(Main!$B$15:$B$1956,SEARCH(" ",Main!$B$15:$B$1956))=AI139)*(Main!$F$15:$F$1956=AJ139),Main!$C$15:$C$1956,"")</f>
        <v>45357</v>
      </c>
      <c r="AL139" s="62" cm="1">
        <f t="array" ref="AL139">--_xlfn.XLOOKUP(1,(Main!$F$15:$F$1956='PLANILHA EBR'!AJ139)*(--LEFT(Main!$B$15:$B$1956,SEARCH(" ",Main!$B$15:$B$1956))='PLANILHA EBR'!AI139),Main!$E$15:$E$1956)</f>
        <v>12143076000155</v>
      </c>
      <c r="AM139" s="84" t="str" cm="1">
        <f t="array" ref="AM139">_xlfn.XLOOKUP(1,(Main!$F$15:$F$1956='PLANILHA EBR'!AJ139)*(--LEFT(Main!$B$15:$B$1956,SEARCH(" ",Main!$B$15:$B$1956))='PLANILHA EBR'!AI139),Main!$H$15:$H$1956)</f>
        <v>KG LIQUIDO</v>
      </c>
      <c r="AN139">
        <v>830</v>
      </c>
      <c r="AO139">
        <v>23517.13</v>
      </c>
      <c r="AP139">
        <v>263016</v>
      </c>
    </row>
    <row r="140" spans="1:42" x14ac:dyDescent="0.25">
      <c r="A140" t="s">
        <v>5958</v>
      </c>
      <c r="B140" t="str">
        <f>C140&amp;"-"&amp;COUNTIF(C$2:C140,C140)</f>
        <v>67238-1</v>
      </c>
      <c r="C140">
        <v>67238</v>
      </c>
      <c r="D140" s="57">
        <v>44785</v>
      </c>
      <c r="E140" s="84" t="str">
        <f>F140&amp;"-"&amp;COUNTIF($F$2:F140,F140)</f>
        <v>METASA-126</v>
      </c>
      <c r="F140" s="84" t="str">
        <f t="shared" si="26"/>
        <v>METASA</v>
      </c>
      <c r="G140" t="s">
        <v>8581</v>
      </c>
      <c r="H140" s="62">
        <v>88416482000106</v>
      </c>
      <c r="I140" t="s">
        <v>30</v>
      </c>
      <c r="J140">
        <v>1204.73</v>
      </c>
      <c r="K140">
        <v>20335.84</v>
      </c>
      <c r="M140">
        <v>5977</v>
      </c>
      <c r="N140" t="str">
        <v>TREXCON</v>
      </c>
      <c r="O140" s="57" cm="1">
        <f t="array" ref="O140">_xlfn.XLOOKUP(1,($C$2:$C$8655=M140)*($F$2:$F$8655=N140),$D$2:$D$8655)</f>
        <v>45537</v>
      </c>
      <c r="P140" s="62">
        <v>4039451000193</v>
      </c>
      <c r="Q140" t="str">
        <v>UNIDADE</v>
      </c>
      <c r="R140" s="85">
        <v>1</v>
      </c>
      <c r="S140" s="85">
        <v>64196.77</v>
      </c>
      <c r="U140" s="84" t="b">
        <f t="shared" si="21"/>
        <v>1</v>
      </c>
      <c r="V140" s="84" t="b">
        <f t="shared" si="22"/>
        <v>1</v>
      </c>
      <c r="W140" s="84" t="b">
        <f t="shared" si="23"/>
        <v>1</v>
      </c>
      <c r="X140" s="84" t="str">
        <f t="shared" si="24"/>
        <v xml:space="preserve"> </v>
      </c>
      <c r="Y140" s="84" t="b">
        <f t="shared" si="25"/>
        <v>1</v>
      </c>
      <c r="AA140" s="84">
        <v>5977</v>
      </c>
      <c r="AB140" s="84" t="s">
        <v>4559</v>
      </c>
      <c r="AC140" s="57">
        <v>45537</v>
      </c>
      <c r="AD140" s="84">
        <v>4039451000193</v>
      </c>
      <c r="AE140" s="84" t="s">
        <v>30</v>
      </c>
      <c r="AF140" s="84">
        <v>178.6</v>
      </c>
      <c r="AG140" s="84">
        <v>64196.77</v>
      </c>
      <c r="AI140">
        <v>6443</v>
      </c>
      <c r="AJ140" s="84" t="str" cm="1">
        <f t="array" ref="AJ140">_xlfn.XLOOKUP(AI140,--LEFT(Main!$B$15:$B$1956,SEARCH(" ",Main!$B$15:$B$1956)),Main!$F$15:$F$1956,"")</f>
        <v>HILTI</v>
      </c>
      <c r="AK140" s="57" cm="1">
        <f t="array" ref="AK140">_xlfn.XLOOKUP(1,(--LEFT(Main!$B$15:$B$1956,SEARCH(" ",Main!$B$15:$B$1956))=AI140)*(Main!$F$15:$F$1956=AJ140),Main!$C$15:$C$1956,"")</f>
        <v>45560</v>
      </c>
      <c r="AL140" s="62" cm="1">
        <f t="array" ref="AL140">--_xlfn.XLOOKUP(1,(Main!$F$15:$F$1956='PLANILHA EBR'!AJ140)*(--LEFT(Main!$B$15:$B$1956,SEARCH(" ",Main!$B$15:$B$1956))='PLANILHA EBR'!AI140),Main!$E$15:$E$1956)</f>
        <v>65000655001934</v>
      </c>
      <c r="AM140" s="84" t="str" cm="1">
        <f t="array" ref="AM140">_xlfn.XLOOKUP(1,(Main!$F$15:$F$1956='PLANILHA EBR'!AJ140)*(--LEFT(Main!$B$15:$B$1956,SEARCH(" ",Main!$B$15:$B$1956))='PLANILHA EBR'!AI140),Main!$H$15:$H$1956)</f>
        <v>KG LIQUIDO</v>
      </c>
      <c r="AN140">
        <v>3.98</v>
      </c>
      <c r="AO140">
        <v>11918.75</v>
      </c>
      <c r="AP140">
        <v>508283</v>
      </c>
    </row>
    <row r="141" spans="1:42" x14ac:dyDescent="0.25">
      <c r="A141" t="s">
        <v>5958</v>
      </c>
      <c r="B141" t="str">
        <f>C141&amp;"-"&amp;COUNTIF(C$2:C141,C141)</f>
        <v>67238-2</v>
      </c>
      <c r="C141">
        <v>67238</v>
      </c>
      <c r="D141" s="57">
        <v>44785</v>
      </c>
      <c r="E141" s="84" t="str">
        <f>F141&amp;"-"&amp;COUNTIF($F$2:F141,F141)</f>
        <v>METASA-127</v>
      </c>
      <c r="F141" s="84" t="str">
        <f t="shared" si="26"/>
        <v>METASA</v>
      </c>
      <c r="G141" t="s">
        <v>8581</v>
      </c>
      <c r="H141" s="62">
        <v>88416482000106</v>
      </c>
      <c r="I141" t="s">
        <v>30</v>
      </c>
      <c r="J141">
        <v>545.86</v>
      </c>
      <c r="K141">
        <v>8859.31</v>
      </c>
      <c r="M141">
        <v>6033</v>
      </c>
      <c r="N141" t="str">
        <v>GALPERTI</v>
      </c>
      <c r="O141" s="57" cm="1">
        <f t="array" ref="O141">_xlfn.XLOOKUP(1,($C$2:$C$8655=M141)*($F$2:$F$8655=N141),$D$2:$D$8655)</f>
        <v>45357</v>
      </c>
      <c r="P141" s="62">
        <v>12143076000155</v>
      </c>
      <c r="Q141" t="str">
        <v>UNIDADE</v>
      </c>
      <c r="R141" s="85">
        <v>124</v>
      </c>
      <c r="S141" s="85">
        <v>68744.509999999995</v>
      </c>
      <c r="U141" s="84" t="b">
        <f t="shared" si="21"/>
        <v>1</v>
      </c>
      <c r="V141" s="84" t="b">
        <f t="shared" si="22"/>
        <v>1</v>
      </c>
      <c r="W141" s="84" t="b">
        <f t="shared" si="23"/>
        <v>1</v>
      </c>
      <c r="X141" s="84" t="str">
        <f t="shared" si="24"/>
        <v xml:space="preserve"> </v>
      </c>
      <c r="Y141" s="84" t="b">
        <f t="shared" si="25"/>
        <v>1</v>
      </c>
      <c r="AA141" s="84">
        <v>6033</v>
      </c>
      <c r="AB141" s="84" t="s">
        <v>936</v>
      </c>
      <c r="AC141" s="57">
        <v>45357</v>
      </c>
      <c r="AD141" s="84">
        <v>12143076000155</v>
      </c>
      <c r="AE141" s="84" t="s">
        <v>30</v>
      </c>
      <c r="AF141" s="84">
        <v>2211.84</v>
      </c>
      <c r="AG141" s="84">
        <v>68744.509999999995</v>
      </c>
      <c r="AI141">
        <v>6808</v>
      </c>
      <c r="AJ141" s="84" t="str" cm="1">
        <f t="array" ref="AJ141">_xlfn.XLOOKUP(AI141,--LEFT(Main!$B$15:$B$1956,SEARCH(" ",Main!$B$15:$B$1956)),Main!$F$15:$F$1956,"")</f>
        <v>W-CONEX</v>
      </c>
      <c r="AK141" s="57" cm="1">
        <f t="array" ref="AK141">_xlfn.XLOOKUP(1,(--LEFT(Main!$B$15:$B$1956,SEARCH(" ",Main!$B$15:$B$1956))=AI141)*(Main!$F$15:$F$1956=AJ141),Main!$C$15:$C$1956,"")</f>
        <v>45205</v>
      </c>
      <c r="AL141" s="62" cm="1">
        <f t="array" ref="AL141">--_xlfn.XLOOKUP(1,(Main!$F$15:$F$1956='PLANILHA EBR'!AJ141)*(--LEFT(Main!$B$15:$B$1956,SEARCH(" ",Main!$B$15:$B$1956))='PLANILHA EBR'!AI141),Main!$E$15:$E$1956)</f>
        <v>6186188000190</v>
      </c>
      <c r="AM141" s="84" t="str" cm="1">
        <f t="array" ref="AM141">_xlfn.XLOOKUP(1,(Main!$F$15:$F$1956='PLANILHA EBR'!AJ141)*(--LEFT(Main!$B$15:$B$1956,SEARCH(" ",Main!$B$15:$B$1956))='PLANILHA EBR'!AI141),Main!$H$15:$H$1956)</f>
        <v>KG LIQUIDO</v>
      </c>
      <c r="AN141">
        <v>146</v>
      </c>
      <c r="AO141">
        <v>23769.07</v>
      </c>
      <c r="AP141">
        <v>508282</v>
      </c>
    </row>
    <row r="142" spans="1:42" x14ac:dyDescent="0.25">
      <c r="A142" t="s">
        <v>5958</v>
      </c>
      <c r="B142" t="str">
        <f>C142&amp;"-"&amp;COUNTIF(C$2:C142,C142)</f>
        <v>67238-3</v>
      </c>
      <c r="C142">
        <v>67238</v>
      </c>
      <c r="D142" s="57">
        <v>44785</v>
      </c>
      <c r="E142" s="84" t="str">
        <f>F142&amp;"-"&amp;COUNTIF($F$2:F142,F142)</f>
        <v>METASA-128</v>
      </c>
      <c r="F142" s="84" t="str">
        <f t="shared" si="26"/>
        <v>METASA</v>
      </c>
      <c r="G142" t="s">
        <v>8581</v>
      </c>
      <c r="H142" s="62">
        <v>88416482000106</v>
      </c>
      <c r="I142" t="s">
        <v>30</v>
      </c>
      <c r="J142">
        <v>178.03</v>
      </c>
      <c r="K142">
        <v>3005.15</v>
      </c>
      <c r="M142">
        <v>6034</v>
      </c>
      <c r="N142" t="str">
        <v>GALPERTI</v>
      </c>
      <c r="O142" s="57" cm="1">
        <f t="array" ref="O142">_xlfn.XLOOKUP(1,($C$2:$C$8655=M142)*($F$2:$F$8655=N142),$D$2:$D$8655)</f>
        <v>45357</v>
      </c>
      <c r="P142" s="62">
        <v>12143076000155</v>
      </c>
      <c r="Q142" t="str">
        <v>UNIDADE</v>
      </c>
      <c r="R142" s="85">
        <v>133</v>
      </c>
      <c r="S142" s="85">
        <v>23517.13</v>
      </c>
      <c r="U142" s="84" t="b">
        <f t="shared" si="21"/>
        <v>1</v>
      </c>
      <c r="V142" s="84" t="b">
        <f t="shared" si="22"/>
        <v>1</v>
      </c>
      <c r="W142" s="84" t="b">
        <f t="shared" si="23"/>
        <v>1</v>
      </c>
      <c r="X142" s="84" t="str">
        <f t="shared" si="24"/>
        <v xml:space="preserve"> </v>
      </c>
      <c r="Y142" s="84" t="b">
        <f t="shared" si="25"/>
        <v>1</v>
      </c>
      <c r="AA142" s="84">
        <v>6034</v>
      </c>
      <c r="AB142" s="84" t="s">
        <v>936</v>
      </c>
      <c r="AC142" s="57">
        <v>45357</v>
      </c>
      <c r="AD142" s="84">
        <v>12143076000155</v>
      </c>
      <c r="AE142" s="84" t="s">
        <v>30</v>
      </c>
      <c r="AF142" s="84">
        <v>830</v>
      </c>
      <c r="AG142" s="84">
        <v>23517.13</v>
      </c>
      <c r="AI142">
        <v>6809</v>
      </c>
      <c r="AJ142" s="84" t="str" cm="1">
        <f t="array" ref="AJ142">_xlfn.XLOOKUP(AI142,--LEFT(Main!$B$15:$B$1956,SEARCH(" ",Main!$B$15:$B$1956)),Main!$F$15:$F$1956,"")</f>
        <v>W-CONEX</v>
      </c>
      <c r="AK142" s="57" cm="1">
        <f t="array" ref="AK142">_xlfn.XLOOKUP(1,(--LEFT(Main!$B$15:$B$1956,SEARCH(" ",Main!$B$15:$B$1956))=AI142)*(Main!$F$15:$F$1956=AJ142),Main!$C$15:$C$1956,"")</f>
        <v>45209</v>
      </c>
      <c r="AL142" s="62" cm="1">
        <f t="array" ref="AL142">--_xlfn.XLOOKUP(1,(Main!$F$15:$F$1956='PLANILHA EBR'!AJ142)*(--LEFT(Main!$B$15:$B$1956,SEARCH(" ",Main!$B$15:$B$1956))='PLANILHA EBR'!AI142),Main!$E$15:$E$1956)</f>
        <v>6186188000190</v>
      </c>
      <c r="AM142" s="84" t="str" cm="1">
        <f t="array" ref="AM142">_xlfn.XLOOKUP(1,(Main!$F$15:$F$1956='PLANILHA EBR'!AJ142)*(--LEFT(Main!$B$15:$B$1956,SEARCH(" ",Main!$B$15:$B$1956))='PLANILHA EBR'!AI142),Main!$H$15:$H$1956)</f>
        <v>KG LIQUIDO</v>
      </c>
      <c r="AN142">
        <v>2.6577777777777776</v>
      </c>
      <c r="AO142">
        <v>40922.97</v>
      </c>
      <c r="AP142">
        <v>507465</v>
      </c>
    </row>
    <row r="143" spans="1:42" x14ac:dyDescent="0.25">
      <c r="A143" t="s">
        <v>5958</v>
      </c>
      <c r="B143" t="str">
        <f>C143&amp;"-"&amp;COUNTIF(C$2:C143,C143)</f>
        <v>67238-4</v>
      </c>
      <c r="C143">
        <v>67238</v>
      </c>
      <c r="D143" s="57">
        <v>44785</v>
      </c>
      <c r="E143" s="84" t="str">
        <f>F143&amp;"-"&amp;COUNTIF($F$2:F143,F143)</f>
        <v>METASA-129</v>
      </c>
      <c r="F143" s="84" t="str">
        <f t="shared" si="26"/>
        <v>METASA</v>
      </c>
      <c r="G143" t="s">
        <v>8581</v>
      </c>
      <c r="H143" s="62">
        <v>88416482000106</v>
      </c>
      <c r="I143" t="s">
        <v>30</v>
      </c>
      <c r="J143">
        <v>1052.8599999999999</v>
      </c>
      <c r="K143">
        <v>19656.89</v>
      </c>
      <c r="M143">
        <v>6443</v>
      </c>
      <c r="N143" t="str">
        <v>HILTI</v>
      </c>
      <c r="O143" s="57" cm="1">
        <f t="array" ref="O143">_xlfn.XLOOKUP(1,($C$2:$C$8655=M143)*($F$2:$F$8655=N143),$D$2:$D$8655)</f>
        <v>45560</v>
      </c>
      <c r="P143" s="62">
        <v>65000655001934</v>
      </c>
      <c r="Q143" t="str">
        <v>UNIDADE</v>
      </c>
      <c r="R143" s="85">
        <v>200</v>
      </c>
      <c r="S143" s="85">
        <v>11918.75</v>
      </c>
      <c r="U143" s="84" t="b">
        <f t="shared" si="21"/>
        <v>1</v>
      </c>
      <c r="V143" s="84" t="b">
        <f t="shared" si="22"/>
        <v>1</v>
      </c>
      <c r="W143" s="84" t="b">
        <f t="shared" si="23"/>
        <v>1</v>
      </c>
      <c r="X143" s="84" t="str">
        <f t="shared" si="24"/>
        <v xml:space="preserve"> </v>
      </c>
      <c r="Y143" s="84" t="b">
        <f t="shared" si="25"/>
        <v>1</v>
      </c>
      <c r="AA143" s="84">
        <v>6443</v>
      </c>
      <c r="AB143" s="84" t="s">
        <v>4765</v>
      </c>
      <c r="AC143" s="57">
        <v>45560</v>
      </c>
      <c r="AD143" s="84">
        <v>65000655001934</v>
      </c>
      <c r="AE143" s="84" t="s">
        <v>30</v>
      </c>
      <c r="AF143" s="84">
        <v>3.98</v>
      </c>
      <c r="AG143" s="84">
        <v>11918.75</v>
      </c>
      <c r="AI143">
        <v>6832</v>
      </c>
      <c r="AJ143" s="84" t="str" cm="1">
        <f t="array" ref="AJ143">_xlfn.XLOOKUP(AI143,--LEFT(Main!$B$15:$B$1956,SEARCH(" ",Main!$B$15:$B$1956)),Main!$F$15:$F$1956,"")</f>
        <v>W-CONEX</v>
      </c>
      <c r="AK143" s="57" cm="1">
        <f t="array" ref="AK143">_xlfn.XLOOKUP(1,(--LEFT(Main!$B$15:$B$1956,SEARCH(" ",Main!$B$15:$B$1956))=AI143)*(Main!$F$15:$F$1956=AJ143),Main!$C$15:$C$1956,"")</f>
        <v>45247</v>
      </c>
      <c r="AL143" s="62" cm="1">
        <f t="array" ref="AL143">--_xlfn.XLOOKUP(1,(Main!$F$15:$F$1956='PLANILHA EBR'!AJ143)*(--LEFT(Main!$B$15:$B$1956,SEARCH(" ",Main!$B$15:$B$1956))='PLANILHA EBR'!AI143),Main!$E$15:$E$1956)</f>
        <v>6186188000190</v>
      </c>
      <c r="AM143" s="84" t="str" cm="1">
        <f t="array" ref="AM143">_xlfn.XLOOKUP(1,(Main!$F$15:$F$1956='PLANILHA EBR'!AJ143)*(--LEFT(Main!$B$15:$B$1956,SEARCH(" ",Main!$B$15:$B$1956))='PLANILHA EBR'!AI143),Main!$H$15:$H$1956)</f>
        <v>KG LIQUIDO</v>
      </c>
      <c r="AN143">
        <v>40.200000000000003</v>
      </c>
      <c r="AO143">
        <v>14821.81</v>
      </c>
      <c r="AP143">
        <v>507464</v>
      </c>
    </row>
    <row r="144" spans="1:42" x14ac:dyDescent="0.25">
      <c r="A144" t="s">
        <v>5958</v>
      </c>
      <c r="B144" t="str">
        <f>C144&amp;"-"&amp;COUNTIF(C$2:C144,C144)</f>
        <v>67238-5</v>
      </c>
      <c r="C144">
        <v>67238</v>
      </c>
      <c r="D144" s="57">
        <v>44785</v>
      </c>
      <c r="E144" s="84" t="str">
        <f>F144&amp;"-"&amp;COUNTIF($F$2:F144,F144)</f>
        <v>METASA-130</v>
      </c>
      <c r="F144" s="84" t="str">
        <f t="shared" si="26"/>
        <v>METASA</v>
      </c>
      <c r="G144" t="s">
        <v>8581</v>
      </c>
      <c r="H144" s="62">
        <v>88416482000106</v>
      </c>
      <c r="I144" t="s">
        <v>30</v>
      </c>
      <c r="J144">
        <v>1046.56</v>
      </c>
      <c r="K144">
        <v>17665.93</v>
      </c>
      <c r="M144">
        <v>6808</v>
      </c>
      <c r="N144" t="str">
        <v>W</v>
      </c>
      <c r="O144" s="57" cm="1">
        <f t="array" ref="O144">_xlfn.XLOOKUP(1,($C$2:$C$8655=M144)*($F$2:$F$8655=N144),$D$2:$D$8655)</f>
        <v>45205</v>
      </c>
      <c r="P144" s="62">
        <v>6186188000190</v>
      </c>
      <c r="Q144" t="str">
        <v>UNIDADE</v>
      </c>
      <c r="R144" s="85">
        <v>16</v>
      </c>
      <c r="S144" s="85">
        <v>23769.07</v>
      </c>
      <c r="U144" s="84" t="b">
        <f t="shared" si="21"/>
        <v>1</v>
      </c>
      <c r="V144" s="84" t="b">
        <f t="shared" si="22"/>
        <v>1</v>
      </c>
      <c r="W144" s="84" t="b">
        <f t="shared" si="23"/>
        <v>1</v>
      </c>
      <c r="X144" s="84" t="str">
        <f t="shared" si="24"/>
        <v xml:space="preserve"> </v>
      </c>
      <c r="Y144" s="84" t="b">
        <f t="shared" si="25"/>
        <v>1</v>
      </c>
      <c r="AA144" s="84">
        <v>6808</v>
      </c>
      <c r="AB144" s="84" t="s">
        <v>3173</v>
      </c>
      <c r="AC144" s="57">
        <v>45205</v>
      </c>
      <c r="AD144" s="84">
        <v>6186188000190</v>
      </c>
      <c r="AE144" s="84" t="s">
        <v>30</v>
      </c>
      <c r="AF144" s="84">
        <v>146</v>
      </c>
      <c r="AG144" s="84">
        <v>23769.07</v>
      </c>
      <c r="AI144">
        <v>6833</v>
      </c>
      <c r="AJ144" s="84" t="str" cm="1">
        <f t="array" ref="AJ144">_xlfn.XLOOKUP(AI144,--LEFT(Main!$B$15:$B$1956,SEARCH(" ",Main!$B$15:$B$1956)),Main!$F$15:$F$1956,"")</f>
        <v>W-CONEX</v>
      </c>
      <c r="AK144" s="57" cm="1">
        <f t="array" ref="AK144">_xlfn.XLOOKUP(1,(--LEFT(Main!$B$15:$B$1956,SEARCH(" ",Main!$B$15:$B$1956))=AI144)*(Main!$F$15:$F$1956=AJ144),Main!$C$15:$C$1956,"")</f>
        <v>45247</v>
      </c>
      <c r="AL144" s="62" cm="1">
        <f t="array" ref="AL144">--_xlfn.XLOOKUP(1,(Main!$F$15:$F$1956='PLANILHA EBR'!AJ144)*(--LEFT(Main!$B$15:$B$1956,SEARCH(" ",Main!$B$15:$B$1956))='PLANILHA EBR'!AI144),Main!$E$15:$E$1956)</f>
        <v>6186188000190</v>
      </c>
      <c r="AM144" s="84" t="str" cm="1">
        <f t="array" ref="AM144">_xlfn.XLOOKUP(1,(Main!$F$15:$F$1956='PLANILHA EBR'!AJ144)*(--LEFT(Main!$B$15:$B$1956,SEARCH(" ",Main!$B$15:$B$1956))='PLANILHA EBR'!AI144),Main!$H$15:$H$1956)</f>
        <v>KG LIQUIDO</v>
      </c>
      <c r="AN144">
        <v>130</v>
      </c>
      <c r="AO144">
        <v>6058.14</v>
      </c>
      <c r="AP144">
        <v>1050284</v>
      </c>
    </row>
    <row r="145" spans="1:42" x14ac:dyDescent="0.25">
      <c r="A145" t="s">
        <v>5958</v>
      </c>
      <c r="B145" t="str">
        <f>C145&amp;"-"&amp;COUNTIF(C$2:C145,C145)</f>
        <v>67238-6</v>
      </c>
      <c r="C145">
        <v>67238</v>
      </c>
      <c r="D145" s="57">
        <v>44785</v>
      </c>
      <c r="E145" s="84" t="str">
        <f>F145&amp;"-"&amp;COUNTIF($F$2:F145,F145)</f>
        <v>METASA-131</v>
      </c>
      <c r="F145" s="84" t="str">
        <f t="shared" si="26"/>
        <v>METASA</v>
      </c>
      <c r="G145" t="s">
        <v>8581</v>
      </c>
      <c r="H145" s="62">
        <v>88416482000106</v>
      </c>
      <c r="I145" t="s">
        <v>30</v>
      </c>
      <c r="J145">
        <v>170.37</v>
      </c>
      <c r="K145">
        <v>3291.55</v>
      </c>
      <c r="M145">
        <v>6809</v>
      </c>
      <c r="N145" t="str">
        <v>W</v>
      </c>
      <c r="O145" s="57" cm="1">
        <f t="array" ref="O145">_xlfn.XLOOKUP(1,($C$2:$C$8655=M145)*($F$2:$F$8655=N145),$D$2:$D$8655)</f>
        <v>45209</v>
      </c>
      <c r="P145" s="62">
        <v>6186188000190</v>
      </c>
      <c r="Q145" t="str">
        <v>UNIDADE</v>
      </c>
      <c r="R145" s="85">
        <v>28</v>
      </c>
      <c r="S145" s="85">
        <v>40922.97</v>
      </c>
      <c r="U145" s="84" t="b">
        <f t="shared" si="21"/>
        <v>1</v>
      </c>
      <c r="V145" s="84" t="b">
        <f t="shared" si="22"/>
        <v>1</v>
      </c>
      <c r="W145" s="84" t="b">
        <f t="shared" si="23"/>
        <v>1</v>
      </c>
      <c r="X145" s="84" t="str">
        <f t="shared" si="24"/>
        <v xml:space="preserve"> </v>
      </c>
      <c r="Y145" s="84" t="b">
        <f t="shared" si="25"/>
        <v>1</v>
      </c>
      <c r="AA145" s="84">
        <v>6809</v>
      </c>
      <c r="AB145" s="84" t="s">
        <v>3173</v>
      </c>
      <c r="AC145" s="57">
        <v>45209</v>
      </c>
      <c r="AD145" s="84">
        <v>6186188000190</v>
      </c>
      <c r="AE145" s="84" t="s">
        <v>30</v>
      </c>
      <c r="AF145" s="84">
        <v>2.6577777777777776</v>
      </c>
      <c r="AG145" s="84">
        <v>40922.97</v>
      </c>
      <c r="AI145">
        <v>6834</v>
      </c>
      <c r="AJ145" s="84" t="str" cm="1">
        <f t="array" ref="AJ145">_xlfn.XLOOKUP(AI145,--LEFT(Main!$B$15:$B$1956,SEARCH(" ",Main!$B$15:$B$1956)),Main!$F$15:$F$1956,"")</f>
        <v>W-CONEX</v>
      </c>
      <c r="AK145" s="57" cm="1">
        <f t="array" ref="AK145">_xlfn.XLOOKUP(1,(--LEFT(Main!$B$15:$B$1956,SEARCH(" ",Main!$B$15:$B$1956))=AI145)*(Main!$F$15:$F$1956=AJ145),Main!$C$15:$C$1956,"")</f>
        <v>45247</v>
      </c>
      <c r="AL145" s="62" cm="1">
        <f t="array" ref="AL145">--_xlfn.XLOOKUP(1,(Main!$F$15:$F$1956='PLANILHA EBR'!AJ145)*(--LEFT(Main!$B$15:$B$1956,SEARCH(" ",Main!$B$15:$B$1956))='PLANILHA EBR'!AI145),Main!$E$15:$E$1956)</f>
        <v>6186188000190</v>
      </c>
      <c r="AM145" s="84" t="str" cm="1">
        <f t="array" ref="AM145">_xlfn.XLOOKUP(1,(Main!$F$15:$F$1956='PLANILHA EBR'!AJ145)*(--LEFT(Main!$B$15:$B$1956,SEARCH(" ",Main!$B$15:$B$1956))='PLANILHA EBR'!AI145),Main!$H$15:$H$1956)</f>
        <v>KG LIQUIDO</v>
      </c>
      <c r="AN145">
        <v>5700</v>
      </c>
      <c r="AO145">
        <v>126739.68</v>
      </c>
      <c r="AP145">
        <v>1050284</v>
      </c>
    </row>
    <row r="146" spans="1:42" x14ac:dyDescent="0.25">
      <c r="A146" t="s">
        <v>5958</v>
      </c>
      <c r="B146" t="str">
        <f>C146&amp;"-"&amp;COUNTIF(C$2:C146,C146)</f>
        <v>67293-1</v>
      </c>
      <c r="C146">
        <v>67293</v>
      </c>
      <c r="D146" s="57">
        <v>44789</v>
      </c>
      <c r="E146" s="84" t="str">
        <f>F146&amp;"-"&amp;COUNTIF($F$2:F146,F146)</f>
        <v>METASA-132</v>
      </c>
      <c r="F146" s="84" t="str">
        <f t="shared" si="26"/>
        <v>METASA</v>
      </c>
      <c r="G146" t="s">
        <v>8581</v>
      </c>
      <c r="H146" s="62">
        <v>88416482000106</v>
      </c>
      <c r="I146" t="s">
        <v>30</v>
      </c>
      <c r="J146">
        <v>279.67</v>
      </c>
      <c r="K146">
        <v>4720.83</v>
      </c>
      <c r="M146">
        <v>6832</v>
      </c>
      <c r="N146" t="str">
        <v>W</v>
      </c>
      <c r="O146" s="57" cm="1">
        <f t="array" ref="O146">_xlfn.XLOOKUP(1,($C$2:$C$8655=M146)*($F$2:$F$8655=N146),$D$2:$D$8655)</f>
        <v>45247</v>
      </c>
      <c r="P146" s="62">
        <v>6186188000190</v>
      </c>
      <c r="Q146" t="str">
        <v>UNIDADE</v>
      </c>
      <c r="R146" s="85">
        <v>33</v>
      </c>
      <c r="S146" s="85">
        <v>14821.810000000001</v>
      </c>
      <c r="U146" s="84" t="b">
        <f t="shared" si="21"/>
        <v>1</v>
      </c>
      <c r="V146" s="84" t="b">
        <f t="shared" si="22"/>
        <v>1</v>
      </c>
      <c r="W146" s="84" t="b">
        <f t="shared" si="23"/>
        <v>1</v>
      </c>
      <c r="X146" s="84" t="str">
        <f t="shared" si="24"/>
        <v xml:space="preserve"> </v>
      </c>
      <c r="Y146" s="84" t="b">
        <f t="shared" si="25"/>
        <v>1</v>
      </c>
      <c r="AA146" s="84">
        <v>6832</v>
      </c>
      <c r="AB146" s="84" t="s">
        <v>3173</v>
      </c>
      <c r="AC146" s="57">
        <v>45247</v>
      </c>
      <c r="AD146" s="84">
        <v>6186188000190</v>
      </c>
      <c r="AE146" s="84" t="s">
        <v>30</v>
      </c>
      <c r="AF146" s="84">
        <v>40.200000000000003</v>
      </c>
      <c r="AG146" s="84">
        <v>14821.81</v>
      </c>
      <c r="AI146">
        <v>6859</v>
      </c>
      <c r="AJ146" s="84" t="str" cm="1">
        <f t="array" ref="AJ146">_xlfn.XLOOKUP(AI146,--LEFT(Main!$B$15:$B$1956,SEARCH(" ",Main!$B$15:$B$1956)),Main!$F$15:$F$1956,"")</f>
        <v>W-CONEX</v>
      </c>
      <c r="AK146" s="57" cm="1">
        <f t="array" ref="AK146">_xlfn.XLOOKUP(1,(--LEFT(Main!$B$15:$B$1956,SEARCH(" ",Main!$B$15:$B$1956))=AI146)*(Main!$F$15:$F$1956=AJ146),Main!$C$15:$C$1956,"")</f>
        <v>45273</v>
      </c>
      <c r="AL146" s="62" cm="1">
        <f t="array" ref="AL146">--_xlfn.XLOOKUP(1,(Main!$F$15:$F$1956='PLANILHA EBR'!AJ146)*(--LEFT(Main!$B$15:$B$1956,SEARCH(" ",Main!$B$15:$B$1956))='PLANILHA EBR'!AI146),Main!$E$15:$E$1956)</f>
        <v>6186188000190</v>
      </c>
      <c r="AM146" s="84" t="str" cm="1">
        <f t="array" ref="AM146">_xlfn.XLOOKUP(1,(Main!$F$15:$F$1956='PLANILHA EBR'!AJ146)*(--LEFT(Main!$B$15:$B$1956,SEARCH(" ",Main!$B$15:$B$1956))='PLANILHA EBR'!AI146),Main!$H$15:$H$1956)</f>
        <v>KG LIQUIDO</v>
      </c>
      <c r="AN146">
        <v>180</v>
      </c>
      <c r="AO146">
        <v>36141.990000000005</v>
      </c>
      <c r="AP146">
        <v>710491</v>
      </c>
    </row>
    <row r="147" spans="1:42" x14ac:dyDescent="0.25">
      <c r="A147" t="s">
        <v>5958</v>
      </c>
      <c r="B147" t="str">
        <f>C147&amp;"-"&amp;COUNTIF(C$2:C147,C147)</f>
        <v>67293-2</v>
      </c>
      <c r="C147">
        <v>67293</v>
      </c>
      <c r="D147" s="57">
        <v>44789</v>
      </c>
      <c r="E147" s="84" t="str">
        <f>F147&amp;"-"&amp;COUNTIF($F$2:F147,F147)</f>
        <v>METASA-133</v>
      </c>
      <c r="F147" s="84" t="str">
        <f t="shared" si="26"/>
        <v>METASA</v>
      </c>
      <c r="G147" t="s">
        <v>8581</v>
      </c>
      <c r="H147" s="62">
        <v>88416482000106</v>
      </c>
      <c r="I147" t="s">
        <v>30</v>
      </c>
      <c r="J147">
        <v>5317.99</v>
      </c>
      <c r="K147">
        <v>86310.98</v>
      </c>
      <c r="M147">
        <v>6833</v>
      </c>
      <c r="N147" t="str">
        <v>W</v>
      </c>
      <c r="O147" s="57" cm="1">
        <f t="array" ref="O147">_xlfn.XLOOKUP(1,($C$2:$C$8655=M147)*($F$2:$F$8655=N147),$D$2:$D$8655)</f>
        <v>45247</v>
      </c>
      <c r="P147" s="62">
        <v>6186188000190</v>
      </c>
      <c r="Q147" t="str">
        <v>UNIDADE</v>
      </c>
      <c r="R147" s="85">
        <v>27</v>
      </c>
      <c r="S147" s="85">
        <v>6058.14</v>
      </c>
      <c r="U147" s="84" t="b">
        <f t="shared" si="21"/>
        <v>1</v>
      </c>
      <c r="V147" s="84" t="b">
        <f t="shared" si="22"/>
        <v>1</v>
      </c>
      <c r="W147" s="84" t="b">
        <f t="shared" si="23"/>
        <v>1</v>
      </c>
      <c r="X147" s="84" t="str">
        <f t="shared" si="24"/>
        <v xml:space="preserve"> </v>
      </c>
      <c r="Y147" s="84" t="b">
        <f t="shared" si="25"/>
        <v>1</v>
      </c>
      <c r="AA147" s="84">
        <v>6833</v>
      </c>
      <c r="AB147" s="84" t="s">
        <v>3173</v>
      </c>
      <c r="AC147" s="57">
        <v>45247</v>
      </c>
      <c r="AD147" s="84">
        <v>6186188000190</v>
      </c>
      <c r="AE147" s="84" t="s">
        <v>30</v>
      </c>
      <c r="AF147" s="84">
        <v>130</v>
      </c>
      <c r="AG147" s="84">
        <v>6058.14</v>
      </c>
      <c r="AI147">
        <v>6939</v>
      </c>
      <c r="AJ147" s="84" t="str" cm="1">
        <f t="array" ref="AJ147">_xlfn.XLOOKUP(AI147,--LEFT(Main!$B$15:$B$1956,SEARCH(" ",Main!$B$15:$B$1956)),Main!$F$15:$F$1956,"")</f>
        <v>W-CONEX</v>
      </c>
      <c r="AK147" s="57" cm="1">
        <f t="array" ref="AK147">_xlfn.XLOOKUP(1,(--LEFT(Main!$B$15:$B$1956,SEARCH(" ",Main!$B$15:$B$1956))=AI147)*(Main!$F$15:$F$1956=AJ147),Main!$C$15:$C$1956,"")</f>
        <v>45506</v>
      </c>
      <c r="AL147" s="62" cm="1">
        <f t="array" ref="AL147">--_xlfn.XLOOKUP(1,(Main!$F$15:$F$1956='PLANILHA EBR'!AJ147)*(--LEFT(Main!$B$15:$B$1956,SEARCH(" ",Main!$B$15:$B$1956))='PLANILHA EBR'!AI147),Main!$E$15:$E$1956)</f>
        <v>6186188000190</v>
      </c>
      <c r="AM147" s="84" t="str" cm="1">
        <f t="array" ref="AM147">_xlfn.XLOOKUP(1,(Main!$F$15:$F$1956='PLANILHA EBR'!AJ147)*(--LEFT(Main!$B$15:$B$1956,SEARCH(" ",Main!$B$15:$B$1956))='PLANILHA EBR'!AI147),Main!$H$15:$H$1956)</f>
        <v>KG LIQUIDO</v>
      </c>
      <c r="AN147">
        <v>52</v>
      </c>
      <c r="AO147">
        <v>139284</v>
      </c>
      <c r="AP147">
        <v>708875</v>
      </c>
    </row>
    <row r="148" spans="1:42" x14ac:dyDescent="0.25">
      <c r="A148" t="s">
        <v>5958</v>
      </c>
      <c r="B148" t="str">
        <f>C148&amp;"-"&amp;COUNTIF(C$2:C148,C148)</f>
        <v>67293-3</v>
      </c>
      <c r="C148">
        <v>67293</v>
      </c>
      <c r="D148" s="57">
        <v>44789</v>
      </c>
      <c r="E148" s="84" t="str">
        <f>F148&amp;"-"&amp;COUNTIF($F$2:F148,F148)</f>
        <v>METASA-134</v>
      </c>
      <c r="F148" s="84" t="str">
        <f t="shared" si="26"/>
        <v>METASA</v>
      </c>
      <c r="G148" t="s">
        <v>8581</v>
      </c>
      <c r="H148" s="62">
        <v>88416482000106</v>
      </c>
      <c r="I148" t="s">
        <v>30</v>
      </c>
      <c r="J148">
        <v>247.96</v>
      </c>
      <c r="K148">
        <v>4185.5600000000004</v>
      </c>
      <c r="M148">
        <v>6834</v>
      </c>
      <c r="N148" t="str">
        <v>W</v>
      </c>
      <c r="O148" s="57" cm="1">
        <f t="array" ref="O148">_xlfn.XLOOKUP(1,($C$2:$C$8655=M148)*($F$2:$F$8655=N148),$D$2:$D$8655)</f>
        <v>45247</v>
      </c>
      <c r="P148" s="62">
        <v>6186188000190</v>
      </c>
      <c r="Q148" t="str">
        <v>M</v>
      </c>
      <c r="R148" s="85">
        <v>180</v>
      </c>
      <c r="S148" s="85">
        <v>126739.68</v>
      </c>
      <c r="U148" s="84" t="b">
        <f t="shared" si="21"/>
        <v>1</v>
      </c>
      <c r="V148" s="84" t="b">
        <f t="shared" si="22"/>
        <v>1</v>
      </c>
      <c r="W148" s="84" t="b">
        <f t="shared" si="23"/>
        <v>1</v>
      </c>
      <c r="X148" s="84" t="str">
        <f t="shared" si="24"/>
        <v xml:space="preserve"> </v>
      </c>
      <c r="Y148" s="84" t="b">
        <f t="shared" si="25"/>
        <v>1</v>
      </c>
      <c r="AA148" s="84">
        <v>6834</v>
      </c>
      <c r="AB148" s="84" t="s">
        <v>3173</v>
      </c>
      <c r="AC148" s="57">
        <v>45247</v>
      </c>
      <c r="AD148" s="84">
        <v>6186188000190</v>
      </c>
      <c r="AE148" s="84" t="s">
        <v>30</v>
      </c>
      <c r="AF148" s="84">
        <v>5700</v>
      </c>
      <c r="AG148" s="84">
        <v>126739.68</v>
      </c>
      <c r="AI148">
        <v>6943</v>
      </c>
      <c r="AJ148" s="84" t="str" cm="1">
        <f t="array" ref="AJ148">_xlfn.XLOOKUP(AI148,--LEFT(Main!$B$15:$B$1956,SEARCH(" ",Main!$B$15:$B$1956)),Main!$F$15:$F$1956,"")</f>
        <v>W-CONEX</v>
      </c>
      <c r="AK148" s="57" cm="1">
        <f t="array" ref="AK148">_xlfn.XLOOKUP(1,(--LEFT(Main!$B$15:$B$1956,SEARCH(" ",Main!$B$15:$B$1956))=AI148)*(Main!$F$15:$F$1956=AJ148),Main!$C$15:$C$1956,"")</f>
        <v>45518</v>
      </c>
      <c r="AL148" s="62" cm="1">
        <f t="array" ref="AL148">--_xlfn.XLOOKUP(1,(Main!$F$15:$F$1956='PLANILHA EBR'!AJ148)*(--LEFT(Main!$B$15:$B$1956,SEARCH(" ",Main!$B$15:$B$1956))='PLANILHA EBR'!AI148),Main!$E$15:$E$1956)</f>
        <v>6186188000190</v>
      </c>
      <c r="AM148" s="84" t="str" cm="1">
        <f t="array" ref="AM148">_xlfn.XLOOKUP(1,(Main!$F$15:$F$1956='PLANILHA EBR'!AJ148)*(--LEFT(Main!$B$15:$B$1956,SEARCH(" ",Main!$B$15:$B$1956))='PLANILHA EBR'!AI148),Main!$H$15:$H$1956)</f>
        <v>KG LIQUIDO</v>
      </c>
      <c r="AN148">
        <v>616</v>
      </c>
      <c r="AO148">
        <v>64162.6</v>
      </c>
      <c r="AP148">
        <v>707036</v>
      </c>
    </row>
    <row r="149" spans="1:42" x14ac:dyDescent="0.25">
      <c r="A149" t="s">
        <v>5958</v>
      </c>
      <c r="B149" t="str">
        <f>C149&amp;"-"&amp;COUNTIF(C$2:C149,C149)</f>
        <v>67293-4</v>
      </c>
      <c r="C149">
        <v>67293</v>
      </c>
      <c r="D149" s="57">
        <v>44789</v>
      </c>
      <c r="E149" s="84" t="str">
        <f>F149&amp;"-"&amp;COUNTIF($F$2:F149,F149)</f>
        <v>METASA-135</v>
      </c>
      <c r="F149" s="84" t="str">
        <f t="shared" si="26"/>
        <v>METASA</v>
      </c>
      <c r="G149" t="s">
        <v>8581</v>
      </c>
      <c r="H149" s="62">
        <v>88416482000106</v>
      </c>
      <c r="I149" t="s">
        <v>30</v>
      </c>
      <c r="J149">
        <v>1367.37</v>
      </c>
      <c r="K149">
        <v>22192.42</v>
      </c>
      <c r="M149">
        <v>6859</v>
      </c>
      <c r="N149" t="str">
        <v>W</v>
      </c>
      <c r="O149" s="57" cm="1">
        <f t="array" ref="O149">_xlfn.XLOOKUP(1,($C$2:$C$8655=M149)*($F$2:$F$8655=N149),$D$2:$D$8655)</f>
        <v>45273</v>
      </c>
      <c r="P149" s="62">
        <v>6186188000190</v>
      </c>
      <c r="Q149" t="str">
        <v>M</v>
      </c>
      <c r="R149" s="85">
        <v>91</v>
      </c>
      <c r="S149" s="85">
        <v>36141.990000000005</v>
      </c>
      <c r="U149" s="84" t="b">
        <f t="shared" si="21"/>
        <v>1</v>
      </c>
      <c r="V149" s="84" t="b">
        <f t="shared" si="22"/>
        <v>1</v>
      </c>
      <c r="W149" s="84" t="b">
        <f t="shared" si="23"/>
        <v>1</v>
      </c>
      <c r="X149" s="84" t="str">
        <f t="shared" si="24"/>
        <v xml:space="preserve"> </v>
      </c>
      <c r="Y149" s="84" t="b">
        <f t="shared" si="25"/>
        <v>1</v>
      </c>
      <c r="AA149" s="84">
        <v>6859</v>
      </c>
      <c r="AB149" s="84" t="s">
        <v>3173</v>
      </c>
      <c r="AC149" s="57">
        <v>45273</v>
      </c>
      <c r="AD149" s="84">
        <v>6186188000190</v>
      </c>
      <c r="AE149" s="84" t="s">
        <v>30</v>
      </c>
      <c r="AF149" s="84">
        <v>180</v>
      </c>
      <c r="AG149" s="84">
        <v>36141.99</v>
      </c>
      <c r="AI149">
        <v>6944</v>
      </c>
      <c r="AJ149" s="84" t="str" cm="1">
        <f t="array" ref="AJ149">_xlfn.XLOOKUP(AI149,--LEFT(Main!$B$15:$B$1956,SEARCH(" ",Main!$B$15:$B$1956)),Main!$F$15:$F$1956,"")</f>
        <v>W-CONEX</v>
      </c>
      <c r="AK149" s="57" cm="1">
        <f t="array" ref="AK149">_xlfn.XLOOKUP(1,(--LEFT(Main!$B$15:$B$1956,SEARCH(" ",Main!$B$15:$B$1956))=AI149)*(Main!$F$15:$F$1956=AJ149),Main!$C$15:$C$1956,"")</f>
        <v>45518</v>
      </c>
      <c r="AL149" s="62" cm="1">
        <f t="array" ref="AL149">--_xlfn.XLOOKUP(1,(Main!$F$15:$F$1956='PLANILHA EBR'!AJ149)*(--LEFT(Main!$B$15:$B$1956,SEARCH(" ",Main!$B$15:$B$1956))='PLANILHA EBR'!AI149),Main!$E$15:$E$1956)</f>
        <v>6186188000190</v>
      </c>
      <c r="AM149" s="84" t="str" cm="1">
        <f t="array" ref="AM149">_xlfn.XLOOKUP(1,(Main!$F$15:$F$1956='PLANILHA EBR'!AJ149)*(--LEFT(Main!$B$15:$B$1956,SEARCH(" ",Main!$B$15:$B$1956))='PLANILHA EBR'!AI149),Main!$H$15:$H$1956)</f>
        <v>KG LIQUIDO</v>
      </c>
      <c r="AN149">
        <v>5.8</v>
      </c>
      <c r="AO149">
        <v>26042</v>
      </c>
      <c r="AP149">
        <v>717231</v>
      </c>
    </row>
    <row r="150" spans="1:42" x14ac:dyDescent="0.25">
      <c r="A150" t="s">
        <v>5958</v>
      </c>
      <c r="B150" t="str">
        <f>C150&amp;"-"&amp;COUNTIF(C$2:C150,C150)</f>
        <v>67293-5</v>
      </c>
      <c r="C150">
        <v>67293</v>
      </c>
      <c r="D150" s="57">
        <v>44789</v>
      </c>
      <c r="E150" s="84" t="str">
        <f>F150&amp;"-"&amp;COUNTIF($F$2:F150,F150)</f>
        <v>METASA-136</v>
      </c>
      <c r="F150" s="84" t="str">
        <f t="shared" si="26"/>
        <v>METASA</v>
      </c>
      <c r="G150" t="s">
        <v>8581</v>
      </c>
      <c r="H150" s="62">
        <v>88416482000106</v>
      </c>
      <c r="I150" t="s">
        <v>30</v>
      </c>
      <c r="J150">
        <v>12866.98</v>
      </c>
      <c r="K150">
        <v>240226.51</v>
      </c>
      <c r="M150">
        <v>6939</v>
      </c>
      <c r="N150" t="str">
        <v>W</v>
      </c>
      <c r="O150" s="57" cm="1">
        <f t="array" ref="O150">_xlfn.XLOOKUP(1,($C$2:$C$8655=M150)*($F$2:$F$8655=N150),$D$2:$D$8655)</f>
        <v>45506</v>
      </c>
      <c r="P150" s="62">
        <v>6186188000190</v>
      </c>
      <c r="Q150" t="str">
        <v>UNIDADE</v>
      </c>
      <c r="R150" s="85">
        <v>12</v>
      </c>
      <c r="S150" s="85">
        <v>139284</v>
      </c>
      <c r="U150" s="84" t="b">
        <f t="shared" si="21"/>
        <v>1</v>
      </c>
      <c r="V150" s="84" t="b">
        <f t="shared" si="22"/>
        <v>1</v>
      </c>
      <c r="W150" s="84" t="b">
        <f t="shared" si="23"/>
        <v>1</v>
      </c>
      <c r="X150" s="84" t="str">
        <f t="shared" si="24"/>
        <v xml:space="preserve"> </v>
      </c>
      <c r="Y150" s="84" t="b">
        <f t="shared" si="25"/>
        <v>1</v>
      </c>
      <c r="AA150" s="84">
        <v>6939</v>
      </c>
      <c r="AB150" s="84" t="s">
        <v>3173</v>
      </c>
      <c r="AC150" s="57">
        <v>45506</v>
      </c>
      <c r="AD150" s="84">
        <v>6186188000190</v>
      </c>
      <c r="AE150" s="84" t="s">
        <v>30</v>
      </c>
      <c r="AF150" s="84">
        <v>52</v>
      </c>
      <c r="AG150" s="84">
        <v>139284</v>
      </c>
      <c r="AI150">
        <v>6946</v>
      </c>
      <c r="AJ150" s="84" t="str" cm="1">
        <f t="array" ref="AJ150">_xlfn.XLOOKUP(AI150,--LEFT(Main!$B$15:$B$1956,SEARCH(" ",Main!$B$15:$B$1956)),Main!$F$15:$F$1956,"")</f>
        <v>W-CONEX</v>
      </c>
      <c r="AK150" s="57" cm="1">
        <f t="array" ref="AK150">_xlfn.XLOOKUP(1,(--LEFT(Main!$B$15:$B$1956,SEARCH(" ",Main!$B$15:$B$1956))=AI150)*(Main!$F$15:$F$1956=AJ150),Main!$C$15:$C$1956,"")</f>
        <v>45527</v>
      </c>
      <c r="AL150" s="62" cm="1">
        <f t="array" ref="AL150">--_xlfn.XLOOKUP(1,(Main!$F$15:$F$1956='PLANILHA EBR'!AJ150)*(--LEFT(Main!$B$15:$B$1956,SEARCH(" ",Main!$B$15:$B$1956))='PLANILHA EBR'!AI150),Main!$E$15:$E$1956)</f>
        <v>6186188000190</v>
      </c>
      <c r="AM150" s="84" t="str" cm="1">
        <f t="array" ref="AM150">_xlfn.XLOOKUP(1,(Main!$F$15:$F$1956='PLANILHA EBR'!AJ150)*(--LEFT(Main!$B$15:$B$1956,SEARCH(" ",Main!$B$15:$B$1956))='PLANILHA EBR'!AI150),Main!$H$15:$H$1956)</f>
        <v>KG LIQUIDO</v>
      </c>
      <c r="AN150">
        <v>1.6</v>
      </c>
      <c r="AO150">
        <v>3950</v>
      </c>
      <c r="AP150">
        <v>714570</v>
      </c>
    </row>
    <row r="151" spans="1:42" x14ac:dyDescent="0.25">
      <c r="A151" t="s">
        <v>5958</v>
      </c>
      <c r="B151" t="str">
        <f>C151&amp;"-"&amp;COUNTIF(C$2:C151,C151)</f>
        <v>67293-6</v>
      </c>
      <c r="C151">
        <v>67293</v>
      </c>
      <c r="D151" s="57">
        <v>44789</v>
      </c>
      <c r="E151" s="84" t="str">
        <f>F151&amp;"-"&amp;COUNTIF($F$2:F151,F151)</f>
        <v>METASA-137</v>
      </c>
      <c r="F151" s="84" t="str">
        <f t="shared" si="26"/>
        <v>METASA</v>
      </c>
      <c r="G151" t="s">
        <v>8581</v>
      </c>
      <c r="H151" s="62">
        <v>88416482000106</v>
      </c>
      <c r="I151" t="s">
        <v>30</v>
      </c>
      <c r="J151">
        <v>267.73</v>
      </c>
      <c r="K151">
        <v>4519.28</v>
      </c>
      <c r="M151">
        <v>6943</v>
      </c>
      <c r="N151" t="str">
        <v>W</v>
      </c>
      <c r="O151" s="57" cm="1">
        <f t="array" ref="O151">_xlfn.XLOOKUP(1,($C$2:$C$8655=M151)*($F$2:$F$8655=N151),$D$2:$D$8655)</f>
        <v>45518</v>
      </c>
      <c r="P151" s="62">
        <v>6186188000190</v>
      </c>
      <c r="Q151" t="str">
        <v>M</v>
      </c>
      <c r="R151" s="85">
        <v>157</v>
      </c>
      <c r="S151" s="85">
        <v>64162.6</v>
      </c>
      <c r="U151" s="84" t="b">
        <f t="shared" si="21"/>
        <v>1</v>
      </c>
      <c r="V151" s="84" t="b">
        <f t="shared" si="22"/>
        <v>1</v>
      </c>
      <c r="W151" s="84" t="b">
        <f t="shared" si="23"/>
        <v>1</v>
      </c>
      <c r="X151" s="84" t="str">
        <f t="shared" si="24"/>
        <v xml:space="preserve"> </v>
      </c>
      <c r="Y151" s="84" t="b">
        <f t="shared" si="25"/>
        <v>1</v>
      </c>
      <c r="AA151" s="84">
        <v>6943</v>
      </c>
      <c r="AB151" s="84" t="s">
        <v>3173</v>
      </c>
      <c r="AC151" s="57">
        <v>45518</v>
      </c>
      <c r="AD151" s="84">
        <v>6186188000190</v>
      </c>
      <c r="AE151" s="84" t="s">
        <v>30</v>
      </c>
      <c r="AF151" s="84">
        <v>616</v>
      </c>
      <c r="AG151" s="84">
        <v>64162.6</v>
      </c>
      <c r="AI151">
        <v>6949</v>
      </c>
      <c r="AJ151" s="84" t="str" cm="1">
        <f t="array" ref="AJ151">_xlfn.XLOOKUP(AI151,--LEFT(Main!$B$15:$B$1956,SEARCH(" ",Main!$B$15:$B$1956)),Main!$F$15:$F$1956,"")</f>
        <v>W-CONEX</v>
      </c>
      <c r="AK151" s="57" cm="1">
        <f t="array" ref="AK151">_xlfn.XLOOKUP(1,(--LEFT(Main!$B$15:$B$1956,SEARCH(" ",Main!$B$15:$B$1956))=AI151)*(Main!$F$15:$F$1956=AJ151),Main!$C$15:$C$1956,"")</f>
        <v>45533</v>
      </c>
      <c r="AL151" s="62" cm="1">
        <f t="array" ref="AL151">--_xlfn.XLOOKUP(1,(Main!$F$15:$F$1956='PLANILHA EBR'!AJ151)*(--LEFT(Main!$B$15:$B$1956,SEARCH(" ",Main!$B$15:$B$1956))='PLANILHA EBR'!AI151),Main!$E$15:$E$1956)</f>
        <v>6186188000190</v>
      </c>
      <c r="AM151" s="84" t="str" cm="1">
        <f t="array" ref="AM151">_xlfn.XLOOKUP(1,(Main!$F$15:$F$1956='PLANILHA EBR'!AJ151)*(--LEFT(Main!$B$15:$B$1956,SEARCH(" ",Main!$B$15:$B$1956))='PLANILHA EBR'!AI151),Main!$H$15:$H$1956)</f>
        <v>KG LIQUIDO</v>
      </c>
      <c r="AN151">
        <v>1.82</v>
      </c>
      <c r="AO151">
        <v>9605.3719999999994</v>
      </c>
      <c r="AP151">
        <v>714568</v>
      </c>
    </row>
    <row r="152" spans="1:42" x14ac:dyDescent="0.25">
      <c r="A152" t="s">
        <v>5958</v>
      </c>
      <c r="B152" t="str">
        <f>C152&amp;"-"&amp;COUNTIF(C$2:C152,C152)</f>
        <v>67293-7</v>
      </c>
      <c r="C152">
        <v>67293</v>
      </c>
      <c r="D152" s="57">
        <v>44789</v>
      </c>
      <c r="E152" s="84" t="str">
        <f>F152&amp;"-"&amp;COUNTIF($F$2:F152,F152)</f>
        <v>METASA-138</v>
      </c>
      <c r="F152" s="84" t="str">
        <f t="shared" si="26"/>
        <v>METASA</v>
      </c>
      <c r="G152" t="s">
        <v>8581</v>
      </c>
      <c r="H152" s="62">
        <v>88416482000106</v>
      </c>
      <c r="I152" t="s">
        <v>30</v>
      </c>
      <c r="J152">
        <v>56.79</v>
      </c>
      <c r="K152">
        <v>1097.18</v>
      </c>
      <c r="M152">
        <v>6944</v>
      </c>
      <c r="N152" t="str">
        <v>W</v>
      </c>
      <c r="O152" s="57" cm="1">
        <f t="array" ref="O152">_xlfn.XLOOKUP(1,($C$2:$C$8655=M152)*($F$2:$F$8655=N152),$D$2:$D$8655)</f>
        <v>45518</v>
      </c>
      <c r="P152" s="62">
        <v>6186188000190</v>
      </c>
      <c r="Q152" t="str">
        <v>UNIDADE</v>
      </c>
      <c r="R152" s="85">
        <v>29</v>
      </c>
      <c r="S152" s="85">
        <v>26042</v>
      </c>
      <c r="U152" s="84" t="b">
        <f t="shared" si="21"/>
        <v>1</v>
      </c>
      <c r="V152" s="84" t="b">
        <f t="shared" si="22"/>
        <v>1</v>
      </c>
      <c r="W152" s="84" t="b">
        <f t="shared" si="23"/>
        <v>1</v>
      </c>
      <c r="X152" s="84" t="str">
        <f t="shared" si="24"/>
        <v xml:space="preserve"> </v>
      </c>
      <c r="Y152" s="84" t="b">
        <f t="shared" si="25"/>
        <v>1</v>
      </c>
      <c r="AA152" s="84">
        <v>6944</v>
      </c>
      <c r="AB152" s="84" t="s">
        <v>3173</v>
      </c>
      <c r="AC152" s="57">
        <v>45518</v>
      </c>
      <c r="AD152" s="84">
        <v>6186188000190</v>
      </c>
      <c r="AE152" s="84" t="s">
        <v>30</v>
      </c>
      <c r="AF152" s="84">
        <v>5.8</v>
      </c>
      <c r="AG152" s="84">
        <v>26042</v>
      </c>
      <c r="AI152">
        <v>6975</v>
      </c>
      <c r="AJ152" s="84" t="str" cm="1">
        <f t="array" ref="AJ152">_xlfn.XLOOKUP(AI152,--LEFT(Main!$B$15:$B$1956,SEARCH(" ",Main!$B$15:$B$1956)),Main!$F$15:$F$1956,"")</f>
        <v>SP ACOS</v>
      </c>
      <c r="AK152" s="57" cm="1">
        <f t="array" ref="AK152">_xlfn.XLOOKUP(1,(--LEFT(Main!$B$15:$B$1956,SEARCH(" ",Main!$B$15:$B$1956))=AI152)*(Main!$F$15:$F$1956=AJ152),Main!$C$15:$C$1956,"")</f>
        <v>45485</v>
      </c>
      <c r="AL152" s="62" cm="1">
        <f t="array" ref="AL152">--_xlfn.XLOOKUP(1,(Main!$F$15:$F$1956='PLANILHA EBR'!AJ152)*(--LEFT(Main!$B$15:$B$1956,SEARCH(" ",Main!$B$15:$B$1956))='PLANILHA EBR'!AI152),Main!$E$15:$E$1956)</f>
        <v>42480108000179</v>
      </c>
      <c r="AM152" s="84" t="str" cm="1">
        <f t="array" ref="AM152">_xlfn.XLOOKUP(1,(Main!$F$15:$F$1956='PLANILHA EBR'!AJ152)*(--LEFT(Main!$B$15:$B$1956,SEARCH(" ",Main!$B$15:$B$1956))='PLANILHA EBR'!AI152),Main!$H$15:$H$1956)</f>
        <v>KG LIQUIDO</v>
      </c>
      <c r="AN152">
        <v>1304</v>
      </c>
      <c r="AO152">
        <v>12869.1</v>
      </c>
      <c r="AP152">
        <v>714566</v>
      </c>
    </row>
    <row r="153" spans="1:42" x14ac:dyDescent="0.25">
      <c r="A153" t="s">
        <v>5958</v>
      </c>
      <c r="B153" t="str">
        <f>C153&amp;"-"&amp;COUNTIF(C$2:C153,C153)</f>
        <v>67293-8</v>
      </c>
      <c r="C153">
        <v>67293</v>
      </c>
      <c r="D153" s="57">
        <v>44789</v>
      </c>
      <c r="E153" s="84" t="str">
        <f>F153&amp;"-"&amp;COUNTIF($F$2:F153,F153)</f>
        <v>METASA-139</v>
      </c>
      <c r="F153" s="84" t="str">
        <f t="shared" si="26"/>
        <v>METASA</v>
      </c>
      <c r="G153" t="s">
        <v>8581</v>
      </c>
      <c r="H153" s="62">
        <v>88416482000106</v>
      </c>
      <c r="I153" t="s">
        <v>30</v>
      </c>
      <c r="J153">
        <v>446.76</v>
      </c>
      <c r="K153">
        <v>7541.31</v>
      </c>
      <c r="M153">
        <v>6946</v>
      </c>
      <c r="N153" t="str">
        <v>W</v>
      </c>
      <c r="O153" s="57" cm="1">
        <f t="array" ref="O153">_xlfn.XLOOKUP(1,($C$2:$C$8655=M153)*($F$2:$F$8655=N153),$D$2:$D$8655)</f>
        <v>45527</v>
      </c>
      <c r="P153" s="62">
        <v>6186188000190</v>
      </c>
      <c r="Q153" t="str">
        <v>UNIDADE</v>
      </c>
      <c r="R153" s="85">
        <v>5</v>
      </c>
      <c r="S153" s="85">
        <v>3950</v>
      </c>
      <c r="U153" s="84" t="b">
        <f t="shared" si="21"/>
        <v>1</v>
      </c>
      <c r="V153" s="84" t="b">
        <f t="shared" si="22"/>
        <v>1</v>
      </c>
      <c r="W153" s="84" t="b">
        <f t="shared" si="23"/>
        <v>1</v>
      </c>
      <c r="X153" s="84" t="str">
        <f t="shared" si="24"/>
        <v xml:space="preserve"> </v>
      </c>
      <c r="Y153" s="84" t="b">
        <f t="shared" si="25"/>
        <v>1</v>
      </c>
      <c r="AA153" s="84">
        <v>6946</v>
      </c>
      <c r="AB153" s="84" t="s">
        <v>3173</v>
      </c>
      <c r="AC153" s="57">
        <v>45527</v>
      </c>
      <c r="AD153" s="84">
        <v>6186188000190</v>
      </c>
      <c r="AE153" s="84" t="s">
        <v>30</v>
      </c>
      <c r="AF153" s="84">
        <v>1.6</v>
      </c>
      <c r="AG153" s="84">
        <v>3950</v>
      </c>
      <c r="AI153">
        <v>7436</v>
      </c>
      <c r="AJ153" s="84" t="str" cm="1">
        <f t="array" ref="AJ153">_xlfn.XLOOKUP(AI153,--LEFT(Main!$B$15:$B$1956,SEARCH(" ",Main!$B$15:$B$1956)),Main!$F$15:$F$1956,"")</f>
        <v>TECNOLITE</v>
      </c>
      <c r="AK153" s="57" cm="1">
        <f t="array" ref="AK153">_xlfn.XLOOKUP(1,(--LEFT(Main!$B$15:$B$1956,SEARCH(" ",Main!$B$15:$B$1956))=AI153)*(Main!$F$15:$F$1956=AJ153),Main!$C$15:$C$1956,"")</f>
        <v>45436</v>
      </c>
      <c r="AL153" s="62" cm="1">
        <f t="array" ref="AL153">--_xlfn.XLOOKUP(1,(Main!$F$15:$F$1956='PLANILHA EBR'!AJ153)*(--LEFT(Main!$B$15:$B$1956,SEARCH(" ",Main!$B$15:$B$1956))='PLANILHA EBR'!AI153),Main!$E$15:$E$1956)</f>
        <v>1017274000156</v>
      </c>
      <c r="AM153" s="84" t="str" cm="1">
        <f t="array" ref="AM153">_xlfn.XLOOKUP(1,(Main!$F$15:$F$1956='PLANILHA EBR'!AJ153)*(--LEFT(Main!$B$15:$B$1956,SEARCH(" ",Main!$B$15:$B$1956))='PLANILHA EBR'!AI153),Main!$H$15:$H$1956)</f>
        <v>KG LIQUIDO</v>
      </c>
      <c r="AN153">
        <v>2.1539999999999999</v>
      </c>
      <c r="AO153">
        <v>101949.36</v>
      </c>
      <c r="AP153">
        <v>713225</v>
      </c>
    </row>
    <row r="154" spans="1:42" x14ac:dyDescent="0.25">
      <c r="A154" t="s">
        <v>5958</v>
      </c>
      <c r="B154" t="str">
        <f>C154&amp;"-"&amp;COUNTIF(C$2:C154,C154)</f>
        <v>67321-1</v>
      </c>
      <c r="C154">
        <v>67321</v>
      </c>
      <c r="D154" s="57">
        <v>44790</v>
      </c>
      <c r="E154" s="84" t="str">
        <f>F154&amp;"-"&amp;COUNTIF($F$2:F154,F154)</f>
        <v>METASA-140</v>
      </c>
      <c r="F154" s="84" t="str">
        <f t="shared" si="26"/>
        <v>METASA</v>
      </c>
      <c r="G154" t="s">
        <v>8581</v>
      </c>
      <c r="H154" s="62">
        <v>88416482000106</v>
      </c>
      <c r="I154" t="s">
        <v>30</v>
      </c>
      <c r="J154">
        <v>2475.63</v>
      </c>
      <c r="K154">
        <v>40179.47</v>
      </c>
      <c r="M154">
        <v>6949</v>
      </c>
      <c r="N154" t="str">
        <v>W</v>
      </c>
      <c r="O154" s="57" cm="1">
        <f t="array" ref="O154">_xlfn.XLOOKUP(1,($C$2:$C$8655=M154)*($F$2:$F$8655=N154),$D$2:$D$8655)</f>
        <v>45533</v>
      </c>
      <c r="P154" s="62">
        <v>6186188000190</v>
      </c>
      <c r="Q154" t="str">
        <v>UNIDADE</v>
      </c>
      <c r="R154" s="85">
        <v>27</v>
      </c>
      <c r="S154" s="85">
        <v>9605.369999999999</v>
      </c>
      <c r="U154" s="84" t="b">
        <f t="shared" si="21"/>
        <v>1</v>
      </c>
      <c r="V154" s="84" t="b">
        <f t="shared" si="22"/>
        <v>1</v>
      </c>
      <c r="W154" s="84" t="b">
        <f t="shared" si="23"/>
        <v>1</v>
      </c>
      <c r="X154" s="84" t="str">
        <f t="shared" si="24"/>
        <v xml:space="preserve"> </v>
      </c>
      <c r="Y154" s="84" t="b">
        <f t="shared" si="25"/>
        <v>1</v>
      </c>
      <c r="AA154" s="84">
        <v>6949</v>
      </c>
      <c r="AB154" s="84" t="s">
        <v>3173</v>
      </c>
      <c r="AC154" s="57">
        <v>45533</v>
      </c>
      <c r="AD154" s="84">
        <v>6186188000190</v>
      </c>
      <c r="AE154" s="84" t="s">
        <v>30</v>
      </c>
      <c r="AF154" s="84">
        <v>1.82</v>
      </c>
      <c r="AG154" s="84">
        <v>9605.3700000000008</v>
      </c>
      <c r="AI154">
        <v>7512</v>
      </c>
      <c r="AJ154" s="84" t="str" cm="1">
        <f t="array" ref="AJ154">_xlfn.XLOOKUP(AI154,--LEFT(Main!$B$15:$B$1956,SEARCH(" ",Main!$B$15:$B$1956)),Main!$F$15:$F$1956,"")</f>
        <v>TECNOLITE</v>
      </c>
      <c r="AK154" s="57" cm="1">
        <f t="array" ref="AK154">_xlfn.XLOOKUP(1,(--LEFT(Main!$B$15:$B$1956,SEARCH(" ",Main!$B$15:$B$1956))=AI154)*(Main!$F$15:$F$1956=AJ154),Main!$C$15:$C$1956,"")</f>
        <v>45503</v>
      </c>
      <c r="AL154" s="62" cm="1">
        <f t="array" ref="AL154">--_xlfn.XLOOKUP(1,(Main!$F$15:$F$1956='PLANILHA EBR'!AJ154)*(--LEFT(Main!$B$15:$B$1956,SEARCH(" ",Main!$B$15:$B$1956))='PLANILHA EBR'!AI154),Main!$E$15:$E$1956)</f>
        <v>1017274000156</v>
      </c>
      <c r="AM154" s="84" t="str" cm="1">
        <f t="array" ref="AM154">_xlfn.XLOOKUP(1,(Main!$F$15:$F$1956='PLANILHA EBR'!AJ154)*(--LEFT(Main!$B$15:$B$1956,SEARCH(" ",Main!$B$15:$B$1956))='PLANILHA EBR'!AI154),Main!$H$15:$H$1956)</f>
        <v>KG LIQUIDO</v>
      </c>
      <c r="AN154">
        <v>8100</v>
      </c>
      <c r="AO154">
        <v>306384.36</v>
      </c>
      <c r="AP154">
        <v>713225</v>
      </c>
    </row>
    <row r="155" spans="1:42" x14ac:dyDescent="0.25">
      <c r="A155" t="s">
        <v>5958</v>
      </c>
      <c r="B155" t="str">
        <f>C155&amp;"-"&amp;COUNTIF(C$2:C155,C155)</f>
        <v>67321-2</v>
      </c>
      <c r="C155">
        <v>67321</v>
      </c>
      <c r="D155" s="57">
        <v>44790</v>
      </c>
      <c r="E155" s="84" t="str">
        <f>F155&amp;"-"&amp;COUNTIF($F$2:F155,F155)</f>
        <v>METASA-141</v>
      </c>
      <c r="F155" s="84" t="str">
        <f t="shared" si="26"/>
        <v>METASA</v>
      </c>
      <c r="G155" t="s">
        <v>8581</v>
      </c>
      <c r="H155" s="62">
        <v>88416482000106</v>
      </c>
      <c r="I155" t="s">
        <v>30</v>
      </c>
      <c r="J155">
        <v>118.98</v>
      </c>
      <c r="K155">
        <v>2008.38</v>
      </c>
      <c r="M155">
        <v>6975</v>
      </c>
      <c r="N155" t="str">
        <v>SP</v>
      </c>
      <c r="O155" s="57" cm="1">
        <f t="array" ref="O155">_xlfn.XLOOKUP(1,($C$2:$C$8655=M155)*($F$2:$F$8655=N155),$D$2:$D$8655)</f>
        <v>45485</v>
      </c>
      <c r="P155" s="62">
        <v>42480108000179</v>
      </c>
      <c r="Q155" t="str">
        <v>M</v>
      </c>
      <c r="R155" s="85">
        <v>36</v>
      </c>
      <c r="S155" s="85">
        <v>12869.1</v>
      </c>
      <c r="U155" s="84" t="b">
        <f t="shared" si="21"/>
        <v>1</v>
      </c>
      <c r="V155" s="84" t="b">
        <f t="shared" si="22"/>
        <v>1</v>
      </c>
      <c r="W155" s="84" t="b">
        <f t="shared" si="23"/>
        <v>1</v>
      </c>
      <c r="X155" s="84" t="str">
        <f t="shared" si="24"/>
        <v xml:space="preserve"> </v>
      </c>
      <c r="Y155" s="84" t="b">
        <f t="shared" si="25"/>
        <v>1</v>
      </c>
      <c r="AA155" s="84">
        <v>6975</v>
      </c>
      <c r="AB155" s="84" t="s">
        <v>4576</v>
      </c>
      <c r="AC155" s="57">
        <v>45485</v>
      </c>
      <c r="AD155" s="84">
        <v>42480108000179</v>
      </c>
      <c r="AE155" s="84" t="s">
        <v>30</v>
      </c>
      <c r="AF155" s="84">
        <v>1304</v>
      </c>
      <c r="AG155" s="84">
        <v>12869.1</v>
      </c>
      <c r="AI155">
        <v>7564</v>
      </c>
      <c r="AJ155" s="84" t="str" cm="1">
        <f t="array" ref="AJ155">_xlfn.XLOOKUP(AI155,--LEFT(Main!$B$15:$B$1956,SEARCH(" ",Main!$B$15:$B$1956)),Main!$F$15:$F$1956,"")</f>
        <v>SP ACOS</v>
      </c>
      <c r="AK155" s="57" cm="1">
        <f t="array" ref="AK155">_xlfn.XLOOKUP(1,(--LEFT(Main!$B$15:$B$1956,SEARCH(" ",Main!$B$15:$B$1956))=AI155)*(Main!$F$15:$F$1956=AJ155),Main!$C$15:$C$1956,"")</f>
        <v>45540</v>
      </c>
      <c r="AL155" s="62" cm="1">
        <f t="array" ref="AL155">--_xlfn.XLOOKUP(1,(Main!$F$15:$F$1956='PLANILHA EBR'!AJ155)*(--LEFT(Main!$B$15:$B$1956,SEARCH(" ",Main!$B$15:$B$1956))='PLANILHA EBR'!AI155),Main!$E$15:$E$1956)</f>
        <v>42480108000179</v>
      </c>
      <c r="AM155" s="84" t="str" cm="1">
        <f t="array" ref="AM155">_xlfn.XLOOKUP(1,(Main!$F$15:$F$1956='PLANILHA EBR'!AJ155)*(--LEFT(Main!$B$15:$B$1956,SEARCH(" ",Main!$B$15:$B$1956))='PLANILHA EBR'!AI155),Main!$H$15:$H$1956)</f>
        <v>KG LIQUIDO</v>
      </c>
      <c r="AN155">
        <v>3490</v>
      </c>
      <c r="AO155">
        <v>43560.46</v>
      </c>
      <c r="AP155">
        <v>721004</v>
      </c>
    </row>
    <row r="156" spans="1:42" x14ac:dyDescent="0.25">
      <c r="A156" t="s">
        <v>5958</v>
      </c>
      <c r="B156" t="str">
        <f>C156&amp;"-"&amp;COUNTIF(C$2:C156,C156)</f>
        <v>67321-3</v>
      </c>
      <c r="C156">
        <v>67321</v>
      </c>
      <c r="D156" s="57">
        <v>44790</v>
      </c>
      <c r="E156" s="84" t="str">
        <f>F156&amp;"-"&amp;COUNTIF($F$2:F156,F156)</f>
        <v>METASA-142</v>
      </c>
      <c r="F156" s="84" t="str">
        <f t="shared" si="26"/>
        <v>METASA</v>
      </c>
      <c r="G156" t="s">
        <v>8581</v>
      </c>
      <c r="H156" s="62">
        <v>88416482000106</v>
      </c>
      <c r="I156" t="s">
        <v>30</v>
      </c>
      <c r="J156">
        <v>5329.38</v>
      </c>
      <c r="K156">
        <v>99499.520000000004</v>
      </c>
      <c r="M156">
        <v>7436</v>
      </c>
      <c r="N156" t="str">
        <v>TECNOLITE</v>
      </c>
      <c r="O156" s="57" cm="1">
        <f t="array" ref="O156">_xlfn.XLOOKUP(1,($C$2:$C$8655=M156)*($F$2:$F$8655=N156),$D$2:$D$8655)</f>
        <v>45436</v>
      </c>
      <c r="P156" s="62">
        <v>1017274000156</v>
      </c>
      <c r="Q156" t="str">
        <v>UNIDADE</v>
      </c>
      <c r="R156" s="85">
        <v>8</v>
      </c>
      <c r="S156" s="85">
        <v>101949.35999999999</v>
      </c>
      <c r="U156" s="84" t="b">
        <f t="shared" si="21"/>
        <v>1</v>
      </c>
      <c r="V156" s="84" t="b">
        <f t="shared" si="22"/>
        <v>1</v>
      </c>
      <c r="W156" s="84" t="b">
        <f t="shared" si="23"/>
        <v>1</v>
      </c>
      <c r="X156" s="84" t="str">
        <f t="shared" si="24"/>
        <v xml:space="preserve"> </v>
      </c>
      <c r="Y156" s="84" t="b">
        <f t="shared" si="25"/>
        <v>1</v>
      </c>
      <c r="AA156" s="84">
        <v>7436</v>
      </c>
      <c r="AB156" s="84" t="s">
        <v>4580</v>
      </c>
      <c r="AC156" s="57">
        <v>45436</v>
      </c>
      <c r="AD156" s="84">
        <v>1017274000156</v>
      </c>
      <c r="AE156" s="84" t="s">
        <v>30</v>
      </c>
      <c r="AF156" s="84">
        <v>2.1539999999999999</v>
      </c>
      <c r="AG156" s="84">
        <v>101949.36</v>
      </c>
      <c r="AI156">
        <v>7889</v>
      </c>
      <c r="AJ156" s="84" t="str" cm="1">
        <f t="array" ref="AJ156">_xlfn.XLOOKUP(AI156,--LEFT(Main!$B$15:$B$1956,SEARCH(" ",Main!$B$15:$B$1956)),Main!$F$15:$F$1956,"")</f>
        <v>RTA</v>
      </c>
      <c r="AK156" s="57" cm="1">
        <f t="array" ref="AK156">_xlfn.XLOOKUP(1,(--LEFT(Main!$B$15:$B$1956,SEARCH(" ",Main!$B$15:$B$1956))=AI156)*(Main!$F$15:$F$1956=AJ156),Main!$C$15:$C$1956,"")</f>
        <v>45471</v>
      </c>
      <c r="AL156" s="62" cm="1">
        <f t="array" ref="AL156">--_xlfn.XLOOKUP(1,(Main!$F$15:$F$1956='PLANILHA EBR'!AJ156)*(--LEFT(Main!$B$15:$B$1956,SEARCH(" ",Main!$B$15:$B$1956))='PLANILHA EBR'!AI156),Main!$E$15:$E$1956)</f>
        <v>429640000111</v>
      </c>
      <c r="AM156" s="84" t="str" cm="1">
        <f t="array" ref="AM156">_xlfn.XLOOKUP(1,(Main!$F$15:$F$1956='PLANILHA EBR'!AJ156)*(--LEFT(Main!$B$15:$B$1956,SEARCH(" ",Main!$B$15:$B$1956))='PLANILHA EBR'!AI156),Main!$H$15:$H$1956)</f>
        <v>UNIDADE</v>
      </c>
      <c r="AN156">
        <v>1</v>
      </c>
      <c r="AO156">
        <v>48500</v>
      </c>
      <c r="AP156">
        <v>448606</v>
      </c>
    </row>
    <row r="157" spans="1:42" x14ac:dyDescent="0.25">
      <c r="A157" t="s">
        <v>5958</v>
      </c>
      <c r="B157" t="str">
        <f>C157&amp;"-"&amp;COUNTIF(C$2:C157,C157)</f>
        <v>67321-4</v>
      </c>
      <c r="C157">
        <v>67321</v>
      </c>
      <c r="D157" s="57">
        <v>44790</v>
      </c>
      <c r="E157" s="84" t="str">
        <f>F157&amp;"-"&amp;COUNTIF($F$2:F157,F157)</f>
        <v>METASA-143</v>
      </c>
      <c r="F157" s="84" t="str">
        <f t="shared" si="26"/>
        <v>METASA</v>
      </c>
      <c r="G157" t="s">
        <v>8581</v>
      </c>
      <c r="H157" s="62">
        <v>88416482000106</v>
      </c>
      <c r="I157" t="s">
        <v>30</v>
      </c>
      <c r="J157">
        <v>358.39</v>
      </c>
      <c r="K157">
        <v>6049.62</v>
      </c>
      <c r="M157">
        <v>7512</v>
      </c>
      <c r="N157" t="str">
        <v>TECNOLITE</v>
      </c>
      <c r="O157" s="57" cm="1">
        <f t="array" ref="O157">_xlfn.XLOOKUP(1,($C$2:$C$8655=M157)*($F$2:$F$8655=N157),$D$2:$D$8655)</f>
        <v>45503</v>
      </c>
      <c r="P157" s="62">
        <v>1017274000156</v>
      </c>
      <c r="Q157" t="str">
        <v>METRO QUADRADO</v>
      </c>
      <c r="R157" s="85">
        <v>335</v>
      </c>
      <c r="S157" s="85">
        <v>306384.36000000004</v>
      </c>
      <c r="U157" s="84" t="b">
        <f t="shared" si="21"/>
        <v>1</v>
      </c>
      <c r="V157" s="84" t="b">
        <f t="shared" si="22"/>
        <v>1</v>
      </c>
      <c r="W157" s="84" t="b">
        <f t="shared" si="23"/>
        <v>1</v>
      </c>
      <c r="X157" s="84" t="str">
        <f t="shared" si="24"/>
        <v xml:space="preserve"> </v>
      </c>
      <c r="Y157" s="84" t="b">
        <f t="shared" si="25"/>
        <v>1</v>
      </c>
      <c r="AA157" s="84">
        <v>7512</v>
      </c>
      <c r="AB157" s="84" t="s">
        <v>4580</v>
      </c>
      <c r="AC157" s="57">
        <v>45503</v>
      </c>
      <c r="AD157" s="84">
        <v>1017274000156</v>
      </c>
      <c r="AE157" s="84" t="s">
        <v>30</v>
      </c>
      <c r="AF157" s="84">
        <v>8100</v>
      </c>
      <c r="AG157" s="84">
        <v>306384.36</v>
      </c>
      <c r="AI157">
        <v>9299</v>
      </c>
      <c r="AJ157" s="84" t="str" cm="1">
        <f t="array" ref="AJ157">_xlfn.XLOOKUP(AI157,--LEFT(Main!$B$15:$B$1956,SEARCH(" ",Main!$B$15:$B$1956)),Main!$F$15:$F$1956,"")</f>
        <v>ATITUBOS</v>
      </c>
      <c r="AK157" s="57" cm="1">
        <f t="array" ref="AK157">_xlfn.XLOOKUP(1,(--LEFT(Main!$B$15:$B$1956,SEARCH(" ",Main!$B$15:$B$1956))=AI157)*(Main!$F$15:$F$1956=AJ157),Main!$C$15:$C$1956,"")</f>
        <v>45175</v>
      </c>
      <c r="AL157" s="62" cm="1">
        <f t="array" ref="AL157">--_xlfn.XLOOKUP(1,(Main!$F$15:$F$1956='PLANILHA EBR'!AJ157)*(--LEFT(Main!$B$15:$B$1956,SEARCH(" ",Main!$B$15:$B$1956))='PLANILHA EBR'!AI157),Main!$E$15:$E$1956)</f>
        <v>16907419000161</v>
      </c>
      <c r="AM157" s="84" t="str" cm="1">
        <f t="array" ref="AM157">_xlfn.XLOOKUP(1,(Main!$F$15:$F$1956='PLANILHA EBR'!AJ157)*(--LEFT(Main!$B$15:$B$1956,SEARCH(" ",Main!$B$15:$B$1956))='PLANILHA EBR'!AI157),Main!$H$15:$H$1956)</f>
        <v>KG LIQUIDO</v>
      </c>
      <c r="AN157">
        <v>2589</v>
      </c>
      <c r="AO157">
        <v>41304.85</v>
      </c>
      <c r="AP157">
        <v>461566</v>
      </c>
    </row>
    <row r="158" spans="1:42" x14ac:dyDescent="0.25">
      <c r="A158" t="s">
        <v>5958</v>
      </c>
      <c r="B158" t="str">
        <f>C158&amp;"-"&amp;COUNTIF(C$2:C158,C158)</f>
        <v>67326-1</v>
      </c>
      <c r="C158">
        <v>67326</v>
      </c>
      <c r="D158" s="57">
        <v>44790</v>
      </c>
      <c r="E158" s="84" t="str">
        <f>F158&amp;"-"&amp;COUNTIF($F$2:F158,F158)</f>
        <v>METASA-144</v>
      </c>
      <c r="F158" s="84" t="str">
        <f t="shared" si="26"/>
        <v>METASA</v>
      </c>
      <c r="G158" t="s">
        <v>8581</v>
      </c>
      <c r="H158" s="62">
        <v>88416482000106</v>
      </c>
      <c r="I158" t="s">
        <v>30</v>
      </c>
      <c r="J158">
        <v>2605.86</v>
      </c>
      <c r="K158">
        <v>43986.91</v>
      </c>
      <c r="M158">
        <v>7564</v>
      </c>
      <c r="N158" t="str">
        <v>SP</v>
      </c>
      <c r="O158" s="57" cm="1">
        <f t="array" ref="O158">_xlfn.XLOOKUP(1,($C$2:$C$8655=M158)*($F$2:$F$8655=N158),$D$2:$D$8655)</f>
        <v>45540</v>
      </c>
      <c r="P158" s="62">
        <v>42480108000179</v>
      </c>
      <c r="Q158" t="str">
        <v>M</v>
      </c>
      <c r="R158" s="85">
        <v>90</v>
      </c>
      <c r="S158" s="85">
        <v>43560.459999999992</v>
      </c>
      <c r="U158" s="84" t="b">
        <f t="shared" si="21"/>
        <v>1</v>
      </c>
      <c r="V158" s="84" t="b">
        <f t="shared" si="22"/>
        <v>1</v>
      </c>
      <c r="W158" s="84" t="b">
        <f t="shared" si="23"/>
        <v>1</v>
      </c>
      <c r="X158" s="84" t="str">
        <f t="shared" si="24"/>
        <v xml:space="preserve"> </v>
      </c>
      <c r="Y158" s="84" t="b">
        <f t="shared" si="25"/>
        <v>1</v>
      </c>
      <c r="AA158" s="84">
        <v>7564</v>
      </c>
      <c r="AB158" s="84" t="s">
        <v>4576</v>
      </c>
      <c r="AC158" s="57">
        <v>45540</v>
      </c>
      <c r="AD158" s="84">
        <v>42480108000179</v>
      </c>
      <c r="AE158" s="84" t="s">
        <v>30</v>
      </c>
      <c r="AF158" s="84">
        <v>3490</v>
      </c>
      <c r="AG158" s="84">
        <v>43560.46</v>
      </c>
      <c r="AI158">
        <v>9303</v>
      </c>
      <c r="AJ158" s="84" t="str" cm="1">
        <f t="array" ref="AJ158">_xlfn.XLOOKUP(AI158,--LEFT(Main!$B$15:$B$1956,SEARCH(" ",Main!$B$15:$B$1956)),Main!$F$15:$F$1956,"")</f>
        <v>ATITUBOS</v>
      </c>
      <c r="AK158" s="57" cm="1">
        <f t="array" ref="AK158">_xlfn.XLOOKUP(1,(--LEFT(Main!$B$15:$B$1956,SEARCH(" ",Main!$B$15:$B$1956))=AI158)*(Main!$F$15:$F$1956=AJ158),Main!$C$15:$C$1956,"")</f>
        <v>45175</v>
      </c>
      <c r="AL158" s="62" cm="1">
        <f t="array" ref="AL158">--_xlfn.XLOOKUP(1,(Main!$F$15:$F$1956='PLANILHA EBR'!AJ158)*(--LEFT(Main!$B$15:$B$1956,SEARCH(" ",Main!$B$15:$B$1956))='PLANILHA EBR'!AI158),Main!$E$15:$E$1956)</f>
        <v>16907419000161</v>
      </c>
      <c r="AM158" s="84" t="str" cm="1">
        <f t="array" ref="AM158">_xlfn.XLOOKUP(1,(Main!$F$15:$F$1956='PLANILHA EBR'!AJ158)*(--LEFT(Main!$B$15:$B$1956,SEARCH(" ",Main!$B$15:$B$1956))='PLANILHA EBR'!AI158),Main!$H$15:$H$1956)</f>
        <v>KG LIQUIDO</v>
      </c>
      <c r="AN158">
        <v>13781</v>
      </c>
      <c r="AO158">
        <v>198263.96</v>
      </c>
      <c r="AP158">
        <v>461566</v>
      </c>
    </row>
    <row r="159" spans="1:42" x14ac:dyDescent="0.25">
      <c r="A159" t="s">
        <v>5958</v>
      </c>
      <c r="B159" t="str">
        <f>C159&amp;"-"&amp;COUNTIF(C$2:C159,C159)</f>
        <v>67326-2</v>
      </c>
      <c r="C159">
        <v>67326</v>
      </c>
      <c r="D159" s="57">
        <v>44790</v>
      </c>
      <c r="E159" s="84" t="str">
        <f>F159&amp;"-"&amp;COUNTIF($F$2:F159,F159)</f>
        <v>METASA-145</v>
      </c>
      <c r="F159" s="84" t="str">
        <f t="shared" si="26"/>
        <v>METASA</v>
      </c>
      <c r="G159" t="s">
        <v>8581</v>
      </c>
      <c r="H159" s="62">
        <v>88416482000106</v>
      </c>
      <c r="I159" t="s">
        <v>30</v>
      </c>
      <c r="J159">
        <v>790.39</v>
      </c>
      <c r="K159">
        <v>13341.78</v>
      </c>
      <c r="M159">
        <v>7889</v>
      </c>
      <c r="N159" t="str">
        <v>RTA</v>
      </c>
      <c r="O159" s="57" cm="1">
        <f t="array" ref="O159">_xlfn.XLOOKUP(1,($C$2:$C$8655=M159)*($F$2:$F$8655=N159),$D$2:$D$8655)</f>
        <v>45471</v>
      </c>
      <c r="P159" s="62">
        <v>429640000111</v>
      </c>
      <c r="Q159" t="str">
        <v>UNIDADE</v>
      </c>
      <c r="R159" s="85">
        <v>1</v>
      </c>
      <c r="S159" s="85">
        <v>48500</v>
      </c>
      <c r="U159" s="84" t="b">
        <f t="shared" si="21"/>
        <v>1</v>
      </c>
      <c r="V159" s="84" t="b">
        <f t="shared" si="22"/>
        <v>1</v>
      </c>
      <c r="W159" s="84" t="b">
        <f t="shared" si="23"/>
        <v>1</v>
      </c>
      <c r="X159" s="84" t="b">
        <f t="shared" si="24"/>
        <v>1</v>
      </c>
      <c r="Y159" s="84" t="b">
        <f t="shared" si="25"/>
        <v>1</v>
      </c>
      <c r="AA159" s="84">
        <v>7889</v>
      </c>
      <c r="AB159" s="84" t="s">
        <v>4584</v>
      </c>
      <c r="AC159" s="57">
        <v>45471</v>
      </c>
      <c r="AD159" s="84">
        <v>429640000111</v>
      </c>
      <c r="AE159" s="84" t="s">
        <v>869</v>
      </c>
      <c r="AF159" s="84">
        <v>1</v>
      </c>
      <c r="AG159" s="84">
        <v>48500</v>
      </c>
      <c r="AI159">
        <v>9354</v>
      </c>
      <c r="AJ159" s="84" t="str" cm="1">
        <f t="array" ref="AJ159">_xlfn.XLOOKUP(AI159,--LEFT(Main!$B$15:$B$1956,SEARCH(" ",Main!$B$15:$B$1956)),Main!$F$15:$F$1956,"")</f>
        <v>DRACO</v>
      </c>
      <c r="AK159" s="57" cm="1">
        <f t="array" ref="AK159">_xlfn.XLOOKUP(1,(--LEFT(Main!$B$15:$B$1956,SEARCH(" ",Main!$B$15:$B$1956))=AI159)*(Main!$F$15:$F$1956=AJ159),Main!$C$15:$C$1956,"")</f>
        <v>45343</v>
      </c>
      <c r="AL159" s="62" cm="1">
        <f t="array" ref="AL159">--_xlfn.XLOOKUP(1,(Main!$F$15:$F$1956='PLANILHA EBR'!AJ159)*(--LEFT(Main!$B$15:$B$1956,SEARCH(" ",Main!$B$15:$B$1956))='PLANILHA EBR'!AI159),Main!$E$15:$E$1956)</f>
        <v>18370495000106</v>
      </c>
      <c r="AM159" s="84" t="str" cm="1">
        <f t="array" ref="AM159">_xlfn.XLOOKUP(1,(Main!$F$15:$F$1956='PLANILHA EBR'!AJ159)*(--LEFT(Main!$B$15:$B$1956,SEARCH(" ",Main!$B$15:$B$1956))='PLANILHA EBR'!AI159),Main!$H$15:$H$1956)</f>
        <v>KG LIQUIDO</v>
      </c>
      <c r="AN159">
        <v>39.414999999999999</v>
      </c>
      <c r="AO159">
        <v>12224.91</v>
      </c>
      <c r="AP159">
        <v>461566</v>
      </c>
    </row>
    <row r="160" spans="1:42" x14ac:dyDescent="0.25">
      <c r="A160" t="s">
        <v>5958</v>
      </c>
      <c r="B160" t="str">
        <f>C160&amp;"-"&amp;COUNTIF(C$2:C160,C160)</f>
        <v>67326-3</v>
      </c>
      <c r="C160">
        <v>67326</v>
      </c>
      <c r="D160" s="57">
        <v>44790</v>
      </c>
      <c r="E160" s="84" t="str">
        <f>F160&amp;"-"&amp;COUNTIF($F$2:F160,F160)</f>
        <v>METASA-146</v>
      </c>
      <c r="F160" s="84" t="str">
        <f t="shared" si="26"/>
        <v>METASA</v>
      </c>
      <c r="G160" t="s">
        <v>8581</v>
      </c>
      <c r="H160" s="62">
        <v>88416482000106</v>
      </c>
      <c r="I160" t="s">
        <v>30</v>
      </c>
      <c r="J160">
        <v>3962.2</v>
      </c>
      <c r="K160">
        <v>64306.51</v>
      </c>
      <c r="M160">
        <v>9299</v>
      </c>
      <c r="N160" t="str">
        <v>ATITUBOS</v>
      </c>
      <c r="O160" s="57" cm="1">
        <f t="array" ref="O160">_xlfn.XLOOKUP(1,($C$2:$C$8655=M160)*($F$2:$F$8655=N160),$D$2:$D$8655)</f>
        <v>45175</v>
      </c>
      <c r="P160" s="62">
        <v>16907419000161</v>
      </c>
      <c r="Q160" t="str">
        <v>M</v>
      </c>
      <c r="R160" s="85">
        <v>98.050000000000011</v>
      </c>
      <c r="S160" s="85">
        <v>41304.850000000006</v>
      </c>
      <c r="U160" s="84" t="b">
        <f t="shared" si="21"/>
        <v>1</v>
      </c>
      <c r="V160" s="84" t="b">
        <f t="shared" si="22"/>
        <v>1</v>
      </c>
      <c r="W160" s="84" t="b">
        <f t="shared" si="23"/>
        <v>1</v>
      </c>
      <c r="X160" s="84" t="str">
        <f t="shared" si="24"/>
        <v xml:space="preserve"> </v>
      </c>
      <c r="Y160" s="84" t="b">
        <f t="shared" si="25"/>
        <v>1</v>
      </c>
      <c r="AA160" s="84">
        <v>9299</v>
      </c>
      <c r="AB160" s="84" t="s">
        <v>942</v>
      </c>
      <c r="AC160" s="57">
        <v>45175</v>
      </c>
      <c r="AD160" s="84">
        <v>16907419000161</v>
      </c>
      <c r="AE160" s="84" t="s">
        <v>30</v>
      </c>
      <c r="AF160" s="84">
        <v>2589</v>
      </c>
      <c r="AG160" s="84">
        <v>41304.85</v>
      </c>
      <c r="AI160">
        <v>9688</v>
      </c>
      <c r="AJ160" s="84" t="str" cm="1">
        <f t="array" ref="AJ160">_xlfn.XLOOKUP(AI160,--LEFT(Main!$B$15:$B$1956,SEARCH(" ",Main!$B$15:$B$1956)),Main!$F$15:$F$1956,"")</f>
        <v>FATOR</v>
      </c>
      <c r="AK160" s="57" cm="1">
        <f t="array" ref="AK160">_xlfn.XLOOKUP(1,(--LEFT(Main!$B$15:$B$1956,SEARCH(" ",Main!$B$15:$B$1956))=AI160)*(Main!$F$15:$F$1956=AJ160),Main!$C$15:$C$1956,"")</f>
        <v>45250</v>
      </c>
      <c r="AL160" s="62" cm="1">
        <f t="array" ref="AL160">--_xlfn.XLOOKUP(1,(Main!$F$15:$F$1956='PLANILHA EBR'!AJ160)*(--LEFT(Main!$B$15:$B$1956,SEARCH(" ",Main!$B$15:$B$1956))='PLANILHA EBR'!AI160),Main!$E$15:$E$1956)</f>
        <v>631494000102</v>
      </c>
      <c r="AM160" s="84" t="str" cm="1">
        <f t="array" ref="AM160">_xlfn.XLOOKUP(1,(Main!$F$15:$F$1956='PLANILHA EBR'!AJ160)*(--LEFT(Main!$B$15:$B$1956,SEARCH(" ",Main!$B$15:$B$1956))='PLANILHA EBR'!AI160),Main!$H$15:$H$1956)</f>
        <v>KG LIQUIDO</v>
      </c>
      <c r="AN160">
        <v>2081.1999999999998</v>
      </c>
      <c r="AO160">
        <v>27206.73</v>
      </c>
      <c r="AP160">
        <v>461417</v>
      </c>
    </row>
    <row r="161" spans="1:42" x14ac:dyDescent="0.25">
      <c r="A161" t="s">
        <v>5958</v>
      </c>
      <c r="B161" t="str">
        <f>C161&amp;"-"&amp;COUNTIF(C$2:C161,C161)</f>
        <v>67326-4</v>
      </c>
      <c r="C161">
        <v>67326</v>
      </c>
      <c r="D161" s="57">
        <v>44790</v>
      </c>
      <c r="E161" s="84" t="str">
        <f>F161&amp;"-"&amp;COUNTIF($F$2:F161,F161)</f>
        <v>METASA-147</v>
      </c>
      <c r="F161" s="84" t="str">
        <f t="shared" si="26"/>
        <v>METASA</v>
      </c>
      <c r="G161" t="s">
        <v>8581</v>
      </c>
      <c r="H161" s="62">
        <v>88416482000106</v>
      </c>
      <c r="I161" t="s">
        <v>30</v>
      </c>
      <c r="J161">
        <v>1393.28</v>
      </c>
      <c r="K161">
        <v>23518.560000000001</v>
      </c>
      <c r="M161">
        <v>9303</v>
      </c>
      <c r="N161" t="str">
        <v>ATITUBOS</v>
      </c>
      <c r="O161" s="57" cm="1">
        <f t="array" ref="O161">_xlfn.XLOOKUP(1,($C$2:$C$8655=M161)*($F$2:$F$8655=N161),$D$2:$D$8655)</f>
        <v>45175</v>
      </c>
      <c r="P161" s="62">
        <v>16907419000161</v>
      </c>
      <c r="Q161" t="str">
        <v>M</v>
      </c>
      <c r="R161" s="85">
        <v>769.31189999999992</v>
      </c>
      <c r="S161" s="85">
        <v>198263.96</v>
      </c>
      <c r="U161" s="84" t="b">
        <f t="shared" si="21"/>
        <v>1</v>
      </c>
      <c r="V161" s="84" t="b">
        <f t="shared" si="22"/>
        <v>1</v>
      </c>
      <c r="W161" s="84" t="b">
        <f t="shared" si="23"/>
        <v>1</v>
      </c>
      <c r="X161" s="84" t="str">
        <f t="shared" si="24"/>
        <v xml:space="preserve"> </v>
      </c>
      <c r="Y161" s="84" t="b">
        <f t="shared" si="25"/>
        <v>1</v>
      </c>
      <c r="AA161" s="84">
        <v>9303</v>
      </c>
      <c r="AB161" s="84" t="s">
        <v>942</v>
      </c>
      <c r="AC161" s="57">
        <v>45175</v>
      </c>
      <c r="AD161" s="84">
        <v>16907419000161</v>
      </c>
      <c r="AE161" s="84" t="s">
        <v>30</v>
      </c>
      <c r="AF161" s="84">
        <v>13781</v>
      </c>
      <c r="AG161" s="84">
        <v>198263.96</v>
      </c>
      <c r="AI161">
        <v>9694</v>
      </c>
      <c r="AJ161" s="84" t="str" cm="1">
        <f t="array" ref="AJ161">_xlfn.XLOOKUP(AI161,--LEFT(Main!$B$15:$B$1956,SEARCH(" ",Main!$B$15:$B$1956)),Main!$F$15:$F$1956,"")</f>
        <v>FATOR</v>
      </c>
      <c r="AK161" s="57" cm="1">
        <f t="array" ref="AK161">_xlfn.XLOOKUP(1,(--LEFT(Main!$B$15:$B$1956,SEARCH(" ",Main!$B$15:$B$1956))=AI161)*(Main!$F$15:$F$1956=AJ161),Main!$C$15:$C$1956,"")</f>
        <v>45252</v>
      </c>
      <c r="AL161" s="62" cm="1">
        <f t="array" ref="AL161">--_xlfn.XLOOKUP(1,(Main!$F$15:$F$1956='PLANILHA EBR'!AJ161)*(--LEFT(Main!$B$15:$B$1956,SEARCH(" ",Main!$B$15:$B$1956))='PLANILHA EBR'!AI161),Main!$E$15:$E$1956)</f>
        <v>631494000102</v>
      </c>
      <c r="AM161" s="84" t="str" cm="1">
        <f t="array" ref="AM161">_xlfn.XLOOKUP(1,(Main!$F$15:$F$1956='PLANILHA EBR'!AJ161)*(--LEFT(Main!$B$15:$B$1956,SEARCH(" ",Main!$B$15:$B$1956))='PLANILHA EBR'!AI161),Main!$H$15:$H$1956)</f>
        <v>KG LIQUIDO</v>
      </c>
      <c r="AN161">
        <v>2231.1</v>
      </c>
      <c r="AO161">
        <v>146408.79999999999</v>
      </c>
      <c r="AP161">
        <v>452338</v>
      </c>
    </row>
    <row r="162" spans="1:42" x14ac:dyDescent="0.25">
      <c r="A162" t="s">
        <v>5958</v>
      </c>
      <c r="B162" t="str">
        <f>C162&amp;"-"&amp;COUNTIF(C$2:C162,C162)</f>
        <v>67326-5</v>
      </c>
      <c r="C162">
        <v>67326</v>
      </c>
      <c r="D162" s="57">
        <v>44790</v>
      </c>
      <c r="E162" s="84" t="str">
        <f>F162&amp;"-"&amp;COUNTIF($F$2:F162,F162)</f>
        <v>METASA-148</v>
      </c>
      <c r="F162" s="84" t="str">
        <f t="shared" si="26"/>
        <v>METASA</v>
      </c>
      <c r="G162" t="s">
        <v>8581</v>
      </c>
      <c r="H162" s="62">
        <v>88416482000106</v>
      </c>
      <c r="I162" t="s">
        <v>30</v>
      </c>
      <c r="J162">
        <v>1967.25</v>
      </c>
      <c r="K162">
        <v>31928.47</v>
      </c>
      <c r="M162">
        <v>9354</v>
      </c>
      <c r="N162" t="str">
        <v>DRACO</v>
      </c>
      <c r="O162" s="57" cm="1">
        <f t="array" ref="O162">_xlfn.XLOOKUP(1,($C$2:$C$8655=M162)*($F$2:$F$8655=N162),$D$2:$D$8655)</f>
        <v>45343</v>
      </c>
      <c r="P162" s="62">
        <v>18370495000106</v>
      </c>
      <c r="Q162" t="str">
        <v>UNIDADE</v>
      </c>
      <c r="R162" s="85">
        <v>14</v>
      </c>
      <c r="S162" s="85">
        <v>12224.91</v>
      </c>
      <c r="U162" s="84" t="b">
        <f t="shared" si="21"/>
        <v>1</v>
      </c>
      <c r="V162" s="84" t="b">
        <f t="shared" si="22"/>
        <v>1</v>
      </c>
      <c r="W162" s="84" t="b">
        <f t="shared" si="23"/>
        <v>1</v>
      </c>
      <c r="X162" s="84" t="str">
        <f t="shared" si="24"/>
        <v xml:space="preserve"> </v>
      </c>
      <c r="Y162" s="84" t="b">
        <f t="shared" si="25"/>
        <v>1</v>
      </c>
      <c r="AA162" s="84">
        <v>9354</v>
      </c>
      <c r="AB162" s="84" t="s">
        <v>3192</v>
      </c>
      <c r="AC162" s="57">
        <v>45343</v>
      </c>
      <c r="AD162" s="84">
        <v>18370495000106</v>
      </c>
      <c r="AE162" s="84" t="s">
        <v>30</v>
      </c>
      <c r="AF162" s="84">
        <v>39.414999999999999</v>
      </c>
      <c r="AG162" s="84">
        <v>12224.91</v>
      </c>
      <c r="AI162">
        <v>9695</v>
      </c>
      <c r="AJ162" s="84" t="str" cm="1">
        <f t="array" ref="AJ162">_xlfn.XLOOKUP(AI162,--LEFT(Main!$B$15:$B$1956,SEARCH(" ",Main!$B$15:$B$1956)),Main!$F$15:$F$1956,"")</f>
        <v>FATOR</v>
      </c>
      <c r="AK162" s="57" cm="1">
        <f t="array" ref="AK162">_xlfn.XLOOKUP(1,(--LEFT(Main!$B$15:$B$1956,SEARCH(" ",Main!$B$15:$B$1956))=AI162)*(Main!$F$15:$F$1956=AJ162),Main!$C$15:$C$1956,"")</f>
        <v>45252</v>
      </c>
      <c r="AL162" s="62" cm="1">
        <f t="array" ref="AL162">--_xlfn.XLOOKUP(1,(Main!$F$15:$F$1956='PLANILHA EBR'!AJ162)*(--LEFT(Main!$B$15:$B$1956,SEARCH(" ",Main!$B$15:$B$1956))='PLANILHA EBR'!AI162),Main!$E$15:$E$1956)</f>
        <v>631494000102</v>
      </c>
      <c r="AM162" s="84" t="str" cm="1">
        <f t="array" ref="AM162">_xlfn.XLOOKUP(1,(Main!$F$15:$F$1956='PLANILHA EBR'!AJ162)*(--LEFT(Main!$B$15:$B$1956,SEARCH(" ",Main!$B$15:$B$1956))='PLANILHA EBR'!AI162),Main!$H$15:$H$1956)</f>
        <v>KG LIQUIDO</v>
      </c>
      <c r="AN162">
        <v>192.39999999999998</v>
      </c>
      <c r="AO162">
        <v>13167.44</v>
      </c>
      <c r="AP162">
        <v>452338</v>
      </c>
    </row>
    <row r="163" spans="1:42" x14ac:dyDescent="0.25">
      <c r="A163" t="s">
        <v>5958</v>
      </c>
      <c r="B163" t="str">
        <f>C163&amp;"-"&amp;COUNTIF(C$2:C163,C163)</f>
        <v>67326-6</v>
      </c>
      <c r="C163">
        <v>67326</v>
      </c>
      <c r="D163" s="57">
        <v>44790</v>
      </c>
      <c r="E163" s="84" t="str">
        <f>F163&amp;"-"&amp;COUNTIF($F$2:F163,F163)</f>
        <v>METASA-149</v>
      </c>
      <c r="F163" s="84" t="str">
        <f t="shared" si="26"/>
        <v>METASA</v>
      </c>
      <c r="G163" t="s">
        <v>8581</v>
      </c>
      <c r="H163" s="62">
        <v>88416482000106</v>
      </c>
      <c r="I163" t="s">
        <v>30</v>
      </c>
      <c r="J163">
        <v>16057.48</v>
      </c>
      <c r="K163">
        <v>299793.15000000002</v>
      </c>
      <c r="M163">
        <v>9688</v>
      </c>
      <c r="N163" t="str">
        <v>FATOR</v>
      </c>
      <c r="O163" s="57" cm="1">
        <f t="array" ref="O163">_xlfn.XLOOKUP(1,($C$2:$C$8655=M163)*($F$2:$F$8655=N163),$D$2:$D$8655)</f>
        <v>45250</v>
      </c>
      <c r="P163" s="62">
        <v>631494000102</v>
      </c>
      <c r="Q163" t="str">
        <v>METRO QUADRADO</v>
      </c>
      <c r="R163" s="85">
        <v>251</v>
      </c>
      <c r="S163" s="85">
        <v>27206.73</v>
      </c>
      <c r="U163" s="84" t="b">
        <f t="shared" ref="U163:U226" si="27">AA163=M163</f>
        <v>1</v>
      </c>
      <c r="V163" s="84" t="b">
        <f t="shared" ref="V163:V226" si="28">P163=AD163</f>
        <v>1</v>
      </c>
      <c r="W163" s="84" t="b">
        <f t="shared" ref="W163:W226" si="29">O163=AC163</f>
        <v>1</v>
      </c>
      <c r="X163" s="84" t="str">
        <f t="shared" ref="X163:X226" si="30">IF(AE163=Q163,AF163=R163," ")</f>
        <v xml:space="preserve"> </v>
      </c>
      <c r="Y163" s="84" t="b">
        <f t="shared" ref="Y163:Y226" si="31">AG163=S163</f>
        <v>1</v>
      </c>
      <c r="AA163" s="84">
        <v>9688</v>
      </c>
      <c r="AB163" s="84" t="s">
        <v>3198</v>
      </c>
      <c r="AC163" s="57">
        <v>45250</v>
      </c>
      <c r="AD163" s="84">
        <v>631494000102</v>
      </c>
      <c r="AE163" s="84" t="s">
        <v>30</v>
      </c>
      <c r="AF163" s="84">
        <v>2081.1999999999998</v>
      </c>
      <c r="AG163" s="84">
        <v>27206.73</v>
      </c>
      <c r="AI163">
        <v>10133</v>
      </c>
      <c r="AJ163" s="84" t="str" cm="1">
        <f t="array" ref="AJ163">_xlfn.XLOOKUP(AI163,--LEFT(Main!$B$15:$B$1956,SEARCH(" ",Main!$B$15:$B$1956)),Main!$F$15:$F$1956,"")</f>
        <v>ISOLARE</v>
      </c>
      <c r="AK163" s="57" cm="1">
        <f t="array" ref="AK163">_xlfn.XLOOKUP(1,(--LEFT(Main!$B$15:$B$1956,SEARCH(" ",Main!$B$15:$B$1956))=AI163)*(Main!$F$15:$F$1956=AJ163),Main!$C$15:$C$1956,"")</f>
        <v>45446</v>
      </c>
      <c r="AL163" s="62" cm="1">
        <f t="array" ref="AL163">--_xlfn.XLOOKUP(1,(Main!$F$15:$F$1956='PLANILHA EBR'!AJ163)*(--LEFT(Main!$B$15:$B$1956,SEARCH(" ",Main!$B$15:$B$1956))='PLANILHA EBR'!AI163),Main!$E$15:$E$1956)</f>
        <v>8691720000152</v>
      </c>
      <c r="AM163" s="84" t="str" cm="1">
        <f t="array" ref="AM163">_xlfn.XLOOKUP(1,(Main!$F$15:$F$1956='PLANILHA EBR'!AJ163)*(--LEFT(Main!$B$15:$B$1956,SEARCH(" ",Main!$B$15:$B$1956))='PLANILHA EBR'!AI163),Main!$H$15:$H$1956)</f>
        <v>KG LIQUIDO</v>
      </c>
      <c r="AN163">
        <v>30.65</v>
      </c>
      <c r="AO163">
        <v>42156.15</v>
      </c>
      <c r="AP163">
        <v>488593</v>
      </c>
    </row>
    <row r="164" spans="1:42" x14ac:dyDescent="0.25">
      <c r="A164" t="s">
        <v>5958</v>
      </c>
      <c r="B164" t="str">
        <f>C164&amp;"-"&amp;COUNTIF(C$2:C164,C164)</f>
        <v>67326-7</v>
      </c>
      <c r="C164">
        <v>67326</v>
      </c>
      <c r="D164" s="57">
        <v>44790</v>
      </c>
      <c r="E164" s="84" t="str">
        <f>F164&amp;"-"&amp;COUNTIF($F$2:F164,F164)</f>
        <v>METASA-150</v>
      </c>
      <c r="F164" s="84" t="str">
        <f t="shared" si="26"/>
        <v>METASA</v>
      </c>
      <c r="G164" t="s">
        <v>8581</v>
      </c>
      <c r="H164" s="62">
        <v>88416482000106</v>
      </c>
      <c r="I164" t="s">
        <v>30</v>
      </c>
      <c r="J164">
        <v>497.58</v>
      </c>
      <c r="K164">
        <v>9613.25</v>
      </c>
      <c r="M164">
        <v>9694</v>
      </c>
      <c r="N164" t="str">
        <v>FATOR</v>
      </c>
      <c r="O164" s="57" cm="1">
        <f t="array" ref="O164">_xlfn.XLOOKUP(1,($C$2:$C$8655=M164)*($F$2:$F$8655=N164),$D$2:$D$8655)</f>
        <v>45252</v>
      </c>
      <c r="P164" s="62">
        <v>631494000102</v>
      </c>
      <c r="Q164" t="str">
        <v>METRO QUADRADO</v>
      </c>
      <c r="R164" s="85">
        <v>904</v>
      </c>
      <c r="S164" s="85">
        <v>146408.79999999999</v>
      </c>
      <c r="U164" s="84" t="b">
        <f t="shared" si="27"/>
        <v>1</v>
      </c>
      <c r="V164" s="84" t="b">
        <f t="shared" si="28"/>
        <v>1</v>
      </c>
      <c r="W164" s="84" t="b">
        <f t="shared" si="29"/>
        <v>1</v>
      </c>
      <c r="X164" s="84" t="str">
        <f t="shared" si="30"/>
        <v xml:space="preserve"> </v>
      </c>
      <c r="Y164" s="84" t="b">
        <f t="shared" si="31"/>
        <v>1</v>
      </c>
      <c r="AA164" s="84">
        <v>9694</v>
      </c>
      <c r="AB164" s="84" t="s">
        <v>3198</v>
      </c>
      <c r="AC164" s="57">
        <v>45252</v>
      </c>
      <c r="AD164" s="84">
        <v>631494000102</v>
      </c>
      <c r="AE164" s="84" t="s">
        <v>30</v>
      </c>
      <c r="AF164" s="84">
        <v>2231.1</v>
      </c>
      <c r="AG164" s="84">
        <v>146408.79999999999</v>
      </c>
      <c r="AI164">
        <v>10170</v>
      </c>
      <c r="AJ164" s="84" t="str" cm="1">
        <f t="array" ref="AJ164">_xlfn.XLOOKUP(AI164,--LEFT(Main!$B$15:$B$1956,SEARCH(" ",Main!$B$15:$B$1956)),Main!$F$15:$F$1956,"")</f>
        <v>CEPRONN</v>
      </c>
      <c r="AK164" s="57" cm="1">
        <f t="array" ref="AK164">_xlfn.XLOOKUP(1,(--LEFT(Main!$B$15:$B$1956,SEARCH(" ",Main!$B$15:$B$1956))=AI164)*(Main!$F$15:$F$1956=AJ164),Main!$C$15:$C$1956,"")</f>
        <v>45100</v>
      </c>
      <c r="AL164" s="62" cm="1">
        <f t="array" ref="AL164">--_xlfn.XLOOKUP(1,(Main!$F$15:$F$1956='PLANILHA EBR'!AJ164)*(--LEFT(Main!$B$15:$B$1956,SEARCH(" ",Main!$B$15:$B$1956))='PLANILHA EBR'!AI164),Main!$E$15:$E$1956)</f>
        <v>13401034000130</v>
      </c>
      <c r="AM164" s="84" t="str" cm="1">
        <f t="array" ref="AM164">_xlfn.XLOOKUP(1,(Main!$F$15:$F$1956='PLANILHA EBR'!AJ164)*(--LEFT(Main!$B$15:$B$1956,SEARCH(" ",Main!$B$15:$B$1956))='PLANILHA EBR'!AI164),Main!$H$15:$H$1956)</f>
        <v>KG LIQUIDO</v>
      </c>
      <c r="AN164">
        <v>6.9</v>
      </c>
      <c r="AO164">
        <v>4130.6499999999996</v>
      </c>
      <c r="AP164">
        <v>488593</v>
      </c>
    </row>
    <row r="165" spans="1:42" x14ac:dyDescent="0.25">
      <c r="A165" t="s">
        <v>5958</v>
      </c>
      <c r="B165" t="str">
        <f>C165&amp;"-"&amp;COUNTIF(C$2:C165,C165)</f>
        <v>67343-1</v>
      </c>
      <c r="C165">
        <v>67343</v>
      </c>
      <c r="D165" s="57">
        <v>44791</v>
      </c>
      <c r="E165" s="84" t="str">
        <f>F165&amp;"-"&amp;COUNTIF($F$2:F165,F165)</f>
        <v>METASA-151</v>
      </c>
      <c r="F165" s="84" t="str">
        <f t="shared" si="26"/>
        <v>METASA</v>
      </c>
      <c r="G165" t="s">
        <v>8581</v>
      </c>
      <c r="H165" s="62">
        <v>88416482000106</v>
      </c>
      <c r="I165" t="s">
        <v>30</v>
      </c>
      <c r="J165">
        <v>150.46</v>
      </c>
      <c r="K165">
        <v>2539.7600000000002</v>
      </c>
      <c r="M165">
        <v>9695</v>
      </c>
      <c r="N165" t="str">
        <v>FATOR</v>
      </c>
      <c r="O165" s="57" cm="1">
        <f t="array" ref="O165">_xlfn.XLOOKUP(1,($C$2:$C$8655=M165)*($F$2:$F$8655=N165),$D$2:$D$8655)</f>
        <v>45252</v>
      </c>
      <c r="P165" s="62">
        <v>631494000102</v>
      </c>
      <c r="Q165" t="str">
        <v>METRO QUADRADO</v>
      </c>
      <c r="R165" s="85">
        <v>104</v>
      </c>
      <c r="S165" s="85">
        <v>13167.44</v>
      </c>
      <c r="U165" s="84" t="b">
        <f t="shared" si="27"/>
        <v>1</v>
      </c>
      <c r="V165" s="84" t="b">
        <f t="shared" si="28"/>
        <v>1</v>
      </c>
      <c r="W165" s="84" t="b">
        <f t="shared" si="29"/>
        <v>1</v>
      </c>
      <c r="X165" s="84" t="str">
        <f t="shared" si="30"/>
        <v xml:space="preserve"> </v>
      </c>
      <c r="Y165" s="84" t="b">
        <f t="shared" si="31"/>
        <v>1</v>
      </c>
      <c r="AA165" s="84">
        <v>9695</v>
      </c>
      <c r="AB165" s="84" t="s">
        <v>3198</v>
      </c>
      <c r="AC165" s="57">
        <v>45252</v>
      </c>
      <c r="AD165" s="84">
        <v>631494000102</v>
      </c>
      <c r="AE165" s="84" t="s">
        <v>30</v>
      </c>
      <c r="AF165" s="84">
        <v>192.39999999999998</v>
      </c>
      <c r="AG165" s="84">
        <v>13167.44</v>
      </c>
      <c r="AI165">
        <v>11113</v>
      </c>
      <c r="AJ165" s="84" t="str" cm="1">
        <f t="array" ref="AJ165">_xlfn.XLOOKUP(AI165,--LEFT(Main!$B$15:$B$1956,SEARCH(" ",Main!$B$15:$B$1956)),Main!$F$15:$F$1956,"")</f>
        <v>CEPRONN</v>
      </c>
      <c r="AK165" s="57" cm="1">
        <f t="array" ref="AK165">_xlfn.XLOOKUP(1,(--LEFT(Main!$B$15:$B$1956,SEARCH(" ",Main!$B$15:$B$1956))=AI165)*(Main!$F$15:$F$1956=AJ165),Main!$C$15:$C$1956,"")</f>
        <v>45338</v>
      </c>
      <c r="AL165" s="62" cm="1">
        <f t="array" ref="AL165">--_xlfn.XLOOKUP(1,(Main!$F$15:$F$1956='PLANILHA EBR'!AJ165)*(--LEFT(Main!$B$15:$B$1956,SEARCH(" ",Main!$B$15:$B$1956))='PLANILHA EBR'!AI165),Main!$E$15:$E$1956)</f>
        <v>13401034000130</v>
      </c>
      <c r="AM165" s="84" t="str" cm="1">
        <f t="array" ref="AM165">_xlfn.XLOOKUP(1,(Main!$F$15:$F$1956='PLANILHA EBR'!AJ165)*(--LEFT(Main!$B$15:$B$1956,SEARCH(" ",Main!$B$15:$B$1956))='PLANILHA EBR'!AI165),Main!$H$15:$H$1956)</f>
        <v>KG LIQUIDO</v>
      </c>
      <c r="AN165">
        <v>0.5</v>
      </c>
      <c r="AO165">
        <v>247.5</v>
      </c>
      <c r="AP165">
        <v>474949</v>
      </c>
    </row>
    <row r="166" spans="1:42" x14ac:dyDescent="0.25">
      <c r="A166" t="s">
        <v>5958</v>
      </c>
      <c r="B166" t="str">
        <f>C166&amp;"-"&amp;COUNTIF(C$2:C166,C166)</f>
        <v>67343-2</v>
      </c>
      <c r="C166">
        <v>67343</v>
      </c>
      <c r="D166" s="57">
        <v>44791</v>
      </c>
      <c r="E166" s="84" t="str">
        <f>F166&amp;"-"&amp;COUNTIF($F$2:F166,F166)</f>
        <v>METASA-152</v>
      </c>
      <c r="F166" s="84" t="str">
        <f t="shared" si="26"/>
        <v>METASA</v>
      </c>
      <c r="G166" t="s">
        <v>8581</v>
      </c>
      <c r="H166" s="62">
        <v>88416482000106</v>
      </c>
      <c r="I166" t="s">
        <v>30</v>
      </c>
      <c r="J166">
        <v>808.32</v>
      </c>
      <c r="K166">
        <v>13644.44</v>
      </c>
      <c r="M166">
        <v>10133</v>
      </c>
      <c r="N166" t="str">
        <v>ISOLARE</v>
      </c>
      <c r="O166" s="57" cm="1">
        <f t="array" ref="O166">_xlfn.XLOOKUP(1,($C$2:$C$8655=M166)*($F$2:$F$8655=N166),$D$2:$D$8655)</f>
        <v>45446</v>
      </c>
      <c r="P166" s="62">
        <v>8691720000152</v>
      </c>
      <c r="Q166" t="str">
        <v>UNIDADE</v>
      </c>
      <c r="R166" s="85">
        <v>346</v>
      </c>
      <c r="S166" s="85">
        <v>42156.15</v>
      </c>
      <c r="U166" s="84" t="b">
        <f t="shared" si="27"/>
        <v>1</v>
      </c>
      <c r="V166" s="84" t="b">
        <f t="shared" si="28"/>
        <v>1</v>
      </c>
      <c r="W166" s="84" t="b">
        <f t="shared" si="29"/>
        <v>1</v>
      </c>
      <c r="X166" s="84" t="str">
        <f t="shared" si="30"/>
        <v xml:space="preserve"> </v>
      </c>
      <c r="Y166" s="84" t="b">
        <f t="shared" si="31"/>
        <v>1</v>
      </c>
      <c r="AA166" s="84">
        <v>10133</v>
      </c>
      <c r="AB166" s="84" t="s">
        <v>4590</v>
      </c>
      <c r="AC166" s="57">
        <v>45446</v>
      </c>
      <c r="AD166" s="84">
        <v>8691720000152</v>
      </c>
      <c r="AE166" s="84" t="s">
        <v>30</v>
      </c>
      <c r="AF166" s="84">
        <v>30.65</v>
      </c>
      <c r="AG166" s="84">
        <v>42156.15</v>
      </c>
      <c r="AI166">
        <v>11151</v>
      </c>
      <c r="AJ166" s="84" t="str" cm="1">
        <f t="array" ref="AJ166">_xlfn.XLOOKUP(AI166,--LEFT(Main!$B$15:$B$1956,SEARCH(" ",Main!$B$15:$B$1956)),Main!$F$15:$F$1956,"")</f>
        <v>ROXTEC</v>
      </c>
      <c r="AK166" s="57" cm="1">
        <f t="array" ref="AK166">_xlfn.XLOOKUP(1,(--LEFT(Main!$B$15:$B$1956,SEARCH(" ",Main!$B$15:$B$1956))=AI166)*(Main!$F$15:$F$1956=AJ166),Main!$C$15:$C$1956,"")</f>
        <v>45289</v>
      </c>
      <c r="AL166" s="62" cm="1">
        <f t="array" ref="AL166">--_xlfn.XLOOKUP(1,(Main!$F$15:$F$1956='PLANILHA EBR'!AJ166)*(--LEFT(Main!$B$15:$B$1956,SEARCH(" ",Main!$B$15:$B$1956))='PLANILHA EBR'!AI166),Main!$E$15:$E$1956)</f>
        <v>5461822000193</v>
      </c>
      <c r="AM166" s="84" t="str" cm="1">
        <f t="array" ref="AM166">_xlfn.XLOOKUP(1,(Main!$F$15:$F$1956='PLANILHA EBR'!AJ166)*(--LEFT(Main!$B$15:$B$1956,SEARCH(" ",Main!$B$15:$B$1956))='PLANILHA EBR'!AI166),Main!$H$15:$H$1956)</f>
        <v>KG LIQUIDO</v>
      </c>
      <c r="AN166">
        <v>204.18</v>
      </c>
      <c r="AO166">
        <v>234258.07</v>
      </c>
      <c r="AP166">
        <v>471393</v>
      </c>
    </row>
    <row r="167" spans="1:42" x14ac:dyDescent="0.25">
      <c r="A167" t="s">
        <v>5958</v>
      </c>
      <c r="B167" t="str">
        <f>C167&amp;"-"&amp;COUNTIF(C$2:C167,C167)</f>
        <v>67343-3</v>
      </c>
      <c r="C167">
        <v>67343</v>
      </c>
      <c r="D167" s="57">
        <v>44791</v>
      </c>
      <c r="E167" s="84" t="str">
        <f>F167&amp;"-"&amp;COUNTIF($F$2:F167,F167)</f>
        <v>METASA-153</v>
      </c>
      <c r="F167" s="84" t="str">
        <f t="shared" si="26"/>
        <v>METASA</v>
      </c>
      <c r="G167" t="s">
        <v>8581</v>
      </c>
      <c r="H167" s="62">
        <v>88416482000106</v>
      </c>
      <c r="I167" t="s">
        <v>30</v>
      </c>
      <c r="J167">
        <v>5740.27</v>
      </c>
      <c r="K167">
        <v>93164.59</v>
      </c>
      <c r="M167">
        <v>10170</v>
      </c>
      <c r="N167" t="str">
        <v>CEPRONN</v>
      </c>
      <c r="O167" s="57" cm="1">
        <f t="array" ref="O167">_xlfn.XLOOKUP(1,($C$2:$C$8655=M167)*($F$2:$F$8655=N167),$D$2:$D$8655)</f>
        <v>45100</v>
      </c>
      <c r="P167" s="62">
        <v>13401034000130</v>
      </c>
      <c r="Q167" t="str">
        <v>UNIDADE</v>
      </c>
      <c r="R167" s="85">
        <v>98</v>
      </c>
      <c r="S167" s="85">
        <v>4130.6499999999996</v>
      </c>
      <c r="U167" s="84" t="b">
        <f t="shared" si="27"/>
        <v>1</v>
      </c>
      <c r="V167" s="84" t="b">
        <f t="shared" si="28"/>
        <v>1</v>
      </c>
      <c r="W167" s="84" t="b">
        <f t="shared" si="29"/>
        <v>1</v>
      </c>
      <c r="X167" s="84" t="str">
        <f t="shared" si="30"/>
        <v xml:space="preserve"> </v>
      </c>
      <c r="Y167" s="84" t="b">
        <f t="shared" si="31"/>
        <v>1</v>
      </c>
      <c r="AA167" s="84">
        <v>10170</v>
      </c>
      <c r="AB167" s="84" t="s">
        <v>646</v>
      </c>
      <c r="AC167" s="57">
        <v>45100</v>
      </c>
      <c r="AD167" s="84">
        <v>13401034000130</v>
      </c>
      <c r="AE167" s="84" t="s">
        <v>30</v>
      </c>
      <c r="AF167" s="84">
        <v>6.9</v>
      </c>
      <c r="AG167" s="84">
        <v>4130.6499999999996</v>
      </c>
      <c r="AI167">
        <v>11588</v>
      </c>
      <c r="AJ167" s="84" t="str" cm="1">
        <f t="array" ref="AJ167">_xlfn.XLOOKUP(AI167,--LEFT(Main!$B$15:$B$1956,SEARCH(" ",Main!$B$15:$B$1956)),Main!$F$15:$F$1956,"")</f>
        <v>ROXTEC</v>
      </c>
      <c r="AK167" s="57" cm="1">
        <f t="array" ref="AK167">_xlfn.XLOOKUP(1,(--LEFT(Main!$B$15:$B$1956,SEARCH(" ",Main!$B$15:$B$1956))=AI167)*(Main!$F$15:$F$1956=AJ167),Main!$C$15:$C$1956,"")</f>
        <v>45482</v>
      </c>
      <c r="AL167" s="62" cm="1">
        <f t="array" ref="AL167">--_xlfn.XLOOKUP(1,(Main!$F$15:$F$1956='PLANILHA EBR'!AJ167)*(--LEFT(Main!$B$15:$B$1956,SEARCH(" ",Main!$B$15:$B$1956))='PLANILHA EBR'!AI167),Main!$E$15:$E$1956)</f>
        <v>5461822000193</v>
      </c>
      <c r="AM167" s="84" t="str" cm="1">
        <f t="array" ref="AM167">_xlfn.XLOOKUP(1,(Main!$F$15:$F$1956='PLANILHA EBR'!AJ167)*(--LEFT(Main!$B$15:$B$1956,SEARCH(" ",Main!$B$15:$B$1956))='PLANILHA EBR'!AI167),Main!$H$15:$H$1956)</f>
        <v>KG LIQUIDO</v>
      </c>
      <c r="AN167">
        <v>114.00999999999999</v>
      </c>
      <c r="AO167">
        <v>117026.29999999999</v>
      </c>
      <c r="AP167">
        <v>252225</v>
      </c>
    </row>
    <row r="168" spans="1:42" x14ac:dyDescent="0.25">
      <c r="A168" t="s">
        <v>5958</v>
      </c>
      <c r="B168" t="str">
        <f>C168&amp;"-"&amp;COUNTIF(C$2:C168,C168)</f>
        <v>67343-4</v>
      </c>
      <c r="C168">
        <v>67343</v>
      </c>
      <c r="D168" s="57">
        <v>44791</v>
      </c>
      <c r="E168" s="84" t="str">
        <f>F168&amp;"-"&amp;COUNTIF($F$2:F168,F168)</f>
        <v>METASA-154</v>
      </c>
      <c r="F168" s="84" t="str">
        <f t="shared" si="26"/>
        <v>METASA</v>
      </c>
      <c r="G168" t="s">
        <v>8581</v>
      </c>
      <c r="H168" s="62">
        <v>88416482000106</v>
      </c>
      <c r="I168" t="s">
        <v>30</v>
      </c>
      <c r="J168">
        <v>129.97999999999999</v>
      </c>
      <c r="K168">
        <v>2194.06</v>
      </c>
      <c r="M168">
        <v>11113</v>
      </c>
      <c r="N168" t="str">
        <v>CEPRONN</v>
      </c>
      <c r="O168" s="57" cm="1">
        <f t="array" ref="O168">_xlfn.XLOOKUP(1,($C$2:$C$8655=M168)*($F$2:$F$8655=N168),$D$2:$D$8655)</f>
        <v>45338</v>
      </c>
      <c r="P168" s="62">
        <v>13401034000130</v>
      </c>
      <c r="Q168" t="str">
        <v>UNIDADE</v>
      </c>
      <c r="R168" s="85">
        <v>5</v>
      </c>
      <c r="S168" s="85">
        <v>247.5</v>
      </c>
      <c r="U168" s="84" t="b">
        <f t="shared" si="27"/>
        <v>1</v>
      </c>
      <c r="V168" s="84" t="b">
        <f t="shared" si="28"/>
        <v>1</v>
      </c>
      <c r="W168" s="84" t="b">
        <f t="shared" si="29"/>
        <v>1</v>
      </c>
      <c r="X168" s="84" t="str">
        <f t="shared" si="30"/>
        <v xml:space="preserve"> </v>
      </c>
      <c r="Y168" s="84" t="b">
        <f t="shared" si="31"/>
        <v>1</v>
      </c>
      <c r="AA168" s="84">
        <v>11113</v>
      </c>
      <c r="AB168" s="84" t="s">
        <v>646</v>
      </c>
      <c r="AC168" s="57">
        <v>45338</v>
      </c>
      <c r="AD168" s="84">
        <v>13401034000130</v>
      </c>
      <c r="AE168" s="84" t="s">
        <v>30</v>
      </c>
      <c r="AF168" s="84">
        <v>0.5</v>
      </c>
      <c r="AG168" s="84">
        <v>247.5</v>
      </c>
      <c r="AI168">
        <v>11658</v>
      </c>
      <c r="AJ168" s="84" t="str" cm="1">
        <f t="array" ref="AJ168">_xlfn.XLOOKUP(AI168,--LEFT(Main!$B$15:$B$1956,SEARCH(" ",Main!$B$15:$B$1956)),Main!$F$15:$F$1956,"")</f>
        <v>ROXTEC</v>
      </c>
      <c r="AK168" s="57" cm="1">
        <f t="array" ref="AK168">_xlfn.XLOOKUP(1,(--LEFT(Main!$B$15:$B$1956,SEARCH(" ",Main!$B$15:$B$1956))=AI168)*(Main!$F$15:$F$1956=AJ168),Main!$C$15:$C$1956,"")</f>
        <v>45509</v>
      </c>
      <c r="AL168" s="62" cm="1">
        <f t="array" ref="AL168">--_xlfn.XLOOKUP(1,(Main!$F$15:$F$1956='PLANILHA EBR'!AJ168)*(--LEFT(Main!$B$15:$B$1956,SEARCH(" ",Main!$B$15:$B$1956))='PLANILHA EBR'!AI168),Main!$E$15:$E$1956)</f>
        <v>5461822000193</v>
      </c>
      <c r="AM168" s="84" t="str" cm="1">
        <f t="array" ref="AM168">_xlfn.XLOOKUP(1,(Main!$F$15:$F$1956='PLANILHA EBR'!AJ168)*(--LEFT(Main!$B$15:$B$1956,SEARCH(" ",Main!$B$15:$B$1956))='PLANILHA EBR'!AI168),Main!$H$15:$H$1956)</f>
        <v>KG LIQUIDO</v>
      </c>
      <c r="AN168">
        <v>451.66</v>
      </c>
      <c r="AO168">
        <v>356528.84</v>
      </c>
      <c r="AP168">
        <v>250045</v>
      </c>
    </row>
    <row r="169" spans="1:42" x14ac:dyDescent="0.25">
      <c r="A169" t="s">
        <v>5958</v>
      </c>
      <c r="B169" t="str">
        <f>C169&amp;"-"&amp;COUNTIF(C$2:C169,C169)</f>
        <v>67343-5</v>
      </c>
      <c r="C169">
        <v>67343</v>
      </c>
      <c r="D169" s="57">
        <v>44791</v>
      </c>
      <c r="E169" s="84" t="str">
        <f>F169&amp;"-"&amp;COUNTIF($F$2:F169,F169)</f>
        <v>METASA-155</v>
      </c>
      <c r="F169" s="84" t="str">
        <f t="shared" si="26"/>
        <v>METASA</v>
      </c>
      <c r="G169" t="s">
        <v>8581</v>
      </c>
      <c r="H169" s="62">
        <v>88416482000106</v>
      </c>
      <c r="I169" t="s">
        <v>30</v>
      </c>
      <c r="J169">
        <v>8402.5</v>
      </c>
      <c r="K169">
        <v>136372.57999999999</v>
      </c>
      <c r="M169">
        <v>11151</v>
      </c>
      <c r="N169" t="str">
        <v>ROXTEC</v>
      </c>
      <c r="O169" s="57" cm="1">
        <f t="array" ref="O169">_xlfn.XLOOKUP(1,($C$2:$C$8655=M169)*($F$2:$F$8655=N169),$D$2:$D$8655)</f>
        <v>45289</v>
      </c>
      <c r="P169" s="62">
        <v>5461822000193</v>
      </c>
      <c r="Q169" t="str">
        <v>UNIDADE</v>
      </c>
      <c r="R169" s="85">
        <v>747</v>
      </c>
      <c r="S169" s="85">
        <v>234258.07</v>
      </c>
      <c r="U169" s="84" t="b">
        <f t="shared" si="27"/>
        <v>1</v>
      </c>
      <c r="V169" s="84" t="b">
        <f t="shared" si="28"/>
        <v>1</v>
      </c>
      <c r="W169" s="84" t="b">
        <f t="shared" si="29"/>
        <v>1</v>
      </c>
      <c r="X169" s="84" t="str">
        <f t="shared" si="30"/>
        <v xml:space="preserve"> </v>
      </c>
      <c r="Y169" s="84" t="b">
        <f t="shared" si="31"/>
        <v>1</v>
      </c>
      <c r="AA169" s="84">
        <v>11151</v>
      </c>
      <c r="AB169" s="84" t="s">
        <v>3209</v>
      </c>
      <c r="AC169" s="57">
        <v>45289</v>
      </c>
      <c r="AD169" s="84">
        <v>5461822000193</v>
      </c>
      <c r="AE169" s="84" t="s">
        <v>30</v>
      </c>
      <c r="AF169" s="84">
        <v>204.18</v>
      </c>
      <c r="AG169" s="84">
        <v>234258.07</v>
      </c>
      <c r="AI169">
        <v>11686</v>
      </c>
      <c r="AJ169" s="84" t="str" cm="1">
        <f t="array" ref="AJ169">_xlfn.XLOOKUP(AI169,--LEFT(Main!$B$15:$B$1956,SEARCH(" ",Main!$B$15:$B$1956)),Main!$F$15:$F$1956,"")</f>
        <v>ROXTEC</v>
      </c>
      <c r="AK169" s="57" cm="1">
        <f t="array" ref="AK169">_xlfn.XLOOKUP(1,(--LEFT(Main!$B$15:$B$1956,SEARCH(" ",Main!$B$15:$B$1956))=AI169)*(Main!$F$15:$F$1956=AJ169),Main!$C$15:$C$1956,"")</f>
        <v>45523</v>
      </c>
      <c r="AL169" s="62" cm="1">
        <f t="array" ref="AL169">--_xlfn.XLOOKUP(1,(Main!$F$15:$F$1956='PLANILHA EBR'!AJ169)*(--LEFT(Main!$B$15:$B$1956,SEARCH(" ",Main!$B$15:$B$1956))='PLANILHA EBR'!AI169),Main!$E$15:$E$1956)</f>
        <v>5461822000193</v>
      </c>
      <c r="AM169" s="84" t="str" cm="1">
        <f t="array" ref="AM169">_xlfn.XLOOKUP(1,(Main!$F$15:$F$1956='PLANILHA EBR'!AJ169)*(--LEFT(Main!$B$15:$B$1956,SEARCH(" ",Main!$B$15:$B$1956))='PLANILHA EBR'!AI169),Main!$H$15:$H$1956)</f>
        <v>KG LIQUIDO</v>
      </c>
      <c r="AN169">
        <v>290.7</v>
      </c>
      <c r="AO169">
        <v>85900.55</v>
      </c>
      <c r="AP169">
        <v>250045</v>
      </c>
    </row>
    <row r="170" spans="1:42" x14ac:dyDescent="0.25">
      <c r="A170" t="s">
        <v>5958</v>
      </c>
      <c r="B170" t="str">
        <f>C170&amp;"-"&amp;COUNTIF(C$2:C170,C170)</f>
        <v>67343-6</v>
      </c>
      <c r="C170">
        <v>67343</v>
      </c>
      <c r="D170" s="57">
        <v>44791</v>
      </c>
      <c r="E170" s="84" t="str">
        <f>F170&amp;"-"&amp;COUNTIF($F$2:F170,F170)</f>
        <v>METASA-156</v>
      </c>
      <c r="F170" s="84" t="str">
        <f t="shared" si="26"/>
        <v>METASA</v>
      </c>
      <c r="G170" t="s">
        <v>8581</v>
      </c>
      <c r="H170" s="62">
        <v>88416482000106</v>
      </c>
      <c r="I170" t="s">
        <v>30</v>
      </c>
      <c r="J170">
        <v>1534.47</v>
      </c>
      <c r="K170">
        <v>24904.45</v>
      </c>
      <c r="M170">
        <v>11588</v>
      </c>
      <c r="N170" t="str">
        <v>ROXTEC</v>
      </c>
      <c r="O170" s="57" cm="1">
        <f t="array" ref="O170">_xlfn.XLOOKUP(1,($C$2:$C$8655=M170)*($F$2:$F$8655=N170),$D$2:$D$8655)</f>
        <v>45482</v>
      </c>
      <c r="P170" s="62">
        <v>5461822000193</v>
      </c>
      <c r="Q170" t="str">
        <v>UNIDADE</v>
      </c>
      <c r="R170" s="85">
        <v>382</v>
      </c>
      <c r="S170" s="85">
        <v>117026.3</v>
      </c>
      <c r="U170" s="84" t="b">
        <f t="shared" si="27"/>
        <v>1</v>
      </c>
      <c r="V170" s="84" t="b">
        <f t="shared" si="28"/>
        <v>1</v>
      </c>
      <c r="W170" s="84" t="b">
        <f t="shared" si="29"/>
        <v>1</v>
      </c>
      <c r="X170" s="84" t="str">
        <f t="shared" si="30"/>
        <v xml:space="preserve"> </v>
      </c>
      <c r="Y170" s="84" t="b">
        <f t="shared" si="31"/>
        <v>1</v>
      </c>
      <c r="AA170" s="84">
        <v>11588</v>
      </c>
      <c r="AB170" s="84" t="s">
        <v>3209</v>
      </c>
      <c r="AC170" s="57">
        <v>45482</v>
      </c>
      <c r="AD170" s="84">
        <v>5461822000193</v>
      </c>
      <c r="AE170" s="84" t="s">
        <v>30</v>
      </c>
      <c r="AF170" s="84">
        <v>114.00999999999999</v>
      </c>
      <c r="AG170" s="84">
        <v>117026.3</v>
      </c>
      <c r="AI170">
        <v>11991</v>
      </c>
      <c r="AJ170" s="84" t="str" cm="1">
        <f t="array" ref="AJ170">_xlfn.XLOOKUP(AI170,--LEFT(Main!$B$15:$B$1956,SEARCH(" ",Main!$B$15:$B$1956)),Main!$F$15:$F$1956,"")</f>
        <v>TEADIT</v>
      </c>
      <c r="AK170" s="57" cm="1">
        <f t="array" ref="AK170">_xlfn.XLOOKUP(1,(--LEFT(Main!$B$15:$B$1956,SEARCH(" ",Main!$B$15:$B$1956))=AI170)*(Main!$F$15:$F$1956=AJ170),Main!$C$15:$C$1956,"")</f>
        <v>45278</v>
      </c>
      <c r="AL170" s="62" cm="1">
        <f t="array" ref="AL170">--_xlfn.XLOOKUP(1,(Main!$F$15:$F$1956='PLANILHA EBR'!AJ170)*(--LEFT(Main!$B$15:$B$1956,SEARCH(" ",Main!$B$15:$B$1956))='PLANILHA EBR'!AI170),Main!$E$15:$E$1956)</f>
        <v>36193928000772</v>
      </c>
      <c r="AM170" s="84" t="str" cm="1">
        <f t="array" ref="AM170">_xlfn.XLOOKUP(1,(Main!$F$15:$F$1956='PLANILHA EBR'!AJ170)*(--LEFT(Main!$B$15:$B$1956,SEARCH(" ",Main!$B$15:$B$1956))='PLANILHA EBR'!AI170),Main!$H$15:$H$1956)</f>
        <v>KG LIQUIDO</v>
      </c>
      <c r="AN170">
        <v>17.568000000000001</v>
      </c>
      <c r="AO170">
        <v>2565.66</v>
      </c>
      <c r="AP170">
        <v>250045</v>
      </c>
    </row>
    <row r="171" spans="1:42" x14ac:dyDescent="0.25">
      <c r="A171" t="s">
        <v>5958</v>
      </c>
      <c r="B171" t="str">
        <f>C171&amp;"-"&amp;COUNTIF(C$2:C171,C171)</f>
        <v>67343-7</v>
      </c>
      <c r="C171">
        <v>67343</v>
      </c>
      <c r="D171" s="57">
        <v>44791</v>
      </c>
      <c r="E171" s="84" t="str">
        <f>F171&amp;"-"&amp;COUNTIF($F$2:F171,F171)</f>
        <v>METASA-157</v>
      </c>
      <c r="F171" s="84" t="str">
        <f t="shared" si="26"/>
        <v>METASA</v>
      </c>
      <c r="G171" t="s">
        <v>8581</v>
      </c>
      <c r="H171" s="62">
        <v>88416482000106</v>
      </c>
      <c r="I171" t="s">
        <v>30</v>
      </c>
      <c r="J171">
        <v>7361.59</v>
      </c>
      <c r="K171">
        <v>137440.89000000001</v>
      </c>
      <c r="M171">
        <v>11658</v>
      </c>
      <c r="N171" t="str">
        <v>ROXTEC</v>
      </c>
      <c r="O171" s="57" cm="1">
        <f t="array" ref="O171">_xlfn.XLOOKUP(1,($C$2:$C$8655=M171)*($F$2:$F$8655=N171),$D$2:$D$8655)</f>
        <v>45509</v>
      </c>
      <c r="P171" s="62">
        <v>5461822000193</v>
      </c>
      <c r="Q171" t="str">
        <v>UNIDADE</v>
      </c>
      <c r="R171" s="85">
        <v>964</v>
      </c>
      <c r="S171" s="85">
        <v>356528.84000000008</v>
      </c>
      <c r="U171" s="84" t="b">
        <f t="shared" si="27"/>
        <v>1</v>
      </c>
      <c r="V171" s="84" t="b">
        <f t="shared" si="28"/>
        <v>1</v>
      </c>
      <c r="W171" s="84" t="b">
        <f t="shared" si="29"/>
        <v>1</v>
      </c>
      <c r="X171" s="84" t="str">
        <f t="shared" si="30"/>
        <v xml:space="preserve"> </v>
      </c>
      <c r="Y171" s="84" t="b">
        <f t="shared" si="31"/>
        <v>1</v>
      </c>
      <c r="AA171" s="84">
        <v>11658</v>
      </c>
      <c r="AB171" s="84" t="s">
        <v>3209</v>
      </c>
      <c r="AC171" s="57">
        <v>45509</v>
      </c>
      <c r="AD171" s="84">
        <v>5461822000193</v>
      </c>
      <c r="AE171" s="84" t="s">
        <v>30</v>
      </c>
      <c r="AF171" s="84">
        <v>451.66</v>
      </c>
      <c r="AG171" s="84">
        <v>356528.84</v>
      </c>
      <c r="AI171">
        <v>12180</v>
      </c>
      <c r="AJ171" s="84" t="str" cm="1">
        <f t="array" ref="AJ171">_xlfn.XLOOKUP(AI171,--LEFT(Main!$B$15:$B$1956,SEARCH(" ",Main!$B$15:$B$1956)),Main!$F$15:$F$1956,"")</f>
        <v>ABRASSER</v>
      </c>
      <c r="AK171" s="57" cm="1">
        <f t="array" ref="AK171">_xlfn.XLOOKUP(1,(--LEFT(Main!$B$15:$B$1956,SEARCH(" ",Main!$B$15:$B$1956))=AI171)*(Main!$F$15:$F$1956=AJ171),Main!$C$15:$C$1956,"")</f>
        <v>45308</v>
      </c>
      <c r="AL171" s="62" cm="1">
        <f t="array" ref="AL171">--_xlfn.XLOOKUP(1,(Main!$F$15:$F$1956='PLANILHA EBR'!AJ171)*(--LEFT(Main!$B$15:$B$1956,SEARCH(" ",Main!$B$15:$B$1956))='PLANILHA EBR'!AI171),Main!$E$15:$E$1956)</f>
        <v>94478518000260</v>
      </c>
      <c r="AM171" s="84" t="str" cm="1">
        <f t="array" ref="AM171">_xlfn.XLOOKUP(1,(Main!$F$15:$F$1956='PLANILHA EBR'!AJ171)*(--LEFT(Main!$B$15:$B$1956,SEARCH(" ",Main!$B$15:$B$1956))='PLANILHA EBR'!AI171),Main!$H$15:$H$1956)</f>
        <v>KG LIQUIDO</v>
      </c>
      <c r="AN171">
        <v>209.25</v>
      </c>
      <c r="AO171">
        <v>6536.4</v>
      </c>
      <c r="AP171">
        <v>256328</v>
      </c>
    </row>
    <row r="172" spans="1:42" x14ac:dyDescent="0.25">
      <c r="A172" t="s">
        <v>5958</v>
      </c>
      <c r="B172" t="str">
        <f>C172&amp;"-"&amp;COUNTIF(C$2:C172,C172)</f>
        <v>67357-1</v>
      </c>
      <c r="C172">
        <v>67357</v>
      </c>
      <c r="D172" s="57">
        <v>44791</v>
      </c>
      <c r="E172" s="84" t="str">
        <f>F172&amp;"-"&amp;COUNTIF($F$2:F172,F172)</f>
        <v>METASA-158</v>
      </c>
      <c r="F172" s="84" t="str">
        <f t="shared" si="26"/>
        <v>METASA</v>
      </c>
      <c r="G172" t="s">
        <v>8581</v>
      </c>
      <c r="H172" s="62">
        <v>88416482000106</v>
      </c>
      <c r="I172" t="s">
        <v>30</v>
      </c>
      <c r="J172">
        <v>118.35</v>
      </c>
      <c r="K172">
        <v>1997.75</v>
      </c>
      <c r="M172">
        <v>11686</v>
      </c>
      <c r="N172" t="str">
        <v>ROXTEC</v>
      </c>
      <c r="O172" s="57" cm="1">
        <f t="array" ref="O172">_xlfn.XLOOKUP(1,($C$2:$C$8655=M172)*($F$2:$F$8655=N172),$D$2:$D$8655)</f>
        <v>45523</v>
      </c>
      <c r="P172" s="62">
        <v>5461822000193</v>
      </c>
      <c r="Q172" t="str">
        <v>UNIDADE</v>
      </c>
      <c r="R172" s="85">
        <v>38</v>
      </c>
      <c r="S172" s="85">
        <v>85900.55</v>
      </c>
      <c r="U172" s="84" t="b">
        <f t="shared" si="27"/>
        <v>1</v>
      </c>
      <c r="V172" s="84" t="b">
        <f t="shared" si="28"/>
        <v>1</v>
      </c>
      <c r="W172" s="84" t="b">
        <f t="shared" si="29"/>
        <v>1</v>
      </c>
      <c r="X172" s="84" t="str">
        <f t="shared" si="30"/>
        <v xml:space="preserve"> </v>
      </c>
      <c r="Y172" s="84" t="b">
        <f t="shared" si="31"/>
        <v>1</v>
      </c>
      <c r="AA172" s="84">
        <v>11686</v>
      </c>
      <c r="AB172" s="84" t="s">
        <v>3209</v>
      </c>
      <c r="AC172" s="57">
        <v>45523</v>
      </c>
      <c r="AD172" s="84">
        <v>5461822000193</v>
      </c>
      <c r="AE172" s="84" t="s">
        <v>30</v>
      </c>
      <c r="AF172" s="84">
        <v>290.7</v>
      </c>
      <c r="AG172" s="84">
        <v>85900.55</v>
      </c>
      <c r="AI172">
        <v>12181</v>
      </c>
      <c r="AJ172" s="84" t="str" cm="1">
        <f t="array" ref="AJ172">_xlfn.XLOOKUP(AI172,--LEFT(Main!$B$15:$B$1956,SEARCH(" ",Main!$B$15:$B$1956)),Main!$F$15:$F$1956,"")</f>
        <v>ABRASSER</v>
      </c>
      <c r="AK172" s="57" cm="1">
        <f t="array" ref="AK172">_xlfn.XLOOKUP(1,(--LEFT(Main!$B$15:$B$1956,SEARCH(" ",Main!$B$15:$B$1956))=AI172)*(Main!$F$15:$F$1956=AJ172),Main!$C$15:$C$1956,"")</f>
        <v>45308</v>
      </c>
      <c r="AL172" s="62" cm="1">
        <f t="array" ref="AL172">--_xlfn.XLOOKUP(1,(Main!$F$15:$F$1956='PLANILHA EBR'!AJ172)*(--LEFT(Main!$B$15:$B$1956,SEARCH(" ",Main!$B$15:$B$1956))='PLANILHA EBR'!AI172),Main!$E$15:$E$1956)</f>
        <v>94478518000260</v>
      </c>
      <c r="AM172" s="84" t="str" cm="1">
        <f t="array" ref="AM172">_xlfn.XLOOKUP(1,(Main!$F$15:$F$1956='PLANILHA EBR'!AJ172)*(--LEFT(Main!$B$15:$B$1956,SEARCH(" ",Main!$B$15:$B$1956))='PLANILHA EBR'!AI172),Main!$H$15:$H$1956)</f>
        <v>KG LIQUIDO</v>
      </c>
      <c r="AN172">
        <v>230</v>
      </c>
      <c r="AO172">
        <v>7222.8</v>
      </c>
      <c r="AP172">
        <v>256324</v>
      </c>
    </row>
    <row r="173" spans="1:42" x14ac:dyDescent="0.25">
      <c r="A173" t="s">
        <v>5958</v>
      </c>
      <c r="B173" t="str">
        <f>C173&amp;"-"&amp;COUNTIF(C$2:C173,C173)</f>
        <v>67357-2</v>
      </c>
      <c r="C173">
        <v>67357</v>
      </c>
      <c r="D173" s="57">
        <v>44791</v>
      </c>
      <c r="E173" s="84" t="str">
        <f>F173&amp;"-"&amp;COUNTIF($F$2:F173,F173)</f>
        <v>METASA-159</v>
      </c>
      <c r="F173" s="84" t="str">
        <f t="shared" si="26"/>
        <v>METASA</v>
      </c>
      <c r="G173" t="s">
        <v>8581</v>
      </c>
      <c r="H173" s="62">
        <v>88416482000106</v>
      </c>
      <c r="I173" t="s">
        <v>30</v>
      </c>
      <c r="J173">
        <v>4321.6099999999997</v>
      </c>
      <c r="K173">
        <v>70139.73</v>
      </c>
      <c r="M173">
        <v>11991</v>
      </c>
      <c r="N173" t="str">
        <v>TEADIT</v>
      </c>
      <c r="O173" s="57" cm="1">
        <f t="array" ref="O173">_xlfn.XLOOKUP(1,($C$2:$C$8655=M173)*($F$2:$F$8655=N173),$D$2:$D$8655)</f>
        <v>45278</v>
      </c>
      <c r="P173" s="62">
        <v>36193928000772</v>
      </c>
      <c r="Q173" t="str">
        <v>M</v>
      </c>
      <c r="R173" s="85">
        <v>366</v>
      </c>
      <c r="S173" s="85">
        <v>2565.66</v>
      </c>
      <c r="U173" s="84" t="b">
        <f t="shared" si="27"/>
        <v>1</v>
      </c>
      <c r="V173" s="84" t="b">
        <f t="shared" si="28"/>
        <v>1</v>
      </c>
      <c r="W173" s="84" t="b">
        <f t="shared" si="29"/>
        <v>1</v>
      </c>
      <c r="X173" s="84" t="str">
        <f t="shared" si="30"/>
        <v xml:space="preserve"> </v>
      </c>
      <c r="Y173" s="84" t="b">
        <f t="shared" si="31"/>
        <v>1</v>
      </c>
      <c r="AA173" s="84">
        <v>11991</v>
      </c>
      <c r="AB173" s="84" t="s">
        <v>875</v>
      </c>
      <c r="AC173" s="57">
        <v>45278</v>
      </c>
      <c r="AD173" s="84">
        <v>36193928000772</v>
      </c>
      <c r="AE173" s="84" t="s">
        <v>30</v>
      </c>
      <c r="AF173" s="84">
        <v>17.568000000000001</v>
      </c>
      <c r="AG173" s="84">
        <v>2565.66</v>
      </c>
      <c r="AI173">
        <v>12468</v>
      </c>
      <c r="AJ173" s="84" t="str" cm="1">
        <f t="array" ref="AJ173">_xlfn.XLOOKUP(AI173,--LEFT(Main!$B$15:$B$1956,SEARCH(" ",Main!$B$15:$B$1956)),Main!$F$15:$F$1956,"")</f>
        <v>SIENA</v>
      </c>
      <c r="AK173" s="57" cm="1">
        <f t="array" ref="AK173">_xlfn.XLOOKUP(1,(--LEFT(Main!$B$15:$B$1956,SEARCH(" ",Main!$B$15:$B$1956))=AI173)*(Main!$F$15:$F$1956=AJ173),Main!$C$15:$C$1956,"")</f>
        <v>45259</v>
      </c>
      <c r="AL173" s="62" cm="1">
        <f t="array" ref="AL173">--_xlfn.XLOOKUP(1,(Main!$F$15:$F$1956='PLANILHA EBR'!AJ173)*(--LEFT(Main!$B$15:$B$1956,SEARCH(" ",Main!$B$15:$B$1956))='PLANILHA EBR'!AI173),Main!$E$15:$E$1956)</f>
        <v>26662248000101</v>
      </c>
      <c r="AM173" s="84" t="str" cm="1">
        <f t="array" ref="AM173">_xlfn.XLOOKUP(1,(Main!$F$15:$F$1956='PLANILHA EBR'!AJ173)*(--LEFT(Main!$B$15:$B$1956,SEARCH(" ",Main!$B$15:$B$1956))='PLANILHA EBR'!AI173),Main!$H$15:$H$1956)</f>
        <v>KG LIQUIDO</v>
      </c>
      <c r="AN173">
        <v>12</v>
      </c>
      <c r="AO173">
        <v>396</v>
      </c>
      <c r="AP173">
        <v>256322</v>
      </c>
    </row>
    <row r="174" spans="1:42" x14ac:dyDescent="0.25">
      <c r="A174" t="s">
        <v>5958</v>
      </c>
      <c r="B174" t="str">
        <f>C174&amp;"-"&amp;COUNTIF(C$2:C174,C174)</f>
        <v>67357-3</v>
      </c>
      <c r="C174">
        <v>67357</v>
      </c>
      <c r="D174" s="57">
        <v>44791</v>
      </c>
      <c r="E174" s="84" t="str">
        <f>F174&amp;"-"&amp;COUNTIF($F$2:F174,F174)</f>
        <v>METASA-160</v>
      </c>
      <c r="F174" s="84" t="str">
        <f t="shared" si="26"/>
        <v>METASA</v>
      </c>
      <c r="G174" t="s">
        <v>8581</v>
      </c>
      <c r="H174" s="62">
        <v>88416482000106</v>
      </c>
      <c r="I174" t="s">
        <v>30</v>
      </c>
      <c r="J174">
        <v>299.99</v>
      </c>
      <c r="K174">
        <v>5063.83</v>
      </c>
      <c r="M174">
        <v>12180</v>
      </c>
      <c r="N174" t="str">
        <v>ABRASSER</v>
      </c>
      <c r="O174" s="57" cm="1">
        <f t="array" ref="O174">_xlfn.XLOOKUP(1,($C$2:$C$8655=M174)*($F$2:$F$8655=N174),$D$2:$D$8655)</f>
        <v>45308</v>
      </c>
      <c r="P174" s="62">
        <v>94478518000260</v>
      </c>
      <c r="Q174" t="str">
        <v>UNIDADE</v>
      </c>
      <c r="R174" s="85">
        <v>419</v>
      </c>
      <c r="S174" s="85">
        <v>6536.4</v>
      </c>
      <c r="U174" s="84" t="b">
        <f t="shared" si="27"/>
        <v>1</v>
      </c>
      <c r="V174" s="84" t="b">
        <f t="shared" si="28"/>
        <v>1</v>
      </c>
      <c r="W174" s="84" t="b">
        <f t="shared" si="29"/>
        <v>1</v>
      </c>
      <c r="X174" s="84" t="str">
        <f t="shared" si="30"/>
        <v xml:space="preserve"> </v>
      </c>
      <c r="Y174" s="84" t="b">
        <f t="shared" si="31"/>
        <v>1</v>
      </c>
      <c r="AA174" s="84">
        <v>12180</v>
      </c>
      <c r="AB174" s="84" t="s">
        <v>3224</v>
      </c>
      <c r="AC174" s="57">
        <v>45308</v>
      </c>
      <c r="AD174" s="84">
        <v>94478518000260</v>
      </c>
      <c r="AE174" s="84" t="s">
        <v>30</v>
      </c>
      <c r="AF174" s="84">
        <v>209.25</v>
      </c>
      <c r="AG174" s="84">
        <v>6536.4</v>
      </c>
      <c r="AI174">
        <v>12502</v>
      </c>
      <c r="AJ174" s="84" t="str" cm="1">
        <f t="array" ref="AJ174">_xlfn.XLOOKUP(AI174,--LEFT(Main!$B$15:$B$1956,SEARCH(" ",Main!$B$15:$B$1956)),Main!$F$15:$F$1956,"")</f>
        <v>SIENA</v>
      </c>
      <c r="AK174" s="57" cm="1">
        <f t="array" ref="AK174">_xlfn.XLOOKUP(1,(--LEFT(Main!$B$15:$B$1956,SEARCH(" ",Main!$B$15:$B$1956))=AI174)*(Main!$F$15:$F$1956=AJ174),Main!$C$15:$C$1956,"")</f>
        <v>45261</v>
      </c>
      <c r="AL174" s="62" cm="1">
        <f t="array" ref="AL174">--_xlfn.XLOOKUP(1,(Main!$F$15:$F$1956='PLANILHA EBR'!AJ174)*(--LEFT(Main!$B$15:$B$1956,SEARCH(" ",Main!$B$15:$B$1956))='PLANILHA EBR'!AI174),Main!$E$15:$E$1956)</f>
        <v>26662248000101</v>
      </c>
      <c r="AM174" s="84" t="str" cm="1">
        <f t="array" ref="AM174">_xlfn.XLOOKUP(1,(Main!$F$15:$F$1956='PLANILHA EBR'!AJ174)*(--LEFT(Main!$B$15:$B$1956,SEARCH(" ",Main!$B$15:$B$1956))='PLANILHA EBR'!AI174),Main!$H$15:$H$1956)</f>
        <v>KG LIQUIDO</v>
      </c>
      <c r="AN174">
        <v>396</v>
      </c>
      <c r="AO174">
        <v>44186.22</v>
      </c>
      <c r="AP174">
        <v>256319</v>
      </c>
    </row>
    <row r="175" spans="1:42" x14ac:dyDescent="0.25">
      <c r="A175" t="s">
        <v>5958</v>
      </c>
      <c r="B175" t="str">
        <f>C175&amp;"-"&amp;COUNTIF(C$2:C175,C175)</f>
        <v>67357-4</v>
      </c>
      <c r="C175">
        <v>67357</v>
      </c>
      <c r="D175" s="57">
        <v>44791</v>
      </c>
      <c r="E175" s="84" t="str">
        <f>F175&amp;"-"&amp;COUNTIF($F$2:F175,F175)</f>
        <v>METASA-161</v>
      </c>
      <c r="F175" s="84" t="str">
        <f t="shared" si="26"/>
        <v>METASA</v>
      </c>
      <c r="G175" t="s">
        <v>8581</v>
      </c>
      <c r="H175" s="62">
        <v>88416482000106</v>
      </c>
      <c r="I175" t="s">
        <v>30</v>
      </c>
      <c r="J175">
        <v>695.75</v>
      </c>
      <c r="K175">
        <v>11292.02</v>
      </c>
      <c r="M175">
        <v>12181</v>
      </c>
      <c r="N175" t="str">
        <v>ABRASSER</v>
      </c>
      <c r="O175" s="57" cm="1">
        <f t="array" ref="O175">_xlfn.XLOOKUP(1,($C$2:$C$8655=M175)*($F$2:$F$8655=N175),$D$2:$D$8655)</f>
        <v>45308</v>
      </c>
      <c r="P175" s="62">
        <v>94478518000260</v>
      </c>
      <c r="Q175" t="str">
        <v>UNIDADE</v>
      </c>
      <c r="R175" s="85">
        <v>463</v>
      </c>
      <c r="S175" s="85">
        <v>7222.8</v>
      </c>
      <c r="U175" s="84" t="b">
        <f t="shared" si="27"/>
        <v>1</v>
      </c>
      <c r="V175" s="84" t="b">
        <f t="shared" si="28"/>
        <v>1</v>
      </c>
      <c r="W175" s="84" t="b">
        <f t="shared" si="29"/>
        <v>1</v>
      </c>
      <c r="X175" s="84" t="str">
        <f t="shared" si="30"/>
        <v xml:space="preserve"> </v>
      </c>
      <c r="Y175" s="84" t="b">
        <f t="shared" si="31"/>
        <v>1</v>
      </c>
      <c r="AA175" s="84">
        <v>12181</v>
      </c>
      <c r="AB175" s="84" t="s">
        <v>3224</v>
      </c>
      <c r="AC175" s="57">
        <v>45308</v>
      </c>
      <c r="AD175" s="84">
        <v>94478518000260</v>
      </c>
      <c r="AE175" s="84" t="s">
        <v>30</v>
      </c>
      <c r="AF175" s="84">
        <v>230</v>
      </c>
      <c r="AG175" s="84">
        <v>7222.8</v>
      </c>
      <c r="AI175">
        <v>12600</v>
      </c>
      <c r="AJ175" s="84" t="str" cm="1">
        <f t="array" ref="AJ175">_xlfn.XLOOKUP(AI175,--LEFT(Main!$B$15:$B$1956,SEARCH(" ",Main!$B$15:$B$1956)),Main!$F$15:$F$1956,"")</f>
        <v>SIENA</v>
      </c>
      <c r="AK175" s="57" cm="1">
        <f t="array" ref="AK175">_xlfn.XLOOKUP(1,(--LEFT(Main!$B$15:$B$1956,SEARCH(" ",Main!$B$15:$B$1956))=AI175)*(Main!$F$15:$F$1956=AJ175),Main!$C$15:$C$1956,"")</f>
        <v>45275</v>
      </c>
      <c r="AL175" s="62" cm="1">
        <f t="array" ref="AL175">--_xlfn.XLOOKUP(1,(Main!$F$15:$F$1956='PLANILHA EBR'!AJ175)*(--LEFT(Main!$B$15:$B$1956,SEARCH(" ",Main!$B$15:$B$1956))='PLANILHA EBR'!AI175),Main!$E$15:$E$1956)</f>
        <v>26662248000101</v>
      </c>
      <c r="AM175" s="84" t="str" cm="1">
        <f t="array" ref="AM175">_xlfn.XLOOKUP(1,(Main!$F$15:$F$1956='PLANILHA EBR'!AJ175)*(--LEFT(Main!$B$15:$B$1956,SEARCH(" ",Main!$B$15:$B$1956))='PLANILHA EBR'!AI175),Main!$H$15:$H$1956)</f>
        <v>KG LIQUIDO</v>
      </c>
      <c r="AN175">
        <v>134</v>
      </c>
      <c r="AO175">
        <v>22807.26</v>
      </c>
      <c r="AP175">
        <v>253755</v>
      </c>
    </row>
    <row r="176" spans="1:42" x14ac:dyDescent="0.25">
      <c r="A176" t="s">
        <v>5958</v>
      </c>
      <c r="B176" t="str">
        <f>C176&amp;"-"&amp;COUNTIF(C$2:C176,C176)</f>
        <v>67357-5</v>
      </c>
      <c r="C176">
        <v>67357</v>
      </c>
      <c r="D176" s="57">
        <v>44791</v>
      </c>
      <c r="E176" s="84" t="str">
        <f>F176&amp;"-"&amp;COUNTIF($F$2:F176,F176)</f>
        <v>METASA-162</v>
      </c>
      <c r="F176" s="84" t="str">
        <f t="shared" si="26"/>
        <v>METASA</v>
      </c>
      <c r="G176" t="s">
        <v>8581</v>
      </c>
      <c r="H176" s="62">
        <v>88416482000106</v>
      </c>
      <c r="I176" t="s">
        <v>30</v>
      </c>
      <c r="J176">
        <v>9910.11</v>
      </c>
      <c r="K176">
        <v>185021.75</v>
      </c>
      <c r="M176">
        <v>12468</v>
      </c>
      <c r="N176" t="str">
        <v>SIENA</v>
      </c>
      <c r="O176" s="57" cm="1">
        <f t="array" ref="O176">_xlfn.XLOOKUP(1,($C$2:$C$8655=M176)*($F$2:$F$8655=N176),$D$2:$D$8655)</f>
        <v>45259</v>
      </c>
      <c r="P176" s="62">
        <v>26662248000101</v>
      </c>
      <c r="Q176" t="str">
        <v>METRO QUADRADO</v>
      </c>
      <c r="R176" s="85">
        <v>2</v>
      </c>
      <c r="S176" s="85">
        <v>396</v>
      </c>
      <c r="U176" s="84" t="b">
        <f t="shared" si="27"/>
        <v>1</v>
      </c>
      <c r="V176" s="84" t="b">
        <f t="shared" si="28"/>
        <v>1</v>
      </c>
      <c r="W176" s="84" t="b">
        <f t="shared" si="29"/>
        <v>1</v>
      </c>
      <c r="X176" s="84" t="str">
        <f t="shared" si="30"/>
        <v xml:space="preserve"> </v>
      </c>
      <c r="Y176" s="84" t="b">
        <f t="shared" si="31"/>
        <v>1</v>
      </c>
      <c r="AA176" s="84">
        <v>12468</v>
      </c>
      <c r="AB176" s="84" t="s">
        <v>3230</v>
      </c>
      <c r="AC176" s="57">
        <v>45259</v>
      </c>
      <c r="AD176" s="84">
        <v>26662248000101</v>
      </c>
      <c r="AE176" s="84" t="s">
        <v>30</v>
      </c>
      <c r="AF176" s="84">
        <v>12</v>
      </c>
      <c r="AG176" s="84">
        <v>396</v>
      </c>
      <c r="AI176">
        <v>12655</v>
      </c>
      <c r="AJ176" s="84" t="str" cm="1">
        <f t="array" ref="AJ176">_xlfn.XLOOKUP(AI176,--LEFT(Main!$B$15:$B$1956,SEARCH(" ",Main!$B$15:$B$1956)),Main!$F$15:$F$1956,"")</f>
        <v>SIENA</v>
      </c>
      <c r="AK176" s="57" cm="1">
        <f t="array" ref="AK176">_xlfn.XLOOKUP(1,(--LEFT(Main!$B$15:$B$1956,SEARCH(" ",Main!$B$15:$B$1956))=AI176)*(Main!$F$15:$F$1956=AJ176),Main!$C$15:$C$1956,"")</f>
        <v>45282</v>
      </c>
      <c r="AL176" s="62" cm="1">
        <f t="array" ref="AL176">--_xlfn.XLOOKUP(1,(Main!$F$15:$F$1956='PLANILHA EBR'!AJ176)*(--LEFT(Main!$B$15:$B$1956,SEARCH(" ",Main!$B$15:$B$1956))='PLANILHA EBR'!AI176),Main!$E$15:$E$1956)</f>
        <v>26662248000101</v>
      </c>
      <c r="AM176" s="84" t="str" cm="1">
        <f t="array" ref="AM176">_xlfn.XLOOKUP(1,(Main!$F$15:$F$1956='PLANILHA EBR'!AJ176)*(--LEFT(Main!$B$15:$B$1956,SEARCH(" ",Main!$B$15:$B$1956))='PLANILHA EBR'!AI176),Main!$H$15:$H$1956)</f>
        <v>KG LIQUIDO</v>
      </c>
      <c r="AN176">
        <v>1360</v>
      </c>
      <c r="AO176">
        <v>222171.4</v>
      </c>
      <c r="AP176">
        <v>252928</v>
      </c>
    </row>
    <row r="177" spans="1:42" x14ac:dyDescent="0.25">
      <c r="A177" t="s">
        <v>5958</v>
      </c>
      <c r="B177" t="str">
        <f>C177&amp;"-"&amp;COUNTIF(C$2:C177,C177)</f>
        <v>67357-6</v>
      </c>
      <c r="C177">
        <v>67357</v>
      </c>
      <c r="D177" s="57">
        <v>44791</v>
      </c>
      <c r="E177" s="84" t="str">
        <f>F177&amp;"-"&amp;COUNTIF($F$2:F177,F177)</f>
        <v>METASA-163</v>
      </c>
      <c r="F177" s="84" t="str">
        <f t="shared" si="26"/>
        <v>METASA</v>
      </c>
      <c r="G177" t="s">
        <v>8581</v>
      </c>
      <c r="H177" s="62">
        <v>88416482000106</v>
      </c>
      <c r="I177" t="s">
        <v>30</v>
      </c>
      <c r="J177">
        <v>533.41999999999996</v>
      </c>
      <c r="K177">
        <v>9004.1299999999992</v>
      </c>
      <c r="M177">
        <v>12502</v>
      </c>
      <c r="N177" t="str">
        <v>SIENA</v>
      </c>
      <c r="O177" s="57" cm="1">
        <f t="array" ref="O177">_xlfn.XLOOKUP(1,($C$2:$C$8655=M177)*($F$2:$F$8655=N177),$D$2:$D$8655)</f>
        <v>45261</v>
      </c>
      <c r="P177" s="62">
        <v>26662248000101</v>
      </c>
      <c r="Q177" t="str">
        <v>METRO QUADRADO</v>
      </c>
      <c r="R177" s="85">
        <v>78</v>
      </c>
      <c r="S177" s="85">
        <v>44186.22</v>
      </c>
      <c r="U177" s="84" t="b">
        <f t="shared" si="27"/>
        <v>1</v>
      </c>
      <c r="V177" s="84" t="b">
        <f t="shared" si="28"/>
        <v>1</v>
      </c>
      <c r="W177" s="84" t="b">
        <f t="shared" si="29"/>
        <v>1</v>
      </c>
      <c r="X177" s="84" t="str">
        <f t="shared" si="30"/>
        <v xml:space="preserve"> </v>
      </c>
      <c r="Y177" s="84" t="b">
        <f t="shared" si="31"/>
        <v>1</v>
      </c>
      <c r="AA177" s="84">
        <v>12502</v>
      </c>
      <c r="AB177" s="84" t="s">
        <v>3230</v>
      </c>
      <c r="AC177" s="57">
        <v>45261</v>
      </c>
      <c r="AD177" s="84">
        <v>26662248000101</v>
      </c>
      <c r="AE177" s="84" t="s">
        <v>30</v>
      </c>
      <c r="AF177" s="84">
        <v>396</v>
      </c>
      <c r="AG177" s="84">
        <v>44186.22</v>
      </c>
      <c r="AI177">
        <v>12656</v>
      </c>
      <c r="AJ177" s="84" t="str" cm="1">
        <f t="array" ref="AJ177">_xlfn.XLOOKUP(AI177,--LEFT(Main!$B$15:$B$1956,SEARCH(" ",Main!$B$15:$B$1956)),Main!$F$15:$F$1956,"")</f>
        <v>SIENA</v>
      </c>
      <c r="AK177" s="57" cm="1">
        <f t="array" ref="AK177">_xlfn.XLOOKUP(1,(--LEFT(Main!$B$15:$B$1956,SEARCH(" ",Main!$B$15:$B$1956))=AI177)*(Main!$F$15:$F$1956=AJ177),Main!$C$15:$C$1956,"")</f>
        <v>45282</v>
      </c>
      <c r="AL177" s="62" cm="1">
        <f t="array" ref="AL177">--_xlfn.XLOOKUP(1,(Main!$F$15:$F$1956='PLANILHA EBR'!AJ177)*(--LEFT(Main!$B$15:$B$1956,SEARCH(" ",Main!$B$15:$B$1956))='PLANILHA EBR'!AI177),Main!$E$15:$E$1956)</f>
        <v>26662248000101</v>
      </c>
      <c r="AM177" s="84" t="str" cm="1">
        <f t="array" ref="AM177">_xlfn.XLOOKUP(1,(Main!$F$15:$F$1956='PLANILHA EBR'!AJ177)*(--LEFT(Main!$B$15:$B$1956,SEARCH(" ",Main!$B$15:$B$1956))='PLANILHA EBR'!AI177),Main!$H$15:$H$1956)</f>
        <v>KG LIQUIDO</v>
      </c>
      <c r="AN177">
        <v>430</v>
      </c>
      <c r="AO177">
        <v>70690.899999999994</v>
      </c>
      <c r="AP177">
        <v>260288</v>
      </c>
    </row>
    <row r="178" spans="1:42" x14ac:dyDescent="0.25">
      <c r="A178" t="s">
        <v>5961</v>
      </c>
      <c r="B178" t="str">
        <f>C178&amp;"-"&amp;COUNTIF(C$2:C178,C178)</f>
        <v>106020-1</v>
      </c>
      <c r="C178">
        <v>106020</v>
      </c>
      <c r="D178" s="57">
        <v>44792</v>
      </c>
      <c r="E178" s="84" t="str">
        <f>F178&amp;"-"&amp;COUNTIF($F$2:F178,F178)</f>
        <v>ESAB-9</v>
      </c>
      <c r="F178" s="84" t="str">
        <f t="shared" si="26"/>
        <v>ESAB</v>
      </c>
      <c r="G178" t="s">
        <v>8582</v>
      </c>
      <c r="H178" s="62">
        <v>29799921000571</v>
      </c>
      <c r="I178" t="s">
        <v>30</v>
      </c>
      <c r="J178">
        <v>630</v>
      </c>
      <c r="K178">
        <v>13860</v>
      </c>
      <c r="M178">
        <v>12600</v>
      </c>
      <c r="N178" t="str">
        <v>SIENA</v>
      </c>
      <c r="O178" s="57" cm="1">
        <f t="array" ref="O178">_xlfn.XLOOKUP(1,($C$2:$C$8655=M178)*($F$2:$F$8655=N178),$D$2:$D$8655)</f>
        <v>45275</v>
      </c>
      <c r="P178" s="62">
        <v>26662248000101</v>
      </c>
      <c r="Q178" t="str">
        <v>UNIDADE</v>
      </c>
      <c r="R178" s="85">
        <v>2681</v>
      </c>
      <c r="S178" s="85">
        <v>22807.260000000006</v>
      </c>
      <c r="U178" s="84" t="b">
        <f t="shared" si="27"/>
        <v>1</v>
      </c>
      <c r="V178" s="84" t="b">
        <f t="shared" si="28"/>
        <v>1</v>
      </c>
      <c r="W178" s="84" t="b">
        <f t="shared" si="29"/>
        <v>1</v>
      </c>
      <c r="X178" s="84" t="str">
        <f t="shared" si="30"/>
        <v xml:space="preserve"> </v>
      </c>
      <c r="Y178" s="84" t="b">
        <f t="shared" si="31"/>
        <v>1</v>
      </c>
      <c r="AA178" s="84">
        <v>12600</v>
      </c>
      <c r="AB178" s="84" t="s">
        <v>3230</v>
      </c>
      <c r="AC178" s="57">
        <v>45275</v>
      </c>
      <c r="AD178" s="84">
        <v>26662248000101</v>
      </c>
      <c r="AE178" s="84" t="s">
        <v>30</v>
      </c>
      <c r="AF178" s="84">
        <v>134</v>
      </c>
      <c r="AG178" s="84">
        <v>22807.26</v>
      </c>
      <c r="AI178">
        <v>12935</v>
      </c>
      <c r="AJ178" s="84" t="str" cm="1">
        <f t="array" ref="AJ178">_xlfn.XLOOKUP(AI178,--LEFT(Main!$B$15:$B$1956,SEARCH(" ",Main!$B$15:$B$1956)),Main!$F$15:$F$1956,"")</f>
        <v>TUBOS</v>
      </c>
      <c r="AK178" s="57" cm="1">
        <f t="array" ref="AK178">_xlfn.XLOOKUP(1,(--LEFT(Main!$B$15:$B$1956,SEARCH(" ",Main!$B$15:$B$1956))=AI178)*(Main!$F$15:$F$1956=AJ178),Main!$C$15:$C$1956,"")</f>
        <v>45015</v>
      </c>
      <c r="AL178" s="62" cm="1">
        <f t="array" ref="AL178">--_xlfn.XLOOKUP(1,(Main!$F$15:$F$1956='PLANILHA EBR'!AJ178)*(--LEFT(Main!$B$15:$B$1956,SEARCH(" ",Main!$B$15:$B$1956))='PLANILHA EBR'!AI178),Main!$E$15:$E$1956)</f>
        <v>5755311000184</v>
      </c>
      <c r="AM178" s="84" t="str" cm="1">
        <f t="array" ref="AM178">_xlfn.XLOOKUP(1,(Main!$F$15:$F$1956='PLANILHA EBR'!AJ178)*(--LEFT(Main!$B$15:$B$1956,SEARCH(" ",Main!$B$15:$B$1956))='PLANILHA EBR'!AI178),Main!$H$15:$H$1956)</f>
        <v>KG LIQUIDO</v>
      </c>
      <c r="AN178">
        <v>235</v>
      </c>
      <c r="AO178">
        <v>5134.2</v>
      </c>
      <c r="AP178">
        <v>238043</v>
      </c>
    </row>
    <row r="179" spans="1:42" x14ac:dyDescent="0.25">
      <c r="A179" t="s">
        <v>5958</v>
      </c>
      <c r="B179" t="str">
        <f>C179&amp;"-"&amp;COUNTIF(C$2:C179,C179)</f>
        <v>67389-1</v>
      </c>
      <c r="C179">
        <v>67389</v>
      </c>
      <c r="D179" s="57">
        <v>44792</v>
      </c>
      <c r="E179" s="84" t="str">
        <f>F179&amp;"-"&amp;COUNTIF($F$2:F179,F179)</f>
        <v>METASA-164</v>
      </c>
      <c r="F179" s="84" t="str">
        <f t="shared" si="26"/>
        <v>METASA</v>
      </c>
      <c r="G179" t="s">
        <v>8581</v>
      </c>
      <c r="H179" s="62">
        <v>88416482000106</v>
      </c>
      <c r="I179" t="s">
        <v>30</v>
      </c>
      <c r="J179">
        <v>98.37</v>
      </c>
      <c r="K179">
        <v>1660.49</v>
      </c>
      <c r="M179">
        <v>12655</v>
      </c>
      <c r="N179" t="str">
        <v>SIENA</v>
      </c>
      <c r="O179" s="57" cm="1">
        <f t="array" ref="O179">_xlfn.XLOOKUP(1,($C$2:$C$8655=M179)*($F$2:$F$8655=N179),$D$2:$D$8655)</f>
        <v>45282</v>
      </c>
      <c r="P179" s="62">
        <v>26662248000101</v>
      </c>
      <c r="Q179" t="str">
        <v>METRO QUADRADO</v>
      </c>
      <c r="R179" s="85">
        <v>220</v>
      </c>
      <c r="S179" s="85">
        <v>222171.4</v>
      </c>
      <c r="U179" s="84" t="b">
        <f t="shared" si="27"/>
        <v>1</v>
      </c>
      <c r="V179" s="84" t="b">
        <f t="shared" si="28"/>
        <v>1</v>
      </c>
      <c r="W179" s="84" t="b">
        <f t="shared" si="29"/>
        <v>1</v>
      </c>
      <c r="X179" s="84" t="str">
        <f t="shared" si="30"/>
        <v xml:space="preserve"> </v>
      </c>
      <c r="Y179" s="84" t="b">
        <f t="shared" si="31"/>
        <v>1</v>
      </c>
      <c r="AA179" s="84">
        <v>12655</v>
      </c>
      <c r="AB179" s="84" t="s">
        <v>3230</v>
      </c>
      <c r="AC179" s="57">
        <v>45282</v>
      </c>
      <c r="AD179" s="84">
        <v>26662248000101</v>
      </c>
      <c r="AE179" s="84" t="s">
        <v>30</v>
      </c>
      <c r="AF179" s="84">
        <v>1360</v>
      </c>
      <c r="AG179" s="84">
        <v>222171.4</v>
      </c>
      <c r="AI179">
        <v>13073</v>
      </c>
      <c r="AJ179" s="84" t="str" cm="1">
        <f t="array" ref="AJ179">_xlfn.XLOOKUP(AI179,--LEFT(Main!$B$15:$B$1956,SEARCH(" ",Main!$B$15:$B$1956)),Main!$F$15:$F$1956,"")</f>
        <v>TEADIT</v>
      </c>
      <c r="AK179" s="57" cm="1">
        <f t="array" ref="AK179">_xlfn.XLOOKUP(1,(--LEFT(Main!$B$15:$B$1956,SEARCH(" ",Main!$B$15:$B$1956))=AI179)*(Main!$F$15:$F$1956=AJ179),Main!$C$15:$C$1956,"")</f>
        <v>45316</v>
      </c>
      <c r="AL179" s="62" cm="1">
        <f t="array" ref="AL179">--_xlfn.XLOOKUP(1,(Main!$F$15:$F$1956='PLANILHA EBR'!AJ179)*(--LEFT(Main!$B$15:$B$1956,SEARCH(" ",Main!$B$15:$B$1956))='PLANILHA EBR'!AI179),Main!$E$15:$E$1956)</f>
        <v>36193928000772</v>
      </c>
      <c r="AM179" s="84" t="str" cm="1">
        <f t="array" ref="AM179">_xlfn.XLOOKUP(1,(Main!$F$15:$F$1956='PLANILHA EBR'!AJ179)*(--LEFT(Main!$B$15:$B$1956,SEARCH(" ",Main!$B$15:$B$1956))='PLANILHA EBR'!AI179),Main!$H$15:$H$1956)</f>
        <v>KG LIQUIDO</v>
      </c>
      <c r="AN179">
        <v>73.840999999999994</v>
      </c>
      <c r="AO179">
        <v>11643.07</v>
      </c>
      <c r="AP179">
        <v>1558117</v>
      </c>
    </row>
    <row r="180" spans="1:42" x14ac:dyDescent="0.25">
      <c r="A180" t="s">
        <v>5958</v>
      </c>
      <c r="B180" t="str">
        <f>C180&amp;"-"&amp;COUNTIF(C$2:C180,C180)</f>
        <v>67389-2</v>
      </c>
      <c r="C180">
        <v>67389</v>
      </c>
      <c r="D180" s="57">
        <v>44792</v>
      </c>
      <c r="E180" s="84" t="str">
        <f>F180&amp;"-"&amp;COUNTIF($F$2:F180,F180)</f>
        <v>METASA-165</v>
      </c>
      <c r="F180" s="84" t="str">
        <f t="shared" si="26"/>
        <v>METASA</v>
      </c>
      <c r="G180" t="s">
        <v>8581</v>
      </c>
      <c r="H180" s="62">
        <v>88416482000106</v>
      </c>
      <c r="I180" t="s">
        <v>30</v>
      </c>
      <c r="J180">
        <v>7.36</v>
      </c>
      <c r="K180">
        <v>124.24</v>
      </c>
      <c r="M180">
        <v>12656</v>
      </c>
      <c r="N180" t="str">
        <v>SIENA</v>
      </c>
      <c r="O180" s="57" cm="1">
        <f t="array" ref="O180">_xlfn.XLOOKUP(1,($C$2:$C$8655=M180)*($F$2:$F$8655=N180),$D$2:$D$8655)</f>
        <v>45282</v>
      </c>
      <c r="P180" s="62">
        <v>26662248000101</v>
      </c>
      <c r="Q180" t="str">
        <v>METRO QUADRADO</v>
      </c>
      <c r="R180" s="85">
        <v>70</v>
      </c>
      <c r="S180" s="85">
        <v>70690.899999999994</v>
      </c>
      <c r="U180" s="84" t="b">
        <f t="shared" si="27"/>
        <v>1</v>
      </c>
      <c r="V180" s="84" t="b">
        <f t="shared" si="28"/>
        <v>1</v>
      </c>
      <c r="W180" s="84" t="b">
        <f t="shared" si="29"/>
        <v>1</v>
      </c>
      <c r="X180" s="84" t="str">
        <f t="shared" si="30"/>
        <v xml:space="preserve"> </v>
      </c>
      <c r="Y180" s="84" t="b">
        <f t="shared" si="31"/>
        <v>1</v>
      </c>
      <c r="AA180" s="84">
        <v>12656</v>
      </c>
      <c r="AB180" s="84" t="s">
        <v>3230</v>
      </c>
      <c r="AC180" s="57">
        <v>45282</v>
      </c>
      <c r="AD180" s="84">
        <v>26662248000101</v>
      </c>
      <c r="AE180" s="84" t="s">
        <v>30</v>
      </c>
      <c r="AF180" s="84">
        <v>430</v>
      </c>
      <c r="AG180" s="84">
        <v>70690.899999999994</v>
      </c>
      <c r="AI180">
        <v>13325</v>
      </c>
      <c r="AJ180" s="84" t="str" cm="1">
        <f t="array" ref="AJ180">_xlfn.XLOOKUP(AI180,--LEFT(Main!$B$15:$B$1956,SEARCH(" ",Main!$B$15:$B$1956)),Main!$F$15:$F$1956,"")</f>
        <v>SIENA</v>
      </c>
      <c r="AK180" s="57" cm="1">
        <f t="array" ref="AK180">_xlfn.XLOOKUP(1,(--LEFT(Main!$B$15:$B$1956,SEARCH(" ",Main!$B$15:$B$1956))=AI180)*(Main!$F$15:$F$1956=AJ180),Main!$C$15:$C$1956,"")</f>
        <v>45376</v>
      </c>
      <c r="AL180" s="62" cm="1">
        <f t="array" ref="AL180">--_xlfn.XLOOKUP(1,(Main!$F$15:$F$1956='PLANILHA EBR'!AJ180)*(--LEFT(Main!$B$15:$B$1956,SEARCH(" ",Main!$B$15:$B$1956))='PLANILHA EBR'!AI180),Main!$E$15:$E$1956)</f>
        <v>26662248000101</v>
      </c>
      <c r="AM180" s="84" t="str" cm="1">
        <f t="array" ref="AM180">_xlfn.XLOOKUP(1,(Main!$F$15:$F$1956='PLANILHA EBR'!AJ180)*(--LEFT(Main!$B$15:$B$1956,SEARCH(" ",Main!$B$15:$B$1956))='PLANILHA EBR'!AI180),Main!$H$15:$H$1956)</f>
        <v>KG LIQUIDO</v>
      </c>
      <c r="AN180">
        <v>900</v>
      </c>
      <c r="AO180">
        <v>139200</v>
      </c>
      <c r="AP180">
        <v>438884</v>
      </c>
    </row>
    <row r="181" spans="1:42" x14ac:dyDescent="0.25">
      <c r="A181" t="s">
        <v>5958</v>
      </c>
      <c r="B181" t="str">
        <f>C181&amp;"-"&amp;COUNTIF(C$2:C181,C181)</f>
        <v>67389-3</v>
      </c>
      <c r="C181">
        <v>67389</v>
      </c>
      <c r="D181" s="57">
        <v>44792</v>
      </c>
      <c r="E181" s="84" t="str">
        <f>F181&amp;"-"&amp;COUNTIF($F$2:F181,F181)</f>
        <v>METASA-166</v>
      </c>
      <c r="F181" s="84" t="str">
        <f t="shared" si="26"/>
        <v>METASA</v>
      </c>
      <c r="G181" t="s">
        <v>8581</v>
      </c>
      <c r="H181" s="62">
        <v>88416482000106</v>
      </c>
      <c r="I181" t="s">
        <v>30</v>
      </c>
      <c r="J181">
        <v>1174.8399999999999</v>
      </c>
      <c r="K181">
        <v>19067.650000000001</v>
      </c>
      <c r="M181">
        <v>12935</v>
      </c>
      <c r="N181" t="str">
        <v>TUBOS</v>
      </c>
      <c r="O181" s="57" cm="1">
        <f t="array" ref="O181">_xlfn.XLOOKUP(1,($C$2:$C$8655=M181)*($F$2:$F$8655=N181),$D$2:$D$8655)</f>
        <v>45015</v>
      </c>
      <c r="P181" s="62">
        <v>5755311000184</v>
      </c>
      <c r="Q181" t="str">
        <v>M</v>
      </c>
      <c r="R181" s="85">
        <v>2</v>
      </c>
      <c r="S181" s="85">
        <v>5134.2</v>
      </c>
      <c r="U181" s="84" t="b">
        <f t="shared" si="27"/>
        <v>1</v>
      </c>
      <c r="V181" s="84" t="b">
        <f t="shared" si="28"/>
        <v>1</v>
      </c>
      <c r="W181" s="84" t="b">
        <f t="shared" si="29"/>
        <v>1</v>
      </c>
      <c r="X181" s="84" t="str">
        <f t="shared" si="30"/>
        <v xml:space="preserve"> </v>
      </c>
      <c r="Y181" s="84" t="b">
        <f t="shared" si="31"/>
        <v>1</v>
      </c>
      <c r="AA181" s="84">
        <v>12935</v>
      </c>
      <c r="AB181" s="84" t="s">
        <v>650</v>
      </c>
      <c r="AC181" s="57">
        <v>45015</v>
      </c>
      <c r="AD181" s="84">
        <v>5755311000184</v>
      </c>
      <c r="AE181" s="84" t="s">
        <v>30</v>
      </c>
      <c r="AF181" s="84">
        <v>235</v>
      </c>
      <c r="AG181" s="84">
        <v>5134.2</v>
      </c>
      <c r="AI181">
        <v>13830</v>
      </c>
      <c r="AJ181" s="84" t="str" cm="1">
        <f t="array" ref="AJ181">_xlfn.XLOOKUP(AI181,--LEFT(Main!$B$15:$B$1956,SEARCH(" ",Main!$B$15:$B$1956)),Main!$F$15:$F$1956,"")</f>
        <v>SIENA</v>
      </c>
      <c r="AK181" s="57" cm="1">
        <f t="array" ref="AK181">_xlfn.XLOOKUP(1,(--LEFT(Main!$B$15:$B$1956,SEARCH(" ",Main!$B$15:$B$1956))=AI181)*(Main!$F$15:$F$1956=AJ181),Main!$C$15:$C$1956,"")</f>
        <v>45435</v>
      </c>
      <c r="AL181" s="62" cm="1">
        <f t="array" ref="AL181">--_xlfn.XLOOKUP(1,(Main!$F$15:$F$1956='PLANILHA EBR'!AJ181)*(--LEFT(Main!$B$15:$B$1956,SEARCH(" ",Main!$B$15:$B$1956))='PLANILHA EBR'!AI181),Main!$E$15:$E$1956)</f>
        <v>26662248000101</v>
      </c>
      <c r="AM181" s="84" t="str" cm="1">
        <f t="array" ref="AM181">_xlfn.XLOOKUP(1,(Main!$F$15:$F$1956='PLANILHA EBR'!AJ181)*(--LEFT(Main!$B$15:$B$1956,SEARCH(" ",Main!$B$15:$B$1956))='PLANILHA EBR'!AI181),Main!$H$15:$H$1956)</f>
        <v>KG LIQUIDO</v>
      </c>
      <c r="AN181">
        <v>100</v>
      </c>
      <c r="AO181">
        <v>20433.939999999999</v>
      </c>
      <c r="AP181">
        <v>731566</v>
      </c>
    </row>
    <row r="182" spans="1:42" x14ac:dyDescent="0.25">
      <c r="A182" t="s">
        <v>5958</v>
      </c>
      <c r="B182" t="str">
        <f>C182&amp;"-"&amp;COUNTIF(C$2:C182,C182)</f>
        <v>67389-4</v>
      </c>
      <c r="C182">
        <v>67389</v>
      </c>
      <c r="D182" s="57">
        <v>44792</v>
      </c>
      <c r="E182" s="84" t="str">
        <f>F182&amp;"-"&amp;COUNTIF($F$2:F182,F182)</f>
        <v>METASA-167</v>
      </c>
      <c r="F182" s="84" t="str">
        <f t="shared" si="26"/>
        <v>METASA</v>
      </c>
      <c r="G182" t="s">
        <v>8581</v>
      </c>
      <c r="H182" s="62">
        <v>88416482000106</v>
      </c>
      <c r="I182" t="s">
        <v>30</v>
      </c>
      <c r="J182">
        <v>2539.7399999999998</v>
      </c>
      <c r="K182">
        <v>47416.95</v>
      </c>
      <c r="M182">
        <v>13073</v>
      </c>
      <c r="N182" t="str">
        <v>TEADIT</v>
      </c>
      <c r="O182" s="57" cm="1">
        <f t="array" ref="O182">_xlfn.XLOOKUP(1,($C$2:$C$8655=M182)*($F$2:$F$8655=N182),$D$2:$D$8655)</f>
        <v>45316</v>
      </c>
      <c r="P182" s="62">
        <v>36193928000772</v>
      </c>
      <c r="Q182" t="str">
        <v>M</v>
      </c>
      <c r="R182" s="85">
        <v>823.5</v>
      </c>
      <c r="S182" s="85">
        <v>11643.07</v>
      </c>
      <c r="U182" s="84" t="b">
        <f t="shared" si="27"/>
        <v>1</v>
      </c>
      <c r="V182" s="84" t="b">
        <f t="shared" si="28"/>
        <v>1</v>
      </c>
      <c r="W182" s="84" t="b">
        <f t="shared" si="29"/>
        <v>1</v>
      </c>
      <c r="X182" s="84" t="str">
        <f t="shared" si="30"/>
        <v xml:space="preserve"> </v>
      </c>
      <c r="Y182" s="84" t="b">
        <f t="shared" si="31"/>
        <v>1</v>
      </c>
      <c r="AA182" s="84">
        <v>13073</v>
      </c>
      <c r="AB182" s="84" t="s">
        <v>875</v>
      </c>
      <c r="AC182" s="57">
        <v>45316</v>
      </c>
      <c r="AD182" s="84">
        <v>36193928000772</v>
      </c>
      <c r="AE182" s="84" t="s">
        <v>30</v>
      </c>
      <c r="AF182" s="84">
        <v>73.840999999999994</v>
      </c>
      <c r="AG182" s="84">
        <v>11643.07</v>
      </c>
      <c r="AI182">
        <v>13831</v>
      </c>
      <c r="AJ182" s="84" t="str" cm="1">
        <f t="array" ref="AJ182">_xlfn.XLOOKUP(AI182,--LEFT(Main!$B$15:$B$1956,SEARCH(" ",Main!$B$15:$B$1956)),Main!$F$15:$F$1956,"")</f>
        <v>SIENA</v>
      </c>
      <c r="AK182" s="57" cm="1">
        <f t="array" ref="AK182">_xlfn.XLOOKUP(1,(--LEFT(Main!$B$15:$B$1956,SEARCH(" ",Main!$B$15:$B$1956))=AI182)*(Main!$F$15:$F$1956=AJ182),Main!$C$15:$C$1956,"")</f>
        <v>45435</v>
      </c>
      <c r="AL182" s="62" cm="1">
        <f t="array" ref="AL182">--_xlfn.XLOOKUP(1,(Main!$F$15:$F$1956='PLANILHA EBR'!AJ182)*(--LEFT(Main!$B$15:$B$1956,SEARCH(" ",Main!$B$15:$B$1956))='PLANILHA EBR'!AI182),Main!$E$15:$E$1956)</f>
        <v>26662248000101</v>
      </c>
      <c r="AM182" s="84" t="str" cm="1">
        <f t="array" ref="AM182">_xlfn.XLOOKUP(1,(Main!$F$15:$F$1956='PLANILHA EBR'!AJ182)*(--LEFT(Main!$B$15:$B$1956,SEARCH(" ",Main!$B$15:$B$1956))='PLANILHA EBR'!AI182),Main!$H$15:$H$1956)</f>
        <v>KG LIQUIDO</v>
      </c>
      <c r="AN182">
        <v>22</v>
      </c>
      <c r="AO182">
        <v>4982.1499999999996</v>
      </c>
      <c r="AP182">
        <v>56326909</v>
      </c>
    </row>
    <row r="183" spans="1:42" x14ac:dyDescent="0.25">
      <c r="A183" t="s">
        <v>5958</v>
      </c>
      <c r="B183" t="str">
        <f>C183&amp;"-"&amp;COUNTIF(C$2:C183,C183)</f>
        <v>67410-1</v>
      </c>
      <c r="C183">
        <v>67410</v>
      </c>
      <c r="D183" s="57">
        <v>44795</v>
      </c>
      <c r="E183" s="84" t="str">
        <f>F183&amp;"-"&amp;COUNTIF($F$2:F183,F183)</f>
        <v>METASA-168</v>
      </c>
      <c r="F183" s="84" t="str">
        <f t="shared" si="26"/>
        <v>METASA</v>
      </c>
      <c r="G183" t="s">
        <v>8581</v>
      </c>
      <c r="H183" s="62">
        <v>88416482000106</v>
      </c>
      <c r="I183" t="s">
        <v>30</v>
      </c>
      <c r="J183">
        <v>206.36</v>
      </c>
      <c r="K183">
        <v>3483.36</v>
      </c>
      <c r="M183">
        <v>13325</v>
      </c>
      <c r="N183" t="str">
        <v>SIENA</v>
      </c>
      <c r="O183" s="57" cm="1">
        <f t="array" ref="O183">_xlfn.XLOOKUP(1,($C$2:$C$8655=M183)*($F$2:$F$8655=N183),$D$2:$D$8655)</f>
        <v>45376</v>
      </c>
      <c r="P183" s="62">
        <v>26662248000101</v>
      </c>
      <c r="Q183" t="str">
        <v>M</v>
      </c>
      <c r="R183" s="85">
        <v>1200</v>
      </c>
      <c r="S183" s="85">
        <v>139200</v>
      </c>
      <c r="U183" s="84" t="b">
        <f t="shared" si="27"/>
        <v>1</v>
      </c>
      <c r="V183" s="84" t="b">
        <f t="shared" si="28"/>
        <v>1</v>
      </c>
      <c r="W183" s="84" t="b">
        <f t="shared" si="29"/>
        <v>1</v>
      </c>
      <c r="X183" s="84" t="str">
        <f t="shared" si="30"/>
        <v xml:space="preserve"> </v>
      </c>
      <c r="Y183" s="84" t="b">
        <f t="shared" si="31"/>
        <v>1</v>
      </c>
      <c r="AA183" s="84">
        <v>13325</v>
      </c>
      <c r="AB183" s="84" t="s">
        <v>3230</v>
      </c>
      <c r="AC183" s="57">
        <v>45376</v>
      </c>
      <c r="AD183" s="84">
        <v>26662248000101</v>
      </c>
      <c r="AE183" s="84" t="s">
        <v>30</v>
      </c>
      <c r="AF183" s="84">
        <v>900</v>
      </c>
      <c r="AG183" s="84">
        <v>139200</v>
      </c>
      <c r="AI183">
        <v>14114</v>
      </c>
      <c r="AJ183" s="84" t="str" cm="1">
        <f t="array" ref="AJ183">_xlfn.XLOOKUP(AI183,--LEFT(Main!$B$15:$B$1956,SEARCH(" ",Main!$B$15:$B$1956)),Main!$F$15:$F$1956,"")</f>
        <v>SIENA</v>
      </c>
      <c r="AK183" s="57" cm="1">
        <f t="array" ref="AK183">_xlfn.XLOOKUP(1,(--LEFT(Main!$B$15:$B$1956,SEARCH(" ",Main!$B$15:$B$1956))=AI183)*(Main!$F$15:$F$1956=AJ183),Main!$C$15:$C$1956,"")</f>
        <v>45468</v>
      </c>
      <c r="AL183" s="62" cm="1">
        <f t="array" ref="AL183">--_xlfn.XLOOKUP(1,(Main!$F$15:$F$1956='PLANILHA EBR'!AJ183)*(--LEFT(Main!$B$15:$B$1956,SEARCH(" ",Main!$B$15:$B$1956))='PLANILHA EBR'!AI183),Main!$E$15:$E$1956)</f>
        <v>26662248000101</v>
      </c>
      <c r="AM183" s="84" t="str" cm="1">
        <f t="array" ref="AM183">_xlfn.XLOOKUP(1,(Main!$F$15:$F$1956='PLANILHA EBR'!AJ183)*(--LEFT(Main!$B$15:$B$1956,SEARCH(" ",Main!$B$15:$B$1956))='PLANILHA EBR'!AI183),Main!$H$15:$H$1956)</f>
        <v>KG LIQUIDO</v>
      </c>
      <c r="AN183">
        <v>88</v>
      </c>
      <c r="AO183">
        <v>55746.74</v>
      </c>
      <c r="AP183">
        <v>56238839</v>
      </c>
    </row>
    <row r="184" spans="1:42" x14ac:dyDescent="0.25">
      <c r="A184" t="s">
        <v>5958</v>
      </c>
      <c r="B184" t="str">
        <f>C184&amp;"-"&amp;COUNTIF(C$2:C184,C184)</f>
        <v>67410-2</v>
      </c>
      <c r="C184">
        <v>67410</v>
      </c>
      <c r="D184" s="57">
        <v>44795</v>
      </c>
      <c r="E184" s="84" t="str">
        <f>F184&amp;"-"&amp;COUNTIF($F$2:F184,F184)</f>
        <v>METASA-169</v>
      </c>
      <c r="F184" s="84" t="str">
        <f t="shared" si="26"/>
        <v>METASA</v>
      </c>
      <c r="G184" t="s">
        <v>8581</v>
      </c>
      <c r="H184" s="62">
        <v>88416482000106</v>
      </c>
      <c r="I184" t="s">
        <v>30</v>
      </c>
      <c r="J184">
        <v>132.43</v>
      </c>
      <c r="K184">
        <v>2235.42</v>
      </c>
      <c r="M184">
        <v>13830</v>
      </c>
      <c r="N184" t="str">
        <v>SIENA</v>
      </c>
      <c r="O184" s="57" cm="1">
        <f t="array" ref="O184">_xlfn.XLOOKUP(1,($C$2:$C$8655=M184)*($F$2:$F$8655=N184),$D$2:$D$8655)</f>
        <v>45435</v>
      </c>
      <c r="P184" s="62">
        <v>26662248000101</v>
      </c>
      <c r="Q184" t="str">
        <v>UNIDADE</v>
      </c>
      <c r="R184" s="85">
        <v>2457</v>
      </c>
      <c r="S184" s="85">
        <v>20433.940000000002</v>
      </c>
      <c r="U184" s="84" t="b">
        <f t="shared" si="27"/>
        <v>1</v>
      </c>
      <c r="V184" s="84" t="b">
        <f t="shared" si="28"/>
        <v>1</v>
      </c>
      <c r="W184" s="84" t="b">
        <f t="shared" si="29"/>
        <v>1</v>
      </c>
      <c r="X184" s="84" t="str">
        <f t="shared" si="30"/>
        <v xml:space="preserve"> </v>
      </c>
      <c r="Y184" s="84" t="b">
        <f t="shared" si="31"/>
        <v>1</v>
      </c>
      <c r="AA184" s="84">
        <v>13830</v>
      </c>
      <c r="AB184" s="84" t="s">
        <v>3230</v>
      </c>
      <c r="AC184" s="57">
        <v>45435</v>
      </c>
      <c r="AD184" s="84">
        <v>26662248000101</v>
      </c>
      <c r="AE184" s="84" t="s">
        <v>30</v>
      </c>
      <c r="AF184" s="84">
        <v>100</v>
      </c>
      <c r="AG184" s="84">
        <v>20433.939999999999</v>
      </c>
      <c r="AI184">
        <v>14232</v>
      </c>
      <c r="AJ184" s="84" t="str" cm="1">
        <f t="array" ref="AJ184">_xlfn.XLOOKUP(AI184,--LEFT(Main!$B$15:$B$1956,SEARCH(" ",Main!$B$15:$B$1956)),Main!$F$15:$F$1956,"")</f>
        <v>SIENA</v>
      </c>
      <c r="AK184" s="57" cm="1">
        <f t="array" ref="AK184">_xlfn.XLOOKUP(1,(--LEFT(Main!$B$15:$B$1956,SEARCH(" ",Main!$B$15:$B$1956))=AI184)*(Main!$F$15:$F$1956=AJ184),Main!$C$15:$C$1956,"")</f>
        <v>45484</v>
      </c>
      <c r="AL184" s="62" cm="1">
        <f t="array" ref="AL184">--_xlfn.XLOOKUP(1,(Main!$F$15:$F$1956='PLANILHA EBR'!AJ184)*(--LEFT(Main!$B$15:$B$1956,SEARCH(" ",Main!$B$15:$B$1956))='PLANILHA EBR'!AI184),Main!$E$15:$E$1956)</f>
        <v>26662248000101</v>
      </c>
      <c r="AM184" s="84" t="str" cm="1">
        <f t="array" ref="AM184">_xlfn.XLOOKUP(1,(Main!$F$15:$F$1956='PLANILHA EBR'!AJ184)*(--LEFT(Main!$B$15:$B$1956,SEARCH(" ",Main!$B$15:$B$1956))='PLANILHA EBR'!AI184),Main!$H$15:$H$1956)</f>
        <v>KG LIQUIDO</v>
      </c>
      <c r="AN184">
        <v>39</v>
      </c>
      <c r="AO184">
        <v>7512.88</v>
      </c>
      <c r="AP184">
        <v>55878114</v>
      </c>
    </row>
    <row r="185" spans="1:42" x14ac:dyDescent="0.25">
      <c r="A185" t="s">
        <v>5958</v>
      </c>
      <c r="B185" t="str">
        <f>C185&amp;"-"&amp;COUNTIF(C$2:C185,C185)</f>
        <v>67410-3</v>
      </c>
      <c r="C185">
        <v>67410</v>
      </c>
      <c r="D185" s="57">
        <v>44795</v>
      </c>
      <c r="E185" s="84" t="str">
        <f>F185&amp;"-"&amp;COUNTIF($F$2:F185,F185)</f>
        <v>METASA-170</v>
      </c>
      <c r="F185" s="84" t="str">
        <f t="shared" si="26"/>
        <v>METASA</v>
      </c>
      <c r="G185" t="s">
        <v>8581</v>
      </c>
      <c r="H185" s="62">
        <v>88416482000106</v>
      </c>
      <c r="I185" t="s">
        <v>30</v>
      </c>
      <c r="J185">
        <v>395.13</v>
      </c>
      <c r="K185">
        <v>6669.79</v>
      </c>
      <c r="M185">
        <v>13831</v>
      </c>
      <c r="N185" t="str">
        <v>SIENA</v>
      </c>
      <c r="O185" s="57" cm="1">
        <f t="array" ref="O185">_xlfn.XLOOKUP(1,($C$2:$C$8655=M185)*($F$2:$F$8655=N185),$D$2:$D$8655)</f>
        <v>45435</v>
      </c>
      <c r="P185" s="62">
        <v>26662248000101</v>
      </c>
      <c r="Q185" t="str">
        <v>UNIDADE</v>
      </c>
      <c r="R185" s="85">
        <v>395</v>
      </c>
      <c r="S185" s="85">
        <v>4982.1500000000005</v>
      </c>
      <c r="U185" s="84" t="b">
        <f t="shared" si="27"/>
        <v>1</v>
      </c>
      <c r="V185" s="84" t="b">
        <f t="shared" si="28"/>
        <v>1</v>
      </c>
      <c r="W185" s="84" t="b">
        <f t="shared" si="29"/>
        <v>1</v>
      </c>
      <c r="X185" s="84" t="str">
        <f t="shared" si="30"/>
        <v xml:space="preserve"> </v>
      </c>
      <c r="Y185" s="84" t="b">
        <f t="shared" si="31"/>
        <v>1</v>
      </c>
      <c r="AA185" s="84">
        <v>13831</v>
      </c>
      <c r="AB185" s="84" t="s">
        <v>3230</v>
      </c>
      <c r="AC185" s="57">
        <v>45435</v>
      </c>
      <c r="AD185" s="84">
        <v>26662248000101</v>
      </c>
      <c r="AE185" s="84" t="s">
        <v>30</v>
      </c>
      <c r="AF185" s="84">
        <v>22</v>
      </c>
      <c r="AG185" s="84">
        <v>4982.1499999999996</v>
      </c>
      <c r="AI185">
        <v>14368</v>
      </c>
      <c r="AJ185" s="84" t="str" cm="1">
        <f t="array" ref="AJ185">_xlfn.XLOOKUP(AI185,--LEFT(Main!$B$15:$B$1956,SEARCH(" ",Main!$B$15:$B$1956)),Main!$F$15:$F$1956,"")</f>
        <v>SMART</v>
      </c>
      <c r="AK185" s="57" cm="1">
        <f t="array" ref="AK185">_xlfn.XLOOKUP(1,(--LEFT(Main!$B$15:$B$1956,SEARCH(" ",Main!$B$15:$B$1956))=AI185)*(Main!$F$15:$F$1956=AJ185),Main!$C$15:$C$1956,"")</f>
        <v>45401</v>
      </c>
      <c r="AL185" s="62" cm="1">
        <f t="array" ref="AL185">--_xlfn.XLOOKUP(1,(Main!$F$15:$F$1956='PLANILHA EBR'!AJ185)*(--LEFT(Main!$B$15:$B$1956,SEARCH(" ",Main!$B$15:$B$1956))='PLANILHA EBR'!AI185),Main!$E$15:$E$1956)</f>
        <v>4971788000134</v>
      </c>
      <c r="AM185" s="84" t="str" cm="1">
        <f t="array" ref="AM185">_xlfn.XLOOKUP(1,(Main!$F$15:$F$1956='PLANILHA EBR'!AJ185)*(--LEFT(Main!$B$15:$B$1956,SEARCH(" ",Main!$B$15:$B$1956))='PLANILHA EBR'!AI185),Main!$H$15:$H$1956)</f>
        <v>UNIDADE</v>
      </c>
      <c r="AN185">
        <v>2</v>
      </c>
      <c r="AO185">
        <v>2774.2</v>
      </c>
      <c r="AP185">
        <v>55400807</v>
      </c>
    </row>
    <row r="186" spans="1:42" x14ac:dyDescent="0.25">
      <c r="A186" t="s">
        <v>5958</v>
      </c>
      <c r="B186" t="str">
        <f>C186&amp;"-"&amp;COUNTIF(C$2:C186,C186)</f>
        <v>67410-4</v>
      </c>
      <c r="C186">
        <v>67410</v>
      </c>
      <c r="D186" s="57">
        <v>44795</v>
      </c>
      <c r="E186" s="84" t="str">
        <f>F186&amp;"-"&amp;COUNTIF($F$2:F186,F186)</f>
        <v>METASA-171</v>
      </c>
      <c r="F186" s="84" t="str">
        <f t="shared" si="26"/>
        <v>METASA</v>
      </c>
      <c r="G186" t="s">
        <v>8581</v>
      </c>
      <c r="H186" s="62">
        <v>88416482000106</v>
      </c>
      <c r="I186" t="s">
        <v>30</v>
      </c>
      <c r="J186">
        <v>5562.7</v>
      </c>
      <c r="K186">
        <v>90282.62</v>
      </c>
      <c r="M186">
        <v>14114</v>
      </c>
      <c r="N186" t="str">
        <v>SIENA</v>
      </c>
      <c r="O186" s="57" cm="1">
        <f t="array" ref="O186">_xlfn.XLOOKUP(1,($C$2:$C$8655=M186)*($F$2:$F$8655=N186),$D$2:$D$8655)</f>
        <v>45468</v>
      </c>
      <c r="P186" s="62">
        <v>26662248000101</v>
      </c>
      <c r="Q186" t="str">
        <v>UNIDADE</v>
      </c>
      <c r="R186" s="85">
        <v>13.795</v>
      </c>
      <c r="S186" s="85">
        <v>55746.74</v>
      </c>
      <c r="U186" s="84" t="b">
        <f t="shared" si="27"/>
        <v>1</v>
      </c>
      <c r="V186" s="84" t="b">
        <f t="shared" si="28"/>
        <v>1</v>
      </c>
      <c r="W186" s="84" t="b">
        <f t="shared" si="29"/>
        <v>1</v>
      </c>
      <c r="X186" s="84" t="str">
        <f t="shared" si="30"/>
        <v xml:space="preserve"> </v>
      </c>
      <c r="Y186" s="84" t="b">
        <f t="shared" si="31"/>
        <v>1</v>
      </c>
      <c r="AA186" s="84">
        <v>14114</v>
      </c>
      <c r="AB186" s="84" t="s">
        <v>3230</v>
      </c>
      <c r="AC186" s="57">
        <v>45468</v>
      </c>
      <c r="AD186" s="84">
        <v>26662248000101</v>
      </c>
      <c r="AE186" s="84" t="s">
        <v>30</v>
      </c>
      <c r="AF186" s="84">
        <v>88</v>
      </c>
      <c r="AG186" s="84">
        <v>55746.74</v>
      </c>
      <c r="AI186">
        <v>14497</v>
      </c>
      <c r="AJ186" s="84" t="str" cm="1">
        <f t="array" ref="AJ186">_xlfn.XLOOKUP(AI186,--LEFT(Main!$B$15:$B$1956,SEARCH(" ",Main!$B$15:$B$1956)),Main!$F$15:$F$1956,"")</f>
        <v>SMART</v>
      </c>
      <c r="AK186" s="57" cm="1">
        <f t="array" ref="AK186">_xlfn.XLOOKUP(1,(--LEFT(Main!$B$15:$B$1956,SEARCH(" ",Main!$B$15:$B$1956))=AI186)*(Main!$F$15:$F$1956=AJ186),Main!$C$15:$C$1956,"")</f>
        <v>45428</v>
      </c>
      <c r="AL186" s="62" cm="1">
        <f t="array" ref="AL186">--_xlfn.XLOOKUP(1,(Main!$F$15:$F$1956='PLANILHA EBR'!AJ186)*(--LEFT(Main!$B$15:$B$1956,SEARCH(" ",Main!$B$15:$B$1956))='PLANILHA EBR'!AI186),Main!$E$15:$E$1956)</f>
        <v>4971788000134</v>
      </c>
      <c r="AM186" s="84" t="str" cm="1">
        <f t="array" ref="AM186">_xlfn.XLOOKUP(1,(Main!$F$15:$F$1956='PLANILHA EBR'!AJ186)*(--LEFT(Main!$B$15:$B$1956,SEARCH(" ",Main!$B$15:$B$1956))='PLANILHA EBR'!AI186),Main!$H$15:$H$1956)</f>
        <v>UNIDADE</v>
      </c>
      <c r="AN186">
        <v>1</v>
      </c>
      <c r="AO186">
        <v>11239.39</v>
      </c>
      <c r="AP186">
        <v>55333357</v>
      </c>
    </row>
    <row r="187" spans="1:42" x14ac:dyDescent="0.25">
      <c r="A187" t="s">
        <v>5958</v>
      </c>
      <c r="B187" t="str">
        <f>C187&amp;"-"&amp;COUNTIF(C$2:C187,C187)</f>
        <v>67410-5</v>
      </c>
      <c r="C187">
        <v>67410</v>
      </c>
      <c r="D187" s="57">
        <v>44795</v>
      </c>
      <c r="E187" s="84" t="str">
        <f>F187&amp;"-"&amp;COUNTIF($F$2:F187,F187)</f>
        <v>METASA-172</v>
      </c>
      <c r="F187" s="84" t="str">
        <f t="shared" si="26"/>
        <v>METASA</v>
      </c>
      <c r="G187" t="s">
        <v>8581</v>
      </c>
      <c r="H187" s="62">
        <v>88416482000106</v>
      </c>
      <c r="I187" t="s">
        <v>30</v>
      </c>
      <c r="J187">
        <v>8.6199999999999992</v>
      </c>
      <c r="K187">
        <v>145.51</v>
      </c>
      <c r="M187">
        <v>14232</v>
      </c>
      <c r="N187" t="str">
        <v>SIENA</v>
      </c>
      <c r="O187" s="57" cm="1">
        <f t="array" ref="O187">_xlfn.XLOOKUP(1,($C$2:$C$8655=M187)*($F$2:$F$8655=N187),$D$2:$D$8655)</f>
        <v>45484</v>
      </c>
      <c r="P187" s="62">
        <v>26662248000101</v>
      </c>
      <c r="Q187" t="str">
        <v>UNIDADE</v>
      </c>
      <c r="R187" s="85">
        <v>981</v>
      </c>
      <c r="S187" s="85">
        <v>7512.88</v>
      </c>
      <c r="U187" s="84" t="b">
        <f t="shared" si="27"/>
        <v>1</v>
      </c>
      <c r="V187" s="84" t="b">
        <f t="shared" si="28"/>
        <v>1</v>
      </c>
      <c r="W187" s="84" t="b">
        <f t="shared" si="29"/>
        <v>1</v>
      </c>
      <c r="X187" s="84" t="str">
        <f t="shared" si="30"/>
        <v xml:space="preserve"> </v>
      </c>
      <c r="Y187" s="84" t="b">
        <f t="shared" si="31"/>
        <v>1</v>
      </c>
      <c r="AA187" s="84">
        <v>14232</v>
      </c>
      <c r="AB187" s="84" t="s">
        <v>3230</v>
      </c>
      <c r="AC187" s="57">
        <v>45484</v>
      </c>
      <c r="AD187" s="84">
        <v>26662248000101</v>
      </c>
      <c r="AE187" s="84" t="s">
        <v>30</v>
      </c>
      <c r="AF187" s="84">
        <v>39</v>
      </c>
      <c r="AG187" s="84">
        <v>7512.88</v>
      </c>
      <c r="AI187">
        <v>14667</v>
      </c>
      <c r="AJ187" s="84" t="str" cm="1">
        <f t="array" ref="AJ187">_xlfn.XLOOKUP(AI187,--LEFT(Main!$B$15:$B$1956,SEARCH(" ",Main!$B$15:$B$1956)),Main!$F$15:$F$1956,"")</f>
        <v>SMART</v>
      </c>
      <c r="AK187" s="57" cm="1">
        <f t="array" ref="AK187">_xlfn.XLOOKUP(1,(--LEFT(Main!$B$15:$B$1956,SEARCH(" ",Main!$B$15:$B$1956))=AI187)*(Main!$F$15:$F$1956=AJ187),Main!$C$15:$C$1956,"")</f>
        <v>45462</v>
      </c>
      <c r="AL187" s="62" cm="1">
        <f t="array" ref="AL187">--_xlfn.XLOOKUP(1,(Main!$F$15:$F$1956='PLANILHA EBR'!AJ187)*(--LEFT(Main!$B$15:$B$1956,SEARCH(" ",Main!$B$15:$B$1956))='PLANILHA EBR'!AI187),Main!$E$15:$E$1956)</f>
        <v>4971788000134</v>
      </c>
      <c r="AM187" s="84" t="str" cm="1">
        <f t="array" ref="AM187">_xlfn.XLOOKUP(1,(Main!$F$15:$F$1956='PLANILHA EBR'!AJ187)*(--LEFT(Main!$B$15:$B$1956,SEARCH(" ",Main!$B$15:$B$1956))='PLANILHA EBR'!AI187),Main!$H$15:$H$1956)</f>
        <v>UNIDADE</v>
      </c>
      <c r="AN187">
        <v>5</v>
      </c>
      <c r="AO187">
        <v>5335</v>
      </c>
      <c r="AP187">
        <v>55332437</v>
      </c>
    </row>
    <row r="188" spans="1:42" x14ac:dyDescent="0.25">
      <c r="A188" t="s">
        <v>5958</v>
      </c>
      <c r="B188" t="str">
        <f>C188&amp;"-"&amp;COUNTIF(C$2:C188,C188)</f>
        <v>67410-6</v>
      </c>
      <c r="C188">
        <v>67410</v>
      </c>
      <c r="D188" s="57">
        <v>44795</v>
      </c>
      <c r="E188" s="84" t="str">
        <f>F188&amp;"-"&amp;COUNTIF($F$2:F188,F188)</f>
        <v>METASA-173</v>
      </c>
      <c r="F188" s="84" t="str">
        <f t="shared" si="26"/>
        <v>METASA</v>
      </c>
      <c r="G188" t="s">
        <v>8581</v>
      </c>
      <c r="H188" s="62">
        <v>88416482000106</v>
      </c>
      <c r="I188" t="s">
        <v>30</v>
      </c>
      <c r="J188">
        <v>259.43</v>
      </c>
      <c r="K188">
        <v>4379.18</v>
      </c>
      <c r="M188">
        <v>14368</v>
      </c>
      <c r="N188" t="str">
        <v>SMART</v>
      </c>
      <c r="O188" s="57" cm="1">
        <f t="array" ref="O188">_xlfn.XLOOKUP(1,($C$2:$C$8655=M188)*($F$2:$F$8655=N188),$D$2:$D$8655)</f>
        <v>45401</v>
      </c>
      <c r="P188" s="62">
        <v>4971788000134</v>
      </c>
      <c r="Q188" t="str">
        <v>UNIDADE</v>
      </c>
      <c r="R188" s="85">
        <v>2</v>
      </c>
      <c r="S188" s="85">
        <v>2774.2</v>
      </c>
      <c r="U188" s="84" t="b">
        <f t="shared" si="27"/>
        <v>1</v>
      </c>
      <c r="V188" s="84" t="b">
        <f t="shared" si="28"/>
        <v>1</v>
      </c>
      <c r="W188" s="84" t="b">
        <f t="shared" si="29"/>
        <v>1</v>
      </c>
      <c r="X188" s="84" t="b">
        <f t="shared" si="30"/>
        <v>1</v>
      </c>
      <c r="Y188" s="84" t="b">
        <f t="shared" si="31"/>
        <v>1</v>
      </c>
      <c r="AA188" s="84">
        <v>14368</v>
      </c>
      <c r="AB188" s="84" t="s">
        <v>4624</v>
      </c>
      <c r="AC188" s="57">
        <v>45401</v>
      </c>
      <c r="AD188" s="84">
        <v>4971788000134</v>
      </c>
      <c r="AE188" s="84" t="s">
        <v>869</v>
      </c>
      <c r="AF188" s="84">
        <v>2</v>
      </c>
      <c r="AG188" s="84">
        <v>2774.2</v>
      </c>
      <c r="AI188">
        <v>15075</v>
      </c>
      <c r="AJ188" s="84" t="str" cm="1">
        <f t="array" ref="AJ188">_xlfn.XLOOKUP(AI188,--LEFT(Main!$B$15:$B$1956,SEARCH(" ",Main!$B$15:$B$1956)),Main!$F$15:$F$1956,"")</f>
        <v>YDF</v>
      </c>
      <c r="AK188" s="57" cm="1">
        <f t="array" ref="AK188">_xlfn.XLOOKUP(1,(--LEFT(Main!$B$15:$B$1956,SEARCH(" ",Main!$B$15:$B$1956))=AI188)*(Main!$F$15:$F$1956=AJ188),Main!$C$15:$C$1956,"")</f>
        <v>45412</v>
      </c>
      <c r="AL188" s="62" cm="1">
        <f t="array" ref="AL188">--_xlfn.XLOOKUP(1,(Main!$F$15:$F$1956='PLANILHA EBR'!AJ188)*(--LEFT(Main!$B$15:$B$1956,SEARCH(" ",Main!$B$15:$B$1956))='PLANILHA EBR'!AI188),Main!$E$15:$E$1956)</f>
        <v>10657791000180</v>
      </c>
      <c r="AM188" s="84" t="str" cm="1">
        <f t="array" ref="AM188">_xlfn.XLOOKUP(1,(Main!$F$15:$F$1956='PLANILHA EBR'!AJ188)*(--LEFT(Main!$B$15:$B$1956,SEARCH(" ",Main!$B$15:$B$1956))='PLANILHA EBR'!AI188),Main!$H$15:$H$1956)</f>
        <v>UNIDADE</v>
      </c>
      <c r="AN188">
        <v>58</v>
      </c>
      <c r="AO188">
        <v>137773.29999999999</v>
      </c>
      <c r="AP188">
        <v>53025227</v>
      </c>
    </row>
    <row r="189" spans="1:42" x14ac:dyDescent="0.25">
      <c r="A189" t="s">
        <v>5958</v>
      </c>
      <c r="B189" t="str">
        <f>C189&amp;"-"&amp;COUNTIF(C$2:C189,C189)</f>
        <v>67410-7</v>
      </c>
      <c r="C189">
        <v>67410</v>
      </c>
      <c r="D189" s="57">
        <v>44795</v>
      </c>
      <c r="E189" s="84" t="str">
        <f>F189&amp;"-"&amp;COUNTIF($F$2:F189,F189)</f>
        <v>METASA-174</v>
      </c>
      <c r="F189" s="84" t="str">
        <f t="shared" si="26"/>
        <v>METASA</v>
      </c>
      <c r="G189" t="s">
        <v>8581</v>
      </c>
      <c r="H189" s="62">
        <v>88416482000106</v>
      </c>
      <c r="I189" t="s">
        <v>30</v>
      </c>
      <c r="J189">
        <v>332.79</v>
      </c>
      <c r="K189">
        <v>5401.18</v>
      </c>
      <c r="M189">
        <v>14497</v>
      </c>
      <c r="N189" t="str">
        <v>SMART</v>
      </c>
      <c r="O189" s="57" cm="1">
        <f t="array" ref="O189">_xlfn.XLOOKUP(1,($C$2:$C$8655=M189)*($F$2:$F$8655=N189),$D$2:$D$8655)</f>
        <v>45428</v>
      </c>
      <c r="P189" s="62">
        <v>4971788000134</v>
      </c>
      <c r="Q189" t="str">
        <v>UNIDADE</v>
      </c>
      <c r="R189" s="85">
        <v>1</v>
      </c>
      <c r="S189" s="85">
        <v>11239.39</v>
      </c>
      <c r="U189" s="84" t="b">
        <f t="shared" si="27"/>
        <v>1</v>
      </c>
      <c r="V189" s="84" t="b">
        <f t="shared" si="28"/>
        <v>1</v>
      </c>
      <c r="W189" s="84" t="b">
        <f t="shared" si="29"/>
        <v>1</v>
      </c>
      <c r="X189" s="84" t="b">
        <f t="shared" si="30"/>
        <v>1</v>
      </c>
      <c r="Y189" s="84" t="b">
        <f t="shared" si="31"/>
        <v>1</v>
      </c>
      <c r="AA189" s="84">
        <v>14497</v>
      </c>
      <c r="AB189" s="84" t="s">
        <v>4624</v>
      </c>
      <c r="AC189" s="57">
        <v>45428</v>
      </c>
      <c r="AD189" s="84">
        <v>4971788000134</v>
      </c>
      <c r="AE189" s="84" t="s">
        <v>869</v>
      </c>
      <c r="AF189" s="84">
        <v>1</v>
      </c>
      <c r="AG189" s="84">
        <v>11239.39</v>
      </c>
      <c r="AI189">
        <v>15207</v>
      </c>
      <c r="AJ189" s="84" t="str" cm="1">
        <f t="array" ref="AJ189">_xlfn.XLOOKUP(AI189,--LEFT(Main!$B$15:$B$1956,SEARCH(" ",Main!$B$15:$B$1956)),Main!$F$15:$F$1956,"")</f>
        <v>ACOTUBO</v>
      </c>
      <c r="AK189" s="57" cm="1">
        <f t="array" ref="AK189">_xlfn.XLOOKUP(1,(--LEFT(Main!$B$15:$B$1956,SEARCH(" ",Main!$B$15:$B$1956))=AI189)*(Main!$F$15:$F$1956=AJ189),Main!$C$15:$C$1956,"")</f>
        <v>45399</v>
      </c>
      <c r="AL189" s="62" cm="1">
        <f t="array" ref="AL189">--_xlfn.XLOOKUP(1,(Main!$F$15:$F$1956='PLANILHA EBR'!AJ189)*(--LEFT(Main!$B$15:$B$1956,SEARCH(" ",Main!$B$15:$B$1956))='PLANILHA EBR'!AI189),Main!$E$15:$E$1956)</f>
        <v>43919968000129</v>
      </c>
      <c r="AM189" s="84" t="str" cm="1">
        <f t="array" ref="AM189">_xlfn.XLOOKUP(1,(Main!$F$15:$F$1956='PLANILHA EBR'!AJ189)*(--LEFT(Main!$B$15:$B$1956,SEARCH(" ",Main!$B$15:$B$1956))='PLANILHA EBR'!AI189),Main!$H$15:$H$1956)</f>
        <v>KG LIQUIDO</v>
      </c>
      <c r="AN189">
        <v>19.21</v>
      </c>
      <c r="AO189">
        <v>717.4</v>
      </c>
      <c r="AP189">
        <v>268857</v>
      </c>
    </row>
    <row r="190" spans="1:42" x14ac:dyDescent="0.25">
      <c r="A190" t="s">
        <v>5958</v>
      </c>
      <c r="B190" t="str">
        <f>C190&amp;"-"&amp;COUNTIF(C$2:C190,C190)</f>
        <v>67410-8</v>
      </c>
      <c r="C190">
        <v>67410</v>
      </c>
      <c r="D190" s="57">
        <v>44795</v>
      </c>
      <c r="E190" s="84" t="str">
        <f>F190&amp;"-"&amp;COUNTIF($F$2:F190,F190)</f>
        <v>METASA-175</v>
      </c>
      <c r="F190" s="84" t="str">
        <f t="shared" si="26"/>
        <v>METASA</v>
      </c>
      <c r="G190" t="s">
        <v>8581</v>
      </c>
      <c r="H190" s="62">
        <v>88416482000106</v>
      </c>
      <c r="I190" t="s">
        <v>30</v>
      </c>
      <c r="J190">
        <v>10754.77</v>
      </c>
      <c r="K190">
        <v>200791.56</v>
      </c>
      <c r="M190">
        <v>14667</v>
      </c>
      <c r="N190" t="str">
        <v>SMART</v>
      </c>
      <c r="O190" s="57" cm="1">
        <f t="array" ref="O190">_xlfn.XLOOKUP(1,($C$2:$C$8655=M190)*($F$2:$F$8655=N190),$D$2:$D$8655)</f>
        <v>45462</v>
      </c>
      <c r="P190" s="62">
        <v>4971788000134</v>
      </c>
      <c r="Q190" t="str">
        <v>UNIDADE</v>
      </c>
      <c r="R190" s="85">
        <v>5</v>
      </c>
      <c r="S190" s="85">
        <v>5335</v>
      </c>
      <c r="U190" s="84" t="b">
        <f t="shared" si="27"/>
        <v>1</v>
      </c>
      <c r="V190" s="84" t="b">
        <f t="shared" si="28"/>
        <v>1</v>
      </c>
      <c r="W190" s="84" t="b">
        <f t="shared" si="29"/>
        <v>1</v>
      </c>
      <c r="X190" s="84" t="b">
        <f t="shared" si="30"/>
        <v>1</v>
      </c>
      <c r="Y190" s="84" t="b">
        <f t="shared" si="31"/>
        <v>1</v>
      </c>
      <c r="AA190" s="84">
        <v>14667</v>
      </c>
      <c r="AB190" s="84" t="s">
        <v>4624</v>
      </c>
      <c r="AC190" s="57">
        <v>45462</v>
      </c>
      <c r="AD190" s="84">
        <v>4971788000134</v>
      </c>
      <c r="AE190" s="84" t="s">
        <v>869</v>
      </c>
      <c r="AF190" s="84">
        <v>5</v>
      </c>
      <c r="AG190" s="84">
        <v>5335</v>
      </c>
      <c r="AI190">
        <v>15208</v>
      </c>
      <c r="AJ190" s="84" t="str" cm="1">
        <f t="array" ref="AJ190">_xlfn.XLOOKUP(AI190,--LEFT(Main!$B$15:$B$1956,SEARCH(" ",Main!$B$15:$B$1956)),Main!$F$15:$F$1956,"")</f>
        <v>ACOTUBO</v>
      </c>
      <c r="AK190" s="57" cm="1">
        <f t="array" ref="AK190">_xlfn.XLOOKUP(1,(--LEFT(Main!$B$15:$B$1956,SEARCH(" ",Main!$B$15:$B$1956))=AI190)*(Main!$F$15:$F$1956=AJ190),Main!$C$15:$C$1956,"")</f>
        <v>45399</v>
      </c>
      <c r="AL190" s="62" cm="1">
        <f t="array" ref="AL190">--_xlfn.XLOOKUP(1,(Main!$F$15:$F$1956='PLANILHA EBR'!AJ190)*(--LEFT(Main!$B$15:$B$1956,SEARCH(" ",Main!$B$15:$B$1956))='PLANILHA EBR'!AI190),Main!$E$15:$E$1956)</f>
        <v>43919968000129</v>
      </c>
      <c r="AM190" s="84" t="str" cm="1">
        <f t="array" ref="AM190">_xlfn.XLOOKUP(1,(Main!$F$15:$F$1956='PLANILHA EBR'!AJ190)*(--LEFT(Main!$B$15:$B$1956,SEARCH(" ",Main!$B$15:$B$1956))='PLANILHA EBR'!AI190),Main!$H$15:$H$1956)</f>
        <v>KG LIQUIDO</v>
      </c>
      <c r="AN190">
        <v>39.5</v>
      </c>
      <c r="AO190">
        <v>1414.29</v>
      </c>
      <c r="AP190">
        <v>268854</v>
      </c>
    </row>
    <row r="191" spans="1:42" x14ac:dyDescent="0.25">
      <c r="A191" t="s">
        <v>5958</v>
      </c>
      <c r="B191" t="str">
        <f>C191&amp;"-"&amp;COUNTIF(C$2:C191,C191)</f>
        <v>67410-9</v>
      </c>
      <c r="C191">
        <v>67410</v>
      </c>
      <c r="D191" s="57">
        <v>44795</v>
      </c>
      <c r="E191" s="84" t="str">
        <f>F191&amp;"-"&amp;COUNTIF($F$2:F191,F191)</f>
        <v>METASA-176</v>
      </c>
      <c r="F191" s="84" t="str">
        <f t="shared" si="26"/>
        <v>METASA</v>
      </c>
      <c r="G191" t="s">
        <v>8581</v>
      </c>
      <c r="H191" s="62">
        <v>88416482000106</v>
      </c>
      <c r="I191" t="s">
        <v>30</v>
      </c>
      <c r="J191">
        <v>271.64999999999998</v>
      </c>
      <c r="K191">
        <v>4585.45</v>
      </c>
      <c r="M191">
        <v>15075</v>
      </c>
      <c r="N191" t="str">
        <v>YDF</v>
      </c>
      <c r="O191" s="57" cm="1">
        <f t="array" ref="O191">_xlfn.XLOOKUP(1,($C$2:$C$8655=M191)*($F$2:$F$8655=N191),$D$2:$D$8655)</f>
        <v>45412</v>
      </c>
      <c r="P191" s="62">
        <v>10657791000180</v>
      </c>
      <c r="Q191" t="str">
        <v>UNIDADE</v>
      </c>
      <c r="R191" s="85">
        <v>58</v>
      </c>
      <c r="S191" s="85">
        <v>137773.29999999999</v>
      </c>
      <c r="U191" s="84" t="b">
        <f t="shared" si="27"/>
        <v>1</v>
      </c>
      <c r="V191" s="84" t="b">
        <f t="shared" si="28"/>
        <v>1</v>
      </c>
      <c r="W191" s="84" t="b">
        <f t="shared" si="29"/>
        <v>1</v>
      </c>
      <c r="X191" s="84" t="b">
        <f t="shared" si="30"/>
        <v>1</v>
      </c>
      <c r="Y191" s="84" t="b">
        <f t="shared" si="31"/>
        <v>1</v>
      </c>
      <c r="AA191" s="84">
        <v>15075</v>
      </c>
      <c r="AB191" s="84" t="s">
        <v>4631</v>
      </c>
      <c r="AC191" s="57">
        <v>45412</v>
      </c>
      <c r="AD191" s="84">
        <v>10657791000180</v>
      </c>
      <c r="AE191" s="84" t="s">
        <v>869</v>
      </c>
      <c r="AF191" s="84">
        <v>58</v>
      </c>
      <c r="AG191" s="84">
        <v>137773.29999999999</v>
      </c>
      <c r="AI191">
        <v>15702</v>
      </c>
      <c r="AJ191" s="84" t="str" cm="1">
        <f t="array" ref="AJ191">_xlfn.XLOOKUP(AI191,--LEFT(Main!$B$15:$B$1956,SEARCH(" ",Main!$B$15:$B$1956)),Main!$F$15:$F$1956,"")</f>
        <v>MSM</v>
      </c>
      <c r="AK191" s="57" cm="1">
        <f t="array" ref="AK191">_xlfn.XLOOKUP(1,(--LEFT(Main!$B$15:$B$1956,SEARCH(" ",Main!$B$15:$B$1956))=AI191)*(Main!$F$15:$F$1956=AJ191),Main!$C$15:$C$1956,"")</f>
        <v>45309</v>
      </c>
      <c r="AL191" s="62" cm="1">
        <f t="array" ref="AL191">--_xlfn.XLOOKUP(1,(Main!$F$15:$F$1956='PLANILHA EBR'!AJ191)*(--LEFT(Main!$B$15:$B$1956,SEARCH(" ",Main!$B$15:$B$1956))='PLANILHA EBR'!AI191),Main!$E$15:$E$1956)</f>
        <v>18289917000113</v>
      </c>
      <c r="AM191" s="84" t="str" cm="1">
        <f t="array" ref="AM191">_xlfn.XLOOKUP(1,(Main!$F$15:$F$1956='PLANILHA EBR'!AJ191)*(--LEFT(Main!$B$15:$B$1956,SEARCH(" ",Main!$B$15:$B$1956))='PLANILHA EBR'!AI191),Main!$H$15:$H$1956)</f>
        <v>KG LIQUIDO</v>
      </c>
      <c r="AN191">
        <v>247</v>
      </c>
      <c r="AO191">
        <v>24879.1</v>
      </c>
      <c r="AP191">
        <v>267549</v>
      </c>
    </row>
    <row r="192" spans="1:42" x14ac:dyDescent="0.25">
      <c r="A192" t="s">
        <v>5958</v>
      </c>
      <c r="B192" t="str">
        <f>C192&amp;"-"&amp;COUNTIF(C$2:C192,C192)</f>
        <v>67410-10</v>
      </c>
      <c r="C192">
        <v>67410</v>
      </c>
      <c r="D192" s="57">
        <v>44795</v>
      </c>
      <c r="E192" s="84" t="str">
        <f>F192&amp;"-"&amp;COUNTIF($F$2:F192,F192)</f>
        <v>METASA-177</v>
      </c>
      <c r="F192" s="84" t="str">
        <f t="shared" si="26"/>
        <v>METASA</v>
      </c>
      <c r="G192" t="s">
        <v>8581</v>
      </c>
      <c r="H192" s="62">
        <v>88416482000106</v>
      </c>
      <c r="I192" t="s">
        <v>30</v>
      </c>
      <c r="J192">
        <v>158.22</v>
      </c>
      <c r="K192">
        <v>3056.81</v>
      </c>
      <c r="M192">
        <v>15207</v>
      </c>
      <c r="N192" t="str">
        <v>ACOTUBO</v>
      </c>
      <c r="O192" s="57" cm="1">
        <f t="array" ref="O192">_xlfn.XLOOKUP(1,($C$2:$C$8655=M192)*($F$2:$F$8655=N192),$D$2:$D$8655)</f>
        <v>45399</v>
      </c>
      <c r="P192" s="62">
        <v>43919968000129</v>
      </c>
      <c r="Q192" t="str">
        <v>UNIDADE</v>
      </c>
      <c r="R192" s="85">
        <v>20</v>
      </c>
      <c r="S192" s="85">
        <v>717.40000000000009</v>
      </c>
      <c r="U192" s="84" t="b">
        <f t="shared" si="27"/>
        <v>1</v>
      </c>
      <c r="V192" s="84" t="b">
        <f t="shared" si="28"/>
        <v>1</v>
      </c>
      <c r="W192" s="84" t="b">
        <f t="shared" si="29"/>
        <v>1</v>
      </c>
      <c r="X192" s="84" t="str">
        <f t="shared" si="30"/>
        <v xml:space="preserve"> </v>
      </c>
      <c r="Y192" s="84" t="b">
        <f t="shared" si="31"/>
        <v>1</v>
      </c>
      <c r="AA192" s="84">
        <v>15207</v>
      </c>
      <c r="AB192" s="84" t="s">
        <v>614</v>
      </c>
      <c r="AC192" s="57">
        <v>45399</v>
      </c>
      <c r="AD192" s="84">
        <v>43919968000129</v>
      </c>
      <c r="AE192" s="84" t="s">
        <v>30</v>
      </c>
      <c r="AF192" s="84">
        <v>19.21</v>
      </c>
      <c r="AG192" s="84">
        <v>717.4</v>
      </c>
      <c r="AI192">
        <v>15934</v>
      </c>
      <c r="AJ192" s="84" t="str" cm="1">
        <f t="array" ref="AJ192">_xlfn.XLOOKUP(AI192,--LEFT(Main!$B$15:$B$1956,SEARCH(" ",Main!$B$15:$B$1956)),Main!$F$15:$F$1956,"")</f>
        <v>MSM</v>
      </c>
      <c r="AK192" s="57" cm="1">
        <f t="array" ref="AK192">_xlfn.XLOOKUP(1,(--LEFT(Main!$B$15:$B$1956,SEARCH(" ",Main!$B$15:$B$1956))=AI192)*(Main!$F$15:$F$1956=AJ192),Main!$C$15:$C$1956,"")</f>
        <v>45338</v>
      </c>
      <c r="AL192" s="62" cm="1">
        <f t="array" ref="AL192">--_xlfn.XLOOKUP(1,(Main!$F$15:$F$1956='PLANILHA EBR'!AJ192)*(--LEFT(Main!$B$15:$B$1956,SEARCH(" ",Main!$B$15:$B$1956))='PLANILHA EBR'!AI192),Main!$E$15:$E$1956)</f>
        <v>18289917000113</v>
      </c>
      <c r="AM192" s="84" t="str" cm="1">
        <f t="array" ref="AM192">_xlfn.XLOOKUP(1,(Main!$F$15:$F$1956='PLANILHA EBR'!AJ192)*(--LEFT(Main!$B$15:$B$1956,SEARCH(" ",Main!$B$15:$B$1956))='PLANILHA EBR'!AI192),Main!$H$15:$H$1956)</f>
        <v>KG LIQUIDO</v>
      </c>
      <c r="AN192">
        <v>219</v>
      </c>
      <c r="AO192">
        <v>7814.7999999999993</v>
      </c>
      <c r="AP192">
        <v>265596</v>
      </c>
    </row>
    <row r="193" spans="1:42" x14ac:dyDescent="0.25">
      <c r="A193" t="s">
        <v>5958</v>
      </c>
      <c r="B193" t="str">
        <f>C193&amp;"-"&amp;COUNTIF(C$2:C193,C193)</f>
        <v>67410-11</v>
      </c>
      <c r="C193">
        <v>67410</v>
      </c>
      <c r="D193" s="57">
        <v>44795</v>
      </c>
      <c r="E193" s="84" t="str">
        <f>F193&amp;"-"&amp;COUNTIF($F$2:F193,F193)</f>
        <v>METASA-178</v>
      </c>
      <c r="F193" s="84" t="str">
        <f t="shared" si="26"/>
        <v>METASA</v>
      </c>
      <c r="G193" t="s">
        <v>8581</v>
      </c>
      <c r="H193" s="62">
        <v>88416482000106</v>
      </c>
      <c r="I193" t="s">
        <v>30</v>
      </c>
      <c r="J193">
        <v>454.69</v>
      </c>
      <c r="K193">
        <v>7675.17</v>
      </c>
      <c r="M193">
        <v>15208</v>
      </c>
      <c r="N193" t="str">
        <v>ACOTUBO</v>
      </c>
      <c r="O193" s="57" cm="1">
        <f t="array" ref="O193">_xlfn.XLOOKUP(1,($C$2:$C$8655=M193)*($F$2:$F$8655=N193),$D$2:$D$8655)</f>
        <v>45399</v>
      </c>
      <c r="P193" s="62">
        <v>43919968000129</v>
      </c>
      <c r="Q193" t="str">
        <v>UNIDADE</v>
      </c>
      <c r="R193" s="85">
        <v>38</v>
      </c>
      <c r="S193" s="85">
        <v>1414.29</v>
      </c>
      <c r="U193" s="84" t="b">
        <f t="shared" si="27"/>
        <v>1</v>
      </c>
      <c r="V193" s="84" t="b">
        <f t="shared" si="28"/>
        <v>1</v>
      </c>
      <c r="W193" s="84" t="b">
        <f t="shared" si="29"/>
        <v>1</v>
      </c>
      <c r="X193" s="84" t="str">
        <f t="shared" si="30"/>
        <v xml:space="preserve"> </v>
      </c>
      <c r="Y193" s="84" t="b">
        <f t="shared" si="31"/>
        <v>1</v>
      </c>
      <c r="AA193" s="84">
        <v>15208</v>
      </c>
      <c r="AB193" s="84" t="s">
        <v>614</v>
      </c>
      <c r="AC193" s="57">
        <v>45399</v>
      </c>
      <c r="AD193" s="84">
        <v>43919968000129</v>
      </c>
      <c r="AE193" s="84" t="s">
        <v>30</v>
      </c>
      <c r="AF193" s="84">
        <v>39.5</v>
      </c>
      <c r="AG193" s="84">
        <v>1414.29</v>
      </c>
      <c r="AI193">
        <v>16304</v>
      </c>
      <c r="AJ193" s="84" t="str" cm="1">
        <f t="array" ref="AJ193">_xlfn.XLOOKUP(AI193,--LEFT(Main!$B$15:$B$1956,SEARCH(" ",Main!$B$15:$B$1956)),Main!$F$15:$F$1956,"")</f>
        <v>MSM</v>
      </c>
      <c r="AK193" s="57" cm="1">
        <f t="array" ref="AK193">_xlfn.XLOOKUP(1,(--LEFT(Main!$B$15:$B$1956,SEARCH(" ",Main!$B$15:$B$1956))=AI193)*(Main!$F$15:$F$1956=AJ193),Main!$C$15:$C$1956,"")</f>
        <v>45384</v>
      </c>
      <c r="AL193" s="62" cm="1">
        <f t="array" ref="AL193">--_xlfn.XLOOKUP(1,(Main!$F$15:$F$1956='PLANILHA EBR'!AJ193)*(--LEFT(Main!$B$15:$B$1956,SEARCH(" ",Main!$B$15:$B$1956))='PLANILHA EBR'!AI193),Main!$E$15:$E$1956)</f>
        <v>18289917000113</v>
      </c>
      <c r="AM193" s="84" t="str" cm="1">
        <f t="array" ref="AM193">_xlfn.XLOOKUP(1,(Main!$F$15:$F$1956='PLANILHA EBR'!AJ193)*(--LEFT(Main!$B$15:$B$1956,SEARCH(" ",Main!$B$15:$B$1956))='PLANILHA EBR'!AI193),Main!$H$15:$H$1956)</f>
        <v>KG LIQUIDO</v>
      </c>
      <c r="AN193">
        <v>23</v>
      </c>
      <c r="AO193">
        <v>15578.66</v>
      </c>
      <c r="AP193">
        <v>263205</v>
      </c>
    </row>
    <row r="194" spans="1:42" x14ac:dyDescent="0.25">
      <c r="A194" t="s">
        <v>5958</v>
      </c>
      <c r="B194" t="str">
        <f>C194&amp;"-"&amp;COUNTIF(C$2:C194,C194)</f>
        <v>67410-12</v>
      </c>
      <c r="C194">
        <v>67410</v>
      </c>
      <c r="D194" s="57">
        <v>44795</v>
      </c>
      <c r="E194" s="84" t="str">
        <f>F194&amp;"-"&amp;COUNTIF($F$2:F194,F194)</f>
        <v>METASA-179</v>
      </c>
      <c r="F194" s="84" t="str">
        <f t="shared" si="26"/>
        <v>METASA</v>
      </c>
      <c r="G194" t="s">
        <v>8581</v>
      </c>
      <c r="H194" s="62">
        <v>88416482000106</v>
      </c>
      <c r="I194" t="s">
        <v>30</v>
      </c>
      <c r="J194">
        <v>303.08999999999997</v>
      </c>
      <c r="K194">
        <v>5116.16</v>
      </c>
      <c r="M194">
        <v>15702</v>
      </c>
      <c r="N194" t="str">
        <v>MSM</v>
      </c>
      <c r="O194" s="57" cm="1">
        <f t="array" ref="O194">_xlfn.XLOOKUP(1,($C$2:$C$8655=M194)*($F$2:$F$8655=N194),$D$2:$D$8655)</f>
        <v>45309</v>
      </c>
      <c r="P194" s="62">
        <v>18289917000113</v>
      </c>
      <c r="Q194" t="str">
        <v>UNIDADE</v>
      </c>
      <c r="R194" s="85">
        <v>16080</v>
      </c>
      <c r="S194" s="85">
        <v>24879.1</v>
      </c>
      <c r="U194" s="84" t="b">
        <f t="shared" si="27"/>
        <v>1</v>
      </c>
      <c r="V194" s="84" t="b">
        <f t="shared" si="28"/>
        <v>1</v>
      </c>
      <c r="W194" s="84" t="b">
        <f t="shared" si="29"/>
        <v>1</v>
      </c>
      <c r="X194" s="84" t="str">
        <f t="shared" si="30"/>
        <v xml:space="preserve"> </v>
      </c>
      <c r="Y194" s="84" t="b">
        <f t="shared" si="31"/>
        <v>1</v>
      </c>
      <c r="AA194" s="84">
        <v>15702</v>
      </c>
      <c r="AB194" s="84" t="s">
        <v>3244</v>
      </c>
      <c r="AC194" s="57">
        <v>45309</v>
      </c>
      <c r="AD194" s="84">
        <v>18289917000113</v>
      </c>
      <c r="AE194" s="84" t="s">
        <v>30</v>
      </c>
      <c r="AF194" s="84">
        <v>247</v>
      </c>
      <c r="AG194" s="84">
        <v>24879.1</v>
      </c>
      <c r="AI194">
        <v>16305</v>
      </c>
      <c r="AJ194" s="84" t="str" cm="1">
        <f t="array" ref="AJ194">_xlfn.XLOOKUP(AI194,--LEFT(Main!$B$15:$B$1956,SEARCH(" ",Main!$B$15:$B$1956)),Main!$F$15:$F$1956,"")</f>
        <v>MSM</v>
      </c>
      <c r="AK194" s="57" cm="1">
        <f t="array" ref="AK194">_xlfn.XLOOKUP(1,(--LEFT(Main!$B$15:$B$1956,SEARCH(" ",Main!$B$15:$B$1956))=AI194)*(Main!$F$15:$F$1956=AJ194),Main!$C$15:$C$1956,"")</f>
        <v>45385</v>
      </c>
      <c r="AL194" s="62" cm="1">
        <f t="array" ref="AL194">--_xlfn.XLOOKUP(1,(Main!$F$15:$F$1956='PLANILHA EBR'!AJ194)*(--LEFT(Main!$B$15:$B$1956,SEARCH(" ",Main!$B$15:$B$1956))='PLANILHA EBR'!AI194),Main!$E$15:$E$1956)</f>
        <v>18289917000113</v>
      </c>
      <c r="AM194" s="84" t="str" cm="1">
        <f t="array" ref="AM194">_xlfn.XLOOKUP(1,(Main!$F$15:$F$1956='PLANILHA EBR'!AJ194)*(--LEFT(Main!$B$15:$B$1956,SEARCH(" ",Main!$B$15:$B$1956))='PLANILHA EBR'!AI194),Main!$H$15:$H$1956)</f>
        <v>KG LIQUIDO</v>
      </c>
      <c r="AN194">
        <v>627</v>
      </c>
      <c r="AO194">
        <v>66370.78</v>
      </c>
      <c r="AP194">
        <v>262584</v>
      </c>
    </row>
    <row r="195" spans="1:42" x14ac:dyDescent="0.25">
      <c r="A195" t="s">
        <v>5962</v>
      </c>
      <c r="B195" t="str">
        <f>C195&amp;"-"&amp;COUNTIF(C$2:C195,C195)</f>
        <v>106068-1</v>
      </c>
      <c r="C195">
        <v>106068</v>
      </c>
      <c r="D195" s="57">
        <v>44796</v>
      </c>
      <c r="E195" s="84" t="str">
        <f>F195&amp;"-"&amp;COUNTIF($F$2:F195,F195)</f>
        <v>ESAB-10</v>
      </c>
      <c r="F195" s="84" t="str">
        <f t="shared" ref="F195:F258" si="32">LEFT(G195,SEARCH(" ",G195)-1)</f>
        <v>ESAB</v>
      </c>
      <c r="G195" t="s">
        <v>8582</v>
      </c>
      <c r="H195" s="62">
        <v>29799921000571</v>
      </c>
      <c r="I195" t="s">
        <v>30</v>
      </c>
      <c r="J195">
        <v>63</v>
      </c>
      <c r="K195">
        <v>6852.51</v>
      </c>
      <c r="M195">
        <v>15934</v>
      </c>
      <c r="N195" t="str">
        <v>MSM</v>
      </c>
      <c r="O195" s="57" cm="1">
        <f t="array" ref="O195">_xlfn.XLOOKUP(1,($C$2:$C$8655=M195)*($F$2:$F$8655=N195),$D$2:$D$8655)</f>
        <v>45338</v>
      </c>
      <c r="P195" s="62">
        <v>18289917000113</v>
      </c>
      <c r="Q195" t="str">
        <v>UNIDADE</v>
      </c>
      <c r="R195" s="85">
        <v>340</v>
      </c>
      <c r="S195" s="85">
        <v>7814.7999999999993</v>
      </c>
      <c r="U195" s="84" t="b">
        <f t="shared" si="27"/>
        <v>1</v>
      </c>
      <c r="V195" s="84" t="b">
        <f t="shared" si="28"/>
        <v>1</v>
      </c>
      <c r="W195" s="84" t="b">
        <f t="shared" si="29"/>
        <v>1</v>
      </c>
      <c r="X195" s="84" t="str">
        <f t="shared" si="30"/>
        <v xml:space="preserve"> </v>
      </c>
      <c r="Y195" s="84" t="b">
        <f t="shared" si="31"/>
        <v>1</v>
      </c>
      <c r="AA195" s="84">
        <v>15934</v>
      </c>
      <c r="AB195" s="84" t="s">
        <v>3244</v>
      </c>
      <c r="AC195" s="57">
        <v>45338</v>
      </c>
      <c r="AD195" s="84">
        <v>18289917000113</v>
      </c>
      <c r="AE195" s="84" t="s">
        <v>30</v>
      </c>
      <c r="AF195" s="84">
        <v>219</v>
      </c>
      <c r="AG195" s="84">
        <v>7814.8</v>
      </c>
      <c r="AI195">
        <v>16797</v>
      </c>
      <c r="AJ195" s="84" t="str" cm="1">
        <f t="array" ref="AJ195">_xlfn.XLOOKUP(AI195,--LEFT(Main!$B$15:$B$1956,SEARCH(" ",Main!$B$15:$B$1956)),Main!$F$15:$F$1956,"")</f>
        <v>MSM</v>
      </c>
      <c r="AK195" s="57" cm="1">
        <f t="array" ref="AK195">_xlfn.XLOOKUP(1,(--LEFT(Main!$B$15:$B$1956,SEARCH(" ",Main!$B$15:$B$1956))=AI195)*(Main!$F$15:$F$1956=AJ195),Main!$C$15:$C$1956,"")</f>
        <v>45441</v>
      </c>
      <c r="AL195" s="62" cm="1">
        <f t="array" ref="AL195">--_xlfn.XLOOKUP(1,(Main!$F$15:$F$1956='PLANILHA EBR'!AJ195)*(--LEFT(Main!$B$15:$B$1956,SEARCH(" ",Main!$B$15:$B$1956))='PLANILHA EBR'!AI195),Main!$E$15:$E$1956)</f>
        <v>18289917000113</v>
      </c>
      <c r="AM195" s="84" t="str" cm="1">
        <f t="array" ref="AM195">_xlfn.XLOOKUP(1,(Main!$F$15:$F$1956='PLANILHA EBR'!AJ195)*(--LEFT(Main!$B$15:$B$1956,SEARCH(" ",Main!$B$15:$B$1956))='PLANILHA EBR'!AI195),Main!$H$15:$H$1956)</f>
        <v>KG LIQUIDO</v>
      </c>
      <c r="AN195">
        <v>165.52941176470588</v>
      </c>
      <c r="AO195">
        <v>135078.5</v>
      </c>
      <c r="AP195">
        <v>237666</v>
      </c>
    </row>
    <row r="196" spans="1:42" x14ac:dyDescent="0.25">
      <c r="A196" t="s">
        <v>5962</v>
      </c>
      <c r="B196" t="str">
        <f>C196&amp;"-"&amp;COUNTIF(C$2:C196,C196)</f>
        <v>106068-2</v>
      </c>
      <c r="C196">
        <v>106068</v>
      </c>
      <c r="D196" s="57">
        <v>44796</v>
      </c>
      <c r="E196" s="84" t="str">
        <f>F196&amp;"-"&amp;COUNTIF($F$2:F196,F196)</f>
        <v>ESAB-11</v>
      </c>
      <c r="F196" s="84" t="str">
        <f t="shared" si="32"/>
        <v>ESAB</v>
      </c>
      <c r="G196" t="s">
        <v>8582</v>
      </c>
      <c r="H196" s="62">
        <v>29799921000571</v>
      </c>
      <c r="I196" t="s">
        <v>30</v>
      </c>
      <c r="J196">
        <v>66.3</v>
      </c>
      <c r="K196">
        <v>6834.2</v>
      </c>
      <c r="M196">
        <v>16304</v>
      </c>
      <c r="N196" t="str">
        <v>MSM</v>
      </c>
      <c r="O196" s="57" cm="1">
        <f t="array" ref="O196">_xlfn.XLOOKUP(1,($C$2:$C$8655=M196)*($F$2:$F$8655=N196),$D$2:$D$8655)</f>
        <v>45384</v>
      </c>
      <c r="P196" s="62">
        <v>18289917000113</v>
      </c>
      <c r="Q196" t="str">
        <v>UNIDADE</v>
      </c>
      <c r="R196" s="85">
        <v>144</v>
      </c>
      <c r="S196" s="85">
        <v>15578.66</v>
      </c>
      <c r="U196" s="84" t="b">
        <f t="shared" si="27"/>
        <v>1</v>
      </c>
      <c r="V196" s="84" t="b">
        <f t="shared" si="28"/>
        <v>1</v>
      </c>
      <c r="W196" s="84" t="b">
        <f t="shared" si="29"/>
        <v>1</v>
      </c>
      <c r="X196" s="84" t="str">
        <f t="shared" si="30"/>
        <v xml:space="preserve"> </v>
      </c>
      <c r="Y196" s="84" t="b">
        <f t="shared" si="31"/>
        <v>1</v>
      </c>
      <c r="AA196" s="84">
        <v>16304</v>
      </c>
      <c r="AB196" s="84" t="s">
        <v>3244</v>
      </c>
      <c r="AC196" s="57">
        <v>45384</v>
      </c>
      <c r="AD196" s="84">
        <v>18289917000113</v>
      </c>
      <c r="AE196" s="84" t="s">
        <v>30</v>
      </c>
      <c r="AF196" s="84">
        <v>23</v>
      </c>
      <c r="AG196" s="84">
        <v>15578.66</v>
      </c>
      <c r="AI196">
        <v>16798</v>
      </c>
      <c r="AJ196" s="84" t="str" cm="1">
        <f t="array" ref="AJ196">_xlfn.XLOOKUP(AI196,--LEFT(Main!$B$15:$B$1956,SEARCH(" ",Main!$B$15:$B$1956)),Main!$F$15:$F$1956,"")</f>
        <v>MSM</v>
      </c>
      <c r="AK196" s="57" cm="1">
        <f t="array" ref="AK196">_xlfn.XLOOKUP(1,(--LEFT(Main!$B$15:$B$1956,SEARCH(" ",Main!$B$15:$B$1956))=AI196)*(Main!$F$15:$F$1956=AJ196),Main!$C$15:$C$1956,"")</f>
        <v>45441</v>
      </c>
      <c r="AL196" s="62" cm="1">
        <f t="array" ref="AL196">--_xlfn.XLOOKUP(1,(Main!$F$15:$F$1956='PLANILHA EBR'!AJ196)*(--LEFT(Main!$B$15:$B$1956,SEARCH(" ",Main!$B$15:$B$1956))='PLANILHA EBR'!AI196),Main!$E$15:$E$1956)</f>
        <v>18289917000113</v>
      </c>
      <c r="AM196" s="84" t="str" cm="1">
        <f t="array" ref="AM196">_xlfn.XLOOKUP(1,(Main!$F$15:$F$1956='PLANILHA EBR'!AJ196)*(--LEFT(Main!$B$15:$B$1956,SEARCH(" ",Main!$B$15:$B$1956))='PLANILHA EBR'!AI196),Main!$H$15:$H$1956)</f>
        <v>KG LIQUIDO</v>
      </c>
      <c r="AN196">
        <v>45</v>
      </c>
      <c r="AO196">
        <v>33083.599999999999</v>
      </c>
      <c r="AP196">
        <v>237666</v>
      </c>
    </row>
    <row r="197" spans="1:42" x14ac:dyDescent="0.25">
      <c r="A197" t="s">
        <v>5962</v>
      </c>
      <c r="B197" t="str">
        <f>C197&amp;"-"&amp;COUNTIF(C$2:C197,C197)</f>
        <v>106069-1</v>
      </c>
      <c r="C197">
        <v>106069</v>
      </c>
      <c r="D197" s="57">
        <v>44796</v>
      </c>
      <c r="E197" s="84" t="str">
        <f>F197&amp;"-"&amp;COUNTIF($F$2:F197,F197)</f>
        <v>ESAB-12</v>
      </c>
      <c r="F197" s="84" t="str">
        <f t="shared" si="32"/>
        <v>ESAB</v>
      </c>
      <c r="G197" t="s">
        <v>8582</v>
      </c>
      <c r="H197" s="62">
        <v>29799921000571</v>
      </c>
      <c r="I197" t="s">
        <v>30</v>
      </c>
      <c r="J197">
        <v>61.2</v>
      </c>
      <c r="K197">
        <v>6308.5</v>
      </c>
      <c r="M197">
        <v>16305</v>
      </c>
      <c r="N197" t="str">
        <v>MSM</v>
      </c>
      <c r="O197" s="57" cm="1">
        <f t="array" ref="O197">_xlfn.XLOOKUP(1,($C$2:$C$8655=M197)*($F$2:$F$8655=N197),$D$2:$D$8655)</f>
        <v>45385</v>
      </c>
      <c r="P197" s="62">
        <v>18289917000113</v>
      </c>
      <c r="Q197" t="str">
        <v>UNIDADE</v>
      </c>
      <c r="R197" s="85">
        <v>22221</v>
      </c>
      <c r="S197" s="85">
        <v>66370.780000000013</v>
      </c>
      <c r="U197" s="84" t="b">
        <f t="shared" si="27"/>
        <v>1</v>
      </c>
      <c r="V197" s="84" t="b">
        <f t="shared" si="28"/>
        <v>1</v>
      </c>
      <c r="W197" s="84" t="b">
        <f t="shared" si="29"/>
        <v>1</v>
      </c>
      <c r="X197" s="84" t="str">
        <f t="shared" si="30"/>
        <v xml:space="preserve"> </v>
      </c>
      <c r="Y197" s="84" t="b">
        <f t="shared" si="31"/>
        <v>1</v>
      </c>
      <c r="AA197" s="84">
        <v>16305</v>
      </c>
      <c r="AB197" s="84" t="s">
        <v>3244</v>
      </c>
      <c r="AC197" s="57">
        <v>45385</v>
      </c>
      <c r="AD197" s="84">
        <v>18289917000113</v>
      </c>
      <c r="AE197" s="84" t="s">
        <v>30</v>
      </c>
      <c r="AF197" s="84">
        <v>627</v>
      </c>
      <c r="AG197" s="84">
        <v>66370.78</v>
      </c>
      <c r="AI197">
        <v>16878</v>
      </c>
      <c r="AJ197" s="84" t="str" cm="1">
        <f t="array" ref="AJ197">_xlfn.XLOOKUP(AI197,--LEFT(Main!$B$15:$B$1956,SEARCH(" ",Main!$B$15:$B$1956)),Main!$F$15:$F$1956,"")</f>
        <v>MSM</v>
      </c>
      <c r="AK197" s="57" cm="1">
        <f t="array" ref="AK197">_xlfn.XLOOKUP(1,(--LEFT(Main!$B$15:$B$1956,SEARCH(" ",Main!$B$15:$B$1956))=AI197)*(Main!$F$15:$F$1956=AJ197),Main!$C$15:$C$1956,"")</f>
        <v>45449</v>
      </c>
      <c r="AL197" s="62" cm="1">
        <f t="array" ref="AL197">--_xlfn.XLOOKUP(1,(Main!$F$15:$F$1956='PLANILHA EBR'!AJ197)*(--LEFT(Main!$B$15:$B$1956,SEARCH(" ",Main!$B$15:$B$1956))='PLANILHA EBR'!AI197),Main!$E$15:$E$1956)</f>
        <v>18289917000113</v>
      </c>
      <c r="AM197" s="84" t="str" cm="1">
        <f t="array" ref="AM197">_xlfn.XLOOKUP(1,(Main!$F$15:$F$1956='PLANILHA EBR'!AJ197)*(--LEFT(Main!$B$15:$B$1956,SEARCH(" ",Main!$B$15:$B$1956))='PLANILHA EBR'!AI197),Main!$H$15:$H$1956)</f>
        <v>KG LIQUIDO</v>
      </c>
      <c r="AN197">
        <v>21</v>
      </c>
      <c r="AO197">
        <v>12577.6</v>
      </c>
      <c r="AP197">
        <v>236656</v>
      </c>
    </row>
    <row r="198" spans="1:42" x14ac:dyDescent="0.25">
      <c r="A198" t="s">
        <v>5962</v>
      </c>
      <c r="B198" t="str">
        <f>C198&amp;"-"&amp;COUNTIF(C$2:C198,C198)</f>
        <v>106069-2</v>
      </c>
      <c r="C198">
        <v>106069</v>
      </c>
      <c r="D198" s="57">
        <v>44796</v>
      </c>
      <c r="E198" s="84" t="str">
        <f>F198&amp;"-"&amp;COUNTIF($F$2:F198,F198)</f>
        <v>ESAB-13</v>
      </c>
      <c r="F198" s="84" t="str">
        <f t="shared" si="32"/>
        <v>ESAB</v>
      </c>
      <c r="G198" t="s">
        <v>8582</v>
      </c>
      <c r="H198" s="62">
        <v>29799921000571</v>
      </c>
      <c r="I198" t="s">
        <v>30</v>
      </c>
      <c r="J198">
        <v>58.8</v>
      </c>
      <c r="K198">
        <v>6395.68</v>
      </c>
      <c r="M198">
        <v>16797</v>
      </c>
      <c r="N198" t="str">
        <v>MSM</v>
      </c>
      <c r="O198" s="57" cm="1">
        <f t="array" ref="O198">_xlfn.XLOOKUP(1,($C$2:$C$8655=M198)*($F$2:$F$8655=N198),$D$2:$D$8655)</f>
        <v>45441</v>
      </c>
      <c r="P198" s="62">
        <v>18289917000113</v>
      </c>
      <c r="Q198" t="str">
        <v>UNIDADE</v>
      </c>
      <c r="R198" s="85">
        <v>13928</v>
      </c>
      <c r="S198" s="85">
        <v>135078.5</v>
      </c>
      <c r="U198" s="84" t="b">
        <f t="shared" si="27"/>
        <v>1</v>
      </c>
      <c r="V198" s="84" t="b">
        <f t="shared" si="28"/>
        <v>1</v>
      </c>
      <c r="W198" s="84" t="b">
        <f t="shared" si="29"/>
        <v>1</v>
      </c>
      <c r="X198" s="84" t="str">
        <f t="shared" si="30"/>
        <v xml:space="preserve"> </v>
      </c>
      <c r="Y198" s="84" t="b">
        <f t="shared" si="31"/>
        <v>1</v>
      </c>
      <c r="AA198" s="84">
        <v>16797</v>
      </c>
      <c r="AB198" s="84" t="s">
        <v>3244</v>
      </c>
      <c r="AC198" s="57">
        <v>45441</v>
      </c>
      <c r="AD198" s="84">
        <v>18289917000113</v>
      </c>
      <c r="AE198" s="84" t="s">
        <v>30</v>
      </c>
      <c r="AF198" s="84">
        <v>165.52941176470588</v>
      </c>
      <c r="AG198" s="84">
        <v>135078.5</v>
      </c>
      <c r="AI198">
        <v>16882</v>
      </c>
      <c r="AJ198" s="84" t="str" cm="1">
        <f t="array" ref="AJ198">_xlfn.XLOOKUP(AI198,--LEFT(Main!$B$15:$B$1956,SEARCH(" ",Main!$B$15:$B$1956)),Main!$F$15:$F$1956,"")</f>
        <v>MSM</v>
      </c>
      <c r="AK198" s="57" cm="1">
        <f t="array" ref="AK198">_xlfn.XLOOKUP(1,(--LEFT(Main!$B$15:$B$1956,SEARCH(" ",Main!$B$15:$B$1956))=AI198)*(Main!$F$15:$F$1956=AJ198),Main!$C$15:$C$1956,"")</f>
        <v>45449</v>
      </c>
      <c r="AL198" s="62" cm="1">
        <f t="array" ref="AL198">--_xlfn.XLOOKUP(1,(Main!$F$15:$F$1956='PLANILHA EBR'!AJ198)*(--LEFT(Main!$B$15:$B$1956,SEARCH(" ",Main!$B$15:$B$1956))='PLANILHA EBR'!AI198),Main!$E$15:$E$1956)</f>
        <v>18289917000113</v>
      </c>
      <c r="AM198" s="84" t="str" cm="1">
        <f t="array" ref="AM198">_xlfn.XLOOKUP(1,(Main!$F$15:$F$1956='PLANILHA EBR'!AJ198)*(--LEFT(Main!$B$15:$B$1956,SEARCH(" ",Main!$B$15:$B$1956))='PLANILHA EBR'!AI198),Main!$H$15:$H$1956)</f>
        <v>KG LIQUIDO</v>
      </c>
      <c r="AN198">
        <v>93.888888888888886</v>
      </c>
      <c r="AO198">
        <v>36552.35</v>
      </c>
      <c r="AP198">
        <v>236656</v>
      </c>
    </row>
    <row r="199" spans="1:42" x14ac:dyDescent="0.25">
      <c r="A199" t="s">
        <v>5958</v>
      </c>
      <c r="B199" t="str">
        <f>C199&amp;"-"&amp;COUNTIF(C$2:C199,C199)</f>
        <v>67442-1</v>
      </c>
      <c r="C199">
        <v>67442</v>
      </c>
      <c r="D199" s="57">
        <v>44796</v>
      </c>
      <c r="E199" s="84" t="str">
        <f>F199&amp;"-"&amp;COUNTIF($F$2:F199,F199)</f>
        <v>METASA-180</v>
      </c>
      <c r="F199" s="84" t="str">
        <f t="shared" si="32"/>
        <v>METASA</v>
      </c>
      <c r="G199" t="s">
        <v>8581</v>
      </c>
      <c r="H199" s="62">
        <v>88416482000106</v>
      </c>
      <c r="I199" t="s">
        <v>30</v>
      </c>
      <c r="J199">
        <v>3612.14</v>
      </c>
      <c r="K199">
        <v>60972.92</v>
      </c>
      <c r="M199">
        <v>16798</v>
      </c>
      <c r="N199" t="str">
        <v>MSM</v>
      </c>
      <c r="O199" s="57" cm="1">
        <f t="array" ref="O199">_xlfn.XLOOKUP(1,($C$2:$C$8655=M199)*($F$2:$F$8655=N199),$D$2:$D$8655)</f>
        <v>45441</v>
      </c>
      <c r="P199" s="62">
        <v>18289917000113</v>
      </c>
      <c r="Q199" t="str">
        <v>UNIDADE</v>
      </c>
      <c r="R199" s="85">
        <v>3975</v>
      </c>
      <c r="S199" s="85">
        <v>33083.599999999999</v>
      </c>
      <c r="U199" s="84" t="b">
        <f t="shared" si="27"/>
        <v>1</v>
      </c>
      <c r="V199" s="84" t="b">
        <f t="shared" si="28"/>
        <v>1</v>
      </c>
      <c r="W199" s="84" t="b">
        <f t="shared" si="29"/>
        <v>1</v>
      </c>
      <c r="X199" s="84" t="str">
        <f t="shared" si="30"/>
        <v xml:space="preserve"> </v>
      </c>
      <c r="Y199" s="84" t="b">
        <f t="shared" si="31"/>
        <v>1</v>
      </c>
      <c r="AA199" s="84">
        <v>16798</v>
      </c>
      <c r="AB199" s="84" t="s">
        <v>3244</v>
      </c>
      <c r="AC199" s="57">
        <v>45441</v>
      </c>
      <c r="AD199" s="84">
        <v>18289917000113</v>
      </c>
      <c r="AE199" s="84" t="s">
        <v>30</v>
      </c>
      <c r="AF199" s="84">
        <v>45</v>
      </c>
      <c r="AG199" s="84">
        <v>33083.599999999999</v>
      </c>
      <c r="AI199">
        <v>17307</v>
      </c>
      <c r="AJ199" s="84" t="str" cm="1">
        <f t="array" ref="AJ199">_xlfn.XLOOKUP(AI199,--LEFT(Main!$B$15:$B$1956,SEARCH(" ",Main!$B$15:$B$1956)),Main!$F$15:$F$1956,"")</f>
        <v>MSM</v>
      </c>
      <c r="AK199" s="57" cm="1">
        <f t="array" ref="AK199">_xlfn.XLOOKUP(1,(--LEFT(Main!$B$15:$B$1956,SEARCH(" ",Main!$B$15:$B$1956))=AI199)*(Main!$F$15:$F$1956=AJ199),Main!$C$15:$C$1956,"")</f>
        <v>45492</v>
      </c>
      <c r="AL199" s="62" cm="1">
        <f t="array" ref="AL199">--_xlfn.XLOOKUP(1,(Main!$F$15:$F$1956='PLANILHA EBR'!AJ199)*(--LEFT(Main!$B$15:$B$1956,SEARCH(" ",Main!$B$15:$B$1956))='PLANILHA EBR'!AI199),Main!$E$15:$E$1956)</f>
        <v>18289917000113</v>
      </c>
      <c r="AM199" s="84" t="str" cm="1">
        <f t="array" ref="AM199">_xlfn.XLOOKUP(1,(Main!$F$15:$F$1956='PLANILHA EBR'!AJ199)*(--LEFT(Main!$B$15:$B$1956,SEARCH(" ",Main!$B$15:$B$1956))='PLANILHA EBR'!AI199),Main!$H$15:$H$1956)</f>
        <v>KG LIQUIDO</v>
      </c>
      <c r="AN199">
        <v>57</v>
      </c>
      <c r="AO199">
        <v>28972.2</v>
      </c>
      <c r="AP199">
        <v>234559</v>
      </c>
    </row>
    <row r="200" spans="1:42" x14ac:dyDescent="0.25">
      <c r="A200" t="s">
        <v>5958</v>
      </c>
      <c r="B200" t="str">
        <f>C200&amp;"-"&amp;COUNTIF(C$2:C200,C200)</f>
        <v>67442-2</v>
      </c>
      <c r="C200">
        <v>67442</v>
      </c>
      <c r="D200" s="57">
        <v>44796</v>
      </c>
      <c r="E200" s="84" t="str">
        <f>F200&amp;"-"&amp;COUNTIF($F$2:F200,F200)</f>
        <v>METASA-181</v>
      </c>
      <c r="F200" s="84" t="str">
        <f t="shared" si="32"/>
        <v>METASA</v>
      </c>
      <c r="G200" t="s">
        <v>8581</v>
      </c>
      <c r="H200" s="62">
        <v>88416482000106</v>
      </c>
      <c r="I200" t="s">
        <v>30</v>
      </c>
      <c r="J200">
        <v>2245.34</v>
      </c>
      <c r="K200">
        <v>37901.339999999997</v>
      </c>
      <c r="M200">
        <v>16878</v>
      </c>
      <c r="N200" t="str">
        <v>MSM</v>
      </c>
      <c r="O200" s="57" cm="1">
        <f t="array" ref="O200">_xlfn.XLOOKUP(1,($C$2:$C$8655=M200)*($F$2:$F$8655=N200),$D$2:$D$8655)</f>
        <v>45449</v>
      </c>
      <c r="P200" s="62">
        <v>18289917000113</v>
      </c>
      <c r="Q200" t="str">
        <v>UNIDADE</v>
      </c>
      <c r="R200" s="85">
        <v>812</v>
      </c>
      <c r="S200" s="85">
        <v>12577.6</v>
      </c>
      <c r="U200" s="84" t="b">
        <f t="shared" si="27"/>
        <v>1</v>
      </c>
      <c r="V200" s="84" t="b">
        <f t="shared" si="28"/>
        <v>1</v>
      </c>
      <c r="W200" s="84" t="b">
        <f t="shared" si="29"/>
        <v>1</v>
      </c>
      <c r="X200" s="84" t="str">
        <f t="shared" si="30"/>
        <v xml:space="preserve"> </v>
      </c>
      <c r="Y200" s="84" t="b">
        <f t="shared" si="31"/>
        <v>1</v>
      </c>
      <c r="AA200" s="84">
        <v>16878</v>
      </c>
      <c r="AB200" s="84" t="s">
        <v>3244</v>
      </c>
      <c r="AC200" s="57">
        <v>45449</v>
      </c>
      <c r="AD200" s="84">
        <v>18289917000113</v>
      </c>
      <c r="AE200" s="84" t="s">
        <v>30</v>
      </c>
      <c r="AF200" s="84">
        <v>21</v>
      </c>
      <c r="AG200" s="84">
        <v>12577.6</v>
      </c>
      <c r="AI200">
        <v>17370</v>
      </c>
      <c r="AJ200" s="84" t="str" cm="1">
        <f t="array" ref="AJ200">_xlfn.XLOOKUP(AI200,--LEFT(Main!$B$15:$B$1956,SEARCH(" ",Main!$B$15:$B$1956)),Main!$F$15:$F$1956,"")</f>
        <v>PROJINOX</v>
      </c>
      <c r="AK200" s="57" cm="1">
        <f t="array" ref="AK200">_xlfn.XLOOKUP(1,(--LEFT(Main!$B$15:$B$1956,SEARCH(" ",Main!$B$15:$B$1956))=AI200)*(Main!$F$15:$F$1956=AJ200),Main!$C$15:$C$1956,"")</f>
        <v>45357</v>
      </c>
      <c r="AL200" s="62" cm="1">
        <f t="array" ref="AL200">--_xlfn.XLOOKUP(1,(Main!$F$15:$F$1956='PLANILHA EBR'!AJ200)*(--LEFT(Main!$B$15:$B$1956,SEARCH(" ",Main!$B$15:$B$1956))='PLANILHA EBR'!AI200),Main!$E$15:$E$1956)</f>
        <v>3872011000150</v>
      </c>
      <c r="AM200" s="84" t="str" cm="1">
        <f t="array" ref="AM200">_xlfn.XLOOKUP(1,(Main!$F$15:$F$1956='PLANILHA EBR'!AJ200)*(--LEFT(Main!$B$15:$B$1956,SEARCH(" ",Main!$B$15:$B$1956))='PLANILHA EBR'!AI200),Main!$H$15:$H$1956)</f>
        <v>KG LIQUIDO</v>
      </c>
      <c r="AN200">
        <v>8</v>
      </c>
      <c r="AO200">
        <v>10500</v>
      </c>
      <c r="AP200">
        <v>234559</v>
      </c>
    </row>
    <row r="201" spans="1:42" x14ac:dyDescent="0.25">
      <c r="A201" t="s">
        <v>5958</v>
      </c>
      <c r="B201" t="str">
        <f>C201&amp;"-"&amp;COUNTIF(C$2:C201,C201)</f>
        <v>67442-3</v>
      </c>
      <c r="C201">
        <v>67442</v>
      </c>
      <c r="D201" s="57">
        <v>44796</v>
      </c>
      <c r="E201" s="84" t="str">
        <f>F201&amp;"-"&amp;COUNTIF($F$2:F201,F201)</f>
        <v>METASA-182</v>
      </c>
      <c r="F201" s="84" t="str">
        <f t="shared" si="32"/>
        <v>METASA</v>
      </c>
      <c r="G201" t="s">
        <v>8581</v>
      </c>
      <c r="H201" s="62">
        <v>88416482000106</v>
      </c>
      <c r="I201" t="s">
        <v>30</v>
      </c>
      <c r="J201">
        <v>7261.88</v>
      </c>
      <c r="K201">
        <v>97091.34</v>
      </c>
      <c r="M201">
        <v>16882</v>
      </c>
      <c r="N201" t="str">
        <v>MSM</v>
      </c>
      <c r="O201" s="57" cm="1">
        <f t="array" ref="O201">_xlfn.XLOOKUP(1,($C$2:$C$8655=M201)*($F$2:$F$8655=N201),$D$2:$D$8655)</f>
        <v>45449</v>
      </c>
      <c r="P201" s="62">
        <v>18289917000113</v>
      </c>
      <c r="Q201" t="str">
        <v>UNIDADE</v>
      </c>
      <c r="R201" s="85">
        <v>2625</v>
      </c>
      <c r="S201" s="85">
        <v>36552.350000000006</v>
      </c>
      <c r="U201" s="84" t="b">
        <f t="shared" si="27"/>
        <v>1</v>
      </c>
      <c r="V201" s="84" t="b">
        <f t="shared" si="28"/>
        <v>1</v>
      </c>
      <c r="W201" s="84" t="b">
        <f t="shared" si="29"/>
        <v>1</v>
      </c>
      <c r="X201" s="84" t="str">
        <f t="shared" si="30"/>
        <v xml:space="preserve"> </v>
      </c>
      <c r="Y201" s="84" t="b">
        <f t="shared" si="31"/>
        <v>1</v>
      </c>
      <c r="AA201" s="84">
        <v>16882</v>
      </c>
      <c r="AB201" s="84" t="s">
        <v>3244</v>
      </c>
      <c r="AC201" s="57">
        <v>45449</v>
      </c>
      <c r="AD201" s="84">
        <v>18289917000113</v>
      </c>
      <c r="AE201" s="84" t="s">
        <v>30</v>
      </c>
      <c r="AF201" s="84">
        <v>93.888888888888886</v>
      </c>
      <c r="AG201" s="84">
        <v>36552.35</v>
      </c>
      <c r="AI201">
        <v>17433</v>
      </c>
      <c r="AJ201" s="84" t="str" cm="1">
        <f t="array" ref="AJ201">_xlfn.XLOOKUP(AI201,--LEFT(Main!$B$15:$B$1956,SEARCH(" ",Main!$B$15:$B$1956)),Main!$F$15:$F$1956,"")</f>
        <v>PROJINOX</v>
      </c>
      <c r="AK201" s="57" cm="1">
        <f t="array" ref="AK201">_xlfn.XLOOKUP(1,(--LEFT(Main!$B$15:$B$1956,SEARCH(" ",Main!$B$15:$B$1956))=AI201)*(Main!$F$15:$F$1956=AJ201),Main!$C$15:$C$1956,"")</f>
        <v>45366</v>
      </c>
      <c r="AL201" s="62" cm="1">
        <f t="array" ref="AL201">--_xlfn.XLOOKUP(1,(Main!$F$15:$F$1956='PLANILHA EBR'!AJ201)*(--LEFT(Main!$B$15:$B$1956,SEARCH(" ",Main!$B$15:$B$1956))='PLANILHA EBR'!AI201),Main!$E$15:$E$1956)</f>
        <v>3872011000150</v>
      </c>
      <c r="AM201" s="84" t="str" cm="1">
        <f t="array" ref="AM201">_xlfn.XLOOKUP(1,(Main!$F$15:$F$1956='PLANILHA EBR'!AJ201)*(--LEFT(Main!$B$15:$B$1956,SEARCH(" ",Main!$B$15:$B$1956))='PLANILHA EBR'!AI201),Main!$H$15:$H$1956)</f>
        <v>KG LIQUIDO</v>
      </c>
      <c r="AN201">
        <v>5</v>
      </c>
      <c r="AO201">
        <v>1680</v>
      </c>
      <c r="AP201">
        <v>233106</v>
      </c>
    </row>
    <row r="202" spans="1:42" x14ac:dyDescent="0.25">
      <c r="A202" t="s">
        <v>5958</v>
      </c>
      <c r="B202" t="str">
        <f>C202&amp;"-"&amp;COUNTIF(C$2:C202,C202)</f>
        <v>67442-4</v>
      </c>
      <c r="C202">
        <v>67442</v>
      </c>
      <c r="D202" s="57">
        <v>44796</v>
      </c>
      <c r="E202" s="84" t="str">
        <f>F202&amp;"-"&amp;COUNTIF($F$2:F202,F202)</f>
        <v>METASA-183</v>
      </c>
      <c r="F202" s="84" t="str">
        <f t="shared" si="32"/>
        <v>METASA</v>
      </c>
      <c r="G202" t="s">
        <v>8581</v>
      </c>
      <c r="H202" s="62">
        <v>88416482000106</v>
      </c>
      <c r="I202" t="s">
        <v>30</v>
      </c>
      <c r="J202">
        <v>1293.57</v>
      </c>
      <c r="K202">
        <v>21835.46</v>
      </c>
      <c r="M202">
        <v>17307</v>
      </c>
      <c r="N202" t="str">
        <v>MSM</v>
      </c>
      <c r="O202" s="57" cm="1">
        <f t="array" ref="O202">_xlfn.XLOOKUP(1,($C$2:$C$8655=M202)*($F$2:$F$8655=N202),$D$2:$D$8655)</f>
        <v>45492</v>
      </c>
      <c r="P202" s="62">
        <v>18289917000113</v>
      </c>
      <c r="Q202" t="str">
        <v>UNIDADE</v>
      </c>
      <c r="R202" s="85">
        <v>981</v>
      </c>
      <c r="S202" s="85">
        <v>28972.2</v>
      </c>
      <c r="U202" s="84" t="b">
        <f t="shared" si="27"/>
        <v>1</v>
      </c>
      <c r="V202" s="84" t="b">
        <f t="shared" si="28"/>
        <v>1</v>
      </c>
      <c r="W202" s="84" t="b">
        <f t="shared" si="29"/>
        <v>1</v>
      </c>
      <c r="X202" s="84" t="str">
        <f t="shared" si="30"/>
        <v xml:space="preserve"> </v>
      </c>
      <c r="Y202" s="84" t="b">
        <f t="shared" si="31"/>
        <v>1</v>
      </c>
      <c r="AA202" s="84">
        <v>17307</v>
      </c>
      <c r="AB202" s="84" t="s">
        <v>3244</v>
      </c>
      <c r="AC202" s="57">
        <v>45492</v>
      </c>
      <c r="AD202" s="84">
        <v>18289917000113</v>
      </c>
      <c r="AE202" s="84" t="s">
        <v>30</v>
      </c>
      <c r="AF202" s="84">
        <v>57</v>
      </c>
      <c r="AG202" s="84">
        <v>28972.2</v>
      </c>
      <c r="AI202">
        <v>17752</v>
      </c>
      <c r="AJ202" s="84" t="str" cm="1">
        <f t="array" ref="AJ202">_xlfn.XLOOKUP(AI202,--LEFT(Main!$B$15:$B$1956,SEARCH(" ",Main!$B$15:$B$1956)),Main!$F$15:$F$1956,"")</f>
        <v>PROJINOX</v>
      </c>
      <c r="AK202" s="57" cm="1">
        <f t="array" ref="AK202">_xlfn.XLOOKUP(1,(--LEFT(Main!$B$15:$B$1956,SEARCH(" ",Main!$B$15:$B$1956))=AI202)*(Main!$F$15:$F$1956=AJ202),Main!$C$15:$C$1956,"")</f>
        <v>45407</v>
      </c>
      <c r="AL202" s="62" cm="1">
        <f t="array" ref="AL202">--_xlfn.XLOOKUP(1,(Main!$F$15:$F$1956='PLANILHA EBR'!AJ202)*(--LEFT(Main!$B$15:$B$1956,SEARCH(" ",Main!$B$15:$B$1956))='PLANILHA EBR'!AI202),Main!$E$15:$E$1956)</f>
        <v>3872011000150</v>
      </c>
      <c r="AM202" s="84" t="str" cm="1">
        <f t="array" ref="AM202">_xlfn.XLOOKUP(1,(Main!$F$15:$F$1956='PLANILHA EBR'!AJ202)*(--LEFT(Main!$B$15:$B$1956,SEARCH(" ",Main!$B$15:$B$1956))='PLANILHA EBR'!AI202),Main!$H$15:$H$1956)</f>
        <v>KG LIQUIDO</v>
      </c>
      <c r="AN202">
        <v>100</v>
      </c>
      <c r="AO202">
        <v>11200</v>
      </c>
      <c r="AP202">
        <v>233106</v>
      </c>
    </row>
    <row r="203" spans="1:42" x14ac:dyDescent="0.25">
      <c r="A203" t="s">
        <v>5958</v>
      </c>
      <c r="B203" t="str">
        <f>C203&amp;"-"&amp;COUNTIF(C$2:C203,C203)</f>
        <v>67442-5</v>
      </c>
      <c r="C203">
        <v>67442</v>
      </c>
      <c r="D203" s="57">
        <v>44796</v>
      </c>
      <c r="E203" s="84" t="str">
        <f>F203&amp;"-"&amp;COUNTIF($F$2:F203,F203)</f>
        <v>METASA-184</v>
      </c>
      <c r="F203" s="84" t="str">
        <f t="shared" si="32"/>
        <v>METASA</v>
      </c>
      <c r="G203" t="s">
        <v>8581</v>
      </c>
      <c r="H203" s="62">
        <v>88416482000106</v>
      </c>
      <c r="I203" t="s">
        <v>30</v>
      </c>
      <c r="J203">
        <v>6505.9</v>
      </c>
      <c r="K203">
        <v>125693.99</v>
      </c>
      <c r="M203">
        <v>17370</v>
      </c>
      <c r="N203" t="str">
        <v>PROJINOX</v>
      </c>
      <c r="O203" s="57" cm="1">
        <f t="array" ref="O203">_xlfn.XLOOKUP(1,($C$2:$C$8655=M203)*($F$2:$F$8655=N203),$D$2:$D$8655)</f>
        <v>45357</v>
      </c>
      <c r="P203" s="62">
        <v>3872011000150</v>
      </c>
      <c r="Q203" t="str">
        <v>UNIDADE</v>
      </c>
      <c r="R203" s="87">
        <v>3</v>
      </c>
      <c r="S203" s="85">
        <v>10500</v>
      </c>
      <c r="U203" s="84" t="b">
        <f t="shared" si="27"/>
        <v>1</v>
      </c>
      <c r="V203" s="84" t="b">
        <f t="shared" si="28"/>
        <v>1</v>
      </c>
      <c r="W203" s="84" t="b">
        <f t="shared" si="29"/>
        <v>1</v>
      </c>
      <c r="X203" s="84" t="str">
        <f t="shared" si="30"/>
        <v xml:space="preserve"> </v>
      </c>
      <c r="Y203" s="84" t="b">
        <f t="shared" si="31"/>
        <v>1</v>
      </c>
      <c r="AA203" s="84">
        <v>17370</v>
      </c>
      <c r="AB203" s="84" t="s">
        <v>3255</v>
      </c>
      <c r="AC203" s="57">
        <v>45357</v>
      </c>
      <c r="AD203" s="84">
        <v>3872011000150</v>
      </c>
      <c r="AE203" s="84" t="s">
        <v>30</v>
      </c>
      <c r="AF203" s="84">
        <v>8</v>
      </c>
      <c r="AG203" s="84">
        <v>10500</v>
      </c>
      <c r="AI203">
        <v>17922</v>
      </c>
      <c r="AJ203" s="84" t="str" cm="1">
        <f t="array" ref="AJ203">_xlfn.XLOOKUP(AI203,--LEFT(Main!$B$15:$B$1956,SEARCH(" ",Main!$B$15:$B$1956)),Main!$F$15:$F$1956,"")</f>
        <v>MSM</v>
      </c>
      <c r="AK203" s="57" cm="1">
        <f t="array" ref="AK203">_xlfn.XLOOKUP(1,(--LEFT(Main!$B$15:$B$1956,SEARCH(" ",Main!$B$15:$B$1956))=AI203)*(Main!$F$15:$F$1956=AJ203),Main!$C$15:$C$1956,"")</f>
        <v>45554</v>
      </c>
      <c r="AL203" s="62" cm="1">
        <f t="array" ref="AL203">--_xlfn.XLOOKUP(1,(Main!$F$15:$F$1956='PLANILHA EBR'!AJ203)*(--LEFT(Main!$B$15:$B$1956,SEARCH(" ",Main!$B$15:$B$1956))='PLANILHA EBR'!AI203),Main!$E$15:$E$1956)</f>
        <v>18289917000113</v>
      </c>
      <c r="AM203" s="84" t="str" cm="1">
        <f t="array" ref="AM203">_xlfn.XLOOKUP(1,(Main!$F$15:$F$1956='PLANILHA EBR'!AJ203)*(--LEFT(Main!$B$15:$B$1956,SEARCH(" ",Main!$B$15:$B$1956))='PLANILHA EBR'!AI203),Main!$H$15:$H$1956)</f>
        <v>KG LIQUIDO</v>
      </c>
      <c r="AN203">
        <v>18</v>
      </c>
      <c r="AO203">
        <v>18764.259999999998</v>
      </c>
      <c r="AP203">
        <v>233105</v>
      </c>
    </row>
    <row r="204" spans="1:42" x14ac:dyDescent="0.25">
      <c r="A204" t="s">
        <v>5958</v>
      </c>
      <c r="B204" t="str">
        <f>C204&amp;"-"&amp;COUNTIF(C$2:C204,C204)</f>
        <v>67442-6</v>
      </c>
      <c r="C204">
        <v>67442</v>
      </c>
      <c r="D204" s="57">
        <v>44796</v>
      </c>
      <c r="E204" s="84" t="str">
        <f>F204&amp;"-"&amp;COUNTIF($F$2:F204,F204)</f>
        <v>METASA-185</v>
      </c>
      <c r="F204" s="84" t="str">
        <f t="shared" si="32"/>
        <v>METASA</v>
      </c>
      <c r="G204" t="s">
        <v>8581</v>
      </c>
      <c r="H204" s="62">
        <v>88416482000106</v>
      </c>
      <c r="I204" t="s">
        <v>30</v>
      </c>
      <c r="J204">
        <v>350.88</v>
      </c>
      <c r="K204">
        <v>6431.63</v>
      </c>
      <c r="M204">
        <v>17433</v>
      </c>
      <c r="N204" t="str">
        <v>PROJINOX</v>
      </c>
      <c r="O204" s="57" cm="1">
        <f t="array" ref="O204">_xlfn.XLOOKUP(1,($C$2:$C$8655=M204)*($F$2:$F$8655=N204),$D$2:$D$8655)</f>
        <v>45366</v>
      </c>
      <c r="P204" s="62">
        <v>3872011000150</v>
      </c>
      <c r="Q204" t="str">
        <v>M</v>
      </c>
      <c r="R204" s="87">
        <v>6</v>
      </c>
      <c r="S204" s="85">
        <v>1680</v>
      </c>
      <c r="U204" s="84" t="b">
        <f t="shared" si="27"/>
        <v>1</v>
      </c>
      <c r="V204" s="84" t="b">
        <f t="shared" si="28"/>
        <v>1</v>
      </c>
      <c r="W204" s="84" t="b">
        <f t="shared" si="29"/>
        <v>1</v>
      </c>
      <c r="X204" s="84" t="str">
        <f t="shared" si="30"/>
        <v xml:space="preserve"> </v>
      </c>
      <c r="Y204" s="84" t="b">
        <f t="shared" si="31"/>
        <v>1</v>
      </c>
      <c r="AA204" s="84">
        <v>17433</v>
      </c>
      <c r="AB204" s="84" t="s">
        <v>3255</v>
      </c>
      <c r="AC204" s="57">
        <v>45366</v>
      </c>
      <c r="AD204" s="84">
        <v>3872011000150</v>
      </c>
      <c r="AE204" s="84" t="s">
        <v>30</v>
      </c>
      <c r="AF204" s="84">
        <v>5</v>
      </c>
      <c r="AG204" s="84">
        <v>1680</v>
      </c>
      <c r="AI204">
        <v>19454</v>
      </c>
      <c r="AJ204" s="84" t="str" cm="1">
        <f t="array" ref="AJ204">_xlfn.XLOOKUP(AI204,--LEFT(Main!$B$15:$B$1956,SEARCH(" ",Main!$B$15:$B$1956)),Main!$F$15:$F$1956,"")</f>
        <v>UTILINOX</v>
      </c>
      <c r="AK204" s="57" cm="1">
        <f t="array" ref="AK204">_xlfn.XLOOKUP(1,(--LEFT(Main!$B$15:$B$1956,SEARCH(" ",Main!$B$15:$B$1956))=AI204)*(Main!$F$15:$F$1956=AJ204),Main!$C$15:$C$1956,"")</f>
        <v>44957</v>
      </c>
      <c r="AL204" s="62" cm="1">
        <f t="array" ref="AL204">--_xlfn.XLOOKUP(1,(Main!$F$15:$F$1956='PLANILHA EBR'!AJ204)*(--LEFT(Main!$B$15:$B$1956,SEARCH(" ",Main!$B$15:$B$1956))='PLANILHA EBR'!AI204),Main!$E$15:$E$1956)</f>
        <v>2677285000125</v>
      </c>
      <c r="AM204" s="84" t="str" cm="1">
        <f t="array" ref="AM204">_xlfn.XLOOKUP(1,(Main!$F$15:$F$1956='PLANILHA EBR'!AJ204)*(--LEFT(Main!$B$15:$B$1956,SEARCH(" ",Main!$B$15:$B$1956))='PLANILHA EBR'!AI204),Main!$H$15:$H$1956)</f>
        <v>KG LIQUIDO</v>
      </c>
      <c r="AN204">
        <v>1222</v>
      </c>
      <c r="AO204">
        <v>95014</v>
      </c>
      <c r="AP204">
        <v>233105</v>
      </c>
    </row>
    <row r="205" spans="1:42" x14ac:dyDescent="0.25">
      <c r="A205" t="s">
        <v>5958</v>
      </c>
      <c r="B205" t="str">
        <f>C205&amp;"-"&amp;COUNTIF(C$2:C205,C205)</f>
        <v>67442-7</v>
      </c>
      <c r="C205">
        <v>67442</v>
      </c>
      <c r="D205" s="57">
        <v>44796</v>
      </c>
      <c r="E205" s="84" t="str">
        <f>F205&amp;"-"&amp;COUNTIF($F$2:F205,F205)</f>
        <v>METASA-186</v>
      </c>
      <c r="F205" s="84" t="str">
        <f t="shared" si="32"/>
        <v>METASA</v>
      </c>
      <c r="G205" t="s">
        <v>8581</v>
      </c>
      <c r="H205" s="62">
        <v>88416482000106</v>
      </c>
      <c r="I205" t="s">
        <v>30</v>
      </c>
      <c r="J205">
        <v>3119.76</v>
      </c>
      <c r="K205">
        <v>46234.84</v>
      </c>
      <c r="M205">
        <v>17752</v>
      </c>
      <c r="N205" t="str">
        <v>PROJINOX</v>
      </c>
      <c r="O205" s="57" cm="1">
        <f t="array" ref="O205">_xlfn.XLOOKUP(1,($C$2:$C$8655=M205)*($F$2:$F$8655=N205),$D$2:$D$8655)</f>
        <v>45407</v>
      </c>
      <c r="P205" s="62">
        <v>3872011000150</v>
      </c>
      <c r="Q205" t="str">
        <v>UNIDADE</v>
      </c>
      <c r="R205" s="85">
        <v>1</v>
      </c>
      <c r="S205" s="85">
        <v>11200</v>
      </c>
      <c r="U205" s="84" t="b">
        <f t="shared" si="27"/>
        <v>1</v>
      </c>
      <c r="V205" s="84" t="b">
        <f t="shared" si="28"/>
        <v>1</v>
      </c>
      <c r="W205" s="84" t="b">
        <f t="shared" si="29"/>
        <v>1</v>
      </c>
      <c r="X205" s="84" t="str">
        <f t="shared" si="30"/>
        <v xml:space="preserve"> </v>
      </c>
      <c r="Y205" s="84" t="b">
        <f t="shared" si="31"/>
        <v>1</v>
      </c>
      <c r="AA205" s="84">
        <v>17752</v>
      </c>
      <c r="AB205" s="84" t="s">
        <v>3255</v>
      </c>
      <c r="AC205" s="57">
        <v>45407</v>
      </c>
      <c r="AD205" s="84">
        <v>3872011000150</v>
      </c>
      <c r="AE205" s="84" t="s">
        <v>30</v>
      </c>
      <c r="AF205" s="84">
        <v>100</v>
      </c>
      <c r="AG205" s="84">
        <v>11200</v>
      </c>
      <c r="AI205">
        <v>19455</v>
      </c>
      <c r="AJ205" s="84" t="str" cm="1">
        <f t="array" ref="AJ205">_xlfn.XLOOKUP(AI205,--LEFT(Main!$B$15:$B$1956,SEARCH(" ",Main!$B$15:$B$1956)),Main!$F$15:$F$1956,"")</f>
        <v>UTILINOX</v>
      </c>
      <c r="AK205" s="57" cm="1">
        <f t="array" ref="AK205">_xlfn.XLOOKUP(1,(--LEFT(Main!$B$15:$B$1956,SEARCH(" ",Main!$B$15:$B$1956))=AI205)*(Main!$F$15:$F$1956=AJ205),Main!$C$15:$C$1956,"")</f>
        <v>44957</v>
      </c>
      <c r="AL205" s="62" cm="1">
        <f t="array" ref="AL205">--_xlfn.XLOOKUP(1,(Main!$F$15:$F$1956='PLANILHA EBR'!AJ205)*(--LEFT(Main!$B$15:$B$1956,SEARCH(" ",Main!$B$15:$B$1956))='PLANILHA EBR'!AI205),Main!$E$15:$E$1956)</f>
        <v>2677285000125</v>
      </c>
      <c r="AM205" s="84" t="str" cm="1">
        <f t="array" ref="AM205">_xlfn.XLOOKUP(1,(Main!$F$15:$F$1956='PLANILHA EBR'!AJ205)*(--LEFT(Main!$B$15:$B$1956,SEARCH(" ",Main!$B$15:$B$1956))='PLANILHA EBR'!AI205),Main!$H$15:$H$1956)</f>
        <v>KG LIQUIDO</v>
      </c>
      <c r="AN205">
        <v>869.88</v>
      </c>
      <c r="AO205">
        <v>65530.27</v>
      </c>
      <c r="AP205">
        <v>233105</v>
      </c>
    </row>
    <row r="206" spans="1:42" x14ac:dyDescent="0.25">
      <c r="A206" t="s">
        <v>5958</v>
      </c>
      <c r="B206" t="str">
        <f>C206&amp;"-"&amp;COUNTIF(C$2:C206,C206)</f>
        <v>67482-1</v>
      </c>
      <c r="C206">
        <v>67482</v>
      </c>
      <c r="D206" s="57">
        <v>44797</v>
      </c>
      <c r="E206" s="84" t="str">
        <f>F206&amp;"-"&amp;COUNTIF($F$2:F206,F206)</f>
        <v>METASA-187</v>
      </c>
      <c r="F206" s="84" t="str">
        <f t="shared" si="32"/>
        <v>METASA</v>
      </c>
      <c r="G206" t="s">
        <v>8581</v>
      </c>
      <c r="H206" s="62">
        <v>88416482000106</v>
      </c>
      <c r="I206" t="s">
        <v>30</v>
      </c>
      <c r="J206">
        <v>307.56</v>
      </c>
      <c r="K206">
        <v>5191.6099999999997</v>
      </c>
      <c r="M206">
        <v>17922</v>
      </c>
      <c r="N206" t="str">
        <v>MSM</v>
      </c>
      <c r="O206" s="57" cm="1">
        <f t="array" ref="O206">_xlfn.XLOOKUP(1,($C$2:$C$8655=M206)*($F$2:$F$8655=N206),$D$2:$D$8655)</f>
        <v>45554</v>
      </c>
      <c r="P206" s="62">
        <v>18289917000113</v>
      </c>
      <c r="Q206" t="str">
        <v>M</v>
      </c>
      <c r="R206" s="85">
        <v>382</v>
      </c>
      <c r="S206" s="85">
        <v>18764.260000000002</v>
      </c>
      <c r="U206" s="84" t="b">
        <f t="shared" si="27"/>
        <v>1</v>
      </c>
      <c r="V206" s="84" t="b">
        <f t="shared" si="28"/>
        <v>1</v>
      </c>
      <c r="W206" s="84" t="b">
        <f t="shared" si="29"/>
        <v>1</v>
      </c>
      <c r="X206" s="84" t="str">
        <f t="shared" si="30"/>
        <v xml:space="preserve"> </v>
      </c>
      <c r="Y206" s="84" t="b">
        <f t="shared" si="31"/>
        <v>1</v>
      </c>
      <c r="AA206" s="84">
        <v>17922</v>
      </c>
      <c r="AB206" s="84" t="s">
        <v>3244</v>
      </c>
      <c r="AC206" s="57">
        <v>45554</v>
      </c>
      <c r="AD206" s="84">
        <v>18289917000113</v>
      </c>
      <c r="AE206" s="84" t="s">
        <v>30</v>
      </c>
      <c r="AF206" s="84">
        <v>18</v>
      </c>
      <c r="AG206" s="84">
        <v>18764.259999999998</v>
      </c>
      <c r="AI206">
        <v>19981</v>
      </c>
      <c r="AJ206" s="84" t="str" cm="1">
        <f t="array" ref="AJ206">_xlfn.XLOOKUP(AI206,--LEFT(Main!$B$15:$B$1956,SEARCH(" ",Main!$B$15:$B$1956)),Main!$F$15:$F$1956,"")</f>
        <v>UTILINOX</v>
      </c>
      <c r="AK206" s="57" cm="1">
        <f t="array" ref="AK206">_xlfn.XLOOKUP(1,(--LEFT(Main!$B$15:$B$1956,SEARCH(" ",Main!$B$15:$B$1956))=AI206)*(Main!$F$15:$F$1956=AJ206),Main!$C$15:$C$1956,"")</f>
        <v>45092</v>
      </c>
      <c r="AL206" s="62" cm="1">
        <f t="array" ref="AL206">--_xlfn.XLOOKUP(1,(Main!$F$15:$F$1956='PLANILHA EBR'!AJ206)*(--LEFT(Main!$B$15:$B$1956,SEARCH(" ",Main!$B$15:$B$1956))='PLANILHA EBR'!AI206),Main!$E$15:$E$1956)</f>
        <v>2677285000125</v>
      </c>
      <c r="AM206" s="84" t="str" cm="1">
        <f t="array" ref="AM206">_xlfn.XLOOKUP(1,(Main!$F$15:$F$1956='PLANILHA EBR'!AJ206)*(--LEFT(Main!$B$15:$B$1956,SEARCH(" ",Main!$B$15:$B$1956))='PLANILHA EBR'!AI206),Main!$H$15:$H$1956)</f>
        <v>KG LIQUIDO</v>
      </c>
      <c r="AN206">
        <v>316.5</v>
      </c>
      <c r="AO206">
        <v>27560</v>
      </c>
      <c r="AP206">
        <v>232256</v>
      </c>
    </row>
    <row r="207" spans="1:42" x14ac:dyDescent="0.25">
      <c r="A207" t="s">
        <v>5958</v>
      </c>
      <c r="B207" t="str">
        <f>C207&amp;"-"&amp;COUNTIF(C$2:C207,C207)</f>
        <v>67482-2</v>
      </c>
      <c r="C207">
        <v>67482</v>
      </c>
      <c r="D207" s="57">
        <v>44797</v>
      </c>
      <c r="E207" s="84" t="str">
        <f>F207&amp;"-"&amp;COUNTIF($F$2:F207,F207)</f>
        <v>METASA-188</v>
      </c>
      <c r="F207" s="84" t="str">
        <f t="shared" si="32"/>
        <v>METASA</v>
      </c>
      <c r="G207" t="s">
        <v>8581</v>
      </c>
      <c r="H207" s="62">
        <v>88416482000106</v>
      </c>
      <c r="I207" t="s">
        <v>30</v>
      </c>
      <c r="J207">
        <v>803.22</v>
      </c>
      <c r="K207">
        <v>10739.05</v>
      </c>
      <c r="M207">
        <v>19454</v>
      </c>
      <c r="N207" t="str">
        <v>UTILINOX</v>
      </c>
      <c r="O207" s="57" cm="1">
        <f t="array" ref="O207">_xlfn.XLOOKUP(1,($C$2:$C$8655=M207)*($F$2:$F$8655=N207),$D$2:$D$8655)</f>
        <v>44957</v>
      </c>
      <c r="P207" s="62">
        <v>2677285000125</v>
      </c>
      <c r="Q207" t="str">
        <v>UNIDADE</v>
      </c>
      <c r="R207" s="85">
        <v>29800</v>
      </c>
      <c r="S207" s="85">
        <v>95014</v>
      </c>
      <c r="U207" s="84" t="b">
        <f t="shared" si="27"/>
        <v>1</v>
      </c>
      <c r="V207" s="84" t="b">
        <f t="shared" si="28"/>
        <v>1</v>
      </c>
      <c r="W207" s="84" t="b">
        <f t="shared" si="29"/>
        <v>1</v>
      </c>
      <c r="X207" s="84" t="str">
        <f t="shared" si="30"/>
        <v xml:space="preserve"> </v>
      </c>
      <c r="Y207" s="84" t="b">
        <f t="shared" si="31"/>
        <v>1</v>
      </c>
      <c r="AA207" s="84">
        <v>19454</v>
      </c>
      <c r="AB207" s="84" t="s">
        <v>141</v>
      </c>
      <c r="AC207" s="57">
        <v>44957</v>
      </c>
      <c r="AD207" s="84">
        <v>2677285000125</v>
      </c>
      <c r="AE207" s="84" t="s">
        <v>30</v>
      </c>
      <c r="AF207" s="84">
        <v>1222</v>
      </c>
      <c r="AG207" s="84">
        <v>95014</v>
      </c>
      <c r="AI207">
        <v>20008</v>
      </c>
      <c r="AJ207" s="84" t="str" cm="1">
        <f t="array" ref="AJ207">_xlfn.XLOOKUP(AI207,--LEFT(Main!$B$15:$B$1956,SEARCH(" ",Main!$B$15:$B$1956)),Main!$F$15:$F$1956,"")</f>
        <v>UTILINOX</v>
      </c>
      <c r="AK207" s="57" cm="1">
        <f t="array" ref="AK207">_xlfn.XLOOKUP(1,(--LEFT(Main!$B$15:$B$1956,SEARCH(" ",Main!$B$15:$B$1956))=AI207)*(Main!$F$15:$F$1956=AJ207),Main!$C$15:$C$1956,"")</f>
        <v>45104</v>
      </c>
      <c r="AL207" s="62" cm="1">
        <f t="array" ref="AL207">--_xlfn.XLOOKUP(1,(Main!$F$15:$F$1956='PLANILHA EBR'!AJ207)*(--LEFT(Main!$B$15:$B$1956,SEARCH(" ",Main!$B$15:$B$1956))='PLANILHA EBR'!AI207),Main!$E$15:$E$1956)</f>
        <v>2677285000125</v>
      </c>
      <c r="AM207" s="84" t="str" cm="1">
        <f t="array" ref="AM207">_xlfn.XLOOKUP(1,(Main!$F$15:$F$1956='PLANILHA EBR'!AJ207)*(--LEFT(Main!$B$15:$B$1956,SEARCH(" ",Main!$B$15:$B$1956))='PLANILHA EBR'!AI207),Main!$H$15:$H$1956)</f>
        <v>KG LIQUIDO</v>
      </c>
      <c r="AN207">
        <v>907.24</v>
      </c>
      <c r="AO207">
        <v>53312</v>
      </c>
      <c r="AP207">
        <v>230680</v>
      </c>
    </row>
    <row r="208" spans="1:42" x14ac:dyDescent="0.25">
      <c r="A208" t="s">
        <v>5958</v>
      </c>
      <c r="B208" t="str">
        <f>C208&amp;"-"&amp;COUNTIF(C$2:C208,C208)</f>
        <v>67482-3</v>
      </c>
      <c r="C208">
        <v>67482</v>
      </c>
      <c r="D208" s="57">
        <v>44797</v>
      </c>
      <c r="E208" s="84" t="str">
        <f>F208&amp;"-"&amp;COUNTIF($F$2:F208,F208)</f>
        <v>METASA-189</v>
      </c>
      <c r="F208" s="84" t="str">
        <f t="shared" si="32"/>
        <v>METASA</v>
      </c>
      <c r="G208" t="s">
        <v>8581</v>
      </c>
      <c r="H208" s="62">
        <v>88416482000106</v>
      </c>
      <c r="I208" t="s">
        <v>30</v>
      </c>
      <c r="J208">
        <v>2551.67</v>
      </c>
      <c r="K208">
        <v>41413.61</v>
      </c>
      <c r="M208">
        <v>19455</v>
      </c>
      <c r="N208" t="str">
        <v>UTILINOX</v>
      </c>
      <c r="O208" s="57" cm="1">
        <f t="array" ref="O208">_xlfn.XLOOKUP(1,($C$2:$C$8655=M208)*($F$2:$F$8655=N208),$D$2:$D$8655)</f>
        <v>44957</v>
      </c>
      <c r="P208" s="62">
        <v>2677285000125</v>
      </c>
      <c r="Q208" t="str">
        <v>M</v>
      </c>
      <c r="R208" s="85">
        <v>8452</v>
      </c>
      <c r="S208" s="85">
        <v>65530.270000000004</v>
      </c>
      <c r="U208" s="84" t="b">
        <f t="shared" si="27"/>
        <v>1</v>
      </c>
      <c r="V208" s="84" t="b">
        <f t="shared" si="28"/>
        <v>1</v>
      </c>
      <c r="W208" s="84" t="b">
        <f t="shared" si="29"/>
        <v>1</v>
      </c>
      <c r="X208" s="84" t="str">
        <f t="shared" si="30"/>
        <v xml:space="preserve"> </v>
      </c>
      <c r="Y208" s="84" t="b">
        <f t="shared" si="31"/>
        <v>1</v>
      </c>
      <c r="AA208" s="84">
        <v>19455</v>
      </c>
      <c r="AB208" s="84" t="s">
        <v>141</v>
      </c>
      <c r="AC208" s="57">
        <v>44957</v>
      </c>
      <c r="AD208" s="84">
        <v>2677285000125</v>
      </c>
      <c r="AE208" s="84" t="s">
        <v>30</v>
      </c>
      <c r="AF208" s="84">
        <v>869.88</v>
      </c>
      <c r="AG208" s="84">
        <v>65530.27</v>
      </c>
      <c r="AI208">
        <v>20027</v>
      </c>
      <c r="AJ208" s="84" t="str" cm="1">
        <f t="array" ref="AJ208">_xlfn.XLOOKUP(AI208,--LEFT(Main!$B$15:$B$1956,SEARCH(" ",Main!$B$15:$B$1956)),Main!$F$15:$F$1956,"")</f>
        <v>UTILINOX</v>
      </c>
      <c r="AK208" s="57" cm="1">
        <f t="array" ref="AK208">_xlfn.XLOOKUP(1,(--LEFT(Main!$B$15:$B$1956,SEARCH(" ",Main!$B$15:$B$1956))=AI208)*(Main!$F$15:$F$1956=AJ208),Main!$C$15:$C$1956,"")</f>
        <v>45111</v>
      </c>
      <c r="AL208" s="62" cm="1">
        <f t="array" ref="AL208">--_xlfn.XLOOKUP(1,(Main!$F$15:$F$1956='PLANILHA EBR'!AJ208)*(--LEFT(Main!$B$15:$B$1956,SEARCH(" ",Main!$B$15:$B$1956))='PLANILHA EBR'!AI208),Main!$E$15:$E$1956)</f>
        <v>2677285000125</v>
      </c>
      <c r="AM208" s="84" t="str" cm="1">
        <f t="array" ref="AM208">_xlfn.XLOOKUP(1,(Main!$F$15:$F$1956='PLANILHA EBR'!AJ208)*(--LEFT(Main!$B$15:$B$1956,SEARCH(" ",Main!$B$15:$B$1956))='PLANILHA EBR'!AI208),Main!$H$15:$H$1956)</f>
        <v>KG LIQUIDO</v>
      </c>
      <c r="AN208">
        <v>341</v>
      </c>
      <c r="AO208">
        <v>32839</v>
      </c>
      <c r="AP208">
        <v>230680</v>
      </c>
    </row>
    <row r="209" spans="1:42" x14ac:dyDescent="0.25">
      <c r="A209" t="s">
        <v>5958</v>
      </c>
      <c r="B209" t="str">
        <f>C209&amp;"-"&amp;COUNTIF(C$2:C209,C209)</f>
        <v>67482-4</v>
      </c>
      <c r="C209">
        <v>67482</v>
      </c>
      <c r="D209" s="57">
        <v>44797</v>
      </c>
      <c r="E209" s="84" t="str">
        <f>F209&amp;"-"&amp;COUNTIF($F$2:F209,F209)</f>
        <v>METASA-190</v>
      </c>
      <c r="F209" s="84" t="str">
        <f t="shared" si="32"/>
        <v>METASA</v>
      </c>
      <c r="G209" t="s">
        <v>8581</v>
      </c>
      <c r="H209" s="62">
        <v>88416482000106</v>
      </c>
      <c r="I209" t="s">
        <v>30</v>
      </c>
      <c r="J209">
        <v>4459.25</v>
      </c>
      <c r="K209">
        <v>83254.2</v>
      </c>
      <c r="M209">
        <v>19981</v>
      </c>
      <c r="N209" t="str">
        <v>UTILINOX</v>
      </c>
      <c r="O209" s="57" cm="1">
        <f t="array" ref="O209">_xlfn.XLOOKUP(1,($C$2:$C$8655=M209)*($F$2:$F$8655=N209),$D$2:$D$8655)</f>
        <v>45092</v>
      </c>
      <c r="P209" s="62">
        <v>2677285000125</v>
      </c>
      <c r="Q209" t="str">
        <v>M</v>
      </c>
      <c r="R209" s="85">
        <v>17000</v>
      </c>
      <c r="S209" s="85">
        <v>27560</v>
      </c>
      <c r="U209" s="84" t="b">
        <f t="shared" si="27"/>
        <v>1</v>
      </c>
      <c r="V209" s="84" t="b">
        <f t="shared" si="28"/>
        <v>1</v>
      </c>
      <c r="W209" s="84" t="b">
        <f t="shared" si="29"/>
        <v>1</v>
      </c>
      <c r="X209" s="84" t="str">
        <f t="shared" si="30"/>
        <v xml:space="preserve"> </v>
      </c>
      <c r="Y209" s="84" t="b">
        <f t="shared" si="31"/>
        <v>1</v>
      </c>
      <c r="AA209" s="84">
        <v>19981</v>
      </c>
      <c r="AB209" s="84" t="s">
        <v>141</v>
      </c>
      <c r="AC209" s="57">
        <v>45092</v>
      </c>
      <c r="AD209" s="84">
        <v>2677285000125</v>
      </c>
      <c r="AE209" s="84" t="s">
        <v>30</v>
      </c>
      <c r="AF209" s="84">
        <v>316.5</v>
      </c>
      <c r="AG209" s="84">
        <v>27560</v>
      </c>
      <c r="AI209">
        <v>20578</v>
      </c>
      <c r="AJ209" s="84" t="str" cm="1">
        <f t="array" ref="AJ209">_xlfn.XLOOKUP(AI209,--LEFT(Main!$B$15:$B$1956,SEARCH(" ",Main!$B$15:$B$1956)),Main!$F$15:$F$1956,"")</f>
        <v>MARANGONI</v>
      </c>
      <c r="AK209" s="57" cm="1">
        <f t="array" ref="AK209">_xlfn.XLOOKUP(1,(--LEFT(Main!$B$15:$B$1956,SEARCH(" ",Main!$B$15:$B$1956))=AI209)*(Main!$F$15:$F$1956=AJ209),Main!$C$15:$C$1956,"")</f>
        <v>45258</v>
      </c>
      <c r="AL209" s="62" cm="1">
        <f t="array" ref="AL209">--_xlfn.XLOOKUP(1,(Main!$F$15:$F$1956='PLANILHA EBR'!AJ209)*(--LEFT(Main!$B$15:$B$1956,SEARCH(" ",Main!$B$15:$B$1956))='PLANILHA EBR'!AI209),Main!$E$15:$E$1956)</f>
        <v>11352758000105</v>
      </c>
      <c r="AM209" s="84" t="str" cm="1">
        <f t="array" ref="AM209">_xlfn.XLOOKUP(1,(Main!$F$15:$F$1956='PLANILHA EBR'!AJ209)*(--LEFT(Main!$B$15:$B$1956,SEARCH(" ",Main!$B$15:$B$1956))='PLANILHA EBR'!AI209),Main!$H$15:$H$1956)</f>
        <v>KG LIQUIDO</v>
      </c>
      <c r="AN209">
        <v>16000</v>
      </c>
      <c r="AO209">
        <v>296871.63</v>
      </c>
      <c r="AP209">
        <v>229690</v>
      </c>
    </row>
    <row r="210" spans="1:42" x14ac:dyDescent="0.25">
      <c r="A210" t="s">
        <v>5958</v>
      </c>
      <c r="B210" t="str">
        <f>C210&amp;"-"&amp;COUNTIF(C$2:C210,C210)</f>
        <v>67482-5</v>
      </c>
      <c r="C210">
        <v>67482</v>
      </c>
      <c r="D210" s="57">
        <v>44797</v>
      </c>
      <c r="E210" s="84" t="str">
        <f>F210&amp;"-"&amp;COUNTIF($F$2:F210,F210)</f>
        <v>METASA-191</v>
      </c>
      <c r="F210" s="84" t="str">
        <f t="shared" si="32"/>
        <v>METASA</v>
      </c>
      <c r="G210" t="s">
        <v>8581</v>
      </c>
      <c r="H210" s="62">
        <v>88416482000106</v>
      </c>
      <c r="I210" t="s">
        <v>30</v>
      </c>
      <c r="J210">
        <v>65.34</v>
      </c>
      <c r="K210">
        <v>1262.3699999999999</v>
      </c>
      <c r="M210">
        <v>20008</v>
      </c>
      <c r="N210" t="str">
        <v>UTILINOX</v>
      </c>
      <c r="O210" s="57" cm="1">
        <f t="array" ref="O210">_xlfn.XLOOKUP(1,($C$2:$C$8655=M210)*($F$2:$F$8655=N210),$D$2:$D$8655)</f>
        <v>45104</v>
      </c>
      <c r="P210" s="62">
        <v>2677285000125</v>
      </c>
      <c r="Q210" t="str">
        <v>M</v>
      </c>
      <c r="R210" s="85">
        <v>11200</v>
      </c>
      <c r="S210" s="85">
        <v>53312</v>
      </c>
      <c r="U210" s="84" t="b">
        <f t="shared" si="27"/>
        <v>1</v>
      </c>
      <c r="V210" s="84" t="b">
        <f t="shared" si="28"/>
        <v>1</v>
      </c>
      <c r="W210" s="84" t="b">
        <f t="shared" si="29"/>
        <v>1</v>
      </c>
      <c r="X210" s="84" t="str">
        <f t="shared" si="30"/>
        <v xml:space="preserve"> </v>
      </c>
      <c r="Y210" s="84" t="b">
        <f t="shared" si="31"/>
        <v>1</v>
      </c>
      <c r="AA210" s="84">
        <v>20008</v>
      </c>
      <c r="AB210" s="84" t="s">
        <v>141</v>
      </c>
      <c r="AC210" s="57">
        <v>45104</v>
      </c>
      <c r="AD210" s="84">
        <v>2677285000125</v>
      </c>
      <c r="AE210" s="84" t="s">
        <v>30</v>
      </c>
      <c r="AF210" s="84">
        <v>907.24</v>
      </c>
      <c r="AG210" s="84">
        <v>53312</v>
      </c>
      <c r="AI210">
        <v>20638</v>
      </c>
      <c r="AJ210" s="84" t="str" cm="1">
        <f t="array" ref="AJ210">_xlfn.XLOOKUP(AI210,--LEFT(Main!$B$15:$B$1956,SEARCH(" ",Main!$B$15:$B$1956)),Main!$F$15:$F$1956,"")</f>
        <v>SIGA</v>
      </c>
      <c r="AK210" s="57" cm="1">
        <f t="array" ref="AK210">_xlfn.XLOOKUP(1,(--LEFT(Main!$B$15:$B$1956,SEARCH(" ",Main!$B$15:$B$1956))=AI210)*(Main!$F$15:$F$1956=AJ210),Main!$C$15:$C$1956,"")</f>
        <v>45167</v>
      </c>
      <c r="AL210" s="62" cm="1">
        <f t="array" ref="AL210">--_xlfn.XLOOKUP(1,(Main!$F$15:$F$1956='PLANILHA EBR'!AJ210)*(--LEFT(Main!$B$15:$B$1956,SEARCH(" ",Main!$B$15:$B$1956))='PLANILHA EBR'!AI210),Main!$E$15:$E$1956)</f>
        <v>866937000144</v>
      </c>
      <c r="AM210" s="84" t="str" cm="1">
        <f t="array" ref="AM210">_xlfn.XLOOKUP(1,(Main!$F$15:$F$1956='PLANILHA EBR'!AJ210)*(--LEFT(Main!$B$15:$B$1956,SEARCH(" ",Main!$B$15:$B$1956))='PLANILHA EBR'!AI210),Main!$H$15:$H$1956)</f>
        <v>KG LIQUIDO</v>
      </c>
      <c r="AN210">
        <v>93.24</v>
      </c>
      <c r="AO210">
        <v>6737.68</v>
      </c>
      <c r="AP210">
        <v>229690</v>
      </c>
    </row>
    <row r="211" spans="1:42" x14ac:dyDescent="0.25">
      <c r="A211" t="s">
        <v>5958</v>
      </c>
      <c r="B211" t="str">
        <f>C211&amp;"-"&amp;COUNTIF(C$2:C211,C211)</f>
        <v>67482-6</v>
      </c>
      <c r="C211">
        <v>67482</v>
      </c>
      <c r="D211" s="57">
        <v>44797</v>
      </c>
      <c r="E211" s="84" t="str">
        <f>F211&amp;"-"&amp;COUNTIF($F$2:F211,F211)</f>
        <v>METASA-192</v>
      </c>
      <c r="F211" s="84" t="str">
        <f t="shared" si="32"/>
        <v>METASA</v>
      </c>
      <c r="G211" t="s">
        <v>8581</v>
      </c>
      <c r="H211" s="62">
        <v>88416482000106</v>
      </c>
      <c r="I211" t="s">
        <v>30</v>
      </c>
      <c r="J211">
        <v>719.13</v>
      </c>
      <c r="K211">
        <v>12390.61</v>
      </c>
      <c r="M211">
        <v>20027</v>
      </c>
      <c r="N211" t="str">
        <v>UTILINOX</v>
      </c>
      <c r="O211" s="57" cm="1">
        <f t="array" ref="O211">_xlfn.XLOOKUP(1,($C$2:$C$8655=M211)*($F$2:$F$8655=N211),$D$2:$D$8655)</f>
        <v>45111</v>
      </c>
      <c r="P211" s="62">
        <v>2677285000125</v>
      </c>
      <c r="Q211" t="str">
        <v>M</v>
      </c>
      <c r="R211" s="85">
        <v>13704</v>
      </c>
      <c r="S211" s="85">
        <v>32839</v>
      </c>
      <c r="U211" s="84" t="b">
        <f t="shared" si="27"/>
        <v>1</v>
      </c>
      <c r="V211" s="84" t="b">
        <f t="shared" si="28"/>
        <v>1</v>
      </c>
      <c r="W211" s="84" t="b">
        <f t="shared" si="29"/>
        <v>1</v>
      </c>
      <c r="X211" s="84" t="str">
        <f t="shared" si="30"/>
        <v xml:space="preserve"> </v>
      </c>
      <c r="Y211" s="84" t="b">
        <f t="shared" si="31"/>
        <v>1</v>
      </c>
      <c r="AA211" s="84">
        <v>20027</v>
      </c>
      <c r="AB211" s="84" t="s">
        <v>141</v>
      </c>
      <c r="AC211" s="57">
        <v>45111</v>
      </c>
      <c r="AD211" s="84">
        <v>2677285000125</v>
      </c>
      <c r="AE211" s="84" t="s">
        <v>30</v>
      </c>
      <c r="AF211" s="84">
        <v>341</v>
      </c>
      <c r="AG211" s="84">
        <v>32839</v>
      </c>
      <c r="AI211">
        <v>20804</v>
      </c>
      <c r="AJ211" s="84" t="str" cm="1">
        <f t="array" ref="AJ211">_xlfn.XLOOKUP(AI211,--LEFT(Main!$B$15:$B$1956,SEARCH(" ",Main!$B$15:$B$1956)),Main!$F$15:$F$1956,"")</f>
        <v>UTILINOX</v>
      </c>
      <c r="AK211" s="57" cm="1">
        <f t="array" ref="AK211">_xlfn.XLOOKUP(1,(--LEFT(Main!$B$15:$B$1956,SEARCH(" ",Main!$B$15:$B$1956))=AI211)*(Main!$F$15:$F$1956=AJ211),Main!$C$15:$C$1956,"")</f>
        <v>45358</v>
      </c>
      <c r="AL211" s="62" cm="1">
        <f t="array" ref="AL211">--_xlfn.XLOOKUP(1,(Main!$F$15:$F$1956='PLANILHA EBR'!AJ211)*(--LEFT(Main!$B$15:$B$1956,SEARCH(" ",Main!$B$15:$B$1956))='PLANILHA EBR'!AI211),Main!$E$15:$E$1956)</f>
        <v>2677285000125</v>
      </c>
      <c r="AM211" s="84" t="str" cm="1">
        <f t="array" ref="AM211">_xlfn.XLOOKUP(1,(Main!$F$15:$F$1956='PLANILHA EBR'!AJ211)*(--LEFT(Main!$B$15:$B$1956,SEARCH(" ",Main!$B$15:$B$1956))='PLANILHA EBR'!AI211),Main!$H$15:$H$1956)</f>
        <v>KG LIQUIDO</v>
      </c>
      <c r="AN211">
        <v>2244.98</v>
      </c>
      <c r="AO211">
        <v>155385</v>
      </c>
      <c r="AP211">
        <v>229690</v>
      </c>
    </row>
    <row r="212" spans="1:42" x14ac:dyDescent="0.25">
      <c r="A212" t="s">
        <v>5958</v>
      </c>
      <c r="B212" t="str">
        <f>C212&amp;"-"&amp;COUNTIF(C$2:C212,C212)</f>
        <v>67482-7</v>
      </c>
      <c r="C212">
        <v>67482</v>
      </c>
      <c r="D212" s="57">
        <v>44797</v>
      </c>
      <c r="E212" s="84" t="str">
        <f>F212&amp;"-"&amp;COUNTIF($F$2:F212,F212)</f>
        <v>METASA-193</v>
      </c>
      <c r="F212" s="84" t="str">
        <f t="shared" si="32"/>
        <v>METASA</v>
      </c>
      <c r="G212" t="s">
        <v>8581</v>
      </c>
      <c r="H212" s="62">
        <v>88416482000106</v>
      </c>
      <c r="I212" t="s">
        <v>30</v>
      </c>
      <c r="J212">
        <v>1908.16</v>
      </c>
      <c r="K212">
        <v>37533.51</v>
      </c>
      <c r="M212">
        <v>20578</v>
      </c>
      <c r="N212" t="str">
        <v>MARANGONI</v>
      </c>
      <c r="O212" s="57" cm="1">
        <f t="array" ref="O212">_xlfn.XLOOKUP(1,($C$2:$C$8655=M212)*($F$2:$F$8655=N212),$D$2:$D$8655)</f>
        <v>45258</v>
      </c>
      <c r="P212" s="62">
        <v>11352758000105</v>
      </c>
      <c r="Q212" t="str">
        <v>METRO QUADRADO</v>
      </c>
      <c r="R212" s="85">
        <v>341.22</v>
      </c>
      <c r="S212" s="85">
        <v>296871.63</v>
      </c>
      <c r="U212" s="84" t="b">
        <f t="shared" si="27"/>
        <v>1</v>
      </c>
      <c r="V212" s="84" t="b">
        <f t="shared" si="28"/>
        <v>1</v>
      </c>
      <c r="W212" s="84" t="b">
        <f t="shared" si="29"/>
        <v>1</v>
      </c>
      <c r="X212" s="84" t="str">
        <f t="shared" si="30"/>
        <v xml:space="preserve"> </v>
      </c>
      <c r="Y212" s="84" t="b">
        <f t="shared" si="31"/>
        <v>1</v>
      </c>
      <c r="AA212" s="84">
        <v>20578</v>
      </c>
      <c r="AB212" s="84" t="s">
        <v>3261</v>
      </c>
      <c r="AC212" s="57">
        <v>45258</v>
      </c>
      <c r="AD212" s="84">
        <v>11352758000105</v>
      </c>
      <c r="AE212" s="84" t="s">
        <v>30</v>
      </c>
      <c r="AF212" s="84">
        <v>16000</v>
      </c>
      <c r="AG212" s="84">
        <v>296871.63</v>
      </c>
      <c r="AI212">
        <v>20805</v>
      </c>
      <c r="AJ212" s="84" t="str" cm="1">
        <f t="array" ref="AJ212">_xlfn.XLOOKUP(AI212,--LEFT(Main!$B$15:$B$1956,SEARCH(" ",Main!$B$15:$B$1956)),Main!$F$15:$F$1956,"")</f>
        <v>UTILINOX</v>
      </c>
      <c r="AK212" s="57" cm="1">
        <f t="array" ref="AK212">_xlfn.XLOOKUP(1,(--LEFT(Main!$B$15:$B$1956,SEARCH(" ",Main!$B$15:$B$1956))=AI212)*(Main!$F$15:$F$1956=AJ212),Main!$C$15:$C$1956,"")</f>
        <v>45358</v>
      </c>
      <c r="AL212" s="62" cm="1">
        <f t="array" ref="AL212">--_xlfn.XLOOKUP(1,(Main!$F$15:$F$1956='PLANILHA EBR'!AJ212)*(--LEFT(Main!$B$15:$B$1956,SEARCH(" ",Main!$B$15:$B$1956))='PLANILHA EBR'!AI212),Main!$E$15:$E$1956)</f>
        <v>2677285000125</v>
      </c>
      <c r="AM212" s="84" t="str" cm="1">
        <f t="array" ref="AM212">_xlfn.XLOOKUP(1,(Main!$F$15:$F$1956='PLANILHA EBR'!AJ212)*(--LEFT(Main!$B$15:$B$1956,SEARCH(" ",Main!$B$15:$B$1956))='PLANILHA EBR'!AI212),Main!$H$15:$H$1956)</f>
        <v>KG LIQUIDO</v>
      </c>
      <c r="AN212">
        <v>1322.94</v>
      </c>
      <c r="AO212">
        <v>96008</v>
      </c>
      <c r="AP212">
        <v>228052</v>
      </c>
    </row>
    <row r="213" spans="1:42" x14ac:dyDescent="0.25">
      <c r="A213" t="s">
        <v>5958</v>
      </c>
      <c r="B213" t="str">
        <f>C213&amp;"-"&amp;COUNTIF(C$2:C213,C213)</f>
        <v>67482-8</v>
      </c>
      <c r="C213">
        <v>67482</v>
      </c>
      <c r="D213" s="57">
        <v>44797</v>
      </c>
      <c r="E213" s="84" t="str">
        <f>F213&amp;"-"&amp;COUNTIF($F$2:F213,F213)</f>
        <v>METASA-194</v>
      </c>
      <c r="F213" s="84" t="str">
        <f t="shared" si="32"/>
        <v>METASA</v>
      </c>
      <c r="G213" t="s">
        <v>8581</v>
      </c>
      <c r="H213" s="62">
        <v>88416482000106</v>
      </c>
      <c r="I213" t="s">
        <v>30</v>
      </c>
      <c r="J213">
        <v>792.54</v>
      </c>
      <c r="K213">
        <v>13655.46</v>
      </c>
      <c r="M213">
        <v>20638</v>
      </c>
      <c r="N213" t="str">
        <v>SIGA</v>
      </c>
      <c r="O213" s="57" cm="1">
        <f t="array" ref="O213">_xlfn.XLOOKUP(1,($C$2:$C$8655=M213)*($F$2:$F$8655=N213),$D$2:$D$8655)</f>
        <v>45167</v>
      </c>
      <c r="P213" s="62">
        <v>866937000144</v>
      </c>
      <c r="Q213" t="str">
        <v>UNIDADE</v>
      </c>
      <c r="R213" s="85">
        <v>1634</v>
      </c>
      <c r="S213" s="85">
        <v>6737.68</v>
      </c>
      <c r="U213" s="84" t="b">
        <f t="shared" si="27"/>
        <v>1</v>
      </c>
      <c r="V213" s="84" t="b">
        <f t="shared" si="28"/>
        <v>1</v>
      </c>
      <c r="W213" s="84" t="b">
        <f t="shared" si="29"/>
        <v>1</v>
      </c>
      <c r="X213" s="84" t="str">
        <f t="shared" si="30"/>
        <v xml:space="preserve"> </v>
      </c>
      <c r="Y213" s="84" t="b">
        <f t="shared" si="31"/>
        <v>1</v>
      </c>
      <c r="AA213" s="84">
        <v>20638</v>
      </c>
      <c r="AB213" s="84" t="s">
        <v>952</v>
      </c>
      <c r="AC213" s="57">
        <v>45167</v>
      </c>
      <c r="AD213" s="84">
        <v>866937000144</v>
      </c>
      <c r="AE213" s="84" t="s">
        <v>30</v>
      </c>
      <c r="AF213" s="84">
        <v>93.24</v>
      </c>
      <c r="AG213" s="84">
        <v>6737.68</v>
      </c>
      <c r="AI213">
        <v>20927</v>
      </c>
      <c r="AJ213" s="84" t="str" cm="1">
        <f t="array" ref="AJ213">_xlfn.XLOOKUP(AI213,--LEFT(Main!$B$15:$B$1956,SEARCH(" ",Main!$B$15:$B$1956)),Main!$F$15:$F$1956,"")</f>
        <v>MARANGONI</v>
      </c>
      <c r="AK213" s="57" cm="1">
        <f t="array" ref="AK213">_xlfn.XLOOKUP(1,(--LEFT(Main!$B$15:$B$1956,SEARCH(" ",Main!$B$15:$B$1956))=AI213)*(Main!$F$15:$F$1956=AJ213),Main!$C$15:$C$1956,"")</f>
        <v>45334</v>
      </c>
      <c r="AL213" s="62" cm="1">
        <f t="array" ref="AL213">--_xlfn.XLOOKUP(1,(Main!$F$15:$F$1956='PLANILHA EBR'!AJ213)*(--LEFT(Main!$B$15:$B$1956,SEARCH(" ",Main!$B$15:$B$1956))='PLANILHA EBR'!AI213),Main!$E$15:$E$1956)</f>
        <v>11352758000105</v>
      </c>
      <c r="AM213" s="84" t="str" cm="1">
        <f t="array" ref="AM213">_xlfn.XLOOKUP(1,(Main!$F$15:$F$1956='PLANILHA EBR'!AJ213)*(--LEFT(Main!$B$15:$B$1956,SEARCH(" ",Main!$B$15:$B$1956))='PLANILHA EBR'!AI213),Main!$H$15:$H$1956)</f>
        <v>KG LIQUIDO</v>
      </c>
      <c r="AN213">
        <v>10900</v>
      </c>
      <c r="AO213">
        <v>203961.13</v>
      </c>
      <c r="AP213">
        <v>226227</v>
      </c>
    </row>
    <row r="214" spans="1:42" x14ac:dyDescent="0.25">
      <c r="A214" t="s">
        <v>5958</v>
      </c>
      <c r="B214" t="str">
        <f>C214&amp;"-"&amp;COUNTIF(C$2:C214,C214)</f>
        <v>67482-9</v>
      </c>
      <c r="C214">
        <v>67482</v>
      </c>
      <c r="D214" s="57">
        <v>44797</v>
      </c>
      <c r="E214" s="84" t="str">
        <f>F214&amp;"-"&amp;COUNTIF($F$2:F214,F214)</f>
        <v>METASA-195</v>
      </c>
      <c r="F214" s="84" t="str">
        <f t="shared" si="32"/>
        <v>METASA</v>
      </c>
      <c r="G214" t="s">
        <v>8581</v>
      </c>
      <c r="H214" s="62">
        <v>88416482000106</v>
      </c>
      <c r="I214" t="s">
        <v>30</v>
      </c>
      <c r="J214">
        <v>33.799999999999997</v>
      </c>
      <c r="K214">
        <v>686.82</v>
      </c>
      <c r="M214">
        <v>20804</v>
      </c>
      <c r="N214" t="str">
        <v>UTILINOX</v>
      </c>
      <c r="O214" s="57" cm="1">
        <f t="array" ref="O214">_xlfn.XLOOKUP(1,($C$2:$C$8655=M214)*($F$2:$F$8655=N214),$D$2:$D$8655)</f>
        <v>45358</v>
      </c>
      <c r="P214" s="62">
        <v>2677285000125</v>
      </c>
      <c r="Q214" t="str">
        <v>UNIDADE</v>
      </c>
      <c r="R214" s="85">
        <v>59975</v>
      </c>
      <c r="S214" s="85">
        <v>155385</v>
      </c>
      <c r="U214" s="84" t="b">
        <f t="shared" si="27"/>
        <v>1</v>
      </c>
      <c r="V214" s="84" t="b">
        <f t="shared" si="28"/>
        <v>1</v>
      </c>
      <c r="W214" s="84" t="b">
        <f t="shared" si="29"/>
        <v>1</v>
      </c>
      <c r="X214" s="84" t="str">
        <f t="shared" si="30"/>
        <v xml:space="preserve"> </v>
      </c>
      <c r="Y214" s="84" t="b">
        <f t="shared" si="31"/>
        <v>1</v>
      </c>
      <c r="AA214" s="84">
        <v>20804</v>
      </c>
      <c r="AB214" s="84" t="s">
        <v>141</v>
      </c>
      <c r="AC214" s="57">
        <v>45358</v>
      </c>
      <c r="AD214" s="84">
        <v>2677285000125</v>
      </c>
      <c r="AE214" s="84" t="s">
        <v>30</v>
      </c>
      <c r="AF214" s="84">
        <v>2244.98</v>
      </c>
      <c r="AG214" s="84">
        <v>155385</v>
      </c>
      <c r="AI214">
        <v>20928</v>
      </c>
      <c r="AJ214" s="84" t="str" cm="1">
        <f t="array" ref="AJ214">_xlfn.XLOOKUP(AI214,--LEFT(Main!$B$15:$B$1956,SEARCH(" ",Main!$B$15:$B$1956)),Main!$F$15:$F$1956,"")</f>
        <v>MARANGONI</v>
      </c>
      <c r="AK214" s="57" cm="1">
        <f t="array" ref="AK214">_xlfn.XLOOKUP(1,(--LEFT(Main!$B$15:$B$1956,SEARCH(" ",Main!$B$15:$B$1956))=AI214)*(Main!$F$15:$F$1956=AJ214),Main!$C$15:$C$1956,"")</f>
        <v>45334</v>
      </c>
      <c r="AL214" s="62" cm="1">
        <f t="array" ref="AL214">--_xlfn.XLOOKUP(1,(Main!$F$15:$F$1956='PLANILHA EBR'!AJ214)*(--LEFT(Main!$B$15:$B$1956,SEARCH(" ",Main!$B$15:$B$1956))='PLANILHA EBR'!AI214),Main!$E$15:$E$1956)</f>
        <v>11352758000105</v>
      </c>
      <c r="AM214" s="84" t="str" cm="1">
        <f t="array" ref="AM214">_xlfn.XLOOKUP(1,(Main!$F$15:$F$1956='PLANILHA EBR'!AJ214)*(--LEFT(Main!$B$15:$B$1956,SEARCH(" ",Main!$B$15:$B$1956))='PLANILHA EBR'!AI214),Main!$H$15:$H$1956)</f>
        <v>KG LIQUIDO</v>
      </c>
      <c r="AN214">
        <v>2300</v>
      </c>
      <c r="AO214">
        <v>56014.2</v>
      </c>
      <c r="AP214">
        <v>226227</v>
      </c>
    </row>
    <row r="215" spans="1:42" x14ac:dyDescent="0.25">
      <c r="A215" t="s">
        <v>5958</v>
      </c>
      <c r="B215" t="str">
        <f>C215&amp;"-"&amp;COUNTIF(C$2:C215,C215)</f>
        <v>67482-10</v>
      </c>
      <c r="C215">
        <v>67482</v>
      </c>
      <c r="D215" s="57">
        <v>44797</v>
      </c>
      <c r="E215" s="84" t="str">
        <f>F215&amp;"-"&amp;COUNTIF($F$2:F215,F215)</f>
        <v>METASA-196</v>
      </c>
      <c r="F215" s="84" t="str">
        <f t="shared" si="32"/>
        <v>METASA</v>
      </c>
      <c r="G215" t="s">
        <v>8581</v>
      </c>
      <c r="H215" s="62">
        <v>88416482000106</v>
      </c>
      <c r="I215" t="s">
        <v>30</v>
      </c>
      <c r="J215">
        <v>466.88</v>
      </c>
      <c r="K215">
        <v>6709.07</v>
      </c>
      <c r="M215">
        <v>20805</v>
      </c>
      <c r="N215" t="str">
        <v>UTILINOX</v>
      </c>
      <c r="O215" s="57" cm="1">
        <f t="array" ref="O215">_xlfn.XLOOKUP(1,($C$2:$C$8655=M215)*($F$2:$F$8655=N215),$D$2:$D$8655)</f>
        <v>45358</v>
      </c>
      <c r="P215" s="62">
        <v>2677285000125</v>
      </c>
      <c r="Q215" t="str">
        <v>M</v>
      </c>
      <c r="R215" s="85">
        <v>46000</v>
      </c>
      <c r="S215" s="85">
        <v>96008</v>
      </c>
      <c r="U215" s="84" t="b">
        <f t="shared" si="27"/>
        <v>1</v>
      </c>
      <c r="V215" s="84" t="b">
        <f t="shared" si="28"/>
        <v>1</v>
      </c>
      <c r="W215" s="84" t="b">
        <f t="shared" si="29"/>
        <v>1</v>
      </c>
      <c r="X215" s="84" t="str">
        <f t="shared" si="30"/>
        <v xml:space="preserve"> </v>
      </c>
      <c r="Y215" s="84" t="b">
        <f t="shared" si="31"/>
        <v>1</v>
      </c>
      <c r="AA215" s="84">
        <v>20805</v>
      </c>
      <c r="AB215" s="84" t="s">
        <v>141</v>
      </c>
      <c r="AC215" s="57">
        <v>45358</v>
      </c>
      <c r="AD215" s="84">
        <v>2677285000125</v>
      </c>
      <c r="AE215" s="84" t="s">
        <v>30</v>
      </c>
      <c r="AF215" s="84">
        <v>1322.94</v>
      </c>
      <c r="AG215" s="84">
        <v>96008</v>
      </c>
      <c r="AI215">
        <v>20929</v>
      </c>
      <c r="AJ215" s="84" t="str" cm="1">
        <f t="array" ref="AJ215">_xlfn.XLOOKUP(AI215,--LEFT(Main!$B$15:$B$1956,SEARCH(" ",Main!$B$15:$B$1956)),Main!$F$15:$F$1956,"")</f>
        <v>MARANGONI</v>
      </c>
      <c r="AK215" s="57" cm="1">
        <f t="array" ref="AK215">_xlfn.XLOOKUP(1,(--LEFT(Main!$B$15:$B$1956,SEARCH(" ",Main!$B$15:$B$1956))=AI215)*(Main!$F$15:$F$1956=AJ215),Main!$C$15:$C$1956,"")</f>
        <v>45334</v>
      </c>
      <c r="AL215" s="62" cm="1">
        <f t="array" ref="AL215">--_xlfn.XLOOKUP(1,(Main!$F$15:$F$1956='PLANILHA EBR'!AJ215)*(--LEFT(Main!$B$15:$B$1956,SEARCH(" ",Main!$B$15:$B$1956))='PLANILHA EBR'!AI215),Main!$E$15:$E$1956)</f>
        <v>11352758000105</v>
      </c>
      <c r="AM215" s="84" t="str" cm="1">
        <f t="array" ref="AM215">_xlfn.XLOOKUP(1,(Main!$F$15:$F$1956='PLANILHA EBR'!AJ215)*(--LEFT(Main!$B$15:$B$1956,SEARCH(" ",Main!$B$15:$B$1956))='PLANILHA EBR'!AI215),Main!$H$15:$H$1956)</f>
        <v>KG LIQUIDO</v>
      </c>
      <c r="AN215">
        <v>1200</v>
      </c>
      <c r="AO215">
        <v>35984.879999999997</v>
      </c>
      <c r="AP215">
        <v>226227</v>
      </c>
    </row>
    <row r="216" spans="1:42" x14ac:dyDescent="0.25">
      <c r="A216" t="s">
        <v>5962</v>
      </c>
      <c r="B216" t="str">
        <f>C216&amp;"-"&amp;COUNTIF(C$2:C216,C216)</f>
        <v>66279-1</v>
      </c>
      <c r="C216">
        <v>66279</v>
      </c>
      <c r="D216" s="57">
        <v>44797</v>
      </c>
      <c r="E216" s="84" t="str">
        <f>F216&amp;"-"&amp;COUNTIF($F$2:F216,F216)</f>
        <v>VOESTALPINE-6</v>
      </c>
      <c r="F216" s="84" t="str">
        <f t="shared" si="32"/>
        <v>VOESTALPINE</v>
      </c>
      <c r="G216" t="s">
        <v>8583</v>
      </c>
      <c r="H216" s="62">
        <v>61479002000523</v>
      </c>
      <c r="I216" t="s">
        <v>30</v>
      </c>
      <c r="J216">
        <v>855</v>
      </c>
      <c r="K216">
        <v>29352.15</v>
      </c>
      <c r="M216">
        <v>20927</v>
      </c>
      <c r="N216" t="str">
        <v>MARANGONI</v>
      </c>
      <c r="O216" s="57" cm="1">
        <f t="array" ref="O216">_xlfn.XLOOKUP(1,($C$2:$C$8655=M216)*($F$2:$F$8655=N216),$D$2:$D$8655)</f>
        <v>45334</v>
      </c>
      <c r="P216" s="62">
        <v>11352758000105</v>
      </c>
      <c r="Q216" t="str">
        <v>METRO QUADRADO</v>
      </c>
      <c r="R216" s="85">
        <v>234.43</v>
      </c>
      <c r="S216" s="85">
        <v>203961.13</v>
      </c>
      <c r="U216" s="84" t="b">
        <f t="shared" si="27"/>
        <v>1</v>
      </c>
      <c r="V216" s="84" t="b">
        <f t="shared" si="28"/>
        <v>1</v>
      </c>
      <c r="W216" s="84" t="b">
        <f t="shared" si="29"/>
        <v>1</v>
      </c>
      <c r="X216" s="84" t="str">
        <f t="shared" si="30"/>
        <v xml:space="preserve"> </v>
      </c>
      <c r="Y216" s="84" t="b">
        <f t="shared" si="31"/>
        <v>1</v>
      </c>
      <c r="AA216" s="84">
        <v>20927</v>
      </c>
      <c r="AB216" s="84" t="s">
        <v>3261</v>
      </c>
      <c r="AC216" s="57">
        <v>45334</v>
      </c>
      <c r="AD216" s="84">
        <v>11352758000105</v>
      </c>
      <c r="AE216" s="84" t="s">
        <v>30</v>
      </c>
      <c r="AF216" s="84">
        <v>10900</v>
      </c>
      <c r="AG216" s="84">
        <v>203961.13</v>
      </c>
      <c r="AI216">
        <v>20930</v>
      </c>
      <c r="AJ216" s="84" t="str" cm="1">
        <f t="array" ref="AJ216">_xlfn.XLOOKUP(AI216,--LEFT(Main!$B$15:$B$1956,SEARCH(" ",Main!$B$15:$B$1956)),Main!$F$15:$F$1956,"")</f>
        <v>MARANGONI</v>
      </c>
      <c r="AK216" s="57" cm="1">
        <f t="array" ref="AK216">_xlfn.XLOOKUP(1,(--LEFT(Main!$B$15:$B$1956,SEARCH(" ",Main!$B$15:$B$1956))=AI216)*(Main!$F$15:$F$1956=AJ216),Main!$C$15:$C$1956,"")</f>
        <v>45334</v>
      </c>
      <c r="AL216" s="62" cm="1">
        <f t="array" ref="AL216">--_xlfn.XLOOKUP(1,(Main!$F$15:$F$1956='PLANILHA EBR'!AJ216)*(--LEFT(Main!$B$15:$B$1956,SEARCH(" ",Main!$B$15:$B$1956))='PLANILHA EBR'!AI216),Main!$E$15:$E$1956)</f>
        <v>11352758000105</v>
      </c>
      <c r="AM216" s="84" t="str" cm="1">
        <f t="array" ref="AM216">_xlfn.XLOOKUP(1,(Main!$F$15:$F$1956='PLANILHA EBR'!AJ216)*(--LEFT(Main!$B$15:$B$1956,SEARCH(" ",Main!$B$15:$B$1956))='PLANILHA EBR'!AI216),Main!$H$15:$H$1956)</f>
        <v>KG LIQUIDO</v>
      </c>
      <c r="AN216">
        <v>600</v>
      </c>
      <c r="AO216">
        <v>14597.64</v>
      </c>
      <c r="AP216">
        <v>226226</v>
      </c>
    </row>
    <row r="217" spans="1:42" x14ac:dyDescent="0.25">
      <c r="A217" t="s">
        <v>5961</v>
      </c>
      <c r="B217" t="str">
        <f>C217&amp;"-"&amp;COUNTIF(C$2:C217,C217)</f>
        <v>66279-2</v>
      </c>
      <c r="C217">
        <v>66279</v>
      </c>
      <c r="D217" s="57">
        <v>44797</v>
      </c>
      <c r="E217" s="84" t="str">
        <f>F217&amp;"-"&amp;COUNTIF($F$2:F217,F217)</f>
        <v>VOESTALPINE-7</v>
      </c>
      <c r="F217" s="84" t="str">
        <f t="shared" si="32"/>
        <v>VOESTALPINE</v>
      </c>
      <c r="G217" t="s">
        <v>8583</v>
      </c>
      <c r="H217" s="62">
        <v>61479002000523</v>
      </c>
      <c r="I217" t="s">
        <v>30</v>
      </c>
      <c r="J217">
        <v>11475</v>
      </c>
      <c r="K217">
        <v>320037.75</v>
      </c>
      <c r="M217">
        <v>20928</v>
      </c>
      <c r="N217" t="str">
        <v>MARANGONI</v>
      </c>
      <c r="O217" s="57" cm="1">
        <f t="array" ref="O217">_xlfn.XLOOKUP(1,($C$2:$C$8655=M217)*($F$2:$F$8655=N217),$D$2:$D$8655)</f>
        <v>45334</v>
      </c>
      <c r="P217" s="62">
        <v>11352758000105</v>
      </c>
      <c r="Q217" t="str">
        <v>UNIDADE</v>
      </c>
      <c r="R217" s="85">
        <v>165</v>
      </c>
      <c r="S217" s="85">
        <v>56014.2</v>
      </c>
      <c r="U217" s="84" t="b">
        <f t="shared" si="27"/>
        <v>1</v>
      </c>
      <c r="V217" s="84" t="b">
        <f t="shared" si="28"/>
        <v>1</v>
      </c>
      <c r="W217" s="84" t="b">
        <f t="shared" si="29"/>
        <v>1</v>
      </c>
      <c r="X217" s="84" t="str">
        <f t="shared" si="30"/>
        <v xml:space="preserve"> </v>
      </c>
      <c r="Y217" s="84" t="b">
        <f t="shared" si="31"/>
        <v>1</v>
      </c>
      <c r="AA217" s="84">
        <v>20928</v>
      </c>
      <c r="AB217" s="84" t="s">
        <v>3261</v>
      </c>
      <c r="AC217" s="57">
        <v>45334</v>
      </c>
      <c r="AD217" s="84">
        <v>11352758000105</v>
      </c>
      <c r="AE217" s="84" t="s">
        <v>30</v>
      </c>
      <c r="AF217" s="84">
        <v>2300</v>
      </c>
      <c r="AG217" s="84">
        <v>56014.2</v>
      </c>
      <c r="AI217">
        <v>20931</v>
      </c>
      <c r="AJ217" s="84" t="str" cm="1">
        <f t="array" ref="AJ217">_xlfn.XLOOKUP(AI217,--LEFT(Main!$B$15:$B$1956,SEARCH(" ",Main!$B$15:$B$1956)),Main!$F$15:$F$1956,"")</f>
        <v>MARANGONI</v>
      </c>
      <c r="AK217" s="57" cm="1">
        <f t="array" ref="AK217">_xlfn.XLOOKUP(1,(--LEFT(Main!$B$15:$B$1956,SEARCH(" ",Main!$B$15:$B$1956))=AI217)*(Main!$F$15:$F$1956=AJ217),Main!$C$15:$C$1956,"")</f>
        <v>45334</v>
      </c>
      <c r="AL217" s="62" cm="1">
        <f t="array" ref="AL217">--_xlfn.XLOOKUP(1,(Main!$F$15:$F$1956='PLANILHA EBR'!AJ217)*(--LEFT(Main!$B$15:$B$1956,SEARCH(" ",Main!$B$15:$B$1956))='PLANILHA EBR'!AI217),Main!$E$15:$E$1956)</f>
        <v>11352758000105</v>
      </c>
      <c r="AM217" s="84" t="str" cm="1">
        <f t="array" ref="AM217">_xlfn.XLOOKUP(1,(Main!$F$15:$F$1956='PLANILHA EBR'!AJ217)*(--LEFT(Main!$B$15:$B$1956,SEARCH(" ",Main!$B$15:$B$1956))='PLANILHA EBR'!AI217),Main!$H$15:$H$1956)</f>
        <v>KG LIQUIDO</v>
      </c>
      <c r="AN217">
        <v>1000</v>
      </c>
      <c r="AO217">
        <v>24103.08</v>
      </c>
      <c r="AP217">
        <v>226225</v>
      </c>
    </row>
    <row r="218" spans="1:42" x14ac:dyDescent="0.25">
      <c r="A218" t="s">
        <v>5961</v>
      </c>
      <c r="B218" t="str">
        <f>C218&amp;"-"&amp;COUNTIF(C$2:C218,C218)</f>
        <v>66279-3</v>
      </c>
      <c r="C218">
        <v>66279</v>
      </c>
      <c r="D218" s="57">
        <v>44797</v>
      </c>
      <c r="E218" s="84" t="str">
        <f>F218&amp;"-"&amp;COUNTIF($F$2:F218,F218)</f>
        <v>VOESTALPINE-8</v>
      </c>
      <c r="F218" s="84" t="str">
        <f t="shared" si="32"/>
        <v>VOESTALPINE</v>
      </c>
      <c r="G218" t="s">
        <v>8583</v>
      </c>
      <c r="H218" s="62">
        <v>61479002000523</v>
      </c>
      <c r="I218" t="s">
        <v>30</v>
      </c>
      <c r="J218">
        <v>9720</v>
      </c>
      <c r="K218">
        <v>167086.79999999999</v>
      </c>
      <c r="M218">
        <v>20929</v>
      </c>
      <c r="N218" t="str">
        <v>MARANGONI</v>
      </c>
      <c r="O218" s="57" cm="1">
        <f t="array" ref="O218">_xlfn.XLOOKUP(1,($C$2:$C$8655=M218)*($F$2:$F$8655=N218),$D$2:$D$8655)</f>
        <v>45334</v>
      </c>
      <c r="P218" s="62">
        <v>11352758000105</v>
      </c>
      <c r="Q218" t="str">
        <v>UNIDADE</v>
      </c>
      <c r="R218" s="85">
        <v>106</v>
      </c>
      <c r="S218" s="85">
        <v>35984.879999999997</v>
      </c>
      <c r="U218" s="84" t="b">
        <f t="shared" si="27"/>
        <v>1</v>
      </c>
      <c r="V218" s="84" t="b">
        <f t="shared" si="28"/>
        <v>1</v>
      </c>
      <c r="W218" s="84" t="b">
        <f t="shared" si="29"/>
        <v>1</v>
      </c>
      <c r="X218" s="84" t="str">
        <f t="shared" si="30"/>
        <v xml:space="preserve"> </v>
      </c>
      <c r="Y218" s="84" t="b">
        <f t="shared" si="31"/>
        <v>1</v>
      </c>
      <c r="AA218" s="84">
        <v>20929</v>
      </c>
      <c r="AB218" s="84" t="s">
        <v>3261</v>
      </c>
      <c r="AC218" s="57">
        <v>45334</v>
      </c>
      <c r="AD218" s="84">
        <v>11352758000105</v>
      </c>
      <c r="AE218" s="84" t="s">
        <v>30</v>
      </c>
      <c r="AF218" s="84">
        <v>1200</v>
      </c>
      <c r="AG218" s="84">
        <v>35984.879999999997</v>
      </c>
      <c r="AI218">
        <v>20932</v>
      </c>
      <c r="AJ218" s="84" t="str" cm="1">
        <f t="array" ref="AJ218">_xlfn.XLOOKUP(AI218,--LEFT(Main!$B$15:$B$1956,SEARCH(" ",Main!$B$15:$B$1956)),Main!$F$15:$F$1956,"")</f>
        <v>MARANGONI</v>
      </c>
      <c r="AK218" s="57" cm="1">
        <f t="array" ref="AK218">_xlfn.XLOOKUP(1,(--LEFT(Main!$B$15:$B$1956,SEARCH(" ",Main!$B$15:$B$1956))=AI218)*(Main!$F$15:$F$1956=AJ218),Main!$C$15:$C$1956,"")</f>
        <v>45334</v>
      </c>
      <c r="AL218" s="62" cm="1">
        <f t="array" ref="AL218">--_xlfn.XLOOKUP(1,(Main!$F$15:$F$1956='PLANILHA EBR'!AJ218)*(--LEFT(Main!$B$15:$B$1956,SEARCH(" ",Main!$B$15:$B$1956))='PLANILHA EBR'!AI218),Main!$E$15:$E$1956)</f>
        <v>11352758000105</v>
      </c>
      <c r="AM218" s="84" t="str" cm="1">
        <f t="array" ref="AM218">_xlfn.XLOOKUP(1,(Main!$F$15:$F$1956='PLANILHA EBR'!AJ218)*(--LEFT(Main!$B$15:$B$1956,SEARCH(" ",Main!$B$15:$B$1956))='PLANILHA EBR'!AI218),Main!$H$15:$H$1956)</f>
        <v>KG LIQUIDO</v>
      </c>
      <c r="AN218">
        <v>870</v>
      </c>
      <c r="AO218">
        <v>21047.759999999998</v>
      </c>
      <c r="AP218">
        <v>226224</v>
      </c>
    </row>
    <row r="219" spans="1:42" x14ac:dyDescent="0.25">
      <c r="A219" t="s">
        <v>5961</v>
      </c>
      <c r="B219" t="str">
        <f>C219&amp;"-"&amp;COUNTIF(C$2:C219,C219)</f>
        <v>66280-1</v>
      </c>
      <c r="C219">
        <v>66280</v>
      </c>
      <c r="D219" s="57">
        <v>44797</v>
      </c>
      <c r="E219" s="84" t="str">
        <f>F219&amp;"-"&amp;COUNTIF($F$2:F219,F219)</f>
        <v>VOESTALPINE-9</v>
      </c>
      <c r="F219" s="84" t="str">
        <f t="shared" si="32"/>
        <v>VOESTALPINE</v>
      </c>
      <c r="G219" t="s">
        <v>8583</v>
      </c>
      <c r="H219" s="62">
        <v>61479002000523</v>
      </c>
      <c r="I219" t="s">
        <v>30</v>
      </c>
      <c r="J219">
        <v>6480</v>
      </c>
      <c r="K219">
        <v>111391.2</v>
      </c>
      <c r="M219">
        <v>20930</v>
      </c>
      <c r="N219" t="str">
        <v>MARANGONI</v>
      </c>
      <c r="O219" s="57" cm="1">
        <f t="array" ref="O219">_xlfn.XLOOKUP(1,($C$2:$C$8655=M219)*($F$2:$F$8655=N219),$D$2:$D$8655)</f>
        <v>45334</v>
      </c>
      <c r="P219" s="62">
        <v>11352758000105</v>
      </c>
      <c r="Q219" t="str">
        <v>UNIDADE</v>
      </c>
      <c r="R219" s="85">
        <v>43</v>
      </c>
      <c r="S219" s="85">
        <v>14597.64</v>
      </c>
      <c r="U219" s="84" t="b">
        <f t="shared" si="27"/>
        <v>1</v>
      </c>
      <c r="V219" s="84" t="b">
        <f t="shared" si="28"/>
        <v>1</v>
      </c>
      <c r="W219" s="84" t="b">
        <f t="shared" si="29"/>
        <v>1</v>
      </c>
      <c r="X219" s="84" t="str">
        <f t="shared" si="30"/>
        <v xml:space="preserve"> </v>
      </c>
      <c r="Y219" s="84" t="b">
        <f t="shared" si="31"/>
        <v>1</v>
      </c>
      <c r="AA219" s="84">
        <v>20930</v>
      </c>
      <c r="AB219" s="84" t="s">
        <v>3261</v>
      </c>
      <c r="AC219" s="57">
        <v>45334</v>
      </c>
      <c r="AD219" s="84">
        <v>11352758000105</v>
      </c>
      <c r="AE219" s="84" t="s">
        <v>30</v>
      </c>
      <c r="AF219" s="84">
        <v>600</v>
      </c>
      <c r="AG219" s="84">
        <v>14597.64</v>
      </c>
      <c r="AI219">
        <v>21028</v>
      </c>
      <c r="AJ219" s="84" t="str" cm="1">
        <f t="array" ref="AJ219">_xlfn.XLOOKUP(AI219,--LEFT(Main!$B$15:$B$1956,SEARCH(" ",Main!$B$15:$B$1956)),Main!$F$15:$F$1956,"")</f>
        <v>MARANGONI</v>
      </c>
      <c r="AK219" s="57" cm="1">
        <f t="array" ref="AK219">_xlfn.XLOOKUP(1,(--LEFT(Main!$B$15:$B$1956,SEARCH(" ",Main!$B$15:$B$1956))=AI219)*(Main!$F$15:$F$1956=AJ219),Main!$C$15:$C$1956,"")</f>
        <v>45350</v>
      </c>
      <c r="AL219" s="62" cm="1">
        <f t="array" ref="AL219">--_xlfn.XLOOKUP(1,(Main!$F$15:$F$1956='PLANILHA EBR'!AJ219)*(--LEFT(Main!$B$15:$B$1956,SEARCH(" ",Main!$B$15:$B$1956))='PLANILHA EBR'!AI219),Main!$E$15:$E$1956)</f>
        <v>11352758000105</v>
      </c>
      <c r="AM219" s="84" t="str" cm="1">
        <f t="array" ref="AM219">_xlfn.XLOOKUP(1,(Main!$F$15:$F$1956='PLANILHA EBR'!AJ219)*(--LEFT(Main!$B$15:$B$1956,SEARCH(" ",Main!$B$15:$B$1956))='PLANILHA EBR'!AI219),Main!$H$15:$H$1956)</f>
        <v>KG LIQUIDO</v>
      </c>
      <c r="AN219">
        <v>1200</v>
      </c>
      <c r="AO219">
        <v>22664.28</v>
      </c>
      <c r="AP219">
        <v>226223</v>
      </c>
    </row>
    <row r="220" spans="1:42" x14ac:dyDescent="0.25">
      <c r="A220" t="s">
        <v>5958</v>
      </c>
      <c r="B220" t="str">
        <f>C220&amp;"-"&amp;COUNTIF(C$2:C220,C220)</f>
        <v>67515-1</v>
      </c>
      <c r="C220">
        <v>67515</v>
      </c>
      <c r="D220" s="57">
        <v>44798</v>
      </c>
      <c r="E220" s="84" t="str">
        <f>F220&amp;"-"&amp;COUNTIF($F$2:F220,F220)</f>
        <v>METASA-197</v>
      </c>
      <c r="F220" s="84" t="str">
        <f t="shared" si="32"/>
        <v>METASA</v>
      </c>
      <c r="G220" t="s">
        <v>8581</v>
      </c>
      <c r="H220" s="62">
        <v>88416482000106</v>
      </c>
      <c r="I220" t="s">
        <v>30</v>
      </c>
      <c r="J220">
        <v>201.45</v>
      </c>
      <c r="K220">
        <v>3400.48</v>
      </c>
      <c r="M220">
        <v>20931</v>
      </c>
      <c r="N220" t="str">
        <v>MARANGONI</v>
      </c>
      <c r="O220" s="57" cm="1">
        <f t="array" ref="O220">_xlfn.XLOOKUP(1,($C$2:$C$8655=M220)*($F$2:$F$8655=N220),$D$2:$D$8655)</f>
        <v>45334</v>
      </c>
      <c r="P220" s="62">
        <v>11352758000105</v>
      </c>
      <c r="Q220" t="str">
        <v>UNIDADE</v>
      </c>
      <c r="R220" s="85">
        <v>71</v>
      </c>
      <c r="S220" s="85">
        <v>24103.08</v>
      </c>
      <c r="U220" s="84" t="b">
        <f t="shared" si="27"/>
        <v>1</v>
      </c>
      <c r="V220" s="84" t="b">
        <f t="shared" si="28"/>
        <v>1</v>
      </c>
      <c r="W220" s="84" t="b">
        <f t="shared" si="29"/>
        <v>1</v>
      </c>
      <c r="X220" s="84" t="str">
        <f t="shared" si="30"/>
        <v xml:space="preserve"> </v>
      </c>
      <c r="Y220" s="84" t="b">
        <f t="shared" si="31"/>
        <v>1</v>
      </c>
      <c r="AA220" s="84">
        <v>20931</v>
      </c>
      <c r="AB220" s="84" t="s">
        <v>3261</v>
      </c>
      <c r="AC220" s="57">
        <v>45334</v>
      </c>
      <c r="AD220" s="84">
        <v>11352758000105</v>
      </c>
      <c r="AE220" s="84" t="s">
        <v>30</v>
      </c>
      <c r="AF220" s="84">
        <v>1000</v>
      </c>
      <c r="AG220" s="84">
        <v>24103.08</v>
      </c>
      <c r="AI220">
        <v>21029</v>
      </c>
      <c r="AJ220" s="84" t="str" cm="1">
        <f t="array" ref="AJ220">_xlfn.XLOOKUP(AI220,--LEFT(Main!$B$15:$B$1956,SEARCH(" ",Main!$B$15:$B$1956)),Main!$F$15:$F$1956,"")</f>
        <v>MARANGONI</v>
      </c>
      <c r="AK220" s="57" cm="1">
        <f t="array" ref="AK220">_xlfn.XLOOKUP(1,(--LEFT(Main!$B$15:$B$1956,SEARCH(" ",Main!$B$15:$B$1956))=AI220)*(Main!$F$15:$F$1956=AJ220),Main!$C$15:$C$1956,"")</f>
        <v>45350</v>
      </c>
      <c r="AL220" s="62" cm="1">
        <f t="array" ref="AL220">--_xlfn.XLOOKUP(1,(Main!$F$15:$F$1956='PLANILHA EBR'!AJ220)*(--LEFT(Main!$B$15:$B$1956,SEARCH(" ",Main!$B$15:$B$1956))='PLANILHA EBR'!AI220),Main!$E$15:$E$1956)</f>
        <v>11352758000105</v>
      </c>
      <c r="AM220" s="84" t="str" cm="1">
        <f t="array" ref="AM220">_xlfn.XLOOKUP(1,(Main!$F$15:$F$1956='PLANILHA EBR'!AJ220)*(--LEFT(Main!$B$15:$B$1956,SEARCH(" ",Main!$B$15:$B$1956))='PLANILHA EBR'!AI220),Main!$H$15:$H$1956)</f>
        <v>KG LIQUIDO</v>
      </c>
      <c r="AN220">
        <v>900</v>
      </c>
      <c r="AO220">
        <v>16774.18</v>
      </c>
      <c r="AP220">
        <v>226222</v>
      </c>
    </row>
    <row r="221" spans="1:42" x14ac:dyDescent="0.25">
      <c r="A221" t="s">
        <v>5958</v>
      </c>
      <c r="B221" t="str">
        <f>C221&amp;"-"&amp;COUNTIF(C$2:C221,C221)</f>
        <v>67515-2</v>
      </c>
      <c r="C221">
        <v>67515</v>
      </c>
      <c r="D221" s="57">
        <v>44798</v>
      </c>
      <c r="E221" s="84" t="str">
        <f>F221&amp;"-"&amp;COUNTIF($F$2:F221,F221)</f>
        <v>METASA-198</v>
      </c>
      <c r="F221" s="84" t="str">
        <f t="shared" si="32"/>
        <v>METASA</v>
      </c>
      <c r="G221" t="s">
        <v>8581</v>
      </c>
      <c r="H221" s="62">
        <v>88416482000106</v>
      </c>
      <c r="I221" t="s">
        <v>30</v>
      </c>
      <c r="J221">
        <v>682.62</v>
      </c>
      <c r="K221">
        <v>9126.6299999999992</v>
      </c>
      <c r="M221">
        <v>20932</v>
      </c>
      <c r="N221" t="str">
        <v>MARANGONI</v>
      </c>
      <c r="O221" s="57" cm="1">
        <f t="array" ref="O221">_xlfn.XLOOKUP(1,($C$2:$C$8655=M221)*($F$2:$F$8655=N221),$D$2:$D$8655)</f>
        <v>45334</v>
      </c>
      <c r="P221" s="62">
        <v>11352758000105</v>
      </c>
      <c r="Q221" t="str">
        <v>UNIDADE</v>
      </c>
      <c r="R221" s="85">
        <v>62</v>
      </c>
      <c r="S221" s="85">
        <v>21047.759999999998</v>
      </c>
      <c r="U221" s="84" t="b">
        <f t="shared" si="27"/>
        <v>1</v>
      </c>
      <c r="V221" s="84" t="b">
        <f t="shared" si="28"/>
        <v>1</v>
      </c>
      <c r="W221" s="84" t="b">
        <f t="shared" si="29"/>
        <v>1</v>
      </c>
      <c r="X221" s="84" t="str">
        <f t="shared" si="30"/>
        <v xml:space="preserve"> </v>
      </c>
      <c r="Y221" s="84" t="b">
        <f t="shared" si="31"/>
        <v>1</v>
      </c>
      <c r="AA221" s="84">
        <v>20932</v>
      </c>
      <c r="AB221" s="84" t="s">
        <v>3261</v>
      </c>
      <c r="AC221" s="57">
        <v>45334</v>
      </c>
      <c r="AD221" s="84">
        <v>11352758000105</v>
      </c>
      <c r="AE221" s="84" t="s">
        <v>30</v>
      </c>
      <c r="AF221" s="84">
        <v>870</v>
      </c>
      <c r="AG221" s="84">
        <v>21047.759999999998</v>
      </c>
      <c r="AI221">
        <v>21031</v>
      </c>
      <c r="AJ221" s="84" t="str" cm="1">
        <f t="array" ref="AJ221">_xlfn.XLOOKUP(AI221,--LEFT(Main!$B$15:$B$1956,SEARCH(" ",Main!$B$15:$B$1956)),Main!$F$15:$F$1956,"")</f>
        <v>MARANGONI</v>
      </c>
      <c r="AK221" s="57" cm="1">
        <f t="array" ref="AK221">_xlfn.XLOOKUP(1,(--LEFT(Main!$B$15:$B$1956,SEARCH(" ",Main!$B$15:$B$1956))=AI221)*(Main!$F$15:$F$1956=AJ221),Main!$C$15:$C$1956,"")</f>
        <v>45350</v>
      </c>
      <c r="AL221" s="62" cm="1">
        <f t="array" ref="AL221">--_xlfn.XLOOKUP(1,(Main!$F$15:$F$1956='PLANILHA EBR'!AJ221)*(--LEFT(Main!$B$15:$B$1956,SEARCH(" ",Main!$B$15:$B$1956))='PLANILHA EBR'!AI221),Main!$E$15:$E$1956)</f>
        <v>11352758000105</v>
      </c>
      <c r="AM221" s="84" t="str" cm="1">
        <f t="array" ref="AM221">_xlfn.XLOOKUP(1,(Main!$F$15:$F$1956='PLANILHA EBR'!AJ221)*(--LEFT(Main!$B$15:$B$1956,SEARCH(" ",Main!$B$15:$B$1956))='PLANILHA EBR'!AI221),Main!$H$15:$H$1956)</f>
        <v>KG LIQUIDO</v>
      </c>
      <c r="AN221">
        <v>1400</v>
      </c>
      <c r="AO221">
        <v>26796.93</v>
      </c>
      <c r="AP221">
        <v>225779</v>
      </c>
    </row>
    <row r="222" spans="1:42" x14ac:dyDescent="0.25">
      <c r="A222" t="s">
        <v>5958</v>
      </c>
      <c r="B222" t="str">
        <f>C222&amp;"-"&amp;COUNTIF(C$2:C222,C222)</f>
        <v>67515-3</v>
      </c>
      <c r="C222">
        <v>67515</v>
      </c>
      <c r="D222" s="57">
        <v>44798</v>
      </c>
      <c r="E222" s="84" t="str">
        <f>F222&amp;"-"&amp;COUNTIF($F$2:F222,F222)</f>
        <v>METASA-199</v>
      </c>
      <c r="F222" s="84" t="str">
        <f t="shared" si="32"/>
        <v>METASA</v>
      </c>
      <c r="G222" t="s">
        <v>8581</v>
      </c>
      <c r="H222" s="62">
        <v>88416482000106</v>
      </c>
      <c r="I222" t="s">
        <v>30</v>
      </c>
      <c r="J222">
        <v>5579.22</v>
      </c>
      <c r="K222">
        <v>94177.24</v>
      </c>
      <c r="M222">
        <v>21028</v>
      </c>
      <c r="N222" t="str">
        <v>MARANGONI</v>
      </c>
      <c r="O222" s="57" cm="1">
        <f t="array" ref="O222">_xlfn.XLOOKUP(1,($C$2:$C$8655=M222)*($F$2:$F$8655=N222),$D$2:$D$8655)</f>
        <v>45350</v>
      </c>
      <c r="P222" s="62">
        <v>11352758000105</v>
      </c>
      <c r="Q222" t="str">
        <v>METRO QUADRADO</v>
      </c>
      <c r="R222" s="85">
        <v>26.05</v>
      </c>
      <c r="S222" s="85">
        <v>22664.28</v>
      </c>
      <c r="U222" s="84" t="b">
        <f t="shared" si="27"/>
        <v>1</v>
      </c>
      <c r="V222" s="84" t="b">
        <f t="shared" si="28"/>
        <v>1</v>
      </c>
      <c r="W222" s="84" t="b">
        <f t="shared" si="29"/>
        <v>1</v>
      </c>
      <c r="X222" s="84" t="str">
        <f t="shared" si="30"/>
        <v xml:space="preserve"> </v>
      </c>
      <c r="Y222" s="84" t="b">
        <f t="shared" si="31"/>
        <v>1</v>
      </c>
      <c r="AA222" s="84">
        <v>21028</v>
      </c>
      <c r="AB222" s="84" t="s">
        <v>3261</v>
      </c>
      <c r="AC222" s="57">
        <v>45350</v>
      </c>
      <c r="AD222" s="84">
        <v>11352758000105</v>
      </c>
      <c r="AE222" s="84" t="s">
        <v>30</v>
      </c>
      <c r="AF222" s="84">
        <v>1200</v>
      </c>
      <c r="AG222" s="84">
        <v>22664.28</v>
      </c>
      <c r="AI222">
        <v>21032</v>
      </c>
      <c r="AJ222" s="84" t="str" cm="1">
        <f t="array" ref="AJ222">_xlfn.XLOOKUP(AI222,--LEFT(Main!$B$15:$B$1956,SEARCH(" ",Main!$B$15:$B$1956)),Main!$F$15:$F$1956,"")</f>
        <v>MARANGONI</v>
      </c>
      <c r="AK222" s="57" cm="1">
        <f t="array" ref="AK222">_xlfn.XLOOKUP(1,(--LEFT(Main!$B$15:$B$1956,SEARCH(" ",Main!$B$15:$B$1956))=AI222)*(Main!$F$15:$F$1956=AJ222),Main!$C$15:$C$1956,"")</f>
        <v>45350</v>
      </c>
      <c r="AL222" s="62" cm="1">
        <f t="array" ref="AL222">--_xlfn.XLOOKUP(1,(Main!$F$15:$F$1956='PLANILHA EBR'!AJ222)*(--LEFT(Main!$B$15:$B$1956,SEARCH(" ",Main!$B$15:$B$1956))='PLANILHA EBR'!AI222),Main!$E$15:$E$1956)</f>
        <v>11352758000105</v>
      </c>
      <c r="AM222" s="84" t="str" cm="1">
        <f t="array" ref="AM222">_xlfn.XLOOKUP(1,(Main!$F$15:$F$1956='PLANILHA EBR'!AJ222)*(--LEFT(Main!$B$15:$B$1956,SEARCH(" ",Main!$B$15:$B$1956))='PLANILHA EBR'!AI222),Main!$H$15:$H$1956)</f>
        <v>KG LIQUIDO</v>
      </c>
      <c r="AN222">
        <v>12800</v>
      </c>
      <c r="AO222">
        <v>238353.42</v>
      </c>
      <c r="AP222">
        <v>225779</v>
      </c>
    </row>
    <row r="223" spans="1:42" x14ac:dyDescent="0.25">
      <c r="A223" t="s">
        <v>5958</v>
      </c>
      <c r="B223" t="str">
        <f>C223&amp;"-"&amp;COUNTIF(C$2:C223,C223)</f>
        <v>67515-4</v>
      </c>
      <c r="C223">
        <v>67515</v>
      </c>
      <c r="D223" s="57">
        <v>44798</v>
      </c>
      <c r="E223" s="84" t="str">
        <f>F223&amp;"-"&amp;COUNTIF($F$2:F223,F223)</f>
        <v>METASA-200</v>
      </c>
      <c r="F223" s="84" t="str">
        <f t="shared" si="32"/>
        <v>METASA</v>
      </c>
      <c r="G223" t="s">
        <v>8581</v>
      </c>
      <c r="H223" s="62">
        <v>88416482000106</v>
      </c>
      <c r="I223" t="s">
        <v>30</v>
      </c>
      <c r="J223">
        <v>1581.13</v>
      </c>
      <c r="K223">
        <v>25661.74</v>
      </c>
      <c r="M223">
        <v>21029</v>
      </c>
      <c r="N223" t="str">
        <v>MARANGONI</v>
      </c>
      <c r="O223" s="57" cm="1">
        <f t="array" ref="O223">_xlfn.XLOOKUP(1,($C$2:$C$8655=M223)*($F$2:$F$8655=N223),$D$2:$D$8655)</f>
        <v>45350</v>
      </c>
      <c r="P223" s="62">
        <v>11352758000105</v>
      </c>
      <c r="Q223" t="str">
        <v>METRO QUADRADO</v>
      </c>
      <c r="R223" s="85">
        <v>19.28</v>
      </c>
      <c r="S223" s="85">
        <v>16774.18</v>
      </c>
      <c r="U223" s="84" t="b">
        <f t="shared" si="27"/>
        <v>1</v>
      </c>
      <c r="V223" s="84" t="b">
        <f t="shared" si="28"/>
        <v>1</v>
      </c>
      <c r="W223" s="84" t="b">
        <f t="shared" si="29"/>
        <v>1</v>
      </c>
      <c r="X223" s="84" t="str">
        <f t="shared" si="30"/>
        <v xml:space="preserve"> </v>
      </c>
      <c r="Y223" s="84" t="b">
        <f t="shared" si="31"/>
        <v>1</v>
      </c>
      <c r="AA223" s="84">
        <v>21029</v>
      </c>
      <c r="AB223" s="84" t="s">
        <v>3261</v>
      </c>
      <c r="AC223" s="57">
        <v>45350</v>
      </c>
      <c r="AD223" s="84">
        <v>11352758000105</v>
      </c>
      <c r="AE223" s="84" t="s">
        <v>30</v>
      </c>
      <c r="AF223" s="84">
        <v>900</v>
      </c>
      <c r="AG223" s="84">
        <v>16774.18</v>
      </c>
      <c r="AI223">
        <v>21089</v>
      </c>
      <c r="AJ223" s="84" t="str" cm="1">
        <f t="array" ref="AJ223">_xlfn.XLOOKUP(AI223,--LEFT(Main!$B$15:$B$1956,SEARCH(" ",Main!$B$15:$B$1956)),Main!$F$15:$F$1956,"")</f>
        <v>WK ACOS</v>
      </c>
      <c r="AK223" s="57" cm="1">
        <f t="array" ref="AK223">_xlfn.XLOOKUP(1,(--LEFT(Main!$B$15:$B$1956,SEARCH(" ",Main!$B$15:$B$1956))=AI223)*(Main!$F$15:$F$1956=AJ223),Main!$C$15:$C$1956,"")</f>
        <v>44897</v>
      </c>
      <c r="AL223" s="62" cm="1">
        <f t="array" ref="AL223">--_xlfn.XLOOKUP(1,(Main!$F$15:$F$1956='PLANILHA EBR'!AJ223)*(--LEFT(Main!$B$15:$B$1956,SEARCH(" ",Main!$B$15:$B$1956))='PLANILHA EBR'!AI223),Main!$E$15:$E$1956)</f>
        <v>97434047000103</v>
      </c>
      <c r="AM223" s="84" t="str" cm="1">
        <f t="array" ref="AM223">_xlfn.XLOOKUP(1,(Main!$F$15:$F$1956='PLANILHA EBR'!AJ223)*(--LEFT(Main!$B$15:$B$1956,SEARCH(" ",Main!$B$15:$B$1956))='PLANILHA EBR'!AI223),Main!$H$15:$H$1956)</f>
        <v>KG LIQUIDO</v>
      </c>
      <c r="AN223">
        <v>780.8</v>
      </c>
      <c r="AO223">
        <v>176513.38</v>
      </c>
      <c r="AP223">
        <v>225778</v>
      </c>
    </row>
    <row r="224" spans="1:42" x14ac:dyDescent="0.25">
      <c r="A224" t="s">
        <v>5958</v>
      </c>
      <c r="B224" t="str">
        <f>C224&amp;"-"&amp;COUNTIF(C$2:C224,C224)</f>
        <v>67515-5</v>
      </c>
      <c r="C224">
        <v>67515</v>
      </c>
      <c r="D224" s="57">
        <v>44798</v>
      </c>
      <c r="E224" s="84" t="str">
        <f>F224&amp;"-"&amp;COUNTIF($F$2:F224,F224)</f>
        <v>METASA-201</v>
      </c>
      <c r="F224" s="84" t="str">
        <f t="shared" si="32"/>
        <v>METASA</v>
      </c>
      <c r="G224" t="s">
        <v>8581</v>
      </c>
      <c r="H224" s="62">
        <v>88416482000106</v>
      </c>
      <c r="I224" t="s">
        <v>30</v>
      </c>
      <c r="J224">
        <v>260.54000000000002</v>
      </c>
      <c r="K224">
        <v>4397.92</v>
      </c>
      <c r="M224">
        <v>21031</v>
      </c>
      <c r="N224" t="str">
        <v>MARANGONI</v>
      </c>
      <c r="O224" s="57" cm="1">
        <f t="array" ref="O224">_xlfn.XLOOKUP(1,($C$2:$C$8655=M224)*($F$2:$F$8655=N224),$D$2:$D$8655)</f>
        <v>45350</v>
      </c>
      <c r="P224" s="62">
        <v>11352758000105</v>
      </c>
      <c r="Q224" t="str">
        <v>METRO QUADRADO</v>
      </c>
      <c r="R224" s="85">
        <v>30.8</v>
      </c>
      <c r="S224" s="85">
        <v>26796.93</v>
      </c>
      <c r="U224" s="84" t="b">
        <f t="shared" si="27"/>
        <v>1</v>
      </c>
      <c r="V224" s="84" t="b">
        <f t="shared" si="28"/>
        <v>1</v>
      </c>
      <c r="W224" s="84" t="b">
        <f t="shared" si="29"/>
        <v>1</v>
      </c>
      <c r="X224" s="84" t="str">
        <f t="shared" si="30"/>
        <v xml:space="preserve"> </v>
      </c>
      <c r="Y224" s="84" t="b">
        <f t="shared" si="31"/>
        <v>1</v>
      </c>
      <c r="AA224" s="84">
        <v>21031</v>
      </c>
      <c r="AB224" s="84" t="s">
        <v>3261</v>
      </c>
      <c r="AC224" s="57">
        <v>45350</v>
      </c>
      <c r="AD224" s="84">
        <v>11352758000105</v>
      </c>
      <c r="AE224" s="84" t="s">
        <v>30</v>
      </c>
      <c r="AF224" s="84">
        <v>1400</v>
      </c>
      <c r="AG224" s="84">
        <v>26796.93</v>
      </c>
      <c r="AI224">
        <v>21091</v>
      </c>
      <c r="AJ224" s="84" t="str" cm="1">
        <f t="array" ref="AJ224">_xlfn.XLOOKUP(AI224,--LEFT(Main!$B$15:$B$1956,SEARCH(" ",Main!$B$15:$B$1956)),Main!$F$15:$F$1956,"")</f>
        <v>WK ACOS</v>
      </c>
      <c r="AK224" s="57" cm="1">
        <f t="array" ref="AK224">_xlfn.XLOOKUP(1,(--LEFT(Main!$B$15:$B$1956,SEARCH(" ",Main!$B$15:$B$1956))=AI224)*(Main!$F$15:$F$1956=AJ224),Main!$C$15:$C$1956,"")</f>
        <v>44897</v>
      </c>
      <c r="AL224" s="62" cm="1">
        <f t="array" ref="AL224">--_xlfn.XLOOKUP(1,(Main!$F$15:$F$1956='PLANILHA EBR'!AJ224)*(--LEFT(Main!$B$15:$B$1956,SEARCH(" ",Main!$B$15:$B$1956))='PLANILHA EBR'!AI224),Main!$E$15:$E$1956)</f>
        <v>97434047000103</v>
      </c>
      <c r="AM224" s="84" t="str" cm="1">
        <f t="array" ref="AM224">_xlfn.XLOOKUP(1,(Main!$F$15:$F$1956='PLANILHA EBR'!AJ224)*(--LEFT(Main!$B$15:$B$1956,SEARCH(" ",Main!$B$15:$B$1956))='PLANILHA EBR'!AI224),Main!$H$15:$H$1956)</f>
        <v>KG LIQUIDO</v>
      </c>
      <c r="AN224">
        <v>26400</v>
      </c>
      <c r="AO224">
        <v>204948.29</v>
      </c>
      <c r="AP224">
        <v>225413</v>
      </c>
    </row>
    <row r="225" spans="1:42" x14ac:dyDescent="0.25">
      <c r="A225" t="s">
        <v>5958</v>
      </c>
      <c r="B225" t="str">
        <f>C225&amp;"-"&amp;COUNTIF(C$2:C225,C225)</f>
        <v>67515-6</v>
      </c>
      <c r="C225">
        <v>67515</v>
      </c>
      <c r="D225" s="57">
        <v>44798</v>
      </c>
      <c r="E225" s="84" t="str">
        <f>F225&amp;"-"&amp;COUNTIF($F$2:F225,F225)</f>
        <v>METASA-202</v>
      </c>
      <c r="F225" s="84" t="str">
        <f t="shared" si="32"/>
        <v>METASA</v>
      </c>
      <c r="G225" t="s">
        <v>8581</v>
      </c>
      <c r="H225" s="62">
        <v>88416482000106</v>
      </c>
      <c r="I225" t="s">
        <v>30</v>
      </c>
      <c r="J225">
        <v>4490.6000000000004</v>
      </c>
      <c r="K225">
        <v>83839.5</v>
      </c>
      <c r="M225">
        <v>21032</v>
      </c>
      <c r="N225" t="str">
        <v>MARANGONI</v>
      </c>
      <c r="O225" s="57" cm="1">
        <f t="array" ref="O225">_xlfn.XLOOKUP(1,($C$2:$C$8655=M225)*($F$2:$F$8655=N225),$D$2:$D$8655)</f>
        <v>45350</v>
      </c>
      <c r="P225" s="62">
        <v>11352758000105</v>
      </c>
      <c r="Q225" t="str">
        <v>METRO QUADRADO</v>
      </c>
      <c r="R225" s="85">
        <v>273.95999999999998</v>
      </c>
      <c r="S225" s="85">
        <v>238353.42</v>
      </c>
      <c r="U225" s="84" t="b">
        <f t="shared" si="27"/>
        <v>1</v>
      </c>
      <c r="V225" s="84" t="b">
        <f t="shared" si="28"/>
        <v>1</v>
      </c>
      <c r="W225" s="84" t="b">
        <f t="shared" si="29"/>
        <v>1</v>
      </c>
      <c r="X225" s="84" t="str">
        <f t="shared" si="30"/>
        <v xml:space="preserve"> </v>
      </c>
      <c r="Y225" s="84" t="b">
        <f t="shared" si="31"/>
        <v>1</v>
      </c>
      <c r="AA225" s="84">
        <v>21032</v>
      </c>
      <c r="AB225" s="84" t="s">
        <v>3261</v>
      </c>
      <c r="AC225" s="57">
        <v>45350</v>
      </c>
      <c r="AD225" s="84">
        <v>11352758000105</v>
      </c>
      <c r="AE225" s="84" t="s">
        <v>30</v>
      </c>
      <c r="AF225" s="84">
        <v>12800</v>
      </c>
      <c r="AG225" s="84">
        <v>238353.42</v>
      </c>
      <c r="AI225">
        <v>21225</v>
      </c>
      <c r="AJ225" s="84" t="str" cm="1">
        <f t="array" ref="AJ225">_xlfn.XLOOKUP(AI225,--LEFT(Main!$B$15:$B$1956,SEARCH(" ",Main!$B$15:$B$1956)),Main!$F$15:$F$1956,"")</f>
        <v>UTILINOX</v>
      </c>
      <c r="AK225" s="57" cm="1">
        <f t="array" ref="AK225">_xlfn.XLOOKUP(1,(--LEFT(Main!$B$15:$B$1956,SEARCH(" ",Main!$B$15:$B$1956))=AI225)*(Main!$F$15:$F$1956=AJ225),Main!$C$15:$C$1956,"")</f>
        <v>45474</v>
      </c>
      <c r="AL225" s="62" cm="1">
        <f t="array" ref="AL225">--_xlfn.XLOOKUP(1,(Main!$F$15:$F$1956='PLANILHA EBR'!AJ225)*(--LEFT(Main!$B$15:$B$1956,SEARCH(" ",Main!$B$15:$B$1956))='PLANILHA EBR'!AI225),Main!$E$15:$E$1956)</f>
        <v>2677285000125</v>
      </c>
      <c r="AM225" s="84" t="str" cm="1">
        <f t="array" ref="AM225">_xlfn.XLOOKUP(1,(Main!$F$15:$F$1956='PLANILHA EBR'!AJ225)*(--LEFT(Main!$B$15:$B$1956,SEARCH(" ",Main!$B$15:$B$1956))='PLANILHA EBR'!AI225),Main!$H$15:$H$1956)</f>
        <v>KG LIQUIDO</v>
      </c>
      <c r="AN225">
        <v>644.41</v>
      </c>
      <c r="AO225">
        <v>63969.9</v>
      </c>
      <c r="AP225">
        <v>225412</v>
      </c>
    </row>
    <row r="226" spans="1:42" x14ac:dyDescent="0.25">
      <c r="A226" t="s">
        <v>5958</v>
      </c>
      <c r="B226" t="str">
        <f>C226&amp;"-"&amp;COUNTIF(C$2:C226,C226)</f>
        <v>67515-7</v>
      </c>
      <c r="C226">
        <v>67515</v>
      </c>
      <c r="D226" s="57">
        <v>44798</v>
      </c>
      <c r="E226" s="84" t="str">
        <f>F226&amp;"-"&amp;COUNTIF($F$2:F226,F226)</f>
        <v>METASA-203</v>
      </c>
      <c r="F226" s="84" t="str">
        <f t="shared" si="32"/>
        <v>METASA</v>
      </c>
      <c r="G226" t="s">
        <v>8581</v>
      </c>
      <c r="H226" s="62">
        <v>88416482000106</v>
      </c>
      <c r="I226" t="s">
        <v>30</v>
      </c>
      <c r="J226">
        <v>1150.5</v>
      </c>
      <c r="K226">
        <v>19420.439999999999</v>
      </c>
      <c r="M226">
        <v>21089</v>
      </c>
      <c r="N226" t="str">
        <v>WK</v>
      </c>
      <c r="O226" s="57" cm="1">
        <f t="array" ref="O226">_xlfn.XLOOKUP(1,($C$2:$C$8655=M226)*($F$2:$F$8655=N226),$D$2:$D$8655)</f>
        <v>44897</v>
      </c>
      <c r="P226" s="62">
        <v>97434047000103</v>
      </c>
      <c r="Q226" t="str">
        <v>METRO QUADRADO</v>
      </c>
      <c r="R226" s="85">
        <v>292.8</v>
      </c>
      <c r="S226" s="85">
        <v>176513.37999999998</v>
      </c>
      <c r="U226" s="84" t="b">
        <f t="shared" si="27"/>
        <v>1</v>
      </c>
      <c r="V226" s="84" t="b">
        <f t="shared" si="28"/>
        <v>1</v>
      </c>
      <c r="W226" s="84" t="b">
        <f t="shared" si="29"/>
        <v>1</v>
      </c>
      <c r="X226" s="84" t="str">
        <f t="shared" si="30"/>
        <v xml:space="preserve"> </v>
      </c>
      <c r="Y226" s="84" t="b">
        <f t="shared" si="31"/>
        <v>1</v>
      </c>
      <c r="AA226" s="84">
        <v>21089</v>
      </c>
      <c r="AB226" s="84" t="s">
        <v>140</v>
      </c>
      <c r="AC226" s="57">
        <v>44897</v>
      </c>
      <c r="AD226" s="84">
        <v>97434047000103</v>
      </c>
      <c r="AE226" s="84" t="s">
        <v>30</v>
      </c>
      <c r="AF226" s="84">
        <v>780.8</v>
      </c>
      <c r="AG226" s="84">
        <v>176513.38</v>
      </c>
      <c r="AI226">
        <v>21290</v>
      </c>
      <c r="AJ226" s="84" t="str" cm="1">
        <f t="array" ref="AJ226">_xlfn.XLOOKUP(AI226,--LEFT(Main!$B$15:$B$1956,SEARCH(" ",Main!$B$15:$B$1956)),Main!$F$15:$F$1956,"")</f>
        <v>WK ACOS</v>
      </c>
      <c r="AK226" s="57" cm="1">
        <f t="array" ref="AK226">_xlfn.XLOOKUP(1,(--LEFT(Main!$B$15:$B$1956,SEARCH(" ",Main!$B$15:$B$1956))=AI226)*(Main!$F$15:$F$1956=AJ226),Main!$C$15:$C$1956,"")</f>
        <v>44907</v>
      </c>
      <c r="AL226" s="62" cm="1">
        <f t="array" ref="AL226">--_xlfn.XLOOKUP(1,(Main!$F$15:$F$1956='PLANILHA EBR'!AJ226)*(--LEFT(Main!$B$15:$B$1956,SEARCH(" ",Main!$B$15:$B$1956))='PLANILHA EBR'!AI226),Main!$E$15:$E$1956)</f>
        <v>97434047000103</v>
      </c>
      <c r="AM226" s="84" t="str" cm="1">
        <f t="array" ref="AM226">_xlfn.XLOOKUP(1,(Main!$F$15:$F$1956='PLANILHA EBR'!AJ226)*(--LEFT(Main!$B$15:$B$1956,SEARCH(" ",Main!$B$15:$B$1956))='PLANILHA EBR'!AI226),Main!$H$15:$H$1956)</f>
        <v>KG LIQUIDO</v>
      </c>
      <c r="AN226">
        <v>2060.96</v>
      </c>
      <c r="AO226">
        <v>220019.06999999998</v>
      </c>
      <c r="AP226">
        <v>225411</v>
      </c>
    </row>
    <row r="227" spans="1:42" x14ac:dyDescent="0.25">
      <c r="A227" t="s">
        <v>5958</v>
      </c>
      <c r="B227" t="str">
        <f>C227&amp;"-"&amp;COUNTIF(C$2:C227,C227)</f>
        <v>67515-8</v>
      </c>
      <c r="C227">
        <v>67515</v>
      </c>
      <c r="D227" s="57">
        <v>44798</v>
      </c>
      <c r="E227" s="84" t="str">
        <f>F227&amp;"-"&amp;COUNTIF($F$2:F227,F227)</f>
        <v>METASA-204</v>
      </c>
      <c r="F227" s="84" t="str">
        <f t="shared" si="32"/>
        <v>METASA</v>
      </c>
      <c r="G227" t="s">
        <v>8581</v>
      </c>
      <c r="H227" s="62">
        <v>88416482000106</v>
      </c>
      <c r="I227" t="s">
        <v>30</v>
      </c>
      <c r="J227">
        <v>9009.4</v>
      </c>
      <c r="K227">
        <v>174061.61</v>
      </c>
      <c r="M227">
        <v>21091</v>
      </c>
      <c r="N227" t="str">
        <v>WK</v>
      </c>
      <c r="O227" s="57" cm="1">
        <f t="array" ref="O227">_xlfn.XLOOKUP(1,($C$2:$C$8655=M227)*($F$2:$F$8655=N227),$D$2:$D$8655)</f>
        <v>44897</v>
      </c>
      <c r="P227" s="62">
        <v>97434047000103</v>
      </c>
      <c r="Q227" t="str">
        <v>METRO QUADRADO</v>
      </c>
      <c r="R227" s="85">
        <v>351.36</v>
      </c>
      <c r="S227" s="85">
        <v>204948.29</v>
      </c>
      <c r="U227" s="84" t="b">
        <f t="shared" ref="U227:U290" si="33">AA227=M227</f>
        <v>1</v>
      </c>
      <c r="V227" s="84" t="b">
        <f t="shared" ref="V227:V290" si="34">P227=AD227</f>
        <v>1</v>
      </c>
      <c r="W227" s="84" t="b">
        <f t="shared" ref="W227:W290" si="35">O227=AC227</f>
        <v>1</v>
      </c>
      <c r="X227" s="84" t="str">
        <f t="shared" ref="X227:X290" si="36">IF(AE227=Q227,AF227=R227," ")</f>
        <v xml:space="preserve"> </v>
      </c>
      <c r="Y227" s="84" t="b">
        <f t="shared" ref="Y227:Y290" si="37">AG227=S227</f>
        <v>1</v>
      </c>
      <c r="AA227" s="84">
        <v>21091</v>
      </c>
      <c r="AB227" s="84" t="s">
        <v>140</v>
      </c>
      <c r="AC227" s="57">
        <v>44897</v>
      </c>
      <c r="AD227" s="84">
        <v>97434047000103</v>
      </c>
      <c r="AE227" s="84" t="s">
        <v>30</v>
      </c>
      <c r="AF227" s="84">
        <v>26400</v>
      </c>
      <c r="AG227" s="84">
        <v>204948.29</v>
      </c>
      <c r="AI227">
        <v>21360</v>
      </c>
      <c r="AJ227" s="84" t="str" cm="1">
        <f t="array" ref="AJ227">_xlfn.XLOOKUP(AI227,--LEFT(Main!$B$15:$B$1956,SEARCH(" ",Main!$B$15:$B$1956)),Main!$F$15:$F$1956,"")</f>
        <v>MARANGONI</v>
      </c>
      <c r="AK227" s="57" cm="1">
        <f t="array" ref="AK227">_xlfn.XLOOKUP(1,(--LEFT(Main!$B$15:$B$1956,SEARCH(" ",Main!$B$15:$B$1956))=AI227)*(Main!$F$15:$F$1956=AJ227),Main!$C$15:$C$1956,"")</f>
        <v>45406</v>
      </c>
      <c r="AL227" s="62" cm="1">
        <f t="array" ref="AL227">--_xlfn.XLOOKUP(1,(Main!$F$15:$F$1956='PLANILHA EBR'!AJ227)*(--LEFT(Main!$B$15:$B$1956,SEARCH(" ",Main!$B$15:$B$1956))='PLANILHA EBR'!AI227),Main!$E$15:$E$1956)</f>
        <v>11352758000105</v>
      </c>
      <c r="AM227" s="84" t="str" cm="1">
        <f t="array" ref="AM227">_xlfn.XLOOKUP(1,(Main!$F$15:$F$1956='PLANILHA EBR'!AJ227)*(--LEFT(Main!$B$15:$B$1956,SEARCH(" ",Main!$B$15:$B$1956))='PLANILHA EBR'!AI227),Main!$H$15:$H$1956)</f>
        <v>KG LIQUIDO</v>
      </c>
      <c r="AN227">
        <v>10800</v>
      </c>
      <c r="AO227">
        <v>201211.84</v>
      </c>
      <c r="AP227">
        <v>225411</v>
      </c>
    </row>
    <row r="228" spans="1:42" x14ac:dyDescent="0.25">
      <c r="A228" t="s">
        <v>5958</v>
      </c>
      <c r="B228" t="str">
        <f>C228&amp;"-"&amp;COUNTIF(C$2:C228,C228)</f>
        <v>67515-9</v>
      </c>
      <c r="C228">
        <v>67515</v>
      </c>
      <c r="D228" s="57">
        <v>44798</v>
      </c>
      <c r="E228" s="84" t="str">
        <f>F228&amp;"-"&amp;COUNTIF($F$2:F228,F228)</f>
        <v>METASA-205</v>
      </c>
      <c r="F228" s="84" t="str">
        <f t="shared" si="32"/>
        <v>METASA</v>
      </c>
      <c r="G228" t="s">
        <v>8581</v>
      </c>
      <c r="H228" s="62">
        <v>88416482000106</v>
      </c>
      <c r="I228" t="s">
        <v>30</v>
      </c>
      <c r="J228">
        <v>46.21</v>
      </c>
      <c r="K228">
        <v>892.78</v>
      </c>
      <c r="M228">
        <v>21225</v>
      </c>
      <c r="N228" t="str">
        <v>UTILINOX</v>
      </c>
      <c r="O228" s="57" cm="1">
        <f t="array" ref="O228">_xlfn.XLOOKUP(1,($C$2:$C$8655=M228)*($F$2:$F$8655=N228),$D$2:$D$8655)</f>
        <v>45474</v>
      </c>
      <c r="P228" s="62">
        <v>2677285000125</v>
      </c>
      <c r="Q228" t="str">
        <v>M</v>
      </c>
      <c r="R228" s="85">
        <v>22715</v>
      </c>
      <c r="S228" s="85">
        <v>63969.9</v>
      </c>
      <c r="U228" s="84" t="b">
        <f t="shared" si="33"/>
        <v>1</v>
      </c>
      <c r="V228" s="84" t="b">
        <f t="shared" si="34"/>
        <v>1</v>
      </c>
      <c r="W228" s="84" t="b">
        <f t="shared" si="35"/>
        <v>1</v>
      </c>
      <c r="X228" s="84" t="str">
        <f t="shared" si="36"/>
        <v xml:space="preserve"> </v>
      </c>
      <c r="Y228" s="84" t="b">
        <f t="shared" si="37"/>
        <v>1</v>
      </c>
      <c r="AA228" s="84">
        <v>21225</v>
      </c>
      <c r="AB228" s="84" t="s">
        <v>141</v>
      </c>
      <c r="AC228" s="57">
        <v>45474</v>
      </c>
      <c r="AD228" s="84">
        <v>2677285000125</v>
      </c>
      <c r="AE228" s="84" t="s">
        <v>30</v>
      </c>
      <c r="AF228" s="84">
        <v>644.41</v>
      </c>
      <c r="AG228" s="84">
        <v>63969.9</v>
      </c>
      <c r="AI228">
        <v>21361</v>
      </c>
      <c r="AJ228" s="84" t="str" cm="1">
        <f t="array" ref="AJ228">_xlfn.XLOOKUP(AI228,--LEFT(Main!$B$15:$B$1956,SEARCH(" ",Main!$B$15:$B$1956)),Main!$F$15:$F$1956,"")</f>
        <v>MARANGONI</v>
      </c>
      <c r="AK228" s="57" cm="1">
        <f t="array" ref="AK228">_xlfn.XLOOKUP(1,(--LEFT(Main!$B$15:$B$1956,SEARCH(" ",Main!$B$15:$B$1956))=AI228)*(Main!$F$15:$F$1956=AJ228),Main!$C$15:$C$1956,"")</f>
        <v>45406</v>
      </c>
      <c r="AL228" s="62" cm="1">
        <f t="array" ref="AL228">--_xlfn.XLOOKUP(1,(Main!$F$15:$F$1956='PLANILHA EBR'!AJ228)*(--LEFT(Main!$B$15:$B$1956,SEARCH(" ",Main!$B$15:$B$1956))='PLANILHA EBR'!AI228),Main!$E$15:$E$1956)</f>
        <v>11352758000105</v>
      </c>
      <c r="AM228" s="84" t="str" cm="1">
        <f t="array" ref="AM228">_xlfn.XLOOKUP(1,(Main!$F$15:$F$1956='PLANILHA EBR'!AJ228)*(--LEFT(Main!$B$15:$B$1956,SEARCH(" ",Main!$B$15:$B$1956))='PLANILHA EBR'!AI228),Main!$H$15:$H$1956)</f>
        <v>KG LIQUIDO</v>
      </c>
      <c r="AN228">
        <v>6600</v>
      </c>
      <c r="AO228">
        <v>123526.86</v>
      </c>
      <c r="AP228">
        <v>225410</v>
      </c>
    </row>
    <row r="229" spans="1:42" x14ac:dyDescent="0.25">
      <c r="A229" t="s">
        <v>5958</v>
      </c>
      <c r="B229" t="str">
        <f>C229&amp;"-"&amp;COUNTIF(C$2:C229,C229)</f>
        <v>67515-10</v>
      </c>
      <c r="C229">
        <v>67515</v>
      </c>
      <c r="D229" s="57">
        <v>44798</v>
      </c>
      <c r="E229" s="84" t="str">
        <f>F229&amp;"-"&amp;COUNTIF($F$2:F229,F229)</f>
        <v>METASA-206</v>
      </c>
      <c r="F229" s="84" t="str">
        <f t="shared" si="32"/>
        <v>METASA</v>
      </c>
      <c r="G229" t="s">
        <v>8581</v>
      </c>
      <c r="H229" s="62">
        <v>88416482000106</v>
      </c>
      <c r="I229" t="s">
        <v>30</v>
      </c>
      <c r="J229">
        <v>759.88</v>
      </c>
      <c r="K229">
        <v>12826.77</v>
      </c>
      <c r="M229">
        <v>21290</v>
      </c>
      <c r="N229" t="str">
        <v>WK</v>
      </c>
      <c r="O229" s="57" cm="1">
        <f t="array" ref="O229">_xlfn.XLOOKUP(1,($C$2:$C$8655=M229)*($F$2:$F$8655=N229),$D$2:$D$8655)</f>
        <v>44907</v>
      </c>
      <c r="P229" s="62">
        <v>97434047000103</v>
      </c>
      <c r="Q229" t="str">
        <v>METRO QUADRADO</v>
      </c>
      <c r="R229" s="85">
        <v>65.88</v>
      </c>
      <c r="S229" s="85">
        <v>220019.07</v>
      </c>
      <c r="U229" s="84" t="b">
        <f t="shared" si="33"/>
        <v>1</v>
      </c>
      <c r="V229" s="84" t="b">
        <f t="shared" si="34"/>
        <v>1</v>
      </c>
      <c r="W229" s="84" t="b">
        <f t="shared" si="35"/>
        <v>1</v>
      </c>
      <c r="X229" s="84" t="str">
        <f t="shared" si="36"/>
        <v xml:space="preserve"> </v>
      </c>
      <c r="Y229" s="84" t="b">
        <f t="shared" si="37"/>
        <v>1</v>
      </c>
      <c r="AA229" s="84">
        <v>21290</v>
      </c>
      <c r="AB229" s="84" t="s">
        <v>140</v>
      </c>
      <c r="AC229" s="57">
        <v>44907</v>
      </c>
      <c r="AD229" s="84">
        <v>97434047000103</v>
      </c>
      <c r="AE229" s="84" t="s">
        <v>30</v>
      </c>
      <c r="AF229" s="84">
        <v>2060.96</v>
      </c>
      <c r="AG229" s="84">
        <v>220019.07</v>
      </c>
      <c r="AI229">
        <v>21376</v>
      </c>
      <c r="AJ229" s="84" t="str" cm="1">
        <f t="array" ref="AJ229">_xlfn.XLOOKUP(AI229,--LEFT(Main!$B$15:$B$1956,SEARCH(" ",Main!$B$15:$B$1956)),Main!$F$15:$F$1956,"")</f>
        <v>UTILINOX</v>
      </c>
      <c r="AK229" s="57" cm="1">
        <f t="array" ref="AK229">_xlfn.XLOOKUP(1,(--LEFT(Main!$B$15:$B$1956,SEARCH(" ",Main!$B$15:$B$1956))=AI229)*(Main!$F$15:$F$1956=AJ229),Main!$C$15:$C$1956,"")</f>
        <v>45519</v>
      </c>
      <c r="AL229" s="62" cm="1">
        <f t="array" ref="AL229">--_xlfn.XLOOKUP(1,(Main!$F$15:$F$1956='PLANILHA EBR'!AJ229)*(--LEFT(Main!$B$15:$B$1956,SEARCH(" ",Main!$B$15:$B$1956))='PLANILHA EBR'!AI229),Main!$E$15:$E$1956)</f>
        <v>2677285000125</v>
      </c>
      <c r="AM229" s="84" t="str" cm="1">
        <f t="array" ref="AM229">_xlfn.XLOOKUP(1,(Main!$F$15:$F$1956='PLANILHA EBR'!AJ229)*(--LEFT(Main!$B$15:$B$1956,SEARCH(" ",Main!$B$15:$B$1956))='PLANILHA EBR'!AI229),Main!$H$15:$H$1956)</f>
        <v>KG LIQUIDO</v>
      </c>
      <c r="AN229">
        <v>134.1</v>
      </c>
      <c r="AO229">
        <v>78500</v>
      </c>
      <c r="AP229">
        <v>225410</v>
      </c>
    </row>
    <row r="230" spans="1:42" x14ac:dyDescent="0.25">
      <c r="A230" t="s">
        <v>5958</v>
      </c>
      <c r="B230" t="str">
        <f>C230&amp;"-"&amp;COUNTIF(C$2:C230,C230)</f>
        <v>67515-11</v>
      </c>
      <c r="C230">
        <v>67515</v>
      </c>
      <c r="D230" s="57">
        <v>44798</v>
      </c>
      <c r="E230" s="84" t="str">
        <f>F230&amp;"-"&amp;COUNTIF($F$2:F230,F230)</f>
        <v>METASA-207</v>
      </c>
      <c r="F230" s="84" t="str">
        <f t="shared" si="32"/>
        <v>METASA</v>
      </c>
      <c r="G230" t="s">
        <v>8581</v>
      </c>
      <c r="H230" s="62">
        <v>88416482000106</v>
      </c>
      <c r="I230" t="s">
        <v>30</v>
      </c>
      <c r="J230">
        <v>1058.8599999999999</v>
      </c>
      <c r="K230">
        <v>17873.560000000001</v>
      </c>
      <c r="M230">
        <v>21360</v>
      </c>
      <c r="N230" t="str">
        <v>MARANGONI</v>
      </c>
      <c r="O230" s="57" cm="1">
        <f t="array" ref="O230">_xlfn.XLOOKUP(1,($C$2:$C$8655=M230)*($F$2:$F$8655=N230),$D$2:$D$8655)</f>
        <v>45406</v>
      </c>
      <c r="P230" s="62">
        <v>11352758000105</v>
      </c>
      <c r="Q230" t="str">
        <v>METRO QUADRADO</v>
      </c>
      <c r="R230" s="85">
        <v>231.27</v>
      </c>
      <c r="S230" s="85">
        <v>201211.84</v>
      </c>
      <c r="U230" s="84" t="b">
        <f t="shared" si="33"/>
        <v>1</v>
      </c>
      <c r="V230" s="84" t="b">
        <f t="shared" si="34"/>
        <v>1</v>
      </c>
      <c r="W230" s="84" t="b">
        <f t="shared" si="35"/>
        <v>1</v>
      </c>
      <c r="X230" s="84" t="str">
        <f t="shared" si="36"/>
        <v xml:space="preserve"> </v>
      </c>
      <c r="Y230" s="84" t="b">
        <f t="shared" si="37"/>
        <v>1</v>
      </c>
      <c r="AA230" s="84">
        <v>21360</v>
      </c>
      <c r="AB230" s="84" t="s">
        <v>3261</v>
      </c>
      <c r="AC230" s="57">
        <v>45406</v>
      </c>
      <c r="AD230" s="84">
        <v>11352758000105</v>
      </c>
      <c r="AE230" s="84" t="s">
        <v>30</v>
      </c>
      <c r="AF230" s="84">
        <v>10800</v>
      </c>
      <c r="AG230" s="84">
        <v>201211.84</v>
      </c>
      <c r="AI230">
        <v>21404</v>
      </c>
      <c r="AJ230" s="84" t="str" cm="1">
        <f t="array" ref="AJ230">_xlfn.XLOOKUP(AI230,--LEFT(Main!$B$15:$B$1956,SEARCH(" ",Main!$B$15:$B$1956)),Main!$F$15:$F$1956,"")</f>
        <v>UTILINOX</v>
      </c>
      <c r="AK230" s="57" cm="1">
        <f t="array" ref="AK230">_xlfn.XLOOKUP(1,(--LEFT(Main!$B$15:$B$1956,SEARCH(" ",Main!$B$15:$B$1956))=AI230)*(Main!$F$15:$F$1956=AJ230),Main!$C$15:$C$1956,"")</f>
        <v>45531</v>
      </c>
      <c r="AL230" s="62" cm="1">
        <f t="array" ref="AL230">--_xlfn.XLOOKUP(1,(Main!$F$15:$F$1956='PLANILHA EBR'!AJ230)*(--LEFT(Main!$B$15:$B$1956,SEARCH(" ",Main!$B$15:$B$1956))='PLANILHA EBR'!AI230),Main!$E$15:$E$1956)</f>
        <v>2677285000125</v>
      </c>
      <c r="AM230" s="84" t="str" cm="1">
        <f t="array" ref="AM230">_xlfn.XLOOKUP(1,(Main!$F$15:$F$1956='PLANILHA EBR'!AJ230)*(--LEFT(Main!$B$15:$B$1956,SEARCH(" ",Main!$B$15:$B$1956))='PLANILHA EBR'!AI230),Main!$H$15:$H$1956)</f>
        <v>KG LIQUIDO</v>
      </c>
      <c r="AN230">
        <v>308</v>
      </c>
      <c r="AO230">
        <v>78000</v>
      </c>
      <c r="AP230">
        <v>225053</v>
      </c>
    </row>
    <row r="231" spans="1:42" x14ac:dyDescent="0.25">
      <c r="A231" t="s">
        <v>5958</v>
      </c>
      <c r="B231" t="str">
        <f>C231&amp;"-"&amp;COUNTIF(C$2:C231,C231)</f>
        <v>67542-1</v>
      </c>
      <c r="C231">
        <v>67542</v>
      </c>
      <c r="D231" s="57">
        <v>44799</v>
      </c>
      <c r="E231" s="84" t="str">
        <f>F231&amp;"-"&amp;COUNTIF($F$2:F231,F231)</f>
        <v>METASA-208</v>
      </c>
      <c r="F231" s="84" t="str">
        <f t="shared" si="32"/>
        <v>METASA</v>
      </c>
      <c r="G231" t="s">
        <v>8581</v>
      </c>
      <c r="H231" s="62">
        <v>88416482000106</v>
      </c>
      <c r="I231" t="s">
        <v>30</v>
      </c>
      <c r="J231">
        <v>1504.98</v>
      </c>
      <c r="K231">
        <v>25404.06</v>
      </c>
      <c r="M231">
        <v>21361</v>
      </c>
      <c r="N231" t="str">
        <v>MARANGONI</v>
      </c>
      <c r="O231" s="57" cm="1">
        <f t="array" ref="O231">_xlfn.XLOOKUP(1,($C$2:$C$8655=M231)*($F$2:$F$8655=N231),$D$2:$D$8655)</f>
        <v>45406</v>
      </c>
      <c r="P231" s="62">
        <v>11352758000105</v>
      </c>
      <c r="Q231" t="str">
        <v>METRO QUADRADO</v>
      </c>
      <c r="R231" s="85">
        <v>141.97999999999999</v>
      </c>
      <c r="S231" s="85">
        <v>123526.86</v>
      </c>
      <c r="U231" s="84" t="b">
        <f t="shared" si="33"/>
        <v>1</v>
      </c>
      <c r="V231" s="84" t="b">
        <f t="shared" si="34"/>
        <v>1</v>
      </c>
      <c r="W231" s="84" t="b">
        <f t="shared" si="35"/>
        <v>1</v>
      </c>
      <c r="X231" s="84" t="str">
        <f t="shared" si="36"/>
        <v xml:space="preserve"> </v>
      </c>
      <c r="Y231" s="84" t="b">
        <f t="shared" si="37"/>
        <v>1</v>
      </c>
      <c r="AA231" s="84">
        <v>21361</v>
      </c>
      <c r="AB231" s="84" t="s">
        <v>3261</v>
      </c>
      <c r="AC231" s="57">
        <v>45406</v>
      </c>
      <c r="AD231" s="84">
        <v>11352758000105</v>
      </c>
      <c r="AE231" s="84" t="s">
        <v>30</v>
      </c>
      <c r="AF231" s="84">
        <v>6600</v>
      </c>
      <c r="AG231" s="84">
        <v>123526.86</v>
      </c>
      <c r="AI231">
        <v>21449</v>
      </c>
      <c r="AJ231" s="84" t="str" cm="1">
        <f t="array" ref="AJ231">_xlfn.XLOOKUP(AI231,--LEFT(Main!$B$15:$B$1956,SEARCH(" ",Main!$B$15:$B$1956)),Main!$F$15:$F$1956,"")</f>
        <v>UTILINOX</v>
      </c>
      <c r="AK231" s="57" cm="1">
        <f t="array" ref="AK231">_xlfn.XLOOKUP(1,(--LEFT(Main!$B$15:$B$1956,SEARCH(" ",Main!$B$15:$B$1956))=AI231)*(Main!$F$15:$F$1956=AJ231),Main!$C$15:$C$1956,"")</f>
        <v>45539</v>
      </c>
      <c r="AL231" s="62" cm="1">
        <f t="array" ref="AL231">--_xlfn.XLOOKUP(1,(Main!$F$15:$F$1956='PLANILHA EBR'!AJ231)*(--LEFT(Main!$B$15:$B$1956,SEARCH(" ",Main!$B$15:$B$1956))='PLANILHA EBR'!AI231),Main!$E$15:$E$1956)</f>
        <v>2677285000125</v>
      </c>
      <c r="AM231" s="84" t="str" cm="1">
        <f t="array" ref="AM231">_xlfn.XLOOKUP(1,(Main!$F$15:$F$1956='PLANILHA EBR'!AJ231)*(--LEFT(Main!$B$15:$B$1956,SEARCH(" ",Main!$B$15:$B$1956))='PLANILHA EBR'!AI231),Main!$H$15:$H$1956)</f>
        <v>KG LIQUIDO</v>
      </c>
      <c r="AN231">
        <v>328</v>
      </c>
      <c r="AO231">
        <v>90000</v>
      </c>
      <c r="AP231">
        <v>224793</v>
      </c>
    </row>
    <row r="232" spans="1:42" x14ac:dyDescent="0.25">
      <c r="A232" t="s">
        <v>5958</v>
      </c>
      <c r="B232" t="str">
        <f>C232&amp;"-"&amp;COUNTIF(C$2:C232,C232)</f>
        <v>67542-2</v>
      </c>
      <c r="C232">
        <v>67542</v>
      </c>
      <c r="D232" s="57">
        <v>44799</v>
      </c>
      <c r="E232" s="84" t="str">
        <f>F232&amp;"-"&amp;COUNTIF($F$2:F232,F232)</f>
        <v>METASA-209</v>
      </c>
      <c r="F232" s="84" t="str">
        <f t="shared" si="32"/>
        <v>METASA</v>
      </c>
      <c r="G232" t="s">
        <v>8581</v>
      </c>
      <c r="H232" s="62">
        <v>88416482000106</v>
      </c>
      <c r="I232" t="s">
        <v>30</v>
      </c>
      <c r="J232">
        <v>4466.8599999999997</v>
      </c>
      <c r="K232">
        <v>75400.600000000006</v>
      </c>
      <c r="M232">
        <v>21376</v>
      </c>
      <c r="N232" t="str">
        <v>UTILINOX</v>
      </c>
      <c r="O232" s="57" cm="1">
        <f t="array" ref="O232">_xlfn.XLOOKUP(1,($C$2:$C$8655=M232)*($F$2:$F$8655=N232),$D$2:$D$8655)</f>
        <v>45519</v>
      </c>
      <c r="P232" s="62">
        <v>2677285000125</v>
      </c>
      <c r="Q232" t="str">
        <v>UNIDADE</v>
      </c>
      <c r="R232" s="85">
        <v>45000</v>
      </c>
      <c r="S232" s="85">
        <v>78500</v>
      </c>
      <c r="U232" s="84" t="b">
        <f t="shared" si="33"/>
        <v>1</v>
      </c>
      <c r="V232" s="84" t="b">
        <f t="shared" si="34"/>
        <v>1</v>
      </c>
      <c r="W232" s="84" t="b">
        <f t="shared" si="35"/>
        <v>1</v>
      </c>
      <c r="X232" s="84" t="str">
        <f t="shared" si="36"/>
        <v xml:space="preserve"> </v>
      </c>
      <c r="Y232" s="84" t="b">
        <f t="shared" si="37"/>
        <v>1</v>
      </c>
      <c r="AA232" s="84">
        <v>21376</v>
      </c>
      <c r="AB232" s="84" t="s">
        <v>141</v>
      </c>
      <c r="AC232" s="57">
        <v>45519</v>
      </c>
      <c r="AD232" s="84">
        <v>2677285000125</v>
      </c>
      <c r="AE232" s="84" t="s">
        <v>30</v>
      </c>
      <c r="AF232" s="84">
        <v>134.1</v>
      </c>
      <c r="AG232" s="84">
        <v>78500</v>
      </c>
      <c r="AI232">
        <v>21730</v>
      </c>
      <c r="AJ232" s="84" t="str" cm="1">
        <f t="array" ref="AJ232">_xlfn.XLOOKUP(AI232,--LEFT(Main!$B$15:$B$1956,SEARCH(" ",Main!$B$15:$B$1956)),Main!$F$15:$F$1956,"")</f>
        <v>MARANGONI</v>
      </c>
      <c r="AK232" s="57" cm="1">
        <f t="array" ref="AK232">_xlfn.XLOOKUP(1,(--LEFT(Main!$B$15:$B$1956,SEARCH(" ",Main!$B$15:$B$1956))=AI232)*(Main!$F$15:$F$1956=AJ232),Main!$C$15:$C$1956,"")</f>
        <v>45468</v>
      </c>
      <c r="AL232" s="62" cm="1">
        <f t="array" ref="AL232">--_xlfn.XLOOKUP(1,(Main!$F$15:$F$1956='PLANILHA EBR'!AJ232)*(--LEFT(Main!$B$15:$B$1956,SEARCH(" ",Main!$B$15:$B$1956))='PLANILHA EBR'!AI232),Main!$E$15:$E$1956)</f>
        <v>11352758000105</v>
      </c>
      <c r="AM232" s="84" t="str" cm="1">
        <f t="array" ref="AM232">_xlfn.XLOOKUP(1,(Main!$F$15:$F$1956='PLANILHA EBR'!AJ232)*(--LEFT(Main!$B$15:$B$1956,SEARCH(" ",Main!$B$15:$B$1956))='PLANILHA EBR'!AI232),Main!$H$15:$H$1956)</f>
        <v>KG LIQUIDO</v>
      </c>
      <c r="AN232">
        <v>8700</v>
      </c>
      <c r="AO232">
        <v>161460.17000000001</v>
      </c>
      <c r="AP232">
        <v>224438</v>
      </c>
    </row>
    <row r="233" spans="1:42" x14ac:dyDescent="0.25">
      <c r="A233" t="s">
        <v>5958</v>
      </c>
      <c r="B233" t="str">
        <f>C233&amp;"-"&amp;COUNTIF(C$2:C233,C233)</f>
        <v>67542-3</v>
      </c>
      <c r="C233">
        <v>67542</v>
      </c>
      <c r="D233" s="57">
        <v>44799</v>
      </c>
      <c r="E233" s="84" t="str">
        <f>F233&amp;"-"&amp;COUNTIF($F$2:F233,F233)</f>
        <v>METASA-210</v>
      </c>
      <c r="F233" s="84" t="str">
        <f t="shared" si="32"/>
        <v>METASA</v>
      </c>
      <c r="G233" t="s">
        <v>8581</v>
      </c>
      <c r="H233" s="62">
        <v>88416482000106</v>
      </c>
      <c r="I233" t="s">
        <v>30</v>
      </c>
      <c r="J233">
        <v>122.34</v>
      </c>
      <c r="K233">
        <v>2363.61</v>
      </c>
      <c r="M233">
        <v>21404</v>
      </c>
      <c r="N233" t="str">
        <v>UTILINOX</v>
      </c>
      <c r="O233" s="57" cm="1">
        <f t="array" ref="O233">_xlfn.XLOOKUP(1,($C$2:$C$8655=M233)*($F$2:$F$8655=N233),$D$2:$D$8655)</f>
        <v>45531</v>
      </c>
      <c r="P233" s="62">
        <v>2677285000125</v>
      </c>
      <c r="Q233" t="str">
        <v>UNIDADE</v>
      </c>
      <c r="R233" s="85">
        <v>30000</v>
      </c>
      <c r="S233" s="85">
        <v>78000</v>
      </c>
      <c r="U233" s="84" t="b">
        <f t="shared" si="33"/>
        <v>1</v>
      </c>
      <c r="V233" s="84" t="b">
        <f t="shared" si="34"/>
        <v>1</v>
      </c>
      <c r="W233" s="84" t="b">
        <f t="shared" si="35"/>
        <v>1</v>
      </c>
      <c r="X233" s="84" t="str">
        <f t="shared" si="36"/>
        <v xml:space="preserve"> </v>
      </c>
      <c r="Y233" s="84" t="b">
        <f t="shared" si="37"/>
        <v>1</v>
      </c>
      <c r="AA233" s="84">
        <v>21404</v>
      </c>
      <c r="AB233" s="84" t="s">
        <v>141</v>
      </c>
      <c r="AC233" s="57">
        <v>45531</v>
      </c>
      <c r="AD233" s="84">
        <v>2677285000125</v>
      </c>
      <c r="AE233" s="84" t="s">
        <v>30</v>
      </c>
      <c r="AF233" s="84">
        <v>308</v>
      </c>
      <c r="AG233" s="84">
        <v>78000</v>
      </c>
      <c r="AI233">
        <v>21731</v>
      </c>
      <c r="AJ233" s="84" t="str" cm="1">
        <f t="array" ref="AJ233">_xlfn.XLOOKUP(AI233,--LEFT(Main!$B$15:$B$1956,SEARCH(" ",Main!$B$15:$B$1956)),Main!$F$15:$F$1956,"")</f>
        <v>MARANGONI</v>
      </c>
      <c r="AK233" s="57" cm="1">
        <f t="array" ref="AK233">_xlfn.XLOOKUP(1,(--LEFT(Main!$B$15:$B$1956,SEARCH(" ",Main!$B$15:$B$1956))=AI233)*(Main!$F$15:$F$1956=AJ233),Main!$C$15:$C$1956,"")</f>
        <v>45468</v>
      </c>
      <c r="AL233" s="62" cm="1">
        <f t="array" ref="AL233">--_xlfn.XLOOKUP(1,(Main!$F$15:$F$1956='PLANILHA EBR'!AJ233)*(--LEFT(Main!$B$15:$B$1956,SEARCH(" ",Main!$B$15:$B$1956))='PLANILHA EBR'!AI233),Main!$E$15:$E$1956)</f>
        <v>11352758000105</v>
      </c>
      <c r="AM233" s="84" t="str" cm="1">
        <f t="array" ref="AM233">_xlfn.XLOOKUP(1,(Main!$F$15:$F$1956='PLANILHA EBR'!AJ233)*(--LEFT(Main!$B$15:$B$1956,SEARCH(" ",Main!$B$15:$B$1956))='PLANILHA EBR'!AI233),Main!$H$15:$H$1956)</f>
        <v>KG LIQUIDO</v>
      </c>
      <c r="AN233">
        <v>12900</v>
      </c>
      <c r="AO233">
        <v>287957.82</v>
      </c>
      <c r="AP233">
        <v>224437</v>
      </c>
    </row>
    <row r="234" spans="1:42" x14ac:dyDescent="0.25">
      <c r="A234" t="s">
        <v>5958</v>
      </c>
      <c r="B234" t="str">
        <f>C234&amp;"-"&amp;COUNTIF(C$2:C234,C234)</f>
        <v>67542-4</v>
      </c>
      <c r="C234">
        <v>67542</v>
      </c>
      <c r="D234" s="57">
        <v>44799</v>
      </c>
      <c r="E234" s="84" t="str">
        <f>F234&amp;"-"&amp;COUNTIF($F$2:F234,F234)</f>
        <v>METASA-211</v>
      </c>
      <c r="F234" s="84" t="str">
        <f t="shared" si="32"/>
        <v>METASA</v>
      </c>
      <c r="G234" t="s">
        <v>8581</v>
      </c>
      <c r="H234" s="62">
        <v>88416482000106</v>
      </c>
      <c r="I234" t="s">
        <v>30</v>
      </c>
      <c r="J234">
        <v>4934.08</v>
      </c>
      <c r="K234">
        <v>95326.43</v>
      </c>
      <c r="M234">
        <v>21449</v>
      </c>
      <c r="N234" t="str">
        <v>UTILINOX</v>
      </c>
      <c r="O234" s="57" cm="1">
        <f t="array" ref="O234">_xlfn.XLOOKUP(1,($C$2:$C$8655=M234)*($F$2:$F$8655=N234),$D$2:$D$8655)</f>
        <v>45539</v>
      </c>
      <c r="P234" s="62">
        <v>2677285000125</v>
      </c>
      <c r="Q234" t="str">
        <v>UNIDADE</v>
      </c>
      <c r="R234" s="85">
        <v>40000</v>
      </c>
      <c r="S234" s="85">
        <v>90000</v>
      </c>
      <c r="U234" s="84" t="b">
        <f t="shared" si="33"/>
        <v>1</v>
      </c>
      <c r="V234" s="84" t="b">
        <f t="shared" si="34"/>
        <v>1</v>
      </c>
      <c r="W234" s="84" t="b">
        <f t="shared" si="35"/>
        <v>1</v>
      </c>
      <c r="X234" s="84" t="str">
        <f t="shared" si="36"/>
        <v xml:space="preserve"> </v>
      </c>
      <c r="Y234" s="84" t="b">
        <f t="shared" si="37"/>
        <v>1</v>
      </c>
      <c r="AA234" s="84">
        <v>21449</v>
      </c>
      <c r="AB234" s="84" t="s">
        <v>141</v>
      </c>
      <c r="AC234" s="57">
        <v>45539</v>
      </c>
      <c r="AD234" s="84">
        <v>2677285000125</v>
      </c>
      <c r="AE234" s="84" t="s">
        <v>30</v>
      </c>
      <c r="AF234" s="84">
        <v>328</v>
      </c>
      <c r="AG234" s="84">
        <v>90000</v>
      </c>
      <c r="AI234">
        <v>21838</v>
      </c>
      <c r="AJ234" s="84" t="str" cm="1">
        <f t="array" ref="AJ234">_xlfn.XLOOKUP(AI234,--LEFT(Main!$B$15:$B$1956,SEARCH(" ",Main!$B$15:$B$1956)),Main!$F$15:$F$1956,"")</f>
        <v>R SIMIONI</v>
      </c>
      <c r="AK234" s="57" cm="1">
        <f t="array" ref="AK234">_xlfn.XLOOKUP(1,(--LEFT(Main!$B$15:$B$1956,SEARCH(" ",Main!$B$15:$B$1956))=AI234)*(Main!$F$15:$F$1956=AJ234),Main!$C$15:$C$1956,"")</f>
        <v>45145</v>
      </c>
      <c r="AL234" s="62" cm="1">
        <f t="array" ref="AL234">--_xlfn.XLOOKUP(1,(Main!$F$15:$F$1956='PLANILHA EBR'!AJ234)*(--LEFT(Main!$B$15:$B$1956,SEARCH(" ",Main!$B$15:$B$1956))='PLANILHA EBR'!AI234),Main!$E$15:$E$1956)</f>
        <v>62821723000109</v>
      </c>
      <c r="AM234" s="84" t="str" cm="1">
        <f t="array" ref="AM234">_xlfn.XLOOKUP(1,(Main!$F$15:$F$1956='PLANILHA EBR'!AJ234)*(--LEFT(Main!$B$15:$B$1956,SEARCH(" ",Main!$B$15:$B$1956))='PLANILHA EBR'!AI234),Main!$H$15:$H$1956)</f>
        <v>KG LIQUIDO</v>
      </c>
      <c r="AN234">
        <v>87</v>
      </c>
      <c r="AO234">
        <v>13689.13</v>
      </c>
      <c r="AP234">
        <v>224437</v>
      </c>
    </row>
    <row r="235" spans="1:42" x14ac:dyDescent="0.25">
      <c r="A235" t="s">
        <v>5958</v>
      </c>
      <c r="B235" t="str">
        <f>C235&amp;"-"&amp;COUNTIF(C$2:C235,C235)</f>
        <v>67547-1</v>
      </c>
      <c r="C235">
        <v>67547</v>
      </c>
      <c r="D235" s="57">
        <v>44799</v>
      </c>
      <c r="E235" s="84" t="str">
        <f>F235&amp;"-"&amp;COUNTIF($F$2:F235,F235)</f>
        <v>METASA-212</v>
      </c>
      <c r="F235" s="84" t="str">
        <f t="shared" si="32"/>
        <v>METASA</v>
      </c>
      <c r="G235" t="s">
        <v>8581</v>
      </c>
      <c r="H235" s="62">
        <v>88416482000106</v>
      </c>
      <c r="I235" t="s">
        <v>30</v>
      </c>
      <c r="J235">
        <v>1853.25</v>
      </c>
      <c r="K235">
        <v>32765.46</v>
      </c>
      <c r="M235">
        <v>21730</v>
      </c>
      <c r="N235" t="str">
        <v>MARANGONI</v>
      </c>
      <c r="O235" s="57" cm="1">
        <f t="array" ref="O235">_xlfn.XLOOKUP(1,($C$2:$C$8655=M235)*($F$2:$F$8655=N235),$D$2:$D$8655)</f>
        <v>45468</v>
      </c>
      <c r="P235" s="62">
        <v>11352758000105</v>
      </c>
      <c r="Q235" t="str">
        <v>METRO QUADRADO</v>
      </c>
      <c r="R235" s="85">
        <v>185.58</v>
      </c>
      <c r="S235" s="85">
        <v>161460.17000000001</v>
      </c>
      <c r="U235" s="84" t="b">
        <f t="shared" si="33"/>
        <v>1</v>
      </c>
      <c r="V235" s="84" t="b">
        <f t="shared" si="34"/>
        <v>1</v>
      </c>
      <c r="W235" s="84" t="b">
        <f t="shared" si="35"/>
        <v>1</v>
      </c>
      <c r="X235" s="84" t="str">
        <f t="shared" si="36"/>
        <v xml:space="preserve"> </v>
      </c>
      <c r="Y235" s="84" t="b">
        <f t="shared" si="37"/>
        <v>1</v>
      </c>
      <c r="AA235" s="84">
        <v>21730</v>
      </c>
      <c r="AB235" s="84" t="s">
        <v>3261</v>
      </c>
      <c r="AC235" s="57">
        <v>45468</v>
      </c>
      <c r="AD235" s="84">
        <v>11352758000105</v>
      </c>
      <c r="AE235" s="84" t="s">
        <v>30</v>
      </c>
      <c r="AF235" s="84">
        <v>8700</v>
      </c>
      <c r="AG235" s="84">
        <v>161460.17000000001</v>
      </c>
      <c r="AI235">
        <v>21982</v>
      </c>
      <c r="AJ235" s="84" t="str" cm="1">
        <f t="array" ref="AJ235">_xlfn.XLOOKUP(AI235,--LEFT(Main!$B$15:$B$1956,SEARCH(" ",Main!$B$15:$B$1956)),Main!$F$15:$F$1956,"")</f>
        <v>WK ACOS</v>
      </c>
      <c r="AK235" s="57" cm="1">
        <f t="array" ref="AK235">_xlfn.XLOOKUP(1,(--LEFT(Main!$B$15:$B$1956,SEARCH(" ",Main!$B$15:$B$1956))=AI235)*(Main!$F$15:$F$1956=AJ235),Main!$C$15:$C$1956,"")</f>
        <v>44938</v>
      </c>
      <c r="AL235" s="62" cm="1">
        <f t="array" ref="AL235">--_xlfn.XLOOKUP(1,(Main!$F$15:$F$1956='PLANILHA EBR'!AJ235)*(--LEFT(Main!$B$15:$B$1956,SEARCH(" ",Main!$B$15:$B$1956))='PLANILHA EBR'!AI235),Main!$E$15:$E$1956)</f>
        <v>97434047000103</v>
      </c>
      <c r="AM235" s="84" t="str" cm="1">
        <f t="array" ref="AM235">_xlfn.XLOOKUP(1,(Main!$F$15:$F$1956='PLANILHA EBR'!AJ235)*(--LEFT(Main!$B$15:$B$1956,SEARCH(" ",Main!$B$15:$B$1956))='PLANILHA EBR'!AI235),Main!$H$15:$H$1956)</f>
        <v>KG LIQUIDO</v>
      </c>
      <c r="AN235">
        <v>293.37</v>
      </c>
      <c r="AO235">
        <v>17139</v>
      </c>
      <c r="AP235">
        <v>224436</v>
      </c>
    </row>
    <row r="236" spans="1:42" x14ac:dyDescent="0.25">
      <c r="A236" t="s">
        <v>5958</v>
      </c>
      <c r="B236" t="str">
        <f>C236&amp;"-"&amp;COUNTIF(C$2:C236,C236)</f>
        <v>67547-2</v>
      </c>
      <c r="C236">
        <v>67547</v>
      </c>
      <c r="D236" s="57">
        <v>44799</v>
      </c>
      <c r="E236" s="84" t="str">
        <f>F236&amp;"-"&amp;COUNTIF($F$2:F236,F236)</f>
        <v>METASA-213</v>
      </c>
      <c r="F236" s="84" t="str">
        <f t="shared" si="32"/>
        <v>METASA</v>
      </c>
      <c r="G236" t="s">
        <v>8581</v>
      </c>
      <c r="H236" s="62">
        <v>88416482000106</v>
      </c>
      <c r="I236" t="s">
        <v>30</v>
      </c>
      <c r="J236">
        <v>6820.96</v>
      </c>
      <c r="K236">
        <v>137237.71</v>
      </c>
      <c r="M236">
        <v>21731</v>
      </c>
      <c r="N236" t="str">
        <v>MARANGONI</v>
      </c>
      <c r="O236" s="57" cm="1">
        <f t="array" ref="O236">_xlfn.XLOOKUP(1,($C$2:$C$8655=M236)*($F$2:$F$8655=N236),$D$2:$D$8655)</f>
        <v>45468</v>
      </c>
      <c r="P236" s="62">
        <v>11352758000105</v>
      </c>
      <c r="Q236" t="str">
        <v>METRO QUADRADO</v>
      </c>
      <c r="R236" s="85">
        <v>36.6</v>
      </c>
      <c r="S236" s="85">
        <v>287957.82</v>
      </c>
      <c r="U236" s="84" t="b">
        <f t="shared" si="33"/>
        <v>1</v>
      </c>
      <c r="V236" s="84" t="b">
        <f t="shared" si="34"/>
        <v>1</v>
      </c>
      <c r="W236" s="84" t="b">
        <f t="shared" si="35"/>
        <v>1</v>
      </c>
      <c r="X236" s="84" t="str">
        <f t="shared" si="36"/>
        <v xml:space="preserve"> </v>
      </c>
      <c r="Y236" s="84" t="b">
        <f t="shared" si="37"/>
        <v>1</v>
      </c>
      <c r="AA236" s="84">
        <v>21731</v>
      </c>
      <c r="AB236" s="84" t="s">
        <v>3261</v>
      </c>
      <c r="AC236" s="57">
        <v>45468</v>
      </c>
      <c r="AD236" s="84">
        <v>11352758000105</v>
      </c>
      <c r="AE236" s="84" t="s">
        <v>30</v>
      </c>
      <c r="AF236" s="84">
        <v>12900</v>
      </c>
      <c r="AG236" s="84">
        <v>287957.82</v>
      </c>
      <c r="AI236">
        <v>22047</v>
      </c>
      <c r="AJ236" s="84" t="str" cm="1">
        <f t="array" ref="AJ236">_xlfn.XLOOKUP(AI236,--LEFT(Main!$B$15:$B$1956,SEARCH(" ",Main!$B$15:$B$1956)),Main!$F$15:$F$1956,"")</f>
        <v>WK ACOS</v>
      </c>
      <c r="AK236" s="57" cm="1">
        <f t="array" ref="AK236">_xlfn.XLOOKUP(1,(--LEFT(Main!$B$15:$B$1956,SEARCH(" ",Main!$B$15:$B$1956))=AI236)*(Main!$F$15:$F$1956=AJ236),Main!$C$15:$C$1956,"")</f>
        <v>44942</v>
      </c>
      <c r="AL236" s="62" cm="1">
        <f t="array" ref="AL236">--_xlfn.XLOOKUP(1,(Main!$F$15:$F$1956='PLANILHA EBR'!AJ236)*(--LEFT(Main!$B$15:$B$1956,SEARCH(" ",Main!$B$15:$B$1956))='PLANILHA EBR'!AI236),Main!$E$15:$E$1956)</f>
        <v>97434047000103</v>
      </c>
      <c r="AM236" s="84" t="str" cm="1">
        <f t="array" ref="AM236">_xlfn.XLOOKUP(1,(Main!$F$15:$F$1956='PLANILHA EBR'!AJ236)*(--LEFT(Main!$B$15:$B$1956,SEARCH(" ",Main!$B$15:$B$1956))='PLANILHA EBR'!AI236),Main!$H$15:$H$1956)</f>
        <v>KG LIQUIDO</v>
      </c>
      <c r="AN236">
        <v>186</v>
      </c>
      <c r="AO236">
        <v>2485.1999999999998</v>
      </c>
      <c r="AP236">
        <v>224094</v>
      </c>
    </row>
    <row r="237" spans="1:42" x14ac:dyDescent="0.25">
      <c r="A237" t="s">
        <v>5958</v>
      </c>
      <c r="B237" t="str">
        <f>C237&amp;"-"&amp;COUNTIF(C$2:C237,C237)</f>
        <v>67547-3</v>
      </c>
      <c r="C237">
        <v>67547</v>
      </c>
      <c r="D237" s="57">
        <v>44799</v>
      </c>
      <c r="E237" s="84" t="str">
        <f>F237&amp;"-"&amp;COUNTIF($F$2:F237,F237)</f>
        <v>METASA-214</v>
      </c>
      <c r="F237" s="84" t="str">
        <f t="shared" si="32"/>
        <v>METASA</v>
      </c>
      <c r="G237" t="s">
        <v>8581</v>
      </c>
      <c r="H237" s="62">
        <v>88416482000106</v>
      </c>
      <c r="I237" t="s">
        <v>30</v>
      </c>
      <c r="J237">
        <v>156.91999999999999</v>
      </c>
      <c r="K237">
        <v>2876.34</v>
      </c>
      <c r="M237">
        <v>21838</v>
      </c>
      <c r="N237" t="str">
        <v>R</v>
      </c>
      <c r="O237" s="57" cm="1">
        <f t="array" ref="O237">_xlfn.XLOOKUP(1,($C$2:$C$8655=M237)*($F$2:$F$8655=N237),$D$2:$D$8655)</f>
        <v>45145</v>
      </c>
      <c r="P237" s="62">
        <v>62821723000109</v>
      </c>
      <c r="Q237" t="str">
        <v>M</v>
      </c>
      <c r="R237" s="85">
        <v>7941</v>
      </c>
      <c r="S237" s="85">
        <v>13689.13</v>
      </c>
      <c r="U237" s="84" t="b">
        <f t="shared" si="33"/>
        <v>1</v>
      </c>
      <c r="V237" s="84" t="b">
        <f t="shared" si="34"/>
        <v>1</v>
      </c>
      <c r="W237" s="84" t="b">
        <f t="shared" si="35"/>
        <v>1</v>
      </c>
      <c r="X237" s="84" t="str">
        <f t="shared" si="36"/>
        <v xml:space="preserve"> </v>
      </c>
      <c r="Y237" s="84" t="b">
        <f t="shared" si="37"/>
        <v>1</v>
      </c>
      <c r="AA237" s="84">
        <v>21838</v>
      </c>
      <c r="AB237" s="84" t="s">
        <v>956</v>
      </c>
      <c r="AC237" s="57">
        <v>45145</v>
      </c>
      <c r="AD237" s="84">
        <v>62821723000109</v>
      </c>
      <c r="AE237" s="84" t="s">
        <v>30</v>
      </c>
      <c r="AF237" s="84">
        <v>87</v>
      </c>
      <c r="AG237" s="84">
        <v>13689.13</v>
      </c>
      <c r="AI237">
        <v>22111</v>
      </c>
      <c r="AJ237" s="84" t="str" cm="1">
        <f t="array" ref="AJ237">_xlfn.XLOOKUP(AI237,--LEFT(Main!$B$15:$B$1956,SEARCH(" ",Main!$B$15:$B$1956)),Main!$F$15:$F$1956,"")</f>
        <v>MARANGONI</v>
      </c>
      <c r="AK237" s="57" cm="1">
        <f t="array" ref="AK237">_xlfn.XLOOKUP(1,(--LEFT(Main!$B$15:$B$1956,SEARCH(" ",Main!$B$15:$B$1956))=AI237)*(Main!$F$15:$F$1956=AJ237),Main!$C$15:$C$1956,"")</f>
        <v>45534</v>
      </c>
      <c r="AL237" s="62" cm="1">
        <f t="array" ref="AL237">--_xlfn.XLOOKUP(1,(Main!$F$15:$F$1956='PLANILHA EBR'!AJ237)*(--LEFT(Main!$B$15:$B$1956,SEARCH(" ",Main!$B$15:$B$1956))='PLANILHA EBR'!AI237),Main!$E$15:$E$1956)</f>
        <v>11352758000105</v>
      </c>
      <c r="AM237" s="84" t="str" cm="1">
        <f t="array" ref="AM237">_xlfn.XLOOKUP(1,(Main!$F$15:$F$1956='PLANILHA EBR'!AJ237)*(--LEFT(Main!$B$15:$B$1956,SEARCH(" ",Main!$B$15:$B$1956))='PLANILHA EBR'!AI237),Main!$H$15:$H$1956)</f>
        <v>KG LIQUIDO</v>
      </c>
      <c r="AN237">
        <v>7230</v>
      </c>
      <c r="AO237">
        <v>124449.09</v>
      </c>
      <c r="AP237">
        <v>224093</v>
      </c>
    </row>
    <row r="238" spans="1:42" x14ac:dyDescent="0.25">
      <c r="A238" t="s">
        <v>5958</v>
      </c>
      <c r="B238" t="str">
        <f>C238&amp;"-"&amp;COUNTIF(C$2:C238,C238)</f>
        <v>67547-4</v>
      </c>
      <c r="C238">
        <v>67547</v>
      </c>
      <c r="D238" s="57">
        <v>44799</v>
      </c>
      <c r="E238" s="84" t="str">
        <f>F238&amp;"-"&amp;COUNTIF($F$2:F238,F238)</f>
        <v>METASA-215</v>
      </c>
      <c r="F238" s="84" t="str">
        <f t="shared" si="32"/>
        <v>METASA</v>
      </c>
      <c r="G238" t="s">
        <v>8581</v>
      </c>
      <c r="H238" s="62">
        <v>88416482000106</v>
      </c>
      <c r="I238" t="s">
        <v>30</v>
      </c>
      <c r="J238">
        <v>2105.06</v>
      </c>
      <c r="K238">
        <v>36270.18</v>
      </c>
      <c r="M238">
        <v>21982</v>
      </c>
      <c r="N238" t="str">
        <v>WK</v>
      </c>
      <c r="O238" s="57" cm="1">
        <f t="array" ref="O238">_xlfn.XLOOKUP(1,($C$2:$C$8655=M238)*($F$2:$F$8655=N238),$D$2:$D$8655)</f>
        <v>44938</v>
      </c>
      <c r="P238" s="62">
        <v>97434047000103</v>
      </c>
      <c r="Q238" t="str">
        <v>M</v>
      </c>
      <c r="R238" s="85">
        <v>258</v>
      </c>
      <c r="S238" s="85">
        <v>17139</v>
      </c>
      <c r="U238" s="84" t="b">
        <f t="shared" si="33"/>
        <v>1</v>
      </c>
      <c r="V238" s="84" t="b">
        <f t="shared" si="34"/>
        <v>1</v>
      </c>
      <c r="W238" s="84" t="b">
        <f t="shared" si="35"/>
        <v>1</v>
      </c>
      <c r="X238" s="84" t="str">
        <f t="shared" si="36"/>
        <v xml:space="preserve"> </v>
      </c>
      <c r="Y238" s="84" t="b">
        <f t="shared" si="37"/>
        <v>1</v>
      </c>
      <c r="AA238" s="84">
        <v>21982</v>
      </c>
      <c r="AB238" s="84" t="s">
        <v>140</v>
      </c>
      <c r="AC238" s="57">
        <v>44938</v>
      </c>
      <c r="AD238" s="84">
        <v>97434047000103</v>
      </c>
      <c r="AE238" s="84" t="s">
        <v>30</v>
      </c>
      <c r="AF238" s="84">
        <v>293.37</v>
      </c>
      <c r="AG238" s="84">
        <v>17139</v>
      </c>
      <c r="AI238">
        <v>22112</v>
      </c>
      <c r="AJ238" s="84" t="str" cm="1">
        <f t="array" ref="AJ238">_xlfn.XLOOKUP(AI238,--LEFT(Main!$B$15:$B$1956,SEARCH(" ",Main!$B$15:$B$1956)),Main!$F$15:$F$1956,"")</f>
        <v>MARANGONI</v>
      </c>
      <c r="AK238" s="57" cm="1">
        <f t="array" ref="AK238">_xlfn.XLOOKUP(1,(--LEFT(Main!$B$15:$B$1956,SEARCH(" ",Main!$B$15:$B$1956))=AI238)*(Main!$F$15:$F$1956=AJ238),Main!$C$15:$C$1956,"")</f>
        <v>45534</v>
      </c>
      <c r="AL238" s="62" cm="1">
        <f t="array" ref="AL238">--_xlfn.XLOOKUP(1,(Main!$F$15:$F$1956='PLANILHA EBR'!AJ238)*(--LEFT(Main!$B$15:$B$1956,SEARCH(" ",Main!$B$15:$B$1956))='PLANILHA EBR'!AI238),Main!$E$15:$E$1956)</f>
        <v>11352758000105</v>
      </c>
      <c r="AM238" s="84" t="str" cm="1">
        <f t="array" ref="AM238">_xlfn.XLOOKUP(1,(Main!$F$15:$F$1956='PLANILHA EBR'!AJ238)*(--LEFT(Main!$B$15:$B$1956,SEARCH(" ",Main!$B$15:$B$1956))='PLANILHA EBR'!AI238),Main!$H$15:$H$1956)</f>
        <v>KG LIQUIDO</v>
      </c>
      <c r="AN238">
        <v>11400</v>
      </c>
      <c r="AO238">
        <v>211104.08</v>
      </c>
      <c r="AP238">
        <v>224092</v>
      </c>
    </row>
    <row r="239" spans="1:42" x14ac:dyDescent="0.25">
      <c r="A239" t="s">
        <v>5958</v>
      </c>
      <c r="B239" t="str">
        <f>C239&amp;"-"&amp;COUNTIF(C$2:C239,C239)</f>
        <v>67547-5</v>
      </c>
      <c r="C239">
        <v>67547</v>
      </c>
      <c r="D239" s="57">
        <v>44799</v>
      </c>
      <c r="E239" s="84" t="str">
        <f>F239&amp;"-"&amp;COUNTIF($F$2:F239,F239)</f>
        <v>METASA-216</v>
      </c>
      <c r="F239" s="84" t="str">
        <f t="shared" si="32"/>
        <v>METASA</v>
      </c>
      <c r="G239" t="s">
        <v>8581</v>
      </c>
      <c r="H239" s="62">
        <v>88416482000106</v>
      </c>
      <c r="I239" t="s">
        <v>30</v>
      </c>
      <c r="J239">
        <v>7665.44</v>
      </c>
      <c r="K239">
        <v>150779.20000000001</v>
      </c>
      <c r="M239">
        <v>22047</v>
      </c>
      <c r="N239" t="str">
        <v>WK</v>
      </c>
      <c r="O239" s="57" cm="1">
        <f t="array" ref="O239">_xlfn.XLOOKUP(1,($C$2:$C$8655=M239)*($F$2:$F$8655=N239),$D$2:$D$8655)</f>
        <v>44942</v>
      </c>
      <c r="P239" s="62">
        <v>97434047000103</v>
      </c>
      <c r="Q239" t="str">
        <v>M</v>
      </c>
      <c r="R239" s="85">
        <v>12</v>
      </c>
      <c r="S239" s="85">
        <v>2485.1999999999998</v>
      </c>
      <c r="U239" s="84" t="b">
        <f t="shared" si="33"/>
        <v>1</v>
      </c>
      <c r="V239" s="84" t="b">
        <f t="shared" si="34"/>
        <v>1</v>
      </c>
      <c r="W239" s="84" t="b">
        <f t="shared" si="35"/>
        <v>1</v>
      </c>
      <c r="X239" s="84" t="str">
        <f t="shared" si="36"/>
        <v xml:space="preserve"> </v>
      </c>
      <c r="Y239" s="84" t="b">
        <f t="shared" si="37"/>
        <v>1</v>
      </c>
      <c r="AA239" s="84">
        <v>22047</v>
      </c>
      <c r="AB239" s="84" t="s">
        <v>140</v>
      </c>
      <c r="AC239" s="57">
        <v>44942</v>
      </c>
      <c r="AD239" s="84">
        <v>97434047000103</v>
      </c>
      <c r="AE239" s="84" t="s">
        <v>30</v>
      </c>
      <c r="AF239" s="84">
        <v>186</v>
      </c>
      <c r="AG239" s="84">
        <v>2485.1999999999998</v>
      </c>
      <c r="AI239">
        <v>22113</v>
      </c>
      <c r="AJ239" s="84" t="str" cm="1">
        <f t="array" ref="AJ239">_xlfn.XLOOKUP(AI239,--LEFT(Main!$B$15:$B$1956,SEARCH(" ",Main!$B$15:$B$1956)),Main!$F$15:$F$1956,"")</f>
        <v>MARANGONI</v>
      </c>
      <c r="AK239" s="57" cm="1">
        <f t="array" ref="AK239">_xlfn.XLOOKUP(1,(--LEFT(Main!$B$15:$B$1956,SEARCH(" ",Main!$B$15:$B$1956))=AI239)*(Main!$F$15:$F$1956=AJ239),Main!$C$15:$C$1956,"")</f>
        <v>45534</v>
      </c>
      <c r="AL239" s="62" cm="1">
        <f t="array" ref="AL239">--_xlfn.XLOOKUP(1,(Main!$F$15:$F$1956='PLANILHA EBR'!AJ239)*(--LEFT(Main!$B$15:$B$1956,SEARCH(" ",Main!$B$15:$B$1956))='PLANILHA EBR'!AI239),Main!$E$15:$E$1956)</f>
        <v>11352758000105</v>
      </c>
      <c r="AM239" s="84" t="str" cm="1">
        <f t="array" ref="AM239">_xlfn.XLOOKUP(1,(Main!$F$15:$F$1956='PLANILHA EBR'!AJ239)*(--LEFT(Main!$B$15:$B$1956,SEARCH(" ",Main!$B$15:$B$1956))='PLANILHA EBR'!AI239),Main!$H$15:$H$1956)</f>
        <v>KG LIQUIDO</v>
      </c>
      <c r="AN239">
        <v>200</v>
      </c>
      <c r="AO239">
        <v>6110.64</v>
      </c>
      <c r="AP239">
        <v>223426</v>
      </c>
    </row>
    <row r="240" spans="1:42" x14ac:dyDescent="0.25">
      <c r="A240" t="s">
        <v>5958</v>
      </c>
      <c r="B240" t="str">
        <f>C240&amp;"-"&amp;COUNTIF(C$2:C240,C240)</f>
        <v>67547-6</v>
      </c>
      <c r="C240">
        <v>67547</v>
      </c>
      <c r="D240" s="57">
        <v>44799</v>
      </c>
      <c r="E240" s="84" t="str">
        <f>F240&amp;"-"&amp;COUNTIF($F$2:F240,F240)</f>
        <v>METASA-217</v>
      </c>
      <c r="F240" s="84" t="str">
        <f t="shared" si="32"/>
        <v>METASA</v>
      </c>
      <c r="G240" t="s">
        <v>8581</v>
      </c>
      <c r="H240" s="62">
        <v>88416482000106</v>
      </c>
      <c r="I240" t="s">
        <v>30</v>
      </c>
      <c r="J240">
        <v>208.85</v>
      </c>
      <c r="K240">
        <v>3734.24</v>
      </c>
      <c r="M240">
        <v>22111</v>
      </c>
      <c r="N240" t="str">
        <v>MARANGONI</v>
      </c>
      <c r="O240" s="57" cm="1">
        <f t="array" ref="O240">_xlfn.XLOOKUP(1,($C$2:$C$8655=M240)*($F$2:$F$8655=N240),$D$2:$D$8655)</f>
        <v>45534</v>
      </c>
      <c r="P240" s="62">
        <v>11352758000105</v>
      </c>
      <c r="Q240" t="str">
        <v>METRO QUADRADO</v>
      </c>
      <c r="R240" s="85">
        <v>143.04</v>
      </c>
      <c r="S240" s="85">
        <v>124449.09</v>
      </c>
      <c r="U240" s="84" t="b">
        <f t="shared" si="33"/>
        <v>1</v>
      </c>
      <c r="V240" s="84" t="b">
        <f t="shared" si="34"/>
        <v>1</v>
      </c>
      <c r="W240" s="84" t="b">
        <f t="shared" si="35"/>
        <v>1</v>
      </c>
      <c r="X240" s="84" t="str">
        <f t="shared" si="36"/>
        <v xml:space="preserve"> </v>
      </c>
      <c r="Y240" s="84" t="b">
        <f t="shared" si="37"/>
        <v>1</v>
      </c>
      <c r="AA240" s="84">
        <v>22111</v>
      </c>
      <c r="AB240" s="84" t="s">
        <v>3261</v>
      </c>
      <c r="AC240" s="57">
        <v>45534</v>
      </c>
      <c r="AD240" s="84">
        <v>11352758000105</v>
      </c>
      <c r="AE240" s="84" t="s">
        <v>30</v>
      </c>
      <c r="AF240" s="84">
        <v>7230</v>
      </c>
      <c r="AG240" s="84">
        <v>124449.09</v>
      </c>
      <c r="AI240">
        <v>22114</v>
      </c>
      <c r="AJ240" s="84" t="str" cm="1">
        <f t="array" ref="AJ240">_xlfn.XLOOKUP(AI240,--LEFT(Main!$B$15:$B$1956,SEARCH(" ",Main!$B$15:$B$1956)),Main!$F$15:$F$1956,"")</f>
        <v>MARANGONI</v>
      </c>
      <c r="AK240" s="57" cm="1">
        <f t="array" ref="AK240">_xlfn.XLOOKUP(1,(--LEFT(Main!$B$15:$B$1956,SEARCH(" ",Main!$B$15:$B$1956))=AI240)*(Main!$F$15:$F$1956=AJ240),Main!$C$15:$C$1956,"")</f>
        <v>45534</v>
      </c>
      <c r="AL240" s="62" cm="1">
        <f t="array" ref="AL240">--_xlfn.XLOOKUP(1,(Main!$F$15:$F$1956='PLANILHA EBR'!AJ240)*(--LEFT(Main!$B$15:$B$1956,SEARCH(" ",Main!$B$15:$B$1956))='PLANILHA EBR'!AI240),Main!$E$15:$E$1956)</f>
        <v>11352758000105</v>
      </c>
      <c r="AM240" s="84" t="str" cm="1">
        <f t="array" ref="AM240">_xlfn.XLOOKUP(1,(Main!$F$15:$F$1956='PLANILHA EBR'!AJ240)*(--LEFT(Main!$B$15:$B$1956,SEARCH(" ",Main!$B$15:$B$1956))='PLANILHA EBR'!AI240),Main!$H$15:$H$1956)</f>
        <v>KG LIQUIDO</v>
      </c>
      <c r="AN240">
        <v>300</v>
      </c>
      <c r="AO240">
        <v>5481.19</v>
      </c>
      <c r="AP240">
        <v>223425</v>
      </c>
    </row>
    <row r="241" spans="1:42" x14ac:dyDescent="0.25">
      <c r="A241" t="s">
        <v>5958</v>
      </c>
      <c r="B241" t="str">
        <f>C241&amp;"-"&amp;COUNTIF(C$2:C241,C241)</f>
        <v>67547-7</v>
      </c>
      <c r="C241">
        <v>67547</v>
      </c>
      <c r="D241" s="57">
        <v>44799</v>
      </c>
      <c r="E241" s="84" t="str">
        <f>F241&amp;"-"&amp;COUNTIF($F$2:F241,F241)</f>
        <v>METASA-218</v>
      </c>
      <c r="F241" s="84" t="str">
        <f t="shared" si="32"/>
        <v>METASA</v>
      </c>
      <c r="G241" t="s">
        <v>8581</v>
      </c>
      <c r="H241" s="62">
        <v>88416482000106</v>
      </c>
      <c r="I241" t="s">
        <v>30</v>
      </c>
      <c r="J241">
        <v>122.38</v>
      </c>
      <c r="K241">
        <v>2188.15</v>
      </c>
      <c r="M241">
        <v>22112</v>
      </c>
      <c r="N241" t="str">
        <v>MARANGONI</v>
      </c>
      <c r="O241" s="57" cm="1">
        <f t="array" ref="O241">_xlfn.XLOOKUP(1,($C$2:$C$8655=M241)*($F$2:$F$8655=N241),$D$2:$D$8655)</f>
        <v>45534</v>
      </c>
      <c r="P241" s="62">
        <v>11352758000105</v>
      </c>
      <c r="Q241" t="str">
        <v>METRO QUADRADO</v>
      </c>
      <c r="R241" s="85">
        <v>242.64</v>
      </c>
      <c r="S241" s="85">
        <v>211104.08</v>
      </c>
      <c r="U241" s="84" t="b">
        <f t="shared" si="33"/>
        <v>1</v>
      </c>
      <c r="V241" s="84" t="b">
        <f t="shared" si="34"/>
        <v>1</v>
      </c>
      <c r="W241" s="84" t="b">
        <f t="shared" si="35"/>
        <v>1</v>
      </c>
      <c r="X241" s="84" t="str">
        <f t="shared" si="36"/>
        <v xml:space="preserve"> </v>
      </c>
      <c r="Y241" s="84" t="b">
        <f t="shared" si="37"/>
        <v>1</v>
      </c>
      <c r="AA241" s="84">
        <v>22112</v>
      </c>
      <c r="AB241" s="84" t="s">
        <v>3261</v>
      </c>
      <c r="AC241" s="57">
        <v>45534</v>
      </c>
      <c r="AD241" s="84">
        <v>11352758000105</v>
      </c>
      <c r="AE241" s="84" t="s">
        <v>30</v>
      </c>
      <c r="AF241" s="84">
        <v>11400</v>
      </c>
      <c r="AG241" s="84">
        <v>211104.08</v>
      </c>
      <c r="AI241">
        <v>22115</v>
      </c>
      <c r="AJ241" s="84" t="str" cm="1">
        <f t="array" ref="AJ241">_xlfn.XLOOKUP(AI241,--LEFT(Main!$B$15:$B$1956,SEARCH(" ",Main!$B$15:$B$1956)),Main!$F$15:$F$1956,"")</f>
        <v>MARANGONI</v>
      </c>
      <c r="AK241" s="57" cm="1">
        <f t="array" ref="AK241">_xlfn.XLOOKUP(1,(--LEFT(Main!$B$15:$B$1956,SEARCH(" ",Main!$B$15:$B$1956))=AI241)*(Main!$F$15:$F$1956=AJ241),Main!$C$15:$C$1956,"")</f>
        <v>45534</v>
      </c>
      <c r="AL241" s="62" cm="1">
        <f t="array" ref="AL241">--_xlfn.XLOOKUP(1,(Main!$F$15:$F$1956='PLANILHA EBR'!AJ241)*(--LEFT(Main!$B$15:$B$1956,SEARCH(" ",Main!$B$15:$B$1956))='PLANILHA EBR'!AI241),Main!$E$15:$E$1956)</f>
        <v>11352758000105</v>
      </c>
      <c r="AM241" s="84" t="str" cm="1">
        <f t="array" ref="AM241">_xlfn.XLOOKUP(1,(Main!$F$15:$F$1956='PLANILHA EBR'!AJ241)*(--LEFT(Main!$B$15:$B$1956,SEARCH(" ",Main!$B$15:$B$1956))='PLANILHA EBR'!AI241),Main!$H$15:$H$1956)</f>
        <v>KG LIQUIDO</v>
      </c>
      <c r="AN241">
        <v>1400</v>
      </c>
      <c r="AO241">
        <v>32929.56</v>
      </c>
      <c r="AP241">
        <v>223423</v>
      </c>
    </row>
    <row r="242" spans="1:42" x14ac:dyDescent="0.25">
      <c r="A242" t="s">
        <v>5958</v>
      </c>
      <c r="B242" t="str">
        <f>C242&amp;"-"&amp;COUNTIF(C$2:C242,C242)</f>
        <v>67547-8</v>
      </c>
      <c r="C242">
        <v>67547</v>
      </c>
      <c r="D242" s="57">
        <v>44799</v>
      </c>
      <c r="E242" s="84" t="str">
        <f>F242&amp;"-"&amp;COUNTIF($F$2:F242,F242)</f>
        <v>METASA-219</v>
      </c>
      <c r="F242" s="84" t="str">
        <f t="shared" si="32"/>
        <v>METASA</v>
      </c>
      <c r="G242" t="s">
        <v>8581</v>
      </c>
      <c r="H242" s="62">
        <v>88416482000106</v>
      </c>
      <c r="I242" t="s">
        <v>30</v>
      </c>
      <c r="J242">
        <v>2039.36</v>
      </c>
      <c r="K242">
        <v>29305.599999999999</v>
      </c>
      <c r="M242">
        <v>22113</v>
      </c>
      <c r="N242" t="str">
        <v>MARANGONI</v>
      </c>
      <c r="O242" s="57" cm="1">
        <f t="array" ref="O242">_xlfn.XLOOKUP(1,($C$2:$C$8655=M242)*($F$2:$F$8655=N242),$D$2:$D$8655)</f>
        <v>45534</v>
      </c>
      <c r="P242" s="62">
        <v>11352758000105</v>
      </c>
      <c r="Q242" t="str">
        <v>UNIDADE</v>
      </c>
      <c r="R242" s="85">
        <v>18</v>
      </c>
      <c r="S242" s="85">
        <v>6110.64</v>
      </c>
      <c r="U242" s="84" t="b">
        <f t="shared" si="33"/>
        <v>1</v>
      </c>
      <c r="V242" s="84" t="b">
        <f t="shared" si="34"/>
        <v>1</v>
      </c>
      <c r="W242" s="84" t="b">
        <f t="shared" si="35"/>
        <v>1</v>
      </c>
      <c r="X242" s="84" t="str">
        <f t="shared" si="36"/>
        <v xml:space="preserve"> </v>
      </c>
      <c r="Y242" s="84" t="b">
        <f t="shared" si="37"/>
        <v>1</v>
      </c>
      <c r="AA242" s="84">
        <v>22113</v>
      </c>
      <c r="AB242" s="84" t="s">
        <v>3261</v>
      </c>
      <c r="AC242" s="57">
        <v>45534</v>
      </c>
      <c r="AD242" s="84">
        <v>11352758000105</v>
      </c>
      <c r="AE242" s="84" t="s">
        <v>30</v>
      </c>
      <c r="AF242" s="84">
        <v>200</v>
      </c>
      <c r="AG242" s="84">
        <v>6110.64</v>
      </c>
      <c r="AI242">
        <v>22116</v>
      </c>
      <c r="AJ242" s="84" t="str" cm="1">
        <f t="array" ref="AJ242">_xlfn.XLOOKUP(AI242,--LEFT(Main!$B$15:$B$1956,SEARCH(" ",Main!$B$15:$B$1956)),Main!$F$15:$F$1956,"")</f>
        <v>MARANGONI</v>
      </c>
      <c r="AK242" s="57" cm="1">
        <f t="array" ref="AK242">_xlfn.XLOOKUP(1,(--LEFT(Main!$B$15:$B$1956,SEARCH(" ",Main!$B$15:$B$1956))=AI242)*(Main!$F$15:$F$1956=AJ242),Main!$C$15:$C$1956,"")</f>
        <v>45534</v>
      </c>
      <c r="AL242" s="62" cm="1">
        <f t="array" ref="AL242">--_xlfn.XLOOKUP(1,(Main!$F$15:$F$1956='PLANILHA EBR'!AJ242)*(--LEFT(Main!$B$15:$B$1956,SEARCH(" ",Main!$B$15:$B$1956))='PLANILHA EBR'!AI242),Main!$E$15:$E$1956)</f>
        <v>11352758000105</v>
      </c>
      <c r="AM242" s="84" t="str" cm="1">
        <f t="array" ref="AM242">_xlfn.XLOOKUP(1,(Main!$F$15:$F$1956='PLANILHA EBR'!AJ242)*(--LEFT(Main!$B$15:$B$1956,SEARCH(" ",Main!$B$15:$B$1956))='PLANILHA EBR'!AI242),Main!$H$15:$H$1956)</f>
        <v>KG LIQUIDO</v>
      </c>
      <c r="AN242">
        <v>300</v>
      </c>
      <c r="AO242">
        <v>9165.9599999999991</v>
      </c>
      <c r="AP242">
        <v>223423</v>
      </c>
    </row>
    <row r="243" spans="1:42" x14ac:dyDescent="0.25">
      <c r="A243" t="s">
        <v>5958</v>
      </c>
      <c r="B243" t="str">
        <f>C243&amp;"-"&amp;COUNTIF(C$2:C243,C243)</f>
        <v>67547-9</v>
      </c>
      <c r="C243">
        <v>67547</v>
      </c>
      <c r="D243" s="57">
        <v>44799</v>
      </c>
      <c r="E243" s="84" t="str">
        <f>F243&amp;"-"&amp;COUNTIF($F$2:F243,F243)</f>
        <v>METASA-220</v>
      </c>
      <c r="F243" s="84" t="str">
        <f t="shared" si="32"/>
        <v>METASA</v>
      </c>
      <c r="G243" t="s">
        <v>8581</v>
      </c>
      <c r="H243" s="62">
        <v>88416482000106</v>
      </c>
      <c r="I243" t="s">
        <v>30</v>
      </c>
      <c r="J243">
        <v>1585.08</v>
      </c>
      <c r="K243">
        <v>27310.93</v>
      </c>
      <c r="M243">
        <v>22114</v>
      </c>
      <c r="N243" t="str">
        <v>MARANGONI</v>
      </c>
      <c r="O243" s="57" cm="1">
        <f t="array" ref="O243">_xlfn.XLOOKUP(1,($C$2:$C$8655=M243)*($F$2:$F$8655=N243),$D$2:$D$8655)</f>
        <v>45534</v>
      </c>
      <c r="P243" s="62">
        <v>11352758000105</v>
      </c>
      <c r="Q243" t="str">
        <v>METRO QUADRADO</v>
      </c>
      <c r="R243" s="85">
        <v>6.3</v>
      </c>
      <c r="S243" s="85">
        <v>5481.19</v>
      </c>
      <c r="U243" s="84" t="b">
        <f t="shared" si="33"/>
        <v>1</v>
      </c>
      <c r="V243" s="84" t="b">
        <f t="shared" si="34"/>
        <v>1</v>
      </c>
      <c r="W243" s="84" t="b">
        <f t="shared" si="35"/>
        <v>1</v>
      </c>
      <c r="X243" s="84" t="str">
        <f t="shared" si="36"/>
        <v xml:space="preserve"> </v>
      </c>
      <c r="Y243" s="84" t="b">
        <f t="shared" si="37"/>
        <v>1</v>
      </c>
      <c r="AA243" s="84">
        <v>22114</v>
      </c>
      <c r="AB243" s="84" t="s">
        <v>3261</v>
      </c>
      <c r="AC243" s="57">
        <v>45534</v>
      </c>
      <c r="AD243" s="84">
        <v>11352758000105</v>
      </c>
      <c r="AE243" s="84" t="s">
        <v>30</v>
      </c>
      <c r="AF243" s="84">
        <v>300</v>
      </c>
      <c r="AG243" s="84">
        <v>5481.19</v>
      </c>
      <c r="AI243">
        <v>22160</v>
      </c>
      <c r="AJ243" s="84" t="str" cm="1">
        <f t="array" ref="AJ243">_xlfn.XLOOKUP(AI243,--LEFT(Main!$B$15:$B$1956,SEARCH(" ",Main!$B$15:$B$1956)),Main!$F$15:$F$1956,"")</f>
        <v>WK ACOS</v>
      </c>
      <c r="AK243" s="57" cm="1">
        <f t="array" ref="AK243">_xlfn.XLOOKUP(1,(--LEFT(Main!$B$15:$B$1956,SEARCH(" ",Main!$B$15:$B$1956))=AI243)*(Main!$F$15:$F$1956=AJ243),Main!$C$15:$C$1956,"")</f>
        <v>44945</v>
      </c>
      <c r="AL243" s="62" cm="1">
        <f t="array" ref="AL243">--_xlfn.XLOOKUP(1,(Main!$F$15:$F$1956='PLANILHA EBR'!AJ243)*(--LEFT(Main!$B$15:$B$1956,SEARCH(" ",Main!$B$15:$B$1956))='PLANILHA EBR'!AI243),Main!$E$15:$E$1956)</f>
        <v>97434047000103</v>
      </c>
      <c r="AM243" s="84" t="str" cm="1">
        <f t="array" ref="AM243">_xlfn.XLOOKUP(1,(Main!$F$15:$F$1956='PLANILHA EBR'!AJ243)*(--LEFT(Main!$B$15:$B$1956,SEARCH(" ",Main!$B$15:$B$1956))='PLANILHA EBR'!AI243),Main!$H$15:$H$1956)</f>
        <v>KG LIQUIDO</v>
      </c>
      <c r="AN243">
        <v>16000</v>
      </c>
      <c r="AO243">
        <v>123549.7</v>
      </c>
      <c r="AP243">
        <v>222785</v>
      </c>
    </row>
    <row r="244" spans="1:42" x14ac:dyDescent="0.25">
      <c r="A244" t="s">
        <v>5958</v>
      </c>
      <c r="B244" t="str">
        <f>C244&amp;"-"&amp;COUNTIF(C$2:C244,C244)</f>
        <v>67547-10</v>
      </c>
      <c r="C244">
        <v>67547</v>
      </c>
      <c r="D244" s="57">
        <v>44799</v>
      </c>
      <c r="E244" s="84" t="str">
        <f>F244&amp;"-"&amp;COUNTIF($F$2:F244,F244)</f>
        <v>METASA-221</v>
      </c>
      <c r="F244" s="84" t="str">
        <f t="shared" si="32"/>
        <v>METASA</v>
      </c>
      <c r="G244" t="s">
        <v>8581</v>
      </c>
      <c r="H244" s="62">
        <v>88416482000106</v>
      </c>
      <c r="I244" t="s">
        <v>30</v>
      </c>
      <c r="J244">
        <v>179.32</v>
      </c>
      <c r="K244">
        <v>3643.78</v>
      </c>
      <c r="M244">
        <v>22115</v>
      </c>
      <c r="N244" t="str">
        <v>MARANGONI</v>
      </c>
      <c r="O244" s="57" cm="1">
        <f t="array" ref="O244">_xlfn.XLOOKUP(1,($C$2:$C$8655=M244)*($F$2:$F$8655=N244),$D$2:$D$8655)</f>
        <v>45534</v>
      </c>
      <c r="P244" s="62">
        <v>11352758000105</v>
      </c>
      <c r="Q244" t="str">
        <v>UNIDADE</v>
      </c>
      <c r="R244" s="85">
        <v>97</v>
      </c>
      <c r="S244" s="85">
        <v>32929.56</v>
      </c>
      <c r="U244" s="84" t="b">
        <f t="shared" si="33"/>
        <v>1</v>
      </c>
      <c r="V244" s="84" t="b">
        <f t="shared" si="34"/>
        <v>1</v>
      </c>
      <c r="W244" s="84" t="b">
        <f t="shared" si="35"/>
        <v>1</v>
      </c>
      <c r="X244" s="84" t="str">
        <f t="shared" si="36"/>
        <v xml:space="preserve"> </v>
      </c>
      <c r="Y244" s="84" t="b">
        <f t="shared" si="37"/>
        <v>1</v>
      </c>
      <c r="AA244" s="84">
        <v>22115</v>
      </c>
      <c r="AB244" s="84" t="s">
        <v>3261</v>
      </c>
      <c r="AC244" s="57">
        <v>45534</v>
      </c>
      <c r="AD244" s="84">
        <v>11352758000105</v>
      </c>
      <c r="AE244" s="84" t="s">
        <v>30</v>
      </c>
      <c r="AF244" s="84">
        <v>1400</v>
      </c>
      <c r="AG244" s="84">
        <v>32929.56</v>
      </c>
      <c r="AI244">
        <v>22185</v>
      </c>
      <c r="AJ244" s="84" t="str" cm="1">
        <f t="array" ref="AJ244">_xlfn.XLOOKUP(AI244,--LEFT(Main!$B$15:$B$1956,SEARCH(" ",Main!$B$15:$B$1956)),Main!$F$15:$F$1956,"")</f>
        <v>WK ACOS</v>
      </c>
      <c r="AK244" s="57" cm="1">
        <f t="array" ref="AK244">_xlfn.XLOOKUP(1,(--LEFT(Main!$B$15:$B$1956,SEARCH(" ",Main!$B$15:$B$1956))=AI244)*(Main!$F$15:$F$1956=AJ244),Main!$C$15:$C$1956,"")</f>
        <v>44945</v>
      </c>
      <c r="AL244" s="62" cm="1">
        <f t="array" ref="AL244">--_xlfn.XLOOKUP(1,(Main!$F$15:$F$1956='PLANILHA EBR'!AJ244)*(--LEFT(Main!$B$15:$B$1956,SEARCH(" ",Main!$B$15:$B$1956))='PLANILHA EBR'!AI244),Main!$E$15:$E$1956)</f>
        <v>97434047000103</v>
      </c>
      <c r="AM244" s="84" t="str" cm="1">
        <f t="array" ref="AM244">_xlfn.XLOOKUP(1,(Main!$F$15:$F$1956='PLANILHA EBR'!AJ244)*(--LEFT(Main!$B$15:$B$1956,SEARCH(" ",Main!$B$15:$B$1956))='PLANILHA EBR'!AI244),Main!$H$15:$H$1956)</f>
        <v>KG LIQUIDO</v>
      </c>
      <c r="AN244">
        <v>829.42000000000007</v>
      </c>
      <c r="AO244">
        <v>45614.82</v>
      </c>
      <c r="AP244">
        <v>222784</v>
      </c>
    </row>
    <row r="245" spans="1:42" x14ac:dyDescent="0.25">
      <c r="A245" t="s">
        <v>5958</v>
      </c>
      <c r="B245" t="str">
        <f>C245&amp;"-"&amp;COUNTIF(C$2:C245,C245)</f>
        <v>67550-1</v>
      </c>
      <c r="C245">
        <v>67550</v>
      </c>
      <c r="D245" s="57">
        <v>44799</v>
      </c>
      <c r="E245" s="84" t="str">
        <f>F245&amp;"-"&amp;COUNTIF($F$2:F245,F245)</f>
        <v>METASA-222</v>
      </c>
      <c r="F245" s="84" t="str">
        <f t="shared" si="32"/>
        <v>METASA</v>
      </c>
      <c r="G245" t="s">
        <v>8581</v>
      </c>
      <c r="H245" s="62">
        <v>88416482000106</v>
      </c>
      <c r="I245" t="s">
        <v>30</v>
      </c>
      <c r="J245">
        <v>323.98</v>
      </c>
      <c r="K245">
        <v>5468.79</v>
      </c>
      <c r="M245">
        <v>22116</v>
      </c>
      <c r="N245" t="str">
        <v>MARANGONI</v>
      </c>
      <c r="O245" s="57" cm="1">
        <f t="array" ref="O245">_xlfn.XLOOKUP(1,($C$2:$C$8655=M245)*($F$2:$F$8655=N245),$D$2:$D$8655)</f>
        <v>45534</v>
      </c>
      <c r="P245" s="62">
        <v>11352758000105</v>
      </c>
      <c r="Q245" t="str">
        <v>UNIDADE</v>
      </c>
      <c r="R245" s="85">
        <v>27</v>
      </c>
      <c r="S245" s="85">
        <v>9165.9599999999991</v>
      </c>
      <c r="U245" s="84" t="b">
        <f t="shared" si="33"/>
        <v>1</v>
      </c>
      <c r="V245" s="84" t="b">
        <f t="shared" si="34"/>
        <v>1</v>
      </c>
      <c r="W245" s="84" t="b">
        <f t="shared" si="35"/>
        <v>1</v>
      </c>
      <c r="X245" s="84" t="str">
        <f t="shared" si="36"/>
        <v xml:space="preserve"> </v>
      </c>
      <c r="Y245" s="84" t="b">
        <f t="shared" si="37"/>
        <v>1</v>
      </c>
      <c r="AA245" s="84">
        <v>22116</v>
      </c>
      <c r="AB245" s="84" t="s">
        <v>3261</v>
      </c>
      <c r="AC245" s="57">
        <v>45534</v>
      </c>
      <c r="AD245" s="84">
        <v>11352758000105</v>
      </c>
      <c r="AE245" s="84" t="s">
        <v>30</v>
      </c>
      <c r="AF245" s="84">
        <v>300</v>
      </c>
      <c r="AG245" s="84">
        <v>9165.9599999999991</v>
      </c>
      <c r="AI245">
        <v>22189</v>
      </c>
      <c r="AJ245" s="84" t="str" cm="1">
        <f t="array" ref="AJ245">_xlfn.XLOOKUP(AI245,--LEFT(Main!$B$15:$B$1956,SEARCH(" ",Main!$B$15:$B$1956)),Main!$F$15:$F$1956,"")</f>
        <v>WK ACOS</v>
      </c>
      <c r="AK245" s="57" cm="1">
        <f t="array" ref="AK245">_xlfn.XLOOKUP(1,(--LEFT(Main!$B$15:$B$1956,SEARCH(" ",Main!$B$15:$B$1956))=AI245)*(Main!$F$15:$F$1956=AJ245),Main!$C$15:$C$1956,"")</f>
        <v>44945</v>
      </c>
      <c r="AL245" s="62" cm="1">
        <f t="array" ref="AL245">--_xlfn.XLOOKUP(1,(Main!$F$15:$F$1956='PLANILHA EBR'!AJ245)*(--LEFT(Main!$B$15:$B$1956,SEARCH(" ",Main!$B$15:$B$1956))='PLANILHA EBR'!AI245),Main!$E$15:$E$1956)</f>
        <v>97434047000103</v>
      </c>
      <c r="AM245" s="84" t="str" cm="1">
        <f t="array" ref="AM245">_xlfn.XLOOKUP(1,(Main!$F$15:$F$1956='PLANILHA EBR'!AJ245)*(--LEFT(Main!$B$15:$B$1956,SEARCH(" ",Main!$B$15:$B$1956))='PLANILHA EBR'!AI245),Main!$H$15:$H$1956)</f>
        <v>KG LIQUIDO</v>
      </c>
      <c r="AN245">
        <v>24000</v>
      </c>
      <c r="AO245">
        <v>261307.19999999998</v>
      </c>
      <c r="AP245">
        <v>222744</v>
      </c>
    </row>
    <row r="246" spans="1:42" x14ac:dyDescent="0.25">
      <c r="A246" t="s">
        <v>5958</v>
      </c>
      <c r="B246" t="str">
        <f>C246&amp;"-"&amp;COUNTIF(C$2:C246,C246)</f>
        <v>67550-2</v>
      </c>
      <c r="C246">
        <v>67550</v>
      </c>
      <c r="D246" s="57">
        <v>44799</v>
      </c>
      <c r="E246" s="84" t="str">
        <f>F246&amp;"-"&amp;COUNTIF($F$2:F246,F246)</f>
        <v>METASA-223</v>
      </c>
      <c r="F246" s="84" t="str">
        <f t="shared" si="32"/>
        <v>METASA</v>
      </c>
      <c r="G246" t="s">
        <v>8581</v>
      </c>
      <c r="H246" s="62">
        <v>88416482000106</v>
      </c>
      <c r="I246" t="s">
        <v>30</v>
      </c>
      <c r="J246">
        <v>1235.0999999999999</v>
      </c>
      <c r="K246">
        <v>20848.490000000002</v>
      </c>
      <c r="M246">
        <v>22160</v>
      </c>
      <c r="N246" t="str">
        <v>WK</v>
      </c>
      <c r="O246" s="57" cm="1">
        <f t="array" ref="O246">_xlfn.XLOOKUP(1,($C$2:$C$8655=M246)*($F$2:$F$8655=N246),$D$2:$D$8655)</f>
        <v>44945</v>
      </c>
      <c r="P246" s="62">
        <v>97434047000103</v>
      </c>
      <c r="Q246" t="str">
        <v>METRO QUADRADO</v>
      </c>
      <c r="R246" s="85">
        <v>232.08</v>
      </c>
      <c r="S246" s="85">
        <v>123549.7</v>
      </c>
      <c r="U246" s="84" t="b">
        <f t="shared" si="33"/>
        <v>1</v>
      </c>
      <c r="V246" s="84" t="b">
        <f t="shared" si="34"/>
        <v>1</v>
      </c>
      <c r="W246" s="84" t="b">
        <f t="shared" si="35"/>
        <v>1</v>
      </c>
      <c r="X246" s="84" t="str">
        <f t="shared" si="36"/>
        <v xml:space="preserve"> </v>
      </c>
      <c r="Y246" s="84" t="b">
        <f t="shared" si="37"/>
        <v>1</v>
      </c>
      <c r="AA246" s="84">
        <v>22160</v>
      </c>
      <c r="AB246" s="84" t="s">
        <v>140</v>
      </c>
      <c r="AC246" s="57">
        <v>44945</v>
      </c>
      <c r="AD246" s="84">
        <v>97434047000103</v>
      </c>
      <c r="AE246" s="84" t="s">
        <v>30</v>
      </c>
      <c r="AF246" s="84">
        <v>16000</v>
      </c>
      <c r="AG246" s="84">
        <v>123549.7</v>
      </c>
      <c r="AI246">
        <v>22359</v>
      </c>
      <c r="AJ246" s="84" t="str" cm="1">
        <f t="array" ref="AJ246">_xlfn.XLOOKUP(AI246,--LEFT(Main!$B$15:$B$1956,SEARCH(" ",Main!$B$15:$B$1956)),Main!$F$15:$F$1956,"")</f>
        <v>SIGA</v>
      </c>
      <c r="AK246" s="57" cm="1">
        <f t="array" ref="AK246">_xlfn.XLOOKUP(1,(--LEFT(Main!$B$15:$B$1956,SEARCH(" ",Main!$B$15:$B$1956))=AI246)*(Main!$F$15:$F$1956=AJ246),Main!$C$15:$C$1956,"")</f>
        <v>45322</v>
      </c>
      <c r="AL246" s="62" cm="1">
        <f t="array" ref="AL246">--_xlfn.XLOOKUP(1,(Main!$F$15:$F$1956='PLANILHA EBR'!AJ246)*(--LEFT(Main!$B$15:$B$1956,SEARCH(" ",Main!$B$15:$B$1956))='PLANILHA EBR'!AI246),Main!$E$15:$E$1956)</f>
        <v>866937000144</v>
      </c>
      <c r="AM246" s="84" t="str" cm="1">
        <f t="array" ref="AM246">_xlfn.XLOOKUP(1,(Main!$F$15:$F$1956='PLANILHA EBR'!AJ246)*(--LEFT(Main!$B$15:$B$1956,SEARCH(" ",Main!$B$15:$B$1956))='PLANILHA EBR'!AI246),Main!$H$15:$H$1956)</f>
        <v>KG LIQUIDO</v>
      </c>
      <c r="AN246">
        <v>1257.5520000000001</v>
      </c>
      <c r="AO246">
        <v>5411.28</v>
      </c>
      <c r="AP246">
        <v>222743</v>
      </c>
    </row>
    <row r="247" spans="1:42" x14ac:dyDescent="0.25">
      <c r="A247" t="s">
        <v>5958</v>
      </c>
      <c r="B247" t="str">
        <f>C247&amp;"-"&amp;COUNTIF(C$2:C247,C247)</f>
        <v>67550-3</v>
      </c>
      <c r="C247">
        <v>67550</v>
      </c>
      <c r="D247" s="57">
        <v>44799</v>
      </c>
      <c r="E247" s="84" t="str">
        <f>F247&amp;"-"&amp;COUNTIF($F$2:F247,F247)</f>
        <v>METASA-224</v>
      </c>
      <c r="F247" s="84" t="str">
        <f t="shared" si="32"/>
        <v>METASA</v>
      </c>
      <c r="G247" t="s">
        <v>8581</v>
      </c>
      <c r="H247" s="62">
        <v>88416482000106</v>
      </c>
      <c r="I247" t="s">
        <v>30</v>
      </c>
      <c r="J247">
        <v>7.36</v>
      </c>
      <c r="K247">
        <v>124.24</v>
      </c>
      <c r="M247">
        <v>22185</v>
      </c>
      <c r="N247" t="str">
        <v>WK</v>
      </c>
      <c r="O247" s="57" cm="1">
        <f t="array" ref="O247">_xlfn.XLOOKUP(1,($C$2:$C$8655=M247)*($F$2:$F$8655=N247),$D$2:$D$8655)</f>
        <v>44945</v>
      </c>
      <c r="P247" s="62">
        <v>97434047000103</v>
      </c>
      <c r="Q247" t="str">
        <v>METRO QUADRADO</v>
      </c>
      <c r="R247" s="85">
        <v>12.46</v>
      </c>
      <c r="S247" s="85">
        <v>45614.82</v>
      </c>
      <c r="U247" s="84" t="b">
        <f t="shared" si="33"/>
        <v>1</v>
      </c>
      <c r="V247" s="84" t="b">
        <f t="shared" si="34"/>
        <v>1</v>
      </c>
      <c r="W247" s="84" t="b">
        <f t="shared" si="35"/>
        <v>1</v>
      </c>
      <c r="X247" s="84" t="str">
        <f t="shared" si="36"/>
        <v xml:space="preserve"> </v>
      </c>
      <c r="Y247" s="84" t="b">
        <f t="shared" si="37"/>
        <v>1</v>
      </c>
      <c r="AA247" s="84">
        <v>22185</v>
      </c>
      <c r="AB247" s="84" t="s">
        <v>140</v>
      </c>
      <c r="AC247" s="57">
        <v>44945</v>
      </c>
      <c r="AD247" s="84">
        <v>97434047000103</v>
      </c>
      <c r="AE247" s="84" t="s">
        <v>30</v>
      </c>
      <c r="AF247" s="84">
        <v>829.42000000000007</v>
      </c>
      <c r="AG247" s="84">
        <v>45614.82</v>
      </c>
      <c r="AI247">
        <v>22360</v>
      </c>
      <c r="AJ247" s="84" t="str" cm="1">
        <f t="array" ref="AJ247">_xlfn.XLOOKUP(AI247,--LEFT(Main!$B$15:$B$1956,SEARCH(" ",Main!$B$15:$B$1956)),Main!$F$15:$F$1956,"")</f>
        <v>SIGA</v>
      </c>
      <c r="AK247" s="57" cm="1">
        <f t="array" ref="AK247">_xlfn.XLOOKUP(1,(--LEFT(Main!$B$15:$B$1956,SEARCH(" ",Main!$B$15:$B$1956))=AI247)*(Main!$F$15:$F$1956=AJ247),Main!$C$15:$C$1956,"")</f>
        <v>45322</v>
      </c>
      <c r="AL247" s="62" cm="1">
        <f t="array" ref="AL247">--_xlfn.XLOOKUP(1,(Main!$F$15:$F$1956='PLANILHA EBR'!AJ247)*(--LEFT(Main!$B$15:$B$1956,SEARCH(" ",Main!$B$15:$B$1956))='PLANILHA EBR'!AI247),Main!$E$15:$E$1956)</f>
        <v>866937000144</v>
      </c>
      <c r="AM247" s="84" t="str" cm="1">
        <f t="array" ref="AM247">_xlfn.XLOOKUP(1,(Main!$F$15:$F$1956='PLANILHA EBR'!AJ247)*(--LEFT(Main!$B$15:$B$1956,SEARCH(" ",Main!$B$15:$B$1956))='PLANILHA EBR'!AI247),Main!$H$15:$H$1956)</f>
        <v>KG LIQUIDO</v>
      </c>
      <c r="AN247">
        <v>34.515777049180329</v>
      </c>
      <c r="AO247">
        <v>539.24</v>
      </c>
      <c r="AP247">
        <v>222736</v>
      </c>
    </row>
    <row r="248" spans="1:42" x14ac:dyDescent="0.25">
      <c r="A248" t="s">
        <v>5958</v>
      </c>
      <c r="B248" t="str">
        <f>C248&amp;"-"&amp;COUNTIF(C$2:C248,C248)</f>
        <v>67550-4</v>
      </c>
      <c r="C248">
        <v>67550</v>
      </c>
      <c r="D248" s="57">
        <v>44799</v>
      </c>
      <c r="E248" s="84" t="str">
        <f>F248&amp;"-"&amp;COUNTIF($F$2:F248,F248)</f>
        <v>METASA-225</v>
      </c>
      <c r="F248" s="84" t="str">
        <f t="shared" si="32"/>
        <v>METASA</v>
      </c>
      <c r="G248" t="s">
        <v>8581</v>
      </c>
      <c r="H248" s="62">
        <v>88416482000106</v>
      </c>
      <c r="I248" t="s">
        <v>30</v>
      </c>
      <c r="J248">
        <v>132.81</v>
      </c>
      <c r="K248">
        <v>1775.67</v>
      </c>
      <c r="M248">
        <v>22189</v>
      </c>
      <c r="N248" t="str">
        <v>WK</v>
      </c>
      <c r="O248" s="57" cm="1">
        <f t="array" ref="O248">_xlfn.XLOOKUP(1,($C$2:$C$8655=M248)*($F$2:$F$8655=N248),$D$2:$D$8655)</f>
        <v>44945</v>
      </c>
      <c r="P248" s="62">
        <v>97434047000103</v>
      </c>
      <c r="Q248" t="str">
        <v>M</v>
      </c>
      <c r="R248" s="85">
        <v>1554</v>
      </c>
      <c r="S248" s="85">
        <v>261307.19999999998</v>
      </c>
      <c r="U248" s="84" t="b">
        <f t="shared" si="33"/>
        <v>1</v>
      </c>
      <c r="V248" s="84" t="b">
        <f t="shared" si="34"/>
        <v>1</v>
      </c>
      <c r="W248" s="84" t="b">
        <f t="shared" si="35"/>
        <v>1</v>
      </c>
      <c r="X248" s="84" t="str">
        <f t="shared" si="36"/>
        <v xml:space="preserve"> </v>
      </c>
      <c r="Y248" s="84" t="b">
        <f t="shared" si="37"/>
        <v>1</v>
      </c>
      <c r="AA248" s="84">
        <v>22189</v>
      </c>
      <c r="AB248" s="84" t="s">
        <v>140</v>
      </c>
      <c r="AC248" s="57">
        <v>44945</v>
      </c>
      <c r="AD248" s="84">
        <v>97434047000103</v>
      </c>
      <c r="AE248" s="84" t="s">
        <v>30</v>
      </c>
      <c r="AF248" s="84">
        <v>24000</v>
      </c>
      <c r="AG248" s="84">
        <v>261307.2</v>
      </c>
      <c r="AI248">
        <v>22482</v>
      </c>
      <c r="AJ248" s="84" t="str" cm="1">
        <f t="array" ref="AJ248">_xlfn.XLOOKUP(AI248,--LEFT(Main!$B$15:$B$1956,SEARCH(" ",Main!$B$15:$B$1956)),Main!$F$15:$F$1956,"")</f>
        <v>WK ACOS</v>
      </c>
      <c r="AK248" s="57" cm="1">
        <f t="array" ref="AK248">_xlfn.XLOOKUP(1,(--LEFT(Main!$B$15:$B$1956,SEARCH(" ",Main!$B$15:$B$1956))=AI248)*(Main!$F$15:$F$1956=AJ248),Main!$C$15:$C$1956,"")</f>
        <v>44957</v>
      </c>
      <c r="AL248" s="62" cm="1">
        <f t="array" ref="AL248">--_xlfn.XLOOKUP(1,(Main!$F$15:$F$1956='PLANILHA EBR'!AJ248)*(--LEFT(Main!$B$15:$B$1956,SEARCH(" ",Main!$B$15:$B$1956))='PLANILHA EBR'!AI248),Main!$E$15:$E$1956)</f>
        <v>97434047000103</v>
      </c>
      <c r="AM248" s="84" t="str" cm="1">
        <f t="array" ref="AM248">_xlfn.XLOOKUP(1,(Main!$F$15:$F$1956='PLANILHA EBR'!AJ248)*(--LEFT(Main!$B$15:$B$1956,SEARCH(" ",Main!$B$15:$B$1956))='PLANILHA EBR'!AI248),Main!$H$15:$H$1956)</f>
        <v>KG LIQUIDO</v>
      </c>
      <c r="AN248">
        <v>24564</v>
      </c>
      <c r="AO248">
        <v>264822</v>
      </c>
      <c r="AP248">
        <v>222736</v>
      </c>
    </row>
    <row r="249" spans="1:42" x14ac:dyDescent="0.25">
      <c r="A249" t="s">
        <v>5958</v>
      </c>
      <c r="B249" t="str">
        <f>C249&amp;"-"&amp;COUNTIF(C$2:C249,C249)</f>
        <v>67550-5</v>
      </c>
      <c r="C249">
        <v>67550</v>
      </c>
      <c r="D249" s="57">
        <v>44799</v>
      </c>
      <c r="E249" s="84" t="str">
        <f>F249&amp;"-"&amp;COUNTIF($F$2:F249,F249)</f>
        <v>METASA-226</v>
      </c>
      <c r="F249" s="84" t="str">
        <f t="shared" si="32"/>
        <v>METASA</v>
      </c>
      <c r="G249" t="s">
        <v>8581</v>
      </c>
      <c r="H249" s="62">
        <v>88416482000106</v>
      </c>
      <c r="I249" t="s">
        <v>30</v>
      </c>
      <c r="J249">
        <v>2479.5300000000002</v>
      </c>
      <c r="K249">
        <v>40242.769999999997</v>
      </c>
      <c r="M249">
        <v>22359</v>
      </c>
      <c r="N249" t="str">
        <v>SIGA</v>
      </c>
      <c r="O249" s="57" cm="1">
        <f t="array" ref="O249">_xlfn.XLOOKUP(1,($C$2:$C$8655=M249)*($F$2:$F$8655=N249),$D$2:$D$8655)</f>
        <v>45322</v>
      </c>
      <c r="P249" s="62">
        <v>866937000144</v>
      </c>
      <c r="Q249" t="str">
        <v>UNIDADE</v>
      </c>
      <c r="R249" s="85">
        <v>804</v>
      </c>
      <c r="S249" s="85">
        <v>5411.28</v>
      </c>
      <c r="U249" s="84" t="b">
        <f t="shared" si="33"/>
        <v>1</v>
      </c>
      <c r="V249" s="84" t="b">
        <f t="shared" si="34"/>
        <v>1</v>
      </c>
      <c r="W249" s="84" t="b">
        <f t="shared" si="35"/>
        <v>1</v>
      </c>
      <c r="X249" s="84" t="str">
        <f t="shared" si="36"/>
        <v xml:space="preserve"> </v>
      </c>
      <c r="Y249" s="84" t="b">
        <f t="shared" si="37"/>
        <v>1</v>
      </c>
      <c r="AA249" s="84">
        <v>22359</v>
      </c>
      <c r="AB249" s="84" t="s">
        <v>952</v>
      </c>
      <c r="AC249" s="57">
        <v>45322</v>
      </c>
      <c r="AD249" s="84">
        <v>866937000144</v>
      </c>
      <c r="AE249" s="84" t="s">
        <v>30</v>
      </c>
      <c r="AF249" s="84">
        <v>1257.5520000000001</v>
      </c>
      <c r="AG249" s="84">
        <v>5411.28</v>
      </c>
      <c r="AI249">
        <v>22544</v>
      </c>
      <c r="AJ249" s="84" t="str" cm="1">
        <f t="array" ref="AJ249">_xlfn.XLOOKUP(AI249,--LEFT(Main!$B$15:$B$1956,SEARCH(" ",Main!$B$15:$B$1956)),Main!$F$15:$F$1956,"")</f>
        <v>SIGA</v>
      </c>
      <c r="AK249" s="57" cm="1">
        <f t="array" ref="AK249">_xlfn.XLOOKUP(1,(--LEFT(Main!$B$15:$B$1956,SEARCH(" ",Main!$B$15:$B$1956))=AI249)*(Main!$F$15:$F$1956=AJ249),Main!$C$15:$C$1956,"")</f>
        <v>45331</v>
      </c>
      <c r="AL249" s="62" cm="1">
        <f t="array" ref="AL249">--_xlfn.XLOOKUP(1,(Main!$F$15:$F$1956='PLANILHA EBR'!AJ249)*(--LEFT(Main!$B$15:$B$1956,SEARCH(" ",Main!$B$15:$B$1956))='PLANILHA EBR'!AI249),Main!$E$15:$E$1956)</f>
        <v>866937000144</v>
      </c>
      <c r="AM249" s="84" t="str" cm="1">
        <f t="array" ref="AM249">_xlfn.XLOOKUP(1,(Main!$F$15:$F$1956='PLANILHA EBR'!AJ249)*(--LEFT(Main!$B$15:$B$1956,SEARCH(" ",Main!$B$15:$B$1956))='PLANILHA EBR'!AI249),Main!$H$15:$H$1956)</f>
        <v>KG LIQUIDO</v>
      </c>
      <c r="AN249">
        <v>168.8877108433735</v>
      </c>
      <c r="AO249">
        <v>7004.12</v>
      </c>
      <c r="AP249">
        <v>222734</v>
      </c>
    </row>
    <row r="250" spans="1:42" x14ac:dyDescent="0.25">
      <c r="A250" t="s">
        <v>5958</v>
      </c>
      <c r="B250" t="str">
        <f>C250&amp;"-"&amp;COUNTIF(C$2:C250,C250)</f>
        <v>67550-6</v>
      </c>
      <c r="C250">
        <v>67550</v>
      </c>
      <c r="D250" s="57">
        <v>44799</v>
      </c>
      <c r="E250" s="84" t="str">
        <f>F250&amp;"-"&amp;COUNTIF($F$2:F250,F250)</f>
        <v>METASA-227</v>
      </c>
      <c r="F250" s="84" t="str">
        <f t="shared" si="32"/>
        <v>METASA</v>
      </c>
      <c r="G250" t="s">
        <v>8581</v>
      </c>
      <c r="H250" s="62">
        <v>88416482000106</v>
      </c>
      <c r="I250" t="s">
        <v>30</v>
      </c>
      <c r="J250">
        <v>70.650000000000006</v>
      </c>
      <c r="K250">
        <v>1192.57</v>
      </c>
      <c r="M250">
        <v>22360</v>
      </c>
      <c r="N250" t="str">
        <v>SIGA</v>
      </c>
      <c r="O250" s="57" cm="1">
        <f t="array" ref="O250">_xlfn.XLOOKUP(1,($C$2:$C$8655=M250)*($F$2:$F$8655=N250),$D$2:$D$8655)</f>
        <v>45322</v>
      </c>
      <c r="P250" s="62">
        <v>866937000144</v>
      </c>
      <c r="Q250" t="str">
        <v>UNIDADE</v>
      </c>
      <c r="R250" s="85">
        <v>1054</v>
      </c>
      <c r="S250" s="85">
        <v>539.24</v>
      </c>
      <c r="U250" s="84" t="b">
        <f t="shared" si="33"/>
        <v>1</v>
      </c>
      <c r="V250" s="84" t="b">
        <f t="shared" si="34"/>
        <v>1</v>
      </c>
      <c r="W250" s="84" t="b">
        <f t="shared" si="35"/>
        <v>1</v>
      </c>
      <c r="X250" s="84" t="str">
        <f t="shared" si="36"/>
        <v xml:space="preserve"> </v>
      </c>
      <c r="Y250" s="84" t="b">
        <f t="shared" si="37"/>
        <v>1</v>
      </c>
      <c r="AA250" s="84">
        <v>22360</v>
      </c>
      <c r="AB250" s="84" t="s">
        <v>952</v>
      </c>
      <c r="AC250" s="57">
        <v>45322</v>
      </c>
      <c r="AD250" s="84">
        <v>866937000144</v>
      </c>
      <c r="AE250" s="84" t="s">
        <v>30</v>
      </c>
      <c r="AF250" s="84">
        <v>34.515777049180329</v>
      </c>
      <c r="AG250" s="84">
        <v>539.24</v>
      </c>
      <c r="AI250">
        <v>22545</v>
      </c>
      <c r="AJ250" s="84" t="str" cm="1">
        <f t="array" ref="AJ250">_xlfn.XLOOKUP(AI250,--LEFT(Main!$B$15:$B$1956,SEARCH(" ",Main!$B$15:$B$1956)),Main!$F$15:$F$1956,"")</f>
        <v>SIGA</v>
      </c>
      <c r="AK250" s="57" cm="1">
        <f t="array" ref="AK250">_xlfn.XLOOKUP(1,(--LEFT(Main!$B$15:$B$1956,SEARCH(" ",Main!$B$15:$B$1956))=AI250)*(Main!$F$15:$F$1956=AJ250),Main!$C$15:$C$1956,"")</f>
        <v>45331</v>
      </c>
      <c r="AL250" s="62" cm="1">
        <f t="array" ref="AL250">--_xlfn.XLOOKUP(1,(Main!$F$15:$F$1956='PLANILHA EBR'!AJ250)*(--LEFT(Main!$B$15:$B$1956,SEARCH(" ",Main!$B$15:$B$1956))='PLANILHA EBR'!AI250),Main!$E$15:$E$1956)</f>
        <v>866937000144</v>
      </c>
      <c r="AM250" s="84" t="str" cm="1">
        <f t="array" ref="AM250">_xlfn.XLOOKUP(1,(Main!$F$15:$F$1956='PLANILHA EBR'!AJ250)*(--LEFT(Main!$B$15:$B$1956,SEARCH(" ",Main!$B$15:$B$1956))='PLANILHA EBR'!AI250),Main!$H$15:$H$1956)</f>
        <v>KG LIQUIDO</v>
      </c>
      <c r="AN250">
        <v>417.63279999999997</v>
      </c>
      <c r="AO250">
        <v>170270.9</v>
      </c>
      <c r="AP250">
        <v>222733</v>
      </c>
    </row>
    <row r="251" spans="1:42" x14ac:dyDescent="0.25">
      <c r="A251" t="s">
        <v>5958</v>
      </c>
      <c r="B251" t="str">
        <f>C251&amp;"-"&amp;COUNTIF(C$2:C251,C251)</f>
        <v>67550-7</v>
      </c>
      <c r="C251">
        <v>67550</v>
      </c>
      <c r="D251" s="57">
        <v>44799</v>
      </c>
      <c r="E251" s="84" t="str">
        <f>F251&amp;"-"&amp;COUNTIF($F$2:F251,F251)</f>
        <v>METASA-228</v>
      </c>
      <c r="F251" s="84" t="str">
        <f t="shared" si="32"/>
        <v>METASA</v>
      </c>
      <c r="G251" t="s">
        <v>8581</v>
      </c>
      <c r="H251" s="62">
        <v>88416482000106</v>
      </c>
      <c r="I251" t="s">
        <v>30</v>
      </c>
      <c r="J251">
        <v>5852.08</v>
      </c>
      <c r="K251">
        <v>109258.34</v>
      </c>
      <c r="M251">
        <v>22482</v>
      </c>
      <c r="N251" t="str">
        <v>WK</v>
      </c>
      <c r="O251" s="57" cm="1">
        <f t="array" ref="O251">_xlfn.XLOOKUP(1,($C$2:$C$8655=M251)*($F$2:$F$8655=N251),$D$2:$D$8655)</f>
        <v>44957</v>
      </c>
      <c r="P251" s="62">
        <v>97434047000103</v>
      </c>
      <c r="Q251" t="str">
        <v>M</v>
      </c>
      <c r="R251" s="85">
        <v>840</v>
      </c>
      <c r="S251" s="85">
        <v>264822</v>
      </c>
      <c r="U251" s="84" t="b">
        <f t="shared" si="33"/>
        <v>1</v>
      </c>
      <c r="V251" s="84" t="b">
        <f t="shared" si="34"/>
        <v>1</v>
      </c>
      <c r="W251" s="84" t="b">
        <f t="shared" si="35"/>
        <v>1</v>
      </c>
      <c r="X251" s="84" t="str">
        <f t="shared" si="36"/>
        <v xml:space="preserve"> </v>
      </c>
      <c r="Y251" s="84" t="b">
        <f t="shared" si="37"/>
        <v>1</v>
      </c>
      <c r="AA251" s="84">
        <v>22482</v>
      </c>
      <c r="AB251" s="84" t="s">
        <v>140</v>
      </c>
      <c r="AC251" s="57">
        <v>44957</v>
      </c>
      <c r="AD251" s="84">
        <v>97434047000103</v>
      </c>
      <c r="AE251" s="84" t="s">
        <v>30</v>
      </c>
      <c r="AF251" s="84">
        <v>24564</v>
      </c>
      <c r="AG251" s="84">
        <v>264822</v>
      </c>
      <c r="AI251">
        <v>22825</v>
      </c>
      <c r="AJ251" s="84" t="str" cm="1">
        <f t="array" ref="AJ251">_xlfn.XLOOKUP(AI251,--LEFT(Main!$B$15:$B$1956,SEARCH(" ",Main!$B$15:$B$1956)),Main!$F$15:$F$1956,"")</f>
        <v>PSA</v>
      </c>
      <c r="AK251" s="57" cm="1">
        <f t="array" ref="AK251">_xlfn.XLOOKUP(1,(--LEFT(Main!$B$15:$B$1956,SEARCH(" ",Main!$B$15:$B$1956))=AI251)*(Main!$F$15:$F$1956=AJ251),Main!$C$15:$C$1956,"")</f>
        <v>45470</v>
      </c>
      <c r="AL251" s="62" cm="1">
        <f t="array" ref="AL251">--_xlfn.XLOOKUP(1,(Main!$F$15:$F$1956='PLANILHA EBR'!AJ251)*(--LEFT(Main!$B$15:$B$1956,SEARCH(" ",Main!$B$15:$B$1956))='PLANILHA EBR'!AI251),Main!$E$15:$E$1956)</f>
        <v>19667950000100</v>
      </c>
      <c r="AM251" s="84" t="str" cm="1">
        <f t="array" ref="AM251">_xlfn.XLOOKUP(1,(Main!$F$15:$F$1956='PLANILHA EBR'!AJ251)*(--LEFT(Main!$B$15:$B$1956,SEARCH(" ",Main!$B$15:$B$1956))='PLANILHA EBR'!AI251),Main!$H$15:$H$1956)</f>
        <v>KG LIQUIDO</v>
      </c>
      <c r="AN251">
        <v>370</v>
      </c>
      <c r="AO251">
        <v>6861.6</v>
      </c>
      <c r="AP251">
        <v>221867</v>
      </c>
    </row>
    <row r="252" spans="1:42" x14ac:dyDescent="0.25">
      <c r="A252" t="s">
        <v>5958</v>
      </c>
      <c r="B252" t="str">
        <f>C252&amp;"-"&amp;COUNTIF(C$2:C252,C252)</f>
        <v>67550-8</v>
      </c>
      <c r="C252">
        <v>67550</v>
      </c>
      <c r="D252" s="57">
        <v>44799</v>
      </c>
      <c r="E252" s="84" t="str">
        <f>F252&amp;"-"&amp;COUNTIF($F$2:F252,F252)</f>
        <v>METASA-229</v>
      </c>
      <c r="F252" s="84" t="str">
        <f t="shared" si="32"/>
        <v>METASA</v>
      </c>
      <c r="G252" t="s">
        <v>8581</v>
      </c>
      <c r="H252" s="62">
        <v>88416482000106</v>
      </c>
      <c r="I252" t="s">
        <v>30</v>
      </c>
      <c r="J252">
        <v>1806.3</v>
      </c>
      <c r="K252">
        <v>34897.72</v>
      </c>
      <c r="M252">
        <v>22544</v>
      </c>
      <c r="N252" t="str">
        <v>SIGA</v>
      </c>
      <c r="O252" s="57" cm="1">
        <f t="array" ref="O252">_xlfn.XLOOKUP(1,($C$2:$C$8655=M252)*($F$2:$F$8655=N252),$D$2:$D$8655)</f>
        <v>45331</v>
      </c>
      <c r="P252" s="62">
        <v>866937000144</v>
      </c>
      <c r="Q252" t="str">
        <v>M</v>
      </c>
      <c r="R252" s="85">
        <v>88</v>
      </c>
      <c r="S252" s="85">
        <v>7004.12</v>
      </c>
      <c r="U252" s="84" t="b">
        <f t="shared" si="33"/>
        <v>1</v>
      </c>
      <c r="V252" s="84" t="b">
        <f t="shared" si="34"/>
        <v>1</v>
      </c>
      <c r="W252" s="84" t="b">
        <f t="shared" si="35"/>
        <v>1</v>
      </c>
      <c r="X252" s="84" t="str">
        <f t="shared" si="36"/>
        <v xml:space="preserve"> </v>
      </c>
      <c r="Y252" s="84" t="b">
        <f t="shared" si="37"/>
        <v>1</v>
      </c>
      <c r="AA252" s="84">
        <v>22544</v>
      </c>
      <c r="AB252" s="84" t="s">
        <v>952</v>
      </c>
      <c r="AC252" s="57">
        <v>45331</v>
      </c>
      <c r="AD252" s="84">
        <v>866937000144</v>
      </c>
      <c r="AE252" s="84" t="s">
        <v>30</v>
      </c>
      <c r="AF252" s="84">
        <v>168.8877108433735</v>
      </c>
      <c r="AG252" s="84">
        <v>7004.12</v>
      </c>
      <c r="AI252">
        <v>23029</v>
      </c>
      <c r="AJ252" s="84" t="str" cm="1">
        <f t="array" ref="AJ252">_xlfn.XLOOKUP(AI252,--LEFT(Main!$B$15:$B$1956,SEARCH(" ",Main!$B$15:$B$1956)),Main!$F$15:$F$1956,"")</f>
        <v>WK ACOS</v>
      </c>
      <c r="AK252" s="57" cm="1">
        <f t="array" ref="AK252">_xlfn.XLOOKUP(1,(--LEFT(Main!$B$15:$B$1956,SEARCH(" ",Main!$B$15:$B$1956))=AI252)*(Main!$F$15:$F$1956=AJ252),Main!$C$15:$C$1956,"")</f>
        <v>44980</v>
      </c>
      <c r="AL252" s="62" cm="1">
        <f t="array" ref="AL252">--_xlfn.XLOOKUP(1,(Main!$F$15:$F$1956='PLANILHA EBR'!AJ252)*(--LEFT(Main!$B$15:$B$1956,SEARCH(" ",Main!$B$15:$B$1956))='PLANILHA EBR'!AI252),Main!$E$15:$E$1956)</f>
        <v>97434047000103</v>
      </c>
      <c r="AM252" s="84" t="str" cm="1">
        <f t="array" ref="AM252">_xlfn.XLOOKUP(1,(Main!$F$15:$F$1956='PLANILHA EBR'!AJ252)*(--LEFT(Main!$B$15:$B$1956,SEARCH(" ",Main!$B$15:$B$1956))='PLANILHA EBR'!AI252),Main!$H$15:$H$1956)</f>
        <v>KG LIQUIDO</v>
      </c>
      <c r="AN252">
        <v>1755</v>
      </c>
      <c r="AO252">
        <v>19636.5</v>
      </c>
      <c r="AP252">
        <v>221860</v>
      </c>
    </row>
    <row r="253" spans="1:42" x14ac:dyDescent="0.25">
      <c r="A253" t="s">
        <v>5958</v>
      </c>
      <c r="B253" t="str">
        <f>C253&amp;"-"&amp;COUNTIF(C$2:C253,C253)</f>
        <v>67550-9</v>
      </c>
      <c r="C253">
        <v>67550</v>
      </c>
      <c r="D253" s="57">
        <v>44799</v>
      </c>
      <c r="E253" s="84" t="str">
        <f>F253&amp;"-"&amp;COUNTIF($F$2:F253,F253)</f>
        <v>METASA-230</v>
      </c>
      <c r="F253" s="84" t="str">
        <f t="shared" si="32"/>
        <v>METASA</v>
      </c>
      <c r="G253" t="s">
        <v>8581</v>
      </c>
      <c r="H253" s="62">
        <v>88416482000106</v>
      </c>
      <c r="I253" t="s">
        <v>30</v>
      </c>
      <c r="J253">
        <v>199.6</v>
      </c>
      <c r="K253">
        <v>3369.25</v>
      </c>
      <c r="M253">
        <v>22545</v>
      </c>
      <c r="N253" t="str">
        <v>SIGA</v>
      </c>
      <c r="O253" s="57" cm="1">
        <f t="array" ref="O253">_xlfn.XLOOKUP(1,($C$2:$C$8655=M253)*($F$2:$F$8655=N253),$D$2:$D$8655)</f>
        <v>45331</v>
      </c>
      <c r="P253" s="62">
        <v>866937000144</v>
      </c>
      <c r="Q253" t="str">
        <v>UNIDADE</v>
      </c>
      <c r="R253" s="85">
        <v>34232</v>
      </c>
      <c r="S253" s="85">
        <v>170270.9</v>
      </c>
      <c r="U253" s="84" t="b">
        <f t="shared" si="33"/>
        <v>1</v>
      </c>
      <c r="V253" s="84" t="b">
        <f t="shared" si="34"/>
        <v>1</v>
      </c>
      <c r="W253" s="84" t="b">
        <f t="shared" si="35"/>
        <v>1</v>
      </c>
      <c r="X253" s="84" t="str">
        <f t="shared" si="36"/>
        <v xml:space="preserve"> </v>
      </c>
      <c r="Y253" s="84" t="b">
        <f t="shared" si="37"/>
        <v>1</v>
      </c>
      <c r="AA253" s="84">
        <v>22545</v>
      </c>
      <c r="AB253" s="84" t="s">
        <v>952</v>
      </c>
      <c r="AC253" s="57">
        <v>45331</v>
      </c>
      <c r="AD253" s="84">
        <v>866937000144</v>
      </c>
      <c r="AE253" s="84" t="s">
        <v>30</v>
      </c>
      <c r="AF253" s="84">
        <v>417.63279999999997</v>
      </c>
      <c r="AG253" s="84">
        <v>170270.9</v>
      </c>
      <c r="AI253">
        <v>23208</v>
      </c>
      <c r="AJ253" s="84" t="str" cm="1">
        <f t="array" ref="AJ253">_xlfn.XLOOKUP(AI253,--LEFT(Main!$B$15:$B$1956,SEARCH(" ",Main!$B$15:$B$1956)),Main!$F$15:$F$1956,"")</f>
        <v>ACOS VITAL</v>
      </c>
      <c r="AK253" s="57" cm="1">
        <f t="array" ref="AK253">_xlfn.XLOOKUP(1,(--LEFT(Main!$B$15:$B$1956,SEARCH(" ",Main!$B$15:$B$1956))=AI253)*(Main!$F$15:$F$1956=AJ253),Main!$C$15:$C$1956,"")</f>
        <v>45468</v>
      </c>
      <c r="AL253" s="62" cm="1">
        <f t="array" ref="AL253">--_xlfn.XLOOKUP(1,(Main!$F$15:$F$1956='PLANILHA EBR'!AJ253)*(--LEFT(Main!$B$15:$B$1956,SEARCH(" ",Main!$B$15:$B$1956))='PLANILHA EBR'!AI253),Main!$E$15:$E$1956)</f>
        <v>23440235000108</v>
      </c>
      <c r="AM253" s="84" t="str" cm="1">
        <f t="array" ref="AM253">_xlfn.XLOOKUP(1,(Main!$F$15:$F$1956='PLANILHA EBR'!AJ253)*(--LEFT(Main!$B$15:$B$1956,SEARCH(" ",Main!$B$15:$B$1956))='PLANILHA EBR'!AI253),Main!$H$15:$H$1956)</f>
        <v>KG LIQUIDO</v>
      </c>
      <c r="AN253">
        <v>20</v>
      </c>
      <c r="AO253">
        <v>6120</v>
      </c>
      <c r="AP253">
        <v>221859</v>
      </c>
    </row>
    <row r="254" spans="1:42" x14ac:dyDescent="0.25">
      <c r="A254" t="s">
        <v>5958</v>
      </c>
      <c r="B254" t="str">
        <f>C254&amp;"-"&amp;COUNTIF(C$2:C254,C254)</f>
        <v>67550-10</v>
      </c>
      <c r="C254">
        <v>67550</v>
      </c>
      <c r="D254" s="57">
        <v>44799</v>
      </c>
      <c r="E254" s="84" t="str">
        <f>F254&amp;"-"&amp;COUNTIF($F$2:F254,F254)</f>
        <v>METASA-231</v>
      </c>
      <c r="F254" s="84" t="str">
        <f t="shared" si="32"/>
        <v>METASA</v>
      </c>
      <c r="G254" t="s">
        <v>8581</v>
      </c>
      <c r="H254" s="62">
        <v>88416482000106</v>
      </c>
      <c r="I254" t="s">
        <v>30</v>
      </c>
      <c r="J254">
        <v>1179.48</v>
      </c>
      <c r="K254">
        <v>19909.62</v>
      </c>
      <c r="M254">
        <v>22825</v>
      </c>
      <c r="N254" t="str">
        <v>PSA</v>
      </c>
      <c r="O254" s="57" cm="1">
        <f t="array" ref="O254">_xlfn.XLOOKUP(1,($C$2:$C$8655=M254)*($F$2:$F$8655=N254),$D$2:$D$8655)</f>
        <v>45470</v>
      </c>
      <c r="P254" s="62">
        <v>19667950000100</v>
      </c>
      <c r="Q254" t="str">
        <v>M</v>
      </c>
      <c r="R254" s="85">
        <v>84</v>
      </c>
      <c r="S254" s="85">
        <v>6861.6</v>
      </c>
      <c r="U254" s="84" t="b">
        <f t="shared" si="33"/>
        <v>1</v>
      </c>
      <c r="V254" s="84" t="b">
        <f t="shared" si="34"/>
        <v>1</v>
      </c>
      <c r="W254" s="84" t="b">
        <f t="shared" si="35"/>
        <v>1</v>
      </c>
      <c r="X254" s="84" t="str">
        <f t="shared" si="36"/>
        <v xml:space="preserve"> </v>
      </c>
      <c r="Y254" s="84" t="b">
        <f t="shared" si="37"/>
        <v>1</v>
      </c>
      <c r="AA254" s="84">
        <v>22825</v>
      </c>
      <c r="AB254" s="84" t="s">
        <v>4798</v>
      </c>
      <c r="AC254" s="57">
        <v>45470</v>
      </c>
      <c r="AD254" s="84">
        <v>19667950000100</v>
      </c>
      <c r="AE254" s="84" t="s">
        <v>30</v>
      </c>
      <c r="AF254" s="84">
        <v>370</v>
      </c>
      <c r="AG254" s="84">
        <v>6861.6</v>
      </c>
      <c r="AI254">
        <v>23262</v>
      </c>
      <c r="AJ254" s="84" t="str" cm="1">
        <f t="array" ref="AJ254">_xlfn.XLOOKUP(AI254,--LEFT(Main!$B$15:$B$1956,SEARCH(" ",Main!$B$15:$B$1956)),Main!$F$15:$F$1956,"")</f>
        <v>WK ACOS</v>
      </c>
      <c r="AK254" s="57" cm="1">
        <f t="array" ref="AK254">_xlfn.XLOOKUP(1,(--LEFT(Main!$B$15:$B$1956,SEARCH(" ",Main!$B$15:$B$1956))=AI254)*(Main!$F$15:$F$1956=AJ254),Main!$C$15:$C$1956,"")</f>
        <v>44991</v>
      </c>
      <c r="AL254" s="62" cm="1">
        <f t="array" ref="AL254">--_xlfn.XLOOKUP(1,(Main!$F$15:$F$1956='PLANILHA EBR'!AJ254)*(--LEFT(Main!$B$15:$B$1956,SEARCH(" ",Main!$B$15:$B$1956))='PLANILHA EBR'!AI254),Main!$E$15:$E$1956)</f>
        <v>97434047000103</v>
      </c>
      <c r="AM254" s="84" t="str" cm="1">
        <f t="array" ref="AM254">_xlfn.XLOOKUP(1,(Main!$F$15:$F$1956='PLANILHA EBR'!AJ254)*(--LEFT(Main!$B$15:$B$1956,SEARCH(" ",Main!$B$15:$B$1956))='PLANILHA EBR'!AI254),Main!$H$15:$H$1956)</f>
        <v>KG LIQUIDO</v>
      </c>
      <c r="AN254">
        <v>4500</v>
      </c>
      <c r="AO254">
        <v>88733.040000000008</v>
      </c>
      <c r="AP254">
        <v>205789</v>
      </c>
    </row>
    <row r="255" spans="1:42" x14ac:dyDescent="0.25">
      <c r="A255" t="s">
        <v>5958</v>
      </c>
      <c r="B255" t="str">
        <f>C255&amp;"-"&amp;COUNTIF(C$2:C255,C255)</f>
        <v>67573-1</v>
      </c>
      <c r="C255">
        <v>67573</v>
      </c>
      <c r="D255" s="57">
        <v>44802</v>
      </c>
      <c r="E255" s="84" t="str">
        <f>F255&amp;"-"&amp;COUNTIF($F$2:F255,F255)</f>
        <v>METASA-232</v>
      </c>
      <c r="F255" s="84" t="str">
        <f t="shared" si="32"/>
        <v>METASA</v>
      </c>
      <c r="G255" t="s">
        <v>8581</v>
      </c>
      <c r="H255" s="62">
        <v>88416482000106</v>
      </c>
      <c r="I255" t="s">
        <v>30</v>
      </c>
      <c r="J255">
        <v>369.64</v>
      </c>
      <c r="K255">
        <v>10009.85</v>
      </c>
      <c r="M255">
        <v>23029</v>
      </c>
      <c r="N255" t="str">
        <v>WK</v>
      </c>
      <c r="O255" s="57" cm="1">
        <f t="array" ref="O255">_xlfn.XLOOKUP(1,($C$2:$C$8655=M255)*($F$2:$F$8655=N255),$D$2:$D$8655)</f>
        <v>44980</v>
      </c>
      <c r="P255" s="62">
        <v>97434047000103</v>
      </c>
      <c r="Q255" t="str">
        <v>M</v>
      </c>
      <c r="R255" s="85">
        <v>78</v>
      </c>
      <c r="S255" s="85">
        <v>19636.5</v>
      </c>
      <c r="U255" s="84" t="b">
        <f t="shared" si="33"/>
        <v>1</v>
      </c>
      <c r="V255" s="84" t="b">
        <f t="shared" si="34"/>
        <v>1</v>
      </c>
      <c r="W255" s="84" t="b">
        <f t="shared" si="35"/>
        <v>1</v>
      </c>
      <c r="X255" s="84" t="str">
        <f t="shared" si="36"/>
        <v xml:space="preserve"> </v>
      </c>
      <c r="Y255" s="84" t="b">
        <f t="shared" si="37"/>
        <v>1</v>
      </c>
      <c r="AA255" s="84">
        <v>23029</v>
      </c>
      <c r="AB255" s="84" t="s">
        <v>140</v>
      </c>
      <c r="AC255" s="57">
        <v>44980</v>
      </c>
      <c r="AD255" s="84">
        <v>97434047000103</v>
      </c>
      <c r="AE255" s="84" t="s">
        <v>30</v>
      </c>
      <c r="AF255" s="84">
        <v>1755</v>
      </c>
      <c r="AG255" s="84">
        <v>19636.5</v>
      </c>
      <c r="AI255">
        <v>23442</v>
      </c>
      <c r="AJ255" s="84" t="str" cm="1">
        <f t="array" ref="AJ255">_xlfn.XLOOKUP(AI255,--LEFT(Main!$B$15:$B$1956,SEARCH(" ",Main!$B$15:$B$1956)),Main!$F$15:$F$1956,"")</f>
        <v>WK ACOS</v>
      </c>
      <c r="AK255" s="57" cm="1">
        <f t="array" ref="AK255">_xlfn.XLOOKUP(1,(--LEFT(Main!$B$15:$B$1956,SEARCH(" ",Main!$B$15:$B$1956))=AI255)*(Main!$F$15:$F$1956=AJ255),Main!$C$15:$C$1956,"")</f>
        <v>44999</v>
      </c>
      <c r="AL255" s="62" cm="1">
        <f t="array" ref="AL255">--_xlfn.XLOOKUP(1,(Main!$F$15:$F$1956='PLANILHA EBR'!AJ255)*(--LEFT(Main!$B$15:$B$1956,SEARCH(" ",Main!$B$15:$B$1956))='PLANILHA EBR'!AI255),Main!$E$15:$E$1956)</f>
        <v>97434047000103</v>
      </c>
      <c r="AM255" s="84" t="str" cm="1">
        <f t="array" ref="AM255">_xlfn.XLOOKUP(1,(Main!$F$15:$F$1956='PLANILHA EBR'!AJ255)*(--LEFT(Main!$B$15:$B$1956,SEARCH(" ",Main!$B$15:$B$1956))='PLANILHA EBR'!AI255),Main!$H$15:$H$1956)</f>
        <v>KG LIQUIDO</v>
      </c>
      <c r="AN255">
        <v>320</v>
      </c>
      <c r="AO255">
        <v>4297.8</v>
      </c>
      <c r="AP255">
        <v>204912</v>
      </c>
    </row>
    <row r="256" spans="1:42" x14ac:dyDescent="0.25">
      <c r="A256" t="s">
        <v>5958</v>
      </c>
      <c r="B256" t="str">
        <f>C256&amp;"-"&amp;COUNTIF(C$2:C256,C256)</f>
        <v>67573-2</v>
      </c>
      <c r="C256">
        <v>67573</v>
      </c>
      <c r="D256" s="57">
        <v>44802</v>
      </c>
      <c r="E256" s="84" t="str">
        <f>F256&amp;"-"&amp;COUNTIF($F$2:F256,F256)</f>
        <v>METASA-233</v>
      </c>
      <c r="F256" s="84" t="str">
        <f t="shared" si="32"/>
        <v>METASA</v>
      </c>
      <c r="G256" t="s">
        <v>8581</v>
      </c>
      <c r="H256" s="62">
        <v>88416482000106</v>
      </c>
      <c r="I256" t="s">
        <v>30</v>
      </c>
      <c r="J256">
        <v>10816.13</v>
      </c>
      <c r="K256">
        <v>292900.8</v>
      </c>
      <c r="M256">
        <v>23208</v>
      </c>
      <c r="N256" t="str">
        <v>ACOS</v>
      </c>
      <c r="O256" s="57" cm="1">
        <f t="array" ref="O256">_xlfn.XLOOKUP(1,($C$2:$C$8655=M256)*($F$2:$F$8655=N256),$D$2:$D$8655)</f>
        <v>45468</v>
      </c>
      <c r="P256" s="62">
        <v>23440235000108</v>
      </c>
      <c r="Q256" t="str">
        <v>M</v>
      </c>
      <c r="R256" s="85">
        <v>6</v>
      </c>
      <c r="S256" s="85">
        <v>6120</v>
      </c>
      <c r="U256" s="84" t="b">
        <f t="shared" si="33"/>
        <v>1</v>
      </c>
      <c r="V256" s="84" t="b">
        <f t="shared" si="34"/>
        <v>1</v>
      </c>
      <c r="W256" s="84" t="b">
        <f t="shared" si="35"/>
        <v>1</v>
      </c>
      <c r="X256" s="84" t="str">
        <f t="shared" si="36"/>
        <v xml:space="preserve"> </v>
      </c>
      <c r="Y256" s="84" t="b">
        <f t="shared" si="37"/>
        <v>1</v>
      </c>
      <c r="AA256" s="84">
        <v>23208</v>
      </c>
      <c r="AB256" s="84" t="s">
        <v>4794</v>
      </c>
      <c r="AC256" s="57">
        <v>45468</v>
      </c>
      <c r="AD256" s="84">
        <v>23440235000108</v>
      </c>
      <c r="AE256" s="84" t="s">
        <v>30</v>
      </c>
      <c r="AF256" s="84">
        <v>20</v>
      </c>
      <c r="AG256" s="84">
        <v>6120</v>
      </c>
      <c r="AI256">
        <v>24087</v>
      </c>
      <c r="AJ256" s="84" t="str" cm="1">
        <f t="array" ref="AJ256">_xlfn.XLOOKUP(AI256,--LEFT(Main!$B$15:$B$1956,SEARCH(" ",Main!$B$15:$B$1956)),Main!$F$15:$F$1956,"")</f>
        <v>ACOS VITAL</v>
      </c>
      <c r="AK256" s="57" cm="1">
        <f t="array" ref="AK256">_xlfn.XLOOKUP(1,(--LEFT(Main!$B$15:$B$1956,SEARCH(" ",Main!$B$15:$B$1956))=AI256)*(Main!$F$15:$F$1956=AJ256),Main!$C$15:$C$1956,"")</f>
        <v>45503</v>
      </c>
      <c r="AL256" s="62" cm="1">
        <f t="array" ref="AL256">--_xlfn.XLOOKUP(1,(Main!$F$15:$F$1956='PLANILHA EBR'!AJ256)*(--LEFT(Main!$B$15:$B$1956,SEARCH(" ",Main!$B$15:$B$1956))='PLANILHA EBR'!AI256),Main!$E$15:$E$1956)</f>
        <v>23440235000108</v>
      </c>
      <c r="AM256" s="84" t="str" cm="1">
        <f t="array" ref="AM256">_xlfn.XLOOKUP(1,(Main!$F$15:$F$1956='PLANILHA EBR'!AJ256)*(--LEFT(Main!$B$15:$B$1956,SEARCH(" ",Main!$B$15:$B$1956))='PLANILHA EBR'!AI256),Main!$H$15:$H$1956)</f>
        <v>KG LIQUIDO</v>
      </c>
      <c r="AN256">
        <v>45.8</v>
      </c>
      <c r="AO256">
        <v>10365.39</v>
      </c>
      <c r="AP256">
        <v>204912</v>
      </c>
    </row>
    <row r="257" spans="1:42" x14ac:dyDescent="0.25">
      <c r="A257" t="s">
        <v>5958</v>
      </c>
      <c r="B257" t="str">
        <f>C257&amp;"-"&amp;COUNTIF(C$2:C257,C257)</f>
        <v>67573-3</v>
      </c>
      <c r="C257">
        <v>67573</v>
      </c>
      <c r="D257" s="57">
        <v>44802</v>
      </c>
      <c r="E257" s="84" t="str">
        <f>F257&amp;"-"&amp;COUNTIF($F$2:F257,F257)</f>
        <v>METASA-234</v>
      </c>
      <c r="F257" s="84" t="str">
        <f t="shared" si="32"/>
        <v>METASA</v>
      </c>
      <c r="G257" t="s">
        <v>8581</v>
      </c>
      <c r="H257" s="62">
        <v>88416482000106</v>
      </c>
      <c r="I257" t="s">
        <v>30</v>
      </c>
      <c r="J257">
        <v>11871.48</v>
      </c>
      <c r="K257">
        <v>350802.23</v>
      </c>
      <c r="M257">
        <v>23262</v>
      </c>
      <c r="N257" t="str">
        <v>WK</v>
      </c>
      <c r="O257" s="57" cm="1">
        <f t="array" ref="O257">_xlfn.XLOOKUP(1,($C$2:$C$8655=M257)*($F$2:$F$8655=N257),$D$2:$D$8655)</f>
        <v>44991</v>
      </c>
      <c r="P257" s="62">
        <v>97434047000103</v>
      </c>
      <c r="Q257" t="str">
        <v>METRO QUADRADO</v>
      </c>
      <c r="R257" s="85">
        <v>58.56</v>
      </c>
      <c r="S257" s="85">
        <v>88733.040000000008</v>
      </c>
      <c r="U257" s="84" t="b">
        <f t="shared" si="33"/>
        <v>1</v>
      </c>
      <c r="V257" s="84" t="b">
        <f t="shared" si="34"/>
        <v>1</v>
      </c>
      <c r="W257" s="84" t="b">
        <f t="shared" si="35"/>
        <v>1</v>
      </c>
      <c r="X257" s="84" t="str">
        <f t="shared" si="36"/>
        <v xml:space="preserve"> </v>
      </c>
      <c r="Y257" s="84" t="b">
        <f t="shared" si="37"/>
        <v>1</v>
      </c>
      <c r="AA257" s="84">
        <v>23262</v>
      </c>
      <c r="AB257" s="84" t="s">
        <v>140</v>
      </c>
      <c r="AC257" s="57">
        <v>44991</v>
      </c>
      <c r="AD257" s="84">
        <v>97434047000103</v>
      </c>
      <c r="AE257" s="84" t="s">
        <v>30</v>
      </c>
      <c r="AF257" s="84">
        <v>4500</v>
      </c>
      <c r="AG257" s="84">
        <v>88733.04</v>
      </c>
      <c r="AI257">
        <v>24194</v>
      </c>
      <c r="AJ257" s="84" t="str" cm="1">
        <f t="array" ref="AJ257">_xlfn.XLOOKUP(AI257,--LEFT(Main!$B$15:$B$1956,SEARCH(" ",Main!$B$15:$B$1956)),Main!$F$15:$F$1956,"")</f>
        <v>WK ACOS</v>
      </c>
      <c r="AK257" s="57" cm="1">
        <f t="array" ref="AK257">_xlfn.XLOOKUP(1,(--LEFT(Main!$B$15:$B$1956,SEARCH(" ",Main!$B$15:$B$1956))=AI257)*(Main!$F$15:$F$1956=AJ257),Main!$C$15:$C$1956,"")</f>
        <v>45030</v>
      </c>
      <c r="AL257" s="62" cm="1">
        <f t="array" ref="AL257">--_xlfn.XLOOKUP(1,(Main!$F$15:$F$1956='PLANILHA EBR'!AJ257)*(--LEFT(Main!$B$15:$B$1956,SEARCH(" ",Main!$B$15:$B$1956))='PLANILHA EBR'!AI257),Main!$E$15:$E$1956)</f>
        <v>97434047000103</v>
      </c>
      <c r="AM257" s="84" t="str" cm="1">
        <f t="array" ref="AM257">_xlfn.XLOOKUP(1,(Main!$F$15:$F$1956='PLANILHA EBR'!AJ257)*(--LEFT(Main!$B$15:$B$1956,SEARCH(" ",Main!$B$15:$B$1956))='PLANILHA EBR'!AI257),Main!$H$15:$H$1956)</f>
        <v>KG LIQUIDO</v>
      </c>
      <c r="AN257">
        <v>32.369999999999997</v>
      </c>
      <c r="AO257">
        <v>295687.5</v>
      </c>
      <c r="AP257">
        <v>200647</v>
      </c>
    </row>
    <row r="258" spans="1:42" x14ac:dyDescent="0.25">
      <c r="A258" t="s">
        <v>5958</v>
      </c>
      <c r="B258" t="str">
        <f>C258&amp;"-"&amp;COUNTIF(C$2:C258,C258)</f>
        <v>67582-1</v>
      </c>
      <c r="C258">
        <v>67582</v>
      </c>
      <c r="D258" s="57">
        <v>44802</v>
      </c>
      <c r="E258" s="84" t="str">
        <f>F258&amp;"-"&amp;COUNTIF($F$2:F258,F258)</f>
        <v>METASA-235</v>
      </c>
      <c r="F258" s="84" t="str">
        <f t="shared" si="32"/>
        <v>METASA</v>
      </c>
      <c r="G258" t="s">
        <v>8581</v>
      </c>
      <c r="H258" s="62">
        <v>88416482000106</v>
      </c>
      <c r="I258" t="s">
        <v>30</v>
      </c>
      <c r="J258">
        <v>11147.84</v>
      </c>
      <c r="K258">
        <v>301883.51</v>
      </c>
      <c r="M258">
        <v>23442</v>
      </c>
      <c r="N258" t="str">
        <v>WK</v>
      </c>
      <c r="O258" s="57" cm="1">
        <f t="array" ref="O258">_xlfn.XLOOKUP(1,($C$2:$C$8655=M258)*($F$2:$F$8655=N258),$D$2:$D$8655)</f>
        <v>44999</v>
      </c>
      <c r="P258" s="62">
        <v>97434047000103</v>
      </c>
      <c r="Q258" t="str">
        <v>M</v>
      </c>
      <c r="R258" s="85">
        <v>18</v>
      </c>
      <c r="S258" s="85">
        <v>4297.8</v>
      </c>
      <c r="U258" s="84" t="b">
        <f t="shared" si="33"/>
        <v>1</v>
      </c>
      <c r="V258" s="84" t="b">
        <f t="shared" si="34"/>
        <v>1</v>
      </c>
      <c r="W258" s="84" t="b">
        <f t="shared" si="35"/>
        <v>1</v>
      </c>
      <c r="X258" s="84" t="str">
        <f t="shared" si="36"/>
        <v xml:space="preserve"> </v>
      </c>
      <c r="Y258" s="84" t="b">
        <f t="shared" si="37"/>
        <v>1</v>
      </c>
      <c r="AA258" s="84">
        <v>23442</v>
      </c>
      <c r="AB258" s="84" t="s">
        <v>140</v>
      </c>
      <c r="AC258" s="57">
        <v>44999</v>
      </c>
      <c r="AD258" s="84">
        <v>97434047000103</v>
      </c>
      <c r="AE258" s="84" t="s">
        <v>30</v>
      </c>
      <c r="AF258" s="84">
        <v>320</v>
      </c>
      <c r="AG258" s="84">
        <v>4297.8</v>
      </c>
      <c r="AI258">
        <v>24473</v>
      </c>
      <c r="AJ258" s="84" t="str" cm="1">
        <f t="array" ref="AJ258">_xlfn.XLOOKUP(AI258,--LEFT(Main!$B$15:$B$1956,SEARCH(" ",Main!$B$15:$B$1956)),Main!$F$15:$F$1956,"")</f>
        <v>WK ACOS</v>
      </c>
      <c r="AK258" s="57" cm="1">
        <f t="array" ref="AK258">_xlfn.XLOOKUP(1,(--LEFT(Main!$B$15:$B$1956,SEARCH(" ",Main!$B$15:$B$1956))=AI258)*(Main!$F$15:$F$1956=AJ258),Main!$C$15:$C$1956,"")</f>
        <v>45042</v>
      </c>
      <c r="AL258" s="62" cm="1">
        <f t="array" ref="AL258">--_xlfn.XLOOKUP(1,(Main!$F$15:$F$1956='PLANILHA EBR'!AJ258)*(--LEFT(Main!$B$15:$B$1956,SEARCH(" ",Main!$B$15:$B$1956))='PLANILHA EBR'!AI258),Main!$E$15:$E$1956)</f>
        <v>97434047000103</v>
      </c>
      <c r="AM258" s="84" t="str" cm="1">
        <f t="array" ref="AM258">_xlfn.XLOOKUP(1,(Main!$F$15:$F$1956='PLANILHA EBR'!AJ258)*(--LEFT(Main!$B$15:$B$1956,SEARCH(" ",Main!$B$15:$B$1956))='PLANILHA EBR'!AI258),Main!$H$15:$H$1956)</f>
        <v>KG LIQUIDO</v>
      </c>
      <c r="AN258">
        <v>3600</v>
      </c>
      <c r="AO258">
        <v>24948</v>
      </c>
      <c r="AP258">
        <v>199333</v>
      </c>
    </row>
    <row r="259" spans="1:42" x14ac:dyDescent="0.25">
      <c r="A259" t="s">
        <v>5958</v>
      </c>
      <c r="B259" t="str">
        <f>C259&amp;"-"&amp;COUNTIF(C$2:C259,C259)</f>
        <v>67582-2</v>
      </c>
      <c r="C259">
        <v>67582</v>
      </c>
      <c r="D259" s="57">
        <v>44802</v>
      </c>
      <c r="E259" s="84" t="str">
        <f>F259&amp;"-"&amp;COUNTIF($F$2:F259,F259)</f>
        <v>METASA-236</v>
      </c>
      <c r="F259" s="84" t="str">
        <f t="shared" ref="F259:F322" si="38">LEFT(G259,SEARCH(" ",G259)-1)</f>
        <v>METASA</v>
      </c>
      <c r="G259" t="s">
        <v>8581</v>
      </c>
      <c r="H259" s="62">
        <v>88416482000106</v>
      </c>
      <c r="I259" t="s">
        <v>30</v>
      </c>
      <c r="J259">
        <v>777.45</v>
      </c>
      <c r="K259">
        <v>20703.490000000002</v>
      </c>
      <c r="M259">
        <v>24087</v>
      </c>
      <c r="N259" t="str">
        <v>ACOS</v>
      </c>
      <c r="O259" s="57" cm="1">
        <f t="array" ref="O259">_xlfn.XLOOKUP(1,($C$2:$C$8655=M259)*($F$2:$F$8655=N259),$D$2:$D$8655)</f>
        <v>45503</v>
      </c>
      <c r="P259" s="62">
        <v>23440235000108</v>
      </c>
      <c r="Q259" t="str">
        <v>UNIDADE</v>
      </c>
      <c r="R259" s="85">
        <v>494</v>
      </c>
      <c r="S259" s="85">
        <v>10365.39</v>
      </c>
      <c r="U259" s="84" t="b">
        <f t="shared" si="33"/>
        <v>1</v>
      </c>
      <c r="V259" s="84" t="b">
        <f t="shared" si="34"/>
        <v>1</v>
      </c>
      <c r="W259" s="84" t="b">
        <f t="shared" si="35"/>
        <v>1</v>
      </c>
      <c r="X259" s="84" t="str">
        <f t="shared" si="36"/>
        <v xml:space="preserve"> </v>
      </c>
      <c r="Y259" s="84" t="b">
        <f t="shared" si="37"/>
        <v>1</v>
      </c>
      <c r="AA259" s="84">
        <v>24087</v>
      </c>
      <c r="AB259" s="84" t="s">
        <v>4794</v>
      </c>
      <c r="AC259" s="57">
        <v>45503</v>
      </c>
      <c r="AD259" s="84">
        <v>23440235000108</v>
      </c>
      <c r="AE259" s="84" t="s">
        <v>30</v>
      </c>
      <c r="AF259" s="84">
        <v>45.8</v>
      </c>
      <c r="AG259" s="84">
        <v>10365.39</v>
      </c>
      <c r="AI259">
        <v>24474</v>
      </c>
      <c r="AJ259" s="84" t="str" cm="1">
        <f t="array" ref="AJ259">_xlfn.XLOOKUP(AI259,--LEFT(Main!$B$15:$B$1956,SEARCH(" ",Main!$B$15:$B$1956)),Main!$F$15:$F$1956,"")</f>
        <v>WK ACOS</v>
      </c>
      <c r="AK259" s="57" cm="1">
        <f t="array" ref="AK259">_xlfn.XLOOKUP(1,(--LEFT(Main!$B$15:$B$1956,SEARCH(" ",Main!$B$15:$B$1956))=AI259)*(Main!$F$15:$F$1956=AJ259),Main!$C$15:$C$1956,"")</f>
        <v>45042</v>
      </c>
      <c r="AL259" s="62" cm="1">
        <f t="array" ref="AL259">--_xlfn.XLOOKUP(1,(Main!$F$15:$F$1956='PLANILHA EBR'!AJ259)*(--LEFT(Main!$B$15:$B$1956,SEARCH(" ",Main!$B$15:$B$1956))='PLANILHA EBR'!AI259),Main!$E$15:$E$1956)</f>
        <v>97434047000103</v>
      </c>
      <c r="AM259" s="84" t="str" cm="1">
        <f t="array" ref="AM259">_xlfn.XLOOKUP(1,(Main!$F$15:$F$1956='PLANILHA EBR'!AJ259)*(--LEFT(Main!$B$15:$B$1956,SEARCH(" ",Main!$B$15:$B$1956))='PLANILHA EBR'!AI259),Main!$H$15:$H$1956)</f>
        <v>KG LIQUIDO</v>
      </c>
      <c r="AN259">
        <v>9054</v>
      </c>
      <c r="AO259">
        <v>65879.34</v>
      </c>
      <c r="AP259">
        <v>198707</v>
      </c>
    </row>
    <row r="260" spans="1:42" x14ac:dyDescent="0.25">
      <c r="A260" t="s">
        <v>5958</v>
      </c>
      <c r="B260" t="str">
        <f>C260&amp;"-"&amp;COUNTIF(C$2:C260,C260)</f>
        <v>67582-3</v>
      </c>
      <c r="C260">
        <v>67582</v>
      </c>
      <c r="D260" s="57">
        <v>44802</v>
      </c>
      <c r="E260" s="84" t="str">
        <f>F260&amp;"-"&amp;COUNTIF($F$2:F260,F260)</f>
        <v>METASA-237</v>
      </c>
      <c r="F260" s="84" t="str">
        <f t="shared" si="38"/>
        <v>METASA</v>
      </c>
      <c r="G260" t="s">
        <v>8581</v>
      </c>
      <c r="H260" s="62">
        <v>88416482000106</v>
      </c>
      <c r="I260" t="s">
        <v>30</v>
      </c>
      <c r="J260">
        <v>10203.280000000001</v>
      </c>
      <c r="K260">
        <v>301506.92</v>
      </c>
      <c r="M260">
        <v>24194</v>
      </c>
      <c r="N260" t="str">
        <v>WK</v>
      </c>
      <c r="O260" s="57" cm="1">
        <f t="array" ref="O260">_xlfn.XLOOKUP(1,($C$2:$C$8655=M260)*($F$2:$F$8655=N260),$D$2:$D$8655)</f>
        <v>45030</v>
      </c>
      <c r="P260" s="62">
        <v>97434047000103</v>
      </c>
      <c r="Q260" t="str">
        <v>M</v>
      </c>
      <c r="R260" s="85">
        <v>2490</v>
      </c>
      <c r="S260" s="85">
        <v>295687.5</v>
      </c>
      <c r="U260" s="84" t="b">
        <f t="shared" si="33"/>
        <v>1</v>
      </c>
      <c r="V260" s="84" t="b">
        <f t="shared" si="34"/>
        <v>1</v>
      </c>
      <c r="W260" s="84" t="b">
        <f t="shared" si="35"/>
        <v>1</v>
      </c>
      <c r="X260" s="84" t="str">
        <f t="shared" si="36"/>
        <v xml:space="preserve"> </v>
      </c>
      <c r="Y260" s="84" t="b">
        <f t="shared" si="37"/>
        <v>1</v>
      </c>
      <c r="AA260" s="84">
        <v>24194</v>
      </c>
      <c r="AB260" s="84" t="s">
        <v>140</v>
      </c>
      <c r="AC260" s="57">
        <v>45030</v>
      </c>
      <c r="AD260" s="84">
        <v>97434047000103</v>
      </c>
      <c r="AE260" s="84" t="s">
        <v>30</v>
      </c>
      <c r="AF260" s="84">
        <v>32.369999999999997</v>
      </c>
      <c r="AG260" s="84">
        <v>295687.5</v>
      </c>
      <c r="AI260">
        <v>24475</v>
      </c>
      <c r="AJ260" s="84" t="str" cm="1">
        <f t="array" ref="AJ260">_xlfn.XLOOKUP(AI260,--LEFT(Main!$B$15:$B$1956,SEARCH(" ",Main!$B$15:$B$1956)),Main!$F$15:$F$1956,"")</f>
        <v>WK ACOS</v>
      </c>
      <c r="AK260" s="57" cm="1">
        <f t="array" ref="AK260">_xlfn.XLOOKUP(1,(--LEFT(Main!$B$15:$B$1956,SEARCH(" ",Main!$B$15:$B$1956))=AI260)*(Main!$F$15:$F$1956=AJ260),Main!$C$15:$C$1956,"")</f>
        <v>45042</v>
      </c>
      <c r="AL260" s="62" cm="1">
        <f t="array" ref="AL260">--_xlfn.XLOOKUP(1,(Main!$F$15:$F$1956='PLANILHA EBR'!AJ260)*(--LEFT(Main!$B$15:$B$1956,SEARCH(" ",Main!$B$15:$B$1956))='PLANILHA EBR'!AI260),Main!$E$15:$E$1956)</f>
        <v>97434047000103</v>
      </c>
      <c r="AM260" s="84" t="str" cm="1">
        <f t="array" ref="AM260">_xlfn.XLOOKUP(1,(Main!$F$15:$F$1956='PLANILHA EBR'!AJ260)*(--LEFT(Main!$B$15:$B$1956,SEARCH(" ",Main!$B$15:$B$1956))='PLANILHA EBR'!AI260),Main!$H$15:$H$1956)</f>
        <v>KG LIQUIDO</v>
      </c>
      <c r="AN260">
        <v>5585.16</v>
      </c>
      <c r="AO260">
        <v>38752.660000000003</v>
      </c>
      <c r="AP260">
        <v>196728</v>
      </c>
    </row>
    <row r="261" spans="1:42" x14ac:dyDescent="0.25">
      <c r="A261" t="s">
        <v>5961</v>
      </c>
      <c r="B261" t="str">
        <f>C261&amp;"-"&amp;COUNTIF(C$2:C261,C261)</f>
        <v>106112-1</v>
      </c>
      <c r="C261">
        <v>106112</v>
      </c>
      <c r="D261" s="57">
        <v>44803</v>
      </c>
      <c r="E261" s="84" t="str">
        <f>F261&amp;"-"&amp;COUNTIF($F$2:F261,F261)</f>
        <v>ESAB-14</v>
      </c>
      <c r="F261" s="84" t="str">
        <f t="shared" si="38"/>
        <v>ESAB</v>
      </c>
      <c r="G261" t="s">
        <v>8582</v>
      </c>
      <c r="H261" s="62">
        <v>29799921000571</v>
      </c>
      <c r="I261" t="s">
        <v>30</v>
      </c>
      <c r="J261">
        <v>2355</v>
      </c>
      <c r="K261">
        <v>51810</v>
      </c>
      <c r="M261">
        <v>24473</v>
      </c>
      <c r="N261" t="str">
        <v>WK</v>
      </c>
      <c r="O261" s="57" cm="1">
        <f t="array" ref="O261">_xlfn.XLOOKUP(1,($C$2:$C$8655=M261)*($F$2:$F$8655=N261),$D$2:$D$8655)</f>
        <v>45042</v>
      </c>
      <c r="P261" s="62">
        <v>97434047000103</v>
      </c>
      <c r="Q261" t="str">
        <v>M</v>
      </c>
      <c r="R261" s="85">
        <v>378</v>
      </c>
      <c r="S261" s="85">
        <v>24948</v>
      </c>
      <c r="U261" s="84" t="b">
        <f t="shared" si="33"/>
        <v>1</v>
      </c>
      <c r="V261" s="84" t="b">
        <f t="shared" si="34"/>
        <v>1</v>
      </c>
      <c r="W261" s="84" t="b">
        <f t="shared" si="35"/>
        <v>1</v>
      </c>
      <c r="X261" s="84" t="str">
        <f t="shared" si="36"/>
        <v xml:space="preserve"> </v>
      </c>
      <c r="Y261" s="84" t="b">
        <f t="shared" si="37"/>
        <v>1</v>
      </c>
      <c r="AA261" s="84">
        <v>24473</v>
      </c>
      <c r="AB261" s="84" t="s">
        <v>140</v>
      </c>
      <c r="AC261" s="57">
        <v>45042</v>
      </c>
      <c r="AD261" s="84">
        <v>97434047000103</v>
      </c>
      <c r="AE261" s="84" t="s">
        <v>30</v>
      </c>
      <c r="AF261" s="84">
        <v>3600</v>
      </c>
      <c r="AG261" s="84">
        <v>24948</v>
      </c>
      <c r="AI261">
        <v>24517</v>
      </c>
      <c r="AJ261" s="84" t="str" cm="1">
        <f t="array" ref="AJ261">_xlfn.XLOOKUP(AI261,--LEFT(Main!$B$15:$B$1956,SEARCH(" ",Main!$B$15:$B$1956)),Main!$F$15:$F$1956,"")</f>
        <v>WK ACOS</v>
      </c>
      <c r="AK261" s="57" cm="1">
        <f t="array" ref="AK261">_xlfn.XLOOKUP(1,(--LEFT(Main!$B$15:$B$1956,SEARCH(" ",Main!$B$15:$B$1956))=AI261)*(Main!$F$15:$F$1956=AJ261),Main!$C$15:$C$1956,"")</f>
        <v>45043</v>
      </c>
      <c r="AL261" s="62" cm="1">
        <f t="array" ref="AL261">--_xlfn.XLOOKUP(1,(Main!$F$15:$F$1956='PLANILHA EBR'!AJ261)*(--LEFT(Main!$B$15:$B$1956,SEARCH(" ",Main!$B$15:$B$1956))='PLANILHA EBR'!AI261),Main!$E$15:$E$1956)</f>
        <v>97434047000103</v>
      </c>
      <c r="AM261" s="84" t="str" cm="1">
        <f t="array" ref="AM261">_xlfn.XLOOKUP(1,(Main!$F$15:$F$1956='PLANILHA EBR'!AJ261)*(--LEFT(Main!$B$15:$B$1956,SEARCH(" ",Main!$B$15:$B$1956))='PLANILHA EBR'!AI261),Main!$H$15:$H$1956)</f>
        <v>KG LIQUIDO</v>
      </c>
      <c r="AN261">
        <v>5859.5400000000009</v>
      </c>
      <c r="AO261">
        <v>41293.68</v>
      </c>
      <c r="AP261">
        <v>196722</v>
      </c>
    </row>
    <row r="262" spans="1:42" x14ac:dyDescent="0.25">
      <c r="A262" t="s">
        <v>5958</v>
      </c>
      <c r="B262" t="str">
        <f>C262&amp;"-"&amp;COUNTIF(C$2:C262,C262)</f>
        <v>67612-1</v>
      </c>
      <c r="C262">
        <v>67612</v>
      </c>
      <c r="D262" s="57">
        <v>44803</v>
      </c>
      <c r="E262" s="84" t="str">
        <f>F262&amp;"-"&amp;COUNTIF($F$2:F262,F262)</f>
        <v>METASA-238</v>
      </c>
      <c r="F262" s="84" t="str">
        <f t="shared" si="38"/>
        <v>METASA</v>
      </c>
      <c r="G262" t="s">
        <v>8581</v>
      </c>
      <c r="H262" s="62">
        <v>88416482000106</v>
      </c>
      <c r="I262" t="s">
        <v>30</v>
      </c>
      <c r="J262">
        <v>875.58</v>
      </c>
      <c r="K262">
        <v>14779.79</v>
      </c>
      <c r="M262">
        <v>24474</v>
      </c>
      <c r="N262" t="str">
        <v>WK</v>
      </c>
      <c r="O262" s="57" cm="1">
        <f t="array" ref="O262">_xlfn.XLOOKUP(1,($C$2:$C$8655=M262)*($F$2:$F$8655=N262),$D$2:$D$8655)</f>
        <v>45042</v>
      </c>
      <c r="P262" s="62">
        <v>97434047000103</v>
      </c>
      <c r="Q262" t="str">
        <v>METRO QUADRADO</v>
      </c>
      <c r="R262" s="85">
        <v>153.66</v>
      </c>
      <c r="S262" s="85">
        <v>65879.34</v>
      </c>
      <c r="U262" s="84" t="b">
        <f t="shared" si="33"/>
        <v>1</v>
      </c>
      <c r="V262" s="84" t="b">
        <f t="shared" si="34"/>
        <v>1</v>
      </c>
      <c r="W262" s="84" t="b">
        <f t="shared" si="35"/>
        <v>1</v>
      </c>
      <c r="X262" s="84" t="str">
        <f t="shared" si="36"/>
        <v xml:space="preserve"> </v>
      </c>
      <c r="Y262" s="84" t="b">
        <f t="shared" si="37"/>
        <v>1</v>
      </c>
      <c r="AA262" s="84">
        <v>24474</v>
      </c>
      <c r="AB262" s="84" t="s">
        <v>140</v>
      </c>
      <c r="AC262" s="57">
        <v>45042</v>
      </c>
      <c r="AD262" s="84">
        <v>97434047000103</v>
      </c>
      <c r="AE262" s="84" t="s">
        <v>30</v>
      </c>
      <c r="AF262" s="84">
        <v>9054</v>
      </c>
      <c r="AG262" s="84">
        <v>65879.34</v>
      </c>
      <c r="AI262">
        <v>24518</v>
      </c>
      <c r="AJ262" s="84" t="str" cm="1">
        <f t="array" ref="AJ262">_xlfn.XLOOKUP(AI262,--LEFT(Main!$B$15:$B$1956,SEARCH(" ",Main!$B$15:$B$1956)),Main!$F$15:$F$1956,"")</f>
        <v>WK ACOS</v>
      </c>
      <c r="AK262" s="57" cm="1">
        <f t="array" ref="AK262">_xlfn.XLOOKUP(1,(--LEFT(Main!$B$15:$B$1956,SEARCH(" ",Main!$B$15:$B$1956))=AI262)*(Main!$F$15:$F$1956=AJ262),Main!$C$15:$C$1956,"")</f>
        <v>45043</v>
      </c>
      <c r="AL262" s="62" cm="1">
        <f t="array" ref="AL262">--_xlfn.XLOOKUP(1,(Main!$F$15:$F$1956='PLANILHA EBR'!AJ262)*(--LEFT(Main!$B$15:$B$1956,SEARCH(" ",Main!$B$15:$B$1956))='PLANILHA EBR'!AI262),Main!$E$15:$E$1956)</f>
        <v>97434047000103</v>
      </c>
      <c r="AM262" s="84" t="str" cm="1">
        <f t="array" ref="AM262">_xlfn.XLOOKUP(1,(Main!$F$15:$F$1956='PLANILHA EBR'!AJ262)*(--LEFT(Main!$B$15:$B$1956,SEARCH(" ",Main!$B$15:$B$1956))='PLANILHA EBR'!AI262),Main!$H$15:$H$1956)</f>
        <v>KG LIQUIDO</v>
      </c>
      <c r="AN262">
        <v>4900</v>
      </c>
      <c r="AO262">
        <v>46242.36</v>
      </c>
      <c r="AP262">
        <v>196722</v>
      </c>
    </row>
    <row r="263" spans="1:42" x14ac:dyDescent="0.25">
      <c r="A263" t="s">
        <v>5958</v>
      </c>
      <c r="B263" t="str">
        <f>C263&amp;"-"&amp;COUNTIF(C$2:C263,C263)</f>
        <v>67612-2</v>
      </c>
      <c r="C263">
        <v>67612</v>
      </c>
      <c r="D263" s="57">
        <v>44803</v>
      </c>
      <c r="E263" s="84" t="str">
        <f>F263&amp;"-"&amp;COUNTIF($F$2:F263,F263)</f>
        <v>METASA-239</v>
      </c>
      <c r="F263" s="84" t="str">
        <f t="shared" si="38"/>
        <v>METASA</v>
      </c>
      <c r="G263" t="s">
        <v>8581</v>
      </c>
      <c r="H263" s="62">
        <v>88416482000106</v>
      </c>
      <c r="I263" t="s">
        <v>30</v>
      </c>
      <c r="J263">
        <v>1905</v>
      </c>
      <c r="K263">
        <v>36804.6</v>
      </c>
      <c r="M263">
        <v>24475</v>
      </c>
      <c r="N263" t="str">
        <v>WK</v>
      </c>
      <c r="O263" s="57" cm="1">
        <f t="array" ref="O263">_xlfn.XLOOKUP(1,($C$2:$C$8655=M263)*($F$2:$F$8655=N263),$D$2:$D$8655)</f>
        <v>45042</v>
      </c>
      <c r="P263" s="62">
        <v>97434047000103</v>
      </c>
      <c r="Q263" t="str">
        <v>METRO QUADRADO</v>
      </c>
      <c r="R263" s="85">
        <v>65.88</v>
      </c>
      <c r="S263" s="85">
        <v>38752.660000000003</v>
      </c>
      <c r="U263" s="84" t="b">
        <f t="shared" si="33"/>
        <v>1</v>
      </c>
      <c r="V263" s="84" t="b">
        <f t="shared" si="34"/>
        <v>1</v>
      </c>
      <c r="W263" s="84" t="b">
        <f t="shared" si="35"/>
        <v>1</v>
      </c>
      <c r="X263" s="84" t="str">
        <f t="shared" si="36"/>
        <v xml:space="preserve"> </v>
      </c>
      <c r="Y263" s="84" t="b">
        <f t="shared" si="37"/>
        <v>1</v>
      </c>
      <c r="AA263" s="84">
        <v>24475</v>
      </c>
      <c r="AB263" s="84" t="s">
        <v>140</v>
      </c>
      <c r="AC263" s="57">
        <v>45042</v>
      </c>
      <c r="AD263" s="84">
        <v>97434047000103</v>
      </c>
      <c r="AE263" s="84" t="s">
        <v>30</v>
      </c>
      <c r="AF263" s="84">
        <v>5585.16</v>
      </c>
      <c r="AG263" s="84">
        <v>38752.660000000003</v>
      </c>
      <c r="AI263">
        <v>24560</v>
      </c>
      <c r="AJ263" s="84" t="str" cm="1">
        <f t="array" ref="AJ263">_xlfn.XLOOKUP(AI263,--LEFT(Main!$B$15:$B$1956,SEARCH(" ",Main!$B$15:$B$1956)),Main!$F$15:$F$1956,"")</f>
        <v>WK ACOS</v>
      </c>
      <c r="AK263" s="57" cm="1">
        <f t="array" ref="AK263">_xlfn.XLOOKUP(1,(--LEFT(Main!$B$15:$B$1956,SEARCH(" ",Main!$B$15:$B$1956))=AI263)*(Main!$F$15:$F$1956=AJ263),Main!$C$15:$C$1956,"")</f>
        <v>45048</v>
      </c>
      <c r="AL263" s="62" cm="1">
        <f t="array" ref="AL263">--_xlfn.XLOOKUP(1,(Main!$F$15:$F$1956='PLANILHA EBR'!AJ263)*(--LEFT(Main!$B$15:$B$1956,SEARCH(" ",Main!$B$15:$B$1956))='PLANILHA EBR'!AI263),Main!$E$15:$E$1956)</f>
        <v>97434047000103</v>
      </c>
      <c r="AM263" s="84" t="str" cm="1">
        <f t="array" ref="AM263">_xlfn.XLOOKUP(1,(Main!$F$15:$F$1956='PLANILHA EBR'!AJ263)*(--LEFT(Main!$B$15:$B$1956,SEARCH(" ",Main!$B$15:$B$1956))='PLANILHA EBR'!AI263),Main!$H$15:$H$1956)</f>
        <v>KG LIQUIDO</v>
      </c>
      <c r="AN263">
        <v>12000</v>
      </c>
      <c r="AO263">
        <v>85140</v>
      </c>
      <c r="AP263">
        <v>191192</v>
      </c>
    </row>
    <row r="264" spans="1:42" x14ac:dyDescent="0.25">
      <c r="A264" t="s">
        <v>5958</v>
      </c>
      <c r="B264" t="str">
        <f>C264&amp;"-"&amp;COUNTIF(C$2:C264,C264)</f>
        <v>67623-1</v>
      </c>
      <c r="C264">
        <v>67623</v>
      </c>
      <c r="D264" s="57">
        <v>44803</v>
      </c>
      <c r="E264" s="84" t="str">
        <f>F264&amp;"-"&amp;COUNTIF($F$2:F264,F264)</f>
        <v>METASA-240</v>
      </c>
      <c r="F264" s="84" t="str">
        <f t="shared" si="38"/>
        <v>METASA</v>
      </c>
      <c r="G264" t="s">
        <v>8581</v>
      </c>
      <c r="H264" s="62">
        <v>88416482000106</v>
      </c>
      <c r="I264" t="s">
        <v>30</v>
      </c>
      <c r="J264">
        <v>432.91</v>
      </c>
      <c r="K264">
        <v>11723.2</v>
      </c>
      <c r="M264">
        <v>24517</v>
      </c>
      <c r="N264" t="str">
        <v>WK</v>
      </c>
      <c r="O264" s="57" cm="1">
        <f t="array" ref="O264">_xlfn.XLOOKUP(1,($C$2:$C$8655=M264)*($F$2:$F$8655=N264),$D$2:$D$8655)</f>
        <v>45043</v>
      </c>
      <c r="P264" s="62">
        <v>97434047000103</v>
      </c>
      <c r="Q264" t="str">
        <v>METRO QUADRADO</v>
      </c>
      <c r="R264" s="85">
        <v>388.26</v>
      </c>
      <c r="S264" s="85">
        <v>41293.68</v>
      </c>
      <c r="U264" s="84" t="b">
        <f t="shared" si="33"/>
        <v>1</v>
      </c>
      <c r="V264" s="84" t="b">
        <f t="shared" si="34"/>
        <v>1</v>
      </c>
      <c r="W264" s="84" t="b">
        <f t="shared" si="35"/>
        <v>1</v>
      </c>
      <c r="X264" s="84" t="str">
        <f t="shared" si="36"/>
        <v xml:space="preserve"> </v>
      </c>
      <c r="Y264" s="84" t="b">
        <f t="shared" si="37"/>
        <v>1</v>
      </c>
      <c r="AA264" s="84">
        <v>24517</v>
      </c>
      <c r="AB264" s="84" t="s">
        <v>140</v>
      </c>
      <c r="AC264" s="57">
        <v>45043</v>
      </c>
      <c r="AD264" s="84">
        <v>97434047000103</v>
      </c>
      <c r="AE264" s="84" t="s">
        <v>30</v>
      </c>
      <c r="AF264" s="84">
        <v>5859.5400000000009</v>
      </c>
      <c r="AG264" s="84">
        <v>41293.68</v>
      </c>
      <c r="AI264">
        <v>24595</v>
      </c>
      <c r="AJ264" s="84" t="str" cm="1">
        <f t="array" ref="AJ264">_xlfn.XLOOKUP(AI264,--LEFT(Main!$B$15:$B$1956,SEARCH(" ",Main!$B$15:$B$1956)),Main!$F$15:$F$1956,"")</f>
        <v>WK ACOS</v>
      </c>
      <c r="AK264" s="57" cm="1">
        <f t="array" ref="AK264">_xlfn.XLOOKUP(1,(--LEFT(Main!$B$15:$B$1956,SEARCH(" ",Main!$B$15:$B$1956))=AI264)*(Main!$F$15:$F$1956=AJ264),Main!$C$15:$C$1956,"")</f>
        <v>45049</v>
      </c>
      <c r="AL264" s="62" cm="1">
        <f t="array" ref="AL264">--_xlfn.XLOOKUP(1,(Main!$F$15:$F$1956='PLANILHA EBR'!AJ264)*(--LEFT(Main!$B$15:$B$1956,SEARCH(" ",Main!$B$15:$B$1956))='PLANILHA EBR'!AI264),Main!$E$15:$E$1956)</f>
        <v>97434047000103</v>
      </c>
      <c r="AM264" s="84" t="str" cm="1">
        <f t="array" ref="AM264">_xlfn.XLOOKUP(1,(Main!$F$15:$F$1956='PLANILHA EBR'!AJ264)*(--LEFT(Main!$B$15:$B$1956,SEARCH(" ",Main!$B$15:$B$1956))='PLANILHA EBR'!AI264),Main!$H$15:$H$1956)</f>
        <v>KG LIQUIDO</v>
      </c>
      <c r="AN264">
        <v>8255.0020000000004</v>
      </c>
      <c r="AO264">
        <v>64884</v>
      </c>
      <c r="AP264">
        <v>191192</v>
      </c>
    </row>
    <row r="265" spans="1:42" x14ac:dyDescent="0.25">
      <c r="A265" t="s">
        <v>5958</v>
      </c>
      <c r="B265" t="str">
        <f>C265&amp;"-"&amp;COUNTIF(C$2:C265,C265)</f>
        <v>67623-2</v>
      </c>
      <c r="C265">
        <v>67623</v>
      </c>
      <c r="D265" s="57">
        <v>44803</v>
      </c>
      <c r="E265" s="84" t="str">
        <f>F265&amp;"-"&amp;COUNTIF($F$2:F265,F265)</f>
        <v>METASA-241</v>
      </c>
      <c r="F265" s="84" t="str">
        <f t="shared" si="38"/>
        <v>METASA</v>
      </c>
      <c r="G265" t="s">
        <v>8581</v>
      </c>
      <c r="H265" s="62">
        <v>88416482000106</v>
      </c>
      <c r="I265" t="s">
        <v>30</v>
      </c>
      <c r="J265">
        <v>15349.41</v>
      </c>
      <c r="K265">
        <v>408754.79</v>
      </c>
      <c r="M265">
        <v>24518</v>
      </c>
      <c r="N265" t="str">
        <v>WK</v>
      </c>
      <c r="O265" s="57" cm="1">
        <f t="array" ref="O265">_xlfn.XLOOKUP(1,($C$2:$C$8655=M265)*($F$2:$F$8655=N265),$D$2:$D$8655)</f>
        <v>45043</v>
      </c>
      <c r="P265" s="62">
        <v>97434047000103</v>
      </c>
      <c r="Q265" t="str">
        <v>M</v>
      </c>
      <c r="R265" s="85">
        <v>312</v>
      </c>
      <c r="S265" s="85">
        <v>46242.36</v>
      </c>
      <c r="U265" s="84" t="b">
        <f t="shared" si="33"/>
        <v>1</v>
      </c>
      <c r="V265" s="84" t="b">
        <f t="shared" si="34"/>
        <v>1</v>
      </c>
      <c r="W265" s="84" t="b">
        <f t="shared" si="35"/>
        <v>1</v>
      </c>
      <c r="X265" s="84" t="str">
        <f t="shared" si="36"/>
        <v xml:space="preserve"> </v>
      </c>
      <c r="Y265" s="84" t="b">
        <f t="shared" si="37"/>
        <v>1</v>
      </c>
      <c r="AA265" s="84">
        <v>24518</v>
      </c>
      <c r="AB265" s="84" t="s">
        <v>140</v>
      </c>
      <c r="AC265" s="57">
        <v>45043</v>
      </c>
      <c r="AD265" s="84">
        <v>97434047000103</v>
      </c>
      <c r="AE265" s="84" t="s">
        <v>30</v>
      </c>
      <c r="AF265" s="84">
        <v>4900</v>
      </c>
      <c r="AG265" s="84">
        <v>46242.36</v>
      </c>
      <c r="AI265">
        <v>24643</v>
      </c>
      <c r="AJ265" s="84" t="str" cm="1">
        <f t="array" ref="AJ265">_xlfn.XLOOKUP(AI265,--LEFT(Main!$B$15:$B$1956,SEARCH(" ",Main!$B$15:$B$1956)),Main!$F$15:$F$1956,"")</f>
        <v>WK ACOS</v>
      </c>
      <c r="AK265" s="57" cm="1">
        <f t="array" ref="AK265">_xlfn.XLOOKUP(1,(--LEFT(Main!$B$15:$B$1956,SEARCH(" ",Main!$B$15:$B$1956))=AI265)*(Main!$F$15:$F$1956=AJ265),Main!$C$15:$C$1956,"")</f>
        <v>45050</v>
      </c>
      <c r="AL265" s="62" cm="1">
        <f t="array" ref="AL265">--_xlfn.XLOOKUP(1,(Main!$F$15:$F$1956='PLANILHA EBR'!AJ265)*(--LEFT(Main!$B$15:$B$1956,SEARCH(" ",Main!$B$15:$B$1956))='PLANILHA EBR'!AI265),Main!$E$15:$E$1956)</f>
        <v>97434047000103</v>
      </c>
      <c r="AM265" s="84" t="str" cm="1">
        <f t="array" ref="AM265">_xlfn.XLOOKUP(1,(Main!$F$15:$F$1956='PLANILHA EBR'!AJ265)*(--LEFT(Main!$B$15:$B$1956,SEARCH(" ",Main!$B$15:$B$1956))='PLANILHA EBR'!AI265),Main!$H$15:$H$1956)</f>
        <v>KG LIQUIDO</v>
      </c>
      <c r="AN265">
        <v>16342</v>
      </c>
      <c r="AO265">
        <v>177343.74</v>
      </c>
      <c r="AP265">
        <v>188465</v>
      </c>
    </row>
    <row r="266" spans="1:42" x14ac:dyDescent="0.25">
      <c r="A266" t="s">
        <v>5958</v>
      </c>
      <c r="B266" t="str">
        <f>C266&amp;"-"&amp;COUNTIF(C$2:C266,C266)</f>
        <v>67623-3</v>
      </c>
      <c r="C266">
        <v>67623</v>
      </c>
      <c r="D266" s="57">
        <v>44803</v>
      </c>
      <c r="E266" s="84" t="str">
        <f>F266&amp;"-"&amp;COUNTIF($F$2:F266,F266)</f>
        <v>METASA-242</v>
      </c>
      <c r="F266" s="84" t="str">
        <f t="shared" si="38"/>
        <v>METASA</v>
      </c>
      <c r="G266" t="s">
        <v>8581</v>
      </c>
      <c r="H266" s="62">
        <v>88416482000106</v>
      </c>
      <c r="I266" t="s">
        <v>30</v>
      </c>
      <c r="J266">
        <v>1705.47</v>
      </c>
      <c r="K266">
        <v>50396.639999999999</v>
      </c>
      <c r="M266">
        <v>24560</v>
      </c>
      <c r="N266" t="str">
        <v>WK</v>
      </c>
      <c r="O266" s="57" cm="1">
        <f t="array" ref="O266">_xlfn.XLOOKUP(1,($C$2:$C$8655=M266)*($F$2:$F$8655=N266),$D$2:$D$8655)</f>
        <v>45048</v>
      </c>
      <c r="P266" s="62">
        <v>97434047000103</v>
      </c>
      <c r="Q266" t="str">
        <v>M</v>
      </c>
      <c r="R266" s="85">
        <v>1290</v>
      </c>
      <c r="S266" s="85">
        <v>85140</v>
      </c>
      <c r="U266" s="84" t="b">
        <f t="shared" si="33"/>
        <v>1</v>
      </c>
      <c r="V266" s="84" t="b">
        <f t="shared" si="34"/>
        <v>1</v>
      </c>
      <c r="W266" s="84" t="b">
        <f t="shared" si="35"/>
        <v>1</v>
      </c>
      <c r="X266" s="84" t="str">
        <f t="shared" si="36"/>
        <v xml:space="preserve"> </v>
      </c>
      <c r="Y266" s="84" t="b">
        <f t="shared" si="37"/>
        <v>1</v>
      </c>
      <c r="AA266" s="84">
        <v>24560</v>
      </c>
      <c r="AB266" s="84" t="s">
        <v>140</v>
      </c>
      <c r="AC266" s="57">
        <v>45048</v>
      </c>
      <c r="AD266" s="84">
        <v>97434047000103</v>
      </c>
      <c r="AE266" s="84" t="s">
        <v>30</v>
      </c>
      <c r="AF266" s="84">
        <v>12000</v>
      </c>
      <c r="AG266" s="84">
        <v>85140</v>
      </c>
      <c r="AI266">
        <v>24644</v>
      </c>
      <c r="AJ266" s="84" t="str" cm="1">
        <f t="array" ref="AJ266">_xlfn.XLOOKUP(AI266,--LEFT(Main!$B$15:$B$1956,SEARCH(" ",Main!$B$15:$B$1956)),Main!$F$15:$F$1956,"")</f>
        <v>WK ACOS</v>
      </c>
      <c r="AK266" s="57" cm="1">
        <f t="array" ref="AK266">_xlfn.XLOOKUP(1,(--LEFT(Main!$B$15:$B$1956,SEARCH(" ",Main!$B$15:$B$1956))=AI266)*(Main!$F$15:$F$1956=AJ266),Main!$C$15:$C$1956,"")</f>
        <v>45050</v>
      </c>
      <c r="AL266" s="62" cm="1">
        <f t="array" ref="AL266">--_xlfn.XLOOKUP(1,(Main!$F$15:$F$1956='PLANILHA EBR'!AJ266)*(--LEFT(Main!$B$15:$B$1956,SEARCH(" ",Main!$B$15:$B$1956))='PLANILHA EBR'!AI266),Main!$E$15:$E$1956)</f>
        <v>97434047000103</v>
      </c>
      <c r="AM266" s="84" t="str" cm="1">
        <f t="array" ref="AM266">_xlfn.XLOOKUP(1,(Main!$F$15:$F$1956='PLANILHA EBR'!AJ266)*(--LEFT(Main!$B$15:$B$1956,SEARCH(" ",Main!$B$15:$B$1956))='PLANILHA EBR'!AI266),Main!$H$15:$H$1956)</f>
        <v>KG LIQUIDO</v>
      </c>
      <c r="AN266">
        <v>10500</v>
      </c>
      <c r="AO266">
        <v>111165.66</v>
      </c>
      <c r="AP266">
        <v>185070</v>
      </c>
    </row>
    <row r="267" spans="1:42" x14ac:dyDescent="0.25">
      <c r="A267" t="s">
        <v>5958</v>
      </c>
      <c r="B267" t="str">
        <f>C267&amp;"-"&amp;COUNTIF(C$2:C267,C267)</f>
        <v>67623-4</v>
      </c>
      <c r="C267">
        <v>67623</v>
      </c>
      <c r="D267" s="57">
        <v>44803</v>
      </c>
      <c r="E267" s="84" t="str">
        <f>F267&amp;"-"&amp;COUNTIF($F$2:F267,F267)</f>
        <v>METASA-243</v>
      </c>
      <c r="F267" s="84" t="str">
        <f t="shared" si="38"/>
        <v>METASA</v>
      </c>
      <c r="G267" t="s">
        <v>8581</v>
      </c>
      <c r="H267" s="62">
        <v>88416482000106</v>
      </c>
      <c r="I267" t="s">
        <v>30</v>
      </c>
      <c r="J267">
        <v>5004.2700000000004</v>
      </c>
      <c r="K267">
        <v>145624.26</v>
      </c>
      <c r="M267">
        <v>24595</v>
      </c>
      <c r="N267" t="str">
        <v>WK</v>
      </c>
      <c r="O267" s="57" cm="1">
        <f t="array" ref="O267">_xlfn.XLOOKUP(1,($C$2:$C$8655=M267)*($F$2:$F$8655=N267),$D$2:$D$8655)</f>
        <v>45049</v>
      </c>
      <c r="P267" s="62">
        <v>97434047000103</v>
      </c>
      <c r="Q267" t="str">
        <v>M</v>
      </c>
      <c r="R267" s="85">
        <v>1497</v>
      </c>
      <c r="S267" s="85">
        <v>64884</v>
      </c>
      <c r="U267" s="84" t="b">
        <f t="shared" si="33"/>
        <v>1</v>
      </c>
      <c r="V267" s="84" t="b">
        <f t="shared" si="34"/>
        <v>1</v>
      </c>
      <c r="W267" s="84" t="b">
        <f t="shared" si="35"/>
        <v>1</v>
      </c>
      <c r="X267" s="84" t="str">
        <f t="shared" si="36"/>
        <v xml:space="preserve"> </v>
      </c>
      <c r="Y267" s="84" t="b">
        <f t="shared" si="37"/>
        <v>1</v>
      </c>
      <c r="AA267" s="84">
        <v>24595</v>
      </c>
      <c r="AB267" s="84" t="s">
        <v>140</v>
      </c>
      <c r="AC267" s="57">
        <v>45049</v>
      </c>
      <c r="AD267" s="84">
        <v>97434047000103</v>
      </c>
      <c r="AE267" s="84" t="s">
        <v>30</v>
      </c>
      <c r="AF267" s="84">
        <v>8255.0020000000004</v>
      </c>
      <c r="AG267" s="84">
        <v>64884</v>
      </c>
      <c r="AI267">
        <v>24683</v>
      </c>
      <c r="AJ267" s="84" t="str" cm="1">
        <f t="array" ref="AJ267">_xlfn.XLOOKUP(AI267,--LEFT(Main!$B$15:$B$1956,SEARCH(" ",Main!$B$15:$B$1956)),Main!$F$15:$F$1956,"")</f>
        <v>WK ACOS</v>
      </c>
      <c r="AK267" s="57" cm="1">
        <f t="array" ref="AK267">_xlfn.XLOOKUP(1,(--LEFT(Main!$B$15:$B$1956,SEARCH(" ",Main!$B$15:$B$1956))=AI267)*(Main!$F$15:$F$1956=AJ267),Main!$C$15:$C$1956,"")</f>
        <v>45051</v>
      </c>
      <c r="AL267" s="62" cm="1">
        <f t="array" ref="AL267">--_xlfn.XLOOKUP(1,(Main!$F$15:$F$1956='PLANILHA EBR'!AJ267)*(--LEFT(Main!$B$15:$B$1956,SEARCH(" ",Main!$B$15:$B$1956))='PLANILHA EBR'!AI267),Main!$E$15:$E$1956)</f>
        <v>97434047000103</v>
      </c>
      <c r="AM267" s="84" t="str" cm="1">
        <f t="array" ref="AM267">_xlfn.XLOOKUP(1,(Main!$F$15:$F$1956='PLANILHA EBR'!AJ267)*(--LEFT(Main!$B$15:$B$1956,SEARCH(" ",Main!$B$15:$B$1956))='PLANILHA EBR'!AI267),Main!$H$15:$H$1956)</f>
        <v>KG LIQUIDO</v>
      </c>
      <c r="AN267">
        <v>9892</v>
      </c>
      <c r="AO267">
        <v>90702.48</v>
      </c>
      <c r="AP267">
        <v>183774</v>
      </c>
    </row>
    <row r="268" spans="1:42" x14ac:dyDescent="0.25">
      <c r="A268" t="s">
        <v>5958</v>
      </c>
      <c r="B268" t="str">
        <f>C268&amp;"-"&amp;COUNTIF(C$2:C268,C268)</f>
        <v>67671-1</v>
      </c>
      <c r="C268">
        <v>67671</v>
      </c>
      <c r="D268" s="57">
        <v>44804</v>
      </c>
      <c r="E268" s="84" t="str">
        <f>F268&amp;"-"&amp;COUNTIF($F$2:F268,F268)</f>
        <v>METASA-244</v>
      </c>
      <c r="F268" s="84" t="str">
        <f t="shared" si="38"/>
        <v>METASA</v>
      </c>
      <c r="G268" t="s">
        <v>8581</v>
      </c>
      <c r="H268" s="62">
        <v>88416482000106</v>
      </c>
      <c r="I268" t="s">
        <v>30</v>
      </c>
      <c r="J268">
        <v>4.53</v>
      </c>
      <c r="K268">
        <v>76.47</v>
      </c>
      <c r="M268">
        <v>24643</v>
      </c>
      <c r="N268" t="str">
        <v>WK</v>
      </c>
      <c r="O268" s="57" cm="1">
        <f t="array" ref="O268">_xlfn.XLOOKUP(1,($C$2:$C$8655=M268)*($F$2:$F$8655=N268),$D$2:$D$8655)</f>
        <v>45050</v>
      </c>
      <c r="P268" s="62">
        <v>97434047000103</v>
      </c>
      <c r="Q268" t="str">
        <v>M</v>
      </c>
      <c r="R268" s="85">
        <v>456</v>
      </c>
      <c r="S268" s="85">
        <v>177343.74</v>
      </c>
      <c r="U268" s="84" t="b">
        <f t="shared" si="33"/>
        <v>1</v>
      </c>
      <c r="V268" s="84" t="b">
        <f t="shared" si="34"/>
        <v>1</v>
      </c>
      <c r="W268" s="84" t="b">
        <f t="shared" si="35"/>
        <v>1</v>
      </c>
      <c r="X268" s="84" t="str">
        <f t="shared" si="36"/>
        <v xml:space="preserve"> </v>
      </c>
      <c r="Y268" s="84" t="b">
        <f t="shared" si="37"/>
        <v>1</v>
      </c>
      <c r="AA268" s="84">
        <v>24643</v>
      </c>
      <c r="AB268" s="84" t="s">
        <v>140</v>
      </c>
      <c r="AC268" s="57">
        <v>45050</v>
      </c>
      <c r="AD268" s="84">
        <v>97434047000103</v>
      </c>
      <c r="AE268" s="84" t="s">
        <v>30</v>
      </c>
      <c r="AF268" s="84">
        <v>16342</v>
      </c>
      <c r="AG268" s="84">
        <v>177343.74</v>
      </c>
      <c r="AI268">
        <v>24870</v>
      </c>
      <c r="AJ268" s="84" t="str" cm="1">
        <f t="array" ref="AJ268">_xlfn.XLOOKUP(AI268,--LEFT(Main!$B$15:$B$1956,SEARCH(" ",Main!$B$15:$B$1956)),Main!$F$15:$F$1956,"")</f>
        <v>GFIX</v>
      </c>
      <c r="AK268" s="57" cm="1">
        <f t="array" ref="AK268">_xlfn.XLOOKUP(1,(--LEFT(Main!$B$15:$B$1956,SEARCH(" ",Main!$B$15:$B$1956))=AI268)*(Main!$F$15:$F$1956=AJ268),Main!$C$15:$C$1956,"")</f>
        <v>45113</v>
      </c>
      <c r="AL268" s="62" cm="1">
        <f t="array" ref="AL268">--_xlfn.XLOOKUP(1,(Main!$F$15:$F$1956='PLANILHA EBR'!AJ268)*(--LEFT(Main!$B$15:$B$1956,SEARCH(" ",Main!$B$15:$B$1956))='PLANILHA EBR'!AI268),Main!$E$15:$E$1956)</f>
        <v>14050990000187</v>
      </c>
      <c r="AM268" s="84" t="str" cm="1">
        <f t="array" ref="AM268">_xlfn.XLOOKUP(1,(Main!$F$15:$F$1956='PLANILHA EBR'!AJ268)*(--LEFT(Main!$B$15:$B$1956,SEARCH(" ",Main!$B$15:$B$1956))='PLANILHA EBR'!AI268),Main!$H$15:$H$1956)</f>
        <v>KG LIQUIDO</v>
      </c>
      <c r="AN268">
        <v>31</v>
      </c>
      <c r="AO268">
        <v>11384.4</v>
      </c>
      <c r="AP268">
        <v>183772</v>
      </c>
    </row>
    <row r="269" spans="1:42" x14ac:dyDescent="0.25">
      <c r="A269" t="s">
        <v>5958</v>
      </c>
      <c r="B269" t="str">
        <f>C269&amp;"-"&amp;COUNTIF(C$2:C269,C269)</f>
        <v>67671-2</v>
      </c>
      <c r="C269">
        <v>67671</v>
      </c>
      <c r="D269" s="57">
        <v>44804</v>
      </c>
      <c r="E269" s="84" t="str">
        <f>F269&amp;"-"&amp;COUNTIF($F$2:F269,F269)</f>
        <v>METASA-245</v>
      </c>
      <c r="F269" s="84" t="str">
        <f t="shared" si="38"/>
        <v>METASA</v>
      </c>
      <c r="G269" t="s">
        <v>8581</v>
      </c>
      <c r="H269" s="62">
        <v>88416482000106</v>
      </c>
      <c r="I269" t="s">
        <v>30</v>
      </c>
      <c r="J269">
        <v>759.6</v>
      </c>
      <c r="K269">
        <v>12822.06</v>
      </c>
      <c r="M269">
        <v>24644</v>
      </c>
      <c r="N269" t="str">
        <v>WK</v>
      </c>
      <c r="O269" s="57" cm="1">
        <f t="array" ref="O269">_xlfn.XLOOKUP(1,($C$2:$C$8655=M269)*($F$2:$F$8655=N269),$D$2:$D$8655)</f>
        <v>45050</v>
      </c>
      <c r="P269" s="62">
        <v>97434047000103</v>
      </c>
      <c r="Q269" t="str">
        <v>M</v>
      </c>
      <c r="R269" s="85">
        <v>204</v>
      </c>
      <c r="S269" s="85">
        <v>111165.66</v>
      </c>
      <c r="U269" s="84" t="b">
        <f t="shared" si="33"/>
        <v>1</v>
      </c>
      <c r="V269" s="84" t="b">
        <f t="shared" si="34"/>
        <v>1</v>
      </c>
      <c r="W269" s="84" t="b">
        <f t="shared" si="35"/>
        <v>1</v>
      </c>
      <c r="X269" s="84" t="str">
        <f t="shared" si="36"/>
        <v xml:space="preserve"> </v>
      </c>
      <c r="Y269" s="84" t="b">
        <f t="shared" si="37"/>
        <v>1</v>
      </c>
      <c r="AA269" s="84">
        <v>24644</v>
      </c>
      <c r="AB269" s="84" t="s">
        <v>140</v>
      </c>
      <c r="AC269" s="57">
        <v>45050</v>
      </c>
      <c r="AD269" s="84">
        <v>97434047000103</v>
      </c>
      <c r="AE269" s="84" t="s">
        <v>30</v>
      </c>
      <c r="AF269" s="84">
        <v>10500</v>
      </c>
      <c r="AG269" s="84">
        <v>111165.66</v>
      </c>
      <c r="AI269">
        <v>25089</v>
      </c>
      <c r="AJ269" s="84" t="str" cm="1">
        <f t="array" ref="AJ269">_xlfn.XLOOKUP(AI269,--LEFT(Main!$B$15:$B$1956,SEARCH(" ",Main!$B$15:$B$1956)),Main!$F$15:$F$1956,"")</f>
        <v>WK ACOS</v>
      </c>
      <c r="AK269" s="57" cm="1">
        <f t="array" ref="AK269">_xlfn.XLOOKUP(1,(--LEFT(Main!$B$15:$B$1956,SEARCH(" ",Main!$B$15:$B$1956))=AI269)*(Main!$F$15:$F$1956=AJ269),Main!$C$15:$C$1956,"")</f>
        <v>45064</v>
      </c>
      <c r="AL269" s="62" cm="1">
        <f t="array" ref="AL269">--_xlfn.XLOOKUP(1,(Main!$F$15:$F$1956='PLANILHA EBR'!AJ269)*(--LEFT(Main!$B$15:$B$1956,SEARCH(" ",Main!$B$15:$B$1956))='PLANILHA EBR'!AI269),Main!$E$15:$E$1956)</f>
        <v>97434047000103</v>
      </c>
      <c r="AM269" s="84" t="str" cm="1">
        <f t="array" ref="AM269">_xlfn.XLOOKUP(1,(Main!$F$15:$F$1956='PLANILHA EBR'!AJ269)*(--LEFT(Main!$B$15:$B$1956,SEARCH(" ",Main!$B$15:$B$1956))='PLANILHA EBR'!AI269),Main!$H$15:$H$1956)</f>
        <v>KG LIQUIDO</v>
      </c>
      <c r="AN269">
        <v>17300</v>
      </c>
      <c r="AO269">
        <v>155879.22</v>
      </c>
      <c r="AP269">
        <v>183772</v>
      </c>
    </row>
    <row r="270" spans="1:42" x14ac:dyDescent="0.25">
      <c r="A270" t="s">
        <v>5958</v>
      </c>
      <c r="B270" t="str">
        <f>C270&amp;"-"&amp;COUNTIF(C$2:C270,C270)</f>
        <v>67671-3</v>
      </c>
      <c r="C270">
        <v>67671</v>
      </c>
      <c r="D270" s="57">
        <v>44804</v>
      </c>
      <c r="E270" s="84" t="str">
        <f>F270&amp;"-"&amp;COUNTIF($F$2:F270,F270)</f>
        <v>METASA-246</v>
      </c>
      <c r="F270" s="84" t="str">
        <f t="shared" si="38"/>
        <v>METASA</v>
      </c>
      <c r="G270" t="s">
        <v>8581</v>
      </c>
      <c r="H270" s="62">
        <v>88416482000106</v>
      </c>
      <c r="I270" t="s">
        <v>30</v>
      </c>
      <c r="J270">
        <v>1226.71</v>
      </c>
      <c r="K270">
        <v>19909.5</v>
      </c>
      <c r="M270">
        <v>24683</v>
      </c>
      <c r="N270" t="str">
        <v>WK</v>
      </c>
      <c r="O270" s="57" cm="1">
        <f t="array" ref="O270">_xlfn.XLOOKUP(1,($C$2:$C$8655=M270)*($F$2:$F$8655=N270),$D$2:$D$8655)</f>
        <v>45051</v>
      </c>
      <c r="P270" s="62">
        <v>97434047000103</v>
      </c>
      <c r="Q270" t="str">
        <v>M</v>
      </c>
      <c r="R270" s="85">
        <v>516</v>
      </c>
      <c r="S270" s="85">
        <v>90702.48</v>
      </c>
      <c r="U270" s="84" t="b">
        <f t="shared" si="33"/>
        <v>1</v>
      </c>
      <c r="V270" s="84" t="b">
        <f t="shared" si="34"/>
        <v>1</v>
      </c>
      <c r="W270" s="84" t="b">
        <f t="shared" si="35"/>
        <v>1</v>
      </c>
      <c r="X270" s="84" t="str">
        <f t="shared" si="36"/>
        <v xml:space="preserve"> </v>
      </c>
      <c r="Y270" s="84" t="b">
        <f t="shared" si="37"/>
        <v>1</v>
      </c>
      <c r="AA270" s="84">
        <v>24683</v>
      </c>
      <c r="AB270" s="84" t="s">
        <v>140</v>
      </c>
      <c r="AC270" s="57">
        <v>45051</v>
      </c>
      <c r="AD270" s="84">
        <v>97434047000103</v>
      </c>
      <c r="AE270" s="84" t="s">
        <v>30</v>
      </c>
      <c r="AF270" s="84">
        <v>9892</v>
      </c>
      <c r="AG270" s="84">
        <v>90702.48</v>
      </c>
      <c r="AI270">
        <v>25090</v>
      </c>
      <c r="AJ270" s="84" t="str" cm="1">
        <f t="array" ref="AJ270">_xlfn.XLOOKUP(AI270,--LEFT(Main!$B$15:$B$1956,SEARCH(" ",Main!$B$15:$B$1956)),Main!$F$15:$F$1956,"")</f>
        <v>WK ACOS</v>
      </c>
      <c r="AK270" s="57" cm="1">
        <f t="array" ref="AK270">_xlfn.XLOOKUP(1,(--LEFT(Main!$B$15:$B$1956,SEARCH(" ",Main!$B$15:$B$1956))=AI270)*(Main!$F$15:$F$1956=AJ270),Main!$C$15:$C$1956,"")</f>
        <v>45064</v>
      </c>
      <c r="AL270" s="62" cm="1">
        <f t="array" ref="AL270">--_xlfn.XLOOKUP(1,(Main!$F$15:$F$1956='PLANILHA EBR'!AJ270)*(--LEFT(Main!$B$15:$B$1956,SEARCH(" ",Main!$B$15:$B$1956))='PLANILHA EBR'!AI270),Main!$E$15:$E$1956)</f>
        <v>97434047000103</v>
      </c>
      <c r="AM270" s="84" t="str" cm="1">
        <f t="array" ref="AM270">_xlfn.XLOOKUP(1,(Main!$F$15:$F$1956='PLANILHA EBR'!AJ270)*(--LEFT(Main!$B$15:$B$1956,SEARCH(" ",Main!$B$15:$B$1956))='PLANILHA EBR'!AI270),Main!$H$15:$H$1956)</f>
        <v>KG LIQUIDO</v>
      </c>
      <c r="AN270">
        <v>3820</v>
      </c>
      <c r="AO270">
        <v>27581.4</v>
      </c>
      <c r="AP270">
        <v>183772</v>
      </c>
    </row>
    <row r="271" spans="1:42" x14ac:dyDescent="0.25">
      <c r="A271" t="s">
        <v>5958</v>
      </c>
      <c r="B271" t="str">
        <f>C271&amp;"-"&amp;COUNTIF(C$2:C271,C271)</f>
        <v>67671-4</v>
      </c>
      <c r="C271">
        <v>67671</v>
      </c>
      <c r="D271" s="57">
        <v>44804</v>
      </c>
      <c r="E271" s="84" t="str">
        <f>F271&amp;"-"&amp;COUNTIF($F$2:F271,F271)</f>
        <v>METASA-247</v>
      </c>
      <c r="F271" s="84" t="str">
        <f t="shared" si="38"/>
        <v>METASA</v>
      </c>
      <c r="G271" t="s">
        <v>8581</v>
      </c>
      <c r="H271" s="62">
        <v>88416482000106</v>
      </c>
      <c r="I271" t="s">
        <v>30</v>
      </c>
      <c r="J271">
        <v>118.98</v>
      </c>
      <c r="K271">
        <v>2008.38</v>
      </c>
      <c r="M271">
        <v>24870</v>
      </c>
      <c r="N271" t="str">
        <v>G</v>
      </c>
      <c r="O271" s="57" cm="1">
        <f t="array" ref="O271">_xlfn.XLOOKUP(1,($C$2:$C$8655=M271)*($F$2:$F$8655=N271),$D$2:$D$8655)</f>
        <v>45113</v>
      </c>
      <c r="P271" s="62">
        <v>14050990000187</v>
      </c>
      <c r="Q271" t="str">
        <v>UNIDADE</v>
      </c>
      <c r="R271" s="85">
        <v>1060</v>
      </c>
      <c r="S271" s="85">
        <v>11384.4</v>
      </c>
      <c r="U271" s="84" t="b">
        <f t="shared" si="33"/>
        <v>1</v>
      </c>
      <c r="V271" s="84" t="b">
        <f t="shared" si="34"/>
        <v>1</v>
      </c>
      <c r="W271" s="84" t="b">
        <f t="shared" si="35"/>
        <v>1</v>
      </c>
      <c r="X271" s="84" t="str">
        <f t="shared" si="36"/>
        <v xml:space="preserve"> </v>
      </c>
      <c r="Y271" s="84" t="b">
        <f t="shared" si="37"/>
        <v>1</v>
      </c>
      <c r="AA271" s="84">
        <v>24870</v>
      </c>
      <c r="AB271" s="84" t="s">
        <v>966</v>
      </c>
      <c r="AC271" s="57">
        <v>45113</v>
      </c>
      <c r="AD271" s="84">
        <v>14050990000187</v>
      </c>
      <c r="AE271" s="84" t="s">
        <v>30</v>
      </c>
      <c r="AF271" s="84">
        <v>31</v>
      </c>
      <c r="AG271" s="84">
        <v>11384.4</v>
      </c>
      <c r="AI271">
        <v>25091</v>
      </c>
      <c r="AJ271" s="84" t="str" cm="1">
        <f t="array" ref="AJ271">_xlfn.XLOOKUP(AI271,--LEFT(Main!$B$15:$B$1956,SEARCH(" ",Main!$B$15:$B$1956)),Main!$F$15:$F$1956,"")</f>
        <v>WK ACOS</v>
      </c>
      <c r="AK271" s="57" cm="1">
        <f t="array" ref="AK271">_xlfn.XLOOKUP(1,(--LEFT(Main!$B$15:$B$1956,SEARCH(" ",Main!$B$15:$B$1956))=AI271)*(Main!$F$15:$F$1956=AJ271),Main!$C$15:$C$1956,"")</f>
        <v>45064</v>
      </c>
      <c r="AL271" s="62" cm="1">
        <f t="array" ref="AL271">--_xlfn.XLOOKUP(1,(Main!$F$15:$F$1956='PLANILHA EBR'!AJ271)*(--LEFT(Main!$B$15:$B$1956,SEARCH(" ",Main!$B$15:$B$1956))='PLANILHA EBR'!AI271),Main!$E$15:$E$1956)</f>
        <v>97434047000103</v>
      </c>
      <c r="AM271" s="84" t="str" cm="1">
        <f t="array" ref="AM271">_xlfn.XLOOKUP(1,(Main!$F$15:$F$1956='PLANILHA EBR'!AJ271)*(--LEFT(Main!$B$15:$B$1956,SEARCH(" ",Main!$B$15:$B$1956))='PLANILHA EBR'!AI271),Main!$H$15:$H$1956)</f>
        <v>KG LIQUIDO</v>
      </c>
      <c r="AN271">
        <v>750</v>
      </c>
      <c r="AO271">
        <v>5610</v>
      </c>
      <c r="AP271">
        <v>183772</v>
      </c>
    </row>
    <row r="272" spans="1:42" x14ac:dyDescent="0.25">
      <c r="A272" t="s">
        <v>5958</v>
      </c>
      <c r="B272" t="str">
        <f>C272&amp;"-"&amp;COUNTIF(C$2:C272,C272)</f>
        <v>67671-5</v>
      </c>
      <c r="C272">
        <v>67671</v>
      </c>
      <c r="D272" s="57">
        <v>44804</v>
      </c>
      <c r="E272" s="84" t="str">
        <f>F272&amp;"-"&amp;COUNTIF($F$2:F272,F272)</f>
        <v>METASA-248</v>
      </c>
      <c r="F272" s="84" t="str">
        <f t="shared" si="38"/>
        <v>METASA</v>
      </c>
      <c r="G272" t="s">
        <v>8581</v>
      </c>
      <c r="H272" s="62">
        <v>88416482000106</v>
      </c>
      <c r="I272" t="s">
        <v>30</v>
      </c>
      <c r="J272">
        <v>2247.96</v>
      </c>
      <c r="K272">
        <v>41969.41</v>
      </c>
      <c r="M272">
        <v>25089</v>
      </c>
      <c r="N272" t="str">
        <v>WK</v>
      </c>
      <c r="O272" s="57" cm="1">
        <f t="array" ref="O272">_xlfn.XLOOKUP(1,($C$2:$C$8655=M272)*($F$2:$F$8655=N272),$D$2:$D$8655)</f>
        <v>45064</v>
      </c>
      <c r="P272" s="62">
        <v>97434047000103</v>
      </c>
      <c r="Q272" t="str">
        <v>METRO QUADRADO</v>
      </c>
      <c r="R272" s="85">
        <v>850.98</v>
      </c>
      <c r="S272" s="85">
        <v>155879.22</v>
      </c>
      <c r="U272" s="84" t="b">
        <f t="shared" si="33"/>
        <v>1</v>
      </c>
      <c r="V272" s="84" t="b">
        <f t="shared" si="34"/>
        <v>1</v>
      </c>
      <c r="W272" s="84" t="b">
        <f t="shared" si="35"/>
        <v>1</v>
      </c>
      <c r="X272" s="84" t="str">
        <f t="shared" si="36"/>
        <v xml:space="preserve"> </v>
      </c>
      <c r="Y272" s="84" t="b">
        <f t="shared" si="37"/>
        <v>1</v>
      </c>
      <c r="AA272" s="84">
        <v>25089</v>
      </c>
      <c r="AB272" s="84" t="s">
        <v>140</v>
      </c>
      <c r="AC272" s="57">
        <v>45064</v>
      </c>
      <c r="AD272" s="84">
        <v>97434047000103</v>
      </c>
      <c r="AE272" s="84" t="s">
        <v>30</v>
      </c>
      <c r="AF272" s="84">
        <v>17300</v>
      </c>
      <c r="AG272" s="84">
        <v>155879.22</v>
      </c>
      <c r="AI272">
        <v>25337</v>
      </c>
      <c r="AJ272" s="84" t="str" cm="1">
        <f t="array" ref="AJ272">_xlfn.XLOOKUP(AI272,--LEFT(Main!$B$15:$B$1956,SEARCH(" ",Main!$B$15:$B$1956)),Main!$F$15:$F$1956,"")</f>
        <v>WK ACOS</v>
      </c>
      <c r="AK272" s="57" cm="1">
        <f t="array" ref="AK272">_xlfn.XLOOKUP(1,(--LEFT(Main!$B$15:$B$1956,SEARCH(" ",Main!$B$15:$B$1956))=AI272)*(Main!$F$15:$F$1956=AJ272),Main!$C$15:$C$1956,"")</f>
        <v>45071</v>
      </c>
      <c r="AL272" s="62" cm="1">
        <f t="array" ref="AL272">--_xlfn.XLOOKUP(1,(Main!$F$15:$F$1956='PLANILHA EBR'!AJ272)*(--LEFT(Main!$B$15:$B$1956,SEARCH(" ",Main!$B$15:$B$1956))='PLANILHA EBR'!AI272),Main!$E$15:$E$1956)</f>
        <v>97434047000103</v>
      </c>
      <c r="AM272" s="84" t="str" cm="1">
        <f t="array" ref="AM272">_xlfn.XLOOKUP(1,(Main!$F$15:$F$1956='PLANILHA EBR'!AJ272)*(--LEFT(Main!$B$15:$B$1956,SEARCH(" ",Main!$B$15:$B$1956))='PLANILHA EBR'!AI272),Main!$H$15:$H$1956)</f>
        <v>KG LIQUIDO</v>
      </c>
      <c r="AN272">
        <v>29000</v>
      </c>
      <c r="AO272">
        <v>233029.54</v>
      </c>
      <c r="AP272">
        <v>183770</v>
      </c>
    </row>
    <row r="273" spans="1:42" x14ac:dyDescent="0.25">
      <c r="A273" t="s">
        <v>5958</v>
      </c>
      <c r="B273" t="str">
        <f>C273&amp;"-"&amp;COUNTIF(C$2:C273,C273)</f>
        <v>67671-6</v>
      </c>
      <c r="C273">
        <v>67671</v>
      </c>
      <c r="D273" s="57">
        <v>44804</v>
      </c>
      <c r="E273" s="84" t="str">
        <f>F273&amp;"-"&amp;COUNTIF($F$2:F273,F273)</f>
        <v>METASA-249</v>
      </c>
      <c r="F273" s="84" t="str">
        <f t="shared" si="38"/>
        <v>METASA</v>
      </c>
      <c r="G273" t="s">
        <v>8581</v>
      </c>
      <c r="H273" s="62">
        <v>88416482000106</v>
      </c>
      <c r="I273" t="s">
        <v>30</v>
      </c>
      <c r="J273">
        <v>1291.44</v>
      </c>
      <c r="K273">
        <v>24950.62</v>
      </c>
      <c r="M273">
        <v>25090</v>
      </c>
      <c r="N273" t="str">
        <v>WK</v>
      </c>
      <c r="O273" s="57" cm="1">
        <f t="array" ref="O273">_xlfn.XLOOKUP(1,($C$2:$C$8655=M273)*($F$2:$F$8655=N273),$D$2:$D$8655)</f>
        <v>45064</v>
      </c>
      <c r="P273" s="62">
        <v>97434047000103</v>
      </c>
      <c r="Q273" t="str">
        <v>M</v>
      </c>
      <c r="R273" s="85">
        <v>318.60000000000002</v>
      </c>
      <c r="S273" s="85">
        <v>27581.4</v>
      </c>
      <c r="U273" s="84" t="b">
        <f t="shared" si="33"/>
        <v>1</v>
      </c>
      <c r="V273" s="84" t="b">
        <f t="shared" si="34"/>
        <v>1</v>
      </c>
      <c r="W273" s="84" t="b">
        <f t="shared" si="35"/>
        <v>1</v>
      </c>
      <c r="X273" s="84" t="str">
        <f t="shared" si="36"/>
        <v xml:space="preserve"> </v>
      </c>
      <c r="Y273" s="84" t="b">
        <f t="shared" si="37"/>
        <v>1</v>
      </c>
      <c r="AA273" s="84">
        <v>25090</v>
      </c>
      <c r="AB273" s="84" t="s">
        <v>140</v>
      </c>
      <c r="AC273" s="57">
        <v>45064</v>
      </c>
      <c r="AD273" s="84">
        <v>97434047000103</v>
      </c>
      <c r="AE273" s="84" t="s">
        <v>30</v>
      </c>
      <c r="AF273" s="84">
        <v>3820</v>
      </c>
      <c r="AG273" s="84">
        <v>27581.4</v>
      </c>
      <c r="AI273">
        <v>25365</v>
      </c>
      <c r="AJ273" s="84" t="str" cm="1">
        <f t="array" ref="AJ273">_xlfn.XLOOKUP(AI273,--LEFT(Main!$B$15:$B$1956,SEARCH(" ",Main!$B$15:$B$1956)),Main!$F$15:$F$1956,"")</f>
        <v>WK ACOS</v>
      </c>
      <c r="AK273" s="57" cm="1">
        <f t="array" ref="AK273">_xlfn.XLOOKUP(1,(--LEFT(Main!$B$15:$B$1956,SEARCH(" ",Main!$B$15:$B$1956))=AI273)*(Main!$F$15:$F$1956=AJ273),Main!$C$15:$C$1956,"")</f>
        <v>45072</v>
      </c>
      <c r="AL273" s="62" cm="1">
        <f t="array" ref="AL273">--_xlfn.XLOOKUP(1,(Main!$F$15:$F$1956='PLANILHA EBR'!AJ273)*(--LEFT(Main!$B$15:$B$1956,SEARCH(" ",Main!$B$15:$B$1956))='PLANILHA EBR'!AI273),Main!$E$15:$E$1956)</f>
        <v>97434047000103</v>
      </c>
      <c r="AM273" s="84" t="str" cm="1">
        <f t="array" ref="AM273">_xlfn.XLOOKUP(1,(Main!$F$15:$F$1956='PLANILHA EBR'!AJ273)*(--LEFT(Main!$B$15:$B$1956,SEARCH(" ",Main!$B$15:$B$1956))='PLANILHA EBR'!AI273),Main!$H$15:$H$1956)</f>
        <v>KG LIQUIDO</v>
      </c>
      <c r="AN273">
        <v>19000</v>
      </c>
      <c r="AO273">
        <v>206160.6</v>
      </c>
      <c r="AP273">
        <v>183769</v>
      </c>
    </row>
    <row r="274" spans="1:42" x14ac:dyDescent="0.25">
      <c r="A274" t="s">
        <v>5958</v>
      </c>
      <c r="B274" t="str">
        <f>C274&amp;"-"&amp;COUNTIF(C$2:C274,C274)</f>
        <v>67671-7</v>
      </c>
      <c r="C274">
        <v>67671</v>
      </c>
      <c r="D274" s="57">
        <v>44804</v>
      </c>
      <c r="E274" s="84" t="str">
        <f>F274&amp;"-"&amp;COUNTIF($F$2:F274,F274)</f>
        <v>METASA-250</v>
      </c>
      <c r="F274" s="84" t="str">
        <f t="shared" si="38"/>
        <v>METASA</v>
      </c>
      <c r="G274" t="s">
        <v>8581</v>
      </c>
      <c r="H274" s="62">
        <v>88416482000106</v>
      </c>
      <c r="I274" t="s">
        <v>30</v>
      </c>
      <c r="J274">
        <v>358.39</v>
      </c>
      <c r="K274">
        <v>6049.62</v>
      </c>
      <c r="M274">
        <v>25091</v>
      </c>
      <c r="N274" t="str">
        <v>WK</v>
      </c>
      <c r="O274" s="57" cm="1">
        <f t="array" ref="O274">_xlfn.XLOOKUP(1,($C$2:$C$8655=M274)*($F$2:$F$8655=N274),$D$2:$D$8655)</f>
        <v>45064</v>
      </c>
      <c r="P274" s="62">
        <v>97434047000103</v>
      </c>
      <c r="Q274" t="str">
        <v>M</v>
      </c>
      <c r="R274" s="85">
        <v>102</v>
      </c>
      <c r="S274" s="85">
        <v>5610</v>
      </c>
      <c r="U274" s="84" t="b">
        <f t="shared" si="33"/>
        <v>1</v>
      </c>
      <c r="V274" s="84" t="b">
        <f t="shared" si="34"/>
        <v>1</v>
      </c>
      <c r="W274" s="84" t="b">
        <f t="shared" si="35"/>
        <v>1</v>
      </c>
      <c r="X274" s="84" t="str">
        <f t="shared" si="36"/>
        <v xml:space="preserve"> </v>
      </c>
      <c r="Y274" s="84" t="b">
        <f t="shared" si="37"/>
        <v>1</v>
      </c>
      <c r="AA274" s="84">
        <v>25091</v>
      </c>
      <c r="AB274" s="84" t="s">
        <v>140</v>
      </c>
      <c r="AC274" s="57">
        <v>45064</v>
      </c>
      <c r="AD274" s="84">
        <v>97434047000103</v>
      </c>
      <c r="AE274" s="84" t="s">
        <v>30</v>
      </c>
      <c r="AF274" s="84">
        <v>750</v>
      </c>
      <c r="AG274" s="84">
        <v>5610</v>
      </c>
      <c r="AI274">
        <v>25464</v>
      </c>
      <c r="AJ274" s="84" t="str" cm="1">
        <f t="array" ref="AJ274">_xlfn.XLOOKUP(AI274,--LEFT(Main!$B$15:$B$1956,SEARCH(" ",Main!$B$15:$B$1956)),Main!$F$15:$F$1956,"")</f>
        <v>WK ACOS</v>
      </c>
      <c r="AK274" s="57" cm="1">
        <f t="array" ref="AK274">_xlfn.XLOOKUP(1,(--LEFT(Main!$B$15:$B$1956,SEARCH(" ",Main!$B$15:$B$1956))=AI274)*(Main!$F$15:$F$1956=AJ274),Main!$C$15:$C$1956,"")</f>
        <v>45076</v>
      </c>
      <c r="AL274" s="62" cm="1">
        <f t="array" ref="AL274">--_xlfn.XLOOKUP(1,(Main!$F$15:$F$1956='PLANILHA EBR'!AJ274)*(--LEFT(Main!$B$15:$B$1956,SEARCH(" ",Main!$B$15:$B$1956))='PLANILHA EBR'!AI274),Main!$E$15:$E$1956)</f>
        <v>97434047000103</v>
      </c>
      <c r="AM274" s="84" t="str" cm="1">
        <f t="array" ref="AM274">_xlfn.XLOOKUP(1,(Main!$F$15:$F$1956='PLANILHA EBR'!AJ274)*(--LEFT(Main!$B$15:$B$1956,SEARCH(" ",Main!$B$15:$B$1956))='PLANILHA EBR'!AI274),Main!$H$15:$H$1956)</f>
        <v>KG LIQUIDO</v>
      </c>
      <c r="AN274">
        <v>19000</v>
      </c>
      <c r="AO274">
        <v>173137.5</v>
      </c>
      <c r="AP274">
        <v>182295</v>
      </c>
    </row>
    <row r="275" spans="1:42" x14ac:dyDescent="0.25">
      <c r="A275" t="s">
        <v>5958</v>
      </c>
      <c r="B275" t="str">
        <f>C275&amp;"-"&amp;COUNTIF(C$2:C275,C275)</f>
        <v>67671-8</v>
      </c>
      <c r="C275">
        <v>67671</v>
      </c>
      <c r="D275" s="57">
        <v>44804</v>
      </c>
      <c r="E275" s="84" t="str">
        <f>F275&amp;"-"&amp;COUNTIF($F$2:F275,F275)</f>
        <v>METASA-251</v>
      </c>
      <c r="F275" s="84" t="str">
        <f t="shared" si="38"/>
        <v>METASA</v>
      </c>
      <c r="G275" t="s">
        <v>8581</v>
      </c>
      <c r="H275" s="62">
        <v>88416482000106</v>
      </c>
      <c r="I275" t="s">
        <v>30</v>
      </c>
      <c r="J275">
        <v>374.01</v>
      </c>
      <c r="K275">
        <v>6444.19</v>
      </c>
      <c r="M275">
        <v>25337</v>
      </c>
      <c r="N275" t="str">
        <v>WK</v>
      </c>
      <c r="O275" s="57" cm="1">
        <f t="array" ref="O275">_xlfn.XLOOKUP(1,($C$2:$C$8655=M275)*($F$2:$F$8655=N275),$D$2:$D$8655)</f>
        <v>45071</v>
      </c>
      <c r="P275" s="62">
        <v>97434047000103</v>
      </c>
      <c r="Q275" t="str">
        <v>METRO QUADRADO</v>
      </c>
      <c r="R275" s="85">
        <v>439.59</v>
      </c>
      <c r="S275" s="85">
        <v>233029.54</v>
      </c>
      <c r="U275" s="84" t="b">
        <f t="shared" si="33"/>
        <v>1</v>
      </c>
      <c r="V275" s="84" t="b">
        <f t="shared" si="34"/>
        <v>1</v>
      </c>
      <c r="W275" s="84" t="b">
        <f t="shared" si="35"/>
        <v>1</v>
      </c>
      <c r="X275" s="84" t="str">
        <f t="shared" si="36"/>
        <v xml:space="preserve"> </v>
      </c>
      <c r="Y275" s="84" t="b">
        <f t="shared" si="37"/>
        <v>1</v>
      </c>
      <c r="AA275" s="84">
        <v>25337</v>
      </c>
      <c r="AB275" s="84" t="s">
        <v>140</v>
      </c>
      <c r="AC275" s="57">
        <v>45071</v>
      </c>
      <c r="AD275" s="84">
        <v>97434047000103</v>
      </c>
      <c r="AE275" s="84" t="s">
        <v>30</v>
      </c>
      <c r="AF275" s="84">
        <v>29000</v>
      </c>
      <c r="AG275" s="84">
        <v>233029.54</v>
      </c>
      <c r="AI275">
        <v>25465</v>
      </c>
      <c r="AJ275" s="84" t="str" cm="1">
        <f t="array" ref="AJ275">_xlfn.XLOOKUP(AI275,--LEFT(Main!$B$15:$B$1956,SEARCH(" ",Main!$B$15:$B$1956)),Main!$F$15:$F$1956,"")</f>
        <v>WK ACOS</v>
      </c>
      <c r="AK275" s="57" cm="1">
        <f t="array" ref="AK275">_xlfn.XLOOKUP(1,(--LEFT(Main!$B$15:$B$1956,SEARCH(" ",Main!$B$15:$B$1956))=AI275)*(Main!$F$15:$F$1956=AJ275),Main!$C$15:$C$1956,"")</f>
        <v>45076</v>
      </c>
      <c r="AL275" s="62" cm="1">
        <f t="array" ref="AL275">--_xlfn.XLOOKUP(1,(Main!$F$15:$F$1956='PLANILHA EBR'!AJ275)*(--LEFT(Main!$B$15:$B$1956,SEARCH(" ",Main!$B$15:$B$1956))='PLANILHA EBR'!AI275),Main!$E$15:$E$1956)</f>
        <v>97434047000103</v>
      </c>
      <c r="AM275" s="84" t="str" cm="1">
        <f t="array" ref="AM275">_xlfn.XLOOKUP(1,(Main!$F$15:$F$1956='PLANILHA EBR'!AJ275)*(--LEFT(Main!$B$15:$B$1956,SEARCH(" ",Main!$B$15:$B$1956))='PLANILHA EBR'!AI275),Main!$H$15:$H$1956)</f>
        <v>KG LIQUIDO</v>
      </c>
      <c r="AN275">
        <v>13026</v>
      </c>
      <c r="AO275">
        <v>118987.5</v>
      </c>
      <c r="AP275">
        <v>182294</v>
      </c>
    </row>
    <row r="276" spans="1:42" x14ac:dyDescent="0.25">
      <c r="A276" t="s">
        <v>5958</v>
      </c>
      <c r="B276" t="str">
        <f>C276&amp;"-"&amp;COUNTIF(C$2:C276,C276)</f>
        <v>67671-9</v>
      </c>
      <c r="C276">
        <v>67671</v>
      </c>
      <c r="D276" s="57">
        <v>44804</v>
      </c>
      <c r="E276" s="84" t="str">
        <f>F276&amp;"-"&amp;COUNTIF($F$2:F276,F276)</f>
        <v>METASA-252</v>
      </c>
      <c r="F276" s="84" t="str">
        <f t="shared" si="38"/>
        <v>METASA</v>
      </c>
      <c r="G276" t="s">
        <v>8581</v>
      </c>
      <c r="H276" s="62">
        <v>88416482000106</v>
      </c>
      <c r="I276" t="s">
        <v>30</v>
      </c>
      <c r="J276">
        <v>1056.1300000000001</v>
      </c>
      <c r="K276">
        <v>18197.12</v>
      </c>
      <c r="M276">
        <v>25365</v>
      </c>
      <c r="N276" t="str">
        <v>WK</v>
      </c>
      <c r="O276" s="57" cm="1">
        <f t="array" ref="O276">_xlfn.XLOOKUP(1,($C$2:$C$8655=M276)*($F$2:$F$8655=N276),$D$2:$D$8655)</f>
        <v>45072</v>
      </c>
      <c r="P276" s="62">
        <v>97434047000103</v>
      </c>
      <c r="Q276" t="str">
        <v>M</v>
      </c>
      <c r="R276" s="85">
        <v>768</v>
      </c>
      <c r="S276" s="85">
        <v>206160.6</v>
      </c>
      <c r="U276" s="84" t="b">
        <f t="shared" si="33"/>
        <v>1</v>
      </c>
      <c r="V276" s="84" t="b">
        <f t="shared" si="34"/>
        <v>1</v>
      </c>
      <c r="W276" s="84" t="b">
        <f t="shared" si="35"/>
        <v>1</v>
      </c>
      <c r="X276" s="84" t="str">
        <f t="shared" si="36"/>
        <v xml:space="preserve"> </v>
      </c>
      <c r="Y276" s="84" t="b">
        <f t="shared" si="37"/>
        <v>1</v>
      </c>
      <c r="AA276" s="84">
        <v>25365</v>
      </c>
      <c r="AB276" s="84" t="s">
        <v>140</v>
      </c>
      <c r="AC276" s="57">
        <v>45072</v>
      </c>
      <c r="AD276" s="84">
        <v>97434047000103</v>
      </c>
      <c r="AE276" s="84" t="s">
        <v>30</v>
      </c>
      <c r="AF276" s="84">
        <v>19000</v>
      </c>
      <c r="AG276" s="84">
        <v>206160.6</v>
      </c>
      <c r="AI276">
        <v>25726</v>
      </c>
      <c r="AJ276" s="84" t="str" cm="1">
        <f t="array" ref="AJ276">_xlfn.XLOOKUP(AI276,--LEFT(Main!$B$15:$B$1956,SEARCH(" ",Main!$B$15:$B$1956)),Main!$F$15:$F$1956,"")</f>
        <v>WK ACOS</v>
      </c>
      <c r="AK276" s="57" cm="1">
        <f t="array" ref="AK276">_xlfn.XLOOKUP(1,(--LEFT(Main!$B$15:$B$1956,SEARCH(" ",Main!$B$15:$B$1956))=AI276)*(Main!$F$15:$F$1956=AJ276),Main!$C$15:$C$1956,"")</f>
        <v>45083</v>
      </c>
      <c r="AL276" s="62" cm="1">
        <f t="array" ref="AL276">--_xlfn.XLOOKUP(1,(Main!$F$15:$F$1956='PLANILHA EBR'!AJ276)*(--LEFT(Main!$B$15:$B$1956,SEARCH(" ",Main!$B$15:$B$1956))='PLANILHA EBR'!AI276),Main!$E$15:$E$1956)</f>
        <v>97434047000103</v>
      </c>
      <c r="AM276" s="84" t="str" cm="1">
        <f t="array" ref="AM276">_xlfn.XLOOKUP(1,(Main!$F$15:$F$1956='PLANILHA EBR'!AJ276)*(--LEFT(Main!$B$15:$B$1956,SEARCH(" ",Main!$B$15:$B$1956))='PLANILHA EBR'!AI276),Main!$H$15:$H$1956)</f>
        <v>KG LIQUIDO</v>
      </c>
      <c r="AN276">
        <v>1362.8400000000001</v>
      </c>
      <c r="AO276">
        <v>68373.5</v>
      </c>
      <c r="AP276">
        <v>182293</v>
      </c>
    </row>
    <row r="277" spans="1:42" x14ac:dyDescent="0.25">
      <c r="A277" t="s">
        <v>5958</v>
      </c>
      <c r="B277" t="str">
        <f>C277&amp;"-"&amp;COUNTIF(C$2:C277,C277)</f>
        <v>67671-10</v>
      </c>
      <c r="C277">
        <v>67671</v>
      </c>
      <c r="D277" s="57">
        <v>44804</v>
      </c>
      <c r="E277" s="84" t="str">
        <f>F277&amp;"-"&amp;COUNTIF($F$2:F277,F277)</f>
        <v>METASA-253</v>
      </c>
      <c r="F277" s="84" t="str">
        <f t="shared" si="38"/>
        <v>METASA</v>
      </c>
      <c r="G277" t="s">
        <v>8581</v>
      </c>
      <c r="H277" s="62">
        <v>88416482000106</v>
      </c>
      <c r="I277" t="s">
        <v>30</v>
      </c>
      <c r="J277">
        <v>8067.32</v>
      </c>
      <c r="K277">
        <v>158684.18</v>
      </c>
      <c r="M277">
        <v>25464</v>
      </c>
      <c r="N277" t="str">
        <v>WK</v>
      </c>
      <c r="O277" s="57" cm="1">
        <f t="array" ref="O277">_xlfn.XLOOKUP(1,($C$2:$C$8655=M277)*($F$2:$F$8655=N277),$D$2:$D$8655)</f>
        <v>45076</v>
      </c>
      <c r="P277" s="62">
        <v>97434047000103</v>
      </c>
      <c r="Q277" t="str">
        <v>M</v>
      </c>
      <c r="R277" s="85">
        <v>1458</v>
      </c>
      <c r="S277" s="85">
        <v>173137.5</v>
      </c>
      <c r="U277" s="84" t="b">
        <f t="shared" si="33"/>
        <v>1</v>
      </c>
      <c r="V277" s="84" t="b">
        <f t="shared" si="34"/>
        <v>1</v>
      </c>
      <c r="W277" s="84" t="b">
        <f t="shared" si="35"/>
        <v>1</v>
      </c>
      <c r="X277" s="84" t="str">
        <f t="shared" si="36"/>
        <v xml:space="preserve"> </v>
      </c>
      <c r="Y277" s="84" t="b">
        <f t="shared" si="37"/>
        <v>1</v>
      </c>
      <c r="AA277" s="84">
        <v>25464</v>
      </c>
      <c r="AB277" s="84" t="s">
        <v>140</v>
      </c>
      <c r="AC277" s="57">
        <v>45076</v>
      </c>
      <c r="AD277" s="84">
        <v>97434047000103</v>
      </c>
      <c r="AE277" s="84" t="s">
        <v>30</v>
      </c>
      <c r="AF277" s="84">
        <v>19000</v>
      </c>
      <c r="AG277" s="84">
        <v>173137.5</v>
      </c>
      <c r="AI277">
        <v>25742</v>
      </c>
      <c r="AJ277" s="84" t="str" cm="1">
        <f t="array" ref="AJ277">_xlfn.XLOOKUP(AI277,--LEFT(Main!$B$15:$B$1956,SEARCH(" ",Main!$B$15:$B$1956)),Main!$F$15:$F$1956,"")</f>
        <v>WK ACOS</v>
      </c>
      <c r="AK277" s="57" cm="1">
        <f t="array" ref="AK277">_xlfn.XLOOKUP(1,(--LEFT(Main!$B$15:$B$1956,SEARCH(" ",Main!$B$15:$B$1956))=AI277)*(Main!$F$15:$F$1956=AJ277),Main!$C$15:$C$1956,"")</f>
        <v>45083</v>
      </c>
      <c r="AL277" s="62" cm="1">
        <f t="array" ref="AL277">--_xlfn.XLOOKUP(1,(Main!$F$15:$F$1956='PLANILHA EBR'!AJ277)*(--LEFT(Main!$B$15:$B$1956,SEARCH(" ",Main!$B$15:$B$1956))='PLANILHA EBR'!AI277),Main!$E$15:$E$1956)</f>
        <v>97434047000103</v>
      </c>
      <c r="AM277" s="84" t="str" cm="1">
        <f t="array" ref="AM277">_xlfn.XLOOKUP(1,(Main!$F$15:$F$1956='PLANILHA EBR'!AJ277)*(--LEFT(Main!$B$15:$B$1956,SEARCH(" ",Main!$B$15:$B$1956))='PLANILHA EBR'!AI277),Main!$H$15:$H$1956)</f>
        <v>KG LIQUIDO</v>
      </c>
      <c r="AN277">
        <v>117</v>
      </c>
      <c r="AO277">
        <v>3248</v>
      </c>
      <c r="AP277">
        <v>182292</v>
      </c>
    </row>
    <row r="278" spans="1:42" x14ac:dyDescent="0.25">
      <c r="A278" t="s">
        <v>5958</v>
      </c>
      <c r="B278" t="str">
        <f>C278&amp;"-"&amp;COUNTIF(C$2:C278,C278)</f>
        <v>67671-11</v>
      </c>
      <c r="C278">
        <v>67671</v>
      </c>
      <c r="D278" s="57">
        <v>44804</v>
      </c>
      <c r="E278" s="84" t="str">
        <f>F278&amp;"-"&amp;COUNTIF($F$2:F278,F278)</f>
        <v>METASA-254</v>
      </c>
      <c r="F278" s="84" t="str">
        <f t="shared" si="38"/>
        <v>METASA</v>
      </c>
      <c r="G278" t="s">
        <v>8581</v>
      </c>
      <c r="H278" s="62">
        <v>88416482000106</v>
      </c>
      <c r="I278" t="s">
        <v>30</v>
      </c>
      <c r="J278">
        <v>134.29</v>
      </c>
      <c r="K278">
        <v>2401.11</v>
      </c>
      <c r="M278">
        <v>25465</v>
      </c>
      <c r="N278" t="str">
        <v>WK</v>
      </c>
      <c r="O278" s="57" cm="1">
        <f t="array" ref="O278">_xlfn.XLOOKUP(1,($C$2:$C$8655=M278)*($F$2:$F$8655=N278),$D$2:$D$8655)</f>
        <v>45076</v>
      </c>
      <c r="P278" s="62">
        <v>97434047000103</v>
      </c>
      <c r="Q278" t="str">
        <v>M</v>
      </c>
      <c r="R278" s="85">
        <v>1002</v>
      </c>
      <c r="S278" s="85">
        <v>118987.5</v>
      </c>
      <c r="U278" s="84" t="b">
        <f t="shared" si="33"/>
        <v>1</v>
      </c>
      <c r="V278" s="84" t="b">
        <f t="shared" si="34"/>
        <v>1</v>
      </c>
      <c r="W278" s="84" t="b">
        <f t="shared" si="35"/>
        <v>1</v>
      </c>
      <c r="X278" s="84" t="str">
        <f t="shared" si="36"/>
        <v xml:space="preserve"> </v>
      </c>
      <c r="Y278" s="84" t="b">
        <f t="shared" si="37"/>
        <v>1</v>
      </c>
      <c r="AA278" s="84">
        <v>25465</v>
      </c>
      <c r="AB278" s="84" t="s">
        <v>140</v>
      </c>
      <c r="AC278" s="57">
        <v>45076</v>
      </c>
      <c r="AD278" s="84">
        <v>97434047000103</v>
      </c>
      <c r="AE278" s="84" t="s">
        <v>30</v>
      </c>
      <c r="AF278" s="84">
        <v>13026</v>
      </c>
      <c r="AG278" s="84">
        <v>118987.5</v>
      </c>
      <c r="AI278">
        <v>27098</v>
      </c>
      <c r="AJ278" s="84" t="str" cm="1">
        <f t="array" ref="AJ278">_xlfn.XLOOKUP(AI278,--LEFT(Main!$B$15:$B$1956,SEARCH(" ",Main!$B$15:$B$1956)),Main!$F$15:$F$1956,"")</f>
        <v>GFIX</v>
      </c>
      <c r="AK278" s="57" cm="1">
        <f t="array" ref="AK278">_xlfn.XLOOKUP(1,(--LEFT(Main!$B$15:$B$1956,SEARCH(" ",Main!$B$15:$B$1956))=AI278)*(Main!$F$15:$F$1956=AJ278),Main!$C$15:$C$1956,"")</f>
        <v>45313</v>
      </c>
      <c r="AL278" s="62" cm="1">
        <f t="array" ref="AL278">--_xlfn.XLOOKUP(1,(Main!$F$15:$F$1956='PLANILHA EBR'!AJ278)*(--LEFT(Main!$B$15:$B$1956,SEARCH(" ",Main!$B$15:$B$1956))='PLANILHA EBR'!AI278),Main!$E$15:$E$1956)</f>
        <v>14050990000187</v>
      </c>
      <c r="AM278" s="84" t="str" cm="1">
        <f t="array" ref="AM278">_xlfn.XLOOKUP(1,(Main!$F$15:$F$1956='PLANILHA EBR'!AJ278)*(--LEFT(Main!$B$15:$B$1956,SEARCH(" ",Main!$B$15:$B$1956))='PLANILHA EBR'!AI278),Main!$H$15:$H$1956)</f>
        <v>KG LIQUIDO</v>
      </c>
      <c r="AN278">
        <v>12</v>
      </c>
      <c r="AO278">
        <v>3992</v>
      </c>
      <c r="AP278">
        <v>182292</v>
      </c>
    </row>
    <row r="279" spans="1:42" x14ac:dyDescent="0.25">
      <c r="A279" t="s">
        <v>5958</v>
      </c>
      <c r="B279" t="str">
        <f>C279&amp;"-"&amp;COUNTIF(C$2:C279,C279)</f>
        <v>67671-12</v>
      </c>
      <c r="C279">
        <v>67671</v>
      </c>
      <c r="D279" s="57">
        <v>44804</v>
      </c>
      <c r="E279" s="84" t="str">
        <f>F279&amp;"-"&amp;COUNTIF($F$2:F279,F279)</f>
        <v>METASA-255</v>
      </c>
      <c r="F279" s="84" t="str">
        <f t="shared" si="38"/>
        <v>METASA</v>
      </c>
      <c r="G279" t="s">
        <v>8581</v>
      </c>
      <c r="H279" s="62">
        <v>88416482000106</v>
      </c>
      <c r="I279" t="s">
        <v>30</v>
      </c>
      <c r="J279">
        <v>57.91</v>
      </c>
      <c r="K279">
        <v>1035.43</v>
      </c>
      <c r="M279">
        <v>25726</v>
      </c>
      <c r="N279" t="str">
        <v>WK</v>
      </c>
      <c r="O279" s="57" cm="1">
        <f t="array" ref="O279">_xlfn.XLOOKUP(1,($C$2:$C$8655=M279)*($F$2:$F$8655=N279),$D$2:$D$8655)</f>
        <v>45083</v>
      </c>
      <c r="P279" s="62">
        <v>97434047000103</v>
      </c>
      <c r="Q279" t="str">
        <v>M</v>
      </c>
      <c r="R279" s="85">
        <v>36.74</v>
      </c>
      <c r="S279" s="85">
        <v>68373.5</v>
      </c>
      <c r="U279" s="84" t="b">
        <f t="shared" si="33"/>
        <v>1</v>
      </c>
      <c r="V279" s="84" t="b">
        <f t="shared" si="34"/>
        <v>1</v>
      </c>
      <c r="W279" s="84" t="b">
        <f t="shared" si="35"/>
        <v>1</v>
      </c>
      <c r="X279" s="84" t="str">
        <f t="shared" si="36"/>
        <v xml:space="preserve"> </v>
      </c>
      <c r="Y279" s="84" t="b">
        <f t="shared" si="37"/>
        <v>1</v>
      </c>
      <c r="AA279" s="84">
        <v>25726</v>
      </c>
      <c r="AB279" s="84" t="s">
        <v>140</v>
      </c>
      <c r="AC279" s="57">
        <v>45083</v>
      </c>
      <c r="AD279" s="84">
        <v>97434047000103</v>
      </c>
      <c r="AE279" s="84" t="s">
        <v>30</v>
      </c>
      <c r="AF279" s="84">
        <v>1362.8400000000001</v>
      </c>
      <c r="AG279" s="84">
        <v>68373.5</v>
      </c>
      <c r="AI279">
        <v>27628</v>
      </c>
      <c r="AJ279" s="84" t="str" cm="1">
        <f t="array" ref="AJ279">_xlfn.XLOOKUP(AI279,--LEFT(Main!$B$15:$B$1956,SEARCH(" ",Main!$B$15:$B$1956)),Main!$F$15:$F$1956,"")</f>
        <v>GFIX</v>
      </c>
      <c r="AK279" s="57" cm="1">
        <f t="array" ref="AK279">_xlfn.XLOOKUP(1,(--LEFT(Main!$B$15:$B$1956,SEARCH(" ",Main!$B$15:$B$1956))=AI279)*(Main!$F$15:$F$1956=AJ279),Main!$C$15:$C$1956,"")</f>
        <v>45363</v>
      </c>
      <c r="AL279" s="62" cm="1">
        <f t="array" ref="AL279">--_xlfn.XLOOKUP(1,(Main!$F$15:$F$1956='PLANILHA EBR'!AJ279)*(--LEFT(Main!$B$15:$B$1956,SEARCH(" ",Main!$B$15:$B$1956))='PLANILHA EBR'!AI279),Main!$E$15:$E$1956)</f>
        <v>14050990000187</v>
      </c>
      <c r="AM279" s="84" t="str" cm="1">
        <f t="array" ref="AM279">_xlfn.XLOOKUP(1,(Main!$F$15:$F$1956='PLANILHA EBR'!AJ279)*(--LEFT(Main!$B$15:$B$1956,SEARCH(" ",Main!$B$15:$B$1956))='PLANILHA EBR'!AI279),Main!$H$15:$H$1956)</f>
        <v>KG LIQUIDO</v>
      </c>
      <c r="AN279">
        <v>134</v>
      </c>
      <c r="AO279">
        <v>58582.6</v>
      </c>
      <c r="AP279">
        <v>181813</v>
      </c>
    </row>
    <row r="280" spans="1:42" x14ac:dyDescent="0.25">
      <c r="A280" t="s">
        <v>5958</v>
      </c>
      <c r="B280" t="str">
        <f>C280&amp;"-"&amp;COUNTIF(C$2:C280,C280)</f>
        <v>67671-13</v>
      </c>
      <c r="C280">
        <v>67671</v>
      </c>
      <c r="D280" s="57">
        <v>44804</v>
      </c>
      <c r="E280" s="84" t="str">
        <f>F280&amp;"-"&amp;COUNTIF($F$2:F280,F280)</f>
        <v>METASA-256</v>
      </c>
      <c r="F280" s="84" t="str">
        <f t="shared" si="38"/>
        <v>METASA</v>
      </c>
      <c r="G280" t="s">
        <v>8581</v>
      </c>
      <c r="H280" s="62">
        <v>88416482000106</v>
      </c>
      <c r="I280" t="s">
        <v>30</v>
      </c>
      <c r="J280">
        <v>1369.96</v>
      </c>
      <c r="K280">
        <v>19686.330000000002</v>
      </c>
      <c r="M280">
        <v>25742</v>
      </c>
      <c r="N280" t="str">
        <v>WK</v>
      </c>
      <c r="O280" s="57" cm="1">
        <f t="array" ref="O280">_xlfn.XLOOKUP(1,($C$2:$C$8655=M280)*($F$2:$F$8655=N280),$D$2:$D$8655)</f>
        <v>45083</v>
      </c>
      <c r="P280" s="62">
        <v>97434047000103</v>
      </c>
      <c r="Q280" t="str">
        <v>UNIDADE</v>
      </c>
      <c r="R280" s="85">
        <v>406</v>
      </c>
      <c r="S280" s="85">
        <v>3248</v>
      </c>
      <c r="U280" s="84" t="b">
        <f t="shared" si="33"/>
        <v>1</v>
      </c>
      <c r="V280" s="84" t="b">
        <f t="shared" si="34"/>
        <v>1</v>
      </c>
      <c r="W280" s="84" t="b">
        <f t="shared" si="35"/>
        <v>1</v>
      </c>
      <c r="X280" s="84" t="str">
        <f t="shared" si="36"/>
        <v xml:space="preserve"> </v>
      </c>
      <c r="Y280" s="84" t="b">
        <f t="shared" si="37"/>
        <v>1</v>
      </c>
      <c r="AA280" s="84">
        <v>25742</v>
      </c>
      <c r="AB280" s="84" t="s">
        <v>140</v>
      </c>
      <c r="AC280" s="57">
        <v>45083</v>
      </c>
      <c r="AD280" s="84">
        <v>97434047000103</v>
      </c>
      <c r="AE280" s="84" t="s">
        <v>30</v>
      </c>
      <c r="AF280" s="84">
        <v>117</v>
      </c>
      <c r="AG280" s="84">
        <v>3248</v>
      </c>
      <c r="AI280">
        <v>27692</v>
      </c>
      <c r="AJ280" s="84" t="str" cm="1">
        <f t="array" ref="AJ280">_xlfn.XLOOKUP(AI280,--LEFT(Main!$B$15:$B$1956,SEARCH(" ",Main!$B$15:$B$1956)),Main!$F$15:$F$1956,"")</f>
        <v>GFIX</v>
      </c>
      <c r="AK280" s="57" cm="1">
        <f t="array" ref="AK280">_xlfn.XLOOKUP(1,(--LEFT(Main!$B$15:$B$1956,SEARCH(" ",Main!$B$15:$B$1956))=AI280)*(Main!$F$15:$F$1956=AJ280),Main!$C$15:$C$1956,"")</f>
        <v>45369</v>
      </c>
      <c r="AL280" s="62" cm="1">
        <f t="array" ref="AL280">--_xlfn.XLOOKUP(1,(Main!$F$15:$F$1956='PLANILHA EBR'!AJ280)*(--LEFT(Main!$B$15:$B$1956,SEARCH(" ",Main!$B$15:$B$1956))='PLANILHA EBR'!AI280),Main!$E$15:$E$1956)</f>
        <v>14050990000187</v>
      </c>
      <c r="AM280" s="84" t="str" cm="1">
        <f t="array" ref="AM280">_xlfn.XLOOKUP(1,(Main!$F$15:$F$1956='PLANILHA EBR'!AJ280)*(--LEFT(Main!$B$15:$B$1956,SEARCH(" ",Main!$B$15:$B$1956))='PLANILHA EBR'!AI280),Main!$H$15:$H$1956)</f>
        <v>KG LIQUIDO</v>
      </c>
      <c r="AN280">
        <v>19</v>
      </c>
      <c r="AO280">
        <v>6686.6</v>
      </c>
      <c r="AP280">
        <v>181813</v>
      </c>
    </row>
    <row r="281" spans="1:42" x14ac:dyDescent="0.25">
      <c r="A281" t="s">
        <v>5958</v>
      </c>
      <c r="B281" t="str">
        <f>C281&amp;"-"&amp;COUNTIF(C$2:C281,C281)</f>
        <v>67671-14</v>
      </c>
      <c r="C281">
        <v>67671</v>
      </c>
      <c r="D281" s="57">
        <v>44804</v>
      </c>
      <c r="E281" s="84" t="str">
        <f>F281&amp;"-"&amp;COUNTIF($F$2:F281,F281)</f>
        <v>METASA-257</v>
      </c>
      <c r="F281" s="84" t="str">
        <f t="shared" si="38"/>
        <v>METASA</v>
      </c>
      <c r="G281" t="s">
        <v>8581</v>
      </c>
      <c r="H281" s="62">
        <v>88416482000106</v>
      </c>
      <c r="I281" t="s">
        <v>30</v>
      </c>
      <c r="J281">
        <v>488.58</v>
      </c>
      <c r="K281">
        <v>8247.23</v>
      </c>
      <c r="M281">
        <v>27098</v>
      </c>
      <c r="N281" t="str">
        <v>G</v>
      </c>
      <c r="O281" s="57" cm="1">
        <f t="array" ref="O281">_xlfn.XLOOKUP(1,($C$2:$C$8655=M281)*($F$2:$F$8655=N281),$D$2:$D$8655)</f>
        <v>45313</v>
      </c>
      <c r="P281" s="62">
        <v>14050990000187</v>
      </c>
      <c r="Q281" t="str">
        <v>UNIDADE</v>
      </c>
      <c r="R281" s="85">
        <v>400</v>
      </c>
      <c r="S281" s="85">
        <v>3992</v>
      </c>
      <c r="U281" s="84" t="b">
        <f t="shared" si="33"/>
        <v>1</v>
      </c>
      <c r="V281" s="84" t="b">
        <f t="shared" si="34"/>
        <v>1</v>
      </c>
      <c r="W281" s="84" t="b">
        <f t="shared" si="35"/>
        <v>1</v>
      </c>
      <c r="X281" s="84" t="str">
        <f t="shared" si="36"/>
        <v xml:space="preserve"> </v>
      </c>
      <c r="Y281" s="84" t="b">
        <f t="shared" si="37"/>
        <v>1</v>
      </c>
      <c r="AA281" s="84">
        <v>27098</v>
      </c>
      <c r="AB281" s="84" t="s">
        <v>966</v>
      </c>
      <c r="AC281" s="57">
        <v>45313</v>
      </c>
      <c r="AD281" s="84">
        <v>14050990000187</v>
      </c>
      <c r="AE281" s="84" t="s">
        <v>30</v>
      </c>
      <c r="AF281" s="84">
        <v>12</v>
      </c>
      <c r="AG281" s="84">
        <v>3992</v>
      </c>
      <c r="AI281">
        <v>28344</v>
      </c>
      <c r="AJ281" s="84" t="str" cm="1">
        <f t="array" ref="AJ281">_xlfn.XLOOKUP(AI281,--LEFT(Main!$B$15:$B$1956,SEARCH(" ",Main!$B$15:$B$1956)),Main!$F$15:$F$1956,"")</f>
        <v>WK ACOS</v>
      </c>
      <c r="AK281" s="57" cm="1">
        <f t="array" ref="AK281">_xlfn.XLOOKUP(1,(--LEFT(Main!$B$15:$B$1956,SEARCH(" ",Main!$B$15:$B$1956))=AI281)*(Main!$F$15:$F$1956=AJ281),Main!$C$15:$C$1956,"")</f>
        <v>45166</v>
      </c>
      <c r="AL281" s="62" cm="1">
        <f t="array" ref="AL281">--_xlfn.XLOOKUP(1,(Main!$F$15:$F$1956='PLANILHA EBR'!AJ281)*(--LEFT(Main!$B$15:$B$1956,SEARCH(" ",Main!$B$15:$B$1956))='PLANILHA EBR'!AI281),Main!$E$15:$E$1956)</f>
        <v>97434047000103</v>
      </c>
      <c r="AM281" s="84" t="str" cm="1">
        <f t="array" ref="AM281">_xlfn.XLOOKUP(1,(Main!$F$15:$F$1956='PLANILHA EBR'!AJ281)*(--LEFT(Main!$B$15:$B$1956,SEARCH(" ",Main!$B$15:$B$1956))='PLANILHA EBR'!AI281),Main!$H$15:$H$1956)</f>
        <v>KG LIQUIDO</v>
      </c>
      <c r="AN281">
        <v>530</v>
      </c>
      <c r="AO281">
        <v>5959.68</v>
      </c>
      <c r="AP281">
        <v>181802</v>
      </c>
    </row>
    <row r="282" spans="1:42" x14ac:dyDescent="0.25">
      <c r="A282" t="s">
        <v>5958</v>
      </c>
      <c r="B282" t="str">
        <f>C282&amp;"-"&amp;COUNTIF(C$2:C282,C282)</f>
        <v>67671-15</v>
      </c>
      <c r="C282">
        <v>67671</v>
      </c>
      <c r="D282" s="57">
        <v>44804</v>
      </c>
      <c r="E282" s="84" t="str">
        <f>F282&amp;"-"&amp;COUNTIF($F$2:F282,F282)</f>
        <v>METASA-258</v>
      </c>
      <c r="F282" s="84" t="str">
        <f t="shared" si="38"/>
        <v>METASA</v>
      </c>
      <c r="G282" t="s">
        <v>8581</v>
      </c>
      <c r="H282" s="62">
        <v>88416482000106</v>
      </c>
      <c r="I282" t="s">
        <v>30</v>
      </c>
      <c r="J282">
        <v>33.76</v>
      </c>
      <c r="K282">
        <v>686</v>
      </c>
      <c r="M282">
        <v>27628</v>
      </c>
      <c r="N282" t="str">
        <v>G</v>
      </c>
      <c r="O282" s="57" cm="1">
        <f t="array" ref="O282">_xlfn.XLOOKUP(1,($C$2:$C$8655=M282)*($F$2:$F$8655=N282),$D$2:$D$8655)</f>
        <v>45363</v>
      </c>
      <c r="P282" s="62">
        <v>14050990000187</v>
      </c>
      <c r="Q282" t="str">
        <v>UNIDADE</v>
      </c>
      <c r="R282" s="85">
        <v>5870</v>
      </c>
      <c r="S282" s="85">
        <v>58582.6</v>
      </c>
      <c r="U282" s="84" t="b">
        <f t="shared" si="33"/>
        <v>1</v>
      </c>
      <c r="V282" s="84" t="b">
        <f t="shared" si="34"/>
        <v>1</v>
      </c>
      <c r="W282" s="84" t="b">
        <f t="shared" si="35"/>
        <v>1</v>
      </c>
      <c r="X282" s="84" t="str">
        <f t="shared" si="36"/>
        <v xml:space="preserve"> </v>
      </c>
      <c r="Y282" s="84" t="b">
        <f t="shared" si="37"/>
        <v>1</v>
      </c>
      <c r="AA282" s="84">
        <v>27628</v>
      </c>
      <c r="AB282" s="84" t="s">
        <v>966</v>
      </c>
      <c r="AC282" s="57">
        <v>45363</v>
      </c>
      <c r="AD282" s="84">
        <v>14050990000187</v>
      </c>
      <c r="AE282" s="84" t="s">
        <v>30</v>
      </c>
      <c r="AF282" s="84">
        <v>134</v>
      </c>
      <c r="AG282" s="84">
        <v>58582.6</v>
      </c>
      <c r="AI282">
        <v>28367</v>
      </c>
      <c r="AJ282" s="84" t="str" cm="1">
        <f t="array" ref="AJ282">_xlfn.XLOOKUP(AI282,--LEFT(Main!$B$15:$B$1956,SEARCH(" ",Main!$B$15:$B$1956)),Main!$F$15:$F$1956,"")</f>
        <v>WK ACOS</v>
      </c>
      <c r="AK282" s="57" cm="1">
        <f t="array" ref="AK282">_xlfn.XLOOKUP(1,(--LEFT(Main!$B$15:$B$1956,SEARCH(" ",Main!$B$15:$B$1956))=AI282)*(Main!$F$15:$F$1956=AJ282),Main!$C$15:$C$1956,"")</f>
        <v>45166</v>
      </c>
      <c r="AL282" s="62" cm="1">
        <f t="array" ref="AL282">--_xlfn.XLOOKUP(1,(Main!$F$15:$F$1956='PLANILHA EBR'!AJ282)*(--LEFT(Main!$B$15:$B$1956,SEARCH(" ",Main!$B$15:$B$1956))='PLANILHA EBR'!AI282),Main!$E$15:$E$1956)</f>
        <v>97434047000103</v>
      </c>
      <c r="AM282" s="84" t="str" cm="1">
        <f t="array" ref="AM282">_xlfn.XLOOKUP(1,(Main!$F$15:$F$1956='PLANILHA EBR'!AJ282)*(--LEFT(Main!$B$15:$B$1956,SEARCH(" ",Main!$B$15:$B$1956))='PLANILHA EBR'!AI282),Main!$H$15:$H$1956)</f>
        <v>KG LIQUIDO</v>
      </c>
      <c r="AN282">
        <v>14650</v>
      </c>
      <c r="AO282">
        <v>107642.06</v>
      </c>
      <c r="AP282">
        <v>181802</v>
      </c>
    </row>
    <row r="283" spans="1:42" x14ac:dyDescent="0.25">
      <c r="A283" t="s">
        <v>5958</v>
      </c>
      <c r="B283" t="str">
        <f>C283&amp;"-"&amp;COUNTIF(C$2:C283,C283)</f>
        <v>67676-1</v>
      </c>
      <c r="C283">
        <v>67676</v>
      </c>
      <c r="D283" s="57">
        <v>44804</v>
      </c>
      <c r="E283" s="84" t="str">
        <f>F283&amp;"-"&amp;COUNTIF($F$2:F283,F283)</f>
        <v>METASA-259</v>
      </c>
      <c r="F283" s="84" t="str">
        <f t="shared" si="38"/>
        <v>METASA</v>
      </c>
      <c r="G283" t="s">
        <v>8581</v>
      </c>
      <c r="H283" s="62">
        <v>88416482000106</v>
      </c>
      <c r="I283" t="s">
        <v>30</v>
      </c>
      <c r="J283">
        <v>222.4</v>
      </c>
      <c r="K283">
        <v>3754.11</v>
      </c>
      <c r="M283">
        <v>27692</v>
      </c>
      <c r="N283" t="str">
        <v>G</v>
      </c>
      <c r="O283" s="57" cm="1">
        <f t="array" ref="O283">_xlfn.XLOOKUP(1,($C$2:$C$8655=M283)*($F$2:$F$8655=N283),$D$2:$D$8655)</f>
        <v>45369</v>
      </c>
      <c r="P283" s="62">
        <v>14050990000187</v>
      </c>
      <c r="Q283" t="str">
        <v>UNIDADE</v>
      </c>
      <c r="R283" s="85">
        <v>670</v>
      </c>
      <c r="S283" s="85">
        <v>6686.6</v>
      </c>
      <c r="U283" s="84" t="b">
        <f t="shared" si="33"/>
        <v>1</v>
      </c>
      <c r="V283" s="84" t="b">
        <f t="shared" si="34"/>
        <v>1</v>
      </c>
      <c r="W283" s="84" t="b">
        <f t="shared" si="35"/>
        <v>1</v>
      </c>
      <c r="X283" s="84" t="str">
        <f t="shared" si="36"/>
        <v xml:space="preserve"> </v>
      </c>
      <c r="Y283" s="84" t="b">
        <f t="shared" si="37"/>
        <v>1</v>
      </c>
      <c r="AA283" s="84">
        <v>27692</v>
      </c>
      <c r="AB283" s="84" t="s">
        <v>966</v>
      </c>
      <c r="AC283" s="57">
        <v>45369</v>
      </c>
      <c r="AD283" s="84">
        <v>14050990000187</v>
      </c>
      <c r="AE283" s="84" t="s">
        <v>30</v>
      </c>
      <c r="AF283" s="84">
        <v>19</v>
      </c>
      <c r="AG283" s="84">
        <v>6686.6</v>
      </c>
      <c r="AI283">
        <v>28400</v>
      </c>
      <c r="AJ283" s="84" t="str" cm="1">
        <f t="array" ref="AJ283">_xlfn.XLOOKUP(AI283,--LEFT(Main!$B$15:$B$1956,SEARCH(" ",Main!$B$15:$B$1956)),Main!$F$15:$F$1956,"")</f>
        <v>WK ACOS</v>
      </c>
      <c r="AK283" s="57" cm="1">
        <f t="array" ref="AK283">_xlfn.XLOOKUP(1,(--LEFT(Main!$B$15:$B$1956,SEARCH(" ",Main!$B$15:$B$1956))=AI283)*(Main!$F$15:$F$1956=AJ283),Main!$C$15:$C$1956,"")</f>
        <v>45167</v>
      </c>
      <c r="AL283" s="62" cm="1">
        <f t="array" ref="AL283">--_xlfn.XLOOKUP(1,(Main!$F$15:$F$1956='PLANILHA EBR'!AJ283)*(--LEFT(Main!$B$15:$B$1956,SEARCH(" ",Main!$B$15:$B$1956))='PLANILHA EBR'!AI283),Main!$E$15:$E$1956)</f>
        <v>97434047000103</v>
      </c>
      <c r="AM283" s="84" t="str" cm="1">
        <f t="array" ref="AM283">_xlfn.XLOOKUP(1,(Main!$F$15:$F$1956='PLANILHA EBR'!AJ283)*(--LEFT(Main!$B$15:$B$1956,SEARCH(" ",Main!$B$15:$B$1956))='PLANILHA EBR'!AI283),Main!$H$15:$H$1956)</f>
        <v>KG LIQUIDO</v>
      </c>
      <c r="AN283">
        <v>4000</v>
      </c>
      <c r="AO283">
        <v>44563.19</v>
      </c>
      <c r="AP283">
        <v>181802</v>
      </c>
    </row>
    <row r="284" spans="1:42" x14ac:dyDescent="0.25">
      <c r="A284" t="s">
        <v>5958</v>
      </c>
      <c r="B284" t="str">
        <f>C284&amp;"-"&amp;COUNTIF(C$2:C284,C284)</f>
        <v>67676-2</v>
      </c>
      <c r="C284">
        <v>67676</v>
      </c>
      <c r="D284" s="57">
        <v>44804</v>
      </c>
      <c r="E284" s="84" t="str">
        <f>F284&amp;"-"&amp;COUNTIF($F$2:F284,F284)</f>
        <v>METASA-260</v>
      </c>
      <c r="F284" s="84" t="str">
        <f t="shared" si="38"/>
        <v>METASA</v>
      </c>
      <c r="G284" t="s">
        <v>8581</v>
      </c>
      <c r="H284" s="62">
        <v>88416482000106</v>
      </c>
      <c r="I284" t="s">
        <v>30</v>
      </c>
      <c r="J284">
        <v>382.72</v>
      </c>
      <c r="K284">
        <v>6460.31</v>
      </c>
      <c r="M284">
        <v>28344</v>
      </c>
      <c r="N284" t="str">
        <v>WK</v>
      </c>
      <c r="O284" s="57" cm="1">
        <f t="array" ref="O284">_xlfn.XLOOKUP(1,($C$2:$C$8655=M284)*($F$2:$F$8655=N284),$D$2:$D$8655)</f>
        <v>45166</v>
      </c>
      <c r="P284" s="62">
        <v>97434047000103</v>
      </c>
      <c r="Q284" t="str">
        <v>M</v>
      </c>
      <c r="R284" s="85">
        <v>48</v>
      </c>
      <c r="S284" s="85">
        <v>5959.68</v>
      </c>
      <c r="U284" s="84" t="b">
        <f t="shared" si="33"/>
        <v>1</v>
      </c>
      <c r="V284" s="84" t="b">
        <f t="shared" si="34"/>
        <v>1</v>
      </c>
      <c r="W284" s="84" t="b">
        <f t="shared" si="35"/>
        <v>1</v>
      </c>
      <c r="X284" s="84" t="str">
        <f t="shared" si="36"/>
        <v xml:space="preserve"> </v>
      </c>
      <c r="Y284" s="84" t="b">
        <f t="shared" si="37"/>
        <v>1</v>
      </c>
      <c r="AA284" s="84">
        <v>28344</v>
      </c>
      <c r="AB284" s="84" t="s">
        <v>140</v>
      </c>
      <c r="AC284" s="57">
        <v>45166</v>
      </c>
      <c r="AD284" s="84">
        <v>97434047000103</v>
      </c>
      <c r="AE284" s="84" t="s">
        <v>30</v>
      </c>
      <c r="AF284" s="84">
        <v>530</v>
      </c>
      <c r="AG284" s="84">
        <v>5959.68</v>
      </c>
      <c r="AI284">
        <v>28416</v>
      </c>
      <c r="AJ284" s="84" t="str" cm="1">
        <f t="array" ref="AJ284">_xlfn.XLOOKUP(AI284,--LEFT(Main!$B$15:$B$1956,SEARCH(" ",Main!$B$15:$B$1956)),Main!$F$15:$F$1956,"")</f>
        <v>WK ACOS</v>
      </c>
      <c r="AK284" s="57" cm="1">
        <f t="array" ref="AK284">_xlfn.XLOOKUP(1,(--LEFT(Main!$B$15:$B$1956,SEARCH(" ",Main!$B$15:$B$1956))=AI284)*(Main!$F$15:$F$1956=AJ284),Main!$C$15:$C$1956,"")</f>
        <v>45167</v>
      </c>
      <c r="AL284" s="62" cm="1">
        <f t="array" ref="AL284">--_xlfn.XLOOKUP(1,(Main!$F$15:$F$1956='PLANILHA EBR'!AJ284)*(--LEFT(Main!$B$15:$B$1956,SEARCH(" ",Main!$B$15:$B$1956))='PLANILHA EBR'!AI284),Main!$E$15:$E$1956)</f>
        <v>97434047000103</v>
      </c>
      <c r="AM284" s="84" t="str" cm="1">
        <f t="array" ref="AM284">_xlfn.XLOOKUP(1,(Main!$F$15:$F$1956='PLANILHA EBR'!AJ284)*(--LEFT(Main!$B$15:$B$1956,SEARCH(" ",Main!$B$15:$B$1956))='PLANILHA EBR'!AI284),Main!$H$15:$H$1956)</f>
        <v>KG LIQUIDO</v>
      </c>
      <c r="AN284">
        <v>2496</v>
      </c>
      <c r="AO284">
        <v>32685.119999999999</v>
      </c>
      <c r="AP284">
        <v>181802</v>
      </c>
    </row>
    <row r="285" spans="1:42" x14ac:dyDescent="0.25">
      <c r="A285" t="s">
        <v>5958</v>
      </c>
      <c r="B285" t="str">
        <f>C285&amp;"-"&amp;COUNTIF(C$2:C285,C285)</f>
        <v>67676-3</v>
      </c>
      <c r="C285">
        <v>67676</v>
      </c>
      <c r="D285" s="57">
        <v>44804</v>
      </c>
      <c r="E285" s="84" t="str">
        <f>F285&amp;"-"&amp;COUNTIF($F$2:F285,F285)</f>
        <v>METASA-261</v>
      </c>
      <c r="F285" s="84" t="str">
        <f t="shared" si="38"/>
        <v>METASA</v>
      </c>
      <c r="G285" t="s">
        <v>8581</v>
      </c>
      <c r="H285" s="62">
        <v>88416482000106</v>
      </c>
      <c r="I285" t="s">
        <v>30</v>
      </c>
      <c r="J285">
        <v>536.26</v>
      </c>
      <c r="K285">
        <v>9052.07</v>
      </c>
      <c r="M285">
        <v>28367</v>
      </c>
      <c r="N285" t="str">
        <v>WK</v>
      </c>
      <c r="O285" s="57" cm="1">
        <f t="array" ref="O285">_xlfn.XLOOKUP(1,($C$2:$C$8655=M285)*($F$2:$F$8655=N285),$D$2:$D$8655)</f>
        <v>45166</v>
      </c>
      <c r="P285" s="62">
        <v>97434047000103</v>
      </c>
      <c r="Q285" t="str">
        <v>METRO QUADRADO</v>
      </c>
      <c r="R285" s="85">
        <v>292.8</v>
      </c>
      <c r="S285" s="85">
        <v>107642.06</v>
      </c>
      <c r="U285" s="84" t="b">
        <f t="shared" si="33"/>
        <v>1</v>
      </c>
      <c r="V285" s="84" t="b">
        <f t="shared" si="34"/>
        <v>1</v>
      </c>
      <c r="W285" s="84" t="b">
        <f t="shared" si="35"/>
        <v>1</v>
      </c>
      <c r="X285" s="84" t="str">
        <f t="shared" si="36"/>
        <v xml:space="preserve"> </v>
      </c>
      <c r="Y285" s="84" t="b">
        <f t="shared" si="37"/>
        <v>1</v>
      </c>
      <c r="AA285" s="84">
        <v>28367</v>
      </c>
      <c r="AB285" s="84" t="s">
        <v>140</v>
      </c>
      <c r="AC285" s="57">
        <v>45166</v>
      </c>
      <c r="AD285" s="84">
        <v>97434047000103</v>
      </c>
      <c r="AE285" s="84" t="s">
        <v>30</v>
      </c>
      <c r="AF285" s="84">
        <v>14650</v>
      </c>
      <c r="AG285" s="84">
        <v>107642.06</v>
      </c>
      <c r="AI285">
        <v>28448</v>
      </c>
      <c r="AJ285" s="84" t="str" cm="1">
        <f t="array" ref="AJ285">_xlfn.XLOOKUP(AI285,--LEFT(Main!$B$15:$B$1956,SEARCH(" ",Main!$B$15:$B$1956)),Main!$F$15:$F$1956,"")</f>
        <v>WK ACOS</v>
      </c>
      <c r="AK285" s="57" cm="1">
        <f t="array" ref="AK285">_xlfn.XLOOKUP(1,(--LEFT(Main!$B$15:$B$1956,SEARCH(" ",Main!$B$15:$B$1956))=AI285)*(Main!$F$15:$F$1956=AJ285),Main!$C$15:$C$1956,"")</f>
        <v>45168</v>
      </c>
      <c r="AL285" s="62" cm="1">
        <f t="array" ref="AL285">--_xlfn.XLOOKUP(1,(Main!$F$15:$F$1956='PLANILHA EBR'!AJ285)*(--LEFT(Main!$B$15:$B$1956,SEARCH(" ",Main!$B$15:$B$1956))='PLANILHA EBR'!AI285),Main!$E$15:$E$1956)</f>
        <v>97434047000103</v>
      </c>
      <c r="AM285" s="84" t="str" cm="1">
        <f t="array" ref="AM285">_xlfn.XLOOKUP(1,(Main!$F$15:$F$1956='PLANILHA EBR'!AJ285)*(--LEFT(Main!$B$15:$B$1956,SEARCH(" ",Main!$B$15:$B$1956))='PLANILHA EBR'!AI285),Main!$H$15:$H$1956)</f>
        <v>KG LIQUIDO</v>
      </c>
      <c r="AN285">
        <v>2930</v>
      </c>
      <c r="AO285">
        <v>93063.52</v>
      </c>
      <c r="AP285">
        <v>180973</v>
      </c>
    </row>
    <row r="286" spans="1:42" x14ac:dyDescent="0.25">
      <c r="A286" t="s">
        <v>5958</v>
      </c>
      <c r="B286" t="str">
        <f>C286&amp;"-"&amp;COUNTIF(C$2:C286,C286)</f>
        <v>67676-4</v>
      </c>
      <c r="C286">
        <v>67676</v>
      </c>
      <c r="D286" s="57">
        <v>44804</v>
      </c>
      <c r="E286" s="84" t="str">
        <f>F286&amp;"-"&amp;COUNTIF($F$2:F286,F286)</f>
        <v>METASA-262</v>
      </c>
      <c r="F286" s="84" t="str">
        <f t="shared" si="38"/>
        <v>METASA</v>
      </c>
      <c r="G286" t="s">
        <v>8581</v>
      </c>
      <c r="H286" s="62">
        <v>88416482000106</v>
      </c>
      <c r="I286" t="s">
        <v>30</v>
      </c>
      <c r="J286">
        <v>2642.56</v>
      </c>
      <c r="K286">
        <v>42888.75</v>
      </c>
      <c r="M286">
        <v>28400</v>
      </c>
      <c r="N286" t="str">
        <v>WK</v>
      </c>
      <c r="O286" s="57" cm="1">
        <f t="array" ref="O286">_xlfn.XLOOKUP(1,($C$2:$C$8655=M286)*($F$2:$F$8655=N286),$D$2:$D$8655)</f>
        <v>45167</v>
      </c>
      <c r="P286" s="62">
        <v>97434047000103</v>
      </c>
      <c r="Q286" t="str">
        <v>M</v>
      </c>
      <c r="R286" s="85">
        <v>259.32</v>
      </c>
      <c r="S286" s="85">
        <v>44563.19</v>
      </c>
      <c r="U286" s="84" t="b">
        <f t="shared" si="33"/>
        <v>1</v>
      </c>
      <c r="V286" s="84" t="b">
        <f t="shared" si="34"/>
        <v>1</v>
      </c>
      <c r="W286" s="84" t="b">
        <f t="shared" si="35"/>
        <v>1</v>
      </c>
      <c r="X286" s="84" t="str">
        <f t="shared" si="36"/>
        <v xml:space="preserve"> </v>
      </c>
      <c r="Y286" s="84" t="b">
        <f t="shared" si="37"/>
        <v>1</v>
      </c>
      <c r="AA286" s="84">
        <v>28400</v>
      </c>
      <c r="AB286" s="84" t="s">
        <v>140</v>
      </c>
      <c r="AC286" s="57">
        <v>45167</v>
      </c>
      <c r="AD286" s="84">
        <v>97434047000103</v>
      </c>
      <c r="AE286" s="84" t="s">
        <v>30</v>
      </c>
      <c r="AF286" s="84">
        <v>4000</v>
      </c>
      <c r="AG286" s="84">
        <v>44563.19</v>
      </c>
      <c r="AI286">
        <v>28674</v>
      </c>
      <c r="AJ286" s="84" t="str" cm="1">
        <f t="array" ref="AJ286">_xlfn.XLOOKUP(AI286,--LEFT(Main!$B$15:$B$1956,SEARCH(" ",Main!$B$15:$B$1956)),Main!$F$15:$F$1956,"")</f>
        <v>WK ACOS</v>
      </c>
      <c r="AK286" s="57" cm="1">
        <f t="array" ref="AK286">_xlfn.XLOOKUP(1,(--LEFT(Main!$B$15:$B$1956,SEARCH(" ",Main!$B$15:$B$1956))=AI286)*(Main!$F$15:$F$1956=AJ286),Main!$C$15:$C$1956,"")</f>
        <v>45174</v>
      </c>
      <c r="AL286" s="62" cm="1">
        <f t="array" ref="AL286">--_xlfn.XLOOKUP(1,(Main!$F$15:$F$1956='PLANILHA EBR'!AJ286)*(--LEFT(Main!$B$15:$B$1956,SEARCH(" ",Main!$B$15:$B$1956))='PLANILHA EBR'!AI286),Main!$E$15:$E$1956)</f>
        <v>97434047000103</v>
      </c>
      <c r="AM286" s="84" t="str" cm="1">
        <f t="array" ref="AM286">_xlfn.XLOOKUP(1,(Main!$F$15:$F$1956='PLANILHA EBR'!AJ286)*(--LEFT(Main!$B$15:$B$1956,SEARCH(" ",Main!$B$15:$B$1956))='PLANILHA EBR'!AI286),Main!$H$15:$H$1956)</f>
        <v>KG LIQUIDO</v>
      </c>
      <c r="AN286">
        <v>1912.56</v>
      </c>
      <c r="AO286">
        <v>20397</v>
      </c>
      <c r="AP286">
        <v>180061</v>
      </c>
    </row>
    <row r="287" spans="1:42" x14ac:dyDescent="0.25">
      <c r="A287" t="s">
        <v>5958</v>
      </c>
      <c r="B287" t="str">
        <f>C287&amp;"-"&amp;COUNTIF(C$2:C287,C287)</f>
        <v>67676-5</v>
      </c>
      <c r="C287">
        <v>67676</v>
      </c>
      <c r="D287" s="57">
        <v>44804</v>
      </c>
      <c r="E287" s="84" t="str">
        <f>F287&amp;"-"&amp;COUNTIF($F$2:F287,F287)</f>
        <v>METASA-263</v>
      </c>
      <c r="F287" s="84" t="str">
        <f t="shared" si="38"/>
        <v>METASA</v>
      </c>
      <c r="G287" t="s">
        <v>8581</v>
      </c>
      <c r="H287" s="62">
        <v>88416482000106</v>
      </c>
      <c r="I287" t="s">
        <v>30</v>
      </c>
      <c r="J287">
        <v>388.79</v>
      </c>
      <c r="K287">
        <v>6562.78</v>
      </c>
      <c r="M287">
        <v>28416</v>
      </c>
      <c r="N287" t="str">
        <v>WK</v>
      </c>
      <c r="O287" s="57" cm="1">
        <f t="array" ref="O287">_xlfn.XLOOKUP(1,($C$2:$C$8655=M287)*($F$2:$F$8655=N287),$D$2:$D$8655)</f>
        <v>45167</v>
      </c>
      <c r="P287" s="62">
        <v>97434047000103</v>
      </c>
      <c r="Q287" t="str">
        <v>M</v>
      </c>
      <c r="R287" s="85">
        <v>48</v>
      </c>
      <c r="S287" s="85">
        <v>32685.119999999999</v>
      </c>
      <c r="U287" s="84" t="b">
        <f t="shared" si="33"/>
        <v>1</v>
      </c>
      <c r="V287" s="84" t="b">
        <f t="shared" si="34"/>
        <v>1</v>
      </c>
      <c r="W287" s="84" t="b">
        <f t="shared" si="35"/>
        <v>1</v>
      </c>
      <c r="X287" s="84" t="str">
        <f t="shared" si="36"/>
        <v xml:space="preserve"> </v>
      </c>
      <c r="Y287" s="84" t="b">
        <f t="shared" si="37"/>
        <v>1</v>
      </c>
      <c r="AA287" s="84">
        <v>28416</v>
      </c>
      <c r="AB287" s="84" t="s">
        <v>140</v>
      </c>
      <c r="AC287" s="57">
        <v>45167</v>
      </c>
      <c r="AD287" s="84">
        <v>97434047000103</v>
      </c>
      <c r="AE287" s="84" t="s">
        <v>30</v>
      </c>
      <c r="AF287" s="84">
        <v>2496</v>
      </c>
      <c r="AG287" s="84">
        <v>32685.119999999999</v>
      </c>
      <c r="AI287">
        <v>28710</v>
      </c>
      <c r="AJ287" s="84" t="str" cm="1">
        <f t="array" ref="AJ287">_xlfn.XLOOKUP(AI287,--LEFT(Main!$B$15:$B$1956,SEARCH(" ",Main!$B$15:$B$1956)),Main!$F$15:$F$1956,"")</f>
        <v>WK ACOS</v>
      </c>
      <c r="AK287" s="57" cm="1">
        <f t="array" ref="AK287">_xlfn.XLOOKUP(1,(--LEFT(Main!$B$15:$B$1956,SEARCH(" ",Main!$B$15:$B$1956))=AI287)*(Main!$F$15:$F$1956=AJ287),Main!$C$15:$C$1956,"")</f>
        <v>45175</v>
      </c>
      <c r="AL287" s="62" cm="1">
        <f t="array" ref="AL287">--_xlfn.XLOOKUP(1,(Main!$F$15:$F$1956='PLANILHA EBR'!AJ287)*(--LEFT(Main!$B$15:$B$1956,SEARCH(" ",Main!$B$15:$B$1956))='PLANILHA EBR'!AI287),Main!$E$15:$E$1956)</f>
        <v>97434047000103</v>
      </c>
      <c r="AM287" s="84" t="str" cm="1">
        <f t="array" ref="AM287">_xlfn.XLOOKUP(1,(Main!$F$15:$F$1956='PLANILHA EBR'!AJ287)*(--LEFT(Main!$B$15:$B$1956,SEARCH(" ",Main!$B$15:$B$1956))='PLANILHA EBR'!AI287),Main!$H$15:$H$1956)</f>
        <v>KG LIQUIDO</v>
      </c>
      <c r="AN287">
        <v>1512</v>
      </c>
      <c r="AO287">
        <v>55489.5</v>
      </c>
      <c r="AP287">
        <v>180061</v>
      </c>
    </row>
    <row r="288" spans="1:42" x14ac:dyDescent="0.25">
      <c r="A288" t="s">
        <v>5958</v>
      </c>
      <c r="B288" t="str">
        <f>C288&amp;"-"&amp;COUNTIF(C$2:C288,C288)</f>
        <v>67676-6</v>
      </c>
      <c r="C288">
        <v>67676</v>
      </c>
      <c r="D288" s="57">
        <v>44804</v>
      </c>
      <c r="E288" s="84" t="str">
        <f>F288&amp;"-"&amp;COUNTIF($F$2:F288,F288)</f>
        <v>METASA-264</v>
      </c>
      <c r="F288" s="84" t="str">
        <f t="shared" si="38"/>
        <v>METASA</v>
      </c>
      <c r="G288" t="s">
        <v>8581</v>
      </c>
      <c r="H288" s="62">
        <v>88416482000106</v>
      </c>
      <c r="I288" t="s">
        <v>30</v>
      </c>
      <c r="J288">
        <v>55.57</v>
      </c>
      <c r="K288">
        <v>938.02</v>
      </c>
      <c r="M288">
        <v>28448</v>
      </c>
      <c r="N288" t="str">
        <v>WK</v>
      </c>
      <c r="O288" s="57" cm="1">
        <f t="array" ref="O288">_xlfn.XLOOKUP(1,($C$2:$C$8655=M288)*($F$2:$F$8655=N288),$D$2:$D$8655)</f>
        <v>45168</v>
      </c>
      <c r="P288" s="62">
        <v>97434047000103</v>
      </c>
      <c r="Q288" t="str">
        <v>METRO QUADRADO</v>
      </c>
      <c r="R288" s="85">
        <v>7.36</v>
      </c>
      <c r="S288" s="85">
        <v>93063.52</v>
      </c>
      <c r="U288" s="84" t="b">
        <f t="shared" si="33"/>
        <v>1</v>
      </c>
      <c r="V288" s="84" t="b">
        <f t="shared" si="34"/>
        <v>1</v>
      </c>
      <c r="W288" s="84" t="b">
        <f t="shared" si="35"/>
        <v>1</v>
      </c>
      <c r="X288" s="84" t="str">
        <f t="shared" si="36"/>
        <v xml:space="preserve"> </v>
      </c>
      <c r="Y288" s="84" t="b">
        <f t="shared" si="37"/>
        <v>1</v>
      </c>
      <c r="AA288" s="84">
        <v>28448</v>
      </c>
      <c r="AB288" s="84" t="s">
        <v>140</v>
      </c>
      <c r="AC288" s="57">
        <v>45168</v>
      </c>
      <c r="AD288" s="84">
        <v>97434047000103</v>
      </c>
      <c r="AE288" s="84" t="s">
        <v>30</v>
      </c>
      <c r="AF288" s="84">
        <v>2930</v>
      </c>
      <c r="AG288" s="84">
        <v>93063.52</v>
      </c>
      <c r="AI288">
        <v>28813</v>
      </c>
      <c r="AJ288" s="84" t="str" cm="1">
        <f t="array" ref="AJ288">_xlfn.XLOOKUP(AI288,--LEFT(Main!$B$15:$B$1956,SEARCH(" ",Main!$B$15:$B$1956)),Main!$F$15:$F$1956,"")</f>
        <v>WK ACOS</v>
      </c>
      <c r="AK288" s="57" cm="1">
        <f t="array" ref="AK288">_xlfn.XLOOKUP(1,(--LEFT(Main!$B$15:$B$1956,SEARCH(" ",Main!$B$15:$B$1956))=AI288)*(Main!$F$15:$F$1956=AJ288),Main!$C$15:$C$1956,"")</f>
        <v>45181</v>
      </c>
      <c r="AL288" s="62" cm="1">
        <f t="array" ref="AL288">--_xlfn.XLOOKUP(1,(Main!$F$15:$F$1956='PLANILHA EBR'!AJ288)*(--LEFT(Main!$B$15:$B$1956,SEARCH(" ",Main!$B$15:$B$1956))='PLANILHA EBR'!AI288),Main!$E$15:$E$1956)</f>
        <v>97434047000103</v>
      </c>
      <c r="AM288" s="84" t="str" cm="1">
        <f t="array" ref="AM288">_xlfn.XLOOKUP(1,(Main!$F$15:$F$1956='PLANILHA EBR'!AJ288)*(--LEFT(Main!$B$15:$B$1956,SEARCH(" ",Main!$B$15:$B$1956))='PLANILHA EBR'!AI288),Main!$H$15:$H$1956)</f>
        <v>KG LIQUIDO</v>
      </c>
      <c r="AN288">
        <v>1778</v>
      </c>
      <c r="AO288">
        <v>23886.660000000003</v>
      </c>
      <c r="AP288">
        <v>179406</v>
      </c>
    </row>
    <row r="289" spans="1:42" x14ac:dyDescent="0.25">
      <c r="A289" t="s">
        <v>5958</v>
      </c>
      <c r="B289" t="str">
        <f>C289&amp;"-"&amp;COUNTIF(C$2:C289,C289)</f>
        <v>67676-7</v>
      </c>
      <c r="C289">
        <v>67676</v>
      </c>
      <c r="D289" s="57">
        <v>44804</v>
      </c>
      <c r="E289" s="84" t="str">
        <f>F289&amp;"-"&amp;COUNTIF($F$2:F289,F289)</f>
        <v>METASA-265</v>
      </c>
      <c r="F289" s="84" t="str">
        <f t="shared" si="38"/>
        <v>METASA</v>
      </c>
      <c r="G289" t="s">
        <v>8581</v>
      </c>
      <c r="H289" s="62">
        <v>88416482000106</v>
      </c>
      <c r="I289" t="s">
        <v>30</v>
      </c>
      <c r="J289">
        <v>2035.14</v>
      </c>
      <c r="K289">
        <v>33030.33</v>
      </c>
      <c r="M289">
        <v>28674</v>
      </c>
      <c r="N289" t="str">
        <v>WK</v>
      </c>
      <c r="O289" s="57" cm="1">
        <f t="array" ref="O289">_xlfn.XLOOKUP(1,($C$2:$C$8655=M289)*($F$2:$F$8655=N289),$D$2:$D$8655)</f>
        <v>45174</v>
      </c>
      <c r="P289" s="62">
        <v>97434047000103</v>
      </c>
      <c r="Q289" t="str">
        <v>M</v>
      </c>
      <c r="R289" s="85">
        <v>119.28</v>
      </c>
      <c r="S289" s="85">
        <v>20396.999999999996</v>
      </c>
      <c r="U289" s="84" t="b">
        <f t="shared" si="33"/>
        <v>1</v>
      </c>
      <c r="V289" s="84" t="b">
        <f t="shared" si="34"/>
        <v>1</v>
      </c>
      <c r="W289" s="84" t="b">
        <f t="shared" si="35"/>
        <v>1</v>
      </c>
      <c r="X289" s="84" t="str">
        <f t="shared" si="36"/>
        <v xml:space="preserve"> </v>
      </c>
      <c r="Y289" s="84" t="b">
        <f t="shared" si="37"/>
        <v>1</v>
      </c>
      <c r="AA289" s="84">
        <v>28674</v>
      </c>
      <c r="AB289" s="84" t="s">
        <v>140</v>
      </c>
      <c r="AC289" s="57">
        <v>45174</v>
      </c>
      <c r="AD289" s="84">
        <v>97434047000103</v>
      </c>
      <c r="AE289" s="84" t="s">
        <v>30</v>
      </c>
      <c r="AF289" s="84">
        <v>1912.56</v>
      </c>
      <c r="AG289" s="84">
        <v>20397</v>
      </c>
      <c r="AI289">
        <v>28815</v>
      </c>
      <c r="AJ289" s="84" t="str" cm="1">
        <f t="array" ref="AJ289">_xlfn.XLOOKUP(AI289,--LEFT(Main!$B$15:$B$1956,SEARCH(" ",Main!$B$15:$B$1956)),Main!$F$15:$F$1956,"")</f>
        <v>WK ACOS</v>
      </c>
      <c r="AK289" s="57" cm="1">
        <f t="array" ref="AK289">_xlfn.XLOOKUP(1,(--LEFT(Main!$B$15:$B$1956,SEARCH(" ",Main!$B$15:$B$1956))=AI289)*(Main!$F$15:$F$1956=AJ289),Main!$C$15:$C$1956,"")</f>
        <v>45181</v>
      </c>
      <c r="AL289" s="62" cm="1">
        <f t="array" ref="AL289">--_xlfn.XLOOKUP(1,(Main!$F$15:$F$1956='PLANILHA EBR'!AJ289)*(--LEFT(Main!$B$15:$B$1956,SEARCH(" ",Main!$B$15:$B$1956))='PLANILHA EBR'!AI289),Main!$E$15:$E$1956)</f>
        <v>97434047000103</v>
      </c>
      <c r="AM289" s="84" t="str" cm="1">
        <f t="array" ref="AM289">_xlfn.XLOOKUP(1,(Main!$F$15:$F$1956='PLANILHA EBR'!AJ289)*(--LEFT(Main!$B$15:$B$1956,SEARCH(" ",Main!$B$15:$B$1956))='PLANILHA EBR'!AI289),Main!$H$15:$H$1956)</f>
        <v>KG LIQUIDO</v>
      </c>
      <c r="AN289">
        <v>414.47999999999996</v>
      </c>
      <c r="AO289">
        <v>4102.5600000000004</v>
      </c>
      <c r="AP289">
        <v>179406</v>
      </c>
    </row>
    <row r="290" spans="1:42" x14ac:dyDescent="0.25">
      <c r="A290" t="s">
        <v>5958</v>
      </c>
      <c r="B290" t="str">
        <f>C290&amp;"-"&amp;COUNTIF(C$2:C290,C290)</f>
        <v>67676-8</v>
      </c>
      <c r="C290">
        <v>67676</v>
      </c>
      <c r="D290" s="57">
        <v>44804</v>
      </c>
      <c r="E290" s="84" t="str">
        <f>F290&amp;"-"&amp;COUNTIF($F$2:F290,F290)</f>
        <v>METASA-266</v>
      </c>
      <c r="F290" s="84" t="str">
        <f t="shared" si="38"/>
        <v>METASA</v>
      </c>
      <c r="G290" t="s">
        <v>8581</v>
      </c>
      <c r="H290" s="62">
        <v>88416482000106</v>
      </c>
      <c r="I290" t="s">
        <v>30</v>
      </c>
      <c r="J290">
        <v>11025.96</v>
      </c>
      <c r="K290">
        <v>205854.67</v>
      </c>
      <c r="M290">
        <v>28710</v>
      </c>
      <c r="N290" t="str">
        <v>WK</v>
      </c>
      <c r="O290" s="57" cm="1">
        <f t="array" ref="O290">_xlfn.XLOOKUP(1,($C$2:$C$8655=M290)*($F$2:$F$8655=N290),$D$2:$D$8655)</f>
        <v>45175</v>
      </c>
      <c r="P290" s="62">
        <v>97434047000103</v>
      </c>
      <c r="Q290" t="str">
        <v>M</v>
      </c>
      <c r="R290" s="85">
        <v>12</v>
      </c>
      <c r="S290" s="85">
        <v>55489.5</v>
      </c>
      <c r="U290" s="84" t="b">
        <f t="shared" si="33"/>
        <v>1</v>
      </c>
      <c r="V290" s="84" t="b">
        <f t="shared" si="34"/>
        <v>1</v>
      </c>
      <c r="W290" s="84" t="b">
        <f t="shared" si="35"/>
        <v>1</v>
      </c>
      <c r="X290" s="84" t="str">
        <f t="shared" si="36"/>
        <v xml:space="preserve"> </v>
      </c>
      <c r="Y290" s="84" t="b">
        <f t="shared" si="37"/>
        <v>1</v>
      </c>
      <c r="AA290" s="84">
        <v>28710</v>
      </c>
      <c r="AB290" s="84" t="s">
        <v>140</v>
      </c>
      <c r="AC290" s="57">
        <v>45175</v>
      </c>
      <c r="AD290" s="84">
        <v>97434047000103</v>
      </c>
      <c r="AE290" s="84" t="s">
        <v>30</v>
      </c>
      <c r="AF290" s="84">
        <v>1512</v>
      </c>
      <c r="AG290" s="84">
        <v>55489.5</v>
      </c>
      <c r="AI290">
        <v>28920</v>
      </c>
      <c r="AJ290" s="84" t="str" cm="1">
        <f t="array" ref="AJ290">_xlfn.XLOOKUP(AI290,--LEFT(Main!$B$15:$B$1956,SEARCH(" ",Main!$B$15:$B$1956)),Main!$F$15:$F$1956,"")</f>
        <v>WK ACOS</v>
      </c>
      <c r="AK290" s="57" cm="1">
        <f t="array" ref="AK290">_xlfn.XLOOKUP(1,(--LEFT(Main!$B$15:$B$1956,SEARCH(" ",Main!$B$15:$B$1956))=AI290)*(Main!$F$15:$F$1956=AJ290),Main!$C$15:$C$1956,"")</f>
        <v>45183</v>
      </c>
      <c r="AL290" s="62" cm="1">
        <f t="array" ref="AL290">--_xlfn.XLOOKUP(1,(Main!$F$15:$F$1956='PLANILHA EBR'!AJ290)*(--LEFT(Main!$B$15:$B$1956,SEARCH(" ",Main!$B$15:$B$1956))='PLANILHA EBR'!AI290),Main!$E$15:$E$1956)</f>
        <v>97434047000103</v>
      </c>
      <c r="AM290" s="84" t="str" cm="1">
        <f t="array" ref="AM290">_xlfn.XLOOKUP(1,(Main!$F$15:$F$1956='PLANILHA EBR'!AJ290)*(--LEFT(Main!$B$15:$B$1956,SEARCH(" ",Main!$B$15:$B$1956))='PLANILHA EBR'!AI290),Main!$H$15:$H$1956)</f>
        <v>KG LIQUIDO</v>
      </c>
      <c r="AN290">
        <v>780.28800000000001</v>
      </c>
      <c r="AO290">
        <v>43537.919999999998</v>
      </c>
      <c r="AP290">
        <v>179406</v>
      </c>
    </row>
    <row r="291" spans="1:42" x14ac:dyDescent="0.25">
      <c r="A291" t="s">
        <v>5958</v>
      </c>
      <c r="B291" t="str">
        <f>C291&amp;"-"&amp;COUNTIF(C$2:C291,C291)</f>
        <v>67676-9</v>
      </c>
      <c r="C291">
        <v>67676</v>
      </c>
      <c r="D291" s="57">
        <v>44804</v>
      </c>
      <c r="E291" s="84" t="str">
        <f>F291&amp;"-"&amp;COUNTIF($F$2:F291,F291)</f>
        <v>METASA-267</v>
      </c>
      <c r="F291" s="84" t="str">
        <f t="shared" si="38"/>
        <v>METASA</v>
      </c>
      <c r="G291" t="s">
        <v>8581</v>
      </c>
      <c r="H291" s="62">
        <v>88416482000106</v>
      </c>
      <c r="I291" t="s">
        <v>30</v>
      </c>
      <c r="J291">
        <v>883.52</v>
      </c>
      <c r="K291">
        <v>17069.61</v>
      </c>
      <c r="M291">
        <v>28813</v>
      </c>
      <c r="N291" t="str">
        <v>WK</v>
      </c>
      <c r="O291" s="57" cm="1">
        <f t="array" ref="O291">_xlfn.XLOOKUP(1,($C$2:$C$8655=M291)*($F$2:$F$8655=N291),$D$2:$D$8655)</f>
        <v>45181</v>
      </c>
      <c r="P291" s="62">
        <v>97434047000103</v>
      </c>
      <c r="Q291" t="str">
        <v>M</v>
      </c>
      <c r="R291" s="85">
        <v>114</v>
      </c>
      <c r="S291" s="85">
        <v>23886.66</v>
      </c>
      <c r="U291" s="84" t="b">
        <f t="shared" ref="U291:U354" si="39">AA291=M291</f>
        <v>1</v>
      </c>
      <c r="V291" s="84" t="b">
        <f t="shared" ref="V291:V354" si="40">P291=AD291</f>
        <v>1</v>
      </c>
      <c r="W291" s="84" t="b">
        <f t="shared" ref="W291:W354" si="41">O291=AC291</f>
        <v>1</v>
      </c>
      <c r="X291" s="84" t="str">
        <f t="shared" ref="X291:X354" si="42">IF(AE291=Q291,AF291=R291," ")</f>
        <v xml:space="preserve"> </v>
      </c>
      <c r="Y291" s="84" t="b">
        <f t="shared" ref="Y291:Y354" si="43">AG291=S291</f>
        <v>1</v>
      </c>
      <c r="AA291" s="84">
        <v>28813</v>
      </c>
      <c r="AB291" s="84" t="s">
        <v>140</v>
      </c>
      <c r="AC291" s="57">
        <v>45181</v>
      </c>
      <c r="AD291" s="84">
        <v>97434047000103</v>
      </c>
      <c r="AE291" s="84" t="s">
        <v>30</v>
      </c>
      <c r="AF291" s="84">
        <v>1778</v>
      </c>
      <c r="AG291" s="84">
        <v>23886.66</v>
      </c>
      <c r="AI291">
        <v>29141</v>
      </c>
      <c r="AJ291" s="84" t="str" cm="1">
        <f t="array" ref="AJ291">_xlfn.XLOOKUP(AI291,--LEFT(Main!$B$15:$B$1956,SEARCH(" ",Main!$B$15:$B$1956)),Main!$F$15:$F$1956,"")</f>
        <v>WK ACOS</v>
      </c>
      <c r="AK291" s="57" cm="1">
        <f t="array" ref="AK291">_xlfn.XLOOKUP(1,(--LEFT(Main!$B$15:$B$1956,SEARCH(" ",Main!$B$15:$B$1956))=AI291)*(Main!$F$15:$F$1956=AJ291),Main!$C$15:$C$1956,"")</f>
        <v>45189</v>
      </c>
      <c r="AL291" s="62" cm="1">
        <f t="array" ref="AL291">--_xlfn.XLOOKUP(1,(Main!$F$15:$F$1956='PLANILHA EBR'!AJ291)*(--LEFT(Main!$B$15:$B$1956,SEARCH(" ",Main!$B$15:$B$1956))='PLANILHA EBR'!AI291),Main!$E$15:$E$1956)</f>
        <v>97434047000103</v>
      </c>
      <c r="AM291" s="84" t="str" cm="1">
        <f t="array" ref="AM291">_xlfn.XLOOKUP(1,(Main!$F$15:$F$1956='PLANILHA EBR'!AJ291)*(--LEFT(Main!$B$15:$B$1956,SEARCH(" ",Main!$B$15:$B$1956))='PLANILHA EBR'!AI291),Main!$H$15:$H$1956)</f>
        <v>KG LIQUIDO</v>
      </c>
      <c r="AN291">
        <v>5768.16</v>
      </c>
      <c r="AO291">
        <v>42480.81</v>
      </c>
      <c r="AP291">
        <v>179406</v>
      </c>
    </row>
    <row r="292" spans="1:42" x14ac:dyDescent="0.25">
      <c r="A292" t="s">
        <v>5958</v>
      </c>
      <c r="B292" t="str">
        <f>C292&amp;"-"&amp;COUNTIF(C$2:C292,C292)</f>
        <v>67676-10</v>
      </c>
      <c r="C292">
        <v>67676</v>
      </c>
      <c r="D292" s="57">
        <v>44804</v>
      </c>
      <c r="E292" s="84" t="str">
        <f>F292&amp;"-"&amp;COUNTIF($F$2:F292,F292)</f>
        <v>METASA-268</v>
      </c>
      <c r="F292" s="84" t="str">
        <f t="shared" si="38"/>
        <v>METASA</v>
      </c>
      <c r="G292" t="s">
        <v>8581</v>
      </c>
      <c r="H292" s="62">
        <v>88416482000106</v>
      </c>
      <c r="I292" t="s">
        <v>30</v>
      </c>
      <c r="J292">
        <v>271.69</v>
      </c>
      <c r="K292">
        <v>5249.05</v>
      </c>
      <c r="M292">
        <v>28815</v>
      </c>
      <c r="N292" t="str">
        <v>WK</v>
      </c>
      <c r="O292" s="57" cm="1">
        <f t="array" ref="O292">_xlfn.XLOOKUP(1,($C$2:$C$8655=M292)*($F$2:$F$8655=N292),$D$2:$D$8655)</f>
        <v>45181</v>
      </c>
      <c r="P292" s="62">
        <v>97434047000103</v>
      </c>
      <c r="Q292" t="str">
        <v>M</v>
      </c>
      <c r="R292" s="85">
        <v>66</v>
      </c>
      <c r="S292" s="85">
        <v>4102.5599999999995</v>
      </c>
      <c r="U292" s="84" t="b">
        <f t="shared" si="39"/>
        <v>1</v>
      </c>
      <c r="V292" s="84" t="b">
        <f t="shared" si="40"/>
        <v>1</v>
      </c>
      <c r="W292" s="84" t="b">
        <f t="shared" si="41"/>
        <v>1</v>
      </c>
      <c r="X292" s="84" t="str">
        <f t="shared" si="42"/>
        <v xml:space="preserve"> </v>
      </c>
      <c r="Y292" s="84" t="b">
        <f t="shared" si="43"/>
        <v>1</v>
      </c>
      <c r="AA292" s="84">
        <v>28815</v>
      </c>
      <c r="AB292" s="84" t="s">
        <v>140</v>
      </c>
      <c r="AC292" s="57">
        <v>45181</v>
      </c>
      <c r="AD292" s="84">
        <v>97434047000103</v>
      </c>
      <c r="AE292" s="84" t="s">
        <v>30</v>
      </c>
      <c r="AF292" s="84">
        <v>414.47999999999996</v>
      </c>
      <c r="AG292" s="84">
        <v>4102.5600000000004</v>
      </c>
      <c r="AI292">
        <v>29208</v>
      </c>
      <c r="AJ292" s="84" t="str" cm="1">
        <f t="array" ref="AJ292">_xlfn.XLOOKUP(AI292,--LEFT(Main!$B$15:$B$1956,SEARCH(" ",Main!$B$15:$B$1956)),Main!$F$15:$F$1956,"")</f>
        <v>WK ACOS</v>
      </c>
      <c r="AK292" s="57" cm="1">
        <f t="array" ref="AK292">_xlfn.XLOOKUP(1,(--LEFT(Main!$B$15:$B$1956,SEARCH(" ",Main!$B$15:$B$1956))=AI292)*(Main!$F$15:$F$1956=AJ292),Main!$C$15:$C$1956,"")</f>
        <v>45191</v>
      </c>
      <c r="AL292" s="62" cm="1">
        <f t="array" ref="AL292">--_xlfn.XLOOKUP(1,(Main!$F$15:$F$1956='PLANILHA EBR'!AJ292)*(--LEFT(Main!$B$15:$B$1956,SEARCH(" ",Main!$B$15:$B$1956))='PLANILHA EBR'!AI292),Main!$E$15:$E$1956)</f>
        <v>97434047000103</v>
      </c>
      <c r="AM292" s="84" t="str" cm="1">
        <f t="array" ref="AM292">_xlfn.XLOOKUP(1,(Main!$F$15:$F$1956='PLANILHA EBR'!AJ292)*(--LEFT(Main!$B$15:$B$1956,SEARCH(" ",Main!$B$15:$B$1956))='PLANILHA EBR'!AI292),Main!$H$15:$H$1956)</f>
        <v>KG LIQUIDO</v>
      </c>
      <c r="AN292">
        <v>9510</v>
      </c>
      <c r="AO292">
        <v>19584</v>
      </c>
      <c r="AP292">
        <v>177627</v>
      </c>
    </row>
    <row r="293" spans="1:42" x14ac:dyDescent="0.25">
      <c r="A293" t="s">
        <v>5958</v>
      </c>
      <c r="B293" t="str">
        <f>C293&amp;"-"&amp;COUNTIF(C$2:C293,C293)</f>
        <v>67676-11</v>
      </c>
      <c r="C293">
        <v>67676</v>
      </c>
      <c r="D293" s="57">
        <v>44804</v>
      </c>
      <c r="E293" s="84" t="str">
        <f>F293&amp;"-"&amp;COUNTIF($F$2:F293,F293)</f>
        <v>METASA-269</v>
      </c>
      <c r="F293" s="84" t="str">
        <f t="shared" si="38"/>
        <v>METASA</v>
      </c>
      <c r="G293" t="s">
        <v>8581</v>
      </c>
      <c r="H293" s="62">
        <v>88416482000106</v>
      </c>
      <c r="I293" t="s">
        <v>30</v>
      </c>
      <c r="J293">
        <v>166.91</v>
      </c>
      <c r="K293">
        <v>2817.44</v>
      </c>
      <c r="M293">
        <v>28920</v>
      </c>
      <c r="N293" t="str">
        <v>WK</v>
      </c>
      <c r="O293" s="57" cm="1">
        <f t="array" ref="O293">_xlfn.XLOOKUP(1,($C$2:$C$8655=M293)*($F$2:$F$8655=N293),$D$2:$D$8655)</f>
        <v>45183</v>
      </c>
      <c r="P293" s="62">
        <v>97434047000103</v>
      </c>
      <c r="Q293" t="str">
        <v>METRO QUADRADO</v>
      </c>
      <c r="R293" s="85">
        <v>7.68</v>
      </c>
      <c r="S293" s="85">
        <v>43537.919999999998</v>
      </c>
      <c r="U293" s="84" t="b">
        <f t="shared" si="39"/>
        <v>1</v>
      </c>
      <c r="V293" s="84" t="b">
        <f t="shared" si="40"/>
        <v>1</v>
      </c>
      <c r="W293" s="84" t="b">
        <f t="shared" si="41"/>
        <v>1</v>
      </c>
      <c r="X293" s="84" t="str">
        <f t="shared" si="42"/>
        <v xml:space="preserve"> </v>
      </c>
      <c r="Y293" s="84" t="b">
        <f t="shared" si="43"/>
        <v>1</v>
      </c>
      <c r="AA293" s="84">
        <v>28920</v>
      </c>
      <c r="AB293" s="84" t="s">
        <v>140</v>
      </c>
      <c r="AC293" s="57">
        <v>45183</v>
      </c>
      <c r="AD293" s="84">
        <v>97434047000103</v>
      </c>
      <c r="AE293" s="84" t="s">
        <v>30</v>
      </c>
      <c r="AF293" s="84">
        <v>780.28800000000001</v>
      </c>
      <c r="AG293" s="84">
        <v>43537.919999999998</v>
      </c>
      <c r="AI293">
        <v>29216</v>
      </c>
      <c r="AJ293" s="84" t="str" cm="1">
        <f t="array" ref="AJ293">_xlfn.XLOOKUP(AI293,--LEFT(Main!$B$15:$B$1956,SEARCH(" ",Main!$B$15:$B$1956)),Main!$F$15:$F$1956,"")</f>
        <v>WK ACOS</v>
      </c>
      <c r="AK293" s="57" cm="1">
        <f t="array" ref="AK293">_xlfn.XLOOKUP(1,(--LEFT(Main!$B$15:$B$1956,SEARCH(" ",Main!$B$15:$B$1956))=AI293)*(Main!$F$15:$F$1956=AJ293),Main!$C$15:$C$1956,"")</f>
        <v>45191</v>
      </c>
      <c r="AL293" s="62" cm="1">
        <f t="array" ref="AL293">--_xlfn.XLOOKUP(1,(Main!$F$15:$F$1956='PLANILHA EBR'!AJ293)*(--LEFT(Main!$B$15:$B$1956,SEARCH(" ",Main!$B$15:$B$1956))='PLANILHA EBR'!AI293),Main!$E$15:$E$1956)</f>
        <v>97434047000103</v>
      </c>
      <c r="AM293" s="84" t="str" cm="1">
        <f t="array" ref="AM293">_xlfn.XLOOKUP(1,(Main!$F$15:$F$1956='PLANILHA EBR'!AJ293)*(--LEFT(Main!$B$15:$B$1956,SEARCH(" ",Main!$B$15:$B$1956))='PLANILHA EBR'!AI293),Main!$H$15:$H$1956)</f>
        <v>KG LIQUIDO</v>
      </c>
      <c r="AN293">
        <v>4701.78</v>
      </c>
      <c r="AO293">
        <v>42500.94</v>
      </c>
      <c r="AP293">
        <v>177627</v>
      </c>
    </row>
    <row r="294" spans="1:42" x14ac:dyDescent="0.25">
      <c r="A294" t="s">
        <v>5958</v>
      </c>
      <c r="B294" t="str">
        <f>C294&amp;"-"&amp;COUNTIF(C$2:C294,C294)</f>
        <v>67676-12</v>
      </c>
      <c r="C294">
        <v>67676</v>
      </c>
      <c r="D294" s="57">
        <v>44804</v>
      </c>
      <c r="E294" s="84" t="str">
        <f>F294&amp;"-"&amp;COUNTIF($F$2:F294,F294)</f>
        <v>METASA-270</v>
      </c>
      <c r="F294" s="84" t="str">
        <f t="shared" si="38"/>
        <v>METASA</v>
      </c>
      <c r="G294" t="s">
        <v>8581</v>
      </c>
      <c r="H294" s="62">
        <v>88416482000106</v>
      </c>
      <c r="I294" t="s">
        <v>30</v>
      </c>
      <c r="J294">
        <v>84.05</v>
      </c>
      <c r="K294">
        <v>1448.18</v>
      </c>
      <c r="M294">
        <v>29141</v>
      </c>
      <c r="N294" t="str">
        <v>WK</v>
      </c>
      <c r="O294" s="57" cm="1">
        <f t="array" ref="O294">_xlfn.XLOOKUP(1,($C$2:$C$8655=M294)*($F$2:$F$8655=N294),$D$2:$D$8655)</f>
        <v>45189</v>
      </c>
      <c r="P294" s="62">
        <v>97434047000103</v>
      </c>
      <c r="Q294" t="str">
        <v>METRO QUADRADO</v>
      </c>
      <c r="R294" s="85">
        <v>87.84</v>
      </c>
      <c r="S294" s="85">
        <v>42480.81</v>
      </c>
      <c r="U294" s="84" t="b">
        <f t="shared" si="39"/>
        <v>1</v>
      </c>
      <c r="V294" s="84" t="b">
        <f t="shared" si="40"/>
        <v>1</v>
      </c>
      <c r="W294" s="84" t="b">
        <f t="shared" si="41"/>
        <v>1</v>
      </c>
      <c r="X294" s="84" t="str">
        <f t="shared" si="42"/>
        <v xml:space="preserve"> </v>
      </c>
      <c r="Y294" s="84" t="b">
        <f t="shared" si="43"/>
        <v>1</v>
      </c>
      <c r="AA294" s="84">
        <v>29141</v>
      </c>
      <c r="AB294" s="84" t="s">
        <v>140</v>
      </c>
      <c r="AC294" s="57">
        <v>45189</v>
      </c>
      <c r="AD294" s="84">
        <v>97434047000103</v>
      </c>
      <c r="AE294" s="84" t="s">
        <v>30</v>
      </c>
      <c r="AF294" s="84">
        <v>5768.16</v>
      </c>
      <c r="AG294" s="84">
        <v>42480.81</v>
      </c>
      <c r="AI294">
        <v>29241</v>
      </c>
      <c r="AJ294" s="84" t="str" cm="1">
        <f t="array" ref="AJ294">_xlfn.XLOOKUP(AI294,--LEFT(Main!$B$15:$B$1956,SEARCH(" ",Main!$B$15:$B$1956)),Main!$F$15:$F$1956,"")</f>
        <v>WK ACOS</v>
      </c>
      <c r="AK294" s="57" cm="1">
        <f t="array" ref="AK294">_xlfn.XLOOKUP(1,(--LEFT(Main!$B$15:$B$1956,SEARCH(" ",Main!$B$15:$B$1956))=AI294)*(Main!$F$15:$F$1956=AJ294),Main!$C$15:$C$1956,"")</f>
        <v>45194</v>
      </c>
      <c r="AL294" s="62" cm="1">
        <f t="array" ref="AL294">--_xlfn.XLOOKUP(1,(Main!$F$15:$F$1956='PLANILHA EBR'!AJ294)*(--LEFT(Main!$B$15:$B$1956,SEARCH(" ",Main!$B$15:$B$1956))='PLANILHA EBR'!AI294),Main!$E$15:$E$1956)</f>
        <v>97434047000103</v>
      </c>
      <c r="AM294" s="84" t="str" cm="1">
        <f t="array" ref="AM294">_xlfn.XLOOKUP(1,(Main!$F$15:$F$1956='PLANILHA EBR'!AJ294)*(--LEFT(Main!$B$15:$B$1956,SEARCH(" ",Main!$B$15:$B$1956))='PLANILHA EBR'!AI294),Main!$H$15:$H$1956)</f>
        <v>KG LIQUIDO</v>
      </c>
      <c r="AN294">
        <v>387.1</v>
      </c>
      <c r="AO294">
        <v>7736.47</v>
      </c>
      <c r="AP294">
        <v>177626</v>
      </c>
    </row>
    <row r="295" spans="1:42" x14ac:dyDescent="0.25">
      <c r="A295" t="s">
        <v>5958</v>
      </c>
      <c r="B295" t="str">
        <f>C295&amp;"-"&amp;COUNTIF(C$2:C295,C295)</f>
        <v>67676-13</v>
      </c>
      <c r="C295">
        <v>67676</v>
      </c>
      <c r="D295" s="57">
        <v>44804</v>
      </c>
      <c r="E295" s="84" t="str">
        <f>F295&amp;"-"&amp;COUNTIF($F$2:F295,F295)</f>
        <v>METASA-271</v>
      </c>
      <c r="F295" s="84" t="str">
        <f t="shared" si="38"/>
        <v>METASA</v>
      </c>
      <c r="G295" t="s">
        <v>8581</v>
      </c>
      <c r="H295" s="62">
        <v>88416482000106</v>
      </c>
      <c r="I295" t="s">
        <v>30</v>
      </c>
      <c r="J295">
        <v>486.02</v>
      </c>
      <c r="K295">
        <v>9560.01</v>
      </c>
      <c r="M295">
        <v>29208</v>
      </c>
      <c r="N295" t="str">
        <v>WK</v>
      </c>
      <c r="O295" s="57" cm="1">
        <f t="array" ref="O295">_xlfn.XLOOKUP(1,($C$2:$C$8655=M295)*($F$2:$F$8655=N295),$D$2:$D$8655)</f>
        <v>45191</v>
      </c>
      <c r="P295" s="62">
        <v>97434047000103</v>
      </c>
      <c r="Q295" t="str">
        <v>M</v>
      </c>
      <c r="R295" s="85">
        <v>102</v>
      </c>
      <c r="S295" s="85">
        <v>19584</v>
      </c>
      <c r="U295" s="84" t="b">
        <f t="shared" si="39"/>
        <v>1</v>
      </c>
      <c r="V295" s="84" t="b">
        <f t="shared" si="40"/>
        <v>1</v>
      </c>
      <c r="W295" s="84" t="b">
        <f t="shared" si="41"/>
        <v>1</v>
      </c>
      <c r="X295" s="84" t="str">
        <f t="shared" si="42"/>
        <v xml:space="preserve"> </v>
      </c>
      <c r="Y295" s="84" t="b">
        <f t="shared" si="43"/>
        <v>1</v>
      </c>
      <c r="AA295" s="84">
        <v>29208</v>
      </c>
      <c r="AB295" s="84" t="s">
        <v>140</v>
      </c>
      <c r="AC295" s="57">
        <v>45191</v>
      </c>
      <c r="AD295" s="84">
        <v>97434047000103</v>
      </c>
      <c r="AE295" s="84" t="s">
        <v>30</v>
      </c>
      <c r="AF295" s="84">
        <v>9510</v>
      </c>
      <c r="AG295" s="84">
        <v>19584</v>
      </c>
      <c r="AI295">
        <v>29291</v>
      </c>
      <c r="AJ295" s="84" t="str" cm="1">
        <f t="array" ref="AJ295">_xlfn.XLOOKUP(AI295,--LEFT(Main!$B$15:$B$1956,SEARCH(" ",Main!$B$15:$B$1956)),Main!$F$15:$F$1956,"")</f>
        <v>WK ACOS</v>
      </c>
      <c r="AK295" s="57" cm="1">
        <f t="array" ref="AK295">_xlfn.XLOOKUP(1,(--LEFT(Main!$B$15:$B$1956,SEARCH(" ",Main!$B$15:$B$1956))=AI295)*(Main!$F$15:$F$1956=AJ295),Main!$C$15:$C$1956,"")</f>
        <v>45195</v>
      </c>
      <c r="AL295" s="62" cm="1">
        <f t="array" ref="AL295">--_xlfn.XLOOKUP(1,(Main!$F$15:$F$1956='PLANILHA EBR'!AJ295)*(--LEFT(Main!$B$15:$B$1956,SEARCH(" ",Main!$B$15:$B$1956))='PLANILHA EBR'!AI295),Main!$E$15:$E$1956)</f>
        <v>97434047000103</v>
      </c>
      <c r="AM295" s="84" t="str" cm="1">
        <f t="array" ref="AM295">_xlfn.XLOOKUP(1,(Main!$F$15:$F$1956='PLANILHA EBR'!AJ295)*(--LEFT(Main!$B$15:$B$1956,SEARCH(" ",Main!$B$15:$B$1956))='PLANILHA EBR'!AI295),Main!$H$15:$H$1956)</f>
        <v>KG LIQUIDO</v>
      </c>
      <c r="AN295">
        <v>2934</v>
      </c>
      <c r="AO295">
        <v>19791.080000000002</v>
      </c>
      <c r="AP295">
        <v>177626</v>
      </c>
    </row>
    <row r="296" spans="1:42" x14ac:dyDescent="0.25">
      <c r="A296" t="s">
        <v>5958</v>
      </c>
      <c r="B296" t="str">
        <f>C296&amp;"-"&amp;COUNTIF(C$2:C296,C296)</f>
        <v>67676-14</v>
      </c>
      <c r="C296">
        <v>67676</v>
      </c>
      <c r="D296" s="57">
        <v>44804</v>
      </c>
      <c r="E296" s="84" t="str">
        <f>F296&amp;"-"&amp;COUNTIF($F$2:F296,F296)</f>
        <v>METASA-272</v>
      </c>
      <c r="F296" s="84" t="str">
        <f t="shared" si="38"/>
        <v>METASA</v>
      </c>
      <c r="G296" t="s">
        <v>8581</v>
      </c>
      <c r="H296" s="62">
        <v>88416482000106</v>
      </c>
      <c r="I296" t="s">
        <v>30</v>
      </c>
      <c r="J296">
        <v>14.42</v>
      </c>
      <c r="K296">
        <v>257.83</v>
      </c>
      <c r="M296">
        <v>29216</v>
      </c>
      <c r="N296" t="str">
        <v>WK</v>
      </c>
      <c r="O296" s="57" cm="1">
        <f t="array" ref="O296">_xlfn.XLOOKUP(1,($C$2:$C$8655=M296)*($F$2:$F$8655=N296),$D$2:$D$8655)</f>
        <v>45191</v>
      </c>
      <c r="P296" s="62">
        <v>97434047000103</v>
      </c>
      <c r="Q296" t="str">
        <v>M</v>
      </c>
      <c r="R296" s="85">
        <v>270</v>
      </c>
      <c r="S296" s="85">
        <v>42500.939999999995</v>
      </c>
      <c r="U296" s="84" t="b">
        <f t="shared" si="39"/>
        <v>1</v>
      </c>
      <c r="V296" s="84" t="b">
        <f t="shared" si="40"/>
        <v>1</v>
      </c>
      <c r="W296" s="84" t="b">
        <f t="shared" si="41"/>
        <v>1</v>
      </c>
      <c r="X296" s="84" t="str">
        <f t="shared" si="42"/>
        <v xml:space="preserve"> </v>
      </c>
      <c r="Y296" s="84" t="b">
        <f t="shared" si="43"/>
        <v>1</v>
      </c>
      <c r="AA296" s="84">
        <v>29216</v>
      </c>
      <c r="AB296" s="84" t="s">
        <v>140</v>
      </c>
      <c r="AC296" s="57">
        <v>45191</v>
      </c>
      <c r="AD296" s="84">
        <v>97434047000103</v>
      </c>
      <c r="AE296" s="84" t="s">
        <v>30</v>
      </c>
      <c r="AF296" s="84">
        <v>4701.78</v>
      </c>
      <c r="AG296" s="84">
        <v>42500.94</v>
      </c>
      <c r="AI296">
        <v>29323</v>
      </c>
      <c r="AJ296" s="84" t="str" cm="1">
        <f t="array" ref="AJ296">_xlfn.XLOOKUP(AI296,--LEFT(Main!$B$15:$B$1956,SEARCH(" ",Main!$B$15:$B$1956)),Main!$F$15:$F$1956,"")</f>
        <v>WK ACOS</v>
      </c>
      <c r="AK296" s="57" cm="1">
        <f t="array" ref="AK296">_xlfn.XLOOKUP(1,(--LEFT(Main!$B$15:$B$1956,SEARCH(" ",Main!$B$15:$B$1956))=AI296)*(Main!$F$15:$F$1956=AJ296),Main!$C$15:$C$1956,"")</f>
        <v>45196</v>
      </c>
      <c r="AL296" s="62" cm="1">
        <f t="array" ref="AL296">--_xlfn.XLOOKUP(1,(Main!$F$15:$F$1956='PLANILHA EBR'!AJ296)*(--LEFT(Main!$B$15:$B$1956,SEARCH(" ",Main!$B$15:$B$1956))='PLANILHA EBR'!AI296),Main!$E$15:$E$1956)</f>
        <v>97434047000103</v>
      </c>
      <c r="AM296" s="84" t="str" cm="1">
        <f t="array" ref="AM296">_xlfn.XLOOKUP(1,(Main!$F$15:$F$1956='PLANILHA EBR'!AJ296)*(--LEFT(Main!$B$15:$B$1956,SEARCH(" ",Main!$B$15:$B$1956))='PLANILHA EBR'!AI296),Main!$H$15:$H$1956)</f>
        <v>KG LIQUIDO</v>
      </c>
      <c r="AN296">
        <v>5100</v>
      </c>
      <c r="AO296">
        <v>37051.5</v>
      </c>
      <c r="AP296">
        <v>177033</v>
      </c>
    </row>
    <row r="297" spans="1:42" x14ac:dyDescent="0.25">
      <c r="A297" t="s">
        <v>5958</v>
      </c>
      <c r="B297" t="str">
        <f>C297&amp;"-"&amp;COUNTIF(C$2:C297,C297)</f>
        <v>67676-15</v>
      </c>
      <c r="C297">
        <v>67676</v>
      </c>
      <c r="D297" s="57">
        <v>44804</v>
      </c>
      <c r="E297" s="84" t="str">
        <f>F297&amp;"-"&amp;COUNTIF($F$2:F297,F297)</f>
        <v>METASA-273</v>
      </c>
      <c r="F297" s="84" t="str">
        <f t="shared" si="38"/>
        <v>METASA</v>
      </c>
      <c r="G297" t="s">
        <v>8581</v>
      </c>
      <c r="H297" s="62">
        <v>88416482000106</v>
      </c>
      <c r="I297" t="s">
        <v>30</v>
      </c>
      <c r="J297">
        <v>490.16</v>
      </c>
      <c r="K297">
        <v>8273.9</v>
      </c>
      <c r="M297">
        <v>29241</v>
      </c>
      <c r="N297" t="str">
        <v>WK</v>
      </c>
      <c r="O297" s="57" cm="1">
        <f t="array" ref="O297">_xlfn.XLOOKUP(1,($C$2:$C$8655=M297)*($F$2:$F$8655=N297),$D$2:$D$8655)</f>
        <v>45194</v>
      </c>
      <c r="P297" s="62">
        <v>97434047000103</v>
      </c>
      <c r="Q297" t="str">
        <v>UNIDADE</v>
      </c>
      <c r="R297" s="85">
        <v>553</v>
      </c>
      <c r="S297" s="85">
        <v>7736.47</v>
      </c>
      <c r="U297" s="84" t="b">
        <f t="shared" si="39"/>
        <v>1</v>
      </c>
      <c r="V297" s="84" t="b">
        <f t="shared" si="40"/>
        <v>1</v>
      </c>
      <c r="W297" s="84" t="b">
        <f t="shared" si="41"/>
        <v>1</v>
      </c>
      <c r="X297" s="84" t="str">
        <f t="shared" si="42"/>
        <v xml:space="preserve"> </v>
      </c>
      <c r="Y297" s="84" t="b">
        <f t="shared" si="43"/>
        <v>1</v>
      </c>
      <c r="AA297" s="84">
        <v>29241</v>
      </c>
      <c r="AB297" s="84" t="s">
        <v>140</v>
      </c>
      <c r="AC297" s="57">
        <v>45194</v>
      </c>
      <c r="AD297" s="84">
        <v>97434047000103</v>
      </c>
      <c r="AE297" s="84" t="s">
        <v>30</v>
      </c>
      <c r="AF297" s="84">
        <v>387.1</v>
      </c>
      <c r="AG297" s="84">
        <v>7736.47</v>
      </c>
      <c r="AI297">
        <v>29368</v>
      </c>
      <c r="AJ297" s="84" t="str" cm="1">
        <f t="array" ref="AJ297">_xlfn.XLOOKUP(AI297,--LEFT(Main!$B$15:$B$1956,SEARCH(" ",Main!$B$15:$B$1956)),Main!$F$15:$F$1956,"")</f>
        <v>WK ACOS</v>
      </c>
      <c r="AK297" s="57" cm="1">
        <f t="array" ref="AK297">_xlfn.XLOOKUP(1,(--LEFT(Main!$B$15:$B$1956,SEARCH(" ",Main!$B$15:$B$1956))=AI297)*(Main!$F$15:$F$1956=AJ297),Main!$C$15:$C$1956,"")</f>
        <v>45197</v>
      </c>
      <c r="AL297" s="62" cm="1">
        <f t="array" ref="AL297">--_xlfn.XLOOKUP(1,(Main!$F$15:$F$1956='PLANILHA EBR'!AJ297)*(--LEFT(Main!$B$15:$B$1956,SEARCH(" ",Main!$B$15:$B$1956))='PLANILHA EBR'!AI297),Main!$E$15:$E$1956)</f>
        <v>97434047000103</v>
      </c>
      <c r="AM297" s="84" t="str" cm="1">
        <f t="array" ref="AM297">_xlfn.XLOOKUP(1,(Main!$F$15:$F$1956='PLANILHA EBR'!AJ297)*(--LEFT(Main!$B$15:$B$1956,SEARCH(" ",Main!$B$15:$B$1956))='PLANILHA EBR'!AI297),Main!$H$15:$H$1956)</f>
        <v>KG LIQUIDO</v>
      </c>
      <c r="AN297">
        <v>333</v>
      </c>
      <c r="AO297">
        <v>17064</v>
      </c>
      <c r="AP297">
        <v>177033</v>
      </c>
    </row>
    <row r="298" spans="1:42" x14ac:dyDescent="0.25">
      <c r="A298" t="s">
        <v>5966</v>
      </c>
      <c r="B298" t="str">
        <f>C298&amp;"-"&amp;COUNTIF(C$2:C298,C298)</f>
        <v>160605-1</v>
      </c>
      <c r="C298">
        <v>160605</v>
      </c>
      <c r="D298" s="57">
        <v>44805</v>
      </c>
      <c r="E298" s="84" t="str">
        <f>F298&amp;"-"&amp;COUNTIF($F$2:F298,F298)</f>
        <v>AKZO-1</v>
      </c>
      <c r="F298" s="84" t="str">
        <f t="shared" si="38"/>
        <v>AKZO</v>
      </c>
      <c r="G298" t="s">
        <v>8584</v>
      </c>
      <c r="H298" s="62">
        <v>60561719009775</v>
      </c>
      <c r="I298" t="s">
        <v>869</v>
      </c>
      <c r="J298">
        <v>3</v>
      </c>
      <c r="K298">
        <v>2939.57</v>
      </c>
      <c r="M298">
        <v>29291</v>
      </c>
      <c r="N298" t="str">
        <v>WK</v>
      </c>
      <c r="O298" s="57" cm="1">
        <f t="array" ref="O298">_xlfn.XLOOKUP(1,($C$2:$C$8655=M298)*($F$2:$F$8655=N298),$D$2:$D$8655)</f>
        <v>45195</v>
      </c>
      <c r="P298" s="62">
        <v>97434047000103</v>
      </c>
      <c r="Q298" t="str">
        <v>METRO QUADRADO</v>
      </c>
      <c r="R298" s="85">
        <v>36.6</v>
      </c>
      <c r="S298" s="85">
        <v>19791.080000000002</v>
      </c>
      <c r="U298" s="84" t="b">
        <f t="shared" si="39"/>
        <v>1</v>
      </c>
      <c r="V298" s="84" t="b">
        <f t="shared" si="40"/>
        <v>1</v>
      </c>
      <c r="W298" s="84" t="b">
        <f t="shared" si="41"/>
        <v>1</v>
      </c>
      <c r="X298" s="84" t="str">
        <f t="shared" si="42"/>
        <v xml:space="preserve"> </v>
      </c>
      <c r="Y298" s="84" t="b">
        <f t="shared" si="43"/>
        <v>1</v>
      </c>
      <c r="AA298" s="84">
        <v>29291</v>
      </c>
      <c r="AB298" s="84" t="s">
        <v>140</v>
      </c>
      <c r="AC298" s="57">
        <v>45195</v>
      </c>
      <c r="AD298" s="84">
        <v>97434047000103</v>
      </c>
      <c r="AE298" s="84" t="s">
        <v>30</v>
      </c>
      <c r="AF298" s="84">
        <v>2934</v>
      </c>
      <c r="AG298" s="84">
        <v>19791.080000000002</v>
      </c>
      <c r="AI298">
        <v>29379</v>
      </c>
      <c r="AJ298" s="84" t="str" cm="1">
        <f t="array" ref="AJ298">_xlfn.XLOOKUP(AI298,--LEFT(Main!$B$15:$B$1956,SEARCH(" ",Main!$B$15:$B$1956)),Main!$F$15:$F$1956,"")</f>
        <v>WK ACOS</v>
      </c>
      <c r="AK298" s="57" cm="1">
        <f t="array" ref="AK298">_xlfn.XLOOKUP(1,(--LEFT(Main!$B$15:$B$1956,SEARCH(" ",Main!$B$15:$B$1956))=AI298)*(Main!$F$15:$F$1956=AJ298),Main!$C$15:$C$1956,"")</f>
        <v>45197</v>
      </c>
      <c r="AL298" s="62" cm="1">
        <f t="array" ref="AL298">--_xlfn.XLOOKUP(1,(Main!$F$15:$F$1956='PLANILHA EBR'!AJ298)*(--LEFT(Main!$B$15:$B$1956,SEARCH(" ",Main!$B$15:$B$1956))='PLANILHA EBR'!AI298),Main!$E$15:$E$1956)</f>
        <v>97434047000103</v>
      </c>
      <c r="AM298" s="84" t="str" cm="1">
        <f t="array" ref="AM298">_xlfn.XLOOKUP(1,(Main!$F$15:$F$1956='PLANILHA EBR'!AJ298)*(--LEFT(Main!$B$15:$B$1956,SEARCH(" ",Main!$B$15:$B$1956))='PLANILHA EBR'!AI298),Main!$H$15:$H$1956)</f>
        <v>KG LIQUIDO</v>
      </c>
      <c r="AN298">
        <v>14559.6</v>
      </c>
      <c r="AO298">
        <v>134628.47999999998</v>
      </c>
      <c r="AP298">
        <v>177033</v>
      </c>
    </row>
    <row r="299" spans="1:42" x14ac:dyDescent="0.25">
      <c r="A299" t="s">
        <v>5966</v>
      </c>
      <c r="B299" t="str">
        <f>C299&amp;"-"&amp;COUNTIF(C$2:C299,C299)</f>
        <v>160605-2</v>
      </c>
      <c r="C299">
        <v>160605</v>
      </c>
      <c r="D299" s="57">
        <v>44805</v>
      </c>
      <c r="E299" s="84" t="str">
        <f>F299&amp;"-"&amp;COUNTIF($F$2:F299,F299)</f>
        <v>AKZO-2</v>
      </c>
      <c r="F299" s="84" t="str">
        <f t="shared" si="38"/>
        <v>AKZO</v>
      </c>
      <c r="G299" t="s">
        <v>8584</v>
      </c>
      <c r="H299" s="62">
        <v>60561719009775</v>
      </c>
      <c r="I299" t="s">
        <v>869</v>
      </c>
      <c r="J299">
        <v>3</v>
      </c>
      <c r="K299">
        <v>1500.74</v>
      </c>
      <c r="M299">
        <v>29323</v>
      </c>
      <c r="N299" t="str">
        <v>WK</v>
      </c>
      <c r="O299" s="57" cm="1">
        <f t="array" ref="O299">_xlfn.XLOOKUP(1,($C$2:$C$8655=M299)*($F$2:$F$8655=N299),$D$2:$D$8655)</f>
        <v>45196</v>
      </c>
      <c r="P299" s="62">
        <v>97434047000103</v>
      </c>
      <c r="Q299" t="str">
        <v>M</v>
      </c>
      <c r="R299" s="85">
        <v>516</v>
      </c>
      <c r="S299" s="85">
        <v>37051.5</v>
      </c>
      <c r="U299" s="84" t="b">
        <f t="shared" si="39"/>
        <v>1</v>
      </c>
      <c r="V299" s="84" t="b">
        <f t="shared" si="40"/>
        <v>1</v>
      </c>
      <c r="W299" s="84" t="b">
        <f t="shared" si="41"/>
        <v>1</v>
      </c>
      <c r="X299" s="84" t="str">
        <f t="shared" si="42"/>
        <v xml:space="preserve"> </v>
      </c>
      <c r="Y299" s="84" t="b">
        <f t="shared" si="43"/>
        <v>1</v>
      </c>
      <c r="AA299" s="84">
        <v>29323</v>
      </c>
      <c r="AB299" s="84" t="s">
        <v>140</v>
      </c>
      <c r="AC299" s="57">
        <v>45196</v>
      </c>
      <c r="AD299" s="84">
        <v>97434047000103</v>
      </c>
      <c r="AE299" s="84" t="s">
        <v>30</v>
      </c>
      <c r="AF299" s="84">
        <v>5100</v>
      </c>
      <c r="AG299" s="84">
        <v>37051.5</v>
      </c>
      <c r="AI299">
        <v>29516</v>
      </c>
      <c r="AJ299" s="84" t="str" cm="1">
        <f t="array" ref="AJ299">_xlfn.XLOOKUP(AI299,--LEFT(Main!$B$15:$B$1956,SEARCH(" ",Main!$B$15:$B$1956)),Main!$F$15:$F$1956,"")</f>
        <v>WK ACOS</v>
      </c>
      <c r="AK299" s="57" cm="1">
        <f t="array" ref="AK299">_xlfn.XLOOKUP(1,(--LEFT(Main!$B$15:$B$1956,SEARCH(" ",Main!$B$15:$B$1956))=AI299)*(Main!$F$15:$F$1956=AJ299),Main!$C$15:$C$1956,"")</f>
        <v>45202</v>
      </c>
      <c r="AL299" s="62" cm="1">
        <f t="array" ref="AL299">--_xlfn.XLOOKUP(1,(Main!$F$15:$F$1956='PLANILHA EBR'!AJ299)*(--LEFT(Main!$B$15:$B$1956,SEARCH(" ",Main!$B$15:$B$1956))='PLANILHA EBR'!AI299),Main!$E$15:$E$1956)</f>
        <v>97434047000103</v>
      </c>
      <c r="AM299" s="84" t="str" cm="1">
        <f t="array" ref="AM299">_xlfn.XLOOKUP(1,(Main!$F$15:$F$1956='PLANILHA EBR'!AJ299)*(--LEFT(Main!$B$15:$B$1956,SEARCH(" ",Main!$B$15:$B$1956))='PLANILHA EBR'!AI299),Main!$H$15:$H$1956)</f>
        <v>KG LIQUIDO</v>
      </c>
      <c r="AN299">
        <v>20998.799999999999</v>
      </c>
      <c r="AO299">
        <v>182004.84</v>
      </c>
      <c r="AP299">
        <v>177033</v>
      </c>
    </row>
    <row r="300" spans="1:42" x14ac:dyDescent="0.25">
      <c r="A300" t="s">
        <v>5958</v>
      </c>
      <c r="B300" t="str">
        <f>C300&amp;"-"&amp;COUNTIF(C$2:C300,C300)</f>
        <v>67736-1</v>
      </c>
      <c r="C300">
        <v>67736</v>
      </c>
      <c r="D300" s="57">
        <v>44806</v>
      </c>
      <c r="E300" s="84" t="str">
        <f>F300&amp;"-"&amp;COUNTIF($F$2:F300,F300)</f>
        <v>METASA-274</v>
      </c>
      <c r="F300" s="84" t="str">
        <f t="shared" si="38"/>
        <v>METASA</v>
      </c>
      <c r="G300" t="s">
        <v>8581</v>
      </c>
      <c r="H300" s="62">
        <v>88416482000106</v>
      </c>
      <c r="I300" t="s">
        <v>30</v>
      </c>
      <c r="J300">
        <v>571.02</v>
      </c>
      <c r="K300">
        <v>9638.82</v>
      </c>
      <c r="M300">
        <v>29368</v>
      </c>
      <c r="N300" t="str">
        <v>WK</v>
      </c>
      <c r="O300" s="57" cm="1">
        <f t="array" ref="O300">_xlfn.XLOOKUP(1,($C$2:$C$8655=M300)*($F$2:$F$8655=N300),$D$2:$D$8655)</f>
        <v>45197</v>
      </c>
      <c r="P300" s="62">
        <v>97434047000103</v>
      </c>
      <c r="Q300" t="str">
        <v>M</v>
      </c>
      <c r="R300" s="85">
        <v>54</v>
      </c>
      <c r="S300" s="85">
        <v>17064</v>
      </c>
      <c r="U300" s="84" t="b">
        <f t="shared" si="39"/>
        <v>1</v>
      </c>
      <c r="V300" s="84" t="b">
        <f t="shared" si="40"/>
        <v>1</v>
      </c>
      <c r="W300" s="84" t="b">
        <f t="shared" si="41"/>
        <v>1</v>
      </c>
      <c r="X300" s="84" t="str">
        <f t="shared" si="42"/>
        <v xml:space="preserve"> </v>
      </c>
      <c r="Y300" s="84" t="b">
        <f t="shared" si="43"/>
        <v>1</v>
      </c>
      <c r="AA300" s="84">
        <v>29368</v>
      </c>
      <c r="AB300" s="84" t="s">
        <v>140</v>
      </c>
      <c r="AC300" s="57">
        <v>45197</v>
      </c>
      <c r="AD300" s="84">
        <v>97434047000103</v>
      </c>
      <c r="AE300" s="84" t="s">
        <v>30</v>
      </c>
      <c r="AF300" s="84">
        <v>333</v>
      </c>
      <c r="AG300" s="84">
        <v>17064</v>
      </c>
      <c r="AI300">
        <v>29518</v>
      </c>
      <c r="AJ300" s="84" t="str" cm="1">
        <f t="array" ref="AJ300">_xlfn.XLOOKUP(AI300,--LEFT(Main!$B$15:$B$1956,SEARCH(" ",Main!$B$15:$B$1956)),Main!$F$15:$F$1956,"")</f>
        <v>WK ACOS</v>
      </c>
      <c r="AK300" s="57" cm="1">
        <f t="array" ref="AK300">_xlfn.XLOOKUP(1,(--LEFT(Main!$B$15:$B$1956,SEARCH(" ",Main!$B$15:$B$1956))=AI300)*(Main!$F$15:$F$1956=AJ300),Main!$C$15:$C$1956,"")</f>
        <v>45202</v>
      </c>
      <c r="AL300" s="62" cm="1">
        <f t="array" ref="AL300">--_xlfn.XLOOKUP(1,(Main!$F$15:$F$1956='PLANILHA EBR'!AJ300)*(--LEFT(Main!$B$15:$B$1956,SEARCH(" ",Main!$B$15:$B$1956))='PLANILHA EBR'!AI300),Main!$E$15:$E$1956)</f>
        <v>97434047000103</v>
      </c>
      <c r="AM300" s="84" t="str" cm="1">
        <f t="array" ref="AM300">_xlfn.XLOOKUP(1,(Main!$F$15:$F$1956='PLANILHA EBR'!AJ300)*(--LEFT(Main!$B$15:$B$1956,SEARCH(" ",Main!$B$15:$B$1956))='PLANILHA EBR'!AI300),Main!$H$15:$H$1956)</f>
        <v>KG LIQUIDO</v>
      </c>
      <c r="AN300">
        <v>10766</v>
      </c>
      <c r="AO300">
        <v>96683.4</v>
      </c>
      <c r="AP300">
        <v>176103</v>
      </c>
    </row>
    <row r="301" spans="1:42" x14ac:dyDescent="0.25">
      <c r="A301" t="s">
        <v>5958</v>
      </c>
      <c r="B301" t="str">
        <f>C301&amp;"-"&amp;COUNTIF(C$2:C301,C301)</f>
        <v>67736-2</v>
      </c>
      <c r="C301">
        <v>67736</v>
      </c>
      <c r="D301" s="57">
        <v>44806</v>
      </c>
      <c r="E301" s="84" t="str">
        <f>F301&amp;"-"&amp;COUNTIF($F$2:F301,F301)</f>
        <v>METASA-275</v>
      </c>
      <c r="F301" s="84" t="str">
        <f t="shared" si="38"/>
        <v>METASA</v>
      </c>
      <c r="G301" t="s">
        <v>8581</v>
      </c>
      <c r="H301" s="62">
        <v>88416482000106</v>
      </c>
      <c r="I301" t="s">
        <v>30</v>
      </c>
      <c r="J301">
        <v>893.96</v>
      </c>
      <c r="K301">
        <v>15090.04</v>
      </c>
      <c r="M301">
        <v>29379</v>
      </c>
      <c r="N301" t="str">
        <v>WK</v>
      </c>
      <c r="O301" s="57" cm="1">
        <f t="array" ref="O301">_xlfn.XLOOKUP(1,($C$2:$C$8655=M301)*($F$2:$F$8655=N301),$D$2:$D$8655)</f>
        <v>45197</v>
      </c>
      <c r="P301" s="62">
        <v>97434047000103</v>
      </c>
      <c r="Q301" t="str">
        <v>M</v>
      </c>
      <c r="R301" s="85">
        <v>1944</v>
      </c>
      <c r="S301" s="85">
        <v>134628.48000000001</v>
      </c>
      <c r="U301" s="84" t="b">
        <f t="shared" si="39"/>
        <v>1</v>
      </c>
      <c r="V301" s="84" t="b">
        <f t="shared" si="40"/>
        <v>1</v>
      </c>
      <c r="W301" s="84" t="b">
        <f t="shared" si="41"/>
        <v>1</v>
      </c>
      <c r="X301" s="84" t="str">
        <f t="shared" si="42"/>
        <v xml:space="preserve"> </v>
      </c>
      <c r="Y301" s="84" t="b">
        <f t="shared" si="43"/>
        <v>1</v>
      </c>
      <c r="AA301" s="84">
        <v>29379</v>
      </c>
      <c r="AB301" s="84" t="s">
        <v>140</v>
      </c>
      <c r="AC301" s="57">
        <v>45197</v>
      </c>
      <c r="AD301" s="84">
        <v>97434047000103</v>
      </c>
      <c r="AE301" s="84" t="s">
        <v>30</v>
      </c>
      <c r="AF301" s="84">
        <v>14559.6</v>
      </c>
      <c r="AG301" s="84">
        <v>134628.48000000001</v>
      </c>
      <c r="AI301">
        <v>29528</v>
      </c>
      <c r="AJ301" s="84" t="str" cm="1">
        <f t="array" ref="AJ301">_xlfn.XLOOKUP(AI301,--LEFT(Main!$B$15:$B$1956,SEARCH(" ",Main!$B$15:$B$1956)),Main!$F$15:$F$1956,"")</f>
        <v>WK ACOS</v>
      </c>
      <c r="AK301" s="57" cm="1">
        <f t="array" ref="AK301">_xlfn.XLOOKUP(1,(--LEFT(Main!$B$15:$B$1956,SEARCH(" ",Main!$B$15:$B$1956))=AI301)*(Main!$F$15:$F$1956=AJ301),Main!$C$15:$C$1956,"")</f>
        <v>45202</v>
      </c>
      <c r="AL301" s="62" cm="1">
        <f t="array" ref="AL301">--_xlfn.XLOOKUP(1,(Main!$F$15:$F$1956='PLANILHA EBR'!AJ301)*(--LEFT(Main!$B$15:$B$1956,SEARCH(" ",Main!$B$15:$B$1956))='PLANILHA EBR'!AI301),Main!$E$15:$E$1956)</f>
        <v>97434047000103</v>
      </c>
      <c r="AM301" s="84" t="str" cm="1">
        <f t="array" ref="AM301">_xlfn.XLOOKUP(1,(Main!$F$15:$F$1956='PLANILHA EBR'!AJ301)*(--LEFT(Main!$B$15:$B$1956,SEARCH(" ",Main!$B$15:$B$1956))='PLANILHA EBR'!AI301),Main!$H$15:$H$1956)</f>
        <v>KG LIQUIDO</v>
      </c>
      <c r="AN301">
        <v>4749</v>
      </c>
      <c r="AO301">
        <v>34353.9</v>
      </c>
      <c r="AP301">
        <v>174215</v>
      </c>
    </row>
    <row r="302" spans="1:42" x14ac:dyDescent="0.25">
      <c r="A302" t="s">
        <v>5958</v>
      </c>
      <c r="B302" t="str">
        <f>C302&amp;"-"&amp;COUNTIF(C$2:C302,C302)</f>
        <v>67736-3</v>
      </c>
      <c r="C302">
        <v>67736</v>
      </c>
      <c r="D302" s="57">
        <v>44806</v>
      </c>
      <c r="E302" s="84" t="str">
        <f>F302&amp;"-"&amp;COUNTIF($F$2:F302,F302)</f>
        <v>METASA-276</v>
      </c>
      <c r="F302" s="84" t="str">
        <f t="shared" si="38"/>
        <v>METASA</v>
      </c>
      <c r="G302" t="s">
        <v>8581</v>
      </c>
      <c r="H302" s="62">
        <v>88416482000106</v>
      </c>
      <c r="I302" t="s">
        <v>30</v>
      </c>
      <c r="J302">
        <v>147.26</v>
      </c>
      <c r="K302">
        <v>2485.75</v>
      </c>
      <c r="M302">
        <v>29516</v>
      </c>
      <c r="N302" t="str">
        <v>WK</v>
      </c>
      <c r="O302" s="57" cm="1">
        <f t="array" ref="O302">_xlfn.XLOOKUP(1,($C$2:$C$8655=M302)*($F$2:$F$8655=N302),$D$2:$D$8655)</f>
        <v>45202</v>
      </c>
      <c r="P302" s="62">
        <v>97434047000103</v>
      </c>
      <c r="Q302" t="str">
        <v>M</v>
      </c>
      <c r="R302" s="85">
        <v>2988</v>
      </c>
      <c r="S302" s="85">
        <v>182004.84</v>
      </c>
      <c r="U302" s="84" t="b">
        <f t="shared" si="39"/>
        <v>1</v>
      </c>
      <c r="V302" s="84" t="b">
        <f t="shared" si="40"/>
        <v>1</v>
      </c>
      <c r="W302" s="84" t="b">
        <f t="shared" si="41"/>
        <v>1</v>
      </c>
      <c r="X302" s="84" t="str">
        <f t="shared" si="42"/>
        <v xml:space="preserve"> </v>
      </c>
      <c r="Y302" s="84" t="b">
        <f t="shared" si="43"/>
        <v>1</v>
      </c>
      <c r="AA302" s="84">
        <v>29516</v>
      </c>
      <c r="AB302" s="84" t="s">
        <v>140</v>
      </c>
      <c r="AC302" s="57">
        <v>45202</v>
      </c>
      <c r="AD302" s="84">
        <v>97434047000103</v>
      </c>
      <c r="AE302" s="84" t="s">
        <v>30</v>
      </c>
      <c r="AF302" s="84">
        <v>20998.799999999999</v>
      </c>
      <c r="AG302" s="84">
        <v>182004.84</v>
      </c>
      <c r="AI302">
        <v>29693</v>
      </c>
      <c r="AJ302" s="84" t="str" cm="1">
        <f t="array" ref="AJ302">_xlfn.XLOOKUP(AI302,--LEFT(Main!$B$15:$B$1956,SEARCH(" ",Main!$B$15:$B$1956)),Main!$F$15:$F$1956,"")</f>
        <v>WK ACOS</v>
      </c>
      <c r="AK302" s="57" cm="1">
        <f t="array" ref="AK302">_xlfn.XLOOKUP(1,(--LEFT(Main!$B$15:$B$1956,SEARCH(" ",Main!$B$15:$B$1956))=AI302)*(Main!$F$15:$F$1956=AJ302),Main!$C$15:$C$1956,"")</f>
        <v>45205</v>
      </c>
      <c r="AL302" s="62" cm="1">
        <f t="array" ref="AL302">--_xlfn.XLOOKUP(1,(Main!$F$15:$F$1956='PLANILHA EBR'!AJ302)*(--LEFT(Main!$B$15:$B$1956,SEARCH(" ",Main!$B$15:$B$1956))='PLANILHA EBR'!AI302),Main!$E$15:$E$1956)</f>
        <v>97434047000103</v>
      </c>
      <c r="AM302" s="84" t="str" cm="1">
        <f t="array" ref="AM302">_xlfn.XLOOKUP(1,(Main!$F$15:$F$1956='PLANILHA EBR'!AJ302)*(--LEFT(Main!$B$15:$B$1956,SEARCH(" ",Main!$B$15:$B$1956))='PLANILHA EBR'!AI302),Main!$H$15:$H$1956)</f>
        <v>KG LIQUIDO</v>
      </c>
      <c r="AN302">
        <v>510</v>
      </c>
      <c r="AO302">
        <v>41454.720000000001</v>
      </c>
      <c r="AP302">
        <v>174215</v>
      </c>
    </row>
    <row r="303" spans="1:42" x14ac:dyDescent="0.25">
      <c r="A303" t="s">
        <v>5958</v>
      </c>
      <c r="B303" t="str">
        <f>C303&amp;"-"&amp;COUNTIF(C$2:C303,C303)</f>
        <v>67736-4</v>
      </c>
      <c r="C303">
        <v>67736</v>
      </c>
      <c r="D303" s="57">
        <v>44806</v>
      </c>
      <c r="E303" s="84" t="str">
        <f>F303&amp;"-"&amp;COUNTIF($F$2:F303,F303)</f>
        <v>METASA-277</v>
      </c>
      <c r="F303" s="84" t="str">
        <f t="shared" si="38"/>
        <v>METASA</v>
      </c>
      <c r="G303" t="s">
        <v>8581</v>
      </c>
      <c r="H303" s="62">
        <v>88416482000106</v>
      </c>
      <c r="I303" t="s">
        <v>30</v>
      </c>
      <c r="J303">
        <v>214.7</v>
      </c>
      <c r="K303">
        <v>4148</v>
      </c>
      <c r="M303">
        <v>29518</v>
      </c>
      <c r="N303" t="str">
        <v>WK</v>
      </c>
      <c r="O303" s="57" cm="1">
        <f t="array" ref="O303">_xlfn.XLOOKUP(1,($C$2:$C$8655=M303)*($F$2:$F$8655=N303),$D$2:$D$8655)</f>
        <v>45202</v>
      </c>
      <c r="P303" s="62">
        <v>97434047000103</v>
      </c>
      <c r="Q303" t="str">
        <v>M</v>
      </c>
      <c r="R303" s="85">
        <v>3084</v>
      </c>
      <c r="S303" s="85">
        <v>96683.4</v>
      </c>
      <c r="U303" s="84" t="b">
        <f t="shared" si="39"/>
        <v>1</v>
      </c>
      <c r="V303" s="84" t="b">
        <f t="shared" si="40"/>
        <v>1</v>
      </c>
      <c r="W303" s="84" t="b">
        <f t="shared" si="41"/>
        <v>1</v>
      </c>
      <c r="X303" s="84" t="str">
        <f t="shared" si="42"/>
        <v xml:space="preserve"> </v>
      </c>
      <c r="Y303" s="84" t="b">
        <f t="shared" si="43"/>
        <v>1</v>
      </c>
      <c r="AA303" s="84">
        <v>29518</v>
      </c>
      <c r="AB303" s="84" t="s">
        <v>140</v>
      </c>
      <c r="AC303" s="57">
        <v>45202</v>
      </c>
      <c r="AD303" s="84">
        <v>97434047000103</v>
      </c>
      <c r="AE303" s="84" t="s">
        <v>30</v>
      </c>
      <c r="AF303" s="84">
        <v>10766</v>
      </c>
      <c r="AG303" s="84">
        <v>96683.4</v>
      </c>
      <c r="AI303">
        <v>29725</v>
      </c>
      <c r="AJ303" s="84" t="str" cm="1">
        <f t="array" ref="AJ303">_xlfn.XLOOKUP(AI303,--LEFT(Main!$B$15:$B$1956,SEARCH(" ",Main!$B$15:$B$1956)),Main!$F$15:$F$1956,"")</f>
        <v>WK ACOS</v>
      </c>
      <c r="AK303" s="57" cm="1">
        <f t="array" ref="AK303">_xlfn.XLOOKUP(1,(--LEFT(Main!$B$15:$B$1956,SEARCH(" ",Main!$B$15:$B$1956))=AI303)*(Main!$F$15:$F$1956=AJ303),Main!$C$15:$C$1956,"")</f>
        <v>45208</v>
      </c>
      <c r="AL303" s="62" cm="1">
        <f t="array" ref="AL303">--_xlfn.XLOOKUP(1,(Main!$F$15:$F$1956='PLANILHA EBR'!AJ303)*(--LEFT(Main!$B$15:$B$1956,SEARCH(" ",Main!$B$15:$B$1956))='PLANILHA EBR'!AI303),Main!$E$15:$E$1956)</f>
        <v>97434047000103</v>
      </c>
      <c r="AM303" s="84" t="str" cm="1">
        <f t="array" ref="AM303">_xlfn.XLOOKUP(1,(Main!$F$15:$F$1956='PLANILHA EBR'!AJ303)*(--LEFT(Main!$B$15:$B$1956,SEARCH(" ",Main!$B$15:$B$1956))='PLANILHA EBR'!AI303),Main!$H$15:$H$1956)</f>
        <v>KG LIQUIDO</v>
      </c>
      <c r="AN303">
        <v>1829.3999999999999</v>
      </c>
      <c r="AO303">
        <v>18546.72</v>
      </c>
      <c r="AP303">
        <v>174215</v>
      </c>
    </row>
    <row r="304" spans="1:42" x14ac:dyDescent="0.25">
      <c r="A304" t="s">
        <v>5958</v>
      </c>
      <c r="B304" t="str">
        <f>C304&amp;"-"&amp;COUNTIF(C$2:C304,C304)</f>
        <v>67736-5</v>
      </c>
      <c r="C304">
        <v>67736</v>
      </c>
      <c r="D304" s="57">
        <v>44806</v>
      </c>
      <c r="E304" s="84" t="str">
        <f>F304&amp;"-"&amp;COUNTIF($F$2:F304,F304)</f>
        <v>METASA-278</v>
      </c>
      <c r="F304" s="84" t="str">
        <f t="shared" si="38"/>
        <v>METASA</v>
      </c>
      <c r="G304" t="s">
        <v>8581</v>
      </c>
      <c r="H304" s="62">
        <v>88416482000106</v>
      </c>
      <c r="I304" t="s">
        <v>30</v>
      </c>
      <c r="J304">
        <v>1078.06</v>
      </c>
      <c r="K304">
        <v>20828.12</v>
      </c>
      <c r="M304">
        <v>29528</v>
      </c>
      <c r="N304" t="str">
        <v>WK</v>
      </c>
      <c r="O304" s="57" cm="1">
        <f t="array" ref="O304">_xlfn.XLOOKUP(1,($C$2:$C$8655=M304)*($F$2:$F$8655=N304),$D$2:$D$8655)</f>
        <v>45202</v>
      </c>
      <c r="P304" s="62">
        <v>97434047000103</v>
      </c>
      <c r="Q304" t="str">
        <v>M</v>
      </c>
      <c r="R304" s="85">
        <v>246</v>
      </c>
      <c r="S304" s="85">
        <v>34353.9</v>
      </c>
      <c r="U304" s="84" t="b">
        <f t="shared" si="39"/>
        <v>1</v>
      </c>
      <c r="V304" s="84" t="b">
        <f t="shared" si="40"/>
        <v>1</v>
      </c>
      <c r="W304" s="84" t="b">
        <f t="shared" si="41"/>
        <v>1</v>
      </c>
      <c r="X304" s="84" t="str">
        <f t="shared" si="42"/>
        <v xml:space="preserve"> </v>
      </c>
      <c r="Y304" s="84" t="b">
        <f t="shared" si="43"/>
        <v>1</v>
      </c>
      <c r="AA304" s="84">
        <v>29528</v>
      </c>
      <c r="AB304" s="84" t="s">
        <v>140</v>
      </c>
      <c r="AC304" s="57">
        <v>45202</v>
      </c>
      <c r="AD304" s="84">
        <v>97434047000103</v>
      </c>
      <c r="AE304" s="84" t="s">
        <v>30</v>
      </c>
      <c r="AF304" s="84">
        <v>4749</v>
      </c>
      <c r="AG304" s="84">
        <v>34353.9</v>
      </c>
      <c r="AI304">
        <v>29875</v>
      </c>
      <c r="AJ304" s="84" t="str" cm="1">
        <f t="array" ref="AJ304">_xlfn.XLOOKUP(AI304,--LEFT(Main!$B$15:$B$1956,SEARCH(" ",Main!$B$15:$B$1956)),Main!$F$15:$F$1956,"")</f>
        <v>WK ACOS</v>
      </c>
      <c r="AK304" s="57" cm="1">
        <f t="array" ref="AK304">_xlfn.XLOOKUP(1,(--LEFT(Main!$B$15:$B$1956,SEARCH(" ",Main!$B$15:$B$1956))=AI304)*(Main!$F$15:$F$1956=AJ304),Main!$C$15:$C$1956,"")</f>
        <v>45212</v>
      </c>
      <c r="AL304" s="62" cm="1">
        <f t="array" ref="AL304">--_xlfn.XLOOKUP(1,(Main!$F$15:$F$1956='PLANILHA EBR'!AJ304)*(--LEFT(Main!$B$15:$B$1956,SEARCH(" ",Main!$B$15:$B$1956))='PLANILHA EBR'!AI304),Main!$E$15:$E$1956)</f>
        <v>97434047000103</v>
      </c>
      <c r="AM304" s="84" t="str" cm="1">
        <f t="array" ref="AM304">_xlfn.XLOOKUP(1,(Main!$F$15:$F$1956='PLANILHA EBR'!AJ304)*(--LEFT(Main!$B$15:$B$1956,SEARCH(" ",Main!$B$15:$B$1956))='PLANILHA EBR'!AI304),Main!$H$15:$H$1956)</f>
        <v>KG LIQUIDO</v>
      </c>
      <c r="AN304">
        <v>1950</v>
      </c>
      <c r="AO304">
        <v>41828.53</v>
      </c>
      <c r="AP304">
        <v>174215</v>
      </c>
    </row>
    <row r="305" spans="1:42" x14ac:dyDescent="0.25">
      <c r="A305" t="s">
        <v>5958</v>
      </c>
      <c r="B305" t="str">
        <f>C305&amp;"-"&amp;COUNTIF(C$2:C305,C305)</f>
        <v>67736-6</v>
      </c>
      <c r="C305">
        <v>67736</v>
      </c>
      <c r="D305" s="57">
        <v>44806</v>
      </c>
      <c r="E305" s="84" t="str">
        <f>F305&amp;"-"&amp;COUNTIF($F$2:F305,F305)</f>
        <v>METASA-279</v>
      </c>
      <c r="F305" s="84" t="str">
        <f t="shared" si="38"/>
        <v>METASA</v>
      </c>
      <c r="G305" t="s">
        <v>8581</v>
      </c>
      <c r="H305" s="62">
        <v>88416482000106</v>
      </c>
      <c r="I305" t="s">
        <v>30</v>
      </c>
      <c r="J305">
        <v>2365.52</v>
      </c>
      <c r="K305">
        <v>40757.910000000003</v>
      </c>
      <c r="M305">
        <v>29693</v>
      </c>
      <c r="N305" t="str">
        <v>WK</v>
      </c>
      <c r="O305" s="57" cm="1">
        <f t="array" ref="O305">_xlfn.XLOOKUP(1,($C$2:$C$8655=M305)*($F$2:$F$8655=N305),$D$2:$D$8655)</f>
        <v>45205</v>
      </c>
      <c r="P305" s="62">
        <v>97434047000103</v>
      </c>
      <c r="Q305" t="str">
        <v>M</v>
      </c>
      <c r="R305" s="85">
        <v>266</v>
      </c>
      <c r="S305" s="85">
        <v>41454.719999999994</v>
      </c>
      <c r="U305" s="84" t="b">
        <f t="shared" si="39"/>
        <v>1</v>
      </c>
      <c r="V305" s="84" t="b">
        <f t="shared" si="40"/>
        <v>1</v>
      </c>
      <c r="W305" s="84" t="b">
        <f t="shared" si="41"/>
        <v>1</v>
      </c>
      <c r="X305" s="84" t="str">
        <f t="shared" si="42"/>
        <v xml:space="preserve"> </v>
      </c>
      <c r="Y305" s="84" t="b">
        <f t="shared" si="43"/>
        <v>1</v>
      </c>
      <c r="AA305" s="84">
        <v>29693</v>
      </c>
      <c r="AB305" s="84" t="s">
        <v>140</v>
      </c>
      <c r="AC305" s="57">
        <v>45205</v>
      </c>
      <c r="AD305" s="84">
        <v>97434047000103</v>
      </c>
      <c r="AE305" s="84" t="s">
        <v>30</v>
      </c>
      <c r="AF305" s="84">
        <v>510</v>
      </c>
      <c r="AG305" s="84">
        <v>41454.720000000001</v>
      </c>
      <c r="AI305">
        <v>30045</v>
      </c>
      <c r="AJ305" s="84" t="str" cm="1">
        <f t="array" ref="AJ305">_xlfn.XLOOKUP(AI305,--LEFT(Main!$B$15:$B$1956,SEARCH(" ",Main!$B$15:$B$1956)),Main!$F$15:$F$1956,"")</f>
        <v>WK ACOS</v>
      </c>
      <c r="AK305" s="57" cm="1">
        <f t="array" ref="AK305">_xlfn.XLOOKUP(1,(--LEFT(Main!$B$15:$B$1956,SEARCH(" ",Main!$B$15:$B$1956))=AI305)*(Main!$F$15:$F$1956=AJ305),Main!$C$15:$C$1956,"")</f>
        <v>45217</v>
      </c>
      <c r="AL305" s="62" cm="1">
        <f t="array" ref="AL305">--_xlfn.XLOOKUP(1,(Main!$F$15:$F$1956='PLANILHA EBR'!AJ305)*(--LEFT(Main!$B$15:$B$1956,SEARCH(" ",Main!$B$15:$B$1956))='PLANILHA EBR'!AI305),Main!$E$15:$E$1956)</f>
        <v>97434047000103</v>
      </c>
      <c r="AM305" s="84" t="str" cm="1">
        <f t="array" ref="AM305">_xlfn.XLOOKUP(1,(Main!$F$15:$F$1956='PLANILHA EBR'!AJ305)*(--LEFT(Main!$B$15:$B$1956,SEARCH(" ",Main!$B$15:$B$1956))='PLANILHA EBR'!AI305),Main!$H$15:$H$1956)</f>
        <v>KG LIQUIDO</v>
      </c>
      <c r="AN305">
        <v>1141.92</v>
      </c>
      <c r="AO305">
        <v>32480.590000000004</v>
      </c>
      <c r="AP305">
        <v>173670</v>
      </c>
    </row>
    <row r="306" spans="1:42" x14ac:dyDescent="0.25">
      <c r="A306" t="s">
        <v>5958</v>
      </c>
      <c r="B306" t="str">
        <f>C306&amp;"-"&amp;COUNTIF(C$2:C306,C306)</f>
        <v>67736-7</v>
      </c>
      <c r="C306">
        <v>67736</v>
      </c>
      <c r="D306" s="57">
        <v>44806</v>
      </c>
      <c r="E306" s="84" t="str">
        <f>F306&amp;"-"&amp;COUNTIF($F$2:F306,F306)</f>
        <v>METASA-280</v>
      </c>
      <c r="F306" s="84" t="str">
        <f t="shared" si="38"/>
        <v>METASA</v>
      </c>
      <c r="G306" t="s">
        <v>8581</v>
      </c>
      <c r="H306" s="62">
        <v>88416482000106</v>
      </c>
      <c r="I306" t="s">
        <v>30</v>
      </c>
      <c r="J306">
        <v>15579.46</v>
      </c>
      <c r="K306">
        <v>306447.98</v>
      </c>
      <c r="M306">
        <v>29725</v>
      </c>
      <c r="N306" t="str">
        <v>WK</v>
      </c>
      <c r="O306" s="57" cm="1">
        <f t="array" ref="O306">_xlfn.XLOOKUP(1,($C$2:$C$8655=M306)*($F$2:$F$8655=N306),$D$2:$D$8655)</f>
        <v>45208</v>
      </c>
      <c r="P306" s="62">
        <v>97434047000103</v>
      </c>
      <c r="Q306" t="str">
        <v>M</v>
      </c>
      <c r="R306" s="85">
        <v>96</v>
      </c>
      <c r="S306" s="85">
        <v>18546.719999999998</v>
      </c>
      <c r="U306" s="84" t="b">
        <f t="shared" si="39"/>
        <v>1</v>
      </c>
      <c r="V306" s="84" t="b">
        <f t="shared" si="40"/>
        <v>1</v>
      </c>
      <c r="W306" s="84" t="b">
        <f t="shared" si="41"/>
        <v>1</v>
      </c>
      <c r="X306" s="84" t="str">
        <f t="shared" si="42"/>
        <v xml:space="preserve"> </v>
      </c>
      <c r="Y306" s="84" t="b">
        <f t="shared" si="43"/>
        <v>1</v>
      </c>
      <c r="AA306" s="84">
        <v>29725</v>
      </c>
      <c r="AB306" s="84" t="s">
        <v>140</v>
      </c>
      <c r="AC306" s="57">
        <v>45208</v>
      </c>
      <c r="AD306" s="84">
        <v>97434047000103</v>
      </c>
      <c r="AE306" s="84" t="s">
        <v>30</v>
      </c>
      <c r="AF306" s="84">
        <v>1829.3999999999999</v>
      </c>
      <c r="AG306" s="84">
        <v>18546.72</v>
      </c>
      <c r="AI306">
        <v>30236</v>
      </c>
      <c r="AJ306" s="84" t="str" cm="1">
        <f t="array" ref="AJ306">_xlfn.XLOOKUP(AI306,--LEFT(Main!$B$15:$B$1956,SEARCH(" ",Main!$B$15:$B$1956)),Main!$F$15:$F$1956,"")</f>
        <v>WK ACOS</v>
      </c>
      <c r="AK306" s="57" cm="1">
        <f t="array" ref="AK306">_xlfn.XLOOKUP(1,(--LEFT(Main!$B$15:$B$1956,SEARCH(" ",Main!$B$15:$B$1956))=AI306)*(Main!$F$15:$F$1956=AJ306),Main!$C$15:$C$1956,"")</f>
        <v>45224</v>
      </c>
      <c r="AL306" s="62" cm="1">
        <f t="array" ref="AL306">--_xlfn.XLOOKUP(1,(Main!$F$15:$F$1956='PLANILHA EBR'!AJ306)*(--LEFT(Main!$B$15:$B$1956,SEARCH(" ",Main!$B$15:$B$1956))='PLANILHA EBR'!AI306),Main!$E$15:$E$1956)</f>
        <v>97434047000103</v>
      </c>
      <c r="AM306" s="84" t="str" cm="1">
        <f t="array" ref="AM306">_xlfn.XLOOKUP(1,(Main!$F$15:$F$1956='PLANILHA EBR'!AJ306)*(--LEFT(Main!$B$15:$B$1956,SEARCH(" ",Main!$B$15:$B$1956))='PLANILHA EBR'!AI306),Main!$H$15:$H$1956)</f>
        <v>KG LIQUIDO</v>
      </c>
      <c r="AN306">
        <v>12046.2</v>
      </c>
      <c r="AO306">
        <v>123219.06000000001</v>
      </c>
      <c r="AP306">
        <v>173229</v>
      </c>
    </row>
    <row r="307" spans="1:42" x14ac:dyDescent="0.25">
      <c r="A307" t="s">
        <v>5958</v>
      </c>
      <c r="B307" t="str">
        <f>C307&amp;"-"&amp;COUNTIF(C$2:C307,C307)</f>
        <v>67761-1</v>
      </c>
      <c r="C307">
        <v>67761</v>
      </c>
      <c r="D307" s="57">
        <v>44806</v>
      </c>
      <c r="E307" s="84" t="str">
        <f>F307&amp;"-"&amp;COUNTIF($F$2:F307,F307)</f>
        <v>METASA-281</v>
      </c>
      <c r="F307" s="84" t="str">
        <f t="shared" si="38"/>
        <v>METASA</v>
      </c>
      <c r="G307" t="s">
        <v>8581</v>
      </c>
      <c r="H307" s="62">
        <v>88416482000106</v>
      </c>
      <c r="I307" t="s">
        <v>30</v>
      </c>
      <c r="J307">
        <v>845.22</v>
      </c>
      <c r="K307">
        <v>14267.31</v>
      </c>
      <c r="M307">
        <v>29875</v>
      </c>
      <c r="N307" t="str">
        <v>WK</v>
      </c>
      <c r="O307" s="57" cm="1">
        <f t="array" ref="O307">_xlfn.XLOOKUP(1,($C$2:$C$8655=M307)*($F$2:$F$8655=N307),$D$2:$D$8655)</f>
        <v>45212</v>
      </c>
      <c r="P307" s="62">
        <v>97434047000103</v>
      </c>
      <c r="Q307" t="str">
        <v>METRO QUADRADO</v>
      </c>
      <c r="R307" s="85">
        <v>14.64</v>
      </c>
      <c r="S307" s="85">
        <v>41828.53</v>
      </c>
      <c r="U307" s="84" t="b">
        <f t="shared" si="39"/>
        <v>1</v>
      </c>
      <c r="V307" s="84" t="b">
        <f t="shared" si="40"/>
        <v>1</v>
      </c>
      <c r="W307" s="84" t="b">
        <f t="shared" si="41"/>
        <v>1</v>
      </c>
      <c r="X307" s="84" t="str">
        <f t="shared" si="42"/>
        <v xml:space="preserve"> </v>
      </c>
      <c r="Y307" s="84" t="b">
        <f t="shared" si="43"/>
        <v>1</v>
      </c>
      <c r="AA307" s="84">
        <v>29875</v>
      </c>
      <c r="AB307" s="84" t="s">
        <v>140</v>
      </c>
      <c r="AC307" s="57">
        <v>45212</v>
      </c>
      <c r="AD307" s="84">
        <v>97434047000103</v>
      </c>
      <c r="AE307" s="84" t="s">
        <v>30</v>
      </c>
      <c r="AF307" s="84">
        <v>1950</v>
      </c>
      <c r="AG307" s="84">
        <v>41828.53</v>
      </c>
      <c r="AI307">
        <v>30421</v>
      </c>
      <c r="AJ307" s="84" t="str" cm="1">
        <f t="array" ref="AJ307">_xlfn.XLOOKUP(AI307,--LEFT(Main!$B$15:$B$1956,SEARCH(" ",Main!$B$15:$B$1956)),Main!$F$15:$F$1956,"")</f>
        <v>WK ACOS</v>
      </c>
      <c r="AK307" s="57" cm="1">
        <f t="array" ref="AK307">_xlfn.XLOOKUP(1,(--LEFT(Main!$B$15:$B$1956,SEARCH(" ",Main!$B$15:$B$1956))=AI307)*(Main!$F$15:$F$1956=AJ307),Main!$C$15:$C$1956,"")</f>
        <v>45229</v>
      </c>
      <c r="AL307" s="62" cm="1">
        <f t="array" ref="AL307">--_xlfn.XLOOKUP(1,(Main!$F$15:$F$1956='PLANILHA EBR'!AJ307)*(--LEFT(Main!$B$15:$B$1956,SEARCH(" ",Main!$B$15:$B$1956))='PLANILHA EBR'!AI307),Main!$E$15:$E$1956)</f>
        <v>97434047000103</v>
      </c>
      <c r="AM307" s="84" t="str" cm="1">
        <f t="array" ref="AM307">_xlfn.XLOOKUP(1,(Main!$F$15:$F$1956='PLANILHA EBR'!AJ307)*(--LEFT(Main!$B$15:$B$1956,SEARCH(" ",Main!$B$15:$B$1956))='PLANILHA EBR'!AI307),Main!$H$15:$H$1956)</f>
        <v>KG LIQUIDO</v>
      </c>
      <c r="AN307">
        <v>3066</v>
      </c>
      <c r="AO307">
        <v>41514.06</v>
      </c>
      <c r="AP307">
        <v>173229</v>
      </c>
    </row>
    <row r="308" spans="1:42" x14ac:dyDescent="0.25">
      <c r="A308" t="s">
        <v>5958</v>
      </c>
      <c r="B308" t="str">
        <f>C308&amp;"-"&amp;COUNTIF(C$2:C308,C308)</f>
        <v>67761-2</v>
      </c>
      <c r="C308">
        <v>67761</v>
      </c>
      <c r="D308" s="57">
        <v>44806</v>
      </c>
      <c r="E308" s="84" t="str">
        <f>F308&amp;"-"&amp;COUNTIF($F$2:F308,F308)</f>
        <v>METASA-282</v>
      </c>
      <c r="F308" s="84" t="str">
        <f t="shared" si="38"/>
        <v>METASA</v>
      </c>
      <c r="G308" t="s">
        <v>8581</v>
      </c>
      <c r="H308" s="62">
        <v>88416482000106</v>
      </c>
      <c r="I308" t="s">
        <v>30</v>
      </c>
      <c r="J308">
        <v>2212.86</v>
      </c>
      <c r="K308">
        <v>37353.08</v>
      </c>
      <c r="M308">
        <v>30045</v>
      </c>
      <c r="N308" t="str">
        <v>WK</v>
      </c>
      <c r="O308" s="57" cm="1">
        <f t="array" ref="O308">_xlfn.XLOOKUP(1,($C$2:$C$8655=M308)*($F$2:$F$8655=N308),$D$2:$D$8655)</f>
        <v>45217</v>
      </c>
      <c r="P308" s="62">
        <v>97434047000103</v>
      </c>
      <c r="Q308" t="str">
        <v>METRO QUADRADO</v>
      </c>
      <c r="R308" s="85">
        <v>29.28</v>
      </c>
      <c r="S308" s="85">
        <v>32480.59</v>
      </c>
      <c r="U308" s="84" t="b">
        <f t="shared" si="39"/>
        <v>1</v>
      </c>
      <c r="V308" s="84" t="b">
        <f t="shared" si="40"/>
        <v>1</v>
      </c>
      <c r="W308" s="84" t="b">
        <f t="shared" si="41"/>
        <v>1</v>
      </c>
      <c r="X308" s="84" t="str">
        <f t="shared" si="42"/>
        <v xml:space="preserve"> </v>
      </c>
      <c r="Y308" s="84" t="b">
        <f t="shared" si="43"/>
        <v>1</v>
      </c>
      <c r="AA308" s="84">
        <v>30045</v>
      </c>
      <c r="AB308" s="84" t="s">
        <v>140</v>
      </c>
      <c r="AC308" s="57">
        <v>45217</v>
      </c>
      <c r="AD308" s="84">
        <v>97434047000103</v>
      </c>
      <c r="AE308" s="84" t="s">
        <v>30</v>
      </c>
      <c r="AF308" s="84">
        <v>1141.92</v>
      </c>
      <c r="AG308" s="84">
        <v>32480.59</v>
      </c>
      <c r="AI308">
        <v>30452</v>
      </c>
      <c r="AJ308" s="84" t="str" cm="1">
        <f t="array" ref="AJ308">_xlfn.XLOOKUP(AI308,--LEFT(Main!$B$15:$B$1956,SEARCH(" ",Main!$B$15:$B$1956)),Main!$F$15:$F$1956,"")</f>
        <v>WK ACOS</v>
      </c>
      <c r="AK308" s="57" cm="1">
        <f t="array" ref="AK308">_xlfn.XLOOKUP(1,(--LEFT(Main!$B$15:$B$1956,SEARCH(" ",Main!$B$15:$B$1956))=AI308)*(Main!$F$15:$F$1956=AJ308),Main!$C$15:$C$1956,"")</f>
        <v>45229</v>
      </c>
      <c r="AL308" s="62" cm="1">
        <f t="array" ref="AL308">--_xlfn.XLOOKUP(1,(Main!$F$15:$F$1956='PLANILHA EBR'!AJ308)*(--LEFT(Main!$B$15:$B$1956,SEARCH(" ",Main!$B$15:$B$1956))='PLANILHA EBR'!AI308),Main!$E$15:$E$1956)</f>
        <v>97434047000103</v>
      </c>
      <c r="AM308" s="84" t="str" cm="1">
        <f t="array" ref="AM308">_xlfn.XLOOKUP(1,(Main!$F$15:$F$1956='PLANILHA EBR'!AJ308)*(--LEFT(Main!$B$15:$B$1956,SEARCH(" ",Main!$B$15:$B$1956))='PLANILHA EBR'!AI308),Main!$H$15:$H$1956)</f>
        <v>KG LIQUIDO</v>
      </c>
      <c r="AN308">
        <v>2056.92</v>
      </c>
      <c r="AO308">
        <v>32419.180000000004</v>
      </c>
      <c r="AP308">
        <v>173229</v>
      </c>
    </row>
    <row r="309" spans="1:42" x14ac:dyDescent="0.25">
      <c r="A309" t="s">
        <v>5958</v>
      </c>
      <c r="B309" t="str">
        <f>C309&amp;"-"&amp;COUNTIF(C$2:C309,C309)</f>
        <v>67761-3</v>
      </c>
      <c r="C309">
        <v>67761</v>
      </c>
      <c r="D309" s="57">
        <v>44806</v>
      </c>
      <c r="E309" s="84" t="str">
        <f>F309&amp;"-"&amp;COUNTIF($F$2:F309,F309)</f>
        <v>METASA-283</v>
      </c>
      <c r="F309" s="84" t="str">
        <f t="shared" si="38"/>
        <v>METASA</v>
      </c>
      <c r="G309" t="s">
        <v>8581</v>
      </c>
      <c r="H309" s="62">
        <v>88416482000106</v>
      </c>
      <c r="I309" t="s">
        <v>30</v>
      </c>
      <c r="J309">
        <v>6.92</v>
      </c>
      <c r="K309">
        <v>116.81</v>
      </c>
      <c r="M309">
        <v>30236</v>
      </c>
      <c r="N309" t="str">
        <v>WK</v>
      </c>
      <c r="O309" s="57" cm="1">
        <f t="array" ref="O309">_xlfn.XLOOKUP(1,($C$2:$C$8655=M309)*($F$2:$F$8655=N309),$D$2:$D$8655)</f>
        <v>45224</v>
      </c>
      <c r="P309" s="62">
        <v>97434047000103</v>
      </c>
      <c r="Q309" t="str">
        <v>M</v>
      </c>
      <c r="R309" s="85">
        <v>342</v>
      </c>
      <c r="S309" s="85">
        <v>123219.06</v>
      </c>
      <c r="U309" s="84" t="b">
        <f t="shared" si="39"/>
        <v>1</v>
      </c>
      <c r="V309" s="84" t="b">
        <f t="shared" si="40"/>
        <v>1</v>
      </c>
      <c r="W309" s="84" t="b">
        <f t="shared" si="41"/>
        <v>1</v>
      </c>
      <c r="X309" s="84" t="str">
        <f t="shared" si="42"/>
        <v xml:space="preserve"> </v>
      </c>
      <c r="Y309" s="84" t="b">
        <f t="shared" si="43"/>
        <v>1</v>
      </c>
      <c r="AA309" s="84">
        <v>30236</v>
      </c>
      <c r="AB309" s="84" t="s">
        <v>140</v>
      </c>
      <c r="AC309" s="57">
        <v>45224</v>
      </c>
      <c r="AD309" s="84">
        <v>97434047000103</v>
      </c>
      <c r="AE309" s="84" t="s">
        <v>30</v>
      </c>
      <c r="AF309" s="84">
        <v>12046.2</v>
      </c>
      <c r="AG309" s="84">
        <v>123219.06</v>
      </c>
      <c r="AI309">
        <v>30617</v>
      </c>
      <c r="AJ309" s="84" t="str" cm="1">
        <f t="array" ref="AJ309">_xlfn.XLOOKUP(AI309,--LEFT(Main!$B$15:$B$1956,SEARCH(" ",Main!$B$15:$B$1956)),Main!$F$15:$F$1956,"")</f>
        <v>WK ACOS</v>
      </c>
      <c r="AK309" s="57" cm="1">
        <f t="array" ref="AK309">_xlfn.XLOOKUP(1,(--LEFT(Main!$B$15:$B$1956,SEARCH(" ",Main!$B$15:$B$1956))=AI309)*(Main!$F$15:$F$1956=AJ309),Main!$C$15:$C$1956,"")</f>
        <v>45236</v>
      </c>
      <c r="AL309" s="62" cm="1">
        <f t="array" ref="AL309">--_xlfn.XLOOKUP(1,(Main!$F$15:$F$1956='PLANILHA EBR'!AJ309)*(--LEFT(Main!$B$15:$B$1956,SEARCH(" ",Main!$B$15:$B$1956))='PLANILHA EBR'!AI309),Main!$E$15:$E$1956)</f>
        <v>97434047000103</v>
      </c>
      <c r="AM309" s="84" t="str" cm="1">
        <f t="array" ref="AM309">_xlfn.XLOOKUP(1,(Main!$F$15:$F$1956='PLANILHA EBR'!AJ309)*(--LEFT(Main!$B$15:$B$1956,SEARCH(" ",Main!$B$15:$B$1956))='PLANILHA EBR'!AI309),Main!$H$15:$H$1956)</f>
        <v>KG LIQUIDO</v>
      </c>
      <c r="AN309">
        <v>12200</v>
      </c>
      <c r="AO309">
        <v>933.72</v>
      </c>
      <c r="AP309">
        <v>173229</v>
      </c>
    </row>
    <row r="310" spans="1:42" x14ac:dyDescent="0.25">
      <c r="A310" t="s">
        <v>5958</v>
      </c>
      <c r="B310" t="str">
        <f>C310&amp;"-"&amp;COUNTIF(C$2:C310,C310)</f>
        <v>67761-4</v>
      </c>
      <c r="C310">
        <v>67761</v>
      </c>
      <c r="D310" s="57">
        <v>44806</v>
      </c>
      <c r="E310" s="84" t="str">
        <f>F310&amp;"-"&amp;COUNTIF($F$2:F310,F310)</f>
        <v>METASA-284</v>
      </c>
      <c r="F310" s="84" t="str">
        <f t="shared" si="38"/>
        <v>METASA</v>
      </c>
      <c r="G310" t="s">
        <v>8581</v>
      </c>
      <c r="H310" s="62">
        <v>88416482000106</v>
      </c>
      <c r="I310" t="s">
        <v>30</v>
      </c>
      <c r="J310">
        <v>3317.04</v>
      </c>
      <c r="K310">
        <v>53835.56</v>
      </c>
      <c r="M310">
        <v>30421</v>
      </c>
      <c r="N310" t="str">
        <v>WK</v>
      </c>
      <c r="O310" s="57" cm="1">
        <f t="array" ref="O310">_xlfn.XLOOKUP(1,($C$2:$C$8655=M310)*($F$2:$F$8655=N310),$D$2:$D$8655)</f>
        <v>45229</v>
      </c>
      <c r="P310" s="62">
        <v>97434047000103</v>
      </c>
      <c r="Q310" t="str">
        <v>M</v>
      </c>
      <c r="R310" s="85">
        <v>42</v>
      </c>
      <c r="S310" s="85">
        <v>41514.06</v>
      </c>
      <c r="U310" s="84" t="b">
        <f t="shared" si="39"/>
        <v>1</v>
      </c>
      <c r="V310" s="84" t="b">
        <f t="shared" si="40"/>
        <v>1</v>
      </c>
      <c r="W310" s="84" t="b">
        <f t="shared" si="41"/>
        <v>1</v>
      </c>
      <c r="X310" s="84" t="str">
        <f t="shared" si="42"/>
        <v xml:space="preserve"> </v>
      </c>
      <c r="Y310" s="84" t="b">
        <f t="shared" si="43"/>
        <v>1</v>
      </c>
      <c r="AA310" s="84">
        <v>30421</v>
      </c>
      <c r="AB310" s="84" t="s">
        <v>140</v>
      </c>
      <c r="AC310" s="57">
        <v>45229</v>
      </c>
      <c r="AD310" s="84">
        <v>97434047000103</v>
      </c>
      <c r="AE310" s="84" t="s">
        <v>30</v>
      </c>
      <c r="AF310" s="84">
        <v>3066</v>
      </c>
      <c r="AG310" s="84">
        <v>41514.06</v>
      </c>
      <c r="AI310">
        <v>30751</v>
      </c>
      <c r="AJ310" s="84" t="str" cm="1">
        <f t="array" ref="AJ310">_xlfn.XLOOKUP(AI310,--LEFT(Main!$B$15:$B$1956,SEARCH(" ",Main!$B$15:$B$1956)),Main!$F$15:$F$1956,"")</f>
        <v>WK ACOS</v>
      </c>
      <c r="AK310" s="57" cm="1">
        <f t="array" ref="AK310">_xlfn.XLOOKUP(1,(--LEFT(Main!$B$15:$B$1956,SEARCH(" ",Main!$B$15:$B$1956))=AI310)*(Main!$F$15:$F$1956=AJ310),Main!$C$15:$C$1956,"")</f>
        <v>45239</v>
      </c>
      <c r="AL310" s="62" cm="1">
        <f t="array" ref="AL310">--_xlfn.XLOOKUP(1,(Main!$F$15:$F$1956='PLANILHA EBR'!AJ310)*(--LEFT(Main!$B$15:$B$1956,SEARCH(" ",Main!$B$15:$B$1956))='PLANILHA EBR'!AI310),Main!$E$15:$E$1956)</f>
        <v>97434047000103</v>
      </c>
      <c r="AM310" s="84" t="str" cm="1">
        <f t="array" ref="AM310">_xlfn.XLOOKUP(1,(Main!$F$15:$F$1956='PLANILHA EBR'!AJ310)*(--LEFT(Main!$B$15:$B$1956,SEARCH(" ",Main!$B$15:$B$1956))='PLANILHA EBR'!AI310),Main!$H$15:$H$1956)</f>
        <v>KG LIQUIDO</v>
      </c>
      <c r="AN310">
        <v>350</v>
      </c>
      <c r="AO310">
        <v>2512.3200000000002</v>
      </c>
      <c r="AP310">
        <v>173229</v>
      </c>
    </row>
    <row r="311" spans="1:42" x14ac:dyDescent="0.25">
      <c r="A311" t="s">
        <v>5958</v>
      </c>
      <c r="B311" t="str">
        <f>C311&amp;"-"&amp;COUNTIF(C$2:C311,C311)</f>
        <v>67761-5</v>
      </c>
      <c r="C311">
        <v>67761</v>
      </c>
      <c r="D311" s="57">
        <v>44806</v>
      </c>
      <c r="E311" s="84" t="str">
        <f>F311&amp;"-"&amp;COUNTIF($F$2:F311,F311)</f>
        <v>METASA-285</v>
      </c>
      <c r="F311" s="84" t="str">
        <f t="shared" si="38"/>
        <v>METASA</v>
      </c>
      <c r="G311" t="s">
        <v>8581</v>
      </c>
      <c r="H311" s="62">
        <v>88416482000106</v>
      </c>
      <c r="I311" t="s">
        <v>30</v>
      </c>
      <c r="J311">
        <v>634.05999999999995</v>
      </c>
      <c r="K311">
        <v>10702.93</v>
      </c>
      <c r="M311">
        <v>30452</v>
      </c>
      <c r="N311" t="str">
        <v>WK</v>
      </c>
      <c r="O311" s="57" cm="1">
        <f t="array" ref="O311">_xlfn.XLOOKUP(1,($C$2:$C$8655=M311)*($F$2:$F$8655=N311),$D$2:$D$8655)</f>
        <v>45229</v>
      </c>
      <c r="P311" s="62">
        <v>97434047000103</v>
      </c>
      <c r="Q311" t="str">
        <v>METRO QUADRADO</v>
      </c>
      <c r="R311" s="85">
        <v>36.6</v>
      </c>
      <c r="S311" s="85">
        <v>32419.18</v>
      </c>
      <c r="U311" s="84" t="b">
        <f t="shared" si="39"/>
        <v>1</v>
      </c>
      <c r="V311" s="84" t="b">
        <f t="shared" si="40"/>
        <v>1</v>
      </c>
      <c r="W311" s="84" t="b">
        <f t="shared" si="41"/>
        <v>1</v>
      </c>
      <c r="X311" s="84" t="str">
        <f t="shared" si="42"/>
        <v xml:space="preserve"> </v>
      </c>
      <c r="Y311" s="84" t="b">
        <f t="shared" si="43"/>
        <v>1</v>
      </c>
      <c r="AA311" s="84">
        <v>30452</v>
      </c>
      <c r="AB311" s="84" t="s">
        <v>140</v>
      </c>
      <c r="AC311" s="57">
        <v>45229</v>
      </c>
      <c r="AD311" s="84">
        <v>97434047000103</v>
      </c>
      <c r="AE311" s="84" t="s">
        <v>30</v>
      </c>
      <c r="AF311" s="84">
        <v>2056.92</v>
      </c>
      <c r="AG311" s="84">
        <v>32419.18</v>
      </c>
      <c r="AI311">
        <v>30887</v>
      </c>
      <c r="AJ311" s="84" t="str" cm="1">
        <f t="array" ref="AJ311">_xlfn.XLOOKUP(AI311,--LEFT(Main!$B$15:$B$1956,SEARCH(" ",Main!$B$15:$B$1956)),Main!$F$15:$F$1956,"")</f>
        <v>WK ACOS</v>
      </c>
      <c r="AK311" s="57" cm="1">
        <f t="array" ref="AK311">_xlfn.XLOOKUP(1,(--LEFT(Main!$B$15:$B$1956,SEARCH(" ",Main!$B$15:$B$1956))=AI311)*(Main!$F$15:$F$1956=AJ311),Main!$C$15:$C$1956,"")</f>
        <v>45243</v>
      </c>
      <c r="AL311" s="62" cm="1">
        <f t="array" ref="AL311">--_xlfn.XLOOKUP(1,(Main!$F$15:$F$1956='PLANILHA EBR'!AJ311)*(--LEFT(Main!$B$15:$B$1956,SEARCH(" ",Main!$B$15:$B$1956))='PLANILHA EBR'!AI311),Main!$E$15:$E$1956)</f>
        <v>97434047000103</v>
      </c>
      <c r="AM311" s="84" t="str" cm="1">
        <f t="array" ref="AM311">_xlfn.XLOOKUP(1,(Main!$F$15:$F$1956='PLANILHA EBR'!AJ311)*(--LEFT(Main!$B$15:$B$1956,SEARCH(" ",Main!$B$15:$B$1956))='PLANILHA EBR'!AI311),Main!$H$15:$H$1956)</f>
        <v>KG LIQUIDO</v>
      </c>
      <c r="AN311">
        <v>14000.232</v>
      </c>
      <c r="AO311">
        <v>96478.19</v>
      </c>
      <c r="AP311">
        <v>173229</v>
      </c>
    </row>
    <row r="312" spans="1:42" x14ac:dyDescent="0.25">
      <c r="A312" t="s">
        <v>5958</v>
      </c>
      <c r="B312" t="str">
        <f>C312&amp;"-"&amp;COUNTIF(C$2:C312,C312)</f>
        <v>67761-6</v>
      </c>
      <c r="C312">
        <v>67761</v>
      </c>
      <c r="D312" s="57">
        <v>44806</v>
      </c>
      <c r="E312" s="84" t="str">
        <f>F312&amp;"-"&amp;COUNTIF($F$2:F312,F312)</f>
        <v>METASA-286</v>
      </c>
      <c r="F312" s="84" t="str">
        <f t="shared" si="38"/>
        <v>METASA</v>
      </c>
      <c r="G312" t="s">
        <v>8581</v>
      </c>
      <c r="H312" s="62">
        <v>88416482000106</v>
      </c>
      <c r="I312" t="s">
        <v>30</v>
      </c>
      <c r="J312">
        <v>455.4</v>
      </c>
      <c r="K312">
        <v>7391.14</v>
      </c>
      <c r="M312">
        <v>30617</v>
      </c>
      <c r="N312" t="str">
        <v>WK</v>
      </c>
      <c r="O312" s="57" cm="1">
        <f t="array" ref="O312">_xlfn.XLOOKUP(1,($C$2:$C$8655=M312)*($F$2:$F$8655=N312),$D$2:$D$8655)</f>
        <v>45236</v>
      </c>
      <c r="P312" s="62">
        <v>97434047000103</v>
      </c>
      <c r="Q312" t="str">
        <v>M</v>
      </c>
      <c r="R312" s="85">
        <v>12</v>
      </c>
      <c r="S312" s="85">
        <v>933.72</v>
      </c>
      <c r="U312" s="84" t="b">
        <f t="shared" si="39"/>
        <v>1</v>
      </c>
      <c r="V312" s="84" t="b">
        <f t="shared" si="40"/>
        <v>1</v>
      </c>
      <c r="W312" s="84" t="b">
        <f t="shared" si="41"/>
        <v>1</v>
      </c>
      <c r="X312" s="84" t="str">
        <f t="shared" si="42"/>
        <v xml:space="preserve"> </v>
      </c>
      <c r="Y312" s="84" t="b">
        <f t="shared" si="43"/>
        <v>1</v>
      </c>
      <c r="AA312" s="84">
        <v>30617</v>
      </c>
      <c r="AB312" s="84" t="s">
        <v>140</v>
      </c>
      <c r="AC312" s="57">
        <v>45236</v>
      </c>
      <c r="AD312" s="84">
        <v>97434047000103</v>
      </c>
      <c r="AE312" s="84" t="s">
        <v>30</v>
      </c>
      <c r="AF312" s="84">
        <v>12200</v>
      </c>
      <c r="AG312" s="84">
        <v>933.72</v>
      </c>
      <c r="AI312">
        <v>31241</v>
      </c>
      <c r="AJ312" s="84" t="str" cm="1">
        <f t="array" ref="AJ312">_xlfn.XLOOKUP(AI312,--LEFT(Main!$B$15:$B$1956,SEARCH(" ",Main!$B$15:$B$1956)),Main!$F$15:$F$1956,"")</f>
        <v>WK ACOS</v>
      </c>
      <c r="AK312" s="57" cm="1">
        <f t="array" ref="AK312">_xlfn.XLOOKUP(1,(--LEFT(Main!$B$15:$B$1956,SEARCH(" ",Main!$B$15:$B$1956))=AI312)*(Main!$F$15:$F$1956=AJ312),Main!$C$15:$C$1956,"")</f>
        <v>45252</v>
      </c>
      <c r="AL312" s="62" cm="1">
        <f t="array" ref="AL312">--_xlfn.XLOOKUP(1,(Main!$F$15:$F$1956='PLANILHA EBR'!AJ312)*(--LEFT(Main!$B$15:$B$1956,SEARCH(" ",Main!$B$15:$B$1956))='PLANILHA EBR'!AI312),Main!$E$15:$E$1956)</f>
        <v>97434047000103</v>
      </c>
      <c r="AM312" s="84" t="str" cm="1">
        <f t="array" ref="AM312">_xlfn.XLOOKUP(1,(Main!$F$15:$F$1956='PLANILHA EBR'!AJ312)*(--LEFT(Main!$B$15:$B$1956,SEARCH(" ",Main!$B$15:$B$1956))='PLANILHA EBR'!AI312),Main!$H$15:$H$1956)</f>
        <v>KG LIQUIDO</v>
      </c>
      <c r="AN312">
        <v>76.5</v>
      </c>
      <c r="AO312">
        <v>5661</v>
      </c>
      <c r="AP312">
        <v>173229</v>
      </c>
    </row>
    <row r="313" spans="1:42" x14ac:dyDescent="0.25">
      <c r="A313" t="s">
        <v>5958</v>
      </c>
      <c r="B313" t="str">
        <f>C313&amp;"-"&amp;COUNTIF(C$2:C313,C313)</f>
        <v>67761-7</v>
      </c>
      <c r="C313">
        <v>67761</v>
      </c>
      <c r="D313" s="57">
        <v>44806</v>
      </c>
      <c r="E313" s="84" t="str">
        <f>F313&amp;"-"&amp;COUNTIF($F$2:F313,F313)</f>
        <v>METASA-287</v>
      </c>
      <c r="F313" s="84" t="str">
        <f t="shared" si="38"/>
        <v>METASA</v>
      </c>
      <c r="G313" t="s">
        <v>8581</v>
      </c>
      <c r="H313" s="62">
        <v>88416482000106</v>
      </c>
      <c r="I313" t="s">
        <v>30</v>
      </c>
      <c r="J313">
        <v>7154.86</v>
      </c>
      <c r="K313">
        <v>133581.24</v>
      </c>
      <c r="M313">
        <v>30751</v>
      </c>
      <c r="N313" t="str">
        <v>WK</v>
      </c>
      <c r="O313" s="57" cm="1">
        <f t="array" ref="O313">_xlfn.XLOOKUP(1,($C$2:$C$8655=M313)*($F$2:$F$8655=N313),$D$2:$D$8655)</f>
        <v>45239</v>
      </c>
      <c r="P313" s="62">
        <v>97434047000103</v>
      </c>
      <c r="Q313" t="str">
        <v>M</v>
      </c>
      <c r="R313" s="85">
        <v>24</v>
      </c>
      <c r="S313" s="85">
        <v>2512.3200000000002</v>
      </c>
      <c r="U313" s="84" t="b">
        <f t="shared" si="39"/>
        <v>1</v>
      </c>
      <c r="V313" s="84" t="b">
        <f t="shared" si="40"/>
        <v>1</v>
      </c>
      <c r="W313" s="84" t="b">
        <f t="shared" si="41"/>
        <v>1</v>
      </c>
      <c r="X313" s="84" t="str">
        <f t="shared" si="42"/>
        <v xml:space="preserve"> </v>
      </c>
      <c r="Y313" s="84" t="b">
        <f t="shared" si="43"/>
        <v>1</v>
      </c>
      <c r="AA313" s="84">
        <v>30751</v>
      </c>
      <c r="AB313" s="84" t="s">
        <v>140</v>
      </c>
      <c r="AC313" s="57">
        <v>45239</v>
      </c>
      <c r="AD313" s="84">
        <v>97434047000103</v>
      </c>
      <c r="AE313" s="84" t="s">
        <v>30</v>
      </c>
      <c r="AF313" s="84">
        <v>350</v>
      </c>
      <c r="AG313" s="84">
        <v>2512.3200000000002</v>
      </c>
      <c r="AI313">
        <v>31303</v>
      </c>
      <c r="AJ313" s="84" t="str" cm="1">
        <f t="array" ref="AJ313">_xlfn.XLOOKUP(AI313,--LEFT(Main!$B$15:$B$1956,SEARCH(" ",Main!$B$15:$B$1956)),Main!$F$15:$F$1956,"")</f>
        <v>WK ACOS</v>
      </c>
      <c r="AK313" s="57" cm="1">
        <f t="array" ref="AK313">_xlfn.XLOOKUP(1,(--LEFT(Main!$B$15:$B$1956,SEARCH(" ",Main!$B$15:$B$1956))=AI313)*(Main!$F$15:$F$1956=AJ313),Main!$C$15:$C$1956,"")</f>
        <v>45254</v>
      </c>
      <c r="AL313" s="62" cm="1">
        <f t="array" ref="AL313">--_xlfn.XLOOKUP(1,(Main!$F$15:$F$1956='PLANILHA EBR'!AJ313)*(--LEFT(Main!$B$15:$B$1956,SEARCH(" ",Main!$B$15:$B$1956))='PLANILHA EBR'!AI313),Main!$E$15:$E$1956)</f>
        <v>97434047000103</v>
      </c>
      <c r="AM313" s="84" t="str" cm="1">
        <f t="array" ref="AM313">_xlfn.XLOOKUP(1,(Main!$F$15:$F$1956='PLANILHA EBR'!AJ313)*(--LEFT(Main!$B$15:$B$1956,SEARCH(" ",Main!$B$15:$B$1956))='PLANILHA EBR'!AI313),Main!$H$15:$H$1956)</f>
        <v>KG LIQUIDO</v>
      </c>
      <c r="AN313">
        <v>18</v>
      </c>
      <c r="AO313">
        <v>35022</v>
      </c>
      <c r="AP313">
        <v>173229</v>
      </c>
    </row>
    <row r="314" spans="1:42" x14ac:dyDescent="0.25">
      <c r="A314" t="s">
        <v>5958</v>
      </c>
      <c r="B314" t="str">
        <f>C314&amp;"-"&amp;COUNTIF(C$2:C314,C314)</f>
        <v>67761-8</v>
      </c>
      <c r="C314">
        <v>67761</v>
      </c>
      <c r="D314" s="57">
        <v>44806</v>
      </c>
      <c r="E314" s="84" t="str">
        <f>F314&amp;"-"&amp;COUNTIF($F$2:F314,F314)</f>
        <v>METASA-288</v>
      </c>
      <c r="F314" s="84" t="str">
        <f t="shared" si="38"/>
        <v>METASA</v>
      </c>
      <c r="G314" t="s">
        <v>8581</v>
      </c>
      <c r="H314" s="62">
        <v>88416482000106</v>
      </c>
      <c r="I314" t="s">
        <v>30</v>
      </c>
      <c r="J314">
        <v>967.67</v>
      </c>
      <c r="K314">
        <v>16334.27</v>
      </c>
      <c r="M314">
        <v>30887</v>
      </c>
      <c r="N314" t="str">
        <v>WK</v>
      </c>
      <c r="O314" s="57" cm="1">
        <f t="array" ref="O314">_xlfn.XLOOKUP(1,($C$2:$C$8655=M314)*($F$2:$F$8655=N314),$D$2:$D$8655)</f>
        <v>45243</v>
      </c>
      <c r="P314" s="62">
        <v>97434047000103</v>
      </c>
      <c r="Q314" t="str">
        <v>METRO QUADRADO</v>
      </c>
      <c r="R314" s="85">
        <v>197.64000000000001</v>
      </c>
      <c r="S314" s="85">
        <v>96478.19</v>
      </c>
      <c r="U314" s="84" t="b">
        <f t="shared" si="39"/>
        <v>1</v>
      </c>
      <c r="V314" s="84" t="b">
        <f t="shared" si="40"/>
        <v>1</v>
      </c>
      <c r="W314" s="84" t="b">
        <f t="shared" si="41"/>
        <v>1</v>
      </c>
      <c r="X314" s="84" t="str">
        <f t="shared" si="42"/>
        <v xml:space="preserve"> </v>
      </c>
      <c r="Y314" s="84" t="b">
        <f t="shared" si="43"/>
        <v>1</v>
      </c>
      <c r="AA314" s="84">
        <v>30887</v>
      </c>
      <c r="AB314" s="84" t="s">
        <v>140</v>
      </c>
      <c r="AC314" s="57">
        <v>45243</v>
      </c>
      <c r="AD314" s="84">
        <v>97434047000103</v>
      </c>
      <c r="AE314" s="84" t="s">
        <v>30</v>
      </c>
      <c r="AF314" s="84">
        <v>14000.232</v>
      </c>
      <c r="AG314" s="84">
        <v>96478.19</v>
      </c>
      <c r="AI314">
        <v>31319</v>
      </c>
      <c r="AJ314" s="84" t="str" cm="1">
        <f t="array" ref="AJ314">_xlfn.XLOOKUP(AI314,--LEFT(Main!$B$15:$B$1956,SEARCH(" ",Main!$B$15:$B$1956)),Main!$F$15:$F$1956,"")</f>
        <v>TECIAM</v>
      </c>
      <c r="AK314" s="57" cm="1">
        <f t="array" ref="AK314">_xlfn.XLOOKUP(1,(--LEFT(Main!$B$15:$B$1956,SEARCH(" ",Main!$B$15:$B$1956))=AI314)*(Main!$F$15:$F$1956=AJ314),Main!$C$15:$C$1956,"")</f>
        <v>45099</v>
      </c>
      <c r="AL314" s="62" cm="1">
        <f t="array" ref="AL314">--_xlfn.XLOOKUP(1,(Main!$F$15:$F$1956='PLANILHA EBR'!AJ314)*(--LEFT(Main!$B$15:$B$1956,SEARCH(" ",Main!$B$15:$B$1956))='PLANILHA EBR'!AI314),Main!$E$15:$E$1956)</f>
        <v>50388768000152</v>
      </c>
      <c r="AM314" s="84" t="str" cm="1">
        <f t="array" ref="AM314">_xlfn.XLOOKUP(1,(Main!$F$15:$F$1956='PLANILHA EBR'!AJ314)*(--LEFT(Main!$B$15:$B$1956,SEARCH(" ",Main!$B$15:$B$1956))='PLANILHA EBR'!AI314),Main!$H$15:$H$1956)</f>
        <v>KG LIQUIDO</v>
      </c>
      <c r="AN314">
        <v>10</v>
      </c>
      <c r="AO314">
        <v>1670</v>
      </c>
      <c r="AP314">
        <v>173176</v>
      </c>
    </row>
    <row r="315" spans="1:42" x14ac:dyDescent="0.25">
      <c r="A315" t="s">
        <v>5958</v>
      </c>
      <c r="B315" t="str">
        <f>C315&amp;"-"&amp;COUNTIF(C$2:C315,C315)</f>
        <v>67761-9</v>
      </c>
      <c r="C315">
        <v>67761</v>
      </c>
      <c r="D315" s="57">
        <v>44806</v>
      </c>
      <c r="E315" s="84" t="str">
        <f>F315&amp;"-"&amp;COUNTIF($F$2:F315,F315)</f>
        <v>METASA-289</v>
      </c>
      <c r="F315" s="84" t="str">
        <f t="shared" si="38"/>
        <v>METASA</v>
      </c>
      <c r="G315" t="s">
        <v>8581</v>
      </c>
      <c r="H315" s="62">
        <v>88416482000106</v>
      </c>
      <c r="I315" t="s">
        <v>30</v>
      </c>
      <c r="J315">
        <v>2944.78</v>
      </c>
      <c r="K315">
        <v>56893.15</v>
      </c>
      <c r="M315">
        <v>31241</v>
      </c>
      <c r="N315" t="str">
        <v>WK</v>
      </c>
      <c r="O315" s="57" cm="1">
        <f t="array" ref="O315">_xlfn.XLOOKUP(1,($C$2:$C$8655=M315)*($F$2:$F$8655=N315),$D$2:$D$8655)</f>
        <v>45252</v>
      </c>
      <c r="P315" s="62">
        <v>97434047000103</v>
      </c>
      <c r="Q315" t="str">
        <v>UNIDADE</v>
      </c>
      <c r="R315" s="85">
        <v>153</v>
      </c>
      <c r="S315" s="85">
        <v>5661</v>
      </c>
      <c r="U315" s="84" t="b">
        <f t="shared" si="39"/>
        <v>1</v>
      </c>
      <c r="V315" s="84" t="b">
        <f t="shared" si="40"/>
        <v>1</v>
      </c>
      <c r="W315" s="84" t="b">
        <f t="shared" si="41"/>
        <v>1</v>
      </c>
      <c r="X315" s="84" t="str">
        <f t="shared" si="42"/>
        <v xml:space="preserve"> </v>
      </c>
      <c r="Y315" s="84" t="b">
        <f t="shared" si="43"/>
        <v>1</v>
      </c>
      <c r="AA315" s="84">
        <v>31241</v>
      </c>
      <c r="AB315" s="84" t="s">
        <v>140</v>
      </c>
      <c r="AC315" s="57">
        <v>45252</v>
      </c>
      <c r="AD315" s="84">
        <v>97434047000103</v>
      </c>
      <c r="AE315" s="84" t="s">
        <v>30</v>
      </c>
      <c r="AF315" s="84">
        <v>76.5</v>
      </c>
      <c r="AG315" s="84">
        <v>5661</v>
      </c>
      <c r="AI315">
        <v>31455</v>
      </c>
      <c r="AJ315" s="84" t="str" cm="1">
        <f t="array" ref="AJ315">_xlfn.XLOOKUP(AI315,--LEFT(Main!$B$15:$B$1956,SEARCH(" ",Main!$B$15:$B$1956)),Main!$F$15:$F$1956,"")</f>
        <v>WK ACOS</v>
      </c>
      <c r="AK315" s="57" cm="1">
        <f t="array" ref="AK315">_xlfn.XLOOKUP(1,(--LEFT(Main!$B$15:$B$1956,SEARCH(" ",Main!$B$15:$B$1956))=AI315)*(Main!$F$15:$F$1956=AJ315),Main!$C$15:$C$1956,"")</f>
        <v>45258</v>
      </c>
      <c r="AL315" s="62" cm="1">
        <f t="array" ref="AL315">--_xlfn.XLOOKUP(1,(Main!$F$15:$F$1956='PLANILHA EBR'!AJ315)*(--LEFT(Main!$B$15:$B$1956,SEARCH(" ",Main!$B$15:$B$1956))='PLANILHA EBR'!AI315),Main!$E$15:$E$1956)</f>
        <v>97434047000103</v>
      </c>
      <c r="AM315" s="84" t="str" cm="1">
        <f t="array" ref="AM315">_xlfn.XLOOKUP(1,(Main!$F$15:$F$1956='PLANILHA EBR'!AJ315)*(--LEFT(Main!$B$15:$B$1956,SEARCH(" ",Main!$B$15:$B$1956))='PLANILHA EBR'!AI315),Main!$H$15:$H$1956)</f>
        <v>KG LIQUIDO</v>
      </c>
      <c r="AN315">
        <v>8001.1992</v>
      </c>
      <c r="AO315">
        <v>61235.17</v>
      </c>
      <c r="AP315">
        <v>172444</v>
      </c>
    </row>
    <row r="316" spans="1:42" x14ac:dyDescent="0.25">
      <c r="A316" t="s">
        <v>5958</v>
      </c>
      <c r="B316" t="str">
        <f>C316&amp;"-"&amp;COUNTIF(C$2:C316,C316)</f>
        <v>67761-10</v>
      </c>
      <c r="C316">
        <v>67761</v>
      </c>
      <c r="D316" s="57">
        <v>44806</v>
      </c>
      <c r="E316" s="84" t="str">
        <f>F316&amp;"-"&amp;COUNTIF($F$2:F316,F316)</f>
        <v>METASA-290</v>
      </c>
      <c r="F316" s="84" t="str">
        <f t="shared" si="38"/>
        <v>METASA</v>
      </c>
      <c r="G316" t="s">
        <v>8581</v>
      </c>
      <c r="H316" s="62">
        <v>88416482000106</v>
      </c>
      <c r="I316" t="s">
        <v>30</v>
      </c>
      <c r="J316">
        <v>71.59</v>
      </c>
      <c r="K316">
        <v>1383.12</v>
      </c>
      <c r="M316">
        <v>31303</v>
      </c>
      <c r="N316" t="str">
        <v>WK</v>
      </c>
      <c r="O316" s="57" cm="1">
        <f t="array" ref="O316">_xlfn.XLOOKUP(1,($C$2:$C$8655=M316)*($F$2:$F$8655=N316),$D$2:$D$8655)</f>
        <v>45254</v>
      </c>
      <c r="P316" s="62">
        <v>97434047000103</v>
      </c>
      <c r="Q316" t="str">
        <v>M</v>
      </c>
      <c r="R316" s="85">
        <v>18</v>
      </c>
      <c r="S316" s="85">
        <v>35022</v>
      </c>
      <c r="U316" s="84" t="b">
        <f t="shared" si="39"/>
        <v>1</v>
      </c>
      <c r="V316" s="84" t="b">
        <f t="shared" si="40"/>
        <v>1</v>
      </c>
      <c r="W316" s="84" t="b">
        <f t="shared" si="41"/>
        <v>1</v>
      </c>
      <c r="X316" s="84" t="str">
        <f t="shared" si="42"/>
        <v xml:space="preserve"> </v>
      </c>
      <c r="Y316" s="84" t="b">
        <f t="shared" si="43"/>
        <v>1</v>
      </c>
      <c r="AA316" s="84">
        <v>31303</v>
      </c>
      <c r="AB316" s="84" t="s">
        <v>140</v>
      </c>
      <c r="AC316" s="57">
        <v>45254</v>
      </c>
      <c r="AD316" s="84">
        <v>97434047000103</v>
      </c>
      <c r="AE316" s="84" t="s">
        <v>30</v>
      </c>
      <c r="AF316" s="84">
        <v>18</v>
      </c>
      <c r="AG316" s="84">
        <v>35022</v>
      </c>
      <c r="AI316">
        <v>31457</v>
      </c>
      <c r="AJ316" s="84" t="str" cm="1">
        <f t="array" ref="AJ316">_xlfn.XLOOKUP(AI316,--LEFT(Main!$B$15:$B$1956,SEARCH(" ",Main!$B$15:$B$1956)),Main!$F$15:$F$1956,"")</f>
        <v>WK ACOS</v>
      </c>
      <c r="AK316" s="57" cm="1">
        <f t="array" ref="AK316">_xlfn.XLOOKUP(1,(--LEFT(Main!$B$15:$B$1956,SEARCH(" ",Main!$B$15:$B$1956))=AI316)*(Main!$F$15:$F$1956=AJ316),Main!$C$15:$C$1956,"")</f>
        <v>45258</v>
      </c>
      <c r="AL316" s="62" cm="1">
        <f t="array" ref="AL316">--_xlfn.XLOOKUP(1,(Main!$F$15:$F$1956='PLANILHA EBR'!AJ316)*(--LEFT(Main!$B$15:$B$1956,SEARCH(" ",Main!$B$15:$B$1956))='PLANILHA EBR'!AI316),Main!$E$15:$E$1956)</f>
        <v>97434047000103</v>
      </c>
      <c r="AM316" s="84" t="str" cm="1">
        <f t="array" ref="AM316">_xlfn.XLOOKUP(1,(Main!$F$15:$F$1956='PLANILHA EBR'!AJ316)*(--LEFT(Main!$B$15:$B$1956,SEARCH(" ",Main!$B$15:$B$1956))='PLANILHA EBR'!AI316),Main!$H$15:$H$1956)</f>
        <v>KG LIQUIDO</v>
      </c>
      <c r="AN316">
        <v>7178.3399999999992</v>
      </c>
      <c r="AO316">
        <v>79045.440000000002</v>
      </c>
      <c r="AP316">
        <v>162670</v>
      </c>
    </row>
    <row r="317" spans="1:42" x14ac:dyDescent="0.25">
      <c r="A317" t="s">
        <v>5958</v>
      </c>
      <c r="B317" t="str">
        <f>C317&amp;"-"&amp;COUNTIF(C$2:C317,C317)</f>
        <v>67761-11</v>
      </c>
      <c r="C317">
        <v>67761</v>
      </c>
      <c r="D317" s="57">
        <v>44806</v>
      </c>
      <c r="E317" s="84" t="str">
        <f>F317&amp;"-"&amp;COUNTIF($F$2:F317,F317)</f>
        <v>METASA-291</v>
      </c>
      <c r="F317" s="84" t="str">
        <f t="shared" si="38"/>
        <v>METASA</v>
      </c>
      <c r="G317" t="s">
        <v>8581</v>
      </c>
      <c r="H317" s="62">
        <v>88416482000106</v>
      </c>
      <c r="I317" t="s">
        <v>30</v>
      </c>
      <c r="J317">
        <v>599.72</v>
      </c>
      <c r="K317">
        <v>11586.59</v>
      </c>
      <c r="M317">
        <v>31319</v>
      </c>
      <c r="N317" t="str">
        <v>TECIAM</v>
      </c>
      <c r="O317" s="57" cm="1">
        <f t="array" ref="O317">_xlfn.XLOOKUP(1,($C$2:$C$8655=M317)*($F$2:$F$8655=N317),$D$2:$D$8655)</f>
        <v>45099</v>
      </c>
      <c r="P317" s="62">
        <v>50388768000152</v>
      </c>
      <c r="Q317" t="str">
        <v>M</v>
      </c>
      <c r="R317" s="85">
        <v>500</v>
      </c>
      <c r="S317" s="85">
        <v>1670</v>
      </c>
      <c r="U317" s="84" t="b">
        <f t="shared" si="39"/>
        <v>1</v>
      </c>
      <c r="V317" s="84" t="b">
        <f t="shared" si="40"/>
        <v>1</v>
      </c>
      <c r="W317" s="84" t="b">
        <f t="shared" si="41"/>
        <v>1</v>
      </c>
      <c r="X317" s="84" t="str">
        <f t="shared" si="42"/>
        <v xml:space="preserve"> </v>
      </c>
      <c r="Y317" s="84" t="b">
        <f t="shared" si="43"/>
        <v>1</v>
      </c>
      <c r="AA317" s="84">
        <v>31319</v>
      </c>
      <c r="AB317" s="84" t="s">
        <v>716</v>
      </c>
      <c r="AC317" s="57">
        <v>45099</v>
      </c>
      <c r="AD317" s="84">
        <v>50388768000152</v>
      </c>
      <c r="AE317" s="84" t="s">
        <v>30</v>
      </c>
      <c r="AF317" s="84">
        <v>10</v>
      </c>
      <c r="AG317" s="84">
        <v>1670</v>
      </c>
      <c r="AI317">
        <v>31470</v>
      </c>
      <c r="AJ317" s="84" t="str" cm="1">
        <f t="array" ref="AJ317">_xlfn.XLOOKUP(AI317,--LEFT(Main!$B$15:$B$1956,SEARCH(" ",Main!$B$15:$B$1956)),Main!$F$15:$F$1956,"")</f>
        <v>WK ACOS</v>
      </c>
      <c r="AK317" s="57" cm="1">
        <f t="array" ref="AK317">_xlfn.XLOOKUP(1,(--LEFT(Main!$B$15:$B$1956,SEARCH(" ",Main!$B$15:$B$1956))=AI317)*(Main!$F$15:$F$1956=AJ317),Main!$C$15:$C$1956,"")</f>
        <v>45258</v>
      </c>
      <c r="AL317" s="62" cm="1">
        <f t="array" ref="AL317">--_xlfn.XLOOKUP(1,(Main!$F$15:$F$1956='PLANILHA EBR'!AJ317)*(--LEFT(Main!$B$15:$B$1956,SEARCH(" ",Main!$B$15:$B$1956))='PLANILHA EBR'!AI317),Main!$E$15:$E$1956)</f>
        <v>97434047000103</v>
      </c>
      <c r="AM317" s="84" t="str" cm="1">
        <f t="array" ref="AM317">_xlfn.XLOOKUP(1,(Main!$F$15:$F$1956='PLANILHA EBR'!AJ317)*(--LEFT(Main!$B$15:$B$1956,SEARCH(" ",Main!$B$15:$B$1956))='PLANILHA EBR'!AI317),Main!$H$15:$H$1956)</f>
        <v>KG LIQUIDO</v>
      </c>
      <c r="AN317">
        <v>14377.32</v>
      </c>
      <c r="AO317">
        <v>110924.28</v>
      </c>
      <c r="AP317">
        <v>152574</v>
      </c>
    </row>
    <row r="318" spans="1:42" x14ac:dyDescent="0.25">
      <c r="A318" t="s">
        <v>5960</v>
      </c>
      <c r="B318" t="str">
        <f>C318&amp;"-"&amp;COUNTIF(C$2:C318,C318)</f>
        <v>66377-1</v>
      </c>
      <c r="C318">
        <v>66377</v>
      </c>
      <c r="D318" s="57">
        <v>44806</v>
      </c>
      <c r="E318" s="84" t="str">
        <f>F318&amp;"-"&amp;COUNTIF($F$2:F318,F318)</f>
        <v>VOESTALPINE-10</v>
      </c>
      <c r="F318" s="84" t="str">
        <f t="shared" si="38"/>
        <v>VOESTALPINE</v>
      </c>
      <c r="G318" t="s">
        <v>8583</v>
      </c>
      <c r="H318" s="62">
        <v>61479002000523</v>
      </c>
      <c r="I318" t="s">
        <v>30</v>
      </c>
      <c r="J318">
        <v>50</v>
      </c>
      <c r="K318">
        <v>4085</v>
      </c>
      <c r="M318">
        <v>31455</v>
      </c>
      <c r="N318" t="str">
        <v>WK</v>
      </c>
      <c r="O318" s="57" cm="1">
        <f t="array" ref="O318">_xlfn.XLOOKUP(1,($C$2:$C$8655=M318)*($F$2:$F$8655=N318),$D$2:$D$8655)</f>
        <v>45258</v>
      </c>
      <c r="P318" s="62">
        <v>97434047000103</v>
      </c>
      <c r="Q318" t="str">
        <v>METRO QUADRADO</v>
      </c>
      <c r="R318" s="85">
        <v>124.44</v>
      </c>
      <c r="S318" s="85">
        <v>61235.17</v>
      </c>
      <c r="U318" s="84" t="b">
        <f t="shared" si="39"/>
        <v>1</v>
      </c>
      <c r="V318" s="84" t="b">
        <f t="shared" si="40"/>
        <v>1</v>
      </c>
      <c r="W318" s="84" t="b">
        <f t="shared" si="41"/>
        <v>1</v>
      </c>
      <c r="X318" s="84" t="str">
        <f t="shared" si="42"/>
        <v xml:space="preserve"> </v>
      </c>
      <c r="Y318" s="84" t="b">
        <f t="shared" si="43"/>
        <v>1</v>
      </c>
      <c r="AA318" s="84">
        <v>31455</v>
      </c>
      <c r="AB318" s="84" t="s">
        <v>140</v>
      </c>
      <c r="AC318" s="57">
        <v>45258</v>
      </c>
      <c r="AD318" s="84">
        <v>97434047000103</v>
      </c>
      <c r="AE318" s="84" t="s">
        <v>30</v>
      </c>
      <c r="AF318" s="84">
        <v>8001.1992</v>
      </c>
      <c r="AG318" s="84">
        <v>61235.17</v>
      </c>
      <c r="AI318">
        <v>31489</v>
      </c>
      <c r="AJ318" s="84" t="str" cm="1">
        <f t="array" ref="AJ318">_xlfn.XLOOKUP(AI318,--LEFT(Main!$B$15:$B$1956,SEARCH(" ",Main!$B$15:$B$1956)),Main!$F$15:$F$1956,"")</f>
        <v>R SIMIONI</v>
      </c>
      <c r="AK318" s="57" cm="1">
        <f t="array" ref="AK318">_xlfn.XLOOKUP(1,(--LEFT(Main!$B$15:$B$1956,SEARCH(" ",Main!$B$15:$B$1956))=AI318)*(Main!$F$15:$F$1956=AJ318),Main!$C$15:$C$1956,"")</f>
        <v>45278</v>
      </c>
      <c r="AL318" s="62" cm="1">
        <f t="array" ref="AL318">--_xlfn.XLOOKUP(1,(Main!$F$15:$F$1956='PLANILHA EBR'!AJ318)*(--LEFT(Main!$B$15:$B$1956,SEARCH(" ",Main!$B$15:$B$1956))='PLANILHA EBR'!AI318),Main!$E$15:$E$1956)</f>
        <v>62821723000109</v>
      </c>
      <c r="AM318" s="84" t="str" cm="1">
        <f t="array" ref="AM318">_xlfn.XLOOKUP(1,(Main!$F$15:$F$1956='PLANILHA EBR'!AJ318)*(--LEFT(Main!$B$15:$B$1956,SEARCH(" ",Main!$B$15:$B$1956))='PLANILHA EBR'!AI318),Main!$H$15:$H$1956)</f>
        <v>KG LIQUIDO</v>
      </c>
      <c r="AN318">
        <v>8000</v>
      </c>
      <c r="AO318">
        <v>8000</v>
      </c>
      <c r="AP318">
        <v>149263</v>
      </c>
    </row>
    <row r="319" spans="1:42" x14ac:dyDescent="0.25">
      <c r="A319" t="s">
        <v>5960</v>
      </c>
      <c r="B319" t="str">
        <f>C319&amp;"-"&amp;COUNTIF(C$2:C319,C319)</f>
        <v>66377-2</v>
      </c>
      <c r="C319">
        <v>66377</v>
      </c>
      <c r="D319" s="57">
        <v>44806</v>
      </c>
      <c r="E319" s="84" t="str">
        <f>F319&amp;"-"&amp;COUNTIF($F$2:F319,F319)</f>
        <v>VOESTALPINE-11</v>
      </c>
      <c r="F319" s="84" t="str">
        <f t="shared" si="38"/>
        <v>VOESTALPINE</v>
      </c>
      <c r="G319" t="s">
        <v>8583</v>
      </c>
      <c r="H319" s="62">
        <v>61479002000523</v>
      </c>
      <c r="I319" t="s">
        <v>30</v>
      </c>
      <c r="J319">
        <v>350</v>
      </c>
      <c r="K319">
        <v>31160.5</v>
      </c>
      <c r="M319">
        <v>31457</v>
      </c>
      <c r="N319" t="str">
        <v>WK</v>
      </c>
      <c r="O319" s="57" cm="1">
        <f t="array" ref="O319">_xlfn.XLOOKUP(1,($C$2:$C$8655=M319)*($F$2:$F$8655=N319),$D$2:$D$8655)</f>
        <v>45258</v>
      </c>
      <c r="P319" s="62">
        <v>97434047000103</v>
      </c>
      <c r="Q319" t="str">
        <v>M</v>
      </c>
      <c r="R319" s="85">
        <v>294</v>
      </c>
      <c r="S319" s="85">
        <v>79045.440000000002</v>
      </c>
      <c r="U319" s="84" t="b">
        <f t="shared" si="39"/>
        <v>1</v>
      </c>
      <c r="V319" s="84" t="b">
        <f t="shared" si="40"/>
        <v>1</v>
      </c>
      <c r="W319" s="84" t="b">
        <f t="shared" si="41"/>
        <v>1</v>
      </c>
      <c r="X319" s="84" t="str">
        <f t="shared" si="42"/>
        <v xml:space="preserve"> </v>
      </c>
      <c r="Y319" s="84" t="b">
        <f t="shared" si="43"/>
        <v>1</v>
      </c>
      <c r="AA319" s="84">
        <v>31457</v>
      </c>
      <c r="AB319" s="84" t="s">
        <v>140</v>
      </c>
      <c r="AC319" s="57">
        <v>45258</v>
      </c>
      <c r="AD319" s="84">
        <v>97434047000103</v>
      </c>
      <c r="AE319" s="84" t="s">
        <v>30</v>
      </c>
      <c r="AF319" s="84">
        <v>7178.3399999999992</v>
      </c>
      <c r="AG319" s="84">
        <v>79045.440000000002</v>
      </c>
      <c r="AI319">
        <v>31504</v>
      </c>
      <c r="AJ319" s="84" t="str" cm="1">
        <f t="array" ref="AJ319">_xlfn.XLOOKUP(AI319,--LEFT(Main!$B$15:$B$1956,SEARCH(" ",Main!$B$15:$B$1956)),Main!$F$15:$F$1956,"")</f>
        <v>WK ACOS</v>
      </c>
      <c r="AK319" s="57" cm="1">
        <f t="array" ref="AK319">_xlfn.XLOOKUP(1,(--LEFT(Main!$B$15:$B$1956,SEARCH(" ",Main!$B$15:$B$1956))=AI319)*(Main!$F$15:$F$1956=AJ319),Main!$C$15:$C$1956,"")</f>
        <v>45259</v>
      </c>
      <c r="AL319" s="62" cm="1">
        <f t="array" ref="AL319">--_xlfn.XLOOKUP(1,(Main!$F$15:$F$1956='PLANILHA EBR'!AJ319)*(--LEFT(Main!$B$15:$B$1956,SEARCH(" ",Main!$B$15:$B$1956))='PLANILHA EBR'!AI319),Main!$E$15:$E$1956)</f>
        <v>97434047000103</v>
      </c>
      <c r="AM319" s="84" t="str" cm="1">
        <f t="array" ref="AM319">_xlfn.XLOOKUP(1,(Main!$F$15:$F$1956='PLANILHA EBR'!AJ319)*(--LEFT(Main!$B$15:$B$1956,SEARCH(" ",Main!$B$15:$B$1956))='PLANILHA EBR'!AI319),Main!$H$15:$H$1956)</f>
        <v>KG LIQUIDO</v>
      </c>
      <c r="AN319">
        <v>1850</v>
      </c>
      <c r="AO319">
        <v>12259.91</v>
      </c>
      <c r="AP319">
        <v>149263</v>
      </c>
    </row>
    <row r="320" spans="1:42" x14ac:dyDescent="0.25">
      <c r="A320" t="s">
        <v>5958</v>
      </c>
      <c r="B320" t="str">
        <f>C320&amp;"-"&amp;COUNTIF(C$2:C320,C320)</f>
        <v>67776-1</v>
      </c>
      <c r="C320">
        <v>67776</v>
      </c>
      <c r="D320" s="57">
        <v>44809</v>
      </c>
      <c r="E320" s="84" t="str">
        <f>F320&amp;"-"&amp;COUNTIF($F$2:F320,F320)</f>
        <v>METASA-292</v>
      </c>
      <c r="F320" s="84" t="str">
        <f t="shared" si="38"/>
        <v>METASA</v>
      </c>
      <c r="G320" t="s">
        <v>8581</v>
      </c>
      <c r="H320" s="62">
        <v>88416482000106</v>
      </c>
      <c r="I320" t="s">
        <v>30</v>
      </c>
      <c r="J320">
        <v>143.9</v>
      </c>
      <c r="K320">
        <v>2429.0300000000002</v>
      </c>
      <c r="M320">
        <v>31470</v>
      </c>
      <c r="N320" t="str">
        <v>WK</v>
      </c>
      <c r="O320" s="57" cm="1">
        <f t="array" ref="O320">_xlfn.XLOOKUP(1,($C$2:$C$8655=M320)*($F$2:$F$8655=N320),$D$2:$D$8655)</f>
        <v>45258</v>
      </c>
      <c r="P320" s="62">
        <v>97434047000103</v>
      </c>
      <c r="Q320" t="str">
        <v>M</v>
      </c>
      <c r="R320" s="85">
        <v>882</v>
      </c>
      <c r="S320" s="85">
        <v>110924.28</v>
      </c>
      <c r="U320" s="84" t="b">
        <f t="shared" si="39"/>
        <v>1</v>
      </c>
      <c r="V320" s="84" t="b">
        <f t="shared" si="40"/>
        <v>1</v>
      </c>
      <c r="W320" s="84" t="b">
        <f t="shared" si="41"/>
        <v>1</v>
      </c>
      <c r="X320" s="84" t="str">
        <f t="shared" si="42"/>
        <v xml:space="preserve"> </v>
      </c>
      <c r="Y320" s="84" t="b">
        <f t="shared" si="43"/>
        <v>1</v>
      </c>
      <c r="AA320" s="84">
        <v>31470</v>
      </c>
      <c r="AB320" s="84" t="s">
        <v>140</v>
      </c>
      <c r="AC320" s="57">
        <v>45258</v>
      </c>
      <c r="AD320" s="84">
        <v>97434047000103</v>
      </c>
      <c r="AE320" s="84" t="s">
        <v>30</v>
      </c>
      <c r="AF320" s="84">
        <v>14377.32</v>
      </c>
      <c r="AG320" s="84">
        <v>110924.28</v>
      </c>
      <c r="AI320">
        <v>31604</v>
      </c>
      <c r="AJ320" s="84" t="str" cm="1">
        <f t="array" ref="AJ320">_xlfn.XLOOKUP(AI320,--LEFT(Main!$B$15:$B$1956,SEARCH(" ",Main!$B$15:$B$1956)),Main!$F$15:$F$1956,"")</f>
        <v>WK ACOS</v>
      </c>
      <c r="AK320" s="57" cm="1">
        <f t="array" ref="AK320">_xlfn.XLOOKUP(1,(--LEFT(Main!$B$15:$B$1956,SEARCH(" ",Main!$B$15:$B$1956))=AI320)*(Main!$F$15:$F$1956=AJ320),Main!$C$15:$C$1956,"")</f>
        <v>45261</v>
      </c>
      <c r="AL320" s="62" cm="1">
        <f t="array" ref="AL320">--_xlfn.XLOOKUP(1,(Main!$F$15:$F$1956='PLANILHA EBR'!AJ320)*(--LEFT(Main!$B$15:$B$1956,SEARCH(" ",Main!$B$15:$B$1956))='PLANILHA EBR'!AI320),Main!$E$15:$E$1956)</f>
        <v>97434047000103</v>
      </c>
      <c r="AM320" s="84" t="str" cm="1">
        <f t="array" ref="AM320">_xlfn.XLOOKUP(1,(Main!$F$15:$F$1956='PLANILHA EBR'!AJ320)*(--LEFT(Main!$B$15:$B$1956,SEARCH(" ",Main!$B$15:$B$1956))='PLANILHA EBR'!AI320),Main!$H$15:$H$1956)</f>
        <v>KG LIQUIDO</v>
      </c>
      <c r="AN320">
        <v>540</v>
      </c>
      <c r="AO320">
        <v>13845</v>
      </c>
      <c r="AP320">
        <v>147542</v>
      </c>
    </row>
    <row r="321" spans="1:42" x14ac:dyDescent="0.25">
      <c r="A321" t="s">
        <v>5958</v>
      </c>
      <c r="B321" t="str">
        <f>C321&amp;"-"&amp;COUNTIF(C$2:C321,C321)</f>
        <v>67776-2</v>
      </c>
      <c r="C321">
        <v>67776</v>
      </c>
      <c r="D321" s="57">
        <v>44809</v>
      </c>
      <c r="E321" s="84" t="str">
        <f>F321&amp;"-"&amp;COUNTIF($F$2:F321,F321)</f>
        <v>METASA-293</v>
      </c>
      <c r="F321" s="84" t="str">
        <f t="shared" si="38"/>
        <v>METASA</v>
      </c>
      <c r="G321" t="s">
        <v>8581</v>
      </c>
      <c r="H321" s="62">
        <v>88416482000106</v>
      </c>
      <c r="I321" t="s">
        <v>30</v>
      </c>
      <c r="J321">
        <v>246.77</v>
      </c>
      <c r="K321">
        <v>4165.4799999999996</v>
      </c>
      <c r="M321">
        <v>31489</v>
      </c>
      <c r="N321" t="str">
        <v>R</v>
      </c>
      <c r="O321" s="57" cm="1">
        <f t="array" ref="O321">_xlfn.XLOOKUP(1,($C$2:$C$8655=M321)*($F$2:$F$8655=N321),$D$2:$D$8655)</f>
        <v>45278</v>
      </c>
      <c r="P321" s="62">
        <v>62821723000109</v>
      </c>
      <c r="Q321" t="str">
        <v>UNIDADE</v>
      </c>
      <c r="R321" s="85">
        <v>25000</v>
      </c>
      <c r="S321" s="85">
        <v>8000</v>
      </c>
      <c r="U321" s="84" t="b">
        <f t="shared" si="39"/>
        <v>1</v>
      </c>
      <c r="V321" s="84" t="b">
        <f t="shared" si="40"/>
        <v>1</v>
      </c>
      <c r="W321" s="84" t="b">
        <f t="shared" si="41"/>
        <v>1</v>
      </c>
      <c r="X321" s="84" t="str">
        <f t="shared" si="42"/>
        <v xml:space="preserve"> </v>
      </c>
      <c r="Y321" s="84" t="b">
        <f t="shared" si="43"/>
        <v>1</v>
      </c>
      <c r="AA321" s="84">
        <v>31489</v>
      </c>
      <c r="AB321" s="84" t="s">
        <v>956</v>
      </c>
      <c r="AC321" s="57">
        <v>45278</v>
      </c>
      <c r="AD321" s="84">
        <v>62821723000109</v>
      </c>
      <c r="AE321" s="84" t="s">
        <v>30</v>
      </c>
      <c r="AF321" s="84">
        <v>8000</v>
      </c>
      <c r="AG321" s="84">
        <v>8000</v>
      </c>
      <c r="AI321">
        <v>31614</v>
      </c>
      <c r="AJ321" s="84" t="str" cm="1">
        <f t="array" ref="AJ321">_xlfn.XLOOKUP(AI321,--LEFT(Main!$B$15:$B$1956,SEARCH(" ",Main!$B$15:$B$1956)),Main!$F$15:$F$1956,"")</f>
        <v>WK ACOS</v>
      </c>
      <c r="AK321" s="57" cm="1">
        <f t="array" ref="AK321">_xlfn.XLOOKUP(1,(--LEFT(Main!$B$15:$B$1956,SEARCH(" ",Main!$B$15:$B$1956))=AI321)*(Main!$F$15:$F$1956=AJ321),Main!$C$15:$C$1956,"")</f>
        <v>45261</v>
      </c>
      <c r="AL321" s="62" cm="1">
        <f t="array" ref="AL321">--_xlfn.XLOOKUP(1,(Main!$F$15:$F$1956='PLANILHA EBR'!AJ321)*(--LEFT(Main!$B$15:$B$1956,SEARCH(" ",Main!$B$15:$B$1956))='PLANILHA EBR'!AI321),Main!$E$15:$E$1956)</f>
        <v>97434047000103</v>
      </c>
      <c r="AM321" s="84" t="str" cm="1">
        <f t="array" ref="AM321">_xlfn.XLOOKUP(1,(Main!$F$15:$F$1956='PLANILHA EBR'!AJ321)*(--LEFT(Main!$B$15:$B$1956,SEARCH(" ",Main!$B$15:$B$1956))='PLANILHA EBR'!AI321),Main!$H$15:$H$1956)</f>
        <v>KG LIQUIDO</v>
      </c>
      <c r="AN321">
        <v>76</v>
      </c>
      <c r="AO321">
        <v>684</v>
      </c>
      <c r="AP321">
        <v>147542</v>
      </c>
    </row>
    <row r="322" spans="1:42" x14ac:dyDescent="0.25">
      <c r="A322" t="s">
        <v>5958</v>
      </c>
      <c r="B322" t="str">
        <f>C322&amp;"-"&amp;COUNTIF(C$2:C322,C322)</f>
        <v>67776-3</v>
      </c>
      <c r="C322">
        <v>67776</v>
      </c>
      <c r="D322" s="57">
        <v>44809</v>
      </c>
      <c r="E322" s="84" t="str">
        <f>F322&amp;"-"&amp;COUNTIF($F$2:F322,F322)</f>
        <v>METASA-294</v>
      </c>
      <c r="F322" s="84" t="str">
        <f t="shared" si="38"/>
        <v>METASA</v>
      </c>
      <c r="G322" t="s">
        <v>8581</v>
      </c>
      <c r="H322" s="62">
        <v>88416482000106</v>
      </c>
      <c r="I322" t="s">
        <v>30</v>
      </c>
      <c r="J322">
        <v>6.92</v>
      </c>
      <c r="K322">
        <v>116.81</v>
      </c>
      <c r="M322">
        <v>31504</v>
      </c>
      <c r="N322" t="str">
        <v>WK</v>
      </c>
      <c r="O322" s="57" cm="1">
        <f t="array" ref="O322">_xlfn.XLOOKUP(1,($C$2:$C$8655=M322)*($F$2:$F$8655=N322),$D$2:$D$8655)</f>
        <v>45259</v>
      </c>
      <c r="P322" s="62">
        <v>97434047000103</v>
      </c>
      <c r="Q322" t="str">
        <v>METRO QUADRADO</v>
      </c>
      <c r="R322" s="85">
        <v>21.96</v>
      </c>
      <c r="S322" s="85">
        <v>12259.91</v>
      </c>
      <c r="U322" s="84" t="b">
        <f t="shared" si="39"/>
        <v>1</v>
      </c>
      <c r="V322" s="84" t="b">
        <f t="shared" si="40"/>
        <v>1</v>
      </c>
      <c r="W322" s="84" t="b">
        <f t="shared" si="41"/>
        <v>1</v>
      </c>
      <c r="X322" s="84" t="str">
        <f t="shared" si="42"/>
        <v xml:space="preserve"> </v>
      </c>
      <c r="Y322" s="84" t="b">
        <f t="shared" si="43"/>
        <v>1</v>
      </c>
      <c r="AA322" s="84">
        <v>31504</v>
      </c>
      <c r="AB322" s="84" t="s">
        <v>140</v>
      </c>
      <c r="AC322" s="57">
        <v>45259</v>
      </c>
      <c r="AD322" s="84">
        <v>97434047000103</v>
      </c>
      <c r="AE322" s="84" t="s">
        <v>30</v>
      </c>
      <c r="AF322" s="84">
        <v>1850</v>
      </c>
      <c r="AG322" s="84">
        <v>12259.91</v>
      </c>
      <c r="AI322">
        <v>31652</v>
      </c>
      <c r="AJ322" s="84" t="str" cm="1">
        <f t="array" ref="AJ322">_xlfn.XLOOKUP(AI322,--LEFT(Main!$B$15:$B$1956,SEARCH(" ",Main!$B$15:$B$1956)),Main!$F$15:$F$1956,"")</f>
        <v>WK ACOS</v>
      </c>
      <c r="AK322" s="57" cm="1">
        <f t="array" ref="AK322">_xlfn.XLOOKUP(1,(--LEFT(Main!$B$15:$B$1956,SEARCH(" ",Main!$B$15:$B$1956))=AI322)*(Main!$F$15:$F$1956=AJ322),Main!$C$15:$C$1956,"")</f>
        <v>45261</v>
      </c>
      <c r="AL322" s="62" cm="1">
        <f t="array" ref="AL322">--_xlfn.XLOOKUP(1,(Main!$F$15:$F$1956='PLANILHA EBR'!AJ322)*(--LEFT(Main!$B$15:$B$1956,SEARCH(" ",Main!$B$15:$B$1956))='PLANILHA EBR'!AI322),Main!$E$15:$E$1956)</f>
        <v>97434047000103</v>
      </c>
      <c r="AM322" s="84" t="str" cm="1">
        <f t="array" ref="AM322">_xlfn.XLOOKUP(1,(Main!$F$15:$F$1956='PLANILHA EBR'!AJ322)*(--LEFT(Main!$B$15:$B$1956,SEARCH(" ",Main!$B$15:$B$1956))='PLANILHA EBR'!AI322),Main!$H$15:$H$1956)</f>
        <v>KG LIQUIDO</v>
      </c>
      <c r="AN322">
        <v>4104</v>
      </c>
      <c r="AO322">
        <v>41142</v>
      </c>
      <c r="AP322">
        <v>147542</v>
      </c>
    </row>
    <row r="323" spans="1:42" x14ac:dyDescent="0.25">
      <c r="A323" t="s">
        <v>5958</v>
      </c>
      <c r="B323" t="str">
        <f>C323&amp;"-"&amp;COUNTIF(C$2:C323,C323)</f>
        <v>67776-4</v>
      </c>
      <c r="C323">
        <v>67776</v>
      </c>
      <c r="D323" s="57">
        <v>44809</v>
      </c>
      <c r="E323" s="84" t="str">
        <f>F323&amp;"-"&amp;COUNTIF($F$2:F323,F323)</f>
        <v>METASA-295</v>
      </c>
      <c r="F323" s="84" t="str">
        <f t="shared" ref="F323:F386" si="44">LEFT(G323,SEARCH(" ",G323)-1)</f>
        <v>METASA</v>
      </c>
      <c r="G323" t="s">
        <v>8581</v>
      </c>
      <c r="H323" s="62">
        <v>88416482000106</v>
      </c>
      <c r="I323" t="s">
        <v>30</v>
      </c>
      <c r="J323">
        <v>152.24</v>
      </c>
      <c r="K323">
        <v>2569.81</v>
      </c>
      <c r="M323">
        <v>31604</v>
      </c>
      <c r="N323" t="str">
        <v>WK</v>
      </c>
      <c r="O323" s="57" cm="1">
        <f t="array" ref="O323">_xlfn.XLOOKUP(1,($C$2:$C$8655=M323)*($F$2:$F$8655=N323),$D$2:$D$8655)</f>
        <v>45261</v>
      </c>
      <c r="P323" s="62">
        <v>97434047000103</v>
      </c>
      <c r="Q323" t="str">
        <v>METRO QUADRADO</v>
      </c>
      <c r="R323" s="85">
        <v>7.1</v>
      </c>
      <c r="S323" s="85">
        <v>13845</v>
      </c>
      <c r="U323" s="84" t="b">
        <f t="shared" si="39"/>
        <v>1</v>
      </c>
      <c r="V323" s="84" t="b">
        <f t="shared" si="40"/>
        <v>1</v>
      </c>
      <c r="W323" s="84" t="b">
        <f t="shared" si="41"/>
        <v>1</v>
      </c>
      <c r="X323" s="84" t="str">
        <f t="shared" si="42"/>
        <v xml:space="preserve"> </v>
      </c>
      <c r="Y323" s="84" t="b">
        <f t="shared" si="43"/>
        <v>1</v>
      </c>
      <c r="AA323" s="84">
        <v>31604</v>
      </c>
      <c r="AB323" s="84" t="s">
        <v>140</v>
      </c>
      <c r="AC323" s="57">
        <v>45261</v>
      </c>
      <c r="AD323" s="84">
        <v>97434047000103</v>
      </c>
      <c r="AE323" s="84" t="s">
        <v>30</v>
      </c>
      <c r="AF323" s="84">
        <v>540</v>
      </c>
      <c r="AG323" s="84">
        <v>13845</v>
      </c>
      <c r="AI323">
        <v>31827</v>
      </c>
      <c r="AJ323" s="84" t="str" cm="1">
        <f t="array" ref="AJ323">_xlfn.XLOOKUP(AI323,--LEFT(Main!$B$15:$B$1956,SEARCH(" ",Main!$B$15:$B$1956)),Main!$F$15:$F$1956,"")</f>
        <v>WK ACOS</v>
      </c>
      <c r="AK323" s="57" cm="1">
        <f t="array" ref="AK323">_xlfn.XLOOKUP(1,(--LEFT(Main!$B$15:$B$1956,SEARCH(" ",Main!$B$15:$B$1956))=AI323)*(Main!$F$15:$F$1956=AJ323),Main!$C$15:$C$1956,"")</f>
        <v>45267</v>
      </c>
      <c r="AL323" s="62" cm="1">
        <f t="array" ref="AL323">--_xlfn.XLOOKUP(1,(Main!$F$15:$F$1956='PLANILHA EBR'!AJ323)*(--LEFT(Main!$B$15:$B$1956,SEARCH(" ",Main!$B$15:$B$1956))='PLANILHA EBR'!AI323),Main!$E$15:$E$1956)</f>
        <v>97434047000103</v>
      </c>
      <c r="AM323" s="84" t="str" cm="1">
        <f t="array" ref="AM323">_xlfn.XLOOKUP(1,(Main!$F$15:$F$1956='PLANILHA EBR'!AJ323)*(--LEFT(Main!$B$15:$B$1956,SEARCH(" ",Main!$B$15:$B$1956))='PLANILHA EBR'!AI323),Main!$H$15:$H$1956)</f>
        <v>KG LIQUIDO</v>
      </c>
      <c r="AN323">
        <v>1100</v>
      </c>
      <c r="AO323">
        <v>7399.06</v>
      </c>
      <c r="AP323">
        <v>147190</v>
      </c>
    </row>
    <row r="324" spans="1:42" x14ac:dyDescent="0.25">
      <c r="A324" t="s">
        <v>5958</v>
      </c>
      <c r="B324" t="str">
        <f>C324&amp;"-"&amp;COUNTIF(C$2:C324,C324)</f>
        <v>67776-5</v>
      </c>
      <c r="C324">
        <v>67776</v>
      </c>
      <c r="D324" s="57">
        <v>44809</v>
      </c>
      <c r="E324" s="84" t="str">
        <f>F324&amp;"-"&amp;COUNTIF($F$2:F324,F324)</f>
        <v>METASA-296</v>
      </c>
      <c r="F324" s="84" t="str">
        <f t="shared" si="44"/>
        <v>METASA</v>
      </c>
      <c r="G324" t="s">
        <v>8581</v>
      </c>
      <c r="H324" s="62">
        <v>88416482000106</v>
      </c>
      <c r="I324" t="s">
        <v>30</v>
      </c>
      <c r="J324">
        <v>549.29</v>
      </c>
      <c r="K324">
        <v>10612.28</v>
      </c>
      <c r="M324">
        <v>31614</v>
      </c>
      <c r="N324" t="str">
        <v>WK</v>
      </c>
      <c r="O324" s="57" cm="1">
        <f t="array" ref="O324">_xlfn.XLOOKUP(1,($C$2:$C$8655=M324)*($F$2:$F$8655=N324),$D$2:$D$8655)</f>
        <v>45261</v>
      </c>
      <c r="P324" s="62">
        <v>97434047000103</v>
      </c>
      <c r="Q324" t="str">
        <v>M</v>
      </c>
      <c r="R324" s="85">
        <v>12</v>
      </c>
      <c r="S324" s="85">
        <v>684</v>
      </c>
      <c r="U324" s="84" t="b">
        <f t="shared" si="39"/>
        <v>1</v>
      </c>
      <c r="V324" s="84" t="b">
        <f t="shared" si="40"/>
        <v>1</v>
      </c>
      <c r="W324" s="84" t="b">
        <f t="shared" si="41"/>
        <v>1</v>
      </c>
      <c r="X324" s="84" t="str">
        <f t="shared" si="42"/>
        <v xml:space="preserve"> </v>
      </c>
      <c r="Y324" s="84" t="b">
        <f t="shared" si="43"/>
        <v>1</v>
      </c>
      <c r="AA324" s="84">
        <v>31614</v>
      </c>
      <c r="AB324" s="84" t="s">
        <v>140</v>
      </c>
      <c r="AC324" s="57">
        <v>45261</v>
      </c>
      <c r="AD324" s="84">
        <v>97434047000103</v>
      </c>
      <c r="AE324" s="84" t="s">
        <v>30</v>
      </c>
      <c r="AF324" s="84">
        <v>76</v>
      </c>
      <c r="AG324" s="84">
        <v>684</v>
      </c>
      <c r="AI324">
        <v>31844</v>
      </c>
      <c r="AJ324" s="84" t="str" cm="1">
        <f t="array" ref="AJ324">_xlfn.XLOOKUP(AI324,--LEFT(Main!$B$15:$B$1956,SEARCH(" ",Main!$B$15:$B$1956)),Main!$F$15:$F$1956,"")</f>
        <v>R SIMIONI</v>
      </c>
      <c r="AK324" s="57" cm="1">
        <f t="array" ref="AK324">_xlfn.XLOOKUP(1,(--LEFT(Main!$B$15:$B$1956,SEARCH(" ",Main!$B$15:$B$1956))=AI324)*(Main!$F$15:$F$1956=AJ324),Main!$C$15:$C$1956,"")</f>
        <v>45287</v>
      </c>
      <c r="AL324" s="62" cm="1">
        <f t="array" ref="AL324">--_xlfn.XLOOKUP(1,(Main!$F$15:$F$1956='PLANILHA EBR'!AJ324)*(--LEFT(Main!$B$15:$B$1956,SEARCH(" ",Main!$B$15:$B$1956))='PLANILHA EBR'!AI324),Main!$E$15:$E$1956)</f>
        <v>62821723000109</v>
      </c>
      <c r="AM324" s="84" t="str" cm="1">
        <f t="array" ref="AM324">_xlfn.XLOOKUP(1,(Main!$F$15:$F$1956='PLANILHA EBR'!AJ324)*(--LEFT(Main!$B$15:$B$1956,SEARCH(" ",Main!$B$15:$B$1956))='PLANILHA EBR'!AI324),Main!$H$15:$H$1956)</f>
        <v>KG LIQUIDO</v>
      </c>
      <c r="AN324">
        <v>48</v>
      </c>
      <c r="AO324">
        <v>29825.3</v>
      </c>
      <c r="AP324">
        <v>139538</v>
      </c>
    </row>
    <row r="325" spans="1:42" x14ac:dyDescent="0.25">
      <c r="A325" t="s">
        <v>5958</v>
      </c>
      <c r="B325" t="str">
        <f>C325&amp;"-"&amp;COUNTIF(C$2:C325,C325)</f>
        <v>67776-6</v>
      </c>
      <c r="C325">
        <v>67776</v>
      </c>
      <c r="D325" s="57">
        <v>44809</v>
      </c>
      <c r="E325" s="84" t="str">
        <f>F325&amp;"-"&amp;COUNTIF($F$2:F325,F325)</f>
        <v>METASA-297</v>
      </c>
      <c r="F325" s="84" t="str">
        <f t="shared" si="44"/>
        <v>METASA</v>
      </c>
      <c r="G325" t="s">
        <v>8581</v>
      </c>
      <c r="H325" s="62">
        <v>88416482000106</v>
      </c>
      <c r="I325" t="s">
        <v>30</v>
      </c>
      <c r="J325">
        <v>25.38</v>
      </c>
      <c r="K325">
        <v>490.34</v>
      </c>
      <c r="M325">
        <v>31652</v>
      </c>
      <c r="N325" t="str">
        <v>WK</v>
      </c>
      <c r="O325" s="57" cm="1">
        <f t="array" ref="O325">_xlfn.XLOOKUP(1,($C$2:$C$8655=M325)*($F$2:$F$8655=N325),$D$2:$D$8655)</f>
        <v>45261</v>
      </c>
      <c r="P325" s="62">
        <v>97434047000103</v>
      </c>
      <c r="Q325" t="str">
        <v>M</v>
      </c>
      <c r="R325" s="85">
        <v>138</v>
      </c>
      <c r="S325" s="85">
        <v>41142</v>
      </c>
      <c r="U325" s="84" t="b">
        <f t="shared" si="39"/>
        <v>1</v>
      </c>
      <c r="V325" s="84" t="b">
        <f t="shared" si="40"/>
        <v>1</v>
      </c>
      <c r="W325" s="84" t="b">
        <f t="shared" si="41"/>
        <v>1</v>
      </c>
      <c r="X325" s="84" t="str">
        <f t="shared" si="42"/>
        <v xml:space="preserve"> </v>
      </c>
      <c r="Y325" s="84" t="b">
        <f t="shared" si="43"/>
        <v>1</v>
      </c>
      <c r="AA325" s="84">
        <v>31652</v>
      </c>
      <c r="AB325" s="84" t="s">
        <v>140</v>
      </c>
      <c r="AC325" s="57">
        <v>45261</v>
      </c>
      <c r="AD325" s="84">
        <v>97434047000103</v>
      </c>
      <c r="AE325" s="84" t="s">
        <v>30</v>
      </c>
      <c r="AF325" s="84">
        <v>4104</v>
      </c>
      <c r="AG325" s="84">
        <v>41142</v>
      </c>
      <c r="AI325">
        <v>31921</v>
      </c>
      <c r="AJ325" s="84" t="str" cm="1">
        <f t="array" ref="AJ325">_xlfn.XLOOKUP(AI325,--LEFT(Main!$B$15:$B$1956,SEARCH(" ",Main!$B$15:$B$1956)),Main!$F$15:$F$1956,"")</f>
        <v>WK ACOS</v>
      </c>
      <c r="AK325" s="57" cm="1">
        <f t="array" ref="AK325">_xlfn.XLOOKUP(1,(--LEFT(Main!$B$15:$B$1956,SEARCH(" ",Main!$B$15:$B$1956))=AI325)*(Main!$F$15:$F$1956=AJ325),Main!$C$15:$C$1956,"")</f>
        <v>45271</v>
      </c>
      <c r="AL325" s="62" cm="1">
        <f t="array" ref="AL325">--_xlfn.XLOOKUP(1,(Main!$F$15:$F$1956='PLANILHA EBR'!AJ325)*(--LEFT(Main!$B$15:$B$1956,SEARCH(" ",Main!$B$15:$B$1956))='PLANILHA EBR'!AI325),Main!$E$15:$E$1956)</f>
        <v>97434047000103</v>
      </c>
      <c r="AM325" s="84" t="str" cm="1">
        <f t="array" ref="AM325">_xlfn.XLOOKUP(1,(Main!$F$15:$F$1956='PLANILHA EBR'!AJ325)*(--LEFT(Main!$B$15:$B$1956,SEARCH(" ",Main!$B$15:$B$1956))='PLANILHA EBR'!AI325),Main!$H$15:$H$1956)</f>
        <v>KG LIQUIDO</v>
      </c>
      <c r="AN325">
        <v>2511</v>
      </c>
      <c r="AO325">
        <v>17280</v>
      </c>
      <c r="AP325">
        <v>139538</v>
      </c>
    </row>
    <row r="326" spans="1:42" x14ac:dyDescent="0.25">
      <c r="A326" t="s">
        <v>5958</v>
      </c>
      <c r="B326" t="str">
        <f>C326&amp;"-"&amp;COUNTIF(C$2:C326,C326)</f>
        <v>67776-7</v>
      </c>
      <c r="C326">
        <v>67776</v>
      </c>
      <c r="D326" s="57">
        <v>44809</v>
      </c>
      <c r="E326" s="84" t="str">
        <f>F326&amp;"-"&amp;COUNTIF($F$2:F326,F326)</f>
        <v>METASA-298</v>
      </c>
      <c r="F326" s="84" t="str">
        <f t="shared" si="44"/>
        <v>METASA</v>
      </c>
      <c r="G326" t="s">
        <v>8581</v>
      </c>
      <c r="H326" s="62">
        <v>88416482000106</v>
      </c>
      <c r="I326" t="s">
        <v>30</v>
      </c>
      <c r="J326">
        <v>1248.6099999999999</v>
      </c>
      <c r="K326">
        <v>33250.480000000003</v>
      </c>
      <c r="M326">
        <v>31827</v>
      </c>
      <c r="N326" t="str">
        <v>WK</v>
      </c>
      <c r="O326" s="57" cm="1">
        <f t="array" ref="O326">_xlfn.XLOOKUP(1,($C$2:$C$8655=M326)*($F$2:$F$8655=N326),$D$2:$D$8655)</f>
        <v>45267</v>
      </c>
      <c r="P326" s="62">
        <v>97434047000103</v>
      </c>
      <c r="Q326" t="str">
        <v>METRO QUADRADO</v>
      </c>
      <c r="R326" s="85">
        <v>14.64</v>
      </c>
      <c r="S326" s="85">
        <v>7399.06</v>
      </c>
      <c r="U326" s="84" t="b">
        <f t="shared" si="39"/>
        <v>1</v>
      </c>
      <c r="V326" s="84" t="b">
        <f t="shared" si="40"/>
        <v>1</v>
      </c>
      <c r="W326" s="84" t="b">
        <f t="shared" si="41"/>
        <v>1</v>
      </c>
      <c r="X326" s="84" t="str">
        <f t="shared" si="42"/>
        <v xml:space="preserve"> </v>
      </c>
      <c r="Y326" s="84" t="b">
        <f t="shared" si="43"/>
        <v>1</v>
      </c>
      <c r="AA326" s="84">
        <v>31827</v>
      </c>
      <c r="AB326" s="84" t="s">
        <v>140</v>
      </c>
      <c r="AC326" s="57">
        <v>45267</v>
      </c>
      <c r="AD326" s="84">
        <v>97434047000103</v>
      </c>
      <c r="AE326" s="84" t="s">
        <v>30</v>
      </c>
      <c r="AF326" s="84">
        <v>1100</v>
      </c>
      <c r="AG326" s="84">
        <v>7399.06</v>
      </c>
      <c r="AI326">
        <v>32058</v>
      </c>
      <c r="AJ326" s="84" t="str" cm="1">
        <f t="array" ref="AJ326">_xlfn.XLOOKUP(AI326,--LEFT(Main!$B$15:$B$1956,SEARCH(" ",Main!$B$15:$B$1956)),Main!$F$15:$F$1956,"")</f>
        <v>WK ACOS</v>
      </c>
      <c r="AK326" s="57" cm="1">
        <f t="array" ref="AK326">_xlfn.XLOOKUP(1,(--LEFT(Main!$B$15:$B$1956,SEARCH(" ",Main!$B$15:$B$1956))=AI326)*(Main!$F$15:$F$1956=AJ326),Main!$C$15:$C$1956,"")</f>
        <v>45273</v>
      </c>
      <c r="AL326" s="62" cm="1">
        <f t="array" ref="AL326">--_xlfn.XLOOKUP(1,(Main!$F$15:$F$1956='PLANILHA EBR'!AJ326)*(--LEFT(Main!$B$15:$B$1956,SEARCH(" ",Main!$B$15:$B$1956))='PLANILHA EBR'!AI326),Main!$E$15:$E$1956)</f>
        <v>97434047000103</v>
      </c>
      <c r="AM326" s="84" t="str" cm="1">
        <f t="array" ref="AM326">_xlfn.XLOOKUP(1,(Main!$F$15:$F$1956='PLANILHA EBR'!AJ326)*(--LEFT(Main!$B$15:$B$1956,SEARCH(" ",Main!$B$15:$B$1956))='PLANILHA EBR'!AI326),Main!$H$15:$H$1956)</f>
        <v>KG LIQUIDO</v>
      </c>
      <c r="AN326">
        <v>4002.6</v>
      </c>
      <c r="AO326">
        <v>32596.2</v>
      </c>
      <c r="AP326">
        <v>139538</v>
      </c>
    </row>
    <row r="327" spans="1:42" x14ac:dyDescent="0.25">
      <c r="A327" t="s">
        <v>5962</v>
      </c>
      <c r="B327" t="str">
        <f>C327&amp;"-"&amp;COUNTIF(C$2:C327,C327)</f>
        <v>106231-1</v>
      </c>
      <c r="C327">
        <v>106231</v>
      </c>
      <c r="D327" s="57">
        <v>44810</v>
      </c>
      <c r="E327" s="84" t="str">
        <f>F327&amp;"-"&amp;COUNTIF($F$2:F327,F327)</f>
        <v>ESAB-15</v>
      </c>
      <c r="F327" s="84" t="str">
        <f t="shared" si="44"/>
        <v>ESAB</v>
      </c>
      <c r="G327" t="s">
        <v>8582</v>
      </c>
      <c r="H327" s="62">
        <v>29799921000571</v>
      </c>
      <c r="I327" t="s">
        <v>30</v>
      </c>
      <c r="J327">
        <v>238</v>
      </c>
      <c r="K327">
        <v>3717.56</v>
      </c>
      <c r="M327">
        <v>31844</v>
      </c>
      <c r="N327" t="str">
        <v>R</v>
      </c>
      <c r="O327" s="57" cm="1">
        <f t="array" ref="O327">_xlfn.XLOOKUP(1,($C$2:$C$8655=M327)*($F$2:$F$8655=N327),$D$2:$D$8655)</f>
        <v>45287</v>
      </c>
      <c r="P327" s="62">
        <v>62821723000109</v>
      </c>
      <c r="Q327" t="str">
        <v>UNIDADE</v>
      </c>
      <c r="R327" s="85">
        <v>4165</v>
      </c>
      <c r="S327" s="85">
        <v>29825.3</v>
      </c>
      <c r="U327" s="84" t="b">
        <f t="shared" si="39"/>
        <v>1</v>
      </c>
      <c r="V327" s="84" t="b">
        <f t="shared" si="40"/>
        <v>1</v>
      </c>
      <c r="W327" s="84" t="b">
        <f t="shared" si="41"/>
        <v>1</v>
      </c>
      <c r="X327" s="84" t="str">
        <f t="shared" si="42"/>
        <v xml:space="preserve"> </v>
      </c>
      <c r="Y327" s="84" t="b">
        <f t="shared" si="43"/>
        <v>1</v>
      </c>
      <c r="AA327" s="84">
        <v>31844</v>
      </c>
      <c r="AB327" s="84" t="s">
        <v>956</v>
      </c>
      <c r="AC327" s="57">
        <v>45287</v>
      </c>
      <c r="AD327" s="84">
        <v>62821723000109</v>
      </c>
      <c r="AE327" s="84" t="s">
        <v>30</v>
      </c>
      <c r="AF327" s="84">
        <v>48</v>
      </c>
      <c r="AG327" s="84">
        <v>29825.3</v>
      </c>
      <c r="AI327">
        <v>32098</v>
      </c>
      <c r="AJ327" s="84" t="str" cm="1">
        <f t="array" ref="AJ327">_xlfn.XLOOKUP(AI327,--LEFT(Main!$B$15:$B$1956,SEARCH(" ",Main!$B$15:$B$1956)),Main!$F$15:$F$1956,"")</f>
        <v>WK ACOS</v>
      </c>
      <c r="AK327" s="57" cm="1">
        <f t="array" ref="AK327">_xlfn.XLOOKUP(1,(--LEFT(Main!$B$15:$B$1956,SEARCH(" ",Main!$B$15:$B$1956))=AI327)*(Main!$F$15:$F$1956=AJ327),Main!$C$15:$C$1956,"")</f>
        <v>45274</v>
      </c>
      <c r="AL327" s="62" cm="1">
        <f t="array" ref="AL327">--_xlfn.XLOOKUP(1,(Main!$F$15:$F$1956='PLANILHA EBR'!AJ327)*(--LEFT(Main!$B$15:$B$1956,SEARCH(" ",Main!$B$15:$B$1956))='PLANILHA EBR'!AI327),Main!$E$15:$E$1956)</f>
        <v>97434047000103</v>
      </c>
      <c r="AM327" s="84" t="str" cm="1">
        <f t="array" ref="AM327">_xlfn.XLOOKUP(1,(Main!$F$15:$F$1956='PLANILHA EBR'!AJ327)*(--LEFT(Main!$B$15:$B$1956,SEARCH(" ",Main!$B$15:$B$1956))='PLANILHA EBR'!AI327),Main!$H$15:$H$1956)</f>
        <v>KG LIQUIDO</v>
      </c>
      <c r="AN327">
        <v>1500</v>
      </c>
      <c r="AO327">
        <v>10182.120000000001</v>
      </c>
      <c r="AP327">
        <v>136704</v>
      </c>
    </row>
    <row r="328" spans="1:42" x14ac:dyDescent="0.25">
      <c r="A328" t="s">
        <v>5962</v>
      </c>
      <c r="B328" t="str">
        <f>C328&amp;"-"&amp;COUNTIF(C$2:C328,C328)</f>
        <v>106231-2</v>
      </c>
      <c r="C328">
        <v>106231</v>
      </c>
      <c r="D328" s="57">
        <v>44810</v>
      </c>
      <c r="E328" s="84" t="str">
        <f>F328&amp;"-"&amp;COUNTIF($F$2:F328,F328)</f>
        <v>ESAB-16</v>
      </c>
      <c r="F328" s="84" t="str">
        <f t="shared" si="44"/>
        <v>ESAB</v>
      </c>
      <c r="G328" t="s">
        <v>8582</v>
      </c>
      <c r="H328" s="62">
        <v>29799921000571</v>
      </c>
      <c r="I328" t="s">
        <v>30</v>
      </c>
      <c r="J328">
        <v>234</v>
      </c>
      <c r="K328">
        <v>3322.8</v>
      </c>
      <c r="M328">
        <v>31921</v>
      </c>
      <c r="N328" t="str">
        <v>WK</v>
      </c>
      <c r="O328" s="57" cm="1">
        <f t="array" ref="O328">_xlfn.XLOOKUP(1,($C$2:$C$8655=M328)*($F$2:$F$8655=N328),$D$2:$D$8655)</f>
        <v>45271</v>
      </c>
      <c r="P328" s="62">
        <v>97434047000103</v>
      </c>
      <c r="Q328" t="str">
        <v>M</v>
      </c>
      <c r="R328" s="85">
        <v>270</v>
      </c>
      <c r="S328" s="85">
        <v>17280</v>
      </c>
      <c r="U328" s="84" t="b">
        <f t="shared" si="39"/>
        <v>1</v>
      </c>
      <c r="V328" s="84" t="b">
        <f t="shared" si="40"/>
        <v>1</v>
      </c>
      <c r="W328" s="84" t="b">
        <f t="shared" si="41"/>
        <v>1</v>
      </c>
      <c r="X328" s="84" t="str">
        <f t="shared" si="42"/>
        <v xml:space="preserve"> </v>
      </c>
      <c r="Y328" s="84" t="b">
        <f t="shared" si="43"/>
        <v>1</v>
      </c>
      <c r="AA328" s="84">
        <v>31921</v>
      </c>
      <c r="AB328" s="84" t="s">
        <v>140</v>
      </c>
      <c r="AC328" s="57">
        <v>45271</v>
      </c>
      <c r="AD328" s="84">
        <v>97434047000103</v>
      </c>
      <c r="AE328" s="84" t="s">
        <v>30</v>
      </c>
      <c r="AF328" s="84">
        <v>2511</v>
      </c>
      <c r="AG328" s="84">
        <v>17280</v>
      </c>
      <c r="AI328">
        <v>32108</v>
      </c>
      <c r="AJ328" s="84" t="str" cm="1">
        <f t="array" ref="AJ328">_xlfn.XLOOKUP(AI328,--LEFT(Main!$B$15:$B$1956,SEARCH(" ",Main!$B$15:$B$1956)),Main!$F$15:$F$1956,"")</f>
        <v>WK ACOS</v>
      </c>
      <c r="AK328" s="57" cm="1">
        <f t="array" ref="AK328">_xlfn.XLOOKUP(1,(--LEFT(Main!$B$15:$B$1956,SEARCH(" ",Main!$B$15:$B$1956))=AI328)*(Main!$F$15:$F$1956=AJ328),Main!$C$15:$C$1956,"")</f>
        <v>45274</v>
      </c>
      <c r="AL328" s="62" cm="1">
        <f t="array" ref="AL328">--_xlfn.XLOOKUP(1,(Main!$F$15:$F$1956='PLANILHA EBR'!AJ328)*(--LEFT(Main!$B$15:$B$1956,SEARCH(" ",Main!$B$15:$B$1956))='PLANILHA EBR'!AI328),Main!$E$15:$E$1956)</f>
        <v>97434047000103</v>
      </c>
      <c r="AM328" s="84" t="str" cm="1">
        <f t="array" ref="AM328">_xlfn.XLOOKUP(1,(Main!$F$15:$F$1956='PLANILHA EBR'!AJ328)*(--LEFT(Main!$B$15:$B$1956,SEARCH(" ",Main!$B$15:$B$1956))='PLANILHA EBR'!AI328),Main!$H$15:$H$1956)</f>
        <v>KG LIQUIDO</v>
      </c>
      <c r="AN328">
        <v>580</v>
      </c>
      <c r="AO328">
        <v>27216</v>
      </c>
      <c r="AP328">
        <v>129382</v>
      </c>
    </row>
    <row r="329" spans="1:42" x14ac:dyDescent="0.25">
      <c r="A329" t="s">
        <v>5959</v>
      </c>
      <c r="B329" t="str">
        <f>C329&amp;"-"&amp;COUNTIF(C$2:C329,C329)</f>
        <v>106231-3</v>
      </c>
      <c r="C329">
        <v>106231</v>
      </c>
      <c r="D329" s="57">
        <v>44810</v>
      </c>
      <c r="E329" s="84" t="str">
        <f>F329&amp;"-"&amp;COUNTIF($F$2:F329,F329)</f>
        <v>ESAB-17</v>
      </c>
      <c r="F329" s="84" t="str">
        <f t="shared" si="44"/>
        <v>ESAB</v>
      </c>
      <c r="G329" t="s">
        <v>8582</v>
      </c>
      <c r="H329" s="62">
        <v>29799921000571</v>
      </c>
      <c r="I329" t="s">
        <v>30</v>
      </c>
      <c r="J329">
        <v>150</v>
      </c>
      <c r="K329">
        <v>2260.5</v>
      </c>
      <c r="M329">
        <v>32058</v>
      </c>
      <c r="N329" t="str">
        <v>WK</v>
      </c>
      <c r="O329" s="57" cm="1">
        <f t="array" ref="O329">_xlfn.XLOOKUP(1,($C$2:$C$8655=M329)*($F$2:$F$8655=N329),$D$2:$D$8655)</f>
        <v>45273</v>
      </c>
      <c r="P329" s="62">
        <v>97434047000103</v>
      </c>
      <c r="Q329" t="str">
        <v>M</v>
      </c>
      <c r="R329" s="85">
        <v>444</v>
      </c>
      <c r="S329" s="85">
        <v>32596.2</v>
      </c>
      <c r="U329" s="84" t="b">
        <f t="shared" si="39"/>
        <v>1</v>
      </c>
      <c r="V329" s="84" t="b">
        <f t="shared" si="40"/>
        <v>1</v>
      </c>
      <c r="W329" s="84" t="b">
        <f t="shared" si="41"/>
        <v>1</v>
      </c>
      <c r="X329" s="84" t="str">
        <f t="shared" si="42"/>
        <v xml:space="preserve"> </v>
      </c>
      <c r="Y329" s="84" t="b">
        <f t="shared" si="43"/>
        <v>1</v>
      </c>
      <c r="AA329" s="84">
        <v>32058</v>
      </c>
      <c r="AB329" s="84" t="s">
        <v>140</v>
      </c>
      <c r="AC329" s="57">
        <v>45273</v>
      </c>
      <c r="AD329" s="84">
        <v>97434047000103</v>
      </c>
      <c r="AE329" s="84" t="s">
        <v>30</v>
      </c>
      <c r="AF329" s="84">
        <v>4002.6</v>
      </c>
      <c r="AG329" s="84">
        <v>32596.2</v>
      </c>
      <c r="AI329">
        <v>32205</v>
      </c>
      <c r="AJ329" s="84" t="str" cm="1">
        <f t="array" ref="AJ329">_xlfn.XLOOKUP(AI329,--LEFT(Main!$B$15:$B$1956,SEARCH(" ",Main!$B$15:$B$1956)),Main!$F$15:$F$1956,"")</f>
        <v>WK ACOS</v>
      </c>
      <c r="AK329" s="57" cm="1">
        <f t="array" ref="AK329">_xlfn.XLOOKUP(1,(--LEFT(Main!$B$15:$B$1956,SEARCH(" ",Main!$B$15:$B$1956))=AI329)*(Main!$F$15:$F$1956=AJ329),Main!$C$15:$C$1956,"")</f>
        <v>45278</v>
      </c>
      <c r="AL329" s="62" cm="1">
        <f t="array" ref="AL329">--_xlfn.XLOOKUP(1,(Main!$F$15:$F$1956='PLANILHA EBR'!AJ329)*(--LEFT(Main!$B$15:$B$1956,SEARCH(" ",Main!$B$15:$B$1956))='PLANILHA EBR'!AI329),Main!$E$15:$E$1956)</f>
        <v>97434047000103</v>
      </c>
      <c r="AM329" s="84" t="str" cm="1">
        <f t="array" ref="AM329">_xlfn.XLOOKUP(1,(Main!$F$15:$F$1956='PLANILHA EBR'!AJ329)*(--LEFT(Main!$B$15:$B$1956,SEARCH(" ",Main!$B$15:$B$1956))='PLANILHA EBR'!AI329),Main!$H$15:$H$1956)</f>
        <v>KG LIQUIDO</v>
      </c>
      <c r="AN329">
        <v>1923.18</v>
      </c>
      <c r="AO329">
        <v>14582.34</v>
      </c>
      <c r="AP329">
        <v>128259</v>
      </c>
    </row>
    <row r="330" spans="1:42" x14ac:dyDescent="0.25">
      <c r="A330" t="s">
        <v>5967</v>
      </c>
      <c r="B330" t="str">
        <f>C330&amp;"-"&amp;COUNTIF(C$2:C330,C330)</f>
        <v>106231-4</v>
      </c>
      <c r="C330">
        <v>106231</v>
      </c>
      <c r="D330" s="57">
        <v>44810</v>
      </c>
      <c r="E330" s="84" t="str">
        <f>F330&amp;"-"&amp;COUNTIF($F$2:F330,F330)</f>
        <v>ESAB-18</v>
      </c>
      <c r="F330" s="84" t="str">
        <f t="shared" si="44"/>
        <v>ESAB</v>
      </c>
      <c r="G330" t="s">
        <v>8582</v>
      </c>
      <c r="H330" s="62">
        <v>29799921000571</v>
      </c>
      <c r="I330" t="s">
        <v>30</v>
      </c>
      <c r="J330">
        <v>480</v>
      </c>
      <c r="K330">
        <v>7665.6</v>
      </c>
      <c r="M330">
        <v>32098</v>
      </c>
      <c r="N330" t="str">
        <v>WK</v>
      </c>
      <c r="O330" s="57" cm="1">
        <f t="array" ref="O330">_xlfn.XLOOKUP(1,($C$2:$C$8655=M330)*($F$2:$F$8655=N330),$D$2:$D$8655)</f>
        <v>45274</v>
      </c>
      <c r="P330" s="62">
        <v>97434047000103</v>
      </c>
      <c r="Q330" t="str">
        <v>METRO QUADRADO</v>
      </c>
      <c r="R330" s="85">
        <v>21.96</v>
      </c>
      <c r="S330" s="85">
        <v>10182.119999999999</v>
      </c>
      <c r="U330" s="84" t="b">
        <f t="shared" si="39"/>
        <v>1</v>
      </c>
      <c r="V330" s="84" t="b">
        <f t="shared" si="40"/>
        <v>1</v>
      </c>
      <c r="W330" s="84" t="b">
        <f t="shared" si="41"/>
        <v>1</v>
      </c>
      <c r="X330" s="84" t="str">
        <f t="shared" si="42"/>
        <v xml:space="preserve"> </v>
      </c>
      <c r="Y330" s="84" t="b">
        <f t="shared" si="43"/>
        <v>1</v>
      </c>
      <c r="AA330" s="84">
        <v>32098</v>
      </c>
      <c r="AB330" s="84" t="s">
        <v>140</v>
      </c>
      <c r="AC330" s="57">
        <v>45274</v>
      </c>
      <c r="AD330" s="84">
        <v>97434047000103</v>
      </c>
      <c r="AE330" s="84" t="s">
        <v>30</v>
      </c>
      <c r="AF330" s="84">
        <v>1500</v>
      </c>
      <c r="AG330" s="84">
        <v>10182.120000000001</v>
      </c>
      <c r="AI330">
        <v>32225</v>
      </c>
      <c r="AJ330" s="84" t="str" cm="1">
        <f t="array" ref="AJ330">_xlfn.XLOOKUP(AI330,--LEFT(Main!$B$15:$B$1956,SEARCH(" ",Main!$B$15:$B$1956)),Main!$F$15:$F$1956,"")</f>
        <v>WK ACOS</v>
      </c>
      <c r="AK330" s="57" cm="1">
        <f t="array" ref="AK330">_xlfn.XLOOKUP(1,(--LEFT(Main!$B$15:$B$1956,SEARCH(" ",Main!$B$15:$B$1956))=AI330)*(Main!$F$15:$F$1956=AJ330),Main!$C$15:$C$1956,"")</f>
        <v>45278</v>
      </c>
      <c r="AL330" s="62" cm="1">
        <f t="array" ref="AL330">--_xlfn.XLOOKUP(1,(Main!$F$15:$F$1956='PLANILHA EBR'!AJ330)*(--LEFT(Main!$B$15:$B$1956,SEARCH(" ",Main!$B$15:$B$1956))='PLANILHA EBR'!AI330),Main!$E$15:$E$1956)</f>
        <v>97434047000103</v>
      </c>
      <c r="AM330" s="84" t="str" cm="1">
        <f t="array" ref="AM330">_xlfn.XLOOKUP(1,(Main!$F$15:$F$1956='PLANILHA EBR'!AJ330)*(--LEFT(Main!$B$15:$B$1956,SEARCH(" ",Main!$B$15:$B$1956))='PLANILHA EBR'!AI330),Main!$H$15:$H$1956)</f>
        <v>KG LIQUIDO</v>
      </c>
      <c r="AN330">
        <v>11009.279999999999</v>
      </c>
      <c r="AO330">
        <v>12828.04</v>
      </c>
      <c r="AP330">
        <v>127544</v>
      </c>
    </row>
    <row r="331" spans="1:42" x14ac:dyDescent="0.25">
      <c r="A331" t="s">
        <v>5960</v>
      </c>
      <c r="B331" t="str">
        <f>C331&amp;"-"&amp;COUNTIF(C$2:C331,C331)</f>
        <v>106231-5</v>
      </c>
      <c r="C331">
        <v>106231</v>
      </c>
      <c r="D331" s="57">
        <v>44810</v>
      </c>
      <c r="E331" s="84" t="str">
        <f>F331&amp;"-"&amp;COUNTIF($F$2:F331,F331)</f>
        <v>ESAB-19</v>
      </c>
      <c r="F331" s="84" t="str">
        <f t="shared" si="44"/>
        <v>ESAB</v>
      </c>
      <c r="G331" t="s">
        <v>8582</v>
      </c>
      <c r="H331" s="62">
        <v>29799921000571</v>
      </c>
      <c r="I331" t="s">
        <v>30</v>
      </c>
      <c r="J331">
        <v>320</v>
      </c>
      <c r="K331">
        <v>21756.799999999999</v>
      </c>
      <c r="M331">
        <v>32108</v>
      </c>
      <c r="N331" t="str">
        <v>WK</v>
      </c>
      <c r="O331" s="57" cm="1">
        <f t="array" ref="O331">_xlfn.XLOOKUP(1,($C$2:$C$8655=M331)*($F$2:$F$8655=N331),$D$2:$D$8655)</f>
        <v>45274</v>
      </c>
      <c r="P331" s="62">
        <v>97434047000103</v>
      </c>
      <c r="Q331" t="str">
        <v>METRO QUADRADO</v>
      </c>
      <c r="R331" s="85">
        <v>144</v>
      </c>
      <c r="S331" s="85">
        <v>27216</v>
      </c>
      <c r="U331" s="84" t="b">
        <f t="shared" si="39"/>
        <v>1</v>
      </c>
      <c r="V331" s="84" t="b">
        <f t="shared" si="40"/>
        <v>1</v>
      </c>
      <c r="W331" s="84" t="b">
        <f t="shared" si="41"/>
        <v>1</v>
      </c>
      <c r="X331" s="84" t="str">
        <f t="shared" si="42"/>
        <v xml:space="preserve"> </v>
      </c>
      <c r="Y331" s="84" t="b">
        <f t="shared" si="43"/>
        <v>1</v>
      </c>
      <c r="AA331" s="84">
        <v>32108</v>
      </c>
      <c r="AB331" s="84" t="s">
        <v>140</v>
      </c>
      <c r="AC331" s="57">
        <v>45274</v>
      </c>
      <c r="AD331" s="84">
        <v>97434047000103</v>
      </c>
      <c r="AE331" s="84" t="s">
        <v>30</v>
      </c>
      <c r="AF331" s="84">
        <v>580</v>
      </c>
      <c r="AG331" s="84">
        <v>27216</v>
      </c>
      <c r="AI331">
        <v>32263</v>
      </c>
      <c r="AJ331" s="84" t="str" cm="1">
        <f t="array" ref="AJ331">_xlfn.XLOOKUP(AI331,--LEFT(Main!$B$15:$B$1956,SEARCH(" ",Main!$B$15:$B$1956)),Main!$F$15:$F$1956,"")</f>
        <v>WK ACOS</v>
      </c>
      <c r="AK331" s="57" cm="1">
        <f t="array" ref="AK331">_xlfn.XLOOKUP(1,(--LEFT(Main!$B$15:$B$1956,SEARCH(" ",Main!$B$15:$B$1956))=AI331)*(Main!$F$15:$F$1956=AJ331),Main!$C$15:$C$1956,"")</f>
        <v>45279</v>
      </c>
      <c r="AL331" s="62" cm="1">
        <f t="array" ref="AL331">--_xlfn.XLOOKUP(1,(Main!$F$15:$F$1956='PLANILHA EBR'!AJ331)*(--LEFT(Main!$B$15:$B$1956,SEARCH(" ",Main!$B$15:$B$1956))='PLANILHA EBR'!AI331),Main!$E$15:$E$1956)</f>
        <v>97434047000103</v>
      </c>
      <c r="AM331" s="84" t="str" cm="1">
        <f t="array" ref="AM331">_xlfn.XLOOKUP(1,(Main!$F$15:$F$1956='PLANILHA EBR'!AJ331)*(--LEFT(Main!$B$15:$B$1956,SEARCH(" ",Main!$B$15:$B$1956))='PLANILHA EBR'!AI331),Main!$H$15:$H$1956)</f>
        <v>KG LIQUIDO</v>
      </c>
      <c r="AN331">
        <v>6500.1600000000008</v>
      </c>
      <c r="AO331">
        <v>56166.36</v>
      </c>
      <c r="AP331">
        <v>126912</v>
      </c>
    </row>
    <row r="332" spans="1:42" x14ac:dyDescent="0.25">
      <c r="A332" t="s">
        <v>5958</v>
      </c>
      <c r="B332" t="str">
        <f>C332&amp;"-"&amp;COUNTIF(C$2:C332,C332)</f>
        <v>67800-1</v>
      </c>
      <c r="C332">
        <v>67800</v>
      </c>
      <c r="D332" s="57">
        <v>44810</v>
      </c>
      <c r="E332" s="84" t="str">
        <f>F332&amp;"-"&amp;COUNTIF($F$2:F332,F332)</f>
        <v>METASA-299</v>
      </c>
      <c r="F332" s="84" t="str">
        <f t="shared" si="44"/>
        <v>METASA</v>
      </c>
      <c r="G332" t="s">
        <v>8581</v>
      </c>
      <c r="H332" s="62">
        <v>88416482000106</v>
      </c>
      <c r="I332" t="s">
        <v>30</v>
      </c>
      <c r="J332">
        <v>6.89</v>
      </c>
      <c r="K332">
        <v>116.3</v>
      </c>
      <c r="M332">
        <v>32205</v>
      </c>
      <c r="N332" t="str">
        <v>WK</v>
      </c>
      <c r="O332" s="57" cm="1">
        <f t="array" ref="O332">_xlfn.XLOOKUP(1,($C$2:$C$8655=M332)*($F$2:$F$8655=N332),$D$2:$D$8655)</f>
        <v>45278</v>
      </c>
      <c r="P332" s="62">
        <v>97434047000103</v>
      </c>
      <c r="Q332" t="str">
        <v>M</v>
      </c>
      <c r="R332" s="85">
        <v>294</v>
      </c>
      <c r="S332" s="85">
        <v>14582.34</v>
      </c>
      <c r="U332" s="84" t="b">
        <f t="shared" si="39"/>
        <v>1</v>
      </c>
      <c r="V332" s="84" t="b">
        <f t="shared" si="40"/>
        <v>1</v>
      </c>
      <c r="W332" s="84" t="b">
        <f t="shared" si="41"/>
        <v>1</v>
      </c>
      <c r="X332" s="84" t="str">
        <f t="shared" si="42"/>
        <v xml:space="preserve"> </v>
      </c>
      <c r="Y332" s="84" t="b">
        <f t="shared" si="43"/>
        <v>1</v>
      </c>
      <c r="AA332" s="84">
        <v>32205</v>
      </c>
      <c r="AB332" s="84" t="s">
        <v>140</v>
      </c>
      <c r="AC332" s="57">
        <v>45278</v>
      </c>
      <c r="AD332" s="84">
        <v>97434047000103</v>
      </c>
      <c r="AE332" s="84" t="s">
        <v>30</v>
      </c>
      <c r="AF332" s="84">
        <v>1923.18</v>
      </c>
      <c r="AG332" s="84">
        <v>14582.34</v>
      </c>
      <c r="AI332">
        <v>32342</v>
      </c>
      <c r="AJ332" s="84" t="str" cm="1">
        <f t="array" ref="AJ332">_xlfn.XLOOKUP(AI332,--LEFT(Main!$B$15:$B$1956,SEARCH(" ",Main!$B$15:$B$1956)),Main!$F$15:$F$1956,"")</f>
        <v>WK ACOS</v>
      </c>
      <c r="AK332" s="57" cm="1">
        <f t="array" ref="AK332">_xlfn.XLOOKUP(1,(--LEFT(Main!$B$15:$B$1956,SEARCH(" ",Main!$B$15:$B$1956))=AI332)*(Main!$F$15:$F$1956=AJ332),Main!$C$15:$C$1956,"")</f>
        <v>45280</v>
      </c>
      <c r="AL332" s="62" cm="1">
        <f t="array" ref="AL332">--_xlfn.XLOOKUP(1,(Main!$F$15:$F$1956='PLANILHA EBR'!AJ332)*(--LEFT(Main!$B$15:$B$1956,SEARCH(" ",Main!$B$15:$B$1956))='PLANILHA EBR'!AI332),Main!$E$15:$E$1956)</f>
        <v>97434047000103</v>
      </c>
      <c r="AM332" s="84" t="str" cm="1">
        <f t="array" ref="AM332">_xlfn.XLOOKUP(1,(Main!$F$15:$F$1956='PLANILHA EBR'!AJ332)*(--LEFT(Main!$B$15:$B$1956,SEARCH(" ",Main!$B$15:$B$1956))='PLANILHA EBR'!AI332),Main!$H$15:$H$1956)</f>
        <v>KG LIQUIDO</v>
      </c>
      <c r="AN332">
        <v>6700.26</v>
      </c>
      <c r="AO332">
        <v>60620.639999999999</v>
      </c>
      <c r="AP332">
        <v>126293</v>
      </c>
    </row>
    <row r="333" spans="1:42" x14ac:dyDescent="0.25">
      <c r="A333" t="s">
        <v>5958</v>
      </c>
      <c r="B333" t="str">
        <f>C333&amp;"-"&amp;COUNTIF(C$2:C333,C333)</f>
        <v>67800-2</v>
      </c>
      <c r="C333">
        <v>67800</v>
      </c>
      <c r="D333" s="57">
        <v>44810</v>
      </c>
      <c r="E333" s="84" t="str">
        <f>F333&amp;"-"&amp;COUNTIF($F$2:F333,F333)</f>
        <v>METASA-300</v>
      </c>
      <c r="F333" s="84" t="str">
        <f t="shared" si="44"/>
        <v>METASA</v>
      </c>
      <c r="G333" t="s">
        <v>8581</v>
      </c>
      <c r="H333" s="62">
        <v>88416482000106</v>
      </c>
      <c r="I333" t="s">
        <v>30</v>
      </c>
      <c r="J333">
        <v>397.77</v>
      </c>
      <c r="K333">
        <v>6714.35</v>
      </c>
      <c r="M333">
        <v>32225</v>
      </c>
      <c r="N333" t="str">
        <v>WK</v>
      </c>
      <c r="O333" s="57" cm="1">
        <f t="array" ref="O333">_xlfn.XLOOKUP(1,($C$2:$C$8655=M333)*($F$2:$F$8655=N333),$D$2:$D$8655)</f>
        <v>45278</v>
      </c>
      <c r="P333" s="62">
        <v>97434047000103</v>
      </c>
      <c r="Q333" t="str">
        <v>UNIDADE</v>
      </c>
      <c r="R333" s="85">
        <v>437</v>
      </c>
      <c r="S333" s="85">
        <v>12828.04</v>
      </c>
      <c r="U333" s="84" t="b">
        <f t="shared" si="39"/>
        <v>1</v>
      </c>
      <c r="V333" s="84" t="b">
        <f t="shared" si="40"/>
        <v>1</v>
      </c>
      <c r="W333" s="84" t="b">
        <f t="shared" si="41"/>
        <v>1</v>
      </c>
      <c r="X333" s="84" t="str">
        <f t="shared" si="42"/>
        <v xml:space="preserve"> </v>
      </c>
      <c r="Y333" s="84" t="b">
        <f t="shared" si="43"/>
        <v>1</v>
      </c>
      <c r="AA333" s="84">
        <v>32225</v>
      </c>
      <c r="AB333" s="84" t="s">
        <v>140</v>
      </c>
      <c r="AC333" s="57">
        <v>45278</v>
      </c>
      <c r="AD333" s="84">
        <v>97434047000103</v>
      </c>
      <c r="AE333" s="84" t="s">
        <v>30</v>
      </c>
      <c r="AF333" s="84">
        <v>11009.279999999999</v>
      </c>
      <c r="AG333" s="84">
        <v>12828.04</v>
      </c>
      <c r="AI333">
        <v>32344</v>
      </c>
      <c r="AJ333" s="84" t="str" cm="1">
        <f t="array" ref="AJ333">_xlfn.XLOOKUP(AI333,--LEFT(Main!$B$15:$B$1956,SEARCH(" ",Main!$B$15:$B$1956)),Main!$F$15:$F$1956,"")</f>
        <v>WK ACOS</v>
      </c>
      <c r="AK333" s="57" cm="1">
        <f t="array" ref="AK333">_xlfn.XLOOKUP(1,(--LEFT(Main!$B$15:$B$1956,SEARCH(" ",Main!$B$15:$B$1956))=AI333)*(Main!$F$15:$F$1956=AJ333),Main!$C$15:$C$1956,"")</f>
        <v>45280</v>
      </c>
      <c r="AL333" s="62" cm="1">
        <f t="array" ref="AL333">--_xlfn.XLOOKUP(1,(Main!$F$15:$F$1956='PLANILHA EBR'!AJ333)*(--LEFT(Main!$B$15:$B$1956,SEARCH(" ",Main!$B$15:$B$1956))='PLANILHA EBR'!AI333),Main!$E$15:$E$1956)</f>
        <v>97434047000103</v>
      </c>
      <c r="AM333" s="84" t="str" cm="1">
        <f t="array" ref="AM333">_xlfn.XLOOKUP(1,(Main!$F$15:$F$1956='PLANILHA EBR'!AJ333)*(--LEFT(Main!$B$15:$B$1956,SEARCH(" ",Main!$B$15:$B$1956))='PLANILHA EBR'!AI333),Main!$H$15:$H$1956)</f>
        <v>KG LIQUIDO</v>
      </c>
      <c r="AN333">
        <v>2952.6</v>
      </c>
      <c r="AO333">
        <v>23315.279999999999</v>
      </c>
      <c r="AP333">
        <v>125468</v>
      </c>
    </row>
    <row r="334" spans="1:42" x14ac:dyDescent="0.25">
      <c r="A334" t="s">
        <v>5958</v>
      </c>
      <c r="B334" t="str">
        <f>C334&amp;"-"&amp;COUNTIF(C$2:C334,C334)</f>
        <v>67800-3</v>
      </c>
      <c r="C334">
        <v>67800</v>
      </c>
      <c r="D334" s="57">
        <v>44810</v>
      </c>
      <c r="E334" s="84" t="str">
        <f>F334&amp;"-"&amp;COUNTIF($F$2:F334,F334)</f>
        <v>METASA-301</v>
      </c>
      <c r="F334" s="84" t="str">
        <f t="shared" si="44"/>
        <v>METASA</v>
      </c>
      <c r="G334" t="s">
        <v>8581</v>
      </c>
      <c r="H334" s="62">
        <v>88416482000106</v>
      </c>
      <c r="I334" t="s">
        <v>30</v>
      </c>
      <c r="J334">
        <v>3029.32</v>
      </c>
      <c r="K334">
        <v>49165.86</v>
      </c>
      <c r="M334">
        <v>32263</v>
      </c>
      <c r="N334" t="str">
        <v>WK</v>
      </c>
      <c r="O334" s="57" cm="1">
        <f t="array" ref="O334">_xlfn.XLOOKUP(1,($C$2:$C$8655=M334)*($F$2:$F$8655=N334),$D$2:$D$8655)</f>
        <v>45279</v>
      </c>
      <c r="P334" s="62">
        <v>97434047000103</v>
      </c>
      <c r="Q334" t="str">
        <v>METRO QUADRADO</v>
      </c>
      <c r="R334" s="85">
        <v>95.16</v>
      </c>
      <c r="S334" s="85">
        <v>56166.360000000008</v>
      </c>
      <c r="U334" s="84" t="b">
        <f t="shared" si="39"/>
        <v>1</v>
      </c>
      <c r="V334" s="84" t="b">
        <f t="shared" si="40"/>
        <v>1</v>
      </c>
      <c r="W334" s="84" t="b">
        <f t="shared" si="41"/>
        <v>1</v>
      </c>
      <c r="X334" s="84" t="str">
        <f t="shared" si="42"/>
        <v xml:space="preserve"> </v>
      </c>
      <c r="Y334" s="84" t="b">
        <f t="shared" si="43"/>
        <v>1</v>
      </c>
      <c r="AA334" s="84">
        <v>32263</v>
      </c>
      <c r="AB334" s="84" t="s">
        <v>140</v>
      </c>
      <c r="AC334" s="57">
        <v>45279</v>
      </c>
      <c r="AD334" s="84">
        <v>97434047000103</v>
      </c>
      <c r="AE334" s="84" t="s">
        <v>30</v>
      </c>
      <c r="AF334" s="84">
        <v>6500.1600000000008</v>
      </c>
      <c r="AG334" s="84">
        <v>56166.36</v>
      </c>
      <c r="AI334">
        <v>32355</v>
      </c>
      <c r="AJ334" s="84" t="str" cm="1">
        <f t="array" ref="AJ334">_xlfn.XLOOKUP(AI334,--LEFT(Main!$B$15:$B$1956,SEARCH(" ",Main!$B$15:$B$1956)),Main!$F$15:$F$1956,"")</f>
        <v>WK ACOS</v>
      </c>
      <c r="AK334" s="57" cm="1">
        <f t="array" ref="AK334">_xlfn.XLOOKUP(1,(--LEFT(Main!$B$15:$B$1956,SEARCH(" ",Main!$B$15:$B$1956))=AI334)*(Main!$F$15:$F$1956=AJ334),Main!$C$15:$C$1956,"")</f>
        <v>45280</v>
      </c>
      <c r="AL334" s="62" cm="1">
        <f t="array" ref="AL334">--_xlfn.XLOOKUP(1,(Main!$F$15:$F$1956='PLANILHA EBR'!AJ334)*(--LEFT(Main!$B$15:$B$1956,SEARCH(" ",Main!$B$15:$B$1956))='PLANILHA EBR'!AI334),Main!$E$15:$E$1956)</f>
        <v>97434047000103</v>
      </c>
      <c r="AM334" s="84" t="str" cm="1">
        <f t="array" ref="AM334">_xlfn.XLOOKUP(1,(Main!$F$15:$F$1956='PLANILHA EBR'!AJ334)*(--LEFT(Main!$B$15:$B$1956,SEARCH(" ",Main!$B$15:$B$1956))='PLANILHA EBR'!AI334),Main!$H$15:$H$1956)</f>
        <v>KG LIQUIDO</v>
      </c>
      <c r="AN334">
        <v>1450</v>
      </c>
      <c r="AO334">
        <v>37310.04</v>
      </c>
      <c r="AP334">
        <v>122642</v>
      </c>
    </row>
    <row r="335" spans="1:42" x14ac:dyDescent="0.25">
      <c r="A335" t="s">
        <v>5958</v>
      </c>
      <c r="B335" t="str">
        <f>C335&amp;"-"&amp;COUNTIF(C$2:C335,C335)</f>
        <v>67800-4</v>
      </c>
      <c r="C335">
        <v>67800</v>
      </c>
      <c r="D335" s="57">
        <v>44810</v>
      </c>
      <c r="E335" s="84" t="str">
        <f>F335&amp;"-"&amp;COUNTIF($F$2:F335,F335)</f>
        <v>METASA-302</v>
      </c>
      <c r="F335" s="84" t="str">
        <f t="shared" si="44"/>
        <v>METASA</v>
      </c>
      <c r="G335" t="s">
        <v>8581</v>
      </c>
      <c r="H335" s="62">
        <v>88416482000106</v>
      </c>
      <c r="I335" t="s">
        <v>30</v>
      </c>
      <c r="J335">
        <v>27.74</v>
      </c>
      <c r="K335">
        <v>468.25</v>
      </c>
      <c r="M335">
        <v>32342</v>
      </c>
      <c r="N335" t="str">
        <v>WK</v>
      </c>
      <c r="O335" s="57" cm="1">
        <f t="array" ref="O335">_xlfn.XLOOKUP(1,($C$2:$C$8655=M335)*($F$2:$F$8655=N335),$D$2:$D$8655)</f>
        <v>45280</v>
      </c>
      <c r="P335" s="62">
        <v>97434047000103</v>
      </c>
      <c r="Q335" t="str">
        <v>M</v>
      </c>
      <c r="R335" s="85">
        <v>378</v>
      </c>
      <c r="S335" s="85">
        <v>60620.639999999999</v>
      </c>
      <c r="U335" s="84" t="b">
        <f t="shared" si="39"/>
        <v>1</v>
      </c>
      <c r="V335" s="84" t="b">
        <f t="shared" si="40"/>
        <v>1</v>
      </c>
      <c r="W335" s="84" t="b">
        <f t="shared" si="41"/>
        <v>1</v>
      </c>
      <c r="X335" s="84" t="str">
        <f t="shared" si="42"/>
        <v xml:space="preserve"> </v>
      </c>
      <c r="Y335" s="84" t="b">
        <f t="shared" si="43"/>
        <v>1</v>
      </c>
      <c r="AA335" s="84">
        <v>32342</v>
      </c>
      <c r="AB335" s="84" t="s">
        <v>140</v>
      </c>
      <c r="AC335" s="57">
        <v>45280</v>
      </c>
      <c r="AD335" s="84">
        <v>97434047000103</v>
      </c>
      <c r="AE335" s="84" t="s">
        <v>30</v>
      </c>
      <c r="AF335" s="84">
        <v>6700.26</v>
      </c>
      <c r="AG335" s="84">
        <v>60620.639999999999</v>
      </c>
      <c r="AI335">
        <v>32485</v>
      </c>
      <c r="AJ335" s="84" t="str" cm="1">
        <f t="array" ref="AJ335">_xlfn.XLOOKUP(AI335,--LEFT(Main!$B$15:$B$1956,SEARCH(" ",Main!$B$15:$B$1956)),Main!$F$15:$F$1956,"")</f>
        <v>WK ACOS</v>
      </c>
      <c r="AK335" s="57" cm="1">
        <f t="array" ref="AK335">_xlfn.XLOOKUP(1,(--LEFT(Main!$B$15:$B$1956,SEARCH(" ",Main!$B$15:$B$1956))=AI335)*(Main!$F$15:$F$1956=AJ335),Main!$C$15:$C$1956,"")</f>
        <v>45286</v>
      </c>
      <c r="AL335" s="62" cm="1">
        <f t="array" ref="AL335">--_xlfn.XLOOKUP(1,(Main!$F$15:$F$1956='PLANILHA EBR'!AJ335)*(--LEFT(Main!$B$15:$B$1956,SEARCH(" ",Main!$B$15:$B$1956))='PLANILHA EBR'!AI335),Main!$E$15:$E$1956)</f>
        <v>97434047000103</v>
      </c>
      <c r="AM335" s="84" t="str" cm="1">
        <f t="array" ref="AM335">_xlfn.XLOOKUP(1,(Main!$F$15:$F$1956='PLANILHA EBR'!AJ335)*(--LEFT(Main!$B$15:$B$1956,SEARCH(" ",Main!$B$15:$B$1956))='PLANILHA EBR'!AI335),Main!$H$15:$H$1956)</f>
        <v>KG LIQUIDO</v>
      </c>
      <c r="AN335">
        <v>10900</v>
      </c>
      <c r="AO335">
        <v>76351.5</v>
      </c>
      <c r="AP335">
        <v>122015</v>
      </c>
    </row>
    <row r="336" spans="1:42" x14ac:dyDescent="0.25">
      <c r="A336" t="s">
        <v>5958</v>
      </c>
      <c r="B336" t="str">
        <f>C336&amp;"-"&amp;COUNTIF(C$2:C336,C336)</f>
        <v>67800-5</v>
      </c>
      <c r="C336">
        <v>67800</v>
      </c>
      <c r="D336" s="57">
        <v>44810</v>
      </c>
      <c r="E336" s="84" t="str">
        <f>F336&amp;"-"&amp;COUNTIF($F$2:F336,F336)</f>
        <v>METASA-303</v>
      </c>
      <c r="F336" s="84" t="str">
        <f t="shared" si="44"/>
        <v>METASA</v>
      </c>
      <c r="G336" t="s">
        <v>8581</v>
      </c>
      <c r="H336" s="62">
        <v>88416482000106</v>
      </c>
      <c r="I336" t="s">
        <v>30</v>
      </c>
      <c r="J336">
        <v>1114.24</v>
      </c>
      <c r="K336">
        <v>18084.12</v>
      </c>
      <c r="M336">
        <v>32344</v>
      </c>
      <c r="N336" t="str">
        <v>WK</v>
      </c>
      <c r="O336" s="57" cm="1">
        <f t="array" ref="O336">_xlfn.XLOOKUP(1,($C$2:$C$8655=M336)*($F$2:$F$8655=N336),$D$2:$D$8655)</f>
        <v>45280</v>
      </c>
      <c r="P336" s="62">
        <v>97434047000103</v>
      </c>
      <c r="Q336" t="str">
        <v>M</v>
      </c>
      <c r="R336" s="85">
        <v>282</v>
      </c>
      <c r="S336" s="85">
        <v>23315.279999999999</v>
      </c>
      <c r="U336" s="84" t="b">
        <f t="shared" si="39"/>
        <v>1</v>
      </c>
      <c r="V336" s="84" t="b">
        <f t="shared" si="40"/>
        <v>1</v>
      </c>
      <c r="W336" s="84" t="b">
        <f t="shared" si="41"/>
        <v>1</v>
      </c>
      <c r="X336" s="84" t="str">
        <f t="shared" si="42"/>
        <v xml:space="preserve"> </v>
      </c>
      <c r="Y336" s="84" t="b">
        <f t="shared" si="43"/>
        <v>1</v>
      </c>
      <c r="AA336" s="84">
        <v>32344</v>
      </c>
      <c r="AB336" s="84" t="s">
        <v>140</v>
      </c>
      <c r="AC336" s="57">
        <v>45280</v>
      </c>
      <c r="AD336" s="84">
        <v>97434047000103</v>
      </c>
      <c r="AE336" s="84" t="s">
        <v>30</v>
      </c>
      <c r="AF336" s="84">
        <v>2952.6</v>
      </c>
      <c r="AG336" s="84">
        <v>23315.279999999999</v>
      </c>
      <c r="AI336">
        <v>32489</v>
      </c>
      <c r="AJ336" s="84" t="str" cm="1">
        <f t="array" ref="AJ336">_xlfn.XLOOKUP(AI336,--LEFT(Main!$B$15:$B$1956,SEARCH(" ",Main!$B$15:$B$1956)),Main!$F$15:$F$1956,"")</f>
        <v>WK ACOS</v>
      </c>
      <c r="AK336" s="57" cm="1">
        <f t="array" ref="AK336">_xlfn.XLOOKUP(1,(--LEFT(Main!$B$15:$B$1956,SEARCH(" ",Main!$B$15:$B$1956))=AI336)*(Main!$F$15:$F$1956=AJ336),Main!$C$15:$C$1956,"")</f>
        <v>45286</v>
      </c>
      <c r="AL336" s="62" cm="1">
        <f t="array" ref="AL336">--_xlfn.XLOOKUP(1,(Main!$F$15:$F$1956='PLANILHA EBR'!AJ336)*(--LEFT(Main!$B$15:$B$1956,SEARCH(" ",Main!$B$15:$B$1956))='PLANILHA EBR'!AI336),Main!$E$15:$E$1956)</f>
        <v>97434047000103</v>
      </c>
      <c r="AM336" s="84" t="str" cm="1">
        <f t="array" ref="AM336">_xlfn.XLOOKUP(1,(Main!$F$15:$F$1956='PLANILHA EBR'!AJ336)*(--LEFT(Main!$B$15:$B$1956,SEARCH(" ",Main!$B$15:$B$1956))='PLANILHA EBR'!AI336),Main!$H$15:$H$1956)</f>
        <v>KG LIQUIDO</v>
      </c>
      <c r="AN336">
        <v>7550</v>
      </c>
      <c r="AO336">
        <v>53044.2</v>
      </c>
      <c r="AP336">
        <v>121785</v>
      </c>
    </row>
    <row r="337" spans="1:42" x14ac:dyDescent="0.25">
      <c r="A337" t="s">
        <v>5958</v>
      </c>
      <c r="B337" t="str">
        <f>C337&amp;"-"&amp;COUNTIF(C$2:C337,C337)</f>
        <v>67800-6</v>
      </c>
      <c r="C337">
        <v>67800</v>
      </c>
      <c r="D337" s="57">
        <v>44810</v>
      </c>
      <c r="E337" s="84" t="str">
        <f>F337&amp;"-"&amp;COUNTIF($F$2:F337,F337)</f>
        <v>METASA-304</v>
      </c>
      <c r="F337" s="84" t="str">
        <f t="shared" si="44"/>
        <v>METASA</v>
      </c>
      <c r="G337" t="s">
        <v>8581</v>
      </c>
      <c r="H337" s="62">
        <v>88416482000106</v>
      </c>
      <c r="I337" t="s">
        <v>30</v>
      </c>
      <c r="J337">
        <v>1098.9000000000001</v>
      </c>
      <c r="K337">
        <v>17835.150000000001</v>
      </c>
      <c r="M337">
        <v>32355</v>
      </c>
      <c r="N337" t="str">
        <v>WK</v>
      </c>
      <c r="O337" s="57" cm="1">
        <f t="array" ref="O337">_xlfn.XLOOKUP(1,($C$2:$C$8655=M337)*($F$2:$F$8655=N337),$D$2:$D$8655)</f>
        <v>45280</v>
      </c>
      <c r="P337" s="62">
        <v>97434047000103</v>
      </c>
      <c r="Q337" t="str">
        <v>METRO QUADRADO</v>
      </c>
      <c r="R337" s="85">
        <v>21.96</v>
      </c>
      <c r="S337" s="85">
        <v>37310.04</v>
      </c>
      <c r="U337" s="84" t="b">
        <f t="shared" si="39"/>
        <v>1</v>
      </c>
      <c r="V337" s="84" t="b">
        <f t="shared" si="40"/>
        <v>1</v>
      </c>
      <c r="W337" s="84" t="b">
        <f t="shared" si="41"/>
        <v>1</v>
      </c>
      <c r="X337" s="84" t="str">
        <f t="shared" si="42"/>
        <v xml:space="preserve"> </v>
      </c>
      <c r="Y337" s="84" t="b">
        <f t="shared" si="43"/>
        <v>1</v>
      </c>
      <c r="AA337" s="84">
        <v>32355</v>
      </c>
      <c r="AB337" s="84" t="s">
        <v>140</v>
      </c>
      <c r="AC337" s="57">
        <v>45280</v>
      </c>
      <c r="AD337" s="84">
        <v>97434047000103</v>
      </c>
      <c r="AE337" s="84" t="s">
        <v>30</v>
      </c>
      <c r="AF337" s="84">
        <v>1450</v>
      </c>
      <c r="AG337" s="84">
        <v>37310.04</v>
      </c>
      <c r="AI337">
        <v>32580</v>
      </c>
      <c r="AJ337" s="84" t="str" cm="1">
        <f t="array" ref="AJ337">_xlfn.XLOOKUP(AI337,--LEFT(Main!$B$15:$B$1956,SEARCH(" ",Main!$B$15:$B$1956)),Main!$F$15:$F$1956,"")</f>
        <v>WK ACOS</v>
      </c>
      <c r="AK337" s="57" cm="1">
        <f t="array" ref="AK337">_xlfn.XLOOKUP(1,(--LEFT(Main!$B$15:$B$1956,SEARCH(" ",Main!$B$15:$B$1956))=AI337)*(Main!$F$15:$F$1956=AJ337),Main!$C$15:$C$1956,"")</f>
        <v>45288</v>
      </c>
      <c r="AL337" s="62" cm="1">
        <f t="array" ref="AL337">--_xlfn.XLOOKUP(1,(Main!$F$15:$F$1956='PLANILHA EBR'!AJ337)*(--LEFT(Main!$B$15:$B$1956,SEARCH(" ",Main!$B$15:$B$1956))='PLANILHA EBR'!AI337),Main!$E$15:$E$1956)</f>
        <v>97434047000103</v>
      </c>
      <c r="AM337" s="84" t="str" cm="1">
        <f t="array" ref="AM337">_xlfn.XLOOKUP(1,(Main!$F$15:$F$1956='PLANILHA EBR'!AJ337)*(--LEFT(Main!$B$15:$B$1956,SEARCH(" ",Main!$B$15:$B$1956))='PLANILHA EBR'!AI337),Main!$H$15:$H$1956)</f>
        <v>KG LIQUIDO</v>
      </c>
      <c r="AN337">
        <v>1320</v>
      </c>
      <c r="AO337">
        <v>15095.640000000001</v>
      </c>
      <c r="AP337">
        <v>121713</v>
      </c>
    </row>
    <row r="338" spans="1:42" x14ac:dyDescent="0.25">
      <c r="A338" t="s">
        <v>5958</v>
      </c>
      <c r="B338" t="str">
        <f>C338&amp;"-"&amp;COUNTIF(C$2:C338,C338)</f>
        <v>67800-7</v>
      </c>
      <c r="C338">
        <v>67800</v>
      </c>
      <c r="D338" s="57">
        <v>44810</v>
      </c>
      <c r="E338" s="84" t="str">
        <f>F338&amp;"-"&amp;COUNTIF($F$2:F338,F338)</f>
        <v>METASA-305</v>
      </c>
      <c r="F338" s="84" t="str">
        <f t="shared" si="44"/>
        <v>METASA</v>
      </c>
      <c r="G338" t="s">
        <v>8581</v>
      </c>
      <c r="H338" s="62">
        <v>88416482000106</v>
      </c>
      <c r="I338" t="s">
        <v>30</v>
      </c>
      <c r="J338">
        <v>7451.65</v>
      </c>
      <c r="K338">
        <v>139122.31</v>
      </c>
      <c r="M338">
        <v>32485</v>
      </c>
      <c r="N338" t="str">
        <v>WK</v>
      </c>
      <c r="O338" s="57" cm="1">
        <f t="array" ref="O338">_xlfn.XLOOKUP(1,($C$2:$C$8655=M338)*($F$2:$F$8655=N338),$D$2:$D$8655)</f>
        <v>45286</v>
      </c>
      <c r="P338" s="62">
        <v>97434047000103</v>
      </c>
      <c r="Q338" t="str">
        <v>M</v>
      </c>
      <c r="R338" s="85">
        <v>570</v>
      </c>
      <c r="S338" s="85">
        <v>76351.5</v>
      </c>
      <c r="U338" s="84" t="b">
        <f t="shared" si="39"/>
        <v>1</v>
      </c>
      <c r="V338" s="84" t="b">
        <f t="shared" si="40"/>
        <v>1</v>
      </c>
      <c r="W338" s="84" t="b">
        <f t="shared" si="41"/>
        <v>1</v>
      </c>
      <c r="X338" s="84" t="str">
        <f t="shared" si="42"/>
        <v xml:space="preserve"> </v>
      </c>
      <c r="Y338" s="84" t="b">
        <f t="shared" si="43"/>
        <v>1</v>
      </c>
      <c r="AA338" s="84">
        <v>32485</v>
      </c>
      <c r="AB338" s="84" t="s">
        <v>140</v>
      </c>
      <c r="AC338" s="57">
        <v>45286</v>
      </c>
      <c r="AD338" s="84">
        <v>97434047000103</v>
      </c>
      <c r="AE338" s="84" t="s">
        <v>30</v>
      </c>
      <c r="AF338" s="84">
        <v>10900</v>
      </c>
      <c r="AG338" s="84">
        <v>76351.5</v>
      </c>
      <c r="AI338">
        <v>32848</v>
      </c>
      <c r="AJ338" s="84" t="str" cm="1">
        <f t="array" ref="AJ338">_xlfn.XLOOKUP(AI338,--LEFT(Main!$B$15:$B$1956,SEARCH(" ",Main!$B$15:$B$1956)),Main!$F$15:$F$1956,"")</f>
        <v>R SIMIONI</v>
      </c>
      <c r="AK338" s="57" cm="1">
        <f t="array" ref="AK338">_xlfn.XLOOKUP(1,(--LEFT(Main!$B$15:$B$1956,SEARCH(" ",Main!$B$15:$B$1956))=AI338)*(Main!$F$15:$F$1956=AJ338),Main!$C$15:$C$1956,"")</f>
        <v>45303</v>
      </c>
      <c r="AL338" s="62" cm="1">
        <f t="array" ref="AL338">--_xlfn.XLOOKUP(1,(Main!$F$15:$F$1956='PLANILHA EBR'!AJ338)*(--LEFT(Main!$B$15:$B$1956,SEARCH(" ",Main!$B$15:$B$1956))='PLANILHA EBR'!AI338),Main!$E$15:$E$1956)</f>
        <v>62821723000109</v>
      </c>
      <c r="AM338" s="84" t="str" cm="1">
        <f t="array" ref="AM338">_xlfn.XLOOKUP(1,(Main!$F$15:$F$1956='PLANILHA EBR'!AJ338)*(--LEFT(Main!$B$15:$B$1956,SEARCH(" ",Main!$B$15:$B$1956))='PLANILHA EBR'!AI338),Main!$H$15:$H$1956)</f>
        <v>KG LIQUIDO</v>
      </c>
      <c r="AN338">
        <v>296</v>
      </c>
      <c r="AO338">
        <v>8731.9599999999991</v>
      </c>
      <c r="AP338">
        <v>121583</v>
      </c>
    </row>
    <row r="339" spans="1:42" x14ac:dyDescent="0.25">
      <c r="A339" t="s">
        <v>5958</v>
      </c>
      <c r="B339" t="str">
        <f>C339&amp;"-"&amp;COUNTIF(C$2:C339,C339)</f>
        <v>67800-8</v>
      </c>
      <c r="C339">
        <v>67800</v>
      </c>
      <c r="D339" s="57">
        <v>44810</v>
      </c>
      <c r="E339" s="84" t="str">
        <f>F339&amp;"-"&amp;COUNTIF($F$2:F339,F339)</f>
        <v>METASA-306</v>
      </c>
      <c r="F339" s="84" t="str">
        <f t="shared" si="44"/>
        <v>METASA</v>
      </c>
      <c r="G339" t="s">
        <v>8581</v>
      </c>
      <c r="H339" s="62">
        <v>88416482000106</v>
      </c>
      <c r="I339" t="s">
        <v>30</v>
      </c>
      <c r="J339">
        <v>177.21</v>
      </c>
      <c r="K339">
        <v>3423.7</v>
      </c>
      <c r="M339">
        <v>32489</v>
      </c>
      <c r="N339" t="str">
        <v>WK</v>
      </c>
      <c r="O339" s="57" cm="1">
        <f t="array" ref="O339">_xlfn.XLOOKUP(1,($C$2:$C$8655=M339)*($F$2:$F$8655=N339),$D$2:$D$8655)</f>
        <v>45286</v>
      </c>
      <c r="P339" s="62">
        <v>97434047000103</v>
      </c>
      <c r="Q339" t="str">
        <v>M</v>
      </c>
      <c r="R339" s="85">
        <v>396</v>
      </c>
      <c r="S339" s="85">
        <v>53044.2</v>
      </c>
      <c r="U339" s="84" t="b">
        <f t="shared" si="39"/>
        <v>1</v>
      </c>
      <c r="V339" s="84" t="b">
        <f t="shared" si="40"/>
        <v>1</v>
      </c>
      <c r="W339" s="84" t="b">
        <f t="shared" si="41"/>
        <v>1</v>
      </c>
      <c r="X339" s="84" t="str">
        <f t="shared" si="42"/>
        <v xml:space="preserve"> </v>
      </c>
      <c r="Y339" s="84" t="b">
        <f t="shared" si="43"/>
        <v>1</v>
      </c>
      <c r="AA339" s="84">
        <v>32489</v>
      </c>
      <c r="AB339" s="84" t="s">
        <v>140</v>
      </c>
      <c r="AC339" s="57">
        <v>45286</v>
      </c>
      <c r="AD339" s="84">
        <v>97434047000103</v>
      </c>
      <c r="AE339" s="84" t="s">
        <v>30</v>
      </c>
      <c r="AF339" s="84">
        <v>7550</v>
      </c>
      <c r="AG339" s="84">
        <v>53044.2</v>
      </c>
      <c r="AI339">
        <v>33361</v>
      </c>
      <c r="AJ339" s="84" t="str" cm="1">
        <f t="array" ref="AJ339">_xlfn.XLOOKUP(AI339,--LEFT(Main!$B$15:$B$1956,SEARCH(" ",Main!$B$15:$B$1956)),Main!$F$15:$F$1956,"")</f>
        <v>TECIAM</v>
      </c>
      <c r="AK339" s="57" cm="1">
        <f t="array" ref="AK339">_xlfn.XLOOKUP(1,(--LEFT(Main!$B$15:$B$1956,SEARCH(" ",Main!$B$15:$B$1956))=AI339)*(Main!$F$15:$F$1956=AJ339),Main!$C$15:$C$1956,"")</f>
        <v>45373</v>
      </c>
      <c r="AL339" s="62" cm="1">
        <f t="array" ref="AL339">--_xlfn.XLOOKUP(1,(Main!$F$15:$F$1956='PLANILHA EBR'!AJ339)*(--LEFT(Main!$B$15:$B$1956,SEARCH(" ",Main!$B$15:$B$1956))='PLANILHA EBR'!AI339),Main!$E$15:$E$1956)</f>
        <v>50388768000152</v>
      </c>
      <c r="AM339" s="84" t="str" cm="1">
        <f t="array" ref="AM339">_xlfn.XLOOKUP(1,(Main!$F$15:$F$1956='PLANILHA EBR'!AJ339)*(--LEFT(Main!$B$15:$B$1956,SEARCH(" ",Main!$B$15:$B$1956))='PLANILHA EBR'!AI339),Main!$H$15:$H$1956)</f>
        <v>KG LIQUIDO</v>
      </c>
      <c r="AN339">
        <v>56.22</v>
      </c>
      <c r="AO339">
        <v>8714.1</v>
      </c>
      <c r="AP339">
        <v>121582</v>
      </c>
    </row>
    <row r="340" spans="1:42" x14ac:dyDescent="0.25">
      <c r="A340" t="s">
        <v>5958</v>
      </c>
      <c r="B340" t="str">
        <f>C340&amp;"-"&amp;COUNTIF(C$2:C340,C340)</f>
        <v>67800-9</v>
      </c>
      <c r="C340">
        <v>67800</v>
      </c>
      <c r="D340" s="57">
        <v>44810</v>
      </c>
      <c r="E340" s="84" t="str">
        <f>F340&amp;"-"&amp;COUNTIF($F$2:F340,F340)</f>
        <v>METASA-307</v>
      </c>
      <c r="F340" s="84" t="str">
        <f t="shared" si="44"/>
        <v>METASA</v>
      </c>
      <c r="G340" t="s">
        <v>8581</v>
      </c>
      <c r="H340" s="62">
        <v>88416482000106</v>
      </c>
      <c r="I340" t="s">
        <v>30</v>
      </c>
      <c r="J340">
        <v>678.83</v>
      </c>
      <c r="K340">
        <v>12137.48</v>
      </c>
      <c r="M340">
        <v>32580</v>
      </c>
      <c r="N340" t="str">
        <v>WK</v>
      </c>
      <c r="O340" s="57" cm="1">
        <f t="array" ref="O340">_xlfn.XLOOKUP(1,($C$2:$C$8655=M340)*($F$2:$F$8655=N340),$D$2:$D$8655)</f>
        <v>45288</v>
      </c>
      <c r="P340" s="62">
        <v>97434047000103</v>
      </c>
      <c r="Q340" t="str">
        <v>M</v>
      </c>
      <c r="R340" s="85">
        <v>36</v>
      </c>
      <c r="S340" s="85">
        <v>15095.64</v>
      </c>
      <c r="U340" s="84" t="b">
        <f t="shared" si="39"/>
        <v>1</v>
      </c>
      <c r="V340" s="84" t="b">
        <f t="shared" si="40"/>
        <v>1</v>
      </c>
      <c r="W340" s="84" t="b">
        <f t="shared" si="41"/>
        <v>1</v>
      </c>
      <c r="X340" s="84" t="str">
        <f t="shared" si="42"/>
        <v xml:space="preserve"> </v>
      </c>
      <c r="Y340" s="84" t="b">
        <f t="shared" si="43"/>
        <v>1</v>
      </c>
      <c r="AA340" s="84">
        <v>32580</v>
      </c>
      <c r="AB340" s="84" t="s">
        <v>140</v>
      </c>
      <c r="AC340" s="57">
        <v>45288</v>
      </c>
      <c r="AD340" s="84">
        <v>97434047000103</v>
      </c>
      <c r="AE340" s="84" t="s">
        <v>30</v>
      </c>
      <c r="AF340" s="84">
        <v>1320</v>
      </c>
      <c r="AG340" s="84">
        <v>15095.64</v>
      </c>
      <c r="AI340">
        <v>33411</v>
      </c>
      <c r="AJ340" s="84" t="str" cm="1">
        <f t="array" ref="AJ340">_xlfn.XLOOKUP(AI340,--LEFT(Main!$B$15:$B$1956,SEARCH(" ",Main!$B$15:$B$1956)),Main!$F$15:$F$1956,"")</f>
        <v>R SIMIONI</v>
      </c>
      <c r="AK340" s="57" cm="1">
        <f t="array" ref="AK340">_xlfn.XLOOKUP(1,(--LEFT(Main!$B$15:$B$1956,SEARCH(" ",Main!$B$15:$B$1956))=AI340)*(Main!$F$15:$F$1956=AJ340),Main!$C$15:$C$1956,"")</f>
        <v>45310</v>
      </c>
      <c r="AL340" s="62" cm="1">
        <f t="array" ref="AL340">--_xlfn.XLOOKUP(1,(Main!$F$15:$F$1956='PLANILHA EBR'!AJ340)*(--LEFT(Main!$B$15:$B$1956,SEARCH(" ",Main!$B$15:$B$1956))='PLANILHA EBR'!AI340),Main!$E$15:$E$1956)</f>
        <v>62821723000109</v>
      </c>
      <c r="AM340" s="84" t="str" cm="1">
        <f t="array" ref="AM340">_xlfn.XLOOKUP(1,(Main!$F$15:$F$1956='PLANILHA EBR'!AJ340)*(--LEFT(Main!$B$15:$B$1956,SEARCH(" ",Main!$B$15:$B$1956))='PLANILHA EBR'!AI340),Main!$H$15:$H$1956)</f>
        <v>KG LIQUIDO</v>
      </c>
      <c r="AN340">
        <v>1985</v>
      </c>
      <c r="AO340">
        <v>34835.08</v>
      </c>
      <c r="AP340">
        <v>121506</v>
      </c>
    </row>
    <row r="341" spans="1:42" x14ac:dyDescent="0.25">
      <c r="A341" t="s">
        <v>5958</v>
      </c>
      <c r="B341" t="str">
        <f>C341&amp;"-"&amp;COUNTIF(C$2:C341,C341)</f>
        <v>67800-10</v>
      </c>
      <c r="C341">
        <v>67800</v>
      </c>
      <c r="D341" s="57">
        <v>44810</v>
      </c>
      <c r="E341" s="84" t="str">
        <f>F341&amp;"-"&amp;COUNTIF($F$2:F341,F341)</f>
        <v>METASA-308</v>
      </c>
      <c r="F341" s="84" t="str">
        <f t="shared" si="44"/>
        <v>METASA</v>
      </c>
      <c r="G341" t="s">
        <v>8581</v>
      </c>
      <c r="H341" s="62">
        <v>88416482000106</v>
      </c>
      <c r="I341" t="s">
        <v>30</v>
      </c>
      <c r="J341">
        <v>3828.04</v>
      </c>
      <c r="K341">
        <v>68445.36</v>
      </c>
      <c r="M341">
        <v>32848</v>
      </c>
      <c r="N341" t="str">
        <v>R</v>
      </c>
      <c r="O341" s="57" cm="1">
        <f t="array" ref="O341">_xlfn.XLOOKUP(1,($C$2:$C$8655=M341)*($F$2:$F$8655=N341),$D$2:$D$8655)</f>
        <v>45303</v>
      </c>
      <c r="P341" s="62">
        <v>62821723000109</v>
      </c>
      <c r="Q341" t="str">
        <v>UNIDADE</v>
      </c>
      <c r="R341" s="85">
        <v>812</v>
      </c>
      <c r="S341" s="85">
        <v>8731.9600000000009</v>
      </c>
      <c r="U341" s="84" t="b">
        <f t="shared" si="39"/>
        <v>1</v>
      </c>
      <c r="V341" s="84" t="b">
        <f t="shared" si="40"/>
        <v>1</v>
      </c>
      <c r="W341" s="84" t="b">
        <f t="shared" si="41"/>
        <v>1</v>
      </c>
      <c r="X341" s="84" t="str">
        <f t="shared" si="42"/>
        <v xml:space="preserve"> </v>
      </c>
      <c r="Y341" s="84" t="b">
        <f t="shared" si="43"/>
        <v>1</v>
      </c>
      <c r="AA341" s="84">
        <v>32848</v>
      </c>
      <c r="AB341" s="84" t="s">
        <v>956</v>
      </c>
      <c r="AC341" s="57">
        <v>45303</v>
      </c>
      <c r="AD341" s="84">
        <v>62821723000109</v>
      </c>
      <c r="AE341" s="84" t="s">
        <v>30</v>
      </c>
      <c r="AF341" s="84">
        <v>296</v>
      </c>
      <c r="AG341" s="84">
        <v>8731.9599999999991</v>
      </c>
      <c r="AI341">
        <v>33412</v>
      </c>
      <c r="AJ341" s="84" t="str" cm="1">
        <f t="array" ref="AJ341">_xlfn.XLOOKUP(AI341,--LEFT(Main!$B$15:$B$1956,SEARCH(" ",Main!$B$15:$B$1956)),Main!$F$15:$F$1956,"")</f>
        <v>R SIMIONI</v>
      </c>
      <c r="AK341" s="57" cm="1">
        <f t="array" ref="AK341">_xlfn.XLOOKUP(1,(--LEFT(Main!$B$15:$B$1956,SEARCH(" ",Main!$B$15:$B$1956))=AI341)*(Main!$F$15:$F$1956=AJ341),Main!$C$15:$C$1956,"")</f>
        <v>45310</v>
      </c>
      <c r="AL341" s="62" cm="1">
        <f t="array" ref="AL341">--_xlfn.XLOOKUP(1,(Main!$F$15:$F$1956='PLANILHA EBR'!AJ341)*(--LEFT(Main!$B$15:$B$1956,SEARCH(" ",Main!$B$15:$B$1956))='PLANILHA EBR'!AI341),Main!$E$15:$E$1956)</f>
        <v>62821723000109</v>
      </c>
      <c r="AM341" s="84" t="str" cm="1">
        <f t="array" ref="AM341">_xlfn.XLOOKUP(1,(Main!$F$15:$F$1956='PLANILHA EBR'!AJ341)*(--LEFT(Main!$B$15:$B$1956,SEARCH(" ",Main!$B$15:$B$1956))='PLANILHA EBR'!AI341),Main!$H$15:$H$1956)</f>
        <v>KG LIQUIDO</v>
      </c>
      <c r="AN341">
        <v>799.03846153846155</v>
      </c>
      <c r="AO341">
        <v>23184.32</v>
      </c>
      <c r="AP341">
        <v>121391</v>
      </c>
    </row>
    <row r="342" spans="1:42" x14ac:dyDescent="0.25">
      <c r="A342" t="s">
        <v>5958</v>
      </c>
      <c r="B342" t="str">
        <f>C342&amp;"-"&amp;COUNTIF(C$2:C342,C342)</f>
        <v>67800-11</v>
      </c>
      <c r="C342">
        <v>67800</v>
      </c>
      <c r="D342" s="57">
        <v>44810</v>
      </c>
      <c r="E342" s="84" t="str">
        <f>F342&amp;"-"&amp;COUNTIF($F$2:F342,F342)</f>
        <v>METASA-309</v>
      </c>
      <c r="F342" s="84" t="str">
        <f t="shared" si="44"/>
        <v>METASA</v>
      </c>
      <c r="G342" t="s">
        <v>8581</v>
      </c>
      <c r="H342" s="62">
        <v>88416482000106</v>
      </c>
      <c r="I342" t="s">
        <v>30</v>
      </c>
      <c r="J342">
        <v>7314.75</v>
      </c>
      <c r="K342">
        <v>130787.73</v>
      </c>
      <c r="M342">
        <v>33361</v>
      </c>
      <c r="N342" t="str">
        <v>TECIAM</v>
      </c>
      <c r="O342" s="57" cm="1">
        <f t="array" ref="O342">_xlfn.XLOOKUP(1,($C$2:$C$8655=M342)*($F$2:$F$8655=N342),$D$2:$D$8655)</f>
        <v>45373</v>
      </c>
      <c r="P342" s="62">
        <v>50388768000152</v>
      </c>
      <c r="Q342" t="str">
        <v>M</v>
      </c>
      <c r="R342" s="85">
        <v>4369.42</v>
      </c>
      <c r="S342" s="85">
        <v>8714.1</v>
      </c>
      <c r="U342" s="84" t="b">
        <f t="shared" si="39"/>
        <v>1</v>
      </c>
      <c r="V342" s="84" t="b">
        <f t="shared" si="40"/>
        <v>1</v>
      </c>
      <c r="W342" s="84" t="b">
        <f t="shared" si="41"/>
        <v>1</v>
      </c>
      <c r="X342" s="84" t="str">
        <f t="shared" si="42"/>
        <v xml:space="preserve"> </v>
      </c>
      <c r="Y342" s="84" t="b">
        <f t="shared" si="43"/>
        <v>1</v>
      </c>
      <c r="AA342" s="84">
        <v>33361</v>
      </c>
      <c r="AB342" s="84" t="s">
        <v>716</v>
      </c>
      <c r="AC342" s="57">
        <v>45373</v>
      </c>
      <c r="AD342" s="84">
        <v>50388768000152</v>
      </c>
      <c r="AE342" s="84" t="s">
        <v>30</v>
      </c>
      <c r="AF342" s="84">
        <v>56.22</v>
      </c>
      <c r="AG342" s="84">
        <v>8714.1</v>
      </c>
      <c r="AI342">
        <v>33465</v>
      </c>
      <c r="AJ342" s="84" t="str" cm="1">
        <f t="array" ref="AJ342">_xlfn.XLOOKUP(AI342,--LEFT(Main!$B$15:$B$1956,SEARCH(" ",Main!$B$15:$B$1956)),Main!$F$15:$F$1956,"")</f>
        <v>WK ACOS</v>
      </c>
      <c r="AK342" s="57" cm="1">
        <f t="array" ref="AK342">_xlfn.XLOOKUP(1,(--LEFT(Main!$B$15:$B$1956,SEARCH(" ",Main!$B$15:$B$1956))=AI342)*(Main!$F$15:$F$1956=AJ342),Main!$C$15:$C$1956,"")</f>
        <v>45315</v>
      </c>
      <c r="AL342" s="62" cm="1">
        <f t="array" ref="AL342">--_xlfn.XLOOKUP(1,(Main!$F$15:$F$1956='PLANILHA EBR'!AJ342)*(--LEFT(Main!$B$15:$B$1956,SEARCH(" ",Main!$B$15:$B$1956))='PLANILHA EBR'!AI342),Main!$E$15:$E$1956)</f>
        <v>97434047000103</v>
      </c>
      <c r="AM342" s="84" t="str" cm="1">
        <f t="array" ref="AM342">_xlfn.XLOOKUP(1,(Main!$F$15:$F$1956='PLANILHA EBR'!AJ342)*(--LEFT(Main!$B$15:$B$1956,SEARCH(" ",Main!$B$15:$B$1956))='PLANILHA EBR'!AI342),Main!$H$15:$H$1956)</f>
        <v>KG LIQUIDO</v>
      </c>
      <c r="AN342">
        <v>13500.08</v>
      </c>
      <c r="AO342">
        <v>87793.44</v>
      </c>
      <c r="AP342">
        <v>121391</v>
      </c>
    </row>
    <row r="343" spans="1:42" x14ac:dyDescent="0.25">
      <c r="A343" t="s">
        <v>5958</v>
      </c>
      <c r="B343" t="str">
        <f>C343&amp;"-"&amp;COUNTIF(C$2:C343,C343)</f>
        <v>67819-1</v>
      </c>
      <c r="C343">
        <v>67819</v>
      </c>
      <c r="D343" s="57">
        <v>44810</v>
      </c>
      <c r="E343" s="84" t="str">
        <f>F343&amp;"-"&amp;COUNTIF($F$2:F343,F343)</f>
        <v>METASA-310</v>
      </c>
      <c r="F343" s="84" t="str">
        <f t="shared" si="44"/>
        <v>METASA</v>
      </c>
      <c r="G343" t="s">
        <v>8581</v>
      </c>
      <c r="H343" s="62">
        <v>88416482000106</v>
      </c>
      <c r="I343" t="s">
        <v>30</v>
      </c>
      <c r="J343">
        <v>236.98</v>
      </c>
      <c r="K343">
        <v>4000.22</v>
      </c>
      <c r="M343">
        <v>33411</v>
      </c>
      <c r="N343" t="str">
        <v>R</v>
      </c>
      <c r="O343" s="57" cm="1">
        <f t="array" ref="O343">_xlfn.XLOOKUP(1,($C$2:$C$8655=M343)*($F$2:$F$8655=N343),$D$2:$D$8655)</f>
        <v>45310</v>
      </c>
      <c r="P343" s="62">
        <v>62821723000109</v>
      </c>
      <c r="Q343" t="str">
        <v>UNIDADE</v>
      </c>
      <c r="R343" s="85">
        <v>2888</v>
      </c>
      <c r="S343" s="85">
        <v>34835.08</v>
      </c>
      <c r="U343" s="84" t="b">
        <f t="shared" si="39"/>
        <v>1</v>
      </c>
      <c r="V343" s="84" t="b">
        <f t="shared" si="40"/>
        <v>1</v>
      </c>
      <c r="W343" s="84" t="b">
        <f t="shared" si="41"/>
        <v>1</v>
      </c>
      <c r="X343" s="84" t="str">
        <f t="shared" si="42"/>
        <v xml:space="preserve"> </v>
      </c>
      <c r="Y343" s="84" t="b">
        <f t="shared" si="43"/>
        <v>1</v>
      </c>
      <c r="AA343" s="84">
        <v>33411</v>
      </c>
      <c r="AB343" s="84" t="s">
        <v>956</v>
      </c>
      <c r="AC343" s="57">
        <v>45310</v>
      </c>
      <c r="AD343" s="84">
        <v>62821723000109</v>
      </c>
      <c r="AE343" s="84" t="s">
        <v>30</v>
      </c>
      <c r="AF343" s="84">
        <v>1985</v>
      </c>
      <c r="AG343" s="84">
        <v>34835.08</v>
      </c>
      <c r="AI343">
        <v>33475</v>
      </c>
      <c r="AJ343" s="84" t="str" cm="1">
        <f t="array" ref="AJ343">_xlfn.XLOOKUP(AI343,--LEFT(Main!$B$15:$B$1956,SEARCH(" ",Main!$B$15:$B$1956)),Main!$F$15:$F$1956,"")</f>
        <v>WK ACOS</v>
      </c>
      <c r="AK343" s="57" cm="1">
        <f t="array" ref="AK343">_xlfn.XLOOKUP(1,(--LEFT(Main!$B$15:$B$1956,SEARCH(" ",Main!$B$15:$B$1956))=AI343)*(Main!$F$15:$F$1956=AJ343),Main!$C$15:$C$1956,"")</f>
        <v>45315</v>
      </c>
      <c r="AL343" s="62" cm="1">
        <f t="array" ref="AL343">--_xlfn.XLOOKUP(1,(Main!$F$15:$F$1956='PLANILHA EBR'!AJ343)*(--LEFT(Main!$B$15:$B$1956,SEARCH(" ",Main!$B$15:$B$1956))='PLANILHA EBR'!AI343),Main!$E$15:$E$1956)</f>
        <v>97434047000103</v>
      </c>
      <c r="AM343" s="84" t="str" cm="1">
        <f t="array" ref="AM343">_xlfn.XLOOKUP(1,(Main!$F$15:$F$1956='PLANILHA EBR'!AJ343)*(--LEFT(Main!$B$15:$B$1956,SEARCH(" ",Main!$B$15:$B$1956))='PLANILHA EBR'!AI343),Main!$H$15:$H$1956)</f>
        <v>KG LIQUIDO</v>
      </c>
      <c r="AN343">
        <v>910.8</v>
      </c>
      <c r="AO343">
        <v>9482.6299999999992</v>
      </c>
      <c r="AP343">
        <v>121390</v>
      </c>
    </row>
    <row r="344" spans="1:42" x14ac:dyDescent="0.25">
      <c r="A344" t="s">
        <v>5958</v>
      </c>
      <c r="B344" t="str">
        <f>C344&amp;"-"&amp;COUNTIF(C$2:C344,C344)</f>
        <v>67819-2</v>
      </c>
      <c r="C344">
        <v>67819</v>
      </c>
      <c r="D344" s="57">
        <v>44810</v>
      </c>
      <c r="E344" s="84" t="str">
        <f>F344&amp;"-"&amp;COUNTIF($F$2:F344,F344)</f>
        <v>METASA-311</v>
      </c>
      <c r="F344" s="84" t="str">
        <f t="shared" si="44"/>
        <v>METASA</v>
      </c>
      <c r="G344" t="s">
        <v>8581</v>
      </c>
      <c r="H344" s="62">
        <v>88416482000106</v>
      </c>
      <c r="I344" t="s">
        <v>30</v>
      </c>
      <c r="J344">
        <v>803.22</v>
      </c>
      <c r="K344">
        <v>10739.05</v>
      </c>
      <c r="M344">
        <v>33412</v>
      </c>
      <c r="N344" t="str">
        <v>R</v>
      </c>
      <c r="O344" s="57" cm="1">
        <f t="array" ref="O344">_xlfn.XLOOKUP(1,($C$2:$C$8655=M344)*($F$2:$F$8655=N344),$D$2:$D$8655)</f>
        <v>45310</v>
      </c>
      <c r="P344" s="62">
        <v>62821723000109</v>
      </c>
      <c r="Q344" t="str">
        <v>UNIDADE</v>
      </c>
      <c r="R344" s="85">
        <v>1528</v>
      </c>
      <c r="S344" s="85">
        <v>23184.32</v>
      </c>
      <c r="U344" s="84" t="b">
        <f t="shared" si="39"/>
        <v>1</v>
      </c>
      <c r="V344" s="84" t="b">
        <f t="shared" si="40"/>
        <v>1</v>
      </c>
      <c r="W344" s="84" t="b">
        <f t="shared" si="41"/>
        <v>1</v>
      </c>
      <c r="X344" s="84" t="str">
        <f t="shared" si="42"/>
        <v xml:space="preserve"> </v>
      </c>
      <c r="Y344" s="84" t="b">
        <f t="shared" si="43"/>
        <v>1</v>
      </c>
      <c r="AA344" s="84">
        <v>33412</v>
      </c>
      <c r="AB344" s="84" t="s">
        <v>956</v>
      </c>
      <c r="AC344" s="57">
        <v>45310</v>
      </c>
      <c r="AD344" s="84">
        <v>62821723000109</v>
      </c>
      <c r="AE344" s="84" t="s">
        <v>30</v>
      </c>
      <c r="AF344" s="84">
        <v>799.03846153846155</v>
      </c>
      <c r="AG344" s="84">
        <v>23184.32</v>
      </c>
      <c r="AI344">
        <v>33543</v>
      </c>
      <c r="AJ344" s="84" t="str" cm="1">
        <f t="array" ref="AJ344">_xlfn.XLOOKUP(AI344,--LEFT(Main!$B$15:$B$1956,SEARCH(" ",Main!$B$15:$B$1956)),Main!$F$15:$F$1956,"")</f>
        <v>WK ACOS</v>
      </c>
      <c r="AK344" s="57" cm="1">
        <f t="array" ref="AK344">_xlfn.XLOOKUP(1,(--LEFT(Main!$B$15:$B$1956,SEARCH(" ",Main!$B$15:$B$1956))=AI344)*(Main!$F$15:$F$1956=AJ344),Main!$C$15:$C$1956,"")</f>
        <v>45317</v>
      </c>
      <c r="AL344" s="62" cm="1">
        <f t="array" ref="AL344">--_xlfn.XLOOKUP(1,(Main!$F$15:$F$1956='PLANILHA EBR'!AJ344)*(--LEFT(Main!$B$15:$B$1956,SEARCH(" ",Main!$B$15:$B$1956))='PLANILHA EBR'!AI344),Main!$E$15:$E$1956)</f>
        <v>97434047000103</v>
      </c>
      <c r="AM344" s="84" t="str" cm="1">
        <f t="array" ref="AM344">_xlfn.XLOOKUP(1,(Main!$F$15:$F$1956='PLANILHA EBR'!AJ344)*(--LEFT(Main!$B$15:$B$1956,SEARCH(" ",Main!$B$15:$B$1956))='PLANILHA EBR'!AI344),Main!$H$15:$H$1956)</f>
        <v>KG LIQUIDO</v>
      </c>
      <c r="AN344">
        <v>7000.116</v>
      </c>
      <c r="AO344">
        <v>46189.2</v>
      </c>
      <c r="AP344">
        <v>115621</v>
      </c>
    </row>
    <row r="345" spans="1:42" x14ac:dyDescent="0.25">
      <c r="A345" t="s">
        <v>5958</v>
      </c>
      <c r="B345" t="str">
        <f>C345&amp;"-"&amp;COUNTIF(C$2:C345,C345)</f>
        <v>67819-3</v>
      </c>
      <c r="C345">
        <v>67819</v>
      </c>
      <c r="D345" s="57">
        <v>44810</v>
      </c>
      <c r="E345" s="84" t="str">
        <f>F345&amp;"-"&amp;COUNTIF($F$2:F345,F345)</f>
        <v>METASA-312</v>
      </c>
      <c r="F345" s="84" t="str">
        <f t="shared" si="44"/>
        <v>METASA</v>
      </c>
      <c r="G345" t="s">
        <v>8581</v>
      </c>
      <c r="H345" s="62">
        <v>88416482000106</v>
      </c>
      <c r="I345" t="s">
        <v>30</v>
      </c>
      <c r="J345">
        <v>2517.1</v>
      </c>
      <c r="K345">
        <v>42488.65</v>
      </c>
      <c r="M345">
        <v>33465</v>
      </c>
      <c r="N345" t="str">
        <v>WK</v>
      </c>
      <c r="O345" s="57" cm="1">
        <f t="array" ref="O345">_xlfn.XLOOKUP(1,($C$2:$C$8655=M345)*($F$2:$F$8655=N345),$D$2:$D$8655)</f>
        <v>45315</v>
      </c>
      <c r="P345" s="62">
        <v>97434047000103</v>
      </c>
      <c r="Q345" t="str">
        <v>METRO QUADRADO</v>
      </c>
      <c r="R345" s="85">
        <v>176.47</v>
      </c>
      <c r="S345" s="85">
        <v>87793.44</v>
      </c>
      <c r="U345" s="84" t="b">
        <f t="shared" si="39"/>
        <v>1</v>
      </c>
      <c r="V345" s="84" t="b">
        <f t="shared" si="40"/>
        <v>1</v>
      </c>
      <c r="W345" s="84" t="b">
        <f t="shared" si="41"/>
        <v>1</v>
      </c>
      <c r="X345" s="84" t="str">
        <f t="shared" si="42"/>
        <v xml:space="preserve"> </v>
      </c>
      <c r="Y345" s="84" t="b">
        <f t="shared" si="43"/>
        <v>1</v>
      </c>
      <c r="AA345" s="84">
        <v>33465</v>
      </c>
      <c r="AB345" s="84" t="s">
        <v>140</v>
      </c>
      <c r="AC345" s="57">
        <v>45315</v>
      </c>
      <c r="AD345" s="84">
        <v>97434047000103</v>
      </c>
      <c r="AE345" s="84" t="s">
        <v>30</v>
      </c>
      <c r="AF345" s="84">
        <v>13500.08</v>
      </c>
      <c r="AG345" s="84">
        <v>87793.44</v>
      </c>
      <c r="AI345">
        <v>33774</v>
      </c>
      <c r="AJ345" s="84" t="str" cm="1">
        <f t="array" ref="AJ345">_xlfn.XLOOKUP(AI345,--LEFT(Main!$B$15:$B$1956,SEARCH(" ",Main!$B$15:$B$1956)),Main!$F$15:$F$1956,"")</f>
        <v>WK ACOS</v>
      </c>
      <c r="AK345" s="57" cm="1">
        <f t="array" ref="AK345">_xlfn.XLOOKUP(1,(--LEFT(Main!$B$15:$B$1956,SEARCH(" ",Main!$B$15:$B$1956))=AI345)*(Main!$F$15:$F$1956=AJ345),Main!$C$15:$C$1956,"")</f>
        <v>45323</v>
      </c>
      <c r="AL345" s="62" cm="1">
        <f t="array" ref="AL345">--_xlfn.XLOOKUP(1,(Main!$F$15:$F$1956='PLANILHA EBR'!AJ345)*(--LEFT(Main!$B$15:$B$1956,SEARCH(" ",Main!$B$15:$B$1956))='PLANILHA EBR'!AI345),Main!$E$15:$E$1956)</f>
        <v>97434047000103</v>
      </c>
      <c r="AM345" s="84" t="str" cm="1">
        <f t="array" ref="AM345">_xlfn.XLOOKUP(1,(Main!$F$15:$F$1956='PLANILHA EBR'!AJ345)*(--LEFT(Main!$B$15:$B$1956,SEARCH(" ",Main!$B$15:$B$1956))='PLANILHA EBR'!AI345),Main!$H$15:$H$1956)</f>
        <v>KG LIQUIDO</v>
      </c>
      <c r="AN345">
        <v>1300</v>
      </c>
      <c r="AO345">
        <v>8560.380000000001</v>
      </c>
      <c r="AP345">
        <v>115463</v>
      </c>
    </row>
    <row r="346" spans="1:42" x14ac:dyDescent="0.25">
      <c r="A346" t="s">
        <v>5958</v>
      </c>
      <c r="B346" t="str">
        <f>C346&amp;"-"&amp;COUNTIF(C$2:C346,C346)</f>
        <v>67819-4</v>
      </c>
      <c r="C346">
        <v>67819</v>
      </c>
      <c r="D346" s="57">
        <v>44810</v>
      </c>
      <c r="E346" s="84" t="str">
        <f>F346&amp;"-"&amp;COUNTIF($F$2:F346,F346)</f>
        <v>METASA-313</v>
      </c>
      <c r="F346" s="84" t="str">
        <f t="shared" si="44"/>
        <v>METASA</v>
      </c>
      <c r="G346" t="s">
        <v>8581</v>
      </c>
      <c r="H346" s="62">
        <v>88416482000106</v>
      </c>
      <c r="I346" t="s">
        <v>30</v>
      </c>
      <c r="J346">
        <v>292.73</v>
      </c>
      <c r="K346">
        <v>3913.8</v>
      </c>
      <c r="M346">
        <v>33475</v>
      </c>
      <c r="N346" t="str">
        <v>WK</v>
      </c>
      <c r="O346" s="57" cm="1">
        <f t="array" ref="O346">_xlfn.XLOOKUP(1,($C$2:$C$8655=M346)*($F$2:$F$8655=N346),$D$2:$D$8655)</f>
        <v>45315</v>
      </c>
      <c r="P346" s="62">
        <v>97434047000103</v>
      </c>
      <c r="Q346" t="str">
        <v>M</v>
      </c>
      <c r="R346" s="85">
        <v>72</v>
      </c>
      <c r="S346" s="85">
        <v>9482.6299999999992</v>
      </c>
      <c r="U346" s="84" t="b">
        <f t="shared" si="39"/>
        <v>1</v>
      </c>
      <c r="V346" s="84" t="b">
        <f t="shared" si="40"/>
        <v>1</v>
      </c>
      <c r="W346" s="84" t="b">
        <f t="shared" si="41"/>
        <v>1</v>
      </c>
      <c r="X346" s="84" t="str">
        <f t="shared" si="42"/>
        <v xml:space="preserve"> </v>
      </c>
      <c r="Y346" s="84" t="b">
        <f t="shared" si="43"/>
        <v>1</v>
      </c>
      <c r="AA346" s="84">
        <v>33475</v>
      </c>
      <c r="AB346" s="84" t="s">
        <v>140</v>
      </c>
      <c r="AC346" s="57">
        <v>45315</v>
      </c>
      <c r="AD346" s="84">
        <v>97434047000103</v>
      </c>
      <c r="AE346" s="84" t="s">
        <v>30</v>
      </c>
      <c r="AF346" s="84">
        <v>910.8</v>
      </c>
      <c r="AG346" s="84">
        <v>9482.6299999999992</v>
      </c>
      <c r="AI346">
        <v>33778</v>
      </c>
      <c r="AJ346" s="84" t="str" cm="1">
        <f t="array" ref="AJ346">_xlfn.XLOOKUP(AI346,--LEFT(Main!$B$15:$B$1956,SEARCH(" ",Main!$B$15:$B$1956)),Main!$F$15:$F$1956,"")</f>
        <v>WK ACOS</v>
      </c>
      <c r="AK346" s="57" cm="1">
        <f t="array" ref="AK346">_xlfn.XLOOKUP(1,(--LEFT(Main!$B$15:$B$1956,SEARCH(" ",Main!$B$15:$B$1956))=AI346)*(Main!$F$15:$F$1956=AJ346),Main!$C$15:$C$1956,"")</f>
        <v>45323</v>
      </c>
      <c r="AL346" s="62" cm="1">
        <f t="array" ref="AL346">--_xlfn.XLOOKUP(1,(Main!$F$15:$F$1956='PLANILHA EBR'!AJ346)*(--LEFT(Main!$B$15:$B$1956,SEARCH(" ",Main!$B$15:$B$1956))='PLANILHA EBR'!AI346),Main!$E$15:$E$1956)</f>
        <v>97434047000103</v>
      </c>
      <c r="AM346" s="84" t="str" cm="1">
        <f t="array" ref="AM346">_xlfn.XLOOKUP(1,(Main!$F$15:$F$1956='PLANILHA EBR'!AJ346)*(--LEFT(Main!$B$15:$B$1956,SEARCH(" ",Main!$B$15:$B$1956))='PLANILHA EBR'!AI346),Main!$H$15:$H$1956)</f>
        <v>KG LIQUIDO</v>
      </c>
      <c r="AN346">
        <v>2500.2000000000003</v>
      </c>
      <c r="AO346">
        <v>17322</v>
      </c>
      <c r="AP346">
        <v>115282</v>
      </c>
    </row>
    <row r="347" spans="1:42" x14ac:dyDescent="0.25">
      <c r="A347" t="s">
        <v>5958</v>
      </c>
      <c r="B347" t="str">
        <f>C347&amp;"-"&amp;COUNTIF(C$2:C347,C347)</f>
        <v>67819-5</v>
      </c>
      <c r="C347">
        <v>67819</v>
      </c>
      <c r="D347" s="57">
        <v>44810</v>
      </c>
      <c r="E347" s="84" t="str">
        <f>F347&amp;"-"&amp;COUNTIF($F$2:F347,F347)</f>
        <v>METASA-314</v>
      </c>
      <c r="F347" s="84" t="str">
        <f t="shared" si="44"/>
        <v>METASA</v>
      </c>
      <c r="G347" t="s">
        <v>8581</v>
      </c>
      <c r="H347" s="62">
        <v>88416482000106</v>
      </c>
      <c r="I347" t="s">
        <v>30</v>
      </c>
      <c r="J347">
        <v>2852.38</v>
      </c>
      <c r="K347">
        <v>46294.13</v>
      </c>
      <c r="M347">
        <v>33543</v>
      </c>
      <c r="N347" t="str">
        <v>WK</v>
      </c>
      <c r="O347" s="57" cm="1">
        <f t="array" ref="O347">_xlfn.XLOOKUP(1,($C$2:$C$8655=M347)*($F$2:$F$8655=N347),$D$2:$D$8655)</f>
        <v>45317</v>
      </c>
      <c r="P347" s="62">
        <v>97434047000103</v>
      </c>
      <c r="Q347" t="str">
        <v>METRO QUADRADO</v>
      </c>
      <c r="R347" s="85">
        <v>124.44</v>
      </c>
      <c r="S347" s="85">
        <v>46189.2</v>
      </c>
      <c r="U347" s="84" t="b">
        <f t="shared" si="39"/>
        <v>1</v>
      </c>
      <c r="V347" s="84" t="b">
        <f t="shared" si="40"/>
        <v>1</v>
      </c>
      <c r="W347" s="84" t="b">
        <f t="shared" si="41"/>
        <v>1</v>
      </c>
      <c r="X347" s="84" t="str">
        <f t="shared" si="42"/>
        <v xml:space="preserve"> </v>
      </c>
      <c r="Y347" s="84" t="b">
        <f t="shared" si="43"/>
        <v>1</v>
      </c>
      <c r="AA347" s="84">
        <v>33543</v>
      </c>
      <c r="AB347" s="84" t="s">
        <v>140</v>
      </c>
      <c r="AC347" s="57">
        <v>45317</v>
      </c>
      <c r="AD347" s="84">
        <v>97434047000103</v>
      </c>
      <c r="AE347" s="84" t="s">
        <v>30</v>
      </c>
      <c r="AF347" s="84">
        <v>7000.116</v>
      </c>
      <c r="AG347" s="84">
        <v>46189.2</v>
      </c>
      <c r="AI347">
        <v>33785</v>
      </c>
      <c r="AJ347" s="84" t="str" cm="1">
        <f t="array" ref="AJ347">_xlfn.XLOOKUP(AI347,--LEFT(Main!$B$15:$B$1956,SEARCH(" ",Main!$B$15:$B$1956)),Main!$F$15:$F$1956,"")</f>
        <v>WK ACOS</v>
      </c>
      <c r="AK347" s="57" cm="1">
        <f t="array" ref="AK347">_xlfn.XLOOKUP(1,(--LEFT(Main!$B$15:$B$1956,SEARCH(" ",Main!$B$15:$B$1956))=AI347)*(Main!$F$15:$F$1956=AJ347),Main!$C$15:$C$1956,"")</f>
        <v>45323</v>
      </c>
      <c r="AL347" s="62" cm="1">
        <f t="array" ref="AL347">--_xlfn.XLOOKUP(1,(Main!$F$15:$F$1956='PLANILHA EBR'!AJ347)*(--LEFT(Main!$B$15:$B$1956,SEARCH(" ",Main!$B$15:$B$1956))='PLANILHA EBR'!AI347),Main!$E$15:$E$1956)</f>
        <v>97434047000103</v>
      </c>
      <c r="AM347" s="84" t="str" cm="1">
        <f t="array" ref="AM347">_xlfn.XLOOKUP(1,(Main!$F$15:$F$1956='PLANILHA EBR'!AJ347)*(--LEFT(Main!$B$15:$B$1956,SEARCH(" ",Main!$B$15:$B$1956))='PLANILHA EBR'!AI347),Main!$H$15:$H$1956)</f>
        <v>KG LIQUIDO</v>
      </c>
      <c r="AN347">
        <v>12500.220000000001</v>
      </c>
      <c r="AO347">
        <v>84086.400000000009</v>
      </c>
      <c r="AP347">
        <v>113398</v>
      </c>
    </row>
    <row r="348" spans="1:42" x14ac:dyDescent="0.25">
      <c r="A348" t="s">
        <v>5958</v>
      </c>
      <c r="B348" t="str">
        <f>C348&amp;"-"&amp;COUNTIF(C$2:C348,C348)</f>
        <v>67819-6</v>
      </c>
      <c r="C348">
        <v>67819</v>
      </c>
      <c r="D348" s="57">
        <v>44810</v>
      </c>
      <c r="E348" s="84" t="str">
        <f>F348&amp;"-"&amp;COUNTIF($F$2:F348,F348)</f>
        <v>METASA-315</v>
      </c>
      <c r="F348" s="84" t="str">
        <f t="shared" si="44"/>
        <v>METASA</v>
      </c>
      <c r="G348" t="s">
        <v>8581</v>
      </c>
      <c r="H348" s="62">
        <v>88416482000106</v>
      </c>
      <c r="I348" t="s">
        <v>30</v>
      </c>
      <c r="J348">
        <v>280.56</v>
      </c>
      <c r="K348">
        <v>4735.8500000000004</v>
      </c>
      <c r="M348">
        <v>33774</v>
      </c>
      <c r="N348" t="str">
        <v>WK</v>
      </c>
      <c r="O348" s="57" cm="1">
        <f t="array" ref="O348">_xlfn.XLOOKUP(1,($C$2:$C$8655=M348)*($F$2:$F$8655=N348),$D$2:$D$8655)</f>
        <v>45323</v>
      </c>
      <c r="P348" s="62">
        <v>97434047000103</v>
      </c>
      <c r="Q348" t="str">
        <v>METRO QUADRADO</v>
      </c>
      <c r="R348" s="85">
        <v>14.64</v>
      </c>
      <c r="S348" s="85">
        <v>8560.380000000001</v>
      </c>
      <c r="U348" s="84" t="b">
        <f t="shared" si="39"/>
        <v>1</v>
      </c>
      <c r="V348" s="84" t="b">
        <f t="shared" si="40"/>
        <v>1</v>
      </c>
      <c r="W348" s="84" t="b">
        <f t="shared" si="41"/>
        <v>1</v>
      </c>
      <c r="X348" s="84" t="str">
        <f t="shared" si="42"/>
        <v xml:space="preserve"> </v>
      </c>
      <c r="Y348" s="84" t="b">
        <f t="shared" si="43"/>
        <v>1</v>
      </c>
      <c r="AA348" s="84">
        <v>33774</v>
      </c>
      <c r="AB348" s="84" t="s">
        <v>140</v>
      </c>
      <c r="AC348" s="57">
        <v>45323</v>
      </c>
      <c r="AD348" s="84">
        <v>97434047000103</v>
      </c>
      <c r="AE348" s="84" t="s">
        <v>30</v>
      </c>
      <c r="AF348" s="84">
        <v>1300</v>
      </c>
      <c r="AG348" s="84">
        <v>8560.3799999999992</v>
      </c>
      <c r="AI348">
        <v>33789</v>
      </c>
      <c r="AJ348" s="84" t="str" cm="1">
        <f t="array" ref="AJ348">_xlfn.XLOOKUP(AI348,--LEFT(Main!$B$15:$B$1956,SEARCH(" ",Main!$B$15:$B$1956)),Main!$F$15:$F$1956,"")</f>
        <v>WK ACOS</v>
      </c>
      <c r="AK348" s="57" cm="1">
        <f t="array" ref="AK348">_xlfn.XLOOKUP(1,(--LEFT(Main!$B$15:$B$1956,SEARCH(" ",Main!$B$15:$B$1956))=AI348)*(Main!$F$15:$F$1956=AJ348),Main!$C$15:$C$1956,"")</f>
        <v>45323</v>
      </c>
      <c r="AL348" s="62" cm="1">
        <f t="array" ref="AL348">--_xlfn.XLOOKUP(1,(Main!$F$15:$F$1956='PLANILHA EBR'!AJ348)*(--LEFT(Main!$B$15:$B$1956,SEARCH(" ",Main!$B$15:$B$1956))='PLANILHA EBR'!AI348),Main!$E$15:$E$1956)</f>
        <v>97434047000103</v>
      </c>
      <c r="AM348" s="84" t="str" cm="1">
        <f t="array" ref="AM348">_xlfn.XLOOKUP(1,(Main!$F$15:$F$1956='PLANILHA EBR'!AJ348)*(--LEFT(Main!$B$15:$B$1956,SEARCH(" ",Main!$B$15:$B$1956))='PLANILHA EBR'!AI348),Main!$H$15:$H$1956)</f>
        <v>KG LIQUIDO</v>
      </c>
      <c r="AN348">
        <v>10217.111111111111</v>
      </c>
      <c r="AO348">
        <v>22759</v>
      </c>
      <c r="AP348">
        <v>113382</v>
      </c>
    </row>
    <row r="349" spans="1:42" x14ac:dyDescent="0.25">
      <c r="A349" t="s">
        <v>5958</v>
      </c>
      <c r="B349" t="str">
        <f>C349&amp;"-"&amp;COUNTIF(C$2:C349,C349)</f>
        <v>67819-7</v>
      </c>
      <c r="C349">
        <v>67819</v>
      </c>
      <c r="D349" s="57">
        <v>44810</v>
      </c>
      <c r="E349" s="84" t="str">
        <f>F349&amp;"-"&amp;COUNTIF($F$2:F349,F349)</f>
        <v>METASA-316</v>
      </c>
      <c r="F349" s="84" t="str">
        <f t="shared" si="44"/>
        <v>METASA</v>
      </c>
      <c r="G349" t="s">
        <v>8581</v>
      </c>
      <c r="H349" s="62">
        <v>88416482000106</v>
      </c>
      <c r="I349" t="s">
        <v>30</v>
      </c>
      <c r="J349">
        <v>1035.2</v>
      </c>
      <c r="K349">
        <v>16801.3</v>
      </c>
      <c r="M349">
        <v>33778</v>
      </c>
      <c r="N349" t="str">
        <v>WK</v>
      </c>
      <c r="O349" s="57" cm="1">
        <f t="array" ref="O349">_xlfn.XLOOKUP(1,($C$2:$C$8655=M349)*($F$2:$F$8655=N349),$D$2:$D$8655)</f>
        <v>45323</v>
      </c>
      <c r="P349" s="62">
        <v>97434047000103</v>
      </c>
      <c r="Q349" t="str">
        <v>M</v>
      </c>
      <c r="R349" s="85">
        <v>192</v>
      </c>
      <c r="S349" s="85">
        <v>17322</v>
      </c>
      <c r="U349" s="84" t="b">
        <f t="shared" si="39"/>
        <v>1</v>
      </c>
      <c r="V349" s="84" t="b">
        <f t="shared" si="40"/>
        <v>1</v>
      </c>
      <c r="W349" s="84" t="b">
        <f t="shared" si="41"/>
        <v>1</v>
      </c>
      <c r="X349" s="84" t="str">
        <f t="shared" si="42"/>
        <v xml:space="preserve"> </v>
      </c>
      <c r="Y349" s="84" t="b">
        <f t="shared" si="43"/>
        <v>1</v>
      </c>
      <c r="AA349" s="84">
        <v>33778</v>
      </c>
      <c r="AB349" s="84" t="s">
        <v>140</v>
      </c>
      <c r="AC349" s="57">
        <v>45323</v>
      </c>
      <c r="AD349" s="84">
        <v>97434047000103</v>
      </c>
      <c r="AE349" s="84" t="s">
        <v>30</v>
      </c>
      <c r="AF349" s="84">
        <v>2500.2000000000003</v>
      </c>
      <c r="AG349" s="84">
        <v>17322</v>
      </c>
      <c r="AI349">
        <v>33886</v>
      </c>
      <c r="AJ349" s="84" t="str" cm="1">
        <f t="array" ref="AJ349">_xlfn.XLOOKUP(AI349,--LEFT(Main!$B$15:$B$1956,SEARCH(" ",Main!$B$15:$B$1956)),Main!$F$15:$F$1956,"")</f>
        <v>WK ACOS</v>
      </c>
      <c r="AK349" s="57" cm="1">
        <f t="array" ref="AK349">_xlfn.XLOOKUP(1,(--LEFT(Main!$B$15:$B$1956,SEARCH(" ",Main!$B$15:$B$1956))=AI349)*(Main!$F$15:$F$1956=AJ349),Main!$C$15:$C$1956,"")</f>
        <v>45327</v>
      </c>
      <c r="AL349" s="62" cm="1">
        <f t="array" ref="AL349">--_xlfn.XLOOKUP(1,(Main!$F$15:$F$1956='PLANILHA EBR'!AJ349)*(--LEFT(Main!$B$15:$B$1956,SEARCH(" ",Main!$B$15:$B$1956))='PLANILHA EBR'!AI349),Main!$E$15:$E$1956)</f>
        <v>97434047000103</v>
      </c>
      <c r="AM349" s="84" t="str" cm="1">
        <f t="array" ref="AM349">_xlfn.XLOOKUP(1,(Main!$F$15:$F$1956='PLANILHA EBR'!AJ349)*(--LEFT(Main!$B$15:$B$1956,SEARCH(" ",Main!$B$15:$B$1956))='PLANILHA EBR'!AI349),Main!$H$15:$H$1956)</f>
        <v>KG LIQUIDO</v>
      </c>
      <c r="AN349">
        <v>732</v>
      </c>
      <c r="AO349">
        <v>4860.8500000000004</v>
      </c>
      <c r="AP349">
        <v>113129</v>
      </c>
    </row>
    <row r="350" spans="1:42" x14ac:dyDescent="0.25">
      <c r="A350" t="s">
        <v>5958</v>
      </c>
      <c r="B350" t="str">
        <f>C350&amp;"-"&amp;COUNTIF(C$2:C350,C350)</f>
        <v>67819-8</v>
      </c>
      <c r="C350">
        <v>67819</v>
      </c>
      <c r="D350" s="57">
        <v>44810</v>
      </c>
      <c r="E350" s="84" t="str">
        <f>F350&amp;"-"&amp;COUNTIF($F$2:F350,F350)</f>
        <v>METASA-317</v>
      </c>
      <c r="F350" s="84" t="str">
        <f t="shared" si="44"/>
        <v>METASA</v>
      </c>
      <c r="G350" t="s">
        <v>8581</v>
      </c>
      <c r="H350" s="62">
        <v>88416482000106</v>
      </c>
      <c r="I350" t="s">
        <v>30</v>
      </c>
      <c r="J350">
        <v>116.99</v>
      </c>
      <c r="K350">
        <v>1898.75</v>
      </c>
      <c r="M350">
        <v>33785</v>
      </c>
      <c r="N350" t="str">
        <v>WK</v>
      </c>
      <c r="O350" s="57" cm="1">
        <f t="array" ref="O350">_xlfn.XLOOKUP(1,($C$2:$C$8655=M350)*($F$2:$F$8655=N350),$D$2:$D$8655)</f>
        <v>45323</v>
      </c>
      <c r="P350" s="62">
        <v>97434047000103</v>
      </c>
      <c r="Q350" t="str">
        <v>M</v>
      </c>
      <c r="R350" s="85">
        <v>690</v>
      </c>
      <c r="S350" s="85">
        <v>84086.400000000009</v>
      </c>
      <c r="U350" s="84" t="b">
        <f t="shared" si="39"/>
        <v>1</v>
      </c>
      <c r="V350" s="84" t="b">
        <f t="shared" si="40"/>
        <v>1</v>
      </c>
      <c r="W350" s="84" t="b">
        <f t="shared" si="41"/>
        <v>1</v>
      </c>
      <c r="X350" s="84" t="str">
        <f t="shared" si="42"/>
        <v xml:space="preserve"> </v>
      </c>
      <c r="Y350" s="84" t="b">
        <f t="shared" si="43"/>
        <v>1</v>
      </c>
      <c r="AA350" s="84">
        <v>33785</v>
      </c>
      <c r="AB350" s="84" t="s">
        <v>140</v>
      </c>
      <c r="AC350" s="57">
        <v>45323</v>
      </c>
      <c r="AD350" s="84">
        <v>97434047000103</v>
      </c>
      <c r="AE350" s="84" t="s">
        <v>30</v>
      </c>
      <c r="AF350" s="84">
        <v>12500.220000000001</v>
      </c>
      <c r="AG350" s="84">
        <v>84086.399999999994</v>
      </c>
      <c r="AI350">
        <v>33897</v>
      </c>
      <c r="AJ350" s="84" t="str" cm="1">
        <f t="array" ref="AJ350">_xlfn.XLOOKUP(AI350,--LEFT(Main!$B$15:$B$1956,SEARCH(" ",Main!$B$15:$B$1956)),Main!$F$15:$F$1956,"")</f>
        <v>WK ACOS</v>
      </c>
      <c r="AK350" s="57" cm="1">
        <f t="array" ref="AK350">_xlfn.XLOOKUP(1,(--LEFT(Main!$B$15:$B$1956,SEARCH(" ",Main!$B$15:$B$1956))=AI350)*(Main!$F$15:$F$1956=AJ350),Main!$C$15:$C$1956,"")</f>
        <v>45327</v>
      </c>
      <c r="AL350" s="62" cm="1">
        <f t="array" ref="AL350">--_xlfn.XLOOKUP(1,(Main!$F$15:$F$1956='PLANILHA EBR'!AJ350)*(--LEFT(Main!$B$15:$B$1956,SEARCH(" ",Main!$B$15:$B$1956))='PLANILHA EBR'!AI350),Main!$E$15:$E$1956)</f>
        <v>97434047000103</v>
      </c>
      <c r="AM350" s="84" t="str" cm="1">
        <f t="array" ref="AM350">_xlfn.XLOOKUP(1,(Main!$F$15:$F$1956='PLANILHA EBR'!AJ350)*(--LEFT(Main!$B$15:$B$1956,SEARCH(" ",Main!$B$15:$B$1956))='PLANILHA EBR'!AI350),Main!$H$15:$H$1956)</f>
        <v>KG LIQUIDO</v>
      </c>
      <c r="AN350">
        <v>1000</v>
      </c>
      <c r="AO350">
        <v>36483.379999999997</v>
      </c>
      <c r="AP350">
        <v>113129</v>
      </c>
    </row>
    <row r="351" spans="1:42" x14ac:dyDescent="0.25">
      <c r="A351" t="s">
        <v>5958</v>
      </c>
      <c r="B351" t="str">
        <f>C351&amp;"-"&amp;COUNTIF(C$2:C351,C351)</f>
        <v>67819-9</v>
      </c>
      <c r="C351">
        <v>67819</v>
      </c>
      <c r="D351" s="57">
        <v>44810</v>
      </c>
      <c r="E351" s="84" t="str">
        <f>F351&amp;"-"&amp;COUNTIF($F$2:F351,F351)</f>
        <v>METASA-318</v>
      </c>
      <c r="F351" s="84" t="str">
        <f t="shared" si="44"/>
        <v>METASA</v>
      </c>
      <c r="G351" t="s">
        <v>8581</v>
      </c>
      <c r="H351" s="62">
        <v>88416482000106</v>
      </c>
      <c r="I351" t="s">
        <v>30</v>
      </c>
      <c r="J351">
        <v>6138.02</v>
      </c>
      <c r="K351">
        <v>114596.83</v>
      </c>
      <c r="M351">
        <v>33789</v>
      </c>
      <c r="N351" t="str">
        <v>WK</v>
      </c>
      <c r="O351" s="57" cm="1">
        <f t="array" ref="O351">_xlfn.XLOOKUP(1,($C$2:$C$8655=M351)*($F$2:$F$8655=N351),$D$2:$D$8655)</f>
        <v>45323</v>
      </c>
      <c r="P351" s="62">
        <v>97434047000103</v>
      </c>
      <c r="Q351" t="str">
        <v>UNIDADE</v>
      </c>
      <c r="R351" s="85">
        <v>104</v>
      </c>
      <c r="S351" s="85">
        <v>22759</v>
      </c>
      <c r="U351" s="84" t="b">
        <f t="shared" si="39"/>
        <v>1</v>
      </c>
      <c r="V351" s="84" t="b">
        <f t="shared" si="40"/>
        <v>1</v>
      </c>
      <c r="W351" s="84" t="b">
        <f t="shared" si="41"/>
        <v>1</v>
      </c>
      <c r="X351" s="84" t="str">
        <f t="shared" si="42"/>
        <v xml:space="preserve"> </v>
      </c>
      <c r="Y351" s="84" t="b">
        <f t="shared" si="43"/>
        <v>1</v>
      </c>
      <c r="AA351" s="84">
        <v>33789</v>
      </c>
      <c r="AB351" s="84" t="s">
        <v>140</v>
      </c>
      <c r="AC351" s="57">
        <v>45323</v>
      </c>
      <c r="AD351" s="84">
        <v>97434047000103</v>
      </c>
      <c r="AE351" s="84" t="s">
        <v>30</v>
      </c>
      <c r="AF351" s="84">
        <v>10217.111111111111</v>
      </c>
      <c r="AG351" s="84">
        <v>22759</v>
      </c>
      <c r="AI351">
        <v>33958</v>
      </c>
      <c r="AJ351" s="84" t="str" cm="1">
        <f t="array" ref="AJ351">_xlfn.XLOOKUP(AI351,--LEFT(Main!$B$15:$B$1956,SEARCH(" ",Main!$B$15:$B$1956)),Main!$F$15:$F$1956,"")</f>
        <v>WK ACOS</v>
      </c>
      <c r="AK351" s="57" cm="1">
        <f t="array" ref="AK351">_xlfn.XLOOKUP(1,(--LEFT(Main!$B$15:$B$1956,SEARCH(" ",Main!$B$15:$B$1956))=AI351)*(Main!$F$15:$F$1956=AJ351),Main!$C$15:$C$1956,"")</f>
        <v>45328</v>
      </c>
      <c r="AL351" s="62" cm="1">
        <f t="array" ref="AL351">--_xlfn.XLOOKUP(1,(Main!$F$15:$F$1956='PLANILHA EBR'!AJ351)*(--LEFT(Main!$B$15:$B$1956,SEARCH(" ",Main!$B$15:$B$1956))='PLANILHA EBR'!AI351),Main!$E$15:$E$1956)</f>
        <v>97434047000103</v>
      </c>
      <c r="AM351" s="84" t="str" cm="1">
        <f t="array" ref="AM351">_xlfn.XLOOKUP(1,(Main!$F$15:$F$1956='PLANILHA EBR'!AJ351)*(--LEFT(Main!$B$15:$B$1956,SEARCH(" ",Main!$B$15:$B$1956))='PLANILHA EBR'!AI351),Main!$H$15:$H$1956)</f>
        <v>KG LIQUIDO</v>
      </c>
      <c r="AN351">
        <v>10500</v>
      </c>
      <c r="AO351">
        <v>115620.66</v>
      </c>
      <c r="AP351">
        <v>112557</v>
      </c>
    </row>
    <row r="352" spans="1:42" x14ac:dyDescent="0.25">
      <c r="A352" t="s">
        <v>5958</v>
      </c>
      <c r="B352" t="str">
        <f>C352&amp;"-"&amp;COUNTIF(C$2:C352,C352)</f>
        <v>67819-10</v>
      </c>
      <c r="C352">
        <v>67819</v>
      </c>
      <c r="D352" s="57">
        <v>44810</v>
      </c>
      <c r="E352" s="84" t="str">
        <f>F352&amp;"-"&amp;COUNTIF($F$2:F352,F352)</f>
        <v>METASA-319</v>
      </c>
      <c r="F352" s="84" t="str">
        <f t="shared" si="44"/>
        <v>METASA</v>
      </c>
      <c r="G352" t="s">
        <v>8581</v>
      </c>
      <c r="H352" s="62">
        <v>88416482000106</v>
      </c>
      <c r="I352" t="s">
        <v>30</v>
      </c>
      <c r="J352">
        <v>5407.89</v>
      </c>
      <c r="K352">
        <v>104480.43</v>
      </c>
      <c r="M352">
        <v>33886</v>
      </c>
      <c r="N352" t="str">
        <v>WK</v>
      </c>
      <c r="O352" s="57" cm="1">
        <f t="array" ref="O352">_xlfn.XLOOKUP(1,($C$2:$C$8655=M352)*($F$2:$F$8655=N352),$D$2:$D$8655)</f>
        <v>45327</v>
      </c>
      <c r="P352" s="62">
        <v>97434047000103</v>
      </c>
      <c r="Q352" t="str">
        <v>METRO QUADRADO</v>
      </c>
      <c r="R352" s="85">
        <v>7.32</v>
      </c>
      <c r="S352" s="85">
        <v>4860.8500000000004</v>
      </c>
      <c r="U352" s="84" t="b">
        <f t="shared" si="39"/>
        <v>1</v>
      </c>
      <c r="V352" s="84" t="b">
        <f t="shared" si="40"/>
        <v>1</v>
      </c>
      <c r="W352" s="84" t="b">
        <f t="shared" si="41"/>
        <v>1</v>
      </c>
      <c r="X352" s="84" t="str">
        <f t="shared" si="42"/>
        <v xml:space="preserve"> </v>
      </c>
      <c r="Y352" s="84" t="b">
        <f t="shared" si="43"/>
        <v>1</v>
      </c>
      <c r="AA352" s="84">
        <v>33886</v>
      </c>
      <c r="AB352" s="84" t="s">
        <v>140</v>
      </c>
      <c r="AC352" s="57">
        <v>45327</v>
      </c>
      <c r="AD352" s="84">
        <v>97434047000103</v>
      </c>
      <c r="AE352" s="84" t="s">
        <v>30</v>
      </c>
      <c r="AF352" s="84">
        <v>732</v>
      </c>
      <c r="AG352" s="84">
        <v>4860.8500000000004</v>
      </c>
      <c r="AI352">
        <v>33960</v>
      </c>
      <c r="AJ352" s="84" t="str" cm="1">
        <f t="array" ref="AJ352">_xlfn.XLOOKUP(AI352,--LEFT(Main!$B$15:$B$1956,SEARCH(" ",Main!$B$15:$B$1956)),Main!$F$15:$F$1956,"")</f>
        <v>WK ACOS</v>
      </c>
      <c r="AK352" s="57" cm="1">
        <f t="array" ref="AK352">_xlfn.XLOOKUP(1,(--LEFT(Main!$B$15:$B$1956,SEARCH(" ",Main!$B$15:$B$1956))=AI352)*(Main!$F$15:$F$1956=AJ352),Main!$C$15:$C$1956,"")</f>
        <v>45328</v>
      </c>
      <c r="AL352" s="62" cm="1">
        <f t="array" ref="AL352">--_xlfn.XLOOKUP(1,(Main!$F$15:$F$1956='PLANILHA EBR'!AJ352)*(--LEFT(Main!$B$15:$B$1956,SEARCH(" ",Main!$B$15:$B$1956))='PLANILHA EBR'!AI352),Main!$E$15:$E$1956)</f>
        <v>97434047000103</v>
      </c>
      <c r="AM352" s="84" t="str" cm="1">
        <f t="array" ref="AM352">_xlfn.XLOOKUP(1,(Main!$F$15:$F$1956='PLANILHA EBR'!AJ352)*(--LEFT(Main!$B$15:$B$1956,SEARCH(" ",Main!$B$15:$B$1956))='PLANILHA EBR'!AI352),Main!$H$15:$H$1956)</f>
        <v>KG LIQUIDO</v>
      </c>
      <c r="AN352">
        <v>516</v>
      </c>
      <c r="AO352">
        <v>8112</v>
      </c>
      <c r="AP352">
        <v>112226</v>
      </c>
    </row>
    <row r="353" spans="1:42" x14ac:dyDescent="0.25">
      <c r="A353" t="s">
        <v>5968</v>
      </c>
      <c r="B353" t="str">
        <f>C353&amp;"-"&amp;COUNTIF(C$2:C353,C353)</f>
        <v>60468-1</v>
      </c>
      <c r="C353">
        <v>60468</v>
      </c>
      <c r="D353" s="57">
        <v>44812</v>
      </c>
      <c r="E353" s="84" t="str">
        <f>F353&amp;"-"&amp;COUNTIF($F$2:F353,F353)</f>
        <v>JOTUN-1</v>
      </c>
      <c r="F353" s="84" t="str">
        <f t="shared" si="44"/>
        <v>JOTUN</v>
      </c>
      <c r="G353" t="s">
        <v>8585</v>
      </c>
      <c r="H353" s="62">
        <v>2907585000404</v>
      </c>
      <c r="I353" t="s">
        <v>869</v>
      </c>
      <c r="J353">
        <v>35</v>
      </c>
      <c r="K353">
        <v>16415</v>
      </c>
      <c r="M353">
        <v>33897</v>
      </c>
      <c r="N353" t="str">
        <v>WK</v>
      </c>
      <c r="O353" s="57" cm="1">
        <f t="array" ref="O353">_xlfn.XLOOKUP(1,($C$2:$C$8655=M353)*($F$2:$F$8655=N353),$D$2:$D$8655)</f>
        <v>45327</v>
      </c>
      <c r="P353" s="62">
        <v>97434047000103</v>
      </c>
      <c r="Q353" t="str">
        <v>METRO QUADRADO</v>
      </c>
      <c r="R353" s="85">
        <v>14.88</v>
      </c>
      <c r="S353" s="85">
        <v>36483.379999999997</v>
      </c>
      <c r="U353" s="84" t="b">
        <f t="shared" si="39"/>
        <v>1</v>
      </c>
      <c r="V353" s="84" t="b">
        <f t="shared" si="40"/>
        <v>1</v>
      </c>
      <c r="W353" s="84" t="b">
        <f t="shared" si="41"/>
        <v>1</v>
      </c>
      <c r="X353" s="84" t="str">
        <f t="shared" si="42"/>
        <v xml:space="preserve"> </v>
      </c>
      <c r="Y353" s="84" t="b">
        <f t="shared" si="43"/>
        <v>1</v>
      </c>
      <c r="AA353" s="84">
        <v>33897</v>
      </c>
      <c r="AB353" s="84" t="s">
        <v>140</v>
      </c>
      <c r="AC353" s="57">
        <v>45327</v>
      </c>
      <c r="AD353" s="84">
        <v>97434047000103</v>
      </c>
      <c r="AE353" s="84" t="s">
        <v>30</v>
      </c>
      <c r="AF353" s="84">
        <v>1000</v>
      </c>
      <c r="AG353" s="84">
        <v>36483.379999999997</v>
      </c>
      <c r="AI353">
        <v>33985</v>
      </c>
      <c r="AJ353" s="84" t="str" cm="1">
        <f t="array" ref="AJ353">_xlfn.XLOOKUP(AI353,--LEFT(Main!$B$15:$B$1956,SEARCH(" ",Main!$B$15:$B$1956)),Main!$F$15:$F$1956,"")</f>
        <v>WK ACOS</v>
      </c>
      <c r="AK353" s="57" cm="1">
        <f t="array" ref="AK353">_xlfn.XLOOKUP(1,(--LEFT(Main!$B$15:$B$1956,SEARCH(" ",Main!$B$15:$B$1956))=AI353)*(Main!$F$15:$F$1956=AJ353),Main!$C$15:$C$1956,"")</f>
        <v>45329</v>
      </c>
      <c r="AL353" s="62" cm="1">
        <f t="array" ref="AL353">--_xlfn.XLOOKUP(1,(Main!$F$15:$F$1956='PLANILHA EBR'!AJ353)*(--LEFT(Main!$B$15:$B$1956,SEARCH(" ",Main!$B$15:$B$1956))='PLANILHA EBR'!AI353),Main!$E$15:$E$1956)</f>
        <v>97434047000103</v>
      </c>
      <c r="AM353" s="84" t="str" cm="1">
        <f t="array" ref="AM353">_xlfn.XLOOKUP(1,(Main!$F$15:$F$1956='PLANILHA EBR'!AJ353)*(--LEFT(Main!$B$15:$B$1956,SEARCH(" ",Main!$B$15:$B$1956))='PLANILHA EBR'!AI353),Main!$H$15:$H$1956)</f>
        <v>KG LIQUIDO</v>
      </c>
      <c r="AN353">
        <v>4451</v>
      </c>
      <c r="AO353">
        <v>14268.24</v>
      </c>
      <c r="AP353">
        <v>111914</v>
      </c>
    </row>
    <row r="354" spans="1:42" x14ac:dyDescent="0.25">
      <c r="A354" t="s">
        <v>5968</v>
      </c>
      <c r="B354" t="str">
        <f>C354&amp;"-"&amp;COUNTIF(C$2:C354,C354)</f>
        <v>60468-2</v>
      </c>
      <c r="C354">
        <v>60468</v>
      </c>
      <c r="D354" s="57">
        <v>44812</v>
      </c>
      <c r="E354" s="84" t="str">
        <f>F354&amp;"-"&amp;COUNTIF($F$2:F354,F354)</f>
        <v>JOTUN-2</v>
      </c>
      <c r="F354" s="84" t="str">
        <f t="shared" si="44"/>
        <v>JOTUN</v>
      </c>
      <c r="G354" t="s">
        <v>8585</v>
      </c>
      <c r="H354" s="62">
        <v>2907585000404</v>
      </c>
      <c r="I354" t="s">
        <v>869</v>
      </c>
      <c r="J354">
        <v>35</v>
      </c>
      <c r="K354">
        <v>23010.75</v>
      </c>
      <c r="M354">
        <v>33958</v>
      </c>
      <c r="N354" t="str">
        <v>WK</v>
      </c>
      <c r="O354" s="57" cm="1">
        <f t="array" ref="O354">_xlfn.XLOOKUP(1,($C$2:$C$8655=M354)*($F$2:$F$8655=N354),$D$2:$D$8655)</f>
        <v>45328</v>
      </c>
      <c r="P354" s="62">
        <v>97434047000103</v>
      </c>
      <c r="Q354" t="str">
        <v>M</v>
      </c>
      <c r="R354" s="85">
        <v>246</v>
      </c>
      <c r="S354" s="85">
        <v>115620.66</v>
      </c>
      <c r="U354" s="84" t="b">
        <f t="shared" si="39"/>
        <v>1</v>
      </c>
      <c r="V354" s="84" t="b">
        <f t="shared" si="40"/>
        <v>1</v>
      </c>
      <c r="W354" s="84" t="b">
        <f t="shared" si="41"/>
        <v>1</v>
      </c>
      <c r="X354" s="84" t="str">
        <f t="shared" si="42"/>
        <v xml:space="preserve"> </v>
      </c>
      <c r="Y354" s="84" t="b">
        <f t="shared" si="43"/>
        <v>1</v>
      </c>
      <c r="AA354" s="84">
        <v>33958</v>
      </c>
      <c r="AB354" s="84" t="s">
        <v>140</v>
      </c>
      <c r="AC354" s="57">
        <v>45328</v>
      </c>
      <c r="AD354" s="84">
        <v>97434047000103</v>
      </c>
      <c r="AE354" s="84" t="s">
        <v>30</v>
      </c>
      <c r="AF354" s="84">
        <v>10500</v>
      </c>
      <c r="AG354" s="84">
        <v>115620.66</v>
      </c>
      <c r="AI354">
        <v>34066</v>
      </c>
      <c r="AJ354" s="84" t="str" cm="1">
        <f t="array" ref="AJ354">_xlfn.XLOOKUP(AI354,--LEFT(Main!$B$15:$B$1956,SEARCH(" ",Main!$B$15:$B$1956)),Main!$F$15:$F$1956,"")</f>
        <v>WK ACOS</v>
      </c>
      <c r="AK354" s="57" cm="1">
        <f t="array" ref="AK354">_xlfn.XLOOKUP(1,(--LEFT(Main!$B$15:$B$1956,SEARCH(" ",Main!$B$15:$B$1956))=AI354)*(Main!$F$15:$F$1956=AJ354),Main!$C$15:$C$1956,"")</f>
        <v>45330</v>
      </c>
      <c r="AL354" s="62" cm="1">
        <f t="array" ref="AL354">--_xlfn.XLOOKUP(1,(Main!$F$15:$F$1956='PLANILHA EBR'!AJ354)*(--LEFT(Main!$B$15:$B$1956,SEARCH(" ",Main!$B$15:$B$1956))='PLANILHA EBR'!AI354),Main!$E$15:$E$1956)</f>
        <v>97434047000103</v>
      </c>
      <c r="AM354" s="84" t="str" cm="1">
        <f t="array" ref="AM354">_xlfn.XLOOKUP(1,(Main!$F$15:$F$1956='PLANILHA EBR'!AJ354)*(--LEFT(Main!$B$15:$B$1956,SEARCH(" ",Main!$B$15:$B$1956))='PLANILHA EBR'!AI354),Main!$H$15:$H$1956)</f>
        <v>KG LIQUIDO</v>
      </c>
      <c r="AN354">
        <v>13499.64</v>
      </c>
      <c r="AO354">
        <v>101422.48</v>
      </c>
      <c r="AP354">
        <v>109702</v>
      </c>
    </row>
    <row r="355" spans="1:42" x14ac:dyDescent="0.25">
      <c r="A355" t="s">
        <v>5969</v>
      </c>
      <c r="B355" t="str">
        <f>C355&amp;"-"&amp;COUNTIF(C$2:C355,C355)</f>
        <v>60468-3</v>
      </c>
      <c r="C355">
        <v>60468</v>
      </c>
      <c r="D355" s="57">
        <v>44812</v>
      </c>
      <c r="E355" s="84" t="str">
        <f>F355&amp;"-"&amp;COUNTIF($F$2:F355,F355)</f>
        <v>JOTUN-3</v>
      </c>
      <c r="F355" s="84" t="str">
        <f t="shared" si="44"/>
        <v>JOTUN</v>
      </c>
      <c r="G355" t="s">
        <v>8585</v>
      </c>
      <c r="H355" s="62">
        <v>2907585000404</v>
      </c>
      <c r="I355" t="s">
        <v>869</v>
      </c>
      <c r="J355">
        <v>13</v>
      </c>
      <c r="K355">
        <v>1274</v>
      </c>
      <c r="M355">
        <v>33960</v>
      </c>
      <c r="N355" t="str">
        <v>WK</v>
      </c>
      <c r="O355" s="57" cm="1">
        <f t="array" ref="O355">_xlfn.XLOOKUP(1,($C$2:$C$8655=M355)*($F$2:$F$8655=N355),$D$2:$D$8655)</f>
        <v>45328</v>
      </c>
      <c r="P355" s="62">
        <v>97434047000103</v>
      </c>
      <c r="Q355" t="str">
        <v>M</v>
      </c>
      <c r="R355" s="85">
        <v>12</v>
      </c>
      <c r="S355" s="85">
        <v>8112</v>
      </c>
      <c r="U355" s="84" t="b">
        <f t="shared" ref="U355:U418" si="45">AA355=M355</f>
        <v>1</v>
      </c>
      <c r="V355" s="84" t="b">
        <f t="shared" ref="V355:V418" si="46">P355=AD355</f>
        <v>1</v>
      </c>
      <c r="W355" s="84" t="b">
        <f t="shared" ref="W355:W418" si="47">O355=AC355</f>
        <v>1</v>
      </c>
      <c r="X355" s="84" t="str">
        <f t="shared" ref="X355:X418" si="48">IF(AE355=Q355,AF355=R355," ")</f>
        <v xml:space="preserve"> </v>
      </c>
      <c r="Y355" s="84" t="b">
        <f t="shared" ref="Y355:Y418" si="49">AG355=S355</f>
        <v>1</v>
      </c>
      <c r="AA355" s="84">
        <v>33960</v>
      </c>
      <c r="AB355" s="84" t="s">
        <v>140</v>
      </c>
      <c r="AC355" s="57">
        <v>45328</v>
      </c>
      <c r="AD355" s="84">
        <v>97434047000103</v>
      </c>
      <c r="AE355" s="84" t="s">
        <v>30</v>
      </c>
      <c r="AF355" s="84">
        <v>516</v>
      </c>
      <c r="AG355" s="84">
        <v>8112</v>
      </c>
      <c r="AI355">
        <v>34068</v>
      </c>
      <c r="AJ355" s="84" t="str" cm="1">
        <f t="array" ref="AJ355">_xlfn.XLOOKUP(AI355,--LEFT(Main!$B$15:$B$1956,SEARCH(" ",Main!$B$15:$B$1956)),Main!$F$15:$F$1956,"")</f>
        <v>WK ACOS</v>
      </c>
      <c r="AK355" s="57" cm="1">
        <f t="array" ref="AK355">_xlfn.XLOOKUP(1,(--LEFT(Main!$B$15:$B$1956,SEARCH(" ",Main!$B$15:$B$1956))=AI355)*(Main!$F$15:$F$1956=AJ355),Main!$C$15:$C$1956,"")</f>
        <v>45330</v>
      </c>
      <c r="AL355" s="62" cm="1">
        <f t="array" ref="AL355">--_xlfn.XLOOKUP(1,(Main!$F$15:$F$1956='PLANILHA EBR'!AJ355)*(--LEFT(Main!$B$15:$B$1956,SEARCH(" ",Main!$B$15:$B$1956))='PLANILHA EBR'!AI355),Main!$E$15:$E$1956)</f>
        <v>97434047000103</v>
      </c>
      <c r="AM355" s="84" t="str" cm="1">
        <f t="array" ref="AM355">_xlfn.XLOOKUP(1,(Main!$F$15:$F$1956='PLANILHA EBR'!AJ355)*(--LEFT(Main!$B$15:$B$1956,SEARCH(" ",Main!$B$15:$B$1956))='PLANILHA EBR'!AI355),Main!$H$15:$H$1956)</f>
        <v>KG LIQUIDO</v>
      </c>
      <c r="AN355">
        <v>1553.5800000000002</v>
      </c>
      <c r="AO355">
        <v>10116</v>
      </c>
      <c r="AP355">
        <v>96038</v>
      </c>
    </row>
    <row r="356" spans="1:42" x14ac:dyDescent="0.25">
      <c r="A356" t="s">
        <v>5959</v>
      </c>
      <c r="B356" t="str">
        <f>C356&amp;"-"&amp;COUNTIF(C$2:C356,C356)</f>
        <v>106260-1</v>
      </c>
      <c r="C356">
        <v>106260</v>
      </c>
      <c r="D356" s="57">
        <v>44813</v>
      </c>
      <c r="E356" s="84" t="str">
        <f>F356&amp;"-"&amp;COUNTIF($F$2:F356,F356)</f>
        <v>ESAB-20</v>
      </c>
      <c r="F356" s="84" t="str">
        <f t="shared" si="44"/>
        <v>ESAB</v>
      </c>
      <c r="G356" t="s">
        <v>8582</v>
      </c>
      <c r="H356" s="62">
        <v>29799921000571</v>
      </c>
      <c r="I356" t="s">
        <v>30</v>
      </c>
      <c r="J356">
        <v>900</v>
      </c>
      <c r="K356">
        <v>13563</v>
      </c>
      <c r="M356">
        <v>33985</v>
      </c>
      <c r="N356" t="str">
        <v>WK</v>
      </c>
      <c r="O356" s="57" cm="1">
        <f t="array" ref="O356">_xlfn.XLOOKUP(1,($C$2:$C$8655=M356)*($F$2:$F$8655=N356),$D$2:$D$8655)</f>
        <v>45329</v>
      </c>
      <c r="P356" s="62">
        <v>97434047000103</v>
      </c>
      <c r="Q356" t="str">
        <v>M</v>
      </c>
      <c r="R356" s="85">
        <v>96</v>
      </c>
      <c r="S356" s="85">
        <v>14268.24</v>
      </c>
      <c r="U356" s="84" t="b">
        <f t="shared" si="45"/>
        <v>1</v>
      </c>
      <c r="V356" s="84" t="b">
        <f t="shared" si="46"/>
        <v>1</v>
      </c>
      <c r="W356" s="84" t="b">
        <f t="shared" si="47"/>
        <v>1</v>
      </c>
      <c r="X356" s="84" t="str">
        <f t="shared" si="48"/>
        <v xml:space="preserve"> </v>
      </c>
      <c r="Y356" s="84" t="b">
        <f t="shared" si="49"/>
        <v>1</v>
      </c>
      <c r="AA356" s="84">
        <v>33985</v>
      </c>
      <c r="AB356" s="84" t="s">
        <v>140</v>
      </c>
      <c r="AC356" s="57">
        <v>45329</v>
      </c>
      <c r="AD356" s="84">
        <v>97434047000103</v>
      </c>
      <c r="AE356" s="84" t="s">
        <v>30</v>
      </c>
      <c r="AF356" s="84">
        <v>4451</v>
      </c>
      <c r="AG356" s="84">
        <v>14268.24</v>
      </c>
      <c r="AI356">
        <v>34070</v>
      </c>
      <c r="AJ356" s="84" t="str" cm="1">
        <f t="array" ref="AJ356">_xlfn.XLOOKUP(AI356,--LEFT(Main!$B$15:$B$1956,SEARCH(" ",Main!$B$15:$B$1956)),Main!$F$15:$F$1956,"")</f>
        <v>WK ACOS</v>
      </c>
      <c r="AK356" s="57" cm="1">
        <f t="array" ref="AK356">_xlfn.XLOOKUP(1,(--LEFT(Main!$B$15:$B$1956,SEARCH(" ",Main!$B$15:$B$1956))=AI356)*(Main!$F$15:$F$1956=AJ356),Main!$C$15:$C$1956,"")</f>
        <v>45330</v>
      </c>
      <c r="AL356" s="62" cm="1">
        <f t="array" ref="AL356">--_xlfn.XLOOKUP(1,(Main!$F$15:$F$1956='PLANILHA EBR'!AJ356)*(--LEFT(Main!$B$15:$B$1956,SEARCH(" ",Main!$B$15:$B$1956))='PLANILHA EBR'!AI356),Main!$E$15:$E$1956)</f>
        <v>97434047000103</v>
      </c>
      <c r="AM356" s="84" t="str" cm="1">
        <f t="array" ref="AM356">_xlfn.XLOOKUP(1,(Main!$F$15:$F$1956='PLANILHA EBR'!AJ356)*(--LEFT(Main!$B$15:$B$1956,SEARCH(" ",Main!$B$15:$B$1956))='PLANILHA EBR'!AI356),Main!$H$15:$H$1956)</f>
        <v>KG LIQUIDO</v>
      </c>
      <c r="AN356">
        <v>457</v>
      </c>
      <c r="AO356">
        <v>3214.8</v>
      </c>
      <c r="AP356">
        <v>94300</v>
      </c>
    </row>
    <row r="357" spans="1:42" x14ac:dyDescent="0.25">
      <c r="A357" t="s">
        <v>5959</v>
      </c>
      <c r="B357" t="str">
        <f>C357&amp;"-"&amp;COUNTIF(C$2:C357,C357)</f>
        <v>106260-2</v>
      </c>
      <c r="C357">
        <v>106260</v>
      </c>
      <c r="D357" s="57">
        <v>44813</v>
      </c>
      <c r="E357" s="84" t="str">
        <f>F357&amp;"-"&amp;COUNTIF($F$2:F357,F357)</f>
        <v>ESAB-21</v>
      </c>
      <c r="F357" s="84" t="str">
        <f t="shared" si="44"/>
        <v>ESAB</v>
      </c>
      <c r="G357" t="s">
        <v>8582</v>
      </c>
      <c r="H357" s="62">
        <v>29799921000571</v>
      </c>
      <c r="I357" t="s">
        <v>30</v>
      </c>
      <c r="J357">
        <v>900</v>
      </c>
      <c r="K357">
        <v>12708</v>
      </c>
      <c r="M357">
        <v>34066</v>
      </c>
      <c r="N357" t="str">
        <v>WK</v>
      </c>
      <c r="O357" s="57" cm="1">
        <f t="array" ref="O357">_xlfn.XLOOKUP(1,($C$2:$C$8655=M357)*($F$2:$F$8655=N357),$D$2:$D$8655)</f>
        <v>45330</v>
      </c>
      <c r="P357" s="62">
        <v>97434047000103</v>
      </c>
      <c r="Q357" t="str">
        <v>METRO QUADRADO</v>
      </c>
      <c r="R357" s="85">
        <v>169.43999999999997</v>
      </c>
      <c r="S357" s="85">
        <v>101422.48000000001</v>
      </c>
      <c r="U357" s="84" t="b">
        <f t="shared" si="45"/>
        <v>1</v>
      </c>
      <c r="V357" s="84" t="b">
        <f t="shared" si="46"/>
        <v>1</v>
      </c>
      <c r="W357" s="84" t="b">
        <f t="shared" si="47"/>
        <v>1</v>
      </c>
      <c r="X357" s="84" t="str">
        <f t="shared" si="48"/>
        <v xml:space="preserve"> </v>
      </c>
      <c r="Y357" s="84" t="b">
        <f t="shared" si="49"/>
        <v>1</v>
      </c>
      <c r="AA357" s="84">
        <v>34066</v>
      </c>
      <c r="AB357" s="84" t="s">
        <v>140</v>
      </c>
      <c r="AC357" s="57">
        <v>45330</v>
      </c>
      <c r="AD357" s="84">
        <v>97434047000103</v>
      </c>
      <c r="AE357" s="84" t="s">
        <v>30</v>
      </c>
      <c r="AF357" s="84">
        <v>13499.64</v>
      </c>
      <c r="AG357" s="84">
        <v>101422.48</v>
      </c>
      <c r="AI357">
        <v>34075</v>
      </c>
      <c r="AJ357" s="84" t="str" cm="1">
        <f t="array" ref="AJ357">_xlfn.XLOOKUP(AI357,--LEFT(Main!$B$15:$B$1956,SEARCH(" ",Main!$B$15:$B$1956)),Main!$F$15:$F$1956,"")</f>
        <v>WK ACOS</v>
      </c>
      <c r="AK357" s="57" cm="1">
        <f t="array" ref="AK357">_xlfn.XLOOKUP(1,(--LEFT(Main!$B$15:$B$1956,SEARCH(" ",Main!$B$15:$B$1956))=AI357)*(Main!$F$15:$F$1956=AJ357),Main!$C$15:$C$1956,"")</f>
        <v>45330</v>
      </c>
      <c r="AL357" s="62" cm="1">
        <f t="array" ref="AL357">--_xlfn.XLOOKUP(1,(Main!$F$15:$F$1956='PLANILHA EBR'!AJ357)*(--LEFT(Main!$B$15:$B$1956,SEARCH(" ",Main!$B$15:$B$1956))='PLANILHA EBR'!AI357),Main!$E$15:$E$1956)</f>
        <v>97434047000103</v>
      </c>
      <c r="AM357" s="84" t="str" cm="1">
        <f t="array" ref="AM357">_xlfn.XLOOKUP(1,(Main!$F$15:$F$1956='PLANILHA EBR'!AJ357)*(--LEFT(Main!$B$15:$B$1956,SEARCH(" ",Main!$B$15:$B$1956))='PLANILHA EBR'!AI357),Main!$H$15:$H$1956)</f>
        <v>KG LIQUIDO</v>
      </c>
      <c r="AN357">
        <v>675</v>
      </c>
      <c r="AO357">
        <v>7020</v>
      </c>
      <c r="AP357">
        <v>82405</v>
      </c>
    </row>
    <row r="358" spans="1:42" x14ac:dyDescent="0.25">
      <c r="A358" t="s">
        <v>5970</v>
      </c>
      <c r="B358" t="str">
        <f>C358&amp;"-"&amp;COUNTIF(C$2:C358,C358)</f>
        <v>106260-3</v>
      </c>
      <c r="C358">
        <v>106260</v>
      </c>
      <c r="D358" s="57">
        <v>44813</v>
      </c>
      <c r="E358" s="84" t="str">
        <f>F358&amp;"-"&amp;COUNTIF($F$2:F358,F358)</f>
        <v>ESAB-22</v>
      </c>
      <c r="F358" s="84" t="str">
        <f t="shared" si="44"/>
        <v>ESAB</v>
      </c>
      <c r="G358" t="s">
        <v>8582</v>
      </c>
      <c r="H358" s="62">
        <v>29799921000571</v>
      </c>
      <c r="I358" t="s">
        <v>30</v>
      </c>
      <c r="J358">
        <v>500</v>
      </c>
      <c r="K358">
        <v>4030</v>
      </c>
      <c r="M358">
        <v>34068</v>
      </c>
      <c r="N358" t="str">
        <v>WK</v>
      </c>
      <c r="O358" s="57" cm="1">
        <f t="array" ref="O358">_xlfn.XLOOKUP(1,($C$2:$C$8655=M358)*($F$2:$F$8655=N358),$D$2:$D$8655)</f>
        <v>45330</v>
      </c>
      <c r="P358" s="62">
        <v>97434047000103</v>
      </c>
      <c r="Q358" t="str">
        <v>M</v>
      </c>
      <c r="R358" s="85">
        <v>480</v>
      </c>
      <c r="S358" s="85">
        <v>10115.999999999998</v>
      </c>
      <c r="U358" s="84" t="b">
        <f t="shared" si="45"/>
        <v>1</v>
      </c>
      <c r="V358" s="84" t="b">
        <f t="shared" si="46"/>
        <v>1</v>
      </c>
      <c r="W358" s="84" t="b">
        <f t="shared" si="47"/>
        <v>1</v>
      </c>
      <c r="X358" s="84" t="str">
        <f t="shared" si="48"/>
        <v xml:space="preserve"> </v>
      </c>
      <c r="Y358" s="84" t="b">
        <f t="shared" si="49"/>
        <v>1</v>
      </c>
      <c r="AA358" s="84">
        <v>34068</v>
      </c>
      <c r="AB358" s="84" t="s">
        <v>140</v>
      </c>
      <c r="AC358" s="57">
        <v>45330</v>
      </c>
      <c r="AD358" s="84">
        <v>97434047000103</v>
      </c>
      <c r="AE358" s="84" t="s">
        <v>30</v>
      </c>
      <c r="AF358" s="84">
        <v>1553.5800000000002</v>
      </c>
      <c r="AG358" s="84">
        <v>10116</v>
      </c>
      <c r="AI358">
        <v>34136</v>
      </c>
      <c r="AJ358" s="84" t="str" cm="1">
        <f t="array" ref="AJ358">_xlfn.XLOOKUP(AI358,--LEFT(Main!$B$15:$B$1956,SEARCH(" ",Main!$B$15:$B$1956)),Main!$F$15:$F$1956,"")</f>
        <v>WK ACOS</v>
      </c>
      <c r="AK358" s="57" cm="1">
        <f t="array" ref="AK358">_xlfn.XLOOKUP(1,(--LEFT(Main!$B$15:$B$1956,SEARCH(" ",Main!$B$15:$B$1956))=AI358)*(Main!$F$15:$F$1956=AJ358),Main!$C$15:$C$1956,"")</f>
        <v>45331</v>
      </c>
      <c r="AL358" s="62" cm="1">
        <f t="array" ref="AL358">--_xlfn.XLOOKUP(1,(Main!$F$15:$F$1956='PLANILHA EBR'!AJ358)*(--LEFT(Main!$B$15:$B$1956,SEARCH(" ",Main!$B$15:$B$1956))='PLANILHA EBR'!AI358),Main!$E$15:$E$1956)</f>
        <v>97434047000103</v>
      </c>
      <c r="AM358" s="84" t="str" cm="1">
        <f t="array" ref="AM358">_xlfn.XLOOKUP(1,(Main!$F$15:$F$1956='PLANILHA EBR'!AJ358)*(--LEFT(Main!$B$15:$B$1956,SEARCH(" ",Main!$B$15:$B$1956))='PLANILHA EBR'!AI358),Main!$H$15:$H$1956)</f>
        <v>KG LIQUIDO</v>
      </c>
      <c r="AN358">
        <v>1100</v>
      </c>
      <c r="AO358">
        <v>7399.06</v>
      </c>
      <c r="AP358">
        <v>82405</v>
      </c>
    </row>
    <row r="359" spans="1:42" x14ac:dyDescent="0.25">
      <c r="A359" t="s">
        <v>5958</v>
      </c>
      <c r="B359" t="str">
        <f>C359&amp;"-"&amp;COUNTIF(C$2:C359,C359)</f>
        <v>67872-1</v>
      </c>
      <c r="C359">
        <v>67872</v>
      </c>
      <c r="D359" s="57">
        <v>44813</v>
      </c>
      <c r="E359" s="84" t="str">
        <f>F359&amp;"-"&amp;COUNTIF($F$2:F359,F359)</f>
        <v>METASA-320</v>
      </c>
      <c r="F359" s="84" t="str">
        <f t="shared" si="44"/>
        <v>METASA</v>
      </c>
      <c r="G359" t="s">
        <v>8581</v>
      </c>
      <c r="H359" s="62">
        <v>88416482000106</v>
      </c>
      <c r="I359" t="s">
        <v>30</v>
      </c>
      <c r="J359">
        <v>11.97</v>
      </c>
      <c r="K359">
        <v>202.05</v>
      </c>
      <c r="M359">
        <v>34070</v>
      </c>
      <c r="N359" t="str">
        <v>WK</v>
      </c>
      <c r="O359" s="57" cm="1">
        <f t="array" ref="O359">_xlfn.XLOOKUP(1,($C$2:$C$8655=M359)*($F$2:$F$8655=N359),$D$2:$D$8655)</f>
        <v>45330</v>
      </c>
      <c r="P359" s="62">
        <v>97434047000103</v>
      </c>
      <c r="Q359" t="str">
        <v>M</v>
      </c>
      <c r="R359" s="85">
        <v>24</v>
      </c>
      <c r="S359" s="85">
        <v>3214.8</v>
      </c>
      <c r="U359" s="84" t="b">
        <f t="shared" si="45"/>
        <v>1</v>
      </c>
      <c r="V359" s="84" t="b">
        <f t="shared" si="46"/>
        <v>1</v>
      </c>
      <c r="W359" s="84" t="b">
        <f t="shared" si="47"/>
        <v>1</v>
      </c>
      <c r="X359" s="84" t="str">
        <f t="shared" si="48"/>
        <v xml:space="preserve"> </v>
      </c>
      <c r="Y359" s="84" t="b">
        <f t="shared" si="49"/>
        <v>1</v>
      </c>
      <c r="AA359" s="84">
        <v>34070</v>
      </c>
      <c r="AB359" s="84" t="s">
        <v>140</v>
      </c>
      <c r="AC359" s="57">
        <v>45330</v>
      </c>
      <c r="AD359" s="84">
        <v>97434047000103</v>
      </c>
      <c r="AE359" s="84" t="s">
        <v>30</v>
      </c>
      <c r="AF359" s="84">
        <v>457</v>
      </c>
      <c r="AG359" s="84">
        <v>3214.8</v>
      </c>
      <c r="AI359">
        <v>34155</v>
      </c>
      <c r="AJ359" s="84" t="str" cm="1">
        <f t="array" ref="AJ359">_xlfn.XLOOKUP(AI359,--LEFT(Main!$B$15:$B$1956,SEARCH(" ",Main!$B$15:$B$1956)),Main!$F$15:$F$1956,"")</f>
        <v>WK ACOS</v>
      </c>
      <c r="AK359" s="57" cm="1">
        <f t="array" ref="AK359">_xlfn.XLOOKUP(1,(--LEFT(Main!$B$15:$B$1956,SEARCH(" ",Main!$B$15:$B$1956))=AI359)*(Main!$F$15:$F$1956=AJ359),Main!$C$15:$C$1956,"")</f>
        <v>45336</v>
      </c>
      <c r="AL359" s="62" cm="1">
        <f t="array" ref="AL359">--_xlfn.XLOOKUP(1,(Main!$F$15:$F$1956='PLANILHA EBR'!AJ359)*(--LEFT(Main!$B$15:$B$1956,SEARCH(" ",Main!$B$15:$B$1956))='PLANILHA EBR'!AI359),Main!$E$15:$E$1956)</f>
        <v>97434047000103</v>
      </c>
      <c r="AM359" s="84" t="str" cm="1">
        <f t="array" ref="AM359">_xlfn.XLOOKUP(1,(Main!$F$15:$F$1956='PLANILHA EBR'!AJ359)*(--LEFT(Main!$B$15:$B$1956,SEARCH(" ",Main!$B$15:$B$1956))='PLANILHA EBR'!AI359),Main!$H$15:$H$1956)</f>
        <v>KG LIQUIDO</v>
      </c>
      <c r="AN359">
        <v>4451</v>
      </c>
      <c r="AO359">
        <v>20092.5</v>
      </c>
      <c r="AP359">
        <v>82405</v>
      </c>
    </row>
    <row r="360" spans="1:42" x14ac:dyDescent="0.25">
      <c r="A360" t="s">
        <v>5958</v>
      </c>
      <c r="B360" t="str">
        <f>C360&amp;"-"&amp;COUNTIF(C$2:C360,C360)</f>
        <v>67872-2</v>
      </c>
      <c r="C360">
        <v>67872</v>
      </c>
      <c r="D360" s="57">
        <v>44813</v>
      </c>
      <c r="E360" s="84" t="str">
        <f>F360&amp;"-"&amp;COUNTIF($F$2:F360,F360)</f>
        <v>METASA-321</v>
      </c>
      <c r="F360" s="84" t="str">
        <f t="shared" si="44"/>
        <v>METASA</v>
      </c>
      <c r="G360" t="s">
        <v>8581</v>
      </c>
      <c r="H360" s="62">
        <v>88416482000106</v>
      </c>
      <c r="I360" t="s">
        <v>30</v>
      </c>
      <c r="J360">
        <v>1054.01</v>
      </c>
      <c r="K360">
        <v>17791.689999999999</v>
      </c>
      <c r="M360">
        <v>34075</v>
      </c>
      <c r="N360" t="str">
        <v>WK</v>
      </c>
      <c r="O360" s="57" cm="1">
        <f t="array" ref="O360">_xlfn.XLOOKUP(1,($C$2:$C$8655=M360)*($F$2:$F$8655=N360),$D$2:$D$8655)</f>
        <v>45330</v>
      </c>
      <c r="P360" s="62">
        <v>97434047000103</v>
      </c>
      <c r="Q360" t="str">
        <v>M</v>
      </c>
      <c r="R360" s="85">
        <v>30</v>
      </c>
      <c r="S360" s="85">
        <v>7020</v>
      </c>
      <c r="U360" s="84" t="b">
        <f t="shared" si="45"/>
        <v>1</v>
      </c>
      <c r="V360" s="84" t="b">
        <f t="shared" si="46"/>
        <v>1</v>
      </c>
      <c r="W360" s="84" t="b">
        <f t="shared" si="47"/>
        <v>1</v>
      </c>
      <c r="X360" s="84" t="str">
        <f t="shared" si="48"/>
        <v xml:space="preserve"> </v>
      </c>
      <c r="Y360" s="84" t="b">
        <f t="shared" si="49"/>
        <v>1</v>
      </c>
      <c r="AA360" s="84">
        <v>34075</v>
      </c>
      <c r="AB360" s="84" t="s">
        <v>140</v>
      </c>
      <c r="AC360" s="57">
        <v>45330</v>
      </c>
      <c r="AD360" s="84">
        <v>97434047000103</v>
      </c>
      <c r="AE360" s="84" t="s">
        <v>30</v>
      </c>
      <c r="AF360" s="84">
        <v>675</v>
      </c>
      <c r="AG360" s="84">
        <v>7020</v>
      </c>
      <c r="AI360">
        <v>34177</v>
      </c>
      <c r="AJ360" s="84" t="str" cm="1">
        <f t="array" ref="AJ360">_xlfn.XLOOKUP(AI360,--LEFT(Main!$B$15:$B$1956,SEARCH(" ",Main!$B$15:$B$1956)),Main!$F$15:$F$1956,"")</f>
        <v>WK ACOS</v>
      </c>
      <c r="AK360" s="57" cm="1">
        <f t="array" ref="AK360">_xlfn.XLOOKUP(1,(--LEFT(Main!$B$15:$B$1956,SEARCH(" ",Main!$B$15:$B$1956))=AI360)*(Main!$F$15:$F$1956=AJ360),Main!$C$15:$C$1956,"")</f>
        <v>45336</v>
      </c>
      <c r="AL360" s="62" cm="1">
        <f t="array" ref="AL360">--_xlfn.XLOOKUP(1,(Main!$F$15:$F$1956='PLANILHA EBR'!AJ360)*(--LEFT(Main!$B$15:$B$1956,SEARCH(" ",Main!$B$15:$B$1956))='PLANILHA EBR'!AI360),Main!$E$15:$E$1956)</f>
        <v>97434047000103</v>
      </c>
      <c r="AM360" s="84" t="str" cm="1">
        <f t="array" ref="AM360">_xlfn.XLOOKUP(1,(Main!$F$15:$F$1956='PLANILHA EBR'!AJ360)*(--LEFT(Main!$B$15:$B$1956,SEARCH(" ",Main!$B$15:$B$1956))='PLANILHA EBR'!AI360),Main!$H$15:$H$1956)</f>
        <v>KG LIQUIDO</v>
      </c>
      <c r="AN360">
        <v>442</v>
      </c>
      <c r="AO360">
        <v>10062</v>
      </c>
      <c r="AP360">
        <v>82405</v>
      </c>
    </row>
    <row r="361" spans="1:42" x14ac:dyDescent="0.25">
      <c r="A361" t="s">
        <v>5958</v>
      </c>
      <c r="B361" t="str">
        <f>C361&amp;"-"&amp;COUNTIF(C$2:C361,C361)</f>
        <v>67872-3</v>
      </c>
      <c r="C361">
        <v>67872</v>
      </c>
      <c r="D361" s="57">
        <v>44813</v>
      </c>
      <c r="E361" s="84" t="str">
        <f>F361&amp;"-"&amp;COUNTIF($F$2:F361,F361)</f>
        <v>METASA-322</v>
      </c>
      <c r="F361" s="84" t="str">
        <f t="shared" si="44"/>
        <v>METASA</v>
      </c>
      <c r="G361" t="s">
        <v>8581</v>
      </c>
      <c r="H361" s="62">
        <v>88416482000106</v>
      </c>
      <c r="I361" t="s">
        <v>30</v>
      </c>
      <c r="J361">
        <v>457.29</v>
      </c>
      <c r="K361">
        <v>7421.82</v>
      </c>
      <c r="M361">
        <v>34136</v>
      </c>
      <c r="N361" t="str">
        <v>WK</v>
      </c>
      <c r="O361" s="57" cm="1">
        <f t="array" ref="O361">_xlfn.XLOOKUP(1,($C$2:$C$8655=M361)*($F$2:$F$8655=N361),$D$2:$D$8655)</f>
        <v>45331</v>
      </c>
      <c r="P361" s="62">
        <v>97434047000103</v>
      </c>
      <c r="Q361" t="str">
        <v>METRO QUADRADO</v>
      </c>
      <c r="R361" s="85">
        <v>14.64</v>
      </c>
      <c r="S361" s="85">
        <v>7399.06</v>
      </c>
      <c r="U361" s="84" t="b">
        <f t="shared" si="45"/>
        <v>1</v>
      </c>
      <c r="V361" s="84" t="b">
        <f t="shared" si="46"/>
        <v>1</v>
      </c>
      <c r="W361" s="84" t="b">
        <f t="shared" si="47"/>
        <v>1</v>
      </c>
      <c r="X361" s="84" t="str">
        <f t="shared" si="48"/>
        <v xml:space="preserve"> </v>
      </c>
      <c r="Y361" s="84" t="b">
        <f t="shared" si="49"/>
        <v>1</v>
      </c>
      <c r="AA361" s="84">
        <v>34136</v>
      </c>
      <c r="AB361" s="84" t="s">
        <v>140</v>
      </c>
      <c r="AC361" s="57">
        <v>45331</v>
      </c>
      <c r="AD361" s="84">
        <v>97434047000103</v>
      </c>
      <c r="AE361" s="84" t="s">
        <v>30</v>
      </c>
      <c r="AF361" s="84">
        <v>1100</v>
      </c>
      <c r="AG361" s="84">
        <v>7399.06</v>
      </c>
      <c r="AI361">
        <v>34212</v>
      </c>
      <c r="AJ361" s="84" t="str" cm="1">
        <f t="array" ref="AJ361">_xlfn.XLOOKUP(AI361,--LEFT(Main!$B$15:$B$1956,SEARCH(" ",Main!$B$15:$B$1956)),Main!$F$15:$F$1956,"")</f>
        <v>WK ACOS</v>
      </c>
      <c r="AK361" s="57" cm="1">
        <f t="array" ref="AK361">_xlfn.XLOOKUP(1,(--LEFT(Main!$B$15:$B$1956,SEARCH(" ",Main!$B$15:$B$1956))=AI361)*(Main!$F$15:$F$1956=AJ361),Main!$C$15:$C$1956,"")</f>
        <v>45337</v>
      </c>
      <c r="AL361" s="62" cm="1">
        <f t="array" ref="AL361">--_xlfn.XLOOKUP(1,(Main!$F$15:$F$1956='PLANILHA EBR'!AJ361)*(--LEFT(Main!$B$15:$B$1956,SEARCH(" ",Main!$B$15:$B$1956))='PLANILHA EBR'!AI361),Main!$E$15:$E$1956)</f>
        <v>97434047000103</v>
      </c>
      <c r="AM361" s="84" t="str" cm="1">
        <f t="array" ref="AM361">_xlfn.XLOOKUP(1,(Main!$F$15:$F$1956='PLANILHA EBR'!AJ361)*(--LEFT(Main!$B$15:$B$1956,SEARCH(" ",Main!$B$15:$B$1956))='PLANILHA EBR'!AI361),Main!$H$15:$H$1956)</f>
        <v>KG LIQUIDO</v>
      </c>
      <c r="AN361">
        <v>9313</v>
      </c>
      <c r="AO361">
        <v>102433.38</v>
      </c>
      <c r="AP361">
        <v>82235</v>
      </c>
    </row>
    <row r="362" spans="1:42" x14ac:dyDescent="0.25">
      <c r="A362" t="s">
        <v>5958</v>
      </c>
      <c r="B362" t="str">
        <f>C362&amp;"-"&amp;COUNTIF(C$2:C362,C362)</f>
        <v>67872-4</v>
      </c>
      <c r="C362">
        <v>67872</v>
      </c>
      <c r="D362" s="57">
        <v>44813</v>
      </c>
      <c r="E362" s="84" t="str">
        <f>F362&amp;"-"&amp;COUNTIF($F$2:F362,F362)</f>
        <v>METASA-323</v>
      </c>
      <c r="F362" s="84" t="str">
        <f t="shared" si="44"/>
        <v>METASA</v>
      </c>
      <c r="G362" t="s">
        <v>8581</v>
      </c>
      <c r="H362" s="62">
        <v>88416482000106</v>
      </c>
      <c r="I362" t="s">
        <v>30</v>
      </c>
      <c r="J362">
        <v>422.31</v>
      </c>
      <c r="K362">
        <v>7128.59</v>
      </c>
      <c r="M362">
        <v>34155</v>
      </c>
      <c r="N362" t="str">
        <v>WK</v>
      </c>
      <c r="O362" s="57" cm="1">
        <f t="array" ref="O362">_xlfn.XLOOKUP(1,($C$2:$C$8655=M362)*($F$2:$F$8655=N362),$D$2:$D$8655)</f>
        <v>45336</v>
      </c>
      <c r="P362" s="62">
        <v>97434047000103</v>
      </c>
      <c r="Q362" t="str">
        <v>M</v>
      </c>
      <c r="R362" s="85">
        <v>150</v>
      </c>
      <c r="S362" s="85">
        <v>20092.5</v>
      </c>
      <c r="U362" s="84" t="b">
        <f t="shared" si="45"/>
        <v>1</v>
      </c>
      <c r="V362" s="84" t="b">
        <f t="shared" si="46"/>
        <v>1</v>
      </c>
      <c r="W362" s="84" t="b">
        <f t="shared" si="47"/>
        <v>1</v>
      </c>
      <c r="X362" s="84" t="str">
        <f t="shared" si="48"/>
        <v xml:space="preserve"> </v>
      </c>
      <c r="Y362" s="84" t="b">
        <f t="shared" si="49"/>
        <v>1</v>
      </c>
      <c r="AA362" s="84">
        <v>34155</v>
      </c>
      <c r="AB362" s="84" t="s">
        <v>140</v>
      </c>
      <c r="AC362" s="57">
        <v>45336</v>
      </c>
      <c r="AD362" s="84">
        <v>97434047000103</v>
      </c>
      <c r="AE362" s="84" t="s">
        <v>30</v>
      </c>
      <c r="AF362" s="84">
        <v>4451</v>
      </c>
      <c r="AG362" s="84">
        <v>20092.5</v>
      </c>
      <c r="AI362">
        <v>34225</v>
      </c>
      <c r="AJ362" s="84" t="str" cm="1">
        <f t="array" ref="AJ362">_xlfn.XLOOKUP(AI362,--LEFT(Main!$B$15:$B$1956,SEARCH(" ",Main!$B$15:$B$1956)),Main!$F$15:$F$1956,"")</f>
        <v>WK ACOS</v>
      </c>
      <c r="AK362" s="57" cm="1">
        <f t="array" ref="AK362">_xlfn.XLOOKUP(1,(--LEFT(Main!$B$15:$B$1956,SEARCH(" ",Main!$B$15:$B$1956))=AI362)*(Main!$F$15:$F$1956=AJ362),Main!$C$15:$C$1956,"")</f>
        <v>45337</v>
      </c>
      <c r="AL362" s="62" cm="1">
        <f t="array" ref="AL362">--_xlfn.XLOOKUP(1,(Main!$F$15:$F$1956='PLANILHA EBR'!AJ362)*(--LEFT(Main!$B$15:$B$1956,SEARCH(" ",Main!$B$15:$B$1956))='PLANILHA EBR'!AI362),Main!$E$15:$E$1956)</f>
        <v>97434047000103</v>
      </c>
      <c r="AM362" s="84" t="str" cm="1">
        <f t="array" ref="AM362">_xlfn.XLOOKUP(1,(Main!$F$15:$F$1956='PLANILHA EBR'!AJ362)*(--LEFT(Main!$B$15:$B$1956,SEARCH(" ",Main!$B$15:$B$1956))='PLANILHA EBR'!AI362),Main!$H$15:$H$1956)</f>
        <v>KG LIQUIDO</v>
      </c>
      <c r="AN362">
        <v>1559.16</v>
      </c>
      <c r="AO362">
        <v>12935.47</v>
      </c>
      <c r="AP362">
        <v>82235</v>
      </c>
    </row>
    <row r="363" spans="1:42" x14ac:dyDescent="0.25">
      <c r="A363" t="s">
        <v>5958</v>
      </c>
      <c r="B363" t="str">
        <f>C363&amp;"-"&amp;COUNTIF(C$2:C363,C363)</f>
        <v>67872-5</v>
      </c>
      <c r="C363">
        <v>67872</v>
      </c>
      <c r="D363" s="57">
        <v>44813</v>
      </c>
      <c r="E363" s="84" t="str">
        <f>F363&amp;"-"&amp;COUNTIF($F$2:F363,F363)</f>
        <v>METASA-324</v>
      </c>
      <c r="F363" s="84" t="str">
        <f t="shared" si="44"/>
        <v>METASA</v>
      </c>
      <c r="G363" t="s">
        <v>8581</v>
      </c>
      <c r="H363" s="62">
        <v>88416482000106</v>
      </c>
      <c r="I363" t="s">
        <v>30</v>
      </c>
      <c r="J363">
        <v>116.25</v>
      </c>
      <c r="K363">
        <v>1886.74</v>
      </c>
      <c r="M363">
        <v>34177</v>
      </c>
      <c r="N363" t="str">
        <v>WK</v>
      </c>
      <c r="O363" s="57" cm="1">
        <f t="array" ref="O363">_xlfn.XLOOKUP(1,($C$2:$C$8655=M363)*($F$2:$F$8655=N363),$D$2:$D$8655)</f>
        <v>45336</v>
      </c>
      <c r="P363" s="62">
        <v>97434047000103</v>
      </c>
      <c r="Q363" t="str">
        <v>M</v>
      </c>
      <c r="R363" s="85">
        <v>6</v>
      </c>
      <c r="S363" s="85">
        <v>10062</v>
      </c>
      <c r="U363" s="84" t="b">
        <f t="shared" si="45"/>
        <v>1</v>
      </c>
      <c r="V363" s="84" t="b">
        <f t="shared" si="46"/>
        <v>1</v>
      </c>
      <c r="W363" s="84" t="b">
        <f t="shared" si="47"/>
        <v>1</v>
      </c>
      <c r="X363" s="84" t="str">
        <f t="shared" si="48"/>
        <v xml:space="preserve"> </v>
      </c>
      <c r="Y363" s="84" t="b">
        <f t="shared" si="49"/>
        <v>1</v>
      </c>
      <c r="AA363" s="84">
        <v>34177</v>
      </c>
      <c r="AB363" s="84" t="s">
        <v>140</v>
      </c>
      <c r="AC363" s="57">
        <v>45336</v>
      </c>
      <c r="AD363" s="84">
        <v>97434047000103</v>
      </c>
      <c r="AE363" s="84" t="s">
        <v>30</v>
      </c>
      <c r="AF363" s="84">
        <v>442</v>
      </c>
      <c r="AG363" s="84">
        <v>10062</v>
      </c>
      <c r="AI363">
        <v>34277</v>
      </c>
      <c r="AJ363" s="84" t="str" cm="1">
        <f t="array" ref="AJ363">_xlfn.XLOOKUP(AI363,--LEFT(Main!$B$15:$B$1956,SEARCH(" ",Main!$B$15:$B$1956)),Main!$F$15:$F$1956,"")</f>
        <v>WK ACOS</v>
      </c>
      <c r="AK363" s="57" cm="1">
        <f t="array" ref="AK363">_xlfn.XLOOKUP(1,(--LEFT(Main!$B$15:$B$1956,SEARCH(" ",Main!$B$15:$B$1956))=AI363)*(Main!$F$15:$F$1956=AJ363),Main!$C$15:$C$1956,"")</f>
        <v>45338</v>
      </c>
      <c r="AL363" s="62" cm="1">
        <f t="array" ref="AL363">--_xlfn.XLOOKUP(1,(Main!$F$15:$F$1956='PLANILHA EBR'!AJ363)*(--LEFT(Main!$B$15:$B$1956,SEARCH(" ",Main!$B$15:$B$1956))='PLANILHA EBR'!AI363),Main!$E$15:$E$1956)</f>
        <v>97434047000103</v>
      </c>
      <c r="AM363" s="84" t="str" cm="1">
        <f t="array" ref="AM363">_xlfn.XLOOKUP(1,(Main!$F$15:$F$1956='PLANILHA EBR'!AJ363)*(--LEFT(Main!$B$15:$B$1956,SEARCH(" ",Main!$B$15:$B$1956))='PLANILHA EBR'!AI363),Main!$H$15:$H$1956)</f>
        <v>KG LIQUIDO</v>
      </c>
      <c r="AN363">
        <v>5440.92</v>
      </c>
      <c r="AO363">
        <v>52368.36</v>
      </c>
      <c r="AP363">
        <v>81963</v>
      </c>
    </row>
    <row r="364" spans="1:42" x14ac:dyDescent="0.25">
      <c r="A364" t="s">
        <v>5958</v>
      </c>
      <c r="B364" t="str">
        <f>C364&amp;"-"&amp;COUNTIF(C$2:C364,C364)</f>
        <v>67872-6</v>
      </c>
      <c r="C364">
        <v>67872</v>
      </c>
      <c r="D364" s="57">
        <v>44813</v>
      </c>
      <c r="E364" s="84" t="str">
        <f>F364&amp;"-"&amp;COUNTIF($F$2:F364,F364)</f>
        <v>METASA-325</v>
      </c>
      <c r="F364" s="84" t="str">
        <f t="shared" si="44"/>
        <v>METASA</v>
      </c>
      <c r="G364" t="s">
        <v>8581</v>
      </c>
      <c r="H364" s="62">
        <v>88416482000106</v>
      </c>
      <c r="I364" t="s">
        <v>30</v>
      </c>
      <c r="J364">
        <v>1208.68</v>
      </c>
      <c r="K364">
        <v>22566.06</v>
      </c>
      <c r="M364">
        <v>34212</v>
      </c>
      <c r="N364" t="str">
        <v>WK</v>
      </c>
      <c r="O364" s="57" cm="1">
        <f t="array" ref="O364">_xlfn.XLOOKUP(1,($C$2:$C$8655=M364)*($F$2:$F$8655=N364),$D$2:$D$8655)</f>
        <v>45337</v>
      </c>
      <c r="P364" s="62">
        <v>97434047000103</v>
      </c>
      <c r="Q364" t="str">
        <v>M</v>
      </c>
      <c r="R364" s="85">
        <v>450</v>
      </c>
      <c r="S364" s="85">
        <v>102433.37999999999</v>
      </c>
      <c r="U364" s="84" t="b">
        <f t="shared" si="45"/>
        <v>1</v>
      </c>
      <c r="V364" s="84" t="b">
        <f t="shared" si="46"/>
        <v>1</v>
      </c>
      <c r="W364" s="84" t="b">
        <f t="shared" si="47"/>
        <v>1</v>
      </c>
      <c r="X364" s="84" t="str">
        <f t="shared" si="48"/>
        <v xml:space="preserve"> </v>
      </c>
      <c r="Y364" s="84" t="b">
        <f t="shared" si="49"/>
        <v>1</v>
      </c>
      <c r="AA364" s="84">
        <v>34212</v>
      </c>
      <c r="AB364" s="84" t="s">
        <v>140</v>
      </c>
      <c r="AC364" s="57">
        <v>45337</v>
      </c>
      <c r="AD364" s="84">
        <v>97434047000103</v>
      </c>
      <c r="AE364" s="84" t="s">
        <v>30</v>
      </c>
      <c r="AF364" s="84">
        <v>9313</v>
      </c>
      <c r="AG364" s="84">
        <v>102433.38</v>
      </c>
      <c r="AI364">
        <v>34307</v>
      </c>
      <c r="AJ364" s="84" t="str" cm="1">
        <f t="array" ref="AJ364">_xlfn.XLOOKUP(AI364,--LEFT(Main!$B$15:$B$1956,SEARCH(" ",Main!$B$15:$B$1956)),Main!$F$15:$F$1956,"")</f>
        <v>WK ACOS</v>
      </c>
      <c r="AK364" s="57" cm="1">
        <f t="array" ref="AK364">_xlfn.XLOOKUP(1,(--LEFT(Main!$B$15:$B$1956,SEARCH(" ",Main!$B$15:$B$1956))=AI364)*(Main!$F$15:$F$1956=AJ364),Main!$C$15:$C$1956,"")</f>
        <v>45338</v>
      </c>
      <c r="AL364" s="62" cm="1">
        <f t="array" ref="AL364">--_xlfn.XLOOKUP(1,(Main!$F$15:$F$1956='PLANILHA EBR'!AJ364)*(--LEFT(Main!$B$15:$B$1956,SEARCH(" ",Main!$B$15:$B$1956))='PLANILHA EBR'!AI364),Main!$E$15:$E$1956)</f>
        <v>97434047000103</v>
      </c>
      <c r="AM364" s="84" t="str" cm="1">
        <f t="array" ref="AM364">_xlfn.XLOOKUP(1,(Main!$F$15:$F$1956='PLANILHA EBR'!AJ364)*(--LEFT(Main!$B$15:$B$1956,SEARCH(" ",Main!$B$15:$B$1956))='PLANILHA EBR'!AI364),Main!$H$15:$H$1956)</f>
        <v>KG LIQUIDO</v>
      </c>
      <c r="AN364">
        <v>2340</v>
      </c>
      <c r="AO364">
        <v>24660</v>
      </c>
      <c r="AP364">
        <v>81963</v>
      </c>
    </row>
    <row r="365" spans="1:42" x14ac:dyDescent="0.25">
      <c r="A365" t="s">
        <v>5958</v>
      </c>
      <c r="B365" t="str">
        <f>C365&amp;"-"&amp;COUNTIF(C$2:C365,C365)</f>
        <v>67872-7</v>
      </c>
      <c r="C365">
        <v>67872</v>
      </c>
      <c r="D365" s="57">
        <v>44813</v>
      </c>
      <c r="E365" s="84" t="str">
        <f>F365&amp;"-"&amp;COUNTIF($F$2:F365,F365)</f>
        <v>METASA-326</v>
      </c>
      <c r="F365" s="84" t="str">
        <f t="shared" si="44"/>
        <v>METASA</v>
      </c>
      <c r="G365" t="s">
        <v>8581</v>
      </c>
      <c r="H365" s="62">
        <v>88416482000106</v>
      </c>
      <c r="I365" t="s">
        <v>30</v>
      </c>
      <c r="J365">
        <v>269.14</v>
      </c>
      <c r="K365">
        <v>4543.08</v>
      </c>
      <c r="M365">
        <v>34225</v>
      </c>
      <c r="N365" t="str">
        <v>WK</v>
      </c>
      <c r="O365" s="57" cm="1">
        <f t="array" ref="O365">_xlfn.XLOOKUP(1,($C$2:$C$8655=M365)*($F$2:$F$8655=N365),$D$2:$D$8655)</f>
        <v>45337</v>
      </c>
      <c r="P365" s="62">
        <v>97434047000103</v>
      </c>
      <c r="Q365" t="str">
        <v>METRO QUADRADO</v>
      </c>
      <c r="R365" s="85">
        <v>21.96</v>
      </c>
      <c r="S365" s="85">
        <v>12935.470000000001</v>
      </c>
      <c r="U365" s="84" t="b">
        <f t="shared" si="45"/>
        <v>1</v>
      </c>
      <c r="V365" s="84" t="b">
        <f t="shared" si="46"/>
        <v>1</v>
      </c>
      <c r="W365" s="84" t="b">
        <f t="shared" si="47"/>
        <v>1</v>
      </c>
      <c r="X365" s="84" t="str">
        <f t="shared" si="48"/>
        <v xml:space="preserve"> </v>
      </c>
      <c r="Y365" s="84" t="b">
        <f t="shared" si="49"/>
        <v>1</v>
      </c>
      <c r="AA365" s="84">
        <v>34225</v>
      </c>
      <c r="AB365" s="84" t="s">
        <v>140</v>
      </c>
      <c r="AC365" s="57">
        <v>45337</v>
      </c>
      <c r="AD365" s="84">
        <v>97434047000103</v>
      </c>
      <c r="AE365" s="84" t="s">
        <v>30</v>
      </c>
      <c r="AF365" s="84">
        <v>1559.16</v>
      </c>
      <c r="AG365" s="84">
        <v>12935.47</v>
      </c>
      <c r="AI365">
        <v>34404</v>
      </c>
      <c r="AJ365" s="84" t="str" cm="1">
        <f t="array" ref="AJ365">_xlfn.XLOOKUP(AI365,--LEFT(Main!$B$15:$B$1956,SEARCH(" ",Main!$B$15:$B$1956)),Main!$F$15:$F$1956,"")</f>
        <v>WK ACOS</v>
      </c>
      <c r="AK365" s="57" cm="1">
        <f t="array" ref="AK365">_xlfn.XLOOKUP(1,(--LEFT(Main!$B$15:$B$1956,SEARCH(" ",Main!$B$15:$B$1956))=AI365)*(Main!$F$15:$F$1956=AJ365),Main!$C$15:$C$1956,"")</f>
        <v>45342</v>
      </c>
      <c r="AL365" s="62" cm="1">
        <f t="array" ref="AL365">--_xlfn.XLOOKUP(1,(Main!$F$15:$F$1956='PLANILHA EBR'!AJ365)*(--LEFT(Main!$B$15:$B$1956,SEARCH(" ",Main!$B$15:$B$1956))='PLANILHA EBR'!AI365),Main!$E$15:$E$1956)</f>
        <v>97434047000103</v>
      </c>
      <c r="AM365" s="84" t="str" cm="1">
        <f t="array" ref="AM365">_xlfn.XLOOKUP(1,(Main!$F$15:$F$1956='PLANILHA EBR'!AJ365)*(--LEFT(Main!$B$15:$B$1956,SEARCH(" ",Main!$B$15:$B$1956))='PLANILHA EBR'!AI365),Main!$H$15:$H$1956)</f>
        <v>KG LIQUIDO</v>
      </c>
      <c r="AN365">
        <v>1872</v>
      </c>
      <c r="AO365">
        <v>19728</v>
      </c>
      <c r="AP365">
        <v>81863</v>
      </c>
    </row>
    <row r="366" spans="1:42" x14ac:dyDescent="0.25">
      <c r="A366" t="s">
        <v>5958</v>
      </c>
      <c r="B366" t="str">
        <f>C366&amp;"-"&amp;COUNTIF(C$2:C366,C366)</f>
        <v>67872-8</v>
      </c>
      <c r="C366">
        <v>67872</v>
      </c>
      <c r="D366" s="57">
        <v>44813</v>
      </c>
      <c r="E366" s="84" t="str">
        <f>F366&amp;"-"&amp;COUNTIF($F$2:F366,F366)</f>
        <v>METASA-327</v>
      </c>
      <c r="F366" s="84" t="str">
        <f t="shared" si="44"/>
        <v>METASA</v>
      </c>
      <c r="G366" t="s">
        <v>8581</v>
      </c>
      <c r="H366" s="62">
        <v>88416482000106</v>
      </c>
      <c r="I366" t="s">
        <v>30</v>
      </c>
      <c r="J366">
        <v>1080.0999999999999</v>
      </c>
      <c r="K366">
        <v>20867.53</v>
      </c>
      <c r="M366">
        <v>34277</v>
      </c>
      <c r="N366" t="str">
        <v>WK</v>
      </c>
      <c r="O366" s="57" cm="1">
        <f t="array" ref="O366">_xlfn.XLOOKUP(1,($C$2:$C$8655=M366)*($F$2:$F$8655=N366),$D$2:$D$8655)</f>
        <v>45338</v>
      </c>
      <c r="P366" s="62">
        <v>97434047000103</v>
      </c>
      <c r="Q366" t="str">
        <v>M</v>
      </c>
      <c r="R366" s="85">
        <v>216</v>
      </c>
      <c r="S366" s="85">
        <v>52368.36</v>
      </c>
      <c r="U366" s="84" t="b">
        <f t="shared" si="45"/>
        <v>1</v>
      </c>
      <c r="V366" s="84" t="b">
        <f t="shared" si="46"/>
        <v>1</v>
      </c>
      <c r="W366" s="84" t="b">
        <f t="shared" si="47"/>
        <v>1</v>
      </c>
      <c r="X366" s="84" t="str">
        <f t="shared" si="48"/>
        <v xml:space="preserve"> </v>
      </c>
      <c r="Y366" s="84" t="b">
        <f t="shared" si="49"/>
        <v>1</v>
      </c>
      <c r="AA366" s="84">
        <v>34277</v>
      </c>
      <c r="AB366" s="84" t="s">
        <v>140</v>
      </c>
      <c r="AC366" s="57">
        <v>45338</v>
      </c>
      <c r="AD366" s="84">
        <v>97434047000103</v>
      </c>
      <c r="AE366" s="84" t="s">
        <v>30</v>
      </c>
      <c r="AF366" s="84">
        <v>5440.92</v>
      </c>
      <c r="AG366" s="84">
        <v>52368.36</v>
      </c>
      <c r="AI366">
        <v>34430</v>
      </c>
      <c r="AJ366" s="84" t="str" cm="1">
        <f t="array" ref="AJ366">_xlfn.XLOOKUP(AI366,--LEFT(Main!$B$15:$B$1956,SEARCH(" ",Main!$B$15:$B$1956)),Main!$F$15:$F$1956,"")</f>
        <v>WK ACOS</v>
      </c>
      <c r="AK366" s="57" cm="1">
        <f t="array" ref="AK366">_xlfn.XLOOKUP(1,(--LEFT(Main!$B$15:$B$1956,SEARCH(" ",Main!$B$15:$B$1956))=AI366)*(Main!$F$15:$F$1956=AJ366),Main!$C$15:$C$1956,"")</f>
        <v>45342</v>
      </c>
      <c r="AL366" s="62" cm="1">
        <f t="array" ref="AL366">--_xlfn.XLOOKUP(1,(Main!$F$15:$F$1956='PLANILHA EBR'!AJ366)*(--LEFT(Main!$B$15:$B$1956,SEARCH(" ",Main!$B$15:$B$1956))='PLANILHA EBR'!AI366),Main!$E$15:$E$1956)</f>
        <v>97434047000103</v>
      </c>
      <c r="AM366" s="84" t="str" cm="1">
        <f t="array" ref="AM366">_xlfn.XLOOKUP(1,(Main!$F$15:$F$1956='PLANILHA EBR'!AJ366)*(--LEFT(Main!$B$15:$B$1956,SEARCH(" ",Main!$B$15:$B$1956))='PLANILHA EBR'!AI366),Main!$H$15:$H$1956)</f>
        <v>KG LIQUIDO</v>
      </c>
      <c r="AN366">
        <v>13100</v>
      </c>
      <c r="AO366">
        <v>53363.399999999994</v>
      </c>
      <c r="AP366">
        <v>81727</v>
      </c>
    </row>
    <row r="367" spans="1:42" x14ac:dyDescent="0.25">
      <c r="A367" t="s">
        <v>5958</v>
      </c>
      <c r="B367" t="str">
        <f>C367&amp;"-"&amp;COUNTIF(C$2:C367,C367)</f>
        <v>67872-9</v>
      </c>
      <c r="C367">
        <v>67872</v>
      </c>
      <c r="D367" s="57">
        <v>44813</v>
      </c>
      <c r="E367" s="84" t="str">
        <f>F367&amp;"-"&amp;COUNTIF($F$2:F367,F367)</f>
        <v>METASA-328</v>
      </c>
      <c r="F367" s="84" t="str">
        <f t="shared" si="44"/>
        <v>METASA</v>
      </c>
      <c r="G367" t="s">
        <v>8581</v>
      </c>
      <c r="H367" s="62">
        <v>88416482000106</v>
      </c>
      <c r="I367" t="s">
        <v>30</v>
      </c>
      <c r="J367">
        <v>56.79</v>
      </c>
      <c r="K367">
        <v>1097.18</v>
      </c>
      <c r="M367">
        <v>34307</v>
      </c>
      <c r="N367" t="str">
        <v>WK</v>
      </c>
      <c r="O367" s="57" cm="1">
        <f t="array" ref="O367">_xlfn.XLOOKUP(1,($C$2:$C$8655=M367)*($F$2:$F$8655=N367),$D$2:$D$8655)</f>
        <v>45338</v>
      </c>
      <c r="P367" s="62">
        <v>97434047000103</v>
      </c>
      <c r="Q367" t="str">
        <v>M</v>
      </c>
      <c r="R367" s="85">
        <v>180</v>
      </c>
      <c r="S367" s="85">
        <v>24660</v>
      </c>
      <c r="U367" s="84" t="b">
        <f t="shared" si="45"/>
        <v>1</v>
      </c>
      <c r="V367" s="84" t="b">
        <f t="shared" si="46"/>
        <v>1</v>
      </c>
      <c r="W367" s="84" t="b">
        <f t="shared" si="47"/>
        <v>1</v>
      </c>
      <c r="X367" s="84" t="str">
        <f t="shared" si="48"/>
        <v xml:space="preserve"> </v>
      </c>
      <c r="Y367" s="84" t="b">
        <f t="shared" si="49"/>
        <v>1</v>
      </c>
      <c r="AA367" s="84">
        <v>34307</v>
      </c>
      <c r="AB367" s="84" t="s">
        <v>140</v>
      </c>
      <c r="AC367" s="57">
        <v>45338</v>
      </c>
      <c r="AD367" s="84">
        <v>97434047000103</v>
      </c>
      <c r="AE367" s="84" t="s">
        <v>30</v>
      </c>
      <c r="AF367" s="84">
        <v>2340</v>
      </c>
      <c r="AG367" s="84">
        <v>24660</v>
      </c>
      <c r="AI367">
        <v>34487</v>
      </c>
      <c r="AJ367" s="84" t="str" cm="1">
        <f t="array" ref="AJ367">_xlfn.XLOOKUP(AI367,--LEFT(Main!$B$15:$B$1956,SEARCH(" ",Main!$B$15:$B$1956)),Main!$F$15:$F$1956,"")</f>
        <v>WK ACOS</v>
      </c>
      <c r="AK367" s="57" cm="1">
        <f t="array" ref="AK367">_xlfn.XLOOKUP(1,(--LEFT(Main!$B$15:$B$1956,SEARCH(" ",Main!$B$15:$B$1956))=AI367)*(Main!$F$15:$F$1956=AJ367),Main!$C$15:$C$1956,"")</f>
        <v>45343</v>
      </c>
      <c r="AL367" s="62" cm="1">
        <f t="array" ref="AL367">--_xlfn.XLOOKUP(1,(Main!$F$15:$F$1956='PLANILHA EBR'!AJ367)*(--LEFT(Main!$B$15:$B$1956,SEARCH(" ",Main!$B$15:$B$1956))='PLANILHA EBR'!AI367),Main!$E$15:$E$1956)</f>
        <v>97434047000103</v>
      </c>
      <c r="AM367" s="84" t="str" cm="1">
        <f t="array" ref="AM367">_xlfn.XLOOKUP(1,(Main!$F$15:$F$1956='PLANILHA EBR'!AJ367)*(--LEFT(Main!$B$15:$B$1956,SEARCH(" ",Main!$B$15:$B$1956))='PLANILHA EBR'!AI367),Main!$H$15:$H$1956)</f>
        <v>KG LIQUIDO</v>
      </c>
      <c r="AN367">
        <v>220.11</v>
      </c>
      <c r="AO367">
        <v>10736.5</v>
      </c>
      <c r="AP367">
        <v>81727</v>
      </c>
    </row>
    <row r="368" spans="1:42" x14ac:dyDescent="0.25">
      <c r="A368" t="s">
        <v>5958</v>
      </c>
      <c r="B368" t="str">
        <f>C368&amp;"-"&amp;COUNTIF(C$2:C368,C368)</f>
        <v>67872-10</v>
      </c>
      <c r="C368">
        <v>67872</v>
      </c>
      <c r="D368" s="57">
        <v>44813</v>
      </c>
      <c r="E368" s="84" t="str">
        <f>F368&amp;"-"&amp;COUNTIF($F$2:F368,F368)</f>
        <v>METASA-329</v>
      </c>
      <c r="F368" s="84" t="str">
        <f t="shared" si="44"/>
        <v>METASA</v>
      </c>
      <c r="G368" t="s">
        <v>8581</v>
      </c>
      <c r="H368" s="62">
        <v>88416482000106</v>
      </c>
      <c r="I368" t="s">
        <v>30</v>
      </c>
      <c r="J368">
        <v>1465.42</v>
      </c>
      <c r="K368">
        <v>25908.63</v>
      </c>
      <c r="M368">
        <v>34404</v>
      </c>
      <c r="N368" t="str">
        <v>WK</v>
      </c>
      <c r="O368" s="57" cm="1">
        <f t="array" ref="O368">_xlfn.XLOOKUP(1,($C$2:$C$8655=M368)*($F$2:$F$8655=N368),$D$2:$D$8655)</f>
        <v>45342</v>
      </c>
      <c r="P368" s="62">
        <v>97434047000103</v>
      </c>
      <c r="Q368" t="str">
        <v>M</v>
      </c>
      <c r="R368" s="85">
        <v>144</v>
      </c>
      <c r="S368" s="85">
        <v>19728</v>
      </c>
      <c r="U368" s="84" t="b">
        <f t="shared" si="45"/>
        <v>1</v>
      </c>
      <c r="V368" s="84" t="b">
        <f t="shared" si="46"/>
        <v>1</v>
      </c>
      <c r="W368" s="84" t="b">
        <f t="shared" si="47"/>
        <v>1</v>
      </c>
      <c r="X368" s="84" t="str">
        <f t="shared" si="48"/>
        <v xml:space="preserve"> </v>
      </c>
      <c r="Y368" s="84" t="b">
        <f t="shared" si="49"/>
        <v>1</v>
      </c>
      <c r="AA368" s="84">
        <v>34404</v>
      </c>
      <c r="AB368" s="84" t="s">
        <v>140</v>
      </c>
      <c r="AC368" s="57">
        <v>45342</v>
      </c>
      <c r="AD368" s="84">
        <v>97434047000103</v>
      </c>
      <c r="AE368" s="84" t="s">
        <v>30</v>
      </c>
      <c r="AF368" s="84">
        <v>1872</v>
      </c>
      <c r="AG368" s="84">
        <v>19728</v>
      </c>
      <c r="AI368">
        <v>34495</v>
      </c>
      <c r="AJ368" s="84" t="str" cm="1">
        <f t="array" ref="AJ368">_xlfn.XLOOKUP(AI368,--LEFT(Main!$B$15:$B$1956,SEARCH(" ",Main!$B$15:$B$1956)),Main!$F$15:$F$1956,"")</f>
        <v>WK ACOS</v>
      </c>
      <c r="AK368" s="57" cm="1">
        <f t="array" ref="AK368">_xlfn.XLOOKUP(1,(--LEFT(Main!$B$15:$B$1956,SEARCH(" ",Main!$B$15:$B$1956))=AI368)*(Main!$F$15:$F$1956=AJ368),Main!$C$15:$C$1956,"")</f>
        <v>45343</v>
      </c>
      <c r="AL368" s="62" cm="1">
        <f t="array" ref="AL368">--_xlfn.XLOOKUP(1,(Main!$F$15:$F$1956='PLANILHA EBR'!AJ368)*(--LEFT(Main!$B$15:$B$1956,SEARCH(" ",Main!$B$15:$B$1956))='PLANILHA EBR'!AI368),Main!$E$15:$E$1956)</f>
        <v>97434047000103</v>
      </c>
      <c r="AM368" s="84" t="str" cm="1">
        <f t="array" ref="AM368">_xlfn.XLOOKUP(1,(Main!$F$15:$F$1956='PLANILHA EBR'!AJ368)*(--LEFT(Main!$B$15:$B$1956,SEARCH(" ",Main!$B$15:$B$1956))='PLANILHA EBR'!AI368),Main!$H$15:$H$1956)</f>
        <v>KG LIQUIDO</v>
      </c>
      <c r="AN368">
        <v>1134.3600000000001</v>
      </c>
      <c r="AO368">
        <v>59120.630000000005</v>
      </c>
      <c r="AP368">
        <v>81561</v>
      </c>
    </row>
    <row r="369" spans="1:42" x14ac:dyDescent="0.25">
      <c r="A369" t="s">
        <v>5958</v>
      </c>
      <c r="B369" t="str">
        <f>C369&amp;"-"&amp;COUNTIF(C$2:C369,C369)</f>
        <v>67872-11</v>
      </c>
      <c r="C369">
        <v>67872</v>
      </c>
      <c r="D369" s="57">
        <v>44813</v>
      </c>
      <c r="E369" s="84" t="str">
        <f>F369&amp;"-"&amp;COUNTIF($F$2:F369,F369)</f>
        <v>METASA-330</v>
      </c>
      <c r="F369" s="84" t="str">
        <f t="shared" si="44"/>
        <v>METASA</v>
      </c>
      <c r="G369" t="s">
        <v>8581</v>
      </c>
      <c r="H369" s="62">
        <v>88416482000106</v>
      </c>
      <c r="I369" t="s">
        <v>30</v>
      </c>
      <c r="J369">
        <v>5410.46</v>
      </c>
      <c r="K369">
        <v>108858.45</v>
      </c>
      <c r="M369">
        <v>34430</v>
      </c>
      <c r="N369" t="str">
        <v>WK</v>
      </c>
      <c r="O369" s="57" cm="1">
        <f t="array" ref="O369">_xlfn.XLOOKUP(1,($C$2:$C$8655=M369)*($F$2:$F$8655=N369),$D$2:$D$8655)</f>
        <v>45342</v>
      </c>
      <c r="P369" s="62">
        <v>97434047000103</v>
      </c>
      <c r="Q369" t="str">
        <v>M</v>
      </c>
      <c r="R369" s="85">
        <v>492</v>
      </c>
      <c r="S369" s="85">
        <v>53363.399999999994</v>
      </c>
      <c r="U369" s="84" t="b">
        <f t="shared" si="45"/>
        <v>1</v>
      </c>
      <c r="V369" s="84" t="b">
        <f t="shared" si="46"/>
        <v>1</v>
      </c>
      <c r="W369" s="84" t="b">
        <f t="shared" si="47"/>
        <v>1</v>
      </c>
      <c r="X369" s="84" t="str">
        <f t="shared" si="48"/>
        <v xml:space="preserve"> </v>
      </c>
      <c r="Y369" s="84" t="b">
        <f t="shared" si="49"/>
        <v>1</v>
      </c>
      <c r="AA369" s="84">
        <v>34430</v>
      </c>
      <c r="AB369" s="84" t="s">
        <v>140</v>
      </c>
      <c r="AC369" s="57">
        <v>45342</v>
      </c>
      <c r="AD369" s="84">
        <v>97434047000103</v>
      </c>
      <c r="AE369" s="84" t="s">
        <v>30</v>
      </c>
      <c r="AF369" s="84">
        <v>13100</v>
      </c>
      <c r="AG369" s="84">
        <v>53363.4</v>
      </c>
      <c r="AI369">
        <v>34611</v>
      </c>
      <c r="AJ369" s="84" t="str" cm="1">
        <f t="array" ref="AJ369">_xlfn.XLOOKUP(AI369,--LEFT(Main!$B$15:$B$1956,SEARCH(" ",Main!$B$15:$B$1956)),Main!$F$15:$F$1956,"")</f>
        <v>WK ACOS</v>
      </c>
      <c r="AK369" s="57" cm="1">
        <f t="array" ref="AK369">_xlfn.XLOOKUP(1,(--LEFT(Main!$B$15:$B$1956,SEARCH(" ",Main!$B$15:$B$1956))=AI369)*(Main!$F$15:$F$1956=AJ369),Main!$C$15:$C$1956,"")</f>
        <v>45345</v>
      </c>
      <c r="AL369" s="62" cm="1">
        <f t="array" ref="AL369">--_xlfn.XLOOKUP(1,(Main!$F$15:$F$1956='PLANILHA EBR'!AJ369)*(--LEFT(Main!$B$15:$B$1956,SEARCH(" ",Main!$B$15:$B$1956))='PLANILHA EBR'!AI369),Main!$E$15:$E$1956)</f>
        <v>97434047000103</v>
      </c>
      <c r="AM369" s="84" t="str" cm="1">
        <f t="array" ref="AM369">_xlfn.XLOOKUP(1,(Main!$F$15:$F$1956='PLANILHA EBR'!AJ369)*(--LEFT(Main!$B$15:$B$1956,SEARCH(" ",Main!$B$15:$B$1956))='PLANILHA EBR'!AI369),Main!$H$15:$H$1956)</f>
        <v>KG LIQUIDO</v>
      </c>
      <c r="AN369">
        <v>270</v>
      </c>
      <c r="AO369">
        <v>1880.09</v>
      </c>
      <c r="AP369">
        <v>81561</v>
      </c>
    </row>
    <row r="370" spans="1:42" x14ac:dyDescent="0.25">
      <c r="A370" t="s">
        <v>5958</v>
      </c>
      <c r="B370" t="str">
        <f>C370&amp;"-"&amp;COUNTIF(C$2:C370,C370)</f>
        <v>67872-12</v>
      </c>
      <c r="C370">
        <v>67872</v>
      </c>
      <c r="D370" s="57">
        <v>44813</v>
      </c>
      <c r="E370" s="84" t="str">
        <f>F370&amp;"-"&amp;COUNTIF($F$2:F370,F370)</f>
        <v>METASA-331</v>
      </c>
      <c r="F370" s="84" t="str">
        <f t="shared" si="44"/>
        <v>METASA</v>
      </c>
      <c r="G370" t="s">
        <v>8581</v>
      </c>
      <c r="H370" s="62">
        <v>88416482000106</v>
      </c>
      <c r="I370" t="s">
        <v>30</v>
      </c>
      <c r="J370">
        <v>192.91</v>
      </c>
      <c r="K370">
        <v>3536.04</v>
      </c>
      <c r="M370">
        <v>34487</v>
      </c>
      <c r="N370" t="str">
        <v>WK</v>
      </c>
      <c r="O370" s="57" cm="1">
        <f t="array" ref="O370">_xlfn.XLOOKUP(1,($C$2:$C$8655=M370)*($F$2:$F$8655=N370),$D$2:$D$8655)</f>
        <v>45343</v>
      </c>
      <c r="P370" s="62">
        <v>97434047000103</v>
      </c>
      <c r="Q370" t="str">
        <v>UNIDADE</v>
      </c>
      <c r="R370" s="85">
        <v>768</v>
      </c>
      <c r="S370" s="85">
        <v>10736.5</v>
      </c>
      <c r="U370" s="84" t="b">
        <f t="shared" si="45"/>
        <v>1</v>
      </c>
      <c r="V370" s="84" t="b">
        <f t="shared" si="46"/>
        <v>1</v>
      </c>
      <c r="W370" s="84" t="b">
        <f t="shared" si="47"/>
        <v>1</v>
      </c>
      <c r="X370" s="84" t="str">
        <f t="shared" si="48"/>
        <v xml:space="preserve"> </v>
      </c>
      <c r="Y370" s="84" t="b">
        <f t="shared" si="49"/>
        <v>1</v>
      </c>
      <c r="AA370" s="84">
        <v>34487</v>
      </c>
      <c r="AB370" s="84" t="s">
        <v>140</v>
      </c>
      <c r="AC370" s="57">
        <v>45343</v>
      </c>
      <c r="AD370" s="84">
        <v>97434047000103</v>
      </c>
      <c r="AE370" s="84" t="s">
        <v>30</v>
      </c>
      <c r="AF370" s="84">
        <v>220.11</v>
      </c>
      <c r="AG370" s="84">
        <v>10736.5</v>
      </c>
      <c r="AI370">
        <v>34704</v>
      </c>
      <c r="AJ370" s="84" t="str" cm="1">
        <f t="array" ref="AJ370">_xlfn.XLOOKUP(AI370,--LEFT(Main!$B$15:$B$1956,SEARCH(" ",Main!$B$15:$B$1956)),Main!$F$15:$F$1956,"")</f>
        <v>WK ACOS</v>
      </c>
      <c r="AK370" s="57" cm="1">
        <f t="array" ref="AK370">_xlfn.XLOOKUP(1,(--LEFT(Main!$B$15:$B$1956,SEARCH(" ",Main!$B$15:$B$1956))=AI370)*(Main!$F$15:$F$1956=AJ370),Main!$C$15:$C$1956,"")</f>
        <v>45350</v>
      </c>
      <c r="AL370" s="62" cm="1">
        <f t="array" ref="AL370">--_xlfn.XLOOKUP(1,(Main!$F$15:$F$1956='PLANILHA EBR'!AJ370)*(--LEFT(Main!$B$15:$B$1956,SEARCH(" ",Main!$B$15:$B$1956))='PLANILHA EBR'!AI370),Main!$E$15:$E$1956)</f>
        <v>97434047000103</v>
      </c>
      <c r="AM370" s="84" t="str" cm="1">
        <f t="array" ref="AM370">_xlfn.XLOOKUP(1,(Main!$F$15:$F$1956='PLANILHA EBR'!AJ370)*(--LEFT(Main!$B$15:$B$1956,SEARCH(" ",Main!$B$15:$B$1956))='PLANILHA EBR'!AI370),Main!$H$15:$H$1956)</f>
        <v>KG LIQUIDO</v>
      </c>
      <c r="AN370">
        <v>6225</v>
      </c>
      <c r="AO370">
        <v>67736.070000000007</v>
      </c>
      <c r="AP370">
        <v>80991</v>
      </c>
    </row>
    <row r="371" spans="1:42" x14ac:dyDescent="0.25">
      <c r="A371" t="s">
        <v>5958</v>
      </c>
      <c r="B371" t="str">
        <f>C371&amp;"-"&amp;COUNTIF(C$2:C371,C371)</f>
        <v>67872-13</v>
      </c>
      <c r="C371">
        <v>67872</v>
      </c>
      <c r="D371" s="57">
        <v>44813</v>
      </c>
      <c r="E371" s="84" t="str">
        <f>F371&amp;"-"&amp;COUNTIF($F$2:F371,F371)</f>
        <v>METASA-332</v>
      </c>
      <c r="F371" s="84" t="str">
        <f t="shared" si="44"/>
        <v>METASA</v>
      </c>
      <c r="G371" t="s">
        <v>8581</v>
      </c>
      <c r="H371" s="62">
        <v>88416482000106</v>
      </c>
      <c r="I371" t="s">
        <v>30</v>
      </c>
      <c r="J371">
        <v>769.21</v>
      </c>
      <c r="K371">
        <v>12984.26</v>
      </c>
      <c r="M371">
        <v>34495</v>
      </c>
      <c r="N371" t="str">
        <v>WK</v>
      </c>
      <c r="O371" s="57" cm="1">
        <f t="array" ref="O371">_xlfn.XLOOKUP(1,($C$2:$C$8655=M371)*($F$2:$F$8655=N371),$D$2:$D$8655)</f>
        <v>45343</v>
      </c>
      <c r="P371" s="62">
        <v>97434047000103</v>
      </c>
      <c r="Q371" t="str">
        <v>METRO QUADRADO</v>
      </c>
      <c r="R371" s="85">
        <v>22.8</v>
      </c>
      <c r="S371" s="85">
        <v>59120.63</v>
      </c>
      <c r="U371" s="84" t="b">
        <f t="shared" si="45"/>
        <v>1</v>
      </c>
      <c r="V371" s="84" t="b">
        <f t="shared" si="46"/>
        <v>1</v>
      </c>
      <c r="W371" s="84" t="b">
        <f t="shared" si="47"/>
        <v>1</v>
      </c>
      <c r="X371" s="84" t="str">
        <f t="shared" si="48"/>
        <v xml:space="preserve"> </v>
      </c>
      <c r="Y371" s="84" t="b">
        <f t="shared" si="49"/>
        <v>1</v>
      </c>
      <c r="AA371" s="84">
        <v>34495</v>
      </c>
      <c r="AB371" s="84" t="s">
        <v>140</v>
      </c>
      <c r="AC371" s="57">
        <v>45343</v>
      </c>
      <c r="AD371" s="84">
        <v>97434047000103</v>
      </c>
      <c r="AE371" s="84" t="s">
        <v>30</v>
      </c>
      <c r="AF371" s="84">
        <v>1134.3600000000001</v>
      </c>
      <c r="AG371" s="84">
        <v>59120.63</v>
      </c>
      <c r="AI371">
        <v>34813</v>
      </c>
      <c r="AJ371" s="84" t="str" cm="1">
        <f t="array" ref="AJ371">_xlfn.XLOOKUP(AI371,--LEFT(Main!$B$15:$B$1956,SEARCH(" ",Main!$B$15:$B$1956)),Main!$F$15:$F$1956,"")</f>
        <v>WK ACOS</v>
      </c>
      <c r="AK371" s="57" cm="1">
        <f t="array" ref="AK371">_xlfn.XLOOKUP(1,(--LEFT(Main!$B$15:$B$1956,SEARCH(" ",Main!$B$15:$B$1956))=AI371)*(Main!$F$15:$F$1956=AJ371),Main!$C$15:$C$1956,"")</f>
        <v>45352</v>
      </c>
      <c r="AL371" s="62" cm="1">
        <f t="array" ref="AL371">--_xlfn.XLOOKUP(1,(Main!$F$15:$F$1956='PLANILHA EBR'!AJ371)*(--LEFT(Main!$B$15:$B$1956,SEARCH(" ",Main!$B$15:$B$1956))='PLANILHA EBR'!AI371),Main!$E$15:$E$1956)</f>
        <v>97434047000103</v>
      </c>
      <c r="AM371" s="84" t="str" cm="1">
        <f t="array" ref="AM371">_xlfn.XLOOKUP(1,(Main!$F$15:$F$1956='PLANILHA EBR'!AJ371)*(--LEFT(Main!$B$15:$B$1956,SEARCH(" ",Main!$B$15:$B$1956))='PLANILHA EBR'!AI371),Main!$H$15:$H$1956)</f>
        <v>KG LIQUIDO</v>
      </c>
      <c r="AN371">
        <v>703</v>
      </c>
      <c r="AO371">
        <v>5006.88</v>
      </c>
      <c r="AP371">
        <v>80991</v>
      </c>
    </row>
    <row r="372" spans="1:42" x14ac:dyDescent="0.25">
      <c r="A372" t="s">
        <v>5958</v>
      </c>
      <c r="B372" t="str">
        <f>C372&amp;"-"&amp;COUNTIF(C$2:C372,C372)</f>
        <v>67872-14</v>
      </c>
      <c r="C372">
        <v>67872</v>
      </c>
      <c r="D372" s="57">
        <v>44813</v>
      </c>
      <c r="E372" s="84" t="str">
        <f>F372&amp;"-"&amp;COUNTIF($F$2:F372,F372)</f>
        <v>METASA-333</v>
      </c>
      <c r="F372" s="84" t="str">
        <f t="shared" si="44"/>
        <v>METASA</v>
      </c>
      <c r="G372" t="s">
        <v>8581</v>
      </c>
      <c r="H372" s="62">
        <v>88416482000106</v>
      </c>
      <c r="I372" t="s">
        <v>30</v>
      </c>
      <c r="J372">
        <v>2449.4</v>
      </c>
      <c r="K372">
        <v>42203.16</v>
      </c>
      <c r="M372">
        <v>34611</v>
      </c>
      <c r="N372" t="str">
        <v>WK</v>
      </c>
      <c r="O372" s="57" cm="1">
        <f t="array" ref="O372">_xlfn.XLOOKUP(1,($C$2:$C$8655=M372)*($F$2:$F$8655=N372),$D$2:$D$8655)</f>
        <v>45345</v>
      </c>
      <c r="P372" s="62">
        <v>97434047000103</v>
      </c>
      <c r="Q372" t="str">
        <v>METRO QUADRADO</v>
      </c>
      <c r="R372" s="85">
        <v>3.72</v>
      </c>
      <c r="S372" s="85">
        <v>1880.09</v>
      </c>
      <c r="U372" s="84" t="b">
        <f t="shared" si="45"/>
        <v>1</v>
      </c>
      <c r="V372" s="84" t="b">
        <f t="shared" si="46"/>
        <v>1</v>
      </c>
      <c r="W372" s="84" t="b">
        <f t="shared" si="47"/>
        <v>1</v>
      </c>
      <c r="X372" s="84" t="str">
        <f t="shared" si="48"/>
        <v xml:space="preserve"> </v>
      </c>
      <c r="Y372" s="84" t="b">
        <f t="shared" si="49"/>
        <v>1</v>
      </c>
      <c r="AA372" s="84">
        <v>34611</v>
      </c>
      <c r="AB372" s="84" t="s">
        <v>140</v>
      </c>
      <c r="AC372" s="57">
        <v>45345</v>
      </c>
      <c r="AD372" s="84">
        <v>97434047000103</v>
      </c>
      <c r="AE372" s="84" t="s">
        <v>30</v>
      </c>
      <c r="AF372" s="84">
        <v>270</v>
      </c>
      <c r="AG372" s="84">
        <v>1880.09</v>
      </c>
      <c r="AI372">
        <v>34849</v>
      </c>
      <c r="AJ372" s="84" t="str" cm="1">
        <f t="array" ref="AJ372">_xlfn.XLOOKUP(AI372,--LEFT(Main!$B$15:$B$1956,SEARCH(" ",Main!$B$15:$B$1956)),Main!$F$15:$F$1956,"")</f>
        <v>WK ACOS</v>
      </c>
      <c r="AK372" s="57" cm="1">
        <f t="array" ref="AK372">_xlfn.XLOOKUP(1,(--LEFT(Main!$B$15:$B$1956,SEARCH(" ",Main!$B$15:$B$1956))=AI372)*(Main!$F$15:$F$1956=AJ372),Main!$C$15:$C$1956,"")</f>
        <v>45352</v>
      </c>
      <c r="AL372" s="62" cm="1">
        <f t="array" ref="AL372">--_xlfn.XLOOKUP(1,(Main!$F$15:$F$1956='PLANILHA EBR'!AJ372)*(--LEFT(Main!$B$15:$B$1956,SEARCH(" ",Main!$B$15:$B$1956))='PLANILHA EBR'!AI372),Main!$E$15:$E$1956)</f>
        <v>97434047000103</v>
      </c>
      <c r="AM372" s="84" t="str" cm="1">
        <f t="array" ref="AM372">_xlfn.XLOOKUP(1,(Main!$F$15:$F$1956='PLANILHA EBR'!AJ372)*(--LEFT(Main!$B$15:$B$1956,SEARCH(" ",Main!$B$15:$B$1956))='PLANILHA EBR'!AI372),Main!$H$15:$H$1956)</f>
        <v>KG LIQUIDO</v>
      </c>
      <c r="AN372">
        <v>828</v>
      </c>
      <c r="AO372">
        <v>7580.16</v>
      </c>
      <c r="AP372">
        <v>80991</v>
      </c>
    </row>
    <row r="373" spans="1:42" x14ac:dyDescent="0.25">
      <c r="A373" t="s">
        <v>5958</v>
      </c>
      <c r="B373" t="str">
        <f>C373&amp;"-"&amp;COUNTIF(C$2:C373,C373)</f>
        <v>67872-15</v>
      </c>
      <c r="C373">
        <v>67872</v>
      </c>
      <c r="D373" s="57">
        <v>44813</v>
      </c>
      <c r="E373" s="84" t="str">
        <f>F373&amp;"-"&amp;COUNTIF($F$2:F373,F373)</f>
        <v>METASA-334</v>
      </c>
      <c r="F373" s="84" t="str">
        <f t="shared" si="44"/>
        <v>METASA</v>
      </c>
      <c r="G373" t="s">
        <v>8581</v>
      </c>
      <c r="H373" s="62">
        <v>88416482000106</v>
      </c>
      <c r="I373" t="s">
        <v>30</v>
      </c>
      <c r="J373">
        <v>361.18</v>
      </c>
      <c r="K373">
        <v>6223.13</v>
      </c>
      <c r="M373">
        <v>34704</v>
      </c>
      <c r="N373" t="str">
        <v>WK</v>
      </c>
      <c r="O373" s="57" cm="1">
        <f t="array" ref="O373">_xlfn.XLOOKUP(1,($C$2:$C$8655=M373)*($F$2:$F$8655=N373),$D$2:$D$8655)</f>
        <v>45350</v>
      </c>
      <c r="P373" s="62">
        <v>97434047000103</v>
      </c>
      <c r="Q373" t="str">
        <v>UNIDADE</v>
      </c>
      <c r="R373" s="85">
        <v>234</v>
      </c>
      <c r="S373" s="85">
        <v>67736.069999999992</v>
      </c>
      <c r="U373" s="84" t="b">
        <f t="shared" si="45"/>
        <v>1</v>
      </c>
      <c r="V373" s="84" t="b">
        <f t="shared" si="46"/>
        <v>1</v>
      </c>
      <c r="W373" s="84" t="b">
        <f t="shared" si="47"/>
        <v>1</v>
      </c>
      <c r="X373" s="84" t="str">
        <f t="shared" si="48"/>
        <v xml:space="preserve"> </v>
      </c>
      <c r="Y373" s="84" t="b">
        <f t="shared" si="49"/>
        <v>1</v>
      </c>
      <c r="AA373" s="84">
        <v>34704</v>
      </c>
      <c r="AB373" s="84" t="s">
        <v>140</v>
      </c>
      <c r="AC373" s="57">
        <v>45350</v>
      </c>
      <c r="AD373" s="84">
        <v>97434047000103</v>
      </c>
      <c r="AE373" s="84" t="s">
        <v>30</v>
      </c>
      <c r="AF373" s="84">
        <v>6225</v>
      </c>
      <c r="AG373" s="84">
        <v>67736.070000000007</v>
      </c>
      <c r="AI373">
        <v>34912</v>
      </c>
      <c r="AJ373" s="84" t="str" cm="1">
        <f t="array" ref="AJ373">_xlfn.XLOOKUP(AI373,--LEFT(Main!$B$15:$B$1956,SEARCH(" ",Main!$B$15:$B$1956)),Main!$F$15:$F$1956,"")</f>
        <v>WK ACOS</v>
      </c>
      <c r="AK373" s="57" cm="1">
        <f t="array" ref="AK373">_xlfn.XLOOKUP(1,(--LEFT(Main!$B$15:$B$1956,SEARCH(" ",Main!$B$15:$B$1956))=AI373)*(Main!$F$15:$F$1956=AJ373),Main!$C$15:$C$1956,"")</f>
        <v>45355</v>
      </c>
      <c r="AL373" s="62" cm="1">
        <f t="array" ref="AL373">--_xlfn.XLOOKUP(1,(Main!$F$15:$F$1956='PLANILHA EBR'!AJ373)*(--LEFT(Main!$B$15:$B$1956,SEARCH(" ",Main!$B$15:$B$1956))='PLANILHA EBR'!AI373),Main!$E$15:$E$1956)</f>
        <v>97434047000103</v>
      </c>
      <c r="AM373" s="84" t="str" cm="1">
        <f t="array" ref="AM373">_xlfn.XLOOKUP(1,(Main!$F$15:$F$1956='PLANILHA EBR'!AJ373)*(--LEFT(Main!$B$15:$B$1956,SEARCH(" ",Main!$B$15:$B$1956))='PLANILHA EBR'!AI373),Main!$H$15:$H$1956)</f>
        <v>KG LIQUIDO</v>
      </c>
      <c r="AN373">
        <v>4700.3999999999996</v>
      </c>
      <c r="AO373">
        <v>42686.82</v>
      </c>
      <c r="AP373">
        <v>80991</v>
      </c>
    </row>
    <row r="374" spans="1:42" x14ac:dyDescent="0.25">
      <c r="A374" t="s">
        <v>5958</v>
      </c>
      <c r="B374" t="str">
        <f>C374&amp;"-"&amp;COUNTIF(C$2:C374,C374)</f>
        <v>67872-16</v>
      </c>
      <c r="C374">
        <v>67872</v>
      </c>
      <c r="D374" s="57">
        <v>44813</v>
      </c>
      <c r="E374" s="84" t="str">
        <f>F374&amp;"-"&amp;COUNTIF($F$2:F374,F374)</f>
        <v>METASA-335</v>
      </c>
      <c r="F374" s="84" t="str">
        <f t="shared" si="44"/>
        <v>METASA</v>
      </c>
      <c r="G374" t="s">
        <v>8581</v>
      </c>
      <c r="H374" s="62">
        <v>88416482000106</v>
      </c>
      <c r="I374" t="s">
        <v>30</v>
      </c>
      <c r="J374">
        <v>8457.5400000000009</v>
      </c>
      <c r="K374">
        <v>166359.81</v>
      </c>
      <c r="M374">
        <v>34813</v>
      </c>
      <c r="N374" t="str">
        <v>WK</v>
      </c>
      <c r="O374" s="57" cm="1">
        <f t="array" ref="O374">_xlfn.XLOOKUP(1,($C$2:$C$8655=M374)*($F$2:$F$8655=N374),$D$2:$D$8655)</f>
        <v>45352</v>
      </c>
      <c r="P374" s="62">
        <v>97434047000103</v>
      </c>
      <c r="Q374" t="str">
        <v>METRO QUADRADO</v>
      </c>
      <c r="R374" s="85">
        <v>43.92</v>
      </c>
      <c r="S374" s="85">
        <v>5006.88</v>
      </c>
      <c r="U374" s="84" t="b">
        <f t="shared" si="45"/>
        <v>1</v>
      </c>
      <c r="V374" s="84" t="b">
        <f t="shared" si="46"/>
        <v>1</v>
      </c>
      <c r="W374" s="84" t="b">
        <f t="shared" si="47"/>
        <v>1</v>
      </c>
      <c r="X374" s="84" t="str">
        <f t="shared" si="48"/>
        <v xml:space="preserve"> </v>
      </c>
      <c r="Y374" s="84" t="b">
        <f t="shared" si="49"/>
        <v>1</v>
      </c>
      <c r="AA374" s="84">
        <v>34813</v>
      </c>
      <c r="AB374" s="84" t="s">
        <v>140</v>
      </c>
      <c r="AC374" s="57">
        <v>45352</v>
      </c>
      <c r="AD374" s="84">
        <v>97434047000103</v>
      </c>
      <c r="AE374" s="84" t="s">
        <v>30</v>
      </c>
      <c r="AF374" s="84">
        <v>703</v>
      </c>
      <c r="AG374" s="84">
        <v>5006.88</v>
      </c>
      <c r="AI374">
        <v>34914</v>
      </c>
      <c r="AJ374" s="84" t="str" cm="1">
        <f t="array" ref="AJ374">_xlfn.XLOOKUP(AI374,--LEFT(Main!$B$15:$B$1956,SEARCH(" ",Main!$B$15:$B$1956)),Main!$F$15:$F$1956,"")</f>
        <v>WK ACOS</v>
      </c>
      <c r="AK374" s="57" cm="1">
        <f t="array" ref="AK374">_xlfn.XLOOKUP(1,(--LEFT(Main!$B$15:$B$1956,SEARCH(" ",Main!$B$15:$B$1956))=AI374)*(Main!$F$15:$F$1956=AJ374),Main!$C$15:$C$1956,"")</f>
        <v>45355</v>
      </c>
      <c r="AL374" s="62" cm="1">
        <f t="array" ref="AL374">--_xlfn.XLOOKUP(1,(Main!$F$15:$F$1956='PLANILHA EBR'!AJ374)*(--LEFT(Main!$B$15:$B$1956,SEARCH(" ",Main!$B$15:$B$1956))='PLANILHA EBR'!AI374),Main!$E$15:$E$1956)</f>
        <v>97434047000103</v>
      </c>
      <c r="AM374" s="84" t="str" cm="1">
        <f t="array" ref="AM374">_xlfn.XLOOKUP(1,(Main!$F$15:$F$1956='PLANILHA EBR'!AJ374)*(--LEFT(Main!$B$15:$B$1956,SEARCH(" ",Main!$B$15:$B$1956))='PLANILHA EBR'!AI374),Main!$H$15:$H$1956)</f>
        <v>KG LIQUIDO</v>
      </c>
      <c r="AN374">
        <v>2857</v>
      </c>
      <c r="AO374">
        <v>20092.5</v>
      </c>
      <c r="AP374">
        <v>80400</v>
      </c>
    </row>
    <row r="375" spans="1:42" x14ac:dyDescent="0.25">
      <c r="A375" t="s">
        <v>5958</v>
      </c>
      <c r="B375" t="str">
        <f>C375&amp;"-"&amp;COUNTIF(C$2:C375,C375)</f>
        <v>67872-17</v>
      </c>
      <c r="C375">
        <v>67872</v>
      </c>
      <c r="D375" s="57">
        <v>44813</v>
      </c>
      <c r="E375" s="84" t="str">
        <f>F375&amp;"-"&amp;COUNTIF($F$2:F375,F375)</f>
        <v>METASA-336</v>
      </c>
      <c r="F375" s="84" t="str">
        <f t="shared" si="44"/>
        <v>METASA</v>
      </c>
      <c r="G375" t="s">
        <v>8581</v>
      </c>
      <c r="H375" s="62">
        <v>88416482000106</v>
      </c>
      <c r="I375" t="s">
        <v>30</v>
      </c>
      <c r="J375">
        <v>168.97</v>
      </c>
      <c r="K375">
        <v>3021.18</v>
      </c>
      <c r="M375">
        <v>34849</v>
      </c>
      <c r="N375" t="str">
        <v>WK</v>
      </c>
      <c r="O375" s="57" cm="1">
        <f t="array" ref="O375">_xlfn.XLOOKUP(1,($C$2:$C$8655=M375)*($F$2:$F$8655=N375),$D$2:$D$8655)</f>
        <v>45352</v>
      </c>
      <c r="P375" s="62">
        <v>97434047000103</v>
      </c>
      <c r="Q375" t="str">
        <v>M</v>
      </c>
      <c r="R375" s="85">
        <v>72</v>
      </c>
      <c r="S375" s="85">
        <v>7580.16</v>
      </c>
      <c r="U375" s="84" t="b">
        <f t="shared" si="45"/>
        <v>1</v>
      </c>
      <c r="V375" s="84" t="b">
        <f t="shared" si="46"/>
        <v>1</v>
      </c>
      <c r="W375" s="84" t="b">
        <f t="shared" si="47"/>
        <v>1</v>
      </c>
      <c r="X375" s="84" t="str">
        <f t="shared" si="48"/>
        <v xml:space="preserve"> </v>
      </c>
      <c r="Y375" s="84" t="b">
        <f t="shared" si="49"/>
        <v>1</v>
      </c>
      <c r="AA375" s="84">
        <v>34849</v>
      </c>
      <c r="AB375" s="84" t="s">
        <v>140</v>
      </c>
      <c r="AC375" s="57">
        <v>45352</v>
      </c>
      <c r="AD375" s="84">
        <v>97434047000103</v>
      </c>
      <c r="AE375" s="84" t="s">
        <v>30</v>
      </c>
      <c r="AF375" s="84">
        <v>828</v>
      </c>
      <c r="AG375" s="84">
        <v>7580.16</v>
      </c>
      <c r="AI375">
        <v>34921</v>
      </c>
      <c r="AJ375" s="84" t="str" cm="1">
        <f t="array" ref="AJ375">_xlfn.XLOOKUP(AI375,--LEFT(Main!$B$15:$B$1956,SEARCH(" ",Main!$B$15:$B$1956)),Main!$F$15:$F$1956,"")</f>
        <v>WK ACOS</v>
      </c>
      <c r="AK375" s="57" cm="1">
        <f t="array" ref="AK375">_xlfn.XLOOKUP(1,(--LEFT(Main!$B$15:$B$1956,SEARCH(" ",Main!$B$15:$B$1956))=AI375)*(Main!$F$15:$F$1956=AJ375),Main!$C$15:$C$1956,"")</f>
        <v>45355</v>
      </c>
      <c r="AL375" s="62" cm="1">
        <f t="array" ref="AL375">--_xlfn.XLOOKUP(1,(Main!$F$15:$F$1956='PLANILHA EBR'!AJ375)*(--LEFT(Main!$B$15:$B$1956,SEARCH(" ",Main!$B$15:$B$1956))='PLANILHA EBR'!AI375),Main!$E$15:$E$1956)</f>
        <v>97434047000103</v>
      </c>
      <c r="AM375" s="84" t="str" cm="1">
        <f t="array" ref="AM375">_xlfn.XLOOKUP(1,(Main!$F$15:$F$1956='PLANILHA EBR'!AJ375)*(--LEFT(Main!$B$15:$B$1956,SEARCH(" ",Main!$B$15:$B$1956))='PLANILHA EBR'!AI375),Main!$H$15:$H$1956)</f>
        <v>KG LIQUIDO</v>
      </c>
      <c r="AN375">
        <v>13149.3</v>
      </c>
      <c r="AO375">
        <v>92414.1</v>
      </c>
      <c r="AP375">
        <v>80400</v>
      </c>
    </row>
    <row r="376" spans="1:42" x14ac:dyDescent="0.25">
      <c r="A376" t="s">
        <v>5958</v>
      </c>
      <c r="B376" t="str">
        <f>C376&amp;"-"&amp;COUNTIF(C$2:C376,C376)</f>
        <v>67872-18</v>
      </c>
      <c r="C376">
        <v>67872</v>
      </c>
      <c r="D376" s="57">
        <v>44813</v>
      </c>
      <c r="E376" s="84" t="str">
        <f>F376&amp;"-"&amp;COUNTIF($F$2:F376,F376)</f>
        <v>METASA-337</v>
      </c>
      <c r="F376" s="84" t="str">
        <f t="shared" si="44"/>
        <v>METASA</v>
      </c>
      <c r="G376" t="s">
        <v>8581</v>
      </c>
      <c r="H376" s="62">
        <v>88416482000106</v>
      </c>
      <c r="I376" t="s">
        <v>30</v>
      </c>
      <c r="J376">
        <v>84.96</v>
      </c>
      <c r="K376">
        <v>1519.08</v>
      </c>
      <c r="M376">
        <v>34912</v>
      </c>
      <c r="N376" t="str">
        <v>WK</v>
      </c>
      <c r="O376" s="57" cm="1">
        <f t="array" ref="O376">_xlfn.XLOOKUP(1,($C$2:$C$8655=M376)*($F$2:$F$8655=N376),$D$2:$D$8655)</f>
        <v>45355</v>
      </c>
      <c r="P376" s="62">
        <v>97434047000103</v>
      </c>
      <c r="Q376" t="str">
        <v>M</v>
      </c>
      <c r="R376" s="85">
        <v>456</v>
      </c>
      <c r="S376" s="85">
        <v>42686.82</v>
      </c>
      <c r="U376" s="84" t="b">
        <f t="shared" si="45"/>
        <v>1</v>
      </c>
      <c r="V376" s="84" t="b">
        <f t="shared" si="46"/>
        <v>1</v>
      </c>
      <c r="W376" s="84" t="b">
        <f t="shared" si="47"/>
        <v>1</v>
      </c>
      <c r="X376" s="84" t="str">
        <f t="shared" si="48"/>
        <v xml:space="preserve"> </v>
      </c>
      <c r="Y376" s="84" t="b">
        <f t="shared" si="49"/>
        <v>1</v>
      </c>
      <c r="AA376" s="84">
        <v>34912</v>
      </c>
      <c r="AB376" s="84" t="s">
        <v>140</v>
      </c>
      <c r="AC376" s="57">
        <v>45355</v>
      </c>
      <c r="AD376" s="84">
        <v>97434047000103</v>
      </c>
      <c r="AE376" s="84" t="s">
        <v>30</v>
      </c>
      <c r="AF376" s="84">
        <v>4700.3999999999996</v>
      </c>
      <c r="AG376" s="84">
        <v>42686.82</v>
      </c>
      <c r="AI376">
        <v>34946</v>
      </c>
      <c r="AJ376" s="84" t="str" cm="1">
        <f t="array" ref="AJ376">_xlfn.XLOOKUP(AI376,--LEFT(Main!$B$15:$B$1956,SEARCH(" ",Main!$B$15:$B$1956)),Main!$F$15:$F$1956,"")</f>
        <v>WK ACOS</v>
      </c>
      <c r="AK376" s="57" cm="1">
        <f t="array" ref="AK376">_xlfn.XLOOKUP(1,(--LEFT(Main!$B$15:$B$1956,SEARCH(" ",Main!$B$15:$B$1956))=AI376)*(Main!$F$15:$F$1956=AJ376),Main!$C$15:$C$1956,"")</f>
        <v>45356</v>
      </c>
      <c r="AL376" s="62" cm="1">
        <f t="array" ref="AL376">--_xlfn.XLOOKUP(1,(Main!$F$15:$F$1956='PLANILHA EBR'!AJ376)*(--LEFT(Main!$B$15:$B$1956,SEARCH(" ",Main!$B$15:$B$1956))='PLANILHA EBR'!AI376),Main!$E$15:$E$1956)</f>
        <v>97434047000103</v>
      </c>
      <c r="AM376" s="84" t="str" cm="1">
        <f t="array" ref="AM376">_xlfn.XLOOKUP(1,(Main!$F$15:$F$1956='PLANILHA EBR'!AJ376)*(--LEFT(Main!$B$15:$B$1956,SEARCH(" ",Main!$B$15:$B$1956))='PLANILHA EBR'!AI376),Main!$H$15:$H$1956)</f>
        <v>KG LIQUIDO</v>
      </c>
      <c r="AN376">
        <v>9329.7000000000007</v>
      </c>
      <c r="AO376">
        <v>77517.78</v>
      </c>
      <c r="AP376">
        <v>80400</v>
      </c>
    </row>
    <row r="377" spans="1:42" x14ac:dyDescent="0.25">
      <c r="A377" t="s">
        <v>5958</v>
      </c>
      <c r="B377" t="str">
        <f>C377&amp;"-"&amp;COUNTIF(C$2:C377,C377)</f>
        <v>67872-19</v>
      </c>
      <c r="C377">
        <v>67872</v>
      </c>
      <c r="D377" s="57">
        <v>44813</v>
      </c>
      <c r="E377" s="84" t="str">
        <f>F377&amp;"-"&amp;COUNTIF($F$2:F377,F377)</f>
        <v>METASA-338</v>
      </c>
      <c r="F377" s="84" t="str">
        <f t="shared" si="44"/>
        <v>METASA</v>
      </c>
      <c r="G377" t="s">
        <v>8581</v>
      </c>
      <c r="H377" s="62">
        <v>88416482000106</v>
      </c>
      <c r="I377" t="s">
        <v>30</v>
      </c>
      <c r="J377">
        <v>684.37</v>
      </c>
      <c r="K377">
        <v>11552.17</v>
      </c>
      <c r="M377">
        <v>34914</v>
      </c>
      <c r="N377" t="str">
        <v>WK</v>
      </c>
      <c r="O377" s="57" cm="1">
        <f t="array" ref="O377">_xlfn.XLOOKUP(1,($C$2:$C$8655=M377)*($F$2:$F$8655=N377),$D$2:$D$8655)</f>
        <v>45355</v>
      </c>
      <c r="P377" s="62">
        <v>97434047000103</v>
      </c>
      <c r="Q377" t="str">
        <v>M</v>
      </c>
      <c r="R377" s="85">
        <v>150</v>
      </c>
      <c r="S377" s="85">
        <v>20092.5</v>
      </c>
      <c r="U377" s="84" t="b">
        <f t="shared" si="45"/>
        <v>1</v>
      </c>
      <c r="V377" s="84" t="b">
        <f t="shared" si="46"/>
        <v>1</v>
      </c>
      <c r="W377" s="84" t="b">
        <f t="shared" si="47"/>
        <v>1</v>
      </c>
      <c r="X377" s="84" t="str">
        <f t="shared" si="48"/>
        <v xml:space="preserve"> </v>
      </c>
      <c r="Y377" s="84" t="b">
        <f t="shared" si="49"/>
        <v>1</v>
      </c>
      <c r="AA377" s="84">
        <v>34914</v>
      </c>
      <c r="AB377" s="84" t="s">
        <v>140</v>
      </c>
      <c r="AC377" s="57">
        <v>45355</v>
      </c>
      <c r="AD377" s="84">
        <v>97434047000103</v>
      </c>
      <c r="AE377" s="84" t="s">
        <v>30</v>
      </c>
      <c r="AF377" s="84">
        <v>2857</v>
      </c>
      <c r="AG377" s="84">
        <v>20092.5</v>
      </c>
      <c r="AI377">
        <v>35111</v>
      </c>
      <c r="AJ377" s="84" t="str" cm="1">
        <f t="array" ref="AJ377">_xlfn.XLOOKUP(AI377,--LEFT(Main!$B$15:$B$1956,SEARCH(" ",Main!$B$15:$B$1956)),Main!$F$15:$F$1956,"")</f>
        <v>WK ACOS</v>
      </c>
      <c r="AK377" s="57" cm="1">
        <f t="array" ref="AK377">_xlfn.XLOOKUP(1,(--LEFT(Main!$B$15:$B$1956,SEARCH(" ",Main!$B$15:$B$1956))=AI377)*(Main!$F$15:$F$1956=AJ377),Main!$C$15:$C$1956,"")</f>
        <v>45359</v>
      </c>
      <c r="AL377" s="62" cm="1">
        <f t="array" ref="AL377">--_xlfn.XLOOKUP(1,(Main!$F$15:$F$1956='PLANILHA EBR'!AJ377)*(--LEFT(Main!$B$15:$B$1956,SEARCH(" ",Main!$B$15:$B$1956))='PLANILHA EBR'!AI377),Main!$E$15:$E$1956)</f>
        <v>97434047000103</v>
      </c>
      <c r="AM377" s="84" t="str" cm="1">
        <f t="array" ref="AM377">_xlfn.XLOOKUP(1,(Main!$F$15:$F$1956='PLANILHA EBR'!AJ377)*(--LEFT(Main!$B$15:$B$1956,SEARCH(" ",Main!$B$15:$B$1956))='PLANILHA EBR'!AI377),Main!$H$15:$H$1956)</f>
        <v>KG LIQUIDO</v>
      </c>
      <c r="AN377">
        <v>15000</v>
      </c>
      <c r="AO377">
        <v>159632.03</v>
      </c>
      <c r="AP377">
        <v>80400</v>
      </c>
    </row>
    <row r="378" spans="1:42" x14ac:dyDescent="0.25">
      <c r="A378" t="s">
        <v>5958</v>
      </c>
      <c r="B378" t="str">
        <f>C378&amp;"-"&amp;COUNTIF(C$2:C378,C378)</f>
        <v>67881-1</v>
      </c>
      <c r="C378">
        <v>67881</v>
      </c>
      <c r="D378" s="57">
        <v>44813</v>
      </c>
      <c r="E378" s="84" t="str">
        <f>F378&amp;"-"&amp;COUNTIF($F$2:F378,F378)</f>
        <v>METASA-339</v>
      </c>
      <c r="F378" s="84" t="str">
        <f t="shared" si="44"/>
        <v>METASA</v>
      </c>
      <c r="G378" t="s">
        <v>8581</v>
      </c>
      <c r="H378" s="62">
        <v>88416482000106</v>
      </c>
      <c r="I378" t="s">
        <v>30</v>
      </c>
      <c r="J378">
        <v>1159.79</v>
      </c>
      <c r="K378">
        <v>19577.259999999998</v>
      </c>
      <c r="M378">
        <v>34921</v>
      </c>
      <c r="N378" t="str">
        <v>WK</v>
      </c>
      <c r="O378" s="57" cm="1">
        <f t="array" ref="O378">_xlfn.XLOOKUP(1,($C$2:$C$8655=M378)*($F$2:$F$8655=N378),$D$2:$D$8655)</f>
        <v>45355</v>
      </c>
      <c r="P378" s="62">
        <v>97434047000103</v>
      </c>
      <c r="Q378" t="str">
        <v>M</v>
      </c>
      <c r="R378" s="85">
        <v>972</v>
      </c>
      <c r="S378" s="85">
        <v>92414.1</v>
      </c>
      <c r="U378" s="84" t="b">
        <f t="shared" si="45"/>
        <v>1</v>
      </c>
      <c r="V378" s="84" t="b">
        <f t="shared" si="46"/>
        <v>1</v>
      </c>
      <c r="W378" s="84" t="b">
        <f t="shared" si="47"/>
        <v>1</v>
      </c>
      <c r="X378" s="84" t="str">
        <f t="shared" si="48"/>
        <v xml:space="preserve"> </v>
      </c>
      <c r="Y378" s="84" t="b">
        <f t="shared" si="49"/>
        <v>1</v>
      </c>
      <c r="AA378" s="84">
        <v>34921</v>
      </c>
      <c r="AB378" s="84" t="s">
        <v>140</v>
      </c>
      <c r="AC378" s="57">
        <v>45355</v>
      </c>
      <c r="AD378" s="84">
        <v>97434047000103</v>
      </c>
      <c r="AE378" s="84" t="s">
        <v>30</v>
      </c>
      <c r="AF378" s="84">
        <v>13149.3</v>
      </c>
      <c r="AG378" s="84">
        <v>92414.1</v>
      </c>
      <c r="AI378">
        <v>35186</v>
      </c>
      <c r="AJ378" s="84" t="str" cm="1">
        <f t="array" ref="AJ378">_xlfn.XLOOKUP(AI378,--LEFT(Main!$B$15:$B$1956,SEARCH(" ",Main!$B$15:$B$1956)),Main!$F$15:$F$1956,"")</f>
        <v>WK ACOS</v>
      </c>
      <c r="AK378" s="57" cm="1">
        <f t="array" ref="AK378">_xlfn.XLOOKUP(1,(--LEFT(Main!$B$15:$B$1956,SEARCH(" ",Main!$B$15:$B$1956))=AI378)*(Main!$F$15:$F$1956=AJ378),Main!$C$15:$C$1956,"")</f>
        <v>45362</v>
      </c>
      <c r="AL378" s="62" cm="1">
        <f t="array" ref="AL378">--_xlfn.XLOOKUP(1,(Main!$F$15:$F$1956='PLANILHA EBR'!AJ378)*(--LEFT(Main!$B$15:$B$1956,SEARCH(" ",Main!$B$15:$B$1956))='PLANILHA EBR'!AI378),Main!$E$15:$E$1956)</f>
        <v>97434047000103</v>
      </c>
      <c r="AM378" s="84" t="str" cm="1">
        <f t="array" ref="AM378">_xlfn.XLOOKUP(1,(Main!$F$15:$F$1956='PLANILHA EBR'!AJ378)*(--LEFT(Main!$B$15:$B$1956,SEARCH(" ",Main!$B$15:$B$1956))='PLANILHA EBR'!AI378),Main!$H$15:$H$1956)</f>
        <v>KG LIQUIDO</v>
      </c>
      <c r="AN378">
        <v>7866</v>
      </c>
      <c r="AO378">
        <v>8652.6</v>
      </c>
      <c r="AP378">
        <v>81151</v>
      </c>
    </row>
    <row r="379" spans="1:42" x14ac:dyDescent="0.25">
      <c r="A379" t="s">
        <v>5958</v>
      </c>
      <c r="B379" t="str">
        <f>C379&amp;"-"&amp;COUNTIF(C$2:C379,C379)</f>
        <v>67881-2</v>
      </c>
      <c r="C379">
        <v>67881</v>
      </c>
      <c r="D379" s="57">
        <v>44813</v>
      </c>
      <c r="E379" s="84" t="str">
        <f>F379&amp;"-"&amp;COUNTIF($F$2:F379,F379)</f>
        <v>METASA-340</v>
      </c>
      <c r="F379" s="84" t="str">
        <f t="shared" si="44"/>
        <v>METASA</v>
      </c>
      <c r="G379" t="s">
        <v>8581</v>
      </c>
      <c r="H379" s="62">
        <v>88416482000106</v>
      </c>
      <c r="I379" t="s">
        <v>30</v>
      </c>
      <c r="J379">
        <v>1392.59</v>
      </c>
      <c r="K379">
        <v>23506.92</v>
      </c>
      <c r="M379">
        <v>34946</v>
      </c>
      <c r="N379" t="str">
        <v>WK</v>
      </c>
      <c r="O379" s="57" cm="1">
        <f t="array" ref="O379">_xlfn.XLOOKUP(1,($C$2:$C$8655=M379)*($F$2:$F$8655=N379),$D$2:$D$8655)</f>
        <v>45356</v>
      </c>
      <c r="P379" s="62">
        <v>97434047000103</v>
      </c>
      <c r="Q379" t="str">
        <v>M</v>
      </c>
      <c r="R379" s="85">
        <v>474</v>
      </c>
      <c r="S379" s="85">
        <v>77517.779999999984</v>
      </c>
      <c r="U379" s="84" t="b">
        <f t="shared" si="45"/>
        <v>1</v>
      </c>
      <c r="V379" s="84" t="b">
        <f t="shared" si="46"/>
        <v>1</v>
      </c>
      <c r="W379" s="84" t="b">
        <f t="shared" si="47"/>
        <v>1</v>
      </c>
      <c r="X379" s="84" t="str">
        <f t="shared" si="48"/>
        <v xml:space="preserve"> </v>
      </c>
      <c r="Y379" s="84" t="b">
        <f t="shared" si="49"/>
        <v>1</v>
      </c>
      <c r="AA379" s="84">
        <v>34946</v>
      </c>
      <c r="AB379" s="84" t="s">
        <v>140</v>
      </c>
      <c r="AC379" s="57">
        <v>45356</v>
      </c>
      <c r="AD379" s="84">
        <v>97434047000103</v>
      </c>
      <c r="AE379" s="84" t="s">
        <v>30</v>
      </c>
      <c r="AF379" s="84">
        <v>9329.7000000000007</v>
      </c>
      <c r="AG379" s="84">
        <v>77517.78</v>
      </c>
      <c r="AI379">
        <v>35234</v>
      </c>
      <c r="AJ379" s="84" t="str" cm="1">
        <f t="array" ref="AJ379">_xlfn.XLOOKUP(AI379,--LEFT(Main!$B$15:$B$1956,SEARCH(" ",Main!$B$15:$B$1956)),Main!$F$15:$F$1956,"")</f>
        <v>WK ACOS</v>
      </c>
      <c r="AK379" s="57" cm="1">
        <f t="array" ref="AK379">_xlfn.XLOOKUP(1,(--LEFT(Main!$B$15:$B$1956,SEARCH(" ",Main!$B$15:$B$1956))=AI379)*(Main!$F$15:$F$1956=AJ379),Main!$C$15:$C$1956,"")</f>
        <v>45363</v>
      </c>
      <c r="AL379" s="62" cm="1">
        <f t="array" ref="AL379">--_xlfn.XLOOKUP(1,(Main!$F$15:$F$1956='PLANILHA EBR'!AJ379)*(--LEFT(Main!$B$15:$B$1956,SEARCH(" ",Main!$B$15:$B$1956))='PLANILHA EBR'!AI379),Main!$E$15:$E$1956)</f>
        <v>97434047000103</v>
      </c>
      <c r="AM379" s="84" t="str" cm="1">
        <f t="array" ref="AM379">_xlfn.XLOOKUP(1,(Main!$F$15:$F$1956='PLANILHA EBR'!AJ379)*(--LEFT(Main!$B$15:$B$1956,SEARCH(" ",Main!$B$15:$B$1956))='PLANILHA EBR'!AI379),Main!$H$15:$H$1956)</f>
        <v>KG LIQUIDO</v>
      </c>
      <c r="AN379">
        <v>1391</v>
      </c>
      <c r="AO379">
        <v>9846.18</v>
      </c>
      <c r="AP379">
        <v>80714</v>
      </c>
    </row>
    <row r="380" spans="1:42" x14ac:dyDescent="0.25">
      <c r="A380" t="s">
        <v>5958</v>
      </c>
      <c r="B380" t="str">
        <f>C380&amp;"-"&amp;COUNTIF(C$2:C380,C380)</f>
        <v>67881-3</v>
      </c>
      <c r="C380">
        <v>67881</v>
      </c>
      <c r="D380" s="57">
        <v>44813</v>
      </c>
      <c r="E380" s="84" t="str">
        <f>F380&amp;"-"&amp;COUNTIF($F$2:F380,F380)</f>
        <v>METASA-341</v>
      </c>
      <c r="F380" s="84" t="str">
        <f t="shared" si="44"/>
        <v>METASA</v>
      </c>
      <c r="G380" t="s">
        <v>8581</v>
      </c>
      <c r="H380" s="62">
        <v>88416482000106</v>
      </c>
      <c r="I380" t="s">
        <v>30</v>
      </c>
      <c r="J380">
        <v>1304.8399999999999</v>
      </c>
      <c r="K380">
        <v>22025.7</v>
      </c>
      <c r="M380">
        <v>35111</v>
      </c>
      <c r="N380" t="str">
        <v>WK</v>
      </c>
      <c r="O380" s="57" cm="1">
        <f t="array" ref="O380">_xlfn.XLOOKUP(1,($C$2:$C$8655=M380)*($F$2:$F$8655=N380),$D$2:$D$8655)</f>
        <v>45359</v>
      </c>
      <c r="P380" s="62">
        <v>97434047000103</v>
      </c>
      <c r="Q380" t="str">
        <v>METRO QUADRADO</v>
      </c>
      <c r="R380" s="85">
        <v>96.42</v>
      </c>
      <c r="S380" s="85">
        <v>159632.03</v>
      </c>
      <c r="U380" s="84" t="b">
        <f t="shared" si="45"/>
        <v>1</v>
      </c>
      <c r="V380" s="84" t="b">
        <f t="shared" si="46"/>
        <v>1</v>
      </c>
      <c r="W380" s="84" t="b">
        <f t="shared" si="47"/>
        <v>1</v>
      </c>
      <c r="X380" s="84" t="str">
        <f t="shared" si="48"/>
        <v xml:space="preserve"> </v>
      </c>
      <c r="Y380" s="84" t="b">
        <f t="shared" si="49"/>
        <v>1</v>
      </c>
      <c r="AA380" s="84">
        <v>35111</v>
      </c>
      <c r="AB380" s="84" t="s">
        <v>140</v>
      </c>
      <c r="AC380" s="57">
        <v>45359</v>
      </c>
      <c r="AD380" s="84">
        <v>97434047000103</v>
      </c>
      <c r="AE380" s="84" t="s">
        <v>30</v>
      </c>
      <c r="AF380" s="84">
        <v>15000</v>
      </c>
      <c r="AG380" s="84">
        <v>159632.03</v>
      </c>
      <c r="AI380">
        <v>35282</v>
      </c>
      <c r="AJ380" s="84" t="str" cm="1">
        <f t="array" ref="AJ380">_xlfn.XLOOKUP(AI380,--LEFT(Main!$B$15:$B$1956,SEARCH(" ",Main!$B$15:$B$1956)),Main!$F$15:$F$1956,"")</f>
        <v>WK ACOS</v>
      </c>
      <c r="AK380" s="57" cm="1">
        <f t="array" ref="AK380">_xlfn.XLOOKUP(1,(--LEFT(Main!$B$15:$B$1956,SEARCH(" ",Main!$B$15:$B$1956))=AI380)*(Main!$F$15:$F$1956=AJ380),Main!$C$15:$C$1956,"")</f>
        <v>45364</v>
      </c>
      <c r="AL380" s="62" cm="1">
        <f t="array" ref="AL380">--_xlfn.XLOOKUP(1,(Main!$F$15:$F$1956='PLANILHA EBR'!AJ380)*(--LEFT(Main!$B$15:$B$1956,SEARCH(" ",Main!$B$15:$B$1956))='PLANILHA EBR'!AI380),Main!$E$15:$E$1956)</f>
        <v>97434047000103</v>
      </c>
      <c r="AM380" s="84" t="str" cm="1">
        <f t="array" ref="AM380">_xlfn.XLOOKUP(1,(Main!$F$15:$F$1956='PLANILHA EBR'!AJ380)*(--LEFT(Main!$B$15:$B$1956,SEARCH(" ",Main!$B$15:$B$1956))='PLANILHA EBR'!AI380),Main!$H$15:$H$1956)</f>
        <v>KG LIQUIDO</v>
      </c>
      <c r="AN380">
        <v>7700</v>
      </c>
      <c r="AO380">
        <v>101659.5</v>
      </c>
      <c r="AP380">
        <v>80473</v>
      </c>
    </row>
    <row r="381" spans="1:42" x14ac:dyDescent="0.25">
      <c r="A381" t="s">
        <v>5958</v>
      </c>
      <c r="B381" t="str">
        <f>C381&amp;"-"&amp;COUNTIF(C$2:C381,C381)</f>
        <v>67881-4</v>
      </c>
      <c r="C381">
        <v>67881</v>
      </c>
      <c r="D381" s="57">
        <v>44813</v>
      </c>
      <c r="E381" s="84" t="str">
        <f>F381&amp;"-"&amp;COUNTIF($F$2:F381,F381)</f>
        <v>METASA-342</v>
      </c>
      <c r="F381" s="84" t="str">
        <f t="shared" si="44"/>
        <v>METASA</v>
      </c>
      <c r="G381" t="s">
        <v>8581</v>
      </c>
      <c r="H381" s="62">
        <v>88416482000106</v>
      </c>
      <c r="I381" t="s">
        <v>30</v>
      </c>
      <c r="J381">
        <v>871.53</v>
      </c>
      <c r="K381">
        <v>14144.93</v>
      </c>
      <c r="M381">
        <v>35186</v>
      </c>
      <c r="N381" t="str">
        <v>WK</v>
      </c>
      <c r="O381" s="57" cm="1">
        <f t="array" ref="O381">_xlfn.XLOOKUP(1,($C$2:$C$8655=M381)*($F$2:$F$8655=N381),$D$2:$D$8655)</f>
        <v>45362</v>
      </c>
      <c r="P381" s="62">
        <v>97434047000103</v>
      </c>
      <c r="Q381" t="str">
        <v>M</v>
      </c>
      <c r="R381" s="85">
        <v>276</v>
      </c>
      <c r="S381" s="85">
        <v>8652.6</v>
      </c>
      <c r="U381" s="84" t="b">
        <f t="shared" si="45"/>
        <v>1</v>
      </c>
      <c r="V381" s="84" t="b">
        <f t="shared" si="46"/>
        <v>1</v>
      </c>
      <c r="W381" s="84" t="b">
        <f t="shared" si="47"/>
        <v>1</v>
      </c>
      <c r="X381" s="84" t="str">
        <f t="shared" si="48"/>
        <v xml:space="preserve"> </v>
      </c>
      <c r="Y381" s="84" t="b">
        <f t="shared" si="49"/>
        <v>1</v>
      </c>
      <c r="AA381" s="84">
        <v>35186</v>
      </c>
      <c r="AB381" s="84" t="s">
        <v>140</v>
      </c>
      <c r="AC381" s="57">
        <v>45362</v>
      </c>
      <c r="AD381" s="84">
        <v>97434047000103</v>
      </c>
      <c r="AE381" s="84" t="s">
        <v>30</v>
      </c>
      <c r="AF381" s="84">
        <v>7866</v>
      </c>
      <c r="AG381" s="84">
        <v>8652.6</v>
      </c>
      <c r="AI381">
        <v>35300</v>
      </c>
      <c r="AJ381" s="84" t="str" cm="1">
        <f t="array" ref="AJ381">_xlfn.XLOOKUP(AI381,--LEFT(Main!$B$15:$B$1956,SEARCH(" ",Main!$B$15:$B$1956)),Main!$F$15:$F$1956,"")</f>
        <v>WK ACOS</v>
      </c>
      <c r="AK381" s="57" cm="1">
        <f t="array" ref="AK381">_xlfn.XLOOKUP(1,(--LEFT(Main!$B$15:$B$1956,SEARCH(" ",Main!$B$15:$B$1956))=AI381)*(Main!$F$15:$F$1956=AJ381),Main!$C$15:$C$1956,"")</f>
        <v>45365</v>
      </c>
      <c r="AL381" s="62" cm="1">
        <f t="array" ref="AL381">--_xlfn.XLOOKUP(1,(Main!$F$15:$F$1956='PLANILHA EBR'!AJ381)*(--LEFT(Main!$B$15:$B$1956,SEARCH(" ",Main!$B$15:$B$1956))='PLANILHA EBR'!AI381),Main!$E$15:$E$1956)</f>
        <v>97434047000103</v>
      </c>
      <c r="AM381" s="84" t="str" cm="1">
        <f t="array" ref="AM381">_xlfn.XLOOKUP(1,(Main!$F$15:$F$1956='PLANILHA EBR'!AJ381)*(--LEFT(Main!$B$15:$B$1956,SEARCH(" ",Main!$B$15:$B$1956))='PLANILHA EBR'!AI381),Main!$H$15:$H$1956)</f>
        <v>KG LIQUIDO</v>
      </c>
      <c r="AN381">
        <v>2568</v>
      </c>
      <c r="AO381">
        <v>29275.200000000001</v>
      </c>
      <c r="AP381">
        <v>80369</v>
      </c>
    </row>
    <row r="382" spans="1:42" x14ac:dyDescent="0.25">
      <c r="A382" t="s">
        <v>5958</v>
      </c>
      <c r="B382" t="str">
        <f>C382&amp;"-"&amp;COUNTIF(C$2:C382,C382)</f>
        <v>67881-5</v>
      </c>
      <c r="C382">
        <v>67881</v>
      </c>
      <c r="D382" s="57">
        <v>44813</v>
      </c>
      <c r="E382" s="84" t="str">
        <f>F382&amp;"-"&amp;COUNTIF($F$2:F382,F382)</f>
        <v>METASA-343</v>
      </c>
      <c r="F382" s="84" t="str">
        <f t="shared" si="44"/>
        <v>METASA</v>
      </c>
      <c r="G382" t="s">
        <v>8581</v>
      </c>
      <c r="H382" s="62">
        <v>88416482000106</v>
      </c>
      <c r="I382" t="s">
        <v>30</v>
      </c>
      <c r="J382">
        <v>1465.34</v>
      </c>
      <c r="K382">
        <v>24734.94</v>
      </c>
      <c r="M382">
        <v>35234</v>
      </c>
      <c r="N382" t="str">
        <v>WK</v>
      </c>
      <c r="O382" s="57" cm="1">
        <f t="array" ref="O382">_xlfn.XLOOKUP(1,($C$2:$C$8655=M382)*($F$2:$F$8655=N382),$D$2:$D$8655)</f>
        <v>45363</v>
      </c>
      <c r="P382" s="62">
        <v>97434047000103</v>
      </c>
      <c r="Q382" t="str">
        <v>M</v>
      </c>
      <c r="R382" s="85">
        <v>114</v>
      </c>
      <c r="S382" s="85">
        <v>9846.18</v>
      </c>
      <c r="U382" s="84" t="b">
        <f t="shared" si="45"/>
        <v>1</v>
      </c>
      <c r="V382" s="84" t="b">
        <f t="shared" si="46"/>
        <v>1</v>
      </c>
      <c r="W382" s="84" t="b">
        <f t="shared" si="47"/>
        <v>1</v>
      </c>
      <c r="X382" s="84" t="str">
        <f t="shared" si="48"/>
        <v xml:space="preserve"> </v>
      </c>
      <c r="Y382" s="84" t="b">
        <f t="shared" si="49"/>
        <v>1</v>
      </c>
      <c r="AA382" s="84">
        <v>35234</v>
      </c>
      <c r="AB382" s="84" t="s">
        <v>140</v>
      </c>
      <c r="AC382" s="57">
        <v>45363</v>
      </c>
      <c r="AD382" s="84">
        <v>97434047000103</v>
      </c>
      <c r="AE382" s="84" t="s">
        <v>30</v>
      </c>
      <c r="AF382" s="84">
        <v>1391</v>
      </c>
      <c r="AG382" s="84">
        <v>9846.18</v>
      </c>
      <c r="AI382">
        <v>35321</v>
      </c>
      <c r="AJ382" s="84" t="str" cm="1">
        <f t="array" ref="AJ382">_xlfn.XLOOKUP(AI382,--LEFT(Main!$B$15:$B$1956,SEARCH(" ",Main!$B$15:$B$1956)),Main!$F$15:$F$1956,"")</f>
        <v>WK ACOS</v>
      </c>
      <c r="AK382" s="57" cm="1">
        <f t="array" ref="AK382">_xlfn.XLOOKUP(1,(--LEFT(Main!$B$15:$B$1956,SEARCH(" ",Main!$B$15:$B$1956))=AI382)*(Main!$F$15:$F$1956=AJ382),Main!$C$15:$C$1956,"")</f>
        <v>45365</v>
      </c>
      <c r="AL382" s="62" cm="1">
        <f t="array" ref="AL382">--_xlfn.XLOOKUP(1,(Main!$F$15:$F$1956='PLANILHA EBR'!AJ382)*(--LEFT(Main!$B$15:$B$1956,SEARCH(" ",Main!$B$15:$B$1956))='PLANILHA EBR'!AI382),Main!$E$15:$E$1956)</f>
        <v>97434047000103</v>
      </c>
      <c r="AM382" s="84" t="str" cm="1">
        <f t="array" ref="AM382">_xlfn.XLOOKUP(1,(Main!$F$15:$F$1956='PLANILHA EBR'!AJ382)*(--LEFT(Main!$B$15:$B$1956,SEARCH(" ",Main!$B$15:$B$1956))='PLANILHA EBR'!AI382),Main!$H$15:$H$1956)</f>
        <v>KG LIQUIDO</v>
      </c>
      <c r="AN382">
        <v>27510</v>
      </c>
      <c r="AO382">
        <v>436572.12</v>
      </c>
      <c r="AP382">
        <v>80228</v>
      </c>
    </row>
    <row r="383" spans="1:42" x14ac:dyDescent="0.25">
      <c r="A383" t="s">
        <v>5958</v>
      </c>
      <c r="B383" t="str">
        <f>C383&amp;"-"&amp;COUNTIF(C$2:C383,C383)</f>
        <v>67881-6</v>
      </c>
      <c r="C383">
        <v>67881</v>
      </c>
      <c r="D383" s="57">
        <v>44813</v>
      </c>
      <c r="E383" s="84" t="str">
        <f>F383&amp;"-"&amp;COUNTIF($F$2:F383,F383)</f>
        <v>METASA-344</v>
      </c>
      <c r="F383" s="84" t="str">
        <f t="shared" si="44"/>
        <v>METASA</v>
      </c>
      <c r="G383" t="s">
        <v>8581</v>
      </c>
      <c r="H383" s="62">
        <v>88416482000106</v>
      </c>
      <c r="I383" t="s">
        <v>30</v>
      </c>
      <c r="J383">
        <v>2008.75</v>
      </c>
      <c r="K383">
        <v>37503.360000000001</v>
      </c>
      <c r="M383">
        <v>35282</v>
      </c>
      <c r="N383" t="str">
        <v>WK</v>
      </c>
      <c r="O383" s="57" cm="1">
        <f t="array" ref="O383">_xlfn.XLOOKUP(1,($C$2:$C$8655=M383)*($F$2:$F$8655=N383),$D$2:$D$8655)</f>
        <v>45364</v>
      </c>
      <c r="P383" s="62">
        <v>97434047000103</v>
      </c>
      <c r="Q383" t="str">
        <v>METRO QUADRADO</v>
      </c>
      <c r="R383" s="85">
        <v>37.32</v>
      </c>
      <c r="S383" s="85">
        <v>101659.5</v>
      </c>
      <c r="U383" s="84" t="b">
        <f t="shared" si="45"/>
        <v>1</v>
      </c>
      <c r="V383" s="84" t="b">
        <f t="shared" si="46"/>
        <v>1</v>
      </c>
      <c r="W383" s="84" t="b">
        <f t="shared" si="47"/>
        <v>1</v>
      </c>
      <c r="X383" s="84" t="str">
        <f t="shared" si="48"/>
        <v xml:space="preserve"> </v>
      </c>
      <c r="Y383" s="84" t="b">
        <f t="shared" si="49"/>
        <v>1</v>
      </c>
      <c r="AA383" s="84">
        <v>35282</v>
      </c>
      <c r="AB383" s="84" t="s">
        <v>140</v>
      </c>
      <c r="AC383" s="57">
        <v>45364</v>
      </c>
      <c r="AD383" s="84">
        <v>97434047000103</v>
      </c>
      <c r="AE383" s="84" t="s">
        <v>30</v>
      </c>
      <c r="AF383" s="84">
        <v>7700</v>
      </c>
      <c r="AG383" s="84">
        <v>101659.5</v>
      </c>
      <c r="AI383">
        <v>35345</v>
      </c>
      <c r="AJ383" s="84" t="str" cm="1">
        <f t="array" ref="AJ383">_xlfn.XLOOKUP(AI383,--LEFT(Main!$B$15:$B$1956,SEARCH(" ",Main!$B$15:$B$1956)),Main!$F$15:$F$1956,"")</f>
        <v>WK ACOS</v>
      </c>
      <c r="AK383" s="57" cm="1">
        <f t="array" ref="AK383">_xlfn.XLOOKUP(1,(--LEFT(Main!$B$15:$B$1956,SEARCH(" ",Main!$B$15:$B$1956))=AI383)*(Main!$F$15:$F$1956=AJ383),Main!$C$15:$C$1956,"")</f>
        <v>45366</v>
      </c>
      <c r="AL383" s="62" cm="1">
        <f t="array" ref="AL383">--_xlfn.XLOOKUP(1,(Main!$F$15:$F$1956='PLANILHA EBR'!AJ383)*(--LEFT(Main!$B$15:$B$1956,SEARCH(" ",Main!$B$15:$B$1956))='PLANILHA EBR'!AI383),Main!$E$15:$E$1956)</f>
        <v>97434047000103</v>
      </c>
      <c r="AM383" s="84" t="str" cm="1">
        <f t="array" ref="AM383">_xlfn.XLOOKUP(1,(Main!$F$15:$F$1956='PLANILHA EBR'!AJ383)*(--LEFT(Main!$B$15:$B$1956,SEARCH(" ",Main!$B$15:$B$1956))='PLANILHA EBR'!AI383),Main!$H$15:$H$1956)</f>
        <v>KG LIQUIDO</v>
      </c>
      <c r="AN383">
        <v>32.239770459081839</v>
      </c>
      <c r="AO383">
        <v>292897.63</v>
      </c>
      <c r="AP383">
        <v>79787</v>
      </c>
    </row>
    <row r="384" spans="1:42" x14ac:dyDescent="0.25">
      <c r="A384" t="s">
        <v>5958</v>
      </c>
      <c r="B384" t="str">
        <f>C384&amp;"-"&amp;COUNTIF(C$2:C384,C384)</f>
        <v>67881-7</v>
      </c>
      <c r="C384">
        <v>67881</v>
      </c>
      <c r="D384" s="57">
        <v>44813</v>
      </c>
      <c r="E384" s="84" t="str">
        <f>F384&amp;"-"&amp;COUNTIF($F$2:F384,F384)</f>
        <v>METASA-345</v>
      </c>
      <c r="F384" s="84" t="str">
        <f t="shared" si="44"/>
        <v>METASA</v>
      </c>
      <c r="G384" t="s">
        <v>8581</v>
      </c>
      <c r="H384" s="62">
        <v>88416482000106</v>
      </c>
      <c r="I384" t="s">
        <v>30</v>
      </c>
      <c r="J384">
        <v>1186.3399999999999</v>
      </c>
      <c r="K384">
        <v>20025.419999999998</v>
      </c>
      <c r="M384">
        <v>35300</v>
      </c>
      <c r="N384" t="str">
        <v>WK</v>
      </c>
      <c r="O384" s="57" cm="1">
        <f t="array" ref="O384">_xlfn.XLOOKUP(1,($C$2:$C$8655=M384)*($F$2:$F$8655=N384),$D$2:$D$8655)</f>
        <v>45365</v>
      </c>
      <c r="P384" s="62">
        <v>97434047000103</v>
      </c>
      <c r="Q384" t="str">
        <v>M</v>
      </c>
      <c r="R384" s="85">
        <v>24</v>
      </c>
      <c r="S384" s="85">
        <v>29275.200000000001</v>
      </c>
      <c r="U384" s="84" t="b">
        <f t="shared" si="45"/>
        <v>1</v>
      </c>
      <c r="V384" s="84" t="b">
        <f t="shared" si="46"/>
        <v>1</v>
      </c>
      <c r="W384" s="84" t="b">
        <f t="shared" si="47"/>
        <v>1</v>
      </c>
      <c r="X384" s="84" t="str">
        <f t="shared" si="48"/>
        <v xml:space="preserve"> </v>
      </c>
      <c r="Y384" s="84" t="b">
        <f t="shared" si="49"/>
        <v>1</v>
      </c>
      <c r="AA384" s="84">
        <v>35300</v>
      </c>
      <c r="AB384" s="84" t="s">
        <v>140</v>
      </c>
      <c r="AC384" s="57">
        <v>45365</v>
      </c>
      <c r="AD384" s="84">
        <v>97434047000103</v>
      </c>
      <c r="AE384" s="84" t="s">
        <v>30</v>
      </c>
      <c r="AF384" s="84">
        <v>2568</v>
      </c>
      <c r="AG384" s="84">
        <v>29275.200000000001</v>
      </c>
      <c r="AI384">
        <v>35517</v>
      </c>
      <c r="AJ384" s="84" t="str" cm="1">
        <f t="array" ref="AJ384">_xlfn.XLOOKUP(AI384,--LEFT(Main!$B$15:$B$1956,SEARCH(" ",Main!$B$15:$B$1956)),Main!$F$15:$F$1956,"")</f>
        <v>WK ACOS</v>
      </c>
      <c r="AK384" s="57" cm="1">
        <f t="array" ref="AK384">_xlfn.XLOOKUP(1,(--LEFT(Main!$B$15:$B$1956,SEARCH(" ",Main!$B$15:$B$1956))=AI384)*(Main!$F$15:$F$1956=AJ384),Main!$C$15:$C$1956,"")</f>
        <v>45371</v>
      </c>
      <c r="AL384" s="62" cm="1">
        <f t="array" ref="AL384">--_xlfn.XLOOKUP(1,(Main!$F$15:$F$1956='PLANILHA EBR'!AJ384)*(--LEFT(Main!$B$15:$B$1956,SEARCH(" ",Main!$B$15:$B$1956))='PLANILHA EBR'!AI384),Main!$E$15:$E$1956)</f>
        <v>97434047000103</v>
      </c>
      <c r="AM384" s="84" t="str" cm="1">
        <f t="array" ref="AM384">_xlfn.XLOOKUP(1,(Main!$F$15:$F$1956='PLANILHA EBR'!AJ384)*(--LEFT(Main!$B$15:$B$1956,SEARCH(" ",Main!$B$15:$B$1956))='PLANILHA EBR'!AI384),Main!$H$15:$H$1956)</f>
        <v>KG LIQUIDO</v>
      </c>
      <c r="AN384">
        <v>3600</v>
      </c>
      <c r="AO384">
        <v>23760</v>
      </c>
      <c r="AP384">
        <v>79435</v>
      </c>
    </row>
    <row r="385" spans="1:42" x14ac:dyDescent="0.25">
      <c r="A385" t="s">
        <v>5958</v>
      </c>
      <c r="B385" t="str">
        <f>C385&amp;"-"&amp;COUNTIF(C$2:C385,C385)</f>
        <v>67881-8</v>
      </c>
      <c r="C385">
        <v>67881</v>
      </c>
      <c r="D385" s="57">
        <v>44813</v>
      </c>
      <c r="E385" s="84" t="str">
        <f>F385&amp;"-"&amp;COUNTIF($F$2:F385,F385)</f>
        <v>METASA-346</v>
      </c>
      <c r="F385" s="84" t="str">
        <f t="shared" si="44"/>
        <v>METASA</v>
      </c>
      <c r="G385" t="s">
        <v>8581</v>
      </c>
      <c r="H385" s="62">
        <v>88416482000106</v>
      </c>
      <c r="I385" t="s">
        <v>30</v>
      </c>
      <c r="J385">
        <v>697.9</v>
      </c>
      <c r="K385">
        <v>13483.43</v>
      </c>
      <c r="M385">
        <v>35321</v>
      </c>
      <c r="N385" t="str">
        <v>WK</v>
      </c>
      <c r="O385" s="57" cm="1">
        <f t="array" ref="O385">_xlfn.XLOOKUP(1,($C$2:$C$8655=M385)*($F$2:$F$8655=N385),$D$2:$D$8655)</f>
        <v>45365</v>
      </c>
      <c r="P385" s="62">
        <v>97434047000103</v>
      </c>
      <c r="Q385" t="str">
        <v>METRO QUADRADO</v>
      </c>
      <c r="R385" s="85">
        <v>146.4</v>
      </c>
      <c r="S385" s="85">
        <v>436572.12</v>
      </c>
      <c r="U385" s="84" t="b">
        <f t="shared" si="45"/>
        <v>1</v>
      </c>
      <c r="V385" s="84" t="b">
        <f t="shared" si="46"/>
        <v>1</v>
      </c>
      <c r="W385" s="84" t="b">
        <f t="shared" si="47"/>
        <v>1</v>
      </c>
      <c r="X385" s="84" t="str">
        <f t="shared" si="48"/>
        <v xml:space="preserve"> </v>
      </c>
      <c r="Y385" s="84" t="b">
        <f t="shared" si="49"/>
        <v>1</v>
      </c>
      <c r="AA385" s="84">
        <v>35321</v>
      </c>
      <c r="AB385" s="84" t="s">
        <v>140</v>
      </c>
      <c r="AC385" s="57">
        <v>45365</v>
      </c>
      <c r="AD385" s="84">
        <v>97434047000103</v>
      </c>
      <c r="AE385" s="84" t="s">
        <v>30</v>
      </c>
      <c r="AF385" s="84">
        <v>27510</v>
      </c>
      <c r="AG385" s="84">
        <v>436572.12</v>
      </c>
      <c r="AI385">
        <v>35532</v>
      </c>
      <c r="AJ385" s="84" t="str" cm="1">
        <f t="array" ref="AJ385">_xlfn.XLOOKUP(AI385,--LEFT(Main!$B$15:$B$1956,SEARCH(" ",Main!$B$15:$B$1956)),Main!$F$15:$F$1956,"")</f>
        <v>WK ACOS</v>
      </c>
      <c r="AK385" s="57" cm="1">
        <f t="array" ref="AK385">_xlfn.XLOOKUP(1,(--LEFT(Main!$B$15:$B$1956,SEARCH(" ",Main!$B$15:$B$1956))=AI385)*(Main!$F$15:$F$1956=AJ385),Main!$C$15:$C$1956,"")</f>
        <v>45371</v>
      </c>
      <c r="AL385" s="62" cm="1">
        <f t="array" ref="AL385">--_xlfn.XLOOKUP(1,(Main!$F$15:$F$1956='PLANILHA EBR'!AJ385)*(--LEFT(Main!$B$15:$B$1956,SEARCH(" ",Main!$B$15:$B$1956))='PLANILHA EBR'!AI385),Main!$E$15:$E$1956)</f>
        <v>97434047000103</v>
      </c>
      <c r="AM385" s="84" t="str" cm="1">
        <f t="array" ref="AM385">_xlfn.XLOOKUP(1,(Main!$F$15:$F$1956='PLANILHA EBR'!AJ385)*(--LEFT(Main!$B$15:$B$1956,SEARCH(" ",Main!$B$15:$B$1956))='PLANILHA EBR'!AI385),Main!$H$15:$H$1956)</f>
        <v>KG LIQUIDO</v>
      </c>
      <c r="AN385">
        <v>2650</v>
      </c>
      <c r="AO385">
        <v>45061.919999999998</v>
      </c>
      <c r="AP385">
        <v>78827</v>
      </c>
    </row>
    <row r="386" spans="1:42" x14ac:dyDescent="0.25">
      <c r="A386" t="s">
        <v>5958</v>
      </c>
      <c r="B386" t="str">
        <f>C386&amp;"-"&amp;COUNTIF(C$2:C386,C386)</f>
        <v>67881-9</v>
      </c>
      <c r="C386">
        <v>67881</v>
      </c>
      <c r="D386" s="57">
        <v>44813</v>
      </c>
      <c r="E386" s="84" t="str">
        <f>F386&amp;"-"&amp;COUNTIF($F$2:F386,F386)</f>
        <v>METASA-347</v>
      </c>
      <c r="F386" s="84" t="str">
        <f t="shared" si="44"/>
        <v>METASA</v>
      </c>
      <c r="G386" t="s">
        <v>8581</v>
      </c>
      <c r="H386" s="62">
        <v>88416482000106</v>
      </c>
      <c r="I386" t="s">
        <v>30</v>
      </c>
      <c r="J386">
        <v>1717.3</v>
      </c>
      <c r="K386">
        <v>33178.230000000003</v>
      </c>
      <c r="M386">
        <v>35345</v>
      </c>
      <c r="N386" t="str">
        <v>WK</v>
      </c>
      <c r="O386" s="57" cm="1">
        <f t="array" ref="O386">_xlfn.XLOOKUP(1,($C$2:$C$8655=M386)*($F$2:$F$8655=N386),$D$2:$D$8655)</f>
        <v>45366</v>
      </c>
      <c r="P386" s="62">
        <v>97434047000103</v>
      </c>
      <c r="Q386" t="str">
        <v>METRO QUADRADO</v>
      </c>
      <c r="R386" s="85">
        <v>1727.5</v>
      </c>
      <c r="S386" s="85">
        <v>292897.63</v>
      </c>
      <c r="U386" s="84" t="b">
        <f t="shared" si="45"/>
        <v>1</v>
      </c>
      <c r="V386" s="84" t="b">
        <f t="shared" si="46"/>
        <v>1</v>
      </c>
      <c r="W386" s="84" t="b">
        <f t="shared" si="47"/>
        <v>1</v>
      </c>
      <c r="X386" s="84" t="str">
        <f t="shared" si="48"/>
        <v xml:space="preserve"> </v>
      </c>
      <c r="Y386" s="84" t="b">
        <f t="shared" si="49"/>
        <v>1</v>
      </c>
      <c r="AA386" s="84">
        <v>35345</v>
      </c>
      <c r="AB386" s="84" t="s">
        <v>140</v>
      </c>
      <c r="AC386" s="57">
        <v>45366</v>
      </c>
      <c r="AD386" s="84">
        <v>97434047000103</v>
      </c>
      <c r="AE386" s="84" t="s">
        <v>30</v>
      </c>
      <c r="AF386" s="84">
        <v>32.239770459081839</v>
      </c>
      <c r="AG386" s="84">
        <v>292897.63</v>
      </c>
      <c r="AI386">
        <v>35647</v>
      </c>
      <c r="AJ386" s="84" t="str" cm="1">
        <f t="array" ref="AJ386">_xlfn.XLOOKUP(AI386,--LEFT(Main!$B$15:$B$1956,SEARCH(" ",Main!$B$15:$B$1956)),Main!$F$15:$F$1956,"")</f>
        <v>WK ACOS</v>
      </c>
      <c r="AK386" s="57" cm="1">
        <f t="array" ref="AK386">_xlfn.XLOOKUP(1,(--LEFT(Main!$B$15:$B$1956,SEARCH(" ",Main!$B$15:$B$1956))=AI386)*(Main!$F$15:$F$1956=AJ386),Main!$C$15:$C$1956,"")</f>
        <v>45373</v>
      </c>
      <c r="AL386" s="62" cm="1">
        <f t="array" ref="AL386">--_xlfn.XLOOKUP(1,(Main!$F$15:$F$1956='PLANILHA EBR'!AJ386)*(--LEFT(Main!$B$15:$B$1956,SEARCH(" ",Main!$B$15:$B$1956))='PLANILHA EBR'!AI386),Main!$E$15:$E$1956)</f>
        <v>97434047000103</v>
      </c>
      <c r="AM386" s="84" t="str" cm="1">
        <f t="array" ref="AM386">_xlfn.XLOOKUP(1,(Main!$F$15:$F$1956='PLANILHA EBR'!AJ386)*(--LEFT(Main!$B$15:$B$1956,SEARCH(" ",Main!$B$15:$B$1956))='PLANILHA EBR'!AI386),Main!$H$15:$H$1956)</f>
        <v>KG LIQUIDO</v>
      </c>
      <c r="AN386">
        <v>1470</v>
      </c>
      <c r="AO386">
        <v>9662.4</v>
      </c>
      <c r="AP386">
        <v>78819</v>
      </c>
    </row>
    <row r="387" spans="1:42" x14ac:dyDescent="0.25">
      <c r="A387" t="s">
        <v>5958</v>
      </c>
      <c r="B387" t="str">
        <f>C387&amp;"-"&amp;COUNTIF(C$2:C387,C387)</f>
        <v>67881-10</v>
      </c>
      <c r="C387">
        <v>67881</v>
      </c>
      <c r="D387" s="57">
        <v>44813</v>
      </c>
      <c r="E387" s="84" t="str">
        <f>F387&amp;"-"&amp;COUNTIF($F$2:F387,F387)</f>
        <v>METASA-348</v>
      </c>
      <c r="F387" s="84" t="str">
        <f t="shared" ref="F387:F450" si="50">LEFT(G387,SEARCH(" ",G387)-1)</f>
        <v>METASA</v>
      </c>
      <c r="G387" t="s">
        <v>8581</v>
      </c>
      <c r="H387" s="62">
        <v>88416482000106</v>
      </c>
      <c r="I387" t="s">
        <v>30</v>
      </c>
      <c r="J387">
        <v>1951.23</v>
      </c>
      <c r="K387">
        <v>33619.69</v>
      </c>
      <c r="M387">
        <v>35517</v>
      </c>
      <c r="N387" t="str">
        <v>WK</v>
      </c>
      <c r="O387" s="57" cm="1">
        <f t="array" ref="O387">_xlfn.XLOOKUP(1,($C$2:$C$8655=M387)*($F$2:$F$8655=N387),$D$2:$D$8655)</f>
        <v>45371</v>
      </c>
      <c r="P387" s="62">
        <v>97434047000103</v>
      </c>
      <c r="Q387" t="str">
        <v>METRO QUADRADO</v>
      </c>
      <c r="R387" s="85">
        <v>72</v>
      </c>
      <c r="S387" s="85">
        <v>23760</v>
      </c>
      <c r="U387" s="84" t="b">
        <f t="shared" si="45"/>
        <v>1</v>
      </c>
      <c r="V387" s="84" t="b">
        <f t="shared" si="46"/>
        <v>1</v>
      </c>
      <c r="W387" s="84" t="b">
        <f t="shared" si="47"/>
        <v>1</v>
      </c>
      <c r="X387" s="84" t="str">
        <f t="shared" si="48"/>
        <v xml:space="preserve"> </v>
      </c>
      <c r="Y387" s="84" t="b">
        <f t="shared" si="49"/>
        <v>1</v>
      </c>
      <c r="AA387" s="84">
        <v>35517</v>
      </c>
      <c r="AB387" s="84" t="s">
        <v>140</v>
      </c>
      <c r="AC387" s="57">
        <v>45371</v>
      </c>
      <c r="AD387" s="84">
        <v>97434047000103</v>
      </c>
      <c r="AE387" s="84" t="s">
        <v>30</v>
      </c>
      <c r="AF387" s="84">
        <v>3600</v>
      </c>
      <c r="AG387" s="84">
        <v>23760</v>
      </c>
      <c r="AI387">
        <v>35657</v>
      </c>
      <c r="AJ387" s="84" t="str" cm="1">
        <f t="array" ref="AJ387">_xlfn.XLOOKUP(AI387,--LEFT(Main!$B$15:$B$1956,SEARCH(" ",Main!$B$15:$B$1956)),Main!$F$15:$F$1956,"")</f>
        <v>WK ACOS</v>
      </c>
      <c r="AK387" s="57" cm="1">
        <f t="array" ref="AK387">_xlfn.XLOOKUP(1,(--LEFT(Main!$B$15:$B$1956,SEARCH(" ",Main!$B$15:$B$1956))=AI387)*(Main!$F$15:$F$1956=AJ387),Main!$C$15:$C$1956,"")</f>
        <v>45376</v>
      </c>
      <c r="AL387" s="62" cm="1">
        <f t="array" ref="AL387">--_xlfn.XLOOKUP(1,(Main!$F$15:$F$1956='PLANILHA EBR'!AJ387)*(--LEFT(Main!$B$15:$B$1956,SEARCH(" ",Main!$B$15:$B$1956))='PLANILHA EBR'!AI387),Main!$E$15:$E$1956)</f>
        <v>97434047000103</v>
      </c>
      <c r="AM387" s="84" t="str" cm="1">
        <f t="array" ref="AM387">_xlfn.XLOOKUP(1,(Main!$F$15:$F$1956='PLANILHA EBR'!AJ387)*(--LEFT(Main!$B$15:$B$1956,SEARCH(" ",Main!$B$15:$B$1956))='PLANILHA EBR'!AI387),Main!$H$15:$H$1956)</f>
        <v>KG LIQUIDO</v>
      </c>
      <c r="AN387">
        <v>4867</v>
      </c>
      <c r="AO387">
        <v>47040.84</v>
      </c>
      <c r="AP387">
        <v>78659</v>
      </c>
    </row>
    <row r="388" spans="1:42" x14ac:dyDescent="0.25">
      <c r="A388" t="s">
        <v>5958</v>
      </c>
      <c r="B388" t="str">
        <f>C388&amp;"-"&amp;COUNTIF(C$2:C388,C388)</f>
        <v>67881-11</v>
      </c>
      <c r="C388">
        <v>67881</v>
      </c>
      <c r="D388" s="57">
        <v>44813</v>
      </c>
      <c r="E388" s="84" t="str">
        <f>F388&amp;"-"&amp;COUNTIF($F$2:F388,F388)</f>
        <v>METASA-349</v>
      </c>
      <c r="F388" s="84" t="str">
        <f t="shared" si="50"/>
        <v>METASA</v>
      </c>
      <c r="G388" t="s">
        <v>8581</v>
      </c>
      <c r="H388" s="62">
        <v>88416482000106</v>
      </c>
      <c r="I388" t="s">
        <v>30</v>
      </c>
      <c r="J388">
        <v>12750.78</v>
      </c>
      <c r="K388">
        <v>250807.84</v>
      </c>
      <c r="M388">
        <v>35532</v>
      </c>
      <c r="N388" t="str">
        <v>WK</v>
      </c>
      <c r="O388" s="57" cm="1">
        <f t="array" ref="O388">_xlfn.XLOOKUP(1,($C$2:$C$8655=M388)*($F$2:$F$8655=N388),$D$2:$D$8655)</f>
        <v>45371</v>
      </c>
      <c r="P388" s="62">
        <v>97434047000103</v>
      </c>
      <c r="Q388" t="str">
        <v>METRO QUADRADO</v>
      </c>
      <c r="R388" s="85">
        <v>7.32</v>
      </c>
      <c r="S388" s="85">
        <v>45061.919999999998</v>
      </c>
      <c r="U388" s="84" t="b">
        <f t="shared" si="45"/>
        <v>1</v>
      </c>
      <c r="V388" s="84" t="b">
        <f t="shared" si="46"/>
        <v>1</v>
      </c>
      <c r="W388" s="84" t="b">
        <f t="shared" si="47"/>
        <v>1</v>
      </c>
      <c r="X388" s="84" t="str">
        <f t="shared" si="48"/>
        <v xml:space="preserve"> </v>
      </c>
      <c r="Y388" s="84" t="b">
        <f t="shared" si="49"/>
        <v>1</v>
      </c>
      <c r="AA388" s="84">
        <v>35532</v>
      </c>
      <c r="AB388" s="84" t="s">
        <v>140</v>
      </c>
      <c r="AC388" s="57">
        <v>45371</v>
      </c>
      <c r="AD388" s="84">
        <v>97434047000103</v>
      </c>
      <c r="AE388" s="84" t="s">
        <v>30</v>
      </c>
      <c r="AF388" s="84">
        <v>2650</v>
      </c>
      <c r="AG388" s="84">
        <v>45061.919999999998</v>
      </c>
      <c r="AI388">
        <v>35780</v>
      </c>
      <c r="AJ388" s="84" t="str" cm="1">
        <f t="array" ref="AJ388">_xlfn.XLOOKUP(AI388,--LEFT(Main!$B$15:$B$1956,SEARCH(" ",Main!$B$15:$B$1956)),Main!$F$15:$F$1956,"")</f>
        <v>WK ACOS</v>
      </c>
      <c r="AK388" s="57" cm="1">
        <f t="array" ref="AK388">_xlfn.XLOOKUP(1,(--LEFT(Main!$B$15:$B$1956,SEARCH(" ",Main!$B$15:$B$1956))=AI388)*(Main!$F$15:$F$1956=AJ388),Main!$C$15:$C$1956,"")</f>
        <v>45378</v>
      </c>
      <c r="AL388" s="62" cm="1">
        <f t="array" ref="AL388">--_xlfn.XLOOKUP(1,(Main!$F$15:$F$1956='PLANILHA EBR'!AJ388)*(--LEFT(Main!$B$15:$B$1956,SEARCH(" ",Main!$B$15:$B$1956))='PLANILHA EBR'!AI388),Main!$E$15:$E$1956)</f>
        <v>97434047000103</v>
      </c>
      <c r="AM388" s="84" t="str" cm="1">
        <f t="array" ref="AM388">_xlfn.XLOOKUP(1,(Main!$F$15:$F$1956='PLANILHA EBR'!AJ388)*(--LEFT(Main!$B$15:$B$1956,SEARCH(" ",Main!$B$15:$B$1956))='PLANILHA EBR'!AI388),Main!$H$15:$H$1956)</f>
        <v>KG LIQUIDO</v>
      </c>
      <c r="AN388">
        <v>5610</v>
      </c>
      <c r="AO388">
        <v>237793.88</v>
      </c>
      <c r="AP388">
        <v>78659</v>
      </c>
    </row>
    <row r="389" spans="1:42" x14ac:dyDescent="0.25">
      <c r="A389" t="s">
        <v>5958</v>
      </c>
      <c r="B389" t="str">
        <f>C389&amp;"-"&amp;COUNTIF(C$2:C389,C389)</f>
        <v>67881-12</v>
      </c>
      <c r="C389">
        <v>67881</v>
      </c>
      <c r="D389" s="57">
        <v>44813</v>
      </c>
      <c r="E389" s="84" t="str">
        <f>F389&amp;"-"&amp;COUNTIF($F$2:F389,F389)</f>
        <v>METASA-350</v>
      </c>
      <c r="F389" s="84" t="str">
        <f t="shared" si="50"/>
        <v>METASA</v>
      </c>
      <c r="G389" t="s">
        <v>8581</v>
      </c>
      <c r="H389" s="62">
        <v>88416482000106</v>
      </c>
      <c r="I389" t="s">
        <v>30</v>
      </c>
      <c r="J389">
        <v>154.11000000000001</v>
      </c>
      <c r="K389">
        <v>2755.49</v>
      </c>
      <c r="M389">
        <v>35647</v>
      </c>
      <c r="N389" t="str">
        <v>WK</v>
      </c>
      <c r="O389" s="57" cm="1">
        <f t="array" ref="O389">_xlfn.XLOOKUP(1,($C$2:$C$8655=M389)*($F$2:$F$8655=N389),$D$2:$D$8655)</f>
        <v>45373</v>
      </c>
      <c r="P389" s="62">
        <v>97434047000103</v>
      </c>
      <c r="Q389" t="str">
        <v>METRO QUADRADO</v>
      </c>
      <c r="R389" s="85">
        <v>21.96</v>
      </c>
      <c r="S389" s="85">
        <v>9662.4</v>
      </c>
      <c r="U389" s="84" t="b">
        <f t="shared" si="45"/>
        <v>1</v>
      </c>
      <c r="V389" s="84" t="b">
        <f t="shared" si="46"/>
        <v>1</v>
      </c>
      <c r="W389" s="84" t="b">
        <f t="shared" si="47"/>
        <v>1</v>
      </c>
      <c r="X389" s="84" t="str">
        <f t="shared" si="48"/>
        <v xml:space="preserve"> </v>
      </c>
      <c r="Y389" s="84" t="b">
        <f t="shared" si="49"/>
        <v>1</v>
      </c>
      <c r="AA389" s="84">
        <v>35647</v>
      </c>
      <c r="AB389" s="84" t="s">
        <v>140</v>
      </c>
      <c r="AC389" s="57">
        <v>45373</v>
      </c>
      <c r="AD389" s="84">
        <v>97434047000103</v>
      </c>
      <c r="AE389" s="84" t="s">
        <v>30</v>
      </c>
      <c r="AF389" s="84">
        <v>1470</v>
      </c>
      <c r="AG389" s="84">
        <v>9662.4</v>
      </c>
      <c r="AI389">
        <v>36182</v>
      </c>
      <c r="AJ389" s="84" t="str" cm="1">
        <f t="array" ref="AJ389">_xlfn.XLOOKUP(AI389,--LEFT(Main!$B$15:$B$1956,SEARCH(" ",Main!$B$15:$B$1956)),Main!$F$15:$F$1956,"")</f>
        <v>WK ACOS</v>
      </c>
      <c r="AK389" s="57" cm="1">
        <f t="array" ref="AK389">_xlfn.XLOOKUP(1,(--LEFT(Main!$B$15:$B$1956,SEARCH(" ",Main!$B$15:$B$1956))=AI389)*(Main!$F$15:$F$1956=AJ389),Main!$C$15:$C$1956,"")</f>
        <v>45391</v>
      </c>
      <c r="AL389" s="62" cm="1">
        <f t="array" ref="AL389">--_xlfn.XLOOKUP(1,(Main!$F$15:$F$1956='PLANILHA EBR'!AJ389)*(--LEFT(Main!$B$15:$B$1956,SEARCH(" ",Main!$B$15:$B$1956))='PLANILHA EBR'!AI389),Main!$E$15:$E$1956)</f>
        <v>97434047000103</v>
      </c>
      <c r="AM389" s="84" t="str" cm="1">
        <f t="array" ref="AM389">_xlfn.XLOOKUP(1,(Main!$F$15:$F$1956='PLANILHA EBR'!AJ389)*(--LEFT(Main!$B$15:$B$1956,SEARCH(" ",Main!$B$15:$B$1956))='PLANILHA EBR'!AI389),Main!$H$15:$H$1956)</f>
        <v>KG LIQUIDO</v>
      </c>
      <c r="AN389">
        <v>2286</v>
      </c>
      <c r="AO389">
        <v>16074</v>
      </c>
      <c r="AP389">
        <v>78659</v>
      </c>
    </row>
    <row r="390" spans="1:42" x14ac:dyDescent="0.25">
      <c r="A390" t="s">
        <v>5958</v>
      </c>
      <c r="B390" t="str">
        <f>C390&amp;"-"&amp;COUNTIF(C$2:C390,C390)</f>
        <v>67881-13</v>
      </c>
      <c r="C390">
        <v>67881</v>
      </c>
      <c r="D390" s="57">
        <v>44813</v>
      </c>
      <c r="E390" s="84" t="str">
        <f>F390&amp;"-"&amp;COUNTIF($F$2:F390,F390)</f>
        <v>METASA-351</v>
      </c>
      <c r="F390" s="84" t="str">
        <f t="shared" si="50"/>
        <v>METASA</v>
      </c>
      <c r="G390" t="s">
        <v>8581</v>
      </c>
      <c r="H390" s="62">
        <v>88416482000106</v>
      </c>
      <c r="I390" t="s">
        <v>30</v>
      </c>
      <c r="J390">
        <v>379.15</v>
      </c>
      <c r="K390">
        <v>6779.2</v>
      </c>
      <c r="M390">
        <v>35657</v>
      </c>
      <c r="N390" t="str">
        <v>WK</v>
      </c>
      <c r="O390" s="57" cm="1">
        <f t="array" ref="O390">_xlfn.XLOOKUP(1,($C$2:$C$8655=M390)*($F$2:$F$8655=N390),$D$2:$D$8655)</f>
        <v>45376</v>
      </c>
      <c r="P390" s="62">
        <v>97434047000103</v>
      </c>
      <c r="Q390" t="str">
        <v>M</v>
      </c>
      <c r="R390" s="85">
        <v>408</v>
      </c>
      <c r="S390" s="85">
        <v>47040.84</v>
      </c>
      <c r="U390" s="84" t="b">
        <f t="shared" si="45"/>
        <v>1</v>
      </c>
      <c r="V390" s="84" t="b">
        <f t="shared" si="46"/>
        <v>1</v>
      </c>
      <c r="W390" s="84" t="b">
        <f t="shared" si="47"/>
        <v>1</v>
      </c>
      <c r="X390" s="84" t="str">
        <f t="shared" si="48"/>
        <v xml:space="preserve"> </v>
      </c>
      <c r="Y390" s="84" t="b">
        <f t="shared" si="49"/>
        <v>1</v>
      </c>
      <c r="AA390" s="84">
        <v>35657</v>
      </c>
      <c r="AB390" s="84" t="s">
        <v>140</v>
      </c>
      <c r="AC390" s="57">
        <v>45376</v>
      </c>
      <c r="AD390" s="84">
        <v>97434047000103</v>
      </c>
      <c r="AE390" s="84" t="s">
        <v>30</v>
      </c>
      <c r="AF390" s="84">
        <v>4867</v>
      </c>
      <c r="AG390" s="84">
        <v>47040.84</v>
      </c>
      <c r="AI390">
        <v>36236</v>
      </c>
      <c r="AJ390" s="84" t="str" cm="1">
        <f t="array" ref="AJ390">_xlfn.XLOOKUP(AI390,--LEFT(Main!$B$15:$B$1956,SEARCH(" ",Main!$B$15:$B$1956)),Main!$F$15:$F$1956,"")</f>
        <v>WK ACOS</v>
      </c>
      <c r="AK390" s="57" cm="1">
        <f t="array" ref="AK390">_xlfn.XLOOKUP(1,(--LEFT(Main!$B$15:$B$1956,SEARCH(" ",Main!$B$15:$B$1956))=AI390)*(Main!$F$15:$F$1956=AJ390),Main!$C$15:$C$1956,"")</f>
        <v>45393</v>
      </c>
      <c r="AL390" s="62" cm="1">
        <f t="array" ref="AL390">--_xlfn.XLOOKUP(1,(Main!$F$15:$F$1956='PLANILHA EBR'!AJ390)*(--LEFT(Main!$B$15:$B$1956,SEARCH(" ",Main!$B$15:$B$1956))='PLANILHA EBR'!AI390),Main!$E$15:$E$1956)</f>
        <v>97434047000103</v>
      </c>
      <c r="AM390" s="84" t="str" cm="1">
        <f t="array" ref="AM390">_xlfn.XLOOKUP(1,(Main!$F$15:$F$1956='PLANILHA EBR'!AJ390)*(--LEFT(Main!$B$15:$B$1956,SEARCH(" ",Main!$B$15:$B$1956))='PLANILHA EBR'!AI390),Main!$H$15:$H$1956)</f>
        <v>KG LIQUIDO</v>
      </c>
      <c r="AN390">
        <v>3384</v>
      </c>
      <c r="AO390">
        <v>5752.7300000000005</v>
      </c>
      <c r="AP390">
        <v>78659</v>
      </c>
    </row>
    <row r="391" spans="1:42" x14ac:dyDescent="0.25">
      <c r="A391" t="s">
        <v>5958</v>
      </c>
      <c r="B391" t="str">
        <f>C391&amp;"-"&amp;COUNTIF(C$2:C391,C391)</f>
        <v>67913-1</v>
      </c>
      <c r="C391">
        <v>67913</v>
      </c>
      <c r="D391" s="57">
        <v>44816</v>
      </c>
      <c r="E391" s="84" t="str">
        <f>F391&amp;"-"&amp;COUNTIF($F$2:F391,F391)</f>
        <v>METASA-352</v>
      </c>
      <c r="F391" s="84" t="str">
        <f t="shared" si="50"/>
        <v>METASA</v>
      </c>
      <c r="G391" t="s">
        <v>8581</v>
      </c>
      <c r="H391" s="62">
        <v>88416482000106</v>
      </c>
      <c r="I391" t="s">
        <v>30</v>
      </c>
      <c r="J391">
        <v>414.13</v>
      </c>
      <c r="K391">
        <v>6990.51</v>
      </c>
      <c r="M391">
        <v>35780</v>
      </c>
      <c r="N391" t="str">
        <v>WK</v>
      </c>
      <c r="O391" s="57" cm="1">
        <f t="array" ref="O391">_xlfn.XLOOKUP(1,($C$2:$C$8655=M391)*($F$2:$F$8655=N391),$D$2:$D$8655)</f>
        <v>45378</v>
      </c>
      <c r="P391" s="62">
        <v>97434047000103</v>
      </c>
      <c r="Q391" t="str">
        <v>METRO QUADRADO</v>
      </c>
      <c r="R391" s="85">
        <v>1402.5</v>
      </c>
      <c r="S391" s="85">
        <v>237793.88</v>
      </c>
      <c r="U391" s="84" t="b">
        <f t="shared" si="45"/>
        <v>1</v>
      </c>
      <c r="V391" s="84" t="b">
        <f t="shared" si="46"/>
        <v>1</v>
      </c>
      <c r="W391" s="84" t="b">
        <f t="shared" si="47"/>
        <v>1</v>
      </c>
      <c r="X391" s="84" t="str">
        <f t="shared" si="48"/>
        <v xml:space="preserve"> </v>
      </c>
      <c r="Y391" s="84" t="b">
        <f t="shared" si="49"/>
        <v>1</v>
      </c>
      <c r="AA391" s="84">
        <v>35780</v>
      </c>
      <c r="AB391" s="84" t="s">
        <v>140</v>
      </c>
      <c r="AC391" s="57">
        <v>45378</v>
      </c>
      <c r="AD391" s="84">
        <v>97434047000103</v>
      </c>
      <c r="AE391" s="84" t="s">
        <v>30</v>
      </c>
      <c r="AF391" s="84">
        <v>5610</v>
      </c>
      <c r="AG391" s="84">
        <v>237793.88</v>
      </c>
      <c r="AI391">
        <v>36277</v>
      </c>
      <c r="AJ391" s="84" t="str" cm="1">
        <f t="array" ref="AJ391">_xlfn.XLOOKUP(AI391,--LEFT(Main!$B$15:$B$1956,SEARCH(" ",Main!$B$15:$B$1956)),Main!$F$15:$F$1956,"")</f>
        <v>WK ACOS</v>
      </c>
      <c r="AK391" s="57" cm="1">
        <f t="array" ref="AK391">_xlfn.XLOOKUP(1,(--LEFT(Main!$B$15:$B$1956,SEARCH(" ",Main!$B$15:$B$1956))=AI391)*(Main!$F$15:$F$1956=AJ391),Main!$C$15:$C$1956,"")</f>
        <v>45394</v>
      </c>
      <c r="AL391" s="62" cm="1">
        <f t="array" ref="AL391">--_xlfn.XLOOKUP(1,(Main!$F$15:$F$1956='PLANILHA EBR'!AJ391)*(--LEFT(Main!$B$15:$B$1956,SEARCH(" ",Main!$B$15:$B$1956))='PLANILHA EBR'!AI391),Main!$E$15:$E$1956)</f>
        <v>97434047000103</v>
      </c>
      <c r="AM391" s="84" t="str" cm="1">
        <f t="array" ref="AM391">_xlfn.XLOOKUP(1,(Main!$F$15:$F$1956='PLANILHA EBR'!AJ391)*(--LEFT(Main!$B$15:$B$1956,SEARCH(" ",Main!$B$15:$B$1956))='PLANILHA EBR'!AI391),Main!$H$15:$H$1956)</f>
        <v>KG LIQUIDO</v>
      </c>
      <c r="AN391">
        <v>2656</v>
      </c>
      <c r="AO391">
        <v>26270.58</v>
      </c>
      <c r="AP391">
        <v>78652</v>
      </c>
    </row>
    <row r="392" spans="1:42" x14ac:dyDescent="0.25">
      <c r="A392" t="s">
        <v>5958</v>
      </c>
      <c r="B392" t="str">
        <f>C392&amp;"-"&amp;COUNTIF(C$2:C392,C392)</f>
        <v>67913-2</v>
      </c>
      <c r="C392">
        <v>67913</v>
      </c>
      <c r="D392" s="57">
        <v>44816</v>
      </c>
      <c r="E392" s="84" t="str">
        <f>F392&amp;"-"&amp;COUNTIF($F$2:F392,F392)</f>
        <v>METASA-353</v>
      </c>
      <c r="F392" s="84" t="str">
        <f t="shared" si="50"/>
        <v>METASA</v>
      </c>
      <c r="G392" t="s">
        <v>8581</v>
      </c>
      <c r="H392" s="62">
        <v>88416482000106</v>
      </c>
      <c r="I392" t="s">
        <v>30</v>
      </c>
      <c r="J392">
        <v>161.30000000000001</v>
      </c>
      <c r="K392">
        <v>2722.74</v>
      </c>
      <c r="M392">
        <v>36182</v>
      </c>
      <c r="N392" t="str">
        <v>WK</v>
      </c>
      <c r="O392" s="57" cm="1">
        <f t="array" ref="O392">_xlfn.XLOOKUP(1,($C$2:$C$8655=M392)*($F$2:$F$8655=N392),$D$2:$D$8655)</f>
        <v>45391</v>
      </c>
      <c r="P392" s="62">
        <v>97434047000103</v>
      </c>
      <c r="Q392" t="str">
        <v>M</v>
      </c>
      <c r="R392" s="85">
        <v>120</v>
      </c>
      <c r="S392" s="85">
        <v>16074</v>
      </c>
      <c r="U392" s="84" t="b">
        <f t="shared" si="45"/>
        <v>1</v>
      </c>
      <c r="V392" s="84" t="b">
        <f t="shared" si="46"/>
        <v>1</v>
      </c>
      <c r="W392" s="84" t="b">
        <f t="shared" si="47"/>
        <v>1</v>
      </c>
      <c r="X392" s="84" t="str">
        <f t="shared" si="48"/>
        <v xml:space="preserve"> </v>
      </c>
      <c r="Y392" s="84" t="b">
        <f t="shared" si="49"/>
        <v>1</v>
      </c>
      <c r="AA392" s="84">
        <v>36182</v>
      </c>
      <c r="AB392" s="84" t="s">
        <v>140</v>
      </c>
      <c r="AC392" s="57">
        <v>45391</v>
      </c>
      <c r="AD392" s="84">
        <v>97434047000103</v>
      </c>
      <c r="AE392" s="84" t="s">
        <v>30</v>
      </c>
      <c r="AF392" s="84">
        <v>2286</v>
      </c>
      <c r="AG392" s="84">
        <v>16074</v>
      </c>
      <c r="AI392">
        <v>36401</v>
      </c>
      <c r="AJ392" s="84" t="str" cm="1">
        <f t="array" ref="AJ392">_xlfn.XLOOKUP(AI392,--LEFT(Main!$B$15:$B$1956,SEARCH(" ",Main!$B$15:$B$1956)),Main!$F$15:$F$1956,"")</f>
        <v>R SIMIONI</v>
      </c>
      <c r="AK392" s="57" cm="1">
        <f t="array" ref="AK392">_xlfn.XLOOKUP(1,(--LEFT(Main!$B$15:$B$1956,SEARCH(" ",Main!$B$15:$B$1956))=AI392)*(Main!$F$15:$F$1956=AJ392),Main!$C$15:$C$1956,"")</f>
        <v>45345</v>
      </c>
      <c r="AL392" s="62" cm="1">
        <f t="array" ref="AL392">--_xlfn.XLOOKUP(1,(Main!$F$15:$F$1956='PLANILHA EBR'!AJ392)*(--LEFT(Main!$B$15:$B$1956,SEARCH(" ",Main!$B$15:$B$1956))='PLANILHA EBR'!AI392),Main!$E$15:$E$1956)</f>
        <v>62821723000109</v>
      </c>
      <c r="AM392" s="84" t="str" cm="1">
        <f t="array" ref="AM392">_xlfn.XLOOKUP(1,(Main!$F$15:$F$1956='PLANILHA EBR'!AJ392)*(--LEFT(Main!$B$15:$B$1956,SEARCH(" ",Main!$B$15:$B$1956))='PLANILHA EBR'!AI392),Main!$H$15:$H$1956)</f>
        <v>KG LIQUIDO</v>
      </c>
      <c r="AN392">
        <v>36</v>
      </c>
      <c r="AO392">
        <v>9750.4</v>
      </c>
      <c r="AP392">
        <v>78652</v>
      </c>
    </row>
    <row r="393" spans="1:42" x14ac:dyDescent="0.25">
      <c r="A393" t="s">
        <v>5958</v>
      </c>
      <c r="B393" t="str">
        <f>C393&amp;"-"&amp;COUNTIF(C$2:C393,C393)</f>
        <v>67913-3</v>
      </c>
      <c r="C393">
        <v>67913</v>
      </c>
      <c r="D393" s="57">
        <v>44816</v>
      </c>
      <c r="E393" s="84" t="str">
        <f>F393&amp;"-"&amp;COUNTIF($F$2:F393,F393)</f>
        <v>METASA-354</v>
      </c>
      <c r="F393" s="84" t="str">
        <f t="shared" si="50"/>
        <v>METASA</v>
      </c>
      <c r="G393" t="s">
        <v>8581</v>
      </c>
      <c r="H393" s="62">
        <v>88416482000106</v>
      </c>
      <c r="I393" t="s">
        <v>30</v>
      </c>
      <c r="J393">
        <v>710.13</v>
      </c>
      <c r="K393">
        <v>11986.99</v>
      </c>
      <c r="M393">
        <v>36236</v>
      </c>
      <c r="N393" t="str">
        <v>WK</v>
      </c>
      <c r="O393" s="57" cm="1">
        <f t="array" ref="O393">_xlfn.XLOOKUP(1,($C$2:$C$8655=M393)*($F$2:$F$8655=N393),$D$2:$D$8655)</f>
        <v>45393</v>
      </c>
      <c r="P393" s="62">
        <v>97434047000103</v>
      </c>
      <c r="Q393" t="str">
        <v>UNIDADE</v>
      </c>
      <c r="R393" s="85">
        <v>100.32</v>
      </c>
      <c r="S393" s="85">
        <v>5752.73</v>
      </c>
      <c r="U393" s="84" t="b">
        <f t="shared" si="45"/>
        <v>1</v>
      </c>
      <c r="V393" s="84" t="b">
        <f t="shared" si="46"/>
        <v>1</v>
      </c>
      <c r="W393" s="84" t="b">
        <f t="shared" si="47"/>
        <v>1</v>
      </c>
      <c r="X393" s="84" t="str">
        <f t="shared" si="48"/>
        <v xml:space="preserve"> </v>
      </c>
      <c r="Y393" s="84" t="b">
        <f t="shared" si="49"/>
        <v>1</v>
      </c>
      <c r="AA393" s="84">
        <v>36236</v>
      </c>
      <c r="AB393" s="84" t="s">
        <v>140</v>
      </c>
      <c r="AC393" s="57">
        <v>45393</v>
      </c>
      <c r="AD393" s="84">
        <v>97434047000103</v>
      </c>
      <c r="AE393" s="84" t="s">
        <v>30</v>
      </c>
      <c r="AF393" s="84">
        <v>3384</v>
      </c>
      <c r="AG393" s="84">
        <v>5752.73</v>
      </c>
      <c r="AI393">
        <v>36553</v>
      </c>
      <c r="AJ393" s="84" t="str" cm="1">
        <f t="array" ref="AJ393">_xlfn.XLOOKUP(AI393,--LEFT(Main!$B$15:$B$1956,SEARCH(" ",Main!$B$15:$B$1956)),Main!$F$15:$F$1956,"")</f>
        <v>WK ACOS</v>
      </c>
      <c r="AK393" s="57" cm="1">
        <f t="array" ref="AK393">_xlfn.XLOOKUP(1,(--LEFT(Main!$B$15:$B$1956,SEARCH(" ",Main!$B$15:$B$1956))=AI393)*(Main!$F$15:$F$1956=AJ393),Main!$C$15:$C$1956,"")</f>
        <v>45401</v>
      </c>
      <c r="AL393" s="62" cm="1">
        <f t="array" ref="AL393">--_xlfn.XLOOKUP(1,(Main!$F$15:$F$1956='PLANILHA EBR'!AJ393)*(--LEFT(Main!$B$15:$B$1956,SEARCH(" ",Main!$B$15:$B$1956))='PLANILHA EBR'!AI393),Main!$E$15:$E$1956)</f>
        <v>97434047000103</v>
      </c>
      <c r="AM393" s="84" t="str" cm="1">
        <f t="array" ref="AM393">_xlfn.XLOOKUP(1,(Main!$F$15:$F$1956='PLANILHA EBR'!AJ393)*(--LEFT(Main!$B$15:$B$1956,SEARCH(" ",Main!$B$15:$B$1956))='PLANILHA EBR'!AI393),Main!$H$15:$H$1956)</f>
        <v>KG LIQUIDO</v>
      </c>
      <c r="AN393">
        <v>985</v>
      </c>
      <c r="AO393">
        <v>12309.119999999999</v>
      </c>
      <c r="AP393">
        <v>77735</v>
      </c>
    </row>
    <row r="394" spans="1:42" x14ac:dyDescent="0.25">
      <c r="A394" t="s">
        <v>5958</v>
      </c>
      <c r="B394" t="str">
        <f>C394&amp;"-"&amp;COUNTIF(C$2:C394,C394)</f>
        <v>67913-4</v>
      </c>
      <c r="C394">
        <v>67913</v>
      </c>
      <c r="D394" s="57">
        <v>44816</v>
      </c>
      <c r="E394" s="84" t="str">
        <f>F394&amp;"-"&amp;COUNTIF($F$2:F394,F394)</f>
        <v>METASA-355</v>
      </c>
      <c r="F394" s="84" t="str">
        <f t="shared" si="50"/>
        <v>METASA</v>
      </c>
      <c r="G394" t="s">
        <v>8581</v>
      </c>
      <c r="H394" s="62">
        <v>88416482000106</v>
      </c>
      <c r="I394" t="s">
        <v>30</v>
      </c>
      <c r="J394">
        <v>6.92</v>
      </c>
      <c r="K394">
        <v>116.81</v>
      </c>
      <c r="M394">
        <v>36277</v>
      </c>
      <c r="N394" t="str">
        <v>WK</v>
      </c>
      <c r="O394" s="57" cm="1">
        <f t="array" ref="O394">_xlfn.XLOOKUP(1,($C$2:$C$8655=M394)*($F$2:$F$8655=N394),$D$2:$D$8655)</f>
        <v>45394</v>
      </c>
      <c r="P394" s="62">
        <v>97434047000103</v>
      </c>
      <c r="Q394" t="str">
        <v>M</v>
      </c>
      <c r="R394" s="85">
        <v>168</v>
      </c>
      <c r="S394" s="85">
        <v>26270.579999999998</v>
      </c>
      <c r="U394" s="84" t="b">
        <f t="shared" si="45"/>
        <v>1</v>
      </c>
      <c r="V394" s="84" t="b">
        <f t="shared" si="46"/>
        <v>1</v>
      </c>
      <c r="W394" s="84" t="b">
        <f t="shared" si="47"/>
        <v>1</v>
      </c>
      <c r="X394" s="84" t="str">
        <f t="shared" si="48"/>
        <v xml:space="preserve"> </v>
      </c>
      <c r="Y394" s="84" t="b">
        <f t="shared" si="49"/>
        <v>1</v>
      </c>
      <c r="AA394" s="84">
        <v>36277</v>
      </c>
      <c r="AB394" s="84" t="s">
        <v>140</v>
      </c>
      <c r="AC394" s="57">
        <v>45394</v>
      </c>
      <c r="AD394" s="84">
        <v>97434047000103</v>
      </c>
      <c r="AE394" s="84" t="s">
        <v>30</v>
      </c>
      <c r="AF394" s="84">
        <v>2656</v>
      </c>
      <c r="AG394" s="84">
        <v>26270.58</v>
      </c>
      <c r="AI394">
        <v>36704</v>
      </c>
      <c r="AJ394" s="84" t="str" cm="1">
        <f t="array" ref="AJ394">_xlfn.XLOOKUP(AI394,--LEFT(Main!$B$15:$B$1956,SEARCH(" ",Main!$B$15:$B$1956)),Main!$F$15:$F$1956,"")</f>
        <v>WK ACOS</v>
      </c>
      <c r="AK394" s="57" cm="1">
        <f t="array" ref="AK394">_xlfn.XLOOKUP(1,(--LEFT(Main!$B$15:$B$1956,SEARCH(" ",Main!$B$15:$B$1956))=AI394)*(Main!$F$15:$F$1956=AJ394),Main!$C$15:$C$1956,"")</f>
        <v>45406</v>
      </c>
      <c r="AL394" s="62" cm="1">
        <f t="array" ref="AL394">--_xlfn.XLOOKUP(1,(Main!$F$15:$F$1956='PLANILHA EBR'!AJ394)*(--LEFT(Main!$B$15:$B$1956,SEARCH(" ",Main!$B$15:$B$1956))='PLANILHA EBR'!AI394),Main!$E$15:$E$1956)</f>
        <v>97434047000103</v>
      </c>
      <c r="AM394" s="84" t="str" cm="1">
        <f t="array" ref="AM394">_xlfn.XLOOKUP(1,(Main!$F$15:$F$1956='PLANILHA EBR'!AJ394)*(--LEFT(Main!$B$15:$B$1956,SEARCH(" ",Main!$B$15:$B$1956))='PLANILHA EBR'!AI394),Main!$H$15:$H$1956)</f>
        <v>KG LIQUIDO</v>
      </c>
      <c r="AN394">
        <v>879.83999999999992</v>
      </c>
      <c r="AO394">
        <v>1620.48</v>
      </c>
      <c r="AP394">
        <v>77735</v>
      </c>
    </row>
    <row r="395" spans="1:42" x14ac:dyDescent="0.25">
      <c r="A395" t="s">
        <v>5958</v>
      </c>
      <c r="B395" t="str">
        <f>C395&amp;"-"&amp;COUNTIF(C$2:C395,C395)</f>
        <v>67913-5</v>
      </c>
      <c r="C395">
        <v>67913</v>
      </c>
      <c r="D395" s="57">
        <v>44816</v>
      </c>
      <c r="E395" s="84" t="str">
        <f>F395&amp;"-"&amp;COUNTIF($F$2:F395,F395)</f>
        <v>METASA-356</v>
      </c>
      <c r="F395" s="84" t="str">
        <f t="shared" si="50"/>
        <v>METASA</v>
      </c>
      <c r="G395" t="s">
        <v>8581</v>
      </c>
      <c r="H395" s="62">
        <v>88416482000106</v>
      </c>
      <c r="I395" t="s">
        <v>30</v>
      </c>
      <c r="J395">
        <v>697.75</v>
      </c>
      <c r="K395">
        <v>11324.48</v>
      </c>
      <c r="M395">
        <v>36401</v>
      </c>
      <c r="N395" t="str">
        <v>R</v>
      </c>
      <c r="O395" s="57" cm="1">
        <f t="array" ref="O395">_xlfn.XLOOKUP(1,($C$2:$C$8655=M395)*($F$2:$F$8655=N395),$D$2:$D$8655)</f>
        <v>45345</v>
      </c>
      <c r="P395" s="62">
        <v>62821723000109</v>
      </c>
      <c r="Q395" t="str">
        <v>UNIDADE</v>
      </c>
      <c r="R395" s="85">
        <v>19666</v>
      </c>
      <c r="S395" s="85">
        <v>9750.4</v>
      </c>
      <c r="U395" s="84" t="b">
        <f t="shared" si="45"/>
        <v>1</v>
      </c>
      <c r="V395" s="84" t="b">
        <f t="shared" si="46"/>
        <v>1</v>
      </c>
      <c r="W395" s="84" t="b">
        <f t="shared" si="47"/>
        <v>1</v>
      </c>
      <c r="X395" s="84" t="str">
        <f t="shared" si="48"/>
        <v xml:space="preserve"> </v>
      </c>
      <c r="Y395" s="84" t="b">
        <f t="shared" si="49"/>
        <v>1</v>
      </c>
      <c r="AA395" s="84">
        <v>36401</v>
      </c>
      <c r="AB395" s="84" t="s">
        <v>956</v>
      </c>
      <c r="AC395" s="57">
        <v>45345</v>
      </c>
      <c r="AD395" s="84">
        <v>62821723000109</v>
      </c>
      <c r="AE395" s="84" t="s">
        <v>30</v>
      </c>
      <c r="AF395" s="84">
        <v>36</v>
      </c>
      <c r="AG395" s="84">
        <v>9750.4</v>
      </c>
      <c r="AI395">
        <v>36748</v>
      </c>
      <c r="AJ395" s="84" t="str" cm="1">
        <f t="array" ref="AJ395">_xlfn.XLOOKUP(AI395,--LEFT(Main!$B$15:$B$1956,SEARCH(" ",Main!$B$15:$B$1956)),Main!$F$15:$F$1956,"")</f>
        <v>WK ACOS</v>
      </c>
      <c r="AK395" s="57" cm="1">
        <f t="array" ref="AK395">_xlfn.XLOOKUP(1,(--LEFT(Main!$B$15:$B$1956,SEARCH(" ",Main!$B$15:$B$1956))=AI395)*(Main!$F$15:$F$1956=AJ395),Main!$C$15:$C$1956,"")</f>
        <v>45407</v>
      </c>
      <c r="AL395" s="62" cm="1">
        <f t="array" ref="AL395">--_xlfn.XLOOKUP(1,(Main!$F$15:$F$1956='PLANILHA EBR'!AJ395)*(--LEFT(Main!$B$15:$B$1956,SEARCH(" ",Main!$B$15:$B$1956))='PLANILHA EBR'!AI395),Main!$E$15:$E$1956)</f>
        <v>97434047000103</v>
      </c>
      <c r="AM395" s="84" t="str" cm="1">
        <f t="array" ref="AM395">_xlfn.XLOOKUP(1,(Main!$F$15:$F$1956='PLANILHA EBR'!AJ395)*(--LEFT(Main!$B$15:$B$1956,SEARCH(" ",Main!$B$15:$B$1956))='PLANILHA EBR'!AI395),Main!$H$15:$H$1956)</f>
        <v>KG LIQUIDO</v>
      </c>
      <c r="AN395">
        <v>732</v>
      </c>
      <c r="AO395">
        <v>4860.8500000000004</v>
      </c>
      <c r="AP395">
        <v>76076</v>
      </c>
    </row>
    <row r="396" spans="1:42" x14ac:dyDescent="0.25">
      <c r="A396" t="s">
        <v>5958</v>
      </c>
      <c r="B396" t="str">
        <f>C396&amp;"-"&amp;COUNTIF(C$2:C396,C396)</f>
        <v>67913-6</v>
      </c>
      <c r="C396">
        <v>67913</v>
      </c>
      <c r="D396" s="57">
        <v>44816</v>
      </c>
      <c r="E396" s="84" t="str">
        <f>F396&amp;"-"&amp;COUNTIF($F$2:F396,F396)</f>
        <v>METASA-357</v>
      </c>
      <c r="F396" s="84" t="str">
        <f t="shared" si="50"/>
        <v>METASA</v>
      </c>
      <c r="G396" t="s">
        <v>8581</v>
      </c>
      <c r="H396" s="62">
        <v>88416482000106</v>
      </c>
      <c r="I396" t="s">
        <v>30</v>
      </c>
      <c r="J396">
        <v>156.52000000000001</v>
      </c>
      <c r="K396">
        <v>2642.06</v>
      </c>
      <c r="M396">
        <v>36553</v>
      </c>
      <c r="N396" t="str">
        <v>WK</v>
      </c>
      <c r="O396" s="57" cm="1">
        <f t="array" ref="O396">_xlfn.XLOOKUP(1,($C$2:$C$8655=M396)*($F$2:$F$8655=N396),$D$2:$D$8655)</f>
        <v>45401</v>
      </c>
      <c r="P396" s="62">
        <v>97434047000103</v>
      </c>
      <c r="Q396" t="str">
        <v>M</v>
      </c>
      <c r="R396" s="85">
        <v>18</v>
      </c>
      <c r="S396" s="85">
        <v>12309.119999999999</v>
      </c>
      <c r="U396" s="84" t="b">
        <f t="shared" si="45"/>
        <v>1</v>
      </c>
      <c r="V396" s="84" t="b">
        <f t="shared" si="46"/>
        <v>1</v>
      </c>
      <c r="W396" s="84" t="b">
        <f t="shared" si="47"/>
        <v>1</v>
      </c>
      <c r="X396" s="84" t="str">
        <f t="shared" si="48"/>
        <v xml:space="preserve"> </v>
      </c>
      <c r="Y396" s="84" t="b">
        <f t="shared" si="49"/>
        <v>1</v>
      </c>
      <c r="AA396" s="84">
        <v>36553</v>
      </c>
      <c r="AB396" s="84" t="s">
        <v>140</v>
      </c>
      <c r="AC396" s="57">
        <v>45401</v>
      </c>
      <c r="AD396" s="84">
        <v>97434047000103</v>
      </c>
      <c r="AE396" s="84" t="s">
        <v>30</v>
      </c>
      <c r="AF396" s="84">
        <v>985</v>
      </c>
      <c r="AG396" s="84">
        <v>12309.12</v>
      </c>
      <c r="AI396">
        <v>36751</v>
      </c>
      <c r="AJ396" s="84" t="str" cm="1">
        <f t="array" ref="AJ396">_xlfn.XLOOKUP(AI396,--LEFT(Main!$B$15:$B$1956,SEARCH(" ",Main!$B$15:$B$1956)),Main!$F$15:$F$1956,"")</f>
        <v>WK ACOS</v>
      </c>
      <c r="AK396" s="57" cm="1">
        <f t="array" ref="AK396">_xlfn.XLOOKUP(1,(--LEFT(Main!$B$15:$B$1956,SEARCH(" ",Main!$B$15:$B$1956))=AI396)*(Main!$F$15:$F$1956=AJ396),Main!$C$15:$C$1956,"")</f>
        <v>45407</v>
      </c>
      <c r="AL396" s="62" cm="1">
        <f t="array" ref="AL396">--_xlfn.XLOOKUP(1,(Main!$F$15:$F$1956='PLANILHA EBR'!AJ396)*(--LEFT(Main!$B$15:$B$1956,SEARCH(" ",Main!$B$15:$B$1956))='PLANILHA EBR'!AI396),Main!$E$15:$E$1956)</f>
        <v>97434047000103</v>
      </c>
      <c r="AM396" s="84" t="str" cm="1">
        <f t="array" ref="AM396">_xlfn.XLOOKUP(1,(Main!$F$15:$F$1956='PLANILHA EBR'!AJ396)*(--LEFT(Main!$B$15:$B$1956,SEARCH(" ",Main!$B$15:$B$1956))='PLANILHA EBR'!AI396),Main!$H$15:$H$1956)</f>
        <v>KG LIQUIDO</v>
      </c>
      <c r="AN396">
        <v>600</v>
      </c>
      <c r="AO396">
        <v>4101.7199999999993</v>
      </c>
      <c r="AP396">
        <v>75697</v>
      </c>
    </row>
    <row r="397" spans="1:42" x14ac:dyDescent="0.25">
      <c r="A397" t="s">
        <v>5958</v>
      </c>
      <c r="B397" t="str">
        <f>C397&amp;"-"&amp;COUNTIF(C$2:C397,C397)</f>
        <v>67913-7</v>
      </c>
      <c r="C397">
        <v>67913</v>
      </c>
      <c r="D397" s="57">
        <v>44816</v>
      </c>
      <c r="E397" s="84" t="str">
        <f>F397&amp;"-"&amp;COUNTIF($F$2:F397,F397)</f>
        <v>METASA-358</v>
      </c>
      <c r="F397" s="84" t="str">
        <f t="shared" si="50"/>
        <v>METASA</v>
      </c>
      <c r="G397" t="s">
        <v>8581</v>
      </c>
      <c r="H397" s="62">
        <v>88416482000106</v>
      </c>
      <c r="I397" t="s">
        <v>30</v>
      </c>
      <c r="J397">
        <v>2698.71</v>
      </c>
      <c r="K397">
        <v>50384.92</v>
      </c>
      <c r="M397">
        <v>36704</v>
      </c>
      <c r="N397" t="str">
        <v>WK</v>
      </c>
      <c r="O397" s="57" cm="1">
        <f t="array" ref="O397">_xlfn.XLOOKUP(1,($C$2:$C$8655=M397)*($F$2:$F$8655=N397),$D$2:$D$8655)</f>
        <v>45406</v>
      </c>
      <c r="P397" s="62">
        <v>97434047000103</v>
      </c>
      <c r="Q397" t="str">
        <v>UNIDADE</v>
      </c>
      <c r="R397" s="85">
        <v>43</v>
      </c>
      <c r="S397" s="85">
        <v>1620.48</v>
      </c>
      <c r="U397" s="84" t="b">
        <f t="shared" si="45"/>
        <v>1</v>
      </c>
      <c r="V397" s="84" t="b">
        <f t="shared" si="46"/>
        <v>1</v>
      </c>
      <c r="W397" s="84" t="b">
        <f t="shared" si="47"/>
        <v>1</v>
      </c>
      <c r="X397" s="84" t="str">
        <f t="shared" si="48"/>
        <v xml:space="preserve"> </v>
      </c>
      <c r="Y397" s="84" t="b">
        <f t="shared" si="49"/>
        <v>1</v>
      </c>
      <c r="AA397" s="84">
        <v>36704</v>
      </c>
      <c r="AB397" s="84" t="s">
        <v>140</v>
      </c>
      <c r="AC397" s="57">
        <v>45406</v>
      </c>
      <c r="AD397" s="84">
        <v>97434047000103</v>
      </c>
      <c r="AE397" s="84" t="s">
        <v>30</v>
      </c>
      <c r="AF397" s="84">
        <v>879.83999999999992</v>
      </c>
      <c r="AG397" s="84">
        <v>1620.48</v>
      </c>
      <c r="AI397">
        <v>36803</v>
      </c>
      <c r="AJ397" s="84" t="str" cm="1">
        <f t="array" ref="AJ397">_xlfn.XLOOKUP(AI397,--LEFT(Main!$B$15:$B$1956,SEARCH(" ",Main!$B$15:$B$1956)),Main!$F$15:$F$1956,"")</f>
        <v>WK ACOS</v>
      </c>
      <c r="AK397" s="57" cm="1">
        <f t="array" ref="AK397">_xlfn.XLOOKUP(1,(--LEFT(Main!$B$15:$B$1956,SEARCH(" ",Main!$B$15:$B$1956))=AI397)*(Main!$F$15:$F$1956=AJ397),Main!$C$15:$C$1956,"")</f>
        <v>45408</v>
      </c>
      <c r="AL397" s="62" cm="1">
        <f t="array" ref="AL397">--_xlfn.XLOOKUP(1,(Main!$F$15:$F$1956='PLANILHA EBR'!AJ397)*(--LEFT(Main!$B$15:$B$1956,SEARCH(" ",Main!$B$15:$B$1956))='PLANILHA EBR'!AI397),Main!$E$15:$E$1956)</f>
        <v>97434047000103</v>
      </c>
      <c r="AM397" s="84" t="str" cm="1">
        <f t="array" ref="AM397">_xlfn.XLOOKUP(1,(Main!$F$15:$F$1956='PLANILHA EBR'!AJ397)*(--LEFT(Main!$B$15:$B$1956,SEARCH(" ",Main!$B$15:$B$1956))='PLANILHA EBR'!AI397),Main!$H$15:$H$1956)</f>
        <v>KG LIQUIDO</v>
      </c>
      <c r="AN397">
        <v>29257.200000000004</v>
      </c>
      <c r="AO397">
        <v>30988.260000000002</v>
      </c>
      <c r="AP397">
        <v>72079</v>
      </c>
    </row>
    <row r="398" spans="1:42" x14ac:dyDescent="0.25">
      <c r="A398" t="s">
        <v>5958</v>
      </c>
      <c r="B398" t="str">
        <f>C398&amp;"-"&amp;COUNTIF(C$2:C398,C398)</f>
        <v>67913-8</v>
      </c>
      <c r="C398">
        <v>67913</v>
      </c>
      <c r="D398" s="57">
        <v>44816</v>
      </c>
      <c r="E398" s="84" t="str">
        <f>F398&amp;"-"&amp;COUNTIF($F$2:F398,F398)</f>
        <v>METASA-359</v>
      </c>
      <c r="F398" s="84" t="str">
        <f t="shared" si="50"/>
        <v>METASA</v>
      </c>
      <c r="G398" t="s">
        <v>8581</v>
      </c>
      <c r="H398" s="62">
        <v>88416482000106</v>
      </c>
      <c r="I398" t="s">
        <v>30</v>
      </c>
      <c r="J398">
        <v>1778.46</v>
      </c>
      <c r="K398">
        <v>34359.839999999997</v>
      </c>
      <c r="M398">
        <v>36748</v>
      </c>
      <c r="N398" t="str">
        <v>WK</v>
      </c>
      <c r="O398" s="57" cm="1">
        <f t="array" ref="O398">_xlfn.XLOOKUP(1,($C$2:$C$8655=M398)*($F$2:$F$8655=N398),$D$2:$D$8655)</f>
        <v>45407</v>
      </c>
      <c r="P398" s="62">
        <v>97434047000103</v>
      </c>
      <c r="Q398" t="str">
        <v>METRO QUADRADO</v>
      </c>
      <c r="R398" s="85">
        <v>7.32</v>
      </c>
      <c r="S398" s="85">
        <v>4860.8500000000004</v>
      </c>
      <c r="U398" s="84" t="b">
        <f t="shared" si="45"/>
        <v>1</v>
      </c>
      <c r="V398" s="84" t="b">
        <f t="shared" si="46"/>
        <v>1</v>
      </c>
      <c r="W398" s="84" t="b">
        <f t="shared" si="47"/>
        <v>1</v>
      </c>
      <c r="X398" s="84" t="str">
        <f t="shared" si="48"/>
        <v xml:space="preserve"> </v>
      </c>
      <c r="Y398" s="84" t="b">
        <f t="shared" si="49"/>
        <v>1</v>
      </c>
      <c r="AA398" s="84">
        <v>36748</v>
      </c>
      <c r="AB398" s="84" t="s">
        <v>140</v>
      </c>
      <c r="AC398" s="57">
        <v>45407</v>
      </c>
      <c r="AD398" s="84">
        <v>97434047000103</v>
      </c>
      <c r="AE398" s="84" t="s">
        <v>30</v>
      </c>
      <c r="AF398" s="84">
        <v>732</v>
      </c>
      <c r="AG398" s="84">
        <v>4860.8500000000004</v>
      </c>
      <c r="AI398">
        <v>36805</v>
      </c>
      <c r="AJ398" s="84" t="str" cm="1">
        <f t="array" ref="AJ398">_xlfn.XLOOKUP(AI398,--LEFT(Main!$B$15:$B$1956,SEARCH(" ",Main!$B$15:$B$1956)),Main!$F$15:$F$1956,"")</f>
        <v>WK ACOS</v>
      </c>
      <c r="AK398" s="57" cm="1">
        <f t="array" ref="AK398">_xlfn.XLOOKUP(1,(--LEFT(Main!$B$15:$B$1956,SEARCH(" ",Main!$B$15:$B$1956))=AI398)*(Main!$F$15:$F$1956=AJ398),Main!$C$15:$C$1956,"")</f>
        <v>45408</v>
      </c>
      <c r="AL398" s="62" cm="1">
        <f t="array" ref="AL398">--_xlfn.XLOOKUP(1,(Main!$F$15:$F$1956='PLANILHA EBR'!AJ398)*(--LEFT(Main!$B$15:$B$1956,SEARCH(" ",Main!$B$15:$B$1956))='PLANILHA EBR'!AI398),Main!$E$15:$E$1956)</f>
        <v>97434047000103</v>
      </c>
      <c r="AM398" s="84" t="str" cm="1">
        <f t="array" ref="AM398">_xlfn.XLOOKUP(1,(Main!$F$15:$F$1956='PLANILHA EBR'!AJ398)*(--LEFT(Main!$B$15:$B$1956,SEARCH(" ",Main!$B$15:$B$1956))='PLANILHA EBR'!AI398),Main!$H$15:$H$1956)</f>
        <v>KG LIQUIDO</v>
      </c>
      <c r="AN398">
        <v>2504.1599999999994</v>
      </c>
      <c r="AO398">
        <v>43374.12</v>
      </c>
      <c r="AP398">
        <v>72074</v>
      </c>
    </row>
    <row r="399" spans="1:42" x14ac:dyDescent="0.25">
      <c r="A399" t="s">
        <v>5958</v>
      </c>
      <c r="B399" t="str">
        <f>C399&amp;"-"&amp;COUNTIF(C$2:C399,C399)</f>
        <v>67913-9</v>
      </c>
      <c r="C399">
        <v>67913</v>
      </c>
      <c r="D399" s="57">
        <v>44816</v>
      </c>
      <c r="E399" s="84" t="str">
        <f>F399&amp;"-"&amp;COUNTIF($F$2:F399,F399)</f>
        <v>METASA-360</v>
      </c>
      <c r="F399" s="84" t="str">
        <f t="shared" si="50"/>
        <v>METASA</v>
      </c>
      <c r="G399" t="s">
        <v>8581</v>
      </c>
      <c r="H399" s="62">
        <v>88416482000106</v>
      </c>
      <c r="I399" t="s">
        <v>30</v>
      </c>
      <c r="J399">
        <v>25.43</v>
      </c>
      <c r="K399">
        <v>491.31</v>
      </c>
      <c r="M399">
        <v>36751</v>
      </c>
      <c r="N399" t="str">
        <v>WK</v>
      </c>
      <c r="O399" s="57" cm="1">
        <f t="array" ref="O399">_xlfn.XLOOKUP(1,($C$2:$C$8655=M399)*($F$2:$F$8655=N399),$D$2:$D$8655)</f>
        <v>45407</v>
      </c>
      <c r="P399" s="62">
        <v>97434047000103</v>
      </c>
      <c r="Q399" t="str">
        <v>METRO QUADRADO</v>
      </c>
      <c r="R399" s="85">
        <v>10.92</v>
      </c>
      <c r="S399" s="85">
        <v>4101.7199999999993</v>
      </c>
      <c r="U399" s="84" t="b">
        <f t="shared" si="45"/>
        <v>1</v>
      </c>
      <c r="V399" s="84" t="b">
        <f t="shared" si="46"/>
        <v>1</v>
      </c>
      <c r="W399" s="84" t="b">
        <f t="shared" si="47"/>
        <v>1</v>
      </c>
      <c r="X399" s="84" t="str">
        <f t="shared" si="48"/>
        <v xml:space="preserve"> </v>
      </c>
      <c r="Y399" s="84" t="b">
        <f t="shared" si="49"/>
        <v>1</v>
      </c>
      <c r="AA399" s="84">
        <v>36751</v>
      </c>
      <c r="AB399" s="84" t="s">
        <v>140</v>
      </c>
      <c r="AC399" s="57">
        <v>45407</v>
      </c>
      <c r="AD399" s="84">
        <v>97434047000103</v>
      </c>
      <c r="AE399" s="84" t="s">
        <v>30</v>
      </c>
      <c r="AF399" s="84">
        <v>600</v>
      </c>
      <c r="AG399" s="84">
        <v>4101.72</v>
      </c>
      <c r="AI399">
        <v>36842</v>
      </c>
      <c r="AJ399" s="84" t="str" cm="1">
        <f t="array" ref="AJ399">_xlfn.XLOOKUP(AI399,--LEFT(Main!$B$15:$B$1956,SEARCH(" ",Main!$B$15:$B$1956)),Main!$F$15:$F$1956,"")</f>
        <v>WK ACOS</v>
      </c>
      <c r="AK399" s="57" cm="1">
        <f t="array" ref="AK399">_xlfn.XLOOKUP(1,(--LEFT(Main!$B$15:$B$1956,SEARCH(" ",Main!$B$15:$B$1956))=AI399)*(Main!$F$15:$F$1956=AJ399),Main!$C$15:$C$1956,"")</f>
        <v>45411</v>
      </c>
      <c r="AL399" s="62" cm="1">
        <f t="array" ref="AL399">--_xlfn.XLOOKUP(1,(Main!$F$15:$F$1956='PLANILHA EBR'!AJ399)*(--LEFT(Main!$B$15:$B$1956,SEARCH(" ",Main!$B$15:$B$1956))='PLANILHA EBR'!AI399),Main!$E$15:$E$1956)</f>
        <v>97434047000103</v>
      </c>
      <c r="AM399" s="84" t="str" cm="1">
        <f t="array" ref="AM399">_xlfn.XLOOKUP(1,(Main!$F$15:$F$1956='PLANILHA EBR'!AJ399)*(--LEFT(Main!$B$15:$B$1956,SEARCH(" ",Main!$B$15:$B$1956))='PLANILHA EBR'!AI399),Main!$H$15:$H$1956)</f>
        <v>KG LIQUIDO</v>
      </c>
      <c r="AN399">
        <v>16416</v>
      </c>
      <c r="AO399">
        <v>29581.08</v>
      </c>
      <c r="AP399">
        <v>72073</v>
      </c>
    </row>
    <row r="400" spans="1:42" x14ac:dyDescent="0.25">
      <c r="A400" t="s">
        <v>5958</v>
      </c>
      <c r="B400" t="str">
        <f>C400&amp;"-"&amp;COUNTIF(C$2:C400,C400)</f>
        <v>67913-10</v>
      </c>
      <c r="C400">
        <v>67913</v>
      </c>
      <c r="D400" s="57">
        <v>44816</v>
      </c>
      <c r="E400" s="84" t="str">
        <f>F400&amp;"-"&amp;COUNTIF($F$2:F400,F400)</f>
        <v>METASA-361</v>
      </c>
      <c r="F400" s="84" t="str">
        <f t="shared" si="50"/>
        <v>METASA</v>
      </c>
      <c r="G400" t="s">
        <v>8581</v>
      </c>
      <c r="H400" s="62">
        <v>88416482000106</v>
      </c>
      <c r="I400" t="s">
        <v>30</v>
      </c>
      <c r="J400">
        <v>118.3</v>
      </c>
      <c r="K400">
        <v>2285.56</v>
      </c>
      <c r="M400">
        <v>36803</v>
      </c>
      <c r="N400" t="str">
        <v>WK</v>
      </c>
      <c r="O400" s="57" cm="1">
        <f t="array" ref="O400">_xlfn.XLOOKUP(1,($C$2:$C$8655=M400)*($F$2:$F$8655=N400),$D$2:$D$8655)</f>
        <v>45408</v>
      </c>
      <c r="P400" s="62">
        <v>97434047000103</v>
      </c>
      <c r="Q400" t="str">
        <v>M</v>
      </c>
      <c r="R400" s="85">
        <v>228</v>
      </c>
      <c r="S400" s="85">
        <v>30988.260000000002</v>
      </c>
      <c r="U400" s="84" t="b">
        <f t="shared" si="45"/>
        <v>1</v>
      </c>
      <c r="V400" s="84" t="b">
        <f t="shared" si="46"/>
        <v>1</v>
      </c>
      <c r="W400" s="84" t="b">
        <f t="shared" si="47"/>
        <v>1</v>
      </c>
      <c r="X400" s="84" t="str">
        <f t="shared" si="48"/>
        <v xml:space="preserve"> </v>
      </c>
      <c r="Y400" s="84" t="b">
        <f t="shared" si="49"/>
        <v>1</v>
      </c>
      <c r="AA400" s="84">
        <v>36803</v>
      </c>
      <c r="AB400" s="84" t="s">
        <v>140</v>
      </c>
      <c r="AC400" s="57">
        <v>45408</v>
      </c>
      <c r="AD400" s="84">
        <v>97434047000103</v>
      </c>
      <c r="AE400" s="84" t="s">
        <v>30</v>
      </c>
      <c r="AF400" s="84">
        <v>29257.200000000004</v>
      </c>
      <c r="AG400" s="84">
        <v>30988.26</v>
      </c>
      <c r="AI400">
        <v>36894</v>
      </c>
      <c r="AJ400" s="84" t="str" cm="1">
        <f t="array" ref="AJ400">_xlfn.XLOOKUP(AI400,--LEFT(Main!$B$15:$B$1956,SEARCH(" ",Main!$B$15:$B$1956)),Main!$F$15:$F$1956,"")</f>
        <v>WK ACOS</v>
      </c>
      <c r="AK400" s="57" cm="1">
        <f t="array" ref="AK400">_xlfn.XLOOKUP(1,(--LEFT(Main!$B$15:$B$1956,SEARCH(" ",Main!$B$15:$B$1956))=AI400)*(Main!$F$15:$F$1956=AJ400),Main!$C$15:$C$1956,"")</f>
        <v>45412</v>
      </c>
      <c r="AL400" s="62" cm="1">
        <f t="array" ref="AL400">--_xlfn.XLOOKUP(1,(Main!$F$15:$F$1956='PLANILHA EBR'!AJ400)*(--LEFT(Main!$B$15:$B$1956,SEARCH(" ",Main!$B$15:$B$1956))='PLANILHA EBR'!AI400),Main!$E$15:$E$1956)</f>
        <v>97434047000103</v>
      </c>
      <c r="AM400" s="84" t="str" cm="1">
        <f t="array" ref="AM400">_xlfn.XLOOKUP(1,(Main!$F$15:$F$1956='PLANILHA EBR'!AJ400)*(--LEFT(Main!$B$15:$B$1956,SEARCH(" ",Main!$B$15:$B$1956))='PLANILHA EBR'!AI400),Main!$H$15:$H$1956)</f>
        <v>KG LIQUIDO</v>
      </c>
      <c r="AN400">
        <v>48</v>
      </c>
      <c r="AO400">
        <v>2436</v>
      </c>
      <c r="AP400">
        <v>71946</v>
      </c>
    </row>
    <row r="401" spans="1:42" x14ac:dyDescent="0.25">
      <c r="A401" t="s">
        <v>5958</v>
      </c>
      <c r="B401" t="str">
        <f>C401&amp;"-"&amp;COUNTIF(C$2:C401,C401)</f>
        <v>67913-11</v>
      </c>
      <c r="C401">
        <v>67913</v>
      </c>
      <c r="D401" s="57">
        <v>44816</v>
      </c>
      <c r="E401" s="84" t="str">
        <f>F401&amp;"-"&amp;COUNTIF($F$2:F401,F401)</f>
        <v>METASA-362</v>
      </c>
      <c r="F401" s="84" t="str">
        <f t="shared" si="50"/>
        <v>METASA</v>
      </c>
      <c r="G401" t="s">
        <v>8581</v>
      </c>
      <c r="H401" s="62">
        <v>88416482000106</v>
      </c>
      <c r="I401" t="s">
        <v>30</v>
      </c>
      <c r="J401">
        <v>1121.1199999999999</v>
      </c>
      <c r="K401">
        <v>19821.400000000001</v>
      </c>
      <c r="M401">
        <v>36805</v>
      </c>
      <c r="N401" t="str">
        <v>WK</v>
      </c>
      <c r="O401" s="57" cm="1">
        <f t="array" ref="O401">_xlfn.XLOOKUP(1,($C$2:$C$8655=M401)*($F$2:$F$8655=N401),$D$2:$D$8655)</f>
        <v>45408</v>
      </c>
      <c r="P401" s="62">
        <v>97434047000103</v>
      </c>
      <c r="Q401" t="str">
        <v>M</v>
      </c>
      <c r="R401" s="85">
        <v>294</v>
      </c>
      <c r="S401" s="85">
        <v>43374.12</v>
      </c>
      <c r="U401" s="84" t="b">
        <f t="shared" si="45"/>
        <v>1</v>
      </c>
      <c r="V401" s="84" t="b">
        <f t="shared" si="46"/>
        <v>1</v>
      </c>
      <c r="W401" s="84" t="b">
        <f t="shared" si="47"/>
        <v>1</v>
      </c>
      <c r="X401" s="84" t="str">
        <f t="shared" si="48"/>
        <v xml:space="preserve"> </v>
      </c>
      <c r="Y401" s="84" t="b">
        <f t="shared" si="49"/>
        <v>1</v>
      </c>
      <c r="AA401" s="84">
        <v>36805</v>
      </c>
      <c r="AB401" s="84" t="s">
        <v>140</v>
      </c>
      <c r="AC401" s="57">
        <v>45408</v>
      </c>
      <c r="AD401" s="84">
        <v>97434047000103</v>
      </c>
      <c r="AE401" s="84" t="s">
        <v>30</v>
      </c>
      <c r="AF401" s="84">
        <v>2504.1599999999994</v>
      </c>
      <c r="AG401" s="84">
        <v>43374.12</v>
      </c>
      <c r="AI401">
        <v>37054</v>
      </c>
      <c r="AJ401" s="84" t="str" cm="1">
        <f t="array" ref="AJ401">_xlfn.XLOOKUP(AI401,--LEFT(Main!$B$15:$B$1956,SEARCH(" ",Main!$B$15:$B$1956)),Main!$F$15:$F$1956,"")</f>
        <v>R SIMIONI</v>
      </c>
      <c r="AK401" s="57" cm="1">
        <f t="array" ref="AK401">_xlfn.XLOOKUP(1,(--LEFT(Main!$B$15:$B$1956,SEARCH(" ",Main!$B$15:$B$1956))=AI401)*(Main!$F$15:$F$1956=AJ401),Main!$C$15:$C$1956,"")</f>
        <v>45352</v>
      </c>
      <c r="AL401" s="62" cm="1">
        <f t="array" ref="AL401">--_xlfn.XLOOKUP(1,(Main!$F$15:$F$1956='PLANILHA EBR'!AJ401)*(--LEFT(Main!$B$15:$B$1956,SEARCH(" ",Main!$B$15:$B$1956))='PLANILHA EBR'!AI401),Main!$E$15:$E$1956)</f>
        <v>62821723000109</v>
      </c>
      <c r="AM401" s="84" t="str" cm="1">
        <f t="array" ref="AM401">_xlfn.XLOOKUP(1,(Main!$F$15:$F$1956='PLANILHA EBR'!AJ401)*(--LEFT(Main!$B$15:$B$1956,SEARCH(" ",Main!$B$15:$B$1956))='PLANILHA EBR'!AI401),Main!$H$15:$H$1956)</f>
        <v>KG LIQUIDO</v>
      </c>
      <c r="AN401">
        <v>106</v>
      </c>
      <c r="AO401">
        <v>3048.17</v>
      </c>
      <c r="AP401">
        <v>71896</v>
      </c>
    </row>
    <row r="402" spans="1:42" x14ac:dyDescent="0.25">
      <c r="A402" t="s">
        <v>5958</v>
      </c>
      <c r="B402" t="str">
        <f>C402&amp;"-"&amp;COUNTIF(C$2:C402,C402)</f>
        <v>67913-12</v>
      </c>
      <c r="C402">
        <v>67913</v>
      </c>
      <c r="D402" s="57">
        <v>44816</v>
      </c>
      <c r="E402" s="84" t="str">
        <f>F402&amp;"-"&amp;COUNTIF($F$2:F402,F402)</f>
        <v>METASA-363</v>
      </c>
      <c r="F402" s="84" t="str">
        <f t="shared" si="50"/>
        <v>METASA</v>
      </c>
      <c r="G402" t="s">
        <v>8581</v>
      </c>
      <c r="H402" s="62">
        <v>88416482000106</v>
      </c>
      <c r="I402" t="s">
        <v>30</v>
      </c>
      <c r="J402">
        <v>4993.34</v>
      </c>
      <c r="K402">
        <v>100466</v>
      </c>
      <c r="M402">
        <v>36842</v>
      </c>
      <c r="N402" t="str">
        <v>WK</v>
      </c>
      <c r="O402" s="57" cm="1">
        <f t="array" ref="O402">_xlfn.XLOOKUP(1,($C$2:$C$8655=M402)*($F$2:$F$8655=N402),$D$2:$D$8655)</f>
        <v>45411</v>
      </c>
      <c r="P402" s="62">
        <v>97434047000103</v>
      </c>
      <c r="Q402" t="str">
        <v>METRO QUADRADO</v>
      </c>
      <c r="R402" s="85">
        <v>65.760000000000005</v>
      </c>
      <c r="S402" s="85">
        <v>29581.08</v>
      </c>
      <c r="U402" s="84" t="b">
        <f t="shared" si="45"/>
        <v>1</v>
      </c>
      <c r="V402" s="84" t="b">
        <f t="shared" si="46"/>
        <v>1</v>
      </c>
      <c r="W402" s="84" t="b">
        <f t="shared" si="47"/>
        <v>1</v>
      </c>
      <c r="X402" s="84" t="str">
        <f t="shared" si="48"/>
        <v xml:space="preserve"> </v>
      </c>
      <c r="Y402" s="84" t="b">
        <f t="shared" si="49"/>
        <v>1</v>
      </c>
      <c r="AA402" s="84">
        <v>36842</v>
      </c>
      <c r="AB402" s="84" t="s">
        <v>140</v>
      </c>
      <c r="AC402" s="57">
        <v>45411</v>
      </c>
      <c r="AD402" s="84">
        <v>97434047000103</v>
      </c>
      <c r="AE402" s="84" t="s">
        <v>30</v>
      </c>
      <c r="AF402" s="84">
        <v>16416</v>
      </c>
      <c r="AG402" s="84">
        <v>29581.08</v>
      </c>
      <c r="AI402">
        <v>37085</v>
      </c>
      <c r="AJ402" s="84" t="str" cm="1">
        <f t="array" ref="AJ402">_xlfn.XLOOKUP(AI402,--LEFT(Main!$B$15:$B$1956,SEARCH(" ",Main!$B$15:$B$1956)),Main!$F$15:$F$1956,"")</f>
        <v>WK ACOS</v>
      </c>
      <c r="AK402" s="57" cm="1">
        <f t="array" ref="AK402">_xlfn.XLOOKUP(1,(--LEFT(Main!$B$15:$B$1956,SEARCH(" ",Main!$B$15:$B$1956))=AI402)*(Main!$F$15:$F$1956=AJ402),Main!$C$15:$C$1956,"")</f>
        <v>45418</v>
      </c>
      <c r="AL402" s="62" cm="1">
        <f t="array" ref="AL402">--_xlfn.XLOOKUP(1,(Main!$F$15:$F$1956='PLANILHA EBR'!AJ402)*(--LEFT(Main!$B$15:$B$1956,SEARCH(" ",Main!$B$15:$B$1956))='PLANILHA EBR'!AI402),Main!$E$15:$E$1956)</f>
        <v>97434047000103</v>
      </c>
      <c r="AM402" s="84" t="str" cm="1">
        <f t="array" ref="AM402">_xlfn.XLOOKUP(1,(Main!$F$15:$F$1956='PLANILHA EBR'!AJ402)*(--LEFT(Main!$B$15:$B$1956,SEARCH(" ",Main!$B$15:$B$1956))='PLANILHA EBR'!AI402),Main!$H$15:$H$1956)</f>
        <v>KG LIQUIDO</v>
      </c>
      <c r="AN402">
        <v>1361</v>
      </c>
      <c r="AO402">
        <v>21168</v>
      </c>
      <c r="AP402">
        <v>71891</v>
      </c>
    </row>
    <row r="403" spans="1:42" x14ac:dyDescent="0.25">
      <c r="A403" t="s">
        <v>5958</v>
      </c>
      <c r="B403" t="str">
        <f>C403&amp;"-"&amp;COUNTIF(C$2:C403,C403)</f>
        <v>67913-13</v>
      </c>
      <c r="C403">
        <v>67913</v>
      </c>
      <c r="D403" s="57">
        <v>44816</v>
      </c>
      <c r="E403" s="84" t="str">
        <f>F403&amp;"-"&amp;COUNTIF($F$2:F403,F403)</f>
        <v>METASA-364</v>
      </c>
      <c r="F403" s="84" t="str">
        <f t="shared" si="50"/>
        <v>METASA</v>
      </c>
      <c r="G403" t="s">
        <v>8581</v>
      </c>
      <c r="H403" s="62">
        <v>88416482000106</v>
      </c>
      <c r="I403" t="s">
        <v>30</v>
      </c>
      <c r="J403">
        <v>76.78</v>
      </c>
      <c r="K403">
        <v>1407.38</v>
      </c>
      <c r="M403">
        <v>36894</v>
      </c>
      <c r="N403" t="str">
        <v>WK</v>
      </c>
      <c r="O403" s="57" cm="1">
        <f t="array" ref="O403">_xlfn.XLOOKUP(1,($C$2:$C$8655=M403)*($F$2:$F$8655=N403),$D$2:$D$8655)</f>
        <v>45412</v>
      </c>
      <c r="P403" s="62">
        <v>97434047000103</v>
      </c>
      <c r="Q403" t="str">
        <v>M</v>
      </c>
      <c r="R403" s="85">
        <v>12</v>
      </c>
      <c r="S403" s="85">
        <v>2436</v>
      </c>
      <c r="U403" s="84" t="b">
        <f t="shared" si="45"/>
        <v>1</v>
      </c>
      <c r="V403" s="84" t="b">
        <f t="shared" si="46"/>
        <v>1</v>
      </c>
      <c r="W403" s="84" t="b">
        <f t="shared" si="47"/>
        <v>1</v>
      </c>
      <c r="X403" s="84" t="str">
        <f t="shared" si="48"/>
        <v xml:space="preserve"> </v>
      </c>
      <c r="Y403" s="84" t="b">
        <f t="shared" si="49"/>
        <v>1</v>
      </c>
      <c r="AA403" s="84">
        <v>36894</v>
      </c>
      <c r="AB403" s="84" t="s">
        <v>140</v>
      </c>
      <c r="AC403" s="57">
        <v>45412</v>
      </c>
      <c r="AD403" s="84">
        <v>97434047000103</v>
      </c>
      <c r="AE403" s="84" t="s">
        <v>30</v>
      </c>
      <c r="AF403" s="84">
        <v>48</v>
      </c>
      <c r="AG403" s="84">
        <v>2436</v>
      </c>
      <c r="AI403">
        <v>37091</v>
      </c>
      <c r="AJ403" s="84" t="str" cm="1">
        <f t="array" ref="AJ403">_xlfn.XLOOKUP(AI403,--LEFT(Main!$B$15:$B$1956,SEARCH(" ",Main!$B$15:$B$1956)),Main!$F$15:$F$1956,"")</f>
        <v>WK ACOS</v>
      </c>
      <c r="AK403" s="57" cm="1">
        <f t="array" ref="AK403">_xlfn.XLOOKUP(1,(--LEFT(Main!$B$15:$B$1956,SEARCH(" ",Main!$B$15:$B$1956))=AI403)*(Main!$F$15:$F$1956=AJ403),Main!$C$15:$C$1956,"")</f>
        <v>45419</v>
      </c>
      <c r="AL403" s="62" cm="1">
        <f t="array" ref="AL403">--_xlfn.XLOOKUP(1,(Main!$F$15:$F$1956='PLANILHA EBR'!AJ403)*(--LEFT(Main!$B$15:$B$1956,SEARCH(" ",Main!$B$15:$B$1956))='PLANILHA EBR'!AI403),Main!$E$15:$E$1956)</f>
        <v>97434047000103</v>
      </c>
      <c r="AM403" s="84" t="str" cm="1">
        <f t="array" ref="AM403">_xlfn.XLOOKUP(1,(Main!$F$15:$F$1956='PLANILHA EBR'!AJ403)*(--LEFT(Main!$B$15:$B$1956,SEARCH(" ",Main!$B$15:$B$1956))='PLANILHA EBR'!AI403),Main!$H$15:$H$1956)</f>
        <v>KG LIQUIDO</v>
      </c>
      <c r="AN403">
        <v>169.53488372093022</v>
      </c>
      <c r="AO403">
        <v>21421.26</v>
      </c>
      <c r="AP403">
        <v>71876</v>
      </c>
    </row>
    <row r="404" spans="1:42" x14ac:dyDescent="0.25">
      <c r="A404" t="s">
        <v>5958</v>
      </c>
      <c r="B404" t="str">
        <f>C404&amp;"-"&amp;COUNTIF(C$2:C404,C404)</f>
        <v>67913-14</v>
      </c>
      <c r="C404">
        <v>67913</v>
      </c>
      <c r="D404" s="57">
        <v>44816</v>
      </c>
      <c r="E404" s="84" t="str">
        <f>F404&amp;"-"&amp;COUNTIF($F$2:F404,F404)</f>
        <v>METASA-365</v>
      </c>
      <c r="F404" s="84" t="str">
        <f t="shared" si="50"/>
        <v>METASA</v>
      </c>
      <c r="G404" t="s">
        <v>8581</v>
      </c>
      <c r="H404" s="62">
        <v>88416482000106</v>
      </c>
      <c r="I404" t="s">
        <v>30</v>
      </c>
      <c r="J404">
        <v>1987.2</v>
      </c>
      <c r="K404">
        <v>34239.46</v>
      </c>
      <c r="M404">
        <v>37054</v>
      </c>
      <c r="N404" t="str">
        <v>R</v>
      </c>
      <c r="O404" s="57" cm="1">
        <f t="array" ref="O404">_xlfn.XLOOKUP(1,($C$2:$C$8655=M404)*($F$2:$F$8655=N404),$D$2:$D$8655)</f>
        <v>45352</v>
      </c>
      <c r="P404" s="62">
        <v>62821723000109</v>
      </c>
      <c r="Q404" t="str">
        <v>UNIDADE</v>
      </c>
      <c r="R404" s="85">
        <v>172</v>
      </c>
      <c r="S404" s="85">
        <v>3048.17</v>
      </c>
      <c r="U404" s="84" t="b">
        <f t="shared" si="45"/>
        <v>1</v>
      </c>
      <c r="V404" s="84" t="b">
        <f t="shared" si="46"/>
        <v>1</v>
      </c>
      <c r="W404" s="84" t="b">
        <f t="shared" si="47"/>
        <v>1</v>
      </c>
      <c r="X404" s="84" t="str">
        <f t="shared" si="48"/>
        <v xml:space="preserve"> </v>
      </c>
      <c r="Y404" s="84" t="b">
        <f t="shared" si="49"/>
        <v>1</v>
      </c>
      <c r="AA404" s="84">
        <v>37054</v>
      </c>
      <c r="AB404" s="84" t="s">
        <v>956</v>
      </c>
      <c r="AC404" s="57">
        <v>45352</v>
      </c>
      <c r="AD404" s="84">
        <v>62821723000109</v>
      </c>
      <c r="AE404" s="84" t="s">
        <v>30</v>
      </c>
      <c r="AF404" s="84">
        <v>106</v>
      </c>
      <c r="AG404" s="84">
        <v>3048.17</v>
      </c>
      <c r="AI404">
        <v>37098</v>
      </c>
      <c r="AJ404" s="84" t="str" cm="1">
        <f t="array" ref="AJ404">_xlfn.XLOOKUP(AI404,--LEFT(Main!$B$15:$B$1956,SEARCH(" ",Main!$B$15:$B$1956)),Main!$F$15:$F$1956,"")</f>
        <v>WK ACOS</v>
      </c>
      <c r="AK404" s="57" cm="1">
        <f t="array" ref="AK404">_xlfn.XLOOKUP(1,(--LEFT(Main!$B$15:$B$1956,SEARCH(" ",Main!$B$15:$B$1956))=AI404)*(Main!$F$15:$F$1956=AJ404),Main!$C$15:$C$1956,"")</f>
        <v>45419</v>
      </c>
      <c r="AL404" s="62" cm="1">
        <f t="array" ref="AL404">--_xlfn.XLOOKUP(1,(Main!$F$15:$F$1956='PLANILHA EBR'!AJ404)*(--LEFT(Main!$B$15:$B$1956,SEARCH(" ",Main!$B$15:$B$1956))='PLANILHA EBR'!AI404),Main!$E$15:$E$1956)</f>
        <v>97434047000103</v>
      </c>
      <c r="AM404" s="84" t="str" cm="1">
        <f t="array" ref="AM404">_xlfn.XLOOKUP(1,(Main!$F$15:$F$1956='PLANILHA EBR'!AJ404)*(--LEFT(Main!$B$15:$B$1956,SEARCH(" ",Main!$B$15:$B$1956))='PLANILHA EBR'!AI404),Main!$H$15:$H$1956)</f>
        <v>KG LIQUIDO</v>
      </c>
      <c r="AN404">
        <v>175</v>
      </c>
      <c r="AO404">
        <v>11880</v>
      </c>
      <c r="AP404">
        <v>71755</v>
      </c>
    </row>
    <row r="405" spans="1:42" x14ac:dyDescent="0.25">
      <c r="A405" t="s">
        <v>5958</v>
      </c>
      <c r="B405" t="str">
        <f>C405&amp;"-"&amp;COUNTIF(C$2:C405,C405)</f>
        <v>67913-15</v>
      </c>
      <c r="C405">
        <v>67913</v>
      </c>
      <c r="D405" s="57">
        <v>44816</v>
      </c>
      <c r="E405" s="84" t="str">
        <f>F405&amp;"-"&amp;COUNTIF($F$2:F405,F405)</f>
        <v>METASA-366</v>
      </c>
      <c r="F405" s="84" t="str">
        <f t="shared" si="50"/>
        <v>METASA</v>
      </c>
      <c r="G405" t="s">
        <v>8581</v>
      </c>
      <c r="H405" s="62">
        <v>88416482000106</v>
      </c>
      <c r="I405" t="s">
        <v>30</v>
      </c>
      <c r="J405">
        <v>5167.96</v>
      </c>
      <c r="K405">
        <v>101653.77</v>
      </c>
      <c r="M405">
        <v>37085</v>
      </c>
      <c r="N405" t="str">
        <v>WK</v>
      </c>
      <c r="O405" s="57" cm="1">
        <f t="array" ref="O405">_xlfn.XLOOKUP(1,($C$2:$C$8655=M405)*($F$2:$F$8655=N405),$D$2:$D$8655)</f>
        <v>45418</v>
      </c>
      <c r="P405" s="62">
        <v>97434047000103</v>
      </c>
      <c r="Q405" t="str">
        <v>METRO QUADRADO</v>
      </c>
      <c r="R405" s="85">
        <v>25.2</v>
      </c>
      <c r="S405" s="85">
        <v>21168</v>
      </c>
      <c r="U405" s="84" t="b">
        <f t="shared" si="45"/>
        <v>1</v>
      </c>
      <c r="V405" s="84" t="b">
        <f t="shared" si="46"/>
        <v>1</v>
      </c>
      <c r="W405" s="84" t="b">
        <f t="shared" si="47"/>
        <v>1</v>
      </c>
      <c r="X405" s="84" t="str">
        <f t="shared" si="48"/>
        <v xml:space="preserve"> </v>
      </c>
      <c r="Y405" s="84" t="b">
        <f t="shared" si="49"/>
        <v>1</v>
      </c>
      <c r="AA405" s="84">
        <v>37085</v>
      </c>
      <c r="AB405" s="84" t="s">
        <v>140</v>
      </c>
      <c r="AC405" s="57">
        <v>45418</v>
      </c>
      <c r="AD405" s="84">
        <v>97434047000103</v>
      </c>
      <c r="AE405" s="84" t="s">
        <v>30</v>
      </c>
      <c r="AF405" s="84">
        <v>1361</v>
      </c>
      <c r="AG405" s="84">
        <v>21168</v>
      </c>
      <c r="AI405">
        <v>37142</v>
      </c>
      <c r="AJ405" s="84" t="str" cm="1">
        <f t="array" ref="AJ405">_xlfn.XLOOKUP(AI405,--LEFT(Main!$B$15:$B$1956,SEARCH(" ",Main!$B$15:$B$1956)),Main!$F$15:$F$1956,"")</f>
        <v>WK ACOS</v>
      </c>
      <c r="AK405" s="57" cm="1">
        <f t="array" ref="AK405">_xlfn.XLOOKUP(1,(--LEFT(Main!$B$15:$B$1956,SEARCH(" ",Main!$B$15:$B$1956))=AI405)*(Main!$F$15:$F$1956=AJ405),Main!$C$15:$C$1956,"")</f>
        <v>45419</v>
      </c>
      <c r="AL405" s="62" cm="1">
        <f t="array" ref="AL405">--_xlfn.XLOOKUP(1,(Main!$F$15:$F$1956='PLANILHA EBR'!AJ405)*(--LEFT(Main!$B$15:$B$1956,SEARCH(" ",Main!$B$15:$B$1956))='PLANILHA EBR'!AI405),Main!$E$15:$E$1956)</f>
        <v>97434047000103</v>
      </c>
      <c r="AM405" s="84" t="str" cm="1">
        <f t="array" ref="AM405">_xlfn.XLOOKUP(1,(Main!$F$15:$F$1956='PLANILHA EBR'!AJ405)*(--LEFT(Main!$B$15:$B$1956,SEARCH(" ",Main!$B$15:$B$1956))='PLANILHA EBR'!AI405),Main!$H$15:$H$1956)</f>
        <v>KG LIQUIDO</v>
      </c>
      <c r="AN405">
        <v>2150</v>
      </c>
      <c r="AO405">
        <v>19395.22</v>
      </c>
      <c r="AP405">
        <v>71753</v>
      </c>
    </row>
    <row r="406" spans="1:42" x14ac:dyDescent="0.25">
      <c r="A406" t="s">
        <v>5958</v>
      </c>
      <c r="B406" t="str">
        <f>C406&amp;"-"&amp;COUNTIF(C$2:C406,C406)</f>
        <v>67913-16</v>
      </c>
      <c r="C406">
        <v>67913</v>
      </c>
      <c r="D406" s="57">
        <v>44816</v>
      </c>
      <c r="E406" s="84" t="str">
        <f>F406&amp;"-"&amp;COUNTIF($F$2:F406,F406)</f>
        <v>METASA-367</v>
      </c>
      <c r="F406" s="84" t="str">
        <f t="shared" si="50"/>
        <v>METASA</v>
      </c>
      <c r="G406" t="s">
        <v>8581</v>
      </c>
      <c r="H406" s="62">
        <v>88416482000106</v>
      </c>
      <c r="I406" t="s">
        <v>30</v>
      </c>
      <c r="J406">
        <v>21.82</v>
      </c>
      <c r="K406">
        <v>390.14</v>
      </c>
      <c r="M406">
        <v>37091</v>
      </c>
      <c r="N406" t="str">
        <v>WK</v>
      </c>
      <c r="O406" s="57" cm="1">
        <f t="array" ref="O406">_xlfn.XLOOKUP(1,($C$2:$C$8655=M406)*($F$2:$F$8655=N406),$D$2:$D$8655)</f>
        <v>45419</v>
      </c>
      <c r="P406" s="62">
        <v>97434047000103</v>
      </c>
      <c r="Q406" t="str">
        <v>M</v>
      </c>
      <c r="R406" s="85">
        <v>138</v>
      </c>
      <c r="S406" s="85">
        <v>21421.26</v>
      </c>
      <c r="U406" s="84" t="b">
        <f t="shared" si="45"/>
        <v>1</v>
      </c>
      <c r="V406" s="84" t="b">
        <f t="shared" si="46"/>
        <v>1</v>
      </c>
      <c r="W406" s="84" t="b">
        <f t="shared" si="47"/>
        <v>1</v>
      </c>
      <c r="X406" s="84" t="str">
        <f t="shared" si="48"/>
        <v xml:space="preserve"> </v>
      </c>
      <c r="Y406" s="84" t="b">
        <f t="shared" si="49"/>
        <v>1</v>
      </c>
      <c r="AA406" s="84">
        <v>37091</v>
      </c>
      <c r="AB406" s="84" t="s">
        <v>140</v>
      </c>
      <c r="AC406" s="57">
        <v>45419</v>
      </c>
      <c r="AD406" s="84">
        <v>97434047000103</v>
      </c>
      <c r="AE406" s="84" t="s">
        <v>30</v>
      </c>
      <c r="AF406" s="84">
        <v>169.53488372093022</v>
      </c>
      <c r="AG406" s="84">
        <v>21421.26</v>
      </c>
      <c r="AI406">
        <v>37273</v>
      </c>
      <c r="AJ406" s="84" t="str" cm="1">
        <f t="array" ref="AJ406">_xlfn.XLOOKUP(AI406,--LEFT(Main!$B$15:$B$1956,SEARCH(" ",Main!$B$15:$B$1956)),Main!$F$15:$F$1956,"")</f>
        <v>WK ACOS</v>
      </c>
      <c r="AK406" s="57" cm="1">
        <f t="array" ref="AK406">_xlfn.XLOOKUP(1,(--LEFT(Main!$B$15:$B$1956,SEARCH(" ",Main!$B$15:$B$1956))=AI406)*(Main!$F$15:$F$1956=AJ406),Main!$C$15:$C$1956,"")</f>
        <v>45422</v>
      </c>
      <c r="AL406" s="62" cm="1">
        <f t="array" ref="AL406">--_xlfn.XLOOKUP(1,(Main!$F$15:$F$1956='PLANILHA EBR'!AJ406)*(--LEFT(Main!$B$15:$B$1956,SEARCH(" ",Main!$B$15:$B$1956))='PLANILHA EBR'!AI406),Main!$E$15:$E$1956)</f>
        <v>97434047000103</v>
      </c>
      <c r="AM406" s="84" t="str" cm="1">
        <f t="array" ref="AM406">_xlfn.XLOOKUP(1,(Main!$F$15:$F$1956='PLANILHA EBR'!AJ406)*(--LEFT(Main!$B$15:$B$1956,SEARCH(" ",Main!$B$15:$B$1956))='PLANILHA EBR'!AI406),Main!$H$15:$H$1956)</f>
        <v>KG LIQUIDO</v>
      </c>
      <c r="AN406">
        <v>18576</v>
      </c>
      <c r="AO406">
        <v>33774</v>
      </c>
      <c r="AP406">
        <v>71753</v>
      </c>
    </row>
    <row r="407" spans="1:42" x14ac:dyDescent="0.25">
      <c r="A407" t="s">
        <v>5958</v>
      </c>
      <c r="B407" t="str">
        <f>C407&amp;"-"&amp;COUNTIF(C$2:C407,C407)</f>
        <v>67913-17</v>
      </c>
      <c r="C407">
        <v>67913</v>
      </c>
      <c r="D407" s="57">
        <v>44816</v>
      </c>
      <c r="E407" s="84" t="str">
        <f>F407&amp;"-"&amp;COUNTIF($F$2:F407,F407)</f>
        <v>METASA-368</v>
      </c>
      <c r="F407" s="84" t="str">
        <f t="shared" si="50"/>
        <v>METASA</v>
      </c>
      <c r="G407" t="s">
        <v>8581</v>
      </c>
      <c r="H407" s="62">
        <v>88416482000106</v>
      </c>
      <c r="I407" t="s">
        <v>30</v>
      </c>
      <c r="J407">
        <v>77.569999999999993</v>
      </c>
      <c r="K407">
        <v>1386.95</v>
      </c>
      <c r="M407">
        <v>37098</v>
      </c>
      <c r="N407" t="str">
        <v>WK</v>
      </c>
      <c r="O407" s="57" cm="1">
        <f t="array" ref="O407">_xlfn.XLOOKUP(1,($C$2:$C$8655=M407)*($F$2:$F$8655=N407),$D$2:$D$8655)</f>
        <v>45419</v>
      </c>
      <c r="P407" s="62">
        <v>97434047000103</v>
      </c>
      <c r="Q407" t="str">
        <v>M</v>
      </c>
      <c r="R407" s="85">
        <v>18</v>
      </c>
      <c r="S407" s="85">
        <v>11880</v>
      </c>
      <c r="U407" s="84" t="b">
        <f t="shared" si="45"/>
        <v>1</v>
      </c>
      <c r="V407" s="84" t="b">
        <f t="shared" si="46"/>
        <v>1</v>
      </c>
      <c r="W407" s="84" t="b">
        <f t="shared" si="47"/>
        <v>1</v>
      </c>
      <c r="X407" s="84" t="str">
        <f t="shared" si="48"/>
        <v xml:space="preserve"> </v>
      </c>
      <c r="Y407" s="84" t="b">
        <f t="shared" si="49"/>
        <v>1</v>
      </c>
      <c r="AA407" s="84">
        <v>37098</v>
      </c>
      <c r="AB407" s="84" t="s">
        <v>140</v>
      </c>
      <c r="AC407" s="57">
        <v>45419</v>
      </c>
      <c r="AD407" s="84">
        <v>97434047000103</v>
      </c>
      <c r="AE407" s="84" t="s">
        <v>30</v>
      </c>
      <c r="AF407" s="84">
        <v>175</v>
      </c>
      <c r="AG407" s="84">
        <v>11880</v>
      </c>
      <c r="AI407">
        <v>37317</v>
      </c>
      <c r="AJ407" s="84" t="str" cm="1">
        <f t="array" ref="AJ407">_xlfn.XLOOKUP(AI407,--LEFT(Main!$B$15:$B$1956,SEARCH(" ",Main!$B$15:$B$1956)),Main!$F$15:$F$1956,"")</f>
        <v>WK ACOS</v>
      </c>
      <c r="AK407" s="57" cm="1">
        <f t="array" ref="AK407">_xlfn.XLOOKUP(1,(--LEFT(Main!$B$15:$B$1956,SEARCH(" ",Main!$B$15:$B$1956))=AI407)*(Main!$F$15:$F$1956=AJ407),Main!$C$15:$C$1956,"")</f>
        <v>45425</v>
      </c>
      <c r="AL407" s="62" cm="1">
        <f t="array" ref="AL407">--_xlfn.XLOOKUP(1,(Main!$F$15:$F$1956='PLANILHA EBR'!AJ407)*(--LEFT(Main!$B$15:$B$1956,SEARCH(" ",Main!$B$15:$B$1956))='PLANILHA EBR'!AI407),Main!$E$15:$E$1956)</f>
        <v>97434047000103</v>
      </c>
      <c r="AM407" s="84" t="str" cm="1">
        <f t="array" ref="AM407">_xlfn.XLOOKUP(1,(Main!$F$15:$F$1956='PLANILHA EBR'!AJ407)*(--LEFT(Main!$B$15:$B$1956,SEARCH(" ",Main!$B$15:$B$1956))='PLANILHA EBR'!AI407),Main!$H$15:$H$1956)</f>
        <v>KG LIQUIDO</v>
      </c>
      <c r="AN407">
        <v>5636</v>
      </c>
      <c r="AO407">
        <v>248899.4</v>
      </c>
      <c r="AP407">
        <v>71462</v>
      </c>
    </row>
    <row r="408" spans="1:42" x14ac:dyDescent="0.25">
      <c r="A408" t="s">
        <v>5958</v>
      </c>
      <c r="B408" t="str">
        <f>C408&amp;"-"&amp;COUNTIF(C$2:C408,C408)</f>
        <v>67913-18</v>
      </c>
      <c r="C408">
        <v>67913</v>
      </c>
      <c r="D408" s="57">
        <v>44816</v>
      </c>
      <c r="E408" s="84" t="str">
        <f>F408&amp;"-"&amp;COUNTIF($F$2:F408,F408)</f>
        <v>METASA-369</v>
      </c>
      <c r="F408" s="84" t="str">
        <f t="shared" si="50"/>
        <v>METASA</v>
      </c>
      <c r="G408" t="s">
        <v>8581</v>
      </c>
      <c r="H408" s="62">
        <v>88416482000106</v>
      </c>
      <c r="I408" t="s">
        <v>30</v>
      </c>
      <c r="J408">
        <v>785.12</v>
      </c>
      <c r="K408">
        <v>11282.17</v>
      </c>
      <c r="M408">
        <v>37142</v>
      </c>
      <c r="N408" t="str">
        <v>WK</v>
      </c>
      <c r="O408" s="57" cm="1">
        <f t="array" ref="O408">_xlfn.XLOOKUP(1,($C$2:$C$8655=M408)*($F$2:$F$8655=N408),$D$2:$D$8655)</f>
        <v>45419</v>
      </c>
      <c r="P408" s="62">
        <v>97434047000103</v>
      </c>
      <c r="Q408" t="str">
        <v>METRO QUADRADO</v>
      </c>
      <c r="R408" s="85">
        <v>21.96</v>
      </c>
      <c r="S408" s="85">
        <v>19395.22</v>
      </c>
      <c r="U408" s="84" t="b">
        <f t="shared" si="45"/>
        <v>1</v>
      </c>
      <c r="V408" s="84" t="b">
        <f t="shared" si="46"/>
        <v>1</v>
      </c>
      <c r="W408" s="84" t="b">
        <f t="shared" si="47"/>
        <v>1</v>
      </c>
      <c r="X408" s="84" t="str">
        <f t="shared" si="48"/>
        <v xml:space="preserve"> </v>
      </c>
      <c r="Y408" s="84" t="b">
        <f t="shared" si="49"/>
        <v>1</v>
      </c>
      <c r="AA408" s="84">
        <v>37142</v>
      </c>
      <c r="AB408" s="84" t="s">
        <v>140</v>
      </c>
      <c r="AC408" s="57">
        <v>45419</v>
      </c>
      <c r="AD408" s="84">
        <v>97434047000103</v>
      </c>
      <c r="AE408" s="84" t="s">
        <v>30</v>
      </c>
      <c r="AF408" s="84">
        <v>2150</v>
      </c>
      <c r="AG408" s="84">
        <v>19395.22</v>
      </c>
      <c r="AI408">
        <v>37518</v>
      </c>
      <c r="AJ408" s="84" t="str" cm="1">
        <f t="array" ref="AJ408">_xlfn.XLOOKUP(AI408,--LEFT(Main!$B$15:$B$1956,SEARCH(" ",Main!$B$15:$B$1956)),Main!$F$15:$F$1956,"")</f>
        <v>WK ACOS</v>
      </c>
      <c r="AK408" s="57" cm="1">
        <f t="array" ref="AK408">_xlfn.XLOOKUP(1,(--LEFT(Main!$B$15:$B$1956,SEARCH(" ",Main!$B$15:$B$1956))=AI408)*(Main!$F$15:$F$1956=AJ408),Main!$C$15:$C$1956,"")</f>
        <v>45432</v>
      </c>
      <c r="AL408" s="62" cm="1">
        <f t="array" ref="AL408">--_xlfn.XLOOKUP(1,(Main!$F$15:$F$1956='PLANILHA EBR'!AJ408)*(--LEFT(Main!$B$15:$B$1956,SEARCH(" ",Main!$B$15:$B$1956))='PLANILHA EBR'!AI408),Main!$E$15:$E$1956)</f>
        <v>97434047000103</v>
      </c>
      <c r="AM408" s="84" t="str" cm="1">
        <f t="array" ref="AM408">_xlfn.XLOOKUP(1,(Main!$F$15:$F$1956='PLANILHA EBR'!AJ408)*(--LEFT(Main!$B$15:$B$1956,SEARCH(" ",Main!$B$15:$B$1956))='PLANILHA EBR'!AI408),Main!$H$15:$H$1956)</f>
        <v>KG LIQUIDO</v>
      </c>
      <c r="AN408">
        <v>540</v>
      </c>
      <c r="AO408">
        <v>4896</v>
      </c>
      <c r="AP408">
        <v>71225</v>
      </c>
    </row>
    <row r="409" spans="1:42" x14ac:dyDescent="0.25">
      <c r="A409" t="s">
        <v>5958</v>
      </c>
      <c r="B409" t="str">
        <f>C409&amp;"-"&amp;COUNTIF(C$2:C409,C409)</f>
        <v>67913-19</v>
      </c>
      <c r="C409">
        <v>67913</v>
      </c>
      <c r="D409" s="57">
        <v>44816</v>
      </c>
      <c r="E409" s="84" t="str">
        <f>F409&amp;"-"&amp;COUNTIF($F$2:F409,F409)</f>
        <v>METASA-370</v>
      </c>
      <c r="F409" s="84" t="str">
        <f t="shared" si="50"/>
        <v>METASA</v>
      </c>
      <c r="G409" t="s">
        <v>8581</v>
      </c>
      <c r="H409" s="62">
        <v>88416482000106</v>
      </c>
      <c r="I409" t="s">
        <v>30</v>
      </c>
      <c r="J409">
        <v>33.54</v>
      </c>
      <c r="K409">
        <v>681.53</v>
      </c>
      <c r="M409">
        <v>37273</v>
      </c>
      <c r="N409" t="str">
        <v>WK</v>
      </c>
      <c r="O409" s="57" cm="1">
        <f t="array" ref="O409">_xlfn.XLOOKUP(1,($C$2:$C$8655=M409)*($F$2:$F$8655=N409),$D$2:$D$8655)</f>
        <v>45422</v>
      </c>
      <c r="P409" s="62">
        <v>97434047000103</v>
      </c>
      <c r="Q409" t="str">
        <v>M</v>
      </c>
      <c r="R409" s="85">
        <v>174</v>
      </c>
      <c r="S409" s="85">
        <v>33774</v>
      </c>
      <c r="U409" s="84" t="b">
        <f t="shared" si="45"/>
        <v>1</v>
      </c>
      <c r="V409" s="84" t="b">
        <f t="shared" si="46"/>
        <v>1</v>
      </c>
      <c r="W409" s="84" t="b">
        <f t="shared" si="47"/>
        <v>1</v>
      </c>
      <c r="X409" s="84" t="str">
        <f t="shared" si="48"/>
        <v xml:space="preserve"> </v>
      </c>
      <c r="Y409" s="84" t="b">
        <f t="shared" si="49"/>
        <v>1</v>
      </c>
      <c r="AA409" s="84">
        <v>37273</v>
      </c>
      <c r="AB409" s="84" t="s">
        <v>140</v>
      </c>
      <c r="AC409" s="57">
        <v>45422</v>
      </c>
      <c r="AD409" s="84">
        <v>97434047000103</v>
      </c>
      <c r="AE409" s="84" t="s">
        <v>30</v>
      </c>
      <c r="AF409" s="84">
        <v>18576</v>
      </c>
      <c r="AG409" s="84">
        <v>33774</v>
      </c>
      <c r="AI409">
        <v>37543</v>
      </c>
      <c r="AJ409" s="84" t="str" cm="1">
        <f t="array" ref="AJ409">_xlfn.XLOOKUP(AI409,--LEFT(Main!$B$15:$B$1956,SEARCH(" ",Main!$B$15:$B$1956)),Main!$F$15:$F$1956,"")</f>
        <v>WK ACOS</v>
      </c>
      <c r="AK409" s="57" cm="1">
        <f t="array" ref="AK409">_xlfn.XLOOKUP(1,(--LEFT(Main!$B$15:$B$1956,SEARCH(" ",Main!$B$15:$B$1956))=AI409)*(Main!$F$15:$F$1956=AJ409),Main!$C$15:$C$1956,"")</f>
        <v>45432</v>
      </c>
      <c r="AL409" s="62" cm="1">
        <f t="array" ref="AL409">--_xlfn.XLOOKUP(1,(Main!$F$15:$F$1956='PLANILHA EBR'!AJ409)*(--LEFT(Main!$B$15:$B$1956,SEARCH(" ",Main!$B$15:$B$1956))='PLANILHA EBR'!AI409),Main!$E$15:$E$1956)</f>
        <v>97434047000103</v>
      </c>
      <c r="AM409" s="84" t="str" cm="1">
        <f t="array" ref="AM409">_xlfn.XLOOKUP(1,(Main!$F$15:$F$1956='PLANILHA EBR'!AJ409)*(--LEFT(Main!$B$15:$B$1956,SEARCH(" ",Main!$B$15:$B$1956))='PLANILHA EBR'!AI409),Main!$H$15:$H$1956)</f>
        <v>KG LIQUIDO</v>
      </c>
      <c r="AN409">
        <v>12300</v>
      </c>
      <c r="AO409">
        <v>124316.88</v>
      </c>
      <c r="AP409">
        <v>68162</v>
      </c>
    </row>
    <row r="410" spans="1:42" x14ac:dyDescent="0.25">
      <c r="A410" t="s">
        <v>5959</v>
      </c>
      <c r="B410" t="str">
        <f>C410&amp;"-"&amp;COUNTIF(C$2:C410,C410)</f>
        <v>106317-1</v>
      </c>
      <c r="C410">
        <v>106317</v>
      </c>
      <c r="D410" s="57">
        <v>44818</v>
      </c>
      <c r="E410" s="84" t="str">
        <f>F410&amp;"-"&amp;COUNTIF($F$2:F410,F410)</f>
        <v>ESAB-23</v>
      </c>
      <c r="F410" s="84" t="str">
        <f t="shared" si="50"/>
        <v>ESAB</v>
      </c>
      <c r="G410" t="s">
        <v>8582</v>
      </c>
      <c r="H410" s="62">
        <v>29799921000571</v>
      </c>
      <c r="I410" t="s">
        <v>30</v>
      </c>
      <c r="J410">
        <v>1000</v>
      </c>
      <c r="K410">
        <v>15070</v>
      </c>
      <c r="M410">
        <v>37317</v>
      </c>
      <c r="N410" t="str">
        <v>WK</v>
      </c>
      <c r="O410" s="57" cm="1">
        <f t="array" ref="O410">_xlfn.XLOOKUP(1,($C$2:$C$8655=M410)*($F$2:$F$8655=N410),$D$2:$D$8655)</f>
        <v>45425</v>
      </c>
      <c r="P410" s="62">
        <v>97434047000103</v>
      </c>
      <c r="Q410" t="str">
        <v>METRO QUADRADO</v>
      </c>
      <c r="R410" s="85">
        <v>1468</v>
      </c>
      <c r="S410" s="85">
        <v>248899.4</v>
      </c>
      <c r="U410" s="84" t="b">
        <f t="shared" si="45"/>
        <v>1</v>
      </c>
      <c r="V410" s="84" t="b">
        <f t="shared" si="46"/>
        <v>1</v>
      </c>
      <c r="W410" s="84" t="b">
        <f t="shared" si="47"/>
        <v>1</v>
      </c>
      <c r="X410" s="84" t="str">
        <f t="shared" si="48"/>
        <v xml:space="preserve"> </v>
      </c>
      <c r="Y410" s="84" t="b">
        <f t="shared" si="49"/>
        <v>1</v>
      </c>
      <c r="AA410" s="84">
        <v>37317</v>
      </c>
      <c r="AB410" s="84" t="s">
        <v>140</v>
      </c>
      <c r="AC410" s="57">
        <v>45425</v>
      </c>
      <c r="AD410" s="84">
        <v>97434047000103</v>
      </c>
      <c r="AE410" s="84" t="s">
        <v>30</v>
      </c>
      <c r="AF410" s="84">
        <v>5636</v>
      </c>
      <c r="AG410" s="84">
        <v>248899.4</v>
      </c>
      <c r="AI410">
        <v>37575</v>
      </c>
      <c r="AJ410" s="84" t="str" cm="1">
        <f t="array" ref="AJ410">_xlfn.XLOOKUP(AI410,--LEFT(Main!$B$15:$B$1956,SEARCH(" ",Main!$B$15:$B$1956)),Main!$F$15:$F$1956,"")</f>
        <v>WK ACOS</v>
      </c>
      <c r="AK410" s="57" cm="1">
        <f t="array" ref="AK410">_xlfn.XLOOKUP(1,(--LEFT(Main!$B$15:$B$1956,SEARCH(" ",Main!$B$15:$B$1956))=AI410)*(Main!$F$15:$F$1956=AJ410),Main!$C$15:$C$1956,"")</f>
        <v>45433</v>
      </c>
      <c r="AL410" s="62" cm="1">
        <f t="array" ref="AL410">--_xlfn.XLOOKUP(1,(Main!$F$15:$F$1956='PLANILHA EBR'!AJ410)*(--LEFT(Main!$B$15:$B$1956,SEARCH(" ",Main!$B$15:$B$1956))='PLANILHA EBR'!AI410),Main!$E$15:$E$1956)</f>
        <v>97434047000103</v>
      </c>
      <c r="AM410" s="84" t="str" cm="1">
        <f t="array" ref="AM410">_xlfn.XLOOKUP(1,(Main!$F$15:$F$1956='PLANILHA EBR'!AJ410)*(--LEFT(Main!$B$15:$B$1956,SEARCH(" ",Main!$B$15:$B$1956))='PLANILHA EBR'!AI410),Main!$H$15:$H$1956)</f>
        <v>KG LIQUIDO</v>
      </c>
      <c r="AN410">
        <v>5635</v>
      </c>
      <c r="AO410">
        <v>97165.74</v>
      </c>
      <c r="AP410">
        <v>68161</v>
      </c>
    </row>
    <row r="411" spans="1:42" x14ac:dyDescent="0.25">
      <c r="A411" t="s">
        <v>5959</v>
      </c>
      <c r="B411" t="str">
        <f>C411&amp;"-"&amp;COUNTIF(C$2:C411,C411)</f>
        <v>106317-2</v>
      </c>
      <c r="C411">
        <v>106317</v>
      </c>
      <c r="D411" s="57">
        <v>44818</v>
      </c>
      <c r="E411" s="84" t="str">
        <f>F411&amp;"-"&amp;COUNTIF($F$2:F411,F411)</f>
        <v>ESAB-24</v>
      </c>
      <c r="F411" s="84" t="str">
        <f t="shared" si="50"/>
        <v>ESAB</v>
      </c>
      <c r="G411" t="s">
        <v>8582</v>
      </c>
      <c r="H411" s="62">
        <v>29799921000571</v>
      </c>
      <c r="I411" t="s">
        <v>30</v>
      </c>
      <c r="J411">
        <v>3000</v>
      </c>
      <c r="K411">
        <v>42360</v>
      </c>
      <c r="M411">
        <v>37518</v>
      </c>
      <c r="N411" t="str">
        <v>WK</v>
      </c>
      <c r="O411" s="57" cm="1">
        <f t="array" ref="O411">_xlfn.XLOOKUP(1,($C$2:$C$8655=M411)*($F$2:$F$8655=N411),$D$2:$D$8655)</f>
        <v>45432</v>
      </c>
      <c r="P411" s="62">
        <v>97434047000103</v>
      </c>
      <c r="Q411" t="str">
        <v>M</v>
      </c>
      <c r="R411" s="85">
        <v>24</v>
      </c>
      <c r="S411" s="85">
        <v>4896</v>
      </c>
      <c r="U411" s="84" t="b">
        <f t="shared" si="45"/>
        <v>1</v>
      </c>
      <c r="V411" s="84" t="b">
        <f t="shared" si="46"/>
        <v>1</v>
      </c>
      <c r="W411" s="84" t="b">
        <f t="shared" si="47"/>
        <v>1</v>
      </c>
      <c r="X411" s="84" t="str">
        <f t="shared" si="48"/>
        <v xml:space="preserve"> </v>
      </c>
      <c r="Y411" s="84" t="b">
        <f t="shared" si="49"/>
        <v>1</v>
      </c>
      <c r="AA411" s="84">
        <v>37518</v>
      </c>
      <c r="AB411" s="84" t="s">
        <v>140</v>
      </c>
      <c r="AC411" s="57">
        <v>45432</v>
      </c>
      <c r="AD411" s="84">
        <v>97434047000103</v>
      </c>
      <c r="AE411" s="84" t="s">
        <v>30</v>
      </c>
      <c r="AF411" s="84">
        <v>540</v>
      </c>
      <c r="AG411" s="84">
        <v>4896</v>
      </c>
      <c r="AI411">
        <v>37581</v>
      </c>
      <c r="AJ411" s="84" t="str" cm="1">
        <f t="array" ref="AJ411">_xlfn.XLOOKUP(AI411,--LEFT(Main!$B$15:$B$1956,SEARCH(" ",Main!$B$15:$B$1956)),Main!$F$15:$F$1956,"")</f>
        <v>WK ACOS</v>
      </c>
      <c r="AK411" s="57" cm="1">
        <f t="array" ref="AK411">_xlfn.XLOOKUP(1,(--LEFT(Main!$B$15:$B$1956,SEARCH(" ",Main!$B$15:$B$1956))=AI411)*(Main!$F$15:$F$1956=AJ411),Main!$C$15:$C$1956,"")</f>
        <v>45433</v>
      </c>
      <c r="AL411" s="62" cm="1">
        <f t="array" ref="AL411">--_xlfn.XLOOKUP(1,(Main!$F$15:$F$1956='PLANILHA EBR'!AJ411)*(--LEFT(Main!$B$15:$B$1956,SEARCH(" ",Main!$B$15:$B$1956))='PLANILHA EBR'!AI411),Main!$E$15:$E$1956)</f>
        <v>97434047000103</v>
      </c>
      <c r="AM411" s="84" t="str" cm="1">
        <f t="array" ref="AM411">_xlfn.XLOOKUP(1,(Main!$F$15:$F$1956='PLANILHA EBR'!AJ411)*(--LEFT(Main!$B$15:$B$1956,SEARCH(" ",Main!$B$15:$B$1956))='PLANILHA EBR'!AI411),Main!$H$15:$H$1956)</f>
        <v>KG LIQUIDO</v>
      </c>
      <c r="AN411">
        <v>1602</v>
      </c>
      <c r="AO411">
        <v>17245.560000000001</v>
      </c>
      <c r="AP411">
        <v>67102</v>
      </c>
    </row>
    <row r="412" spans="1:42" x14ac:dyDescent="0.25">
      <c r="A412" t="s">
        <v>5959</v>
      </c>
      <c r="B412" t="str">
        <f>C412&amp;"-"&amp;COUNTIF(C$2:C412,C412)</f>
        <v>106318-1</v>
      </c>
      <c r="C412">
        <v>106318</v>
      </c>
      <c r="D412" s="57">
        <v>44818</v>
      </c>
      <c r="E412" s="84" t="str">
        <f>F412&amp;"-"&amp;COUNTIF($F$2:F412,F412)</f>
        <v>ESAB-25</v>
      </c>
      <c r="F412" s="84" t="str">
        <f t="shared" si="50"/>
        <v>ESAB</v>
      </c>
      <c r="G412" t="s">
        <v>8582</v>
      </c>
      <c r="H412" s="62">
        <v>29799921000571</v>
      </c>
      <c r="I412" t="s">
        <v>30</v>
      </c>
      <c r="J412">
        <v>835</v>
      </c>
      <c r="K412">
        <v>12583.45</v>
      </c>
      <c r="M412">
        <v>37543</v>
      </c>
      <c r="N412" t="str">
        <v>WK</v>
      </c>
      <c r="O412" s="57" cm="1">
        <f t="array" ref="O412">_xlfn.XLOOKUP(1,($C$2:$C$8655=M412)*($F$2:$F$8655=N412),$D$2:$D$8655)</f>
        <v>45432</v>
      </c>
      <c r="P412" s="62">
        <v>97434047000103</v>
      </c>
      <c r="Q412" t="str">
        <v>M</v>
      </c>
      <c r="R412" s="85">
        <v>618</v>
      </c>
      <c r="S412" s="85">
        <v>124316.88</v>
      </c>
      <c r="U412" s="84" t="b">
        <f t="shared" si="45"/>
        <v>1</v>
      </c>
      <c r="V412" s="84" t="b">
        <f t="shared" si="46"/>
        <v>1</v>
      </c>
      <c r="W412" s="84" t="b">
        <f t="shared" si="47"/>
        <v>1</v>
      </c>
      <c r="X412" s="84" t="str">
        <f t="shared" si="48"/>
        <v xml:space="preserve"> </v>
      </c>
      <c r="Y412" s="84" t="b">
        <f t="shared" si="49"/>
        <v>1</v>
      </c>
      <c r="AA412" s="84">
        <v>37543</v>
      </c>
      <c r="AB412" s="84" t="s">
        <v>140</v>
      </c>
      <c r="AC412" s="57">
        <v>45432</v>
      </c>
      <c r="AD412" s="84">
        <v>97434047000103</v>
      </c>
      <c r="AE412" s="84" t="s">
        <v>30</v>
      </c>
      <c r="AF412" s="84">
        <v>12300</v>
      </c>
      <c r="AG412" s="84">
        <v>124316.88</v>
      </c>
      <c r="AI412">
        <v>37602</v>
      </c>
      <c r="AJ412" s="84" t="str" cm="1">
        <f t="array" ref="AJ412">_xlfn.XLOOKUP(AI412,--LEFT(Main!$B$15:$B$1956,SEARCH(" ",Main!$B$15:$B$1956)),Main!$F$15:$F$1956,"")</f>
        <v>WK ACOS</v>
      </c>
      <c r="AK412" s="57" cm="1">
        <f t="array" ref="AK412">_xlfn.XLOOKUP(1,(--LEFT(Main!$B$15:$B$1956,SEARCH(" ",Main!$B$15:$B$1956))=AI412)*(Main!$F$15:$F$1956=AJ412),Main!$C$15:$C$1956,"")</f>
        <v>45433</v>
      </c>
      <c r="AL412" s="62" cm="1">
        <f t="array" ref="AL412">--_xlfn.XLOOKUP(1,(Main!$F$15:$F$1956='PLANILHA EBR'!AJ412)*(--LEFT(Main!$B$15:$B$1956,SEARCH(" ",Main!$B$15:$B$1956))='PLANILHA EBR'!AI412),Main!$E$15:$E$1956)</f>
        <v>97434047000103</v>
      </c>
      <c r="AM412" s="84" t="str" cm="1">
        <f t="array" ref="AM412">_xlfn.XLOOKUP(1,(Main!$F$15:$F$1956='PLANILHA EBR'!AJ412)*(--LEFT(Main!$B$15:$B$1956,SEARCH(" ",Main!$B$15:$B$1956))='PLANILHA EBR'!AI412),Main!$H$15:$H$1956)</f>
        <v>KG LIQUIDO</v>
      </c>
      <c r="AN412">
        <v>1383</v>
      </c>
      <c r="AO412">
        <v>10790.91</v>
      </c>
      <c r="AP412">
        <v>63030</v>
      </c>
    </row>
    <row r="413" spans="1:42" x14ac:dyDescent="0.25">
      <c r="A413" t="s">
        <v>5958</v>
      </c>
      <c r="B413" t="str">
        <f>C413&amp;"-"&amp;COUNTIF(C$2:C413,C413)</f>
        <v>67997-1</v>
      </c>
      <c r="C413">
        <v>67997</v>
      </c>
      <c r="D413" s="57">
        <v>44818</v>
      </c>
      <c r="E413" s="84" t="str">
        <f>F413&amp;"-"&amp;COUNTIF($F$2:F413,F413)</f>
        <v>METASA-371</v>
      </c>
      <c r="F413" s="84" t="str">
        <f t="shared" si="50"/>
        <v>METASA</v>
      </c>
      <c r="G413" t="s">
        <v>8581</v>
      </c>
      <c r="H413" s="62">
        <v>88416482000106</v>
      </c>
      <c r="I413" t="s">
        <v>30</v>
      </c>
      <c r="J413">
        <v>445.92</v>
      </c>
      <c r="K413">
        <v>7527.13</v>
      </c>
      <c r="M413">
        <v>37575</v>
      </c>
      <c r="N413" t="str">
        <v>WK</v>
      </c>
      <c r="O413" s="57" cm="1">
        <f t="array" ref="O413">_xlfn.XLOOKUP(1,($C$2:$C$8655=M413)*($F$2:$F$8655=N413),$D$2:$D$8655)</f>
        <v>45433</v>
      </c>
      <c r="P413" s="62">
        <v>97434047000103</v>
      </c>
      <c r="Q413" t="str">
        <v>M</v>
      </c>
      <c r="R413" s="85">
        <v>336</v>
      </c>
      <c r="S413" s="85">
        <v>97165.74</v>
      </c>
      <c r="U413" s="84" t="b">
        <f t="shared" si="45"/>
        <v>1</v>
      </c>
      <c r="V413" s="84" t="b">
        <f t="shared" si="46"/>
        <v>1</v>
      </c>
      <c r="W413" s="84" t="b">
        <f t="shared" si="47"/>
        <v>1</v>
      </c>
      <c r="X413" s="84" t="str">
        <f t="shared" si="48"/>
        <v xml:space="preserve"> </v>
      </c>
      <c r="Y413" s="84" t="b">
        <f t="shared" si="49"/>
        <v>1</v>
      </c>
      <c r="AA413" s="84">
        <v>37575</v>
      </c>
      <c r="AB413" s="84" t="s">
        <v>140</v>
      </c>
      <c r="AC413" s="57">
        <v>45433</v>
      </c>
      <c r="AD413" s="84">
        <v>97434047000103</v>
      </c>
      <c r="AE413" s="84" t="s">
        <v>30</v>
      </c>
      <c r="AF413" s="84">
        <v>5635</v>
      </c>
      <c r="AG413" s="84">
        <v>97165.74</v>
      </c>
      <c r="AI413">
        <v>37603</v>
      </c>
      <c r="AJ413" s="84" t="str" cm="1">
        <f t="array" ref="AJ413">_xlfn.XLOOKUP(AI413,--LEFT(Main!$B$15:$B$1956,SEARCH(" ",Main!$B$15:$B$1956)),Main!$F$15:$F$1956,"")</f>
        <v>WK ACOS</v>
      </c>
      <c r="AK413" s="57" cm="1">
        <f t="array" ref="AK413">_xlfn.XLOOKUP(1,(--LEFT(Main!$B$15:$B$1956,SEARCH(" ",Main!$B$15:$B$1956))=AI413)*(Main!$F$15:$F$1956=AJ413),Main!$C$15:$C$1956,"")</f>
        <v>45433</v>
      </c>
      <c r="AL413" s="62" cm="1">
        <f t="array" ref="AL413">--_xlfn.XLOOKUP(1,(Main!$F$15:$F$1956='PLANILHA EBR'!AJ413)*(--LEFT(Main!$B$15:$B$1956,SEARCH(" ",Main!$B$15:$B$1956))='PLANILHA EBR'!AI413),Main!$E$15:$E$1956)</f>
        <v>97434047000103</v>
      </c>
      <c r="AM413" s="84" t="str" cm="1">
        <f t="array" ref="AM413">_xlfn.XLOOKUP(1,(Main!$F$15:$F$1956='PLANILHA EBR'!AJ413)*(--LEFT(Main!$B$15:$B$1956,SEARCH(" ",Main!$B$15:$B$1956))='PLANILHA EBR'!AI413),Main!$H$15:$H$1956)</f>
        <v>KG LIQUIDO</v>
      </c>
      <c r="AN413">
        <v>1231</v>
      </c>
      <c r="AO413">
        <v>11147.46</v>
      </c>
      <c r="AP413">
        <v>63029</v>
      </c>
    </row>
    <row r="414" spans="1:42" x14ac:dyDescent="0.25">
      <c r="A414" t="s">
        <v>5958</v>
      </c>
      <c r="B414" t="str">
        <f>C414&amp;"-"&amp;COUNTIF(C$2:C414,C414)</f>
        <v>67997-2</v>
      </c>
      <c r="C414">
        <v>67997</v>
      </c>
      <c r="D414" s="57">
        <v>44818</v>
      </c>
      <c r="E414" s="84" t="str">
        <f>F414&amp;"-"&amp;COUNTIF($F$2:F414,F414)</f>
        <v>METASA-372</v>
      </c>
      <c r="F414" s="84" t="str">
        <f t="shared" si="50"/>
        <v>METASA</v>
      </c>
      <c r="G414" t="s">
        <v>8581</v>
      </c>
      <c r="H414" s="62">
        <v>88416482000106</v>
      </c>
      <c r="I414" t="s">
        <v>30</v>
      </c>
      <c r="J414">
        <v>1280.3599999999999</v>
      </c>
      <c r="K414">
        <v>21612.48</v>
      </c>
      <c r="M414">
        <v>37581</v>
      </c>
      <c r="N414" t="str">
        <v>WK</v>
      </c>
      <c r="O414" s="57" cm="1">
        <f t="array" ref="O414">_xlfn.XLOOKUP(1,($C$2:$C$8655=M414)*($F$2:$F$8655=N414),$D$2:$D$8655)</f>
        <v>45433</v>
      </c>
      <c r="P414" s="62">
        <v>97434047000103</v>
      </c>
      <c r="Q414" t="str">
        <v>M</v>
      </c>
      <c r="R414" s="85">
        <v>48</v>
      </c>
      <c r="S414" s="85">
        <v>17245.560000000001</v>
      </c>
      <c r="U414" s="84" t="b">
        <f t="shared" si="45"/>
        <v>1</v>
      </c>
      <c r="V414" s="84" t="b">
        <f t="shared" si="46"/>
        <v>1</v>
      </c>
      <c r="W414" s="84" t="b">
        <f t="shared" si="47"/>
        <v>1</v>
      </c>
      <c r="X414" s="84" t="str">
        <f t="shared" si="48"/>
        <v xml:space="preserve"> </v>
      </c>
      <c r="Y414" s="84" t="b">
        <f t="shared" si="49"/>
        <v>1</v>
      </c>
      <c r="AA414" s="84">
        <v>37581</v>
      </c>
      <c r="AB414" s="84" t="s">
        <v>140</v>
      </c>
      <c r="AC414" s="57">
        <v>45433</v>
      </c>
      <c r="AD414" s="84">
        <v>97434047000103</v>
      </c>
      <c r="AE414" s="84" t="s">
        <v>30</v>
      </c>
      <c r="AF414" s="84">
        <v>1602</v>
      </c>
      <c r="AG414" s="84">
        <v>17245.560000000001</v>
      </c>
      <c r="AI414">
        <v>37629</v>
      </c>
      <c r="AJ414" s="84" t="str" cm="1">
        <f t="array" ref="AJ414">_xlfn.XLOOKUP(AI414,--LEFT(Main!$B$15:$B$1956,SEARCH(" ",Main!$B$15:$B$1956)),Main!$F$15:$F$1956,"")</f>
        <v>WK ACOS</v>
      </c>
      <c r="AK414" s="57" cm="1">
        <f t="array" ref="AK414">_xlfn.XLOOKUP(1,(--LEFT(Main!$B$15:$B$1956,SEARCH(" ",Main!$B$15:$B$1956))=AI414)*(Main!$F$15:$F$1956=AJ414),Main!$C$15:$C$1956,"")</f>
        <v>45434</v>
      </c>
      <c r="AL414" s="62" cm="1">
        <f t="array" ref="AL414">--_xlfn.XLOOKUP(1,(Main!$F$15:$F$1956='PLANILHA EBR'!AJ414)*(--LEFT(Main!$B$15:$B$1956,SEARCH(" ",Main!$B$15:$B$1956))='PLANILHA EBR'!AI414),Main!$E$15:$E$1956)</f>
        <v>97434047000103</v>
      </c>
      <c r="AM414" s="84" t="str" cm="1">
        <f t="array" ref="AM414">_xlfn.XLOOKUP(1,(Main!$F$15:$F$1956='PLANILHA EBR'!AJ414)*(--LEFT(Main!$B$15:$B$1956,SEARCH(" ",Main!$B$15:$B$1956))='PLANILHA EBR'!AI414),Main!$H$15:$H$1956)</f>
        <v>KG LIQUIDO</v>
      </c>
      <c r="AN414">
        <v>4600</v>
      </c>
      <c r="AO414">
        <v>47071.44</v>
      </c>
      <c r="AP414">
        <v>51438</v>
      </c>
    </row>
    <row r="415" spans="1:42" x14ac:dyDescent="0.25">
      <c r="A415" t="s">
        <v>5958</v>
      </c>
      <c r="B415" t="str">
        <f>C415&amp;"-"&amp;COUNTIF(C$2:C415,C415)</f>
        <v>67997-3</v>
      </c>
      <c r="C415">
        <v>67997</v>
      </c>
      <c r="D415" s="57">
        <v>44818</v>
      </c>
      <c r="E415" s="84" t="str">
        <f>F415&amp;"-"&amp;COUNTIF($F$2:F415,F415)</f>
        <v>METASA-373</v>
      </c>
      <c r="F415" s="84" t="str">
        <f t="shared" si="50"/>
        <v>METASA</v>
      </c>
      <c r="G415" t="s">
        <v>8581</v>
      </c>
      <c r="H415" s="62">
        <v>88416482000106</v>
      </c>
      <c r="I415" t="s">
        <v>30</v>
      </c>
      <c r="J415">
        <v>296.44</v>
      </c>
      <c r="K415">
        <v>5003.91</v>
      </c>
      <c r="M415">
        <v>37602</v>
      </c>
      <c r="N415" t="str">
        <v>WK</v>
      </c>
      <c r="O415" s="57" cm="1">
        <f t="array" ref="O415">_xlfn.XLOOKUP(1,($C$2:$C$8655=M415)*($F$2:$F$8655=N415),$D$2:$D$8655)</f>
        <v>45433</v>
      </c>
      <c r="P415" s="62">
        <v>97434047000103</v>
      </c>
      <c r="Q415" t="str">
        <v>METRO QUADRADO</v>
      </c>
      <c r="R415" s="85">
        <v>18</v>
      </c>
      <c r="S415" s="85">
        <v>10790.91</v>
      </c>
      <c r="U415" s="84" t="b">
        <f t="shared" si="45"/>
        <v>1</v>
      </c>
      <c r="V415" s="84" t="b">
        <f t="shared" si="46"/>
        <v>1</v>
      </c>
      <c r="W415" s="84" t="b">
        <f t="shared" si="47"/>
        <v>1</v>
      </c>
      <c r="X415" s="84" t="str">
        <f t="shared" si="48"/>
        <v xml:space="preserve"> </v>
      </c>
      <c r="Y415" s="84" t="b">
        <f t="shared" si="49"/>
        <v>1</v>
      </c>
      <c r="AA415" s="84">
        <v>37602</v>
      </c>
      <c r="AB415" s="84" t="s">
        <v>140</v>
      </c>
      <c r="AC415" s="57">
        <v>45433</v>
      </c>
      <c r="AD415" s="84">
        <v>97434047000103</v>
      </c>
      <c r="AE415" s="84" t="s">
        <v>30</v>
      </c>
      <c r="AF415" s="84">
        <v>1383</v>
      </c>
      <c r="AG415" s="84">
        <v>10790.91</v>
      </c>
      <c r="AI415">
        <v>37645</v>
      </c>
      <c r="AJ415" s="84" t="str" cm="1">
        <f t="array" ref="AJ415">_xlfn.XLOOKUP(AI415,--LEFT(Main!$B$15:$B$1956,SEARCH(" ",Main!$B$15:$B$1956)),Main!$F$15:$F$1956,"")</f>
        <v>WK ACOS</v>
      </c>
      <c r="AK415" s="57" cm="1">
        <f t="array" ref="AK415">_xlfn.XLOOKUP(1,(--LEFT(Main!$B$15:$B$1956,SEARCH(" ",Main!$B$15:$B$1956))=AI415)*(Main!$F$15:$F$1956=AJ415),Main!$C$15:$C$1956,"")</f>
        <v>45434</v>
      </c>
      <c r="AL415" s="62" cm="1">
        <f t="array" ref="AL415">--_xlfn.XLOOKUP(1,(Main!$F$15:$F$1956='PLANILHA EBR'!AJ415)*(--LEFT(Main!$B$15:$B$1956,SEARCH(" ",Main!$B$15:$B$1956))='PLANILHA EBR'!AI415),Main!$E$15:$E$1956)</f>
        <v>97434047000103</v>
      </c>
      <c r="AM415" s="84" t="str" cm="1">
        <f t="array" ref="AM415">_xlfn.XLOOKUP(1,(Main!$F$15:$F$1956='PLANILHA EBR'!AJ415)*(--LEFT(Main!$B$15:$B$1956,SEARCH(" ",Main!$B$15:$B$1956))='PLANILHA EBR'!AI415),Main!$H$15:$H$1956)</f>
        <v>KG LIQUIDO</v>
      </c>
      <c r="AN415">
        <v>635</v>
      </c>
      <c r="AO415">
        <v>25651.8</v>
      </c>
      <c r="AP415">
        <v>51130</v>
      </c>
    </row>
    <row r="416" spans="1:42" x14ac:dyDescent="0.25">
      <c r="A416" t="s">
        <v>5958</v>
      </c>
      <c r="B416" t="str">
        <f>C416&amp;"-"&amp;COUNTIF(C$2:C416,C416)</f>
        <v>67997-4</v>
      </c>
      <c r="C416">
        <v>67997</v>
      </c>
      <c r="D416" s="57">
        <v>44818</v>
      </c>
      <c r="E416" s="84" t="str">
        <f>F416&amp;"-"&amp;COUNTIF($F$2:F416,F416)</f>
        <v>METASA-374</v>
      </c>
      <c r="F416" s="84" t="str">
        <f t="shared" si="50"/>
        <v>METASA</v>
      </c>
      <c r="G416" t="s">
        <v>8581</v>
      </c>
      <c r="H416" s="62">
        <v>88416482000106</v>
      </c>
      <c r="I416" t="s">
        <v>30</v>
      </c>
      <c r="J416">
        <v>1413.76</v>
      </c>
      <c r="K416">
        <v>22945.32</v>
      </c>
      <c r="M416">
        <v>37603</v>
      </c>
      <c r="N416" t="str">
        <v>WK</v>
      </c>
      <c r="O416" s="57" cm="1">
        <f t="array" ref="O416">_xlfn.XLOOKUP(1,($C$2:$C$8655=M416)*($F$2:$F$8655=N416),$D$2:$D$8655)</f>
        <v>45433</v>
      </c>
      <c r="P416" s="62">
        <v>97434047000103</v>
      </c>
      <c r="Q416" t="str">
        <v>METRO QUADRADO</v>
      </c>
      <c r="R416" s="85">
        <v>18.84</v>
      </c>
      <c r="S416" s="85">
        <v>11147.46</v>
      </c>
      <c r="U416" s="84" t="b">
        <f t="shared" si="45"/>
        <v>1</v>
      </c>
      <c r="V416" s="84" t="b">
        <f t="shared" si="46"/>
        <v>1</v>
      </c>
      <c r="W416" s="84" t="b">
        <f t="shared" si="47"/>
        <v>1</v>
      </c>
      <c r="X416" s="84" t="str">
        <f t="shared" si="48"/>
        <v xml:space="preserve"> </v>
      </c>
      <c r="Y416" s="84" t="b">
        <f t="shared" si="49"/>
        <v>1</v>
      </c>
      <c r="AA416" s="84">
        <v>37603</v>
      </c>
      <c r="AB416" s="84" t="s">
        <v>140</v>
      </c>
      <c r="AC416" s="57">
        <v>45433</v>
      </c>
      <c r="AD416" s="84">
        <v>97434047000103</v>
      </c>
      <c r="AE416" s="84" t="s">
        <v>30</v>
      </c>
      <c r="AF416" s="84">
        <v>1231</v>
      </c>
      <c r="AG416" s="84">
        <v>11147.46</v>
      </c>
      <c r="AI416">
        <v>37648</v>
      </c>
      <c r="AJ416" s="84" t="str" cm="1">
        <f t="array" ref="AJ416">_xlfn.XLOOKUP(AI416,--LEFT(Main!$B$15:$B$1956,SEARCH(" ",Main!$B$15:$B$1956)),Main!$F$15:$F$1956,"")</f>
        <v>WK ACOS</v>
      </c>
      <c r="AK416" s="57" cm="1">
        <f t="array" ref="AK416">_xlfn.XLOOKUP(1,(--LEFT(Main!$B$15:$B$1956,SEARCH(" ",Main!$B$15:$B$1956))=AI416)*(Main!$F$15:$F$1956=AJ416),Main!$C$15:$C$1956,"")</f>
        <v>45434</v>
      </c>
      <c r="AL416" s="62" cm="1">
        <f t="array" ref="AL416">--_xlfn.XLOOKUP(1,(Main!$F$15:$F$1956='PLANILHA EBR'!AJ416)*(--LEFT(Main!$B$15:$B$1956,SEARCH(" ",Main!$B$15:$B$1956))='PLANILHA EBR'!AI416),Main!$E$15:$E$1956)</f>
        <v>97434047000103</v>
      </c>
      <c r="AM416" s="84" t="str" cm="1">
        <f t="array" ref="AM416">_xlfn.XLOOKUP(1,(Main!$F$15:$F$1956='PLANILHA EBR'!AJ416)*(--LEFT(Main!$B$15:$B$1956,SEARCH(" ",Main!$B$15:$B$1956))='PLANILHA EBR'!AI416),Main!$H$15:$H$1956)</f>
        <v>KG LIQUIDO</v>
      </c>
      <c r="AN416">
        <v>834.7199999999998</v>
      </c>
      <c r="AO416">
        <v>68935.98</v>
      </c>
      <c r="AP416">
        <v>50339</v>
      </c>
    </row>
    <row r="417" spans="1:42" x14ac:dyDescent="0.25">
      <c r="A417" t="s">
        <v>5958</v>
      </c>
      <c r="B417" t="str">
        <f>C417&amp;"-"&amp;COUNTIF(C$2:C417,C417)</f>
        <v>67997-5</v>
      </c>
      <c r="C417">
        <v>67997</v>
      </c>
      <c r="D417" s="57">
        <v>44818</v>
      </c>
      <c r="E417" s="84" t="str">
        <f>F417&amp;"-"&amp;COUNTIF($F$2:F417,F417)</f>
        <v>METASA-375</v>
      </c>
      <c r="F417" s="84" t="str">
        <f t="shared" si="50"/>
        <v>METASA</v>
      </c>
      <c r="G417" t="s">
        <v>8581</v>
      </c>
      <c r="H417" s="62">
        <v>88416482000106</v>
      </c>
      <c r="I417" t="s">
        <v>30</v>
      </c>
      <c r="J417">
        <v>1059.08</v>
      </c>
      <c r="K417">
        <v>17877.27</v>
      </c>
      <c r="M417">
        <v>37629</v>
      </c>
      <c r="N417" t="str">
        <v>WK</v>
      </c>
      <c r="O417" s="57" cm="1">
        <f t="array" ref="O417">_xlfn.XLOOKUP(1,($C$2:$C$8655=M417)*($F$2:$F$8655=N417),$D$2:$D$8655)</f>
        <v>45434</v>
      </c>
      <c r="P417" s="62">
        <v>97434047000103</v>
      </c>
      <c r="Q417" t="str">
        <v>M</v>
      </c>
      <c r="R417" s="85">
        <v>234</v>
      </c>
      <c r="S417" s="85">
        <v>47071.44</v>
      </c>
      <c r="U417" s="84" t="b">
        <f t="shared" si="45"/>
        <v>1</v>
      </c>
      <c r="V417" s="84" t="b">
        <f t="shared" si="46"/>
        <v>1</v>
      </c>
      <c r="W417" s="84" t="b">
        <f t="shared" si="47"/>
        <v>1</v>
      </c>
      <c r="X417" s="84" t="str">
        <f t="shared" si="48"/>
        <v xml:space="preserve"> </v>
      </c>
      <c r="Y417" s="84" t="b">
        <f t="shared" si="49"/>
        <v>1</v>
      </c>
      <c r="AA417" s="84">
        <v>37629</v>
      </c>
      <c r="AB417" s="84" t="s">
        <v>140</v>
      </c>
      <c r="AC417" s="57">
        <v>45434</v>
      </c>
      <c r="AD417" s="84">
        <v>97434047000103</v>
      </c>
      <c r="AE417" s="84" t="s">
        <v>30</v>
      </c>
      <c r="AF417" s="84">
        <v>4600</v>
      </c>
      <c r="AG417" s="84">
        <v>47071.44</v>
      </c>
      <c r="AI417">
        <v>37650</v>
      </c>
      <c r="AJ417" s="84" t="str" cm="1">
        <f t="array" ref="AJ417">_xlfn.XLOOKUP(AI417,--LEFT(Main!$B$15:$B$1956,SEARCH(" ",Main!$B$15:$B$1956)),Main!$F$15:$F$1956,"")</f>
        <v>WK ACOS</v>
      </c>
      <c r="AK417" s="57" cm="1">
        <f t="array" ref="AK417">_xlfn.XLOOKUP(1,(--LEFT(Main!$B$15:$B$1956,SEARCH(" ",Main!$B$15:$B$1956))=AI417)*(Main!$F$15:$F$1956=AJ417),Main!$C$15:$C$1956,"")</f>
        <v>45434</v>
      </c>
      <c r="AL417" s="62" cm="1">
        <f t="array" ref="AL417">--_xlfn.XLOOKUP(1,(Main!$F$15:$F$1956='PLANILHA EBR'!AJ417)*(--LEFT(Main!$B$15:$B$1956,SEARCH(" ",Main!$B$15:$B$1956))='PLANILHA EBR'!AI417),Main!$E$15:$E$1956)</f>
        <v>97434047000103</v>
      </c>
      <c r="AM417" s="84" t="str" cm="1">
        <f t="array" ref="AM417">_xlfn.XLOOKUP(1,(Main!$F$15:$F$1956='PLANILHA EBR'!AJ417)*(--LEFT(Main!$B$15:$B$1956,SEARCH(" ",Main!$B$15:$B$1956))='PLANILHA EBR'!AI417),Main!$H$15:$H$1956)</f>
        <v>KG LIQUIDO</v>
      </c>
      <c r="AN417">
        <v>6710</v>
      </c>
      <c r="AO417">
        <v>67832.100000000006</v>
      </c>
      <c r="AP417">
        <v>50339</v>
      </c>
    </row>
    <row r="418" spans="1:42" x14ac:dyDescent="0.25">
      <c r="A418" t="s">
        <v>5958</v>
      </c>
      <c r="B418" t="str">
        <f>C418&amp;"-"&amp;COUNTIF(C$2:C418,C418)</f>
        <v>67997-6</v>
      </c>
      <c r="C418">
        <v>67997</v>
      </c>
      <c r="D418" s="57">
        <v>44818</v>
      </c>
      <c r="E418" s="84" t="str">
        <f>F418&amp;"-"&amp;COUNTIF($F$2:F418,F418)</f>
        <v>METASA-376</v>
      </c>
      <c r="F418" s="84" t="str">
        <f t="shared" si="50"/>
        <v>METASA</v>
      </c>
      <c r="G418" t="s">
        <v>8581</v>
      </c>
      <c r="H418" s="62">
        <v>88416482000106</v>
      </c>
      <c r="I418" t="s">
        <v>30</v>
      </c>
      <c r="J418">
        <v>1921</v>
      </c>
      <c r="K418">
        <v>31177.83</v>
      </c>
      <c r="M418">
        <v>37645</v>
      </c>
      <c r="N418" t="str">
        <v>WK</v>
      </c>
      <c r="O418" s="57" cm="1">
        <f t="array" ref="O418">_xlfn.XLOOKUP(1,($C$2:$C$8655=M418)*($F$2:$F$8655=N418),$D$2:$D$8655)</f>
        <v>45434</v>
      </c>
      <c r="P418" s="62">
        <v>97434047000103</v>
      </c>
      <c r="Q418" t="str">
        <v>METRO QUADRADO</v>
      </c>
      <c r="R418" s="85">
        <v>11.32</v>
      </c>
      <c r="S418" s="85">
        <v>25651.8</v>
      </c>
      <c r="U418" s="84" t="b">
        <f t="shared" si="45"/>
        <v>1</v>
      </c>
      <c r="V418" s="84" t="b">
        <f t="shared" si="46"/>
        <v>1</v>
      </c>
      <c r="W418" s="84" t="b">
        <f t="shared" si="47"/>
        <v>1</v>
      </c>
      <c r="X418" s="84" t="str">
        <f t="shared" si="48"/>
        <v xml:space="preserve"> </v>
      </c>
      <c r="Y418" s="84" t="b">
        <f t="shared" si="49"/>
        <v>1</v>
      </c>
      <c r="AA418" s="84">
        <v>37645</v>
      </c>
      <c r="AB418" s="84" t="s">
        <v>140</v>
      </c>
      <c r="AC418" s="57">
        <v>45434</v>
      </c>
      <c r="AD418" s="84">
        <v>97434047000103</v>
      </c>
      <c r="AE418" s="84" t="s">
        <v>30</v>
      </c>
      <c r="AF418" s="84">
        <v>635</v>
      </c>
      <c r="AG418" s="84">
        <v>25651.8</v>
      </c>
      <c r="AI418">
        <v>37740</v>
      </c>
      <c r="AJ418" s="84" t="str" cm="1">
        <f t="array" ref="AJ418">_xlfn.XLOOKUP(AI418,--LEFT(Main!$B$15:$B$1956,SEARCH(" ",Main!$B$15:$B$1956)),Main!$F$15:$F$1956,"")</f>
        <v>WK ACOS</v>
      </c>
      <c r="AK418" s="57" cm="1">
        <f t="array" ref="AK418">_xlfn.XLOOKUP(1,(--LEFT(Main!$B$15:$B$1956,SEARCH(" ",Main!$B$15:$B$1956))=AI418)*(Main!$F$15:$F$1956=AJ418),Main!$C$15:$C$1956,"")</f>
        <v>45436</v>
      </c>
      <c r="AL418" s="62" cm="1">
        <f t="array" ref="AL418">--_xlfn.XLOOKUP(1,(Main!$F$15:$F$1956='PLANILHA EBR'!AJ418)*(--LEFT(Main!$B$15:$B$1956,SEARCH(" ",Main!$B$15:$B$1956))='PLANILHA EBR'!AI418),Main!$E$15:$E$1956)</f>
        <v>97434047000103</v>
      </c>
      <c r="AM418" s="84" t="str" cm="1">
        <f t="array" ref="AM418">_xlfn.XLOOKUP(1,(Main!$F$15:$F$1956='PLANILHA EBR'!AJ418)*(--LEFT(Main!$B$15:$B$1956,SEARCH(" ",Main!$B$15:$B$1956))='PLANILHA EBR'!AI418),Main!$H$15:$H$1956)</f>
        <v>KG LIQUIDO</v>
      </c>
      <c r="AN418">
        <v>1980</v>
      </c>
      <c r="AO418">
        <v>14423.86</v>
      </c>
      <c r="AP418">
        <v>50336</v>
      </c>
    </row>
    <row r="419" spans="1:42" x14ac:dyDescent="0.25">
      <c r="A419" t="s">
        <v>5958</v>
      </c>
      <c r="B419" t="str">
        <f>C419&amp;"-"&amp;COUNTIF(C$2:C419,C419)</f>
        <v>67997-7</v>
      </c>
      <c r="C419">
        <v>67997</v>
      </c>
      <c r="D419" s="57">
        <v>44818</v>
      </c>
      <c r="E419" s="84" t="str">
        <f>F419&amp;"-"&amp;COUNTIF($F$2:F419,F419)</f>
        <v>METASA-377</v>
      </c>
      <c r="F419" s="84" t="str">
        <f t="shared" si="50"/>
        <v>METASA</v>
      </c>
      <c r="G419" t="s">
        <v>8581</v>
      </c>
      <c r="H419" s="62">
        <v>88416482000106</v>
      </c>
      <c r="I419" t="s">
        <v>30</v>
      </c>
      <c r="J419">
        <v>7438.66</v>
      </c>
      <c r="K419">
        <v>138879.79</v>
      </c>
      <c r="M419">
        <v>37648</v>
      </c>
      <c r="N419" t="str">
        <v>WK</v>
      </c>
      <c r="O419" s="57" cm="1">
        <f t="array" ref="O419">_xlfn.XLOOKUP(1,($C$2:$C$8655=M419)*($F$2:$F$8655=N419),$D$2:$D$8655)</f>
        <v>45434</v>
      </c>
      <c r="P419" s="62">
        <v>97434047000103</v>
      </c>
      <c r="Q419" t="str">
        <v>M</v>
      </c>
      <c r="R419" s="85">
        <v>1194</v>
      </c>
      <c r="S419" s="85">
        <v>68935.98000000001</v>
      </c>
      <c r="U419" s="84" t="b">
        <f t="shared" ref="U419:U482" si="51">AA419=M419</f>
        <v>1</v>
      </c>
      <c r="V419" s="84" t="b">
        <f t="shared" ref="V419:V482" si="52">P419=AD419</f>
        <v>1</v>
      </c>
      <c r="W419" s="84" t="b">
        <f t="shared" ref="W419:W482" si="53">O419=AC419</f>
        <v>1</v>
      </c>
      <c r="X419" s="84" t="str">
        <f t="shared" ref="X419:X482" si="54">IF(AE419=Q419,AF419=R419," ")</f>
        <v xml:space="preserve"> </v>
      </c>
      <c r="Y419" s="84" t="b">
        <f t="shared" ref="Y419:Y482" si="55">AG419=S419</f>
        <v>1</v>
      </c>
      <c r="AA419" s="84">
        <v>37648</v>
      </c>
      <c r="AB419" s="84" t="s">
        <v>140</v>
      </c>
      <c r="AC419" s="57">
        <v>45434</v>
      </c>
      <c r="AD419" s="84">
        <v>97434047000103</v>
      </c>
      <c r="AE419" s="84" t="s">
        <v>30</v>
      </c>
      <c r="AF419" s="84">
        <v>834.7199999999998</v>
      </c>
      <c r="AG419" s="84">
        <v>68935.98</v>
      </c>
      <c r="AI419">
        <v>37742</v>
      </c>
      <c r="AJ419" s="84" t="str" cm="1">
        <f t="array" ref="AJ419">_xlfn.XLOOKUP(AI419,--LEFT(Main!$B$15:$B$1956,SEARCH(" ",Main!$B$15:$B$1956)),Main!$F$15:$F$1956,"")</f>
        <v>WK ACOS</v>
      </c>
      <c r="AK419" s="57" cm="1">
        <f t="array" ref="AK419">_xlfn.XLOOKUP(1,(--LEFT(Main!$B$15:$B$1956,SEARCH(" ",Main!$B$15:$B$1956))=AI419)*(Main!$F$15:$F$1956=AJ419),Main!$C$15:$C$1956,"")</f>
        <v>45436</v>
      </c>
      <c r="AL419" s="62" cm="1">
        <f t="array" ref="AL419">--_xlfn.XLOOKUP(1,(Main!$F$15:$F$1956='PLANILHA EBR'!AJ419)*(--LEFT(Main!$B$15:$B$1956,SEARCH(" ",Main!$B$15:$B$1956))='PLANILHA EBR'!AI419),Main!$E$15:$E$1956)</f>
        <v>97434047000103</v>
      </c>
      <c r="AM419" s="84" t="str" cm="1">
        <f t="array" ref="AM419">_xlfn.XLOOKUP(1,(Main!$F$15:$F$1956='PLANILHA EBR'!AJ419)*(--LEFT(Main!$B$15:$B$1956,SEARCH(" ",Main!$B$15:$B$1956))='PLANILHA EBR'!AI419),Main!$H$15:$H$1956)</f>
        <v>KG LIQUIDO</v>
      </c>
      <c r="AN419">
        <v>2000</v>
      </c>
      <c r="AO419">
        <v>14423.86</v>
      </c>
      <c r="AP419">
        <v>50336</v>
      </c>
    </row>
    <row r="420" spans="1:42" x14ac:dyDescent="0.25">
      <c r="A420" t="s">
        <v>5958</v>
      </c>
      <c r="B420" t="str">
        <f>C420&amp;"-"&amp;COUNTIF(C$2:C420,C420)</f>
        <v>67997-8</v>
      </c>
      <c r="C420">
        <v>67997</v>
      </c>
      <c r="D420" s="57">
        <v>44818</v>
      </c>
      <c r="E420" s="84" t="str">
        <f>F420&amp;"-"&amp;COUNTIF($F$2:F420,F420)</f>
        <v>METASA-378</v>
      </c>
      <c r="F420" s="84" t="str">
        <f t="shared" si="50"/>
        <v>METASA</v>
      </c>
      <c r="G420" t="s">
        <v>8581</v>
      </c>
      <c r="H420" s="62">
        <v>88416482000106</v>
      </c>
      <c r="I420" t="s">
        <v>30</v>
      </c>
      <c r="J420">
        <v>584.70000000000005</v>
      </c>
      <c r="K420">
        <v>11296.4</v>
      </c>
      <c r="M420">
        <v>37650</v>
      </c>
      <c r="N420" t="str">
        <v>WK</v>
      </c>
      <c r="O420" s="57" cm="1">
        <f t="array" ref="O420">_xlfn.XLOOKUP(1,($C$2:$C$8655=M420)*($F$2:$F$8655=N420),$D$2:$D$8655)</f>
        <v>45434</v>
      </c>
      <c r="P420" s="62">
        <v>97434047000103</v>
      </c>
      <c r="Q420" t="str">
        <v>M</v>
      </c>
      <c r="R420" s="85">
        <v>1164</v>
      </c>
      <c r="S420" s="85">
        <v>67832.099999999991</v>
      </c>
      <c r="U420" s="84" t="b">
        <f t="shared" si="51"/>
        <v>1</v>
      </c>
      <c r="V420" s="84" t="b">
        <f t="shared" si="52"/>
        <v>1</v>
      </c>
      <c r="W420" s="84" t="b">
        <f t="shared" si="53"/>
        <v>1</v>
      </c>
      <c r="X420" s="84" t="str">
        <f t="shared" si="54"/>
        <v xml:space="preserve"> </v>
      </c>
      <c r="Y420" s="84" t="b">
        <f t="shared" si="55"/>
        <v>1</v>
      </c>
      <c r="AA420" s="84">
        <v>37650</v>
      </c>
      <c r="AB420" s="84" t="s">
        <v>140</v>
      </c>
      <c r="AC420" s="57">
        <v>45434</v>
      </c>
      <c r="AD420" s="84">
        <v>97434047000103</v>
      </c>
      <c r="AE420" s="84" t="s">
        <v>30</v>
      </c>
      <c r="AF420" s="84">
        <v>6710</v>
      </c>
      <c r="AG420" s="84">
        <v>67832.100000000006</v>
      </c>
      <c r="AI420">
        <v>37771</v>
      </c>
      <c r="AJ420" s="84" t="str" cm="1">
        <f t="array" ref="AJ420">_xlfn.XLOOKUP(AI420,--LEFT(Main!$B$15:$B$1956,SEARCH(" ",Main!$B$15:$B$1956)),Main!$F$15:$F$1956,"")</f>
        <v>WK ACOS</v>
      </c>
      <c r="AK420" s="57" cm="1">
        <f t="array" ref="AK420">_xlfn.XLOOKUP(1,(--LEFT(Main!$B$15:$B$1956,SEARCH(" ",Main!$B$15:$B$1956))=AI420)*(Main!$F$15:$F$1956=AJ420),Main!$C$15:$C$1956,"")</f>
        <v>45436</v>
      </c>
      <c r="AL420" s="62" cm="1">
        <f t="array" ref="AL420">--_xlfn.XLOOKUP(1,(Main!$F$15:$F$1956='PLANILHA EBR'!AJ420)*(--LEFT(Main!$B$15:$B$1956,SEARCH(" ",Main!$B$15:$B$1956))='PLANILHA EBR'!AI420),Main!$E$15:$E$1956)</f>
        <v>97434047000103</v>
      </c>
      <c r="AM420" s="84" t="str" cm="1">
        <f t="array" ref="AM420">_xlfn.XLOOKUP(1,(Main!$F$15:$F$1956='PLANILHA EBR'!AJ420)*(--LEFT(Main!$B$15:$B$1956,SEARCH(" ",Main!$B$15:$B$1956))='PLANILHA EBR'!AI420),Main!$H$15:$H$1956)</f>
        <v>KG LIQUIDO</v>
      </c>
      <c r="AN420">
        <v>868</v>
      </c>
      <c r="AO420">
        <v>10491.9</v>
      </c>
      <c r="AP420">
        <v>49658</v>
      </c>
    </row>
    <row r="421" spans="1:42" x14ac:dyDescent="0.25">
      <c r="A421" t="s">
        <v>5958</v>
      </c>
      <c r="B421" t="str">
        <f>C421&amp;"-"&amp;COUNTIF(C$2:C421,C421)</f>
        <v>67997-9</v>
      </c>
      <c r="C421">
        <v>67997</v>
      </c>
      <c r="D421" s="57">
        <v>44818</v>
      </c>
      <c r="E421" s="84" t="str">
        <f>F421&amp;"-"&amp;COUNTIF($F$2:F421,F421)</f>
        <v>METASA-379</v>
      </c>
      <c r="F421" s="84" t="str">
        <f t="shared" si="50"/>
        <v>METASA</v>
      </c>
      <c r="G421" t="s">
        <v>8581</v>
      </c>
      <c r="H421" s="62">
        <v>88416482000106</v>
      </c>
      <c r="I421" t="s">
        <v>30</v>
      </c>
      <c r="J421">
        <v>2156.2800000000002</v>
      </c>
      <c r="K421">
        <v>41659.33</v>
      </c>
      <c r="M421">
        <v>37740</v>
      </c>
      <c r="N421" t="str">
        <v>WK</v>
      </c>
      <c r="O421" s="57" cm="1">
        <f t="array" ref="O421">_xlfn.XLOOKUP(1,($C$2:$C$8655=M421)*($F$2:$F$8655=N421),$D$2:$D$8655)</f>
        <v>45436</v>
      </c>
      <c r="P421" s="62">
        <v>97434047000103</v>
      </c>
      <c r="Q421" t="str">
        <v>METRO QUADRADO</v>
      </c>
      <c r="R421" s="85">
        <v>25.200000000000003</v>
      </c>
      <c r="S421" s="85">
        <v>14423.86</v>
      </c>
      <c r="U421" s="84" t="b">
        <f t="shared" si="51"/>
        <v>1</v>
      </c>
      <c r="V421" s="84" t="b">
        <f t="shared" si="52"/>
        <v>1</v>
      </c>
      <c r="W421" s="84" t="b">
        <f t="shared" si="53"/>
        <v>1</v>
      </c>
      <c r="X421" s="84" t="str">
        <f t="shared" si="54"/>
        <v xml:space="preserve"> </v>
      </c>
      <c r="Y421" s="84" t="b">
        <f t="shared" si="55"/>
        <v>1</v>
      </c>
      <c r="AA421" s="84">
        <v>37740</v>
      </c>
      <c r="AB421" s="84" t="s">
        <v>140</v>
      </c>
      <c r="AC421" s="57">
        <v>45436</v>
      </c>
      <c r="AD421" s="84">
        <v>97434047000103</v>
      </c>
      <c r="AE421" s="84" t="s">
        <v>30</v>
      </c>
      <c r="AF421" s="84">
        <v>1980</v>
      </c>
      <c r="AG421" s="84">
        <v>14423.86</v>
      </c>
      <c r="AI421">
        <v>37798</v>
      </c>
      <c r="AJ421" s="84" t="str" cm="1">
        <f t="array" ref="AJ421">_xlfn.XLOOKUP(AI421,--LEFT(Main!$B$15:$B$1956,SEARCH(" ",Main!$B$15:$B$1956)),Main!$F$15:$F$1956,"")</f>
        <v>WK ACOS</v>
      </c>
      <c r="AK421" s="57" cm="1">
        <f t="array" ref="AK421">_xlfn.XLOOKUP(1,(--LEFT(Main!$B$15:$B$1956,SEARCH(" ",Main!$B$15:$B$1956))=AI421)*(Main!$F$15:$F$1956=AJ421),Main!$C$15:$C$1956,"")</f>
        <v>45439</v>
      </c>
      <c r="AL421" s="62" cm="1">
        <f t="array" ref="AL421">--_xlfn.XLOOKUP(1,(Main!$F$15:$F$1956='PLANILHA EBR'!AJ421)*(--LEFT(Main!$B$15:$B$1956,SEARCH(" ",Main!$B$15:$B$1956))='PLANILHA EBR'!AI421),Main!$E$15:$E$1956)</f>
        <v>97434047000103</v>
      </c>
      <c r="AM421" s="84" t="str" cm="1">
        <f t="array" ref="AM421">_xlfn.XLOOKUP(1,(Main!$F$15:$F$1956='PLANILHA EBR'!AJ421)*(--LEFT(Main!$B$15:$B$1956,SEARCH(" ",Main!$B$15:$B$1956))='PLANILHA EBR'!AI421),Main!$H$15:$H$1956)</f>
        <v>KG LIQUIDO</v>
      </c>
      <c r="AN421">
        <v>3760</v>
      </c>
      <c r="AO421">
        <v>56806.080000000002</v>
      </c>
      <c r="AP421">
        <v>49162</v>
      </c>
    </row>
    <row r="422" spans="1:42" x14ac:dyDescent="0.25">
      <c r="A422" t="s">
        <v>5958</v>
      </c>
      <c r="B422" t="str">
        <f>C422&amp;"-"&amp;COUNTIF(C$2:C422,C422)</f>
        <v>68005-1</v>
      </c>
      <c r="C422">
        <v>68005</v>
      </c>
      <c r="D422" s="57">
        <v>44818</v>
      </c>
      <c r="E422" s="84" t="str">
        <f>F422&amp;"-"&amp;COUNTIF($F$2:F422,F422)</f>
        <v>METASA-380</v>
      </c>
      <c r="F422" s="84" t="str">
        <f t="shared" si="50"/>
        <v>METASA</v>
      </c>
      <c r="G422" t="s">
        <v>8581</v>
      </c>
      <c r="H422" s="62">
        <v>88416482000106</v>
      </c>
      <c r="I422" t="s">
        <v>30</v>
      </c>
      <c r="J422">
        <v>843.92</v>
      </c>
      <c r="K422">
        <v>14245.37</v>
      </c>
      <c r="M422">
        <v>37742</v>
      </c>
      <c r="N422" t="str">
        <v>WK</v>
      </c>
      <c r="O422" s="57" cm="1">
        <f t="array" ref="O422">_xlfn.XLOOKUP(1,($C$2:$C$8655=M422)*($F$2:$F$8655=N422),$D$2:$D$8655)</f>
        <v>45436</v>
      </c>
      <c r="P422" s="62">
        <v>97434047000103</v>
      </c>
      <c r="Q422" t="str">
        <v>METRO QUADRADO</v>
      </c>
      <c r="R422" s="85">
        <v>25.200000000000003</v>
      </c>
      <c r="S422" s="85">
        <v>14423.86</v>
      </c>
      <c r="U422" s="84" t="b">
        <f t="shared" si="51"/>
        <v>1</v>
      </c>
      <c r="V422" s="84" t="b">
        <f t="shared" si="52"/>
        <v>1</v>
      </c>
      <c r="W422" s="84" t="b">
        <f t="shared" si="53"/>
        <v>1</v>
      </c>
      <c r="X422" s="84" t="str">
        <f t="shared" si="54"/>
        <v xml:space="preserve"> </v>
      </c>
      <c r="Y422" s="84" t="b">
        <f t="shared" si="55"/>
        <v>1</v>
      </c>
      <c r="AA422" s="84">
        <v>37742</v>
      </c>
      <c r="AB422" s="84" t="s">
        <v>140</v>
      </c>
      <c r="AC422" s="57">
        <v>45436</v>
      </c>
      <c r="AD422" s="84">
        <v>97434047000103</v>
      </c>
      <c r="AE422" s="84" t="s">
        <v>30</v>
      </c>
      <c r="AF422" s="84">
        <v>2000</v>
      </c>
      <c r="AG422" s="84">
        <v>14423.86</v>
      </c>
      <c r="AI422">
        <v>37975</v>
      </c>
      <c r="AJ422" s="84" t="str" cm="1">
        <f t="array" ref="AJ422">_xlfn.XLOOKUP(AI422,--LEFT(Main!$B$15:$B$1956,SEARCH(" ",Main!$B$15:$B$1956)),Main!$F$15:$F$1956,"")</f>
        <v>WK ACOS</v>
      </c>
      <c r="AK422" s="57" cm="1">
        <f t="array" ref="AK422">_xlfn.XLOOKUP(1,(--LEFT(Main!$B$15:$B$1956,SEARCH(" ",Main!$B$15:$B$1956))=AI422)*(Main!$F$15:$F$1956=AJ422),Main!$C$15:$C$1956,"")</f>
        <v>45446</v>
      </c>
      <c r="AL422" s="62" cm="1">
        <f t="array" ref="AL422">--_xlfn.XLOOKUP(1,(Main!$F$15:$F$1956='PLANILHA EBR'!AJ422)*(--LEFT(Main!$B$15:$B$1956,SEARCH(" ",Main!$B$15:$B$1956))='PLANILHA EBR'!AI422),Main!$E$15:$E$1956)</f>
        <v>97434047000103</v>
      </c>
      <c r="AM422" s="84" t="str" cm="1">
        <f t="array" ref="AM422">_xlfn.XLOOKUP(1,(Main!$F$15:$F$1956='PLANILHA EBR'!AJ422)*(--LEFT(Main!$B$15:$B$1956,SEARCH(" ",Main!$B$15:$B$1956))='PLANILHA EBR'!AI422),Main!$H$15:$H$1956)</f>
        <v>KG LIQUIDO</v>
      </c>
      <c r="AN422">
        <v>3750</v>
      </c>
      <c r="AO422">
        <v>34300.079999999994</v>
      </c>
      <c r="AP422">
        <v>47783</v>
      </c>
    </row>
    <row r="423" spans="1:42" x14ac:dyDescent="0.25">
      <c r="A423" t="s">
        <v>5958</v>
      </c>
      <c r="B423" t="str">
        <f>C423&amp;"-"&amp;COUNTIF(C$2:C423,C423)</f>
        <v>68005-2</v>
      </c>
      <c r="C423">
        <v>68005</v>
      </c>
      <c r="D423" s="57">
        <v>44818</v>
      </c>
      <c r="E423" s="84" t="str">
        <f>F423&amp;"-"&amp;COUNTIF($F$2:F423,F423)</f>
        <v>METASA-381</v>
      </c>
      <c r="F423" s="84" t="str">
        <f t="shared" si="50"/>
        <v>METASA</v>
      </c>
      <c r="G423" t="s">
        <v>8581</v>
      </c>
      <c r="H423" s="62">
        <v>88416482000106</v>
      </c>
      <c r="I423" t="s">
        <v>30</v>
      </c>
      <c r="J423">
        <v>287.24</v>
      </c>
      <c r="K423">
        <v>4848.6099999999997</v>
      </c>
      <c r="M423">
        <v>37771</v>
      </c>
      <c r="N423" t="str">
        <v>WK</v>
      </c>
      <c r="O423" s="57" cm="1">
        <f t="array" ref="O423">_xlfn.XLOOKUP(1,($C$2:$C$8655=M423)*($F$2:$F$8655=N423),$D$2:$D$8655)</f>
        <v>45436</v>
      </c>
      <c r="P423" s="62">
        <v>97434047000103</v>
      </c>
      <c r="Q423" t="str">
        <v>M</v>
      </c>
      <c r="R423" s="85">
        <v>30</v>
      </c>
      <c r="S423" s="85">
        <v>10491.900000000001</v>
      </c>
      <c r="U423" s="84" t="b">
        <f t="shared" si="51"/>
        <v>1</v>
      </c>
      <c r="V423" s="84" t="b">
        <f t="shared" si="52"/>
        <v>1</v>
      </c>
      <c r="W423" s="84" t="b">
        <f t="shared" si="53"/>
        <v>1</v>
      </c>
      <c r="X423" s="84" t="str">
        <f t="shared" si="54"/>
        <v xml:space="preserve"> </v>
      </c>
      <c r="Y423" s="84" t="b">
        <f t="shared" si="55"/>
        <v>1</v>
      </c>
      <c r="AA423" s="84">
        <v>37771</v>
      </c>
      <c r="AB423" s="84" t="s">
        <v>140</v>
      </c>
      <c r="AC423" s="57">
        <v>45436</v>
      </c>
      <c r="AD423" s="84">
        <v>97434047000103</v>
      </c>
      <c r="AE423" s="84" t="s">
        <v>30</v>
      </c>
      <c r="AF423" s="84">
        <v>868</v>
      </c>
      <c r="AG423" s="84">
        <v>10491.9</v>
      </c>
      <c r="AI423">
        <v>37976</v>
      </c>
      <c r="AJ423" s="84" t="str" cm="1">
        <f t="array" ref="AJ423">_xlfn.XLOOKUP(AI423,--LEFT(Main!$B$15:$B$1956,SEARCH(" ",Main!$B$15:$B$1956)),Main!$F$15:$F$1956,"")</f>
        <v>WK ACOS</v>
      </c>
      <c r="AK423" s="57" cm="1">
        <f t="array" ref="AK423">_xlfn.XLOOKUP(1,(--LEFT(Main!$B$15:$B$1956,SEARCH(" ",Main!$B$15:$B$1956))=AI423)*(Main!$F$15:$F$1956=AJ423),Main!$C$15:$C$1956,"")</f>
        <v>45446</v>
      </c>
      <c r="AL423" s="62" cm="1">
        <f t="array" ref="AL423">--_xlfn.XLOOKUP(1,(Main!$F$15:$F$1956='PLANILHA EBR'!AJ423)*(--LEFT(Main!$B$15:$B$1956,SEARCH(" ",Main!$B$15:$B$1956))='PLANILHA EBR'!AI423),Main!$E$15:$E$1956)</f>
        <v>97434047000103</v>
      </c>
      <c r="AM423" s="84" t="str" cm="1">
        <f t="array" ref="AM423">_xlfn.XLOOKUP(1,(Main!$F$15:$F$1956='PLANILHA EBR'!AJ423)*(--LEFT(Main!$B$15:$B$1956,SEARCH(" ",Main!$B$15:$B$1956))='PLANILHA EBR'!AI423),Main!$H$15:$H$1956)</f>
        <v>KG LIQUIDO</v>
      </c>
      <c r="AN423">
        <v>3500</v>
      </c>
      <c r="AO423">
        <v>27726.69</v>
      </c>
      <c r="AP423">
        <v>47783</v>
      </c>
    </row>
    <row r="424" spans="1:42" x14ac:dyDescent="0.25">
      <c r="A424" t="s">
        <v>5958</v>
      </c>
      <c r="B424" t="str">
        <f>C424&amp;"-"&amp;COUNTIF(C$2:C424,C424)</f>
        <v>68005-3</v>
      </c>
      <c r="C424">
        <v>68005</v>
      </c>
      <c r="D424" s="57">
        <v>44818</v>
      </c>
      <c r="E424" s="84" t="str">
        <f>F424&amp;"-"&amp;COUNTIF($F$2:F424,F424)</f>
        <v>METASA-382</v>
      </c>
      <c r="F424" s="84" t="str">
        <f t="shared" si="50"/>
        <v>METASA</v>
      </c>
      <c r="G424" t="s">
        <v>8581</v>
      </c>
      <c r="H424" s="62">
        <v>88416482000106</v>
      </c>
      <c r="I424" t="s">
        <v>30</v>
      </c>
      <c r="J424">
        <v>263.81</v>
      </c>
      <c r="K424">
        <v>4281.6400000000003</v>
      </c>
      <c r="M424">
        <v>37798</v>
      </c>
      <c r="N424" t="str">
        <v>WK</v>
      </c>
      <c r="O424" s="57" cm="1">
        <f t="array" ref="O424">_xlfn.XLOOKUP(1,($C$2:$C$8655=M424)*($F$2:$F$8655=N424),$D$2:$D$8655)</f>
        <v>45439</v>
      </c>
      <c r="P424" s="62">
        <v>97434047000103</v>
      </c>
      <c r="Q424" t="str">
        <v>M</v>
      </c>
      <c r="R424" s="85">
        <v>192</v>
      </c>
      <c r="S424" s="85">
        <v>56806.080000000002</v>
      </c>
      <c r="U424" s="84" t="b">
        <f t="shared" si="51"/>
        <v>1</v>
      </c>
      <c r="V424" s="84" t="b">
        <f t="shared" si="52"/>
        <v>1</v>
      </c>
      <c r="W424" s="84" t="b">
        <f t="shared" si="53"/>
        <v>1</v>
      </c>
      <c r="X424" s="84" t="str">
        <f t="shared" si="54"/>
        <v xml:space="preserve"> </v>
      </c>
      <c r="Y424" s="84" t="b">
        <f t="shared" si="55"/>
        <v>1</v>
      </c>
      <c r="AA424" s="84">
        <v>37798</v>
      </c>
      <c r="AB424" s="84" t="s">
        <v>140</v>
      </c>
      <c r="AC424" s="57">
        <v>45439</v>
      </c>
      <c r="AD424" s="84">
        <v>97434047000103</v>
      </c>
      <c r="AE424" s="84" t="s">
        <v>30</v>
      </c>
      <c r="AF424" s="84">
        <v>3760</v>
      </c>
      <c r="AG424" s="84">
        <v>56806.080000000002</v>
      </c>
      <c r="AI424">
        <v>38044</v>
      </c>
      <c r="AJ424" s="84" t="str" cm="1">
        <f t="array" ref="AJ424">_xlfn.XLOOKUP(AI424,--LEFT(Main!$B$15:$B$1956,SEARCH(" ",Main!$B$15:$B$1956)),Main!$F$15:$F$1956,"")</f>
        <v>WK ACOS</v>
      </c>
      <c r="AK424" s="57" cm="1">
        <f t="array" ref="AK424">_xlfn.XLOOKUP(1,(--LEFT(Main!$B$15:$B$1956,SEARCH(" ",Main!$B$15:$B$1956))=AI424)*(Main!$F$15:$F$1956=AJ424),Main!$C$15:$C$1956,"")</f>
        <v>45447</v>
      </c>
      <c r="AL424" s="62" cm="1">
        <f t="array" ref="AL424">--_xlfn.XLOOKUP(1,(Main!$F$15:$F$1956='PLANILHA EBR'!AJ424)*(--LEFT(Main!$B$15:$B$1956,SEARCH(" ",Main!$B$15:$B$1956))='PLANILHA EBR'!AI424),Main!$E$15:$E$1956)</f>
        <v>97434047000103</v>
      </c>
      <c r="AM424" s="84" t="str" cm="1">
        <f t="array" ref="AM424">_xlfn.XLOOKUP(1,(Main!$F$15:$F$1956='PLANILHA EBR'!AJ424)*(--LEFT(Main!$B$15:$B$1956,SEARCH(" ",Main!$B$15:$B$1956))='PLANILHA EBR'!AI424),Main!$H$15:$H$1956)</f>
        <v>KG LIQUIDO</v>
      </c>
      <c r="AN424">
        <v>777</v>
      </c>
      <c r="AO424">
        <v>12096</v>
      </c>
      <c r="AP424">
        <v>47759</v>
      </c>
    </row>
    <row r="425" spans="1:42" x14ac:dyDescent="0.25">
      <c r="A425" t="s">
        <v>5958</v>
      </c>
      <c r="B425" t="str">
        <f>C425&amp;"-"&amp;COUNTIF(C$2:C425,C425)</f>
        <v>68005-4</v>
      </c>
      <c r="C425">
        <v>68005</v>
      </c>
      <c r="D425" s="57">
        <v>44818</v>
      </c>
      <c r="E425" s="84" t="str">
        <f>F425&amp;"-"&amp;COUNTIF($F$2:F425,F425)</f>
        <v>METASA-383</v>
      </c>
      <c r="F425" s="84" t="str">
        <f t="shared" si="50"/>
        <v>METASA</v>
      </c>
      <c r="G425" t="s">
        <v>8581</v>
      </c>
      <c r="H425" s="62">
        <v>88416482000106</v>
      </c>
      <c r="I425" t="s">
        <v>30</v>
      </c>
      <c r="J425">
        <v>584.30999999999995</v>
      </c>
      <c r="K425">
        <v>9863.15</v>
      </c>
      <c r="M425">
        <v>37975</v>
      </c>
      <c r="N425" t="str">
        <v>WK</v>
      </c>
      <c r="O425" s="57" cm="1">
        <f t="array" ref="O425">_xlfn.XLOOKUP(1,($C$2:$C$8655=M425)*($F$2:$F$8655=N425),$D$2:$D$8655)</f>
        <v>45446</v>
      </c>
      <c r="P425" s="62">
        <v>97434047000103</v>
      </c>
      <c r="Q425" t="str">
        <v>M</v>
      </c>
      <c r="R425" s="85">
        <v>420</v>
      </c>
      <c r="S425" s="85">
        <v>34300.079999999994</v>
      </c>
      <c r="U425" s="84" t="b">
        <f t="shared" si="51"/>
        <v>1</v>
      </c>
      <c r="V425" s="84" t="b">
        <f t="shared" si="52"/>
        <v>1</v>
      </c>
      <c r="W425" s="84" t="b">
        <f t="shared" si="53"/>
        <v>1</v>
      </c>
      <c r="X425" s="84" t="str">
        <f t="shared" si="54"/>
        <v xml:space="preserve"> </v>
      </c>
      <c r="Y425" s="84" t="b">
        <f t="shared" si="55"/>
        <v>1</v>
      </c>
      <c r="AA425" s="84">
        <v>37975</v>
      </c>
      <c r="AB425" s="84" t="s">
        <v>140</v>
      </c>
      <c r="AC425" s="57">
        <v>45446</v>
      </c>
      <c r="AD425" s="84">
        <v>97434047000103</v>
      </c>
      <c r="AE425" s="84" t="s">
        <v>30</v>
      </c>
      <c r="AF425" s="84">
        <v>3750</v>
      </c>
      <c r="AG425" s="84">
        <v>34300.080000000002</v>
      </c>
      <c r="AI425">
        <v>38052</v>
      </c>
      <c r="AJ425" s="84" t="str" cm="1">
        <f t="array" ref="AJ425">_xlfn.XLOOKUP(AI425,--LEFT(Main!$B$15:$B$1956,SEARCH(" ",Main!$B$15:$B$1956)),Main!$F$15:$F$1956,"")</f>
        <v>WK ACOS</v>
      </c>
      <c r="AK425" s="57" cm="1">
        <f t="array" ref="AK425">_xlfn.XLOOKUP(1,(--LEFT(Main!$B$15:$B$1956,SEARCH(" ",Main!$B$15:$B$1956))=AI425)*(Main!$F$15:$F$1956=AJ425),Main!$C$15:$C$1956,"")</f>
        <v>45447</v>
      </c>
      <c r="AL425" s="62" cm="1">
        <f t="array" ref="AL425">--_xlfn.XLOOKUP(1,(Main!$F$15:$F$1956='PLANILHA EBR'!AJ425)*(--LEFT(Main!$B$15:$B$1956,SEARCH(" ",Main!$B$15:$B$1956))='PLANILHA EBR'!AI425),Main!$E$15:$E$1956)</f>
        <v>97434047000103</v>
      </c>
      <c r="AM425" s="84" t="str" cm="1">
        <f t="array" ref="AM425">_xlfn.XLOOKUP(1,(Main!$F$15:$F$1956='PLANILHA EBR'!AJ425)*(--LEFT(Main!$B$15:$B$1956,SEARCH(" ",Main!$B$15:$B$1956))='PLANILHA EBR'!AI425),Main!$H$15:$H$1956)</f>
        <v>KG LIQUIDO</v>
      </c>
      <c r="AN425">
        <v>4600</v>
      </c>
      <c r="AO425">
        <v>47071.44</v>
      </c>
      <c r="AP425">
        <v>47759</v>
      </c>
    </row>
    <row r="426" spans="1:42" x14ac:dyDescent="0.25">
      <c r="A426" t="s">
        <v>5958</v>
      </c>
      <c r="B426" t="str">
        <f>C426&amp;"-"&amp;COUNTIF(C$2:C426,C426)</f>
        <v>68005-5</v>
      </c>
      <c r="C426">
        <v>68005</v>
      </c>
      <c r="D426" s="57">
        <v>44818</v>
      </c>
      <c r="E426" s="84" t="str">
        <f>F426&amp;"-"&amp;COUNTIF($F$2:F426,F426)</f>
        <v>METASA-384</v>
      </c>
      <c r="F426" s="84" t="str">
        <f t="shared" si="50"/>
        <v>METASA</v>
      </c>
      <c r="G426" t="s">
        <v>8581</v>
      </c>
      <c r="H426" s="62">
        <v>88416482000106</v>
      </c>
      <c r="I426" t="s">
        <v>30</v>
      </c>
      <c r="J426">
        <v>1837.91</v>
      </c>
      <c r="K426">
        <v>29829.279999999999</v>
      </c>
      <c r="M426">
        <v>37976</v>
      </c>
      <c r="N426" t="str">
        <v>WK</v>
      </c>
      <c r="O426" s="57" cm="1">
        <f t="array" ref="O426">_xlfn.XLOOKUP(1,($C$2:$C$8655=M426)*($F$2:$F$8655=N426),$D$2:$D$8655)</f>
        <v>45446</v>
      </c>
      <c r="P426" s="62">
        <v>97434047000103</v>
      </c>
      <c r="Q426" t="str">
        <v>METRO QUADRADO</v>
      </c>
      <c r="R426" s="85">
        <v>51.24</v>
      </c>
      <c r="S426" s="85">
        <v>27726.690000000006</v>
      </c>
      <c r="U426" s="84" t="b">
        <f t="shared" si="51"/>
        <v>1</v>
      </c>
      <c r="V426" s="84" t="b">
        <f t="shared" si="52"/>
        <v>1</v>
      </c>
      <c r="W426" s="84" t="b">
        <f t="shared" si="53"/>
        <v>1</v>
      </c>
      <c r="X426" s="84" t="str">
        <f t="shared" si="54"/>
        <v xml:space="preserve"> </v>
      </c>
      <c r="Y426" s="84" t="b">
        <f t="shared" si="55"/>
        <v>1</v>
      </c>
      <c r="AA426" s="84">
        <v>37976</v>
      </c>
      <c r="AB426" s="84" t="s">
        <v>140</v>
      </c>
      <c r="AC426" s="57">
        <v>45446</v>
      </c>
      <c r="AD426" s="84">
        <v>97434047000103</v>
      </c>
      <c r="AE426" s="84" t="s">
        <v>30</v>
      </c>
      <c r="AF426" s="84">
        <v>3500</v>
      </c>
      <c r="AG426" s="84">
        <v>27726.69</v>
      </c>
      <c r="AI426">
        <v>38056</v>
      </c>
      <c r="AJ426" s="84" t="str" cm="1">
        <f t="array" ref="AJ426">_xlfn.XLOOKUP(AI426,--LEFT(Main!$B$15:$B$1956,SEARCH(" ",Main!$B$15:$B$1956)),Main!$F$15:$F$1956,"")</f>
        <v>WK ACOS</v>
      </c>
      <c r="AK426" s="57" cm="1">
        <f t="array" ref="AK426">_xlfn.XLOOKUP(1,(--LEFT(Main!$B$15:$B$1956,SEARCH(" ",Main!$B$15:$B$1956))=AI426)*(Main!$F$15:$F$1956=AJ426),Main!$C$15:$C$1956,"")</f>
        <v>45447</v>
      </c>
      <c r="AL426" s="62" cm="1">
        <f t="array" ref="AL426">--_xlfn.XLOOKUP(1,(Main!$F$15:$F$1956='PLANILHA EBR'!AJ426)*(--LEFT(Main!$B$15:$B$1956,SEARCH(" ",Main!$B$15:$B$1956))='PLANILHA EBR'!AI426),Main!$E$15:$E$1956)</f>
        <v>97434047000103</v>
      </c>
      <c r="AM426" s="84" t="str" cm="1">
        <f t="array" ref="AM426">_xlfn.XLOOKUP(1,(Main!$F$15:$F$1956='PLANILHA EBR'!AJ426)*(--LEFT(Main!$B$15:$B$1956,SEARCH(" ",Main!$B$15:$B$1956))='PLANILHA EBR'!AI426),Main!$H$15:$H$1956)</f>
        <v>KG LIQUIDO</v>
      </c>
      <c r="AN426">
        <v>255.6</v>
      </c>
      <c r="AO426">
        <v>3372.6</v>
      </c>
      <c r="AP426">
        <v>47474</v>
      </c>
    </row>
    <row r="427" spans="1:42" x14ac:dyDescent="0.25">
      <c r="A427" t="s">
        <v>5958</v>
      </c>
      <c r="B427" t="str">
        <f>C427&amp;"-"&amp;COUNTIF(C$2:C427,C427)</f>
        <v>68005-6</v>
      </c>
      <c r="C427">
        <v>68005</v>
      </c>
      <c r="D427" s="57">
        <v>44818</v>
      </c>
      <c r="E427" s="84" t="str">
        <f>F427&amp;"-"&amp;COUNTIF($F$2:F427,F427)</f>
        <v>METASA-385</v>
      </c>
      <c r="F427" s="84" t="str">
        <f t="shared" si="50"/>
        <v>METASA</v>
      </c>
      <c r="G427" t="s">
        <v>8581</v>
      </c>
      <c r="H427" s="62">
        <v>88416482000106</v>
      </c>
      <c r="I427" t="s">
        <v>30</v>
      </c>
      <c r="J427">
        <v>5664.53</v>
      </c>
      <c r="K427">
        <v>105756.78</v>
      </c>
      <c r="M427">
        <v>38044</v>
      </c>
      <c r="N427" t="str">
        <v>WK</v>
      </c>
      <c r="O427" s="57" cm="1">
        <f t="array" ref="O427">_xlfn.XLOOKUP(1,($C$2:$C$8655=M427)*($F$2:$F$8655=N427),$D$2:$D$8655)</f>
        <v>45447</v>
      </c>
      <c r="P427" s="62">
        <v>97434047000103</v>
      </c>
      <c r="Q427" t="str">
        <v>METRO QUADRADO</v>
      </c>
      <c r="R427" s="85">
        <v>14.4</v>
      </c>
      <c r="S427" s="85">
        <v>12096</v>
      </c>
      <c r="U427" s="84" t="b">
        <f t="shared" si="51"/>
        <v>1</v>
      </c>
      <c r="V427" s="84" t="b">
        <f t="shared" si="52"/>
        <v>1</v>
      </c>
      <c r="W427" s="84" t="b">
        <f t="shared" si="53"/>
        <v>1</v>
      </c>
      <c r="X427" s="84" t="str">
        <f t="shared" si="54"/>
        <v xml:space="preserve"> </v>
      </c>
      <c r="Y427" s="84" t="b">
        <f t="shared" si="55"/>
        <v>1</v>
      </c>
      <c r="AA427" s="84">
        <v>38044</v>
      </c>
      <c r="AB427" s="84" t="s">
        <v>140</v>
      </c>
      <c r="AC427" s="57">
        <v>45447</v>
      </c>
      <c r="AD427" s="84">
        <v>97434047000103</v>
      </c>
      <c r="AE427" s="84" t="s">
        <v>30</v>
      </c>
      <c r="AF427" s="84">
        <v>777</v>
      </c>
      <c r="AG427" s="84">
        <v>12096</v>
      </c>
      <c r="AI427">
        <v>38062</v>
      </c>
      <c r="AJ427" s="84" t="str" cm="1">
        <f t="array" ref="AJ427">_xlfn.XLOOKUP(AI427,--LEFT(Main!$B$15:$B$1956,SEARCH(" ",Main!$B$15:$B$1956)),Main!$F$15:$F$1956,"")</f>
        <v>WK ACOS</v>
      </c>
      <c r="AK427" s="57" cm="1">
        <f t="array" ref="AK427">_xlfn.XLOOKUP(1,(--LEFT(Main!$B$15:$B$1956,SEARCH(" ",Main!$B$15:$B$1956))=AI427)*(Main!$F$15:$F$1956=AJ427),Main!$C$15:$C$1956,"")</f>
        <v>45448</v>
      </c>
      <c r="AL427" s="62" cm="1">
        <f t="array" ref="AL427">--_xlfn.XLOOKUP(1,(Main!$F$15:$F$1956='PLANILHA EBR'!AJ427)*(--LEFT(Main!$B$15:$B$1956,SEARCH(" ",Main!$B$15:$B$1956))='PLANILHA EBR'!AI427),Main!$E$15:$E$1956)</f>
        <v>97434047000103</v>
      </c>
      <c r="AM427" s="84" t="str" cm="1">
        <f t="array" ref="AM427">_xlfn.XLOOKUP(1,(Main!$F$15:$F$1956='PLANILHA EBR'!AJ427)*(--LEFT(Main!$B$15:$B$1956,SEARCH(" ",Main!$B$15:$B$1956))='PLANILHA EBR'!AI427),Main!$H$15:$H$1956)</f>
        <v>KG LIQUIDO</v>
      </c>
      <c r="AN427">
        <v>1329</v>
      </c>
      <c r="AO427">
        <v>32814</v>
      </c>
      <c r="AP427">
        <v>47474</v>
      </c>
    </row>
    <row r="428" spans="1:42" x14ac:dyDescent="0.25">
      <c r="A428" t="s">
        <v>5958</v>
      </c>
      <c r="B428" t="str">
        <f>C428&amp;"-"&amp;COUNTIF(C$2:C428,C428)</f>
        <v>68005-7</v>
      </c>
      <c r="C428">
        <v>68005</v>
      </c>
      <c r="D428" s="57">
        <v>44818</v>
      </c>
      <c r="E428" s="84" t="str">
        <f>F428&amp;"-"&amp;COUNTIF($F$2:F428,F428)</f>
        <v>METASA-386</v>
      </c>
      <c r="F428" s="84" t="str">
        <f t="shared" si="50"/>
        <v>METASA</v>
      </c>
      <c r="G428" t="s">
        <v>8581</v>
      </c>
      <c r="H428" s="62">
        <v>88416482000106</v>
      </c>
      <c r="I428" t="s">
        <v>30</v>
      </c>
      <c r="J428">
        <v>161.09</v>
      </c>
      <c r="K428">
        <v>3112.26</v>
      </c>
      <c r="M428">
        <v>38052</v>
      </c>
      <c r="N428" t="str">
        <v>WK</v>
      </c>
      <c r="O428" s="57" cm="1">
        <f t="array" ref="O428">_xlfn.XLOOKUP(1,($C$2:$C$8655=M428)*($F$2:$F$8655=N428),$D$2:$D$8655)</f>
        <v>45447</v>
      </c>
      <c r="P428" s="62">
        <v>97434047000103</v>
      </c>
      <c r="Q428" t="str">
        <v>M</v>
      </c>
      <c r="R428" s="85">
        <v>234</v>
      </c>
      <c r="S428" s="85">
        <v>47071.44</v>
      </c>
      <c r="U428" s="84" t="b">
        <f t="shared" si="51"/>
        <v>1</v>
      </c>
      <c r="V428" s="84" t="b">
        <f t="shared" si="52"/>
        <v>1</v>
      </c>
      <c r="W428" s="84" t="b">
        <f t="shared" si="53"/>
        <v>1</v>
      </c>
      <c r="X428" s="84" t="str">
        <f t="shared" si="54"/>
        <v xml:space="preserve"> </v>
      </c>
      <c r="Y428" s="84" t="b">
        <f t="shared" si="55"/>
        <v>1</v>
      </c>
      <c r="AA428" s="84">
        <v>38052</v>
      </c>
      <c r="AB428" s="84" t="s">
        <v>140</v>
      </c>
      <c r="AC428" s="57">
        <v>45447</v>
      </c>
      <c r="AD428" s="84">
        <v>97434047000103</v>
      </c>
      <c r="AE428" s="84" t="s">
        <v>30</v>
      </c>
      <c r="AF428" s="84">
        <v>4600</v>
      </c>
      <c r="AG428" s="84">
        <v>47071.44</v>
      </c>
      <c r="AI428">
        <v>38134</v>
      </c>
      <c r="AJ428" s="84" t="str" cm="1">
        <f t="array" ref="AJ428">_xlfn.XLOOKUP(AI428,--LEFT(Main!$B$15:$B$1956,SEARCH(" ",Main!$B$15:$B$1956)),Main!$F$15:$F$1956,"")</f>
        <v>WK ACOS</v>
      </c>
      <c r="AK428" s="57" cm="1">
        <f t="array" ref="AK428">_xlfn.XLOOKUP(1,(--LEFT(Main!$B$15:$B$1956,SEARCH(" ",Main!$B$15:$B$1956))=AI428)*(Main!$F$15:$F$1956=AJ428),Main!$C$15:$C$1956,"")</f>
        <v>45450</v>
      </c>
      <c r="AL428" s="62" cm="1">
        <f t="array" ref="AL428">--_xlfn.XLOOKUP(1,(Main!$F$15:$F$1956='PLANILHA EBR'!AJ428)*(--LEFT(Main!$B$15:$B$1956,SEARCH(" ",Main!$B$15:$B$1956))='PLANILHA EBR'!AI428),Main!$E$15:$E$1956)</f>
        <v>97434047000103</v>
      </c>
      <c r="AM428" s="84" t="str" cm="1">
        <f t="array" ref="AM428">_xlfn.XLOOKUP(1,(Main!$F$15:$F$1956='PLANILHA EBR'!AJ428)*(--LEFT(Main!$B$15:$B$1956,SEARCH(" ",Main!$B$15:$B$1956))='PLANILHA EBR'!AI428),Main!$H$15:$H$1956)</f>
        <v>KG LIQUIDO</v>
      </c>
      <c r="AN428">
        <v>370</v>
      </c>
      <c r="AO428">
        <v>15229.26</v>
      </c>
      <c r="AP428">
        <v>45567</v>
      </c>
    </row>
    <row r="429" spans="1:42" x14ac:dyDescent="0.25">
      <c r="A429" t="s">
        <v>5958</v>
      </c>
      <c r="B429" t="str">
        <f>C429&amp;"-"&amp;COUNTIF(C$2:C429,C429)</f>
        <v>68005-8</v>
      </c>
      <c r="C429">
        <v>68005</v>
      </c>
      <c r="D429" s="57">
        <v>44818</v>
      </c>
      <c r="E429" s="84" t="str">
        <f>F429&amp;"-"&amp;COUNTIF($F$2:F429,F429)</f>
        <v>METASA-387</v>
      </c>
      <c r="F429" s="84" t="str">
        <f t="shared" si="50"/>
        <v>METASA</v>
      </c>
      <c r="G429" t="s">
        <v>8581</v>
      </c>
      <c r="H429" s="62">
        <v>88416482000106</v>
      </c>
      <c r="I429" t="s">
        <v>30</v>
      </c>
      <c r="J429">
        <v>467.42</v>
      </c>
      <c r="K429">
        <v>9030.5499999999993</v>
      </c>
      <c r="M429">
        <v>38056</v>
      </c>
      <c r="N429" t="str">
        <v>WK</v>
      </c>
      <c r="O429" s="57" cm="1">
        <f t="array" ref="O429">_xlfn.XLOOKUP(1,($C$2:$C$8655=M429)*($F$2:$F$8655=N429),$D$2:$D$8655)</f>
        <v>45447</v>
      </c>
      <c r="P429" s="62">
        <v>97434047000103</v>
      </c>
      <c r="Q429" t="str">
        <v>M</v>
      </c>
      <c r="R429" s="85">
        <v>48</v>
      </c>
      <c r="S429" s="85">
        <v>3372.6</v>
      </c>
      <c r="U429" s="84" t="b">
        <f t="shared" si="51"/>
        <v>1</v>
      </c>
      <c r="V429" s="84" t="b">
        <f t="shared" si="52"/>
        <v>1</v>
      </c>
      <c r="W429" s="84" t="b">
        <f t="shared" si="53"/>
        <v>1</v>
      </c>
      <c r="X429" s="84" t="str">
        <f t="shared" si="54"/>
        <v xml:space="preserve"> </v>
      </c>
      <c r="Y429" s="84" t="b">
        <f t="shared" si="55"/>
        <v>1</v>
      </c>
      <c r="AA429" s="84">
        <v>38056</v>
      </c>
      <c r="AB429" s="84" t="s">
        <v>140</v>
      </c>
      <c r="AC429" s="57">
        <v>45447</v>
      </c>
      <c r="AD429" s="84">
        <v>97434047000103</v>
      </c>
      <c r="AE429" s="84" t="s">
        <v>30</v>
      </c>
      <c r="AF429" s="84">
        <v>255.6</v>
      </c>
      <c r="AG429" s="84">
        <v>3372.6</v>
      </c>
      <c r="AI429">
        <v>38240</v>
      </c>
      <c r="AJ429" s="84" t="str" cm="1">
        <f t="array" ref="AJ429">_xlfn.XLOOKUP(AI429,--LEFT(Main!$B$15:$B$1956,SEARCH(" ",Main!$B$15:$B$1956)),Main!$F$15:$F$1956,"")</f>
        <v>R SIMIONI</v>
      </c>
      <c r="AK429" s="57" cm="1">
        <f t="array" ref="AK429">_xlfn.XLOOKUP(1,(--LEFT(Main!$B$15:$B$1956,SEARCH(" ",Main!$B$15:$B$1956))=AI429)*(Main!$F$15:$F$1956=AJ429),Main!$C$15:$C$1956,"")</f>
        <v>45365</v>
      </c>
      <c r="AL429" s="62" cm="1">
        <f t="array" ref="AL429">--_xlfn.XLOOKUP(1,(Main!$F$15:$F$1956='PLANILHA EBR'!AJ429)*(--LEFT(Main!$B$15:$B$1956,SEARCH(" ",Main!$B$15:$B$1956))='PLANILHA EBR'!AI429),Main!$E$15:$E$1956)</f>
        <v>62821723000109</v>
      </c>
      <c r="AM429" s="84" t="str" cm="1">
        <f t="array" ref="AM429">_xlfn.XLOOKUP(1,(Main!$F$15:$F$1956='PLANILHA EBR'!AJ429)*(--LEFT(Main!$B$15:$B$1956,SEARCH(" ",Main!$B$15:$B$1956))='PLANILHA EBR'!AI429),Main!$H$15:$H$1956)</f>
        <v>KG LIQUIDO</v>
      </c>
      <c r="AN429">
        <v>21</v>
      </c>
      <c r="AO429">
        <v>9763.77</v>
      </c>
      <c r="AP429">
        <v>44863</v>
      </c>
    </row>
    <row r="430" spans="1:42" x14ac:dyDescent="0.25">
      <c r="A430" t="s">
        <v>5958</v>
      </c>
      <c r="B430" t="str">
        <f>C430&amp;"-"&amp;COUNTIF(C$2:C430,C430)</f>
        <v>68023-1</v>
      </c>
      <c r="C430">
        <v>68023</v>
      </c>
      <c r="D430" s="57">
        <v>44819</v>
      </c>
      <c r="E430" s="84" t="str">
        <f>F430&amp;"-"&amp;COUNTIF($F$2:F430,F430)</f>
        <v>METASA-388</v>
      </c>
      <c r="F430" s="84" t="str">
        <f t="shared" si="50"/>
        <v>METASA</v>
      </c>
      <c r="G430" t="s">
        <v>8581</v>
      </c>
      <c r="H430" s="62">
        <v>88416482000106</v>
      </c>
      <c r="I430" t="s">
        <v>30</v>
      </c>
      <c r="J430">
        <v>5.34</v>
      </c>
      <c r="K430">
        <v>90.14</v>
      </c>
      <c r="M430">
        <v>38062</v>
      </c>
      <c r="N430" t="str">
        <v>WK</v>
      </c>
      <c r="O430" s="57" cm="1">
        <f t="array" ref="O430">_xlfn.XLOOKUP(1,($C$2:$C$8655=M430)*($F$2:$F$8655=N430),$D$2:$D$8655)</f>
        <v>45448</v>
      </c>
      <c r="P430" s="62">
        <v>97434047000103</v>
      </c>
      <c r="Q430" t="str">
        <v>M</v>
      </c>
      <c r="R430" s="85">
        <v>18</v>
      </c>
      <c r="S430" s="85">
        <v>32814</v>
      </c>
      <c r="U430" s="84" t="b">
        <f t="shared" si="51"/>
        <v>1</v>
      </c>
      <c r="V430" s="84" t="b">
        <f t="shared" si="52"/>
        <v>1</v>
      </c>
      <c r="W430" s="84" t="b">
        <f t="shared" si="53"/>
        <v>1</v>
      </c>
      <c r="X430" s="84" t="str">
        <f t="shared" si="54"/>
        <v xml:space="preserve"> </v>
      </c>
      <c r="Y430" s="84" t="b">
        <f t="shared" si="55"/>
        <v>1</v>
      </c>
      <c r="AA430" s="84">
        <v>38062</v>
      </c>
      <c r="AB430" s="84" t="s">
        <v>140</v>
      </c>
      <c r="AC430" s="57">
        <v>45448</v>
      </c>
      <c r="AD430" s="84">
        <v>97434047000103</v>
      </c>
      <c r="AE430" s="84" t="s">
        <v>30</v>
      </c>
      <c r="AF430" s="84">
        <v>1329</v>
      </c>
      <c r="AG430" s="84">
        <v>32814</v>
      </c>
      <c r="AI430">
        <v>38294</v>
      </c>
      <c r="AJ430" s="84" t="str" cm="1">
        <f t="array" ref="AJ430">_xlfn.XLOOKUP(AI430,--LEFT(Main!$B$15:$B$1956,SEARCH(" ",Main!$B$15:$B$1956)),Main!$F$15:$F$1956,"")</f>
        <v>R SIMIONI</v>
      </c>
      <c r="AK430" s="57" cm="1">
        <f t="array" ref="AK430">_xlfn.XLOOKUP(1,(--LEFT(Main!$B$15:$B$1956,SEARCH(" ",Main!$B$15:$B$1956))=AI430)*(Main!$F$15:$F$1956=AJ430),Main!$C$15:$C$1956,"")</f>
        <v>45366</v>
      </c>
      <c r="AL430" s="62" cm="1">
        <f t="array" ref="AL430">--_xlfn.XLOOKUP(1,(Main!$F$15:$F$1956='PLANILHA EBR'!AJ430)*(--LEFT(Main!$B$15:$B$1956,SEARCH(" ",Main!$B$15:$B$1956))='PLANILHA EBR'!AI430),Main!$E$15:$E$1956)</f>
        <v>62821723000109</v>
      </c>
      <c r="AM430" s="84" t="str" cm="1">
        <f t="array" ref="AM430">_xlfn.XLOOKUP(1,(Main!$F$15:$F$1956='PLANILHA EBR'!AJ430)*(--LEFT(Main!$B$15:$B$1956,SEARCH(" ",Main!$B$15:$B$1956))='PLANILHA EBR'!AI430),Main!$H$15:$H$1956)</f>
        <v>KG LIQUIDO</v>
      </c>
      <c r="AN430">
        <v>417</v>
      </c>
      <c r="AO430">
        <v>143702.57</v>
      </c>
      <c r="AP430">
        <v>44863</v>
      </c>
    </row>
    <row r="431" spans="1:42" x14ac:dyDescent="0.25">
      <c r="A431" t="s">
        <v>5958</v>
      </c>
      <c r="B431" t="str">
        <f>C431&amp;"-"&amp;COUNTIF(C$2:C431,C431)</f>
        <v>68023-2</v>
      </c>
      <c r="C431">
        <v>68023</v>
      </c>
      <c r="D431" s="57">
        <v>44819</v>
      </c>
      <c r="E431" s="84" t="str">
        <f>F431&amp;"-"&amp;COUNTIF($F$2:F431,F431)</f>
        <v>METASA-389</v>
      </c>
      <c r="F431" s="84" t="str">
        <f t="shared" si="50"/>
        <v>METASA</v>
      </c>
      <c r="G431" t="s">
        <v>8581</v>
      </c>
      <c r="H431" s="62">
        <v>88416482000106</v>
      </c>
      <c r="I431" t="s">
        <v>30</v>
      </c>
      <c r="J431">
        <v>42.59</v>
      </c>
      <c r="K431">
        <v>718.92</v>
      </c>
      <c r="M431">
        <v>38134</v>
      </c>
      <c r="N431" t="str">
        <v>WK</v>
      </c>
      <c r="O431" s="57" cm="1">
        <f t="array" ref="O431">_xlfn.XLOOKUP(1,($C$2:$C$8655=M431)*($F$2:$F$8655=N431),$D$2:$D$8655)</f>
        <v>45450</v>
      </c>
      <c r="P431" s="62">
        <v>97434047000103</v>
      </c>
      <c r="Q431" t="str">
        <v>METRO QUADRADO</v>
      </c>
      <c r="R431" s="85">
        <v>7.32</v>
      </c>
      <c r="S431" s="85">
        <v>15229.26</v>
      </c>
      <c r="U431" s="84" t="b">
        <f t="shared" si="51"/>
        <v>1</v>
      </c>
      <c r="V431" s="84" t="b">
        <f t="shared" si="52"/>
        <v>1</v>
      </c>
      <c r="W431" s="84" t="b">
        <f t="shared" si="53"/>
        <v>1</v>
      </c>
      <c r="X431" s="84" t="str">
        <f t="shared" si="54"/>
        <v xml:space="preserve"> </v>
      </c>
      <c r="Y431" s="84" t="b">
        <f t="shared" si="55"/>
        <v>1</v>
      </c>
      <c r="AA431" s="84">
        <v>38134</v>
      </c>
      <c r="AB431" s="84" t="s">
        <v>140</v>
      </c>
      <c r="AC431" s="57">
        <v>45450</v>
      </c>
      <c r="AD431" s="84">
        <v>97434047000103</v>
      </c>
      <c r="AE431" s="84" t="s">
        <v>30</v>
      </c>
      <c r="AF431" s="84">
        <v>370</v>
      </c>
      <c r="AG431" s="84">
        <v>15229.26</v>
      </c>
      <c r="AI431">
        <v>38295</v>
      </c>
      <c r="AJ431" s="84" t="str" cm="1">
        <f t="array" ref="AJ431">_xlfn.XLOOKUP(AI431,--LEFT(Main!$B$15:$B$1956,SEARCH(" ",Main!$B$15:$B$1956)),Main!$F$15:$F$1956,"")</f>
        <v>WK ACOS</v>
      </c>
      <c r="AK431" s="57" cm="1">
        <f t="array" ref="AK431">_xlfn.XLOOKUP(1,(--LEFT(Main!$B$15:$B$1956,SEARCH(" ",Main!$B$15:$B$1956))=AI431)*(Main!$F$15:$F$1956=AJ431),Main!$C$15:$C$1956,"")</f>
        <v>45455</v>
      </c>
      <c r="AL431" s="62" cm="1">
        <f t="array" ref="AL431">--_xlfn.XLOOKUP(1,(Main!$F$15:$F$1956='PLANILHA EBR'!AJ431)*(--LEFT(Main!$B$15:$B$1956,SEARCH(" ",Main!$B$15:$B$1956))='PLANILHA EBR'!AI431),Main!$E$15:$E$1956)</f>
        <v>97434047000103</v>
      </c>
      <c r="AM431" s="84" t="str" cm="1">
        <f t="array" ref="AM431">_xlfn.XLOOKUP(1,(Main!$F$15:$F$1956='PLANILHA EBR'!AJ431)*(--LEFT(Main!$B$15:$B$1956,SEARCH(" ",Main!$B$15:$B$1956))='PLANILHA EBR'!AI431),Main!$H$15:$H$1956)</f>
        <v>KG LIQUIDO</v>
      </c>
      <c r="AN431">
        <v>50</v>
      </c>
      <c r="AO431">
        <v>2750</v>
      </c>
      <c r="AP431">
        <v>44863</v>
      </c>
    </row>
    <row r="432" spans="1:42" x14ac:dyDescent="0.25">
      <c r="A432" t="s">
        <v>5958</v>
      </c>
      <c r="B432" t="str">
        <f>C432&amp;"-"&amp;COUNTIF(C$2:C432,C432)</f>
        <v>68023-3</v>
      </c>
      <c r="C432">
        <v>68023</v>
      </c>
      <c r="D432" s="57">
        <v>44819</v>
      </c>
      <c r="E432" s="84" t="str">
        <f>F432&amp;"-"&amp;COUNTIF($F$2:F432,F432)</f>
        <v>METASA-390</v>
      </c>
      <c r="F432" s="84" t="str">
        <f t="shared" si="50"/>
        <v>METASA</v>
      </c>
      <c r="G432" t="s">
        <v>8581</v>
      </c>
      <c r="H432" s="62">
        <v>88416482000106</v>
      </c>
      <c r="I432" t="s">
        <v>30</v>
      </c>
      <c r="J432">
        <v>885.3</v>
      </c>
      <c r="K432">
        <v>14943.86</v>
      </c>
      <c r="M432">
        <v>38240</v>
      </c>
      <c r="N432" t="str">
        <v>R</v>
      </c>
      <c r="O432" s="57" cm="1">
        <f t="array" ref="O432">_xlfn.XLOOKUP(1,($C$2:$C$8655=M432)*($F$2:$F$8655=N432),$D$2:$D$8655)</f>
        <v>45365</v>
      </c>
      <c r="P432" s="62">
        <v>62821723000109</v>
      </c>
      <c r="Q432" t="str">
        <v>UNIDADE</v>
      </c>
      <c r="R432" s="85">
        <v>190</v>
      </c>
      <c r="S432" s="85">
        <v>9763.77</v>
      </c>
      <c r="U432" s="84" t="b">
        <f t="shared" si="51"/>
        <v>1</v>
      </c>
      <c r="V432" s="84" t="b">
        <f t="shared" si="52"/>
        <v>1</v>
      </c>
      <c r="W432" s="84" t="b">
        <f t="shared" si="53"/>
        <v>1</v>
      </c>
      <c r="X432" s="84" t="str">
        <f t="shared" si="54"/>
        <v xml:space="preserve"> </v>
      </c>
      <c r="Y432" s="84" t="b">
        <f t="shared" si="55"/>
        <v>1</v>
      </c>
      <c r="AA432" s="84">
        <v>38240</v>
      </c>
      <c r="AB432" s="84" t="s">
        <v>956</v>
      </c>
      <c r="AC432" s="57">
        <v>45365</v>
      </c>
      <c r="AD432" s="84">
        <v>62821723000109</v>
      </c>
      <c r="AE432" s="84" t="s">
        <v>30</v>
      </c>
      <c r="AF432" s="84">
        <v>21</v>
      </c>
      <c r="AG432" s="84">
        <v>9763.77</v>
      </c>
      <c r="AI432">
        <v>38298</v>
      </c>
      <c r="AJ432" s="84" t="str" cm="1">
        <f t="array" ref="AJ432">_xlfn.XLOOKUP(AI432,--LEFT(Main!$B$15:$B$1956,SEARCH(" ",Main!$B$15:$B$1956)),Main!$F$15:$F$1956,"")</f>
        <v>R SIMIONI</v>
      </c>
      <c r="AK432" s="57" cm="1">
        <f t="array" ref="AK432">_xlfn.XLOOKUP(1,(--LEFT(Main!$B$15:$B$1956,SEARCH(" ",Main!$B$15:$B$1956))=AI432)*(Main!$F$15:$F$1956=AJ432),Main!$C$15:$C$1956,"")</f>
        <v>45366</v>
      </c>
      <c r="AL432" s="62" cm="1">
        <f t="array" ref="AL432">--_xlfn.XLOOKUP(1,(Main!$F$15:$F$1956='PLANILHA EBR'!AJ432)*(--LEFT(Main!$B$15:$B$1956,SEARCH(" ",Main!$B$15:$B$1956))='PLANILHA EBR'!AI432),Main!$E$15:$E$1956)</f>
        <v>62821723000109</v>
      </c>
      <c r="AM432" s="84" t="str" cm="1">
        <f t="array" ref="AM432">_xlfn.XLOOKUP(1,(Main!$F$15:$F$1956='PLANILHA EBR'!AJ432)*(--LEFT(Main!$B$15:$B$1956,SEARCH(" ",Main!$B$15:$B$1956))='PLANILHA EBR'!AI432),Main!$H$15:$H$1956)</f>
        <v>KG LIQUIDO</v>
      </c>
      <c r="AN432">
        <v>80</v>
      </c>
      <c r="AO432">
        <v>2396.14</v>
      </c>
      <c r="AP432">
        <v>44863</v>
      </c>
    </row>
    <row r="433" spans="1:42" x14ac:dyDescent="0.25">
      <c r="A433" t="s">
        <v>5958</v>
      </c>
      <c r="B433" t="str">
        <f>C433&amp;"-"&amp;COUNTIF(C$2:C433,C433)</f>
        <v>68023-4</v>
      </c>
      <c r="C433">
        <v>68023</v>
      </c>
      <c r="D433" s="57">
        <v>44819</v>
      </c>
      <c r="E433" s="84" t="str">
        <f>F433&amp;"-"&amp;COUNTIF($F$2:F433,F433)</f>
        <v>METASA-391</v>
      </c>
      <c r="F433" s="84" t="str">
        <f t="shared" si="50"/>
        <v>METASA</v>
      </c>
      <c r="G433" t="s">
        <v>8581</v>
      </c>
      <c r="H433" s="62">
        <v>88416482000106</v>
      </c>
      <c r="I433" t="s">
        <v>30</v>
      </c>
      <c r="J433">
        <v>1265.6600000000001</v>
      </c>
      <c r="K433">
        <v>20541.66</v>
      </c>
      <c r="M433">
        <v>38294</v>
      </c>
      <c r="N433" t="str">
        <v>R</v>
      </c>
      <c r="O433" s="57" cm="1">
        <f t="array" ref="O433">_xlfn.XLOOKUP(1,($C$2:$C$8655=M433)*($F$2:$F$8655=N433),$D$2:$D$8655)</f>
        <v>45366</v>
      </c>
      <c r="P433" s="62">
        <v>62821723000109</v>
      </c>
      <c r="Q433" t="str">
        <v>UNIDADE</v>
      </c>
      <c r="R433" s="85">
        <v>2426.0001000000002</v>
      </c>
      <c r="S433" s="85">
        <v>143702.57</v>
      </c>
      <c r="U433" s="84" t="b">
        <f t="shared" si="51"/>
        <v>1</v>
      </c>
      <c r="V433" s="84" t="b">
        <f t="shared" si="52"/>
        <v>1</v>
      </c>
      <c r="W433" s="84" t="b">
        <f t="shared" si="53"/>
        <v>1</v>
      </c>
      <c r="X433" s="84" t="str">
        <f t="shared" si="54"/>
        <v xml:space="preserve"> </v>
      </c>
      <c r="Y433" s="84" t="b">
        <f t="shared" si="55"/>
        <v>1</v>
      </c>
      <c r="AA433" s="84">
        <v>38294</v>
      </c>
      <c r="AB433" s="84" t="s">
        <v>956</v>
      </c>
      <c r="AC433" s="57">
        <v>45366</v>
      </c>
      <c r="AD433" s="84">
        <v>62821723000109</v>
      </c>
      <c r="AE433" s="84" t="s">
        <v>30</v>
      </c>
      <c r="AF433" s="84">
        <v>417</v>
      </c>
      <c r="AG433" s="84">
        <v>143702.57</v>
      </c>
      <c r="AI433">
        <v>38300</v>
      </c>
      <c r="AJ433" s="84" t="str" cm="1">
        <f t="array" ref="AJ433">_xlfn.XLOOKUP(AI433,--LEFT(Main!$B$15:$B$1956,SEARCH(" ",Main!$B$15:$B$1956)),Main!$F$15:$F$1956,"")</f>
        <v>R SIMIONI</v>
      </c>
      <c r="AK433" s="57" cm="1">
        <f t="array" ref="AK433">_xlfn.XLOOKUP(1,(--LEFT(Main!$B$15:$B$1956,SEARCH(" ",Main!$B$15:$B$1956))=AI433)*(Main!$F$15:$F$1956=AJ433),Main!$C$15:$C$1956,"")</f>
        <v>45366</v>
      </c>
      <c r="AL433" s="62" cm="1">
        <f t="array" ref="AL433">--_xlfn.XLOOKUP(1,(Main!$F$15:$F$1956='PLANILHA EBR'!AJ433)*(--LEFT(Main!$B$15:$B$1956,SEARCH(" ",Main!$B$15:$B$1956))='PLANILHA EBR'!AI433),Main!$E$15:$E$1956)</f>
        <v>62821723000109</v>
      </c>
      <c r="AM433" s="84" t="str" cm="1">
        <f t="array" ref="AM433">_xlfn.XLOOKUP(1,(Main!$F$15:$F$1956='PLANILHA EBR'!AJ433)*(--LEFT(Main!$B$15:$B$1956,SEARCH(" ",Main!$B$15:$B$1956))='PLANILHA EBR'!AI433),Main!$H$15:$H$1956)</f>
        <v>KG LIQUIDO</v>
      </c>
      <c r="AN433">
        <v>17</v>
      </c>
      <c r="AO433">
        <v>2423.86</v>
      </c>
      <c r="AP433">
        <v>44863</v>
      </c>
    </row>
    <row r="434" spans="1:42" x14ac:dyDescent="0.25">
      <c r="A434" t="s">
        <v>5958</v>
      </c>
      <c r="B434" t="str">
        <f>C434&amp;"-"&amp;COUNTIF(C$2:C434,C434)</f>
        <v>68023-5</v>
      </c>
      <c r="C434">
        <v>68023</v>
      </c>
      <c r="D434" s="57">
        <v>44819</v>
      </c>
      <c r="E434" s="84" t="str">
        <f>F434&amp;"-"&amp;COUNTIF($F$2:F434,F434)</f>
        <v>METASA-392</v>
      </c>
      <c r="F434" s="84" t="str">
        <f t="shared" si="50"/>
        <v>METASA</v>
      </c>
      <c r="G434" t="s">
        <v>8581</v>
      </c>
      <c r="H434" s="62">
        <v>88416482000106</v>
      </c>
      <c r="I434" t="s">
        <v>30</v>
      </c>
      <c r="J434">
        <v>1286.19</v>
      </c>
      <c r="K434">
        <v>21710.89</v>
      </c>
      <c r="M434">
        <v>38295</v>
      </c>
      <c r="N434" t="str">
        <v>WK</v>
      </c>
      <c r="O434" s="57" cm="1">
        <f t="array" ref="O434">_xlfn.XLOOKUP(1,($C$2:$C$8655=M434)*($F$2:$F$8655=N434),$D$2:$D$8655)</f>
        <v>45455</v>
      </c>
      <c r="P434" s="62">
        <v>97434047000103</v>
      </c>
      <c r="Q434" t="str">
        <v>METRO QUADRADO</v>
      </c>
      <c r="R434" s="85">
        <v>1</v>
      </c>
      <c r="S434" s="85">
        <v>2750</v>
      </c>
      <c r="U434" s="84" t="b">
        <f t="shared" si="51"/>
        <v>1</v>
      </c>
      <c r="V434" s="84" t="b">
        <f t="shared" si="52"/>
        <v>1</v>
      </c>
      <c r="W434" s="84" t="b">
        <f t="shared" si="53"/>
        <v>1</v>
      </c>
      <c r="X434" s="84" t="str">
        <f t="shared" si="54"/>
        <v xml:space="preserve"> </v>
      </c>
      <c r="Y434" s="84" t="b">
        <f t="shared" si="55"/>
        <v>1</v>
      </c>
      <c r="AA434" s="84">
        <v>38295</v>
      </c>
      <c r="AB434" s="84" t="s">
        <v>140</v>
      </c>
      <c r="AC434" s="57">
        <v>45455</v>
      </c>
      <c r="AD434" s="84">
        <v>97434047000103</v>
      </c>
      <c r="AE434" s="84" t="s">
        <v>30</v>
      </c>
      <c r="AF434" s="84">
        <v>50</v>
      </c>
      <c r="AG434" s="84">
        <v>2750</v>
      </c>
      <c r="AI434">
        <v>38331</v>
      </c>
      <c r="AJ434" s="84" t="str" cm="1">
        <f t="array" ref="AJ434">_xlfn.XLOOKUP(AI434,--LEFT(Main!$B$15:$B$1956,SEARCH(" ",Main!$B$15:$B$1956)),Main!$F$15:$F$1956,"")</f>
        <v>WK ACOS</v>
      </c>
      <c r="AK434" s="57" cm="1">
        <f t="array" ref="AK434">_xlfn.XLOOKUP(1,(--LEFT(Main!$B$15:$B$1956,SEARCH(" ",Main!$B$15:$B$1956))=AI434)*(Main!$F$15:$F$1956=AJ434),Main!$C$15:$C$1956,"")</f>
        <v>45456</v>
      </c>
      <c r="AL434" s="62" cm="1">
        <f t="array" ref="AL434">--_xlfn.XLOOKUP(1,(Main!$F$15:$F$1956='PLANILHA EBR'!AJ434)*(--LEFT(Main!$B$15:$B$1956,SEARCH(" ",Main!$B$15:$B$1956))='PLANILHA EBR'!AI434),Main!$E$15:$E$1956)</f>
        <v>97434047000103</v>
      </c>
      <c r="AM434" s="84" t="str" cm="1">
        <f t="array" ref="AM434">_xlfn.XLOOKUP(1,(Main!$F$15:$F$1956='PLANILHA EBR'!AJ434)*(--LEFT(Main!$B$15:$B$1956,SEARCH(" ",Main!$B$15:$B$1956))='PLANILHA EBR'!AI434),Main!$H$15:$H$1956)</f>
        <v>KG LIQUIDO</v>
      </c>
      <c r="AN434">
        <v>72</v>
      </c>
      <c r="AO434">
        <v>70356</v>
      </c>
      <c r="AP434">
        <v>44796</v>
      </c>
    </row>
    <row r="435" spans="1:42" x14ac:dyDescent="0.25">
      <c r="A435" t="s">
        <v>5958</v>
      </c>
      <c r="B435" t="str">
        <f>C435&amp;"-"&amp;COUNTIF(C$2:C435,C435)</f>
        <v>68023-6</v>
      </c>
      <c r="C435">
        <v>68023</v>
      </c>
      <c r="D435" s="57">
        <v>44819</v>
      </c>
      <c r="E435" s="84" t="str">
        <f>F435&amp;"-"&amp;COUNTIF($F$2:F435,F435)</f>
        <v>METASA-393</v>
      </c>
      <c r="F435" s="84" t="str">
        <f t="shared" si="50"/>
        <v>METASA</v>
      </c>
      <c r="G435" t="s">
        <v>8581</v>
      </c>
      <c r="H435" s="62">
        <v>88416482000106</v>
      </c>
      <c r="I435" t="s">
        <v>30</v>
      </c>
      <c r="J435">
        <v>212.42</v>
      </c>
      <c r="K435">
        <v>3585.65</v>
      </c>
      <c r="M435">
        <v>38298</v>
      </c>
      <c r="N435" t="str">
        <v>R</v>
      </c>
      <c r="O435" s="57" cm="1">
        <f t="array" ref="O435">_xlfn.XLOOKUP(1,($C$2:$C$8655=M435)*($F$2:$F$8655=N435),$D$2:$D$8655)</f>
        <v>45366</v>
      </c>
      <c r="P435" s="62">
        <v>62821723000109</v>
      </c>
      <c r="Q435" t="str">
        <v>UNIDADE</v>
      </c>
      <c r="R435" s="85">
        <v>206</v>
      </c>
      <c r="S435" s="85">
        <v>2396.14</v>
      </c>
      <c r="U435" s="84" t="b">
        <f t="shared" si="51"/>
        <v>1</v>
      </c>
      <c r="V435" s="84" t="b">
        <f t="shared" si="52"/>
        <v>1</v>
      </c>
      <c r="W435" s="84" t="b">
        <f t="shared" si="53"/>
        <v>1</v>
      </c>
      <c r="X435" s="84" t="str">
        <f t="shared" si="54"/>
        <v xml:space="preserve"> </v>
      </c>
      <c r="Y435" s="84" t="b">
        <f t="shared" si="55"/>
        <v>1</v>
      </c>
      <c r="AA435" s="84">
        <v>38298</v>
      </c>
      <c r="AB435" s="84" t="s">
        <v>956</v>
      </c>
      <c r="AC435" s="57">
        <v>45366</v>
      </c>
      <c r="AD435" s="84">
        <v>62821723000109</v>
      </c>
      <c r="AE435" s="84" t="s">
        <v>30</v>
      </c>
      <c r="AF435" s="84">
        <v>80</v>
      </c>
      <c r="AG435" s="84">
        <v>2396.14</v>
      </c>
      <c r="AI435">
        <v>38332</v>
      </c>
      <c r="AJ435" s="84" t="str" cm="1">
        <f t="array" ref="AJ435">_xlfn.XLOOKUP(AI435,--LEFT(Main!$B$15:$B$1956,SEARCH(" ",Main!$B$15:$B$1956)),Main!$F$15:$F$1956,"")</f>
        <v>WK ACOS</v>
      </c>
      <c r="AK435" s="57" cm="1">
        <f t="array" ref="AK435">_xlfn.XLOOKUP(1,(--LEFT(Main!$B$15:$B$1956,SEARCH(" ",Main!$B$15:$B$1956))=AI435)*(Main!$F$15:$F$1956=AJ435),Main!$C$15:$C$1956,"")</f>
        <v>45456</v>
      </c>
      <c r="AL435" s="62" cm="1">
        <f t="array" ref="AL435">--_xlfn.XLOOKUP(1,(Main!$F$15:$F$1956='PLANILHA EBR'!AJ435)*(--LEFT(Main!$B$15:$B$1956,SEARCH(" ",Main!$B$15:$B$1956))='PLANILHA EBR'!AI435),Main!$E$15:$E$1956)</f>
        <v>97434047000103</v>
      </c>
      <c r="AM435" s="84" t="str" cm="1">
        <f t="array" ref="AM435">_xlfn.XLOOKUP(1,(Main!$F$15:$F$1956='PLANILHA EBR'!AJ435)*(--LEFT(Main!$B$15:$B$1956,SEARCH(" ",Main!$B$15:$B$1956))='PLANILHA EBR'!AI435),Main!$H$15:$H$1956)</f>
        <v>KG LIQUIDO</v>
      </c>
      <c r="AN435">
        <v>282</v>
      </c>
      <c r="AO435">
        <v>7548</v>
      </c>
      <c r="AP435">
        <v>44674</v>
      </c>
    </row>
    <row r="436" spans="1:42" x14ac:dyDescent="0.25">
      <c r="A436" t="s">
        <v>5958</v>
      </c>
      <c r="B436" t="str">
        <f>C436&amp;"-"&amp;COUNTIF(C$2:C436,C436)</f>
        <v>68023-7</v>
      </c>
      <c r="C436">
        <v>68023</v>
      </c>
      <c r="D436" s="57">
        <v>44819</v>
      </c>
      <c r="E436" s="84" t="str">
        <f>F436&amp;"-"&amp;COUNTIF($F$2:F436,F436)</f>
        <v>METASA-394</v>
      </c>
      <c r="F436" s="84" t="str">
        <f t="shared" si="50"/>
        <v>METASA</v>
      </c>
      <c r="G436" t="s">
        <v>8581</v>
      </c>
      <c r="H436" s="62">
        <v>88416482000106</v>
      </c>
      <c r="I436" t="s">
        <v>30</v>
      </c>
      <c r="J436">
        <v>1082.3699999999999</v>
      </c>
      <c r="K436">
        <v>17566.87</v>
      </c>
      <c r="M436">
        <v>38300</v>
      </c>
      <c r="N436" t="str">
        <v>R</v>
      </c>
      <c r="O436" s="57" cm="1">
        <f t="array" ref="O436">_xlfn.XLOOKUP(1,($C$2:$C$8655=M436)*($F$2:$F$8655=N436),$D$2:$D$8655)</f>
        <v>45366</v>
      </c>
      <c r="P436" s="62">
        <v>62821723000109</v>
      </c>
      <c r="Q436" t="str">
        <v>UNIDADE</v>
      </c>
      <c r="R436" s="85">
        <v>749</v>
      </c>
      <c r="S436" s="85">
        <v>2423.86</v>
      </c>
      <c r="U436" s="84" t="b">
        <f t="shared" si="51"/>
        <v>1</v>
      </c>
      <c r="V436" s="84" t="b">
        <f t="shared" si="52"/>
        <v>1</v>
      </c>
      <c r="W436" s="84" t="b">
        <f t="shared" si="53"/>
        <v>1</v>
      </c>
      <c r="X436" s="84" t="str">
        <f t="shared" si="54"/>
        <v xml:space="preserve"> </v>
      </c>
      <c r="Y436" s="84" t="b">
        <f t="shared" si="55"/>
        <v>1</v>
      </c>
      <c r="AA436" s="84">
        <v>38300</v>
      </c>
      <c r="AB436" s="84" t="s">
        <v>956</v>
      </c>
      <c r="AC436" s="57">
        <v>45366</v>
      </c>
      <c r="AD436" s="84">
        <v>62821723000109</v>
      </c>
      <c r="AE436" s="84" t="s">
        <v>30</v>
      </c>
      <c r="AF436" s="84">
        <v>17</v>
      </c>
      <c r="AG436" s="84">
        <v>2423.86</v>
      </c>
      <c r="AI436">
        <v>38505</v>
      </c>
      <c r="AJ436" s="84" t="str" cm="1">
        <f t="array" ref="AJ436">_xlfn.XLOOKUP(AI436,--LEFT(Main!$B$15:$B$1956,SEARCH(" ",Main!$B$15:$B$1956)),Main!$F$15:$F$1956,"")</f>
        <v>WK ACOS</v>
      </c>
      <c r="AK436" s="57" cm="1">
        <f t="array" ref="AK436">_xlfn.XLOOKUP(1,(--LEFT(Main!$B$15:$B$1956,SEARCH(" ",Main!$B$15:$B$1956))=AI436)*(Main!$F$15:$F$1956=AJ436),Main!$C$15:$C$1956,"")</f>
        <v>45462</v>
      </c>
      <c r="AL436" s="62" cm="1">
        <f t="array" ref="AL436">--_xlfn.XLOOKUP(1,(Main!$F$15:$F$1956='PLANILHA EBR'!AJ436)*(--LEFT(Main!$B$15:$B$1956,SEARCH(" ",Main!$B$15:$B$1956))='PLANILHA EBR'!AI436),Main!$E$15:$E$1956)</f>
        <v>97434047000103</v>
      </c>
      <c r="AM436" s="84" t="str" cm="1">
        <f t="array" ref="AM436">_xlfn.XLOOKUP(1,(Main!$F$15:$F$1956='PLANILHA EBR'!AJ436)*(--LEFT(Main!$B$15:$B$1956,SEARCH(" ",Main!$B$15:$B$1956))='PLANILHA EBR'!AI436),Main!$H$15:$H$1956)</f>
        <v>KG LIQUIDO</v>
      </c>
      <c r="AN436">
        <v>177.6888888888889</v>
      </c>
      <c r="AO436">
        <v>579.20000000000005</v>
      </c>
      <c r="AP436">
        <v>43837</v>
      </c>
    </row>
    <row r="437" spans="1:42" x14ac:dyDescent="0.25">
      <c r="A437" t="s">
        <v>5958</v>
      </c>
      <c r="B437" t="str">
        <f>C437&amp;"-"&amp;COUNTIF(C$2:C437,C437)</f>
        <v>68023-8</v>
      </c>
      <c r="C437">
        <v>68023</v>
      </c>
      <c r="D437" s="57">
        <v>44819</v>
      </c>
      <c r="E437" s="84" t="str">
        <f>F437&amp;"-"&amp;COUNTIF($F$2:F437,F437)</f>
        <v>METASA-395</v>
      </c>
      <c r="F437" s="84" t="str">
        <f t="shared" si="50"/>
        <v>METASA</v>
      </c>
      <c r="G437" t="s">
        <v>8581</v>
      </c>
      <c r="H437" s="62">
        <v>88416482000106</v>
      </c>
      <c r="I437" t="s">
        <v>30</v>
      </c>
      <c r="J437">
        <v>4971.49</v>
      </c>
      <c r="K437">
        <v>92817.72</v>
      </c>
      <c r="M437">
        <v>38331</v>
      </c>
      <c r="N437" t="str">
        <v>WK</v>
      </c>
      <c r="O437" s="57" cm="1">
        <f t="array" ref="O437">_xlfn.XLOOKUP(1,($C$2:$C$8655=M437)*($F$2:$F$8655=N437),$D$2:$D$8655)</f>
        <v>45456</v>
      </c>
      <c r="P437" s="62">
        <v>97434047000103</v>
      </c>
      <c r="Q437" t="str">
        <v>M</v>
      </c>
      <c r="R437" s="85">
        <v>84</v>
      </c>
      <c r="S437" s="85">
        <v>70356</v>
      </c>
      <c r="U437" s="84" t="b">
        <f t="shared" si="51"/>
        <v>1</v>
      </c>
      <c r="V437" s="84" t="b">
        <f t="shared" si="52"/>
        <v>1</v>
      </c>
      <c r="W437" s="84" t="b">
        <f t="shared" si="53"/>
        <v>1</v>
      </c>
      <c r="X437" s="84" t="str">
        <f t="shared" si="54"/>
        <v xml:space="preserve"> </v>
      </c>
      <c r="Y437" s="84" t="b">
        <f t="shared" si="55"/>
        <v>1</v>
      </c>
      <c r="AA437" s="84">
        <v>38331</v>
      </c>
      <c r="AB437" s="84" t="s">
        <v>140</v>
      </c>
      <c r="AC437" s="57">
        <v>45456</v>
      </c>
      <c r="AD437" s="84">
        <v>97434047000103</v>
      </c>
      <c r="AE437" s="84" t="s">
        <v>30</v>
      </c>
      <c r="AF437" s="84">
        <v>72</v>
      </c>
      <c r="AG437" s="84">
        <v>70356</v>
      </c>
      <c r="AI437">
        <v>38900</v>
      </c>
      <c r="AJ437" s="84" t="str" cm="1">
        <f t="array" ref="AJ437">_xlfn.XLOOKUP(AI437,--LEFT(Main!$B$15:$B$1956,SEARCH(" ",Main!$B$15:$B$1956)),Main!$F$15:$F$1956,"")</f>
        <v>WK ACOS</v>
      </c>
      <c r="AK437" s="57" cm="1">
        <f t="array" ref="AK437">_xlfn.XLOOKUP(1,(--LEFT(Main!$B$15:$B$1956,SEARCH(" ",Main!$B$15:$B$1956))=AI437)*(Main!$F$15:$F$1956=AJ437),Main!$C$15:$C$1956,"")</f>
        <v>45474</v>
      </c>
      <c r="AL437" s="62" cm="1">
        <f t="array" ref="AL437">--_xlfn.XLOOKUP(1,(Main!$F$15:$F$1956='PLANILHA EBR'!AJ437)*(--LEFT(Main!$B$15:$B$1956,SEARCH(" ",Main!$B$15:$B$1956))='PLANILHA EBR'!AI437),Main!$E$15:$E$1956)</f>
        <v>97434047000103</v>
      </c>
      <c r="AM437" s="84" t="str" cm="1">
        <f t="array" ref="AM437">_xlfn.XLOOKUP(1,(Main!$F$15:$F$1956='PLANILHA EBR'!AJ437)*(--LEFT(Main!$B$15:$B$1956,SEARCH(" ",Main!$B$15:$B$1956))='PLANILHA EBR'!AI437),Main!$H$15:$H$1956)</f>
        <v>KG LIQUIDO</v>
      </c>
      <c r="AN437">
        <v>120</v>
      </c>
      <c r="AO437">
        <v>7920</v>
      </c>
      <c r="AP437">
        <v>43837</v>
      </c>
    </row>
    <row r="438" spans="1:42" x14ac:dyDescent="0.25">
      <c r="A438" t="s">
        <v>5958</v>
      </c>
      <c r="B438" t="str">
        <f>C438&amp;"-"&amp;COUNTIF(C$2:C438,C438)</f>
        <v>68023-9</v>
      </c>
      <c r="C438">
        <v>68023</v>
      </c>
      <c r="D438" s="57">
        <v>44819</v>
      </c>
      <c r="E438" s="84" t="str">
        <f>F438&amp;"-"&amp;COUNTIF($F$2:F438,F438)</f>
        <v>METASA-396</v>
      </c>
      <c r="F438" s="84" t="str">
        <f t="shared" si="50"/>
        <v>METASA</v>
      </c>
      <c r="G438" t="s">
        <v>8581</v>
      </c>
      <c r="H438" s="62">
        <v>88416482000106</v>
      </c>
      <c r="I438" t="s">
        <v>30</v>
      </c>
      <c r="J438">
        <v>1936.14</v>
      </c>
      <c r="K438">
        <v>37406.22</v>
      </c>
      <c r="M438">
        <v>38332</v>
      </c>
      <c r="N438" t="str">
        <v>WK</v>
      </c>
      <c r="O438" s="57" cm="1">
        <f t="array" ref="O438">_xlfn.XLOOKUP(1,($C$2:$C$8655=M438)*($F$2:$F$8655=N438),$D$2:$D$8655)</f>
        <v>45456</v>
      </c>
      <c r="P438" s="62">
        <v>97434047000103</v>
      </c>
      <c r="Q438" t="str">
        <v>M</v>
      </c>
      <c r="R438" s="85">
        <v>12</v>
      </c>
      <c r="S438" s="85">
        <v>7548</v>
      </c>
      <c r="U438" s="84" t="b">
        <f t="shared" si="51"/>
        <v>1</v>
      </c>
      <c r="V438" s="84" t="b">
        <f t="shared" si="52"/>
        <v>1</v>
      </c>
      <c r="W438" s="84" t="b">
        <f t="shared" si="53"/>
        <v>1</v>
      </c>
      <c r="X438" s="84" t="str">
        <f t="shared" si="54"/>
        <v xml:space="preserve"> </v>
      </c>
      <c r="Y438" s="84" t="b">
        <f t="shared" si="55"/>
        <v>1</v>
      </c>
      <c r="AA438" s="84">
        <v>38332</v>
      </c>
      <c r="AB438" s="84" t="s">
        <v>140</v>
      </c>
      <c r="AC438" s="57">
        <v>45456</v>
      </c>
      <c r="AD438" s="84">
        <v>97434047000103</v>
      </c>
      <c r="AE438" s="84" t="s">
        <v>30</v>
      </c>
      <c r="AF438" s="84">
        <v>282</v>
      </c>
      <c r="AG438" s="84">
        <v>7548</v>
      </c>
      <c r="AI438">
        <v>39140</v>
      </c>
      <c r="AJ438" s="84" t="str" cm="1">
        <f t="array" ref="AJ438">_xlfn.XLOOKUP(AI438,--LEFT(Main!$B$15:$B$1956,SEARCH(" ",Main!$B$15:$B$1956)),Main!$F$15:$F$1956,"")</f>
        <v>WK ACOS</v>
      </c>
      <c r="AK438" s="57" cm="1">
        <f t="array" ref="AK438">_xlfn.XLOOKUP(1,(--LEFT(Main!$B$15:$B$1956,SEARCH(" ",Main!$B$15:$B$1956))=AI438)*(Main!$F$15:$F$1956=AJ438),Main!$C$15:$C$1956,"")</f>
        <v>45481</v>
      </c>
      <c r="AL438" s="62" cm="1">
        <f t="array" ref="AL438">--_xlfn.XLOOKUP(1,(Main!$F$15:$F$1956='PLANILHA EBR'!AJ438)*(--LEFT(Main!$B$15:$B$1956,SEARCH(" ",Main!$B$15:$B$1956))='PLANILHA EBR'!AI438),Main!$E$15:$E$1956)</f>
        <v>97434047000103</v>
      </c>
      <c r="AM438" s="84" t="str" cm="1">
        <f t="array" ref="AM438">_xlfn.XLOOKUP(1,(Main!$F$15:$F$1956='PLANILHA EBR'!AJ438)*(--LEFT(Main!$B$15:$B$1956,SEARCH(" ",Main!$B$15:$B$1956))='PLANILHA EBR'!AI438),Main!$H$15:$H$1956)</f>
        <v>KG LIQUIDO</v>
      </c>
      <c r="AN438">
        <v>1393.2</v>
      </c>
      <c r="AO438">
        <v>9522.5400000000009</v>
      </c>
      <c r="AP438">
        <v>43837</v>
      </c>
    </row>
    <row r="439" spans="1:42" x14ac:dyDescent="0.25">
      <c r="A439" t="s">
        <v>5958</v>
      </c>
      <c r="B439" t="str">
        <f>C439&amp;"-"&amp;COUNTIF(C$2:C439,C439)</f>
        <v>68023-10</v>
      </c>
      <c r="C439">
        <v>68023</v>
      </c>
      <c r="D439" s="57">
        <v>44819</v>
      </c>
      <c r="E439" s="84" t="str">
        <f>F439&amp;"-"&amp;COUNTIF($F$2:F439,F439)</f>
        <v>METASA-397</v>
      </c>
      <c r="F439" s="84" t="str">
        <f t="shared" si="50"/>
        <v>METASA</v>
      </c>
      <c r="G439" t="s">
        <v>8581</v>
      </c>
      <c r="H439" s="62">
        <v>88416482000106</v>
      </c>
      <c r="I439" t="s">
        <v>30</v>
      </c>
      <c r="J439">
        <v>435.76</v>
      </c>
      <c r="K439">
        <v>8418.8799999999992</v>
      </c>
      <c r="M439">
        <v>38505</v>
      </c>
      <c r="N439" t="str">
        <v>WK</v>
      </c>
      <c r="O439" s="57" cm="1">
        <f t="array" ref="O439">_xlfn.XLOOKUP(1,($C$2:$C$8655=M439)*($F$2:$F$8655=N439),$D$2:$D$8655)</f>
        <v>45462</v>
      </c>
      <c r="P439" s="62">
        <v>97434047000103</v>
      </c>
      <c r="Q439" t="str">
        <v>UNIDADE</v>
      </c>
      <c r="R439" s="85">
        <v>26</v>
      </c>
      <c r="S439" s="85">
        <v>579.20000000000005</v>
      </c>
      <c r="U439" s="84" t="b">
        <f t="shared" si="51"/>
        <v>1</v>
      </c>
      <c r="V439" s="84" t="b">
        <f t="shared" si="52"/>
        <v>1</v>
      </c>
      <c r="W439" s="84" t="b">
        <f t="shared" si="53"/>
        <v>1</v>
      </c>
      <c r="X439" s="84" t="str">
        <f t="shared" si="54"/>
        <v xml:space="preserve"> </v>
      </c>
      <c r="Y439" s="84" t="b">
        <f t="shared" si="55"/>
        <v>1</v>
      </c>
      <c r="AA439" s="84">
        <v>38505</v>
      </c>
      <c r="AB439" s="84" t="s">
        <v>140</v>
      </c>
      <c r="AC439" s="57">
        <v>45462</v>
      </c>
      <c r="AD439" s="84">
        <v>97434047000103</v>
      </c>
      <c r="AE439" s="84" t="s">
        <v>30</v>
      </c>
      <c r="AF439" s="84">
        <v>177.6888888888889</v>
      </c>
      <c r="AG439" s="84">
        <v>579.20000000000005</v>
      </c>
      <c r="AI439">
        <v>39144</v>
      </c>
      <c r="AJ439" s="84" t="str" cm="1">
        <f t="array" ref="AJ439">_xlfn.XLOOKUP(AI439,--LEFT(Main!$B$15:$B$1956,SEARCH(" ",Main!$B$15:$B$1956)),Main!$F$15:$F$1956,"")</f>
        <v>WK ACOS</v>
      </c>
      <c r="AK439" s="57" cm="1">
        <f t="array" ref="AK439">_xlfn.XLOOKUP(1,(--LEFT(Main!$B$15:$B$1956,SEARCH(" ",Main!$B$15:$B$1956))=AI439)*(Main!$F$15:$F$1956=AJ439),Main!$C$15:$C$1956,"")</f>
        <v>45481</v>
      </c>
      <c r="AL439" s="62" cm="1">
        <f t="array" ref="AL439">--_xlfn.XLOOKUP(1,(Main!$F$15:$F$1956='PLANILHA EBR'!AJ439)*(--LEFT(Main!$B$15:$B$1956,SEARCH(" ",Main!$B$15:$B$1956))='PLANILHA EBR'!AI439),Main!$E$15:$E$1956)</f>
        <v>97434047000103</v>
      </c>
      <c r="AM439" s="84" t="str" cm="1">
        <f t="array" ref="AM439">_xlfn.XLOOKUP(1,(Main!$F$15:$F$1956='PLANILHA EBR'!AJ439)*(--LEFT(Main!$B$15:$B$1956,SEARCH(" ",Main!$B$15:$B$1956))='PLANILHA EBR'!AI439),Main!$H$15:$H$1956)</f>
        <v>KG LIQUIDO</v>
      </c>
      <c r="AN439">
        <v>2005</v>
      </c>
      <c r="AO439">
        <v>14273.27</v>
      </c>
      <c r="AP439">
        <v>42340</v>
      </c>
    </row>
    <row r="440" spans="1:42" x14ac:dyDescent="0.25">
      <c r="A440" t="s">
        <v>5958</v>
      </c>
      <c r="B440" t="str">
        <f>C440&amp;"-"&amp;COUNTIF(C$2:C440,C440)</f>
        <v>68023-11</v>
      </c>
      <c r="C440">
        <v>68023</v>
      </c>
      <c r="D440" s="57">
        <v>44819</v>
      </c>
      <c r="E440" s="84" t="str">
        <f>F440&amp;"-"&amp;COUNTIF($F$2:F440,F440)</f>
        <v>METASA-398</v>
      </c>
      <c r="F440" s="84" t="str">
        <f t="shared" si="50"/>
        <v>METASA</v>
      </c>
      <c r="G440" t="s">
        <v>8581</v>
      </c>
      <c r="H440" s="62">
        <v>88416482000106</v>
      </c>
      <c r="I440" t="s">
        <v>30</v>
      </c>
      <c r="J440">
        <v>317.77999999999997</v>
      </c>
      <c r="K440">
        <v>5364.13</v>
      </c>
      <c r="M440">
        <v>38900</v>
      </c>
      <c r="N440" t="str">
        <v>WK</v>
      </c>
      <c r="O440" s="57" cm="1">
        <f t="array" ref="O440">_xlfn.XLOOKUP(1,($C$2:$C$8655=M440)*($F$2:$F$8655=N440),$D$2:$D$8655)</f>
        <v>45474</v>
      </c>
      <c r="P440" s="62">
        <v>97434047000103</v>
      </c>
      <c r="Q440" t="str">
        <v>M</v>
      </c>
      <c r="R440" s="85">
        <v>12</v>
      </c>
      <c r="S440" s="85">
        <v>7920</v>
      </c>
      <c r="U440" s="84" t="b">
        <f t="shared" si="51"/>
        <v>1</v>
      </c>
      <c r="V440" s="84" t="b">
        <f t="shared" si="52"/>
        <v>1</v>
      </c>
      <c r="W440" s="84" t="b">
        <f t="shared" si="53"/>
        <v>1</v>
      </c>
      <c r="X440" s="84" t="str">
        <f t="shared" si="54"/>
        <v xml:space="preserve"> </v>
      </c>
      <c r="Y440" s="84" t="b">
        <f t="shared" si="55"/>
        <v>1</v>
      </c>
      <c r="AA440" s="84">
        <v>38900</v>
      </c>
      <c r="AB440" s="84" t="s">
        <v>140</v>
      </c>
      <c r="AC440" s="57">
        <v>45474</v>
      </c>
      <c r="AD440" s="84">
        <v>97434047000103</v>
      </c>
      <c r="AE440" s="84" t="s">
        <v>30</v>
      </c>
      <c r="AF440" s="84">
        <v>120</v>
      </c>
      <c r="AG440" s="84">
        <v>7920</v>
      </c>
      <c r="AI440">
        <v>39181</v>
      </c>
      <c r="AJ440" s="84" t="str" cm="1">
        <f t="array" ref="AJ440">_xlfn.XLOOKUP(AI440,--LEFT(Main!$B$15:$B$1956,SEARCH(" ",Main!$B$15:$B$1956)),Main!$F$15:$F$1956,"")</f>
        <v>WK ACOS</v>
      </c>
      <c r="AK440" s="57" cm="1">
        <f t="array" ref="AK440">_xlfn.XLOOKUP(1,(--LEFT(Main!$B$15:$B$1956,SEARCH(" ",Main!$B$15:$B$1956))=AI440)*(Main!$F$15:$F$1956=AJ440),Main!$C$15:$C$1956,"")</f>
        <v>45482</v>
      </c>
      <c r="AL440" s="62" cm="1">
        <f t="array" ref="AL440">--_xlfn.XLOOKUP(1,(Main!$F$15:$F$1956='PLANILHA EBR'!AJ440)*(--LEFT(Main!$B$15:$B$1956,SEARCH(" ",Main!$B$15:$B$1956))='PLANILHA EBR'!AI440),Main!$E$15:$E$1956)</f>
        <v>97434047000103</v>
      </c>
      <c r="AM440" s="84" t="str" cm="1">
        <f t="array" ref="AM440">_xlfn.XLOOKUP(1,(Main!$F$15:$F$1956='PLANILHA EBR'!AJ440)*(--LEFT(Main!$B$15:$B$1956,SEARCH(" ",Main!$B$15:$B$1956))='PLANILHA EBR'!AI440),Main!$H$15:$H$1956)</f>
        <v>KG LIQUIDO</v>
      </c>
      <c r="AN440">
        <v>3358</v>
      </c>
      <c r="AO440">
        <v>27427.440000000002</v>
      </c>
      <c r="AP440">
        <v>42340</v>
      </c>
    </row>
    <row r="441" spans="1:42" x14ac:dyDescent="0.25">
      <c r="A441" t="s">
        <v>5958</v>
      </c>
      <c r="B441" t="str">
        <f>C441&amp;"-"&amp;COUNTIF(C$2:C441,C441)</f>
        <v>68023-12</v>
      </c>
      <c r="C441">
        <v>68023</v>
      </c>
      <c r="D441" s="57">
        <v>44819</v>
      </c>
      <c r="E441" s="84" t="str">
        <f>F441&amp;"-"&amp;COUNTIF($F$2:F441,F441)</f>
        <v>METASA-399</v>
      </c>
      <c r="F441" s="84" t="str">
        <f t="shared" si="50"/>
        <v>METASA</v>
      </c>
      <c r="G441" t="s">
        <v>8581</v>
      </c>
      <c r="H441" s="62">
        <v>88416482000106</v>
      </c>
      <c r="I441" t="s">
        <v>30</v>
      </c>
      <c r="J441">
        <v>2652.51</v>
      </c>
      <c r="K441">
        <v>45702.75</v>
      </c>
      <c r="M441">
        <v>39140</v>
      </c>
      <c r="N441" t="str">
        <v>WK</v>
      </c>
      <c r="O441" s="57" cm="1">
        <f t="array" ref="O441">_xlfn.XLOOKUP(1,($C$2:$C$8655=M441)*($F$2:$F$8655=N441),$D$2:$D$8655)</f>
        <v>45481</v>
      </c>
      <c r="P441" s="62">
        <v>97434047000103</v>
      </c>
      <c r="Q441" t="str">
        <v>M</v>
      </c>
      <c r="R441" s="85">
        <v>120</v>
      </c>
      <c r="S441" s="85">
        <v>9522.5400000000009</v>
      </c>
      <c r="U441" s="84" t="b">
        <f t="shared" si="51"/>
        <v>1</v>
      </c>
      <c r="V441" s="84" t="b">
        <f t="shared" si="52"/>
        <v>1</v>
      </c>
      <c r="W441" s="84" t="b">
        <f t="shared" si="53"/>
        <v>1</v>
      </c>
      <c r="X441" s="84" t="str">
        <f t="shared" si="54"/>
        <v xml:space="preserve"> </v>
      </c>
      <c r="Y441" s="84" t="b">
        <f t="shared" si="55"/>
        <v>1</v>
      </c>
      <c r="AA441" s="84">
        <v>39140</v>
      </c>
      <c r="AB441" s="84" t="s">
        <v>140</v>
      </c>
      <c r="AC441" s="57">
        <v>45481</v>
      </c>
      <c r="AD441" s="84">
        <v>97434047000103</v>
      </c>
      <c r="AE441" s="84" t="s">
        <v>30</v>
      </c>
      <c r="AF441" s="84">
        <v>1393.2</v>
      </c>
      <c r="AG441" s="84">
        <v>9522.5400000000009</v>
      </c>
      <c r="AI441">
        <v>39184</v>
      </c>
      <c r="AJ441" s="84" t="str" cm="1">
        <f t="array" ref="AJ441">_xlfn.XLOOKUP(AI441,--LEFT(Main!$B$15:$B$1956,SEARCH(" ",Main!$B$15:$B$1956)),Main!$F$15:$F$1956,"")</f>
        <v>WK ACOS</v>
      </c>
      <c r="AK441" s="57" cm="1">
        <f t="array" ref="AK441">_xlfn.XLOOKUP(1,(--LEFT(Main!$B$15:$B$1956,SEARCH(" ",Main!$B$15:$B$1956))=AI441)*(Main!$F$15:$F$1956=AJ441),Main!$C$15:$C$1956,"")</f>
        <v>45482</v>
      </c>
      <c r="AL441" s="62" cm="1">
        <f t="array" ref="AL441">--_xlfn.XLOOKUP(1,(Main!$F$15:$F$1956='PLANILHA EBR'!AJ441)*(--LEFT(Main!$B$15:$B$1956,SEARCH(" ",Main!$B$15:$B$1956))='PLANILHA EBR'!AI441),Main!$E$15:$E$1956)</f>
        <v>97434047000103</v>
      </c>
      <c r="AM441" s="84" t="str" cm="1">
        <f t="array" ref="AM441">_xlfn.XLOOKUP(1,(Main!$F$15:$F$1956='PLANILHA EBR'!AJ441)*(--LEFT(Main!$B$15:$B$1956,SEARCH(" ",Main!$B$15:$B$1956))='PLANILHA EBR'!AI441),Main!$H$15:$H$1956)</f>
        <v>KG LIQUIDO</v>
      </c>
      <c r="AN441">
        <v>7240</v>
      </c>
      <c r="AO441">
        <v>52236</v>
      </c>
      <c r="AP441">
        <v>42339</v>
      </c>
    </row>
    <row r="442" spans="1:42" x14ac:dyDescent="0.25">
      <c r="A442" t="s">
        <v>5958</v>
      </c>
      <c r="B442" t="str">
        <f>C442&amp;"-"&amp;COUNTIF(C$2:C442,C442)</f>
        <v>68023-13</v>
      </c>
      <c r="C442">
        <v>68023</v>
      </c>
      <c r="D442" s="57">
        <v>44819</v>
      </c>
      <c r="E442" s="84" t="str">
        <f>F442&amp;"-"&amp;COUNTIF($F$2:F442,F442)</f>
        <v>METASA-400</v>
      </c>
      <c r="F442" s="84" t="str">
        <f t="shared" si="50"/>
        <v>METASA</v>
      </c>
      <c r="G442" t="s">
        <v>8581</v>
      </c>
      <c r="H442" s="62">
        <v>88416482000106</v>
      </c>
      <c r="I442" t="s">
        <v>30</v>
      </c>
      <c r="J442">
        <v>6509</v>
      </c>
      <c r="K442">
        <v>128032.03</v>
      </c>
      <c r="M442">
        <v>39144</v>
      </c>
      <c r="N442" t="str">
        <v>WK</v>
      </c>
      <c r="O442" s="57" cm="1">
        <f t="array" ref="O442">_xlfn.XLOOKUP(1,($C$2:$C$8655=M442)*($F$2:$F$8655=N442),$D$2:$D$8655)</f>
        <v>45481</v>
      </c>
      <c r="P442" s="62">
        <v>97434047000103</v>
      </c>
      <c r="Q442" t="str">
        <v>METRO QUADRADO</v>
      </c>
      <c r="R442" s="85">
        <v>21.96</v>
      </c>
      <c r="S442" s="85">
        <v>14273.27</v>
      </c>
      <c r="U442" s="84" t="b">
        <f t="shared" si="51"/>
        <v>1</v>
      </c>
      <c r="V442" s="84" t="b">
        <f t="shared" si="52"/>
        <v>1</v>
      </c>
      <c r="W442" s="84" t="b">
        <f t="shared" si="53"/>
        <v>1</v>
      </c>
      <c r="X442" s="84" t="str">
        <f t="shared" si="54"/>
        <v xml:space="preserve"> </v>
      </c>
      <c r="Y442" s="84" t="b">
        <f t="shared" si="55"/>
        <v>1</v>
      </c>
      <c r="AA442" s="84">
        <v>39144</v>
      </c>
      <c r="AB442" s="84" t="s">
        <v>140</v>
      </c>
      <c r="AC442" s="57">
        <v>45481</v>
      </c>
      <c r="AD442" s="84">
        <v>97434047000103</v>
      </c>
      <c r="AE442" s="84" t="s">
        <v>30</v>
      </c>
      <c r="AF442" s="84">
        <v>2005</v>
      </c>
      <c r="AG442" s="84">
        <v>14273.27</v>
      </c>
      <c r="AI442">
        <v>39214</v>
      </c>
      <c r="AJ442" s="84" t="str" cm="1">
        <f t="array" ref="AJ442">_xlfn.XLOOKUP(AI442,--LEFT(Main!$B$15:$B$1956,SEARCH(" ",Main!$B$15:$B$1956)),Main!$F$15:$F$1956,"")</f>
        <v>WK ACOS</v>
      </c>
      <c r="AK442" s="57" cm="1">
        <f t="array" ref="AK442">_xlfn.XLOOKUP(1,(--LEFT(Main!$B$15:$B$1956,SEARCH(" ",Main!$B$15:$B$1956))=AI442)*(Main!$F$15:$F$1956=AJ442),Main!$C$15:$C$1956,"")</f>
        <v>45483</v>
      </c>
      <c r="AL442" s="62" cm="1">
        <f t="array" ref="AL442">--_xlfn.XLOOKUP(1,(Main!$F$15:$F$1956='PLANILHA EBR'!AJ442)*(--LEFT(Main!$B$15:$B$1956,SEARCH(" ",Main!$B$15:$B$1956))='PLANILHA EBR'!AI442),Main!$E$15:$E$1956)</f>
        <v>97434047000103</v>
      </c>
      <c r="AM442" s="84" t="str" cm="1">
        <f t="array" ref="AM442">_xlfn.XLOOKUP(1,(Main!$F$15:$F$1956='PLANILHA EBR'!AJ442)*(--LEFT(Main!$B$15:$B$1956,SEARCH(" ",Main!$B$15:$B$1956))='PLANILHA EBR'!AI442),Main!$H$15:$H$1956)</f>
        <v>KG LIQUIDO</v>
      </c>
      <c r="AN442">
        <v>755.76</v>
      </c>
      <c r="AO442">
        <v>643.20000000000005</v>
      </c>
      <c r="AP442">
        <v>42338</v>
      </c>
    </row>
    <row r="443" spans="1:42" x14ac:dyDescent="0.25">
      <c r="A443" t="s">
        <v>5958</v>
      </c>
      <c r="B443" t="str">
        <f>C443&amp;"-"&amp;COUNTIF(C$2:C443,C443)</f>
        <v>68023-14</v>
      </c>
      <c r="C443">
        <v>68023</v>
      </c>
      <c r="D443" s="57">
        <v>44819</v>
      </c>
      <c r="E443" s="84" t="str">
        <f>F443&amp;"-"&amp;COUNTIF($F$2:F443,F443)</f>
        <v>METASA-401</v>
      </c>
      <c r="F443" s="84" t="str">
        <f t="shared" si="50"/>
        <v>METASA</v>
      </c>
      <c r="G443" t="s">
        <v>8581</v>
      </c>
      <c r="H443" s="62">
        <v>88416482000106</v>
      </c>
      <c r="I443" t="s">
        <v>30</v>
      </c>
      <c r="J443">
        <v>4051.24</v>
      </c>
      <c r="K443">
        <v>72436.17</v>
      </c>
      <c r="M443">
        <v>39181</v>
      </c>
      <c r="N443" t="str">
        <v>WK</v>
      </c>
      <c r="O443" s="57" cm="1">
        <f t="array" ref="O443">_xlfn.XLOOKUP(1,($C$2:$C$8655=M443)*($F$2:$F$8655=N443),$D$2:$D$8655)</f>
        <v>45482</v>
      </c>
      <c r="P443" s="62">
        <v>97434047000103</v>
      </c>
      <c r="Q443" t="str">
        <v>M</v>
      </c>
      <c r="R443" s="85">
        <v>300</v>
      </c>
      <c r="S443" s="85">
        <v>27427.440000000002</v>
      </c>
      <c r="U443" s="84" t="b">
        <f t="shared" si="51"/>
        <v>1</v>
      </c>
      <c r="V443" s="84" t="b">
        <f t="shared" si="52"/>
        <v>1</v>
      </c>
      <c r="W443" s="84" t="b">
        <f t="shared" si="53"/>
        <v>1</v>
      </c>
      <c r="X443" s="84" t="str">
        <f t="shared" si="54"/>
        <v xml:space="preserve"> </v>
      </c>
      <c r="Y443" s="84" t="b">
        <f t="shared" si="55"/>
        <v>1</v>
      </c>
      <c r="AA443" s="84">
        <v>39181</v>
      </c>
      <c r="AB443" s="84" t="s">
        <v>140</v>
      </c>
      <c r="AC443" s="57">
        <v>45482</v>
      </c>
      <c r="AD443" s="84">
        <v>97434047000103</v>
      </c>
      <c r="AE443" s="84" t="s">
        <v>30</v>
      </c>
      <c r="AF443" s="84">
        <v>3358</v>
      </c>
      <c r="AG443" s="84">
        <v>27427.439999999999</v>
      </c>
      <c r="AI443">
        <v>39228</v>
      </c>
      <c r="AJ443" s="84" t="str" cm="1">
        <f t="array" ref="AJ443">_xlfn.XLOOKUP(AI443,--LEFT(Main!$B$15:$B$1956,SEARCH(" ",Main!$B$15:$B$1956)),Main!$F$15:$F$1956,"")</f>
        <v>WK ACOS</v>
      </c>
      <c r="AK443" s="57" cm="1">
        <f t="array" ref="AK443">_xlfn.XLOOKUP(1,(--LEFT(Main!$B$15:$B$1956,SEARCH(" ",Main!$B$15:$B$1956))=AI443)*(Main!$F$15:$F$1956=AJ443),Main!$C$15:$C$1956,"")</f>
        <v>45483</v>
      </c>
      <c r="AL443" s="62" cm="1">
        <f t="array" ref="AL443">--_xlfn.XLOOKUP(1,(Main!$F$15:$F$1956='PLANILHA EBR'!AJ443)*(--LEFT(Main!$B$15:$B$1956,SEARCH(" ",Main!$B$15:$B$1956))='PLANILHA EBR'!AI443),Main!$E$15:$E$1956)</f>
        <v>97434047000103</v>
      </c>
      <c r="AM443" s="84" t="str" cm="1">
        <f t="array" ref="AM443">_xlfn.XLOOKUP(1,(Main!$F$15:$F$1956='PLANILHA EBR'!AJ443)*(--LEFT(Main!$B$15:$B$1956,SEARCH(" ",Main!$B$15:$B$1956))='PLANILHA EBR'!AI443),Main!$H$15:$H$1956)</f>
        <v>KG LIQUIDO</v>
      </c>
      <c r="AN443">
        <v>33493.139999999992</v>
      </c>
      <c r="AO443">
        <v>51907.5</v>
      </c>
      <c r="AP443">
        <v>40667</v>
      </c>
    </row>
    <row r="444" spans="1:42" x14ac:dyDescent="0.25">
      <c r="A444" t="s">
        <v>5958</v>
      </c>
      <c r="B444" t="str">
        <f>C444&amp;"-"&amp;COUNTIF(C$2:C444,C444)</f>
        <v>68109-1</v>
      </c>
      <c r="C444">
        <v>68109</v>
      </c>
      <c r="D444" s="57">
        <v>44820</v>
      </c>
      <c r="E444" s="84" t="str">
        <f>F444&amp;"-"&amp;COUNTIF($F$2:F444,F444)</f>
        <v>METASA-402</v>
      </c>
      <c r="F444" s="84" t="str">
        <f t="shared" si="50"/>
        <v>METASA</v>
      </c>
      <c r="G444" t="s">
        <v>8581</v>
      </c>
      <c r="H444" s="62">
        <v>88416482000106</v>
      </c>
      <c r="I444" t="s">
        <v>30</v>
      </c>
      <c r="J444">
        <v>205.96</v>
      </c>
      <c r="K444">
        <v>3476.6</v>
      </c>
      <c r="M444">
        <v>39184</v>
      </c>
      <c r="N444" t="str">
        <v>WK</v>
      </c>
      <c r="O444" s="57" cm="1">
        <f t="array" ref="O444">_xlfn.XLOOKUP(1,($C$2:$C$8655=M444)*($F$2:$F$8655=N444),$D$2:$D$8655)</f>
        <v>45482</v>
      </c>
      <c r="P444" s="62">
        <v>97434047000103</v>
      </c>
      <c r="Q444" t="str">
        <v>M</v>
      </c>
      <c r="R444" s="85">
        <v>420</v>
      </c>
      <c r="S444" s="85">
        <v>52236</v>
      </c>
      <c r="U444" s="84" t="b">
        <f t="shared" si="51"/>
        <v>1</v>
      </c>
      <c r="V444" s="84" t="b">
        <f t="shared" si="52"/>
        <v>1</v>
      </c>
      <c r="W444" s="84" t="b">
        <f t="shared" si="53"/>
        <v>1</v>
      </c>
      <c r="X444" s="84" t="str">
        <f t="shared" si="54"/>
        <v xml:space="preserve"> </v>
      </c>
      <c r="Y444" s="84" t="b">
        <f t="shared" si="55"/>
        <v>1</v>
      </c>
      <c r="AA444" s="84">
        <v>39184</v>
      </c>
      <c r="AB444" s="84" t="s">
        <v>140</v>
      </c>
      <c r="AC444" s="57">
        <v>45482</v>
      </c>
      <c r="AD444" s="84">
        <v>97434047000103</v>
      </c>
      <c r="AE444" s="84" t="s">
        <v>30</v>
      </c>
      <c r="AF444" s="84">
        <v>7240</v>
      </c>
      <c r="AG444" s="84">
        <v>52236</v>
      </c>
      <c r="AI444">
        <v>39279</v>
      </c>
      <c r="AJ444" s="84" t="str" cm="1">
        <f t="array" ref="AJ444">_xlfn.XLOOKUP(AI444,--LEFT(Main!$B$15:$B$1956,SEARCH(" ",Main!$B$15:$B$1956)),Main!$F$15:$F$1956,"")</f>
        <v>WK ACOS</v>
      </c>
      <c r="AK444" s="57" cm="1">
        <f t="array" ref="AK444">_xlfn.XLOOKUP(1,(--LEFT(Main!$B$15:$B$1956,SEARCH(" ",Main!$B$15:$B$1956))=AI444)*(Main!$F$15:$F$1956=AJ444),Main!$C$15:$C$1956,"")</f>
        <v>45484</v>
      </c>
      <c r="AL444" s="62" cm="1">
        <f t="array" ref="AL444">--_xlfn.XLOOKUP(1,(Main!$F$15:$F$1956='PLANILHA EBR'!AJ444)*(--LEFT(Main!$B$15:$B$1956,SEARCH(" ",Main!$B$15:$B$1956))='PLANILHA EBR'!AI444),Main!$E$15:$E$1956)</f>
        <v>97434047000103</v>
      </c>
      <c r="AM444" s="84" t="str" cm="1">
        <f t="array" ref="AM444">_xlfn.XLOOKUP(1,(Main!$F$15:$F$1956='PLANILHA EBR'!AJ444)*(--LEFT(Main!$B$15:$B$1956,SEARCH(" ",Main!$B$15:$B$1956))='PLANILHA EBR'!AI444),Main!$H$15:$H$1956)</f>
        <v>KG LIQUIDO</v>
      </c>
      <c r="AN444">
        <v>322</v>
      </c>
      <c r="AO444">
        <v>2415.6</v>
      </c>
      <c r="AP444">
        <v>40438</v>
      </c>
    </row>
    <row r="445" spans="1:42" x14ac:dyDescent="0.25">
      <c r="A445" t="s">
        <v>5958</v>
      </c>
      <c r="B445" t="str">
        <f>C445&amp;"-"&amp;COUNTIF(C$2:C445,C445)</f>
        <v>68109-2</v>
      </c>
      <c r="C445">
        <v>68109</v>
      </c>
      <c r="D445" s="57">
        <v>44820</v>
      </c>
      <c r="E445" s="84" t="str">
        <f>F445&amp;"-"&amp;COUNTIF($F$2:F445,F445)</f>
        <v>METASA-403</v>
      </c>
      <c r="F445" s="84" t="str">
        <f t="shared" si="50"/>
        <v>METASA</v>
      </c>
      <c r="G445" t="s">
        <v>8581</v>
      </c>
      <c r="H445" s="62">
        <v>88416482000106</v>
      </c>
      <c r="I445" t="s">
        <v>30</v>
      </c>
      <c r="J445">
        <v>688.24</v>
      </c>
      <c r="K445">
        <v>11617.49</v>
      </c>
      <c r="M445">
        <v>39214</v>
      </c>
      <c r="N445" t="str">
        <v>WK</v>
      </c>
      <c r="O445" s="57" cm="1">
        <f t="array" ref="O445">_xlfn.XLOOKUP(1,($C$2:$C$8655=M445)*($F$2:$F$8655=N445),$D$2:$D$8655)</f>
        <v>45483</v>
      </c>
      <c r="P445" s="62">
        <v>97434047000103</v>
      </c>
      <c r="Q445" t="str">
        <v>UNIDADE</v>
      </c>
      <c r="R445" s="85">
        <v>67</v>
      </c>
      <c r="S445" s="85">
        <v>643.20000000000005</v>
      </c>
      <c r="U445" s="84" t="b">
        <f t="shared" si="51"/>
        <v>1</v>
      </c>
      <c r="V445" s="84" t="b">
        <f t="shared" si="52"/>
        <v>1</v>
      </c>
      <c r="W445" s="84" t="b">
        <f t="shared" si="53"/>
        <v>1</v>
      </c>
      <c r="X445" s="84" t="str">
        <f t="shared" si="54"/>
        <v xml:space="preserve"> </v>
      </c>
      <c r="Y445" s="84" t="b">
        <f t="shared" si="55"/>
        <v>1</v>
      </c>
      <c r="AA445" s="84">
        <v>39214</v>
      </c>
      <c r="AB445" s="84" t="s">
        <v>140</v>
      </c>
      <c r="AC445" s="57">
        <v>45483</v>
      </c>
      <c r="AD445" s="84">
        <v>97434047000103</v>
      </c>
      <c r="AE445" s="84" t="s">
        <v>30</v>
      </c>
      <c r="AF445" s="84">
        <v>755.76</v>
      </c>
      <c r="AG445" s="84">
        <v>643.20000000000005</v>
      </c>
      <c r="AI445">
        <v>39287</v>
      </c>
      <c r="AJ445" s="84" t="str" cm="1">
        <f t="array" ref="AJ445">_xlfn.XLOOKUP(AI445,--LEFT(Main!$B$15:$B$1956,SEARCH(" ",Main!$B$15:$B$1956)),Main!$F$15:$F$1956,"")</f>
        <v>WK ACOS</v>
      </c>
      <c r="AK445" s="57" cm="1">
        <f t="array" ref="AK445">_xlfn.XLOOKUP(1,(--LEFT(Main!$B$15:$B$1956,SEARCH(" ",Main!$B$15:$B$1956))=AI445)*(Main!$F$15:$F$1956=AJ445),Main!$C$15:$C$1956,"")</f>
        <v>45484</v>
      </c>
      <c r="AL445" s="62" cm="1">
        <f t="array" ref="AL445">--_xlfn.XLOOKUP(1,(Main!$F$15:$F$1956='PLANILHA EBR'!AJ445)*(--LEFT(Main!$B$15:$B$1956,SEARCH(" ",Main!$B$15:$B$1956))='PLANILHA EBR'!AI445),Main!$E$15:$E$1956)</f>
        <v>97434047000103</v>
      </c>
      <c r="AM445" s="84" t="str" cm="1">
        <f t="array" ref="AM445">_xlfn.XLOOKUP(1,(Main!$F$15:$F$1956='PLANILHA EBR'!AJ445)*(--LEFT(Main!$B$15:$B$1956,SEARCH(" ",Main!$B$15:$B$1956))='PLANILHA EBR'!AI445),Main!$H$15:$H$1956)</f>
        <v>KG LIQUIDO</v>
      </c>
      <c r="AN445">
        <v>745</v>
      </c>
      <c r="AO445">
        <v>7890.24</v>
      </c>
      <c r="AP445">
        <v>40438</v>
      </c>
    </row>
    <row r="446" spans="1:42" x14ac:dyDescent="0.25">
      <c r="A446" t="s">
        <v>5958</v>
      </c>
      <c r="B446" t="str">
        <f>C446&amp;"-"&amp;COUNTIF(C$2:C446,C446)</f>
        <v>68109-3</v>
      </c>
      <c r="C446">
        <v>68109</v>
      </c>
      <c r="D446" s="57">
        <v>44820</v>
      </c>
      <c r="E446" s="84" t="str">
        <f>F446&amp;"-"&amp;COUNTIF($F$2:F446,F446)</f>
        <v>METASA-404</v>
      </c>
      <c r="F446" s="84" t="str">
        <f t="shared" si="50"/>
        <v>METASA</v>
      </c>
      <c r="G446" t="s">
        <v>8581</v>
      </c>
      <c r="H446" s="62">
        <v>88416482000106</v>
      </c>
      <c r="I446" t="s">
        <v>30</v>
      </c>
      <c r="J446">
        <v>720.7</v>
      </c>
      <c r="K446">
        <v>11696.96</v>
      </c>
      <c r="M446">
        <v>39228</v>
      </c>
      <c r="N446" t="str">
        <v>WK</v>
      </c>
      <c r="O446" s="57" cm="1">
        <f t="array" ref="O446">_xlfn.XLOOKUP(1,($C$2:$C$8655=M446)*($F$2:$F$8655=N446),$D$2:$D$8655)</f>
        <v>45483</v>
      </c>
      <c r="P446" s="62">
        <v>97434047000103</v>
      </c>
      <c r="Q446" t="str">
        <v>M</v>
      </c>
      <c r="R446" s="85">
        <v>726</v>
      </c>
      <c r="S446" s="85">
        <v>51907.5</v>
      </c>
      <c r="U446" s="84" t="b">
        <f t="shared" si="51"/>
        <v>1</v>
      </c>
      <c r="V446" s="84" t="b">
        <f t="shared" si="52"/>
        <v>1</v>
      </c>
      <c r="W446" s="84" t="b">
        <f t="shared" si="53"/>
        <v>1</v>
      </c>
      <c r="X446" s="84" t="str">
        <f t="shared" si="54"/>
        <v xml:space="preserve"> </v>
      </c>
      <c r="Y446" s="84" t="b">
        <f t="shared" si="55"/>
        <v>1</v>
      </c>
      <c r="AA446" s="84">
        <v>39228</v>
      </c>
      <c r="AB446" s="84" t="s">
        <v>140</v>
      </c>
      <c r="AC446" s="57">
        <v>45483</v>
      </c>
      <c r="AD446" s="84">
        <v>97434047000103</v>
      </c>
      <c r="AE446" s="84" t="s">
        <v>30</v>
      </c>
      <c r="AF446" s="84">
        <v>33493.139999999992</v>
      </c>
      <c r="AG446" s="84">
        <v>51907.5</v>
      </c>
      <c r="AI446">
        <v>39898</v>
      </c>
      <c r="AJ446" s="84" t="str" cm="1">
        <f t="array" ref="AJ446">_xlfn.XLOOKUP(AI446,--LEFT(Main!$B$15:$B$1956,SEARCH(" ",Main!$B$15:$B$1956)),Main!$F$15:$F$1956,"")</f>
        <v>WK ACOS</v>
      </c>
      <c r="AK446" s="57" cm="1">
        <f t="array" ref="AK446">_xlfn.XLOOKUP(1,(--LEFT(Main!$B$15:$B$1956,SEARCH(" ",Main!$B$15:$B$1956))=AI446)*(Main!$F$15:$F$1956=AJ446),Main!$C$15:$C$1956,"")</f>
        <v>45505</v>
      </c>
      <c r="AL446" s="62" cm="1">
        <f t="array" ref="AL446">--_xlfn.XLOOKUP(1,(Main!$F$15:$F$1956='PLANILHA EBR'!AJ446)*(--LEFT(Main!$B$15:$B$1956,SEARCH(" ",Main!$B$15:$B$1956))='PLANILHA EBR'!AI446),Main!$E$15:$E$1956)</f>
        <v>97434047000103</v>
      </c>
      <c r="AM446" s="84" t="str" cm="1">
        <f t="array" ref="AM446">_xlfn.XLOOKUP(1,(Main!$F$15:$F$1956='PLANILHA EBR'!AJ446)*(--LEFT(Main!$B$15:$B$1956,SEARCH(" ",Main!$B$15:$B$1956))='PLANILHA EBR'!AI446),Main!$H$15:$H$1956)</f>
        <v>KG LIQUIDO</v>
      </c>
      <c r="AN446">
        <v>2004</v>
      </c>
      <c r="AO446">
        <v>13889.7</v>
      </c>
      <c r="AP446">
        <v>40438</v>
      </c>
    </row>
    <row r="447" spans="1:42" x14ac:dyDescent="0.25">
      <c r="A447" t="s">
        <v>5958</v>
      </c>
      <c r="B447" t="str">
        <f>C447&amp;"-"&amp;COUNTIF(C$2:C447,C447)</f>
        <v>68109-4</v>
      </c>
      <c r="C447">
        <v>68109</v>
      </c>
      <c r="D447" s="57">
        <v>44820</v>
      </c>
      <c r="E447" s="84" t="str">
        <f>F447&amp;"-"&amp;COUNTIF($F$2:F447,F447)</f>
        <v>METASA-405</v>
      </c>
      <c r="F447" s="84" t="str">
        <f t="shared" si="50"/>
        <v>METASA</v>
      </c>
      <c r="G447" t="s">
        <v>8581</v>
      </c>
      <c r="H447" s="62">
        <v>88416482000106</v>
      </c>
      <c r="I447" t="s">
        <v>30</v>
      </c>
      <c r="J447">
        <v>481.05</v>
      </c>
      <c r="K447">
        <v>8120.12</v>
      </c>
      <c r="M447">
        <v>39279</v>
      </c>
      <c r="N447" t="str">
        <v>WK</v>
      </c>
      <c r="O447" s="57" cm="1">
        <f t="array" ref="O447">_xlfn.XLOOKUP(1,($C$2:$C$8655=M447)*($F$2:$F$8655=N447),$D$2:$D$8655)</f>
        <v>45484</v>
      </c>
      <c r="P447" s="62">
        <v>97434047000103</v>
      </c>
      <c r="Q447" t="str">
        <v>M</v>
      </c>
      <c r="R447" s="85">
        <v>30</v>
      </c>
      <c r="S447" s="85">
        <v>2415.6</v>
      </c>
      <c r="U447" s="84" t="b">
        <f t="shared" si="51"/>
        <v>1</v>
      </c>
      <c r="V447" s="84" t="b">
        <f t="shared" si="52"/>
        <v>1</v>
      </c>
      <c r="W447" s="84" t="b">
        <f t="shared" si="53"/>
        <v>1</v>
      </c>
      <c r="X447" s="84" t="str">
        <f t="shared" si="54"/>
        <v xml:space="preserve"> </v>
      </c>
      <c r="Y447" s="84" t="b">
        <f t="shared" si="55"/>
        <v>1</v>
      </c>
      <c r="AA447" s="84">
        <v>39279</v>
      </c>
      <c r="AB447" s="84" t="s">
        <v>140</v>
      </c>
      <c r="AC447" s="57">
        <v>45484</v>
      </c>
      <c r="AD447" s="84">
        <v>97434047000103</v>
      </c>
      <c r="AE447" s="84" t="s">
        <v>30</v>
      </c>
      <c r="AF447" s="84">
        <v>322</v>
      </c>
      <c r="AG447" s="84">
        <v>2415.6</v>
      </c>
      <c r="AI447">
        <v>39987</v>
      </c>
      <c r="AJ447" s="84" t="str" cm="1">
        <f t="array" ref="AJ447">_xlfn.XLOOKUP(AI447,--LEFT(Main!$B$15:$B$1956,SEARCH(" ",Main!$B$15:$B$1956)),Main!$F$15:$F$1956,"")</f>
        <v>WK ACOS</v>
      </c>
      <c r="AK447" s="57" cm="1">
        <f t="array" ref="AK447">_xlfn.XLOOKUP(1,(--LEFT(Main!$B$15:$B$1956,SEARCH(" ",Main!$B$15:$B$1956))=AI447)*(Main!$F$15:$F$1956=AJ447),Main!$C$15:$C$1956,"")</f>
        <v>45509</v>
      </c>
      <c r="AL447" s="62" cm="1">
        <f t="array" ref="AL447">--_xlfn.XLOOKUP(1,(Main!$F$15:$F$1956='PLANILHA EBR'!AJ447)*(--LEFT(Main!$B$15:$B$1956,SEARCH(" ",Main!$B$15:$B$1956))='PLANILHA EBR'!AI447),Main!$E$15:$E$1956)</f>
        <v>97434047000103</v>
      </c>
      <c r="AM447" s="84" t="str" cm="1">
        <f t="array" ref="AM447">_xlfn.XLOOKUP(1,(Main!$F$15:$F$1956='PLANILHA EBR'!AJ447)*(--LEFT(Main!$B$15:$B$1956,SEARCH(" ",Main!$B$15:$B$1956))='PLANILHA EBR'!AI447),Main!$H$15:$H$1956)</f>
        <v>KG LIQUIDO</v>
      </c>
      <c r="AN447">
        <v>50</v>
      </c>
      <c r="AO447">
        <v>2449.8000000000002</v>
      </c>
      <c r="AP447">
        <v>40438</v>
      </c>
    </row>
    <row r="448" spans="1:42" x14ac:dyDescent="0.25">
      <c r="A448" t="s">
        <v>5958</v>
      </c>
      <c r="B448" t="str">
        <f>C448&amp;"-"&amp;COUNTIF(C$2:C448,C448)</f>
        <v>68109-5</v>
      </c>
      <c r="C448">
        <v>68109</v>
      </c>
      <c r="D448" s="57">
        <v>44820</v>
      </c>
      <c r="E448" s="84" t="str">
        <f>F448&amp;"-"&amp;COUNTIF($F$2:F448,F448)</f>
        <v>METASA-406</v>
      </c>
      <c r="F448" s="84" t="str">
        <f t="shared" si="50"/>
        <v>METASA</v>
      </c>
      <c r="G448" t="s">
        <v>8581</v>
      </c>
      <c r="H448" s="62">
        <v>88416482000106</v>
      </c>
      <c r="I448" t="s">
        <v>30</v>
      </c>
      <c r="J448">
        <v>1837.07</v>
      </c>
      <c r="K448">
        <v>34298.1</v>
      </c>
      <c r="M448">
        <v>39287</v>
      </c>
      <c r="N448" t="str">
        <v>WK</v>
      </c>
      <c r="O448" s="57" cm="1">
        <f t="array" ref="O448">_xlfn.XLOOKUP(1,($C$2:$C$8655=M448)*($F$2:$F$8655=N448),$D$2:$D$8655)</f>
        <v>45484</v>
      </c>
      <c r="P448" s="62">
        <v>97434047000103</v>
      </c>
      <c r="Q448" t="str">
        <v>M</v>
      </c>
      <c r="R448" s="85">
        <v>36</v>
      </c>
      <c r="S448" s="85">
        <v>7890.24</v>
      </c>
      <c r="U448" s="84" t="b">
        <f t="shared" si="51"/>
        <v>1</v>
      </c>
      <c r="V448" s="84" t="b">
        <f t="shared" si="52"/>
        <v>1</v>
      </c>
      <c r="W448" s="84" t="b">
        <f t="shared" si="53"/>
        <v>1</v>
      </c>
      <c r="X448" s="84" t="str">
        <f t="shared" si="54"/>
        <v xml:space="preserve"> </v>
      </c>
      <c r="Y448" s="84" t="b">
        <f t="shared" si="55"/>
        <v>1</v>
      </c>
      <c r="AA448" s="84">
        <v>39287</v>
      </c>
      <c r="AB448" s="84" t="s">
        <v>140</v>
      </c>
      <c r="AC448" s="57">
        <v>45484</v>
      </c>
      <c r="AD448" s="84">
        <v>97434047000103</v>
      </c>
      <c r="AE448" s="84" t="s">
        <v>30</v>
      </c>
      <c r="AF448" s="84">
        <v>745</v>
      </c>
      <c r="AG448" s="84">
        <v>7890.24</v>
      </c>
      <c r="AI448">
        <v>40062</v>
      </c>
      <c r="AJ448" s="84" t="str" cm="1">
        <f t="array" ref="AJ448">_xlfn.XLOOKUP(AI448,--LEFT(Main!$B$15:$B$1956,SEARCH(" ",Main!$B$15:$B$1956)),Main!$F$15:$F$1956,"")</f>
        <v>WK ACOS</v>
      </c>
      <c r="AK448" s="57" cm="1">
        <f t="array" ref="AK448">_xlfn.XLOOKUP(1,(--LEFT(Main!$B$15:$B$1956,SEARCH(" ",Main!$B$15:$B$1956))=AI448)*(Main!$F$15:$F$1956=AJ448),Main!$C$15:$C$1956,"")</f>
        <v>45511</v>
      </c>
      <c r="AL448" s="62" cm="1">
        <f t="array" ref="AL448">--_xlfn.XLOOKUP(1,(Main!$F$15:$F$1956='PLANILHA EBR'!AJ448)*(--LEFT(Main!$B$15:$B$1956,SEARCH(" ",Main!$B$15:$B$1956))='PLANILHA EBR'!AI448),Main!$E$15:$E$1956)</f>
        <v>97434047000103</v>
      </c>
      <c r="AM448" s="84" t="str" cm="1">
        <f t="array" ref="AM448">_xlfn.XLOOKUP(1,(Main!$F$15:$F$1956='PLANILHA EBR'!AJ448)*(--LEFT(Main!$B$15:$B$1956,SEARCH(" ",Main!$B$15:$B$1956))='PLANILHA EBR'!AI448),Main!$H$15:$H$1956)</f>
        <v>KG LIQUIDO</v>
      </c>
      <c r="AN448">
        <v>1998</v>
      </c>
      <c r="AO448">
        <v>17291.580000000002</v>
      </c>
      <c r="AP448">
        <v>40436</v>
      </c>
    </row>
    <row r="449" spans="1:42" x14ac:dyDescent="0.25">
      <c r="A449" t="s">
        <v>5958</v>
      </c>
      <c r="B449" t="str">
        <f>C449&amp;"-"&amp;COUNTIF(C$2:C449,C449)</f>
        <v>68109-6</v>
      </c>
      <c r="C449">
        <v>68109</v>
      </c>
      <c r="D449" s="57">
        <v>44820</v>
      </c>
      <c r="E449" s="84" t="str">
        <f>F449&amp;"-"&amp;COUNTIF($F$2:F449,F449)</f>
        <v>METASA-407</v>
      </c>
      <c r="F449" s="84" t="str">
        <f t="shared" si="50"/>
        <v>METASA</v>
      </c>
      <c r="G449" t="s">
        <v>8581</v>
      </c>
      <c r="H449" s="62">
        <v>88416482000106</v>
      </c>
      <c r="I449" t="s">
        <v>30</v>
      </c>
      <c r="J449">
        <v>780.57</v>
      </c>
      <c r="K449">
        <v>15080.61</v>
      </c>
      <c r="M449">
        <v>39898</v>
      </c>
      <c r="N449" t="str">
        <v>WK</v>
      </c>
      <c r="O449" s="57" cm="1">
        <f t="array" ref="O449">_xlfn.XLOOKUP(1,($C$2:$C$8655=M449)*($F$2:$F$8655=N449),$D$2:$D$8655)</f>
        <v>45505</v>
      </c>
      <c r="P449" s="62">
        <v>97434047000103</v>
      </c>
      <c r="Q449" t="str">
        <v>METRO QUADRADO</v>
      </c>
      <c r="R449" s="85">
        <v>80.52</v>
      </c>
      <c r="S449" s="85">
        <v>13889.7</v>
      </c>
      <c r="U449" s="84" t="b">
        <f t="shared" si="51"/>
        <v>1</v>
      </c>
      <c r="V449" s="84" t="b">
        <f t="shared" si="52"/>
        <v>1</v>
      </c>
      <c r="W449" s="84" t="b">
        <f t="shared" si="53"/>
        <v>1</v>
      </c>
      <c r="X449" s="84" t="str">
        <f t="shared" si="54"/>
        <v xml:space="preserve"> </v>
      </c>
      <c r="Y449" s="84" t="b">
        <f t="shared" si="55"/>
        <v>1</v>
      </c>
      <c r="AA449" s="84">
        <v>39898</v>
      </c>
      <c r="AB449" s="84" t="s">
        <v>140</v>
      </c>
      <c r="AC449" s="57">
        <v>45505</v>
      </c>
      <c r="AD449" s="84">
        <v>97434047000103</v>
      </c>
      <c r="AE449" s="84" t="s">
        <v>30</v>
      </c>
      <c r="AF449" s="84">
        <v>2004</v>
      </c>
      <c r="AG449" s="84">
        <v>13889.7</v>
      </c>
      <c r="AI449">
        <v>40089</v>
      </c>
      <c r="AJ449" s="84" t="str" cm="1">
        <f t="array" ref="AJ449">_xlfn.XLOOKUP(AI449,--LEFT(Main!$B$15:$B$1956,SEARCH(" ",Main!$B$15:$B$1956)),Main!$F$15:$F$1956,"")</f>
        <v>WK ACOS</v>
      </c>
      <c r="AK449" s="57" cm="1">
        <f t="array" ref="AK449">_xlfn.XLOOKUP(1,(--LEFT(Main!$B$15:$B$1956,SEARCH(" ",Main!$B$15:$B$1956))=AI449)*(Main!$F$15:$F$1956=AJ449),Main!$C$15:$C$1956,"")</f>
        <v>45512</v>
      </c>
      <c r="AL449" s="62" cm="1">
        <f t="array" ref="AL449">--_xlfn.XLOOKUP(1,(Main!$F$15:$F$1956='PLANILHA EBR'!AJ449)*(--LEFT(Main!$B$15:$B$1956,SEARCH(" ",Main!$B$15:$B$1956))='PLANILHA EBR'!AI449),Main!$E$15:$E$1956)</f>
        <v>97434047000103</v>
      </c>
      <c r="AM449" s="84" t="str" cm="1">
        <f t="array" ref="AM449">_xlfn.XLOOKUP(1,(Main!$F$15:$F$1956='PLANILHA EBR'!AJ449)*(--LEFT(Main!$B$15:$B$1956,SEARCH(" ",Main!$B$15:$B$1956))='PLANILHA EBR'!AI449),Main!$H$15:$H$1956)</f>
        <v>KG LIQUIDO</v>
      </c>
      <c r="AN449">
        <v>960</v>
      </c>
      <c r="AO449">
        <v>7127.8499999999995</v>
      </c>
      <c r="AP449">
        <v>40436</v>
      </c>
    </row>
    <row r="450" spans="1:42" x14ac:dyDescent="0.25">
      <c r="A450" t="s">
        <v>5958</v>
      </c>
      <c r="B450" t="str">
        <f>C450&amp;"-"&amp;COUNTIF(C$2:C450,C450)</f>
        <v>68109-7</v>
      </c>
      <c r="C450">
        <v>68109</v>
      </c>
      <c r="D450" s="57">
        <v>44820</v>
      </c>
      <c r="E450" s="84" t="str">
        <f>F450&amp;"-"&amp;COUNTIF($F$2:F450,F450)</f>
        <v>METASA-408</v>
      </c>
      <c r="F450" s="84" t="str">
        <f t="shared" si="50"/>
        <v>METASA</v>
      </c>
      <c r="G450" t="s">
        <v>8581</v>
      </c>
      <c r="H450" s="62">
        <v>88416482000106</v>
      </c>
      <c r="I450" t="s">
        <v>30</v>
      </c>
      <c r="J450">
        <v>268.66000000000003</v>
      </c>
      <c r="K450">
        <v>4924.54</v>
      </c>
      <c r="M450">
        <v>39987</v>
      </c>
      <c r="N450" t="str">
        <v>WK</v>
      </c>
      <c r="O450" s="57" cm="1">
        <f t="array" ref="O450">_xlfn.XLOOKUP(1,($C$2:$C$8655=M450)*($F$2:$F$8655=N450),$D$2:$D$8655)</f>
        <v>45509</v>
      </c>
      <c r="P450" s="62">
        <v>97434047000103</v>
      </c>
      <c r="Q450" t="str">
        <v>METRO QUADRADO</v>
      </c>
      <c r="R450" s="85">
        <v>21.6</v>
      </c>
      <c r="S450" s="85">
        <v>2449.8000000000002</v>
      </c>
      <c r="U450" s="84" t="b">
        <f t="shared" si="51"/>
        <v>1</v>
      </c>
      <c r="V450" s="84" t="b">
        <f t="shared" si="52"/>
        <v>1</v>
      </c>
      <c r="W450" s="84" t="b">
        <f t="shared" si="53"/>
        <v>1</v>
      </c>
      <c r="X450" s="84" t="str">
        <f t="shared" si="54"/>
        <v xml:space="preserve"> </v>
      </c>
      <c r="Y450" s="84" t="b">
        <f t="shared" si="55"/>
        <v>1</v>
      </c>
      <c r="AA450" s="84">
        <v>39987</v>
      </c>
      <c r="AB450" s="84" t="s">
        <v>140</v>
      </c>
      <c r="AC450" s="57">
        <v>45509</v>
      </c>
      <c r="AD450" s="84">
        <v>97434047000103</v>
      </c>
      <c r="AE450" s="84" t="s">
        <v>30</v>
      </c>
      <c r="AF450" s="84">
        <v>50</v>
      </c>
      <c r="AG450" s="84">
        <v>2449.8000000000002</v>
      </c>
      <c r="AI450">
        <v>40139</v>
      </c>
      <c r="AJ450" s="84" t="str" cm="1">
        <f t="array" ref="AJ450">_xlfn.XLOOKUP(AI450,--LEFT(Main!$B$15:$B$1956,SEARCH(" ",Main!$B$15:$B$1956)),Main!$F$15:$F$1956,"")</f>
        <v>WK ACOS</v>
      </c>
      <c r="AK450" s="57" cm="1">
        <f t="array" ref="AK450">_xlfn.XLOOKUP(1,(--LEFT(Main!$B$15:$B$1956,SEARCH(" ",Main!$B$15:$B$1956))=AI450)*(Main!$F$15:$F$1956=AJ450),Main!$C$15:$C$1956,"")</f>
        <v>45513</v>
      </c>
      <c r="AL450" s="62" cm="1">
        <f t="array" ref="AL450">--_xlfn.XLOOKUP(1,(Main!$F$15:$F$1956='PLANILHA EBR'!AJ450)*(--LEFT(Main!$B$15:$B$1956,SEARCH(" ",Main!$B$15:$B$1956))='PLANILHA EBR'!AI450),Main!$E$15:$E$1956)</f>
        <v>97434047000103</v>
      </c>
      <c r="AM450" s="84" t="str" cm="1">
        <f t="array" ref="AM450">_xlfn.XLOOKUP(1,(Main!$F$15:$F$1956='PLANILHA EBR'!AJ450)*(--LEFT(Main!$B$15:$B$1956,SEARCH(" ",Main!$B$15:$B$1956))='PLANILHA EBR'!AI450),Main!$H$15:$H$1956)</f>
        <v>KG LIQUIDO</v>
      </c>
      <c r="AN450">
        <v>24.142499999999998</v>
      </c>
      <c r="AO450">
        <v>10127.16</v>
      </c>
      <c r="AP450">
        <v>40436</v>
      </c>
    </row>
    <row r="451" spans="1:42" x14ac:dyDescent="0.25">
      <c r="A451" t="s">
        <v>5958</v>
      </c>
      <c r="B451" t="str">
        <f>C451&amp;"-"&amp;COUNTIF(C$2:C451,C451)</f>
        <v>68109-8</v>
      </c>
      <c r="C451">
        <v>68109</v>
      </c>
      <c r="D451" s="57">
        <v>44820</v>
      </c>
      <c r="E451" s="84" t="str">
        <f>F451&amp;"-"&amp;COUNTIF($F$2:F451,F451)</f>
        <v>METASA-409</v>
      </c>
      <c r="F451" s="84" t="str">
        <f t="shared" ref="F451:F514" si="56">LEFT(G451,SEARCH(" ",G451)-1)</f>
        <v>METASA</v>
      </c>
      <c r="G451" t="s">
        <v>8581</v>
      </c>
      <c r="H451" s="62">
        <v>88416482000106</v>
      </c>
      <c r="I451" t="s">
        <v>30</v>
      </c>
      <c r="J451">
        <v>3345.15</v>
      </c>
      <c r="K451">
        <v>90586.66</v>
      </c>
      <c r="M451">
        <v>40062</v>
      </c>
      <c r="N451" t="str">
        <v>WK</v>
      </c>
      <c r="O451" s="57" cm="1">
        <f t="array" ref="O451">_xlfn.XLOOKUP(1,($C$2:$C$8655=M451)*($F$2:$F$8655=N451),$D$2:$D$8655)</f>
        <v>45511</v>
      </c>
      <c r="P451" s="62">
        <v>97434047000103</v>
      </c>
      <c r="Q451" t="str">
        <v>M</v>
      </c>
      <c r="R451" s="85">
        <v>222</v>
      </c>
      <c r="S451" s="85">
        <v>17291.580000000002</v>
      </c>
      <c r="U451" s="84" t="b">
        <f t="shared" si="51"/>
        <v>1</v>
      </c>
      <c r="V451" s="84" t="b">
        <f t="shared" si="52"/>
        <v>1</v>
      </c>
      <c r="W451" s="84" t="b">
        <f t="shared" si="53"/>
        <v>1</v>
      </c>
      <c r="X451" s="84" t="str">
        <f t="shared" si="54"/>
        <v xml:space="preserve"> </v>
      </c>
      <c r="Y451" s="84" t="b">
        <f t="shared" si="55"/>
        <v>1</v>
      </c>
      <c r="AA451" s="84">
        <v>40062</v>
      </c>
      <c r="AB451" s="84" t="s">
        <v>140</v>
      </c>
      <c r="AC451" s="57">
        <v>45511</v>
      </c>
      <c r="AD451" s="84">
        <v>97434047000103</v>
      </c>
      <c r="AE451" s="84" t="s">
        <v>30</v>
      </c>
      <c r="AF451" s="84">
        <v>1998</v>
      </c>
      <c r="AG451" s="84">
        <v>17291.580000000002</v>
      </c>
      <c r="AI451">
        <v>40140</v>
      </c>
      <c r="AJ451" s="84" t="str" cm="1">
        <f t="array" ref="AJ451">_xlfn.XLOOKUP(AI451,--LEFT(Main!$B$15:$B$1956,SEARCH(" ",Main!$B$15:$B$1956)),Main!$F$15:$F$1956,"")</f>
        <v>WK ACOS</v>
      </c>
      <c r="AK451" s="57" cm="1">
        <f t="array" ref="AK451">_xlfn.XLOOKUP(1,(--LEFT(Main!$B$15:$B$1956,SEARCH(" ",Main!$B$15:$B$1956))=AI451)*(Main!$F$15:$F$1956=AJ451),Main!$C$15:$C$1956,"")</f>
        <v>45513</v>
      </c>
      <c r="AL451" s="62" cm="1">
        <f t="array" ref="AL451">--_xlfn.XLOOKUP(1,(Main!$F$15:$F$1956='PLANILHA EBR'!AJ451)*(--LEFT(Main!$B$15:$B$1956,SEARCH(" ",Main!$B$15:$B$1956))='PLANILHA EBR'!AI451),Main!$E$15:$E$1956)</f>
        <v>97434047000103</v>
      </c>
      <c r="AM451" s="84" t="str" cm="1">
        <f t="array" ref="AM451">_xlfn.XLOOKUP(1,(Main!$F$15:$F$1956='PLANILHA EBR'!AJ451)*(--LEFT(Main!$B$15:$B$1956,SEARCH(" ",Main!$B$15:$B$1956))='PLANILHA EBR'!AI451),Main!$H$15:$H$1956)</f>
        <v>KG LIQUIDO</v>
      </c>
      <c r="AN451">
        <v>50</v>
      </c>
      <c r="AO451">
        <v>2404.8000000000002</v>
      </c>
      <c r="AP451">
        <v>40436</v>
      </c>
    </row>
    <row r="452" spans="1:42" x14ac:dyDescent="0.25">
      <c r="A452" t="s">
        <v>5958</v>
      </c>
      <c r="B452" t="str">
        <f>C452&amp;"-"&amp;COUNTIF(C$2:C452,C452)</f>
        <v>68109-9</v>
      </c>
      <c r="C452">
        <v>68109</v>
      </c>
      <c r="D452" s="57">
        <v>44820</v>
      </c>
      <c r="E452" s="84" t="str">
        <f>F452&amp;"-"&amp;COUNTIF($F$2:F452,F452)</f>
        <v>METASA-410</v>
      </c>
      <c r="F452" s="84" t="str">
        <f t="shared" si="56"/>
        <v>METASA</v>
      </c>
      <c r="G452" t="s">
        <v>8581</v>
      </c>
      <c r="H452" s="62">
        <v>88416482000106</v>
      </c>
      <c r="I452" t="s">
        <v>30</v>
      </c>
      <c r="J452">
        <v>6976.24</v>
      </c>
      <c r="K452">
        <v>206147.89</v>
      </c>
      <c r="M452">
        <v>40089</v>
      </c>
      <c r="N452" t="str">
        <v>WK</v>
      </c>
      <c r="O452" s="57" cm="1">
        <f t="array" ref="O452">_xlfn.XLOOKUP(1,($C$2:$C$8655=M452)*($F$2:$F$8655=N452),$D$2:$D$8655)</f>
        <v>45512</v>
      </c>
      <c r="P452" s="62">
        <v>97434047000103</v>
      </c>
      <c r="Q452" t="str">
        <v>METRO QUADRADO</v>
      </c>
      <c r="R452" s="85">
        <v>43.92</v>
      </c>
      <c r="S452" s="85">
        <v>7127.8499999999995</v>
      </c>
      <c r="U452" s="84" t="b">
        <f t="shared" si="51"/>
        <v>1</v>
      </c>
      <c r="V452" s="84" t="b">
        <f t="shared" si="52"/>
        <v>1</v>
      </c>
      <c r="W452" s="84" t="b">
        <f t="shared" si="53"/>
        <v>1</v>
      </c>
      <c r="X452" s="84" t="str">
        <f t="shared" si="54"/>
        <v xml:space="preserve"> </v>
      </c>
      <c r="Y452" s="84" t="b">
        <f t="shared" si="55"/>
        <v>1</v>
      </c>
      <c r="AA452" s="84">
        <v>40089</v>
      </c>
      <c r="AB452" s="84" t="s">
        <v>140</v>
      </c>
      <c r="AC452" s="57">
        <v>45512</v>
      </c>
      <c r="AD452" s="84">
        <v>97434047000103</v>
      </c>
      <c r="AE452" s="84" t="s">
        <v>30</v>
      </c>
      <c r="AF452" s="84">
        <v>960</v>
      </c>
      <c r="AG452" s="84">
        <v>7127.85</v>
      </c>
      <c r="AI452">
        <v>40175</v>
      </c>
      <c r="AJ452" s="84" t="str" cm="1">
        <f t="array" ref="AJ452">_xlfn.XLOOKUP(AI452,--LEFT(Main!$B$15:$B$1956,SEARCH(" ",Main!$B$15:$B$1956)),Main!$F$15:$F$1956,"")</f>
        <v>WK ACOS</v>
      </c>
      <c r="AK452" s="57" cm="1">
        <f t="array" ref="AK452">_xlfn.XLOOKUP(1,(--LEFT(Main!$B$15:$B$1956,SEARCH(" ",Main!$B$15:$B$1956))=AI452)*(Main!$F$15:$F$1956=AJ452),Main!$C$15:$C$1956,"")</f>
        <v>45516</v>
      </c>
      <c r="AL452" s="62" cm="1">
        <f t="array" ref="AL452">--_xlfn.XLOOKUP(1,(Main!$F$15:$F$1956='PLANILHA EBR'!AJ452)*(--LEFT(Main!$B$15:$B$1956,SEARCH(" ",Main!$B$15:$B$1956))='PLANILHA EBR'!AI452),Main!$E$15:$E$1956)</f>
        <v>97434047000103</v>
      </c>
      <c r="AM452" s="84" t="str" cm="1">
        <f t="array" ref="AM452">_xlfn.XLOOKUP(1,(Main!$F$15:$F$1956='PLANILHA EBR'!AJ452)*(--LEFT(Main!$B$15:$B$1956,SEARCH(" ",Main!$B$15:$B$1956))='PLANILHA EBR'!AI452),Main!$H$15:$H$1956)</f>
        <v>KG LIQUIDO</v>
      </c>
      <c r="AN452">
        <v>500</v>
      </c>
      <c r="AO452">
        <v>12015</v>
      </c>
      <c r="AP452">
        <v>40436</v>
      </c>
    </row>
    <row r="453" spans="1:42" x14ac:dyDescent="0.25">
      <c r="A453" t="s">
        <v>5958</v>
      </c>
      <c r="B453" t="str">
        <f>C453&amp;"-"&amp;COUNTIF(C$2:C453,C453)</f>
        <v>68109-10</v>
      </c>
      <c r="C453">
        <v>68109</v>
      </c>
      <c r="D453" s="57">
        <v>44820</v>
      </c>
      <c r="E453" s="84" t="str">
        <f>F453&amp;"-"&amp;COUNTIF($F$2:F453,F453)</f>
        <v>METASA-411</v>
      </c>
      <c r="F453" s="84" t="str">
        <f t="shared" si="56"/>
        <v>METASA</v>
      </c>
      <c r="G453" t="s">
        <v>8581</v>
      </c>
      <c r="H453" s="62">
        <v>88416482000106</v>
      </c>
      <c r="I453" t="s">
        <v>30</v>
      </c>
      <c r="J453">
        <v>4393.17</v>
      </c>
      <c r="K453">
        <v>127841.25</v>
      </c>
      <c r="M453">
        <v>40139</v>
      </c>
      <c r="N453" t="str">
        <v>WK</v>
      </c>
      <c r="O453" s="57" cm="1">
        <f t="array" ref="O453">_xlfn.XLOOKUP(1,($C$2:$C$8655=M453)*($F$2:$F$8655=N453),$D$2:$D$8655)</f>
        <v>45513</v>
      </c>
      <c r="P453" s="62">
        <v>97434047000103</v>
      </c>
      <c r="Q453" t="str">
        <v>M</v>
      </c>
      <c r="R453" s="85">
        <v>132</v>
      </c>
      <c r="S453" s="85">
        <v>10127.16</v>
      </c>
      <c r="U453" s="84" t="b">
        <f t="shared" si="51"/>
        <v>1</v>
      </c>
      <c r="V453" s="84" t="b">
        <f t="shared" si="52"/>
        <v>1</v>
      </c>
      <c r="W453" s="84" t="b">
        <f t="shared" si="53"/>
        <v>1</v>
      </c>
      <c r="X453" s="84" t="str">
        <f t="shared" si="54"/>
        <v xml:space="preserve"> </v>
      </c>
      <c r="Y453" s="84" t="b">
        <f t="shared" si="55"/>
        <v>1</v>
      </c>
      <c r="AA453" s="84">
        <v>40139</v>
      </c>
      <c r="AB453" s="84" t="s">
        <v>140</v>
      </c>
      <c r="AC453" s="57">
        <v>45513</v>
      </c>
      <c r="AD453" s="84">
        <v>97434047000103</v>
      </c>
      <c r="AE453" s="84" t="s">
        <v>30</v>
      </c>
      <c r="AF453" s="84">
        <v>24.142499999999998</v>
      </c>
      <c r="AG453" s="84">
        <v>10127.16</v>
      </c>
      <c r="AI453">
        <v>40195</v>
      </c>
      <c r="AJ453" s="84" t="str" cm="1">
        <f t="array" ref="AJ453">_xlfn.XLOOKUP(AI453,--LEFT(Main!$B$15:$B$1956,SEARCH(" ",Main!$B$15:$B$1956)),Main!$F$15:$F$1956,"")</f>
        <v>WK ACOS</v>
      </c>
      <c r="AK453" s="57" cm="1">
        <f t="array" ref="AK453">_xlfn.XLOOKUP(1,(--LEFT(Main!$B$15:$B$1956,SEARCH(" ",Main!$B$15:$B$1956))=AI453)*(Main!$F$15:$F$1956=AJ453),Main!$C$15:$C$1956,"")</f>
        <v>45517</v>
      </c>
      <c r="AL453" s="62" cm="1">
        <f t="array" ref="AL453">--_xlfn.XLOOKUP(1,(Main!$F$15:$F$1956='PLANILHA EBR'!AJ453)*(--LEFT(Main!$B$15:$B$1956,SEARCH(" ",Main!$B$15:$B$1956))='PLANILHA EBR'!AI453),Main!$E$15:$E$1956)</f>
        <v>97434047000103</v>
      </c>
      <c r="AM453" s="84" t="str" cm="1">
        <f t="array" ref="AM453">_xlfn.XLOOKUP(1,(Main!$F$15:$F$1956='PLANILHA EBR'!AJ453)*(--LEFT(Main!$B$15:$B$1956,SEARCH(" ",Main!$B$15:$B$1956))='PLANILHA EBR'!AI453),Main!$H$15:$H$1956)</f>
        <v>KG LIQUIDO</v>
      </c>
      <c r="AN453">
        <v>15</v>
      </c>
      <c r="AO453">
        <v>342</v>
      </c>
      <c r="AP453">
        <v>40436</v>
      </c>
    </row>
    <row r="454" spans="1:42" x14ac:dyDescent="0.25">
      <c r="A454" t="s">
        <v>5961</v>
      </c>
      <c r="B454" t="str">
        <f>C454&amp;"-"&amp;COUNTIF(C$2:C454,C454)</f>
        <v>66501-1</v>
      </c>
      <c r="C454">
        <v>66501</v>
      </c>
      <c r="D454" s="57">
        <v>44820</v>
      </c>
      <c r="E454" s="84" t="str">
        <f>F454&amp;"-"&amp;COUNTIF($F$2:F454,F454)</f>
        <v>VOESTALPINE-12</v>
      </c>
      <c r="F454" s="84" t="str">
        <f t="shared" si="56"/>
        <v>VOESTALPINE</v>
      </c>
      <c r="G454" t="s">
        <v>8583</v>
      </c>
      <c r="H454" s="62">
        <v>61479002000523</v>
      </c>
      <c r="I454" t="s">
        <v>30</v>
      </c>
      <c r="J454">
        <v>3780</v>
      </c>
      <c r="K454">
        <v>105424.2</v>
      </c>
      <c r="M454">
        <v>40140</v>
      </c>
      <c r="N454" t="str">
        <v>WK</v>
      </c>
      <c r="O454" s="57" cm="1">
        <f t="array" ref="O454">_xlfn.XLOOKUP(1,($C$2:$C$8655=M454)*($F$2:$F$8655=N454),$D$2:$D$8655)</f>
        <v>45513</v>
      </c>
      <c r="P454" s="62">
        <v>97434047000103</v>
      </c>
      <c r="Q454" t="str">
        <v>METRO QUADRADO</v>
      </c>
      <c r="R454" s="85">
        <v>3.6</v>
      </c>
      <c r="S454" s="85">
        <v>2404.8000000000002</v>
      </c>
      <c r="U454" s="84" t="b">
        <f t="shared" si="51"/>
        <v>1</v>
      </c>
      <c r="V454" s="84" t="b">
        <f t="shared" si="52"/>
        <v>1</v>
      </c>
      <c r="W454" s="84" t="b">
        <f t="shared" si="53"/>
        <v>1</v>
      </c>
      <c r="X454" s="84" t="str">
        <f t="shared" si="54"/>
        <v xml:space="preserve"> </v>
      </c>
      <c r="Y454" s="84" t="b">
        <f t="shared" si="55"/>
        <v>1</v>
      </c>
      <c r="AA454" s="84">
        <v>40140</v>
      </c>
      <c r="AB454" s="84" t="s">
        <v>140</v>
      </c>
      <c r="AC454" s="57">
        <v>45513</v>
      </c>
      <c r="AD454" s="84">
        <v>97434047000103</v>
      </c>
      <c r="AE454" s="84" t="s">
        <v>30</v>
      </c>
      <c r="AF454" s="84">
        <v>50</v>
      </c>
      <c r="AG454" s="84">
        <v>2404.8000000000002</v>
      </c>
      <c r="AI454">
        <v>40206</v>
      </c>
      <c r="AJ454" s="84" t="str" cm="1">
        <f t="array" ref="AJ454">_xlfn.XLOOKUP(AI454,--LEFT(Main!$B$15:$B$1956,SEARCH(" ",Main!$B$15:$B$1956)),Main!$F$15:$F$1956,"")</f>
        <v>WK ACOS</v>
      </c>
      <c r="AK454" s="57" cm="1">
        <f t="array" ref="AK454">_xlfn.XLOOKUP(1,(--LEFT(Main!$B$15:$B$1956,SEARCH(" ",Main!$B$15:$B$1956))=AI454)*(Main!$F$15:$F$1956=AJ454),Main!$C$15:$C$1956,"")</f>
        <v>45517</v>
      </c>
      <c r="AL454" s="62" cm="1">
        <f t="array" ref="AL454">--_xlfn.XLOOKUP(1,(Main!$F$15:$F$1956='PLANILHA EBR'!AJ454)*(--LEFT(Main!$B$15:$B$1956,SEARCH(" ",Main!$B$15:$B$1956))='PLANILHA EBR'!AI454),Main!$E$15:$E$1956)</f>
        <v>97434047000103</v>
      </c>
      <c r="AM454" s="84" t="str" cm="1">
        <f t="array" ref="AM454">_xlfn.XLOOKUP(1,(Main!$F$15:$F$1956='PLANILHA EBR'!AJ454)*(--LEFT(Main!$B$15:$B$1956,SEARCH(" ",Main!$B$15:$B$1956))='PLANILHA EBR'!AI454),Main!$H$15:$H$1956)</f>
        <v>KG LIQUIDO</v>
      </c>
      <c r="AN454">
        <v>3191.46</v>
      </c>
      <c r="AO454">
        <v>32974.080000000002</v>
      </c>
      <c r="AP454">
        <v>40419</v>
      </c>
    </row>
    <row r="455" spans="1:42" x14ac:dyDescent="0.25">
      <c r="A455" t="s">
        <v>5961</v>
      </c>
      <c r="B455" t="str">
        <f>C455&amp;"-"&amp;COUNTIF(C$2:C455,C455)</f>
        <v>66501-2</v>
      </c>
      <c r="C455">
        <v>66501</v>
      </c>
      <c r="D455" s="57">
        <v>44820</v>
      </c>
      <c r="E455" s="84" t="str">
        <f>F455&amp;"-"&amp;COUNTIF($F$2:F455,F455)</f>
        <v>VOESTALPINE-13</v>
      </c>
      <c r="F455" s="84" t="str">
        <f t="shared" si="56"/>
        <v>VOESTALPINE</v>
      </c>
      <c r="G455" t="s">
        <v>8583</v>
      </c>
      <c r="H455" s="62">
        <v>61479002000523</v>
      </c>
      <c r="I455" t="s">
        <v>30</v>
      </c>
      <c r="J455">
        <v>18870</v>
      </c>
      <c r="K455">
        <v>324375.3</v>
      </c>
      <c r="M455">
        <v>40175</v>
      </c>
      <c r="N455" t="str">
        <v>WK</v>
      </c>
      <c r="O455" s="57" cm="1">
        <f t="array" ref="O455">_xlfn.XLOOKUP(1,($C$2:$C$8655=M455)*($F$2:$F$8655=N455),$D$2:$D$8655)</f>
        <v>45516</v>
      </c>
      <c r="P455" s="62">
        <v>97434047000103</v>
      </c>
      <c r="Q455" t="str">
        <v>M</v>
      </c>
      <c r="R455" s="85">
        <v>12</v>
      </c>
      <c r="S455" s="85">
        <v>12015</v>
      </c>
      <c r="U455" s="84" t="b">
        <f t="shared" si="51"/>
        <v>1</v>
      </c>
      <c r="V455" s="84" t="b">
        <f t="shared" si="52"/>
        <v>1</v>
      </c>
      <c r="W455" s="84" t="b">
        <f t="shared" si="53"/>
        <v>1</v>
      </c>
      <c r="X455" s="84" t="str">
        <f t="shared" si="54"/>
        <v xml:space="preserve"> </v>
      </c>
      <c r="Y455" s="84" t="b">
        <f t="shared" si="55"/>
        <v>1</v>
      </c>
      <c r="AA455" s="84">
        <v>40175</v>
      </c>
      <c r="AB455" s="84" t="s">
        <v>140</v>
      </c>
      <c r="AC455" s="57">
        <v>45516</v>
      </c>
      <c r="AD455" s="84">
        <v>97434047000103</v>
      </c>
      <c r="AE455" s="84" t="s">
        <v>30</v>
      </c>
      <c r="AF455" s="84">
        <v>500</v>
      </c>
      <c r="AG455" s="84">
        <v>12015</v>
      </c>
      <c r="AI455">
        <v>40234</v>
      </c>
      <c r="AJ455" s="84" t="str" cm="1">
        <f t="array" ref="AJ455">_xlfn.XLOOKUP(AI455,--LEFT(Main!$B$15:$B$1956,SEARCH(" ",Main!$B$15:$B$1956)),Main!$F$15:$F$1956,"")</f>
        <v>WK ACOS</v>
      </c>
      <c r="AK455" s="57" cm="1">
        <f t="array" ref="AK455">_xlfn.XLOOKUP(1,(--LEFT(Main!$B$15:$B$1956,SEARCH(" ",Main!$B$15:$B$1956))=AI455)*(Main!$F$15:$F$1956=AJ455),Main!$C$15:$C$1956,"")</f>
        <v>45518</v>
      </c>
      <c r="AL455" s="62" cm="1">
        <f t="array" ref="AL455">--_xlfn.XLOOKUP(1,(Main!$F$15:$F$1956='PLANILHA EBR'!AJ455)*(--LEFT(Main!$B$15:$B$1956,SEARCH(" ",Main!$B$15:$B$1956))='PLANILHA EBR'!AI455),Main!$E$15:$E$1956)</f>
        <v>97434047000103</v>
      </c>
      <c r="AM455" s="84" t="str" cm="1">
        <f t="array" ref="AM455">_xlfn.XLOOKUP(1,(Main!$F$15:$F$1956='PLANILHA EBR'!AJ455)*(--LEFT(Main!$B$15:$B$1956,SEARCH(" ",Main!$B$15:$B$1956))='PLANILHA EBR'!AI455),Main!$H$15:$H$1956)</f>
        <v>KG LIQUIDO</v>
      </c>
      <c r="AN455">
        <v>9120</v>
      </c>
      <c r="AO455">
        <v>26308.66</v>
      </c>
      <c r="AP455">
        <v>40297</v>
      </c>
    </row>
    <row r="456" spans="1:42" x14ac:dyDescent="0.25">
      <c r="A456" t="s">
        <v>5958</v>
      </c>
      <c r="B456" t="str">
        <f>C456&amp;"-"&amp;COUNTIF(C$2:C456,C456)</f>
        <v>68115-1</v>
      </c>
      <c r="C456">
        <v>68115</v>
      </c>
      <c r="D456" s="57">
        <v>44823</v>
      </c>
      <c r="E456" s="84" t="str">
        <f>F456&amp;"-"&amp;COUNTIF($F$2:F456,F456)</f>
        <v>METASA-412</v>
      </c>
      <c r="F456" s="84" t="str">
        <f t="shared" si="56"/>
        <v>METASA</v>
      </c>
      <c r="G456" t="s">
        <v>8581</v>
      </c>
      <c r="H456" s="62">
        <v>88416482000106</v>
      </c>
      <c r="I456" t="s">
        <v>30</v>
      </c>
      <c r="J456">
        <v>117.18</v>
      </c>
      <c r="K456">
        <v>3462.67</v>
      </c>
      <c r="M456">
        <v>40195</v>
      </c>
      <c r="N456" t="str">
        <v>WK</v>
      </c>
      <c r="O456" s="57" cm="1">
        <f t="array" ref="O456">_xlfn.XLOOKUP(1,($C$2:$C$8655=M456)*($F$2:$F$8655=N456),$D$2:$D$8655)</f>
        <v>45517</v>
      </c>
      <c r="P456" s="62">
        <v>97434047000103</v>
      </c>
      <c r="Q456" t="str">
        <v>M</v>
      </c>
      <c r="R456" s="87">
        <v>36</v>
      </c>
      <c r="S456" s="85">
        <v>684</v>
      </c>
      <c r="U456" s="84" t="b">
        <f t="shared" si="51"/>
        <v>1</v>
      </c>
      <c r="V456" s="84" t="b">
        <f t="shared" si="52"/>
        <v>1</v>
      </c>
      <c r="W456" s="84" t="b">
        <f t="shared" si="53"/>
        <v>1</v>
      </c>
      <c r="X456" s="84" t="str">
        <f t="shared" si="54"/>
        <v xml:space="preserve"> </v>
      </c>
      <c r="Y456" s="84" t="s">
        <v>3780</v>
      </c>
      <c r="AA456" s="84">
        <v>40195</v>
      </c>
      <c r="AB456" s="84" t="s">
        <v>140</v>
      </c>
      <c r="AC456" s="57">
        <v>45517</v>
      </c>
      <c r="AD456" s="84">
        <v>97434047000103</v>
      </c>
      <c r="AE456" s="84" t="s">
        <v>30</v>
      </c>
      <c r="AF456" s="84">
        <v>15</v>
      </c>
      <c r="AG456" s="84">
        <v>342</v>
      </c>
      <c r="AI456">
        <v>40244</v>
      </c>
      <c r="AJ456" s="84" t="str" cm="1">
        <f t="array" ref="AJ456">_xlfn.XLOOKUP(AI456,--LEFT(Main!$B$15:$B$1956,SEARCH(" ",Main!$B$15:$B$1956)),Main!$F$15:$F$1956,"")</f>
        <v>WK ACOS</v>
      </c>
      <c r="AK456" s="57" cm="1">
        <f t="array" ref="AK456">_xlfn.XLOOKUP(1,(--LEFT(Main!$B$15:$B$1956,SEARCH(" ",Main!$B$15:$B$1956))=AI456)*(Main!$F$15:$F$1956=AJ456),Main!$C$15:$C$1956,"")</f>
        <v>45518</v>
      </c>
      <c r="AL456" s="62" cm="1">
        <f t="array" ref="AL456">--_xlfn.XLOOKUP(1,(Main!$F$15:$F$1956='PLANILHA EBR'!AJ456)*(--LEFT(Main!$B$15:$B$1956,SEARCH(" ",Main!$B$15:$B$1956))='PLANILHA EBR'!AI456),Main!$E$15:$E$1956)</f>
        <v>97434047000103</v>
      </c>
      <c r="AM456" s="84" t="str" cm="1">
        <f t="array" ref="AM456">_xlfn.XLOOKUP(1,(Main!$F$15:$F$1956='PLANILHA EBR'!AJ456)*(--LEFT(Main!$B$15:$B$1956,SEARCH(" ",Main!$B$15:$B$1956))='PLANILHA EBR'!AI456),Main!$H$15:$H$1956)</f>
        <v>KG LIQUIDO</v>
      </c>
      <c r="AN456">
        <v>40.237499999999997</v>
      </c>
      <c r="AO456">
        <v>3599.1</v>
      </c>
      <c r="AP456">
        <v>40234</v>
      </c>
    </row>
    <row r="457" spans="1:42" x14ac:dyDescent="0.25">
      <c r="A457" t="s">
        <v>5958</v>
      </c>
      <c r="B457" t="str">
        <f>C457&amp;"-"&amp;COUNTIF(C$2:C457,C457)</f>
        <v>68115-2</v>
      </c>
      <c r="C457">
        <v>68115</v>
      </c>
      <c r="D457" s="57">
        <v>44823</v>
      </c>
      <c r="E457" s="84" t="str">
        <f>F457&amp;"-"&amp;COUNTIF($F$2:F457,F457)</f>
        <v>METASA-413</v>
      </c>
      <c r="F457" s="84" t="str">
        <f t="shared" si="56"/>
        <v>METASA</v>
      </c>
      <c r="G457" t="s">
        <v>8581</v>
      </c>
      <c r="H457" s="62">
        <v>88416482000106</v>
      </c>
      <c r="I457" t="s">
        <v>30</v>
      </c>
      <c r="J457">
        <v>99.1</v>
      </c>
      <c r="K457">
        <v>1816.5</v>
      </c>
      <c r="M457">
        <v>40206</v>
      </c>
      <c r="N457" t="str">
        <v>WK</v>
      </c>
      <c r="O457" s="57" cm="1">
        <f t="array" ref="O457">_xlfn.XLOOKUP(1,($C$2:$C$8655=M457)*($F$2:$F$8655=N457),$D$2:$D$8655)</f>
        <v>45517</v>
      </c>
      <c r="P457" s="62">
        <v>97434047000103</v>
      </c>
      <c r="Q457" t="str">
        <v>M</v>
      </c>
      <c r="R457" s="85">
        <v>78</v>
      </c>
      <c r="S457" s="85">
        <v>32974.080000000002</v>
      </c>
      <c r="U457" s="84" t="b">
        <f t="shared" si="51"/>
        <v>1</v>
      </c>
      <c r="V457" s="84" t="b">
        <f t="shared" si="52"/>
        <v>1</v>
      </c>
      <c r="W457" s="84" t="b">
        <f t="shared" si="53"/>
        <v>1</v>
      </c>
      <c r="X457" s="84" t="str">
        <f t="shared" si="54"/>
        <v xml:space="preserve"> </v>
      </c>
      <c r="Y457" s="84" t="b">
        <f t="shared" si="55"/>
        <v>1</v>
      </c>
      <c r="AA457" s="84">
        <v>40206</v>
      </c>
      <c r="AB457" s="84" t="s">
        <v>140</v>
      </c>
      <c r="AC457" s="57">
        <v>45517</v>
      </c>
      <c r="AD457" s="84">
        <v>97434047000103</v>
      </c>
      <c r="AE457" s="84" t="s">
        <v>30</v>
      </c>
      <c r="AF457" s="84">
        <v>3191.46</v>
      </c>
      <c r="AG457" s="84">
        <v>32974.080000000002</v>
      </c>
      <c r="AI457">
        <v>40297</v>
      </c>
      <c r="AJ457" s="84" t="str" cm="1">
        <f t="array" ref="AJ457">_xlfn.XLOOKUP(AI457,--LEFT(Main!$B$15:$B$1956,SEARCH(" ",Main!$B$15:$B$1956)),Main!$F$15:$F$1956,"")</f>
        <v>WK ACOS</v>
      </c>
      <c r="AK457" s="57" cm="1">
        <f t="array" ref="AK457">_xlfn.XLOOKUP(1,(--LEFT(Main!$B$15:$B$1956,SEARCH(" ",Main!$B$15:$B$1956))=AI457)*(Main!$F$15:$F$1956=AJ457),Main!$C$15:$C$1956,"")</f>
        <v>45519</v>
      </c>
      <c r="AL457" s="62" cm="1">
        <f t="array" ref="AL457">--_xlfn.XLOOKUP(1,(Main!$F$15:$F$1956='PLANILHA EBR'!AJ457)*(--LEFT(Main!$B$15:$B$1956,SEARCH(" ",Main!$B$15:$B$1956))='PLANILHA EBR'!AI457),Main!$E$15:$E$1956)</f>
        <v>97434047000103</v>
      </c>
      <c r="AM457" s="84" t="str" cm="1">
        <f t="array" ref="AM457">_xlfn.XLOOKUP(1,(Main!$F$15:$F$1956='PLANILHA EBR'!AJ457)*(--LEFT(Main!$B$15:$B$1956,SEARCH(" ",Main!$B$15:$B$1956))='PLANILHA EBR'!AI457),Main!$H$15:$H$1956)</f>
        <v>KG LIQUIDO</v>
      </c>
      <c r="AN457">
        <v>1.6223888888888891</v>
      </c>
      <c r="AO457">
        <v>12606</v>
      </c>
      <c r="AP457">
        <v>40234</v>
      </c>
    </row>
    <row r="458" spans="1:42" x14ac:dyDescent="0.25">
      <c r="A458" t="s">
        <v>5958</v>
      </c>
      <c r="B458" t="str">
        <f>C458&amp;"-"&amp;COUNTIF(C$2:C458,C458)</f>
        <v>68115-3</v>
      </c>
      <c r="C458">
        <v>68115</v>
      </c>
      <c r="D458" s="57">
        <v>44823</v>
      </c>
      <c r="E458" s="84" t="str">
        <f>F458&amp;"-"&amp;COUNTIF($F$2:F458,F458)</f>
        <v>METASA-414</v>
      </c>
      <c r="F458" s="84" t="str">
        <f t="shared" si="56"/>
        <v>METASA</v>
      </c>
      <c r="G458" t="s">
        <v>8581</v>
      </c>
      <c r="H458" s="62">
        <v>88416482000106</v>
      </c>
      <c r="I458" t="s">
        <v>30</v>
      </c>
      <c r="J458">
        <v>3111.25</v>
      </c>
      <c r="K458">
        <v>57029.22</v>
      </c>
      <c r="M458">
        <v>40234</v>
      </c>
      <c r="N458" t="str">
        <v>WK</v>
      </c>
      <c r="O458" s="57" cm="1">
        <f t="array" ref="O458">_xlfn.XLOOKUP(1,($C$2:$C$8655=M458)*($F$2:$F$8655=N458),$D$2:$D$8655)</f>
        <v>45518</v>
      </c>
      <c r="P458" s="62">
        <v>97434047000103</v>
      </c>
      <c r="Q458" t="str">
        <v>METRO QUADRADO</v>
      </c>
      <c r="R458" s="85">
        <v>43.92</v>
      </c>
      <c r="S458" s="85">
        <v>26308.66</v>
      </c>
      <c r="U458" s="84" t="b">
        <f t="shared" si="51"/>
        <v>1</v>
      </c>
      <c r="V458" s="84" t="b">
        <f t="shared" si="52"/>
        <v>1</v>
      </c>
      <c r="W458" s="84" t="b">
        <f t="shared" si="53"/>
        <v>1</v>
      </c>
      <c r="X458" s="84" t="str">
        <f t="shared" si="54"/>
        <v xml:space="preserve"> </v>
      </c>
      <c r="Y458" s="84" t="b">
        <f t="shared" si="55"/>
        <v>1</v>
      </c>
      <c r="AA458" s="84">
        <v>40234</v>
      </c>
      <c r="AB458" s="84" t="s">
        <v>140</v>
      </c>
      <c r="AC458" s="57">
        <v>45518</v>
      </c>
      <c r="AD458" s="84">
        <v>97434047000103</v>
      </c>
      <c r="AE458" s="84" t="s">
        <v>30</v>
      </c>
      <c r="AF458" s="84">
        <v>9120</v>
      </c>
      <c r="AG458" s="84">
        <v>26308.66</v>
      </c>
      <c r="AI458">
        <v>40394</v>
      </c>
      <c r="AJ458" s="84" t="str" cm="1">
        <f t="array" ref="AJ458">_xlfn.XLOOKUP(AI458,--LEFT(Main!$B$15:$B$1956,SEARCH(" ",Main!$B$15:$B$1956)),Main!$F$15:$F$1956,"")</f>
        <v>WK ACOS</v>
      </c>
      <c r="AK458" s="57" cm="1">
        <f t="array" ref="AK458">_xlfn.XLOOKUP(1,(--LEFT(Main!$B$15:$B$1956,SEARCH(" ",Main!$B$15:$B$1956))=AI458)*(Main!$F$15:$F$1956=AJ458),Main!$C$15:$C$1956,"")</f>
        <v>45523</v>
      </c>
      <c r="AL458" s="62" cm="1">
        <f t="array" ref="AL458">--_xlfn.XLOOKUP(1,(Main!$F$15:$F$1956='PLANILHA EBR'!AJ458)*(--LEFT(Main!$B$15:$B$1956,SEARCH(" ",Main!$B$15:$B$1956))='PLANILHA EBR'!AI458),Main!$E$15:$E$1956)</f>
        <v>97434047000103</v>
      </c>
      <c r="AM458" s="84" t="str" cm="1">
        <f t="array" ref="AM458">_xlfn.XLOOKUP(1,(Main!$F$15:$F$1956='PLANILHA EBR'!AJ458)*(--LEFT(Main!$B$15:$B$1956,SEARCH(" ",Main!$B$15:$B$1956))='PLANILHA EBR'!AI458),Main!$H$15:$H$1956)</f>
        <v>KG LIQUIDO</v>
      </c>
      <c r="AN458">
        <v>273.40200000000004</v>
      </c>
      <c r="AO458">
        <v>1262.7</v>
      </c>
      <c r="AP458">
        <v>40234</v>
      </c>
    </row>
    <row r="459" spans="1:42" x14ac:dyDescent="0.25">
      <c r="A459" t="s">
        <v>5958</v>
      </c>
      <c r="B459" t="str">
        <f>C459&amp;"-"&amp;COUNTIF(C$2:C459,C459)</f>
        <v>68124-1</v>
      </c>
      <c r="C459">
        <v>68124</v>
      </c>
      <c r="D459" s="57">
        <v>44823</v>
      </c>
      <c r="E459" s="84" t="str">
        <f>F459&amp;"-"&amp;COUNTIF($F$2:F459,F459)</f>
        <v>METASA-415</v>
      </c>
      <c r="F459" s="84" t="str">
        <f t="shared" si="56"/>
        <v>METASA</v>
      </c>
      <c r="G459" t="s">
        <v>8581</v>
      </c>
      <c r="H459" s="62">
        <v>88416482000106</v>
      </c>
      <c r="I459" t="s">
        <v>30</v>
      </c>
      <c r="J459">
        <v>5.34</v>
      </c>
      <c r="K459">
        <v>90.14</v>
      </c>
      <c r="M459">
        <v>40244</v>
      </c>
      <c r="N459" t="str">
        <v>WK</v>
      </c>
      <c r="O459" s="57" cm="1">
        <f t="array" ref="O459">_xlfn.XLOOKUP(1,($C$2:$C$8655=M459)*($F$2:$F$8655=N459),$D$2:$D$8655)</f>
        <v>45518</v>
      </c>
      <c r="P459" s="62">
        <v>97434047000103</v>
      </c>
      <c r="Q459" t="str">
        <v>M</v>
      </c>
      <c r="R459" s="85">
        <v>30</v>
      </c>
      <c r="S459" s="85">
        <v>3599.1</v>
      </c>
      <c r="U459" s="84" t="b">
        <f t="shared" si="51"/>
        <v>1</v>
      </c>
      <c r="V459" s="84" t="b">
        <f t="shared" si="52"/>
        <v>1</v>
      </c>
      <c r="W459" s="84" t="b">
        <f t="shared" si="53"/>
        <v>1</v>
      </c>
      <c r="X459" s="84" t="str">
        <f t="shared" si="54"/>
        <v xml:space="preserve"> </v>
      </c>
      <c r="Y459" s="84" t="b">
        <f t="shared" si="55"/>
        <v>1</v>
      </c>
      <c r="AA459" s="84">
        <v>40244</v>
      </c>
      <c r="AB459" s="84" t="s">
        <v>140</v>
      </c>
      <c r="AC459" s="57">
        <v>45518</v>
      </c>
      <c r="AD459" s="84">
        <v>97434047000103</v>
      </c>
      <c r="AE459" s="84" t="s">
        <v>30</v>
      </c>
      <c r="AF459" s="84">
        <v>40.237499999999997</v>
      </c>
      <c r="AG459" s="84">
        <v>3599.1</v>
      </c>
      <c r="AI459">
        <v>40419</v>
      </c>
      <c r="AJ459" s="84" t="str" cm="1">
        <f t="array" ref="AJ459">_xlfn.XLOOKUP(AI459,--LEFT(Main!$B$15:$B$1956,SEARCH(" ",Main!$B$15:$B$1956)),Main!$F$15:$F$1956,"")</f>
        <v>WK ACOS</v>
      </c>
      <c r="AK459" s="57" cm="1">
        <f t="array" ref="AK459">_xlfn.XLOOKUP(1,(--LEFT(Main!$B$15:$B$1956,SEARCH(" ",Main!$B$15:$B$1956))=AI459)*(Main!$F$15:$F$1956=AJ459),Main!$C$15:$C$1956,"")</f>
        <v>45524</v>
      </c>
      <c r="AL459" s="62" cm="1">
        <f t="array" ref="AL459">--_xlfn.XLOOKUP(1,(Main!$F$15:$F$1956='PLANILHA EBR'!AJ459)*(--LEFT(Main!$B$15:$B$1956,SEARCH(" ",Main!$B$15:$B$1956))='PLANILHA EBR'!AI459),Main!$E$15:$E$1956)</f>
        <v>97434047000103</v>
      </c>
      <c r="AM459" s="84" t="str" cm="1">
        <f t="array" ref="AM459">_xlfn.XLOOKUP(1,(Main!$F$15:$F$1956='PLANILHA EBR'!AJ459)*(--LEFT(Main!$B$15:$B$1956,SEARCH(" ",Main!$B$15:$B$1956))='PLANILHA EBR'!AI459),Main!$H$15:$H$1956)</f>
        <v>KG LIQUIDO</v>
      </c>
      <c r="AN459">
        <v>8.0474999999999994</v>
      </c>
      <c r="AO459">
        <v>414</v>
      </c>
      <c r="AP459">
        <v>40234</v>
      </c>
    </row>
    <row r="460" spans="1:42" x14ac:dyDescent="0.25">
      <c r="A460" t="s">
        <v>5958</v>
      </c>
      <c r="B460" t="str">
        <f>C460&amp;"-"&amp;COUNTIF(C$2:C460,C460)</f>
        <v>68124-2</v>
      </c>
      <c r="C460">
        <v>68124</v>
      </c>
      <c r="D460" s="57">
        <v>44823</v>
      </c>
      <c r="E460" s="84" t="str">
        <f>F460&amp;"-"&amp;COUNTIF($F$2:F460,F460)</f>
        <v>METASA-416</v>
      </c>
      <c r="F460" s="84" t="str">
        <f t="shared" si="56"/>
        <v>METASA</v>
      </c>
      <c r="G460" t="s">
        <v>8581</v>
      </c>
      <c r="H460" s="62">
        <v>88416482000106</v>
      </c>
      <c r="I460" t="s">
        <v>30</v>
      </c>
      <c r="J460">
        <v>298.52</v>
      </c>
      <c r="K460">
        <v>5039.0200000000004</v>
      </c>
      <c r="M460">
        <v>40297</v>
      </c>
      <c r="N460" t="str">
        <v>WK</v>
      </c>
      <c r="O460" s="57" cm="1">
        <f t="array" ref="O460">_xlfn.XLOOKUP(1,($C$2:$C$8655=M460)*($F$2:$F$8655=N460),$D$2:$D$8655)</f>
        <v>45519</v>
      </c>
      <c r="P460" s="62">
        <v>97434047000103</v>
      </c>
      <c r="Q460" t="str">
        <v>M</v>
      </c>
      <c r="R460" s="85">
        <v>12</v>
      </c>
      <c r="S460" s="85">
        <v>12606</v>
      </c>
      <c r="U460" s="84" t="b">
        <f t="shared" si="51"/>
        <v>1</v>
      </c>
      <c r="V460" s="84" t="b">
        <f t="shared" si="52"/>
        <v>1</v>
      </c>
      <c r="W460" s="84" t="b">
        <f t="shared" si="53"/>
        <v>1</v>
      </c>
      <c r="X460" s="84" t="str">
        <f t="shared" si="54"/>
        <v xml:space="preserve"> </v>
      </c>
      <c r="Y460" s="84" t="b">
        <f t="shared" si="55"/>
        <v>1</v>
      </c>
      <c r="AA460" s="84">
        <v>40297</v>
      </c>
      <c r="AB460" s="84" t="s">
        <v>140</v>
      </c>
      <c r="AC460" s="57">
        <v>45519</v>
      </c>
      <c r="AD460" s="84">
        <v>97434047000103</v>
      </c>
      <c r="AE460" s="84" t="s">
        <v>30</v>
      </c>
      <c r="AF460" s="84">
        <v>1.6223888888888891</v>
      </c>
      <c r="AG460" s="84">
        <v>12606</v>
      </c>
      <c r="AI460">
        <v>40436</v>
      </c>
      <c r="AJ460" s="84" t="str" cm="1">
        <f t="array" ref="AJ460">_xlfn.XLOOKUP(AI460,--LEFT(Main!$B$15:$B$1956,SEARCH(" ",Main!$B$15:$B$1956)),Main!$F$15:$F$1956,"")</f>
        <v>WK ACOS</v>
      </c>
      <c r="AK460" s="57" cm="1">
        <f t="array" ref="AK460">_xlfn.XLOOKUP(1,(--LEFT(Main!$B$15:$B$1956,SEARCH(" ",Main!$B$15:$B$1956))=AI460)*(Main!$F$15:$F$1956=AJ460),Main!$C$15:$C$1956,"")</f>
        <v>45524</v>
      </c>
      <c r="AL460" s="62" cm="1">
        <f t="array" ref="AL460">--_xlfn.XLOOKUP(1,(Main!$F$15:$F$1956='PLANILHA EBR'!AJ460)*(--LEFT(Main!$B$15:$B$1956,SEARCH(" ",Main!$B$15:$B$1956))='PLANILHA EBR'!AI460),Main!$E$15:$E$1956)</f>
        <v>97434047000103</v>
      </c>
      <c r="AM460" s="84" t="str" cm="1">
        <f t="array" ref="AM460">_xlfn.XLOOKUP(1,(Main!$F$15:$F$1956='PLANILHA EBR'!AJ460)*(--LEFT(Main!$B$15:$B$1956,SEARCH(" ",Main!$B$15:$B$1956))='PLANILHA EBR'!AI460),Main!$H$15:$H$1956)</f>
        <v>KG LIQUIDO</v>
      </c>
      <c r="AN460">
        <v>121</v>
      </c>
      <c r="AO460">
        <v>55713.36</v>
      </c>
      <c r="AP460">
        <v>40175</v>
      </c>
    </row>
    <row r="461" spans="1:42" x14ac:dyDescent="0.25">
      <c r="A461" t="s">
        <v>5958</v>
      </c>
      <c r="B461" t="str">
        <f>C461&amp;"-"&amp;COUNTIF(C$2:C461,C461)</f>
        <v>68124-3</v>
      </c>
      <c r="C461">
        <v>68124</v>
      </c>
      <c r="D461" s="57">
        <v>44823</v>
      </c>
      <c r="E461" s="84" t="str">
        <f>F461&amp;"-"&amp;COUNTIF($F$2:F461,F461)</f>
        <v>METASA-417</v>
      </c>
      <c r="F461" s="84" t="str">
        <f t="shared" si="56"/>
        <v>METASA</v>
      </c>
      <c r="G461" t="s">
        <v>8581</v>
      </c>
      <c r="H461" s="62">
        <v>88416482000106</v>
      </c>
      <c r="I461" t="s">
        <v>30</v>
      </c>
      <c r="J461">
        <v>6666.92</v>
      </c>
      <c r="K461">
        <v>89136.72</v>
      </c>
      <c r="M461">
        <v>40394</v>
      </c>
      <c r="N461" t="str">
        <v>WK</v>
      </c>
      <c r="O461" s="57" cm="1">
        <f t="array" ref="O461">_xlfn.XLOOKUP(1,($C$2:$C$8655=M461)*($F$2:$F$8655=N461),$D$2:$D$8655)</f>
        <v>45523</v>
      </c>
      <c r="P461" s="62">
        <v>97434047000103</v>
      </c>
      <c r="Q461" t="str">
        <v>METRO QUADRADO</v>
      </c>
      <c r="R461" s="85">
        <v>7.32</v>
      </c>
      <c r="S461" s="85">
        <v>1262.7</v>
      </c>
      <c r="U461" s="84" t="b">
        <f t="shared" si="51"/>
        <v>1</v>
      </c>
      <c r="V461" s="84" t="b">
        <f t="shared" si="52"/>
        <v>1</v>
      </c>
      <c r="W461" s="84" t="b">
        <f t="shared" si="53"/>
        <v>1</v>
      </c>
      <c r="X461" s="84" t="str">
        <f t="shared" si="54"/>
        <v xml:space="preserve"> </v>
      </c>
      <c r="Y461" s="84" t="b">
        <f t="shared" si="55"/>
        <v>1</v>
      </c>
      <c r="AA461" s="84">
        <v>40394</v>
      </c>
      <c r="AB461" s="84" t="s">
        <v>140</v>
      </c>
      <c r="AC461" s="57">
        <v>45523</v>
      </c>
      <c r="AD461" s="84">
        <v>97434047000103</v>
      </c>
      <c r="AE461" s="84" t="s">
        <v>30</v>
      </c>
      <c r="AF461" s="84">
        <v>273.40200000000004</v>
      </c>
      <c r="AG461" s="84">
        <v>1262.7</v>
      </c>
      <c r="AI461">
        <v>40438</v>
      </c>
      <c r="AJ461" s="84" t="str" cm="1">
        <f t="array" ref="AJ461">_xlfn.XLOOKUP(AI461,--LEFT(Main!$B$15:$B$1956,SEARCH(" ",Main!$B$15:$B$1956)),Main!$F$15:$F$1956,"")</f>
        <v>WK ACOS</v>
      </c>
      <c r="AK461" s="57" cm="1">
        <f t="array" ref="AK461">_xlfn.XLOOKUP(1,(--LEFT(Main!$B$15:$B$1956,SEARCH(" ",Main!$B$15:$B$1956))=AI461)*(Main!$F$15:$F$1956=AJ461),Main!$C$15:$C$1956,"")</f>
        <v>45524</v>
      </c>
      <c r="AL461" s="62" cm="1">
        <f t="array" ref="AL461">--_xlfn.XLOOKUP(1,(Main!$F$15:$F$1956='PLANILHA EBR'!AJ461)*(--LEFT(Main!$B$15:$B$1956,SEARCH(" ",Main!$B$15:$B$1956))='PLANILHA EBR'!AI461),Main!$E$15:$E$1956)</f>
        <v>97434047000103</v>
      </c>
      <c r="AM461" s="84" t="str" cm="1">
        <f t="array" ref="AM461">_xlfn.XLOOKUP(1,(Main!$F$15:$F$1956='PLANILHA EBR'!AJ461)*(--LEFT(Main!$B$15:$B$1956,SEARCH(" ",Main!$B$15:$B$1956))='PLANILHA EBR'!AI461),Main!$H$15:$H$1956)</f>
        <v>KG LIQUIDO</v>
      </c>
      <c r="AN461">
        <v>5472</v>
      </c>
      <c r="AO461">
        <v>62987.5</v>
      </c>
      <c r="AP461">
        <v>40175</v>
      </c>
    </row>
    <row r="462" spans="1:42" x14ac:dyDescent="0.25">
      <c r="A462" t="s">
        <v>5958</v>
      </c>
      <c r="B462" t="str">
        <f>C462&amp;"-"&amp;COUNTIF(C$2:C462,C462)</f>
        <v>68124-4</v>
      </c>
      <c r="C462">
        <v>68124</v>
      </c>
      <c r="D462" s="57">
        <v>44823</v>
      </c>
      <c r="E462" s="84" t="str">
        <f>F462&amp;"-"&amp;COUNTIF($F$2:F462,F462)</f>
        <v>METASA-418</v>
      </c>
      <c r="F462" s="84" t="str">
        <f t="shared" si="56"/>
        <v>METASA</v>
      </c>
      <c r="G462" t="s">
        <v>8581</v>
      </c>
      <c r="H462" s="62">
        <v>88416482000106</v>
      </c>
      <c r="I462" t="s">
        <v>30</v>
      </c>
      <c r="J462">
        <v>964.49</v>
      </c>
      <c r="K462">
        <v>16280.59</v>
      </c>
      <c r="M462">
        <v>40419</v>
      </c>
      <c r="N462" t="str">
        <v>WK</v>
      </c>
      <c r="O462" s="57" cm="1">
        <f t="array" ref="O462">_xlfn.XLOOKUP(1,($C$2:$C$8655=M462)*($F$2:$F$8655=N462),$D$2:$D$8655)</f>
        <v>45524</v>
      </c>
      <c r="P462" s="62">
        <v>97434047000103</v>
      </c>
      <c r="Q462" t="str">
        <v>M</v>
      </c>
      <c r="R462" s="85">
        <v>6</v>
      </c>
      <c r="S462" s="85">
        <v>414</v>
      </c>
      <c r="U462" s="84" t="b">
        <f t="shared" si="51"/>
        <v>1</v>
      </c>
      <c r="V462" s="84" t="b">
        <f t="shared" si="52"/>
        <v>1</v>
      </c>
      <c r="W462" s="84" t="b">
        <f t="shared" si="53"/>
        <v>1</v>
      </c>
      <c r="X462" s="84" t="str">
        <f t="shared" si="54"/>
        <v xml:space="preserve"> </v>
      </c>
      <c r="Y462" s="84" t="b">
        <f t="shared" si="55"/>
        <v>1</v>
      </c>
      <c r="AA462" s="84">
        <v>40419</v>
      </c>
      <c r="AB462" s="84" t="s">
        <v>140</v>
      </c>
      <c r="AC462" s="57">
        <v>45524</v>
      </c>
      <c r="AD462" s="84">
        <v>97434047000103</v>
      </c>
      <c r="AE462" s="84" t="s">
        <v>30</v>
      </c>
      <c r="AF462" s="84">
        <v>8.0474999999999994</v>
      </c>
      <c r="AG462" s="84">
        <v>414</v>
      </c>
      <c r="AI462">
        <v>40482</v>
      </c>
      <c r="AJ462" s="84" t="str" cm="1">
        <f t="array" ref="AJ462">_xlfn.XLOOKUP(AI462,--LEFT(Main!$B$15:$B$1956,SEARCH(" ",Main!$B$15:$B$1956)),Main!$F$15:$F$1956,"")</f>
        <v>WK ACOS</v>
      </c>
      <c r="AK462" s="57" cm="1">
        <f t="array" ref="AK462">_xlfn.XLOOKUP(1,(--LEFT(Main!$B$15:$B$1956,SEARCH(" ",Main!$B$15:$B$1956))=AI462)*(Main!$F$15:$F$1956=AJ462),Main!$C$15:$C$1956,"")</f>
        <v>45525</v>
      </c>
      <c r="AL462" s="62" cm="1">
        <f t="array" ref="AL462">--_xlfn.XLOOKUP(1,(Main!$F$15:$F$1956='PLANILHA EBR'!AJ462)*(--LEFT(Main!$B$15:$B$1956,SEARCH(" ",Main!$B$15:$B$1956))='PLANILHA EBR'!AI462),Main!$E$15:$E$1956)</f>
        <v>97434047000103</v>
      </c>
      <c r="AM462" s="84" t="str" cm="1">
        <f t="array" ref="AM462">_xlfn.XLOOKUP(1,(Main!$F$15:$F$1956='PLANILHA EBR'!AJ462)*(--LEFT(Main!$B$15:$B$1956,SEARCH(" ",Main!$B$15:$B$1956))='PLANILHA EBR'!AI462),Main!$H$15:$H$1956)</f>
        <v>KG LIQUIDO</v>
      </c>
      <c r="AN462">
        <v>3308</v>
      </c>
      <c r="AO462">
        <v>16243.32</v>
      </c>
      <c r="AP462">
        <v>40140</v>
      </c>
    </row>
    <row r="463" spans="1:42" x14ac:dyDescent="0.25">
      <c r="A463" t="s">
        <v>5958</v>
      </c>
      <c r="B463" t="str">
        <f>C463&amp;"-"&amp;COUNTIF(C$2:C463,C463)</f>
        <v>68124-5</v>
      </c>
      <c r="C463">
        <v>68124</v>
      </c>
      <c r="D463" s="57">
        <v>44823</v>
      </c>
      <c r="E463" s="84" t="str">
        <f>F463&amp;"-"&amp;COUNTIF($F$2:F463,F463)</f>
        <v>METASA-419</v>
      </c>
      <c r="F463" s="84" t="str">
        <f t="shared" si="56"/>
        <v>METASA</v>
      </c>
      <c r="G463" t="s">
        <v>8581</v>
      </c>
      <c r="H463" s="62">
        <v>88416482000106</v>
      </c>
      <c r="I463" t="s">
        <v>30</v>
      </c>
      <c r="J463">
        <v>2190.7600000000002</v>
      </c>
      <c r="K463">
        <v>35556.03</v>
      </c>
      <c r="M463">
        <v>40436</v>
      </c>
      <c r="N463" t="str">
        <v>WK</v>
      </c>
      <c r="O463" s="57" cm="1">
        <f t="array" ref="O463">_xlfn.XLOOKUP(1,($C$2:$C$8655=M463)*($F$2:$F$8655=N463),$D$2:$D$8655)</f>
        <v>45524</v>
      </c>
      <c r="P463" s="62">
        <v>97434047000103</v>
      </c>
      <c r="Q463" t="str">
        <v>M</v>
      </c>
      <c r="R463" s="85">
        <v>156</v>
      </c>
      <c r="S463" s="85">
        <v>55713.36</v>
      </c>
      <c r="U463" s="84" t="b">
        <f t="shared" si="51"/>
        <v>1</v>
      </c>
      <c r="V463" s="84" t="b">
        <f t="shared" si="52"/>
        <v>1</v>
      </c>
      <c r="W463" s="84" t="b">
        <f t="shared" si="53"/>
        <v>1</v>
      </c>
      <c r="X463" s="84" t="str">
        <f t="shared" si="54"/>
        <v xml:space="preserve"> </v>
      </c>
      <c r="Y463" s="84" t="b">
        <f t="shared" si="55"/>
        <v>1</v>
      </c>
      <c r="AA463" s="84">
        <v>40436</v>
      </c>
      <c r="AB463" s="84" t="s">
        <v>140</v>
      </c>
      <c r="AC463" s="57">
        <v>45524</v>
      </c>
      <c r="AD463" s="84">
        <v>97434047000103</v>
      </c>
      <c r="AE463" s="84" t="s">
        <v>30</v>
      </c>
      <c r="AF463" s="84">
        <v>121</v>
      </c>
      <c r="AG463" s="84">
        <v>55713.36</v>
      </c>
      <c r="AI463">
        <v>40547</v>
      </c>
      <c r="AJ463" s="84" t="str" cm="1">
        <f t="array" ref="AJ463">_xlfn.XLOOKUP(AI463,--LEFT(Main!$B$15:$B$1956,SEARCH(" ",Main!$B$15:$B$1956)),Main!$F$15:$F$1956,"")</f>
        <v>WK ACOS</v>
      </c>
      <c r="AK463" s="57" cm="1">
        <f t="array" ref="AK463">_xlfn.XLOOKUP(1,(--LEFT(Main!$B$15:$B$1956,SEARCH(" ",Main!$B$15:$B$1956))=AI463)*(Main!$F$15:$F$1956=AJ463),Main!$C$15:$C$1956,"")</f>
        <v>45526</v>
      </c>
      <c r="AL463" s="62" cm="1">
        <f t="array" ref="AL463">--_xlfn.XLOOKUP(1,(Main!$F$15:$F$1956='PLANILHA EBR'!AJ463)*(--LEFT(Main!$B$15:$B$1956,SEARCH(" ",Main!$B$15:$B$1956))='PLANILHA EBR'!AI463),Main!$E$15:$E$1956)</f>
        <v>97434047000103</v>
      </c>
      <c r="AM463" s="84" t="str" cm="1">
        <f t="array" ref="AM463">_xlfn.XLOOKUP(1,(Main!$F$15:$F$1956='PLANILHA EBR'!AJ463)*(--LEFT(Main!$B$15:$B$1956,SEARCH(" ",Main!$B$15:$B$1956))='PLANILHA EBR'!AI463),Main!$H$15:$H$1956)</f>
        <v>KG LIQUIDO</v>
      </c>
      <c r="AN463">
        <v>3308</v>
      </c>
      <c r="AO463">
        <v>7554.24</v>
      </c>
      <c r="AP463">
        <v>40139</v>
      </c>
    </row>
    <row r="464" spans="1:42" x14ac:dyDescent="0.25">
      <c r="A464" t="s">
        <v>5958</v>
      </c>
      <c r="B464" t="str">
        <f>C464&amp;"-"&amp;COUNTIF(C$2:C464,C464)</f>
        <v>68124-6</v>
      </c>
      <c r="C464">
        <v>68124</v>
      </c>
      <c r="D464" s="57">
        <v>44823</v>
      </c>
      <c r="E464" s="84" t="str">
        <f>F464&amp;"-"&amp;COUNTIF($F$2:F464,F464)</f>
        <v>METASA-420</v>
      </c>
      <c r="F464" s="84" t="str">
        <f t="shared" si="56"/>
        <v>METASA</v>
      </c>
      <c r="G464" t="s">
        <v>8581</v>
      </c>
      <c r="H464" s="62">
        <v>88416482000106</v>
      </c>
      <c r="I464" t="s">
        <v>30</v>
      </c>
      <c r="J464">
        <v>642.75</v>
      </c>
      <c r="K464">
        <v>10849.62</v>
      </c>
      <c r="M464">
        <v>40438</v>
      </c>
      <c r="N464" t="str">
        <v>WK</v>
      </c>
      <c r="O464" s="57" cm="1">
        <f t="array" ref="O464">_xlfn.XLOOKUP(1,($C$2:$C$8655=M464)*($F$2:$F$8655=N464),$D$2:$D$8655)</f>
        <v>45524</v>
      </c>
      <c r="P464" s="62">
        <v>97434047000103</v>
      </c>
      <c r="Q464" t="str">
        <v>METRO QUADRADO</v>
      </c>
      <c r="R464" s="85">
        <v>36.6</v>
      </c>
      <c r="S464" s="85">
        <v>62987.5</v>
      </c>
      <c r="U464" s="84" t="b">
        <f t="shared" si="51"/>
        <v>1</v>
      </c>
      <c r="V464" s="84" t="b">
        <f t="shared" si="52"/>
        <v>1</v>
      </c>
      <c r="W464" s="84" t="b">
        <f t="shared" si="53"/>
        <v>1</v>
      </c>
      <c r="X464" s="84" t="str">
        <f t="shared" si="54"/>
        <v xml:space="preserve"> </v>
      </c>
      <c r="Y464" s="84" t="b">
        <f t="shared" si="55"/>
        <v>1</v>
      </c>
      <c r="AA464" s="84">
        <v>40438</v>
      </c>
      <c r="AB464" s="84" t="s">
        <v>140</v>
      </c>
      <c r="AC464" s="57">
        <v>45524</v>
      </c>
      <c r="AD464" s="84">
        <v>97434047000103</v>
      </c>
      <c r="AE464" s="84" t="s">
        <v>30</v>
      </c>
      <c r="AF464" s="84">
        <v>5472</v>
      </c>
      <c r="AG464" s="84">
        <v>62987.5</v>
      </c>
      <c r="AI464">
        <v>40667</v>
      </c>
      <c r="AJ464" s="84" t="str" cm="1">
        <f t="array" ref="AJ464">_xlfn.XLOOKUP(AI464,--LEFT(Main!$B$15:$B$1956,SEARCH(" ",Main!$B$15:$B$1956)),Main!$F$15:$F$1956,"")</f>
        <v>R SIMIONI</v>
      </c>
      <c r="AK464" s="57" cm="1">
        <f t="array" ref="AK464">_xlfn.XLOOKUP(1,(--LEFT(Main!$B$15:$B$1956,SEARCH(" ",Main!$B$15:$B$1956))=AI464)*(Main!$F$15:$F$1956=AJ464),Main!$C$15:$C$1956,"")</f>
        <v>45393</v>
      </c>
      <c r="AL464" s="62" cm="1">
        <f t="array" ref="AL464">--_xlfn.XLOOKUP(1,(Main!$F$15:$F$1956='PLANILHA EBR'!AJ464)*(--LEFT(Main!$B$15:$B$1956,SEARCH(" ",Main!$B$15:$B$1956))='PLANILHA EBR'!AI464),Main!$E$15:$E$1956)</f>
        <v>62821723000109</v>
      </c>
      <c r="AM464" s="84" t="str" cm="1">
        <f t="array" ref="AM464">_xlfn.XLOOKUP(1,(Main!$F$15:$F$1956='PLANILHA EBR'!AJ464)*(--LEFT(Main!$B$15:$B$1956,SEARCH(" ",Main!$B$15:$B$1956))='PLANILHA EBR'!AI464),Main!$H$15:$H$1956)</f>
        <v>KG LIQUIDO</v>
      </c>
      <c r="AN464">
        <v>694.00300000000004</v>
      </c>
      <c r="AO464">
        <v>22540.55</v>
      </c>
      <c r="AP464">
        <v>40139</v>
      </c>
    </row>
    <row r="465" spans="1:42" x14ac:dyDescent="0.25">
      <c r="A465" t="s">
        <v>5958</v>
      </c>
      <c r="B465" t="str">
        <f>C465&amp;"-"&amp;COUNTIF(C$2:C465,C465)</f>
        <v>68124-7</v>
      </c>
      <c r="C465">
        <v>68124</v>
      </c>
      <c r="D465" s="57">
        <v>44823</v>
      </c>
      <c r="E465" s="84" t="str">
        <f>F465&amp;"-"&amp;COUNTIF($F$2:F465,F465)</f>
        <v>METASA-421</v>
      </c>
      <c r="F465" s="84" t="str">
        <f t="shared" si="56"/>
        <v>METASA</v>
      </c>
      <c r="G465" t="s">
        <v>8581</v>
      </c>
      <c r="H465" s="62">
        <v>88416482000106</v>
      </c>
      <c r="I465" t="s">
        <v>30</v>
      </c>
      <c r="J465">
        <v>933.2</v>
      </c>
      <c r="K465">
        <v>15145.84</v>
      </c>
      <c r="M465">
        <v>40482</v>
      </c>
      <c r="N465" t="str">
        <v>WK</v>
      </c>
      <c r="O465" s="57" cm="1">
        <f t="array" ref="O465">_xlfn.XLOOKUP(1,($C$2:$C$8655=M465)*($F$2:$F$8655=N465),$D$2:$D$8655)</f>
        <v>45525</v>
      </c>
      <c r="P465" s="62">
        <v>97434047000103</v>
      </c>
      <c r="Q465" t="str">
        <v>METRO QUADRADO</v>
      </c>
      <c r="R465" s="85">
        <v>36.42</v>
      </c>
      <c r="S465" s="85">
        <v>16243.32</v>
      </c>
      <c r="U465" s="84" t="b">
        <f t="shared" si="51"/>
        <v>1</v>
      </c>
      <c r="V465" s="84" t="b">
        <f t="shared" si="52"/>
        <v>1</v>
      </c>
      <c r="W465" s="84" t="b">
        <f t="shared" si="53"/>
        <v>1</v>
      </c>
      <c r="X465" s="84" t="str">
        <f t="shared" si="54"/>
        <v xml:space="preserve"> </v>
      </c>
      <c r="Y465" s="84" t="b">
        <f t="shared" si="55"/>
        <v>1</v>
      </c>
      <c r="AA465" s="84">
        <v>40482</v>
      </c>
      <c r="AB465" s="84" t="s">
        <v>140</v>
      </c>
      <c r="AC465" s="57">
        <v>45525</v>
      </c>
      <c r="AD465" s="84">
        <v>97434047000103</v>
      </c>
      <c r="AE465" s="84" t="s">
        <v>30</v>
      </c>
      <c r="AF465" s="84">
        <v>3308</v>
      </c>
      <c r="AG465" s="84">
        <v>16243.32</v>
      </c>
      <c r="AI465">
        <v>40748</v>
      </c>
      <c r="AJ465" s="84" t="str" cm="1">
        <f t="array" ref="AJ465">_xlfn.XLOOKUP(AI465,--LEFT(Main!$B$15:$B$1956,SEARCH(" ",Main!$B$15:$B$1956)),Main!$F$15:$F$1956,"")</f>
        <v>WK ACOS</v>
      </c>
      <c r="AK465" s="57" cm="1">
        <f t="array" ref="AK465">_xlfn.XLOOKUP(1,(--LEFT(Main!$B$15:$B$1956,SEARCH(" ",Main!$B$15:$B$1956))=AI465)*(Main!$F$15:$F$1956=AJ465),Main!$C$15:$C$1956,"")</f>
        <v>45534</v>
      </c>
      <c r="AL465" s="62" cm="1">
        <f t="array" ref="AL465">--_xlfn.XLOOKUP(1,(Main!$F$15:$F$1956='PLANILHA EBR'!AJ465)*(--LEFT(Main!$B$15:$B$1956,SEARCH(" ",Main!$B$15:$B$1956))='PLANILHA EBR'!AI465),Main!$E$15:$E$1956)</f>
        <v>97434047000103</v>
      </c>
      <c r="AM465" s="84" t="str" cm="1">
        <f t="array" ref="AM465">_xlfn.XLOOKUP(1,(Main!$F$15:$F$1956='PLANILHA EBR'!AJ465)*(--LEFT(Main!$B$15:$B$1956,SEARCH(" ",Main!$B$15:$B$1956))='PLANILHA EBR'!AI465),Main!$H$15:$H$1956)</f>
        <v>KG LIQUIDO</v>
      </c>
      <c r="AN465">
        <v>860</v>
      </c>
      <c r="AO465">
        <v>40443</v>
      </c>
      <c r="AP465">
        <v>40089</v>
      </c>
    </row>
    <row r="466" spans="1:42" x14ac:dyDescent="0.25">
      <c r="A466" t="s">
        <v>5958</v>
      </c>
      <c r="B466" t="str">
        <f>C466&amp;"-"&amp;COUNTIF(C$2:C466,C466)</f>
        <v>68124-8</v>
      </c>
      <c r="C466">
        <v>68124</v>
      </c>
      <c r="D466" s="57">
        <v>44823</v>
      </c>
      <c r="E466" s="84" t="str">
        <f>F466&amp;"-"&amp;COUNTIF($F$2:F466,F466)</f>
        <v>METASA-422</v>
      </c>
      <c r="F466" s="84" t="str">
        <f t="shared" si="56"/>
        <v>METASA</v>
      </c>
      <c r="G466" t="s">
        <v>8581</v>
      </c>
      <c r="H466" s="62">
        <v>88416482000106</v>
      </c>
      <c r="I466" t="s">
        <v>30</v>
      </c>
      <c r="J466">
        <v>8197.9</v>
      </c>
      <c r="K466">
        <v>153054.79</v>
      </c>
      <c r="M466">
        <v>40547</v>
      </c>
      <c r="N466" t="str">
        <v>WK</v>
      </c>
      <c r="O466" s="57" cm="1">
        <f t="array" ref="O466">_xlfn.XLOOKUP(1,($C$2:$C$8655=M466)*($F$2:$F$8655=N466),$D$2:$D$8655)</f>
        <v>45526</v>
      </c>
      <c r="P466" s="62">
        <v>97434047000103</v>
      </c>
      <c r="Q466" t="str">
        <v>METRO QUADRADO</v>
      </c>
      <c r="R466" s="85">
        <v>7.32</v>
      </c>
      <c r="S466" s="85">
        <v>7554.24</v>
      </c>
      <c r="U466" s="84" t="b">
        <f t="shared" si="51"/>
        <v>1</v>
      </c>
      <c r="V466" s="84" t="b">
        <f t="shared" si="52"/>
        <v>1</v>
      </c>
      <c r="W466" s="84" t="b">
        <f t="shared" si="53"/>
        <v>1</v>
      </c>
      <c r="X466" s="84" t="str">
        <f t="shared" si="54"/>
        <v xml:space="preserve"> </v>
      </c>
      <c r="Y466" s="84" t="b">
        <f t="shared" si="55"/>
        <v>1</v>
      </c>
      <c r="AA466" s="84">
        <v>40547</v>
      </c>
      <c r="AB466" s="84" t="s">
        <v>140</v>
      </c>
      <c r="AC466" s="57">
        <v>45526</v>
      </c>
      <c r="AD466" s="84">
        <v>97434047000103</v>
      </c>
      <c r="AE466" s="84" t="s">
        <v>30</v>
      </c>
      <c r="AF466" s="84">
        <v>3308</v>
      </c>
      <c r="AG466" s="84">
        <v>7554.24</v>
      </c>
      <c r="AI466">
        <v>40749</v>
      </c>
      <c r="AJ466" s="84" t="str" cm="1">
        <f t="array" ref="AJ466">_xlfn.XLOOKUP(AI466,--LEFT(Main!$B$15:$B$1956,SEARCH(" ",Main!$B$15:$B$1956)),Main!$F$15:$F$1956,"")</f>
        <v>WK ACOS</v>
      </c>
      <c r="AK466" s="57" cm="1">
        <f t="array" ref="AK466">_xlfn.XLOOKUP(1,(--LEFT(Main!$B$15:$B$1956,SEARCH(" ",Main!$B$15:$B$1956))=AI466)*(Main!$F$15:$F$1956=AJ466),Main!$C$15:$C$1956,"")</f>
        <v>45534</v>
      </c>
      <c r="AL466" s="62" cm="1">
        <f t="array" ref="AL466">--_xlfn.XLOOKUP(1,(Main!$F$15:$F$1956='PLANILHA EBR'!AJ466)*(--LEFT(Main!$B$15:$B$1956,SEARCH(" ",Main!$B$15:$B$1956))='PLANILHA EBR'!AI466),Main!$E$15:$E$1956)</f>
        <v>97434047000103</v>
      </c>
      <c r="AM466" s="84" t="str" cm="1">
        <f t="array" ref="AM466">_xlfn.XLOOKUP(1,(Main!$F$15:$F$1956='PLANILHA EBR'!AJ466)*(--LEFT(Main!$B$15:$B$1956,SEARCH(" ",Main!$B$15:$B$1956))='PLANILHA EBR'!AI466),Main!$H$15:$H$1956)</f>
        <v>KG LIQUIDO</v>
      </c>
      <c r="AN466">
        <v>80</v>
      </c>
      <c r="AO466">
        <v>6630</v>
      </c>
      <c r="AP466">
        <v>40089</v>
      </c>
    </row>
    <row r="467" spans="1:42" x14ac:dyDescent="0.25">
      <c r="A467" t="s">
        <v>5958</v>
      </c>
      <c r="B467" t="str">
        <f>C467&amp;"-"&amp;COUNTIF(C$2:C467,C467)</f>
        <v>68124-9</v>
      </c>
      <c r="C467">
        <v>68124</v>
      </c>
      <c r="D467" s="57">
        <v>44823</v>
      </c>
      <c r="E467" s="84" t="str">
        <f>F467&amp;"-"&amp;COUNTIF($F$2:F467,F467)</f>
        <v>METASA-423</v>
      </c>
      <c r="F467" s="84" t="str">
        <f t="shared" si="56"/>
        <v>METASA</v>
      </c>
      <c r="G467" t="s">
        <v>8581</v>
      </c>
      <c r="H467" s="62">
        <v>88416482000106</v>
      </c>
      <c r="I467" t="s">
        <v>30</v>
      </c>
      <c r="J467">
        <v>2159.38</v>
      </c>
      <c r="K467">
        <v>41719.22</v>
      </c>
      <c r="M467">
        <v>40667</v>
      </c>
      <c r="N467" t="str">
        <v>R</v>
      </c>
      <c r="O467" s="57" cm="1">
        <f t="array" ref="O467">_xlfn.XLOOKUP(1,($C$2:$C$8655=M467)*($F$2:$F$8655=N467),$D$2:$D$8655)</f>
        <v>45393</v>
      </c>
      <c r="P467" s="62">
        <v>62821723000109</v>
      </c>
      <c r="Q467" t="str">
        <v>UNIDADE</v>
      </c>
      <c r="R467" s="85">
        <v>1414</v>
      </c>
      <c r="S467" s="85">
        <v>22540.550000000003</v>
      </c>
      <c r="U467" s="84" t="b">
        <f t="shared" si="51"/>
        <v>1</v>
      </c>
      <c r="V467" s="84" t="b">
        <f t="shared" si="52"/>
        <v>1</v>
      </c>
      <c r="W467" s="84" t="b">
        <f t="shared" si="53"/>
        <v>1</v>
      </c>
      <c r="X467" s="84" t="str">
        <f t="shared" si="54"/>
        <v xml:space="preserve"> </v>
      </c>
      <c r="Y467" s="84" t="b">
        <f t="shared" si="55"/>
        <v>1</v>
      </c>
      <c r="AA467" s="84">
        <v>40667</v>
      </c>
      <c r="AB467" s="84" t="s">
        <v>956</v>
      </c>
      <c r="AC467" s="57">
        <v>45393</v>
      </c>
      <c r="AD467" s="84">
        <v>62821723000109</v>
      </c>
      <c r="AE467" s="84" t="s">
        <v>30</v>
      </c>
      <c r="AF467" s="84">
        <v>694.00300000000004</v>
      </c>
      <c r="AG467" s="84">
        <v>22540.55</v>
      </c>
      <c r="AI467">
        <v>40987</v>
      </c>
      <c r="AJ467" s="84" t="str" cm="1">
        <f t="array" ref="AJ467">_xlfn.XLOOKUP(AI467,--LEFT(Main!$B$15:$B$1956,SEARCH(" ",Main!$B$15:$B$1956)),Main!$F$15:$F$1956,"")</f>
        <v>WK ACOS</v>
      </c>
      <c r="AK467" s="57" cm="1">
        <f t="array" ref="AK467">_xlfn.XLOOKUP(1,(--LEFT(Main!$B$15:$B$1956,SEARCH(" ",Main!$B$15:$B$1956))=AI467)*(Main!$F$15:$F$1956=AJ467),Main!$C$15:$C$1956,"")</f>
        <v>45540</v>
      </c>
      <c r="AL467" s="62" cm="1">
        <f t="array" ref="AL467">--_xlfn.XLOOKUP(1,(Main!$F$15:$F$1956='PLANILHA EBR'!AJ467)*(--LEFT(Main!$B$15:$B$1956,SEARCH(" ",Main!$B$15:$B$1956))='PLANILHA EBR'!AI467),Main!$E$15:$E$1956)</f>
        <v>97434047000103</v>
      </c>
      <c r="AM467" s="84" t="str" cm="1">
        <f t="array" ref="AM467">_xlfn.XLOOKUP(1,(Main!$F$15:$F$1956='PLANILHA EBR'!AJ467)*(--LEFT(Main!$B$15:$B$1956,SEARCH(" ",Main!$B$15:$B$1956))='PLANILHA EBR'!AI467),Main!$H$15:$H$1956)</f>
        <v>KG LIQUIDO</v>
      </c>
      <c r="AN467">
        <v>1094.4000000000001</v>
      </c>
      <c r="AO467">
        <v>10431</v>
      </c>
      <c r="AP467">
        <v>40062</v>
      </c>
    </row>
    <row r="468" spans="1:42" x14ac:dyDescent="0.25">
      <c r="A468" t="s">
        <v>5958</v>
      </c>
      <c r="B468" t="str">
        <f>C468&amp;"-"&amp;COUNTIF(C$2:C468,C468)</f>
        <v>68124-10</v>
      </c>
      <c r="C468">
        <v>68124</v>
      </c>
      <c r="D468" s="57">
        <v>44823</v>
      </c>
      <c r="E468" s="84" t="str">
        <f>F468&amp;"-"&amp;COUNTIF($F$2:F468,F468)</f>
        <v>METASA-424</v>
      </c>
      <c r="F468" s="84" t="str">
        <f t="shared" si="56"/>
        <v>METASA</v>
      </c>
      <c r="G468" t="s">
        <v>8581</v>
      </c>
      <c r="H468" s="62">
        <v>88416482000106</v>
      </c>
      <c r="I468" t="s">
        <v>30</v>
      </c>
      <c r="J468">
        <v>238.62</v>
      </c>
      <c r="K468">
        <v>4610.1400000000003</v>
      </c>
      <c r="M468">
        <v>40748</v>
      </c>
      <c r="N468" t="str">
        <v>WK</v>
      </c>
      <c r="O468" s="57" cm="1">
        <f t="array" ref="O468">_xlfn.XLOOKUP(1,($C$2:$C$8655=M468)*($F$2:$F$8655=N468),$D$2:$D$8655)</f>
        <v>45534</v>
      </c>
      <c r="P468" s="62">
        <v>97434047000103</v>
      </c>
      <c r="Q468" t="str">
        <v>METRO QUADRADO</v>
      </c>
      <c r="R468" s="85">
        <v>21.96</v>
      </c>
      <c r="S468" s="85">
        <v>40443</v>
      </c>
      <c r="U468" s="84" t="b">
        <f t="shared" si="51"/>
        <v>1</v>
      </c>
      <c r="V468" s="84" t="b">
        <f t="shared" si="52"/>
        <v>1</v>
      </c>
      <c r="W468" s="84" t="b">
        <f t="shared" si="53"/>
        <v>1</v>
      </c>
      <c r="X468" s="84" t="str">
        <f t="shared" si="54"/>
        <v xml:space="preserve"> </v>
      </c>
      <c r="Y468" s="84" t="b">
        <f t="shared" si="55"/>
        <v>1</v>
      </c>
      <c r="AA468" s="84">
        <v>40748</v>
      </c>
      <c r="AB468" s="84" t="s">
        <v>140</v>
      </c>
      <c r="AC468" s="57">
        <v>45534</v>
      </c>
      <c r="AD468" s="84">
        <v>97434047000103</v>
      </c>
      <c r="AE468" s="84" t="s">
        <v>30</v>
      </c>
      <c r="AF468" s="84">
        <v>860</v>
      </c>
      <c r="AG468" s="84">
        <v>40443</v>
      </c>
      <c r="AI468">
        <v>41024</v>
      </c>
      <c r="AJ468" s="84" t="str" cm="1">
        <f t="array" ref="AJ468">_xlfn.XLOOKUP(AI468,--LEFT(Main!$B$15:$B$1956,SEARCH(" ",Main!$B$15:$B$1956)),Main!$F$15:$F$1956,"")</f>
        <v>WK ACOS</v>
      </c>
      <c r="AK468" s="57" cm="1">
        <f t="array" ref="AK468">_xlfn.XLOOKUP(1,(--LEFT(Main!$B$15:$B$1956,SEARCH(" ",Main!$B$15:$B$1956))=AI468)*(Main!$F$15:$F$1956=AJ468),Main!$C$15:$C$1956,"")</f>
        <v>45541</v>
      </c>
      <c r="AL468" s="62" cm="1">
        <f t="array" ref="AL468">--_xlfn.XLOOKUP(1,(Main!$F$15:$F$1956='PLANILHA EBR'!AJ468)*(--LEFT(Main!$B$15:$B$1956,SEARCH(" ",Main!$B$15:$B$1956))='PLANILHA EBR'!AI468),Main!$E$15:$E$1956)</f>
        <v>97434047000103</v>
      </c>
      <c r="AM468" s="84" t="str" cm="1">
        <f t="array" ref="AM468">_xlfn.XLOOKUP(1,(Main!$F$15:$F$1956='PLANILHA EBR'!AJ468)*(--LEFT(Main!$B$15:$B$1956,SEARCH(" ",Main!$B$15:$B$1956))='PLANILHA EBR'!AI468),Main!$H$15:$H$1956)</f>
        <v>KG LIQUIDO</v>
      </c>
      <c r="AN468">
        <v>5916.2400000000007</v>
      </c>
      <c r="AO468">
        <v>11356.189999999999</v>
      </c>
      <c r="AP468">
        <v>39987</v>
      </c>
    </row>
    <row r="469" spans="1:42" x14ac:dyDescent="0.25">
      <c r="A469" t="s">
        <v>5958</v>
      </c>
      <c r="B469" t="str">
        <f>C469&amp;"-"&amp;COUNTIF(C$2:C469,C469)</f>
        <v>68124-11</v>
      </c>
      <c r="C469">
        <v>68124</v>
      </c>
      <c r="D469" s="57">
        <v>44823</v>
      </c>
      <c r="E469" s="84" t="str">
        <f>F469&amp;"-"&amp;COUNTIF($F$2:F469,F469)</f>
        <v>METASA-425</v>
      </c>
      <c r="F469" s="84" t="str">
        <f t="shared" si="56"/>
        <v>METASA</v>
      </c>
      <c r="G469" t="s">
        <v>8581</v>
      </c>
      <c r="H469" s="62">
        <v>88416482000106</v>
      </c>
      <c r="I469" t="s">
        <v>30</v>
      </c>
      <c r="J469">
        <v>1095.43</v>
      </c>
      <c r="K469">
        <v>18490.86</v>
      </c>
      <c r="M469">
        <v>40749</v>
      </c>
      <c r="N469" t="str">
        <v>WK</v>
      </c>
      <c r="O469" s="57" cm="1">
        <f t="array" ref="O469">_xlfn.XLOOKUP(1,($C$2:$C$8655=M469)*($F$2:$F$8655=N469),$D$2:$D$8655)</f>
        <v>45534</v>
      </c>
      <c r="P469" s="62">
        <v>97434047000103</v>
      </c>
      <c r="Q469" t="str">
        <v>M</v>
      </c>
      <c r="R469" s="85">
        <v>15</v>
      </c>
      <c r="S469" s="85">
        <v>6630</v>
      </c>
      <c r="U469" s="84" t="b">
        <f t="shared" si="51"/>
        <v>1</v>
      </c>
      <c r="V469" s="84" t="b">
        <f t="shared" si="52"/>
        <v>1</v>
      </c>
      <c r="W469" s="84" t="b">
        <f t="shared" si="53"/>
        <v>1</v>
      </c>
      <c r="X469" s="84" t="str">
        <f t="shared" si="54"/>
        <v xml:space="preserve"> </v>
      </c>
      <c r="Y469" s="84" t="b">
        <f t="shared" si="55"/>
        <v>1</v>
      </c>
      <c r="AA469" s="84">
        <v>40749</v>
      </c>
      <c r="AB469" s="84" t="s">
        <v>140</v>
      </c>
      <c r="AC469" s="57">
        <v>45534</v>
      </c>
      <c r="AD469" s="84">
        <v>97434047000103</v>
      </c>
      <c r="AE469" s="84" t="s">
        <v>30</v>
      </c>
      <c r="AF469" s="84">
        <v>80</v>
      </c>
      <c r="AG469" s="84">
        <v>6630</v>
      </c>
      <c r="AI469">
        <v>41066</v>
      </c>
      <c r="AJ469" s="84" t="str" cm="1">
        <f t="array" ref="AJ469">_xlfn.XLOOKUP(AI469,--LEFT(Main!$B$15:$B$1956,SEARCH(" ",Main!$B$15:$B$1956)),Main!$F$15:$F$1956,"")</f>
        <v>WK ACOS</v>
      </c>
      <c r="AK469" s="57" cm="1">
        <f t="array" ref="AK469">_xlfn.XLOOKUP(1,(--LEFT(Main!$B$15:$B$1956,SEARCH(" ",Main!$B$15:$B$1956))=AI469)*(Main!$F$15:$F$1956=AJ469),Main!$C$15:$C$1956,"")</f>
        <v>45544</v>
      </c>
      <c r="AL469" s="62" cm="1">
        <f t="array" ref="AL469">--_xlfn.XLOOKUP(1,(Main!$F$15:$F$1956='PLANILHA EBR'!AJ469)*(--LEFT(Main!$B$15:$B$1956,SEARCH(" ",Main!$B$15:$B$1956))='PLANILHA EBR'!AI469),Main!$E$15:$E$1956)</f>
        <v>97434047000103</v>
      </c>
      <c r="AM469" s="84" t="str" cm="1">
        <f t="array" ref="AM469">_xlfn.XLOOKUP(1,(Main!$F$15:$F$1956='PLANILHA EBR'!AJ469)*(--LEFT(Main!$B$15:$B$1956,SEARCH(" ",Main!$B$15:$B$1956))='PLANILHA EBR'!AI469),Main!$H$15:$H$1956)</f>
        <v>KG LIQUIDO</v>
      </c>
      <c r="AN469">
        <v>0.66</v>
      </c>
      <c r="AO469">
        <v>212</v>
      </c>
      <c r="AP469">
        <v>39987</v>
      </c>
    </row>
    <row r="470" spans="1:42" x14ac:dyDescent="0.25">
      <c r="A470" t="s">
        <v>5958</v>
      </c>
      <c r="B470" t="str">
        <f>C470&amp;"-"&amp;COUNTIF(C$2:C470,C470)</f>
        <v>68139-1</v>
      </c>
      <c r="C470">
        <v>68139</v>
      </c>
      <c r="D470" s="57">
        <v>44823</v>
      </c>
      <c r="E470" s="84" t="str">
        <f>F470&amp;"-"&amp;COUNTIF($F$2:F470,F470)</f>
        <v>METASA-426</v>
      </c>
      <c r="F470" s="84" t="str">
        <f t="shared" si="56"/>
        <v>METASA</v>
      </c>
      <c r="G470" t="s">
        <v>8581</v>
      </c>
      <c r="H470" s="62">
        <v>88416482000106</v>
      </c>
      <c r="I470" t="s">
        <v>30</v>
      </c>
      <c r="J470">
        <v>240.96</v>
      </c>
      <c r="K470">
        <v>4067.4</v>
      </c>
      <c r="M470">
        <v>40987</v>
      </c>
      <c r="N470" t="str">
        <v>WK</v>
      </c>
      <c r="O470" s="57" cm="1">
        <f t="array" ref="O470">_xlfn.XLOOKUP(1,($C$2:$C$8655=M470)*($F$2:$F$8655=N470),$D$2:$D$8655)</f>
        <v>45540</v>
      </c>
      <c r="P470" s="62">
        <v>97434047000103</v>
      </c>
      <c r="Q470" t="str">
        <v>METRO QUADRADO</v>
      </c>
      <c r="R470" s="85">
        <v>7.32</v>
      </c>
      <c r="S470" s="85">
        <v>10431</v>
      </c>
      <c r="U470" s="84" t="b">
        <f t="shared" si="51"/>
        <v>1</v>
      </c>
      <c r="V470" s="84" t="b">
        <f t="shared" si="52"/>
        <v>1</v>
      </c>
      <c r="W470" s="84" t="b">
        <f t="shared" si="53"/>
        <v>1</v>
      </c>
      <c r="X470" s="84" t="str">
        <f t="shared" si="54"/>
        <v xml:space="preserve"> </v>
      </c>
      <c r="Y470" s="84" t="b">
        <f t="shared" si="55"/>
        <v>1</v>
      </c>
      <c r="AA470" s="84">
        <v>40987</v>
      </c>
      <c r="AB470" s="84" t="s">
        <v>140</v>
      </c>
      <c r="AC470" s="57">
        <v>45540</v>
      </c>
      <c r="AD470" s="84">
        <v>97434047000103</v>
      </c>
      <c r="AE470" s="84" t="s">
        <v>30</v>
      </c>
      <c r="AF470" s="84">
        <v>1094.4000000000001</v>
      </c>
      <c r="AG470" s="84">
        <v>10431</v>
      </c>
      <c r="AI470">
        <v>42338</v>
      </c>
      <c r="AJ470" s="84" t="str" cm="1">
        <f t="array" ref="AJ470">_xlfn.XLOOKUP(AI470,--LEFT(Main!$B$15:$B$1956,SEARCH(" ",Main!$B$15:$B$1956)),Main!$F$15:$F$1956,"")</f>
        <v>R SIMIONI</v>
      </c>
      <c r="AK470" s="57" cm="1">
        <f t="array" ref="AK470">_xlfn.XLOOKUP(1,(--LEFT(Main!$B$15:$B$1956,SEARCH(" ",Main!$B$15:$B$1956))=AI470)*(Main!$F$15:$F$1956=AJ470),Main!$C$15:$C$1956,"")</f>
        <v>45412</v>
      </c>
      <c r="AL470" s="62" cm="1">
        <f t="array" ref="AL470">--_xlfn.XLOOKUP(1,(Main!$F$15:$F$1956='PLANILHA EBR'!AJ470)*(--LEFT(Main!$B$15:$B$1956,SEARCH(" ",Main!$B$15:$B$1956))='PLANILHA EBR'!AI470),Main!$E$15:$E$1956)</f>
        <v>62821723000109</v>
      </c>
      <c r="AM470" s="84" t="str" cm="1">
        <f t="array" ref="AM470">_xlfn.XLOOKUP(1,(Main!$F$15:$F$1956='PLANILHA EBR'!AJ470)*(--LEFT(Main!$B$15:$B$1956,SEARCH(" ",Main!$B$15:$B$1956))='PLANILHA EBR'!AI470),Main!$H$15:$H$1956)</f>
        <v>KG LIQUIDO</v>
      </c>
      <c r="AN470">
        <v>56</v>
      </c>
      <c r="AO470">
        <v>1740.36</v>
      </c>
      <c r="AP470">
        <v>39898</v>
      </c>
    </row>
    <row r="471" spans="1:42" x14ac:dyDescent="0.25">
      <c r="A471" t="s">
        <v>5958</v>
      </c>
      <c r="B471" t="str">
        <f>C471&amp;"-"&amp;COUNTIF(C$2:C471,C471)</f>
        <v>68139-2</v>
      </c>
      <c r="C471">
        <v>68139</v>
      </c>
      <c r="D471" s="57">
        <v>44823</v>
      </c>
      <c r="E471" s="84" t="str">
        <f>F471&amp;"-"&amp;COUNTIF($F$2:F471,F471)</f>
        <v>METASA-427</v>
      </c>
      <c r="F471" s="84" t="str">
        <f t="shared" si="56"/>
        <v>METASA</v>
      </c>
      <c r="G471" t="s">
        <v>8581</v>
      </c>
      <c r="H471" s="62">
        <v>88416482000106</v>
      </c>
      <c r="I471" t="s">
        <v>30</v>
      </c>
      <c r="J471">
        <v>244.66</v>
      </c>
      <c r="K471">
        <v>4129.8599999999997</v>
      </c>
      <c r="M471">
        <v>41024</v>
      </c>
      <c r="N471" t="str">
        <v>WK</v>
      </c>
      <c r="O471" s="57" cm="1">
        <f t="array" ref="O471">_xlfn.XLOOKUP(1,($C$2:$C$8655=M471)*($F$2:$F$8655=N471),$D$2:$D$8655)</f>
        <v>45541</v>
      </c>
      <c r="P471" s="62">
        <v>97434047000103</v>
      </c>
      <c r="Q471" t="str">
        <v>METRO QUADRADO</v>
      </c>
      <c r="R471" s="85">
        <v>86.52000000000001</v>
      </c>
      <c r="S471" s="85">
        <v>11356.189999999999</v>
      </c>
      <c r="U471" s="84" t="b">
        <f t="shared" si="51"/>
        <v>1</v>
      </c>
      <c r="V471" s="84" t="b">
        <f t="shared" si="52"/>
        <v>1</v>
      </c>
      <c r="W471" s="84" t="b">
        <f t="shared" si="53"/>
        <v>1</v>
      </c>
      <c r="X471" s="84" t="str">
        <f t="shared" si="54"/>
        <v xml:space="preserve"> </v>
      </c>
      <c r="Y471" s="84" t="b">
        <f t="shared" si="55"/>
        <v>1</v>
      </c>
      <c r="AA471" s="84">
        <v>41024</v>
      </c>
      <c r="AB471" s="84" t="s">
        <v>140</v>
      </c>
      <c r="AC471" s="57">
        <v>45541</v>
      </c>
      <c r="AD471" s="84">
        <v>97434047000103</v>
      </c>
      <c r="AE471" s="84" t="s">
        <v>30</v>
      </c>
      <c r="AF471" s="84">
        <v>5916.2400000000007</v>
      </c>
      <c r="AG471" s="84">
        <v>11356.19</v>
      </c>
      <c r="AI471">
        <v>42339</v>
      </c>
      <c r="AJ471" s="84" t="str" cm="1">
        <f t="array" ref="AJ471">_xlfn.XLOOKUP(AI471,--LEFT(Main!$B$15:$B$1956,SEARCH(" ",Main!$B$15:$B$1956)),Main!$F$15:$F$1956,"")</f>
        <v>R SIMIONI</v>
      </c>
      <c r="AK471" s="57" cm="1">
        <f t="array" ref="AK471">_xlfn.XLOOKUP(1,(--LEFT(Main!$B$15:$B$1956,SEARCH(" ",Main!$B$15:$B$1956))=AI471)*(Main!$F$15:$F$1956=AJ471),Main!$C$15:$C$1956,"")</f>
        <v>45412</v>
      </c>
      <c r="AL471" s="62" cm="1">
        <f t="array" ref="AL471">--_xlfn.XLOOKUP(1,(Main!$F$15:$F$1956='PLANILHA EBR'!AJ471)*(--LEFT(Main!$B$15:$B$1956,SEARCH(" ",Main!$B$15:$B$1956))='PLANILHA EBR'!AI471),Main!$E$15:$E$1956)</f>
        <v>62821723000109</v>
      </c>
      <c r="AM471" s="84" t="str" cm="1">
        <f t="array" ref="AM471">_xlfn.XLOOKUP(1,(Main!$F$15:$F$1956='PLANILHA EBR'!AJ471)*(--LEFT(Main!$B$15:$B$1956,SEARCH(" ",Main!$B$15:$B$1956))='PLANILHA EBR'!AI471),Main!$H$15:$H$1956)</f>
        <v>KG LIQUIDO</v>
      </c>
      <c r="AN471">
        <v>42</v>
      </c>
      <c r="AO471">
        <v>1323.43</v>
      </c>
      <c r="AP471">
        <v>39287</v>
      </c>
    </row>
    <row r="472" spans="1:42" x14ac:dyDescent="0.25">
      <c r="A472" t="s">
        <v>5958</v>
      </c>
      <c r="B472" t="str">
        <f>C472&amp;"-"&amp;COUNTIF(C$2:C472,C472)</f>
        <v>68139-3</v>
      </c>
      <c r="C472">
        <v>68139</v>
      </c>
      <c r="D472" s="57">
        <v>44823</v>
      </c>
      <c r="E472" s="84" t="str">
        <f>F472&amp;"-"&amp;COUNTIF($F$2:F472,F472)</f>
        <v>METASA-428</v>
      </c>
      <c r="F472" s="84" t="str">
        <f t="shared" si="56"/>
        <v>METASA</v>
      </c>
      <c r="G472" t="s">
        <v>8581</v>
      </c>
      <c r="H472" s="62">
        <v>88416482000106</v>
      </c>
      <c r="I472" t="s">
        <v>30</v>
      </c>
      <c r="J472">
        <v>513.20000000000005</v>
      </c>
      <c r="K472">
        <v>6861.48</v>
      </c>
      <c r="M472">
        <v>41066</v>
      </c>
      <c r="N472" t="str">
        <v>WK</v>
      </c>
      <c r="O472" s="57" cm="1">
        <f t="array" ref="O472">_xlfn.XLOOKUP(1,($C$2:$C$8655=M472)*($F$2:$F$8655=N472),$D$2:$D$8655)</f>
        <v>45544</v>
      </c>
      <c r="P472" s="62">
        <v>97434047000103</v>
      </c>
      <c r="Q472" t="str">
        <v>UNIDADE</v>
      </c>
      <c r="R472" s="85">
        <v>2</v>
      </c>
      <c r="S472" s="85">
        <v>212</v>
      </c>
      <c r="U472" s="84" t="b">
        <f t="shared" si="51"/>
        <v>1</v>
      </c>
      <c r="V472" s="84" t="b">
        <f t="shared" si="52"/>
        <v>1</v>
      </c>
      <c r="W472" s="84" t="b">
        <f t="shared" si="53"/>
        <v>1</v>
      </c>
      <c r="X472" s="84" t="str">
        <f t="shared" si="54"/>
        <v xml:space="preserve"> </v>
      </c>
      <c r="Y472" s="84" t="b">
        <f t="shared" si="55"/>
        <v>1</v>
      </c>
      <c r="AA472" s="84">
        <v>41066</v>
      </c>
      <c r="AB472" s="84" t="s">
        <v>140</v>
      </c>
      <c r="AC472" s="57">
        <v>45544</v>
      </c>
      <c r="AD472" s="84">
        <v>97434047000103</v>
      </c>
      <c r="AE472" s="84" t="s">
        <v>30</v>
      </c>
      <c r="AF472" s="84">
        <v>0.66</v>
      </c>
      <c r="AG472" s="84">
        <v>212</v>
      </c>
      <c r="AI472">
        <v>42340</v>
      </c>
      <c r="AJ472" s="84" t="str" cm="1">
        <f t="array" ref="AJ472">_xlfn.XLOOKUP(AI472,--LEFT(Main!$B$15:$B$1956,SEARCH(" ",Main!$B$15:$B$1956)),Main!$F$15:$F$1956,"")</f>
        <v>R SIMIONI</v>
      </c>
      <c r="AK472" s="57" cm="1">
        <f t="array" ref="AK472">_xlfn.XLOOKUP(1,(--LEFT(Main!$B$15:$B$1956,SEARCH(" ",Main!$B$15:$B$1956))=AI472)*(Main!$F$15:$F$1956=AJ472),Main!$C$15:$C$1956,"")</f>
        <v>45412</v>
      </c>
      <c r="AL472" s="62" cm="1">
        <f t="array" ref="AL472">--_xlfn.XLOOKUP(1,(Main!$F$15:$F$1956='PLANILHA EBR'!AJ472)*(--LEFT(Main!$B$15:$B$1956,SEARCH(" ",Main!$B$15:$B$1956))='PLANILHA EBR'!AI472),Main!$E$15:$E$1956)</f>
        <v>62821723000109</v>
      </c>
      <c r="AM472" s="84" t="str" cm="1">
        <f t="array" ref="AM472">_xlfn.XLOOKUP(1,(Main!$F$15:$F$1956='PLANILHA EBR'!AJ472)*(--LEFT(Main!$B$15:$B$1956,SEARCH(" ",Main!$B$15:$B$1956))='PLANILHA EBR'!AI472),Main!$H$15:$H$1956)</f>
        <v>KG LIQUIDO</v>
      </c>
      <c r="AN472">
        <v>39</v>
      </c>
      <c r="AO472">
        <v>1124.92</v>
      </c>
      <c r="AP472">
        <v>39287</v>
      </c>
    </row>
    <row r="473" spans="1:42" x14ac:dyDescent="0.25">
      <c r="A473" t="s">
        <v>5958</v>
      </c>
      <c r="B473" t="str">
        <f>C473&amp;"-"&amp;COUNTIF(C$2:C473,C473)</f>
        <v>68139-4</v>
      </c>
      <c r="C473">
        <v>68139</v>
      </c>
      <c r="D473" s="57">
        <v>44823</v>
      </c>
      <c r="E473" s="84" t="str">
        <f>F473&amp;"-"&amp;COUNTIF($F$2:F473,F473)</f>
        <v>METASA-429</v>
      </c>
      <c r="F473" s="84" t="str">
        <f t="shared" si="56"/>
        <v>METASA</v>
      </c>
      <c r="G473" t="s">
        <v>8581</v>
      </c>
      <c r="H473" s="62">
        <v>88416482000106</v>
      </c>
      <c r="I473" t="s">
        <v>30</v>
      </c>
      <c r="J473">
        <v>4890.46</v>
      </c>
      <c r="K473">
        <v>79372.17</v>
      </c>
      <c r="M473">
        <v>42338</v>
      </c>
      <c r="N473" t="str">
        <v>R</v>
      </c>
      <c r="O473" s="57" cm="1">
        <f t="array" ref="O473">_xlfn.XLOOKUP(1,($C$2:$C$8655=M473)*($F$2:$F$8655=N473),$D$2:$D$8655)</f>
        <v>45412</v>
      </c>
      <c r="P473" s="62">
        <v>62821723000109</v>
      </c>
      <c r="Q473" t="str">
        <v>UNIDADE</v>
      </c>
      <c r="R473" s="85">
        <v>392</v>
      </c>
      <c r="S473" s="85">
        <v>1740.36</v>
      </c>
      <c r="U473" s="84" t="b">
        <f t="shared" si="51"/>
        <v>1</v>
      </c>
      <c r="V473" s="84" t="b">
        <f t="shared" si="52"/>
        <v>1</v>
      </c>
      <c r="W473" s="84" t="b">
        <f t="shared" si="53"/>
        <v>1</v>
      </c>
      <c r="X473" s="84" t="str">
        <f t="shared" si="54"/>
        <v xml:space="preserve"> </v>
      </c>
      <c r="Y473" s="84" t="b">
        <f t="shared" si="55"/>
        <v>1</v>
      </c>
      <c r="AA473" s="84">
        <v>42338</v>
      </c>
      <c r="AB473" s="84" t="s">
        <v>956</v>
      </c>
      <c r="AC473" s="57">
        <v>45412</v>
      </c>
      <c r="AD473" s="84">
        <v>62821723000109</v>
      </c>
      <c r="AE473" s="84" t="s">
        <v>30</v>
      </c>
      <c r="AF473" s="84">
        <v>56</v>
      </c>
      <c r="AG473" s="84">
        <v>1740.36</v>
      </c>
      <c r="AI473">
        <v>43837</v>
      </c>
      <c r="AJ473" s="84" t="str" cm="1">
        <f t="array" ref="AJ473">_xlfn.XLOOKUP(AI473,--LEFT(Main!$B$15:$B$1956,SEARCH(" ",Main!$B$15:$B$1956)),Main!$F$15:$F$1956,"")</f>
        <v>R SIMIONI</v>
      </c>
      <c r="AK473" s="57" cm="1">
        <f t="array" ref="AK473">_xlfn.XLOOKUP(1,(--LEFT(Main!$B$15:$B$1956,SEARCH(" ",Main!$B$15:$B$1956))=AI473)*(Main!$F$15:$F$1956=AJ473),Main!$C$15:$C$1956,"")</f>
        <v>45429</v>
      </c>
      <c r="AL473" s="62" cm="1">
        <f t="array" ref="AL473">--_xlfn.XLOOKUP(1,(Main!$F$15:$F$1956='PLANILHA EBR'!AJ473)*(--LEFT(Main!$B$15:$B$1956,SEARCH(" ",Main!$B$15:$B$1956))='PLANILHA EBR'!AI473),Main!$E$15:$E$1956)</f>
        <v>62821723000109</v>
      </c>
      <c r="AM473" s="84" t="str" cm="1">
        <f t="array" ref="AM473">_xlfn.XLOOKUP(1,(Main!$F$15:$F$1956='PLANILHA EBR'!AJ473)*(--LEFT(Main!$B$15:$B$1956,SEARCH(" ",Main!$B$15:$B$1956))='PLANILHA EBR'!AI473),Main!$H$15:$H$1956)</f>
        <v>KG LIQUIDO</v>
      </c>
      <c r="AN473">
        <v>93</v>
      </c>
      <c r="AO473">
        <v>35830.78</v>
      </c>
      <c r="AP473">
        <v>39279</v>
      </c>
    </row>
    <row r="474" spans="1:42" x14ac:dyDescent="0.25">
      <c r="A474" t="s">
        <v>5958</v>
      </c>
      <c r="B474" t="str">
        <f>C474&amp;"-"&amp;COUNTIF(C$2:C474,C474)</f>
        <v>68139-5</v>
      </c>
      <c r="C474">
        <v>68139</v>
      </c>
      <c r="D474" s="57">
        <v>44823</v>
      </c>
      <c r="E474" s="84" t="str">
        <f>F474&amp;"-"&amp;COUNTIF($F$2:F474,F474)</f>
        <v>METASA-430</v>
      </c>
      <c r="F474" s="84" t="str">
        <f t="shared" si="56"/>
        <v>METASA</v>
      </c>
      <c r="G474" t="s">
        <v>8581</v>
      </c>
      <c r="H474" s="62">
        <v>88416482000106</v>
      </c>
      <c r="I474" t="s">
        <v>30</v>
      </c>
      <c r="J474">
        <v>715.66</v>
      </c>
      <c r="K474">
        <v>12080.34</v>
      </c>
      <c r="M474">
        <v>42339</v>
      </c>
      <c r="N474" t="str">
        <v>R</v>
      </c>
      <c r="O474" s="57" cm="1">
        <f t="array" ref="O474">_xlfn.XLOOKUP(1,($C$2:$C$8655=M474)*($F$2:$F$8655=N474),$D$2:$D$8655)</f>
        <v>45412</v>
      </c>
      <c r="P474" s="62">
        <v>62821723000109</v>
      </c>
      <c r="Q474" t="str">
        <v>UNIDADE</v>
      </c>
      <c r="R474" s="85">
        <v>284</v>
      </c>
      <c r="S474" s="85">
        <v>1323.43</v>
      </c>
      <c r="U474" s="84" t="b">
        <f t="shared" si="51"/>
        <v>1</v>
      </c>
      <c r="V474" s="84" t="b">
        <f t="shared" si="52"/>
        <v>1</v>
      </c>
      <c r="W474" s="84" t="b">
        <f t="shared" si="53"/>
        <v>1</v>
      </c>
      <c r="X474" s="84" t="str">
        <f t="shared" si="54"/>
        <v xml:space="preserve"> </v>
      </c>
      <c r="Y474" s="84" t="b">
        <f t="shared" si="55"/>
        <v>1</v>
      </c>
      <c r="AA474" s="84">
        <v>42339</v>
      </c>
      <c r="AB474" s="84" t="s">
        <v>956</v>
      </c>
      <c r="AC474" s="57">
        <v>45412</v>
      </c>
      <c r="AD474" s="84">
        <v>62821723000109</v>
      </c>
      <c r="AE474" s="84" t="s">
        <v>30</v>
      </c>
      <c r="AF474" s="84">
        <v>42</v>
      </c>
      <c r="AG474" s="84">
        <v>1323.43</v>
      </c>
      <c r="AI474">
        <v>44674</v>
      </c>
      <c r="AJ474" s="84" t="str" cm="1">
        <f t="array" ref="AJ474">_xlfn.XLOOKUP(AI474,--LEFT(Main!$B$15:$B$1956,SEARCH(" ",Main!$B$15:$B$1956)),Main!$F$15:$F$1956,"")</f>
        <v>R SIMIONI</v>
      </c>
      <c r="AK474" s="57" cm="1">
        <f t="array" ref="AK474">_xlfn.XLOOKUP(1,(--LEFT(Main!$B$15:$B$1956,SEARCH(" ",Main!$B$15:$B$1956))=AI474)*(Main!$F$15:$F$1956=AJ474),Main!$C$15:$C$1956,"")</f>
        <v>45440</v>
      </c>
      <c r="AL474" s="62" cm="1">
        <f t="array" ref="AL474">--_xlfn.XLOOKUP(1,(Main!$F$15:$F$1956='PLANILHA EBR'!AJ474)*(--LEFT(Main!$B$15:$B$1956,SEARCH(" ",Main!$B$15:$B$1956))='PLANILHA EBR'!AI474),Main!$E$15:$E$1956)</f>
        <v>62821723000109</v>
      </c>
      <c r="AM474" s="84" t="str" cm="1">
        <f t="array" ref="AM474">_xlfn.XLOOKUP(1,(Main!$F$15:$F$1956='PLANILHA EBR'!AJ474)*(--LEFT(Main!$B$15:$B$1956,SEARCH(" ",Main!$B$15:$B$1956))='PLANILHA EBR'!AI474),Main!$H$15:$H$1956)</f>
        <v>KG LIQUIDO</v>
      </c>
      <c r="AN474">
        <v>4</v>
      </c>
      <c r="AO474">
        <v>5612.42</v>
      </c>
      <c r="AP474">
        <v>39228</v>
      </c>
    </row>
    <row r="475" spans="1:42" x14ac:dyDescent="0.25">
      <c r="A475" t="s">
        <v>5958</v>
      </c>
      <c r="B475" t="str">
        <f>C475&amp;"-"&amp;COUNTIF(C$2:C475,C475)</f>
        <v>68139-6</v>
      </c>
      <c r="C475">
        <v>68139</v>
      </c>
      <c r="D475" s="57">
        <v>44823</v>
      </c>
      <c r="E475" s="84" t="str">
        <f>F475&amp;"-"&amp;COUNTIF($F$2:F475,F475)</f>
        <v>METASA-431</v>
      </c>
      <c r="F475" s="84" t="str">
        <f t="shared" si="56"/>
        <v>METASA</v>
      </c>
      <c r="G475" t="s">
        <v>8581</v>
      </c>
      <c r="H475" s="62">
        <v>88416482000106</v>
      </c>
      <c r="I475" t="s">
        <v>30</v>
      </c>
      <c r="J475">
        <v>215.99</v>
      </c>
      <c r="K475">
        <v>3645.91</v>
      </c>
      <c r="M475">
        <v>42340</v>
      </c>
      <c r="N475" t="str">
        <v>R</v>
      </c>
      <c r="O475" s="57" cm="1">
        <f t="array" ref="O475">_xlfn.XLOOKUP(1,($C$2:$C$8655=M475)*($F$2:$F$8655=N475),$D$2:$D$8655)</f>
        <v>45412</v>
      </c>
      <c r="P475" s="62">
        <v>62821723000109</v>
      </c>
      <c r="Q475" t="str">
        <v>UNIDADE</v>
      </c>
      <c r="R475" s="85">
        <v>116</v>
      </c>
      <c r="S475" s="85">
        <v>1124.92</v>
      </c>
      <c r="U475" s="84" t="b">
        <f t="shared" si="51"/>
        <v>1</v>
      </c>
      <c r="V475" s="84" t="b">
        <f t="shared" si="52"/>
        <v>1</v>
      </c>
      <c r="W475" s="84" t="b">
        <f t="shared" si="53"/>
        <v>1</v>
      </c>
      <c r="X475" s="84" t="str">
        <f t="shared" si="54"/>
        <v xml:space="preserve"> </v>
      </c>
      <c r="Y475" s="84" t="b">
        <f t="shared" si="55"/>
        <v>1</v>
      </c>
      <c r="AA475" s="84">
        <v>42340</v>
      </c>
      <c r="AB475" s="84" t="s">
        <v>956</v>
      </c>
      <c r="AC475" s="57">
        <v>45412</v>
      </c>
      <c r="AD475" s="84">
        <v>62821723000109</v>
      </c>
      <c r="AE475" s="84" t="s">
        <v>30</v>
      </c>
      <c r="AF475" s="84">
        <v>39</v>
      </c>
      <c r="AG475" s="84">
        <v>1124.92</v>
      </c>
      <c r="AI475">
        <v>44796</v>
      </c>
      <c r="AJ475" s="84" t="str" cm="1">
        <f t="array" ref="AJ475">_xlfn.XLOOKUP(AI475,--LEFT(Main!$B$15:$B$1956,SEARCH(" ",Main!$B$15:$B$1956)),Main!$F$15:$F$1956,"")</f>
        <v>R SIMIONI</v>
      </c>
      <c r="AK475" s="57" cm="1">
        <f t="array" ref="AK475">_xlfn.XLOOKUP(1,(--LEFT(Main!$B$15:$B$1956,SEARCH(" ",Main!$B$15:$B$1956))=AI475)*(Main!$F$15:$F$1956=AJ475),Main!$C$15:$C$1956,"")</f>
        <v>45441</v>
      </c>
      <c r="AL475" s="62" cm="1">
        <f t="array" ref="AL475">--_xlfn.XLOOKUP(1,(Main!$F$15:$F$1956='PLANILHA EBR'!AJ475)*(--LEFT(Main!$B$15:$B$1956,SEARCH(" ",Main!$B$15:$B$1956))='PLANILHA EBR'!AI475),Main!$E$15:$E$1956)</f>
        <v>62821723000109</v>
      </c>
      <c r="AM475" s="84" t="str" cm="1">
        <f t="array" ref="AM475">_xlfn.XLOOKUP(1,(Main!$F$15:$F$1956='PLANILHA EBR'!AJ475)*(--LEFT(Main!$B$15:$B$1956,SEARCH(" ",Main!$B$15:$B$1956))='PLANILHA EBR'!AI475),Main!$H$15:$H$1956)</f>
        <v>KG LIQUIDO</v>
      </c>
      <c r="AN475">
        <v>18</v>
      </c>
      <c r="AO475">
        <v>562.20000000000005</v>
      </c>
      <c r="AP475">
        <v>39228</v>
      </c>
    </row>
    <row r="476" spans="1:42" x14ac:dyDescent="0.25">
      <c r="A476" t="s">
        <v>5958</v>
      </c>
      <c r="B476" t="str">
        <f>C476&amp;"-"&amp;COUNTIF(C$2:C476,C476)</f>
        <v>68139-7</v>
      </c>
      <c r="C476">
        <v>68139</v>
      </c>
      <c r="D476" s="57">
        <v>44823</v>
      </c>
      <c r="E476" s="84" t="str">
        <f>F476&amp;"-"&amp;COUNTIF($F$2:F476,F476)</f>
        <v>METASA-432</v>
      </c>
      <c r="F476" s="84" t="str">
        <f t="shared" si="56"/>
        <v>METASA</v>
      </c>
      <c r="G476" t="s">
        <v>8581</v>
      </c>
      <c r="H476" s="62">
        <v>88416482000106</v>
      </c>
      <c r="I476" t="s">
        <v>30</v>
      </c>
      <c r="J476">
        <v>639.54</v>
      </c>
      <c r="K476">
        <v>10379.73</v>
      </c>
      <c r="M476">
        <v>43837</v>
      </c>
      <c r="N476" t="str">
        <v>R</v>
      </c>
      <c r="O476" s="57" cm="1">
        <f t="array" ref="O476">_xlfn.XLOOKUP(1,($C$2:$C$8655=M476)*($F$2:$F$8655=N476),$D$2:$D$8655)</f>
        <v>45429</v>
      </c>
      <c r="P476" s="62">
        <v>62821723000109</v>
      </c>
      <c r="Q476" t="str">
        <v>UNIDADE</v>
      </c>
      <c r="R476" s="85">
        <v>2667</v>
      </c>
      <c r="S476" s="85">
        <v>35830.780000000006</v>
      </c>
      <c r="U476" s="84" t="b">
        <f t="shared" si="51"/>
        <v>1</v>
      </c>
      <c r="V476" s="84" t="b">
        <f t="shared" si="52"/>
        <v>1</v>
      </c>
      <c r="W476" s="84" t="b">
        <f t="shared" si="53"/>
        <v>1</v>
      </c>
      <c r="X476" s="84" t="str">
        <f t="shared" si="54"/>
        <v xml:space="preserve"> </v>
      </c>
      <c r="Y476" s="84" t="b">
        <f t="shared" si="55"/>
        <v>1</v>
      </c>
      <c r="AA476" s="84">
        <v>43837</v>
      </c>
      <c r="AB476" s="84" t="s">
        <v>956</v>
      </c>
      <c r="AC476" s="57">
        <v>45429</v>
      </c>
      <c r="AD476" s="84">
        <v>62821723000109</v>
      </c>
      <c r="AE476" s="84" t="s">
        <v>30</v>
      </c>
      <c r="AF476" s="84">
        <v>93</v>
      </c>
      <c r="AG476" s="84">
        <v>35830.78</v>
      </c>
      <c r="AI476">
        <v>44863</v>
      </c>
      <c r="AJ476" s="84" t="str" cm="1">
        <f t="array" ref="AJ476">_xlfn.XLOOKUP(AI476,--LEFT(Main!$B$15:$B$1956,SEARCH(" ",Main!$B$15:$B$1956)),Main!$F$15:$F$1956,"")</f>
        <v>R SIMIONI</v>
      </c>
      <c r="AK476" s="57" cm="1">
        <f t="array" ref="AK476">_xlfn.XLOOKUP(1,(--LEFT(Main!$B$15:$B$1956,SEARCH(" ",Main!$B$15:$B$1956))=AI476)*(Main!$F$15:$F$1956=AJ476),Main!$C$15:$C$1956,"")</f>
        <v>45441</v>
      </c>
      <c r="AL476" s="62" cm="1">
        <f t="array" ref="AL476">--_xlfn.XLOOKUP(1,(Main!$F$15:$F$1956='PLANILHA EBR'!AJ476)*(--LEFT(Main!$B$15:$B$1956,SEARCH(" ",Main!$B$15:$B$1956))='PLANILHA EBR'!AI476),Main!$E$15:$E$1956)</f>
        <v>62821723000109</v>
      </c>
      <c r="AM476" s="84" t="str" cm="1">
        <f t="array" ref="AM476">_xlfn.XLOOKUP(1,(Main!$F$15:$F$1956='PLANILHA EBR'!AJ476)*(--LEFT(Main!$B$15:$B$1956,SEARCH(" ",Main!$B$15:$B$1956))='PLANILHA EBR'!AI476),Main!$H$15:$H$1956)</f>
        <v>KG LIQUIDO</v>
      </c>
      <c r="AN476">
        <v>333.33422222222219</v>
      </c>
      <c r="AO476">
        <v>74316.86</v>
      </c>
      <c r="AP476">
        <v>39214</v>
      </c>
    </row>
    <row r="477" spans="1:42" x14ac:dyDescent="0.25">
      <c r="A477" t="s">
        <v>5958</v>
      </c>
      <c r="B477" t="str">
        <f>C477&amp;"-"&amp;COUNTIF(C$2:C477,C477)</f>
        <v>68139-8</v>
      </c>
      <c r="C477">
        <v>68139</v>
      </c>
      <c r="D477" s="57">
        <v>44823</v>
      </c>
      <c r="E477" s="84" t="str">
        <f>F477&amp;"-"&amp;COUNTIF($F$2:F477,F477)</f>
        <v>METASA-433</v>
      </c>
      <c r="F477" s="84" t="str">
        <f t="shared" si="56"/>
        <v>METASA</v>
      </c>
      <c r="G477" t="s">
        <v>8581</v>
      </c>
      <c r="H477" s="62">
        <v>88416482000106</v>
      </c>
      <c r="I477" t="s">
        <v>30</v>
      </c>
      <c r="J477">
        <v>1002.59</v>
      </c>
      <c r="K477">
        <v>16272.04</v>
      </c>
      <c r="M477">
        <v>44674</v>
      </c>
      <c r="N477" t="str">
        <v>R</v>
      </c>
      <c r="O477" s="57" cm="1">
        <f t="array" ref="O477">_xlfn.XLOOKUP(1,($C$2:$C$8655=M477)*($F$2:$F$8655=N477),$D$2:$D$8655)</f>
        <v>45440</v>
      </c>
      <c r="P477" s="62">
        <v>62821723000109</v>
      </c>
      <c r="Q477" t="str">
        <v>UNIDADE</v>
      </c>
      <c r="R477" s="85">
        <v>220</v>
      </c>
      <c r="S477" s="85">
        <v>5612.42</v>
      </c>
      <c r="U477" s="84" t="b">
        <f t="shared" si="51"/>
        <v>1</v>
      </c>
      <c r="V477" s="84" t="b">
        <f t="shared" si="52"/>
        <v>1</v>
      </c>
      <c r="W477" s="84" t="b">
        <f t="shared" si="53"/>
        <v>1</v>
      </c>
      <c r="X477" s="84" t="str">
        <f t="shared" si="54"/>
        <v xml:space="preserve"> </v>
      </c>
      <c r="Y477" s="84" t="b">
        <f t="shared" si="55"/>
        <v>1</v>
      </c>
      <c r="AA477" s="84">
        <v>44674</v>
      </c>
      <c r="AB477" s="84" t="s">
        <v>956</v>
      </c>
      <c r="AC477" s="57">
        <v>45440</v>
      </c>
      <c r="AD477" s="84">
        <v>62821723000109</v>
      </c>
      <c r="AE477" s="84" t="s">
        <v>30</v>
      </c>
      <c r="AF477" s="84">
        <v>4</v>
      </c>
      <c r="AG477" s="84">
        <v>5612.42</v>
      </c>
      <c r="AI477">
        <v>45567</v>
      </c>
      <c r="AJ477" s="84" t="str" cm="1">
        <f t="array" ref="AJ477">_xlfn.XLOOKUP(AI477,--LEFT(Main!$B$15:$B$1956,SEARCH(" ",Main!$B$15:$B$1956)),Main!$F$15:$F$1956,"")</f>
        <v>R SIMIONI</v>
      </c>
      <c r="AK477" s="57" cm="1">
        <f t="array" ref="AK477">_xlfn.XLOOKUP(1,(--LEFT(Main!$B$15:$B$1956,SEARCH(" ",Main!$B$15:$B$1956))=AI477)*(Main!$F$15:$F$1956=AJ477),Main!$C$15:$C$1956,"")</f>
        <v>45450</v>
      </c>
      <c r="AL477" s="62" cm="1">
        <f t="array" ref="AL477">--_xlfn.XLOOKUP(1,(Main!$F$15:$F$1956='PLANILHA EBR'!AJ477)*(--LEFT(Main!$B$15:$B$1956,SEARCH(" ",Main!$B$15:$B$1956))='PLANILHA EBR'!AI477),Main!$E$15:$E$1956)</f>
        <v>62821723000109</v>
      </c>
      <c r="AM477" s="84" t="str" cm="1">
        <f t="array" ref="AM477">_xlfn.XLOOKUP(1,(Main!$F$15:$F$1956='PLANILHA EBR'!AJ477)*(--LEFT(Main!$B$15:$B$1956,SEARCH(" ",Main!$B$15:$B$1956))='PLANILHA EBR'!AI477),Main!$H$15:$H$1956)</f>
        <v>KG LIQUIDO</v>
      </c>
      <c r="AN477">
        <v>18</v>
      </c>
      <c r="AO477">
        <v>531.92999999999995</v>
      </c>
      <c r="AP477">
        <v>39184</v>
      </c>
    </row>
    <row r="478" spans="1:42" x14ac:dyDescent="0.25">
      <c r="A478" t="s">
        <v>5958</v>
      </c>
      <c r="B478" t="str">
        <f>C478&amp;"-"&amp;COUNTIF(C$2:C478,C478)</f>
        <v>68139-9</v>
      </c>
      <c r="C478">
        <v>68139</v>
      </c>
      <c r="D478" s="57">
        <v>44823</v>
      </c>
      <c r="E478" s="84" t="str">
        <f>F478&amp;"-"&amp;COUNTIF($F$2:F478,F478)</f>
        <v>METASA-434</v>
      </c>
      <c r="F478" s="84" t="str">
        <f t="shared" si="56"/>
        <v>METASA</v>
      </c>
      <c r="G478" t="s">
        <v>8581</v>
      </c>
      <c r="H478" s="62">
        <v>88416482000106</v>
      </c>
      <c r="I478" t="s">
        <v>30</v>
      </c>
      <c r="J478">
        <v>13912.97</v>
      </c>
      <c r="K478">
        <v>259755.15</v>
      </c>
      <c r="M478">
        <v>44796</v>
      </c>
      <c r="N478" t="str">
        <v>R</v>
      </c>
      <c r="O478" s="57" cm="1">
        <f t="array" ref="O478">_xlfn.XLOOKUP(1,($C$2:$C$8655=M478)*($F$2:$F$8655=N478),$D$2:$D$8655)</f>
        <v>45441</v>
      </c>
      <c r="P478" s="62">
        <v>62821723000109</v>
      </c>
      <c r="Q478" t="str">
        <v>UNIDADE</v>
      </c>
      <c r="R478" s="85">
        <v>96</v>
      </c>
      <c r="S478" s="85">
        <v>562.20000000000005</v>
      </c>
      <c r="U478" s="84" t="b">
        <f t="shared" si="51"/>
        <v>1</v>
      </c>
      <c r="V478" s="84" t="b">
        <f t="shared" si="52"/>
        <v>1</v>
      </c>
      <c r="W478" s="84" t="b">
        <f t="shared" si="53"/>
        <v>1</v>
      </c>
      <c r="X478" s="84" t="str">
        <f t="shared" si="54"/>
        <v xml:space="preserve"> </v>
      </c>
      <c r="Y478" s="84" t="b">
        <f t="shared" si="55"/>
        <v>1</v>
      </c>
      <c r="AA478" s="84">
        <v>44796</v>
      </c>
      <c r="AB478" s="84" t="s">
        <v>956</v>
      </c>
      <c r="AC478" s="57">
        <v>45441</v>
      </c>
      <c r="AD478" s="84">
        <v>62821723000109</v>
      </c>
      <c r="AE478" s="84" t="s">
        <v>30</v>
      </c>
      <c r="AF478" s="84">
        <v>18</v>
      </c>
      <c r="AG478" s="84">
        <v>562.20000000000005</v>
      </c>
      <c r="AI478">
        <v>47474</v>
      </c>
      <c r="AJ478" s="84" t="str" cm="1">
        <f t="array" ref="AJ478">_xlfn.XLOOKUP(AI478,--LEFT(Main!$B$15:$B$1956,SEARCH(" ",Main!$B$15:$B$1956)),Main!$F$15:$F$1956,"")</f>
        <v>R SIMIONI</v>
      </c>
      <c r="AK478" s="57" cm="1">
        <f t="array" ref="AK478">_xlfn.XLOOKUP(1,(--LEFT(Main!$B$15:$B$1956,SEARCH(" ",Main!$B$15:$B$1956))=AI478)*(Main!$F$15:$F$1956=AJ478),Main!$C$15:$C$1956,"")</f>
        <v>45471</v>
      </c>
      <c r="AL478" s="62" cm="1">
        <f t="array" ref="AL478">--_xlfn.XLOOKUP(1,(Main!$F$15:$F$1956='PLANILHA EBR'!AJ478)*(--LEFT(Main!$B$15:$B$1956,SEARCH(" ",Main!$B$15:$B$1956))='PLANILHA EBR'!AI478),Main!$E$15:$E$1956)</f>
        <v>62821723000109</v>
      </c>
      <c r="AM478" s="84" t="str" cm="1">
        <f t="array" ref="AM478">_xlfn.XLOOKUP(1,(Main!$F$15:$F$1956='PLANILHA EBR'!AJ478)*(--LEFT(Main!$B$15:$B$1956,SEARCH(" ",Main!$B$15:$B$1956))='PLANILHA EBR'!AI478),Main!$H$15:$H$1956)</f>
        <v>KG LIQUIDO</v>
      </c>
      <c r="AN478">
        <v>86</v>
      </c>
      <c r="AO478">
        <v>36955.75</v>
      </c>
      <c r="AP478">
        <v>39184</v>
      </c>
    </row>
    <row r="479" spans="1:42" x14ac:dyDescent="0.25">
      <c r="A479" t="s">
        <v>5958</v>
      </c>
      <c r="B479" t="str">
        <f>C479&amp;"-"&amp;COUNTIF(C$2:C479,C479)</f>
        <v>68139-10</v>
      </c>
      <c r="C479">
        <v>68139</v>
      </c>
      <c r="D479" s="57">
        <v>44823</v>
      </c>
      <c r="E479" s="84" t="str">
        <f>F479&amp;"-"&amp;COUNTIF($F$2:F479,F479)</f>
        <v>METASA-435</v>
      </c>
      <c r="F479" s="84" t="str">
        <f t="shared" si="56"/>
        <v>METASA</v>
      </c>
      <c r="G479" t="s">
        <v>8581</v>
      </c>
      <c r="H479" s="62">
        <v>88416482000106</v>
      </c>
      <c r="I479" t="s">
        <v>30</v>
      </c>
      <c r="J479">
        <v>169.39</v>
      </c>
      <c r="K479">
        <v>3272.62</v>
      </c>
      <c r="M479">
        <v>44863</v>
      </c>
      <c r="N479" t="str">
        <v>R</v>
      </c>
      <c r="O479" s="57" cm="1">
        <f t="array" ref="O479">_xlfn.XLOOKUP(1,($C$2:$C$8655=M479)*($F$2:$F$8655=N479),$D$2:$D$8655)</f>
        <v>45441</v>
      </c>
      <c r="P479" s="62">
        <v>62821723000109</v>
      </c>
      <c r="Q479" t="str">
        <v>UNIDADE</v>
      </c>
      <c r="R479" s="85">
        <v>18589</v>
      </c>
      <c r="S479" s="85">
        <v>74316.86</v>
      </c>
      <c r="U479" s="84" t="b">
        <f t="shared" si="51"/>
        <v>1</v>
      </c>
      <c r="V479" s="84" t="b">
        <f t="shared" si="52"/>
        <v>1</v>
      </c>
      <c r="W479" s="84" t="b">
        <f t="shared" si="53"/>
        <v>1</v>
      </c>
      <c r="X479" s="84" t="str">
        <f t="shared" si="54"/>
        <v xml:space="preserve"> </v>
      </c>
      <c r="Y479" s="84" t="b">
        <f t="shared" si="55"/>
        <v>1</v>
      </c>
      <c r="AA479" s="84">
        <v>44863</v>
      </c>
      <c r="AB479" s="84" t="s">
        <v>956</v>
      </c>
      <c r="AC479" s="57">
        <v>45441</v>
      </c>
      <c r="AD479" s="84">
        <v>62821723000109</v>
      </c>
      <c r="AE479" s="84" t="s">
        <v>30</v>
      </c>
      <c r="AF479" s="84">
        <v>333.33422222222219</v>
      </c>
      <c r="AG479" s="84">
        <v>74316.86</v>
      </c>
      <c r="AI479">
        <v>47759</v>
      </c>
      <c r="AJ479" s="84" t="str" cm="1">
        <f t="array" ref="AJ479">_xlfn.XLOOKUP(AI479,--LEFT(Main!$B$15:$B$1956,SEARCH(" ",Main!$B$15:$B$1956)),Main!$F$15:$F$1956,"")</f>
        <v>R SIMIONI</v>
      </c>
      <c r="AK479" s="57" cm="1">
        <f t="array" ref="AK479">_xlfn.XLOOKUP(1,(--LEFT(Main!$B$15:$B$1956,SEARCH(" ",Main!$B$15:$B$1956))=AI479)*(Main!$F$15:$F$1956=AJ479),Main!$C$15:$C$1956,"")</f>
        <v>45476</v>
      </c>
      <c r="AL479" s="62" cm="1">
        <f t="array" ref="AL479">--_xlfn.XLOOKUP(1,(Main!$F$15:$F$1956='PLANILHA EBR'!AJ479)*(--LEFT(Main!$B$15:$B$1956,SEARCH(" ",Main!$B$15:$B$1956))='PLANILHA EBR'!AI479),Main!$E$15:$E$1956)</f>
        <v>62821723000109</v>
      </c>
      <c r="AM479" s="84" t="str" cm="1">
        <f t="array" ref="AM479">_xlfn.XLOOKUP(1,(Main!$F$15:$F$1956='PLANILHA EBR'!AJ479)*(--LEFT(Main!$B$15:$B$1956,SEARCH(" ",Main!$B$15:$B$1956))='PLANILHA EBR'!AI479),Main!$H$15:$H$1956)</f>
        <v>KG LIQUIDO</v>
      </c>
      <c r="AN479">
        <v>660</v>
      </c>
      <c r="AO479">
        <v>89615.62</v>
      </c>
      <c r="AP479">
        <v>39144</v>
      </c>
    </row>
    <row r="480" spans="1:42" x14ac:dyDescent="0.25">
      <c r="A480" t="s">
        <v>5958</v>
      </c>
      <c r="B480" t="str">
        <f>C480&amp;"-"&amp;COUNTIF(C$2:C480,C480)</f>
        <v>68139-11</v>
      </c>
      <c r="C480">
        <v>68139</v>
      </c>
      <c r="D480" s="57">
        <v>44823</v>
      </c>
      <c r="E480" s="84" t="str">
        <f>F480&amp;"-"&amp;COUNTIF($F$2:F480,F480)</f>
        <v>METASA-436</v>
      </c>
      <c r="F480" s="84" t="str">
        <f t="shared" si="56"/>
        <v>METASA</v>
      </c>
      <c r="G480" t="s">
        <v>8581</v>
      </c>
      <c r="H480" s="62">
        <v>88416482000106</v>
      </c>
      <c r="I480" t="s">
        <v>30</v>
      </c>
      <c r="J480">
        <v>380.56</v>
      </c>
      <c r="K480">
        <v>6423.85</v>
      </c>
      <c r="M480">
        <v>45567</v>
      </c>
      <c r="N480" t="str">
        <v>R</v>
      </c>
      <c r="O480" s="57" cm="1">
        <f t="array" ref="O480">_xlfn.XLOOKUP(1,($C$2:$C$8655=M480)*($F$2:$F$8655=N480),$D$2:$D$8655)</f>
        <v>45450</v>
      </c>
      <c r="P480" s="62">
        <v>62821723000109</v>
      </c>
      <c r="Q480" t="str">
        <v>UNIDADE</v>
      </c>
      <c r="R480" s="85">
        <v>71</v>
      </c>
      <c r="S480" s="85">
        <v>531.93000000000006</v>
      </c>
      <c r="U480" s="84" t="b">
        <f t="shared" si="51"/>
        <v>1</v>
      </c>
      <c r="V480" s="84" t="b">
        <f t="shared" si="52"/>
        <v>1</v>
      </c>
      <c r="W480" s="84" t="b">
        <f t="shared" si="53"/>
        <v>1</v>
      </c>
      <c r="X480" s="84" t="str">
        <f t="shared" si="54"/>
        <v xml:space="preserve"> </v>
      </c>
      <c r="Y480" s="84" t="b">
        <f t="shared" si="55"/>
        <v>1</v>
      </c>
      <c r="AA480" s="84">
        <v>45567</v>
      </c>
      <c r="AB480" s="84" t="s">
        <v>956</v>
      </c>
      <c r="AC480" s="57">
        <v>45450</v>
      </c>
      <c r="AD480" s="84">
        <v>62821723000109</v>
      </c>
      <c r="AE480" s="84" t="s">
        <v>30</v>
      </c>
      <c r="AF480" s="84">
        <v>18</v>
      </c>
      <c r="AG480" s="84">
        <v>531.92999999999995</v>
      </c>
      <c r="AI480">
        <v>47783</v>
      </c>
      <c r="AJ480" s="84" t="str" cm="1">
        <f t="array" ref="AJ480">_xlfn.XLOOKUP(AI480,--LEFT(Main!$B$15:$B$1956,SEARCH(" ",Main!$B$15:$B$1956)),Main!$F$15:$F$1956,"")</f>
        <v>R SIMIONI</v>
      </c>
      <c r="AK480" s="57" cm="1">
        <f t="array" ref="AK480">_xlfn.XLOOKUP(1,(--LEFT(Main!$B$15:$B$1956,SEARCH(" ",Main!$B$15:$B$1956))=AI480)*(Main!$F$15:$F$1956=AJ480),Main!$C$15:$C$1956,"")</f>
        <v>45476</v>
      </c>
      <c r="AL480" s="62" cm="1">
        <f t="array" ref="AL480">--_xlfn.XLOOKUP(1,(Main!$F$15:$F$1956='PLANILHA EBR'!AJ480)*(--LEFT(Main!$B$15:$B$1956,SEARCH(" ",Main!$B$15:$B$1956))='PLANILHA EBR'!AI480),Main!$E$15:$E$1956)</f>
        <v>62821723000109</v>
      </c>
      <c r="AM480" s="84" t="str" cm="1">
        <f t="array" ref="AM480">_xlfn.XLOOKUP(1,(Main!$F$15:$F$1956='PLANILHA EBR'!AJ480)*(--LEFT(Main!$B$15:$B$1956,SEARCH(" ",Main!$B$15:$B$1956))='PLANILHA EBR'!AI480),Main!$H$15:$H$1956)</f>
        <v>KG LIQUIDO</v>
      </c>
      <c r="AN480">
        <v>160</v>
      </c>
      <c r="AO480">
        <v>46591.729999999996</v>
      </c>
      <c r="AP480">
        <v>39144</v>
      </c>
    </row>
    <row r="481" spans="1:42" x14ac:dyDescent="0.25">
      <c r="A481" t="s">
        <v>5958</v>
      </c>
      <c r="B481" t="str">
        <f>C481&amp;"-"&amp;COUNTIF(C$2:C481,C481)</f>
        <v>68177-1</v>
      </c>
      <c r="C481">
        <v>68177</v>
      </c>
      <c r="D481" s="57">
        <v>44825</v>
      </c>
      <c r="E481" s="84" t="str">
        <f>F481&amp;"-"&amp;COUNTIF($F$2:F481,F481)</f>
        <v>METASA-437</v>
      </c>
      <c r="F481" s="84" t="str">
        <f t="shared" si="56"/>
        <v>METASA</v>
      </c>
      <c r="G481" t="s">
        <v>8581</v>
      </c>
      <c r="H481" s="62">
        <v>88416482000106</v>
      </c>
      <c r="I481" t="s">
        <v>30</v>
      </c>
      <c r="J481">
        <v>10.86</v>
      </c>
      <c r="K481">
        <v>183.32</v>
      </c>
      <c r="M481">
        <v>47474</v>
      </c>
      <c r="N481" t="str">
        <v>R</v>
      </c>
      <c r="O481" s="57" cm="1">
        <f t="array" ref="O481">_xlfn.XLOOKUP(1,($C$2:$C$8655=M481)*($F$2:$F$8655=N481),$D$2:$D$8655)</f>
        <v>45471</v>
      </c>
      <c r="P481" s="62">
        <v>62821723000109</v>
      </c>
      <c r="Q481" t="str">
        <v>UNIDADE</v>
      </c>
      <c r="R481" s="85">
        <v>1395</v>
      </c>
      <c r="S481" s="85">
        <v>36955.75</v>
      </c>
      <c r="U481" s="84" t="b">
        <f t="shared" si="51"/>
        <v>1</v>
      </c>
      <c r="V481" s="84" t="b">
        <f t="shared" si="52"/>
        <v>1</v>
      </c>
      <c r="W481" s="84" t="b">
        <f t="shared" si="53"/>
        <v>1</v>
      </c>
      <c r="X481" s="84" t="str">
        <f t="shared" si="54"/>
        <v xml:space="preserve"> </v>
      </c>
      <c r="Y481" s="84" t="b">
        <f t="shared" si="55"/>
        <v>1</v>
      </c>
      <c r="AA481" s="84">
        <v>47474</v>
      </c>
      <c r="AB481" s="84" t="s">
        <v>956</v>
      </c>
      <c r="AC481" s="57">
        <v>45471</v>
      </c>
      <c r="AD481" s="84">
        <v>62821723000109</v>
      </c>
      <c r="AE481" s="84" t="s">
        <v>30</v>
      </c>
      <c r="AF481" s="84">
        <v>86</v>
      </c>
      <c r="AG481" s="84">
        <v>36955.75</v>
      </c>
      <c r="AI481">
        <v>49162</v>
      </c>
      <c r="AJ481" s="84" t="str" cm="1">
        <f t="array" ref="AJ481">_xlfn.XLOOKUP(AI481,--LEFT(Main!$B$15:$B$1956,SEARCH(" ",Main!$B$15:$B$1956)),Main!$F$15:$F$1956,"")</f>
        <v>R SIMIONI</v>
      </c>
      <c r="AK481" s="57" cm="1">
        <f t="array" ref="AK481">_xlfn.XLOOKUP(1,(--LEFT(Main!$B$15:$B$1956,SEARCH(" ",Main!$B$15:$B$1956))=AI481)*(Main!$F$15:$F$1956=AJ481),Main!$C$15:$C$1956,"")</f>
        <v>45492</v>
      </c>
      <c r="AL481" s="62" cm="1">
        <f t="array" ref="AL481">--_xlfn.XLOOKUP(1,(Main!$F$15:$F$1956='PLANILHA EBR'!AJ481)*(--LEFT(Main!$B$15:$B$1956,SEARCH(" ",Main!$B$15:$B$1956))='PLANILHA EBR'!AI481),Main!$E$15:$E$1956)</f>
        <v>62821723000109</v>
      </c>
      <c r="AM481" s="84" t="str" cm="1">
        <f t="array" ref="AM481">_xlfn.XLOOKUP(1,(Main!$F$15:$F$1956='PLANILHA EBR'!AJ481)*(--LEFT(Main!$B$15:$B$1956,SEARCH(" ",Main!$B$15:$B$1956))='PLANILHA EBR'!AI481),Main!$H$15:$H$1956)</f>
        <v>KG LIQUIDO</v>
      </c>
      <c r="AN481">
        <v>26</v>
      </c>
      <c r="AO481">
        <v>12385.22</v>
      </c>
      <c r="AP481">
        <v>39140</v>
      </c>
    </row>
    <row r="482" spans="1:42" x14ac:dyDescent="0.25">
      <c r="A482" t="s">
        <v>5958</v>
      </c>
      <c r="B482" t="str">
        <f>C482&amp;"-"&amp;COUNTIF(C$2:C482,C482)</f>
        <v>68177-2</v>
      </c>
      <c r="C482">
        <v>68177</v>
      </c>
      <c r="D482" s="57">
        <v>44825</v>
      </c>
      <c r="E482" s="84" t="str">
        <f>F482&amp;"-"&amp;COUNTIF($F$2:F482,F482)</f>
        <v>METASA-438</v>
      </c>
      <c r="F482" s="84" t="str">
        <f t="shared" si="56"/>
        <v>METASA</v>
      </c>
      <c r="G482" t="s">
        <v>8581</v>
      </c>
      <c r="H482" s="62">
        <v>88416482000106</v>
      </c>
      <c r="I482" t="s">
        <v>30</v>
      </c>
      <c r="J482">
        <v>473.2</v>
      </c>
      <c r="K482">
        <v>7987.62</v>
      </c>
      <c r="M482">
        <v>47759</v>
      </c>
      <c r="N482" t="str">
        <v>R</v>
      </c>
      <c r="O482" s="57" cm="1">
        <f t="array" ref="O482">_xlfn.XLOOKUP(1,($C$2:$C$8655=M482)*($F$2:$F$8655=N482),$D$2:$D$8655)</f>
        <v>45476</v>
      </c>
      <c r="P482" s="62">
        <v>62821723000109</v>
      </c>
      <c r="Q482" t="str">
        <v>UNIDADE</v>
      </c>
      <c r="R482" s="85">
        <v>11272</v>
      </c>
      <c r="S482" s="85">
        <v>89615.62</v>
      </c>
      <c r="U482" s="84" t="b">
        <f t="shared" si="51"/>
        <v>1</v>
      </c>
      <c r="V482" s="84" t="b">
        <f t="shared" si="52"/>
        <v>1</v>
      </c>
      <c r="W482" s="84" t="b">
        <f t="shared" si="53"/>
        <v>1</v>
      </c>
      <c r="X482" s="84" t="str">
        <f t="shared" si="54"/>
        <v xml:space="preserve"> </v>
      </c>
      <c r="Y482" s="84" t="b">
        <f t="shared" si="55"/>
        <v>1</v>
      </c>
      <c r="AA482" s="84">
        <v>47759</v>
      </c>
      <c r="AB482" s="84" t="s">
        <v>956</v>
      </c>
      <c r="AC482" s="57">
        <v>45476</v>
      </c>
      <c r="AD482" s="84">
        <v>62821723000109</v>
      </c>
      <c r="AE482" s="84" t="s">
        <v>30</v>
      </c>
      <c r="AF482" s="84">
        <v>660</v>
      </c>
      <c r="AG482" s="84">
        <v>89615.62</v>
      </c>
      <c r="AI482">
        <v>49658</v>
      </c>
      <c r="AJ482" s="84" t="str" cm="1">
        <f t="array" ref="AJ482">_xlfn.XLOOKUP(AI482,--LEFT(Main!$B$15:$B$1956,SEARCH(" ",Main!$B$15:$B$1956)),Main!$F$15:$F$1956,"")</f>
        <v>R SIMIONI</v>
      </c>
      <c r="AK482" s="57" cm="1">
        <f t="array" ref="AK482">_xlfn.XLOOKUP(1,(--LEFT(Main!$B$15:$B$1956,SEARCH(" ",Main!$B$15:$B$1956))=AI482)*(Main!$F$15:$F$1956=AJ482),Main!$C$15:$C$1956,"")</f>
        <v>45498</v>
      </c>
      <c r="AL482" s="62" cm="1">
        <f t="array" ref="AL482">--_xlfn.XLOOKUP(1,(Main!$F$15:$F$1956='PLANILHA EBR'!AJ482)*(--LEFT(Main!$B$15:$B$1956,SEARCH(" ",Main!$B$15:$B$1956))='PLANILHA EBR'!AI482),Main!$E$15:$E$1956)</f>
        <v>62821723000109</v>
      </c>
      <c r="AM482" s="84" t="str" cm="1">
        <f t="array" ref="AM482">_xlfn.XLOOKUP(1,(Main!$F$15:$F$1956='PLANILHA EBR'!AJ482)*(--LEFT(Main!$B$15:$B$1956,SEARCH(" ",Main!$B$15:$B$1956))='PLANILHA EBR'!AI482),Main!$H$15:$H$1956)</f>
        <v>KG LIQUIDO</v>
      </c>
      <c r="AN482">
        <v>31</v>
      </c>
      <c r="AO482">
        <v>956.89</v>
      </c>
      <c r="AP482">
        <v>39140</v>
      </c>
    </row>
    <row r="483" spans="1:42" x14ac:dyDescent="0.25">
      <c r="A483" t="s">
        <v>5958</v>
      </c>
      <c r="B483" t="str">
        <f>C483&amp;"-"&amp;COUNTIF(C$2:C483,C483)</f>
        <v>68177-3</v>
      </c>
      <c r="C483">
        <v>68177</v>
      </c>
      <c r="D483" s="57">
        <v>44825</v>
      </c>
      <c r="E483" s="84" t="str">
        <f>F483&amp;"-"&amp;COUNTIF($F$2:F483,F483)</f>
        <v>METASA-439</v>
      </c>
      <c r="F483" s="84" t="str">
        <f t="shared" si="56"/>
        <v>METASA</v>
      </c>
      <c r="G483" t="s">
        <v>8581</v>
      </c>
      <c r="H483" s="62">
        <v>88416482000106</v>
      </c>
      <c r="I483" t="s">
        <v>30</v>
      </c>
      <c r="J483">
        <v>3612.87</v>
      </c>
      <c r="K483">
        <v>58636.88</v>
      </c>
      <c r="M483">
        <v>47783</v>
      </c>
      <c r="N483" t="str">
        <v>R</v>
      </c>
      <c r="O483" s="57" cm="1">
        <f t="array" ref="O483">_xlfn.XLOOKUP(1,($C$2:$C$8655=M483)*($F$2:$F$8655=N483),$D$2:$D$8655)</f>
        <v>45476</v>
      </c>
      <c r="P483" s="62">
        <v>62821723000109</v>
      </c>
      <c r="Q483" t="str">
        <v>UNIDADE</v>
      </c>
      <c r="R483" s="85">
        <v>9881</v>
      </c>
      <c r="S483" s="85">
        <v>46591.729999999996</v>
      </c>
      <c r="U483" s="84" t="b">
        <f t="shared" ref="U483:U546" si="57">AA483=M483</f>
        <v>1</v>
      </c>
      <c r="V483" s="84" t="b">
        <f t="shared" ref="V483:V546" si="58">P483=AD483</f>
        <v>1</v>
      </c>
      <c r="W483" s="84" t="b">
        <f t="shared" ref="W483:W546" si="59">O483=AC483</f>
        <v>1</v>
      </c>
      <c r="X483" s="84" t="str">
        <f t="shared" ref="X483:X545" si="60">IF(AE483=Q483,AF483=R483," ")</f>
        <v xml:space="preserve"> </v>
      </c>
      <c r="Y483" s="84" t="b">
        <f t="shared" ref="Y483:Y546" si="61">AG483=S483</f>
        <v>1</v>
      </c>
      <c r="AA483" s="84">
        <v>47783</v>
      </c>
      <c r="AB483" s="84" t="s">
        <v>956</v>
      </c>
      <c r="AC483" s="57">
        <v>45476</v>
      </c>
      <c r="AD483" s="84">
        <v>62821723000109</v>
      </c>
      <c r="AE483" s="84" t="s">
        <v>30</v>
      </c>
      <c r="AF483" s="84">
        <v>160</v>
      </c>
      <c r="AG483" s="84">
        <v>46591.73</v>
      </c>
      <c r="AI483">
        <v>50336</v>
      </c>
      <c r="AJ483" s="84" t="str" cm="1">
        <f t="array" ref="AJ483">_xlfn.XLOOKUP(AI483,--LEFT(Main!$B$15:$B$1956,SEARCH(" ",Main!$B$15:$B$1956)),Main!$F$15:$F$1956,"")</f>
        <v>R SIMIONI</v>
      </c>
      <c r="AK483" s="57" cm="1">
        <f t="array" ref="AK483">_xlfn.XLOOKUP(1,(--LEFT(Main!$B$15:$B$1956,SEARCH(" ",Main!$B$15:$B$1956))=AI483)*(Main!$F$15:$F$1956=AJ483),Main!$C$15:$C$1956,"")</f>
        <v>45505</v>
      </c>
      <c r="AL483" s="62" cm="1">
        <f t="array" ref="AL483">--_xlfn.XLOOKUP(1,(Main!$F$15:$F$1956='PLANILHA EBR'!AJ483)*(--LEFT(Main!$B$15:$B$1956,SEARCH(" ",Main!$B$15:$B$1956))='PLANILHA EBR'!AI483),Main!$E$15:$E$1956)</f>
        <v>62821723000109</v>
      </c>
      <c r="AM483" s="84" t="str" cm="1">
        <f t="array" ref="AM483">_xlfn.XLOOKUP(1,(Main!$F$15:$F$1956='PLANILHA EBR'!AJ483)*(--LEFT(Main!$B$15:$B$1956,SEARCH(" ",Main!$B$15:$B$1956))='PLANILHA EBR'!AI483),Main!$H$15:$H$1956)</f>
        <v>KG LIQUIDO</v>
      </c>
      <c r="AN483">
        <v>86</v>
      </c>
      <c r="AO483">
        <v>41488.629999999997</v>
      </c>
      <c r="AP483">
        <v>38900</v>
      </c>
    </row>
    <row r="484" spans="1:42" x14ac:dyDescent="0.25">
      <c r="A484" t="s">
        <v>5958</v>
      </c>
      <c r="B484" t="str">
        <f>C484&amp;"-"&amp;COUNTIF(C$2:C484,C484)</f>
        <v>68177-4</v>
      </c>
      <c r="C484">
        <v>68177</v>
      </c>
      <c r="D484" s="57">
        <v>44825</v>
      </c>
      <c r="E484" s="84" t="str">
        <f>F484&amp;"-"&amp;COUNTIF($F$2:F484,F484)</f>
        <v>METASA-440</v>
      </c>
      <c r="F484" s="84" t="str">
        <f t="shared" si="56"/>
        <v>METASA</v>
      </c>
      <c r="G484" t="s">
        <v>8581</v>
      </c>
      <c r="H484" s="62">
        <v>88416482000106</v>
      </c>
      <c r="I484" t="s">
        <v>30</v>
      </c>
      <c r="J484">
        <v>268.95999999999998</v>
      </c>
      <c r="K484">
        <v>4540.04</v>
      </c>
      <c r="M484">
        <v>49162</v>
      </c>
      <c r="N484" t="str">
        <v>R</v>
      </c>
      <c r="O484" s="57" cm="1">
        <f t="array" ref="O484">_xlfn.XLOOKUP(1,($C$2:$C$8655=M484)*($F$2:$F$8655=N484),$D$2:$D$8655)</f>
        <v>45492</v>
      </c>
      <c r="P484" s="62">
        <v>62821723000109</v>
      </c>
      <c r="Q484" t="str">
        <v>UNIDADE</v>
      </c>
      <c r="R484" s="85">
        <v>933</v>
      </c>
      <c r="S484" s="85">
        <v>12385.22</v>
      </c>
      <c r="U484" s="84" t="b">
        <f t="shared" si="57"/>
        <v>1</v>
      </c>
      <c r="V484" s="84" t="b">
        <f t="shared" si="58"/>
        <v>1</v>
      </c>
      <c r="W484" s="84" t="b">
        <f t="shared" si="59"/>
        <v>1</v>
      </c>
      <c r="X484" s="84" t="str">
        <f t="shared" si="60"/>
        <v xml:space="preserve"> </v>
      </c>
      <c r="Y484" s="84" t="b">
        <f t="shared" si="61"/>
        <v>1</v>
      </c>
      <c r="AA484" s="84">
        <v>49162</v>
      </c>
      <c r="AB484" s="84" t="s">
        <v>956</v>
      </c>
      <c r="AC484" s="57">
        <v>45492</v>
      </c>
      <c r="AD484" s="84">
        <v>62821723000109</v>
      </c>
      <c r="AE484" s="84" t="s">
        <v>30</v>
      </c>
      <c r="AF484" s="84">
        <v>26</v>
      </c>
      <c r="AG484" s="84">
        <v>12385.22</v>
      </c>
      <c r="AI484">
        <v>50339</v>
      </c>
      <c r="AJ484" s="84" t="str" cm="1">
        <f t="array" ref="AJ484">_xlfn.XLOOKUP(AI484,--LEFT(Main!$B$15:$B$1956,SEARCH(" ",Main!$B$15:$B$1956)),Main!$F$15:$F$1956,"")</f>
        <v>R SIMIONI</v>
      </c>
      <c r="AK484" s="57" cm="1">
        <f t="array" ref="AK484">_xlfn.XLOOKUP(1,(--LEFT(Main!$B$15:$B$1956,SEARCH(" ",Main!$B$15:$B$1956))=AI484)*(Main!$F$15:$F$1956=AJ484),Main!$C$15:$C$1956,"")</f>
        <v>45505</v>
      </c>
      <c r="AL484" s="62" cm="1">
        <f t="array" ref="AL484">--_xlfn.XLOOKUP(1,(Main!$F$15:$F$1956='PLANILHA EBR'!AJ484)*(--LEFT(Main!$B$15:$B$1956,SEARCH(" ",Main!$B$15:$B$1956))='PLANILHA EBR'!AI484),Main!$E$15:$E$1956)</f>
        <v>62821723000109</v>
      </c>
      <c r="AM484" s="84" t="str" cm="1">
        <f t="array" ref="AM484">_xlfn.XLOOKUP(1,(Main!$F$15:$F$1956='PLANILHA EBR'!AJ484)*(--LEFT(Main!$B$15:$B$1956,SEARCH(" ",Main!$B$15:$B$1956))='PLANILHA EBR'!AI484),Main!$H$15:$H$1956)</f>
        <v>KG LIQUIDO</v>
      </c>
      <c r="AN484">
        <v>277</v>
      </c>
      <c r="AO484">
        <v>7977.24</v>
      </c>
      <c r="AP484">
        <v>38505</v>
      </c>
    </row>
    <row r="485" spans="1:42" x14ac:dyDescent="0.25">
      <c r="A485" t="s">
        <v>5958</v>
      </c>
      <c r="B485" t="str">
        <f>C485&amp;"-"&amp;COUNTIF(C$2:C485,C485)</f>
        <v>68177-5</v>
      </c>
      <c r="C485">
        <v>68177</v>
      </c>
      <c r="D485" s="57">
        <v>44825</v>
      </c>
      <c r="E485" s="84" t="str">
        <f>F485&amp;"-"&amp;COUNTIF($F$2:F485,F485)</f>
        <v>METASA-441</v>
      </c>
      <c r="F485" s="84" t="str">
        <f t="shared" si="56"/>
        <v>METASA</v>
      </c>
      <c r="G485" t="s">
        <v>8581</v>
      </c>
      <c r="H485" s="62">
        <v>88416482000106</v>
      </c>
      <c r="I485" t="s">
        <v>30</v>
      </c>
      <c r="J485">
        <v>245.18</v>
      </c>
      <c r="K485">
        <v>4138.6400000000003</v>
      </c>
      <c r="M485">
        <v>49658</v>
      </c>
      <c r="N485" t="str">
        <v>R</v>
      </c>
      <c r="O485" s="57" cm="1">
        <f t="array" ref="O485">_xlfn.XLOOKUP(1,($C$2:$C$8655=M485)*($F$2:$F$8655=N485),$D$2:$D$8655)</f>
        <v>45498</v>
      </c>
      <c r="P485" s="62">
        <v>62821723000109</v>
      </c>
      <c r="Q485" t="str">
        <v>UNIDADE</v>
      </c>
      <c r="R485" s="85">
        <v>128</v>
      </c>
      <c r="S485" s="85">
        <v>956.8900000000001</v>
      </c>
      <c r="U485" s="84" t="b">
        <f t="shared" si="57"/>
        <v>1</v>
      </c>
      <c r="V485" s="84" t="b">
        <f t="shared" si="58"/>
        <v>1</v>
      </c>
      <c r="W485" s="84" t="b">
        <f t="shared" si="59"/>
        <v>1</v>
      </c>
      <c r="X485" s="84" t="str">
        <f t="shared" si="60"/>
        <v xml:space="preserve"> </v>
      </c>
      <c r="Y485" s="84" t="b">
        <f t="shared" si="61"/>
        <v>1</v>
      </c>
      <c r="AA485" s="84">
        <v>49658</v>
      </c>
      <c r="AB485" s="84" t="s">
        <v>956</v>
      </c>
      <c r="AC485" s="57">
        <v>45498</v>
      </c>
      <c r="AD485" s="84">
        <v>62821723000109</v>
      </c>
      <c r="AE485" s="84" t="s">
        <v>30</v>
      </c>
      <c r="AF485" s="84">
        <v>31</v>
      </c>
      <c r="AG485" s="84">
        <v>956.89</v>
      </c>
      <c r="AI485">
        <v>51130</v>
      </c>
      <c r="AJ485" s="84" t="str" cm="1">
        <f t="array" ref="AJ485">_xlfn.XLOOKUP(AI485,--LEFT(Main!$B$15:$B$1956,SEARCH(" ",Main!$B$15:$B$1956)),Main!$F$15:$F$1956,"")</f>
        <v>R SIMIONI</v>
      </c>
      <c r="AK485" s="57" cm="1">
        <f t="array" ref="AK485">_xlfn.XLOOKUP(1,(--LEFT(Main!$B$15:$B$1956,SEARCH(" ",Main!$B$15:$B$1956))=AI485)*(Main!$F$15:$F$1956=AJ485),Main!$C$15:$C$1956,"")</f>
        <v>45513</v>
      </c>
      <c r="AL485" s="62" cm="1">
        <f t="array" ref="AL485">--_xlfn.XLOOKUP(1,(Main!$F$15:$F$1956='PLANILHA EBR'!AJ485)*(--LEFT(Main!$B$15:$B$1956,SEARCH(" ",Main!$B$15:$B$1956))='PLANILHA EBR'!AI485),Main!$E$15:$E$1956)</f>
        <v>62821723000109</v>
      </c>
      <c r="AM485" s="84" t="str" cm="1">
        <f t="array" ref="AM485">_xlfn.XLOOKUP(1,(Main!$F$15:$F$1956='PLANILHA EBR'!AJ485)*(--LEFT(Main!$B$15:$B$1956,SEARCH(" ",Main!$B$15:$B$1956))='PLANILHA EBR'!AI485),Main!$H$15:$H$1956)</f>
        <v>KG LIQUIDO</v>
      </c>
      <c r="AN485">
        <v>26</v>
      </c>
      <c r="AO485">
        <v>2076.8000000000002</v>
      </c>
      <c r="AP485">
        <v>38505</v>
      </c>
    </row>
    <row r="486" spans="1:42" x14ac:dyDescent="0.25">
      <c r="A486" t="s">
        <v>5958</v>
      </c>
      <c r="B486" t="str">
        <f>C486&amp;"-"&amp;COUNTIF(C$2:C486,C486)</f>
        <v>68177-6</v>
      </c>
      <c r="C486">
        <v>68177</v>
      </c>
      <c r="D486" s="57">
        <v>44825</v>
      </c>
      <c r="E486" s="84" t="str">
        <f>F486&amp;"-"&amp;COUNTIF($F$2:F486,F486)</f>
        <v>METASA-442</v>
      </c>
      <c r="F486" s="84" t="str">
        <f t="shared" si="56"/>
        <v>METASA</v>
      </c>
      <c r="G486" t="s">
        <v>8581</v>
      </c>
      <c r="H486" s="62">
        <v>88416482000106</v>
      </c>
      <c r="I486" t="s">
        <v>30</v>
      </c>
      <c r="J486">
        <v>407.96</v>
      </c>
      <c r="K486">
        <v>6621.19</v>
      </c>
      <c r="M486">
        <v>50336</v>
      </c>
      <c r="N486" t="str">
        <v>R</v>
      </c>
      <c r="O486" s="57" cm="1">
        <f t="array" ref="O486">_xlfn.XLOOKUP(1,($C$2:$C$8655=M486)*($F$2:$F$8655=N486),$D$2:$D$8655)</f>
        <v>45505</v>
      </c>
      <c r="P486" s="62">
        <v>62821723000109</v>
      </c>
      <c r="Q486" t="str">
        <v>UNIDADE</v>
      </c>
      <c r="R486" s="85">
        <v>8554</v>
      </c>
      <c r="S486" s="85">
        <v>41488.629999999997</v>
      </c>
      <c r="U486" s="84" t="b">
        <f t="shared" si="57"/>
        <v>1</v>
      </c>
      <c r="V486" s="84" t="b">
        <f t="shared" si="58"/>
        <v>1</v>
      </c>
      <c r="W486" s="84" t="b">
        <f t="shared" si="59"/>
        <v>1</v>
      </c>
      <c r="X486" s="84" t="str">
        <f t="shared" si="60"/>
        <v xml:space="preserve"> </v>
      </c>
      <c r="Y486" s="84" t="b">
        <f t="shared" si="61"/>
        <v>1</v>
      </c>
      <c r="AA486" s="84">
        <v>50336</v>
      </c>
      <c r="AB486" s="84" t="s">
        <v>956</v>
      </c>
      <c r="AC486" s="57">
        <v>45505</v>
      </c>
      <c r="AD486" s="84">
        <v>62821723000109</v>
      </c>
      <c r="AE486" s="84" t="s">
        <v>30</v>
      </c>
      <c r="AF486" s="84">
        <v>86</v>
      </c>
      <c r="AG486" s="84">
        <v>41488.629999999997</v>
      </c>
      <c r="AI486">
        <v>51438</v>
      </c>
      <c r="AJ486" s="84" t="str" cm="1">
        <f t="array" ref="AJ486">_xlfn.XLOOKUP(AI486,--LEFT(Main!$B$15:$B$1956,SEARCH(" ",Main!$B$15:$B$1956)),Main!$F$15:$F$1956,"")</f>
        <v>R SIMIONI</v>
      </c>
      <c r="AK486" s="57" cm="1">
        <f t="array" ref="AK486">_xlfn.XLOOKUP(1,(--LEFT(Main!$B$15:$B$1956,SEARCH(" ",Main!$B$15:$B$1956))=AI486)*(Main!$F$15:$F$1956=AJ486),Main!$C$15:$C$1956,"")</f>
        <v>45518</v>
      </c>
      <c r="AL486" s="62" cm="1">
        <f t="array" ref="AL486">--_xlfn.XLOOKUP(1,(Main!$F$15:$F$1956='PLANILHA EBR'!AJ486)*(--LEFT(Main!$B$15:$B$1956,SEARCH(" ",Main!$B$15:$B$1956))='PLANILHA EBR'!AI486),Main!$E$15:$E$1956)</f>
        <v>62821723000109</v>
      </c>
      <c r="AM486" s="84" t="str" cm="1">
        <f t="array" ref="AM486">_xlfn.XLOOKUP(1,(Main!$F$15:$F$1956='PLANILHA EBR'!AJ486)*(--LEFT(Main!$B$15:$B$1956,SEARCH(" ",Main!$B$15:$B$1956))='PLANILHA EBR'!AI486),Main!$H$15:$H$1956)</f>
        <v>KG LIQUIDO</v>
      </c>
      <c r="AN486">
        <v>50</v>
      </c>
      <c r="AO486">
        <v>3265.69</v>
      </c>
      <c r="AP486">
        <v>38332</v>
      </c>
    </row>
    <row r="487" spans="1:42" x14ac:dyDescent="0.25">
      <c r="A487" t="s">
        <v>5958</v>
      </c>
      <c r="B487" t="str">
        <f>C487&amp;"-"&amp;COUNTIF(C$2:C487,C487)</f>
        <v>68177-7</v>
      </c>
      <c r="C487">
        <v>68177</v>
      </c>
      <c r="D487" s="57">
        <v>44825</v>
      </c>
      <c r="E487" s="84" t="str">
        <f>F487&amp;"-"&amp;COUNTIF($F$2:F487,F487)</f>
        <v>METASA-443</v>
      </c>
      <c r="F487" s="84" t="str">
        <f t="shared" si="56"/>
        <v>METASA</v>
      </c>
      <c r="G487" t="s">
        <v>8581</v>
      </c>
      <c r="H487" s="62">
        <v>88416482000106</v>
      </c>
      <c r="I487" t="s">
        <v>30</v>
      </c>
      <c r="J487">
        <v>10571.76</v>
      </c>
      <c r="K487">
        <v>197374.75</v>
      </c>
      <c r="M487">
        <v>50339</v>
      </c>
      <c r="N487" t="str">
        <v>R</v>
      </c>
      <c r="O487" s="57" cm="1">
        <f t="array" ref="O487">_xlfn.XLOOKUP(1,($C$2:$C$8655=M487)*($F$2:$F$8655=N487),$D$2:$D$8655)</f>
        <v>45505</v>
      </c>
      <c r="P487" s="62">
        <v>62821723000109</v>
      </c>
      <c r="Q487" t="str">
        <v>UNIDADE</v>
      </c>
      <c r="R487" s="85">
        <v>252</v>
      </c>
      <c r="S487" s="85">
        <v>7977.24</v>
      </c>
      <c r="U487" s="84" t="b">
        <f t="shared" si="57"/>
        <v>1</v>
      </c>
      <c r="V487" s="84" t="b">
        <f t="shared" si="58"/>
        <v>1</v>
      </c>
      <c r="W487" s="84" t="b">
        <f t="shared" si="59"/>
        <v>1</v>
      </c>
      <c r="X487" s="84" t="str">
        <f t="shared" si="60"/>
        <v xml:space="preserve"> </v>
      </c>
      <c r="Y487" s="84" t="b">
        <f t="shared" si="61"/>
        <v>1</v>
      </c>
      <c r="AA487" s="84">
        <v>50339</v>
      </c>
      <c r="AB487" s="84" t="s">
        <v>956</v>
      </c>
      <c r="AC487" s="57">
        <v>45505</v>
      </c>
      <c r="AD487" s="84">
        <v>62821723000109</v>
      </c>
      <c r="AE487" s="84" t="s">
        <v>30</v>
      </c>
      <c r="AF487" s="84">
        <v>277</v>
      </c>
      <c r="AG487" s="84">
        <v>7977.24</v>
      </c>
      <c r="AI487">
        <v>51458</v>
      </c>
      <c r="AJ487" s="84" t="str" cm="1">
        <f t="array" ref="AJ487">_xlfn.XLOOKUP(AI487,--LEFT(Main!$B$15:$B$1956,SEARCH(" ",Main!$B$15:$B$1956)),Main!$F$15:$F$1956,"")</f>
        <v>R SIMIONI</v>
      </c>
      <c r="AK487" s="57" cm="1">
        <f t="array" ref="AK487">_xlfn.XLOOKUP(1,(--LEFT(Main!$B$15:$B$1956,SEARCH(" ",Main!$B$15:$B$1956))=AI487)*(Main!$F$15:$F$1956=AJ487),Main!$C$15:$C$1956,"")</f>
        <v>45518</v>
      </c>
      <c r="AL487" s="62" cm="1">
        <f t="array" ref="AL487">--_xlfn.XLOOKUP(1,(Main!$F$15:$F$1956='PLANILHA EBR'!AJ487)*(--LEFT(Main!$B$15:$B$1956,SEARCH(" ",Main!$B$15:$B$1956))='PLANILHA EBR'!AI487),Main!$E$15:$E$1956)</f>
        <v>62821723000109</v>
      </c>
      <c r="AM487" s="84" t="str" cm="1">
        <f t="array" ref="AM487">_xlfn.XLOOKUP(1,(Main!$F$15:$F$1956='PLANILHA EBR'!AJ487)*(--LEFT(Main!$B$15:$B$1956,SEARCH(" ",Main!$B$15:$B$1956))='PLANILHA EBR'!AI487),Main!$H$15:$H$1956)</f>
        <v>KG LIQUIDO</v>
      </c>
      <c r="AN487">
        <v>14</v>
      </c>
      <c r="AO487">
        <v>4576</v>
      </c>
      <c r="AP487">
        <v>38331</v>
      </c>
    </row>
    <row r="488" spans="1:42" x14ac:dyDescent="0.25">
      <c r="A488" t="s">
        <v>5958</v>
      </c>
      <c r="B488" t="str">
        <f>C488&amp;"-"&amp;COUNTIF(C$2:C488,C488)</f>
        <v>68177-8</v>
      </c>
      <c r="C488">
        <v>68177</v>
      </c>
      <c r="D488" s="57">
        <v>44825</v>
      </c>
      <c r="E488" s="84" t="str">
        <f>F488&amp;"-"&amp;COUNTIF($F$2:F488,F488)</f>
        <v>METASA-444</v>
      </c>
      <c r="F488" s="84" t="str">
        <f t="shared" si="56"/>
        <v>METASA</v>
      </c>
      <c r="G488" t="s">
        <v>8581</v>
      </c>
      <c r="H488" s="62">
        <v>88416482000106</v>
      </c>
      <c r="I488" t="s">
        <v>30</v>
      </c>
      <c r="J488">
        <v>73.31</v>
      </c>
      <c r="K488">
        <v>1416.35</v>
      </c>
      <c r="M488">
        <v>51130</v>
      </c>
      <c r="N488" t="str">
        <v>R</v>
      </c>
      <c r="O488" s="57" cm="1">
        <f t="array" ref="O488">_xlfn.XLOOKUP(1,($C$2:$C$8655=M488)*($F$2:$F$8655=N488),$D$2:$D$8655)</f>
        <v>45513</v>
      </c>
      <c r="P488" s="62">
        <v>62821723000109</v>
      </c>
      <c r="Q488" t="str">
        <v>UNIDADE</v>
      </c>
      <c r="R488" s="85">
        <v>88</v>
      </c>
      <c r="S488" s="85">
        <v>2076.8000000000002</v>
      </c>
      <c r="U488" s="84" t="b">
        <f t="shared" si="57"/>
        <v>1</v>
      </c>
      <c r="V488" s="84" t="b">
        <f t="shared" si="58"/>
        <v>1</v>
      </c>
      <c r="W488" s="84" t="b">
        <f t="shared" si="59"/>
        <v>1</v>
      </c>
      <c r="X488" s="84" t="str">
        <f t="shared" si="60"/>
        <v xml:space="preserve"> </v>
      </c>
      <c r="Y488" s="84" t="b">
        <f t="shared" si="61"/>
        <v>1</v>
      </c>
      <c r="AA488" s="84">
        <v>51130</v>
      </c>
      <c r="AB488" s="84" t="s">
        <v>956</v>
      </c>
      <c r="AC488" s="57">
        <v>45513</v>
      </c>
      <c r="AD488" s="84">
        <v>62821723000109</v>
      </c>
      <c r="AE488" s="84" t="s">
        <v>30</v>
      </c>
      <c r="AF488" s="84">
        <v>26</v>
      </c>
      <c r="AG488" s="84">
        <v>2076.8000000000002</v>
      </c>
      <c r="AI488">
        <v>52917</v>
      </c>
      <c r="AJ488" s="84" t="str" cm="1">
        <f t="array" ref="AJ488">_xlfn.XLOOKUP(AI488,--LEFT(Main!$B$15:$B$1956,SEARCH(" ",Main!$B$15:$B$1956)),Main!$F$15:$F$1956,"")</f>
        <v>R SIMIONI</v>
      </c>
      <c r="AK488" s="57" cm="1">
        <f t="array" ref="AK488">_xlfn.XLOOKUP(1,(--LEFT(Main!$B$15:$B$1956,SEARCH(" ",Main!$B$15:$B$1956))=AI488)*(Main!$F$15:$F$1956=AJ488),Main!$C$15:$C$1956,"")</f>
        <v>45533</v>
      </c>
      <c r="AL488" s="62" cm="1">
        <f t="array" ref="AL488">--_xlfn.XLOOKUP(1,(Main!$F$15:$F$1956='PLANILHA EBR'!AJ488)*(--LEFT(Main!$B$15:$B$1956,SEARCH(" ",Main!$B$15:$B$1956))='PLANILHA EBR'!AI488),Main!$E$15:$E$1956)</f>
        <v>62821723000109</v>
      </c>
      <c r="AM488" s="84" t="str" cm="1">
        <f t="array" ref="AM488">_xlfn.XLOOKUP(1,(Main!$F$15:$F$1956='PLANILHA EBR'!AJ488)*(--LEFT(Main!$B$15:$B$1956,SEARCH(" ",Main!$B$15:$B$1956))='PLANILHA EBR'!AI488),Main!$H$15:$H$1956)</f>
        <v>KG LIQUIDO</v>
      </c>
      <c r="AN488">
        <v>12</v>
      </c>
      <c r="AO488">
        <v>3871.39</v>
      </c>
      <c r="AP488">
        <v>38331</v>
      </c>
    </row>
    <row r="489" spans="1:42" x14ac:dyDescent="0.25">
      <c r="A489" t="s">
        <v>5958</v>
      </c>
      <c r="B489" t="str">
        <f>C489&amp;"-"&amp;COUNTIF(C$2:C489,C489)</f>
        <v>68177-9</v>
      </c>
      <c r="C489">
        <v>68177</v>
      </c>
      <c r="D489" s="57">
        <v>44825</v>
      </c>
      <c r="E489" s="84" t="str">
        <f>F489&amp;"-"&amp;COUNTIF($F$2:F489,F489)</f>
        <v>METASA-445</v>
      </c>
      <c r="F489" s="84" t="str">
        <f t="shared" si="56"/>
        <v>METASA</v>
      </c>
      <c r="G489" t="s">
        <v>8581</v>
      </c>
      <c r="H489" s="62">
        <v>88416482000106</v>
      </c>
      <c r="I489" t="s">
        <v>30</v>
      </c>
      <c r="J489">
        <v>624.72</v>
      </c>
      <c r="K489">
        <v>12069.59</v>
      </c>
      <c r="M489">
        <v>51438</v>
      </c>
      <c r="N489" t="str">
        <v>R</v>
      </c>
      <c r="O489" s="57" cm="1">
        <f t="array" ref="O489">_xlfn.XLOOKUP(1,($C$2:$C$8655=M489)*($F$2:$F$8655=N489),$D$2:$D$8655)</f>
        <v>45518</v>
      </c>
      <c r="P489" s="62">
        <v>62821723000109</v>
      </c>
      <c r="Q489" t="str">
        <v>UNIDADE</v>
      </c>
      <c r="R489" s="85">
        <v>349</v>
      </c>
      <c r="S489" s="85">
        <v>3265.69</v>
      </c>
      <c r="U489" s="84" t="b">
        <f t="shared" si="57"/>
        <v>1</v>
      </c>
      <c r="V489" s="84" t="b">
        <f t="shared" si="58"/>
        <v>1</v>
      </c>
      <c r="W489" s="84" t="b">
        <f t="shared" si="59"/>
        <v>1</v>
      </c>
      <c r="X489" s="84" t="str">
        <f t="shared" si="60"/>
        <v xml:space="preserve"> </v>
      </c>
      <c r="Y489" s="84" t="b">
        <f t="shared" si="61"/>
        <v>1</v>
      </c>
      <c r="AA489" s="84">
        <v>51438</v>
      </c>
      <c r="AB489" s="84" t="s">
        <v>956</v>
      </c>
      <c r="AC489" s="57">
        <v>45518</v>
      </c>
      <c r="AD489" s="84">
        <v>62821723000109</v>
      </c>
      <c r="AE489" s="84" t="s">
        <v>30</v>
      </c>
      <c r="AF489" s="84">
        <v>50</v>
      </c>
      <c r="AG489" s="84">
        <v>3265.69</v>
      </c>
      <c r="AI489">
        <v>53648</v>
      </c>
      <c r="AJ489" s="84" t="str" cm="1">
        <f t="array" ref="AJ489">_xlfn.XLOOKUP(AI489,--LEFT(Main!$B$15:$B$1956,SEARCH(" ",Main!$B$15:$B$1956)),Main!$F$15:$F$1956,"")</f>
        <v>R SIMIONI</v>
      </c>
      <c r="AK489" s="57" cm="1">
        <f t="array" ref="AK489">_xlfn.XLOOKUP(1,(--LEFT(Main!$B$15:$B$1956,SEARCH(" ",Main!$B$15:$B$1956))=AI489)*(Main!$F$15:$F$1956=AJ489),Main!$C$15:$C$1956,"")</f>
        <v>45540</v>
      </c>
      <c r="AL489" s="62" cm="1">
        <f t="array" ref="AL489">--_xlfn.XLOOKUP(1,(Main!$F$15:$F$1956='PLANILHA EBR'!AJ489)*(--LEFT(Main!$B$15:$B$1956,SEARCH(" ",Main!$B$15:$B$1956))='PLANILHA EBR'!AI489),Main!$E$15:$E$1956)</f>
        <v>62821723000109</v>
      </c>
      <c r="AM489" s="84" t="str" cm="1">
        <f t="array" ref="AM489">_xlfn.XLOOKUP(1,(Main!$F$15:$F$1956='PLANILHA EBR'!AJ489)*(--LEFT(Main!$B$15:$B$1956,SEARCH(" ",Main!$B$15:$B$1956))='PLANILHA EBR'!AI489),Main!$H$15:$H$1956)</f>
        <v>KG LIQUIDO</v>
      </c>
      <c r="AN489">
        <v>13</v>
      </c>
      <c r="AO489">
        <v>748</v>
      </c>
      <c r="AP489">
        <v>38300</v>
      </c>
    </row>
    <row r="490" spans="1:42" x14ac:dyDescent="0.25">
      <c r="A490" t="s">
        <v>5958</v>
      </c>
      <c r="B490" t="str">
        <f>C490&amp;"-"&amp;COUNTIF(C$2:C490,C490)</f>
        <v>68177-10</v>
      </c>
      <c r="C490">
        <v>68177</v>
      </c>
      <c r="D490" s="57">
        <v>44825</v>
      </c>
      <c r="E490" s="84" t="str">
        <f>F490&amp;"-"&amp;COUNTIF($F$2:F490,F490)</f>
        <v>METASA-446</v>
      </c>
      <c r="F490" s="84" t="str">
        <f t="shared" si="56"/>
        <v>METASA</v>
      </c>
      <c r="G490" t="s">
        <v>8581</v>
      </c>
      <c r="H490" s="62">
        <v>88416482000106</v>
      </c>
      <c r="I490" t="s">
        <v>30</v>
      </c>
      <c r="J490">
        <v>412.52</v>
      </c>
      <c r="K490">
        <v>6963.34</v>
      </c>
      <c r="M490">
        <v>51458</v>
      </c>
      <c r="N490" t="str">
        <v>R</v>
      </c>
      <c r="O490" s="57" cm="1">
        <f t="array" ref="O490">_xlfn.XLOOKUP(1,($C$2:$C$8655=M490)*($F$2:$F$8655=N490),$D$2:$D$8655)</f>
        <v>45518</v>
      </c>
      <c r="P490" s="62">
        <v>62821723000109</v>
      </c>
      <c r="Q490" t="str">
        <v>UNIDADE</v>
      </c>
      <c r="R490" s="85">
        <v>20</v>
      </c>
      <c r="S490" s="85">
        <v>4576</v>
      </c>
      <c r="U490" s="84" t="b">
        <f t="shared" si="57"/>
        <v>1</v>
      </c>
      <c r="V490" s="84" t="b">
        <f t="shared" si="58"/>
        <v>1</v>
      </c>
      <c r="W490" s="84" t="b">
        <f t="shared" si="59"/>
        <v>1</v>
      </c>
      <c r="X490" s="84" t="str">
        <f t="shared" si="60"/>
        <v xml:space="preserve"> </v>
      </c>
      <c r="Y490" s="84" t="b">
        <f t="shared" si="61"/>
        <v>1</v>
      </c>
      <c r="AA490" s="84">
        <v>51458</v>
      </c>
      <c r="AB490" s="84" t="s">
        <v>956</v>
      </c>
      <c r="AC490" s="57">
        <v>45518</v>
      </c>
      <c r="AD490" s="84">
        <v>62821723000109</v>
      </c>
      <c r="AE490" s="84" t="s">
        <v>30</v>
      </c>
      <c r="AF490" s="84">
        <v>14</v>
      </c>
      <c r="AG490" s="84">
        <v>4576</v>
      </c>
      <c r="AI490">
        <v>53649</v>
      </c>
      <c r="AJ490" s="84" t="str" cm="1">
        <f t="array" ref="AJ490">_xlfn.XLOOKUP(AI490,--LEFT(Main!$B$15:$B$1956,SEARCH(" ",Main!$B$15:$B$1956)),Main!$F$15:$F$1956,"")</f>
        <v>R SIMIONI</v>
      </c>
      <c r="AK490" s="57" cm="1">
        <f t="array" ref="AK490">_xlfn.XLOOKUP(1,(--LEFT(Main!$B$15:$B$1956,SEARCH(" ",Main!$B$15:$B$1956))=AI490)*(Main!$F$15:$F$1956=AJ490),Main!$C$15:$C$1956,"")</f>
        <v>45540</v>
      </c>
      <c r="AL490" s="62" cm="1">
        <f t="array" ref="AL490">--_xlfn.XLOOKUP(1,(Main!$F$15:$F$1956='PLANILHA EBR'!AJ490)*(--LEFT(Main!$B$15:$B$1956,SEARCH(" ",Main!$B$15:$B$1956))='PLANILHA EBR'!AI490),Main!$E$15:$E$1956)</f>
        <v>62821723000109</v>
      </c>
      <c r="AM490" s="84" t="str" cm="1">
        <f t="array" ref="AM490">_xlfn.XLOOKUP(1,(Main!$F$15:$F$1956='PLANILHA EBR'!AJ490)*(--LEFT(Main!$B$15:$B$1956,SEARCH(" ",Main!$B$15:$B$1956))='PLANILHA EBR'!AI490),Main!$H$15:$H$1956)</f>
        <v>KG LIQUIDO</v>
      </c>
      <c r="AN490">
        <v>4</v>
      </c>
      <c r="AO490">
        <v>389.5</v>
      </c>
      <c r="AP490">
        <v>38300</v>
      </c>
    </row>
    <row r="491" spans="1:42" x14ac:dyDescent="0.25">
      <c r="A491" t="s">
        <v>5958</v>
      </c>
      <c r="B491" t="str">
        <f>C491&amp;"-"&amp;COUNTIF(C$2:C491,C491)</f>
        <v>68226-1</v>
      </c>
      <c r="C491">
        <v>68226</v>
      </c>
      <c r="D491" s="57">
        <v>44826</v>
      </c>
      <c r="E491" s="84" t="str">
        <f>F491&amp;"-"&amp;COUNTIF($F$2:F491,F491)</f>
        <v>METASA-447</v>
      </c>
      <c r="F491" s="84" t="str">
        <f t="shared" si="56"/>
        <v>METASA</v>
      </c>
      <c r="G491" t="s">
        <v>8581</v>
      </c>
      <c r="H491" s="62">
        <v>88416482000106</v>
      </c>
      <c r="I491" t="s">
        <v>30</v>
      </c>
      <c r="J491">
        <v>1296.26</v>
      </c>
      <c r="K491">
        <v>21880.87</v>
      </c>
      <c r="M491">
        <v>52917</v>
      </c>
      <c r="N491" t="str">
        <v>R</v>
      </c>
      <c r="O491" s="57" cm="1">
        <f t="array" ref="O491">_xlfn.XLOOKUP(1,($C$2:$C$8655=M491)*($F$2:$F$8655=N491),$D$2:$D$8655)</f>
        <v>45533</v>
      </c>
      <c r="P491" s="62">
        <v>62821723000109</v>
      </c>
      <c r="Q491" t="str">
        <v>UNIDADE</v>
      </c>
      <c r="R491" s="85">
        <v>154</v>
      </c>
      <c r="S491" s="85">
        <v>3871.39</v>
      </c>
      <c r="U491" s="84" t="b">
        <f t="shared" si="57"/>
        <v>1</v>
      </c>
      <c r="V491" s="84" t="b">
        <f t="shared" si="58"/>
        <v>1</v>
      </c>
      <c r="W491" s="84" t="b">
        <f t="shared" si="59"/>
        <v>1</v>
      </c>
      <c r="X491" s="84" t="str">
        <f t="shared" si="60"/>
        <v xml:space="preserve"> </v>
      </c>
      <c r="Y491" s="84" t="b">
        <f t="shared" si="61"/>
        <v>1</v>
      </c>
      <c r="AA491" s="84">
        <v>52917</v>
      </c>
      <c r="AB491" s="84" t="s">
        <v>956</v>
      </c>
      <c r="AC491" s="57">
        <v>45533</v>
      </c>
      <c r="AD491" s="84">
        <v>62821723000109</v>
      </c>
      <c r="AE491" s="84" t="s">
        <v>30</v>
      </c>
      <c r="AF491" s="84">
        <v>12</v>
      </c>
      <c r="AG491" s="84">
        <v>3871.39</v>
      </c>
      <c r="AI491">
        <v>53727</v>
      </c>
      <c r="AJ491" s="84" t="str" cm="1">
        <f t="array" ref="AJ491">_xlfn.XLOOKUP(AI491,--LEFT(Main!$B$15:$B$1956,SEARCH(" ",Main!$B$15:$B$1956)),Main!$F$15:$F$1956,"")</f>
        <v>R SIMIONI</v>
      </c>
      <c r="AK491" s="57" cm="1">
        <f t="array" ref="AK491">_xlfn.XLOOKUP(1,(--LEFT(Main!$B$15:$B$1956,SEARCH(" ",Main!$B$15:$B$1956))=AI491)*(Main!$F$15:$F$1956=AJ491),Main!$C$15:$C$1956,"")</f>
        <v>45541</v>
      </c>
      <c r="AL491" s="62" cm="1">
        <f t="array" ref="AL491">--_xlfn.XLOOKUP(1,(Main!$F$15:$F$1956='PLANILHA EBR'!AJ491)*(--LEFT(Main!$B$15:$B$1956,SEARCH(" ",Main!$B$15:$B$1956))='PLANILHA EBR'!AI491),Main!$E$15:$E$1956)</f>
        <v>62821723000109</v>
      </c>
      <c r="AM491" s="84" t="str" cm="1">
        <f t="array" ref="AM491">_xlfn.XLOOKUP(1,(Main!$F$15:$F$1956='PLANILHA EBR'!AJ491)*(--LEFT(Main!$B$15:$B$1956,SEARCH(" ",Main!$B$15:$B$1956))='PLANILHA EBR'!AI491),Main!$H$15:$H$1956)</f>
        <v>KG LIQUIDO</v>
      </c>
      <c r="AN491">
        <v>35</v>
      </c>
      <c r="AO491">
        <v>6974.5599999999995</v>
      </c>
      <c r="AP491">
        <v>38300</v>
      </c>
    </row>
    <row r="492" spans="1:42" x14ac:dyDescent="0.25">
      <c r="A492" t="s">
        <v>5958</v>
      </c>
      <c r="B492" t="str">
        <f>C492&amp;"-"&amp;COUNTIF(C$2:C492,C492)</f>
        <v>68226-2</v>
      </c>
      <c r="C492">
        <v>68226</v>
      </c>
      <c r="D492" s="57">
        <v>44826</v>
      </c>
      <c r="E492" s="84" t="str">
        <f>F492&amp;"-"&amp;COUNTIF($F$2:F492,F492)</f>
        <v>METASA-448</v>
      </c>
      <c r="F492" s="84" t="str">
        <f t="shared" si="56"/>
        <v>METASA</v>
      </c>
      <c r="G492" t="s">
        <v>8581</v>
      </c>
      <c r="H492" s="62">
        <v>88416482000106</v>
      </c>
      <c r="I492" t="s">
        <v>30</v>
      </c>
      <c r="J492">
        <v>2171.2199999999998</v>
      </c>
      <c r="K492">
        <v>36650.19</v>
      </c>
      <c r="M492">
        <v>53648</v>
      </c>
      <c r="N492" t="str">
        <v>R</v>
      </c>
      <c r="O492" s="57" cm="1">
        <f t="array" ref="O492">_xlfn.XLOOKUP(1,($C$2:$C$8655=M492)*($F$2:$F$8655=N492),$D$2:$D$8655)</f>
        <v>45540</v>
      </c>
      <c r="P492" s="62">
        <v>62821723000109</v>
      </c>
      <c r="Q492" t="str">
        <v>UNIDADE</v>
      </c>
      <c r="R492" s="85">
        <v>220</v>
      </c>
      <c r="S492" s="85">
        <v>748</v>
      </c>
      <c r="U492" s="84" t="b">
        <f t="shared" si="57"/>
        <v>1</v>
      </c>
      <c r="V492" s="84" t="b">
        <f t="shared" si="58"/>
        <v>1</v>
      </c>
      <c r="W492" s="84" t="b">
        <f t="shared" si="59"/>
        <v>1</v>
      </c>
      <c r="X492" s="84" t="str">
        <f t="shared" si="60"/>
        <v xml:space="preserve"> </v>
      </c>
      <c r="Y492" s="84" t="b">
        <f t="shared" si="61"/>
        <v>1</v>
      </c>
      <c r="AA492" s="84">
        <v>53648</v>
      </c>
      <c r="AB492" s="84" t="s">
        <v>956</v>
      </c>
      <c r="AC492" s="57">
        <v>45540</v>
      </c>
      <c r="AD492" s="84">
        <v>62821723000109</v>
      </c>
      <c r="AE492" s="84" t="s">
        <v>30</v>
      </c>
      <c r="AF492" s="84">
        <v>13</v>
      </c>
      <c r="AG492" s="84">
        <v>748</v>
      </c>
      <c r="AI492">
        <v>54320</v>
      </c>
      <c r="AJ492" s="84" t="str" cm="1">
        <f t="array" ref="AJ492">_xlfn.XLOOKUP(AI492,--LEFT(Main!$B$15:$B$1956,SEARCH(" ",Main!$B$15:$B$1956)),Main!$F$15:$F$1956,"")</f>
        <v>R SIMIONI</v>
      </c>
      <c r="AK492" s="57" cm="1">
        <f t="array" ref="AK492">_xlfn.XLOOKUP(1,(--LEFT(Main!$B$15:$B$1956,SEARCH(" ",Main!$B$15:$B$1956))=AI492)*(Main!$F$15:$F$1956=AJ492),Main!$C$15:$C$1956,"")</f>
        <v>45548</v>
      </c>
      <c r="AL492" s="62" cm="1">
        <f t="array" ref="AL492">--_xlfn.XLOOKUP(1,(Main!$F$15:$F$1956='PLANILHA EBR'!AJ492)*(--LEFT(Main!$B$15:$B$1956,SEARCH(" ",Main!$B$15:$B$1956))='PLANILHA EBR'!AI492),Main!$E$15:$E$1956)</f>
        <v>62821723000109</v>
      </c>
      <c r="AM492" s="84" t="str" cm="1">
        <f t="array" ref="AM492">_xlfn.XLOOKUP(1,(Main!$F$15:$F$1956='PLANILHA EBR'!AJ492)*(--LEFT(Main!$B$15:$B$1956,SEARCH(" ",Main!$B$15:$B$1956))='PLANILHA EBR'!AI492),Main!$H$15:$H$1956)</f>
        <v>KG LIQUIDO</v>
      </c>
      <c r="AN492">
        <v>50</v>
      </c>
      <c r="AO492">
        <v>11949.119999999999</v>
      </c>
      <c r="AP492">
        <v>38295</v>
      </c>
    </row>
    <row r="493" spans="1:42" x14ac:dyDescent="0.25">
      <c r="A493" t="s">
        <v>5958</v>
      </c>
      <c r="B493" t="str">
        <f>C493&amp;"-"&amp;COUNTIF(C$2:C493,C493)</f>
        <v>68226-3</v>
      </c>
      <c r="C493">
        <v>68226</v>
      </c>
      <c r="D493" s="57">
        <v>44826</v>
      </c>
      <c r="E493" s="84" t="str">
        <f>F493&amp;"-"&amp;COUNTIF($F$2:F493,F493)</f>
        <v>METASA-449</v>
      </c>
      <c r="F493" s="84" t="str">
        <f t="shared" si="56"/>
        <v>METASA</v>
      </c>
      <c r="G493" t="s">
        <v>8581</v>
      </c>
      <c r="H493" s="62">
        <v>88416482000106</v>
      </c>
      <c r="I493" t="s">
        <v>30</v>
      </c>
      <c r="J493">
        <v>609.78</v>
      </c>
      <c r="K493">
        <v>10293.09</v>
      </c>
      <c r="M493">
        <v>53649</v>
      </c>
      <c r="N493" t="str">
        <v>R</v>
      </c>
      <c r="O493" s="57" cm="1">
        <f t="array" ref="O493">_xlfn.XLOOKUP(1,($C$2:$C$8655=M493)*($F$2:$F$8655=N493),$D$2:$D$8655)</f>
        <v>45540</v>
      </c>
      <c r="P493" s="62">
        <v>62821723000109</v>
      </c>
      <c r="Q493" t="str">
        <v>UNIDADE</v>
      </c>
      <c r="R493" s="85">
        <v>10</v>
      </c>
      <c r="S493" s="85">
        <v>389.5</v>
      </c>
      <c r="U493" s="84" t="b">
        <f t="shared" si="57"/>
        <v>1</v>
      </c>
      <c r="V493" s="84" t="b">
        <f t="shared" si="58"/>
        <v>1</v>
      </c>
      <c r="W493" s="84" t="b">
        <f t="shared" si="59"/>
        <v>1</v>
      </c>
      <c r="X493" s="84" t="str">
        <f t="shared" si="60"/>
        <v xml:space="preserve"> </v>
      </c>
      <c r="Y493" s="84" t="b">
        <f t="shared" si="61"/>
        <v>1</v>
      </c>
      <c r="AA493" s="84">
        <v>53649</v>
      </c>
      <c r="AB493" s="84" t="s">
        <v>956</v>
      </c>
      <c r="AC493" s="57">
        <v>45540</v>
      </c>
      <c r="AD493" s="84">
        <v>62821723000109</v>
      </c>
      <c r="AE493" s="84" t="s">
        <v>30</v>
      </c>
      <c r="AF493" s="84">
        <v>4</v>
      </c>
      <c r="AG493" s="84">
        <v>389.5</v>
      </c>
      <c r="AI493">
        <v>55022</v>
      </c>
      <c r="AJ493" s="84" t="str" cm="1">
        <f t="array" ref="AJ493">_xlfn.XLOOKUP(AI493,--LEFT(Main!$B$15:$B$1956,SEARCH(" ",Main!$B$15:$B$1956)),Main!$F$15:$F$1956,"")</f>
        <v>R SIMIONI</v>
      </c>
      <c r="AK493" s="57" cm="1">
        <f t="array" ref="AK493">_xlfn.XLOOKUP(1,(--LEFT(Main!$B$15:$B$1956,SEARCH(" ",Main!$B$15:$B$1956))=AI493)*(Main!$F$15:$F$1956=AJ493),Main!$C$15:$C$1956,"")</f>
        <v>45555</v>
      </c>
      <c r="AL493" s="62" cm="1">
        <f t="array" ref="AL493">--_xlfn.XLOOKUP(1,(Main!$F$15:$F$1956='PLANILHA EBR'!AJ493)*(--LEFT(Main!$B$15:$B$1956,SEARCH(" ",Main!$B$15:$B$1956))='PLANILHA EBR'!AI493),Main!$E$15:$E$1956)</f>
        <v>62821723000109</v>
      </c>
      <c r="AM493" s="84" t="str" cm="1">
        <f t="array" ref="AM493">_xlfn.XLOOKUP(1,(Main!$F$15:$F$1956='PLANILHA EBR'!AJ493)*(--LEFT(Main!$B$15:$B$1956,SEARCH(" ",Main!$B$15:$B$1956))='PLANILHA EBR'!AI493),Main!$H$15:$H$1956)</f>
        <v>KG LIQUIDO</v>
      </c>
      <c r="AN493">
        <v>18</v>
      </c>
      <c r="AO493">
        <v>906.1</v>
      </c>
      <c r="AP493">
        <v>38134</v>
      </c>
    </row>
    <row r="494" spans="1:42" x14ac:dyDescent="0.25">
      <c r="A494" t="s">
        <v>5958</v>
      </c>
      <c r="B494" t="str">
        <f>C494&amp;"-"&amp;COUNTIF(C$2:C494,C494)</f>
        <v>68226-4</v>
      </c>
      <c r="C494">
        <v>68226</v>
      </c>
      <c r="D494" s="57">
        <v>44826</v>
      </c>
      <c r="E494" s="84" t="str">
        <f>F494&amp;"-"&amp;COUNTIF($F$2:F494,F494)</f>
        <v>METASA-450</v>
      </c>
      <c r="F494" s="84" t="str">
        <f t="shared" si="56"/>
        <v>METASA</v>
      </c>
      <c r="G494" t="s">
        <v>8581</v>
      </c>
      <c r="H494" s="62">
        <v>88416482000106</v>
      </c>
      <c r="I494" t="s">
        <v>30</v>
      </c>
      <c r="J494">
        <v>520.11</v>
      </c>
      <c r="K494">
        <v>8441.39</v>
      </c>
      <c r="M494">
        <v>53727</v>
      </c>
      <c r="N494" t="str">
        <v>R</v>
      </c>
      <c r="O494" s="57" cm="1">
        <f t="array" ref="O494">_xlfn.XLOOKUP(1,($C$2:$C$8655=M494)*($F$2:$F$8655=N494),$D$2:$D$8655)</f>
        <v>45541</v>
      </c>
      <c r="P494" s="62">
        <v>62821723000109</v>
      </c>
      <c r="Q494" t="str">
        <v>UNIDADE</v>
      </c>
      <c r="R494" s="85">
        <v>1515</v>
      </c>
      <c r="S494" s="85">
        <v>6974.5599999999995</v>
      </c>
      <c r="U494" s="84" t="b">
        <f t="shared" si="57"/>
        <v>1</v>
      </c>
      <c r="V494" s="84" t="b">
        <f t="shared" si="58"/>
        <v>1</v>
      </c>
      <c r="W494" s="84" t="b">
        <f t="shared" si="59"/>
        <v>1</v>
      </c>
      <c r="X494" s="84" t="str">
        <f t="shared" si="60"/>
        <v xml:space="preserve"> </v>
      </c>
      <c r="Y494" s="84" t="b">
        <f t="shared" si="61"/>
        <v>1</v>
      </c>
      <c r="AA494" s="84">
        <v>53727</v>
      </c>
      <c r="AB494" s="84" t="s">
        <v>956</v>
      </c>
      <c r="AC494" s="57">
        <v>45541</v>
      </c>
      <c r="AD494" s="84">
        <v>62821723000109</v>
      </c>
      <c r="AE494" s="84" t="s">
        <v>30</v>
      </c>
      <c r="AF494" s="84">
        <v>35</v>
      </c>
      <c r="AG494" s="84">
        <v>6974.56</v>
      </c>
      <c r="AI494">
        <v>56861</v>
      </c>
      <c r="AJ494" s="84" t="str" cm="1">
        <f t="array" ref="AJ494">_xlfn.XLOOKUP(AI494,--LEFT(Main!$B$15:$B$1956,SEARCH(" ",Main!$B$15:$B$1956)),Main!$F$15:$F$1956,"")</f>
        <v>ARMACELL</v>
      </c>
      <c r="AK494" s="57" cm="1">
        <f t="array" ref="AK494">_xlfn.XLOOKUP(1,(--LEFT(Main!$B$15:$B$1956,SEARCH(" ",Main!$B$15:$B$1956))=AI494)*(Main!$F$15:$F$1956=AJ494),Main!$C$15:$C$1956,"")</f>
        <v>45224</v>
      </c>
      <c r="AL494" s="62" cm="1">
        <f t="array" ref="AL494">--_xlfn.XLOOKUP(1,(Main!$F$15:$F$1956='PLANILHA EBR'!AJ494)*(--LEFT(Main!$B$15:$B$1956,SEARCH(" ",Main!$B$15:$B$1956))='PLANILHA EBR'!AI494),Main!$E$15:$E$1956)</f>
        <v>4425862000540</v>
      </c>
      <c r="AM494" s="84" t="str" cm="1">
        <f t="array" ref="AM494">_xlfn.XLOOKUP(1,(Main!$F$15:$F$1956='PLANILHA EBR'!AJ494)*(--LEFT(Main!$B$15:$B$1956,SEARCH(" ",Main!$B$15:$B$1956))='PLANILHA EBR'!AI494),Main!$H$15:$H$1956)</f>
        <v>KG LIQUIDO</v>
      </c>
      <c r="AN494">
        <v>397.50799999999998</v>
      </c>
      <c r="AO494">
        <v>62271.31</v>
      </c>
      <c r="AP494">
        <v>38062</v>
      </c>
    </row>
    <row r="495" spans="1:42" x14ac:dyDescent="0.25">
      <c r="A495" t="s">
        <v>5958</v>
      </c>
      <c r="B495" t="str">
        <f>C495&amp;"-"&amp;COUNTIF(C$2:C495,C495)</f>
        <v>68226-5</v>
      </c>
      <c r="C495">
        <v>68226</v>
      </c>
      <c r="D495" s="57">
        <v>44826</v>
      </c>
      <c r="E495" s="84" t="str">
        <f>F495&amp;"-"&amp;COUNTIF($F$2:F495,F495)</f>
        <v>METASA-451</v>
      </c>
      <c r="F495" s="84" t="str">
        <f t="shared" si="56"/>
        <v>METASA</v>
      </c>
      <c r="G495" t="s">
        <v>8581</v>
      </c>
      <c r="H495" s="62">
        <v>88416482000106</v>
      </c>
      <c r="I495" t="s">
        <v>30</v>
      </c>
      <c r="J495">
        <v>1139.8599999999999</v>
      </c>
      <c r="K495">
        <v>19240.830000000002</v>
      </c>
      <c r="M495">
        <v>54320</v>
      </c>
      <c r="N495" t="str">
        <v>R</v>
      </c>
      <c r="O495" s="57" cm="1">
        <f t="array" ref="O495">_xlfn.XLOOKUP(1,($C$2:$C$8655=M495)*($F$2:$F$8655=N495),$D$2:$D$8655)</f>
        <v>45548</v>
      </c>
      <c r="P495" s="62">
        <v>62821723000109</v>
      </c>
      <c r="Q495" t="str">
        <v>UNIDADE</v>
      </c>
      <c r="R495" s="85">
        <v>3927</v>
      </c>
      <c r="S495" s="85">
        <v>11949.119999999999</v>
      </c>
      <c r="U495" s="84" t="b">
        <f t="shared" si="57"/>
        <v>1</v>
      </c>
      <c r="V495" s="84" t="b">
        <f t="shared" si="58"/>
        <v>1</v>
      </c>
      <c r="W495" s="84" t="b">
        <f t="shared" si="59"/>
        <v>1</v>
      </c>
      <c r="X495" s="84" t="str">
        <f t="shared" si="60"/>
        <v xml:space="preserve"> </v>
      </c>
      <c r="Y495" s="84" t="b">
        <f t="shared" si="61"/>
        <v>1</v>
      </c>
      <c r="AA495" s="84">
        <v>54320</v>
      </c>
      <c r="AB495" s="84" t="s">
        <v>956</v>
      </c>
      <c r="AC495" s="57">
        <v>45548</v>
      </c>
      <c r="AD495" s="84">
        <v>62821723000109</v>
      </c>
      <c r="AE495" s="84" t="s">
        <v>30</v>
      </c>
      <c r="AF495" s="84">
        <v>50</v>
      </c>
      <c r="AG495" s="84">
        <v>11949.12</v>
      </c>
      <c r="AI495">
        <v>58935</v>
      </c>
      <c r="AJ495" s="84" t="str" cm="1">
        <f t="array" ref="AJ495">_xlfn.XLOOKUP(AI495,--LEFT(Main!$B$15:$B$1956,SEARCH(" ",Main!$B$15:$B$1956)),Main!$F$15:$F$1956,"")</f>
        <v>FUSOPAR</v>
      </c>
      <c r="AK495" s="57" cm="1">
        <f t="array" ref="AK495">_xlfn.XLOOKUP(1,(--LEFT(Main!$B$15:$B$1956,SEARCH(" ",Main!$B$15:$B$1956))=AI495)*(Main!$F$15:$F$1956=AJ495),Main!$C$15:$C$1956,"")</f>
        <v>45538</v>
      </c>
      <c r="AL495" s="62" cm="1">
        <f t="array" ref="AL495">--_xlfn.XLOOKUP(1,(Main!$F$15:$F$1956='PLANILHA EBR'!AJ495)*(--LEFT(Main!$B$15:$B$1956,SEARCH(" ",Main!$B$15:$B$1956))='PLANILHA EBR'!AI495),Main!$E$15:$E$1956)</f>
        <v>89135073000366</v>
      </c>
      <c r="AM495" s="84" t="str" cm="1">
        <f t="array" ref="AM495">_xlfn.XLOOKUP(1,(Main!$F$15:$F$1956='PLANILHA EBR'!AJ495)*(--LEFT(Main!$B$15:$B$1956,SEARCH(" ",Main!$B$15:$B$1956))='PLANILHA EBR'!AI495),Main!$H$15:$H$1956)</f>
        <v>KG LIQUIDO</v>
      </c>
      <c r="AN495">
        <v>101.58342857142857</v>
      </c>
      <c r="AO495">
        <v>1712.5099999999998</v>
      </c>
      <c r="AP495">
        <v>38056</v>
      </c>
    </row>
    <row r="496" spans="1:42" x14ac:dyDescent="0.25">
      <c r="A496" t="s">
        <v>5958</v>
      </c>
      <c r="B496" t="str">
        <f>C496&amp;"-"&amp;COUNTIF(C$2:C496,C496)</f>
        <v>68226-6</v>
      </c>
      <c r="C496">
        <v>68226</v>
      </c>
      <c r="D496" s="57">
        <v>44826</v>
      </c>
      <c r="E496" s="84" t="str">
        <f>F496&amp;"-"&amp;COUNTIF($F$2:F496,F496)</f>
        <v>METASA-452</v>
      </c>
      <c r="F496" s="84" t="str">
        <f t="shared" si="56"/>
        <v>METASA</v>
      </c>
      <c r="G496" t="s">
        <v>8581</v>
      </c>
      <c r="H496" s="62">
        <v>88416482000106</v>
      </c>
      <c r="I496" t="s">
        <v>30</v>
      </c>
      <c r="J496">
        <v>651.72</v>
      </c>
      <c r="K496">
        <v>10577.42</v>
      </c>
      <c r="M496">
        <v>55022</v>
      </c>
      <c r="N496" t="str">
        <v>R</v>
      </c>
      <c r="O496" s="57" cm="1">
        <f t="array" ref="O496">_xlfn.XLOOKUP(1,($C$2:$C$8655=M496)*($F$2:$F$8655=N496),$D$2:$D$8655)</f>
        <v>45555</v>
      </c>
      <c r="P496" s="62">
        <v>62821723000109</v>
      </c>
      <c r="Q496" t="str">
        <v>UNIDADE</v>
      </c>
      <c r="R496" s="85">
        <v>112</v>
      </c>
      <c r="S496" s="85">
        <v>906.1</v>
      </c>
      <c r="U496" s="84" t="b">
        <f t="shared" si="57"/>
        <v>1</v>
      </c>
      <c r="V496" s="84" t="b">
        <f t="shared" si="58"/>
        <v>1</v>
      </c>
      <c r="W496" s="84" t="b">
        <f t="shared" si="59"/>
        <v>1</v>
      </c>
      <c r="X496" s="84" t="str">
        <f t="shared" si="60"/>
        <v xml:space="preserve"> </v>
      </c>
      <c r="Y496" s="84" t="b">
        <f t="shared" si="61"/>
        <v>1</v>
      </c>
      <c r="AA496" s="84">
        <v>55022</v>
      </c>
      <c r="AB496" s="84" t="s">
        <v>956</v>
      </c>
      <c r="AC496" s="57">
        <v>45555</v>
      </c>
      <c r="AD496" s="84">
        <v>62821723000109</v>
      </c>
      <c r="AE496" s="84" t="s">
        <v>30</v>
      </c>
      <c r="AF496" s="84">
        <v>18</v>
      </c>
      <c r="AG496" s="84">
        <v>906.1</v>
      </c>
      <c r="AI496">
        <v>60468</v>
      </c>
      <c r="AJ496" s="84" t="str" cm="1">
        <f t="array" ref="AJ496">_xlfn.XLOOKUP(AI496,--LEFT(Main!$B$15:$B$1956,SEARCH(" ",Main!$B$15:$B$1956)),Main!$F$15:$F$1956,"")</f>
        <v>JOTUN</v>
      </c>
      <c r="AK496" s="57" cm="1">
        <f t="array" ref="AK496">_xlfn.XLOOKUP(1,(--LEFT(Main!$B$15:$B$1956,SEARCH(" ",Main!$B$15:$B$1956))=AI496)*(Main!$F$15:$F$1956=AJ496),Main!$C$15:$C$1956,"")</f>
        <v>44812</v>
      </c>
      <c r="AL496" s="62" cm="1">
        <f t="array" ref="AL496">--_xlfn.XLOOKUP(1,(Main!$F$15:$F$1956='PLANILHA EBR'!AJ496)*(--LEFT(Main!$B$15:$B$1956,SEARCH(" ",Main!$B$15:$B$1956))='PLANILHA EBR'!AI496),Main!$E$15:$E$1956)</f>
        <v>2907585000404</v>
      </c>
      <c r="AM496" s="84" t="str" cm="1">
        <f t="array" ref="AM496">_xlfn.XLOOKUP(1,(Main!$F$15:$F$1956='PLANILHA EBR'!AJ496)*(--LEFT(Main!$B$15:$B$1956,SEARCH(" ",Main!$B$15:$B$1956))='PLANILHA EBR'!AI496),Main!$H$15:$H$1956)</f>
        <v>KG LIQUIDO</v>
      </c>
      <c r="AN496">
        <v>838.2</v>
      </c>
      <c r="AO496">
        <v>40699.75</v>
      </c>
      <c r="AP496">
        <v>38056</v>
      </c>
    </row>
    <row r="497" spans="1:42" x14ac:dyDescent="0.25">
      <c r="A497" t="s">
        <v>5958</v>
      </c>
      <c r="B497" t="str">
        <f>C497&amp;"-"&amp;COUNTIF(C$2:C497,C497)</f>
        <v>68226-7</v>
      </c>
      <c r="C497">
        <v>68226</v>
      </c>
      <c r="D497" s="57">
        <v>44826</v>
      </c>
      <c r="E497" s="84" t="str">
        <f>F497&amp;"-"&amp;COUNTIF($F$2:F497,F497)</f>
        <v>METASA-453</v>
      </c>
      <c r="F497" s="84" t="str">
        <f t="shared" si="56"/>
        <v>METASA</v>
      </c>
      <c r="G497" t="s">
        <v>8581</v>
      </c>
      <c r="H497" s="62">
        <v>88416482000106</v>
      </c>
      <c r="I497" t="s">
        <v>30</v>
      </c>
      <c r="J497">
        <v>3806.51</v>
      </c>
      <c r="K497">
        <v>71067.539999999994</v>
      </c>
      <c r="M497">
        <v>56861</v>
      </c>
      <c r="N497" t="str">
        <v>ARMACELL</v>
      </c>
      <c r="O497" s="57" cm="1">
        <f t="array" ref="O497">_xlfn.XLOOKUP(1,($C$2:$C$8655=M497)*($F$2:$F$8655=N497),$D$2:$D$8655)</f>
        <v>45224</v>
      </c>
      <c r="P497" s="62">
        <v>4425862000540</v>
      </c>
      <c r="Q497" t="str">
        <v>METRO QUADRADO</v>
      </c>
      <c r="R497" s="85">
        <v>390</v>
      </c>
      <c r="S497" s="85">
        <v>62271.31</v>
      </c>
      <c r="U497" s="84" t="b">
        <f t="shared" si="57"/>
        <v>1</v>
      </c>
      <c r="V497" s="84" t="b">
        <f t="shared" si="58"/>
        <v>1</v>
      </c>
      <c r="W497" s="84" t="b">
        <f t="shared" si="59"/>
        <v>1</v>
      </c>
      <c r="X497" s="84" t="str">
        <f t="shared" si="60"/>
        <v xml:space="preserve"> </v>
      </c>
      <c r="Y497" s="84" t="b">
        <f t="shared" si="61"/>
        <v>1</v>
      </c>
      <c r="AA497" s="84">
        <v>56861</v>
      </c>
      <c r="AB497" s="84" t="s">
        <v>3512</v>
      </c>
      <c r="AC497" s="57">
        <v>45224</v>
      </c>
      <c r="AD497" s="84">
        <v>4425862000540</v>
      </c>
      <c r="AE497" s="84" t="s">
        <v>30</v>
      </c>
      <c r="AF497" s="84">
        <v>397.50799999999998</v>
      </c>
      <c r="AG497" s="84">
        <v>62271.31</v>
      </c>
      <c r="AI497">
        <v>60967</v>
      </c>
      <c r="AJ497" s="84" t="str" cm="1">
        <f t="array" ref="AJ497">_xlfn.XLOOKUP(AI497,--LEFT(Main!$B$15:$B$1956,SEARCH(" ",Main!$B$15:$B$1956)),Main!$F$15:$F$1956,"")</f>
        <v>ARMACELL</v>
      </c>
      <c r="AK497" s="57" cm="1">
        <f t="array" ref="AK497">_xlfn.XLOOKUP(1,(--LEFT(Main!$B$15:$B$1956,SEARCH(" ",Main!$B$15:$B$1956))=AI497)*(Main!$F$15:$F$1956=AJ497),Main!$C$15:$C$1956,"")</f>
        <v>45321</v>
      </c>
      <c r="AL497" s="62" cm="1">
        <f t="array" ref="AL497">--_xlfn.XLOOKUP(1,(Main!$F$15:$F$1956='PLANILHA EBR'!AJ497)*(--LEFT(Main!$B$15:$B$1956,SEARCH(" ",Main!$B$15:$B$1956))='PLANILHA EBR'!AI497),Main!$E$15:$E$1956)</f>
        <v>4425862000540</v>
      </c>
      <c r="AM497" s="84" t="str" cm="1">
        <f t="array" ref="AM497">_xlfn.XLOOKUP(1,(Main!$F$15:$F$1956='PLANILHA EBR'!AJ497)*(--LEFT(Main!$B$15:$B$1956,SEARCH(" ",Main!$B$15:$B$1956))='PLANILHA EBR'!AI497),Main!$H$15:$H$1956)</f>
        <v>KG LIQUIDO</v>
      </c>
      <c r="AN497">
        <v>210.01499999999999</v>
      </c>
      <c r="AO497">
        <v>31135.65</v>
      </c>
      <c r="AP497">
        <v>38044</v>
      </c>
    </row>
    <row r="498" spans="1:42" x14ac:dyDescent="0.25">
      <c r="A498" t="s">
        <v>5958</v>
      </c>
      <c r="B498" t="str">
        <f>C498&amp;"-"&amp;COUNTIF(C$2:C498,C498)</f>
        <v>68226-8</v>
      </c>
      <c r="C498">
        <v>68226</v>
      </c>
      <c r="D498" s="57">
        <v>44826</v>
      </c>
      <c r="E498" s="84" t="str">
        <f>F498&amp;"-"&amp;COUNTIF($F$2:F498,F498)</f>
        <v>METASA-454</v>
      </c>
      <c r="F498" s="84" t="str">
        <f t="shared" si="56"/>
        <v>METASA</v>
      </c>
      <c r="G498" t="s">
        <v>8581</v>
      </c>
      <c r="H498" s="62">
        <v>88416482000106</v>
      </c>
      <c r="I498" t="s">
        <v>30</v>
      </c>
      <c r="J498">
        <v>646.4</v>
      </c>
      <c r="K498">
        <v>10911.23</v>
      </c>
      <c r="M498">
        <v>58935</v>
      </c>
      <c r="N498" t="str">
        <v>FUSOPAR</v>
      </c>
      <c r="O498" s="57" cm="1">
        <f t="array" ref="O498">_xlfn.XLOOKUP(1,($C$2:$C$8655=M498)*($F$2:$F$8655=N498),$D$2:$D$8655)</f>
        <v>45538</v>
      </c>
      <c r="P498" s="62">
        <v>89135073000366</v>
      </c>
      <c r="Q498" t="str">
        <v>UNIDADE</v>
      </c>
      <c r="R498" s="85">
        <v>3302</v>
      </c>
      <c r="S498" s="85">
        <v>1712.51</v>
      </c>
      <c r="U498" s="84" t="b">
        <f t="shared" si="57"/>
        <v>1</v>
      </c>
      <c r="V498" s="84" t="b">
        <f t="shared" si="58"/>
        <v>1</v>
      </c>
      <c r="W498" s="84" t="b">
        <f t="shared" si="59"/>
        <v>1</v>
      </c>
      <c r="X498" s="84" t="str">
        <f t="shared" si="60"/>
        <v xml:space="preserve"> </v>
      </c>
      <c r="Y498" s="84" t="b">
        <f t="shared" si="61"/>
        <v>1</v>
      </c>
      <c r="AA498" s="84">
        <v>58935</v>
      </c>
      <c r="AB498" s="84" t="s">
        <v>5696</v>
      </c>
      <c r="AC498" s="57">
        <v>45538</v>
      </c>
      <c r="AD498" s="84">
        <v>89135073000366</v>
      </c>
      <c r="AE498" s="84" t="s">
        <v>30</v>
      </c>
      <c r="AF498" s="84">
        <v>101.58342857142857</v>
      </c>
      <c r="AG498" s="84">
        <v>1712.51</v>
      </c>
      <c r="AI498">
        <v>61026</v>
      </c>
      <c r="AJ498" s="84" t="str" cm="1">
        <f t="array" ref="AJ498">_xlfn.XLOOKUP(AI498,--LEFT(Main!$B$15:$B$1956,SEARCH(" ",Main!$B$15:$B$1956)),Main!$F$15:$F$1956,"")</f>
        <v>JOTUN</v>
      </c>
      <c r="AK498" s="57" cm="1">
        <f t="array" ref="AK498">_xlfn.XLOOKUP(1,(--LEFT(Main!$B$15:$B$1956,SEARCH(" ",Main!$B$15:$B$1956))=AI498)*(Main!$F$15:$F$1956=AJ498),Main!$C$15:$C$1956,"")</f>
        <v>44830</v>
      </c>
      <c r="AL498" s="62" cm="1">
        <f t="array" ref="AL498">--_xlfn.XLOOKUP(1,(Main!$F$15:$F$1956='PLANILHA EBR'!AJ498)*(--LEFT(Main!$B$15:$B$1956,SEARCH(" ",Main!$B$15:$B$1956))='PLANILHA EBR'!AI498),Main!$E$15:$E$1956)</f>
        <v>2907585000404</v>
      </c>
      <c r="AM498" s="84" t="str" cm="1">
        <f t="array" ref="AM498">_xlfn.XLOOKUP(1,(Main!$F$15:$F$1956='PLANILHA EBR'!AJ498)*(--LEFT(Main!$B$15:$B$1956,SEARCH(" ",Main!$B$15:$B$1956))='PLANILHA EBR'!AI498),Main!$H$15:$H$1956)</f>
        <v>KG LIQUIDO</v>
      </c>
      <c r="AN498">
        <v>1060.9239999999998</v>
      </c>
      <c r="AO498">
        <v>43112.270000000004</v>
      </c>
      <c r="AP498">
        <v>37976</v>
      </c>
    </row>
    <row r="499" spans="1:42" x14ac:dyDescent="0.25">
      <c r="A499" t="s">
        <v>5958</v>
      </c>
      <c r="B499" t="str">
        <f>C499&amp;"-"&amp;COUNTIF(C$2:C499,C499)</f>
        <v>68226-9</v>
      </c>
      <c r="C499">
        <v>68226</v>
      </c>
      <c r="D499" s="57">
        <v>44826</v>
      </c>
      <c r="E499" s="84" t="str">
        <f>F499&amp;"-"&amp;COUNTIF($F$2:F499,F499)</f>
        <v>METASA-455</v>
      </c>
      <c r="F499" s="84" t="str">
        <f t="shared" si="56"/>
        <v>METASA</v>
      </c>
      <c r="G499" t="s">
        <v>8581</v>
      </c>
      <c r="H499" s="62">
        <v>88416482000106</v>
      </c>
      <c r="I499" t="s">
        <v>30</v>
      </c>
      <c r="J499">
        <v>283.57</v>
      </c>
      <c r="K499">
        <v>5478.57</v>
      </c>
      <c r="M499">
        <v>60468</v>
      </c>
      <c r="N499" t="str">
        <v>JOTUN</v>
      </c>
      <c r="O499" s="57" cm="1">
        <f t="array" ref="O499">_xlfn.XLOOKUP(1,($C$2:$C$8655=M499)*($F$2:$F$8655=N499),$D$2:$D$8655)</f>
        <v>44812</v>
      </c>
      <c r="P499" s="62">
        <v>2907585000404</v>
      </c>
      <c r="Q499" t="str">
        <v>UNIDADE</v>
      </c>
      <c r="R499" s="85">
        <v>83</v>
      </c>
      <c r="S499" s="85">
        <v>40699.75</v>
      </c>
      <c r="U499" s="84" t="b">
        <f t="shared" si="57"/>
        <v>1</v>
      </c>
      <c r="V499" s="84" t="b">
        <f t="shared" si="58"/>
        <v>1</v>
      </c>
      <c r="W499" s="84" t="b">
        <f t="shared" si="59"/>
        <v>1</v>
      </c>
      <c r="X499" s="84" t="str">
        <f t="shared" si="60"/>
        <v xml:space="preserve"> </v>
      </c>
      <c r="Y499" s="84" t="b">
        <f t="shared" si="61"/>
        <v>1</v>
      </c>
      <c r="AA499" s="84">
        <v>60468</v>
      </c>
      <c r="AB499" s="84" t="s">
        <v>88</v>
      </c>
      <c r="AC499" s="57">
        <v>44812</v>
      </c>
      <c r="AD499" s="84">
        <v>2907585000404</v>
      </c>
      <c r="AE499" s="84" t="s">
        <v>30</v>
      </c>
      <c r="AF499" s="84">
        <v>838.2</v>
      </c>
      <c r="AG499" s="84">
        <v>40699.75</v>
      </c>
      <c r="AI499">
        <v>61503</v>
      </c>
      <c r="AJ499" s="84" t="str" cm="1">
        <f t="array" ref="AJ499">_xlfn.XLOOKUP(AI499,--LEFT(Main!$B$15:$B$1956,SEARCH(" ",Main!$B$15:$B$1956)),Main!$F$15:$F$1956,"")</f>
        <v>JOTUN</v>
      </c>
      <c r="AK499" s="57" cm="1">
        <f t="array" ref="AK499">_xlfn.XLOOKUP(1,(--LEFT(Main!$B$15:$B$1956,SEARCH(" ",Main!$B$15:$B$1956))=AI499)*(Main!$F$15:$F$1956=AJ499),Main!$C$15:$C$1956,"")</f>
        <v>44844</v>
      </c>
      <c r="AL499" s="62" cm="1">
        <f t="array" ref="AL499">--_xlfn.XLOOKUP(1,(Main!$F$15:$F$1956='PLANILHA EBR'!AJ499)*(--LEFT(Main!$B$15:$B$1956,SEARCH(" ",Main!$B$15:$B$1956))='PLANILHA EBR'!AI499),Main!$E$15:$E$1956)</f>
        <v>2907585000404</v>
      </c>
      <c r="AM499" s="84" t="str" cm="1">
        <f t="array" ref="AM499">_xlfn.XLOOKUP(1,(Main!$F$15:$F$1956='PLANILHA EBR'!AJ499)*(--LEFT(Main!$B$15:$B$1956,SEARCH(" ",Main!$B$15:$B$1956))='PLANILHA EBR'!AI499),Main!$H$15:$H$1956)</f>
        <v>KG LIQUIDO</v>
      </c>
      <c r="AN499">
        <v>2582.0600000000004</v>
      </c>
      <c r="AO499">
        <v>88640.939999999988</v>
      </c>
      <c r="AP499">
        <v>37976</v>
      </c>
    </row>
    <row r="500" spans="1:42" x14ac:dyDescent="0.25">
      <c r="A500" t="s">
        <v>5958</v>
      </c>
      <c r="B500" t="str">
        <f>C500&amp;"-"&amp;COUNTIF(C$2:C500,C500)</f>
        <v>68226-10</v>
      </c>
      <c r="C500">
        <v>68226</v>
      </c>
      <c r="D500" s="57">
        <v>44826</v>
      </c>
      <c r="E500" s="84" t="str">
        <f>F500&amp;"-"&amp;COUNTIF($F$2:F500,F500)</f>
        <v>METASA-456</v>
      </c>
      <c r="F500" s="84" t="str">
        <f t="shared" si="56"/>
        <v>METASA</v>
      </c>
      <c r="G500" t="s">
        <v>8581</v>
      </c>
      <c r="H500" s="62">
        <v>88416482000106</v>
      </c>
      <c r="I500" t="s">
        <v>30</v>
      </c>
      <c r="J500">
        <v>1380.91</v>
      </c>
      <c r="K500">
        <v>26679.18</v>
      </c>
      <c r="M500">
        <v>60967</v>
      </c>
      <c r="N500" t="str">
        <v>ARMACELL</v>
      </c>
      <c r="O500" s="57" cm="1">
        <f t="array" ref="O500">_xlfn.XLOOKUP(1,($C$2:$C$8655=M500)*($F$2:$F$8655=N500),$D$2:$D$8655)</f>
        <v>45321</v>
      </c>
      <c r="P500" s="62">
        <v>4425862000540</v>
      </c>
      <c r="Q500" t="str">
        <v>METRO QUADRADO</v>
      </c>
      <c r="R500" s="85">
        <v>195</v>
      </c>
      <c r="S500" s="85">
        <v>31135.65</v>
      </c>
      <c r="U500" s="84" t="b">
        <f t="shared" si="57"/>
        <v>1</v>
      </c>
      <c r="V500" s="84" t="b">
        <f t="shared" si="58"/>
        <v>1</v>
      </c>
      <c r="W500" s="84" t="b">
        <f t="shared" si="59"/>
        <v>1</v>
      </c>
      <c r="X500" s="84" t="str">
        <f t="shared" si="60"/>
        <v xml:space="preserve"> </v>
      </c>
      <c r="Y500" s="84" t="b">
        <f t="shared" si="61"/>
        <v>1</v>
      </c>
      <c r="AA500" s="84">
        <v>60967</v>
      </c>
      <c r="AB500" s="84" t="s">
        <v>3512</v>
      </c>
      <c r="AC500" s="57">
        <v>45321</v>
      </c>
      <c r="AD500" s="84">
        <v>4425862000540</v>
      </c>
      <c r="AE500" s="84" t="s">
        <v>30</v>
      </c>
      <c r="AF500" s="84">
        <v>210.01499999999999</v>
      </c>
      <c r="AG500" s="84">
        <v>31135.65</v>
      </c>
      <c r="AI500">
        <v>61549</v>
      </c>
      <c r="AJ500" s="84" t="str" cm="1">
        <f t="array" ref="AJ500">_xlfn.XLOOKUP(AI500,--LEFT(Main!$B$15:$B$1956,SEARCH(" ",Main!$B$15:$B$1956)),Main!$F$15:$F$1956,"")</f>
        <v>JOTUN</v>
      </c>
      <c r="AK500" s="57" cm="1">
        <f t="array" ref="AK500">_xlfn.XLOOKUP(1,(--LEFT(Main!$B$15:$B$1956,SEARCH(" ",Main!$B$15:$B$1956))=AI500)*(Main!$F$15:$F$1956=AJ500),Main!$C$15:$C$1956,"")</f>
        <v>44845</v>
      </c>
      <c r="AL500" s="62" cm="1">
        <f t="array" ref="AL500">--_xlfn.XLOOKUP(1,(Main!$F$15:$F$1956='PLANILHA EBR'!AJ500)*(--LEFT(Main!$B$15:$B$1956,SEARCH(" ",Main!$B$15:$B$1956))='PLANILHA EBR'!AI500),Main!$E$15:$E$1956)</f>
        <v>2907585000404</v>
      </c>
      <c r="AM500" s="84" t="str" cm="1">
        <f t="array" ref="AM500">_xlfn.XLOOKUP(1,(Main!$F$15:$F$1956='PLANILHA EBR'!AJ500)*(--LEFT(Main!$B$15:$B$1956,SEARCH(" ",Main!$B$15:$B$1956))='PLANILHA EBR'!AI500),Main!$H$15:$H$1956)</f>
        <v>KG LIQUIDO</v>
      </c>
      <c r="AN500">
        <v>922.5</v>
      </c>
      <c r="AO500">
        <v>46184.45</v>
      </c>
      <c r="AP500">
        <v>37976</v>
      </c>
    </row>
    <row r="501" spans="1:42" x14ac:dyDescent="0.25">
      <c r="A501" t="s">
        <v>5958</v>
      </c>
      <c r="B501" t="str">
        <f>C501&amp;"-"&amp;COUNTIF(C$2:C501,C501)</f>
        <v>68230-1</v>
      </c>
      <c r="C501">
        <v>68230</v>
      </c>
      <c r="D501" s="57">
        <v>44826</v>
      </c>
      <c r="E501" s="84" t="str">
        <f>F501&amp;"-"&amp;COUNTIF($F$2:F501,F501)</f>
        <v>METASA-457</v>
      </c>
      <c r="F501" s="84" t="str">
        <f t="shared" si="56"/>
        <v>METASA</v>
      </c>
      <c r="G501" t="s">
        <v>8581</v>
      </c>
      <c r="H501" s="62">
        <v>88416482000106</v>
      </c>
      <c r="I501" t="s">
        <v>30</v>
      </c>
      <c r="J501">
        <v>2825.08</v>
      </c>
      <c r="K501">
        <v>47687.35</v>
      </c>
      <c r="M501">
        <v>61026</v>
      </c>
      <c r="N501" t="str">
        <v>JOTUN</v>
      </c>
      <c r="O501" s="57" cm="1">
        <f t="array" ref="O501">_xlfn.XLOOKUP(1,($C$2:$C$8655=M501)*($F$2:$F$8655=N501),$D$2:$D$8655)</f>
        <v>44830</v>
      </c>
      <c r="P501" s="62">
        <v>2907585000404</v>
      </c>
      <c r="Q501" t="str">
        <v>UNIDADE</v>
      </c>
      <c r="R501" s="85">
        <v>160</v>
      </c>
      <c r="S501" s="85">
        <v>43112.270000000004</v>
      </c>
      <c r="U501" s="84" t="b">
        <f t="shared" si="57"/>
        <v>1</v>
      </c>
      <c r="V501" s="84" t="b">
        <f t="shared" si="58"/>
        <v>1</v>
      </c>
      <c r="W501" s="84" t="b">
        <f t="shared" si="59"/>
        <v>1</v>
      </c>
      <c r="X501" s="84" t="str">
        <f t="shared" si="60"/>
        <v xml:space="preserve"> </v>
      </c>
      <c r="Y501" s="84" t="b">
        <f t="shared" si="61"/>
        <v>1</v>
      </c>
      <c r="AA501" s="84">
        <v>61026</v>
      </c>
      <c r="AB501" s="84" t="s">
        <v>88</v>
      </c>
      <c r="AC501" s="57">
        <v>44830</v>
      </c>
      <c r="AD501" s="84">
        <v>2907585000404</v>
      </c>
      <c r="AE501" s="84" t="s">
        <v>30</v>
      </c>
      <c r="AF501" s="84">
        <v>1060.9239999999998</v>
      </c>
      <c r="AG501" s="84">
        <v>43112.27</v>
      </c>
      <c r="AI501">
        <v>62175</v>
      </c>
      <c r="AJ501" s="84" t="str" cm="1">
        <f t="array" ref="AJ501">_xlfn.XLOOKUP(AI501,--LEFT(Main!$B$15:$B$1956,SEARCH(" ",Main!$B$15:$B$1956)),Main!$F$15:$F$1956,"")</f>
        <v>ARMACELL</v>
      </c>
      <c r="AK501" s="57" cm="1">
        <f t="array" ref="AK501">_xlfn.XLOOKUP(1,(--LEFT(Main!$B$15:$B$1956,SEARCH(" ",Main!$B$15:$B$1956))=AI501)*(Main!$F$15:$F$1956=AJ501),Main!$C$15:$C$1956,"")</f>
        <v>45352</v>
      </c>
      <c r="AL501" s="62" cm="1">
        <f t="array" ref="AL501">--_xlfn.XLOOKUP(1,(Main!$F$15:$F$1956='PLANILHA EBR'!AJ501)*(--LEFT(Main!$B$15:$B$1956,SEARCH(" ",Main!$B$15:$B$1956))='PLANILHA EBR'!AI501),Main!$E$15:$E$1956)</f>
        <v>4425862000540</v>
      </c>
      <c r="AM501" s="84" t="str" cm="1">
        <f t="array" ref="AM501">_xlfn.XLOOKUP(1,(Main!$F$15:$F$1956='PLANILHA EBR'!AJ501)*(--LEFT(Main!$B$15:$B$1956,SEARCH(" ",Main!$B$15:$B$1956))='PLANILHA EBR'!AI501),Main!$H$15:$H$1956)</f>
        <v>KG LIQUIDO</v>
      </c>
      <c r="AN501">
        <v>3699.855</v>
      </c>
      <c r="AO501">
        <v>656536.05000000005</v>
      </c>
      <c r="AP501">
        <v>37975</v>
      </c>
    </row>
    <row r="502" spans="1:42" x14ac:dyDescent="0.25">
      <c r="A502" t="s">
        <v>5958</v>
      </c>
      <c r="B502" t="str">
        <f>C502&amp;"-"&amp;COUNTIF(C$2:C502,C502)</f>
        <v>68230-2</v>
      </c>
      <c r="C502">
        <v>68230</v>
      </c>
      <c r="D502" s="57">
        <v>44826</v>
      </c>
      <c r="E502" s="84" t="str">
        <f>F502&amp;"-"&amp;COUNTIF($F$2:F502,F502)</f>
        <v>METASA-458</v>
      </c>
      <c r="F502" s="84" t="str">
        <f t="shared" si="56"/>
        <v>METASA</v>
      </c>
      <c r="G502" t="s">
        <v>8581</v>
      </c>
      <c r="H502" s="62">
        <v>88416482000106</v>
      </c>
      <c r="I502" t="s">
        <v>30</v>
      </c>
      <c r="J502">
        <v>739.53</v>
      </c>
      <c r="K502">
        <v>12483.26</v>
      </c>
      <c r="M502">
        <v>61503</v>
      </c>
      <c r="N502" t="str">
        <v>JOTUN</v>
      </c>
      <c r="O502" s="57" cm="1">
        <f t="array" ref="O502">_xlfn.XLOOKUP(1,($C$2:$C$8655=M502)*($F$2:$F$8655=N502),$D$2:$D$8655)</f>
        <v>44844</v>
      </c>
      <c r="P502" s="62">
        <v>2907585000404</v>
      </c>
      <c r="Q502" t="str">
        <v>UNIDADE</v>
      </c>
      <c r="R502" s="85">
        <v>288</v>
      </c>
      <c r="S502" s="85">
        <v>88640.939999999988</v>
      </c>
      <c r="U502" s="84" t="b">
        <f t="shared" si="57"/>
        <v>1</v>
      </c>
      <c r="V502" s="84" t="b">
        <f t="shared" si="58"/>
        <v>1</v>
      </c>
      <c r="W502" s="84" t="b">
        <f t="shared" si="59"/>
        <v>1</v>
      </c>
      <c r="X502" s="84" t="str">
        <f t="shared" si="60"/>
        <v xml:space="preserve"> </v>
      </c>
      <c r="Y502" s="84" t="b">
        <f t="shared" si="61"/>
        <v>1</v>
      </c>
      <c r="AA502" s="84">
        <v>61503</v>
      </c>
      <c r="AB502" s="84" t="s">
        <v>88</v>
      </c>
      <c r="AC502" s="57">
        <v>44844</v>
      </c>
      <c r="AD502" s="84">
        <v>2907585000404</v>
      </c>
      <c r="AE502" s="84" t="s">
        <v>30</v>
      </c>
      <c r="AF502" s="84">
        <v>2582.0600000000004</v>
      </c>
      <c r="AG502" s="84">
        <v>88640.94</v>
      </c>
      <c r="AI502">
        <v>62179</v>
      </c>
      <c r="AJ502" s="84" t="str" cm="1">
        <f t="array" ref="AJ502">_xlfn.XLOOKUP(AI502,--LEFT(Main!$B$15:$B$1956,SEARCH(" ",Main!$B$15:$B$1956)),Main!$F$15:$F$1956,"")</f>
        <v>ARMACELL</v>
      </c>
      <c r="AK502" s="57" cm="1">
        <f t="array" ref="AK502">_xlfn.XLOOKUP(1,(--LEFT(Main!$B$15:$B$1956,SEARCH(" ",Main!$B$15:$B$1956))=AI502)*(Main!$F$15:$F$1956=AJ502),Main!$C$15:$C$1956,"")</f>
        <v>45352</v>
      </c>
      <c r="AL502" s="62" cm="1">
        <f t="array" ref="AL502">--_xlfn.XLOOKUP(1,(Main!$F$15:$F$1956='PLANILHA EBR'!AJ502)*(--LEFT(Main!$B$15:$B$1956,SEARCH(" ",Main!$B$15:$B$1956))='PLANILHA EBR'!AI502),Main!$E$15:$E$1956)</f>
        <v>4425862000540</v>
      </c>
      <c r="AM502" s="84" t="str" cm="1">
        <f t="array" ref="AM502">_xlfn.XLOOKUP(1,(Main!$F$15:$F$1956='PLANILHA EBR'!AJ502)*(--LEFT(Main!$B$15:$B$1956,SEARCH(" ",Main!$B$15:$B$1956))='PLANILHA EBR'!AI502),Main!$H$15:$H$1956)</f>
        <v>KG LIQUIDO</v>
      </c>
      <c r="AN502">
        <v>1365.098</v>
      </c>
      <c r="AO502">
        <v>202381.73</v>
      </c>
      <c r="AP502">
        <v>37975</v>
      </c>
    </row>
    <row r="503" spans="1:42" x14ac:dyDescent="0.25">
      <c r="A503" t="s">
        <v>5958</v>
      </c>
      <c r="B503" t="str">
        <f>C503&amp;"-"&amp;COUNTIF(C$2:C503,C503)</f>
        <v>68230-3</v>
      </c>
      <c r="C503">
        <v>68230</v>
      </c>
      <c r="D503" s="57">
        <v>44826</v>
      </c>
      <c r="E503" s="84" t="str">
        <f>F503&amp;"-"&amp;COUNTIF($F$2:F503,F503)</f>
        <v>METASA-459</v>
      </c>
      <c r="F503" s="84" t="str">
        <f t="shared" si="56"/>
        <v>METASA</v>
      </c>
      <c r="G503" t="s">
        <v>8581</v>
      </c>
      <c r="H503" s="62">
        <v>88416482000106</v>
      </c>
      <c r="I503" t="s">
        <v>30</v>
      </c>
      <c r="J503">
        <v>253.81</v>
      </c>
      <c r="K503">
        <v>3393.44</v>
      </c>
      <c r="M503">
        <v>61549</v>
      </c>
      <c r="N503" t="str">
        <v>JOTUN</v>
      </c>
      <c r="O503" s="57" cm="1">
        <f t="array" ref="O503">_xlfn.XLOOKUP(1,($C$2:$C$8655=M503)*($F$2:$F$8655=N503),$D$2:$D$8655)</f>
        <v>44845</v>
      </c>
      <c r="P503" s="62">
        <v>2907585000404</v>
      </c>
      <c r="Q503" t="str">
        <v>UNIDADE</v>
      </c>
      <c r="R503" s="85">
        <v>82</v>
      </c>
      <c r="S503" s="85">
        <v>46184.45</v>
      </c>
      <c r="U503" s="84" t="b">
        <f t="shared" si="57"/>
        <v>1</v>
      </c>
      <c r="V503" s="84" t="b">
        <f t="shared" si="58"/>
        <v>1</v>
      </c>
      <c r="W503" s="84" t="b">
        <f t="shared" si="59"/>
        <v>1</v>
      </c>
      <c r="X503" s="84" t="str">
        <f t="shared" si="60"/>
        <v xml:space="preserve"> </v>
      </c>
      <c r="Y503" s="84" t="b">
        <f t="shared" si="61"/>
        <v>1</v>
      </c>
      <c r="AA503" s="84">
        <v>61549</v>
      </c>
      <c r="AB503" s="84" t="s">
        <v>88</v>
      </c>
      <c r="AC503" s="57">
        <v>44845</v>
      </c>
      <c r="AD503" s="84">
        <v>2907585000404</v>
      </c>
      <c r="AE503" s="84" t="s">
        <v>30</v>
      </c>
      <c r="AF503" s="84">
        <v>922.5</v>
      </c>
      <c r="AG503" s="84">
        <v>46184.45</v>
      </c>
      <c r="AI503">
        <v>62667</v>
      </c>
      <c r="AJ503" s="84" t="str" cm="1">
        <f t="array" ref="AJ503">_xlfn.XLOOKUP(AI503,--LEFT(Main!$B$15:$B$1956,SEARCH(" ",Main!$B$15:$B$1956)),Main!$F$15:$F$1956,"")</f>
        <v>JOTUN</v>
      </c>
      <c r="AK503" s="57" cm="1">
        <f t="array" ref="AK503">_xlfn.XLOOKUP(1,(--LEFT(Main!$B$15:$B$1956,SEARCH(" ",Main!$B$15:$B$1956))=AI503)*(Main!$F$15:$F$1956=AJ503),Main!$C$15:$C$1956,"")</f>
        <v>44879</v>
      </c>
      <c r="AL503" s="62" cm="1">
        <f t="array" ref="AL503">--_xlfn.XLOOKUP(1,(Main!$F$15:$F$1956='PLANILHA EBR'!AJ503)*(--LEFT(Main!$B$15:$B$1956,SEARCH(" ",Main!$B$15:$B$1956))='PLANILHA EBR'!AI503),Main!$E$15:$E$1956)</f>
        <v>2907585000404</v>
      </c>
      <c r="AM503" s="84" t="str" cm="1">
        <f t="array" ref="AM503">_xlfn.XLOOKUP(1,(Main!$F$15:$F$1956='PLANILHA EBR'!AJ503)*(--LEFT(Main!$B$15:$B$1956,SEARCH(" ",Main!$B$15:$B$1956))='PLANILHA EBR'!AI503),Main!$H$15:$H$1956)</f>
        <v>KG LIQUIDO</v>
      </c>
      <c r="AN503">
        <v>4294.3050000000003</v>
      </c>
      <c r="AO503">
        <v>140857.68</v>
      </c>
      <c r="AP503">
        <v>37975</v>
      </c>
    </row>
    <row r="504" spans="1:42" x14ac:dyDescent="0.25">
      <c r="A504" t="s">
        <v>5958</v>
      </c>
      <c r="B504" t="str">
        <f>C504&amp;"-"&amp;COUNTIF(C$2:C504,C504)</f>
        <v>68230-4</v>
      </c>
      <c r="C504">
        <v>68230</v>
      </c>
      <c r="D504" s="57">
        <v>44826</v>
      </c>
      <c r="E504" s="84" t="str">
        <f>F504&amp;"-"&amp;COUNTIF($F$2:F504,F504)</f>
        <v>METASA-460</v>
      </c>
      <c r="F504" s="84" t="str">
        <f t="shared" si="56"/>
        <v>METASA</v>
      </c>
      <c r="G504" t="s">
        <v>8581</v>
      </c>
      <c r="H504" s="62">
        <v>88416482000106</v>
      </c>
      <c r="I504" t="s">
        <v>30</v>
      </c>
      <c r="J504">
        <v>245.41</v>
      </c>
      <c r="K504">
        <v>4142.5200000000004</v>
      </c>
      <c r="M504">
        <v>62175</v>
      </c>
      <c r="N504" t="str">
        <v>ARMACELL</v>
      </c>
      <c r="O504" s="57" cm="1">
        <f t="array" ref="O504">_xlfn.XLOOKUP(1,($C$2:$C$8655=M504)*($F$2:$F$8655=N504),$D$2:$D$8655)</f>
        <v>45352</v>
      </c>
      <c r="P504" s="62">
        <v>4425862000540</v>
      </c>
      <c r="Q504" t="str">
        <v>METRO QUADRADO</v>
      </c>
      <c r="R504" s="85">
        <v>3375</v>
      </c>
      <c r="S504" s="85">
        <v>656536.05000000005</v>
      </c>
      <c r="U504" s="84" t="b">
        <f t="shared" si="57"/>
        <v>1</v>
      </c>
      <c r="V504" s="84" t="b">
        <f t="shared" si="58"/>
        <v>1</v>
      </c>
      <c r="W504" s="84" t="b">
        <f t="shared" si="59"/>
        <v>1</v>
      </c>
      <c r="X504" s="84" t="str">
        <f t="shared" si="60"/>
        <v xml:space="preserve"> </v>
      </c>
      <c r="Y504" s="84" t="b">
        <f t="shared" si="61"/>
        <v>1</v>
      </c>
      <c r="AA504" s="84">
        <v>62175</v>
      </c>
      <c r="AB504" s="84" t="s">
        <v>3512</v>
      </c>
      <c r="AC504" s="57">
        <v>45352</v>
      </c>
      <c r="AD504" s="84">
        <v>4425862000540</v>
      </c>
      <c r="AE504" s="84" t="s">
        <v>30</v>
      </c>
      <c r="AF504" s="84">
        <v>3699.855</v>
      </c>
      <c r="AG504" s="84">
        <v>656536.05000000005</v>
      </c>
      <c r="AI504">
        <v>62792</v>
      </c>
      <c r="AJ504" s="84" t="str" cm="1">
        <f t="array" ref="AJ504">_xlfn.XLOOKUP(AI504,--LEFT(Main!$B$15:$B$1956,SEARCH(" ",Main!$B$15:$B$1956)),Main!$F$15:$F$1956,"")</f>
        <v>JOTUN</v>
      </c>
      <c r="AK504" s="57" cm="1">
        <f t="array" ref="AK504">_xlfn.XLOOKUP(1,(--LEFT(Main!$B$15:$B$1956,SEARCH(" ",Main!$B$15:$B$1956))=AI504)*(Main!$F$15:$F$1956=AJ504),Main!$C$15:$C$1956,"")</f>
        <v>44881</v>
      </c>
      <c r="AL504" s="62" cm="1">
        <f t="array" ref="AL504">--_xlfn.XLOOKUP(1,(Main!$F$15:$F$1956='PLANILHA EBR'!AJ504)*(--LEFT(Main!$B$15:$B$1956,SEARCH(" ",Main!$B$15:$B$1956))='PLANILHA EBR'!AI504),Main!$E$15:$E$1956)</f>
        <v>2907585000404</v>
      </c>
      <c r="AM504" s="84" t="str" cm="1">
        <f t="array" ref="AM504">_xlfn.XLOOKUP(1,(Main!$F$15:$F$1956='PLANILHA EBR'!AJ504)*(--LEFT(Main!$B$15:$B$1956,SEARCH(" ",Main!$B$15:$B$1956))='PLANILHA EBR'!AI504),Main!$H$15:$H$1956)</f>
        <v>KG LIQUIDO</v>
      </c>
      <c r="AN504">
        <v>247.08100000000002</v>
      </c>
      <c r="AO504">
        <v>15295.28</v>
      </c>
      <c r="AP504">
        <v>37975</v>
      </c>
    </row>
    <row r="505" spans="1:42" x14ac:dyDescent="0.25">
      <c r="A505" t="s">
        <v>5958</v>
      </c>
      <c r="B505" t="str">
        <f>C505&amp;"-"&amp;COUNTIF(C$2:C505,C505)</f>
        <v>68230-5</v>
      </c>
      <c r="C505">
        <v>68230</v>
      </c>
      <c r="D505" s="57">
        <v>44826</v>
      </c>
      <c r="E505" s="84" t="str">
        <f>F505&amp;"-"&amp;COUNTIF($F$2:F505,F505)</f>
        <v>METASA-461</v>
      </c>
      <c r="F505" s="84" t="str">
        <f t="shared" si="56"/>
        <v>METASA</v>
      </c>
      <c r="G505" t="s">
        <v>8581</v>
      </c>
      <c r="H505" s="62">
        <v>88416482000106</v>
      </c>
      <c r="I505" t="s">
        <v>30</v>
      </c>
      <c r="J505">
        <v>6.92</v>
      </c>
      <c r="K505">
        <v>116.81</v>
      </c>
      <c r="M505">
        <v>62179</v>
      </c>
      <c r="N505" t="str">
        <v>ARMACELL</v>
      </c>
      <c r="O505" s="57" cm="1">
        <f t="array" ref="O505">_xlfn.XLOOKUP(1,($C$2:$C$8655=M505)*($F$2:$F$8655=N505),$D$2:$D$8655)</f>
        <v>45352</v>
      </c>
      <c r="P505" s="62">
        <v>4425862000540</v>
      </c>
      <c r="Q505" t="str">
        <v>METRO QUADRADO</v>
      </c>
      <c r="R505" s="85">
        <v>1267.5</v>
      </c>
      <c r="S505" s="85">
        <v>202381.73</v>
      </c>
      <c r="U505" s="84" t="b">
        <f t="shared" si="57"/>
        <v>1</v>
      </c>
      <c r="V505" s="84" t="b">
        <f t="shared" si="58"/>
        <v>1</v>
      </c>
      <c r="W505" s="84" t="b">
        <f t="shared" si="59"/>
        <v>1</v>
      </c>
      <c r="X505" s="84" t="str">
        <f t="shared" si="60"/>
        <v xml:space="preserve"> </v>
      </c>
      <c r="Y505" s="84" t="b">
        <f t="shared" si="61"/>
        <v>1</v>
      </c>
      <c r="AA505" s="84">
        <v>62179</v>
      </c>
      <c r="AB505" s="84" t="s">
        <v>3512</v>
      </c>
      <c r="AC505" s="57">
        <v>45352</v>
      </c>
      <c r="AD505" s="84">
        <v>4425862000540</v>
      </c>
      <c r="AE505" s="84" t="s">
        <v>30</v>
      </c>
      <c r="AF505" s="84">
        <v>1365.098</v>
      </c>
      <c r="AG505" s="84">
        <v>202381.73</v>
      </c>
      <c r="AI505">
        <v>63029</v>
      </c>
      <c r="AJ505" s="84" t="str" cm="1">
        <f t="array" ref="AJ505">_xlfn.XLOOKUP(AI505,--LEFT(Main!$B$15:$B$1956,SEARCH(" ",Main!$B$15:$B$1956)),Main!$F$15:$F$1956,"")</f>
        <v>ARMACELL</v>
      </c>
      <c r="AK505" s="57" cm="1">
        <f t="array" ref="AK505">_xlfn.XLOOKUP(1,(--LEFT(Main!$B$15:$B$1956,SEARCH(" ",Main!$B$15:$B$1956))=AI505)*(Main!$F$15:$F$1956=AJ505),Main!$C$15:$C$1956,"")</f>
        <v>45376</v>
      </c>
      <c r="AL505" s="62" cm="1">
        <f t="array" ref="AL505">--_xlfn.XLOOKUP(1,(Main!$F$15:$F$1956='PLANILHA EBR'!AJ505)*(--LEFT(Main!$B$15:$B$1956,SEARCH(" ",Main!$B$15:$B$1956))='PLANILHA EBR'!AI505),Main!$E$15:$E$1956)</f>
        <v>4425862000540</v>
      </c>
      <c r="AM505" s="84" t="str" cm="1">
        <f t="array" ref="AM505">_xlfn.XLOOKUP(1,(Main!$F$15:$F$1956='PLANILHA EBR'!AJ505)*(--LEFT(Main!$B$15:$B$1956,SEARCH(" ",Main!$B$15:$B$1956))='PLANILHA EBR'!AI505),Main!$H$15:$H$1956)</f>
        <v>KG LIQUIDO</v>
      </c>
      <c r="AN505">
        <v>8799.6</v>
      </c>
      <c r="AO505">
        <v>1428741.6</v>
      </c>
      <c r="AP505">
        <v>37975</v>
      </c>
    </row>
    <row r="506" spans="1:42" x14ac:dyDescent="0.25">
      <c r="A506" t="s">
        <v>5958</v>
      </c>
      <c r="B506" t="str">
        <f>C506&amp;"-"&amp;COUNTIF(C$2:C506,C506)</f>
        <v>68230-6</v>
      </c>
      <c r="C506">
        <v>68230</v>
      </c>
      <c r="D506" s="57">
        <v>44826</v>
      </c>
      <c r="E506" s="84" t="str">
        <f>F506&amp;"-"&amp;COUNTIF($F$2:F506,F506)</f>
        <v>METASA-462</v>
      </c>
      <c r="F506" s="84" t="str">
        <f t="shared" si="56"/>
        <v>METASA</v>
      </c>
      <c r="G506" t="s">
        <v>8581</v>
      </c>
      <c r="H506" s="62">
        <v>88416482000106</v>
      </c>
      <c r="I506" t="s">
        <v>30</v>
      </c>
      <c r="J506">
        <v>1501.51</v>
      </c>
      <c r="K506">
        <v>24369.51</v>
      </c>
      <c r="M506">
        <v>62667</v>
      </c>
      <c r="N506" t="str">
        <v>JOTUN</v>
      </c>
      <c r="O506" s="57" cm="1">
        <f t="array" ref="O506">_xlfn.XLOOKUP(1,($C$2:$C$8655=M506)*($F$2:$F$8655=N506),$D$2:$D$8655)</f>
        <v>44879</v>
      </c>
      <c r="P506" s="62">
        <v>2907585000404</v>
      </c>
      <c r="Q506" t="str">
        <v>UNIDADE</v>
      </c>
      <c r="R506" s="85">
        <v>418</v>
      </c>
      <c r="S506" s="85">
        <v>140857.68000000002</v>
      </c>
      <c r="U506" s="84" t="b">
        <f t="shared" si="57"/>
        <v>1</v>
      </c>
      <c r="V506" s="84" t="b">
        <f t="shared" si="58"/>
        <v>1</v>
      </c>
      <c r="W506" s="84" t="b">
        <f t="shared" si="59"/>
        <v>1</v>
      </c>
      <c r="X506" s="84" t="str">
        <f t="shared" si="60"/>
        <v xml:space="preserve"> </v>
      </c>
      <c r="Y506" s="84" t="b">
        <f t="shared" si="61"/>
        <v>1</v>
      </c>
      <c r="AA506" s="84">
        <v>62667</v>
      </c>
      <c r="AB506" s="84" t="s">
        <v>88</v>
      </c>
      <c r="AC506" s="57">
        <v>44879</v>
      </c>
      <c r="AD506" s="84">
        <v>2907585000404</v>
      </c>
      <c r="AE506" s="84" t="s">
        <v>30</v>
      </c>
      <c r="AF506" s="84">
        <v>4294.3050000000003</v>
      </c>
      <c r="AG506" s="84">
        <v>140857.68</v>
      </c>
      <c r="AI506">
        <v>63030</v>
      </c>
      <c r="AJ506" s="84" t="str" cm="1">
        <f t="array" ref="AJ506">_xlfn.XLOOKUP(AI506,--LEFT(Main!$B$15:$B$1956,SEARCH(" ",Main!$B$15:$B$1956)),Main!$F$15:$F$1956,"")</f>
        <v>ARMACELL</v>
      </c>
      <c r="AK506" s="57" cm="1">
        <f t="array" ref="AK506">_xlfn.XLOOKUP(1,(--LEFT(Main!$B$15:$B$1956,SEARCH(" ",Main!$B$15:$B$1956))=AI506)*(Main!$F$15:$F$1956=AJ506),Main!$C$15:$C$1956,"")</f>
        <v>45376</v>
      </c>
      <c r="AL506" s="62" cm="1">
        <f t="array" ref="AL506">--_xlfn.XLOOKUP(1,(Main!$F$15:$F$1956='PLANILHA EBR'!AJ506)*(--LEFT(Main!$B$15:$B$1956,SEARCH(" ",Main!$B$15:$B$1956))='PLANILHA EBR'!AI506),Main!$E$15:$E$1956)</f>
        <v>4425862000540</v>
      </c>
      <c r="AM506" s="84" t="str" cm="1">
        <f t="array" ref="AM506">_xlfn.XLOOKUP(1,(Main!$F$15:$F$1956='PLANILHA EBR'!AJ506)*(--LEFT(Main!$B$15:$B$1956,SEARCH(" ",Main!$B$15:$B$1956))='PLANILHA EBR'!AI506),Main!$H$15:$H$1956)</f>
        <v>KG LIQUIDO</v>
      </c>
      <c r="AN506">
        <v>384</v>
      </c>
      <c r="AO506">
        <v>64976.639999999999</v>
      </c>
      <c r="AP506">
        <v>37798</v>
      </c>
    </row>
    <row r="507" spans="1:42" x14ac:dyDescent="0.25">
      <c r="A507" t="s">
        <v>5958</v>
      </c>
      <c r="B507" t="str">
        <f>C507&amp;"-"&amp;COUNTIF(C$2:C507,C507)</f>
        <v>68230-7</v>
      </c>
      <c r="C507">
        <v>68230</v>
      </c>
      <c r="D507" s="57">
        <v>44826</v>
      </c>
      <c r="E507" s="84" t="str">
        <f>F507&amp;"-"&amp;COUNTIF($F$2:F507,F507)</f>
        <v>METASA-463</v>
      </c>
      <c r="F507" s="84" t="str">
        <f t="shared" si="56"/>
        <v>METASA</v>
      </c>
      <c r="G507" t="s">
        <v>8581</v>
      </c>
      <c r="H507" s="62">
        <v>88416482000106</v>
      </c>
      <c r="I507" t="s">
        <v>30</v>
      </c>
      <c r="J507">
        <v>4048.9</v>
      </c>
      <c r="K507">
        <v>68345.429999999993</v>
      </c>
      <c r="M507">
        <v>62792</v>
      </c>
      <c r="N507" t="str">
        <v>JOTUN</v>
      </c>
      <c r="O507" s="57" cm="1">
        <f t="array" ref="O507">_xlfn.XLOOKUP(1,($C$2:$C$8655=M507)*($F$2:$F$8655=N507),$D$2:$D$8655)</f>
        <v>44881</v>
      </c>
      <c r="P507" s="62">
        <v>2907585000404</v>
      </c>
      <c r="Q507" t="str">
        <v>UNIDADE</v>
      </c>
      <c r="R507" s="85">
        <v>87</v>
      </c>
      <c r="S507" s="85">
        <v>15295.279999999999</v>
      </c>
      <c r="U507" s="84" t="b">
        <f t="shared" si="57"/>
        <v>1</v>
      </c>
      <c r="V507" s="84" t="b">
        <f t="shared" si="58"/>
        <v>1</v>
      </c>
      <c r="W507" s="84" t="b">
        <f t="shared" si="59"/>
        <v>1</v>
      </c>
      <c r="X507" s="84" t="str">
        <f t="shared" si="60"/>
        <v xml:space="preserve"> </v>
      </c>
      <c r="Y507" s="84" t="b">
        <f t="shared" si="61"/>
        <v>1</v>
      </c>
      <c r="AA507" s="84">
        <v>62792</v>
      </c>
      <c r="AB507" s="84" t="s">
        <v>88</v>
      </c>
      <c r="AC507" s="57">
        <v>44881</v>
      </c>
      <c r="AD507" s="84">
        <v>2907585000404</v>
      </c>
      <c r="AE507" s="84" t="s">
        <v>30</v>
      </c>
      <c r="AF507" s="84">
        <v>247.08100000000002</v>
      </c>
      <c r="AG507" s="84">
        <v>15295.28</v>
      </c>
      <c r="AI507">
        <v>63289</v>
      </c>
      <c r="AJ507" s="84" t="str" cm="1">
        <f t="array" ref="AJ507">_xlfn.XLOOKUP(AI507,--LEFT(Main!$B$15:$B$1956,SEARCH(" ",Main!$B$15:$B$1956)),Main!$F$15:$F$1956,"")</f>
        <v>JOTUN</v>
      </c>
      <c r="AK507" s="57" cm="1">
        <f t="array" ref="AK507">_xlfn.XLOOKUP(1,(--LEFT(Main!$B$15:$B$1956,SEARCH(" ",Main!$B$15:$B$1956))=AI507)*(Main!$F$15:$F$1956=AJ507),Main!$C$15:$C$1956,"")</f>
        <v>44896</v>
      </c>
      <c r="AL507" s="62" cm="1">
        <f t="array" ref="AL507">--_xlfn.XLOOKUP(1,(Main!$F$15:$F$1956='PLANILHA EBR'!AJ507)*(--LEFT(Main!$B$15:$B$1956,SEARCH(" ",Main!$B$15:$B$1956))='PLANILHA EBR'!AI507),Main!$E$15:$E$1956)</f>
        <v>2907585000404</v>
      </c>
      <c r="AM507" s="84" t="str" cm="1">
        <f t="array" ref="AM507">_xlfn.XLOOKUP(1,(Main!$F$15:$F$1956='PLANILHA EBR'!AJ507)*(--LEFT(Main!$B$15:$B$1956,SEARCH(" ",Main!$B$15:$B$1956))='PLANILHA EBR'!AI507),Main!$H$15:$H$1956)</f>
        <v>KG LIQUIDO</v>
      </c>
      <c r="AN507">
        <v>12156.346</v>
      </c>
      <c r="AO507">
        <v>381728.58</v>
      </c>
      <c r="AP507">
        <v>37798</v>
      </c>
    </row>
    <row r="508" spans="1:42" x14ac:dyDescent="0.25">
      <c r="A508" t="s">
        <v>5958</v>
      </c>
      <c r="B508" t="str">
        <f>C508&amp;"-"&amp;COUNTIF(C$2:C508,C508)</f>
        <v>68230-8</v>
      </c>
      <c r="C508">
        <v>68230</v>
      </c>
      <c r="D508" s="57">
        <v>44826</v>
      </c>
      <c r="E508" s="84" t="str">
        <f>F508&amp;"-"&amp;COUNTIF($F$2:F508,F508)</f>
        <v>METASA-464</v>
      </c>
      <c r="F508" s="84" t="str">
        <f t="shared" si="56"/>
        <v>METASA</v>
      </c>
      <c r="G508" t="s">
        <v>8581</v>
      </c>
      <c r="H508" s="62">
        <v>88416482000106</v>
      </c>
      <c r="I508" t="s">
        <v>30</v>
      </c>
      <c r="J508">
        <v>1194.27</v>
      </c>
      <c r="K508">
        <v>20159.28</v>
      </c>
      <c r="M508">
        <v>63029</v>
      </c>
      <c r="N508" t="str">
        <v>ARMACELL</v>
      </c>
      <c r="O508" s="57" cm="1">
        <f t="array" ref="O508">_xlfn.XLOOKUP(1,($C$2:$C$8655=M508)*($F$2:$F$8655=N508),$D$2:$D$8655)</f>
        <v>45376</v>
      </c>
      <c r="P508" s="62">
        <v>4425862000540</v>
      </c>
      <c r="Q508" t="str">
        <v>METRO QUADRADO</v>
      </c>
      <c r="R508" s="85">
        <v>4230</v>
      </c>
      <c r="S508" s="85">
        <v>1428741.6</v>
      </c>
      <c r="U508" s="84" t="b">
        <f t="shared" si="57"/>
        <v>1</v>
      </c>
      <c r="V508" s="84" t="b">
        <f t="shared" si="58"/>
        <v>1</v>
      </c>
      <c r="W508" s="84" t="b">
        <f t="shared" si="59"/>
        <v>1</v>
      </c>
      <c r="X508" s="84" t="str">
        <f t="shared" si="60"/>
        <v xml:space="preserve"> </v>
      </c>
      <c r="Y508" s="84" t="b">
        <f t="shared" si="61"/>
        <v>1</v>
      </c>
      <c r="AA508" s="84">
        <v>63029</v>
      </c>
      <c r="AB508" s="84" t="s">
        <v>3512</v>
      </c>
      <c r="AC508" s="57">
        <v>45376</v>
      </c>
      <c r="AD508" s="84">
        <v>4425862000540</v>
      </c>
      <c r="AE508" s="84" t="s">
        <v>30</v>
      </c>
      <c r="AF508" s="84">
        <v>8799.6</v>
      </c>
      <c r="AG508" s="84">
        <v>1428741.6</v>
      </c>
      <c r="AI508">
        <v>65091</v>
      </c>
      <c r="AJ508" s="84" t="str" cm="1">
        <f t="array" ref="AJ508">_xlfn.XLOOKUP(AI508,--LEFT(Main!$B$15:$B$1956,SEARCH(" ",Main!$B$15:$B$1956)),Main!$F$15:$F$1956,"")</f>
        <v>JOTUN</v>
      </c>
      <c r="AK508" s="57" cm="1">
        <f t="array" ref="AK508">_xlfn.XLOOKUP(1,(--LEFT(Main!$B$15:$B$1956,SEARCH(" ",Main!$B$15:$B$1956))=AI508)*(Main!$F$15:$F$1956=AJ508),Main!$C$15:$C$1956,"")</f>
        <v>44963</v>
      </c>
      <c r="AL508" s="62" cm="1">
        <f t="array" ref="AL508">--_xlfn.XLOOKUP(1,(Main!$F$15:$F$1956='PLANILHA EBR'!AJ508)*(--LEFT(Main!$B$15:$B$1956,SEARCH(" ",Main!$B$15:$B$1956))='PLANILHA EBR'!AI508),Main!$E$15:$E$1956)</f>
        <v>2907585000404</v>
      </c>
      <c r="AM508" s="84" t="str" cm="1">
        <f t="array" ref="AM508">_xlfn.XLOOKUP(1,(Main!$F$15:$F$1956='PLANILHA EBR'!AJ508)*(--LEFT(Main!$B$15:$B$1956,SEARCH(" ",Main!$B$15:$B$1956))='PLANILHA EBR'!AI508),Main!$H$15:$H$1956)</f>
        <v>KG LIQUIDO</v>
      </c>
      <c r="AN508">
        <v>503.38799999999998</v>
      </c>
      <c r="AO508">
        <v>18293.04</v>
      </c>
      <c r="AP508">
        <v>37771</v>
      </c>
    </row>
    <row r="509" spans="1:42" x14ac:dyDescent="0.25">
      <c r="A509" t="s">
        <v>5958</v>
      </c>
      <c r="B509" t="str">
        <f>C509&amp;"-"&amp;COUNTIF(C$2:C509,C509)</f>
        <v>68230-9</v>
      </c>
      <c r="C509">
        <v>68230</v>
      </c>
      <c r="D509" s="57">
        <v>44826</v>
      </c>
      <c r="E509" s="84" t="str">
        <f>F509&amp;"-"&amp;COUNTIF($F$2:F509,F509)</f>
        <v>METASA-465</v>
      </c>
      <c r="F509" s="84" t="str">
        <f t="shared" si="56"/>
        <v>METASA</v>
      </c>
      <c r="G509" t="s">
        <v>8581</v>
      </c>
      <c r="H509" s="62">
        <v>88416482000106</v>
      </c>
      <c r="I509" t="s">
        <v>30</v>
      </c>
      <c r="J509">
        <v>2135.7600000000002</v>
      </c>
      <c r="K509">
        <v>34663.379999999997</v>
      </c>
      <c r="M509">
        <v>63030</v>
      </c>
      <c r="N509" t="str">
        <v>ARMACELL</v>
      </c>
      <c r="O509" s="57" cm="1">
        <f t="array" ref="O509">_xlfn.XLOOKUP(1,($C$2:$C$8655=M509)*($F$2:$F$8655=N509),$D$2:$D$8655)</f>
        <v>45376</v>
      </c>
      <c r="P509" s="62">
        <v>4425862000540</v>
      </c>
      <c r="Q509" t="str">
        <v>METRO QUADRADO</v>
      </c>
      <c r="R509" s="85">
        <v>96</v>
      </c>
      <c r="S509" s="85">
        <v>64976.639999999999</v>
      </c>
      <c r="U509" s="84" t="b">
        <f t="shared" si="57"/>
        <v>1</v>
      </c>
      <c r="V509" s="84" t="b">
        <f t="shared" si="58"/>
        <v>1</v>
      </c>
      <c r="W509" s="84" t="b">
        <f t="shared" si="59"/>
        <v>1</v>
      </c>
      <c r="X509" s="84" t="str">
        <f t="shared" si="60"/>
        <v xml:space="preserve"> </v>
      </c>
      <c r="Y509" s="84" t="b">
        <f t="shared" si="61"/>
        <v>1</v>
      </c>
      <c r="AA509" s="84">
        <v>63030</v>
      </c>
      <c r="AB509" s="84" t="s">
        <v>3512</v>
      </c>
      <c r="AC509" s="57">
        <v>45376</v>
      </c>
      <c r="AD509" s="84">
        <v>4425862000540</v>
      </c>
      <c r="AE509" s="84" t="s">
        <v>30</v>
      </c>
      <c r="AF509" s="84">
        <v>384</v>
      </c>
      <c r="AG509" s="84">
        <v>64976.639999999999</v>
      </c>
      <c r="AI509">
        <v>65183</v>
      </c>
      <c r="AJ509" s="84" t="str" cm="1">
        <f t="array" ref="AJ509">_xlfn.XLOOKUP(AI509,--LEFT(Main!$B$15:$B$1956,SEARCH(" ",Main!$B$15:$B$1956)),Main!$F$15:$F$1956,"")</f>
        <v>JOTUN</v>
      </c>
      <c r="AK509" s="57" cm="1">
        <f t="array" ref="AK509">_xlfn.XLOOKUP(1,(--LEFT(Main!$B$15:$B$1956,SEARCH(" ",Main!$B$15:$B$1956))=AI509)*(Main!$F$15:$F$1956=AJ509),Main!$C$15:$C$1956,"")</f>
        <v>44966</v>
      </c>
      <c r="AL509" s="62" cm="1">
        <f t="array" ref="AL509">--_xlfn.XLOOKUP(1,(Main!$F$15:$F$1956='PLANILHA EBR'!AJ509)*(--LEFT(Main!$B$15:$B$1956,SEARCH(" ",Main!$B$15:$B$1956))='PLANILHA EBR'!AI509),Main!$E$15:$E$1956)</f>
        <v>2907585000404</v>
      </c>
      <c r="AM509" s="84" t="str" cm="1">
        <f t="array" ref="AM509">_xlfn.XLOOKUP(1,(Main!$F$15:$F$1956='PLANILHA EBR'!AJ509)*(--LEFT(Main!$B$15:$B$1956,SEARCH(" ",Main!$B$15:$B$1956))='PLANILHA EBR'!AI509),Main!$H$15:$H$1956)</f>
        <v>KG LIQUIDO</v>
      </c>
      <c r="AN509">
        <v>7955</v>
      </c>
      <c r="AO509">
        <v>308297.76</v>
      </c>
      <c r="AP509">
        <v>37742</v>
      </c>
    </row>
    <row r="510" spans="1:42" x14ac:dyDescent="0.25">
      <c r="A510" t="s">
        <v>5958</v>
      </c>
      <c r="B510" t="str">
        <f>C510&amp;"-"&amp;COUNTIF(C$2:C510,C510)</f>
        <v>68230-10</v>
      </c>
      <c r="C510">
        <v>68230</v>
      </c>
      <c r="D510" s="57">
        <v>44826</v>
      </c>
      <c r="E510" s="84" t="str">
        <f>F510&amp;"-"&amp;COUNTIF($F$2:F510,F510)</f>
        <v>METASA-466</v>
      </c>
      <c r="F510" s="84" t="str">
        <f t="shared" si="56"/>
        <v>METASA</v>
      </c>
      <c r="G510" t="s">
        <v>8581</v>
      </c>
      <c r="H510" s="62">
        <v>88416482000106</v>
      </c>
      <c r="I510" t="s">
        <v>30</v>
      </c>
      <c r="J510">
        <v>8891.02</v>
      </c>
      <c r="K510">
        <v>165995.34</v>
      </c>
      <c r="M510">
        <v>63289</v>
      </c>
      <c r="N510" t="str">
        <v>JOTUN</v>
      </c>
      <c r="O510" s="57" cm="1">
        <f t="array" ref="O510">_xlfn.XLOOKUP(1,($C$2:$C$8655=M510)*($F$2:$F$8655=N510),$D$2:$D$8655)</f>
        <v>44896</v>
      </c>
      <c r="P510" s="62">
        <v>2907585000404</v>
      </c>
      <c r="Q510" t="str">
        <v>UNIDADE</v>
      </c>
      <c r="R510" s="85">
        <v>1305</v>
      </c>
      <c r="S510" s="85">
        <v>381728.57999999996</v>
      </c>
      <c r="U510" s="84" t="b">
        <f t="shared" si="57"/>
        <v>1</v>
      </c>
      <c r="V510" s="84" t="b">
        <f t="shared" si="58"/>
        <v>1</v>
      </c>
      <c r="W510" s="84" t="b">
        <f t="shared" si="59"/>
        <v>1</v>
      </c>
      <c r="X510" s="84" t="str">
        <f t="shared" si="60"/>
        <v xml:space="preserve"> </v>
      </c>
      <c r="Y510" s="84" t="b">
        <f t="shared" si="61"/>
        <v>1</v>
      </c>
      <c r="AA510" s="84">
        <v>63289</v>
      </c>
      <c r="AB510" s="84" t="s">
        <v>88</v>
      </c>
      <c r="AC510" s="57">
        <v>44896</v>
      </c>
      <c r="AD510" s="84">
        <v>2907585000404</v>
      </c>
      <c r="AE510" s="84" t="s">
        <v>30</v>
      </c>
      <c r="AF510" s="84">
        <v>12156.346</v>
      </c>
      <c r="AG510" s="84">
        <v>381728.58</v>
      </c>
      <c r="AI510">
        <v>65187</v>
      </c>
      <c r="AJ510" s="84" t="str" cm="1">
        <f t="array" ref="AJ510">_xlfn.XLOOKUP(AI510,--LEFT(Main!$B$15:$B$1956,SEARCH(" ",Main!$B$15:$B$1956)),Main!$F$15:$F$1956,"")</f>
        <v>JOTUN</v>
      </c>
      <c r="AK510" s="57" cm="1">
        <f t="array" ref="AK510">_xlfn.XLOOKUP(1,(--LEFT(Main!$B$15:$B$1956,SEARCH(" ",Main!$B$15:$B$1956))=AI510)*(Main!$F$15:$F$1956=AJ510),Main!$C$15:$C$1956,"")</f>
        <v>44966</v>
      </c>
      <c r="AL510" s="62" cm="1">
        <f t="array" ref="AL510">--_xlfn.XLOOKUP(1,(Main!$F$15:$F$1956='PLANILHA EBR'!AJ510)*(--LEFT(Main!$B$15:$B$1956,SEARCH(" ",Main!$B$15:$B$1956))='PLANILHA EBR'!AI510),Main!$E$15:$E$1956)</f>
        <v>2907585000404</v>
      </c>
      <c r="AM510" s="84" t="str" cm="1">
        <f t="array" ref="AM510">_xlfn.XLOOKUP(1,(Main!$F$15:$F$1956='PLANILHA EBR'!AJ510)*(--LEFT(Main!$B$15:$B$1956,SEARCH(" ",Main!$B$15:$B$1956))='PLANILHA EBR'!AI510),Main!$H$15:$H$1956)</f>
        <v>KG LIQUIDO</v>
      </c>
      <c r="AN510">
        <v>351.51</v>
      </c>
      <c r="AO510">
        <v>12168.65</v>
      </c>
      <c r="AP510">
        <v>37742</v>
      </c>
    </row>
    <row r="511" spans="1:42" x14ac:dyDescent="0.25">
      <c r="A511" t="s">
        <v>5958</v>
      </c>
      <c r="B511" t="str">
        <f>C511&amp;"-"&amp;COUNTIF(C$2:C511,C511)</f>
        <v>68230-11</v>
      </c>
      <c r="C511">
        <v>68230</v>
      </c>
      <c r="D511" s="57">
        <v>44826</v>
      </c>
      <c r="E511" s="84" t="str">
        <f>F511&amp;"-"&amp;COUNTIF($F$2:F511,F511)</f>
        <v>METASA-467</v>
      </c>
      <c r="F511" s="84" t="str">
        <f t="shared" si="56"/>
        <v>METASA</v>
      </c>
      <c r="G511" t="s">
        <v>8581</v>
      </c>
      <c r="H511" s="62">
        <v>88416482000106</v>
      </c>
      <c r="I511" t="s">
        <v>30</v>
      </c>
      <c r="J511">
        <v>546.33000000000004</v>
      </c>
      <c r="K511">
        <v>10555.1</v>
      </c>
      <c r="M511">
        <v>65091</v>
      </c>
      <c r="N511" t="str">
        <v>JOTUN</v>
      </c>
      <c r="O511" s="57" cm="1">
        <f t="array" ref="O511">_xlfn.XLOOKUP(1,($C$2:$C$8655=M511)*($F$2:$F$8655=N511),$D$2:$D$8655)</f>
        <v>44963</v>
      </c>
      <c r="P511" s="62">
        <v>2907585000404</v>
      </c>
      <c r="Q511" t="str">
        <v>UNIDADE</v>
      </c>
      <c r="R511" s="85">
        <v>54</v>
      </c>
      <c r="S511" s="85">
        <v>18293.04</v>
      </c>
      <c r="U511" s="84" t="b">
        <f t="shared" si="57"/>
        <v>1</v>
      </c>
      <c r="V511" s="84" t="b">
        <f t="shared" si="58"/>
        <v>1</v>
      </c>
      <c r="W511" s="84" t="b">
        <f t="shared" si="59"/>
        <v>1</v>
      </c>
      <c r="X511" s="84" t="str">
        <f t="shared" si="60"/>
        <v xml:space="preserve"> </v>
      </c>
      <c r="Y511" s="84" t="b">
        <f t="shared" si="61"/>
        <v>1</v>
      </c>
      <c r="AA511" s="84">
        <v>65091</v>
      </c>
      <c r="AB511" s="84" t="s">
        <v>88</v>
      </c>
      <c r="AC511" s="57">
        <v>44963</v>
      </c>
      <c r="AD511" s="84">
        <v>2907585000404</v>
      </c>
      <c r="AE511" s="84" t="s">
        <v>30</v>
      </c>
      <c r="AF511" s="84">
        <v>503.38799999999998</v>
      </c>
      <c r="AG511" s="84">
        <v>18293.04</v>
      </c>
      <c r="AI511">
        <v>65472</v>
      </c>
      <c r="AJ511" s="84" t="str" cm="1">
        <f t="array" ref="AJ511">_xlfn.XLOOKUP(AI511,--LEFT(Main!$B$15:$B$1956,SEARCH(" ",Main!$B$15:$B$1956)),Main!$F$15:$F$1956,"")</f>
        <v>JOTUN</v>
      </c>
      <c r="AK511" s="57" cm="1">
        <f t="array" ref="AK511">_xlfn.XLOOKUP(1,(--LEFT(Main!$B$15:$B$1956,SEARCH(" ",Main!$B$15:$B$1956))=AI511)*(Main!$F$15:$F$1956=AJ511),Main!$C$15:$C$1956,"")</f>
        <v>44980</v>
      </c>
      <c r="AL511" s="62" cm="1">
        <f t="array" ref="AL511">--_xlfn.XLOOKUP(1,(Main!$F$15:$F$1956='PLANILHA EBR'!AJ511)*(--LEFT(Main!$B$15:$B$1956,SEARCH(" ",Main!$B$15:$B$1956))='PLANILHA EBR'!AI511),Main!$E$15:$E$1956)</f>
        <v>2907585000404</v>
      </c>
      <c r="AM511" s="84" t="str" cm="1">
        <f t="array" ref="AM511">_xlfn.XLOOKUP(1,(Main!$F$15:$F$1956='PLANILHA EBR'!AJ511)*(--LEFT(Main!$B$15:$B$1956,SEARCH(" ",Main!$B$15:$B$1956))='PLANILHA EBR'!AI511),Main!$H$15:$H$1956)</f>
        <v>KG LIQUIDO</v>
      </c>
      <c r="AN511">
        <v>121.4</v>
      </c>
      <c r="AO511">
        <v>2870</v>
      </c>
      <c r="AP511">
        <v>37740</v>
      </c>
    </row>
    <row r="512" spans="1:42" x14ac:dyDescent="0.25">
      <c r="A512" t="s">
        <v>5958</v>
      </c>
      <c r="B512" t="str">
        <f>C512&amp;"-"&amp;COUNTIF(C$2:C512,C512)</f>
        <v>68230-12</v>
      </c>
      <c r="C512">
        <v>68230</v>
      </c>
      <c r="D512" s="57">
        <v>44826</v>
      </c>
      <c r="E512" s="84" t="str">
        <f>F512&amp;"-"&amp;COUNTIF($F$2:F512,F512)</f>
        <v>METASA-468</v>
      </c>
      <c r="F512" s="84" t="str">
        <f t="shared" si="56"/>
        <v>METASA</v>
      </c>
      <c r="G512" t="s">
        <v>8581</v>
      </c>
      <c r="H512" s="62">
        <v>88416482000106</v>
      </c>
      <c r="I512" t="s">
        <v>30</v>
      </c>
      <c r="J512">
        <v>102.98</v>
      </c>
      <c r="K512">
        <v>1989.57</v>
      </c>
      <c r="M512">
        <v>65183</v>
      </c>
      <c r="N512" t="str">
        <v>JOTUN</v>
      </c>
      <c r="O512" s="57" cm="1">
        <f t="array" ref="O512">_xlfn.XLOOKUP(1,($C$2:$C$8655=M512)*($F$2:$F$8655=N512),$D$2:$D$8655)</f>
        <v>44966</v>
      </c>
      <c r="P512" s="62">
        <v>2907585000404</v>
      </c>
      <c r="Q512" t="str">
        <v>UNIDADE</v>
      </c>
      <c r="R512" s="85">
        <v>1023</v>
      </c>
      <c r="S512" s="85">
        <v>308297.76</v>
      </c>
      <c r="U512" s="84" t="b">
        <f t="shared" si="57"/>
        <v>1</v>
      </c>
      <c r="V512" s="84" t="b">
        <f t="shared" si="58"/>
        <v>1</v>
      </c>
      <c r="W512" s="84" t="b">
        <f t="shared" si="59"/>
        <v>1</v>
      </c>
      <c r="X512" s="84" t="str">
        <f t="shared" si="60"/>
        <v xml:space="preserve"> </v>
      </c>
      <c r="Y512" s="84" t="b">
        <f t="shared" si="61"/>
        <v>1</v>
      </c>
      <c r="AA512" s="84">
        <v>65183</v>
      </c>
      <c r="AB512" s="84" t="s">
        <v>88</v>
      </c>
      <c r="AC512" s="57">
        <v>44966</v>
      </c>
      <c r="AD512" s="84">
        <v>2907585000404</v>
      </c>
      <c r="AE512" s="84" t="s">
        <v>30</v>
      </c>
      <c r="AF512" s="84">
        <v>7955</v>
      </c>
      <c r="AG512" s="84">
        <v>308297.76</v>
      </c>
      <c r="AI512">
        <v>65601</v>
      </c>
      <c r="AJ512" s="84" t="str" cm="1">
        <f t="array" ref="AJ512">_xlfn.XLOOKUP(AI512,--LEFT(Main!$B$15:$B$1956,SEARCH(" ",Main!$B$15:$B$1956)),Main!$F$15:$F$1956,"")</f>
        <v>VOESTALPINE</v>
      </c>
      <c r="AK512" s="57" cm="1">
        <f t="array" ref="AK512">_xlfn.XLOOKUP(1,(--LEFT(Main!$B$15:$B$1956,SEARCH(" ",Main!$B$15:$B$1956))=AI512)*(Main!$F$15:$F$1956=AJ512),Main!$C$15:$C$1956,"")</f>
        <v>44727</v>
      </c>
      <c r="AL512" s="62" cm="1">
        <f t="array" ref="AL512">--_xlfn.XLOOKUP(1,(Main!$F$15:$F$1956='PLANILHA EBR'!AJ512)*(--LEFT(Main!$B$15:$B$1956,SEARCH(" ",Main!$B$15:$B$1956))='PLANILHA EBR'!AI512),Main!$E$15:$E$1956)</f>
        <v>61479002000523</v>
      </c>
      <c r="AM512" s="84" t="str" cm="1">
        <f t="array" ref="AM512">_xlfn.XLOOKUP(1,(Main!$F$15:$F$1956='PLANILHA EBR'!AJ512)*(--LEFT(Main!$B$15:$B$1956,SEARCH(" ",Main!$B$15:$B$1956))='PLANILHA EBR'!AI512),Main!$H$15:$H$1956)</f>
        <v>KG LIQUIDO</v>
      </c>
      <c r="AN512">
        <v>10980</v>
      </c>
      <c r="AO512">
        <v>253958.39999999999</v>
      </c>
      <c r="AP512">
        <v>37740</v>
      </c>
    </row>
    <row r="513" spans="1:42" x14ac:dyDescent="0.25">
      <c r="A513" t="s">
        <v>5958</v>
      </c>
      <c r="B513" t="str">
        <f>C513&amp;"-"&amp;COUNTIF(C$2:C513,C513)</f>
        <v>68230-13</v>
      </c>
      <c r="C513">
        <v>68230</v>
      </c>
      <c r="D513" s="57">
        <v>44826</v>
      </c>
      <c r="E513" s="84" t="str">
        <f>F513&amp;"-"&amp;COUNTIF($F$2:F513,F513)</f>
        <v>METASA-469</v>
      </c>
      <c r="F513" s="84" t="str">
        <f t="shared" si="56"/>
        <v>METASA</v>
      </c>
      <c r="G513" t="s">
        <v>8581</v>
      </c>
      <c r="H513" s="62">
        <v>88416482000106</v>
      </c>
      <c r="I513" t="s">
        <v>30</v>
      </c>
      <c r="J513">
        <v>240.28</v>
      </c>
      <c r="K513">
        <v>4642.21</v>
      </c>
      <c r="M513">
        <v>65187</v>
      </c>
      <c r="N513" t="str">
        <v>JOTUN</v>
      </c>
      <c r="O513" s="57" cm="1">
        <f t="array" ref="O513">_xlfn.XLOOKUP(1,($C$2:$C$8655=M513)*($F$2:$F$8655=N513),$D$2:$D$8655)</f>
        <v>44966</v>
      </c>
      <c r="P513" s="62">
        <v>2907585000404</v>
      </c>
      <c r="Q513" t="str">
        <v>UNIDADE</v>
      </c>
      <c r="R513" s="85">
        <v>30</v>
      </c>
      <c r="S513" s="85">
        <v>12168.65</v>
      </c>
      <c r="U513" s="84" t="b">
        <f t="shared" si="57"/>
        <v>1</v>
      </c>
      <c r="V513" s="84" t="b">
        <f t="shared" si="58"/>
        <v>1</v>
      </c>
      <c r="W513" s="84" t="b">
        <f t="shared" si="59"/>
        <v>1</v>
      </c>
      <c r="X513" s="84" t="str">
        <f t="shared" si="60"/>
        <v xml:space="preserve"> </v>
      </c>
      <c r="Y513" s="84" t="b">
        <f t="shared" si="61"/>
        <v>1</v>
      </c>
      <c r="AA513" s="84">
        <v>65187</v>
      </c>
      <c r="AB513" s="84" t="s">
        <v>88</v>
      </c>
      <c r="AC513" s="57">
        <v>44966</v>
      </c>
      <c r="AD513" s="84">
        <v>2907585000404</v>
      </c>
      <c r="AE513" s="84" t="s">
        <v>30</v>
      </c>
      <c r="AF513" s="84">
        <v>351.51</v>
      </c>
      <c r="AG513" s="84">
        <v>12168.65</v>
      </c>
      <c r="AI513">
        <v>65734</v>
      </c>
      <c r="AJ513" s="84" t="str" cm="1">
        <f t="array" ref="AJ513">_xlfn.XLOOKUP(AI513,--LEFT(Main!$B$15:$B$1956,SEARCH(" ",Main!$B$15:$B$1956)),Main!$F$15:$F$1956,"")</f>
        <v>METASA</v>
      </c>
      <c r="AK513" s="57" cm="1">
        <f t="array" ref="AK513">_xlfn.XLOOKUP(1,(--LEFT(Main!$B$15:$B$1956,SEARCH(" ",Main!$B$15:$B$1956))=AI513)*(Main!$F$15:$F$1956=AJ513),Main!$C$15:$C$1956,"")</f>
        <v>44712</v>
      </c>
      <c r="AL513" s="62" cm="1">
        <f t="array" ref="AL513">--_xlfn.XLOOKUP(1,(Main!$F$15:$F$1956='PLANILHA EBR'!AJ513)*(--LEFT(Main!$B$15:$B$1956,SEARCH(" ",Main!$B$15:$B$1956))='PLANILHA EBR'!AI513),Main!$E$15:$E$1956)</f>
        <v>88416482000106</v>
      </c>
      <c r="AM513" s="84" t="str" cm="1">
        <f t="array" ref="AM513">_xlfn.XLOOKUP(1,(Main!$F$15:$F$1956='PLANILHA EBR'!AJ513)*(--LEFT(Main!$B$15:$B$1956,SEARCH(" ",Main!$B$15:$B$1956))='PLANILHA EBR'!AI513),Main!$H$15:$H$1956)</f>
        <v>KG LIQUIDO</v>
      </c>
      <c r="AN513">
        <v>23416.95</v>
      </c>
      <c r="AO513">
        <v>421377.07</v>
      </c>
      <c r="AP513">
        <v>37650</v>
      </c>
    </row>
    <row r="514" spans="1:42" x14ac:dyDescent="0.25">
      <c r="A514" t="s">
        <v>5958</v>
      </c>
      <c r="B514" t="str">
        <f>C514&amp;"-"&amp;COUNTIF(C$2:C514,C514)</f>
        <v>68230-14</v>
      </c>
      <c r="C514">
        <v>68230</v>
      </c>
      <c r="D514" s="57">
        <v>44826</v>
      </c>
      <c r="E514" s="84" t="str">
        <f>F514&amp;"-"&amp;COUNTIF($F$2:F514,F514)</f>
        <v>METASA-470</v>
      </c>
      <c r="F514" s="84" t="str">
        <f t="shared" si="56"/>
        <v>METASA</v>
      </c>
      <c r="G514" t="s">
        <v>8581</v>
      </c>
      <c r="H514" s="62">
        <v>88416482000106</v>
      </c>
      <c r="I514" t="s">
        <v>30</v>
      </c>
      <c r="J514">
        <v>2017.87</v>
      </c>
      <c r="K514">
        <v>34061.65</v>
      </c>
      <c r="M514">
        <v>65472</v>
      </c>
      <c r="N514" t="str">
        <v>JOTUN</v>
      </c>
      <c r="O514" s="57" cm="1">
        <f t="array" ref="O514">_xlfn.XLOOKUP(1,($C$2:$C$8655=M514)*($F$2:$F$8655=N514),$D$2:$D$8655)</f>
        <v>44980</v>
      </c>
      <c r="P514" s="62">
        <v>2907585000404</v>
      </c>
      <c r="Q514" t="str">
        <v>UNIDADE</v>
      </c>
      <c r="R514" s="85">
        <v>7</v>
      </c>
      <c r="S514" s="85">
        <v>2870</v>
      </c>
      <c r="U514" s="84" t="b">
        <f t="shared" si="57"/>
        <v>1</v>
      </c>
      <c r="V514" s="84" t="b">
        <f t="shared" si="58"/>
        <v>1</v>
      </c>
      <c r="W514" s="84" t="b">
        <f t="shared" si="59"/>
        <v>1</v>
      </c>
      <c r="X514" s="84" t="str">
        <f t="shared" si="60"/>
        <v xml:space="preserve"> </v>
      </c>
      <c r="Y514" s="84" t="b">
        <f t="shared" si="61"/>
        <v>1</v>
      </c>
      <c r="AA514" s="84">
        <v>65472</v>
      </c>
      <c r="AB514" s="84" t="s">
        <v>88</v>
      </c>
      <c r="AC514" s="57">
        <v>44980</v>
      </c>
      <c r="AD514" s="84">
        <v>2907585000404</v>
      </c>
      <c r="AE514" s="84" t="s">
        <v>30</v>
      </c>
      <c r="AF514" s="84">
        <v>121.4</v>
      </c>
      <c r="AG514" s="84">
        <v>2870</v>
      </c>
      <c r="AI514">
        <v>65894</v>
      </c>
      <c r="AJ514" s="84" t="str" cm="1">
        <f t="array" ref="AJ514">_xlfn.XLOOKUP(AI514,--LEFT(Main!$B$15:$B$1956,SEARCH(" ",Main!$B$15:$B$1956)),Main!$F$15:$F$1956,"")</f>
        <v>METASA</v>
      </c>
      <c r="AK514" s="57" cm="1">
        <f t="array" ref="AK514">_xlfn.XLOOKUP(1,(--LEFT(Main!$B$15:$B$1956,SEARCH(" ",Main!$B$15:$B$1956))=AI514)*(Main!$F$15:$F$1956=AJ514),Main!$C$15:$C$1956,"")</f>
        <v>44722</v>
      </c>
      <c r="AL514" s="62" cm="1">
        <f t="array" ref="AL514">--_xlfn.XLOOKUP(1,(Main!$F$15:$F$1956='PLANILHA EBR'!AJ514)*(--LEFT(Main!$B$15:$B$1956,SEARCH(" ",Main!$B$15:$B$1956))='PLANILHA EBR'!AI514),Main!$E$15:$E$1956)</f>
        <v>88416482000106</v>
      </c>
      <c r="AM514" s="84" t="str" cm="1">
        <f t="array" ref="AM514">_xlfn.XLOOKUP(1,(Main!$F$15:$F$1956='PLANILHA EBR'!AJ514)*(--LEFT(Main!$B$15:$B$1956,SEARCH(" ",Main!$B$15:$B$1956))='PLANILHA EBR'!AI514),Main!$H$15:$H$1956)</f>
        <v>KG LIQUIDO</v>
      </c>
      <c r="AN514">
        <v>20788.36</v>
      </c>
      <c r="AO514">
        <v>277940.37</v>
      </c>
      <c r="AP514">
        <v>37648</v>
      </c>
    </row>
    <row r="515" spans="1:42" x14ac:dyDescent="0.25">
      <c r="A515" t="s">
        <v>5958</v>
      </c>
      <c r="B515" t="str">
        <f>C515&amp;"-"&amp;COUNTIF(C$2:C515,C515)</f>
        <v>68230-15</v>
      </c>
      <c r="C515">
        <v>68230</v>
      </c>
      <c r="D515" s="57">
        <v>44826</v>
      </c>
      <c r="E515" s="84" t="str">
        <f>F515&amp;"-"&amp;COUNTIF($F$2:F515,F515)</f>
        <v>METASA-471</v>
      </c>
      <c r="F515" s="84" t="str">
        <f t="shared" ref="F515:F578" si="62">LEFT(G515,SEARCH(" ",G515)-1)</f>
        <v>METASA</v>
      </c>
      <c r="G515" t="s">
        <v>8581</v>
      </c>
      <c r="H515" s="62">
        <v>88416482000106</v>
      </c>
      <c r="I515" t="s">
        <v>30</v>
      </c>
      <c r="J515">
        <v>436.55</v>
      </c>
      <c r="K515">
        <v>7805.51</v>
      </c>
      <c r="M515">
        <v>65601</v>
      </c>
      <c r="N515" t="str">
        <v>VOESTALPINE</v>
      </c>
      <c r="O515" s="57" cm="1">
        <f t="array" ref="O515">_xlfn.XLOOKUP(1,($C$2:$C$8655=M515)*($F$2:$F$8655=N515),$D$2:$D$8655)</f>
        <v>44727</v>
      </c>
      <c r="P515" s="62">
        <v>61479002000523</v>
      </c>
      <c r="Q515" t="str">
        <v>KG LIQUIDO</v>
      </c>
      <c r="R515" s="85">
        <v>10980</v>
      </c>
      <c r="S515" s="85">
        <v>253958.39999999999</v>
      </c>
      <c r="U515" s="84" t="b">
        <f t="shared" si="57"/>
        <v>1</v>
      </c>
      <c r="V515" s="84" t="b">
        <f t="shared" si="58"/>
        <v>1</v>
      </c>
      <c r="W515" s="84" t="b">
        <f t="shared" si="59"/>
        <v>1</v>
      </c>
      <c r="X515" s="84" t="b">
        <f t="shared" si="60"/>
        <v>1</v>
      </c>
      <c r="Y515" s="84" t="b">
        <f t="shared" si="61"/>
        <v>1</v>
      </c>
      <c r="AA515" s="84">
        <v>65601</v>
      </c>
      <c r="AB515" s="84" t="s">
        <v>41</v>
      </c>
      <c r="AC515" s="57">
        <v>44727</v>
      </c>
      <c r="AD515" s="84">
        <v>61479002000523</v>
      </c>
      <c r="AE515" s="84" t="s">
        <v>30</v>
      </c>
      <c r="AF515" s="84">
        <v>10980</v>
      </c>
      <c r="AG515" s="84">
        <v>253958.39999999999</v>
      </c>
      <c r="AI515">
        <v>65912</v>
      </c>
      <c r="AJ515" s="84" t="str" cm="1">
        <f t="array" ref="AJ515">_xlfn.XLOOKUP(AI515,--LEFT(Main!$B$15:$B$1956,SEARCH(" ",Main!$B$15:$B$1956)),Main!$F$15:$F$1956,"")</f>
        <v>METASA</v>
      </c>
      <c r="AK515" s="57" cm="1">
        <f t="array" ref="AK515">_xlfn.XLOOKUP(1,(--LEFT(Main!$B$15:$B$1956,SEARCH(" ",Main!$B$15:$B$1956))=AI515)*(Main!$F$15:$F$1956=AJ515),Main!$C$15:$C$1956,"")</f>
        <v>44723</v>
      </c>
      <c r="AL515" s="62" cm="1">
        <f t="array" ref="AL515">--_xlfn.XLOOKUP(1,(Main!$F$15:$F$1956='PLANILHA EBR'!AJ515)*(--LEFT(Main!$B$15:$B$1956,SEARCH(" ",Main!$B$15:$B$1956))='PLANILHA EBR'!AI515),Main!$E$15:$E$1956)</f>
        <v>88416482000106</v>
      </c>
      <c r="AM515" s="84" t="str" cm="1">
        <f t="array" ref="AM515">_xlfn.XLOOKUP(1,(Main!$F$15:$F$1956='PLANILHA EBR'!AJ515)*(--LEFT(Main!$B$15:$B$1956,SEARCH(" ",Main!$B$15:$B$1956))='PLANILHA EBR'!AI515),Main!$H$15:$H$1956)</f>
        <v>KG LIQUIDO</v>
      </c>
      <c r="AN515">
        <v>4973.8599999999997</v>
      </c>
      <c r="AO515">
        <v>66500.509999999995</v>
      </c>
      <c r="AP515">
        <v>37645</v>
      </c>
    </row>
    <row r="516" spans="1:42" x14ac:dyDescent="0.25">
      <c r="A516" t="s">
        <v>5958</v>
      </c>
      <c r="B516" t="str">
        <f>C516&amp;"-"&amp;COUNTIF(C$2:C516,C516)</f>
        <v>68264-1</v>
      </c>
      <c r="C516">
        <v>68264</v>
      </c>
      <c r="D516" s="57">
        <v>44827</v>
      </c>
      <c r="E516" s="84" t="str">
        <f>F516&amp;"-"&amp;COUNTIF($F$2:F516,F516)</f>
        <v>METASA-472</v>
      </c>
      <c r="F516" s="84" t="str">
        <f t="shared" si="62"/>
        <v>METASA</v>
      </c>
      <c r="G516" t="s">
        <v>8581</v>
      </c>
      <c r="H516" s="62">
        <v>88416482000106</v>
      </c>
      <c r="I516" t="s">
        <v>30</v>
      </c>
      <c r="J516">
        <v>19.12</v>
      </c>
      <c r="K516">
        <v>322.75</v>
      </c>
      <c r="M516">
        <v>65734</v>
      </c>
      <c r="N516" t="str">
        <v>METASA</v>
      </c>
      <c r="O516" s="57" cm="1">
        <f t="array" ref="O516">_xlfn.XLOOKUP(1,($C$2:$C$8655=M516)*($F$2:$F$8655=N516),$D$2:$D$8655)</f>
        <v>44712</v>
      </c>
      <c r="P516" s="62">
        <v>88416482000106</v>
      </c>
      <c r="Q516" t="str">
        <v>KG LIQUIDO</v>
      </c>
      <c r="R516" s="85">
        <v>23416.950000000004</v>
      </c>
      <c r="S516" s="85">
        <v>421377.07</v>
      </c>
      <c r="U516" s="84" t="b">
        <f t="shared" si="57"/>
        <v>1</v>
      </c>
      <c r="V516" s="84" t="b">
        <f t="shared" si="58"/>
        <v>1</v>
      </c>
      <c r="W516" s="84" t="b">
        <f t="shared" si="59"/>
        <v>1</v>
      </c>
      <c r="X516" s="84" t="b">
        <f t="shared" si="60"/>
        <v>1</v>
      </c>
      <c r="Y516" s="84" t="b">
        <f t="shared" si="61"/>
        <v>1</v>
      </c>
      <c r="AA516" s="84">
        <v>65734</v>
      </c>
      <c r="AB516" s="84" t="s">
        <v>80</v>
      </c>
      <c r="AC516" s="57">
        <v>44712</v>
      </c>
      <c r="AD516" s="84">
        <v>88416482000106</v>
      </c>
      <c r="AE516" s="84" t="s">
        <v>30</v>
      </c>
      <c r="AF516" s="84">
        <v>23416.95</v>
      </c>
      <c r="AG516" s="84">
        <v>421377.07</v>
      </c>
      <c r="AI516">
        <v>65939</v>
      </c>
      <c r="AJ516" s="84" t="str" cm="1">
        <f t="array" ref="AJ516">_xlfn.XLOOKUP(AI516,--LEFT(Main!$B$15:$B$1956,SEARCH(" ",Main!$B$15:$B$1956)),Main!$F$15:$F$1956,"")</f>
        <v>VOESTALPINE</v>
      </c>
      <c r="AK516" s="57" cm="1">
        <f t="array" ref="AK516">_xlfn.XLOOKUP(1,(--LEFT(Main!$B$15:$B$1956,SEARCH(" ",Main!$B$15:$B$1956))=AI516)*(Main!$F$15:$F$1956=AJ516),Main!$C$15:$C$1956,"")</f>
        <v>44763</v>
      </c>
      <c r="AL516" s="62" cm="1">
        <f t="array" ref="AL516">--_xlfn.XLOOKUP(1,(Main!$F$15:$F$1956='PLANILHA EBR'!AJ516)*(--LEFT(Main!$B$15:$B$1956,SEARCH(" ",Main!$B$15:$B$1956))='PLANILHA EBR'!AI516),Main!$E$15:$E$1956)</f>
        <v>61479002000523</v>
      </c>
      <c r="AM516" s="84" t="str" cm="1">
        <f t="array" ref="AM516">_xlfn.XLOOKUP(1,(Main!$F$15:$F$1956='PLANILHA EBR'!AJ516)*(--LEFT(Main!$B$15:$B$1956,SEARCH(" ",Main!$B$15:$B$1956))='PLANILHA EBR'!AI516),Main!$H$15:$H$1956)</f>
        <v>KG LIQUIDO</v>
      </c>
      <c r="AN516">
        <v>2970</v>
      </c>
      <c r="AO516">
        <v>77685.75</v>
      </c>
      <c r="AP516">
        <v>37645</v>
      </c>
    </row>
    <row r="517" spans="1:42" x14ac:dyDescent="0.25">
      <c r="A517" t="s">
        <v>5958</v>
      </c>
      <c r="B517" t="str">
        <f>C517&amp;"-"&amp;COUNTIF(C$2:C517,C517)</f>
        <v>68264-2</v>
      </c>
      <c r="C517">
        <v>68264</v>
      </c>
      <c r="D517" s="57">
        <v>44827</v>
      </c>
      <c r="E517" s="84" t="str">
        <f>F517&amp;"-"&amp;COUNTIF($F$2:F517,F517)</f>
        <v>METASA-473</v>
      </c>
      <c r="F517" s="84" t="str">
        <f t="shared" si="62"/>
        <v>METASA</v>
      </c>
      <c r="G517" t="s">
        <v>8581</v>
      </c>
      <c r="H517" s="62">
        <v>88416482000106</v>
      </c>
      <c r="I517" t="s">
        <v>30</v>
      </c>
      <c r="J517">
        <v>2464.64</v>
      </c>
      <c r="K517">
        <v>41603.120000000003</v>
      </c>
      <c r="M517">
        <v>65894</v>
      </c>
      <c r="N517" t="str">
        <v>METASA</v>
      </c>
      <c r="O517" s="57" cm="1">
        <f t="array" ref="O517">_xlfn.XLOOKUP(1,($C$2:$C$8655=M517)*($F$2:$F$8655=N517),$D$2:$D$8655)</f>
        <v>44722</v>
      </c>
      <c r="P517" s="62">
        <v>88416482000106</v>
      </c>
      <c r="Q517" t="str">
        <v>KG LIQUIDO</v>
      </c>
      <c r="R517" s="85">
        <v>20788.36</v>
      </c>
      <c r="S517" s="85">
        <v>277940.37</v>
      </c>
      <c r="U517" s="84" t="b">
        <f t="shared" si="57"/>
        <v>1</v>
      </c>
      <c r="V517" s="84" t="b">
        <f t="shared" si="58"/>
        <v>1</v>
      </c>
      <c r="W517" s="84" t="b">
        <f t="shared" si="59"/>
        <v>1</v>
      </c>
      <c r="X517" s="84" t="b">
        <f t="shared" si="60"/>
        <v>1</v>
      </c>
      <c r="Y517" s="84" t="b">
        <f t="shared" si="61"/>
        <v>1</v>
      </c>
      <c r="AA517" s="84">
        <v>65894</v>
      </c>
      <c r="AB517" s="84" t="s">
        <v>80</v>
      </c>
      <c r="AC517" s="57">
        <v>44722</v>
      </c>
      <c r="AD517" s="84">
        <v>88416482000106</v>
      </c>
      <c r="AE517" s="84" t="s">
        <v>30</v>
      </c>
      <c r="AF517" s="84">
        <v>20788.36</v>
      </c>
      <c r="AG517" s="84">
        <v>277940.37</v>
      </c>
      <c r="AI517">
        <v>65945</v>
      </c>
      <c r="AJ517" s="84" t="str" cm="1">
        <f t="array" ref="AJ517">_xlfn.XLOOKUP(AI517,--LEFT(Main!$B$15:$B$1956,SEARCH(" ",Main!$B$15:$B$1956)),Main!$F$15:$F$1956,"")</f>
        <v>METASA</v>
      </c>
      <c r="AK517" s="57" cm="1">
        <f t="array" ref="AK517">_xlfn.XLOOKUP(1,(--LEFT(Main!$B$15:$B$1956,SEARCH(" ",Main!$B$15:$B$1956))=AI517)*(Main!$F$15:$F$1956=AJ517),Main!$C$15:$C$1956,"")</f>
        <v>44726</v>
      </c>
      <c r="AL517" s="62" cm="1">
        <f t="array" ref="AL517">--_xlfn.XLOOKUP(1,(Main!$F$15:$F$1956='PLANILHA EBR'!AJ517)*(--LEFT(Main!$B$15:$B$1956,SEARCH(" ",Main!$B$15:$B$1956))='PLANILHA EBR'!AI517),Main!$E$15:$E$1956)</f>
        <v>88416482000106</v>
      </c>
      <c r="AM517" s="84" t="str" cm="1">
        <f t="array" ref="AM517">_xlfn.XLOOKUP(1,(Main!$F$15:$F$1956='PLANILHA EBR'!AJ517)*(--LEFT(Main!$B$15:$B$1956,SEARCH(" ",Main!$B$15:$B$1956))='PLANILHA EBR'!AI517),Main!$H$15:$H$1956)</f>
        <v>KG LIQUIDO</v>
      </c>
      <c r="AN517">
        <v>5628.69</v>
      </c>
      <c r="AO517">
        <v>75255.59</v>
      </c>
      <c r="AP517">
        <v>37629</v>
      </c>
    </row>
    <row r="518" spans="1:42" x14ac:dyDescent="0.25">
      <c r="A518" t="s">
        <v>5958</v>
      </c>
      <c r="B518" t="str">
        <f>C518&amp;"-"&amp;COUNTIF(C$2:C518,C518)</f>
        <v>68264-3</v>
      </c>
      <c r="C518">
        <v>68264</v>
      </c>
      <c r="D518" s="57">
        <v>44827</v>
      </c>
      <c r="E518" s="84" t="str">
        <f>F518&amp;"-"&amp;COUNTIF($F$2:F518,F518)</f>
        <v>METASA-474</v>
      </c>
      <c r="F518" s="84" t="str">
        <f t="shared" si="62"/>
        <v>METASA</v>
      </c>
      <c r="G518" t="s">
        <v>8581</v>
      </c>
      <c r="H518" s="62">
        <v>88416482000106</v>
      </c>
      <c r="I518" t="s">
        <v>30</v>
      </c>
      <c r="J518">
        <v>10902.96</v>
      </c>
      <c r="K518">
        <v>145772.57999999999</v>
      </c>
      <c r="M518">
        <v>65912</v>
      </c>
      <c r="N518" t="str">
        <v>METASA</v>
      </c>
      <c r="O518" s="57" cm="1">
        <f t="array" ref="O518">_xlfn.XLOOKUP(1,($C$2:$C$8655=M518)*($F$2:$F$8655=N518),$D$2:$D$8655)</f>
        <v>44723</v>
      </c>
      <c r="P518" s="62">
        <v>88416482000106</v>
      </c>
      <c r="Q518" t="str">
        <v>KG LIQUIDO</v>
      </c>
      <c r="R518" s="85">
        <v>4973.8599999999997</v>
      </c>
      <c r="S518" s="85">
        <v>66500.509999999995</v>
      </c>
      <c r="U518" s="84" t="b">
        <f t="shared" si="57"/>
        <v>1</v>
      </c>
      <c r="V518" s="84" t="b">
        <f t="shared" si="58"/>
        <v>1</v>
      </c>
      <c r="W518" s="84" t="b">
        <f t="shared" si="59"/>
        <v>1</v>
      </c>
      <c r="X518" s="84" t="b">
        <f t="shared" si="60"/>
        <v>1</v>
      </c>
      <c r="Y518" s="84" t="b">
        <f t="shared" si="61"/>
        <v>1</v>
      </c>
      <c r="AA518" s="84">
        <v>65912</v>
      </c>
      <c r="AB518" s="84" t="s">
        <v>80</v>
      </c>
      <c r="AC518" s="57">
        <v>44723</v>
      </c>
      <c r="AD518" s="84">
        <v>88416482000106</v>
      </c>
      <c r="AE518" s="84" t="s">
        <v>30</v>
      </c>
      <c r="AF518" s="84">
        <v>4973.8599999999997</v>
      </c>
      <c r="AG518" s="84">
        <v>66500.509999999995</v>
      </c>
      <c r="AI518">
        <v>65968</v>
      </c>
      <c r="AJ518" s="84" t="str" cm="1">
        <f t="array" ref="AJ518">_xlfn.XLOOKUP(AI518,--LEFT(Main!$B$15:$B$1956,SEARCH(" ",Main!$B$15:$B$1956)),Main!$F$15:$F$1956,"")</f>
        <v>METASA</v>
      </c>
      <c r="AK518" s="57" cm="1">
        <f t="array" ref="AK518">_xlfn.XLOOKUP(1,(--LEFT(Main!$B$15:$B$1956,SEARCH(" ",Main!$B$15:$B$1956))=AI518)*(Main!$F$15:$F$1956=AJ518),Main!$C$15:$C$1956,"")</f>
        <v>44727</v>
      </c>
      <c r="AL518" s="62" cm="1">
        <f t="array" ref="AL518">--_xlfn.XLOOKUP(1,(Main!$F$15:$F$1956='PLANILHA EBR'!AJ518)*(--LEFT(Main!$B$15:$B$1956,SEARCH(" ",Main!$B$15:$B$1956))='PLANILHA EBR'!AI518),Main!$E$15:$E$1956)</f>
        <v>88416482000106</v>
      </c>
      <c r="AM518" s="84" t="str" cm="1">
        <f t="array" ref="AM518">_xlfn.XLOOKUP(1,(Main!$F$15:$F$1956='PLANILHA EBR'!AJ518)*(--LEFT(Main!$B$15:$B$1956,SEARCH(" ",Main!$B$15:$B$1956))='PLANILHA EBR'!AI518),Main!$H$15:$H$1956)</f>
        <v>KG LIQUIDO</v>
      </c>
      <c r="AN518">
        <v>15941.27</v>
      </c>
      <c r="AO518">
        <v>318341.46000000002</v>
      </c>
      <c r="AP518">
        <v>37603</v>
      </c>
    </row>
    <row r="519" spans="1:42" x14ac:dyDescent="0.25">
      <c r="A519" t="s">
        <v>5958</v>
      </c>
      <c r="B519" t="str">
        <f>C519&amp;"-"&amp;COUNTIF(C$2:C519,C519)</f>
        <v>68264-4</v>
      </c>
      <c r="C519">
        <v>68264</v>
      </c>
      <c r="D519" s="57">
        <v>44827</v>
      </c>
      <c r="E519" s="84" t="str">
        <f>F519&amp;"-"&amp;COUNTIF($F$2:F519,F519)</f>
        <v>METASA-475</v>
      </c>
      <c r="F519" s="84" t="str">
        <f t="shared" si="62"/>
        <v>METASA</v>
      </c>
      <c r="G519" t="s">
        <v>8581</v>
      </c>
      <c r="H519" s="62">
        <v>88416482000106</v>
      </c>
      <c r="I519" t="s">
        <v>30</v>
      </c>
      <c r="J519">
        <v>293.41000000000003</v>
      </c>
      <c r="K519">
        <v>4952.76</v>
      </c>
      <c r="M519">
        <v>65939</v>
      </c>
      <c r="N519" t="str">
        <v>VOESTALPINE</v>
      </c>
      <c r="O519" s="57" cm="1">
        <f t="array" ref="O519">_xlfn.XLOOKUP(1,($C$2:$C$8655=M519)*($F$2:$F$8655=N519),$D$2:$D$8655)</f>
        <v>44763</v>
      </c>
      <c r="P519" s="62">
        <v>61479002000523</v>
      </c>
      <c r="Q519" t="str">
        <v>KG LIQUIDO</v>
      </c>
      <c r="R519" s="85">
        <v>2970</v>
      </c>
      <c r="S519" s="85">
        <v>77685.75</v>
      </c>
      <c r="U519" s="84" t="b">
        <f t="shared" si="57"/>
        <v>1</v>
      </c>
      <c r="V519" s="84" t="b">
        <f t="shared" si="58"/>
        <v>1</v>
      </c>
      <c r="W519" s="84" t="b">
        <f t="shared" si="59"/>
        <v>1</v>
      </c>
      <c r="X519" s="84" t="b">
        <f t="shared" si="60"/>
        <v>1</v>
      </c>
      <c r="Y519" s="84" t="b">
        <f t="shared" si="61"/>
        <v>1</v>
      </c>
      <c r="AA519" s="84">
        <v>65939</v>
      </c>
      <c r="AB519" s="84" t="s">
        <v>41</v>
      </c>
      <c r="AC519" s="57">
        <v>44763</v>
      </c>
      <c r="AD519" s="84">
        <v>61479002000523</v>
      </c>
      <c r="AE519" s="84" t="s">
        <v>30</v>
      </c>
      <c r="AF519" s="84">
        <v>2970</v>
      </c>
      <c r="AG519" s="84">
        <v>77685.75</v>
      </c>
      <c r="AI519">
        <v>65998</v>
      </c>
      <c r="AJ519" s="84" t="str" cm="1">
        <f t="array" ref="AJ519">_xlfn.XLOOKUP(AI519,--LEFT(Main!$B$15:$B$1956,SEARCH(" ",Main!$B$15:$B$1956)),Main!$F$15:$F$1956,"")</f>
        <v>METASA</v>
      </c>
      <c r="AK519" s="57" cm="1">
        <f t="array" ref="AK519">_xlfn.XLOOKUP(1,(--LEFT(Main!$B$15:$B$1956,SEARCH(" ",Main!$B$15:$B$1956))=AI519)*(Main!$F$15:$F$1956=AJ519),Main!$C$15:$C$1956,"")</f>
        <v>44729</v>
      </c>
      <c r="AL519" s="62" cm="1">
        <f t="array" ref="AL519">--_xlfn.XLOOKUP(1,(Main!$F$15:$F$1956='PLANILHA EBR'!AJ519)*(--LEFT(Main!$B$15:$B$1956,SEARCH(" ",Main!$B$15:$B$1956))='PLANILHA EBR'!AI519),Main!$E$15:$E$1956)</f>
        <v>88416482000106</v>
      </c>
      <c r="AM519" s="84" t="str" cm="1">
        <f t="array" ref="AM519">_xlfn.XLOOKUP(1,(Main!$F$15:$F$1956='PLANILHA EBR'!AJ519)*(--LEFT(Main!$B$15:$B$1956,SEARCH(" ",Main!$B$15:$B$1956))='PLANILHA EBR'!AI519),Main!$H$15:$H$1956)</f>
        <v>KG LIQUIDO</v>
      </c>
      <c r="AN519">
        <v>5241.08</v>
      </c>
      <c r="AO519">
        <v>93158.14</v>
      </c>
      <c r="AP519">
        <v>37603</v>
      </c>
    </row>
    <row r="520" spans="1:42" x14ac:dyDescent="0.25">
      <c r="A520" t="s">
        <v>5958</v>
      </c>
      <c r="B520" t="str">
        <f>C520&amp;"-"&amp;COUNTIF(C$2:C520,C520)</f>
        <v>68264-5</v>
      </c>
      <c r="C520">
        <v>68264</v>
      </c>
      <c r="D520" s="57">
        <v>44827</v>
      </c>
      <c r="E520" s="84" t="str">
        <f>F520&amp;"-"&amp;COUNTIF($F$2:F520,F520)</f>
        <v>METASA-476</v>
      </c>
      <c r="F520" s="84" t="str">
        <f t="shared" si="62"/>
        <v>METASA</v>
      </c>
      <c r="G520" t="s">
        <v>8581</v>
      </c>
      <c r="H520" s="62">
        <v>88416482000106</v>
      </c>
      <c r="I520" t="s">
        <v>30</v>
      </c>
      <c r="J520">
        <v>118.79</v>
      </c>
      <c r="K520">
        <v>1927.96</v>
      </c>
      <c r="M520">
        <v>65945</v>
      </c>
      <c r="N520" t="str">
        <v>METASA</v>
      </c>
      <c r="O520" s="57" cm="1">
        <f t="array" ref="O520">_xlfn.XLOOKUP(1,($C$2:$C$8655=M520)*($F$2:$F$8655=N520),$D$2:$D$8655)</f>
        <v>44726</v>
      </c>
      <c r="P520" s="62">
        <v>88416482000106</v>
      </c>
      <c r="Q520" t="str">
        <v>KG LIQUIDO</v>
      </c>
      <c r="R520" s="85">
        <v>5628.69</v>
      </c>
      <c r="S520" s="85">
        <v>75255.59</v>
      </c>
      <c r="U520" s="84" t="b">
        <f t="shared" si="57"/>
        <v>1</v>
      </c>
      <c r="V520" s="84" t="b">
        <f t="shared" si="58"/>
        <v>1</v>
      </c>
      <c r="W520" s="84" t="b">
        <f t="shared" si="59"/>
        <v>1</v>
      </c>
      <c r="X520" s="84" t="b">
        <f t="shared" si="60"/>
        <v>1</v>
      </c>
      <c r="Y520" s="84" t="b">
        <f t="shared" si="61"/>
        <v>1</v>
      </c>
      <c r="AA520" s="84">
        <v>65945</v>
      </c>
      <c r="AB520" s="84" t="s">
        <v>80</v>
      </c>
      <c r="AC520" s="57">
        <v>44726</v>
      </c>
      <c r="AD520" s="84">
        <v>88416482000106</v>
      </c>
      <c r="AE520" s="84" t="s">
        <v>30</v>
      </c>
      <c r="AF520" s="84">
        <v>5628.69</v>
      </c>
      <c r="AG520" s="84">
        <v>75255.59</v>
      </c>
      <c r="AI520">
        <v>66023</v>
      </c>
      <c r="AJ520" s="84" t="str" cm="1">
        <f t="array" ref="AJ520">_xlfn.XLOOKUP(AI520,--LEFT(Main!$B$15:$B$1956,SEARCH(" ",Main!$B$15:$B$1956)),Main!$F$15:$F$1956,"")</f>
        <v>METASA</v>
      </c>
      <c r="AK520" s="57" cm="1">
        <f t="array" ref="AK520">_xlfn.XLOOKUP(1,(--LEFT(Main!$B$15:$B$1956,SEARCH(" ",Main!$B$15:$B$1956))=AI520)*(Main!$F$15:$F$1956=AJ520),Main!$C$15:$C$1956,"")</f>
        <v>44732</v>
      </c>
      <c r="AL520" s="62" cm="1">
        <f t="array" ref="AL520">--_xlfn.XLOOKUP(1,(Main!$F$15:$F$1956='PLANILHA EBR'!AJ520)*(--LEFT(Main!$B$15:$B$1956,SEARCH(" ",Main!$B$15:$B$1956))='PLANILHA EBR'!AI520),Main!$E$15:$E$1956)</f>
        <v>88416482000106</v>
      </c>
      <c r="AM520" s="84" t="str" cm="1">
        <f t="array" ref="AM520">_xlfn.XLOOKUP(1,(Main!$F$15:$F$1956='PLANILHA EBR'!AJ520)*(--LEFT(Main!$B$15:$B$1956,SEARCH(" ",Main!$B$15:$B$1956))='PLANILHA EBR'!AI520),Main!$H$15:$H$1956)</f>
        <v>KG LIQUIDO</v>
      </c>
      <c r="AN520">
        <v>8740.51</v>
      </c>
      <c r="AO520">
        <v>155891.31</v>
      </c>
      <c r="AP520">
        <v>37603</v>
      </c>
    </row>
    <row r="521" spans="1:42" x14ac:dyDescent="0.25">
      <c r="A521" t="s">
        <v>5958</v>
      </c>
      <c r="B521" t="str">
        <f>C521&amp;"-"&amp;COUNTIF(C$2:C521,C521)</f>
        <v>68264-6</v>
      </c>
      <c r="C521">
        <v>68264</v>
      </c>
      <c r="D521" s="57">
        <v>44827</v>
      </c>
      <c r="E521" s="84" t="str">
        <f>F521&amp;"-"&amp;COUNTIF($F$2:F521,F521)</f>
        <v>METASA-477</v>
      </c>
      <c r="F521" s="84" t="str">
        <f t="shared" si="62"/>
        <v>METASA</v>
      </c>
      <c r="G521" t="s">
        <v>8581</v>
      </c>
      <c r="H521" s="62">
        <v>88416482000106</v>
      </c>
      <c r="I521" t="s">
        <v>30</v>
      </c>
      <c r="J521">
        <v>1424.34</v>
      </c>
      <c r="K521">
        <v>24042.86</v>
      </c>
      <c r="M521">
        <v>65968</v>
      </c>
      <c r="N521" t="str">
        <v>METASA</v>
      </c>
      <c r="O521" s="57" cm="1">
        <f t="array" ref="O521">_xlfn.XLOOKUP(1,($C$2:$C$8655=M521)*($F$2:$F$8655=N521),$D$2:$D$8655)</f>
        <v>44727</v>
      </c>
      <c r="P521" s="62">
        <v>88416482000106</v>
      </c>
      <c r="Q521" t="str">
        <v>KG LIQUIDO</v>
      </c>
      <c r="R521" s="85">
        <v>15941.27</v>
      </c>
      <c r="S521" s="85">
        <v>318341.45999999996</v>
      </c>
      <c r="U521" s="84" t="b">
        <f t="shared" si="57"/>
        <v>1</v>
      </c>
      <c r="V521" s="84" t="b">
        <f t="shared" si="58"/>
        <v>1</v>
      </c>
      <c r="W521" s="84" t="b">
        <f t="shared" si="59"/>
        <v>1</v>
      </c>
      <c r="X521" s="84" t="b">
        <f t="shared" si="60"/>
        <v>1</v>
      </c>
      <c r="Y521" s="84" t="b">
        <f t="shared" si="61"/>
        <v>1</v>
      </c>
      <c r="AA521" s="84">
        <v>65968</v>
      </c>
      <c r="AB521" s="84" t="s">
        <v>80</v>
      </c>
      <c r="AC521" s="57">
        <v>44727</v>
      </c>
      <c r="AD521" s="84">
        <v>88416482000106</v>
      </c>
      <c r="AE521" s="84" t="s">
        <v>30</v>
      </c>
      <c r="AF521" s="84">
        <v>15941.27</v>
      </c>
      <c r="AG521" s="84">
        <v>318341.46000000002</v>
      </c>
      <c r="AI521">
        <v>66172</v>
      </c>
      <c r="AJ521" s="84" t="str" cm="1">
        <f t="array" ref="AJ521">_xlfn.XLOOKUP(AI521,--LEFT(Main!$B$15:$B$1956,SEARCH(" ",Main!$B$15:$B$1956)),Main!$F$15:$F$1956,"")</f>
        <v>RENOX</v>
      </c>
      <c r="AK521" s="57" cm="1">
        <f t="array" ref="AK521">_xlfn.XLOOKUP(1,(--LEFT(Main!$B$15:$B$1956,SEARCH(" ",Main!$B$15:$B$1956))=AI521)*(Main!$F$15:$F$1956=AJ521),Main!$C$15:$C$1956,"")</f>
        <v>45075</v>
      </c>
      <c r="AL521" s="62" cm="1">
        <f t="array" ref="AL521">--_xlfn.XLOOKUP(1,(Main!$F$15:$F$1956='PLANILHA EBR'!AJ521)*(--LEFT(Main!$B$15:$B$1956,SEARCH(" ",Main!$B$15:$B$1956))='PLANILHA EBR'!AI521),Main!$E$15:$E$1956)</f>
        <v>50641174000101</v>
      </c>
      <c r="AM521" s="84" t="str" cm="1">
        <f t="array" ref="AM521">_xlfn.XLOOKUP(1,(Main!$F$15:$F$1956='PLANILHA EBR'!AJ521)*(--LEFT(Main!$B$15:$B$1956,SEARCH(" ",Main!$B$15:$B$1956))='PLANILHA EBR'!AI521),Main!$H$15:$H$1956)</f>
        <v>KG LIQUIDO</v>
      </c>
      <c r="AN521">
        <v>11081</v>
      </c>
      <c r="AO521">
        <v>284205.06</v>
      </c>
      <c r="AP521">
        <v>37602</v>
      </c>
    </row>
    <row r="522" spans="1:42" x14ac:dyDescent="0.25">
      <c r="A522" t="s">
        <v>5958</v>
      </c>
      <c r="B522" t="str">
        <f>C522&amp;"-"&amp;COUNTIF(C$2:C522,C522)</f>
        <v>68264-7</v>
      </c>
      <c r="C522">
        <v>68264</v>
      </c>
      <c r="D522" s="57">
        <v>44827</v>
      </c>
      <c r="E522" s="84" t="str">
        <f>F522&amp;"-"&amp;COUNTIF($F$2:F522,F522)</f>
        <v>METASA-478</v>
      </c>
      <c r="F522" s="84" t="str">
        <f t="shared" si="62"/>
        <v>METASA</v>
      </c>
      <c r="G522" t="s">
        <v>8581</v>
      </c>
      <c r="H522" s="62">
        <v>88416482000106</v>
      </c>
      <c r="I522" t="s">
        <v>30</v>
      </c>
      <c r="J522">
        <v>428.94</v>
      </c>
      <c r="K522">
        <v>7240.51</v>
      </c>
      <c r="M522">
        <v>65998</v>
      </c>
      <c r="N522" t="str">
        <v>METASA</v>
      </c>
      <c r="O522" s="57" cm="1">
        <f t="array" ref="O522">_xlfn.XLOOKUP(1,($C$2:$C$8655=M522)*($F$2:$F$8655=N522),$D$2:$D$8655)</f>
        <v>44729</v>
      </c>
      <c r="P522" s="62">
        <v>88416482000106</v>
      </c>
      <c r="Q522" t="str">
        <v>KG LIQUIDO</v>
      </c>
      <c r="R522" s="85">
        <v>5241.08</v>
      </c>
      <c r="S522" s="85">
        <v>93158.14</v>
      </c>
      <c r="U522" s="84" t="b">
        <f t="shared" si="57"/>
        <v>1</v>
      </c>
      <c r="V522" s="84" t="b">
        <f t="shared" si="58"/>
        <v>1</v>
      </c>
      <c r="W522" s="84" t="b">
        <f t="shared" si="59"/>
        <v>1</v>
      </c>
      <c r="X522" s="84" t="b">
        <f t="shared" si="60"/>
        <v>1</v>
      </c>
      <c r="Y522" s="84" t="b">
        <f t="shared" si="61"/>
        <v>1</v>
      </c>
      <c r="AA522" s="84">
        <v>65998</v>
      </c>
      <c r="AB522" s="84" t="s">
        <v>80</v>
      </c>
      <c r="AC522" s="57">
        <v>44729</v>
      </c>
      <c r="AD522" s="84">
        <v>88416482000106</v>
      </c>
      <c r="AE522" s="84" t="s">
        <v>30</v>
      </c>
      <c r="AF522" s="84">
        <v>5241.08</v>
      </c>
      <c r="AG522" s="84">
        <v>93158.14</v>
      </c>
      <c r="AI522">
        <v>66187</v>
      </c>
      <c r="AJ522" s="84" t="str" cm="1">
        <f t="array" ref="AJ522">_xlfn.XLOOKUP(AI522,--LEFT(Main!$B$15:$B$1956,SEARCH(" ",Main!$B$15:$B$1956)),Main!$F$15:$F$1956,"")</f>
        <v>METASA</v>
      </c>
      <c r="AK522" s="57" cm="1">
        <f t="array" ref="AK522">_xlfn.XLOOKUP(1,(--LEFT(Main!$B$15:$B$1956,SEARCH(" ",Main!$B$15:$B$1956))=AI522)*(Main!$F$15:$F$1956=AJ522),Main!$C$15:$C$1956,"")</f>
        <v>44739</v>
      </c>
      <c r="AL522" s="62" cm="1">
        <f t="array" ref="AL522">--_xlfn.XLOOKUP(1,(Main!$F$15:$F$1956='PLANILHA EBR'!AJ522)*(--LEFT(Main!$B$15:$B$1956,SEARCH(" ",Main!$B$15:$B$1956))='PLANILHA EBR'!AI522),Main!$E$15:$E$1956)</f>
        <v>88416482000106</v>
      </c>
      <c r="AM522" s="84" t="str" cm="1">
        <f t="array" ref="AM522">_xlfn.XLOOKUP(1,(Main!$F$15:$F$1956='PLANILHA EBR'!AJ522)*(--LEFT(Main!$B$15:$B$1956,SEARCH(" ",Main!$B$15:$B$1956))='PLANILHA EBR'!AI522),Main!$H$15:$H$1956)</f>
        <v>KG LIQUIDO</v>
      </c>
      <c r="AN522">
        <v>16421.560000000001</v>
      </c>
      <c r="AO522">
        <v>291446.92</v>
      </c>
      <c r="AP522">
        <v>37602</v>
      </c>
    </row>
    <row r="523" spans="1:42" x14ac:dyDescent="0.25">
      <c r="A523" t="s">
        <v>5958</v>
      </c>
      <c r="B523" t="str">
        <f>C523&amp;"-"&amp;COUNTIF(C$2:C523,C523)</f>
        <v>68264-8</v>
      </c>
      <c r="C523">
        <v>68264</v>
      </c>
      <c r="D523" s="57">
        <v>44827</v>
      </c>
      <c r="E523" s="84" t="str">
        <f>F523&amp;"-"&amp;COUNTIF($F$2:F523,F523)</f>
        <v>METASA-479</v>
      </c>
      <c r="F523" s="84" t="str">
        <f t="shared" si="62"/>
        <v>METASA</v>
      </c>
      <c r="G523" t="s">
        <v>8581</v>
      </c>
      <c r="H523" s="62">
        <v>88416482000106</v>
      </c>
      <c r="I523" t="s">
        <v>30</v>
      </c>
      <c r="J523">
        <v>1038.77</v>
      </c>
      <c r="K523">
        <v>16859.240000000002</v>
      </c>
      <c r="M523">
        <v>66023</v>
      </c>
      <c r="N523" t="str">
        <v>METASA</v>
      </c>
      <c r="O523" s="57" cm="1">
        <f t="array" ref="O523">_xlfn.XLOOKUP(1,($C$2:$C$8655=M523)*($F$2:$F$8655=N523),$D$2:$D$8655)</f>
        <v>44732</v>
      </c>
      <c r="P523" s="62">
        <v>88416482000106</v>
      </c>
      <c r="Q523" t="str">
        <v>KG LIQUIDO</v>
      </c>
      <c r="R523" s="85">
        <v>8740.51</v>
      </c>
      <c r="S523" s="85">
        <v>155891.31</v>
      </c>
      <c r="U523" s="84" t="b">
        <f t="shared" si="57"/>
        <v>1</v>
      </c>
      <c r="V523" s="84" t="b">
        <f t="shared" si="58"/>
        <v>1</v>
      </c>
      <c r="W523" s="84" t="b">
        <f t="shared" si="59"/>
        <v>1</v>
      </c>
      <c r="X523" s="84" t="b">
        <f t="shared" si="60"/>
        <v>1</v>
      </c>
      <c r="Y523" s="84" t="b">
        <f t="shared" si="61"/>
        <v>1</v>
      </c>
      <c r="AA523" s="84">
        <v>66023</v>
      </c>
      <c r="AB523" s="84" t="s">
        <v>80</v>
      </c>
      <c r="AC523" s="57">
        <v>44732</v>
      </c>
      <c r="AD523" s="84">
        <v>88416482000106</v>
      </c>
      <c r="AE523" s="84" t="s">
        <v>30</v>
      </c>
      <c r="AF523" s="84">
        <v>8740.51</v>
      </c>
      <c r="AG523" s="84">
        <v>155891.31</v>
      </c>
      <c r="AI523">
        <v>66219</v>
      </c>
      <c r="AJ523" s="84" t="str" cm="1">
        <f t="array" ref="AJ523">_xlfn.XLOOKUP(AI523,--LEFT(Main!$B$15:$B$1956,SEARCH(" ",Main!$B$15:$B$1956)),Main!$F$15:$F$1956,"")</f>
        <v>METASA</v>
      </c>
      <c r="AK523" s="57" cm="1">
        <f t="array" ref="AK523">_xlfn.XLOOKUP(1,(--LEFT(Main!$B$15:$B$1956,SEARCH(" ",Main!$B$15:$B$1956))=AI523)*(Main!$F$15:$F$1956=AJ523),Main!$C$15:$C$1956,"")</f>
        <v>44740</v>
      </c>
      <c r="AL523" s="62" cm="1">
        <f t="array" ref="AL523">--_xlfn.XLOOKUP(1,(Main!$F$15:$F$1956='PLANILHA EBR'!AJ523)*(--LEFT(Main!$B$15:$B$1956,SEARCH(" ",Main!$B$15:$B$1956))='PLANILHA EBR'!AI523),Main!$E$15:$E$1956)</f>
        <v>88416482000106</v>
      </c>
      <c r="AM523" s="84" t="str" cm="1">
        <f t="array" ref="AM523">_xlfn.XLOOKUP(1,(Main!$F$15:$F$1956='PLANILHA EBR'!AJ523)*(--LEFT(Main!$B$15:$B$1956,SEARCH(" ",Main!$B$15:$B$1956))='PLANILHA EBR'!AI523),Main!$H$15:$H$1956)</f>
        <v>KG LIQUIDO</v>
      </c>
      <c r="AN523">
        <v>6505.62</v>
      </c>
      <c r="AO523">
        <v>115907.2</v>
      </c>
      <c r="AP523">
        <v>37602</v>
      </c>
    </row>
    <row r="524" spans="1:42" x14ac:dyDescent="0.25">
      <c r="A524" t="s">
        <v>5958</v>
      </c>
      <c r="B524" t="str">
        <f>C524&amp;"-"&amp;COUNTIF(C$2:C524,C524)</f>
        <v>68264-9</v>
      </c>
      <c r="C524">
        <v>68264</v>
      </c>
      <c r="D524" s="57">
        <v>44827</v>
      </c>
      <c r="E524" s="84" t="str">
        <f>F524&amp;"-"&amp;COUNTIF($F$2:F524,F524)</f>
        <v>METASA-480</v>
      </c>
      <c r="F524" s="84" t="str">
        <f t="shared" si="62"/>
        <v>METASA</v>
      </c>
      <c r="G524" t="s">
        <v>8581</v>
      </c>
      <c r="H524" s="62">
        <v>88416482000106</v>
      </c>
      <c r="I524" t="s">
        <v>30</v>
      </c>
      <c r="J524">
        <v>4183.6000000000004</v>
      </c>
      <c r="K524">
        <v>78107.81</v>
      </c>
      <c r="M524">
        <v>66172</v>
      </c>
      <c r="N524" t="str">
        <v>ACOS</v>
      </c>
      <c r="O524" s="57" cm="1">
        <f t="array" ref="O524">_xlfn.XLOOKUP(1,($C$2:$C$8655=M524)*($F$2:$F$8655=N524),$D$2:$D$8655)</f>
        <v>45075</v>
      </c>
      <c r="P524" s="62">
        <v>50641174000101</v>
      </c>
      <c r="Q524" t="str">
        <v>UNIDADE</v>
      </c>
      <c r="R524" s="85">
        <v>1638</v>
      </c>
      <c r="S524" s="85">
        <v>284205.06</v>
      </c>
      <c r="U524" s="84" t="b">
        <f t="shared" si="57"/>
        <v>1</v>
      </c>
      <c r="V524" s="84" t="b">
        <f t="shared" si="58"/>
        <v>1</v>
      </c>
      <c r="W524" s="84" t="b">
        <f t="shared" si="59"/>
        <v>1</v>
      </c>
      <c r="X524" s="84" t="str">
        <f t="shared" si="60"/>
        <v xml:space="preserve"> </v>
      </c>
      <c r="Y524" s="84" t="b">
        <f t="shared" si="61"/>
        <v>1</v>
      </c>
      <c r="AA524" s="84">
        <v>66172</v>
      </c>
      <c r="AB524" s="84" t="s">
        <v>1037</v>
      </c>
      <c r="AC524" s="57">
        <v>45075</v>
      </c>
      <c r="AD524" s="84">
        <v>50641174000101</v>
      </c>
      <c r="AE524" s="84" t="s">
        <v>30</v>
      </c>
      <c r="AF524" s="84">
        <v>11081</v>
      </c>
      <c r="AG524" s="84">
        <v>284205.06</v>
      </c>
      <c r="AI524">
        <v>66276</v>
      </c>
      <c r="AJ524" s="84" t="str" cm="1">
        <f t="array" ref="AJ524">_xlfn.XLOOKUP(AI524,--LEFT(Main!$B$15:$B$1956,SEARCH(" ",Main!$B$15:$B$1956)),Main!$F$15:$F$1956,"")</f>
        <v>METASA</v>
      </c>
      <c r="AK524" s="57" cm="1">
        <f t="array" ref="AK524">_xlfn.XLOOKUP(1,(--LEFT(Main!$B$15:$B$1956,SEARCH(" ",Main!$B$15:$B$1956))=AI524)*(Main!$F$15:$F$1956=AJ524),Main!$C$15:$C$1956,"")</f>
        <v>44741</v>
      </c>
      <c r="AL524" s="62" cm="1">
        <f t="array" ref="AL524">--_xlfn.XLOOKUP(1,(Main!$F$15:$F$1956='PLANILHA EBR'!AJ524)*(--LEFT(Main!$B$15:$B$1956,SEARCH(" ",Main!$B$15:$B$1956))='PLANILHA EBR'!AI524),Main!$E$15:$E$1956)</f>
        <v>88416482000106</v>
      </c>
      <c r="AM524" s="84" t="str" cm="1">
        <f t="array" ref="AM524">_xlfn.XLOOKUP(1,(Main!$F$15:$F$1956='PLANILHA EBR'!AJ524)*(--LEFT(Main!$B$15:$B$1956,SEARCH(" ",Main!$B$15:$B$1956))='PLANILHA EBR'!AI524),Main!$H$15:$H$1956)</f>
        <v>KG LIQUIDO</v>
      </c>
      <c r="AN524">
        <v>14277.65</v>
      </c>
      <c r="AO524">
        <v>254565.26</v>
      </c>
      <c r="AP524">
        <v>37581</v>
      </c>
    </row>
    <row r="525" spans="1:42" x14ac:dyDescent="0.25">
      <c r="A525" t="s">
        <v>5958</v>
      </c>
      <c r="B525" t="str">
        <f>C525&amp;"-"&amp;COUNTIF(C$2:C525,C525)</f>
        <v>68264-10</v>
      </c>
      <c r="C525">
        <v>68264</v>
      </c>
      <c r="D525" s="57">
        <v>44827</v>
      </c>
      <c r="E525" s="84" t="str">
        <f>F525&amp;"-"&amp;COUNTIF($F$2:F525,F525)</f>
        <v>METASA-481</v>
      </c>
      <c r="F525" s="84" t="str">
        <f t="shared" si="62"/>
        <v>METASA</v>
      </c>
      <c r="G525" t="s">
        <v>8581</v>
      </c>
      <c r="H525" s="62">
        <v>88416482000106</v>
      </c>
      <c r="I525" t="s">
        <v>30</v>
      </c>
      <c r="J525">
        <v>633.52</v>
      </c>
      <c r="K525">
        <v>12239.6</v>
      </c>
      <c r="M525">
        <v>66187</v>
      </c>
      <c r="N525" t="str">
        <v>METASA</v>
      </c>
      <c r="O525" s="57" cm="1">
        <f t="array" ref="O525">_xlfn.XLOOKUP(1,($C$2:$C$8655=M525)*($F$2:$F$8655=N525),$D$2:$D$8655)</f>
        <v>44739</v>
      </c>
      <c r="P525" s="62">
        <v>88416482000106</v>
      </c>
      <c r="Q525" t="str">
        <v>KG LIQUIDO</v>
      </c>
      <c r="R525" s="85">
        <v>16421.560000000001</v>
      </c>
      <c r="S525" s="85">
        <v>291446.92</v>
      </c>
      <c r="U525" s="84" t="b">
        <f t="shared" si="57"/>
        <v>1</v>
      </c>
      <c r="V525" s="84" t="b">
        <f t="shared" si="58"/>
        <v>1</v>
      </c>
      <c r="W525" s="84" t="b">
        <f t="shared" si="59"/>
        <v>1</v>
      </c>
      <c r="X525" s="84" t="b">
        <f t="shared" si="60"/>
        <v>1</v>
      </c>
      <c r="Y525" s="84" t="b">
        <f t="shared" si="61"/>
        <v>1</v>
      </c>
      <c r="AA525" s="84">
        <v>66187</v>
      </c>
      <c r="AB525" s="84" t="s">
        <v>80</v>
      </c>
      <c r="AC525" s="57">
        <v>44739</v>
      </c>
      <c r="AD525" s="84">
        <v>88416482000106</v>
      </c>
      <c r="AE525" s="84" t="s">
        <v>30</v>
      </c>
      <c r="AF525" s="84">
        <v>16421.560000000001</v>
      </c>
      <c r="AG525" s="84">
        <v>291446.92</v>
      </c>
      <c r="AI525">
        <v>66279</v>
      </c>
      <c r="AJ525" s="84" t="str" cm="1">
        <f t="array" ref="AJ525">_xlfn.XLOOKUP(AI525,--LEFT(Main!$B$15:$B$1956,SEARCH(" ",Main!$B$15:$B$1956)),Main!$F$15:$F$1956,"")</f>
        <v>VOESTALPINE</v>
      </c>
      <c r="AK525" s="57" cm="1">
        <f t="array" ref="AK525">_xlfn.XLOOKUP(1,(--LEFT(Main!$B$15:$B$1956,SEARCH(" ",Main!$B$15:$B$1956))=AI525)*(Main!$F$15:$F$1956=AJ525),Main!$C$15:$C$1956,"")</f>
        <v>44797</v>
      </c>
      <c r="AL525" s="62" cm="1">
        <f t="array" ref="AL525">--_xlfn.XLOOKUP(1,(Main!$F$15:$F$1956='PLANILHA EBR'!AJ525)*(--LEFT(Main!$B$15:$B$1956,SEARCH(" ",Main!$B$15:$B$1956))='PLANILHA EBR'!AI525),Main!$E$15:$E$1956)</f>
        <v>61479002000523</v>
      </c>
      <c r="AM525" s="84" t="str" cm="1">
        <f t="array" ref="AM525">_xlfn.XLOOKUP(1,(Main!$F$15:$F$1956='PLANILHA EBR'!AJ525)*(--LEFT(Main!$B$15:$B$1956,SEARCH(" ",Main!$B$15:$B$1956))='PLANILHA EBR'!AI525),Main!$H$15:$H$1956)</f>
        <v>KG LIQUIDO</v>
      </c>
      <c r="AN525">
        <v>22050</v>
      </c>
      <c r="AO525">
        <v>516476.7</v>
      </c>
      <c r="AP525">
        <v>37581</v>
      </c>
    </row>
    <row r="526" spans="1:42" x14ac:dyDescent="0.25">
      <c r="A526" t="s">
        <v>5958</v>
      </c>
      <c r="B526" t="str">
        <f>C526&amp;"-"&amp;COUNTIF(C$2:C526,C526)</f>
        <v>68264-11</v>
      </c>
      <c r="C526">
        <v>68264</v>
      </c>
      <c r="D526" s="57">
        <v>44827</v>
      </c>
      <c r="E526" s="84" t="str">
        <f>F526&amp;"-"&amp;COUNTIF($F$2:F526,F526)</f>
        <v>METASA-482</v>
      </c>
      <c r="F526" s="84" t="str">
        <f t="shared" si="62"/>
        <v>METASA</v>
      </c>
      <c r="G526" t="s">
        <v>8581</v>
      </c>
      <c r="H526" s="62">
        <v>88416482000106</v>
      </c>
      <c r="I526" t="s">
        <v>30</v>
      </c>
      <c r="J526">
        <v>118.81</v>
      </c>
      <c r="K526">
        <v>2295.41</v>
      </c>
      <c r="M526">
        <v>66219</v>
      </c>
      <c r="N526" t="str">
        <v>METASA</v>
      </c>
      <c r="O526" s="57" cm="1">
        <f t="array" ref="O526">_xlfn.XLOOKUP(1,($C$2:$C$8655=M526)*($F$2:$F$8655=N526),$D$2:$D$8655)</f>
        <v>44740</v>
      </c>
      <c r="P526" s="62">
        <v>88416482000106</v>
      </c>
      <c r="Q526" t="str">
        <v>KG LIQUIDO</v>
      </c>
      <c r="R526" s="85">
        <v>6505.619999999999</v>
      </c>
      <c r="S526" s="85">
        <v>115907.2</v>
      </c>
      <c r="U526" s="84" t="b">
        <f t="shared" si="57"/>
        <v>1</v>
      </c>
      <c r="V526" s="84" t="b">
        <f t="shared" si="58"/>
        <v>1</v>
      </c>
      <c r="W526" s="84" t="b">
        <f t="shared" si="59"/>
        <v>1</v>
      </c>
      <c r="X526" s="84" t="b">
        <f t="shared" si="60"/>
        <v>1</v>
      </c>
      <c r="Y526" s="84" t="b">
        <f t="shared" si="61"/>
        <v>1</v>
      </c>
      <c r="AA526" s="84">
        <v>66219</v>
      </c>
      <c r="AB526" s="84" t="s">
        <v>80</v>
      </c>
      <c r="AC526" s="57">
        <v>44740</v>
      </c>
      <c r="AD526" s="84">
        <v>88416482000106</v>
      </c>
      <c r="AE526" s="84" t="s">
        <v>30</v>
      </c>
      <c r="AF526" s="84">
        <v>6505.62</v>
      </c>
      <c r="AG526" s="84">
        <v>115907.2</v>
      </c>
      <c r="AI526">
        <v>66280</v>
      </c>
      <c r="AJ526" s="84" t="str" cm="1">
        <f t="array" ref="AJ526">_xlfn.XLOOKUP(AI526,--LEFT(Main!$B$15:$B$1956,SEARCH(" ",Main!$B$15:$B$1956)),Main!$F$15:$F$1956,"")</f>
        <v>VOESTALPINE</v>
      </c>
      <c r="AK526" s="57" cm="1">
        <f t="array" ref="AK526">_xlfn.XLOOKUP(1,(--LEFT(Main!$B$15:$B$1956,SEARCH(" ",Main!$B$15:$B$1956))=AI526)*(Main!$F$15:$F$1956=AJ526),Main!$C$15:$C$1956,"")</f>
        <v>44797</v>
      </c>
      <c r="AL526" s="62" cm="1">
        <f t="array" ref="AL526">--_xlfn.XLOOKUP(1,(Main!$F$15:$F$1956='PLANILHA EBR'!AJ526)*(--LEFT(Main!$B$15:$B$1956,SEARCH(" ",Main!$B$15:$B$1956))='PLANILHA EBR'!AI526),Main!$E$15:$E$1956)</f>
        <v>61479002000523</v>
      </c>
      <c r="AM526" s="84" t="str" cm="1">
        <f t="array" ref="AM526">_xlfn.XLOOKUP(1,(Main!$F$15:$F$1956='PLANILHA EBR'!AJ526)*(--LEFT(Main!$B$15:$B$1956,SEARCH(" ",Main!$B$15:$B$1956))='PLANILHA EBR'!AI526),Main!$H$15:$H$1956)</f>
        <v>KG LIQUIDO</v>
      </c>
      <c r="AN526">
        <v>6480</v>
      </c>
      <c r="AO526">
        <v>111391.2</v>
      </c>
      <c r="AP526">
        <v>37575</v>
      </c>
    </row>
    <row r="527" spans="1:42" x14ac:dyDescent="0.25">
      <c r="A527" t="s">
        <v>5958</v>
      </c>
      <c r="B527" t="str">
        <f>C527&amp;"-"&amp;COUNTIF(C$2:C527,C527)</f>
        <v>68264-12</v>
      </c>
      <c r="C527">
        <v>68264</v>
      </c>
      <c r="D527" s="57">
        <v>44827</v>
      </c>
      <c r="E527" s="84" t="str">
        <f>F527&amp;"-"&amp;COUNTIF($F$2:F527,F527)</f>
        <v>METASA-483</v>
      </c>
      <c r="F527" s="84" t="str">
        <f t="shared" si="62"/>
        <v>METASA</v>
      </c>
      <c r="G527" t="s">
        <v>8581</v>
      </c>
      <c r="H527" s="62">
        <v>88416482000106</v>
      </c>
      <c r="I527" t="s">
        <v>30</v>
      </c>
      <c r="J527">
        <v>680.15</v>
      </c>
      <c r="K527">
        <v>11480.93</v>
      </c>
      <c r="M527">
        <v>66276</v>
      </c>
      <c r="N527" t="str">
        <v>METASA</v>
      </c>
      <c r="O527" s="57" cm="1">
        <f t="array" ref="O527">_xlfn.XLOOKUP(1,($C$2:$C$8655=M527)*($F$2:$F$8655=N527),$D$2:$D$8655)</f>
        <v>44741</v>
      </c>
      <c r="P527" s="62">
        <v>88416482000106</v>
      </c>
      <c r="Q527" t="str">
        <v>KG LIQUIDO</v>
      </c>
      <c r="R527" s="85">
        <v>14277.65</v>
      </c>
      <c r="S527" s="85">
        <v>254565.26</v>
      </c>
      <c r="U527" s="84" t="b">
        <f t="shared" si="57"/>
        <v>1</v>
      </c>
      <c r="V527" s="84" t="b">
        <f t="shared" si="58"/>
        <v>1</v>
      </c>
      <c r="W527" s="84" t="b">
        <f t="shared" si="59"/>
        <v>1</v>
      </c>
      <c r="X527" s="84" t="b">
        <f t="shared" si="60"/>
        <v>1</v>
      </c>
      <c r="Y527" s="84" t="b">
        <f t="shared" si="61"/>
        <v>1</v>
      </c>
      <c r="AA527" s="84">
        <v>66276</v>
      </c>
      <c r="AB527" s="84" t="s">
        <v>80</v>
      </c>
      <c r="AC527" s="57">
        <v>44741</v>
      </c>
      <c r="AD527" s="84">
        <v>88416482000106</v>
      </c>
      <c r="AE527" s="84" t="s">
        <v>30</v>
      </c>
      <c r="AF527" s="84">
        <v>14277.65</v>
      </c>
      <c r="AG527" s="84">
        <v>254565.26</v>
      </c>
      <c r="AI527">
        <v>66281</v>
      </c>
      <c r="AJ527" s="84" t="str" cm="1">
        <f t="array" ref="AJ527">_xlfn.XLOOKUP(AI527,--LEFT(Main!$B$15:$B$1956,SEARCH(" ",Main!$B$15:$B$1956)),Main!$F$15:$F$1956,"")</f>
        <v>METASA</v>
      </c>
      <c r="AK527" s="57" cm="1">
        <f t="array" ref="AK527">_xlfn.XLOOKUP(1,(--LEFT(Main!$B$15:$B$1956,SEARCH(" ",Main!$B$15:$B$1956))=AI527)*(Main!$F$15:$F$1956=AJ527),Main!$C$15:$C$1956,"")</f>
        <v>44741</v>
      </c>
      <c r="AL527" s="62" cm="1">
        <f t="array" ref="AL527">--_xlfn.XLOOKUP(1,(Main!$F$15:$F$1956='PLANILHA EBR'!AJ527)*(--LEFT(Main!$B$15:$B$1956,SEARCH(" ",Main!$B$15:$B$1956))='PLANILHA EBR'!AI527),Main!$E$15:$E$1956)</f>
        <v>88416482000106</v>
      </c>
      <c r="AM527" s="84" t="str" cm="1">
        <f t="array" ref="AM527">_xlfn.XLOOKUP(1,(Main!$F$15:$F$1956='PLANILHA EBR'!AJ527)*(--LEFT(Main!$B$15:$B$1956,SEARCH(" ",Main!$B$15:$B$1956))='PLANILHA EBR'!AI527),Main!$H$15:$H$1956)</f>
        <v>KG LIQUIDO</v>
      </c>
      <c r="AN527">
        <v>25402.84</v>
      </c>
      <c r="AO527">
        <v>498810.22</v>
      </c>
      <c r="AP527">
        <v>37575</v>
      </c>
    </row>
    <row r="528" spans="1:42" x14ac:dyDescent="0.25">
      <c r="A528" t="s">
        <v>5958</v>
      </c>
      <c r="B528" t="str">
        <f>C528&amp;"-"&amp;COUNTIF(C$2:C528,C528)</f>
        <v>68264-13</v>
      </c>
      <c r="C528">
        <v>68264</v>
      </c>
      <c r="D528" s="57">
        <v>44827</v>
      </c>
      <c r="E528" s="84" t="str">
        <f>F528&amp;"-"&amp;COUNTIF($F$2:F528,F528)</f>
        <v>METASA-484</v>
      </c>
      <c r="F528" s="84" t="str">
        <f t="shared" si="62"/>
        <v>METASA</v>
      </c>
      <c r="G528" t="s">
        <v>8581</v>
      </c>
      <c r="H528" s="62">
        <v>88416482000106</v>
      </c>
      <c r="I528" t="s">
        <v>30</v>
      </c>
      <c r="J528">
        <v>1476.27</v>
      </c>
      <c r="K528">
        <v>26395.71</v>
      </c>
      <c r="M528">
        <v>66279</v>
      </c>
      <c r="N528" t="str">
        <v>VOESTALPINE</v>
      </c>
      <c r="O528" s="57" cm="1">
        <f t="array" ref="O528">_xlfn.XLOOKUP(1,($C$2:$C$8655=M528)*($F$2:$F$8655=N528),$D$2:$D$8655)</f>
        <v>44797</v>
      </c>
      <c r="P528" s="62">
        <v>61479002000523</v>
      </c>
      <c r="Q528" t="str">
        <v>KG LIQUIDO</v>
      </c>
      <c r="R528" s="85">
        <v>22050</v>
      </c>
      <c r="S528" s="85">
        <v>516476.7</v>
      </c>
      <c r="U528" s="84" t="b">
        <f t="shared" si="57"/>
        <v>1</v>
      </c>
      <c r="V528" s="84" t="b">
        <f t="shared" si="58"/>
        <v>1</v>
      </c>
      <c r="W528" s="84" t="b">
        <f t="shared" si="59"/>
        <v>1</v>
      </c>
      <c r="X528" s="84" t="b">
        <f t="shared" si="60"/>
        <v>1</v>
      </c>
      <c r="Y528" s="84" t="b">
        <f t="shared" si="61"/>
        <v>1</v>
      </c>
      <c r="AA528" s="84">
        <v>66279</v>
      </c>
      <c r="AB528" s="84" t="s">
        <v>41</v>
      </c>
      <c r="AC528" s="57">
        <v>44797</v>
      </c>
      <c r="AD528" s="84">
        <v>61479002000523</v>
      </c>
      <c r="AE528" s="84" t="s">
        <v>30</v>
      </c>
      <c r="AF528" s="84">
        <v>22050</v>
      </c>
      <c r="AG528" s="84">
        <v>516476.7</v>
      </c>
      <c r="AI528">
        <v>66284</v>
      </c>
      <c r="AJ528" s="84" t="str" cm="1">
        <f t="array" ref="AJ528">_xlfn.XLOOKUP(AI528,--LEFT(Main!$B$15:$B$1956,SEARCH(" ",Main!$B$15:$B$1956)),Main!$F$15:$F$1956,"")</f>
        <v>METASA</v>
      </c>
      <c r="AK528" s="57" cm="1">
        <f t="array" ref="AK528">_xlfn.XLOOKUP(1,(--LEFT(Main!$B$15:$B$1956,SEARCH(" ",Main!$B$15:$B$1956))=AI528)*(Main!$F$15:$F$1956=AJ528),Main!$C$15:$C$1956,"")</f>
        <v>44741</v>
      </c>
      <c r="AL528" s="62" cm="1">
        <f t="array" ref="AL528">--_xlfn.XLOOKUP(1,(Main!$F$15:$F$1956='PLANILHA EBR'!AJ528)*(--LEFT(Main!$B$15:$B$1956,SEARCH(" ",Main!$B$15:$B$1956))='PLANILHA EBR'!AI528),Main!$E$15:$E$1956)</f>
        <v>88416482000106</v>
      </c>
      <c r="AM528" s="84" t="str" cm="1">
        <f t="array" ref="AM528">_xlfn.XLOOKUP(1,(Main!$F$15:$F$1956='PLANILHA EBR'!AJ528)*(--LEFT(Main!$B$15:$B$1956,SEARCH(" ",Main!$B$15:$B$1956))='PLANILHA EBR'!AI528),Main!$H$15:$H$1956)</f>
        <v>KG LIQUIDO</v>
      </c>
      <c r="AN528">
        <v>23463.78</v>
      </c>
      <c r="AO528">
        <v>460716.94</v>
      </c>
      <c r="AP528">
        <v>37575</v>
      </c>
    </row>
    <row r="529" spans="1:42" x14ac:dyDescent="0.25">
      <c r="A529" t="s">
        <v>5958</v>
      </c>
      <c r="B529" t="str">
        <f>C529&amp;"-"&amp;COUNTIF(C$2:C529,C529)</f>
        <v>68272-1</v>
      </c>
      <c r="C529">
        <v>68272</v>
      </c>
      <c r="D529" s="57">
        <v>44827</v>
      </c>
      <c r="E529" s="84" t="str">
        <f>F529&amp;"-"&amp;COUNTIF($F$2:F529,F529)</f>
        <v>METASA-485</v>
      </c>
      <c r="F529" s="84" t="str">
        <f t="shared" si="62"/>
        <v>METASA</v>
      </c>
      <c r="G529" t="s">
        <v>8581</v>
      </c>
      <c r="H529" s="62">
        <v>88416482000106</v>
      </c>
      <c r="I529" t="s">
        <v>30</v>
      </c>
      <c r="J529">
        <v>380.54</v>
      </c>
      <c r="K529">
        <v>6423.52</v>
      </c>
      <c r="M529">
        <v>66280</v>
      </c>
      <c r="N529" t="str">
        <v>VOESTALPINE</v>
      </c>
      <c r="O529" s="57" cm="1">
        <f t="array" ref="O529">_xlfn.XLOOKUP(1,($C$2:$C$8655=M529)*($F$2:$F$8655=N529),$D$2:$D$8655)</f>
        <v>44797</v>
      </c>
      <c r="P529" s="62">
        <v>61479002000523</v>
      </c>
      <c r="Q529" t="str">
        <v>KG LIQUIDO</v>
      </c>
      <c r="R529" s="85">
        <v>6480</v>
      </c>
      <c r="S529" s="85">
        <v>111391.2</v>
      </c>
      <c r="U529" s="84" t="b">
        <f t="shared" si="57"/>
        <v>1</v>
      </c>
      <c r="V529" s="84" t="b">
        <f t="shared" si="58"/>
        <v>1</v>
      </c>
      <c r="W529" s="84" t="b">
        <f t="shared" si="59"/>
        <v>1</v>
      </c>
      <c r="X529" s="84" t="b">
        <f t="shared" si="60"/>
        <v>1</v>
      </c>
      <c r="Y529" s="84" t="b">
        <f t="shared" si="61"/>
        <v>1</v>
      </c>
      <c r="AA529" s="84">
        <v>66280</v>
      </c>
      <c r="AB529" s="84" t="s">
        <v>41</v>
      </c>
      <c r="AC529" s="57">
        <v>44797</v>
      </c>
      <c r="AD529" s="84">
        <v>61479002000523</v>
      </c>
      <c r="AE529" s="84" t="s">
        <v>30</v>
      </c>
      <c r="AF529" s="84">
        <v>6480</v>
      </c>
      <c r="AG529" s="84">
        <v>111391.2</v>
      </c>
      <c r="AI529">
        <v>66304</v>
      </c>
      <c r="AJ529" s="84" t="str" cm="1">
        <f t="array" ref="AJ529">_xlfn.XLOOKUP(AI529,--LEFT(Main!$B$15:$B$1956,SEARCH(" ",Main!$B$15:$B$1956)),Main!$F$15:$F$1956,"")</f>
        <v>METASA</v>
      </c>
      <c r="AK529" s="57" cm="1">
        <f t="array" ref="AK529">_xlfn.XLOOKUP(1,(--LEFT(Main!$B$15:$B$1956,SEARCH(" ",Main!$B$15:$B$1956))=AI529)*(Main!$F$15:$F$1956=AJ529),Main!$C$15:$C$1956,"")</f>
        <v>44742</v>
      </c>
      <c r="AL529" s="62" cm="1">
        <f t="array" ref="AL529">--_xlfn.XLOOKUP(1,(Main!$F$15:$F$1956='PLANILHA EBR'!AJ529)*(--LEFT(Main!$B$15:$B$1956,SEARCH(" ",Main!$B$15:$B$1956))='PLANILHA EBR'!AI529),Main!$E$15:$E$1956)</f>
        <v>88416482000106</v>
      </c>
      <c r="AM529" s="84" t="str" cm="1">
        <f t="array" ref="AM529">_xlfn.XLOOKUP(1,(Main!$F$15:$F$1956='PLANILHA EBR'!AJ529)*(--LEFT(Main!$B$15:$B$1956,SEARCH(" ",Main!$B$15:$B$1956))='PLANILHA EBR'!AI529),Main!$H$15:$H$1956)</f>
        <v>KG LIQUIDO</v>
      </c>
      <c r="AN529">
        <v>25439.52</v>
      </c>
      <c r="AO529">
        <v>454948.04</v>
      </c>
      <c r="AP529">
        <v>37543</v>
      </c>
    </row>
    <row r="530" spans="1:42" x14ac:dyDescent="0.25">
      <c r="A530" t="s">
        <v>5958</v>
      </c>
      <c r="B530" t="str">
        <f>C530&amp;"-"&amp;COUNTIF(C$2:C530,C530)</f>
        <v>68272-2</v>
      </c>
      <c r="C530">
        <v>68272</v>
      </c>
      <c r="D530" s="57">
        <v>44827</v>
      </c>
      <c r="E530" s="84" t="str">
        <f>F530&amp;"-"&amp;COUNTIF($F$2:F530,F530)</f>
        <v>METASA-486</v>
      </c>
      <c r="F530" s="84" t="str">
        <f t="shared" si="62"/>
        <v>METASA</v>
      </c>
      <c r="G530" t="s">
        <v>8581</v>
      </c>
      <c r="H530" s="62">
        <v>88416482000106</v>
      </c>
      <c r="I530" t="s">
        <v>30</v>
      </c>
      <c r="J530">
        <v>513.20000000000005</v>
      </c>
      <c r="K530">
        <v>6861.48</v>
      </c>
      <c r="M530">
        <v>66281</v>
      </c>
      <c r="N530" t="str">
        <v>METASA</v>
      </c>
      <c r="O530" s="57" cm="1">
        <f t="array" ref="O530">_xlfn.XLOOKUP(1,($C$2:$C$8655=M530)*($F$2:$F$8655=N530),$D$2:$D$8655)</f>
        <v>44741</v>
      </c>
      <c r="P530" s="62">
        <v>88416482000106</v>
      </c>
      <c r="Q530" t="str">
        <v>KG LIQUIDO</v>
      </c>
      <c r="R530" s="85">
        <v>25402.84</v>
      </c>
      <c r="S530" s="85">
        <v>498810.22000000003</v>
      </c>
      <c r="U530" s="84" t="b">
        <f t="shared" si="57"/>
        <v>1</v>
      </c>
      <c r="V530" s="84" t="b">
        <f t="shared" si="58"/>
        <v>1</v>
      </c>
      <c r="W530" s="84" t="b">
        <f t="shared" si="59"/>
        <v>1</v>
      </c>
      <c r="X530" s="84" t="b">
        <f t="shared" si="60"/>
        <v>1</v>
      </c>
      <c r="Y530" s="84" t="b">
        <f t="shared" si="61"/>
        <v>1</v>
      </c>
      <c r="AA530" s="84">
        <v>66281</v>
      </c>
      <c r="AB530" s="84" t="s">
        <v>80</v>
      </c>
      <c r="AC530" s="57">
        <v>44741</v>
      </c>
      <c r="AD530" s="84">
        <v>88416482000106</v>
      </c>
      <c r="AE530" s="84" t="s">
        <v>30</v>
      </c>
      <c r="AF530" s="84">
        <v>25402.84</v>
      </c>
      <c r="AG530" s="84">
        <v>498810.22</v>
      </c>
      <c r="AI530">
        <v>66305</v>
      </c>
      <c r="AJ530" s="84" t="str" cm="1">
        <f t="array" ref="AJ530">_xlfn.XLOOKUP(AI530,--LEFT(Main!$B$15:$B$1956,SEARCH(" ",Main!$B$15:$B$1956)),Main!$F$15:$F$1956,"")</f>
        <v>METASA</v>
      </c>
      <c r="AK530" s="57" cm="1">
        <f t="array" ref="AK530">_xlfn.XLOOKUP(1,(--LEFT(Main!$B$15:$B$1956,SEARCH(" ",Main!$B$15:$B$1956))=AI530)*(Main!$F$15:$F$1956=AJ530),Main!$C$15:$C$1956,"")</f>
        <v>44742</v>
      </c>
      <c r="AL530" s="62" cm="1">
        <f t="array" ref="AL530">--_xlfn.XLOOKUP(1,(Main!$F$15:$F$1956='PLANILHA EBR'!AJ530)*(--LEFT(Main!$B$15:$B$1956,SEARCH(" ",Main!$B$15:$B$1956))='PLANILHA EBR'!AI530),Main!$E$15:$E$1956)</f>
        <v>88416482000106</v>
      </c>
      <c r="AM530" s="84" t="str" cm="1">
        <f t="array" ref="AM530">_xlfn.XLOOKUP(1,(Main!$F$15:$F$1956='PLANILHA EBR'!AJ530)*(--LEFT(Main!$B$15:$B$1956,SEARCH(" ",Main!$B$15:$B$1956))='PLANILHA EBR'!AI530),Main!$H$15:$H$1956)</f>
        <v>KG LIQUIDO</v>
      </c>
      <c r="AN530">
        <v>23337.759999999998</v>
      </c>
      <c r="AO530">
        <v>417066.43</v>
      </c>
      <c r="AP530">
        <v>37518</v>
      </c>
    </row>
    <row r="531" spans="1:42" x14ac:dyDescent="0.25">
      <c r="A531" t="s">
        <v>5958</v>
      </c>
      <c r="B531" t="str">
        <f>C531&amp;"-"&amp;COUNTIF(C$2:C531,C531)</f>
        <v>68272-3</v>
      </c>
      <c r="C531">
        <v>68272</v>
      </c>
      <c r="D531" s="57">
        <v>44827</v>
      </c>
      <c r="E531" s="84" t="str">
        <f>F531&amp;"-"&amp;COUNTIF($F$2:F531,F531)</f>
        <v>METASA-487</v>
      </c>
      <c r="F531" s="84" t="str">
        <f t="shared" si="62"/>
        <v>METASA</v>
      </c>
      <c r="G531" t="s">
        <v>8581</v>
      </c>
      <c r="H531" s="62">
        <v>88416482000106</v>
      </c>
      <c r="I531" t="s">
        <v>30</v>
      </c>
      <c r="J531">
        <v>101.82</v>
      </c>
      <c r="K531">
        <v>1718.72</v>
      </c>
      <c r="M531">
        <v>66284</v>
      </c>
      <c r="N531" t="str">
        <v>METASA</v>
      </c>
      <c r="O531" s="57" cm="1">
        <f t="array" ref="O531">_xlfn.XLOOKUP(1,($C$2:$C$8655=M531)*($F$2:$F$8655=N531),$D$2:$D$8655)</f>
        <v>44741</v>
      </c>
      <c r="P531" s="62">
        <v>88416482000106</v>
      </c>
      <c r="Q531" t="str">
        <v>KG LIQUIDO</v>
      </c>
      <c r="R531" s="85">
        <v>23463.78</v>
      </c>
      <c r="S531" s="85">
        <v>460716.93999999994</v>
      </c>
      <c r="U531" s="84" t="b">
        <f t="shared" si="57"/>
        <v>1</v>
      </c>
      <c r="V531" s="84" t="b">
        <f t="shared" si="58"/>
        <v>1</v>
      </c>
      <c r="W531" s="84" t="b">
        <f t="shared" si="59"/>
        <v>1</v>
      </c>
      <c r="X531" s="84" t="b">
        <f t="shared" si="60"/>
        <v>1</v>
      </c>
      <c r="Y531" s="84" t="b">
        <f t="shared" si="61"/>
        <v>1</v>
      </c>
      <c r="AA531" s="84">
        <v>66284</v>
      </c>
      <c r="AB531" s="84" t="s">
        <v>80</v>
      </c>
      <c r="AC531" s="57">
        <v>44741</v>
      </c>
      <c r="AD531" s="84">
        <v>88416482000106</v>
      </c>
      <c r="AE531" s="84" t="s">
        <v>30</v>
      </c>
      <c r="AF531" s="84">
        <v>23463.78</v>
      </c>
      <c r="AG531" s="84">
        <v>460716.94</v>
      </c>
      <c r="AI531">
        <v>66314</v>
      </c>
      <c r="AJ531" s="84" t="str" cm="1">
        <f t="array" ref="AJ531">_xlfn.XLOOKUP(AI531,--LEFT(Main!$B$15:$B$1956,SEARCH(" ",Main!$B$15:$B$1956)),Main!$F$15:$F$1956,"")</f>
        <v>METASA</v>
      </c>
      <c r="AK531" s="57" cm="1">
        <f t="array" ref="AK531">_xlfn.XLOOKUP(1,(--LEFT(Main!$B$15:$B$1956,SEARCH(" ",Main!$B$15:$B$1956))=AI531)*(Main!$F$15:$F$1956=AJ531),Main!$C$15:$C$1956,"")</f>
        <v>44742</v>
      </c>
      <c r="AL531" s="62" cm="1">
        <f t="array" ref="AL531">--_xlfn.XLOOKUP(1,(Main!$F$15:$F$1956='PLANILHA EBR'!AJ531)*(--LEFT(Main!$B$15:$B$1956,SEARCH(" ",Main!$B$15:$B$1956))='PLANILHA EBR'!AI531),Main!$E$15:$E$1956)</f>
        <v>88416482000106</v>
      </c>
      <c r="AM531" s="84" t="str" cm="1">
        <f t="array" ref="AM531">_xlfn.XLOOKUP(1,(Main!$F$15:$F$1956='PLANILHA EBR'!AJ531)*(--LEFT(Main!$B$15:$B$1956,SEARCH(" ",Main!$B$15:$B$1956))='PLANILHA EBR'!AI531),Main!$H$15:$H$1956)</f>
        <v>KG LIQUIDO</v>
      </c>
      <c r="AN531">
        <v>24969.279999999999</v>
      </c>
      <c r="AO531">
        <v>490678.16</v>
      </c>
      <c r="AP531">
        <v>37317</v>
      </c>
    </row>
    <row r="532" spans="1:42" x14ac:dyDescent="0.25">
      <c r="A532" t="s">
        <v>5958</v>
      </c>
      <c r="B532" t="str">
        <f>C532&amp;"-"&amp;COUNTIF(C$2:C532,C532)</f>
        <v>68272-4</v>
      </c>
      <c r="C532">
        <v>68272</v>
      </c>
      <c r="D532" s="57">
        <v>44827</v>
      </c>
      <c r="E532" s="84" t="str">
        <f>F532&amp;"-"&amp;COUNTIF($F$2:F532,F532)</f>
        <v>METASA-488</v>
      </c>
      <c r="F532" s="84" t="str">
        <f t="shared" si="62"/>
        <v>METASA</v>
      </c>
      <c r="G532" t="s">
        <v>8581</v>
      </c>
      <c r="H532" s="62">
        <v>88416482000106</v>
      </c>
      <c r="I532" t="s">
        <v>30</v>
      </c>
      <c r="J532">
        <v>924.4</v>
      </c>
      <c r="K532">
        <v>17859.41</v>
      </c>
      <c r="M532">
        <v>66304</v>
      </c>
      <c r="N532" t="str">
        <v>METASA</v>
      </c>
      <c r="O532" s="57" cm="1">
        <f t="array" ref="O532">_xlfn.XLOOKUP(1,($C$2:$C$8655=M532)*($F$2:$F$8655=N532),$D$2:$D$8655)</f>
        <v>44742</v>
      </c>
      <c r="P532" s="62">
        <v>88416482000106</v>
      </c>
      <c r="Q532" t="str">
        <v>KG LIQUIDO</v>
      </c>
      <c r="R532" s="85">
        <v>25439.52</v>
      </c>
      <c r="S532" s="85">
        <v>454948.04000000004</v>
      </c>
      <c r="U532" s="84" t="b">
        <f t="shared" si="57"/>
        <v>1</v>
      </c>
      <c r="V532" s="84" t="b">
        <f t="shared" si="58"/>
        <v>1</v>
      </c>
      <c r="W532" s="84" t="b">
        <f t="shared" si="59"/>
        <v>1</v>
      </c>
      <c r="X532" s="84" t="b">
        <f t="shared" si="60"/>
        <v>1</v>
      </c>
      <c r="Y532" s="84" t="b">
        <f t="shared" si="61"/>
        <v>1</v>
      </c>
      <c r="AA532" s="84">
        <v>66304</v>
      </c>
      <c r="AB532" s="84" t="s">
        <v>80</v>
      </c>
      <c r="AC532" s="57">
        <v>44742</v>
      </c>
      <c r="AD532" s="84">
        <v>88416482000106</v>
      </c>
      <c r="AE532" s="84" t="s">
        <v>30</v>
      </c>
      <c r="AF532" s="84">
        <v>25439.52</v>
      </c>
      <c r="AG532" s="84">
        <v>454948.04</v>
      </c>
      <c r="AI532">
        <v>66320</v>
      </c>
      <c r="AJ532" s="84" t="str" cm="1">
        <f t="array" ref="AJ532">_xlfn.XLOOKUP(AI532,--LEFT(Main!$B$15:$B$1956,SEARCH(" ",Main!$B$15:$B$1956)),Main!$F$15:$F$1956,"")</f>
        <v>METASA</v>
      </c>
      <c r="AK532" s="57" cm="1">
        <f t="array" ref="AK532">_xlfn.XLOOKUP(1,(--LEFT(Main!$B$15:$B$1956,SEARCH(" ",Main!$B$15:$B$1956))=AI532)*(Main!$F$15:$F$1956=AJ532),Main!$C$15:$C$1956,"")</f>
        <v>44742</v>
      </c>
      <c r="AL532" s="62" cm="1">
        <f t="array" ref="AL532">--_xlfn.XLOOKUP(1,(Main!$F$15:$F$1956='PLANILHA EBR'!AJ532)*(--LEFT(Main!$B$15:$B$1956,SEARCH(" ",Main!$B$15:$B$1956))='PLANILHA EBR'!AI532),Main!$E$15:$E$1956)</f>
        <v>88416482000106</v>
      </c>
      <c r="AM532" s="84" t="str" cm="1">
        <f t="array" ref="AM532">_xlfn.XLOOKUP(1,(Main!$F$15:$F$1956='PLANILHA EBR'!AJ532)*(--LEFT(Main!$B$15:$B$1956,SEARCH(" ",Main!$B$15:$B$1956))='PLANILHA EBR'!AI532),Main!$H$15:$H$1956)</f>
        <v>KG LIQUIDO</v>
      </c>
      <c r="AN532">
        <v>26816.13</v>
      </c>
      <c r="AO532">
        <v>526719.49</v>
      </c>
      <c r="AP532">
        <v>37273</v>
      </c>
    </row>
    <row r="533" spans="1:42" x14ac:dyDescent="0.25">
      <c r="A533" t="s">
        <v>5958</v>
      </c>
      <c r="B533" t="str">
        <f>C533&amp;"-"&amp;COUNTIF(C$2:C533,C533)</f>
        <v>68272-5</v>
      </c>
      <c r="C533">
        <v>68272</v>
      </c>
      <c r="D533" s="57">
        <v>44827</v>
      </c>
      <c r="E533" s="84" t="str">
        <f>F533&amp;"-"&amp;COUNTIF($F$2:F533,F533)</f>
        <v>METASA-489</v>
      </c>
      <c r="F533" s="84" t="str">
        <f t="shared" si="62"/>
        <v>METASA</v>
      </c>
      <c r="G533" t="s">
        <v>8581</v>
      </c>
      <c r="H533" s="62">
        <v>88416482000106</v>
      </c>
      <c r="I533" t="s">
        <v>30</v>
      </c>
      <c r="J533">
        <v>505.14</v>
      </c>
      <c r="K533">
        <v>8703.56</v>
      </c>
      <c r="M533">
        <v>66305</v>
      </c>
      <c r="N533" t="str">
        <v>METASA</v>
      </c>
      <c r="O533" s="57" cm="1">
        <f t="array" ref="O533">_xlfn.XLOOKUP(1,($C$2:$C$8655=M533)*($F$2:$F$8655=N533),$D$2:$D$8655)</f>
        <v>44742</v>
      </c>
      <c r="P533" s="62">
        <v>88416482000106</v>
      </c>
      <c r="Q533" t="str">
        <v>KG LIQUIDO</v>
      </c>
      <c r="R533" s="85">
        <v>23337.759999999998</v>
      </c>
      <c r="S533" s="85">
        <v>417066.43</v>
      </c>
      <c r="U533" s="84" t="b">
        <f t="shared" si="57"/>
        <v>1</v>
      </c>
      <c r="V533" s="84" t="b">
        <f t="shared" si="58"/>
        <v>1</v>
      </c>
      <c r="W533" s="84" t="b">
        <f t="shared" si="59"/>
        <v>1</v>
      </c>
      <c r="X533" s="84" t="b">
        <f t="shared" si="60"/>
        <v>1</v>
      </c>
      <c r="Y533" s="84" t="b">
        <f t="shared" si="61"/>
        <v>1</v>
      </c>
      <c r="AA533" s="84">
        <v>66305</v>
      </c>
      <c r="AB533" s="84" t="s">
        <v>80</v>
      </c>
      <c r="AC533" s="57">
        <v>44742</v>
      </c>
      <c r="AD533" s="84">
        <v>88416482000106</v>
      </c>
      <c r="AE533" s="84" t="s">
        <v>30</v>
      </c>
      <c r="AF533" s="84">
        <v>23337.759999999998</v>
      </c>
      <c r="AG533" s="84">
        <v>417066.43</v>
      </c>
      <c r="AI533">
        <v>66324</v>
      </c>
      <c r="AJ533" s="84" t="str" cm="1">
        <f t="array" ref="AJ533">_xlfn.XLOOKUP(AI533,--LEFT(Main!$B$15:$B$1956,SEARCH(" ",Main!$B$15:$B$1956)),Main!$F$15:$F$1956,"")</f>
        <v>METASA</v>
      </c>
      <c r="AK533" s="57" cm="1">
        <f t="array" ref="AK533">_xlfn.XLOOKUP(1,(--LEFT(Main!$B$15:$B$1956,SEARCH(" ",Main!$B$15:$B$1956))=AI533)*(Main!$F$15:$F$1956=AJ533),Main!$C$15:$C$1956,"")</f>
        <v>44742</v>
      </c>
      <c r="AL533" s="62" cm="1">
        <f t="array" ref="AL533">--_xlfn.XLOOKUP(1,(Main!$F$15:$F$1956='PLANILHA EBR'!AJ533)*(--LEFT(Main!$B$15:$B$1956,SEARCH(" ",Main!$B$15:$B$1956))='PLANILHA EBR'!AI533),Main!$E$15:$E$1956)</f>
        <v>88416482000106</v>
      </c>
      <c r="AM533" s="84" t="str" cm="1">
        <f t="array" ref="AM533">_xlfn.XLOOKUP(1,(Main!$F$15:$F$1956='PLANILHA EBR'!AJ533)*(--LEFT(Main!$B$15:$B$1956,SEARCH(" ",Main!$B$15:$B$1956))='PLANILHA EBR'!AI533),Main!$H$15:$H$1956)</f>
        <v>KG LIQUIDO</v>
      </c>
      <c r="AN533">
        <v>27629.61</v>
      </c>
      <c r="AO533">
        <v>540099.51</v>
      </c>
      <c r="AP533">
        <v>37273</v>
      </c>
    </row>
    <row r="534" spans="1:42" x14ac:dyDescent="0.25">
      <c r="A534" t="s">
        <v>5958</v>
      </c>
      <c r="B534" t="str">
        <f>C534&amp;"-"&amp;COUNTIF(C$2:C534,C534)</f>
        <v>68272-6</v>
      </c>
      <c r="C534">
        <v>68272</v>
      </c>
      <c r="D534" s="57">
        <v>44827</v>
      </c>
      <c r="E534" s="84" t="str">
        <f>F534&amp;"-"&amp;COUNTIF($F$2:F534,F534)</f>
        <v>METASA-490</v>
      </c>
      <c r="F534" s="84" t="str">
        <f t="shared" si="62"/>
        <v>METASA</v>
      </c>
      <c r="G534" t="s">
        <v>8581</v>
      </c>
      <c r="H534" s="62">
        <v>88416482000106</v>
      </c>
      <c r="I534" t="s">
        <v>30</v>
      </c>
      <c r="J534">
        <v>1006.97</v>
      </c>
      <c r="K534">
        <v>17350.09</v>
      </c>
      <c r="M534">
        <v>66314</v>
      </c>
      <c r="N534" t="str">
        <v>METASA</v>
      </c>
      <c r="O534" s="57" cm="1">
        <f t="array" ref="O534">_xlfn.XLOOKUP(1,($C$2:$C$8655=M534)*($F$2:$F$8655=N534),$D$2:$D$8655)</f>
        <v>44742</v>
      </c>
      <c r="P534" s="62">
        <v>88416482000106</v>
      </c>
      <c r="Q534" t="str">
        <v>KG LIQUIDO</v>
      </c>
      <c r="R534" s="85">
        <v>24969.279999999999</v>
      </c>
      <c r="S534" s="85">
        <v>490678.16</v>
      </c>
      <c r="U534" s="84" t="b">
        <f t="shared" si="57"/>
        <v>1</v>
      </c>
      <c r="V534" s="84" t="b">
        <f t="shared" si="58"/>
        <v>1</v>
      </c>
      <c r="W534" s="84" t="b">
        <f t="shared" si="59"/>
        <v>1</v>
      </c>
      <c r="X534" s="84" t="b">
        <f t="shared" si="60"/>
        <v>1</v>
      </c>
      <c r="Y534" s="84" t="b">
        <f t="shared" si="61"/>
        <v>1</v>
      </c>
      <c r="AA534" s="84">
        <v>66314</v>
      </c>
      <c r="AB534" s="84" t="s">
        <v>80</v>
      </c>
      <c r="AC534" s="57">
        <v>44742</v>
      </c>
      <c r="AD534" s="84">
        <v>88416482000106</v>
      </c>
      <c r="AE534" s="84" t="s">
        <v>30</v>
      </c>
      <c r="AF534" s="84">
        <v>24969.279999999999</v>
      </c>
      <c r="AG534" s="84">
        <v>490678.16</v>
      </c>
      <c r="AI534">
        <v>66365</v>
      </c>
      <c r="AJ534" s="84" t="str" cm="1">
        <f t="array" ref="AJ534">_xlfn.XLOOKUP(AI534,--LEFT(Main!$B$15:$B$1956,SEARCH(" ",Main!$B$15:$B$1956)),Main!$F$15:$F$1956,"")</f>
        <v>JOTUN</v>
      </c>
      <c r="AK534" s="57" cm="1">
        <f t="array" ref="AK534">_xlfn.XLOOKUP(1,(--LEFT(Main!$B$15:$B$1956,SEARCH(" ",Main!$B$15:$B$1956))=AI534)*(Main!$F$15:$F$1956=AJ534),Main!$C$15:$C$1956,"")</f>
        <v>45008</v>
      </c>
      <c r="AL534" s="62" cm="1">
        <f t="array" ref="AL534">--_xlfn.XLOOKUP(1,(Main!$F$15:$F$1956='PLANILHA EBR'!AJ534)*(--LEFT(Main!$B$15:$B$1956,SEARCH(" ",Main!$B$15:$B$1956))='PLANILHA EBR'!AI534),Main!$E$15:$E$1956)</f>
        <v>2907585000404</v>
      </c>
      <c r="AM534" s="84" t="str" cm="1">
        <f t="array" ref="AM534">_xlfn.XLOOKUP(1,(Main!$F$15:$F$1956='PLANILHA EBR'!AJ534)*(--LEFT(Main!$B$15:$B$1956,SEARCH(" ",Main!$B$15:$B$1956))='PLANILHA EBR'!AI534),Main!$H$15:$H$1956)</f>
        <v>KG LIQUIDO</v>
      </c>
      <c r="AN534">
        <v>8382.4560000000001</v>
      </c>
      <c r="AO534">
        <v>266942.56</v>
      </c>
      <c r="AP534">
        <v>37273</v>
      </c>
    </row>
    <row r="535" spans="1:42" x14ac:dyDescent="0.25">
      <c r="A535" t="s">
        <v>5958</v>
      </c>
      <c r="B535" t="str">
        <f>C535&amp;"-"&amp;COUNTIF(C$2:C535,C535)</f>
        <v>68272-7</v>
      </c>
      <c r="C535">
        <v>68272</v>
      </c>
      <c r="D535" s="57">
        <v>44827</v>
      </c>
      <c r="E535" s="84" t="str">
        <f>F535&amp;"-"&amp;COUNTIF($F$2:F535,F535)</f>
        <v>METASA-491</v>
      </c>
      <c r="F535" s="84" t="str">
        <f t="shared" si="62"/>
        <v>METASA</v>
      </c>
      <c r="G535" t="s">
        <v>8581</v>
      </c>
      <c r="H535" s="62">
        <v>88416482000106</v>
      </c>
      <c r="I535" t="s">
        <v>30</v>
      </c>
      <c r="J535">
        <v>1969.9</v>
      </c>
      <c r="K535">
        <v>38747.94</v>
      </c>
      <c r="M535">
        <v>66320</v>
      </c>
      <c r="N535" t="str">
        <v>METASA</v>
      </c>
      <c r="O535" s="57" cm="1">
        <f t="array" ref="O535">_xlfn.XLOOKUP(1,($C$2:$C$8655=M535)*($F$2:$F$8655=N535),$D$2:$D$8655)</f>
        <v>44742</v>
      </c>
      <c r="P535" s="62">
        <v>88416482000106</v>
      </c>
      <c r="Q535" t="str">
        <v>KG LIQUIDO</v>
      </c>
      <c r="R535" s="85">
        <v>26816.13</v>
      </c>
      <c r="S535" s="85">
        <v>526719.49</v>
      </c>
      <c r="U535" s="84" t="b">
        <f t="shared" si="57"/>
        <v>1</v>
      </c>
      <c r="V535" s="84" t="b">
        <f t="shared" si="58"/>
        <v>1</v>
      </c>
      <c r="W535" s="84" t="b">
        <f t="shared" si="59"/>
        <v>1</v>
      </c>
      <c r="X535" s="84" t="b">
        <f t="shared" si="60"/>
        <v>1</v>
      </c>
      <c r="Y535" s="84" t="b">
        <f t="shared" si="61"/>
        <v>1</v>
      </c>
      <c r="AA535" s="84">
        <v>66320</v>
      </c>
      <c r="AB535" s="84" t="s">
        <v>80</v>
      </c>
      <c r="AC535" s="57">
        <v>44742</v>
      </c>
      <c r="AD535" s="84">
        <v>88416482000106</v>
      </c>
      <c r="AE535" s="84" t="s">
        <v>30</v>
      </c>
      <c r="AF535" s="84">
        <v>26816.13</v>
      </c>
      <c r="AG535" s="84">
        <v>526719.49</v>
      </c>
      <c r="AI535">
        <v>66377</v>
      </c>
      <c r="AJ535" s="84" t="str" cm="1">
        <f t="array" ref="AJ535">_xlfn.XLOOKUP(AI535,--LEFT(Main!$B$15:$B$1956,SEARCH(" ",Main!$B$15:$B$1956)),Main!$F$15:$F$1956,"")</f>
        <v>VOESTALPINE</v>
      </c>
      <c r="AK535" s="57" cm="1">
        <f t="array" ref="AK535">_xlfn.XLOOKUP(1,(--LEFT(Main!$B$15:$B$1956,SEARCH(" ",Main!$B$15:$B$1956))=AI535)*(Main!$F$15:$F$1956=AJ535),Main!$C$15:$C$1956,"")</f>
        <v>44806</v>
      </c>
      <c r="AL535" s="62" cm="1">
        <f t="array" ref="AL535">--_xlfn.XLOOKUP(1,(Main!$F$15:$F$1956='PLANILHA EBR'!AJ535)*(--LEFT(Main!$B$15:$B$1956,SEARCH(" ",Main!$B$15:$B$1956))='PLANILHA EBR'!AI535),Main!$E$15:$E$1956)</f>
        <v>61479002000523</v>
      </c>
      <c r="AM535" s="84" t="str" cm="1">
        <f t="array" ref="AM535">_xlfn.XLOOKUP(1,(Main!$F$15:$F$1956='PLANILHA EBR'!AJ535)*(--LEFT(Main!$B$15:$B$1956,SEARCH(" ",Main!$B$15:$B$1956))='PLANILHA EBR'!AI535),Main!$H$15:$H$1956)</f>
        <v>KG LIQUIDO</v>
      </c>
      <c r="AN535">
        <v>400</v>
      </c>
      <c r="AO535">
        <v>35245.5</v>
      </c>
      <c r="AP535">
        <v>37273</v>
      </c>
    </row>
    <row r="536" spans="1:42" x14ac:dyDescent="0.25">
      <c r="A536" t="s">
        <v>5958</v>
      </c>
      <c r="B536" t="str">
        <f>C536&amp;"-"&amp;COUNTIF(C$2:C536,C536)</f>
        <v>68272-8</v>
      </c>
      <c r="C536">
        <v>68272</v>
      </c>
      <c r="D536" s="57">
        <v>44827</v>
      </c>
      <c r="E536" s="84" t="str">
        <f>F536&amp;"-"&amp;COUNTIF($F$2:F536,F536)</f>
        <v>METASA-492</v>
      </c>
      <c r="F536" s="84" t="str">
        <f t="shared" si="62"/>
        <v>METASA</v>
      </c>
      <c r="G536" t="s">
        <v>8581</v>
      </c>
      <c r="H536" s="62">
        <v>88416482000106</v>
      </c>
      <c r="I536" t="s">
        <v>30</v>
      </c>
      <c r="J536">
        <v>639.41999999999996</v>
      </c>
      <c r="K536">
        <v>11432.83</v>
      </c>
      <c r="M536">
        <v>66324</v>
      </c>
      <c r="N536" t="str">
        <v>METASA</v>
      </c>
      <c r="O536" s="57" cm="1">
        <f t="array" ref="O536">_xlfn.XLOOKUP(1,($C$2:$C$8655=M536)*($F$2:$F$8655=N536),$D$2:$D$8655)</f>
        <v>44742</v>
      </c>
      <c r="P536" s="62">
        <v>88416482000106</v>
      </c>
      <c r="Q536" t="str">
        <v>KG LIQUIDO</v>
      </c>
      <c r="R536" s="85">
        <v>27629.61</v>
      </c>
      <c r="S536" s="85">
        <v>540099.51</v>
      </c>
      <c r="U536" s="84" t="b">
        <f t="shared" si="57"/>
        <v>1</v>
      </c>
      <c r="V536" s="84" t="b">
        <f t="shared" si="58"/>
        <v>1</v>
      </c>
      <c r="W536" s="84" t="b">
        <f t="shared" si="59"/>
        <v>1</v>
      </c>
      <c r="X536" s="84" t="b">
        <f t="shared" si="60"/>
        <v>1</v>
      </c>
      <c r="Y536" s="84" t="b">
        <f t="shared" si="61"/>
        <v>1</v>
      </c>
      <c r="AA536" s="84">
        <v>66324</v>
      </c>
      <c r="AB536" s="84" t="s">
        <v>80</v>
      </c>
      <c r="AC536" s="57">
        <v>44742</v>
      </c>
      <c r="AD536" s="84">
        <v>88416482000106</v>
      </c>
      <c r="AE536" s="84" t="s">
        <v>30</v>
      </c>
      <c r="AF536" s="84">
        <v>27629.61</v>
      </c>
      <c r="AG536" s="84">
        <v>540099.51</v>
      </c>
      <c r="AI536">
        <v>66424</v>
      </c>
      <c r="AJ536" s="84" t="str" cm="1">
        <f t="array" ref="AJ536">_xlfn.XLOOKUP(AI536,--LEFT(Main!$B$15:$B$1956,SEARCH(" ",Main!$B$15:$B$1956)),Main!$F$15:$F$1956,"")</f>
        <v>JOTUN</v>
      </c>
      <c r="AK536" s="57" cm="1">
        <f t="array" ref="AK536">_xlfn.XLOOKUP(1,(--LEFT(Main!$B$15:$B$1956,SEARCH(" ",Main!$B$15:$B$1956))=AI536)*(Main!$F$15:$F$1956=AJ536),Main!$C$15:$C$1956,"")</f>
        <v>45009</v>
      </c>
      <c r="AL536" s="62" cm="1">
        <f t="array" ref="AL536">--_xlfn.XLOOKUP(1,(Main!$F$15:$F$1956='PLANILHA EBR'!AJ536)*(--LEFT(Main!$B$15:$B$1956,SEARCH(" ",Main!$B$15:$B$1956))='PLANILHA EBR'!AI536),Main!$E$15:$E$1956)</f>
        <v>2907585000404</v>
      </c>
      <c r="AM536" s="84" t="str" cm="1">
        <f t="array" ref="AM536">_xlfn.XLOOKUP(1,(Main!$F$15:$F$1956='PLANILHA EBR'!AJ536)*(--LEFT(Main!$B$15:$B$1956,SEARCH(" ",Main!$B$15:$B$1956))='PLANILHA EBR'!AI536),Main!$H$15:$H$1956)</f>
        <v>KG LIQUIDO</v>
      </c>
      <c r="AN536">
        <v>3608.55</v>
      </c>
      <c r="AO536">
        <v>151715.64000000001</v>
      </c>
      <c r="AP536">
        <v>37142</v>
      </c>
    </row>
    <row r="537" spans="1:42" x14ac:dyDescent="0.25">
      <c r="A537" t="s">
        <v>5958</v>
      </c>
      <c r="B537" t="str">
        <f>C537&amp;"-"&amp;COUNTIF(C$2:C537,C537)</f>
        <v>68272-9</v>
      </c>
      <c r="C537">
        <v>68272</v>
      </c>
      <c r="D537" s="57">
        <v>44827</v>
      </c>
      <c r="E537" s="84" t="str">
        <f>F537&amp;"-"&amp;COUNTIF($F$2:F537,F537)</f>
        <v>METASA-493</v>
      </c>
      <c r="F537" s="84" t="str">
        <f t="shared" si="62"/>
        <v>METASA</v>
      </c>
      <c r="G537" t="s">
        <v>8581</v>
      </c>
      <c r="H537" s="62">
        <v>88416482000106</v>
      </c>
      <c r="I537" t="s">
        <v>30</v>
      </c>
      <c r="J537">
        <v>93.24</v>
      </c>
      <c r="K537">
        <v>1667.13</v>
      </c>
      <c r="M537">
        <v>66365</v>
      </c>
      <c r="N537" t="str">
        <v>JOTUN</v>
      </c>
      <c r="O537" s="57" cm="1">
        <f t="array" ref="O537">_xlfn.XLOOKUP(1,($C$2:$C$8655=M537)*($F$2:$F$8655=N537),$D$2:$D$8655)</f>
        <v>45008</v>
      </c>
      <c r="P537" s="62">
        <v>2907585000404</v>
      </c>
      <c r="Q537" t="str">
        <v>UNIDADE</v>
      </c>
      <c r="R537" s="85">
        <v>668</v>
      </c>
      <c r="S537" s="85">
        <v>266942.56</v>
      </c>
      <c r="U537" s="84" t="b">
        <f t="shared" si="57"/>
        <v>1</v>
      </c>
      <c r="V537" s="84" t="b">
        <f t="shared" si="58"/>
        <v>1</v>
      </c>
      <c r="W537" s="84" t="b">
        <f t="shared" si="59"/>
        <v>1</v>
      </c>
      <c r="X537" s="84" t="str">
        <f t="shared" si="60"/>
        <v xml:space="preserve"> </v>
      </c>
      <c r="Y537" s="84" t="b">
        <f t="shared" si="61"/>
        <v>1</v>
      </c>
      <c r="AA537" s="84">
        <v>66365</v>
      </c>
      <c r="AB537" s="84" t="s">
        <v>88</v>
      </c>
      <c r="AC537" s="57">
        <v>45008</v>
      </c>
      <c r="AD537" s="84">
        <v>2907585000404</v>
      </c>
      <c r="AE537" s="84" t="s">
        <v>30</v>
      </c>
      <c r="AF537" s="84">
        <v>8382.4560000000001</v>
      </c>
      <c r="AG537" s="84">
        <v>266942.56</v>
      </c>
      <c r="AI537">
        <v>66458</v>
      </c>
      <c r="AJ537" s="84" t="str" cm="1">
        <f t="array" ref="AJ537">_xlfn.XLOOKUP(AI537,--LEFT(Main!$B$15:$B$1956,SEARCH(" ",Main!$B$15:$B$1956)),Main!$F$15:$F$1956,"")</f>
        <v>JOTUN</v>
      </c>
      <c r="AK537" s="57" cm="1">
        <f t="array" ref="AK537">_xlfn.XLOOKUP(1,(--LEFT(Main!$B$15:$B$1956,SEARCH(" ",Main!$B$15:$B$1956))=AI537)*(Main!$F$15:$F$1956=AJ537),Main!$C$15:$C$1956,"")</f>
        <v>45012</v>
      </c>
      <c r="AL537" s="62" cm="1">
        <f t="array" ref="AL537">--_xlfn.XLOOKUP(1,(Main!$F$15:$F$1956='PLANILHA EBR'!AJ537)*(--LEFT(Main!$B$15:$B$1956,SEARCH(" ",Main!$B$15:$B$1956))='PLANILHA EBR'!AI537),Main!$E$15:$E$1956)</f>
        <v>2907585000404</v>
      </c>
      <c r="AM537" s="84" t="str" cm="1">
        <f t="array" ref="AM537">_xlfn.XLOOKUP(1,(Main!$F$15:$F$1956='PLANILHA EBR'!AJ537)*(--LEFT(Main!$B$15:$B$1956,SEARCH(" ",Main!$B$15:$B$1956))='PLANILHA EBR'!AI537),Main!$H$15:$H$1956)</f>
        <v>KG LIQUIDO</v>
      </c>
      <c r="AN537">
        <v>16812</v>
      </c>
      <c r="AO537">
        <v>553359.4</v>
      </c>
      <c r="AP537">
        <v>37142</v>
      </c>
    </row>
    <row r="538" spans="1:42" x14ac:dyDescent="0.25">
      <c r="A538" t="s">
        <v>5958</v>
      </c>
      <c r="B538" t="str">
        <f>C538&amp;"-"&amp;COUNTIF(C$2:C538,C538)</f>
        <v>68272-10</v>
      </c>
      <c r="C538">
        <v>68272</v>
      </c>
      <c r="D538" s="57">
        <v>44827</v>
      </c>
      <c r="E538" s="84" t="str">
        <f>F538&amp;"-"&amp;COUNTIF($F$2:F538,F538)</f>
        <v>METASA-494</v>
      </c>
      <c r="F538" s="84" t="str">
        <f t="shared" si="62"/>
        <v>METASA</v>
      </c>
      <c r="G538" t="s">
        <v>8581</v>
      </c>
      <c r="H538" s="62">
        <v>88416482000106</v>
      </c>
      <c r="I538" t="s">
        <v>30</v>
      </c>
      <c r="J538">
        <v>32.479999999999997</v>
      </c>
      <c r="K538">
        <v>580.74</v>
      </c>
      <c r="M538">
        <v>66377</v>
      </c>
      <c r="N538" t="str">
        <v>VOESTALPINE</v>
      </c>
      <c r="O538" s="57" cm="1">
        <f t="array" ref="O538">_xlfn.XLOOKUP(1,($C$2:$C$8655=M538)*($F$2:$F$8655=N538),$D$2:$D$8655)</f>
        <v>44806</v>
      </c>
      <c r="P538" s="62">
        <v>61479002000523</v>
      </c>
      <c r="Q538" t="str">
        <v>KG LIQUIDO</v>
      </c>
      <c r="R538" s="85">
        <v>400</v>
      </c>
      <c r="S538" s="85">
        <v>35245.5</v>
      </c>
      <c r="U538" s="84" t="b">
        <f t="shared" si="57"/>
        <v>1</v>
      </c>
      <c r="V538" s="84" t="b">
        <f t="shared" si="58"/>
        <v>1</v>
      </c>
      <c r="W538" s="84" t="b">
        <f t="shared" si="59"/>
        <v>1</v>
      </c>
      <c r="X538" s="84" t="b">
        <f t="shared" si="60"/>
        <v>1</v>
      </c>
      <c r="Y538" s="84" t="b">
        <f t="shared" si="61"/>
        <v>1</v>
      </c>
      <c r="AA538" s="84">
        <v>66377</v>
      </c>
      <c r="AB538" s="84" t="s">
        <v>41</v>
      </c>
      <c r="AC538" s="57">
        <v>44806</v>
      </c>
      <c r="AD538" s="84">
        <v>61479002000523</v>
      </c>
      <c r="AE538" s="84" t="s">
        <v>30</v>
      </c>
      <c r="AF538" s="84">
        <v>400</v>
      </c>
      <c r="AG538" s="84">
        <v>35245.5</v>
      </c>
      <c r="AI538">
        <v>66459</v>
      </c>
      <c r="AJ538" s="84" t="str" cm="1">
        <f t="array" ref="AJ538">_xlfn.XLOOKUP(AI538,--LEFT(Main!$B$15:$B$1956,SEARCH(" ",Main!$B$15:$B$1956)),Main!$F$15:$F$1956,"")</f>
        <v>METASA</v>
      </c>
      <c r="AK538" s="57" cm="1">
        <f t="array" ref="AK538">_xlfn.XLOOKUP(1,(--LEFT(Main!$B$15:$B$1956,SEARCH(" ",Main!$B$15:$B$1956))=AI538)*(Main!$F$15:$F$1956=AJ538),Main!$C$15:$C$1956,"")</f>
        <v>44750</v>
      </c>
      <c r="AL538" s="62" cm="1">
        <f t="array" ref="AL538">--_xlfn.XLOOKUP(1,(Main!$F$15:$F$1956='PLANILHA EBR'!AJ538)*(--LEFT(Main!$B$15:$B$1956,SEARCH(" ",Main!$B$15:$B$1956))='PLANILHA EBR'!AI538),Main!$E$15:$E$1956)</f>
        <v>88416482000106</v>
      </c>
      <c r="AM538" s="84" t="str" cm="1">
        <f t="array" ref="AM538">_xlfn.XLOOKUP(1,(Main!$F$15:$F$1956='PLANILHA EBR'!AJ538)*(--LEFT(Main!$B$15:$B$1956,SEARCH(" ",Main!$B$15:$B$1956))='PLANILHA EBR'!AI538),Main!$H$15:$H$1956)</f>
        <v>KG LIQUIDO</v>
      </c>
      <c r="AN538">
        <v>7867.37</v>
      </c>
      <c r="AO538">
        <v>153831.38</v>
      </c>
      <c r="AP538">
        <v>37098</v>
      </c>
    </row>
    <row r="539" spans="1:42" x14ac:dyDescent="0.25">
      <c r="A539" t="s">
        <v>5958</v>
      </c>
      <c r="B539" t="str">
        <f>C539&amp;"-"&amp;COUNTIF(C$2:C539,C539)</f>
        <v>68272-11</v>
      </c>
      <c r="C539">
        <v>68272</v>
      </c>
      <c r="D539" s="57">
        <v>44827</v>
      </c>
      <c r="E539" s="84" t="str">
        <f>F539&amp;"-"&amp;COUNTIF($F$2:F539,F539)</f>
        <v>METASA-495</v>
      </c>
      <c r="F539" s="84" t="str">
        <f t="shared" si="62"/>
        <v>METASA</v>
      </c>
      <c r="G539" t="s">
        <v>8581</v>
      </c>
      <c r="H539" s="62">
        <v>88416482000106</v>
      </c>
      <c r="I539" t="s">
        <v>30</v>
      </c>
      <c r="J539">
        <v>1375.14</v>
      </c>
      <c r="K539">
        <v>19760.759999999998</v>
      </c>
      <c r="M539">
        <v>66424</v>
      </c>
      <c r="N539" t="str">
        <v>JOTUN</v>
      </c>
      <c r="O539" s="57" cm="1">
        <f t="array" ref="O539">_xlfn.XLOOKUP(1,($C$2:$C$8655=M539)*($F$2:$F$8655=N539),$D$2:$D$8655)</f>
        <v>45009</v>
      </c>
      <c r="P539" s="62">
        <v>2907585000404</v>
      </c>
      <c r="Q539" t="str">
        <v>UNIDADE</v>
      </c>
      <c r="R539" s="85">
        <v>255</v>
      </c>
      <c r="S539" s="85">
        <v>151715.64000000001</v>
      </c>
      <c r="U539" s="84" t="b">
        <f t="shared" si="57"/>
        <v>1</v>
      </c>
      <c r="V539" s="84" t="b">
        <f t="shared" si="58"/>
        <v>1</v>
      </c>
      <c r="W539" s="84" t="b">
        <f t="shared" si="59"/>
        <v>1</v>
      </c>
      <c r="X539" s="84" t="str">
        <f t="shared" si="60"/>
        <v xml:space="preserve"> </v>
      </c>
      <c r="Y539" s="84" t="b">
        <f t="shared" si="61"/>
        <v>1</v>
      </c>
      <c r="AA539" s="84">
        <v>66424</v>
      </c>
      <c r="AB539" s="84" t="s">
        <v>88</v>
      </c>
      <c r="AC539" s="57">
        <v>45009</v>
      </c>
      <c r="AD539" s="84">
        <v>2907585000404</v>
      </c>
      <c r="AE539" s="84" t="s">
        <v>30</v>
      </c>
      <c r="AF539" s="84">
        <v>3608.55</v>
      </c>
      <c r="AG539" s="84">
        <v>151715.64000000001</v>
      </c>
      <c r="AI539">
        <v>66501</v>
      </c>
      <c r="AJ539" s="84" t="str" cm="1">
        <f t="array" ref="AJ539">_xlfn.XLOOKUP(AI539,--LEFT(Main!$B$15:$B$1956,SEARCH(" ",Main!$B$15:$B$1956)),Main!$F$15:$F$1956,"")</f>
        <v>VOESTALPINE</v>
      </c>
      <c r="AK539" s="57" cm="1">
        <f t="array" ref="AK539">_xlfn.XLOOKUP(1,(--LEFT(Main!$B$15:$B$1956,SEARCH(" ",Main!$B$15:$B$1956))=AI539)*(Main!$F$15:$F$1956=AJ539),Main!$C$15:$C$1956,"")</f>
        <v>44820</v>
      </c>
      <c r="AL539" s="62" cm="1">
        <f t="array" ref="AL539">--_xlfn.XLOOKUP(1,(Main!$F$15:$F$1956='PLANILHA EBR'!AJ539)*(--LEFT(Main!$B$15:$B$1956,SEARCH(" ",Main!$B$15:$B$1956))='PLANILHA EBR'!AI539),Main!$E$15:$E$1956)</f>
        <v>61479002000523</v>
      </c>
      <c r="AM539" s="84" t="str" cm="1">
        <f t="array" ref="AM539">_xlfn.XLOOKUP(1,(Main!$F$15:$F$1956='PLANILHA EBR'!AJ539)*(--LEFT(Main!$B$15:$B$1956,SEARCH(" ",Main!$B$15:$B$1956))='PLANILHA EBR'!AI539),Main!$H$15:$H$1956)</f>
        <v>KG LIQUIDO</v>
      </c>
      <c r="AN539">
        <v>22650</v>
      </c>
      <c r="AO539">
        <v>429799.5</v>
      </c>
      <c r="AP539">
        <v>37091</v>
      </c>
    </row>
    <row r="540" spans="1:42" x14ac:dyDescent="0.25">
      <c r="A540" t="s">
        <v>5958</v>
      </c>
      <c r="B540" t="str">
        <f>C540&amp;"-"&amp;COUNTIF(C$2:C540,C540)</f>
        <v>68272-12</v>
      </c>
      <c r="C540">
        <v>68272</v>
      </c>
      <c r="D540" s="57">
        <v>44827</v>
      </c>
      <c r="E540" s="84" t="str">
        <f>F540&amp;"-"&amp;COUNTIF($F$2:F540,F540)</f>
        <v>METASA-496</v>
      </c>
      <c r="F540" s="84" t="str">
        <f t="shared" si="62"/>
        <v>METASA</v>
      </c>
      <c r="G540" t="s">
        <v>8581</v>
      </c>
      <c r="H540" s="62">
        <v>88416482000106</v>
      </c>
      <c r="I540" t="s">
        <v>30</v>
      </c>
      <c r="J540">
        <v>157.24</v>
      </c>
      <c r="K540">
        <v>2811.45</v>
      </c>
      <c r="M540">
        <v>66458</v>
      </c>
      <c r="N540" t="str">
        <v>JOTUN</v>
      </c>
      <c r="O540" s="57" cm="1">
        <f t="array" ref="O540">_xlfn.XLOOKUP(1,($C$2:$C$8655=M540)*($F$2:$F$8655=N540),$D$2:$D$8655)</f>
        <v>45012</v>
      </c>
      <c r="P540" s="62">
        <v>2907585000404</v>
      </c>
      <c r="Q540" t="str">
        <v>UNIDADE</v>
      </c>
      <c r="R540" s="85">
        <v>1642</v>
      </c>
      <c r="S540" s="85">
        <v>553359.4</v>
      </c>
      <c r="U540" s="84" t="b">
        <f t="shared" si="57"/>
        <v>1</v>
      </c>
      <c r="V540" s="84" t="b">
        <f t="shared" si="58"/>
        <v>1</v>
      </c>
      <c r="W540" s="84" t="b">
        <f t="shared" si="59"/>
        <v>1</v>
      </c>
      <c r="X540" s="84" t="str">
        <f t="shared" si="60"/>
        <v xml:space="preserve"> </v>
      </c>
      <c r="Y540" s="84" t="b">
        <f t="shared" si="61"/>
        <v>1</v>
      </c>
      <c r="AA540" s="84">
        <v>66458</v>
      </c>
      <c r="AB540" s="84" t="s">
        <v>88</v>
      </c>
      <c r="AC540" s="57">
        <v>45012</v>
      </c>
      <c r="AD540" s="84">
        <v>2907585000404</v>
      </c>
      <c r="AE540" s="84" t="s">
        <v>30</v>
      </c>
      <c r="AF540" s="84">
        <v>16812</v>
      </c>
      <c r="AG540" s="84">
        <v>553359.4</v>
      </c>
      <c r="AI540">
        <v>66591</v>
      </c>
      <c r="AJ540" s="84" t="str" cm="1">
        <f t="array" ref="AJ540">_xlfn.XLOOKUP(AI540,--LEFT(Main!$B$15:$B$1956,SEARCH(" ",Main!$B$15:$B$1956)),Main!$F$15:$F$1956,"")</f>
        <v>METASA</v>
      </c>
      <c r="AK540" s="57" cm="1">
        <f t="array" ref="AK540">_xlfn.XLOOKUP(1,(--LEFT(Main!$B$15:$B$1956,SEARCH(" ",Main!$B$15:$B$1956))=AI540)*(Main!$F$15:$F$1956=AJ540),Main!$C$15:$C$1956,"")</f>
        <v>44757</v>
      </c>
      <c r="AL540" s="62" cm="1">
        <f t="array" ref="AL540">--_xlfn.XLOOKUP(1,(Main!$F$15:$F$1956='PLANILHA EBR'!AJ540)*(--LEFT(Main!$B$15:$B$1956,SEARCH(" ",Main!$B$15:$B$1956))='PLANILHA EBR'!AI540),Main!$E$15:$E$1956)</f>
        <v>88416482000106</v>
      </c>
      <c r="AM540" s="84" t="str" cm="1">
        <f t="array" ref="AM540">_xlfn.XLOOKUP(1,(Main!$F$15:$F$1956='PLANILHA EBR'!AJ540)*(--LEFT(Main!$B$15:$B$1956,SEARCH(" ",Main!$B$15:$B$1956))='PLANILHA EBR'!AI540),Main!$H$15:$H$1956)</f>
        <v>KG LIQUIDO</v>
      </c>
      <c r="AN540">
        <v>3347.92</v>
      </c>
      <c r="AO540">
        <v>61954.63</v>
      </c>
      <c r="AP540">
        <v>37091</v>
      </c>
    </row>
    <row r="541" spans="1:42" x14ac:dyDescent="0.25">
      <c r="A541" t="s">
        <v>5958</v>
      </c>
      <c r="B541" t="str">
        <f>C541&amp;"-"&amp;COUNTIF(C$2:C541,C541)</f>
        <v>68272-13</v>
      </c>
      <c r="C541">
        <v>68272</v>
      </c>
      <c r="D541" s="57">
        <v>44827</v>
      </c>
      <c r="E541" s="84" t="str">
        <f>F541&amp;"-"&amp;COUNTIF($F$2:F541,F541)</f>
        <v>METASA-497</v>
      </c>
      <c r="F541" s="84" t="str">
        <f t="shared" si="62"/>
        <v>METASA</v>
      </c>
      <c r="G541" t="s">
        <v>8581</v>
      </c>
      <c r="H541" s="62">
        <v>88416482000106</v>
      </c>
      <c r="I541" t="s">
        <v>30</v>
      </c>
      <c r="J541">
        <v>325.10000000000002</v>
      </c>
      <c r="K541">
        <v>5812.79</v>
      </c>
      <c r="M541">
        <v>66459</v>
      </c>
      <c r="N541" t="str">
        <v>METASA</v>
      </c>
      <c r="O541" s="57" cm="1">
        <f t="array" ref="O541">_xlfn.XLOOKUP(1,($C$2:$C$8655=M541)*($F$2:$F$8655=N541),$D$2:$D$8655)</f>
        <v>44750</v>
      </c>
      <c r="P541" s="62">
        <v>88416482000106</v>
      </c>
      <c r="Q541" t="str">
        <v>KG LIQUIDO</v>
      </c>
      <c r="R541" s="85">
        <v>7867.37</v>
      </c>
      <c r="S541" s="85">
        <v>153831.38</v>
      </c>
      <c r="U541" s="84" t="b">
        <f t="shared" si="57"/>
        <v>1</v>
      </c>
      <c r="V541" s="84" t="b">
        <f t="shared" si="58"/>
        <v>1</v>
      </c>
      <c r="W541" s="84" t="b">
        <f t="shared" si="59"/>
        <v>1</v>
      </c>
      <c r="X541" s="84" t="b">
        <f t="shared" si="60"/>
        <v>1</v>
      </c>
      <c r="Y541" s="84" t="b">
        <f t="shared" si="61"/>
        <v>1</v>
      </c>
      <c r="AA541" s="84">
        <v>66459</v>
      </c>
      <c r="AB541" s="84" t="s">
        <v>80</v>
      </c>
      <c r="AC541" s="57">
        <v>44750</v>
      </c>
      <c r="AD541" s="84">
        <v>88416482000106</v>
      </c>
      <c r="AE541" s="84" t="s">
        <v>30</v>
      </c>
      <c r="AF541" s="84">
        <v>7867.37</v>
      </c>
      <c r="AG541" s="84">
        <v>153831.38</v>
      </c>
      <c r="AI541">
        <v>66647</v>
      </c>
      <c r="AJ541" s="84" t="str" cm="1">
        <f t="array" ref="AJ541">_xlfn.XLOOKUP(AI541,--LEFT(Main!$B$15:$B$1956,SEARCH(" ",Main!$B$15:$B$1956)),Main!$F$15:$F$1956,"")</f>
        <v>VOESTALPINE</v>
      </c>
      <c r="AK541" s="57" cm="1">
        <f t="array" ref="AK541">_xlfn.XLOOKUP(1,(--LEFT(Main!$B$15:$B$1956,SEARCH(" ",Main!$B$15:$B$1956))=AI541)*(Main!$F$15:$F$1956=AJ541),Main!$C$15:$C$1956,"")</f>
        <v>44837</v>
      </c>
      <c r="AL541" s="62" cm="1">
        <f t="array" ref="AL541">--_xlfn.XLOOKUP(1,(Main!$F$15:$F$1956='PLANILHA EBR'!AJ541)*(--LEFT(Main!$B$15:$B$1956,SEARCH(" ",Main!$B$15:$B$1956))='PLANILHA EBR'!AI541),Main!$E$15:$E$1956)</f>
        <v>61479002000523</v>
      </c>
      <c r="AM541" s="84" t="str" cm="1">
        <f t="array" ref="AM541">_xlfn.XLOOKUP(1,(Main!$F$15:$F$1956='PLANILHA EBR'!AJ541)*(--LEFT(Main!$B$15:$B$1956,SEARCH(" ",Main!$B$15:$B$1956))='PLANILHA EBR'!AI541),Main!$H$15:$H$1956)</f>
        <v>KG LIQUIDO</v>
      </c>
      <c r="AN541">
        <v>11210.7</v>
      </c>
      <c r="AO541">
        <v>209750.67</v>
      </c>
      <c r="AP541">
        <v>37091</v>
      </c>
    </row>
    <row r="542" spans="1:42" x14ac:dyDescent="0.25">
      <c r="A542" t="s">
        <v>5958</v>
      </c>
      <c r="B542" t="str">
        <f>C542&amp;"-"&amp;COUNTIF(C$2:C542,C542)</f>
        <v>68272-14</v>
      </c>
      <c r="C542">
        <v>68272</v>
      </c>
      <c r="D542" s="57">
        <v>44827</v>
      </c>
      <c r="E542" s="84" t="str">
        <f>F542&amp;"-"&amp;COUNTIF($F$2:F542,F542)</f>
        <v>METASA-498</v>
      </c>
      <c r="F542" s="84" t="str">
        <f t="shared" si="62"/>
        <v>METASA</v>
      </c>
      <c r="G542" t="s">
        <v>8581</v>
      </c>
      <c r="H542" s="62">
        <v>88416482000106</v>
      </c>
      <c r="I542" t="s">
        <v>30</v>
      </c>
      <c r="J542">
        <v>1634.8</v>
      </c>
      <c r="K542">
        <v>28167.599999999999</v>
      </c>
      <c r="M542">
        <v>66501</v>
      </c>
      <c r="N542" t="str">
        <v>VOESTALPINE</v>
      </c>
      <c r="O542" s="57" cm="1">
        <f t="array" ref="O542">_xlfn.XLOOKUP(1,($C$2:$C$8655=M542)*($F$2:$F$8655=N542),$D$2:$D$8655)</f>
        <v>44820</v>
      </c>
      <c r="P542" s="62">
        <v>61479002000523</v>
      </c>
      <c r="Q542" t="str">
        <v>KG LIQUIDO</v>
      </c>
      <c r="R542" s="85">
        <v>22650</v>
      </c>
      <c r="S542" s="85">
        <v>429799.5</v>
      </c>
      <c r="U542" s="84" t="b">
        <f t="shared" si="57"/>
        <v>1</v>
      </c>
      <c r="V542" s="84" t="b">
        <f t="shared" si="58"/>
        <v>1</v>
      </c>
      <c r="W542" s="84" t="b">
        <f t="shared" si="59"/>
        <v>1</v>
      </c>
      <c r="X542" s="84" t="b">
        <f t="shared" si="60"/>
        <v>1</v>
      </c>
      <c r="Y542" s="84" t="b">
        <f t="shared" si="61"/>
        <v>1</v>
      </c>
      <c r="AA542" s="84">
        <v>66501</v>
      </c>
      <c r="AB542" s="84" t="s">
        <v>41</v>
      </c>
      <c r="AC542" s="57">
        <v>44820</v>
      </c>
      <c r="AD542" s="84">
        <v>61479002000523</v>
      </c>
      <c r="AE542" s="84" t="s">
        <v>30</v>
      </c>
      <c r="AF542" s="84">
        <v>22650</v>
      </c>
      <c r="AG542" s="84">
        <v>429799.5</v>
      </c>
      <c r="AI542">
        <v>66688</v>
      </c>
      <c r="AJ542" s="84" t="str" cm="1">
        <f t="array" ref="AJ542">_xlfn.XLOOKUP(AI542,--LEFT(Main!$B$15:$B$1956,SEARCH(" ",Main!$B$15:$B$1956)),Main!$F$15:$F$1956,"")</f>
        <v>METASA</v>
      </c>
      <c r="AK542" s="57" cm="1">
        <f t="array" ref="AK542">_xlfn.XLOOKUP(1,(--LEFT(Main!$B$15:$B$1956,SEARCH(" ",Main!$B$15:$B$1956))=AI542)*(Main!$F$15:$F$1956=AJ542),Main!$C$15:$C$1956,"")</f>
        <v>44762</v>
      </c>
      <c r="AL542" s="62" cm="1">
        <f t="array" ref="AL542">--_xlfn.XLOOKUP(1,(Main!$F$15:$F$1956='PLANILHA EBR'!AJ542)*(--LEFT(Main!$B$15:$B$1956,SEARCH(" ",Main!$B$15:$B$1956))='PLANILHA EBR'!AI542),Main!$E$15:$E$1956)</f>
        <v>88416482000106</v>
      </c>
      <c r="AM542" s="84" t="str" cm="1">
        <f t="array" ref="AM542">_xlfn.XLOOKUP(1,(Main!$F$15:$F$1956='PLANILHA EBR'!AJ542)*(--LEFT(Main!$B$15:$B$1956,SEARCH(" ",Main!$B$15:$B$1956))='PLANILHA EBR'!AI542),Main!$H$15:$H$1956)</f>
        <v>KG LIQUIDO</v>
      </c>
      <c r="AN542">
        <v>5128.22</v>
      </c>
      <c r="AO542">
        <v>91655.94</v>
      </c>
      <c r="AP542">
        <v>37091</v>
      </c>
    </row>
    <row r="543" spans="1:42" x14ac:dyDescent="0.25">
      <c r="A543" t="s">
        <v>5958</v>
      </c>
      <c r="B543" t="str">
        <f>C543&amp;"-"&amp;COUNTIF(C$2:C543,C543)</f>
        <v>68272-15</v>
      </c>
      <c r="C543">
        <v>68272</v>
      </c>
      <c r="D543" s="57">
        <v>44827</v>
      </c>
      <c r="E543" s="84" t="str">
        <f>F543&amp;"-"&amp;COUNTIF($F$2:F543,F543)</f>
        <v>METASA-499</v>
      </c>
      <c r="F543" s="84" t="str">
        <f t="shared" si="62"/>
        <v>METASA</v>
      </c>
      <c r="G543" t="s">
        <v>8581</v>
      </c>
      <c r="H543" s="62">
        <v>88416482000106</v>
      </c>
      <c r="I543" t="s">
        <v>30</v>
      </c>
      <c r="J543">
        <v>261.14</v>
      </c>
      <c r="K543">
        <v>5306.36</v>
      </c>
      <c r="M543">
        <v>66591</v>
      </c>
      <c r="N543" t="str">
        <v>METASA</v>
      </c>
      <c r="O543" s="57" cm="1">
        <f t="array" ref="O543">_xlfn.XLOOKUP(1,($C$2:$C$8655=M543)*($F$2:$F$8655=N543),$D$2:$D$8655)</f>
        <v>44757</v>
      </c>
      <c r="P543" s="62">
        <v>88416482000106</v>
      </c>
      <c r="Q543" t="str">
        <v>KG LIQUIDO</v>
      </c>
      <c r="R543" s="85">
        <v>3347.9199999999996</v>
      </c>
      <c r="S543" s="85">
        <v>61954.63</v>
      </c>
      <c r="U543" s="84" t="b">
        <f t="shared" si="57"/>
        <v>1</v>
      </c>
      <c r="V543" s="84" t="b">
        <f t="shared" si="58"/>
        <v>1</v>
      </c>
      <c r="W543" s="84" t="b">
        <f t="shared" si="59"/>
        <v>1</v>
      </c>
      <c r="X543" s="84" t="b">
        <f t="shared" si="60"/>
        <v>1</v>
      </c>
      <c r="Y543" s="84" t="b">
        <f t="shared" si="61"/>
        <v>1</v>
      </c>
      <c r="AA543" s="84">
        <v>66591</v>
      </c>
      <c r="AB543" s="84" t="s">
        <v>80</v>
      </c>
      <c r="AC543" s="57">
        <v>44757</v>
      </c>
      <c r="AD543" s="84">
        <v>88416482000106</v>
      </c>
      <c r="AE543" s="84" t="s">
        <v>30</v>
      </c>
      <c r="AF543" s="84">
        <v>3347.92</v>
      </c>
      <c r="AG543" s="84">
        <v>61954.63</v>
      </c>
      <c r="AI543">
        <v>66727</v>
      </c>
      <c r="AJ543" s="84" t="str" cm="1">
        <f t="array" ref="AJ543">_xlfn.XLOOKUP(AI543,--LEFT(Main!$B$15:$B$1956,SEARCH(" ",Main!$B$15:$B$1956)),Main!$F$15:$F$1956,"")</f>
        <v>METASA</v>
      </c>
      <c r="AK543" s="57" cm="1">
        <f t="array" ref="AK543">_xlfn.XLOOKUP(1,(--LEFT(Main!$B$15:$B$1956,SEARCH(" ",Main!$B$15:$B$1956))=AI543)*(Main!$F$15:$F$1956=AJ543),Main!$C$15:$C$1956,"")</f>
        <v>44763</v>
      </c>
      <c r="AL543" s="62" cm="1">
        <f t="array" ref="AL543">--_xlfn.XLOOKUP(1,(Main!$F$15:$F$1956='PLANILHA EBR'!AJ543)*(--LEFT(Main!$B$15:$B$1956,SEARCH(" ",Main!$B$15:$B$1956))='PLANILHA EBR'!AI543),Main!$E$15:$E$1956)</f>
        <v>88416482000106</v>
      </c>
      <c r="AM543" s="84" t="str" cm="1">
        <f t="array" ref="AM543">_xlfn.XLOOKUP(1,(Main!$F$15:$F$1956='PLANILHA EBR'!AJ543)*(--LEFT(Main!$B$15:$B$1956,SEARCH(" ",Main!$B$15:$B$1956))='PLANILHA EBR'!AI543),Main!$H$15:$H$1956)</f>
        <v>KG LIQUIDO</v>
      </c>
      <c r="AN543">
        <v>15656.44</v>
      </c>
      <c r="AO543">
        <v>282649.55</v>
      </c>
      <c r="AP543">
        <v>37085</v>
      </c>
    </row>
    <row r="544" spans="1:42" x14ac:dyDescent="0.25">
      <c r="A544" t="s">
        <v>5958</v>
      </c>
      <c r="B544" t="str">
        <f>C544&amp;"-"&amp;COUNTIF(C$2:C544,C544)</f>
        <v>68272-16</v>
      </c>
      <c r="C544">
        <v>68272</v>
      </c>
      <c r="D544" s="57">
        <v>44827</v>
      </c>
      <c r="E544" s="84" t="str">
        <f>F544&amp;"-"&amp;COUNTIF($F$2:F544,F544)</f>
        <v>METASA-500</v>
      </c>
      <c r="F544" s="84" t="str">
        <f t="shared" si="62"/>
        <v>METASA</v>
      </c>
      <c r="G544" t="s">
        <v>8581</v>
      </c>
      <c r="H544" s="62">
        <v>88416482000106</v>
      </c>
      <c r="I544" t="s">
        <v>30</v>
      </c>
      <c r="J544">
        <v>5588.92</v>
      </c>
      <c r="K544">
        <v>80312.78</v>
      </c>
      <c r="M544">
        <v>66647</v>
      </c>
      <c r="N544" t="str">
        <v>VOESTALPINE</v>
      </c>
      <c r="O544" s="57" cm="1">
        <f t="array" ref="O544">_xlfn.XLOOKUP(1,($C$2:$C$8655=M544)*($F$2:$F$8655=N544),$D$2:$D$8655)</f>
        <v>44837</v>
      </c>
      <c r="P544" s="62">
        <v>61479002000523</v>
      </c>
      <c r="Q544" t="str">
        <v>KG LIQUIDO</v>
      </c>
      <c r="R544" s="85">
        <v>11210.7</v>
      </c>
      <c r="S544" s="85">
        <v>209750.66999999998</v>
      </c>
      <c r="U544" s="84" t="b">
        <f t="shared" si="57"/>
        <v>1</v>
      </c>
      <c r="V544" s="84" t="b">
        <f t="shared" si="58"/>
        <v>1</v>
      </c>
      <c r="W544" s="84" t="b">
        <f t="shared" si="59"/>
        <v>1</v>
      </c>
      <c r="X544" s="84" t="b">
        <f t="shared" si="60"/>
        <v>1</v>
      </c>
      <c r="Y544" s="84" t="b">
        <f t="shared" si="61"/>
        <v>1</v>
      </c>
      <c r="AA544" s="84">
        <v>66647</v>
      </c>
      <c r="AB544" s="84" t="s">
        <v>41</v>
      </c>
      <c r="AC544" s="57">
        <v>44837</v>
      </c>
      <c r="AD544" s="84">
        <v>61479002000523</v>
      </c>
      <c r="AE544" s="84" t="s">
        <v>30</v>
      </c>
      <c r="AF544" s="84">
        <v>11210.7</v>
      </c>
      <c r="AG544" s="84">
        <v>209750.67</v>
      </c>
      <c r="AI544">
        <v>66768</v>
      </c>
      <c r="AJ544" s="84" t="str" cm="1">
        <f t="array" ref="AJ544">_xlfn.XLOOKUP(AI544,--LEFT(Main!$B$15:$B$1956,SEARCH(" ",Main!$B$15:$B$1956)),Main!$F$15:$F$1956,"")</f>
        <v>VOESTALPINE</v>
      </c>
      <c r="AK544" s="57" cm="1">
        <f t="array" ref="AK544">_xlfn.XLOOKUP(1,(--LEFT(Main!$B$15:$B$1956,SEARCH(" ",Main!$B$15:$B$1956))=AI544)*(Main!$F$15:$F$1956=AJ544),Main!$C$15:$C$1956,"")</f>
        <v>44852</v>
      </c>
      <c r="AL544" s="62" cm="1">
        <f t="array" ref="AL544">--_xlfn.XLOOKUP(1,(Main!$F$15:$F$1956='PLANILHA EBR'!AJ544)*(--LEFT(Main!$B$15:$B$1956,SEARCH(" ",Main!$B$15:$B$1956))='PLANILHA EBR'!AI544),Main!$E$15:$E$1956)</f>
        <v>61479002000523</v>
      </c>
      <c r="AM544" s="84" t="str" cm="1">
        <f t="array" ref="AM544">_xlfn.XLOOKUP(1,(Main!$F$15:$F$1956='PLANILHA EBR'!AJ544)*(--LEFT(Main!$B$15:$B$1956,SEARCH(" ",Main!$B$15:$B$1956))='PLANILHA EBR'!AI544),Main!$H$15:$H$1956)</f>
        <v>KG LIQUIDO</v>
      </c>
      <c r="AN544">
        <v>13080</v>
      </c>
      <c r="AO544">
        <v>364801.2</v>
      </c>
      <c r="AP544">
        <v>36894</v>
      </c>
    </row>
    <row r="545" spans="1:42" x14ac:dyDescent="0.25">
      <c r="A545" t="s">
        <v>5958</v>
      </c>
      <c r="B545" t="str">
        <f>C545&amp;"-"&amp;COUNTIF(C$2:C545,C545)</f>
        <v>68281-1</v>
      </c>
      <c r="C545">
        <v>68281</v>
      </c>
      <c r="D545" s="57">
        <v>44827</v>
      </c>
      <c r="E545" s="84" t="str">
        <f>F545&amp;"-"&amp;COUNTIF($F$2:F545,F545)</f>
        <v>METASA-501</v>
      </c>
      <c r="F545" s="84" t="str">
        <f t="shared" si="62"/>
        <v>METASA</v>
      </c>
      <c r="G545" t="s">
        <v>8581</v>
      </c>
      <c r="H545" s="62">
        <v>88416482000106</v>
      </c>
      <c r="I545" t="s">
        <v>30</v>
      </c>
      <c r="J545">
        <v>749.96</v>
      </c>
      <c r="K545">
        <v>12659.32</v>
      </c>
      <c r="M545">
        <v>66688</v>
      </c>
      <c r="N545" t="str">
        <v>METASA</v>
      </c>
      <c r="O545" s="57" cm="1">
        <f t="array" ref="O545">_xlfn.XLOOKUP(1,($C$2:$C$8655=M545)*($F$2:$F$8655=N545),$D$2:$D$8655)</f>
        <v>44762</v>
      </c>
      <c r="P545" s="62">
        <v>88416482000106</v>
      </c>
      <c r="Q545" t="str">
        <v>KG LIQUIDO</v>
      </c>
      <c r="R545" s="85">
        <v>5128.22</v>
      </c>
      <c r="S545" s="85">
        <v>91655.94</v>
      </c>
      <c r="U545" s="84" t="b">
        <f t="shared" si="57"/>
        <v>1</v>
      </c>
      <c r="V545" s="84" t="b">
        <f t="shared" si="58"/>
        <v>1</v>
      </c>
      <c r="W545" s="84" t="b">
        <f t="shared" si="59"/>
        <v>1</v>
      </c>
      <c r="X545" s="84" t="b">
        <f t="shared" si="60"/>
        <v>1</v>
      </c>
      <c r="Y545" s="84" t="b">
        <f t="shared" si="61"/>
        <v>1</v>
      </c>
      <c r="AA545" s="84">
        <v>66688</v>
      </c>
      <c r="AB545" s="84" t="s">
        <v>80</v>
      </c>
      <c r="AC545" s="57">
        <v>44762</v>
      </c>
      <c r="AD545" s="84">
        <v>88416482000106</v>
      </c>
      <c r="AE545" s="84" t="s">
        <v>30</v>
      </c>
      <c r="AF545" s="84">
        <v>5128.22</v>
      </c>
      <c r="AG545" s="84">
        <v>91655.94</v>
      </c>
      <c r="AI545">
        <v>66783</v>
      </c>
      <c r="AJ545" s="84" t="str" cm="1">
        <f t="array" ref="AJ545">_xlfn.XLOOKUP(AI545,--LEFT(Main!$B$15:$B$1956,SEARCH(" ",Main!$B$15:$B$1956)),Main!$F$15:$F$1956,"")</f>
        <v>METASA</v>
      </c>
      <c r="AK545" s="57" cm="1">
        <f t="array" ref="AK545">_xlfn.XLOOKUP(1,(--LEFT(Main!$B$15:$B$1956,SEARCH(" ",Main!$B$15:$B$1956))=AI545)*(Main!$F$15:$F$1956=AJ545),Main!$C$15:$C$1956,"")</f>
        <v>44764</v>
      </c>
      <c r="AL545" s="62" cm="1">
        <f t="array" ref="AL545">--_xlfn.XLOOKUP(1,(Main!$F$15:$F$1956='PLANILHA EBR'!AJ545)*(--LEFT(Main!$B$15:$B$1956,SEARCH(" ",Main!$B$15:$B$1956))='PLANILHA EBR'!AI545),Main!$E$15:$E$1956)</f>
        <v>88416482000106</v>
      </c>
      <c r="AM545" s="84" t="str" cm="1">
        <f t="array" ref="AM545">_xlfn.XLOOKUP(1,(Main!$F$15:$F$1956='PLANILHA EBR'!AJ545)*(--LEFT(Main!$B$15:$B$1956,SEARCH(" ",Main!$B$15:$B$1956))='PLANILHA EBR'!AI545),Main!$H$15:$H$1956)</f>
        <v>KG LIQUIDO</v>
      </c>
      <c r="AN545">
        <v>2847.75</v>
      </c>
      <c r="AO545">
        <v>55800.01</v>
      </c>
      <c r="AP545">
        <v>36842</v>
      </c>
    </row>
    <row r="546" spans="1:42" x14ac:dyDescent="0.25">
      <c r="A546" t="s">
        <v>5958</v>
      </c>
      <c r="B546" t="str">
        <f>C546&amp;"-"&amp;COUNTIF(C$2:C546,C546)</f>
        <v>68281-2</v>
      </c>
      <c r="C546">
        <v>68281</v>
      </c>
      <c r="D546" s="57">
        <v>44827</v>
      </c>
      <c r="E546" s="84" t="str">
        <f>F546&amp;"-"&amp;COUNTIF($F$2:F546,F546)</f>
        <v>METASA-502</v>
      </c>
      <c r="F546" s="84" t="str">
        <f t="shared" si="62"/>
        <v>METASA</v>
      </c>
      <c r="G546" t="s">
        <v>8581</v>
      </c>
      <c r="H546" s="62">
        <v>88416482000106</v>
      </c>
      <c r="I546" t="s">
        <v>30</v>
      </c>
      <c r="J546">
        <v>169.98</v>
      </c>
      <c r="K546">
        <v>2869.26</v>
      </c>
      <c r="M546">
        <v>66727</v>
      </c>
      <c r="N546" t="str">
        <v>METASA</v>
      </c>
      <c r="O546" s="57" cm="1">
        <f t="array" ref="O546">_xlfn.XLOOKUP(1,($C$2:$C$8655=M546)*($F$2:$F$8655=N546),$D$2:$D$8655)</f>
        <v>44763</v>
      </c>
      <c r="P546" s="62">
        <v>88416482000106</v>
      </c>
      <c r="Q546" t="str">
        <v>KG LIQUIDO</v>
      </c>
      <c r="R546" s="85">
        <v>15656.439299999998</v>
      </c>
      <c r="S546" s="85">
        <v>282649.55000000005</v>
      </c>
      <c r="U546" s="84" t="b">
        <f t="shared" si="57"/>
        <v>1</v>
      </c>
      <c r="V546" s="84" t="b">
        <f t="shared" si="58"/>
        <v>1</v>
      </c>
      <c r="W546" s="84" t="b">
        <f t="shared" si="59"/>
        <v>1</v>
      </c>
      <c r="X546" s="84" t="s">
        <v>3780</v>
      </c>
      <c r="Y546" s="84" t="b">
        <f t="shared" si="61"/>
        <v>1</v>
      </c>
      <c r="AA546" s="84">
        <v>66727</v>
      </c>
      <c r="AB546" s="84" t="s">
        <v>80</v>
      </c>
      <c r="AC546" s="57">
        <v>44763</v>
      </c>
      <c r="AD546" s="84">
        <v>88416482000106</v>
      </c>
      <c r="AE546" s="84" t="s">
        <v>30</v>
      </c>
      <c r="AF546" s="84">
        <v>15656.44</v>
      </c>
      <c r="AG546" s="84">
        <v>282649.55</v>
      </c>
      <c r="AI546">
        <v>66809</v>
      </c>
      <c r="AJ546" s="84" t="str" cm="1">
        <f t="array" ref="AJ546">_xlfn.XLOOKUP(AI546,--LEFT(Main!$B$15:$B$1956,SEARCH(" ",Main!$B$15:$B$1956)),Main!$F$15:$F$1956,"")</f>
        <v>JOTUN</v>
      </c>
      <c r="AK546" s="57" cm="1">
        <f t="array" ref="AK546">_xlfn.XLOOKUP(1,(--LEFT(Main!$B$15:$B$1956,SEARCH(" ",Main!$B$15:$B$1956))=AI546)*(Main!$F$15:$F$1956=AJ546),Main!$C$15:$C$1956,"")</f>
        <v>45021</v>
      </c>
      <c r="AL546" s="62" cm="1">
        <f t="array" ref="AL546">--_xlfn.XLOOKUP(1,(Main!$F$15:$F$1956='PLANILHA EBR'!AJ546)*(--LEFT(Main!$B$15:$B$1956,SEARCH(" ",Main!$B$15:$B$1956))='PLANILHA EBR'!AI546),Main!$E$15:$E$1956)</f>
        <v>2907585000404</v>
      </c>
      <c r="AM546" s="84" t="str" cm="1">
        <f t="array" ref="AM546">_xlfn.XLOOKUP(1,(Main!$F$15:$F$1956='PLANILHA EBR'!AJ546)*(--LEFT(Main!$B$15:$B$1956,SEARCH(" ",Main!$B$15:$B$1956))='PLANILHA EBR'!AI546),Main!$H$15:$H$1956)</f>
        <v>KG LIQUIDO</v>
      </c>
      <c r="AN546">
        <v>313.2</v>
      </c>
      <c r="AO546">
        <v>6480</v>
      </c>
      <c r="AP546">
        <v>36842</v>
      </c>
    </row>
    <row r="547" spans="1:42" x14ac:dyDescent="0.25">
      <c r="A547" t="s">
        <v>5958</v>
      </c>
      <c r="B547" t="str">
        <f>C547&amp;"-"&amp;COUNTIF(C$2:C547,C547)</f>
        <v>68281-3</v>
      </c>
      <c r="C547">
        <v>68281</v>
      </c>
      <c r="D547" s="57">
        <v>44827</v>
      </c>
      <c r="E547" s="84" t="str">
        <f>F547&amp;"-"&amp;COUNTIF($F$2:F547,F547)</f>
        <v>METASA-503</v>
      </c>
      <c r="F547" s="84" t="str">
        <f t="shared" si="62"/>
        <v>METASA</v>
      </c>
      <c r="G547" t="s">
        <v>8581</v>
      </c>
      <c r="H547" s="62">
        <v>88416482000106</v>
      </c>
      <c r="I547" t="s">
        <v>30</v>
      </c>
      <c r="J547">
        <v>2214.7199999999998</v>
      </c>
      <c r="K547">
        <v>35944.910000000003</v>
      </c>
      <c r="M547">
        <v>66768</v>
      </c>
      <c r="N547" t="str">
        <v>VOESTALPINE</v>
      </c>
      <c r="O547" s="57" cm="1">
        <f t="array" ref="O547">_xlfn.XLOOKUP(1,($C$2:$C$8655=M547)*($F$2:$F$8655=N547),$D$2:$D$8655)</f>
        <v>44852</v>
      </c>
      <c r="P547" s="62">
        <v>61479002000523</v>
      </c>
      <c r="Q547" t="str">
        <v>KG LIQUIDO</v>
      </c>
      <c r="R547" s="85">
        <v>13080</v>
      </c>
      <c r="S547" s="85">
        <v>364801.2</v>
      </c>
      <c r="U547" s="84" t="b">
        <f t="shared" ref="U547:U610" si="63">AA547=M547</f>
        <v>1</v>
      </c>
      <c r="V547" s="84" t="b">
        <f t="shared" ref="V547:V610" si="64">P547=AD547</f>
        <v>1</v>
      </c>
      <c r="W547" s="84" t="b">
        <f t="shared" ref="W547:W610" si="65">O547=AC547</f>
        <v>1</v>
      </c>
      <c r="X547" s="84" t="b">
        <f t="shared" ref="X547:X610" si="66">IF(AE547=Q547,AF547=R547," ")</f>
        <v>1</v>
      </c>
      <c r="Y547" s="84" t="b">
        <f t="shared" ref="Y547:Y610" si="67">AG547=S547</f>
        <v>1</v>
      </c>
      <c r="AA547" s="84">
        <v>66768</v>
      </c>
      <c r="AB547" s="84" t="s">
        <v>41</v>
      </c>
      <c r="AC547" s="57">
        <v>44852</v>
      </c>
      <c r="AD547" s="84">
        <v>61479002000523</v>
      </c>
      <c r="AE547" s="84" t="s">
        <v>30</v>
      </c>
      <c r="AF547" s="84">
        <v>13080</v>
      </c>
      <c r="AG547" s="84">
        <v>364801.2</v>
      </c>
      <c r="AI547">
        <v>66872</v>
      </c>
      <c r="AJ547" s="84" t="str" cm="1">
        <f t="array" ref="AJ547">_xlfn.XLOOKUP(AI547,--LEFT(Main!$B$15:$B$1956,SEARCH(" ",Main!$B$15:$B$1956)),Main!$F$15:$F$1956,"")</f>
        <v>METASA</v>
      </c>
      <c r="AK547" s="57" cm="1">
        <f t="array" ref="AK547">_xlfn.XLOOKUP(1,(--LEFT(Main!$B$15:$B$1956,SEARCH(" ",Main!$B$15:$B$1956))=AI547)*(Main!$F$15:$F$1956=AJ547),Main!$C$15:$C$1956,"")</f>
        <v>44769</v>
      </c>
      <c r="AL547" s="62" cm="1">
        <f t="array" ref="AL547">--_xlfn.XLOOKUP(1,(Main!$F$15:$F$1956='PLANILHA EBR'!AJ547)*(--LEFT(Main!$B$15:$B$1956,SEARCH(" ",Main!$B$15:$B$1956))='PLANILHA EBR'!AI547),Main!$E$15:$E$1956)</f>
        <v>88416482000106</v>
      </c>
      <c r="AM547" s="84" t="str" cm="1">
        <f t="array" ref="AM547">_xlfn.XLOOKUP(1,(Main!$F$15:$F$1956='PLANILHA EBR'!AJ547)*(--LEFT(Main!$B$15:$B$1956,SEARCH(" ",Main!$B$15:$B$1956))='PLANILHA EBR'!AI547),Main!$H$15:$H$1956)</f>
        <v>KG LIQUIDO</v>
      </c>
      <c r="AN547">
        <v>17263.59</v>
      </c>
      <c r="AO547">
        <v>308245.51</v>
      </c>
      <c r="AP547">
        <v>36842</v>
      </c>
    </row>
    <row r="548" spans="1:42" x14ac:dyDescent="0.25">
      <c r="A548" t="s">
        <v>5958</v>
      </c>
      <c r="B548" t="str">
        <f>C548&amp;"-"&amp;COUNTIF(C$2:C548,C548)</f>
        <v>68281-4</v>
      </c>
      <c r="C548">
        <v>68281</v>
      </c>
      <c r="D548" s="57">
        <v>44827</v>
      </c>
      <c r="E548" s="84" t="str">
        <f>F548&amp;"-"&amp;COUNTIF($F$2:F548,F548)</f>
        <v>METASA-504</v>
      </c>
      <c r="F548" s="84" t="str">
        <f t="shared" si="62"/>
        <v>METASA</v>
      </c>
      <c r="G548" t="s">
        <v>8581</v>
      </c>
      <c r="H548" s="62">
        <v>88416482000106</v>
      </c>
      <c r="I548" t="s">
        <v>30</v>
      </c>
      <c r="J548">
        <v>981.96</v>
      </c>
      <c r="K548">
        <v>16575.48</v>
      </c>
      <c r="M548">
        <v>66783</v>
      </c>
      <c r="N548" t="str">
        <v>METASA</v>
      </c>
      <c r="O548" s="57" cm="1">
        <f t="array" ref="O548">_xlfn.XLOOKUP(1,($C$2:$C$8655=M548)*($F$2:$F$8655=N548),$D$2:$D$8655)</f>
        <v>44764</v>
      </c>
      <c r="P548" s="62">
        <v>88416482000106</v>
      </c>
      <c r="Q548" t="str">
        <v>KG LIQUIDO</v>
      </c>
      <c r="R548" s="85">
        <v>2847.75</v>
      </c>
      <c r="S548" s="85">
        <v>55800.009999999995</v>
      </c>
      <c r="U548" s="84" t="b">
        <f t="shared" si="63"/>
        <v>1</v>
      </c>
      <c r="V548" s="84" t="b">
        <f t="shared" si="64"/>
        <v>1</v>
      </c>
      <c r="W548" s="84" t="b">
        <f t="shared" si="65"/>
        <v>1</v>
      </c>
      <c r="X548" s="84" t="b">
        <f t="shared" si="66"/>
        <v>1</v>
      </c>
      <c r="Y548" s="84" t="b">
        <f t="shared" si="67"/>
        <v>1</v>
      </c>
      <c r="AA548" s="84">
        <v>66783</v>
      </c>
      <c r="AB548" s="84" t="s">
        <v>80</v>
      </c>
      <c r="AC548" s="57">
        <v>44764</v>
      </c>
      <c r="AD548" s="84">
        <v>88416482000106</v>
      </c>
      <c r="AE548" s="84" t="s">
        <v>30</v>
      </c>
      <c r="AF548" s="84">
        <v>2847.75</v>
      </c>
      <c r="AG548" s="84">
        <v>55800.01</v>
      </c>
      <c r="AI548">
        <v>66875</v>
      </c>
      <c r="AJ548" s="84" t="str" cm="1">
        <f t="array" ref="AJ548">_xlfn.XLOOKUP(AI548,--LEFT(Main!$B$15:$B$1956,SEARCH(" ",Main!$B$15:$B$1956)),Main!$F$15:$F$1956,"")</f>
        <v>VOESTALPINE</v>
      </c>
      <c r="AK548" s="57" cm="1">
        <f t="array" ref="AK548">_xlfn.XLOOKUP(1,(--LEFT(Main!$B$15:$B$1956,SEARCH(" ",Main!$B$15:$B$1956))=AI548)*(Main!$F$15:$F$1956=AJ548),Main!$C$15:$C$1956,"")</f>
        <v>44861</v>
      </c>
      <c r="AL548" s="62" cm="1">
        <f t="array" ref="AL548">--_xlfn.XLOOKUP(1,(Main!$F$15:$F$1956='PLANILHA EBR'!AJ548)*(--LEFT(Main!$B$15:$B$1956,SEARCH(" ",Main!$B$15:$B$1956))='PLANILHA EBR'!AI548),Main!$E$15:$E$1956)</f>
        <v>61479002000523</v>
      </c>
      <c r="AM548" s="84" t="str" cm="1">
        <f t="array" ref="AM548">_xlfn.XLOOKUP(1,(Main!$F$15:$F$1956='PLANILHA EBR'!AJ548)*(--LEFT(Main!$B$15:$B$1956,SEARCH(" ",Main!$B$15:$B$1956))='PLANILHA EBR'!AI548),Main!$H$15:$H$1956)</f>
        <v>KG LIQUIDO</v>
      </c>
      <c r="AN548">
        <v>19200</v>
      </c>
      <c r="AO548">
        <v>434898</v>
      </c>
      <c r="AP548">
        <v>36805</v>
      </c>
    </row>
    <row r="549" spans="1:42" x14ac:dyDescent="0.25">
      <c r="A549" t="s">
        <v>5958</v>
      </c>
      <c r="B549" t="str">
        <f>C549&amp;"-"&amp;COUNTIF(C$2:C549,C549)</f>
        <v>68281-5</v>
      </c>
      <c r="C549">
        <v>68281</v>
      </c>
      <c r="D549" s="57">
        <v>44827</v>
      </c>
      <c r="E549" s="84" t="str">
        <f>F549&amp;"-"&amp;COUNTIF($F$2:F549,F549)</f>
        <v>METASA-505</v>
      </c>
      <c r="F549" s="84" t="str">
        <f t="shared" si="62"/>
        <v>METASA</v>
      </c>
      <c r="G549" t="s">
        <v>8581</v>
      </c>
      <c r="H549" s="62">
        <v>88416482000106</v>
      </c>
      <c r="I549" t="s">
        <v>30</v>
      </c>
      <c r="J549">
        <v>6033.13</v>
      </c>
      <c r="K549">
        <v>112638.54</v>
      </c>
      <c r="M549">
        <v>66809</v>
      </c>
      <c r="N549" t="str">
        <v>JOTUN</v>
      </c>
      <c r="O549" s="57" cm="1">
        <f t="array" ref="O549">_xlfn.XLOOKUP(1,($C$2:$C$8655=M549)*($F$2:$F$8655=N549),$D$2:$D$8655)</f>
        <v>45021</v>
      </c>
      <c r="P549" s="62">
        <v>2907585000404</v>
      </c>
      <c r="Q549" t="str">
        <v>UNIDADE</v>
      </c>
      <c r="R549" s="85">
        <v>18</v>
      </c>
      <c r="S549" s="85">
        <v>6480</v>
      </c>
      <c r="U549" s="84" t="b">
        <f t="shared" si="63"/>
        <v>1</v>
      </c>
      <c r="V549" s="84" t="b">
        <f t="shared" si="64"/>
        <v>1</v>
      </c>
      <c r="W549" s="84" t="b">
        <f t="shared" si="65"/>
        <v>1</v>
      </c>
      <c r="X549" s="84" t="str">
        <f t="shared" si="66"/>
        <v xml:space="preserve"> </v>
      </c>
      <c r="Y549" s="84" t="b">
        <f t="shared" si="67"/>
        <v>1</v>
      </c>
      <c r="AA549" s="84">
        <v>66809</v>
      </c>
      <c r="AB549" s="84" t="s">
        <v>88</v>
      </c>
      <c r="AC549" s="57">
        <v>45021</v>
      </c>
      <c r="AD549" s="84">
        <v>2907585000404</v>
      </c>
      <c r="AE549" s="84" t="s">
        <v>30</v>
      </c>
      <c r="AF549" s="84">
        <v>313.2</v>
      </c>
      <c r="AG549" s="84">
        <v>6480</v>
      </c>
      <c r="AI549">
        <v>66956</v>
      </c>
      <c r="AJ549" s="84" t="str" cm="1">
        <f t="array" ref="AJ549">_xlfn.XLOOKUP(AI549,--LEFT(Main!$B$15:$B$1956,SEARCH(" ",Main!$B$15:$B$1956)),Main!$F$15:$F$1956,"")</f>
        <v>METASA</v>
      </c>
      <c r="AK549" s="57" cm="1">
        <f t="array" ref="AK549">_xlfn.XLOOKUP(1,(--LEFT(Main!$B$15:$B$1956,SEARCH(" ",Main!$B$15:$B$1956))=AI549)*(Main!$F$15:$F$1956=AJ549),Main!$C$15:$C$1956,"")</f>
        <v>44771</v>
      </c>
      <c r="AL549" s="62" cm="1">
        <f t="array" ref="AL549">--_xlfn.XLOOKUP(1,(Main!$F$15:$F$1956='PLANILHA EBR'!AJ549)*(--LEFT(Main!$B$15:$B$1956,SEARCH(" ",Main!$B$15:$B$1956))='PLANILHA EBR'!AI549),Main!$E$15:$E$1956)</f>
        <v>88416482000106</v>
      </c>
      <c r="AM549" s="84" t="str" cm="1">
        <f t="array" ref="AM549">_xlfn.XLOOKUP(1,(Main!$F$15:$F$1956='PLANILHA EBR'!AJ549)*(--LEFT(Main!$B$15:$B$1956,SEARCH(" ",Main!$B$15:$B$1956))='PLANILHA EBR'!AI549),Main!$H$15:$H$1956)</f>
        <v>KG LIQUIDO</v>
      </c>
      <c r="AN549">
        <v>21019.27</v>
      </c>
      <c r="AO549">
        <v>372748.07</v>
      </c>
      <c r="AP549">
        <v>36805</v>
      </c>
    </row>
    <row r="550" spans="1:42" x14ac:dyDescent="0.25">
      <c r="A550" t="s">
        <v>5958</v>
      </c>
      <c r="B550" t="str">
        <f>C550&amp;"-"&amp;COUNTIF(C$2:C550,C550)</f>
        <v>68281-6</v>
      </c>
      <c r="C550">
        <v>68281</v>
      </c>
      <c r="D550" s="57">
        <v>44827</v>
      </c>
      <c r="E550" s="84" t="str">
        <f>F550&amp;"-"&amp;COUNTIF($F$2:F550,F550)</f>
        <v>METASA-506</v>
      </c>
      <c r="F550" s="84" t="str">
        <f t="shared" si="62"/>
        <v>METASA</v>
      </c>
      <c r="G550" t="s">
        <v>8581</v>
      </c>
      <c r="H550" s="62">
        <v>88416482000106</v>
      </c>
      <c r="I550" t="s">
        <v>30</v>
      </c>
      <c r="J550">
        <v>206.98</v>
      </c>
      <c r="K550">
        <v>3998.85</v>
      </c>
      <c r="M550">
        <v>66872</v>
      </c>
      <c r="N550" t="str">
        <v>METASA</v>
      </c>
      <c r="O550" s="57" cm="1">
        <f t="array" ref="O550">_xlfn.XLOOKUP(1,($C$2:$C$8655=M550)*($F$2:$F$8655=N550),$D$2:$D$8655)</f>
        <v>44769</v>
      </c>
      <c r="P550" s="62">
        <v>88416482000106</v>
      </c>
      <c r="Q550" t="str">
        <v>KG LIQUIDO</v>
      </c>
      <c r="R550" s="85">
        <v>17263.589</v>
      </c>
      <c r="S550" s="85">
        <v>308245.51000000007</v>
      </c>
      <c r="U550" s="84" t="b">
        <f t="shared" si="63"/>
        <v>1</v>
      </c>
      <c r="V550" s="84" t="b">
        <f t="shared" si="64"/>
        <v>1</v>
      </c>
      <c r="W550" s="84" t="b">
        <f t="shared" si="65"/>
        <v>1</v>
      </c>
      <c r="X550" s="84" t="s">
        <v>3780</v>
      </c>
      <c r="Y550" s="84" t="b">
        <f t="shared" si="67"/>
        <v>1</v>
      </c>
      <c r="AA550" s="84">
        <v>66872</v>
      </c>
      <c r="AB550" s="84" t="s">
        <v>80</v>
      </c>
      <c r="AC550" s="57">
        <v>44769</v>
      </c>
      <c r="AD550" s="84">
        <v>88416482000106</v>
      </c>
      <c r="AE550" s="84" t="s">
        <v>30</v>
      </c>
      <c r="AF550" s="84">
        <v>17263.59</v>
      </c>
      <c r="AG550" s="84">
        <v>308245.51</v>
      </c>
      <c r="AI550">
        <v>66960</v>
      </c>
      <c r="AJ550" s="84" t="str" cm="1">
        <f t="array" ref="AJ550">_xlfn.XLOOKUP(AI550,--LEFT(Main!$B$15:$B$1956,SEARCH(" ",Main!$B$15:$B$1956)),Main!$F$15:$F$1956,"")</f>
        <v>METASA</v>
      </c>
      <c r="AK550" s="57" cm="1">
        <f t="array" ref="AK550">_xlfn.XLOOKUP(1,(--LEFT(Main!$B$15:$B$1956,SEARCH(" ",Main!$B$15:$B$1956))=AI550)*(Main!$F$15:$F$1956=AJ550),Main!$C$15:$C$1956,"")</f>
        <v>44771</v>
      </c>
      <c r="AL550" s="62" cm="1">
        <f t="array" ref="AL550">--_xlfn.XLOOKUP(1,(Main!$F$15:$F$1956='PLANILHA EBR'!AJ550)*(--LEFT(Main!$B$15:$B$1956,SEARCH(" ",Main!$B$15:$B$1956))='PLANILHA EBR'!AI550),Main!$E$15:$E$1956)</f>
        <v>88416482000106</v>
      </c>
      <c r="AM550" s="84" t="str" cm="1">
        <f t="array" ref="AM550">_xlfn.XLOOKUP(1,(Main!$F$15:$F$1956='PLANILHA EBR'!AJ550)*(--LEFT(Main!$B$15:$B$1956,SEARCH(" ",Main!$B$15:$B$1956))='PLANILHA EBR'!AI550),Main!$H$15:$H$1956)</f>
        <v>KG LIQUIDO</v>
      </c>
      <c r="AN550">
        <v>10057.540000000001</v>
      </c>
      <c r="AO550">
        <v>159422.79999999999</v>
      </c>
      <c r="AP550">
        <v>36805</v>
      </c>
    </row>
    <row r="551" spans="1:42" x14ac:dyDescent="0.25">
      <c r="A551" t="s">
        <v>5958</v>
      </c>
      <c r="B551" t="str">
        <f>C551&amp;"-"&amp;COUNTIF(C$2:C551,C551)</f>
        <v>68281-7</v>
      </c>
      <c r="C551">
        <v>68281</v>
      </c>
      <c r="D551" s="57">
        <v>44827</v>
      </c>
      <c r="E551" s="84" t="str">
        <f>F551&amp;"-"&amp;COUNTIF($F$2:F551,F551)</f>
        <v>METASA-507</v>
      </c>
      <c r="F551" s="84" t="str">
        <f t="shared" si="62"/>
        <v>METASA</v>
      </c>
      <c r="G551" t="s">
        <v>8581</v>
      </c>
      <c r="H551" s="62">
        <v>88416482000106</v>
      </c>
      <c r="I551" t="s">
        <v>30</v>
      </c>
      <c r="J551">
        <v>1879.65</v>
      </c>
      <c r="K551">
        <v>33232.21</v>
      </c>
      <c r="M551">
        <v>66875</v>
      </c>
      <c r="N551" t="str">
        <v>VOESTALPINE</v>
      </c>
      <c r="O551" s="57" cm="1">
        <f t="array" ref="O551">_xlfn.XLOOKUP(1,($C$2:$C$8655=M551)*($F$2:$F$8655=N551),$D$2:$D$8655)</f>
        <v>44861</v>
      </c>
      <c r="P551" s="62">
        <v>61479002000523</v>
      </c>
      <c r="Q551" t="str">
        <v>KG LIQUIDO</v>
      </c>
      <c r="R551" s="85">
        <v>19200</v>
      </c>
      <c r="S551" s="85">
        <v>434898</v>
      </c>
      <c r="U551" s="84" t="b">
        <f t="shared" si="63"/>
        <v>1</v>
      </c>
      <c r="V551" s="84" t="b">
        <f t="shared" si="64"/>
        <v>1</v>
      </c>
      <c r="W551" s="84" t="b">
        <f t="shared" si="65"/>
        <v>1</v>
      </c>
      <c r="X551" s="84" t="b">
        <f t="shared" si="66"/>
        <v>1</v>
      </c>
      <c r="Y551" s="84" t="b">
        <f t="shared" si="67"/>
        <v>1</v>
      </c>
      <c r="AA551" s="84">
        <v>66875</v>
      </c>
      <c r="AB551" s="84" t="s">
        <v>41</v>
      </c>
      <c r="AC551" s="57">
        <v>44861</v>
      </c>
      <c r="AD551" s="84">
        <v>61479002000523</v>
      </c>
      <c r="AE551" s="84" t="s">
        <v>30</v>
      </c>
      <c r="AF551" s="84">
        <v>19200</v>
      </c>
      <c r="AG551" s="84">
        <v>434898</v>
      </c>
      <c r="AI551">
        <v>66962</v>
      </c>
      <c r="AJ551" s="84" t="str" cm="1">
        <f t="array" ref="AJ551">_xlfn.XLOOKUP(AI551,--LEFT(Main!$B$15:$B$1956,SEARCH(" ",Main!$B$15:$B$1956)),Main!$F$15:$F$1956,"")</f>
        <v>METASA</v>
      </c>
      <c r="AK551" s="57" cm="1">
        <f t="array" ref="AK551">_xlfn.XLOOKUP(1,(--LEFT(Main!$B$15:$B$1956,SEARCH(" ",Main!$B$15:$B$1956))=AI551)*(Main!$F$15:$F$1956=AJ551),Main!$C$15:$C$1956,"")</f>
        <v>44771</v>
      </c>
      <c r="AL551" s="62" cm="1">
        <f t="array" ref="AL551">--_xlfn.XLOOKUP(1,(Main!$F$15:$F$1956='PLANILHA EBR'!AJ551)*(--LEFT(Main!$B$15:$B$1956,SEARCH(" ",Main!$B$15:$B$1956))='PLANILHA EBR'!AI551),Main!$E$15:$E$1956)</f>
        <v>88416482000106</v>
      </c>
      <c r="AM551" s="84" t="str" cm="1">
        <f t="array" ref="AM551">_xlfn.XLOOKUP(1,(Main!$F$15:$F$1956='PLANILHA EBR'!AJ551)*(--LEFT(Main!$B$15:$B$1956,SEARCH(" ",Main!$B$15:$B$1956))='PLANILHA EBR'!AI551),Main!$H$15:$H$1956)</f>
        <v>KG LIQUIDO</v>
      </c>
      <c r="AN551">
        <v>20571.96</v>
      </c>
      <c r="AO551">
        <v>367232.97</v>
      </c>
      <c r="AP551">
        <v>36803</v>
      </c>
    </row>
    <row r="552" spans="1:42" x14ac:dyDescent="0.25">
      <c r="A552" t="s">
        <v>5958</v>
      </c>
      <c r="B552" t="str">
        <f>C552&amp;"-"&amp;COUNTIF(C$2:C552,C552)</f>
        <v>68281-8</v>
      </c>
      <c r="C552">
        <v>68281</v>
      </c>
      <c r="D552" s="57">
        <v>44827</v>
      </c>
      <c r="E552" s="84" t="str">
        <f>F552&amp;"-"&amp;COUNTIF($F$2:F552,F552)</f>
        <v>METASA-508</v>
      </c>
      <c r="F552" s="84" t="str">
        <f t="shared" si="62"/>
        <v>METASA</v>
      </c>
      <c r="G552" t="s">
        <v>8581</v>
      </c>
      <c r="H552" s="62">
        <v>88416482000106</v>
      </c>
      <c r="I552" t="s">
        <v>30</v>
      </c>
      <c r="J552">
        <v>1372.08</v>
      </c>
      <c r="K552">
        <v>24258.38</v>
      </c>
      <c r="M552">
        <v>66956</v>
      </c>
      <c r="N552" t="str">
        <v>METASA</v>
      </c>
      <c r="O552" s="57" cm="1">
        <f t="array" ref="O552">_xlfn.XLOOKUP(1,($C$2:$C$8655=M552)*($F$2:$F$8655=N552),$D$2:$D$8655)</f>
        <v>44771</v>
      </c>
      <c r="P552" s="62">
        <v>88416482000106</v>
      </c>
      <c r="Q552" t="str">
        <v>KG LIQUIDO</v>
      </c>
      <c r="R552" s="85">
        <v>21019.269999999997</v>
      </c>
      <c r="S552" s="85">
        <v>372748.07000000007</v>
      </c>
      <c r="U552" s="84" t="b">
        <f t="shared" si="63"/>
        <v>1</v>
      </c>
      <c r="V552" s="84" t="b">
        <f t="shared" si="64"/>
        <v>1</v>
      </c>
      <c r="W552" s="84" t="b">
        <f t="shared" si="65"/>
        <v>1</v>
      </c>
      <c r="X552" s="84" t="b">
        <f t="shared" si="66"/>
        <v>1</v>
      </c>
      <c r="Y552" s="84" t="b">
        <f t="shared" si="67"/>
        <v>1</v>
      </c>
      <c r="AA552" s="84">
        <v>66956</v>
      </c>
      <c r="AB552" s="84" t="s">
        <v>80</v>
      </c>
      <c r="AC552" s="57">
        <v>44771</v>
      </c>
      <c r="AD552" s="84">
        <v>88416482000106</v>
      </c>
      <c r="AE552" s="84" t="s">
        <v>30</v>
      </c>
      <c r="AF552" s="84">
        <v>21019.27</v>
      </c>
      <c r="AG552" s="84">
        <v>372748.07</v>
      </c>
      <c r="AI552">
        <v>66974</v>
      </c>
      <c r="AJ552" s="84" t="str" cm="1">
        <f t="array" ref="AJ552">_xlfn.XLOOKUP(AI552,--LEFT(Main!$B$15:$B$1956,SEARCH(" ",Main!$B$15:$B$1956)),Main!$F$15:$F$1956,"")</f>
        <v>METASA</v>
      </c>
      <c r="AK552" s="57" cm="1">
        <f t="array" ref="AK552">_xlfn.XLOOKUP(1,(--LEFT(Main!$B$15:$B$1956,SEARCH(" ",Main!$B$15:$B$1956))=AI552)*(Main!$F$15:$F$1956=AJ552),Main!$C$15:$C$1956,"")</f>
        <v>44772</v>
      </c>
      <c r="AL552" s="62" cm="1">
        <f t="array" ref="AL552">--_xlfn.XLOOKUP(1,(Main!$F$15:$F$1956='PLANILHA EBR'!AJ552)*(--LEFT(Main!$B$15:$B$1956,SEARCH(" ",Main!$B$15:$B$1956))='PLANILHA EBR'!AI552),Main!$E$15:$E$1956)</f>
        <v>88416482000106</v>
      </c>
      <c r="AM552" s="84" t="str" cm="1">
        <f t="array" ref="AM552">_xlfn.XLOOKUP(1,(Main!$F$15:$F$1956='PLANILHA EBR'!AJ552)*(--LEFT(Main!$B$15:$B$1956,SEARCH(" ",Main!$B$15:$B$1956))='PLANILHA EBR'!AI552),Main!$H$15:$H$1956)</f>
        <v>KG LIQUIDO</v>
      </c>
      <c r="AN552">
        <v>21644.94</v>
      </c>
      <c r="AO552">
        <v>386480.21</v>
      </c>
      <c r="AP552">
        <v>36803</v>
      </c>
    </row>
    <row r="553" spans="1:42" x14ac:dyDescent="0.25">
      <c r="A553" t="s">
        <v>5958</v>
      </c>
      <c r="B553" t="str">
        <f>C553&amp;"-"&amp;COUNTIF(C$2:C553,C553)</f>
        <v>68281-9</v>
      </c>
      <c r="C553">
        <v>68281</v>
      </c>
      <c r="D553" s="57">
        <v>44827</v>
      </c>
      <c r="E553" s="84" t="str">
        <f>F553&amp;"-"&amp;COUNTIF($F$2:F553,F553)</f>
        <v>METASA-509</v>
      </c>
      <c r="F553" s="84" t="str">
        <f t="shared" si="62"/>
        <v>METASA</v>
      </c>
      <c r="G553" t="s">
        <v>8581</v>
      </c>
      <c r="H553" s="62">
        <v>88416482000106</v>
      </c>
      <c r="I553" t="s">
        <v>30</v>
      </c>
      <c r="J553">
        <v>11830.8</v>
      </c>
      <c r="K553">
        <v>238035.71</v>
      </c>
      <c r="M553">
        <v>66960</v>
      </c>
      <c r="N553" t="str">
        <v>METASA</v>
      </c>
      <c r="O553" s="57" cm="1">
        <f t="array" ref="O553">_xlfn.XLOOKUP(1,($C$2:$C$8655=M553)*($F$2:$F$8655=N553),$D$2:$D$8655)</f>
        <v>44771</v>
      </c>
      <c r="P553" s="62">
        <v>88416482000106</v>
      </c>
      <c r="Q553" t="str">
        <v>KG LIQUIDO</v>
      </c>
      <c r="R553" s="85">
        <v>10057.539999999999</v>
      </c>
      <c r="S553" s="85">
        <v>159422.80000000002</v>
      </c>
      <c r="U553" s="84" t="b">
        <f t="shared" si="63"/>
        <v>1</v>
      </c>
      <c r="V553" s="84" t="b">
        <f t="shared" si="64"/>
        <v>1</v>
      </c>
      <c r="W553" s="84" t="b">
        <f t="shared" si="65"/>
        <v>1</v>
      </c>
      <c r="X553" s="84" t="b">
        <f t="shared" si="66"/>
        <v>1</v>
      </c>
      <c r="Y553" s="84" t="b">
        <f t="shared" si="67"/>
        <v>1</v>
      </c>
      <c r="AA553" s="84">
        <v>66960</v>
      </c>
      <c r="AB553" s="84" t="s">
        <v>80</v>
      </c>
      <c r="AC553" s="57">
        <v>44771</v>
      </c>
      <c r="AD553" s="84">
        <v>88416482000106</v>
      </c>
      <c r="AE553" s="84" t="s">
        <v>30</v>
      </c>
      <c r="AF553" s="84">
        <v>10057.540000000001</v>
      </c>
      <c r="AG553" s="84">
        <v>159422.79999999999</v>
      </c>
      <c r="AI553">
        <v>66975</v>
      </c>
      <c r="AJ553" s="84" t="str" cm="1">
        <f t="array" ref="AJ553">_xlfn.XLOOKUP(AI553,--LEFT(Main!$B$15:$B$1956,SEARCH(" ",Main!$B$15:$B$1956)),Main!$F$15:$F$1956,"")</f>
        <v>METASA</v>
      </c>
      <c r="AK553" s="57" cm="1">
        <f t="array" ref="AK553">_xlfn.XLOOKUP(1,(--LEFT(Main!$B$15:$B$1956,SEARCH(" ",Main!$B$15:$B$1956))=AI553)*(Main!$F$15:$F$1956=AJ553),Main!$C$15:$C$1956,"")</f>
        <v>44772</v>
      </c>
      <c r="AL553" s="62" cm="1">
        <f t="array" ref="AL553">--_xlfn.XLOOKUP(1,(Main!$F$15:$F$1956='PLANILHA EBR'!AJ553)*(--LEFT(Main!$B$15:$B$1956,SEARCH(" ",Main!$B$15:$B$1956))='PLANILHA EBR'!AI553),Main!$E$15:$E$1956)</f>
        <v>88416482000106</v>
      </c>
      <c r="AM553" s="84" t="str" cm="1">
        <f t="array" ref="AM553">_xlfn.XLOOKUP(1,(Main!$F$15:$F$1956='PLANILHA EBR'!AJ553)*(--LEFT(Main!$B$15:$B$1956,SEARCH(" ",Main!$B$15:$B$1956))='PLANILHA EBR'!AI553),Main!$H$15:$H$1956)</f>
        <v>KG LIQUIDO</v>
      </c>
      <c r="AN553">
        <v>20702.98</v>
      </c>
      <c r="AO553">
        <v>365725.46</v>
      </c>
      <c r="AP553">
        <v>36803</v>
      </c>
    </row>
    <row r="554" spans="1:42" x14ac:dyDescent="0.25">
      <c r="A554" t="s">
        <v>5958</v>
      </c>
      <c r="B554" t="str">
        <f>C554&amp;"-"&amp;COUNTIF(C$2:C554,C554)</f>
        <v>68281-10</v>
      </c>
      <c r="C554">
        <v>68281</v>
      </c>
      <c r="D554" s="57">
        <v>44827</v>
      </c>
      <c r="E554" s="84" t="str">
        <f>F554&amp;"-"&amp;COUNTIF($F$2:F554,F554)</f>
        <v>METASA-510</v>
      </c>
      <c r="F554" s="84" t="str">
        <f t="shared" si="62"/>
        <v>METASA</v>
      </c>
      <c r="G554" t="s">
        <v>8581</v>
      </c>
      <c r="H554" s="62">
        <v>88416482000106</v>
      </c>
      <c r="I554" t="s">
        <v>30</v>
      </c>
      <c r="J554">
        <v>30.06</v>
      </c>
      <c r="K554">
        <v>551</v>
      </c>
      <c r="M554">
        <v>66962</v>
      </c>
      <c r="N554" t="str">
        <v>METASA</v>
      </c>
      <c r="O554" s="57" cm="1">
        <f t="array" ref="O554">_xlfn.XLOOKUP(1,($C$2:$C$8655=M554)*($F$2:$F$8655=N554),$D$2:$D$8655)</f>
        <v>44771</v>
      </c>
      <c r="P554" s="62">
        <v>88416482000106</v>
      </c>
      <c r="Q554" t="str">
        <v>KG LIQUIDO</v>
      </c>
      <c r="R554" s="85">
        <v>20571.960000000003</v>
      </c>
      <c r="S554" s="85">
        <v>367232.97000000003</v>
      </c>
      <c r="U554" s="84" t="b">
        <f t="shared" si="63"/>
        <v>1</v>
      </c>
      <c r="V554" s="84" t="b">
        <f t="shared" si="64"/>
        <v>1</v>
      </c>
      <c r="W554" s="84" t="b">
        <f t="shared" si="65"/>
        <v>1</v>
      </c>
      <c r="X554" s="84" t="b">
        <f t="shared" si="66"/>
        <v>1</v>
      </c>
      <c r="Y554" s="84" t="b">
        <f t="shared" si="67"/>
        <v>1</v>
      </c>
      <c r="AA554" s="84">
        <v>66962</v>
      </c>
      <c r="AB554" s="84" t="s">
        <v>80</v>
      </c>
      <c r="AC554" s="57">
        <v>44771</v>
      </c>
      <c r="AD554" s="84">
        <v>88416482000106</v>
      </c>
      <c r="AE554" s="84" t="s">
        <v>30</v>
      </c>
      <c r="AF554" s="84">
        <v>20571.96</v>
      </c>
      <c r="AG554" s="84">
        <v>367232.97</v>
      </c>
      <c r="AI554">
        <v>66976</v>
      </c>
      <c r="AJ554" s="84" t="str" cm="1">
        <f t="array" ref="AJ554">_xlfn.XLOOKUP(AI554,--LEFT(Main!$B$15:$B$1956,SEARCH(" ",Main!$B$15:$B$1956)),Main!$F$15:$F$1956,"")</f>
        <v>METASA</v>
      </c>
      <c r="AK554" s="57" cm="1">
        <f t="array" ref="AK554">_xlfn.XLOOKUP(1,(--LEFT(Main!$B$15:$B$1956,SEARCH(" ",Main!$B$15:$B$1956))=AI554)*(Main!$F$15:$F$1956=AJ554),Main!$C$15:$C$1956,"")</f>
        <v>44772</v>
      </c>
      <c r="AL554" s="62" cm="1">
        <f t="array" ref="AL554">--_xlfn.XLOOKUP(1,(Main!$F$15:$F$1956='PLANILHA EBR'!AJ554)*(--LEFT(Main!$B$15:$B$1956,SEARCH(" ",Main!$B$15:$B$1956))='PLANILHA EBR'!AI554),Main!$E$15:$E$1956)</f>
        <v>88416482000106</v>
      </c>
      <c r="AM554" s="84" t="str" cm="1">
        <f t="array" ref="AM554">_xlfn.XLOOKUP(1,(Main!$F$15:$F$1956='PLANILHA EBR'!AJ554)*(--LEFT(Main!$B$15:$B$1956,SEARCH(" ",Main!$B$15:$B$1956))='PLANILHA EBR'!AI554),Main!$H$15:$H$1956)</f>
        <v>KG LIQUIDO</v>
      </c>
      <c r="AN554">
        <v>19739.919999999998</v>
      </c>
      <c r="AO554">
        <v>355619.27</v>
      </c>
      <c r="AP554">
        <v>36803</v>
      </c>
    </row>
    <row r="555" spans="1:42" x14ac:dyDescent="0.25">
      <c r="A555" t="s">
        <v>5958</v>
      </c>
      <c r="B555" t="str">
        <f>C555&amp;"-"&amp;COUNTIF(C$2:C555,C555)</f>
        <v>68281-11</v>
      </c>
      <c r="C555">
        <v>68281</v>
      </c>
      <c r="D555" s="57">
        <v>44827</v>
      </c>
      <c r="E555" s="84" t="str">
        <f>F555&amp;"-"&amp;COUNTIF($F$2:F555,F555)</f>
        <v>METASA-511</v>
      </c>
      <c r="F555" s="84" t="str">
        <f t="shared" si="62"/>
        <v>METASA</v>
      </c>
      <c r="G555" t="s">
        <v>8581</v>
      </c>
      <c r="H555" s="62">
        <v>88416482000106</v>
      </c>
      <c r="I555" t="s">
        <v>30</v>
      </c>
      <c r="J555">
        <v>239.85</v>
      </c>
      <c r="K555">
        <v>4396.45</v>
      </c>
      <c r="M555">
        <v>66974</v>
      </c>
      <c r="N555" t="str">
        <v>METASA</v>
      </c>
      <c r="O555" s="57" cm="1">
        <f t="array" ref="O555">_xlfn.XLOOKUP(1,($C$2:$C$8655=M555)*($F$2:$F$8655=N555),$D$2:$D$8655)</f>
        <v>44772</v>
      </c>
      <c r="P555" s="62">
        <v>88416482000106</v>
      </c>
      <c r="Q555" t="str">
        <v>KG LIQUIDO</v>
      </c>
      <c r="R555" s="85">
        <v>21644.940000000002</v>
      </c>
      <c r="S555" s="85">
        <v>386480.20999999996</v>
      </c>
      <c r="U555" s="84" t="b">
        <f t="shared" si="63"/>
        <v>1</v>
      </c>
      <c r="V555" s="84" t="b">
        <f t="shared" si="64"/>
        <v>1</v>
      </c>
      <c r="W555" s="84" t="b">
        <f t="shared" si="65"/>
        <v>1</v>
      </c>
      <c r="X555" s="84" t="b">
        <f t="shared" si="66"/>
        <v>1</v>
      </c>
      <c r="Y555" s="84" t="b">
        <f t="shared" si="67"/>
        <v>1</v>
      </c>
      <c r="AA555" s="84">
        <v>66974</v>
      </c>
      <c r="AB555" s="84" t="s">
        <v>80</v>
      </c>
      <c r="AC555" s="57">
        <v>44772</v>
      </c>
      <c r="AD555" s="84">
        <v>88416482000106</v>
      </c>
      <c r="AE555" s="84" t="s">
        <v>30</v>
      </c>
      <c r="AF555" s="84">
        <v>21644.94</v>
      </c>
      <c r="AG555" s="84">
        <v>386480.21</v>
      </c>
      <c r="AI555">
        <v>67102</v>
      </c>
      <c r="AJ555" s="84" t="str" cm="1">
        <f t="array" ref="AJ555">_xlfn.XLOOKUP(AI555,--LEFT(Main!$B$15:$B$1956,SEARCH(" ",Main!$B$15:$B$1956)),Main!$F$15:$F$1956,"")</f>
        <v>ML FAZAN</v>
      </c>
      <c r="AK555" s="57" cm="1">
        <f t="array" ref="AK555">_xlfn.XLOOKUP(1,(--LEFT(Main!$B$15:$B$1956,SEARCH(" ",Main!$B$15:$B$1956))=AI555)*(Main!$F$15:$F$1956=AJ555),Main!$C$15:$C$1956,"")</f>
        <v>45433</v>
      </c>
      <c r="AL555" s="62" cm="1">
        <f t="array" ref="AL555">--_xlfn.XLOOKUP(1,(Main!$F$15:$F$1956='PLANILHA EBR'!AJ555)*(--LEFT(Main!$B$15:$B$1956,SEARCH(" ",Main!$B$15:$B$1956))='PLANILHA EBR'!AI555),Main!$E$15:$E$1956)</f>
        <v>85027837000187</v>
      </c>
      <c r="AM555" s="84" t="str" cm="1">
        <f t="array" ref="AM555">_xlfn.XLOOKUP(1,(Main!$F$15:$F$1956='PLANILHA EBR'!AJ555)*(--LEFT(Main!$B$15:$B$1956,SEARCH(" ",Main!$B$15:$B$1956))='PLANILHA EBR'!AI555),Main!$H$15:$H$1956)</f>
        <v>KG LIQUIDO</v>
      </c>
      <c r="AN555">
        <v>85</v>
      </c>
      <c r="AO555">
        <v>21222</v>
      </c>
      <c r="AP555">
        <v>36751</v>
      </c>
    </row>
    <row r="556" spans="1:42" x14ac:dyDescent="0.25">
      <c r="A556" t="s">
        <v>5958</v>
      </c>
      <c r="B556" t="str">
        <f>C556&amp;"-"&amp;COUNTIF(C$2:C556,C556)</f>
        <v>68281-12</v>
      </c>
      <c r="C556">
        <v>68281</v>
      </c>
      <c r="D556" s="57">
        <v>44827</v>
      </c>
      <c r="E556" s="84" t="str">
        <f>F556&amp;"-"&amp;COUNTIF($F$2:F556,F556)</f>
        <v>METASA-512</v>
      </c>
      <c r="F556" s="84" t="str">
        <f t="shared" si="62"/>
        <v>METASA</v>
      </c>
      <c r="G556" t="s">
        <v>8581</v>
      </c>
      <c r="H556" s="62">
        <v>88416482000106</v>
      </c>
      <c r="I556" t="s">
        <v>30</v>
      </c>
      <c r="J556">
        <v>450.23</v>
      </c>
      <c r="K556">
        <v>8252.7199999999993</v>
      </c>
      <c r="M556">
        <v>66975</v>
      </c>
      <c r="N556" t="str">
        <v>METASA</v>
      </c>
      <c r="O556" s="57" cm="1">
        <f t="array" ref="O556">_xlfn.XLOOKUP(1,($C$2:$C$8655=M556)*($F$2:$F$8655=N556),$D$2:$D$8655)</f>
        <v>44772</v>
      </c>
      <c r="P556" s="62">
        <v>88416482000106</v>
      </c>
      <c r="Q556" t="str">
        <v>KG LIQUIDO</v>
      </c>
      <c r="R556" s="85">
        <v>20702.980000000003</v>
      </c>
      <c r="S556" s="85">
        <v>365725.46</v>
      </c>
      <c r="U556" s="84" t="b">
        <f t="shared" si="63"/>
        <v>1</v>
      </c>
      <c r="V556" s="84" t="b">
        <f t="shared" si="64"/>
        <v>1</v>
      </c>
      <c r="W556" s="84" t="b">
        <f t="shared" si="65"/>
        <v>1</v>
      </c>
      <c r="X556" s="84" t="b">
        <f t="shared" si="66"/>
        <v>1</v>
      </c>
      <c r="Y556" s="84" t="b">
        <f t="shared" si="67"/>
        <v>1</v>
      </c>
      <c r="AA556" s="84">
        <v>66975</v>
      </c>
      <c r="AB556" s="84" t="s">
        <v>80</v>
      </c>
      <c r="AC556" s="57">
        <v>44772</v>
      </c>
      <c r="AD556" s="84">
        <v>88416482000106</v>
      </c>
      <c r="AE556" s="84" t="s">
        <v>30</v>
      </c>
      <c r="AF556" s="84">
        <v>20702.98</v>
      </c>
      <c r="AG556" s="84">
        <v>365725.46</v>
      </c>
      <c r="AI556">
        <v>67151</v>
      </c>
      <c r="AJ556" s="84" t="str" cm="1">
        <f t="array" ref="AJ556">_xlfn.XLOOKUP(AI556,--LEFT(Main!$B$15:$B$1956,SEARCH(" ",Main!$B$15:$B$1956)),Main!$F$15:$F$1956,"")</f>
        <v>METASA</v>
      </c>
      <c r="AK556" s="57" cm="1">
        <f t="array" ref="AK556">_xlfn.XLOOKUP(1,(--LEFT(Main!$B$15:$B$1956,SEARCH(" ",Main!$B$15:$B$1956))=AI556)*(Main!$F$15:$F$1956=AJ556),Main!$C$15:$C$1956,"")</f>
        <v>44783</v>
      </c>
      <c r="AL556" s="62" cm="1">
        <f t="array" ref="AL556">--_xlfn.XLOOKUP(1,(Main!$F$15:$F$1956='PLANILHA EBR'!AJ556)*(--LEFT(Main!$B$15:$B$1956,SEARCH(" ",Main!$B$15:$B$1956))='PLANILHA EBR'!AI556),Main!$E$15:$E$1956)</f>
        <v>88416482000106</v>
      </c>
      <c r="AM556" s="84" t="str" cm="1">
        <f t="array" ref="AM556">_xlfn.XLOOKUP(1,(Main!$F$15:$F$1956='PLANILHA EBR'!AJ556)*(--LEFT(Main!$B$15:$B$1956,SEARCH(" ",Main!$B$15:$B$1956))='PLANILHA EBR'!AI556),Main!$H$15:$H$1956)</f>
        <v>KG LIQUIDO</v>
      </c>
      <c r="AN556">
        <v>858.15</v>
      </c>
      <c r="AO556">
        <v>11473.47</v>
      </c>
      <c r="AP556">
        <v>36751</v>
      </c>
    </row>
    <row r="557" spans="1:42" x14ac:dyDescent="0.25">
      <c r="A557" t="s">
        <v>5958</v>
      </c>
      <c r="B557" t="str">
        <f>C557&amp;"-"&amp;COUNTIF(C$2:C557,C557)</f>
        <v>68281-13</v>
      </c>
      <c r="C557">
        <v>68281</v>
      </c>
      <c r="D557" s="57">
        <v>44827</v>
      </c>
      <c r="E557" s="84" t="str">
        <f>F557&amp;"-"&amp;COUNTIF($F$2:F557,F557)</f>
        <v>METASA-513</v>
      </c>
      <c r="F557" s="84" t="str">
        <f t="shared" si="62"/>
        <v>METASA</v>
      </c>
      <c r="G557" t="s">
        <v>8581</v>
      </c>
      <c r="H557" s="62">
        <v>88416482000106</v>
      </c>
      <c r="I557" t="s">
        <v>30</v>
      </c>
      <c r="J557">
        <v>771.18</v>
      </c>
      <c r="K557">
        <v>11428.89</v>
      </c>
      <c r="M557">
        <v>66976</v>
      </c>
      <c r="N557" t="str">
        <v>METASA</v>
      </c>
      <c r="O557" s="57" cm="1">
        <f t="array" ref="O557">_xlfn.XLOOKUP(1,($C$2:$C$8655=M557)*($F$2:$F$8655=N557),$D$2:$D$8655)</f>
        <v>44772</v>
      </c>
      <c r="P557" s="62">
        <v>88416482000106</v>
      </c>
      <c r="Q557" t="str">
        <v>KG LIQUIDO</v>
      </c>
      <c r="R557" s="85">
        <v>19739.920000000002</v>
      </c>
      <c r="S557" s="85">
        <v>355619.26999999996</v>
      </c>
      <c r="U557" s="84" t="b">
        <f t="shared" si="63"/>
        <v>1</v>
      </c>
      <c r="V557" s="84" t="b">
        <f t="shared" si="64"/>
        <v>1</v>
      </c>
      <c r="W557" s="84" t="b">
        <f t="shared" si="65"/>
        <v>1</v>
      </c>
      <c r="X557" s="84" t="b">
        <f t="shared" si="66"/>
        <v>1</v>
      </c>
      <c r="Y557" s="84" t="b">
        <f t="shared" si="67"/>
        <v>1</v>
      </c>
      <c r="AA557" s="84">
        <v>66976</v>
      </c>
      <c r="AB557" s="84" t="s">
        <v>80</v>
      </c>
      <c r="AC557" s="57">
        <v>44772</v>
      </c>
      <c r="AD557" s="84">
        <v>88416482000106</v>
      </c>
      <c r="AE557" s="84" t="s">
        <v>30</v>
      </c>
      <c r="AF557" s="84">
        <v>19739.919999999998</v>
      </c>
      <c r="AG557" s="84">
        <v>355619.27</v>
      </c>
      <c r="AI557">
        <v>67187</v>
      </c>
      <c r="AJ557" s="84" t="str" cm="1">
        <f t="array" ref="AJ557">_xlfn.XLOOKUP(AI557,--LEFT(Main!$B$15:$B$1956,SEARCH(" ",Main!$B$15:$B$1956)),Main!$F$15:$F$1956,"")</f>
        <v>METASA</v>
      </c>
      <c r="AK557" s="57" cm="1">
        <f t="array" ref="AK557">_xlfn.XLOOKUP(1,(--LEFT(Main!$B$15:$B$1956,SEARCH(" ",Main!$B$15:$B$1956))=AI557)*(Main!$F$15:$F$1956=AJ557),Main!$C$15:$C$1956,"")</f>
        <v>44784</v>
      </c>
      <c r="AL557" s="62" cm="1">
        <f t="array" ref="AL557">--_xlfn.XLOOKUP(1,(Main!$F$15:$F$1956='PLANILHA EBR'!AJ557)*(--LEFT(Main!$B$15:$B$1956,SEARCH(" ",Main!$B$15:$B$1956))='PLANILHA EBR'!AI557),Main!$E$15:$E$1956)</f>
        <v>88416482000106</v>
      </c>
      <c r="AM557" s="84" t="str" cm="1">
        <f t="array" ref="AM557">_xlfn.XLOOKUP(1,(Main!$F$15:$F$1956='PLANILHA EBR'!AJ557)*(--LEFT(Main!$B$15:$B$1956,SEARCH(" ",Main!$B$15:$B$1956))='PLANILHA EBR'!AI557),Main!$H$15:$H$1956)</f>
        <v>KG LIQUIDO</v>
      </c>
      <c r="AN557">
        <v>27146.89</v>
      </c>
      <c r="AO557">
        <v>476903.43</v>
      </c>
      <c r="AP557">
        <v>36748</v>
      </c>
    </row>
    <row r="558" spans="1:42" x14ac:dyDescent="0.25">
      <c r="A558" t="s">
        <v>5971</v>
      </c>
      <c r="B558" t="str">
        <f>C558&amp;"-"&amp;COUNTIF(C$2:C558,C558)</f>
        <v>61026-1</v>
      </c>
      <c r="C558">
        <v>61026</v>
      </c>
      <c r="D558" s="57">
        <v>44830</v>
      </c>
      <c r="E558" s="84" t="str">
        <f>F558&amp;"-"&amp;COUNTIF($F$2:F558,F558)</f>
        <v>JOTUN-4</v>
      </c>
      <c r="F558" s="84" t="str">
        <f t="shared" si="62"/>
        <v>JOTUN</v>
      </c>
      <c r="G558" t="s">
        <v>8585</v>
      </c>
      <c r="H558" s="62">
        <v>2907585000404</v>
      </c>
      <c r="I558" t="s">
        <v>869</v>
      </c>
      <c r="J558">
        <v>9</v>
      </c>
      <c r="K558">
        <v>102.25</v>
      </c>
      <c r="M558">
        <v>67102</v>
      </c>
      <c r="N558" t="str">
        <v>ML</v>
      </c>
      <c r="O558" s="57" cm="1">
        <f t="array" ref="O558">_xlfn.XLOOKUP(1,($C$2:$C$8655=M558)*($F$2:$F$8655=N558),$D$2:$D$8655)</f>
        <v>45433</v>
      </c>
      <c r="P558" s="62">
        <v>85027837000187</v>
      </c>
      <c r="Q558" t="str">
        <v>UNIDADE</v>
      </c>
      <c r="R558" s="85">
        <v>3537</v>
      </c>
      <c r="S558" s="85">
        <v>21222</v>
      </c>
      <c r="U558" s="84" t="b">
        <f t="shared" si="63"/>
        <v>1</v>
      </c>
      <c r="V558" s="84" t="b">
        <f t="shared" si="64"/>
        <v>1</v>
      </c>
      <c r="W558" s="84" t="b">
        <f t="shared" si="65"/>
        <v>1</v>
      </c>
      <c r="X558" s="84" t="str">
        <f t="shared" si="66"/>
        <v xml:space="preserve"> </v>
      </c>
      <c r="Y558" s="84" t="b">
        <f t="shared" si="67"/>
        <v>1</v>
      </c>
      <c r="AA558" s="84">
        <v>67102</v>
      </c>
      <c r="AB558" s="84" t="s">
        <v>5058</v>
      </c>
      <c r="AC558" s="57">
        <v>45433</v>
      </c>
      <c r="AD558" s="84">
        <v>85027837000187</v>
      </c>
      <c r="AE558" s="84" t="s">
        <v>30</v>
      </c>
      <c r="AF558" s="84">
        <v>85</v>
      </c>
      <c r="AG558" s="84">
        <v>21222</v>
      </c>
      <c r="AI558">
        <v>67235</v>
      </c>
      <c r="AJ558" s="84" t="str" cm="1">
        <f t="array" ref="AJ558">_xlfn.XLOOKUP(AI558,--LEFT(Main!$B$15:$B$1956,SEARCH(" ",Main!$B$15:$B$1956)),Main!$F$15:$F$1956,"")</f>
        <v>METASA</v>
      </c>
      <c r="AK558" s="57" cm="1">
        <f t="array" ref="AK558">_xlfn.XLOOKUP(1,(--LEFT(Main!$B$15:$B$1956,SEARCH(" ",Main!$B$15:$B$1956))=AI558)*(Main!$F$15:$F$1956=AJ558),Main!$C$15:$C$1956,"")</f>
        <v>44785</v>
      </c>
      <c r="AL558" s="62" cm="1">
        <f t="array" ref="AL558">--_xlfn.XLOOKUP(1,(Main!$F$15:$F$1956='PLANILHA EBR'!AJ558)*(--LEFT(Main!$B$15:$B$1956,SEARCH(" ",Main!$B$15:$B$1956))='PLANILHA EBR'!AI558),Main!$E$15:$E$1956)</f>
        <v>88416482000106</v>
      </c>
      <c r="AM558" s="84" t="str" cm="1">
        <f t="array" ref="AM558">_xlfn.XLOOKUP(1,(Main!$F$15:$F$1956='PLANILHA EBR'!AJ558)*(--LEFT(Main!$B$15:$B$1956,SEARCH(" ",Main!$B$15:$B$1956))='PLANILHA EBR'!AI558),Main!$H$15:$H$1956)</f>
        <v>KG LIQUIDO</v>
      </c>
      <c r="AN558">
        <v>3562.79</v>
      </c>
      <c r="AO558">
        <v>63309.25</v>
      </c>
      <c r="AP558">
        <v>36704</v>
      </c>
    </row>
    <row r="559" spans="1:42" x14ac:dyDescent="0.25">
      <c r="A559" t="s">
        <v>5971</v>
      </c>
      <c r="B559" t="str">
        <f>C559&amp;"-"&amp;COUNTIF(C$2:C559,C559)</f>
        <v>61026-2</v>
      </c>
      <c r="C559">
        <v>61026</v>
      </c>
      <c r="D559" s="57">
        <v>44830</v>
      </c>
      <c r="E559" s="84" t="str">
        <f>F559&amp;"-"&amp;COUNTIF($F$2:F559,F559)</f>
        <v>JOTUN-5</v>
      </c>
      <c r="F559" s="84" t="str">
        <f t="shared" si="62"/>
        <v>JOTUN</v>
      </c>
      <c r="G559" t="s">
        <v>8585</v>
      </c>
      <c r="H559" s="62">
        <v>2907585000404</v>
      </c>
      <c r="I559" t="s">
        <v>869</v>
      </c>
      <c r="J559">
        <v>17</v>
      </c>
      <c r="K559">
        <v>193.14</v>
      </c>
      <c r="M559">
        <v>67151</v>
      </c>
      <c r="N559" t="str">
        <v>METASA</v>
      </c>
      <c r="O559" s="57" cm="1">
        <f t="array" ref="O559">_xlfn.XLOOKUP(1,($C$2:$C$8655=M559)*($F$2:$F$8655=N559),$D$2:$D$8655)</f>
        <v>44783</v>
      </c>
      <c r="P559" s="62">
        <v>88416482000106</v>
      </c>
      <c r="Q559" t="str">
        <v>KG LIQUIDO</v>
      </c>
      <c r="R559" s="85">
        <v>858.15</v>
      </c>
      <c r="S559" s="85">
        <v>11473.47</v>
      </c>
      <c r="U559" s="84" t="b">
        <f t="shared" si="63"/>
        <v>1</v>
      </c>
      <c r="V559" s="84" t="b">
        <f t="shared" si="64"/>
        <v>1</v>
      </c>
      <c r="W559" s="84" t="b">
        <f t="shared" si="65"/>
        <v>1</v>
      </c>
      <c r="X559" s="84" t="b">
        <f t="shared" si="66"/>
        <v>1</v>
      </c>
      <c r="Y559" s="84" t="b">
        <f t="shared" si="67"/>
        <v>1</v>
      </c>
      <c r="AA559" s="84">
        <v>67151</v>
      </c>
      <c r="AB559" s="84" t="s">
        <v>80</v>
      </c>
      <c r="AC559" s="57">
        <v>44783</v>
      </c>
      <c r="AD559" s="84">
        <v>88416482000106</v>
      </c>
      <c r="AE559" s="84" t="s">
        <v>30</v>
      </c>
      <c r="AF559" s="84">
        <v>858.15</v>
      </c>
      <c r="AG559" s="84">
        <v>11473.47</v>
      </c>
      <c r="AI559">
        <v>67238</v>
      </c>
      <c r="AJ559" s="84" t="str" cm="1">
        <f t="array" ref="AJ559">_xlfn.XLOOKUP(AI559,--LEFT(Main!$B$15:$B$1956,SEARCH(" ",Main!$B$15:$B$1956)),Main!$F$15:$F$1956,"")</f>
        <v>METASA</v>
      </c>
      <c r="AK559" s="57" cm="1">
        <f t="array" ref="AK559">_xlfn.XLOOKUP(1,(--LEFT(Main!$B$15:$B$1956,SEARCH(" ",Main!$B$15:$B$1956))=AI559)*(Main!$F$15:$F$1956=AJ559),Main!$C$15:$C$1956,"")</f>
        <v>44785</v>
      </c>
      <c r="AL559" s="62" cm="1">
        <f t="array" ref="AL559">--_xlfn.XLOOKUP(1,(Main!$F$15:$F$1956='PLANILHA EBR'!AJ559)*(--LEFT(Main!$B$15:$B$1956,SEARCH(" ",Main!$B$15:$B$1956))='PLANILHA EBR'!AI559),Main!$E$15:$E$1956)</f>
        <v>88416482000106</v>
      </c>
      <c r="AM559" s="84" t="str" cm="1">
        <f t="array" ref="AM559">_xlfn.XLOOKUP(1,(Main!$F$15:$F$1956='PLANILHA EBR'!AJ559)*(--LEFT(Main!$B$15:$B$1956,SEARCH(" ",Main!$B$15:$B$1956))='PLANILHA EBR'!AI559),Main!$H$15:$H$1956)</f>
        <v>KG LIQUIDO</v>
      </c>
      <c r="AN559">
        <v>4198.41</v>
      </c>
      <c r="AO559">
        <v>72814.67</v>
      </c>
      <c r="AP559">
        <v>36704</v>
      </c>
    </row>
    <row r="560" spans="1:42" x14ac:dyDescent="0.25">
      <c r="A560" t="s">
        <v>5972</v>
      </c>
      <c r="B560" t="str">
        <f>C560&amp;"-"&amp;COUNTIF(C$2:C560,C560)</f>
        <v>61026-3</v>
      </c>
      <c r="C560">
        <v>61026</v>
      </c>
      <c r="D560" s="57">
        <v>44830</v>
      </c>
      <c r="E560" s="84" t="str">
        <f>F560&amp;"-"&amp;COUNTIF($F$2:F560,F560)</f>
        <v>JOTUN-6</v>
      </c>
      <c r="F560" s="84" t="str">
        <f t="shared" si="62"/>
        <v>JOTUN</v>
      </c>
      <c r="G560" t="s">
        <v>8585</v>
      </c>
      <c r="H560" s="62">
        <v>2907585000404</v>
      </c>
      <c r="I560" t="s">
        <v>869</v>
      </c>
      <c r="J560">
        <v>9</v>
      </c>
      <c r="K560">
        <v>145.61000000000001</v>
      </c>
      <c r="M560">
        <v>67187</v>
      </c>
      <c r="N560" t="str">
        <v>METASA</v>
      </c>
      <c r="O560" s="57" cm="1">
        <f t="array" ref="O560">_xlfn.XLOOKUP(1,($C$2:$C$8655=M560)*($F$2:$F$8655=N560),$D$2:$D$8655)</f>
        <v>44784</v>
      </c>
      <c r="P560" s="62">
        <v>88416482000106</v>
      </c>
      <c r="Q560" t="str">
        <v>KG LIQUIDO</v>
      </c>
      <c r="R560" s="85">
        <v>27146.89</v>
      </c>
      <c r="S560" s="85">
        <v>476903.42999999993</v>
      </c>
      <c r="U560" s="84" t="b">
        <f t="shared" si="63"/>
        <v>1</v>
      </c>
      <c r="V560" s="84" t="b">
        <f t="shared" si="64"/>
        <v>1</v>
      </c>
      <c r="W560" s="84" t="b">
        <f t="shared" si="65"/>
        <v>1</v>
      </c>
      <c r="X560" s="84" t="b">
        <f t="shared" si="66"/>
        <v>1</v>
      </c>
      <c r="Y560" s="84" t="b">
        <f t="shared" si="67"/>
        <v>1</v>
      </c>
      <c r="AA560" s="84">
        <v>67187</v>
      </c>
      <c r="AB560" s="84" t="s">
        <v>80</v>
      </c>
      <c r="AC560" s="57">
        <v>44784</v>
      </c>
      <c r="AD560" s="84">
        <v>88416482000106</v>
      </c>
      <c r="AE560" s="84" t="s">
        <v>30</v>
      </c>
      <c r="AF560" s="84">
        <v>27146.89</v>
      </c>
      <c r="AG560" s="84">
        <v>476903.43</v>
      </c>
      <c r="AI560">
        <v>67293</v>
      </c>
      <c r="AJ560" s="84" t="str" cm="1">
        <f t="array" ref="AJ560">_xlfn.XLOOKUP(AI560,--LEFT(Main!$B$15:$B$1956,SEARCH(" ",Main!$B$15:$B$1956)),Main!$F$15:$F$1956,"")</f>
        <v>METASA</v>
      </c>
      <c r="AK560" s="57" cm="1">
        <f t="array" ref="AK560">_xlfn.XLOOKUP(1,(--LEFT(Main!$B$15:$B$1956,SEARCH(" ",Main!$B$15:$B$1956))=AI560)*(Main!$F$15:$F$1956=AJ560),Main!$C$15:$C$1956,"")</f>
        <v>44789</v>
      </c>
      <c r="AL560" s="62" cm="1">
        <f t="array" ref="AL560">--_xlfn.XLOOKUP(1,(Main!$F$15:$F$1956='PLANILHA EBR'!AJ560)*(--LEFT(Main!$B$15:$B$1956,SEARCH(" ",Main!$B$15:$B$1956))='PLANILHA EBR'!AI560),Main!$E$15:$E$1956)</f>
        <v>88416482000106</v>
      </c>
      <c r="AM560" s="84" t="str" cm="1">
        <f t="array" ref="AM560">_xlfn.XLOOKUP(1,(Main!$F$15:$F$1956='PLANILHA EBR'!AJ560)*(--LEFT(Main!$B$15:$B$1956,SEARCH(" ",Main!$B$15:$B$1956))='PLANILHA EBR'!AI560),Main!$H$15:$H$1956)</f>
        <v>KG LIQUIDO</v>
      </c>
      <c r="AN560">
        <v>20851.25</v>
      </c>
      <c r="AO560">
        <v>370794.07</v>
      </c>
      <c r="AP560">
        <v>36553</v>
      </c>
    </row>
    <row r="561" spans="1:42" x14ac:dyDescent="0.25">
      <c r="A561" t="s">
        <v>5972</v>
      </c>
      <c r="B561" t="str">
        <f>C561&amp;"-"&amp;COUNTIF(C$2:C561,C561)</f>
        <v>61026-4</v>
      </c>
      <c r="C561">
        <v>61026</v>
      </c>
      <c r="D561" s="57">
        <v>44830</v>
      </c>
      <c r="E561" s="84" t="str">
        <f>F561&amp;"-"&amp;COUNTIF($F$2:F561,F561)</f>
        <v>JOTUN-7</v>
      </c>
      <c r="F561" s="84" t="str">
        <f t="shared" si="62"/>
        <v>JOTUN</v>
      </c>
      <c r="G561" t="s">
        <v>8585</v>
      </c>
      <c r="H561" s="62">
        <v>2907585000404</v>
      </c>
      <c r="I561" t="s">
        <v>869</v>
      </c>
      <c r="J561">
        <v>17</v>
      </c>
      <c r="K561">
        <v>275.04000000000002</v>
      </c>
      <c r="M561">
        <v>67235</v>
      </c>
      <c r="N561" t="str">
        <v>METASA</v>
      </c>
      <c r="O561" s="57" cm="1">
        <f t="array" ref="O561">_xlfn.XLOOKUP(1,($C$2:$C$8655=M561)*($F$2:$F$8655=N561),$D$2:$D$8655)</f>
        <v>44785</v>
      </c>
      <c r="P561" s="62">
        <v>88416482000106</v>
      </c>
      <c r="Q561" t="str">
        <v>KG LIQUIDO</v>
      </c>
      <c r="R561" s="85">
        <v>3562.79</v>
      </c>
      <c r="S561" s="85">
        <v>63309.250000000007</v>
      </c>
      <c r="U561" s="84" t="b">
        <f t="shared" si="63"/>
        <v>1</v>
      </c>
      <c r="V561" s="84" t="b">
        <f t="shared" si="64"/>
        <v>1</v>
      </c>
      <c r="W561" s="84" t="b">
        <f t="shared" si="65"/>
        <v>1</v>
      </c>
      <c r="X561" s="84" t="b">
        <f t="shared" si="66"/>
        <v>1</v>
      </c>
      <c r="Y561" s="84" t="b">
        <f t="shared" si="67"/>
        <v>1</v>
      </c>
      <c r="AA561" s="84">
        <v>67235</v>
      </c>
      <c r="AB561" s="84" t="s">
        <v>80</v>
      </c>
      <c r="AC561" s="57">
        <v>44785</v>
      </c>
      <c r="AD561" s="84">
        <v>88416482000106</v>
      </c>
      <c r="AE561" s="84" t="s">
        <v>30</v>
      </c>
      <c r="AF561" s="84">
        <v>3562.79</v>
      </c>
      <c r="AG561" s="84">
        <v>63309.25</v>
      </c>
      <c r="AI561">
        <v>67321</v>
      </c>
      <c r="AJ561" s="84" t="str" cm="1">
        <f t="array" ref="AJ561">_xlfn.XLOOKUP(AI561,--LEFT(Main!$B$15:$B$1956,SEARCH(" ",Main!$B$15:$B$1956)),Main!$F$15:$F$1956,"")</f>
        <v>METASA</v>
      </c>
      <c r="AK561" s="57" cm="1">
        <f t="array" ref="AK561">_xlfn.XLOOKUP(1,(--LEFT(Main!$B$15:$B$1956,SEARCH(" ",Main!$B$15:$B$1956))=AI561)*(Main!$F$15:$F$1956=AJ561),Main!$C$15:$C$1956,"")</f>
        <v>44790</v>
      </c>
      <c r="AL561" s="62" cm="1">
        <f t="array" ref="AL561">--_xlfn.XLOOKUP(1,(Main!$F$15:$F$1956='PLANILHA EBR'!AJ561)*(--LEFT(Main!$B$15:$B$1956,SEARCH(" ",Main!$B$15:$B$1956))='PLANILHA EBR'!AI561),Main!$E$15:$E$1956)</f>
        <v>88416482000106</v>
      </c>
      <c r="AM561" s="84" t="str" cm="1">
        <f t="array" ref="AM561">_xlfn.XLOOKUP(1,(Main!$F$15:$F$1956='PLANILHA EBR'!AJ561)*(--LEFT(Main!$B$15:$B$1956,SEARCH(" ",Main!$B$15:$B$1956))='PLANILHA EBR'!AI561),Main!$H$15:$H$1956)</f>
        <v>KG LIQUIDO</v>
      </c>
      <c r="AN561">
        <v>8282.3799999999992</v>
      </c>
      <c r="AO561">
        <v>147736.99</v>
      </c>
      <c r="AP561">
        <v>36553</v>
      </c>
    </row>
    <row r="562" spans="1:42" x14ac:dyDescent="0.25">
      <c r="A562" t="s">
        <v>5968</v>
      </c>
      <c r="B562" t="str">
        <f>C562&amp;"-"&amp;COUNTIF(C$2:C562,C562)</f>
        <v>61026-5</v>
      </c>
      <c r="C562">
        <v>61026</v>
      </c>
      <c r="D562" s="57">
        <v>44830</v>
      </c>
      <c r="E562" s="84" t="str">
        <f>F562&amp;"-"&amp;COUNTIF($F$2:F562,F562)</f>
        <v>JOTUN-8</v>
      </c>
      <c r="F562" s="84" t="str">
        <f t="shared" si="62"/>
        <v>JOTUN</v>
      </c>
      <c r="G562" t="s">
        <v>8585</v>
      </c>
      <c r="H562" s="62">
        <v>2907585000404</v>
      </c>
      <c r="I562" t="s">
        <v>869</v>
      </c>
      <c r="J562">
        <v>6</v>
      </c>
      <c r="K562">
        <v>576.48</v>
      </c>
      <c r="M562">
        <v>67238</v>
      </c>
      <c r="N562" t="str">
        <v>METASA</v>
      </c>
      <c r="O562" s="57" cm="1">
        <f t="array" ref="O562">_xlfn.XLOOKUP(1,($C$2:$C$8655=M562)*($F$2:$F$8655=N562),$D$2:$D$8655)</f>
        <v>44785</v>
      </c>
      <c r="P562" s="62">
        <v>88416482000106</v>
      </c>
      <c r="Q562" t="str">
        <v>KG LIQUIDO</v>
      </c>
      <c r="R562" s="85">
        <v>4198.41</v>
      </c>
      <c r="S562" s="85">
        <v>72814.67</v>
      </c>
      <c r="U562" s="84" t="b">
        <f t="shared" si="63"/>
        <v>1</v>
      </c>
      <c r="V562" s="84" t="b">
        <f t="shared" si="64"/>
        <v>1</v>
      </c>
      <c r="W562" s="84" t="b">
        <f t="shared" si="65"/>
        <v>1</v>
      </c>
      <c r="X562" s="84" t="b">
        <f t="shared" si="66"/>
        <v>1</v>
      </c>
      <c r="Y562" s="84" t="b">
        <f t="shared" si="67"/>
        <v>1</v>
      </c>
      <c r="AA562" s="84">
        <v>67238</v>
      </c>
      <c r="AB562" s="84" t="s">
        <v>80</v>
      </c>
      <c r="AC562" s="57">
        <v>44785</v>
      </c>
      <c r="AD562" s="84">
        <v>88416482000106</v>
      </c>
      <c r="AE562" s="84" t="s">
        <v>30</v>
      </c>
      <c r="AF562" s="84">
        <v>4198.41</v>
      </c>
      <c r="AG562" s="84">
        <v>72814.67</v>
      </c>
      <c r="AI562">
        <v>67326</v>
      </c>
      <c r="AJ562" s="84" t="str" cm="1">
        <f t="array" ref="AJ562">_xlfn.XLOOKUP(AI562,--LEFT(Main!$B$15:$B$1956,SEARCH(" ",Main!$B$15:$B$1956)),Main!$F$15:$F$1956,"")</f>
        <v>METASA</v>
      </c>
      <c r="AK562" s="57" cm="1">
        <f t="array" ref="AK562">_xlfn.XLOOKUP(1,(--LEFT(Main!$B$15:$B$1956,SEARCH(" ",Main!$B$15:$B$1956))=AI562)*(Main!$F$15:$F$1956=AJ562),Main!$C$15:$C$1956,"")</f>
        <v>44790</v>
      </c>
      <c r="AL562" s="62" cm="1">
        <f t="array" ref="AL562">--_xlfn.XLOOKUP(1,(Main!$F$15:$F$1956='PLANILHA EBR'!AJ562)*(--LEFT(Main!$B$15:$B$1956,SEARCH(" ",Main!$B$15:$B$1956))='PLANILHA EBR'!AI562),Main!$E$15:$E$1956)</f>
        <v>88416482000106</v>
      </c>
      <c r="AM562" s="84" t="str" cm="1">
        <f t="array" ref="AM562">_xlfn.XLOOKUP(1,(Main!$F$15:$F$1956='PLANILHA EBR'!AJ562)*(--LEFT(Main!$B$15:$B$1956,SEARCH(" ",Main!$B$15:$B$1956))='PLANILHA EBR'!AI562),Main!$H$15:$H$1956)</f>
        <v>KG LIQUIDO</v>
      </c>
      <c r="AN562">
        <v>27274.04</v>
      </c>
      <c r="AO562">
        <v>486488.63</v>
      </c>
      <c r="AP562">
        <v>36277</v>
      </c>
    </row>
    <row r="563" spans="1:42" x14ac:dyDescent="0.25">
      <c r="A563" t="s">
        <v>5968</v>
      </c>
      <c r="B563" t="str">
        <f>C563&amp;"-"&amp;COUNTIF(C$2:C563,C563)</f>
        <v>61026-6</v>
      </c>
      <c r="C563">
        <v>61026</v>
      </c>
      <c r="D563" s="57">
        <v>44830</v>
      </c>
      <c r="E563" s="84" t="str">
        <f>F563&amp;"-"&amp;COUNTIF($F$2:F563,F563)</f>
        <v>JOTUN-9</v>
      </c>
      <c r="F563" s="84" t="str">
        <f t="shared" si="62"/>
        <v>JOTUN</v>
      </c>
      <c r="G563" t="s">
        <v>8585</v>
      </c>
      <c r="H563" s="62">
        <v>2907585000404</v>
      </c>
      <c r="I563" t="s">
        <v>869</v>
      </c>
      <c r="J563">
        <v>18</v>
      </c>
      <c r="K563">
        <v>2819.88</v>
      </c>
      <c r="M563">
        <v>67293</v>
      </c>
      <c r="N563" t="str">
        <v>METASA</v>
      </c>
      <c r="O563" s="57" cm="1">
        <f t="array" ref="O563">_xlfn.XLOOKUP(1,($C$2:$C$8655=M563)*($F$2:$F$8655=N563),$D$2:$D$8655)</f>
        <v>44789</v>
      </c>
      <c r="P563" s="62">
        <v>88416482000106</v>
      </c>
      <c r="Q563" t="str">
        <v>KG LIQUIDO</v>
      </c>
      <c r="R563" s="85">
        <v>20851.25</v>
      </c>
      <c r="S563" s="85">
        <v>370794.07</v>
      </c>
      <c r="U563" s="84" t="b">
        <f t="shared" si="63"/>
        <v>1</v>
      </c>
      <c r="V563" s="84" t="b">
        <f t="shared" si="64"/>
        <v>1</v>
      </c>
      <c r="W563" s="84" t="b">
        <f t="shared" si="65"/>
        <v>1</v>
      </c>
      <c r="X563" s="84" t="b">
        <f t="shared" si="66"/>
        <v>1</v>
      </c>
      <c r="Y563" s="84" t="b">
        <f t="shared" si="67"/>
        <v>1</v>
      </c>
      <c r="AA563" s="84">
        <v>67293</v>
      </c>
      <c r="AB563" s="84" t="s">
        <v>80</v>
      </c>
      <c r="AC563" s="57">
        <v>44789</v>
      </c>
      <c r="AD563" s="84">
        <v>88416482000106</v>
      </c>
      <c r="AE563" s="84" t="s">
        <v>30</v>
      </c>
      <c r="AF563" s="84">
        <v>20851.25</v>
      </c>
      <c r="AG563" s="84">
        <v>370794.07</v>
      </c>
      <c r="AI563">
        <v>67343</v>
      </c>
      <c r="AJ563" s="84" t="str" cm="1">
        <f t="array" ref="AJ563">_xlfn.XLOOKUP(AI563,--LEFT(Main!$B$15:$B$1956,SEARCH(" ",Main!$B$15:$B$1956)),Main!$F$15:$F$1956,"")</f>
        <v>METASA</v>
      </c>
      <c r="AK563" s="57" cm="1">
        <f t="array" ref="AK563">_xlfn.XLOOKUP(1,(--LEFT(Main!$B$15:$B$1956,SEARCH(" ",Main!$B$15:$B$1956))=AI563)*(Main!$F$15:$F$1956=AJ563),Main!$C$15:$C$1956,"")</f>
        <v>44791</v>
      </c>
      <c r="AL563" s="62" cm="1">
        <f t="array" ref="AL563">--_xlfn.XLOOKUP(1,(Main!$F$15:$F$1956='PLANILHA EBR'!AJ563)*(--LEFT(Main!$B$15:$B$1956,SEARCH(" ",Main!$B$15:$B$1956))='PLANILHA EBR'!AI563),Main!$E$15:$E$1956)</f>
        <v>88416482000106</v>
      </c>
      <c r="AM563" s="84" t="str" cm="1">
        <f t="array" ref="AM563">_xlfn.XLOOKUP(1,(Main!$F$15:$F$1956='PLANILHA EBR'!AJ563)*(--LEFT(Main!$B$15:$B$1956,SEARCH(" ",Main!$B$15:$B$1956))='PLANILHA EBR'!AI563),Main!$H$15:$H$1956)</f>
        <v>KG LIQUIDO</v>
      </c>
      <c r="AN563">
        <v>24127.59</v>
      </c>
      <c r="AO563">
        <v>410260.77</v>
      </c>
      <c r="AP563">
        <v>36277</v>
      </c>
    </row>
    <row r="564" spans="1:42" x14ac:dyDescent="0.25">
      <c r="A564" t="s">
        <v>5968</v>
      </c>
      <c r="B564" t="str">
        <f>C564&amp;"-"&amp;COUNTIF(C$2:C564,C564)</f>
        <v>61026-7</v>
      </c>
      <c r="C564">
        <v>61026</v>
      </c>
      <c r="D564" s="57">
        <v>44830</v>
      </c>
      <c r="E564" s="84" t="str">
        <f>F564&amp;"-"&amp;COUNTIF($F$2:F564,F564)</f>
        <v>JOTUN-10</v>
      </c>
      <c r="F564" s="84" t="str">
        <f t="shared" si="62"/>
        <v>JOTUN</v>
      </c>
      <c r="G564" t="s">
        <v>8585</v>
      </c>
      <c r="H564" s="62">
        <v>2907585000404</v>
      </c>
      <c r="I564" t="s">
        <v>869</v>
      </c>
      <c r="J564">
        <v>5</v>
      </c>
      <c r="K564">
        <v>853.92</v>
      </c>
      <c r="M564">
        <v>67321</v>
      </c>
      <c r="N564" t="str">
        <v>METASA</v>
      </c>
      <c r="O564" s="57" cm="1">
        <f t="array" ref="O564">_xlfn.XLOOKUP(1,($C$2:$C$8655=M564)*($F$2:$F$8655=N564),$D$2:$D$8655)</f>
        <v>44790</v>
      </c>
      <c r="P564" s="62">
        <v>88416482000106</v>
      </c>
      <c r="Q564" t="str">
        <v>KG LIQUIDO</v>
      </c>
      <c r="R564" s="85">
        <v>8282.3799999999992</v>
      </c>
      <c r="S564" s="85">
        <v>147736.99</v>
      </c>
      <c r="U564" s="84" t="b">
        <f t="shared" si="63"/>
        <v>1</v>
      </c>
      <c r="V564" s="84" t="b">
        <f t="shared" si="64"/>
        <v>1</v>
      </c>
      <c r="W564" s="84" t="b">
        <f t="shared" si="65"/>
        <v>1</v>
      </c>
      <c r="X564" s="84" t="b">
        <f t="shared" si="66"/>
        <v>1</v>
      </c>
      <c r="Y564" s="84" t="b">
        <f t="shared" si="67"/>
        <v>1</v>
      </c>
      <c r="AA564" s="84">
        <v>67321</v>
      </c>
      <c r="AB564" s="84" t="s">
        <v>80</v>
      </c>
      <c r="AC564" s="57">
        <v>44790</v>
      </c>
      <c r="AD564" s="84">
        <v>88416482000106</v>
      </c>
      <c r="AE564" s="84" t="s">
        <v>30</v>
      </c>
      <c r="AF564" s="84">
        <v>8282.3799999999992</v>
      </c>
      <c r="AG564" s="84">
        <v>147736.99</v>
      </c>
      <c r="AI564">
        <v>67357</v>
      </c>
      <c r="AJ564" s="84" t="str" cm="1">
        <f t="array" ref="AJ564">_xlfn.XLOOKUP(AI564,--LEFT(Main!$B$15:$B$1956,SEARCH(" ",Main!$B$15:$B$1956)),Main!$F$15:$F$1956,"")</f>
        <v>METASA</v>
      </c>
      <c r="AK564" s="57" cm="1">
        <f t="array" ref="AK564">_xlfn.XLOOKUP(1,(--LEFT(Main!$B$15:$B$1956,SEARCH(" ",Main!$B$15:$B$1956))=AI564)*(Main!$F$15:$F$1956=AJ564),Main!$C$15:$C$1956,"")</f>
        <v>44791</v>
      </c>
      <c r="AL564" s="62" cm="1">
        <f t="array" ref="AL564">--_xlfn.XLOOKUP(1,(Main!$F$15:$F$1956='PLANILHA EBR'!AJ564)*(--LEFT(Main!$B$15:$B$1956,SEARCH(" ",Main!$B$15:$B$1956))='PLANILHA EBR'!AI564),Main!$E$15:$E$1956)</f>
        <v>88416482000106</v>
      </c>
      <c r="AM564" s="84" t="str" cm="1">
        <f t="array" ref="AM564">_xlfn.XLOOKUP(1,(Main!$F$15:$F$1956='PLANILHA EBR'!AJ564)*(--LEFT(Main!$B$15:$B$1956,SEARCH(" ",Main!$B$15:$B$1956))='PLANILHA EBR'!AI564),Main!$H$15:$H$1956)</f>
        <v>KG LIQUIDO</v>
      </c>
      <c r="AN564">
        <v>15879.23</v>
      </c>
      <c r="AO564">
        <v>282519.21000000002</v>
      </c>
      <c r="AP564">
        <v>36277</v>
      </c>
    </row>
    <row r="565" spans="1:42" x14ac:dyDescent="0.25">
      <c r="A565" t="s">
        <v>5968</v>
      </c>
      <c r="B565" t="str">
        <f>C565&amp;"-"&amp;COUNTIF(C$2:C565,C565)</f>
        <v>61026-8</v>
      </c>
      <c r="C565">
        <v>61026</v>
      </c>
      <c r="D565" s="57">
        <v>44830</v>
      </c>
      <c r="E565" s="84" t="str">
        <f>F565&amp;"-"&amp;COUNTIF($F$2:F565,F565)</f>
        <v>JOTUN-11</v>
      </c>
      <c r="F565" s="84" t="str">
        <f t="shared" si="62"/>
        <v>JOTUN</v>
      </c>
      <c r="G565" t="s">
        <v>8585</v>
      </c>
      <c r="H565" s="62">
        <v>2907585000404</v>
      </c>
      <c r="I565" t="s">
        <v>869</v>
      </c>
      <c r="J565">
        <v>8</v>
      </c>
      <c r="K565">
        <v>2168.21</v>
      </c>
      <c r="M565">
        <v>67326</v>
      </c>
      <c r="N565" t="str">
        <v>METASA</v>
      </c>
      <c r="O565" s="57" cm="1">
        <f t="array" ref="O565">_xlfn.XLOOKUP(1,($C$2:$C$8655=M565)*($F$2:$F$8655=N565),$D$2:$D$8655)</f>
        <v>44790</v>
      </c>
      <c r="P565" s="62">
        <v>88416482000106</v>
      </c>
      <c r="Q565" t="str">
        <v>KG LIQUIDO</v>
      </c>
      <c r="R565" s="85">
        <v>27274.04</v>
      </c>
      <c r="S565" s="85">
        <v>486488.63</v>
      </c>
      <c r="U565" s="84" t="b">
        <f t="shared" si="63"/>
        <v>1</v>
      </c>
      <c r="V565" s="84" t="b">
        <f t="shared" si="64"/>
        <v>1</v>
      </c>
      <c r="W565" s="84" t="b">
        <f t="shared" si="65"/>
        <v>1</v>
      </c>
      <c r="X565" s="84" t="b">
        <f t="shared" si="66"/>
        <v>1</v>
      </c>
      <c r="Y565" s="84" t="b">
        <f t="shared" si="67"/>
        <v>1</v>
      </c>
      <c r="AA565" s="84">
        <v>67326</v>
      </c>
      <c r="AB565" s="84" t="s">
        <v>80</v>
      </c>
      <c r="AC565" s="57">
        <v>44790</v>
      </c>
      <c r="AD565" s="84">
        <v>88416482000106</v>
      </c>
      <c r="AE565" s="84" t="s">
        <v>30</v>
      </c>
      <c r="AF565" s="84">
        <v>27274.04</v>
      </c>
      <c r="AG565" s="84">
        <v>486488.63</v>
      </c>
      <c r="AI565">
        <v>67389</v>
      </c>
      <c r="AJ565" s="84" t="str" cm="1">
        <f t="array" ref="AJ565">_xlfn.XLOOKUP(AI565,--LEFT(Main!$B$15:$B$1956,SEARCH(" ",Main!$B$15:$B$1956)),Main!$F$15:$F$1956,"")</f>
        <v>METASA</v>
      </c>
      <c r="AK565" s="57" cm="1">
        <f t="array" ref="AK565">_xlfn.XLOOKUP(1,(--LEFT(Main!$B$15:$B$1956,SEARCH(" ",Main!$B$15:$B$1956))=AI565)*(Main!$F$15:$F$1956=AJ565),Main!$C$15:$C$1956,"")</f>
        <v>44792</v>
      </c>
      <c r="AL565" s="62" cm="1">
        <f t="array" ref="AL565">--_xlfn.XLOOKUP(1,(Main!$F$15:$F$1956='PLANILHA EBR'!AJ565)*(--LEFT(Main!$B$15:$B$1956,SEARCH(" ",Main!$B$15:$B$1956))='PLANILHA EBR'!AI565),Main!$E$15:$E$1956)</f>
        <v>88416482000106</v>
      </c>
      <c r="AM565" s="84" t="str" cm="1">
        <f t="array" ref="AM565">_xlfn.XLOOKUP(1,(Main!$F$15:$F$1956='PLANILHA EBR'!AJ565)*(--LEFT(Main!$B$15:$B$1956,SEARCH(" ",Main!$B$15:$B$1956))='PLANILHA EBR'!AI565),Main!$H$15:$H$1956)</f>
        <v>KG LIQUIDO</v>
      </c>
      <c r="AN565">
        <v>3820.31</v>
      </c>
      <c r="AO565">
        <v>68269.33</v>
      </c>
      <c r="AP565">
        <v>36277</v>
      </c>
    </row>
    <row r="566" spans="1:42" x14ac:dyDescent="0.25">
      <c r="A566" t="s">
        <v>5968</v>
      </c>
      <c r="B566" t="str">
        <f>C566&amp;"-"&amp;COUNTIF(C$2:C566,C566)</f>
        <v>61026-9</v>
      </c>
      <c r="C566">
        <v>61026</v>
      </c>
      <c r="D566" s="57">
        <v>44830</v>
      </c>
      <c r="E566" s="84" t="str">
        <f>F566&amp;"-"&amp;COUNTIF($F$2:F566,F566)</f>
        <v>JOTUN-12</v>
      </c>
      <c r="F566" s="84" t="str">
        <f t="shared" si="62"/>
        <v>JOTUN</v>
      </c>
      <c r="G566" t="s">
        <v>8585</v>
      </c>
      <c r="H566" s="62">
        <v>2907585000404</v>
      </c>
      <c r="I566" t="s">
        <v>869</v>
      </c>
      <c r="J566">
        <v>8</v>
      </c>
      <c r="K566">
        <v>3472.4</v>
      </c>
      <c r="M566">
        <v>67343</v>
      </c>
      <c r="N566" t="str">
        <v>METASA</v>
      </c>
      <c r="O566" s="57" cm="1">
        <f t="array" ref="O566">_xlfn.XLOOKUP(1,($C$2:$C$8655=M566)*($F$2:$F$8655=N566),$D$2:$D$8655)</f>
        <v>44791</v>
      </c>
      <c r="P566" s="62">
        <v>88416482000106</v>
      </c>
      <c r="Q566" t="str">
        <v>KG LIQUIDO</v>
      </c>
      <c r="R566" s="85">
        <v>24127.59</v>
      </c>
      <c r="S566" s="85">
        <v>410260.77</v>
      </c>
      <c r="U566" s="84" t="b">
        <f t="shared" si="63"/>
        <v>1</v>
      </c>
      <c r="V566" s="84" t="b">
        <f t="shared" si="64"/>
        <v>1</v>
      </c>
      <c r="W566" s="84" t="b">
        <f t="shared" si="65"/>
        <v>1</v>
      </c>
      <c r="X566" s="84" t="b">
        <f t="shared" si="66"/>
        <v>1</v>
      </c>
      <c r="Y566" s="84" t="b">
        <f t="shared" si="67"/>
        <v>1</v>
      </c>
      <c r="AA566" s="84">
        <v>67343</v>
      </c>
      <c r="AB566" s="84" t="s">
        <v>80</v>
      </c>
      <c r="AC566" s="57">
        <v>44791</v>
      </c>
      <c r="AD566" s="84">
        <v>88416482000106</v>
      </c>
      <c r="AE566" s="84" t="s">
        <v>30</v>
      </c>
      <c r="AF566" s="84">
        <v>24127.59</v>
      </c>
      <c r="AG566" s="84">
        <v>410260.77</v>
      </c>
      <c r="AI566">
        <v>67410</v>
      </c>
      <c r="AJ566" s="84" t="str" cm="1">
        <f t="array" ref="AJ566">_xlfn.XLOOKUP(AI566,--LEFT(Main!$B$15:$B$1956,SEARCH(" ",Main!$B$15:$B$1956)),Main!$F$15:$F$1956,"")</f>
        <v>METASA</v>
      </c>
      <c r="AK566" s="57" cm="1">
        <f t="array" ref="AK566">_xlfn.XLOOKUP(1,(--LEFT(Main!$B$15:$B$1956,SEARCH(" ",Main!$B$15:$B$1956))=AI566)*(Main!$F$15:$F$1956=AJ566),Main!$C$15:$C$1956,"")</f>
        <v>44795</v>
      </c>
      <c r="AL566" s="62" cm="1">
        <f t="array" ref="AL566">--_xlfn.XLOOKUP(1,(Main!$F$15:$F$1956='PLANILHA EBR'!AJ566)*(--LEFT(Main!$B$15:$B$1956,SEARCH(" ",Main!$B$15:$B$1956))='PLANILHA EBR'!AI566),Main!$E$15:$E$1956)</f>
        <v>88416482000106</v>
      </c>
      <c r="AM566" s="84" t="str" cm="1">
        <f t="array" ref="AM566">_xlfn.XLOOKUP(1,(Main!$F$15:$F$1956='PLANILHA EBR'!AJ566)*(--LEFT(Main!$B$15:$B$1956,SEARCH(" ",Main!$B$15:$B$1956))='PLANILHA EBR'!AI566),Main!$H$15:$H$1956)</f>
        <v>KG LIQUIDO</v>
      </c>
      <c r="AN566">
        <v>18839.88</v>
      </c>
      <c r="AO566">
        <v>333822.21000000002</v>
      </c>
      <c r="AP566">
        <v>36277</v>
      </c>
    </row>
    <row r="567" spans="1:42" x14ac:dyDescent="0.25">
      <c r="A567" t="s">
        <v>5968</v>
      </c>
      <c r="B567" t="str">
        <f>C567&amp;"-"&amp;COUNTIF(C$2:C567,C567)</f>
        <v>61026-10</v>
      </c>
      <c r="C567">
        <v>61026</v>
      </c>
      <c r="D567" s="57">
        <v>44830</v>
      </c>
      <c r="E567" s="84" t="str">
        <f>F567&amp;"-"&amp;COUNTIF($F$2:F567,F567)</f>
        <v>JOTUN-13</v>
      </c>
      <c r="F567" s="84" t="str">
        <f t="shared" si="62"/>
        <v>JOTUN</v>
      </c>
      <c r="G567" t="s">
        <v>8585</v>
      </c>
      <c r="H567" s="62">
        <v>2907585000404</v>
      </c>
      <c r="I567" t="s">
        <v>869</v>
      </c>
      <c r="J567">
        <v>18</v>
      </c>
      <c r="K567">
        <v>7883.46</v>
      </c>
      <c r="M567">
        <v>67357</v>
      </c>
      <c r="N567" t="str">
        <v>METASA</v>
      </c>
      <c r="O567" s="57" cm="1">
        <f t="array" ref="O567">_xlfn.XLOOKUP(1,($C$2:$C$8655=M567)*($F$2:$F$8655=N567),$D$2:$D$8655)</f>
        <v>44791</v>
      </c>
      <c r="P567" s="62">
        <v>88416482000106</v>
      </c>
      <c r="Q567" t="str">
        <v>KG LIQUIDO</v>
      </c>
      <c r="R567" s="85">
        <v>15879.230000000001</v>
      </c>
      <c r="S567" s="85">
        <v>282519.21000000002</v>
      </c>
      <c r="U567" s="84" t="b">
        <f t="shared" si="63"/>
        <v>1</v>
      </c>
      <c r="V567" s="84" t="b">
        <f t="shared" si="64"/>
        <v>1</v>
      </c>
      <c r="W567" s="84" t="b">
        <f t="shared" si="65"/>
        <v>1</v>
      </c>
      <c r="X567" s="84" t="b">
        <f t="shared" si="66"/>
        <v>1</v>
      </c>
      <c r="Y567" s="84" t="b">
        <f t="shared" si="67"/>
        <v>1</v>
      </c>
      <c r="AA567" s="84">
        <v>67357</v>
      </c>
      <c r="AB567" s="84" t="s">
        <v>80</v>
      </c>
      <c r="AC567" s="57">
        <v>44791</v>
      </c>
      <c r="AD567" s="84">
        <v>88416482000106</v>
      </c>
      <c r="AE567" s="84" t="s">
        <v>30</v>
      </c>
      <c r="AF567" s="84">
        <v>15879.23</v>
      </c>
      <c r="AG567" s="84">
        <v>282519.21000000002</v>
      </c>
      <c r="AI567">
        <v>67442</v>
      </c>
      <c r="AJ567" s="84" t="str" cm="1">
        <f t="array" ref="AJ567">_xlfn.XLOOKUP(AI567,--LEFT(Main!$B$15:$B$1956,SEARCH(" ",Main!$B$15:$B$1956)),Main!$F$15:$F$1956,"")</f>
        <v>METASA</v>
      </c>
      <c r="AK567" s="57" cm="1">
        <f t="array" ref="AK567">_xlfn.XLOOKUP(1,(--LEFT(Main!$B$15:$B$1956,SEARCH(" ",Main!$B$15:$B$1956))=AI567)*(Main!$F$15:$F$1956=AJ567),Main!$C$15:$C$1956,"")</f>
        <v>44796</v>
      </c>
      <c r="AL567" s="62" cm="1">
        <f t="array" ref="AL567">--_xlfn.XLOOKUP(1,(Main!$F$15:$F$1956='PLANILHA EBR'!AJ567)*(--LEFT(Main!$B$15:$B$1956,SEARCH(" ",Main!$B$15:$B$1956))='PLANILHA EBR'!AI567),Main!$E$15:$E$1956)</f>
        <v>88416482000106</v>
      </c>
      <c r="AM567" s="84" t="str" cm="1">
        <f t="array" ref="AM567">_xlfn.XLOOKUP(1,(Main!$F$15:$F$1956='PLANILHA EBR'!AJ567)*(--LEFT(Main!$B$15:$B$1956,SEARCH(" ",Main!$B$15:$B$1956))='PLANILHA EBR'!AI567),Main!$H$15:$H$1956)</f>
        <v>KG LIQUIDO</v>
      </c>
      <c r="AN567">
        <v>24389.47</v>
      </c>
      <c r="AO567">
        <v>396161.52</v>
      </c>
      <c r="AP567">
        <v>36236</v>
      </c>
    </row>
    <row r="568" spans="1:42" x14ac:dyDescent="0.25">
      <c r="A568" t="s">
        <v>5968</v>
      </c>
      <c r="B568" t="str">
        <f>C568&amp;"-"&amp;COUNTIF(C$2:C568,C568)</f>
        <v>61026-11</v>
      </c>
      <c r="C568">
        <v>61026</v>
      </c>
      <c r="D568" s="57">
        <v>44830</v>
      </c>
      <c r="E568" s="84" t="str">
        <f>F568&amp;"-"&amp;COUNTIF($F$2:F568,F568)</f>
        <v>JOTUN-14</v>
      </c>
      <c r="F568" s="84" t="str">
        <f t="shared" si="62"/>
        <v>JOTUN</v>
      </c>
      <c r="G568" t="s">
        <v>8585</v>
      </c>
      <c r="H568" s="62">
        <v>2907585000404</v>
      </c>
      <c r="I568" t="s">
        <v>869</v>
      </c>
      <c r="J568">
        <v>6</v>
      </c>
      <c r="K568">
        <v>2848.32</v>
      </c>
      <c r="M568">
        <v>67389</v>
      </c>
      <c r="N568" t="str">
        <v>METASA</v>
      </c>
      <c r="O568" s="57" cm="1">
        <f t="array" ref="O568">_xlfn.XLOOKUP(1,($C$2:$C$8655=M568)*($F$2:$F$8655=N568),$D$2:$D$8655)</f>
        <v>44792</v>
      </c>
      <c r="P568" s="62">
        <v>88416482000106</v>
      </c>
      <c r="Q568" t="str">
        <v>KG LIQUIDO</v>
      </c>
      <c r="R568" s="85">
        <v>3820.3099999999995</v>
      </c>
      <c r="S568" s="85">
        <v>68269.33</v>
      </c>
      <c r="U568" s="84" t="b">
        <f t="shared" si="63"/>
        <v>1</v>
      </c>
      <c r="V568" s="84" t="b">
        <f t="shared" si="64"/>
        <v>1</v>
      </c>
      <c r="W568" s="84" t="b">
        <f t="shared" si="65"/>
        <v>1</v>
      </c>
      <c r="X568" s="84" t="b">
        <f t="shared" si="66"/>
        <v>1</v>
      </c>
      <c r="Y568" s="84" t="b">
        <f t="shared" si="67"/>
        <v>1</v>
      </c>
      <c r="AA568" s="84">
        <v>67389</v>
      </c>
      <c r="AB568" s="84" t="s">
        <v>80</v>
      </c>
      <c r="AC568" s="57">
        <v>44792</v>
      </c>
      <c r="AD568" s="84">
        <v>88416482000106</v>
      </c>
      <c r="AE568" s="84" t="s">
        <v>30</v>
      </c>
      <c r="AF568" s="84">
        <v>3820.31</v>
      </c>
      <c r="AG568" s="84">
        <v>68269.33</v>
      </c>
      <c r="AI568">
        <v>67481</v>
      </c>
      <c r="AJ568" s="84" t="str" cm="1">
        <f t="array" ref="AJ568">_xlfn.XLOOKUP(AI568,--LEFT(Main!$B$15:$B$1956,SEARCH(" ",Main!$B$15:$B$1956)),Main!$F$15:$F$1956,"")</f>
        <v>JOTUN</v>
      </c>
      <c r="AK568" s="57" cm="1">
        <f t="array" ref="AK568">_xlfn.XLOOKUP(1,(--LEFT(Main!$B$15:$B$1956,SEARCH(" ",Main!$B$15:$B$1956))=AI568)*(Main!$F$15:$F$1956=AJ568),Main!$C$15:$C$1956,"")</f>
        <v>45044</v>
      </c>
      <c r="AL568" s="62" cm="1">
        <f t="array" ref="AL568">--_xlfn.XLOOKUP(1,(Main!$F$15:$F$1956='PLANILHA EBR'!AJ568)*(--LEFT(Main!$B$15:$B$1956,SEARCH(" ",Main!$B$15:$B$1956))='PLANILHA EBR'!AI568),Main!$E$15:$E$1956)</f>
        <v>2907585000404</v>
      </c>
      <c r="AM568" s="84" t="str" cm="1">
        <f t="array" ref="AM568">_xlfn.XLOOKUP(1,(Main!$F$15:$F$1956='PLANILHA EBR'!AJ568)*(--LEFT(Main!$B$15:$B$1956,SEARCH(" ",Main!$B$15:$B$1956))='PLANILHA EBR'!AI568),Main!$H$15:$H$1956)</f>
        <v>KG LIQUIDO</v>
      </c>
      <c r="AN568">
        <v>2008</v>
      </c>
      <c r="AO568">
        <v>190000</v>
      </c>
      <c r="AP568">
        <v>36236</v>
      </c>
    </row>
    <row r="569" spans="1:42" x14ac:dyDescent="0.25">
      <c r="A569" t="s">
        <v>5968</v>
      </c>
      <c r="B569" t="str">
        <f>C569&amp;"-"&amp;COUNTIF(C$2:C569,C569)</f>
        <v>61026-12</v>
      </c>
      <c r="C569">
        <v>61026</v>
      </c>
      <c r="D569" s="57">
        <v>44830</v>
      </c>
      <c r="E569" s="84" t="str">
        <f>F569&amp;"-"&amp;COUNTIF($F$2:F569,F569)</f>
        <v>JOTUN-15</v>
      </c>
      <c r="F569" s="84" t="str">
        <f t="shared" si="62"/>
        <v>JOTUN</v>
      </c>
      <c r="G569" t="s">
        <v>8585</v>
      </c>
      <c r="H569" s="62">
        <v>2907585000404</v>
      </c>
      <c r="I569" t="s">
        <v>869</v>
      </c>
      <c r="J569">
        <v>9</v>
      </c>
      <c r="K569">
        <v>4498.96</v>
      </c>
      <c r="M569">
        <v>67410</v>
      </c>
      <c r="N569" t="str">
        <v>METASA</v>
      </c>
      <c r="O569" s="57" cm="1">
        <f t="array" ref="O569">_xlfn.XLOOKUP(1,($C$2:$C$8655=M569)*($F$2:$F$8655=N569),$D$2:$D$8655)</f>
        <v>44795</v>
      </c>
      <c r="P569" s="62">
        <v>88416482000106</v>
      </c>
      <c r="Q569" t="str">
        <v>KG LIQUIDO</v>
      </c>
      <c r="R569" s="85">
        <v>18839.88</v>
      </c>
      <c r="S569" s="85">
        <v>333822.20999999996</v>
      </c>
      <c r="U569" s="84" t="b">
        <f t="shared" si="63"/>
        <v>1</v>
      </c>
      <c r="V569" s="84" t="b">
        <f t="shared" si="64"/>
        <v>1</v>
      </c>
      <c r="W569" s="84" t="b">
        <f t="shared" si="65"/>
        <v>1</v>
      </c>
      <c r="X569" s="84" t="b">
        <f t="shared" si="66"/>
        <v>1</v>
      </c>
      <c r="Y569" s="84" t="b">
        <f t="shared" si="67"/>
        <v>1</v>
      </c>
      <c r="AA569" s="84">
        <v>67410</v>
      </c>
      <c r="AB569" s="84" t="s">
        <v>80</v>
      </c>
      <c r="AC569" s="57">
        <v>44795</v>
      </c>
      <c r="AD569" s="84">
        <v>88416482000106</v>
      </c>
      <c r="AE569" s="84" t="s">
        <v>30</v>
      </c>
      <c r="AF569" s="84">
        <v>18839.88</v>
      </c>
      <c r="AG569" s="84">
        <v>333822.21000000002</v>
      </c>
      <c r="AI569">
        <v>67482</v>
      </c>
      <c r="AJ569" s="84" t="str" cm="1">
        <f t="array" ref="AJ569">_xlfn.XLOOKUP(AI569,--LEFT(Main!$B$15:$B$1956,SEARCH(" ",Main!$B$15:$B$1956)),Main!$F$15:$F$1956,"")</f>
        <v>JOTUN</v>
      </c>
      <c r="AK569" s="57" cm="1">
        <f t="array" ref="AK569">_xlfn.XLOOKUP(1,(--LEFT(Main!$B$15:$B$1956,SEARCH(" ",Main!$B$15:$B$1956))=AI569)*(Main!$F$15:$F$1956=AJ569),Main!$C$15:$C$1956,"")</f>
        <v>45044</v>
      </c>
      <c r="AL569" s="62" cm="1">
        <f t="array" ref="AL569">--_xlfn.XLOOKUP(1,(Main!$F$15:$F$1956='PLANILHA EBR'!AJ569)*(--LEFT(Main!$B$15:$B$1956,SEARCH(" ",Main!$B$15:$B$1956))='PLANILHA EBR'!AI569),Main!$E$15:$E$1956)</f>
        <v>2907585000404</v>
      </c>
      <c r="AM569" s="84" t="str" cm="1">
        <f t="array" ref="AM569">_xlfn.XLOOKUP(1,(Main!$F$15:$F$1956='PLANILHA EBR'!AJ569)*(--LEFT(Main!$B$15:$B$1956,SEARCH(" ",Main!$B$15:$B$1956))='PLANILHA EBR'!AI569),Main!$H$15:$H$1956)</f>
        <v>KG LIQUIDO</v>
      </c>
      <c r="AN569">
        <v>20265.227999999999</v>
      </c>
      <c r="AO569">
        <v>469999.39</v>
      </c>
      <c r="AP569">
        <v>36236</v>
      </c>
    </row>
    <row r="570" spans="1:42" x14ac:dyDescent="0.25">
      <c r="A570" t="s">
        <v>5968</v>
      </c>
      <c r="B570" t="str">
        <f>C570&amp;"-"&amp;COUNTIF(C$2:C570,C570)</f>
        <v>61026-13</v>
      </c>
      <c r="C570">
        <v>61026</v>
      </c>
      <c r="D570" s="57">
        <v>44830</v>
      </c>
      <c r="E570" s="84" t="str">
        <f>F570&amp;"-"&amp;COUNTIF($F$2:F570,F570)</f>
        <v>JOTUN-16</v>
      </c>
      <c r="F570" s="84" t="str">
        <f t="shared" si="62"/>
        <v>JOTUN</v>
      </c>
      <c r="G570" t="s">
        <v>8585</v>
      </c>
      <c r="H570" s="62">
        <v>2907585000404</v>
      </c>
      <c r="I570" t="s">
        <v>869</v>
      </c>
      <c r="J570">
        <v>17</v>
      </c>
      <c r="K570">
        <v>8498.0300000000007</v>
      </c>
      <c r="M570">
        <v>67442</v>
      </c>
      <c r="N570" t="str">
        <v>METASA</v>
      </c>
      <c r="O570" s="57" cm="1">
        <f t="array" ref="O570">_xlfn.XLOOKUP(1,($C$2:$C$8655=M570)*($F$2:$F$8655=N570),$D$2:$D$8655)</f>
        <v>44796</v>
      </c>
      <c r="P570" s="62">
        <v>88416482000106</v>
      </c>
      <c r="Q570" t="str">
        <v>KG LIQUIDO</v>
      </c>
      <c r="R570" s="85">
        <v>24389.47</v>
      </c>
      <c r="S570" s="85">
        <v>396161.52</v>
      </c>
      <c r="U570" s="84" t="b">
        <f t="shared" si="63"/>
        <v>1</v>
      </c>
      <c r="V570" s="84" t="b">
        <f t="shared" si="64"/>
        <v>1</v>
      </c>
      <c r="W570" s="84" t="b">
        <f t="shared" si="65"/>
        <v>1</v>
      </c>
      <c r="X570" s="84" t="b">
        <f t="shared" si="66"/>
        <v>1</v>
      </c>
      <c r="Y570" s="84" t="b">
        <f t="shared" si="67"/>
        <v>1</v>
      </c>
      <c r="AA570" s="84">
        <v>67442</v>
      </c>
      <c r="AB570" s="84" t="s">
        <v>80</v>
      </c>
      <c r="AC570" s="57">
        <v>44796</v>
      </c>
      <c r="AD570" s="84">
        <v>88416482000106</v>
      </c>
      <c r="AE570" s="84" t="s">
        <v>30</v>
      </c>
      <c r="AF570" s="84">
        <v>24389.47</v>
      </c>
      <c r="AG570" s="84">
        <v>396161.52</v>
      </c>
      <c r="AI570">
        <v>67515</v>
      </c>
      <c r="AJ570" s="84" t="str" cm="1">
        <f t="array" ref="AJ570">_xlfn.XLOOKUP(AI570,--LEFT(Main!$B$15:$B$1956,SEARCH(" ",Main!$B$15:$B$1956)),Main!$F$15:$F$1956,"")</f>
        <v>METASA</v>
      </c>
      <c r="AK570" s="57" cm="1">
        <f t="array" ref="AK570">_xlfn.XLOOKUP(1,(--LEFT(Main!$B$15:$B$1956,SEARCH(" ",Main!$B$15:$B$1956))=AI570)*(Main!$F$15:$F$1956=AJ570),Main!$C$15:$C$1956,"")</f>
        <v>44798</v>
      </c>
      <c r="AL570" s="62" cm="1">
        <f t="array" ref="AL570">--_xlfn.XLOOKUP(1,(Main!$F$15:$F$1956='PLANILHA EBR'!AJ570)*(--LEFT(Main!$B$15:$B$1956,SEARCH(" ",Main!$B$15:$B$1956))='PLANILHA EBR'!AI570),Main!$E$15:$E$1956)</f>
        <v>88416482000106</v>
      </c>
      <c r="AM570" s="84" t="str" cm="1">
        <f t="array" ref="AM570">_xlfn.XLOOKUP(1,(Main!$F$15:$F$1956='PLANILHA EBR'!AJ570)*(--LEFT(Main!$B$15:$B$1956,SEARCH(" ",Main!$B$15:$B$1956))='PLANILHA EBR'!AI570),Main!$H$15:$H$1956)</f>
        <v>KG LIQUIDO</v>
      </c>
      <c r="AN570">
        <v>24820.41</v>
      </c>
      <c r="AO570">
        <v>445678.67</v>
      </c>
      <c r="AP570">
        <v>36182</v>
      </c>
    </row>
    <row r="571" spans="1:42" x14ac:dyDescent="0.25">
      <c r="A571" t="s">
        <v>5968</v>
      </c>
      <c r="B571" t="str">
        <f>C571&amp;"-"&amp;COUNTIF(C$2:C571,C571)</f>
        <v>61026-14</v>
      </c>
      <c r="C571">
        <v>61026</v>
      </c>
      <c r="D571" s="57">
        <v>44830</v>
      </c>
      <c r="E571" s="84" t="str">
        <f>F571&amp;"-"&amp;COUNTIF($F$2:F571,F571)</f>
        <v>JOTUN-17</v>
      </c>
      <c r="F571" s="84" t="str">
        <f t="shared" si="62"/>
        <v>JOTUN</v>
      </c>
      <c r="G571" t="s">
        <v>8585</v>
      </c>
      <c r="H571" s="62">
        <v>2907585000404</v>
      </c>
      <c r="I571" t="s">
        <v>869</v>
      </c>
      <c r="J571">
        <v>5</v>
      </c>
      <c r="K571">
        <v>3202.29</v>
      </c>
      <c r="M571">
        <v>67481</v>
      </c>
      <c r="N571" t="str">
        <v>JOTUN</v>
      </c>
      <c r="O571" s="57" cm="1">
        <f t="array" ref="O571">_xlfn.XLOOKUP(1,($C$2:$C$8655=M571)*($F$2:$F$8655=N571),$D$2:$D$8655)</f>
        <v>45044</v>
      </c>
      <c r="P571" s="62">
        <v>2907585000404</v>
      </c>
      <c r="Q571" t="str">
        <v>UNIDADE</v>
      </c>
      <c r="R571" s="85">
        <v>200</v>
      </c>
      <c r="S571" s="85">
        <v>190000</v>
      </c>
      <c r="U571" s="84" t="b">
        <f t="shared" si="63"/>
        <v>1</v>
      </c>
      <c r="V571" s="84" t="b">
        <f t="shared" si="64"/>
        <v>1</v>
      </c>
      <c r="W571" s="84" t="b">
        <f t="shared" si="65"/>
        <v>1</v>
      </c>
      <c r="X571" s="84" t="str">
        <f t="shared" si="66"/>
        <v xml:space="preserve"> </v>
      </c>
      <c r="Y571" s="84" t="b">
        <f t="shared" si="67"/>
        <v>1</v>
      </c>
      <c r="AA571" s="84">
        <v>67481</v>
      </c>
      <c r="AB571" s="84" t="s">
        <v>88</v>
      </c>
      <c r="AC571" s="57">
        <v>45044</v>
      </c>
      <c r="AD571" s="84">
        <v>2907585000404</v>
      </c>
      <c r="AE571" s="84" t="s">
        <v>30</v>
      </c>
      <c r="AF571" s="84">
        <v>2008</v>
      </c>
      <c r="AG571" s="84">
        <v>190000</v>
      </c>
      <c r="AI571">
        <v>67542</v>
      </c>
      <c r="AJ571" s="84" t="str" cm="1">
        <f t="array" ref="AJ571">_xlfn.XLOOKUP(AI571,--LEFT(Main!$B$15:$B$1956,SEARCH(" ",Main!$B$15:$B$1956)),Main!$F$15:$F$1956,"")</f>
        <v>METASA</v>
      </c>
      <c r="AK571" s="57" cm="1">
        <f t="array" ref="AK571">_xlfn.XLOOKUP(1,(--LEFT(Main!$B$15:$B$1956,SEARCH(" ",Main!$B$15:$B$1956))=AI571)*(Main!$F$15:$F$1956=AJ571),Main!$C$15:$C$1956,"")</f>
        <v>44799</v>
      </c>
      <c r="AL571" s="62" cm="1">
        <f t="array" ref="AL571">--_xlfn.XLOOKUP(1,(Main!$F$15:$F$1956='PLANILHA EBR'!AJ571)*(--LEFT(Main!$B$15:$B$1956,SEARCH(" ",Main!$B$15:$B$1956))='PLANILHA EBR'!AI571),Main!$E$15:$E$1956)</f>
        <v>88416482000106</v>
      </c>
      <c r="AM571" s="84" t="str" cm="1">
        <f t="array" ref="AM571">_xlfn.XLOOKUP(1,(Main!$F$15:$F$1956='PLANILHA EBR'!AJ571)*(--LEFT(Main!$B$15:$B$1956,SEARCH(" ",Main!$B$15:$B$1956))='PLANILHA EBR'!AI571),Main!$H$15:$H$1956)</f>
        <v>KG LIQUIDO</v>
      </c>
      <c r="AN571">
        <v>11028.26</v>
      </c>
      <c r="AO571">
        <v>198494.7</v>
      </c>
      <c r="AP571">
        <v>35780</v>
      </c>
    </row>
    <row r="572" spans="1:42" x14ac:dyDescent="0.25">
      <c r="A572" t="s">
        <v>5968</v>
      </c>
      <c r="B572" t="str">
        <f>C572&amp;"-"&amp;COUNTIF(C$2:C572,C572)</f>
        <v>61026-15</v>
      </c>
      <c r="C572">
        <v>61026</v>
      </c>
      <c r="D572" s="57">
        <v>44830</v>
      </c>
      <c r="E572" s="84" t="str">
        <f>F572&amp;"-"&amp;COUNTIF($F$2:F572,F572)</f>
        <v>JOTUN-18</v>
      </c>
      <c r="F572" s="84" t="str">
        <f t="shared" si="62"/>
        <v>JOTUN</v>
      </c>
      <c r="G572" t="s">
        <v>8585</v>
      </c>
      <c r="H572" s="62">
        <v>2907585000404</v>
      </c>
      <c r="I572" t="s">
        <v>869</v>
      </c>
      <c r="J572">
        <v>5</v>
      </c>
      <c r="K572">
        <v>3471.09</v>
      </c>
      <c r="M572">
        <v>67482</v>
      </c>
      <c r="N572" t="str">
        <v>METASA</v>
      </c>
      <c r="O572" s="57" cm="1">
        <f t="array" ref="O572">_xlfn.XLOOKUP(1,($C$2:$C$8655=M572)*($F$2:$F$8655=N572),$D$2:$D$8655)</f>
        <v>44797</v>
      </c>
      <c r="P572" s="62">
        <v>88416482000106</v>
      </c>
      <c r="Q572" t="str">
        <v>KG LIQUIDO</v>
      </c>
      <c r="R572" s="85">
        <v>12741.549999999997</v>
      </c>
      <c r="S572" s="85">
        <v>469999.39</v>
      </c>
      <c r="U572" s="84" t="b">
        <f t="shared" si="63"/>
        <v>1</v>
      </c>
      <c r="V572" s="84" t="s">
        <v>3780</v>
      </c>
      <c r="W572" s="84" t="s">
        <v>3780</v>
      </c>
      <c r="X572" s="84" t="s">
        <v>3780</v>
      </c>
      <c r="Y572" s="84" t="b">
        <f t="shared" si="67"/>
        <v>1</v>
      </c>
      <c r="AA572" s="84">
        <v>67482</v>
      </c>
      <c r="AB572" s="84" t="s">
        <v>88</v>
      </c>
      <c r="AC572" s="57">
        <v>45044</v>
      </c>
      <c r="AD572" s="84">
        <v>2907585000404</v>
      </c>
      <c r="AE572" s="84" t="s">
        <v>30</v>
      </c>
      <c r="AF572" s="84">
        <v>20265.227999999999</v>
      </c>
      <c r="AG572" s="84">
        <v>469999.39</v>
      </c>
      <c r="AI572">
        <v>67547</v>
      </c>
      <c r="AJ572" s="84" t="str" cm="1">
        <f t="array" ref="AJ572">_xlfn.XLOOKUP(AI572,--LEFT(Main!$B$15:$B$1956,SEARCH(" ",Main!$B$15:$B$1956)),Main!$F$15:$F$1956,"")</f>
        <v>METASA</v>
      </c>
      <c r="AK572" s="57" cm="1">
        <f t="array" ref="AK572">_xlfn.XLOOKUP(1,(--LEFT(Main!$B$15:$B$1956,SEARCH(" ",Main!$B$15:$B$1956))=AI572)*(Main!$F$15:$F$1956=AJ572),Main!$C$15:$C$1956,"")</f>
        <v>44799</v>
      </c>
      <c r="AL572" s="62" cm="1">
        <f t="array" ref="AL572">--_xlfn.XLOOKUP(1,(Main!$F$15:$F$1956='PLANILHA EBR'!AJ572)*(--LEFT(Main!$B$15:$B$1956,SEARCH(" ",Main!$B$15:$B$1956))='PLANILHA EBR'!AI572),Main!$E$15:$E$1956)</f>
        <v>88416482000106</v>
      </c>
      <c r="AM572" s="84" t="str" cm="1">
        <f t="array" ref="AM572">_xlfn.XLOOKUP(1,(Main!$F$15:$F$1956='PLANILHA EBR'!AJ572)*(--LEFT(Main!$B$15:$B$1956,SEARCH(" ",Main!$B$15:$B$1956))='PLANILHA EBR'!AI572),Main!$H$15:$H$1956)</f>
        <v>KG LIQUIDO</v>
      </c>
      <c r="AN572">
        <v>22736.62</v>
      </c>
      <c r="AO572">
        <v>426111.59</v>
      </c>
      <c r="AP572">
        <v>35657</v>
      </c>
    </row>
    <row r="573" spans="1:42" x14ac:dyDescent="0.25">
      <c r="A573" t="s">
        <v>5968</v>
      </c>
      <c r="B573" t="str">
        <f>C573&amp;"-"&amp;COUNTIF(C$2:C573,C573)</f>
        <v>61026-16</v>
      </c>
      <c r="C573">
        <v>61026</v>
      </c>
      <c r="D573" s="57">
        <v>44830</v>
      </c>
      <c r="E573" s="84" t="str">
        <f>F573&amp;"-"&amp;COUNTIF($F$2:F573,F573)</f>
        <v>JOTUN-19</v>
      </c>
      <c r="F573" s="84" t="str">
        <f t="shared" si="62"/>
        <v>JOTUN</v>
      </c>
      <c r="G573" t="s">
        <v>8585</v>
      </c>
      <c r="H573" s="62">
        <v>2907585000404</v>
      </c>
      <c r="I573" t="s">
        <v>869</v>
      </c>
      <c r="J573">
        <v>3</v>
      </c>
      <c r="K573">
        <v>2103.19</v>
      </c>
      <c r="M573">
        <v>67515</v>
      </c>
      <c r="N573" t="str">
        <v>METASA</v>
      </c>
      <c r="O573" s="57" cm="1">
        <f t="array" ref="O573">_xlfn.XLOOKUP(1,($C$2:$C$8655=M573)*($F$2:$F$8655=N573),$D$2:$D$8655)</f>
        <v>44798</v>
      </c>
      <c r="P573" s="62">
        <v>88416482000106</v>
      </c>
      <c r="Q573" t="str">
        <v>KG LIQUIDO</v>
      </c>
      <c r="R573" s="85">
        <v>24820.41</v>
      </c>
      <c r="S573" s="85">
        <v>445678.67000000004</v>
      </c>
      <c r="U573" s="84" t="b">
        <f t="shared" si="63"/>
        <v>1</v>
      </c>
      <c r="V573" s="84" t="b">
        <f t="shared" si="64"/>
        <v>1</v>
      </c>
      <c r="W573" s="84" t="b">
        <f t="shared" si="65"/>
        <v>1</v>
      </c>
      <c r="X573" s="84" t="b">
        <f t="shared" si="66"/>
        <v>1</v>
      </c>
      <c r="Y573" s="84" t="b">
        <f t="shared" si="67"/>
        <v>1</v>
      </c>
      <c r="AA573" s="84">
        <v>67515</v>
      </c>
      <c r="AB573" s="84" t="s">
        <v>80</v>
      </c>
      <c r="AC573" s="57">
        <v>44798</v>
      </c>
      <c r="AD573" s="84">
        <v>88416482000106</v>
      </c>
      <c r="AE573" s="84" t="s">
        <v>30</v>
      </c>
      <c r="AF573" s="84">
        <v>24820.41</v>
      </c>
      <c r="AG573" s="84">
        <v>445678.67</v>
      </c>
      <c r="AI573">
        <v>67550</v>
      </c>
      <c r="AJ573" s="84" t="str" cm="1">
        <f t="array" ref="AJ573">_xlfn.XLOOKUP(AI573,--LEFT(Main!$B$15:$B$1956,SEARCH(" ",Main!$B$15:$B$1956)),Main!$F$15:$F$1956,"")</f>
        <v>METASA</v>
      </c>
      <c r="AK573" s="57" cm="1">
        <f t="array" ref="AK573">_xlfn.XLOOKUP(1,(--LEFT(Main!$B$15:$B$1956,SEARCH(" ",Main!$B$15:$B$1956))=AI573)*(Main!$F$15:$F$1956=AJ573),Main!$C$15:$C$1956,"")</f>
        <v>44799</v>
      </c>
      <c r="AL573" s="62" cm="1">
        <f t="array" ref="AL573">--_xlfn.XLOOKUP(1,(Main!$F$15:$F$1956='PLANILHA EBR'!AJ573)*(--LEFT(Main!$B$15:$B$1956,SEARCH(" ",Main!$B$15:$B$1956))='PLANILHA EBR'!AI573),Main!$E$15:$E$1956)</f>
        <v>88416482000106</v>
      </c>
      <c r="AM573" s="84" t="str" cm="1">
        <f t="array" ref="AM573">_xlfn.XLOOKUP(1,(Main!$F$15:$F$1956='PLANILHA EBR'!AJ573)*(--LEFT(Main!$B$15:$B$1956,SEARCH(" ",Main!$B$15:$B$1956))='PLANILHA EBR'!AI573),Main!$H$15:$H$1956)</f>
        <v>KG LIQUIDO</v>
      </c>
      <c r="AN573">
        <v>13286.89</v>
      </c>
      <c r="AO573">
        <v>237087.46</v>
      </c>
      <c r="AP573">
        <v>35657</v>
      </c>
    </row>
    <row r="574" spans="1:42" x14ac:dyDescent="0.25">
      <c r="A574" t="s">
        <v>5958</v>
      </c>
      <c r="B574" t="str">
        <f>C574&amp;"-"&amp;COUNTIF(C$2:C574,C574)</f>
        <v>68337-1</v>
      </c>
      <c r="C574">
        <v>68337</v>
      </c>
      <c r="D574" s="57">
        <v>44831</v>
      </c>
      <c r="E574" s="84" t="str">
        <f>F574&amp;"-"&amp;COUNTIF($F$2:F574,F574)</f>
        <v>METASA-514</v>
      </c>
      <c r="F574" s="84" t="str">
        <f t="shared" si="62"/>
        <v>METASA</v>
      </c>
      <c r="G574" t="s">
        <v>8581</v>
      </c>
      <c r="H574" s="62">
        <v>88416482000106</v>
      </c>
      <c r="I574" t="s">
        <v>30</v>
      </c>
      <c r="J574">
        <v>498.14</v>
      </c>
      <c r="K574">
        <v>8408.6</v>
      </c>
      <c r="M574">
        <v>67542</v>
      </c>
      <c r="N574" t="str">
        <v>METASA</v>
      </c>
      <c r="O574" s="57" cm="1">
        <f t="array" ref="O574">_xlfn.XLOOKUP(1,($C$2:$C$8655=M574)*($F$2:$F$8655=N574),$D$2:$D$8655)</f>
        <v>44799</v>
      </c>
      <c r="P574" s="62">
        <v>88416482000106</v>
      </c>
      <c r="Q574" t="str">
        <v>KG LIQUIDO</v>
      </c>
      <c r="R574" s="85">
        <v>11028.26</v>
      </c>
      <c r="S574" s="85">
        <v>198494.7</v>
      </c>
      <c r="U574" s="84" t="b">
        <f t="shared" si="63"/>
        <v>1</v>
      </c>
      <c r="V574" s="84" t="b">
        <f t="shared" si="64"/>
        <v>1</v>
      </c>
      <c r="W574" s="84" t="b">
        <f t="shared" si="65"/>
        <v>1</v>
      </c>
      <c r="X574" s="84" t="b">
        <f t="shared" si="66"/>
        <v>1</v>
      </c>
      <c r="Y574" s="84" t="b">
        <f t="shared" si="67"/>
        <v>1</v>
      </c>
      <c r="AA574" s="84">
        <v>67542</v>
      </c>
      <c r="AB574" s="84" t="s">
        <v>80</v>
      </c>
      <c r="AC574" s="57">
        <v>44799</v>
      </c>
      <c r="AD574" s="84">
        <v>88416482000106</v>
      </c>
      <c r="AE574" s="84" t="s">
        <v>30</v>
      </c>
      <c r="AF574" s="84">
        <v>11028.26</v>
      </c>
      <c r="AG574" s="84">
        <v>198494.7</v>
      </c>
      <c r="AI574">
        <v>67573</v>
      </c>
      <c r="AJ574" s="84" t="str" cm="1">
        <f t="array" ref="AJ574">_xlfn.XLOOKUP(AI574,--LEFT(Main!$B$15:$B$1956,SEARCH(" ",Main!$B$15:$B$1956)),Main!$F$15:$F$1956,"")</f>
        <v>METASA</v>
      </c>
      <c r="AK574" s="57" cm="1">
        <f t="array" ref="AK574">_xlfn.XLOOKUP(1,(--LEFT(Main!$B$15:$B$1956,SEARCH(" ",Main!$B$15:$B$1956))=AI574)*(Main!$F$15:$F$1956=AJ574),Main!$C$15:$C$1956,"")</f>
        <v>44802</v>
      </c>
      <c r="AL574" s="62" cm="1">
        <f t="array" ref="AL574">--_xlfn.XLOOKUP(1,(Main!$F$15:$F$1956='PLANILHA EBR'!AJ574)*(--LEFT(Main!$B$15:$B$1956,SEARCH(" ",Main!$B$15:$B$1956))='PLANILHA EBR'!AI574),Main!$E$15:$E$1956)</f>
        <v>88416482000106</v>
      </c>
      <c r="AM574" s="84" t="str" cm="1">
        <f t="array" ref="AM574">_xlfn.XLOOKUP(1,(Main!$F$15:$F$1956='PLANILHA EBR'!AJ574)*(--LEFT(Main!$B$15:$B$1956,SEARCH(" ",Main!$B$15:$B$1956))='PLANILHA EBR'!AI574),Main!$H$15:$H$1956)</f>
        <v>KG LIQUIDO</v>
      </c>
      <c r="AN574">
        <v>23057.25</v>
      </c>
      <c r="AO574">
        <v>653712.88</v>
      </c>
      <c r="AP574">
        <v>35657</v>
      </c>
    </row>
    <row r="575" spans="1:42" x14ac:dyDescent="0.25">
      <c r="A575" t="s">
        <v>5958</v>
      </c>
      <c r="B575" t="str">
        <f>C575&amp;"-"&amp;COUNTIF(C$2:C575,C575)</f>
        <v>68337-2</v>
      </c>
      <c r="C575">
        <v>68337</v>
      </c>
      <c r="D575" s="57">
        <v>44831</v>
      </c>
      <c r="E575" s="84" t="str">
        <f>F575&amp;"-"&amp;COUNTIF($F$2:F575,F575)</f>
        <v>METASA-515</v>
      </c>
      <c r="F575" s="84" t="str">
        <f t="shared" si="62"/>
        <v>METASA</v>
      </c>
      <c r="G575" t="s">
        <v>8581</v>
      </c>
      <c r="H575" s="62">
        <v>88416482000106</v>
      </c>
      <c r="I575" t="s">
        <v>30</v>
      </c>
      <c r="J575">
        <v>1947.74</v>
      </c>
      <c r="K575">
        <v>32877.85</v>
      </c>
      <c r="M575">
        <v>67547</v>
      </c>
      <c r="N575" t="str">
        <v>METASA</v>
      </c>
      <c r="O575" s="57" cm="1">
        <f t="array" ref="O575">_xlfn.XLOOKUP(1,($C$2:$C$8655=M575)*($F$2:$F$8655=N575),$D$2:$D$8655)</f>
        <v>44799</v>
      </c>
      <c r="P575" s="62">
        <v>88416482000106</v>
      </c>
      <c r="Q575" t="str">
        <v>KG LIQUIDO</v>
      </c>
      <c r="R575" s="85">
        <v>22736.619999999995</v>
      </c>
      <c r="S575" s="85">
        <v>426111.59</v>
      </c>
      <c r="U575" s="84" t="b">
        <f t="shared" si="63"/>
        <v>1</v>
      </c>
      <c r="V575" s="84" t="b">
        <f t="shared" si="64"/>
        <v>1</v>
      </c>
      <c r="W575" s="84" t="b">
        <f t="shared" si="65"/>
        <v>1</v>
      </c>
      <c r="X575" s="84" t="b">
        <f t="shared" si="66"/>
        <v>1</v>
      </c>
      <c r="Y575" s="84" t="b">
        <f t="shared" si="67"/>
        <v>1</v>
      </c>
      <c r="AA575" s="84">
        <v>67547</v>
      </c>
      <c r="AB575" s="84" t="s">
        <v>80</v>
      </c>
      <c r="AC575" s="57">
        <v>44799</v>
      </c>
      <c r="AD575" s="84">
        <v>88416482000106</v>
      </c>
      <c r="AE575" s="84" t="s">
        <v>30</v>
      </c>
      <c r="AF575" s="84">
        <v>22736.62</v>
      </c>
      <c r="AG575" s="84">
        <v>426111.59</v>
      </c>
      <c r="AI575">
        <v>67582</v>
      </c>
      <c r="AJ575" s="84" t="str" cm="1">
        <f t="array" ref="AJ575">_xlfn.XLOOKUP(AI575,--LEFT(Main!$B$15:$B$1956,SEARCH(" ",Main!$B$15:$B$1956)),Main!$F$15:$F$1956,"")</f>
        <v>METASA</v>
      </c>
      <c r="AK575" s="57" cm="1">
        <f t="array" ref="AK575">_xlfn.XLOOKUP(1,(--LEFT(Main!$B$15:$B$1956,SEARCH(" ",Main!$B$15:$B$1956))=AI575)*(Main!$F$15:$F$1956=AJ575),Main!$C$15:$C$1956,"")</f>
        <v>44802</v>
      </c>
      <c r="AL575" s="62" cm="1">
        <f t="array" ref="AL575">--_xlfn.XLOOKUP(1,(Main!$F$15:$F$1956='PLANILHA EBR'!AJ575)*(--LEFT(Main!$B$15:$B$1956,SEARCH(" ",Main!$B$15:$B$1956))='PLANILHA EBR'!AI575),Main!$E$15:$E$1956)</f>
        <v>88416482000106</v>
      </c>
      <c r="AM575" s="84" t="str" cm="1">
        <f t="array" ref="AM575">_xlfn.XLOOKUP(1,(Main!$F$15:$F$1956='PLANILHA EBR'!AJ575)*(--LEFT(Main!$B$15:$B$1956,SEARCH(" ",Main!$B$15:$B$1956))='PLANILHA EBR'!AI575),Main!$H$15:$H$1956)</f>
        <v>KG LIQUIDO</v>
      </c>
      <c r="AN575">
        <v>22128.57</v>
      </c>
      <c r="AO575">
        <v>624093.92000000004</v>
      </c>
      <c r="AP575">
        <v>35657</v>
      </c>
    </row>
    <row r="576" spans="1:42" x14ac:dyDescent="0.25">
      <c r="A576" t="s">
        <v>5958</v>
      </c>
      <c r="B576" t="str">
        <f>C576&amp;"-"&amp;COUNTIF(C$2:C576,C576)</f>
        <v>68337-3</v>
      </c>
      <c r="C576">
        <v>68337</v>
      </c>
      <c r="D576" s="57">
        <v>44831</v>
      </c>
      <c r="E576" s="84" t="str">
        <f>F576&amp;"-"&amp;COUNTIF($F$2:F576,F576)</f>
        <v>METASA-516</v>
      </c>
      <c r="F576" s="84" t="str">
        <f t="shared" si="62"/>
        <v>METASA</v>
      </c>
      <c r="G576" t="s">
        <v>8581</v>
      </c>
      <c r="H576" s="62">
        <v>88416482000106</v>
      </c>
      <c r="I576" t="s">
        <v>30</v>
      </c>
      <c r="J576">
        <v>299.37</v>
      </c>
      <c r="K576">
        <v>4002.58</v>
      </c>
      <c r="M576">
        <v>67550</v>
      </c>
      <c r="N576" t="str">
        <v>METASA</v>
      </c>
      <c r="O576" s="57" cm="1">
        <f t="array" ref="O576">_xlfn.XLOOKUP(1,($C$2:$C$8655=M576)*($F$2:$F$8655=N576),$D$2:$D$8655)</f>
        <v>44799</v>
      </c>
      <c r="P576" s="62">
        <v>88416482000106</v>
      </c>
      <c r="Q576" t="str">
        <v>KG LIQUIDO</v>
      </c>
      <c r="R576" s="85">
        <v>13286.889999999998</v>
      </c>
      <c r="S576" s="85">
        <v>237087.46</v>
      </c>
      <c r="U576" s="84" t="b">
        <f t="shared" si="63"/>
        <v>1</v>
      </c>
      <c r="V576" s="84" t="b">
        <f t="shared" si="64"/>
        <v>1</v>
      </c>
      <c r="W576" s="84" t="b">
        <f t="shared" si="65"/>
        <v>1</v>
      </c>
      <c r="X576" s="84" t="b">
        <f t="shared" si="66"/>
        <v>1</v>
      </c>
      <c r="Y576" s="84" t="b">
        <f t="shared" si="67"/>
        <v>1</v>
      </c>
      <c r="AA576" s="84">
        <v>67550</v>
      </c>
      <c r="AB576" s="84" t="s">
        <v>80</v>
      </c>
      <c r="AC576" s="57">
        <v>44799</v>
      </c>
      <c r="AD576" s="84">
        <v>88416482000106</v>
      </c>
      <c r="AE576" s="84" t="s">
        <v>30</v>
      </c>
      <c r="AF576" s="84">
        <v>13286.89</v>
      </c>
      <c r="AG576" s="84">
        <v>237087.46</v>
      </c>
      <c r="AI576">
        <v>67612</v>
      </c>
      <c r="AJ576" s="84" t="str" cm="1">
        <f t="array" ref="AJ576">_xlfn.XLOOKUP(AI576,--LEFT(Main!$B$15:$B$1956,SEARCH(" ",Main!$B$15:$B$1956)),Main!$F$15:$F$1956,"")</f>
        <v>METASA</v>
      </c>
      <c r="AK576" s="57" cm="1">
        <f t="array" ref="AK576">_xlfn.XLOOKUP(1,(--LEFT(Main!$B$15:$B$1956,SEARCH(" ",Main!$B$15:$B$1956))=AI576)*(Main!$F$15:$F$1956=AJ576),Main!$C$15:$C$1956,"")</f>
        <v>44803</v>
      </c>
      <c r="AL576" s="62" cm="1">
        <f t="array" ref="AL576">--_xlfn.XLOOKUP(1,(Main!$F$15:$F$1956='PLANILHA EBR'!AJ576)*(--LEFT(Main!$B$15:$B$1956,SEARCH(" ",Main!$B$15:$B$1956))='PLANILHA EBR'!AI576),Main!$E$15:$E$1956)</f>
        <v>88416482000106</v>
      </c>
      <c r="AM576" s="84" t="str" cm="1">
        <f t="array" ref="AM576">_xlfn.XLOOKUP(1,(Main!$F$15:$F$1956='PLANILHA EBR'!AJ576)*(--LEFT(Main!$B$15:$B$1956,SEARCH(" ",Main!$B$15:$B$1956))='PLANILHA EBR'!AI576),Main!$H$15:$H$1956)</f>
        <v>KG LIQUIDO</v>
      </c>
      <c r="AN576">
        <v>2780.58</v>
      </c>
      <c r="AO576">
        <v>51584.39</v>
      </c>
      <c r="AP576">
        <v>35647</v>
      </c>
    </row>
    <row r="577" spans="1:42" x14ac:dyDescent="0.25">
      <c r="A577" t="s">
        <v>5958</v>
      </c>
      <c r="B577" t="str">
        <f>C577&amp;"-"&amp;COUNTIF(C$2:C577,C577)</f>
        <v>68337-4</v>
      </c>
      <c r="C577">
        <v>68337</v>
      </c>
      <c r="D577" s="57">
        <v>44831</v>
      </c>
      <c r="E577" s="84" t="str">
        <f>F577&amp;"-"&amp;COUNTIF($F$2:F577,F577)</f>
        <v>METASA-517</v>
      </c>
      <c r="F577" s="84" t="str">
        <f t="shared" si="62"/>
        <v>METASA</v>
      </c>
      <c r="G577" t="s">
        <v>8581</v>
      </c>
      <c r="H577" s="62">
        <v>88416482000106</v>
      </c>
      <c r="I577" t="s">
        <v>30</v>
      </c>
      <c r="J577">
        <v>1687.57</v>
      </c>
      <c r="K577">
        <v>28486.18</v>
      </c>
      <c r="M577">
        <v>67573</v>
      </c>
      <c r="N577" t="str">
        <v>METASA</v>
      </c>
      <c r="O577" s="57" cm="1">
        <f t="array" ref="O577">_xlfn.XLOOKUP(1,($C$2:$C$8655=M577)*($F$2:$F$8655=N577),$D$2:$D$8655)</f>
        <v>44802</v>
      </c>
      <c r="P577" s="62">
        <v>88416482000106</v>
      </c>
      <c r="Q577" t="str">
        <v>KG LIQUIDO</v>
      </c>
      <c r="R577" s="85">
        <v>23057.25</v>
      </c>
      <c r="S577" s="85">
        <v>653712.87999999989</v>
      </c>
      <c r="U577" s="84" t="b">
        <f t="shared" si="63"/>
        <v>1</v>
      </c>
      <c r="V577" s="84" t="b">
        <f t="shared" si="64"/>
        <v>1</v>
      </c>
      <c r="W577" s="84" t="b">
        <f t="shared" si="65"/>
        <v>1</v>
      </c>
      <c r="X577" s="84" t="b">
        <f t="shared" si="66"/>
        <v>1</v>
      </c>
      <c r="Y577" s="84" t="b">
        <f t="shared" si="67"/>
        <v>1</v>
      </c>
      <c r="AA577" s="84">
        <v>67573</v>
      </c>
      <c r="AB577" s="84" t="s">
        <v>80</v>
      </c>
      <c r="AC577" s="57">
        <v>44802</v>
      </c>
      <c r="AD577" s="84">
        <v>88416482000106</v>
      </c>
      <c r="AE577" s="84" t="s">
        <v>30</v>
      </c>
      <c r="AF577" s="84">
        <v>23057.25</v>
      </c>
      <c r="AG577" s="84">
        <v>653712.88</v>
      </c>
      <c r="AI577">
        <v>67623</v>
      </c>
      <c r="AJ577" s="84" t="str" cm="1">
        <f t="array" ref="AJ577">_xlfn.XLOOKUP(AI577,--LEFT(Main!$B$15:$B$1956,SEARCH(" ",Main!$B$15:$B$1956)),Main!$F$15:$F$1956,"")</f>
        <v>METASA</v>
      </c>
      <c r="AK577" s="57" cm="1">
        <f t="array" ref="AK577">_xlfn.XLOOKUP(1,(--LEFT(Main!$B$15:$B$1956,SEARCH(" ",Main!$B$15:$B$1956))=AI577)*(Main!$F$15:$F$1956=AJ577),Main!$C$15:$C$1956,"")</f>
        <v>44803</v>
      </c>
      <c r="AL577" s="62" cm="1">
        <f t="array" ref="AL577">--_xlfn.XLOOKUP(1,(Main!$F$15:$F$1956='PLANILHA EBR'!AJ577)*(--LEFT(Main!$B$15:$B$1956,SEARCH(" ",Main!$B$15:$B$1956))='PLANILHA EBR'!AI577),Main!$E$15:$E$1956)</f>
        <v>88416482000106</v>
      </c>
      <c r="AM577" s="84" t="str" cm="1">
        <f t="array" ref="AM577">_xlfn.XLOOKUP(1,(Main!$F$15:$F$1956='PLANILHA EBR'!AJ577)*(--LEFT(Main!$B$15:$B$1956,SEARCH(" ",Main!$B$15:$B$1956))='PLANILHA EBR'!AI577),Main!$H$15:$H$1956)</f>
        <v>KG LIQUIDO</v>
      </c>
      <c r="AN577">
        <v>22492.06</v>
      </c>
      <c r="AO577">
        <v>616498.89</v>
      </c>
      <c r="AP577">
        <v>35532</v>
      </c>
    </row>
    <row r="578" spans="1:42" x14ac:dyDescent="0.25">
      <c r="A578" t="s">
        <v>5958</v>
      </c>
      <c r="B578" t="str">
        <f>C578&amp;"-"&amp;COUNTIF(C$2:C578,C578)</f>
        <v>68337-5</v>
      </c>
      <c r="C578">
        <v>68337</v>
      </c>
      <c r="D578" s="57">
        <v>44831</v>
      </c>
      <c r="E578" s="84" t="str">
        <f>F578&amp;"-"&amp;COUNTIF($F$2:F578,F578)</f>
        <v>METASA-518</v>
      </c>
      <c r="F578" s="84" t="str">
        <f t="shared" si="62"/>
        <v>METASA</v>
      </c>
      <c r="G578" t="s">
        <v>8581</v>
      </c>
      <c r="H578" s="62">
        <v>88416482000106</v>
      </c>
      <c r="I578" t="s">
        <v>30</v>
      </c>
      <c r="J578">
        <v>629.34</v>
      </c>
      <c r="K578">
        <v>8414.2800000000007</v>
      </c>
      <c r="M578">
        <v>67582</v>
      </c>
      <c r="N578" t="str">
        <v>METASA</v>
      </c>
      <c r="O578" s="57" cm="1">
        <f t="array" ref="O578">_xlfn.XLOOKUP(1,($C$2:$C$8655=M578)*($F$2:$F$8655=N578),$D$2:$D$8655)</f>
        <v>44802</v>
      </c>
      <c r="P578" s="62">
        <v>88416482000106</v>
      </c>
      <c r="Q578" t="str">
        <v>KG LIQUIDO</v>
      </c>
      <c r="R578" s="85">
        <v>22128.57</v>
      </c>
      <c r="S578" s="85">
        <v>624093.91999999993</v>
      </c>
      <c r="U578" s="84" t="b">
        <f t="shared" si="63"/>
        <v>1</v>
      </c>
      <c r="V578" s="84" t="b">
        <f t="shared" si="64"/>
        <v>1</v>
      </c>
      <c r="W578" s="84" t="b">
        <f t="shared" si="65"/>
        <v>1</v>
      </c>
      <c r="X578" s="84" t="b">
        <f t="shared" si="66"/>
        <v>1</v>
      </c>
      <c r="Y578" s="84" t="b">
        <f t="shared" si="67"/>
        <v>1</v>
      </c>
      <c r="AA578" s="84">
        <v>67582</v>
      </c>
      <c r="AB578" s="84" t="s">
        <v>80</v>
      </c>
      <c r="AC578" s="57">
        <v>44802</v>
      </c>
      <c r="AD578" s="84">
        <v>88416482000106</v>
      </c>
      <c r="AE578" s="84" t="s">
        <v>30</v>
      </c>
      <c r="AF578" s="84">
        <v>22128.57</v>
      </c>
      <c r="AG578" s="84">
        <v>624093.92000000004</v>
      </c>
      <c r="AI578">
        <v>67671</v>
      </c>
      <c r="AJ578" s="84" t="str" cm="1">
        <f t="array" ref="AJ578">_xlfn.XLOOKUP(AI578,--LEFT(Main!$B$15:$B$1956,SEARCH(" ",Main!$B$15:$B$1956)),Main!$F$15:$F$1956,"")</f>
        <v>METASA</v>
      </c>
      <c r="AK578" s="57" cm="1">
        <f t="array" ref="AK578">_xlfn.XLOOKUP(1,(--LEFT(Main!$B$15:$B$1956,SEARCH(" ",Main!$B$15:$B$1956))=AI578)*(Main!$F$15:$F$1956=AJ578),Main!$C$15:$C$1956,"")</f>
        <v>44804</v>
      </c>
      <c r="AL578" s="62" cm="1">
        <f t="array" ref="AL578">--_xlfn.XLOOKUP(1,(Main!$F$15:$F$1956='PLANILHA EBR'!AJ578)*(--LEFT(Main!$B$15:$B$1956,SEARCH(" ",Main!$B$15:$B$1956))='PLANILHA EBR'!AI578),Main!$E$15:$E$1956)</f>
        <v>88416482000106</v>
      </c>
      <c r="AM578" s="84" t="str" cm="1">
        <f t="array" ref="AM578">_xlfn.XLOOKUP(1,(Main!$F$15:$F$1956='PLANILHA EBR'!AJ578)*(--LEFT(Main!$B$15:$B$1956,SEARCH(" ",Main!$B$15:$B$1956))='PLANILHA EBR'!AI578),Main!$H$15:$H$1956)</f>
        <v>KG LIQUIDO</v>
      </c>
      <c r="AN578">
        <v>17589.57</v>
      </c>
      <c r="AO578">
        <v>323167.65000000002</v>
      </c>
      <c r="AP578">
        <v>35517</v>
      </c>
    </row>
    <row r="579" spans="1:42" x14ac:dyDescent="0.25">
      <c r="A579" t="s">
        <v>5958</v>
      </c>
      <c r="B579" t="str">
        <f>C579&amp;"-"&amp;COUNTIF(C$2:C579,C579)</f>
        <v>68337-6</v>
      </c>
      <c r="C579">
        <v>68337</v>
      </c>
      <c r="D579" s="57">
        <v>44831</v>
      </c>
      <c r="E579" s="84" t="str">
        <f>F579&amp;"-"&amp;COUNTIF($F$2:F579,F579)</f>
        <v>METASA-519</v>
      </c>
      <c r="F579" s="84" t="str">
        <f t="shared" ref="F579:F642" si="68">LEFT(G579,SEARCH(" ",G579)-1)</f>
        <v>METASA</v>
      </c>
      <c r="G579" t="s">
        <v>8581</v>
      </c>
      <c r="H579" s="62">
        <v>88416482000106</v>
      </c>
      <c r="I579" t="s">
        <v>30</v>
      </c>
      <c r="J579">
        <v>2406.04</v>
      </c>
      <c r="K579">
        <v>40613.96</v>
      </c>
      <c r="M579">
        <v>67612</v>
      </c>
      <c r="N579" t="str">
        <v>METASA</v>
      </c>
      <c r="O579" s="57" cm="1">
        <f t="array" ref="O579">_xlfn.XLOOKUP(1,($C$2:$C$8655=M579)*($F$2:$F$8655=N579),$D$2:$D$8655)</f>
        <v>44803</v>
      </c>
      <c r="P579" s="62">
        <v>88416482000106</v>
      </c>
      <c r="Q579" t="str">
        <v>KG LIQUIDO</v>
      </c>
      <c r="R579" s="85">
        <v>2780.58</v>
      </c>
      <c r="S579" s="85">
        <v>51584.39</v>
      </c>
      <c r="U579" s="84" t="b">
        <f t="shared" si="63"/>
        <v>1</v>
      </c>
      <c r="V579" s="84" t="b">
        <f t="shared" si="64"/>
        <v>1</v>
      </c>
      <c r="W579" s="84" t="b">
        <f t="shared" si="65"/>
        <v>1</v>
      </c>
      <c r="X579" s="84" t="b">
        <f t="shared" si="66"/>
        <v>1</v>
      </c>
      <c r="Y579" s="84" t="b">
        <f t="shared" si="67"/>
        <v>1</v>
      </c>
      <c r="AA579" s="84">
        <v>67612</v>
      </c>
      <c r="AB579" s="84" t="s">
        <v>80</v>
      </c>
      <c r="AC579" s="57">
        <v>44803</v>
      </c>
      <c r="AD579" s="84">
        <v>88416482000106</v>
      </c>
      <c r="AE579" s="84" t="s">
        <v>30</v>
      </c>
      <c r="AF579" s="84">
        <v>2780.58</v>
      </c>
      <c r="AG579" s="84">
        <v>51584.39</v>
      </c>
      <c r="AI579">
        <v>67676</v>
      </c>
      <c r="AJ579" s="84" t="str" cm="1">
        <f t="array" ref="AJ579">_xlfn.XLOOKUP(AI579,--LEFT(Main!$B$15:$B$1956,SEARCH(" ",Main!$B$15:$B$1956)),Main!$F$15:$F$1956,"")</f>
        <v>METASA</v>
      </c>
      <c r="AK579" s="57" cm="1">
        <f t="array" ref="AK579">_xlfn.XLOOKUP(1,(--LEFT(Main!$B$15:$B$1956,SEARCH(" ",Main!$B$15:$B$1956))=AI579)*(Main!$F$15:$F$1956=AJ579),Main!$C$15:$C$1956,"")</f>
        <v>44804</v>
      </c>
      <c r="AL579" s="62" cm="1">
        <f t="array" ref="AL579">--_xlfn.XLOOKUP(1,(Main!$F$15:$F$1956='PLANILHA EBR'!AJ579)*(--LEFT(Main!$B$15:$B$1956,SEARCH(" ",Main!$B$15:$B$1956))='PLANILHA EBR'!AI579),Main!$E$15:$E$1956)</f>
        <v>88416482000106</v>
      </c>
      <c r="AM579" s="84" t="str" cm="1">
        <f t="array" ref="AM579">_xlfn.XLOOKUP(1,(Main!$F$15:$F$1956='PLANILHA EBR'!AJ579)*(--LEFT(Main!$B$15:$B$1956,SEARCH(" ",Main!$B$15:$B$1956))='PLANILHA EBR'!AI579),Main!$H$15:$H$1956)</f>
        <v>KG LIQUIDO</v>
      </c>
      <c r="AN579">
        <v>19686.169999999998</v>
      </c>
      <c r="AO579">
        <v>353217.06</v>
      </c>
      <c r="AP579">
        <v>35345</v>
      </c>
    </row>
    <row r="580" spans="1:42" x14ac:dyDescent="0.25">
      <c r="A580" t="s">
        <v>5958</v>
      </c>
      <c r="B580" t="str">
        <f>C580&amp;"-"&amp;COUNTIF(C$2:C580,C580)</f>
        <v>68337-7</v>
      </c>
      <c r="C580">
        <v>68337</v>
      </c>
      <c r="D580" s="57">
        <v>44831</v>
      </c>
      <c r="E580" s="84" t="str">
        <f>F580&amp;"-"&amp;COUNTIF($F$2:F580,F580)</f>
        <v>METASA-520</v>
      </c>
      <c r="F580" s="84" t="str">
        <f t="shared" si="68"/>
        <v>METASA</v>
      </c>
      <c r="G580" t="s">
        <v>8581</v>
      </c>
      <c r="H580" s="62">
        <v>88416482000106</v>
      </c>
      <c r="I580" t="s">
        <v>30</v>
      </c>
      <c r="J580">
        <v>435.62</v>
      </c>
      <c r="K580">
        <v>7353.27</v>
      </c>
      <c r="M580">
        <v>67623</v>
      </c>
      <c r="N580" t="str">
        <v>METASA</v>
      </c>
      <c r="O580" s="57" cm="1">
        <f t="array" ref="O580">_xlfn.XLOOKUP(1,($C$2:$C$8655=M580)*($F$2:$F$8655=N580),$D$2:$D$8655)</f>
        <v>44803</v>
      </c>
      <c r="P580" s="62">
        <v>88416482000106</v>
      </c>
      <c r="Q580" t="str">
        <v>KG LIQUIDO</v>
      </c>
      <c r="R580" s="85">
        <v>22492.06</v>
      </c>
      <c r="S580" s="85">
        <v>616498.89</v>
      </c>
      <c r="U580" s="84" t="b">
        <f t="shared" si="63"/>
        <v>1</v>
      </c>
      <c r="V580" s="84" t="b">
        <f t="shared" si="64"/>
        <v>1</v>
      </c>
      <c r="W580" s="84" t="b">
        <f t="shared" si="65"/>
        <v>1</v>
      </c>
      <c r="X580" s="84" t="b">
        <f t="shared" si="66"/>
        <v>1</v>
      </c>
      <c r="Y580" s="84" t="b">
        <f t="shared" si="67"/>
        <v>1</v>
      </c>
      <c r="AA580" s="84">
        <v>67623</v>
      </c>
      <c r="AB580" s="84" t="s">
        <v>80</v>
      </c>
      <c r="AC580" s="57">
        <v>44803</v>
      </c>
      <c r="AD580" s="84">
        <v>88416482000106</v>
      </c>
      <c r="AE580" s="84" t="s">
        <v>30</v>
      </c>
      <c r="AF580" s="84">
        <v>22492.06</v>
      </c>
      <c r="AG580" s="84">
        <v>616498.89</v>
      </c>
      <c r="AI580">
        <v>67736</v>
      </c>
      <c r="AJ580" s="84" t="str" cm="1">
        <f t="array" ref="AJ580">_xlfn.XLOOKUP(AI580,--LEFT(Main!$B$15:$B$1956,SEARCH(" ",Main!$B$15:$B$1956)),Main!$F$15:$F$1956,"")</f>
        <v>METASA</v>
      </c>
      <c r="AK580" s="57" cm="1">
        <f t="array" ref="AK580">_xlfn.XLOOKUP(1,(--LEFT(Main!$B$15:$B$1956,SEARCH(" ",Main!$B$15:$B$1956))=AI580)*(Main!$F$15:$F$1956=AJ580),Main!$C$15:$C$1956,"")</f>
        <v>44806</v>
      </c>
      <c r="AL580" s="62" cm="1">
        <f t="array" ref="AL580">--_xlfn.XLOOKUP(1,(Main!$F$15:$F$1956='PLANILHA EBR'!AJ580)*(--LEFT(Main!$B$15:$B$1956,SEARCH(" ",Main!$B$15:$B$1956))='PLANILHA EBR'!AI580),Main!$E$15:$E$1956)</f>
        <v>88416482000106</v>
      </c>
      <c r="AM580" s="84" t="str" cm="1">
        <f t="array" ref="AM580">_xlfn.XLOOKUP(1,(Main!$F$15:$F$1956='PLANILHA EBR'!AJ580)*(--LEFT(Main!$B$15:$B$1956,SEARCH(" ",Main!$B$15:$B$1956))='PLANILHA EBR'!AI580),Main!$H$15:$H$1956)</f>
        <v>KG LIQUIDO</v>
      </c>
      <c r="AN580">
        <v>20849.98</v>
      </c>
      <c r="AO580">
        <v>399396.62</v>
      </c>
      <c r="AP580">
        <v>35321</v>
      </c>
    </row>
    <row r="581" spans="1:42" x14ac:dyDescent="0.25">
      <c r="A581" t="s">
        <v>5958</v>
      </c>
      <c r="B581" t="str">
        <f>C581&amp;"-"&amp;COUNTIF(C$2:C581,C581)</f>
        <v>68337-8</v>
      </c>
      <c r="C581">
        <v>68337</v>
      </c>
      <c r="D581" s="57">
        <v>44831</v>
      </c>
      <c r="E581" s="84" t="str">
        <f>F581&amp;"-"&amp;COUNTIF($F$2:F581,F581)</f>
        <v>METASA-521</v>
      </c>
      <c r="F581" s="84" t="str">
        <f t="shared" si="68"/>
        <v>METASA</v>
      </c>
      <c r="G581" t="s">
        <v>8581</v>
      </c>
      <c r="H581" s="62">
        <v>88416482000106</v>
      </c>
      <c r="I581" t="s">
        <v>30</v>
      </c>
      <c r="J581">
        <v>455.47</v>
      </c>
      <c r="K581">
        <v>7392.28</v>
      </c>
      <c r="M581">
        <v>67671</v>
      </c>
      <c r="N581" t="str">
        <v>METASA</v>
      </c>
      <c r="O581" s="57" cm="1">
        <f t="array" ref="O581">_xlfn.XLOOKUP(1,($C$2:$C$8655=M581)*($F$2:$F$8655=N581),$D$2:$D$8655)</f>
        <v>44804</v>
      </c>
      <c r="P581" s="62">
        <v>88416482000106</v>
      </c>
      <c r="Q581" t="str">
        <v>KG LIQUIDO</v>
      </c>
      <c r="R581" s="85">
        <v>17589.570000000003</v>
      </c>
      <c r="S581" s="85">
        <v>323167.64999999997</v>
      </c>
      <c r="U581" s="84" t="b">
        <f t="shared" si="63"/>
        <v>1</v>
      </c>
      <c r="V581" s="84" t="b">
        <f t="shared" si="64"/>
        <v>1</v>
      </c>
      <c r="W581" s="84" t="b">
        <f t="shared" si="65"/>
        <v>1</v>
      </c>
      <c r="X581" s="84" t="b">
        <f t="shared" si="66"/>
        <v>1</v>
      </c>
      <c r="Y581" s="84" t="b">
        <f t="shared" si="67"/>
        <v>1</v>
      </c>
      <c r="AA581" s="84">
        <v>67671</v>
      </c>
      <c r="AB581" s="84" t="s">
        <v>80</v>
      </c>
      <c r="AC581" s="57">
        <v>44804</v>
      </c>
      <c r="AD581" s="84">
        <v>88416482000106</v>
      </c>
      <c r="AE581" s="84" t="s">
        <v>30</v>
      </c>
      <c r="AF581" s="84">
        <v>17589.57</v>
      </c>
      <c r="AG581" s="84">
        <v>323167.65000000002</v>
      </c>
      <c r="AI581">
        <v>67761</v>
      </c>
      <c r="AJ581" s="84" t="str" cm="1">
        <f t="array" ref="AJ581">_xlfn.XLOOKUP(AI581,--LEFT(Main!$B$15:$B$1956,SEARCH(" ",Main!$B$15:$B$1956)),Main!$F$15:$F$1956,"")</f>
        <v>METASA</v>
      </c>
      <c r="AK581" s="57" cm="1">
        <f t="array" ref="AK581">_xlfn.XLOOKUP(1,(--LEFT(Main!$B$15:$B$1956,SEARCH(" ",Main!$B$15:$B$1956))=AI581)*(Main!$F$15:$F$1956=AJ581),Main!$C$15:$C$1956,"")</f>
        <v>44806</v>
      </c>
      <c r="AL581" s="62" cm="1">
        <f t="array" ref="AL581">--_xlfn.XLOOKUP(1,(Main!$F$15:$F$1956='PLANILHA EBR'!AJ581)*(--LEFT(Main!$B$15:$B$1956,SEARCH(" ",Main!$B$15:$B$1956))='PLANILHA EBR'!AI581),Main!$E$15:$E$1956)</f>
        <v>88416482000106</v>
      </c>
      <c r="AM581" s="84" t="str" cm="1">
        <f t="array" ref="AM581">_xlfn.XLOOKUP(1,(Main!$F$15:$F$1956='PLANILHA EBR'!AJ581)*(--LEFT(Main!$B$15:$B$1956,SEARCH(" ",Main!$B$15:$B$1956))='PLANILHA EBR'!AI581),Main!$H$15:$H$1956)</f>
        <v>KG LIQUIDO</v>
      </c>
      <c r="AN581">
        <v>19210.12</v>
      </c>
      <c r="AO581">
        <v>343445.2</v>
      </c>
      <c r="AP581">
        <v>35300</v>
      </c>
    </row>
    <row r="582" spans="1:42" x14ac:dyDescent="0.25">
      <c r="A582" t="s">
        <v>5958</v>
      </c>
      <c r="B582" t="str">
        <f>C582&amp;"-"&amp;COUNTIF(C$2:C582,C582)</f>
        <v>68337-9</v>
      </c>
      <c r="C582">
        <v>68337</v>
      </c>
      <c r="D582" s="57">
        <v>44831</v>
      </c>
      <c r="E582" s="84" t="str">
        <f>F582&amp;"-"&amp;COUNTIF($F$2:F582,F582)</f>
        <v>METASA-522</v>
      </c>
      <c r="F582" s="84" t="str">
        <f t="shared" si="68"/>
        <v>METASA</v>
      </c>
      <c r="G582" t="s">
        <v>8581</v>
      </c>
      <c r="H582" s="62">
        <v>88416482000106</v>
      </c>
      <c r="I582" t="s">
        <v>30</v>
      </c>
      <c r="J582">
        <v>1002.48</v>
      </c>
      <c r="K582">
        <v>18716.3</v>
      </c>
      <c r="M582">
        <v>67676</v>
      </c>
      <c r="N582" t="str">
        <v>METASA</v>
      </c>
      <c r="O582" s="57" cm="1">
        <f t="array" ref="O582">_xlfn.XLOOKUP(1,($C$2:$C$8655=M582)*($F$2:$F$8655=N582),$D$2:$D$8655)</f>
        <v>44804</v>
      </c>
      <c r="P582" s="62">
        <v>88416482000106</v>
      </c>
      <c r="Q582" t="str">
        <v>KG LIQUIDO</v>
      </c>
      <c r="R582" s="85">
        <v>19686.169999999998</v>
      </c>
      <c r="S582" s="85">
        <v>353217.06000000006</v>
      </c>
      <c r="U582" s="84" t="b">
        <f t="shared" si="63"/>
        <v>1</v>
      </c>
      <c r="V582" s="84" t="b">
        <f t="shared" si="64"/>
        <v>1</v>
      </c>
      <c r="W582" s="84" t="b">
        <f t="shared" si="65"/>
        <v>1</v>
      </c>
      <c r="X582" s="84" t="b">
        <f t="shared" si="66"/>
        <v>1</v>
      </c>
      <c r="Y582" s="84" t="b">
        <f t="shared" si="67"/>
        <v>1</v>
      </c>
      <c r="AA582" s="84">
        <v>67676</v>
      </c>
      <c r="AB582" s="84" t="s">
        <v>80</v>
      </c>
      <c r="AC582" s="57">
        <v>44804</v>
      </c>
      <c r="AD582" s="84">
        <v>88416482000106</v>
      </c>
      <c r="AE582" s="84" t="s">
        <v>30</v>
      </c>
      <c r="AF582" s="84">
        <v>19686.169999999998</v>
      </c>
      <c r="AG582" s="84">
        <v>353217.06</v>
      </c>
      <c r="AI582">
        <v>67776</v>
      </c>
      <c r="AJ582" s="84" t="str" cm="1">
        <f t="array" ref="AJ582">_xlfn.XLOOKUP(AI582,--LEFT(Main!$B$15:$B$1956,SEARCH(" ",Main!$B$15:$B$1956)),Main!$F$15:$F$1956,"")</f>
        <v>METASA</v>
      </c>
      <c r="AK582" s="57" cm="1">
        <f t="array" ref="AK582">_xlfn.XLOOKUP(1,(--LEFT(Main!$B$15:$B$1956,SEARCH(" ",Main!$B$15:$B$1956))=AI582)*(Main!$F$15:$F$1956=AJ582),Main!$C$15:$C$1956,"")</f>
        <v>44809</v>
      </c>
      <c r="AL582" s="62" cm="1">
        <f t="array" ref="AL582">--_xlfn.XLOOKUP(1,(Main!$F$15:$F$1956='PLANILHA EBR'!AJ582)*(--LEFT(Main!$B$15:$B$1956,SEARCH(" ",Main!$B$15:$B$1956))='PLANILHA EBR'!AI582),Main!$E$15:$E$1956)</f>
        <v>88416482000106</v>
      </c>
      <c r="AM582" s="84" t="str" cm="1">
        <f t="array" ref="AM582">_xlfn.XLOOKUP(1,(Main!$F$15:$F$1956='PLANILHA EBR'!AJ582)*(--LEFT(Main!$B$15:$B$1956,SEARCH(" ",Main!$B$15:$B$1956))='PLANILHA EBR'!AI582),Main!$H$15:$H$1956)</f>
        <v>KG LIQUIDO</v>
      </c>
      <c r="AN582">
        <v>2373.11</v>
      </c>
      <c r="AO582">
        <v>53634.23</v>
      </c>
      <c r="AP582">
        <v>35282</v>
      </c>
    </row>
    <row r="583" spans="1:42" x14ac:dyDescent="0.25">
      <c r="A583" t="s">
        <v>5958</v>
      </c>
      <c r="B583" t="str">
        <f>C583&amp;"-"&amp;COUNTIF(C$2:C583,C583)</f>
        <v>68337-10</v>
      </c>
      <c r="C583">
        <v>68337</v>
      </c>
      <c r="D583" s="57">
        <v>44831</v>
      </c>
      <c r="E583" s="84" t="str">
        <f>F583&amp;"-"&amp;COUNTIF($F$2:F583,F583)</f>
        <v>METASA-523</v>
      </c>
      <c r="F583" s="84" t="str">
        <f t="shared" si="68"/>
        <v>METASA</v>
      </c>
      <c r="G583" t="s">
        <v>8581</v>
      </c>
      <c r="H583" s="62">
        <v>88416482000106</v>
      </c>
      <c r="I583" t="s">
        <v>30</v>
      </c>
      <c r="J583">
        <v>825.15</v>
      </c>
      <c r="K583">
        <v>13928.53</v>
      </c>
      <c r="M583">
        <v>67736</v>
      </c>
      <c r="N583" t="str">
        <v>METASA</v>
      </c>
      <c r="O583" s="57" cm="1">
        <f t="array" ref="O583">_xlfn.XLOOKUP(1,($C$2:$C$8655=M583)*($F$2:$F$8655=N583),$D$2:$D$8655)</f>
        <v>44806</v>
      </c>
      <c r="P583" s="62">
        <v>88416482000106</v>
      </c>
      <c r="Q583" t="str">
        <v>KG LIQUIDO</v>
      </c>
      <c r="R583" s="85">
        <v>20849.98</v>
      </c>
      <c r="S583" s="85">
        <v>399396.62</v>
      </c>
      <c r="U583" s="84" t="b">
        <f t="shared" si="63"/>
        <v>1</v>
      </c>
      <c r="V583" s="84" t="b">
        <f t="shared" si="64"/>
        <v>1</v>
      </c>
      <c r="W583" s="84" t="b">
        <f t="shared" si="65"/>
        <v>1</v>
      </c>
      <c r="X583" s="84" t="b">
        <f t="shared" si="66"/>
        <v>1</v>
      </c>
      <c r="Y583" s="84" t="b">
        <f t="shared" si="67"/>
        <v>1</v>
      </c>
      <c r="AA583" s="84">
        <v>67736</v>
      </c>
      <c r="AB583" s="84" t="s">
        <v>80</v>
      </c>
      <c r="AC583" s="57">
        <v>44806</v>
      </c>
      <c r="AD583" s="84">
        <v>88416482000106</v>
      </c>
      <c r="AE583" s="84" t="s">
        <v>30</v>
      </c>
      <c r="AF583" s="84">
        <v>20849.98</v>
      </c>
      <c r="AG583" s="84">
        <v>399396.62</v>
      </c>
      <c r="AI583">
        <v>67800</v>
      </c>
      <c r="AJ583" s="84" t="str" cm="1">
        <f t="array" ref="AJ583">_xlfn.XLOOKUP(AI583,--LEFT(Main!$B$15:$B$1956,SEARCH(" ",Main!$B$15:$B$1956)),Main!$F$15:$F$1956,"")</f>
        <v>METASA</v>
      </c>
      <c r="AK583" s="57" cm="1">
        <f t="array" ref="AK583">_xlfn.XLOOKUP(1,(--LEFT(Main!$B$15:$B$1956,SEARCH(" ",Main!$B$15:$B$1956))=AI583)*(Main!$F$15:$F$1956=AJ583),Main!$C$15:$C$1956,"")</f>
        <v>44810</v>
      </c>
      <c r="AL583" s="62" cm="1">
        <f t="array" ref="AL583">--_xlfn.XLOOKUP(1,(Main!$F$15:$F$1956='PLANILHA EBR'!AJ583)*(--LEFT(Main!$B$15:$B$1956,SEARCH(" ",Main!$B$15:$B$1956))='PLANILHA EBR'!AI583),Main!$E$15:$E$1956)</f>
        <v>88416482000106</v>
      </c>
      <c r="AM583" s="84" t="str" cm="1">
        <f t="array" ref="AM583">_xlfn.XLOOKUP(1,(Main!$F$15:$F$1956='PLANILHA EBR'!AJ583)*(--LEFT(Main!$B$15:$B$1956,SEARCH(" ",Main!$B$15:$B$1956))='PLANILHA EBR'!AI583),Main!$H$15:$H$1956)</f>
        <v>KG LIQUIDO</v>
      </c>
      <c r="AN583">
        <v>25125.34</v>
      </c>
      <c r="AO583">
        <v>446300.61</v>
      </c>
      <c r="AP583">
        <v>35186</v>
      </c>
    </row>
    <row r="584" spans="1:42" x14ac:dyDescent="0.25">
      <c r="A584" t="s">
        <v>5958</v>
      </c>
      <c r="B584" t="str">
        <f>C584&amp;"-"&amp;COUNTIF(C$2:C584,C584)</f>
        <v>68337-11</v>
      </c>
      <c r="C584">
        <v>68337</v>
      </c>
      <c r="D584" s="57">
        <v>44831</v>
      </c>
      <c r="E584" s="84" t="str">
        <f>F584&amp;"-"&amp;COUNTIF($F$2:F584,F584)</f>
        <v>METASA-524</v>
      </c>
      <c r="F584" s="84" t="str">
        <f t="shared" si="68"/>
        <v>METASA</v>
      </c>
      <c r="G584" t="s">
        <v>8581</v>
      </c>
      <c r="H584" s="62">
        <v>88416482000106</v>
      </c>
      <c r="I584" t="s">
        <v>30</v>
      </c>
      <c r="J584">
        <v>390.08</v>
      </c>
      <c r="K584">
        <v>6584.55</v>
      </c>
      <c r="M584">
        <v>67761</v>
      </c>
      <c r="N584" t="str">
        <v>METASA</v>
      </c>
      <c r="O584" s="57" cm="1">
        <f t="array" ref="O584">_xlfn.XLOOKUP(1,($C$2:$C$8655=M584)*($F$2:$F$8655=N584),$D$2:$D$8655)</f>
        <v>44806</v>
      </c>
      <c r="P584" s="62">
        <v>88416482000106</v>
      </c>
      <c r="Q584" t="str">
        <v>KG LIQUIDO</v>
      </c>
      <c r="R584" s="85">
        <v>19210.120000000003</v>
      </c>
      <c r="S584" s="85">
        <v>343445.20000000007</v>
      </c>
      <c r="U584" s="84" t="b">
        <f t="shared" si="63"/>
        <v>1</v>
      </c>
      <c r="V584" s="84" t="b">
        <f t="shared" si="64"/>
        <v>1</v>
      </c>
      <c r="W584" s="84" t="b">
        <f t="shared" si="65"/>
        <v>1</v>
      </c>
      <c r="X584" s="84" t="b">
        <f t="shared" si="66"/>
        <v>1</v>
      </c>
      <c r="Y584" s="84" t="b">
        <f t="shared" si="67"/>
        <v>1</v>
      </c>
      <c r="AA584" s="84">
        <v>67761</v>
      </c>
      <c r="AB584" s="84" t="s">
        <v>80</v>
      </c>
      <c r="AC584" s="57">
        <v>44806</v>
      </c>
      <c r="AD584" s="84">
        <v>88416482000106</v>
      </c>
      <c r="AE584" s="84" t="s">
        <v>30</v>
      </c>
      <c r="AF584" s="84">
        <v>19210.12</v>
      </c>
      <c r="AG584" s="84">
        <v>343445.2</v>
      </c>
      <c r="AI584">
        <v>67819</v>
      </c>
      <c r="AJ584" s="84" t="str" cm="1">
        <f t="array" ref="AJ584">_xlfn.XLOOKUP(AI584,--LEFT(Main!$B$15:$B$1956,SEARCH(" ",Main!$B$15:$B$1956)),Main!$F$15:$F$1956,"")</f>
        <v>METASA</v>
      </c>
      <c r="AK584" s="57" cm="1">
        <f t="array" ref="AK584">_xlfn.XLOOKUP(1,(--LEFT(Main!$B$15:$B$1956,SEARCH(" ",Main!$B$15:$B$1956))=AI584)*(Main!$F$15:$F$1956=AJ584),Main!$C$15:$C$1956,"")</f>
        <v>44810</v>
      </c>
      <c r="AL584" s="62" cm="1">
        <f t="array" ref="AL584">--_xlfn.XLOOKUP(1,(Main!$F$15:$F$1956='PLANILHA EBR'!AJ584)*(--LEFT(Main!$B$15:$B$1956,SEARCH(" ",Main!$B$15:$B$1956))='PLANILHA EBR'!AI584),Main!$E$15:$E$1956)</f>
        <v>88416482000106</v>
      </c>
      <c r="AM584" s="84" t="str" cm="1">
        <f t="array" ref="AM584">_xlfn.XLOOKUP(1,(Main!$F$15:$F$1956='PLANILHA EBR'!AJ584)*(--LEFT(Main!$B$15:$B$1956,SEARCH(" ",Main!$B$15:$B$1956))='PLANILHA EBR'!AI584),Main!$H$15:$H$1956)</f>
        <v>KG LIQUIDO</v>
      </c>
      <c r="AN584">
        <v>19681.07</v>
      </c>
      <c r="AO584">
        <v>349949.01</v>
      </c>
      <c r="AP584">
        <v>35111</v>
      </c>
    </row>
    <row r="585" spans="1:42" x14ac:dyDescent="0.25">
      <c r="A585" t="s">
        <v>5958</v>
      </c>
      <c r="B585" t="str">
        <f>C585&amp;"-"&amp;COUNTIF(C$2:C585,C585)</f>
        <v>68337-12</v>
      </c>
      <c r="C585">
        <v>68337</v>
      </c>
      <c r="D585" s="57">
        <v>44831</v>
      </c>
      <c r="E585" s="84" t="str">
        <f>F585&amp;"-"&amp;COUNTIF($F$2:F585,F585)</f>
        <v>METASA-525</v>
      </c>
      <c r="F585" s="84" t="str">
        <f t="shared" si="68"/>
        <v>METASA</v>
      </c>
      <c r="G585" t="s">
        <v>8581</v>
      </c>
      <c r="H585" s="62">
        <v>88416482000106</v>
      </c>
      <c r="I585" t="s">
        <v>30</v>
      </c>
      <c r="J585">
        <v>1674.58</v>
      </c>
      <c r="K585">
        <v>32352.89</v>
      </c>
      <c r="M585">
        <v>67776</v>
      </c>
      <c r="N585" t="str">
        <v>METASA</v>
      </c>
      <c r="O585" s="57" cm="1">
        <f t="array" ref="O585">_xlfn.XLOOKUP(1,($C$2:$C$8655=M585)*($F$2:$F$8655=N585),$D$2:$D$8655)</f>
        <v>44809</v>
      </c>
      <c r="P585" s="62">
        <v>88416482000106</v>
      </c>
      <c r="Q585" t="str">
        <v>KG LIQUIDO</v>
      </c>
      <c r="R585" s="85">
        <v>2373.1099999999997</v>
      </c>
      <c r="S585" s="85">
        <v>53634.23000000001</v>
      </c>
      <c r="U585" s="84" t="b">
        <f t="shared" si="63"/>
        <v>1</v>
      </c>
      <c r="V585" s="84" t="b">
        <f t="shared" si="64"/>
        <v>1</v>
      </c>
      <c r="W585" s="84" t="b">
        <f t="shared" si="65"/>
        <v>1</v>
      </c>
      <c r="X585" s="84" t="b">
        <f t="shared" si="66"/>
        <v>1</v>
      </c>
      <c r="Y585" s="84" t="b">
        <f t="shared" si="67"/>
        <v>1</v>
      </c>
      <c r="AA585" s="84">
        <v>67776</v>
      </c>
      <c r="AB585" s="84" t="s">
        <v>80</v>
      </c>
      <c r="AC585" s="57">
        <v>44809</v>
      </c>
      <c r="AD585" s="84">
        <v>88416482000106</v>
      </c>
      <c r="AE585" s="84" t="s">
        <v>30</v>
      </c>
      <c r="AF585" s="84">
        <v>2373.11</v>
      </c>
      <c r="AG585" s="84">
        <v>53634.23</v>
      </c>
      <c r="AI585">
        <v>67823</v>
      </c>
      <c r="AJ585" s="84" t="str" cm="1">
        <f t="array" ref="AJ585">_xlfn.XLOOKUP(AI585,--LEFT(Main!$B$15:$B$1956,SEARCH(" ",Main!$B$15:$B$1956)),Main!$F$15:$F$1956,"")</f>
        <v>VOESTALPINE</v>
      </c>
      <c r="AK585" s="57" cm="1">
        <f t="array" ref="AK585">_xlfn.XLOOKUP(1,(--LEFT(Main!$B$15:$B$1956,SEARCH(" ",Main!$B$15:$B$1956))=AI585)*(Main!$F$15:$F$1956=AJ585),Main!$C$15:$C$1956,"")</f>
        <v>44985</v>
      </c>
      <c r="AL585" s="62" cm="1">
        <f t="array" ref="AL585">--_xlfn.XLOOKUP(1,(Main!$F$15:$F$1956='PLANILHA EBR'!AJ585)*(--LEFT(Main!$B$15:$B$1956,SEARCH(" ",Main!$B$15:$B$1956))='PLANILHA EBR'!AI585),Main!$E$15:$E$1956)</f>
        <v>61479002000523</v>
      </c>
      <c r="AM585" s="84" t="str" cm="1">
        <f t="array" ref="AM585">_xlfn.XLOOKUP(1,(Main!$F$15:$F$1956='PLANILHA EBR'!AJ585)*(--LEFT(Main!$B$15:$B$1956,SEARCH(" ",Main!$B$15:$B$1956))='PLANILHA EBR'!AI585),Main!$H$15:$H$1956)</f>
        <v>KG LIQUIDO</v>
      </c>
      <c r="AN585">
        <v>90</v>
      </c>
      <c r="AO585">
        <v>6833.7</v>
      </c>
      <c r="AP585">
        <v>35111</v>
      </c>
    </row>
    <row r="586" spans="1:42" x14ac:dyDescent="0.25">
      <c r="A586" t="s">
        <v>5958</v>
      </c>
      <c r="B586" t="str">
        <f>C586&amp;"-"&amp;COUNTIF(C$2:C586,C586)</f>
        <v>68337-13</v>
      </c>
      <c r="C586">
        <v>68337</v>
      </c>
      <c r="D586" s="57">
        <v>44831</v>
      </c>
      <c r="E586" s="84" t="str">
        <f>F586&amp;"-"&amp;COUNTIF($F$2:F586,F586)</f>
        <v>METASA-526</v>
      </c>
      <c r="F586" s="84" t="str">
        <f t="shared" si="68"/>
        <v>METASA</v>
      </c>
      <c r="G586" t="s">
        <v>8581</v>
      </c>
      <c r="H586" s="62">
        <v>88416482000106</v>
      </c>
      <c r="I586" t="s">
        <v>30</v>
      </c>
      <c r="J586">
        <v>76.17</v>
      </c>
      <c r="K586">
        <v>1471.6</v>
      </c>
      <c r="M586">
        <v>67800</v>
      </c>
      <c r="N586" t="str">
        <v>METASA</v>
      </c>
      <c r="O586" s="57" cm="1">
        <f t="array" ref="O586">_xlfn.XLOOKUP(1,($C$2:$C$8655=M586)*($F$2:$F$8655=N586),$D$2:$D$8655)</f>
        <v>44810</v>
      </c>
      <c r="P586" s="62">
        <v>88416482000106</v>
      </c>
      <c r="Q586" t="str">
        <v>KG LIQUIDO</v>
      </c>
      <c r="R586" s="85">
        <v>25125.34</v>
      </c>
      <c r="S586" s="85">
        <v>446300.61</v>
      </c>
      <c r="U586" s="84" t="b">
        <f t="shared" si="63"/>
        <v>1</v>
      </c>
      <c r="V586" s="84" t="b">
        <f t="shared" si="64"/>
        <v>1</v>
      </c>
      <c r="W586" s="84" t="b">
        <f t="shared" si="65"/>
        <v>1</v>
      </c>
      <c r="X586" s="84" t="b">
        <f t="shared" si="66"/>
        <v>1</v>
      </c>
      <c r="Y586" s="84" t="b">
        <f t="shared" si="67"/>
        <v>1</v>
      </c>
      <c r="AA586" s="84">
        <v>67800</v>
      </c>
      <c r="AB586" s="84" t="s">
        <v>80</v>
      </c>
      <c r="AC586" s="57">
        <v>44810</v>
      </c>
      <c r="AD586" s="84">
        <v>88416482000106</v>
      </c>
      <c r="AE586" s="84" t="s">
        <v>30</v>
      </c>
      <c r="AF586" s="84">
        <v>25125.34</v>
      </c>
      <c r="AG586" s="84">
        <v>446300.61</v>
      </c>
      <c r="AI586">
        <v>67872</v>
      </c>
      <c r="AJ586" s="84" t="str" cm="1">
        <f t="array" ref="AJ586">_xlfn.XLOOKUP(AI586,--LEFT(Main!$B$15:$B$1956,SEARCH(" ",Main!$B$15:$B$1956)),Main!$F$15:$F$1956,"")</f>
        <v>METASA</v>
      </c>
      <c r="AK586" s="57" cm="1">
        <f t="array" ref="AK586">_xlfn.XLOOKUP(1,(--LEFT(Main!$B$15:$B$1956,SEARCH(" ",Main!$B$15:$B$1956))=AI586)*(Main!$F$15:$F$1956=AJ586),Main!$C$15:$C$1956,"")</f>
        <v>44813</v>
      </c>
      <c r="AL586" s="62" cm="1">
        <f t="array" ref="AL586">--_xlfn.XLOOKUP(1,(Main!$F$15:$F$1956='PLANILHA EBR'!AJ586)*(--LEFT(Main!$B$15:$B$1956,SEARCH(" ",Main!$B$15:$B$1956))='PLANILHA EBR'!AI586),Main!$E$15:$E$1956)</f>
        <v>88416482000106</v>
      </c>
      <c r="AM586" s="84" t="str" cm="1">
        <f t="array" ref="AM586">_xlfn.XLOOKUP(1,(Main!$F$15:$F$1956='PLANILHA EBR'!AJ586)*(--LEFT(Main!$B$15:$B$1956,SEARCH(" ",Main!$B$15:$B$1956))='PLANILHA EBR'!AI586),Main!$H$15:$H$1956)</f>
        <v>KG LIQUIDO</v>
      </c>
      <c r="AN586">
        <v>24720.959999999999</v>
      </c>
      <c r="AO586">
        <v>465670.65</v>
      </c>
      <c r="AP586">
        <v>34704</v>
      </c>
    </row>
    <row r="587" spans="1:42" x14ac:dyDescent="0.25">
      <c r="A587" t="s">
        <v>5958</v>
      </c>
      <c r="B587" t="str">
        <f>C587&amp;"-"&amp;COUNTIF(C$2:C587,C587)</f>
        <v>68337-14</v>
      </c>
      <c r="C587">
        <v>68337</v>
      </c>
      <c r="D587" s="57">
        <v>44831</v>
      </c>
      <c r="E587" s="84" t="str">
        <f>F587&amp;"-"&amp;COUNTIF($F$2:F587,F587)</f>
        <v>METASA-527</v>
      </c>
      <c r="F587" s="84" t="str">
        <f t="shared" si="68"/>
        <v>METASA</v>
      </c>
      <c r="G587" t="s">
        <v>8581</v>
      </c>
      <c r="H587" s="62">
        <v>88416482000106</v>
      </c>
      <c r="I587" t="s">
        <v>30</v>
      </c>
      <c r="J587">
        <v>368.68</v>
      </c>
      <c r="K587">
        <v>7122.9</v>
      </c>
      <c r="M587">
        <v>67819</v>
      </c>
      <c r="N587" t="str">
        <v>METASA</v>
      </c>
      <c r="O587" s="57" cm="1">
        <f t="array" ref="O587">_xlfn.XLOOKUP(1,($C$2:$C$8655=M587)*($F$2:$F$8655=N587),$D$2:$D$8655)</f>
        <v>44810</v>
      </c>
      <c r="P587" s="62">
        <v>88416482000106</v>
      </c>
      <c r="Q587" t="str">
        <v>KG LIQUIDO</v>
      </c>
      <c r="R587" s="85">
        <v>19681.07</v>
      </c>
      <c r="S587" s="85">
        <v>349949.01</v>
      </c>
      <c r="U587" s="84" t="b">
        <f t="shared" si="63"/>
        <v>1</v>
      </c>
      <c r="V587" s="84" t="b">
        <f t="shared" si="64"/>
        <v>1</v>
      </c>
      <c r="W587" s="84" t="b">
        <f t="shared" si="65"/>
        <v>1</v>
      </c>
      <c r="X587" s="84" t="b">
        <f t="shared" si="66"/>
        <v>1</v>
      </c>
      <c r="Y587" s="84" t="b">
        <f t="shared" si="67"/>
        <v>1</v>
      </c>
      <c r="AA587" s="84">
        <v>67819</v>
      </c>
      <c r="AB587" s="84" t="s">
        <v>80</v>
      </c>
      <c r="AC587" s="57">
        <v>44810</v>
      </c>
      <c r="AD587" s="84">
        <v>88416482000106</v>
      </c>
      <c r="AE587" s="84" t="s">
        <v>30</v>
      </c>
      <c r="AF587" s="84">
        <v>19681.07</v>
      </c>
      <c r="AG587" s="84">
        <v>349949.01</v>
      </c>
      <c r="AI587">
        <v>67881</v>
      </c>
      <c r="AJ587" s="84" t="str" cm="1">
        <f t="array" ref="AJ587">_xlfn.XLOOKUP(AI587,--LEFT(Main!$B$15:$B$1956,SEARCH(" ",Main!$B$15:$B$1956)),Main!$F$15:$F$1956,"")</f>
        <v>METASA</v>
      </c>
      <c r="AK587" s="57" cm="1">
        <f t="array" ref="AK587">_xlfn.XLOOKUP(1,(--LEFT(Main!$B$15:$B$1956,SEARCH(" ",Main!$B$15:$B$1956))=AI587)*(Main!$F$15:$F$1956=AJ587),Main!$C$15:$C$1956,"")</f>
        <v>44813</v>
      </c>
      <c r="AL587" s="62" cm="1">
        <f t="array" ref="AL587">--_xlfn.XLOOKUP(1,(Main!$F$15:$F$1956='PLANILHA EBR'!AJ587)*(--LEFT(Main!$B$15:$B$1956,SEARCH(" ",Main!$B$15:$B$1956))='PLANILHA EBR'!AI587),Main!$E$15:$E$1956)</f>
        <v>88416482000106</v>
      </c>
      <c r="AM587" s="84" t="str" cm="1">
        <f t="array" ref="AM587">_xlfn.XLOOKUP(1,(Main!$F$15:$F$1956='PLANILHA EBR'!AJ587)*(--LEFT(Main!$B$15:$B$1956,SEARCH(" ",Main!$B$15:$B$1956))='PLANILHA EBR'!AI587),Main!$H$15:$H$1956)</f>
        <v>KG LIQUIDO</v>
      </c>
      <c r="AN587">
        <v>27039.65</v>
      </c>
      <c r="AO587">
        <v>502142.41</v>
      </c>
      <c r="AP587">
        <v>34704</v>
      </c>
    </row>
    <row r="588" spans="1:42" x14ac:dyDescent="0.25">
      <c r="A588" t="s">
        <v>5958</v>
      </c>
      <c r="B588" t="str">
        <f>C588&amp;"-"&amp;COUNTIF(C$2:C588,C588)</f>
        <v>68337-15</v>
      </c>
      <c r="C588">
        <v>68337</v>
      </c>
      <c r="D588" s="57">
        <v>44831</v>
      </c>
      <c r="E588" s="84" t="str">
        <f>F588&amp;"-"&amp;COUNTIF($F$2:F588,F588)</f>
        <v>METASA-528</v>
      </c>
      <c r="F588" s="84" t="str">
        <f t="shared" si="68"/>
        <v>METASA</v>
      </c>
      <c r="G588" t="s">
        <v>8581</v>
      </c>
      <c r="H588" s="62">
        <v>88416482000106</v>
      </c>
      <c r="I588" t="s">
        <v>30</v>
      </c>
      <c r="J588">
        <v>1588.42</v>
      </c>
      <c r="K588">
        <v>28083.27</v>
      </c>
      <c r="M588">
        <v>67823</v>
      </c>
      <c r="N588" t="str">
        <v>VOESTALPINE</v>
      </c>
      <c r="O588" s="57" cm="1">
        <f t="array" ref="O588">_xlfn.XLOOKUP(1,($C$2:$C$8655=M588)*($F$2:$F$8655=N588),$D$2:$D$8655)</f>
        <v>44985</v>
      </c>
      <c r="P588" s="62">
        <v>61479002000523</v>
      </c>
      <c r="Q588" t="str">
        <v>KG LIQUIDO</v>
      </c>
      <c r="R588" s="85">
        <v>90</v>
      </c>
      <c r="S588" s="85">
        <v>6833.7000000000007</v>
      </c>
      <c r="U588" s="84" t="b">
        <f t="shared" si="63"/>
        <v>1</v>
      </c>
      <c r="V588" s="84" t="b">
        <f t="shared" si="64"/>
        <v>1</v>
      </c>
      <c r="W588" s="84" t="b">
        <f t="shared" si="65"/>
        <v>1</v>
      </c>
      <c r="X588" s="84" t="b">
        <f t="shared" si="66"/>
        <v>1</v>
      </c>
      <c r="Y588" s="84" t="b">
        <f t="shared" si="67"/>
        <v>1</v>
      </c>
      <c r="AA588" s="84">
        <v>67823</v>
      </c>
      <c r="AB588" s="84" t="s">
        <v>41</v>
      </c>
      <c r="AC588" s="57">
        <v>44985</v>
      </c>
      <c r="AD588" s="84">
        <v>61479002000523</v>
      </c>
      <c r="AE588" s="84" t="s">
        <v>30</v>
      </c>
      <c r="AF588" s="84">
        <v>90</v>
      </c>
      <c r="AG588" s="84">
        <v>6833.7</v>
      </c>
      <c r="AI588">
        <v>67913</v>
      </c>
      <c r="AJ588" s="84" t="str" cm="1">
        <f t="array" ref="AJ588">_xlfn.XLOOKUP(AI588,--LEFT(Main!$B$15:$B$1956,SEARCH(" ",Main!$B$15:$B$1956)),Main!$F$15:$F$1956,"")</f>
        <v>METASA</v>
      </c>
      <c r="AK588" s="57" cm="1">
        <f t="array" ref="AK588">_xlfn.XLOOKUP(1,(--LEFT(Main!$B$15:$B$1956,SEARCH(" ",Main!$B$15:$B$1956))=AI588)*(Main!$F$15:$F$1956=AJ588),Main!$C$15:$C$1956,"")</f>
        <v>44816</v>
      </c>
      <c r="AL588" s="62" cm="1">
        <f t="array" ref="AL588">--_xlfn.XLOOKUP(1,(Main!$F$15:$F$1956='PLANILHA EBR'!AJ588)*(--LEFT(Main!$B$15:$B$1956,SEARCH(" ",Main!$B$15:$B$1956))='PLANILHA EBR'!AI588),Main!$E$15:$E$1956)</f>
        <v>88416482000106</v>
      </c>
      <c r="AM588" s="84" t="str" cm="1">
        <f t="array" ref="AM588">_xlfn.XLOOKUP(1,(Main!$F$15:$F$1956='PLANILHA EBR'!AJ588)*(--LEFT(Main!$B$15:$B$1956,SEARCH(" ",Main!$B$15:$B$1956))='PLANILHA EBR'!AI588),Main!$H$15:$H$1956)</f>
        <v>KG LIQUIDO</v>
      </c>
      <c r="AN588">
        <v>21032.1</v>
      </c>
      <c r="AO588">
        <v>394634.02</v>
      </c>
      <c r="AP588">
        <v>34307</v>
      </c>
    </row>
    <row r="589" spans="1:42" x14ac:dyDescent="0.25">
      <c r="A589" t="s">
        <v>5958</v>
      </c>
      <c r="B589" t="str">
        <f>C589&amp;"-"&amp;COUNTIF(C$2:C589,C589)</f>
        <v>68337-16</v>
      </c>
      <c r="C589">
        <v>68337</v>
      </c>
      <c r="D589" s="57">
        <v>44831</v>
      </c>
      <c r="E589" s="84" t="str">
        <f>F589&amp;"-"&amp;COUNTIF($F$2:F589,F589)</f>
        <v>METASA-529</v>
      </c>
      <c r="F589" s="84" t="str">
        <f t="shared" si="68"/>
        <v>METASA</v>
      </c>
      <c r="G589" t="s">
        <v>8581</v>
      </c>
      <c r="H589" s="62">
        <v>88416482000106</v>
      </c>
      <c r="I589" t="s">
        <v>30</v>
      </c>
      <c r="J589">
        <v>5783.72</v>
      </c>
      <c r="K589">
        <v>116368.45</v>
      </c>
      <c r="M589">
        <v>67872</v>
      </c>
      <c r="N589" t="str">
        <v>METASA</v>
      </c>
      <c r="O589" s="57" cm="1">
        <f t="array" ref="O589">_xlfn.XLOOKUP(1,($C$2:$C$8655=M589)*($F$2:$F$8655=N589),$D$2:$D$8655)</f>
        <v>44813</v>
      </c>
      <c r="P589" s="62">
        <v>88416482000106</v>
      </c>
      <c r="Q589" t="str">
        <v>KG LIQUIDO</v>
      </c>
      <c r="R589" s="85">
        <v>24720.960000000003</v>
      </c>
      <c r="S589" s="85">
        <v>465670.65</v>
      </c>
      <c r="U589" s="84" t="b">
        <f t="shared" si="63"/>
        <v>1</v>
      </c>
      <c r="V589" s="84" t="b">
        <f t="shared" si="64"/>
        <v>1</v>
      </c>
      <c r="W589" s="84" t="b">
        <f t="shared" si="65"/>
        <v>1</v>
      </c>
      <c r="X589" s="84" t="b">
        <f t="shared" si="66"/>
        <v>1</v>
      </c>
      <c r="Y589" s="84" t="b">
        <f t="shared" si="67"/>
        <v>1</v>
      </c>
      <c r="AA589" s="84">
        <v>67872</v>
      </c>
      <c r="AB589" s="84" t="s">
        <v>80</v>
      </c>
      <c r="AC589" s="57">
        <v>44813</v>
      </c>
      <c r="AD589" s="84">
        <v>88416482000106</v>
      </c>
      <c r="AE589" s="84" t="s">
        <v>30</v>
      </c>
      <c r="AF589" s="84">
        <v>24720.959999999999</v>
      </c>
      <c r="AG589" s="84">
        <v>465670.65</v>
      </c>
      <c r="AI589">
        <v>67997</v>
      </c>
      <c r="AJ589" s="84" t="str" cm="1">
        <f t="array" ref="AJ589">_xlfn.XLOOKUP(AI589,--LEFT(Main!$B$15:$B$1956,SEARCH(" ",Main!$B$15:$B$1956)),Main!$F$15:$F$1956,"")</f>
        <v>METASA</v>
      </c>
      <c r="AK589" s="57" cm="1">
        <f t="array" ref="AK589">_xlfn.XLOOKUP(1,(--LEFT(Main!$B$15:$B$1956,SEARCH(" ",Main!$B$15:$B$1956))=AI589)*(Main!$F$15:$F$1956=AJ589),Main!$C$15:$C$1956,"")</f>
        <v>44818</v>
      </c>
      <c r="AL589" s="62" cm="1">
        <f t="array" ref="AL589">--_xlfn.XLOOKUP(1,(Main!$F$15:$F$1956='PLANILHA EBR'!AJ589)*(--LEFT(Main!$B$15:$B$1956,SEARCH(" ",Main!$B$15:$B$1956))='PLANILHA EBR'!AI589),Main!$E$15:$E$1956)</f>
        <v>88416482000106</v>
      </c>
      <c r="AM589" s="84" t="str" cm="1">
        <f t="array" ref="AM589">_xlfn.XLOOKUP(1,(Main!$F$15:$F$1956='PLANILHA EBR'!AJ589)*(--LEFT(Main!$B$15:$B$1956,SEARCH(" ",Main!$B$15:$B$1956))='PLANILHA EBR'!AI589),Main!$H$15:$H$1956)</f>
        <v>KG LIQUIDO</v>
      </c>
      <c r="AN589">
        <v>16596.2</v>
      </c>
      <c r="AO589">
        <v>297979.46000000002</v>
      </c>
      <c r="AP589">
        <v>34212</v>
      </c>
    </row>
    <row r="590" spans="1:42" x14ac:dyDescent="0.25">
      <c r="A590" t="s">
        <v>5958</v>
      </c>
      <c r="B590" t="str">
        <f>C590&amp;"-"&amp;COUNTIF(C$2:C590,C590)</f>
        <v>68337-17</v>
      </c>
      <c r="C590">
        <v>68337</v>
      </c>
      <c r="D590" s="57">
        <v>44831</v>
      </c>
      <c r="E590" s="84" t="str">
        <f>F590&amp;"-"&amp;COUNTIF($F$2:F590,F590)</f>
        <v>METASA-530</v>
      </c>
      <c r="F590" s="84" t="str">
        <f t="shared" si="68"/>
        <v>METASA</v>
      </c>
      <c r="G590" t="s">
        <v>8581</v>
      </c>
      <c r="H590" s="62">
        <v>88416482000106</v>
      </c>
      <c r="I590" t="s">
        <v>30</v>
      </c>
      <c r="J590">
        <v>84.6</v>
      </c>
      <c r="K590">
        <v>1550.72</v>
      </c>
      <c r="M590">
        <v>67881</v>
      </c>
      <c r="N590" t="str">
        <v>METASA</v>
      </c>
      <c r="O590" s="57" cm="1">
        <f t="array" ref="O590">_xlfn.XLOOKUP(1,($C$2:$C$8655=M590)*($F$2:$F$8655=N590),$D$2:$D$8655)</f>
        <v>44813</v>
      </c>
      <c r="P590" s="62">
        <v>88416482000106</v>
      </c>
      <c r="Q590" t="str">
        <v>KG LIQUIDO</v>
      </c>
      <c r="R590" s="85">
        <v>27039.65</v>
      </c>
      <c r="S590" s="85">
        <v>502142.41</v>
      </c>
      <c r="U590" s="84" t="b">
        <f t="shared" si="63"/>
        <v>1</v>
      </c>
      <c r="V590" s="84" t="b">
        <f t="shared" si="64"/>
        <v>1</v>
      </c>
      <c r="W590" s="84" t="b">
        <f t="shared" si="65"/>
        <v>1</v>
      </c>
      <c r="X590" s="84" t="b">
        <f t="shared" si="66"/>
        <v>1</v>
      </c>
      <c r="Y590" s="84" t="b">
        <f t="shared" si="67"/>
        <v>1</v>
      </c>
      <c r="AA590" s="84">
        <v>67881</v>
      </c>
      <c r="AB590" s="84" t="s">
        <v>80</v>
      </c>
      <c r="AC590" s="57">
        <v>44813</v>
      </c>
      <c r="AD590" s="84">
        <v>88416482000106</v>
      </c>
      <c r="AE590" s="84" t="s">
        <v>30</v>
      </c>
      <c r="AF590" s="84">
        <v>27039.65</v>
      </c>
      <c r="AG590" s="84">
        <v>502142.41</v>
      </c>
      <c r="AI590">
        <v>68005</v>
      </c>
      <c r="AJ590" s="84" t="str" cm="1">
        <f t="array" ref="AJ590">_xlfn.XLOOKUP(AI590,--LEFT(Main!$B$15:$B$1956,SEARCH(" ",Main!$B$15:$B$1956)),Main!$F$15:$F$1956,"")</f>
        <v>METASA</v>
      </c>
      <c r="AK590" s="57" cm="1">
        <f t="array" ref="AK590">_xlfn.XLOOKUP(1,(--LEFT(Main!$B$15:$B$1956,SEARCH(" ",Main!$B$15:$B$1956))=AI590)*(Main!$F$15:$F$1956=AJ590),Main!$C$15:$C$1956,"")</f>
        <v>44818</v>
      </c>
      <c r="AL590" s="62" cm="1">
        <f t="array" ref="AL590">--_xlfn.XLOOKUP(1,(Main!$F$15:$F$1956='PLANILHA EBR'!AJ590)*(--LEFT(Main!$B$15:$B$1956,SEARCH(" ",Main!$B$15:$B$1956))='PLANILHA EBR'!AI590),Main!$E$15:$E$1956)</f>
        <v>88416482000106</v>
      </c>
      <c r="AM590" s="84" t="str" cm="1">
        <f t="array" ref="AM590">_xlfn.XLOOKUP(1,(Main!$F$15:$F$1956='PLANILHA EBR'!AJ590)*(--LEFT(Main!$B$15:$B$1956,SEARCH(" ",Main!$B$15:$B$1956))='PLANILHA EBR'!AI590),Main!$H$15:$H$1956)</f>
        <v>KG LIQUIDO</v>
      </c>
      <c r="AN590">
        <v>10110.23</v>
      </c>
      <c r="AO590">
        <v>180967.64</v>
      </c>
      <c r="AP590">
        <v>34212</v>
      </c>
    </row>
    <row r="591" spans="1:42" x14ac:dyDescent="0.25">
      <c r="A591" t="s">
        <v>5958</v>
      </c>
      <c r="B591" t="str">
        <f>C591&amp;"-"&amp;COUNTIF(C$2:C591,C591)</f>
        <v>68337-18</v>
      </c>
      <c r="C591">
        <v>68337</v>
      </c>
      <c r="D591" s="57">
        <v>44831</v>
      </c>
      <c r="E591" s="84" t="str">
        <f>F591&amp;"-"&amp;COUNTIF($F$2:F591,F591)</f>
        <v>METASA-531</v>
      </c>
      <c r="F591" s="84" t="str">
        <f t="shared" si="68"/>
        <v>METASA</v>
      </c>
      <c r="G591" t="s">
        <v>8581</v>
      </c>
      <c r="H591" s="62">
        <v>88416482000106</v>
      </c>
      <c r="I591" t="s">
        <v>30</v>
      </c>
      <c r="J591">
        <v>774</v>
      </c>
      <c r="K591">
        <v>13065.12</v>
      </c>
      <c r="M591">
        <v>67913</v>
      </c>
      <c r="N591" t="str">
        <v>METASA</v>
      </c>
      <c r="O591" s="57" cm="1">
        <f t="array" ref="O591">_xlfn.XLOOKUP(1,($C$2:$C$8655=M591)*($F$2:$F$8655=N591),$D$2:$D$8655)</f>
        <v>44816</v>
      </c>
      <c r="P591" s="62">
        <v>88416482000106</v>
      </c>
      <c r="Q591" t="str">
        <v>KG LIQUIDO</v>
      </c>
      <c r="R591" s="85">
        <v>21032.100000000002</v>
      </c>
      <c r="S591" s="85">
        <v>394634.02000000008</v>
      </c>
      <c r="U591" s="84" t="b">
        <f t="shared" si="63"/>
        <v>1</v>
      </c>
      <c r="V591" s="84" t="b">
        <f t="shared" si="64"/>
        <v>1</v>
      </c>
      <c r="W591" s="84" t="b">
        <f t="shared" si="65"/>
        <v>1</v>
      </c>
      <c r="X591" s="84" t="b">
        <f t="shared" si="66"/>
        <v>1</v>
      </c>
      <c r="Y591" s="84" t="b">
        <f t="shared" si="67"/>
        <v>1</v>
      </c>
      <c r="AA591" s="84">
        <v>67913</v>
      </c>
      <c r="AB591" s="84" t="s">
        <v>80</v>
      </c>
      <c r="AC591" s="57">
        <v>44816</v>
      </c>
      <c r="AD591" s="84">
        <v>88416482000106</v>
      </c>
      <c r="AE591" s="84" t="s">
        <v>30</v>
      </c>
      <c r="AF591" s="84">
        <v>21032.1</v>
      </c>
      <c r="AG591" s="84">
        <v>394634.02</v>
      </c>
      <c r="AI591">
        <v>68023</v>
      </c>
      <c r="AJ591" s="84" t="str" cm="1">
        <f t="array" ref="AJ591">_xlfn.XLOOKUP(AI591,--LEFT(Main!$B$15:$B$1956,SEARCH(" ",Main!$B$15:$B$1956)),Main!$F$15:$F$1956,"")</f>
        <v>METASA</v>
      </c>
      <c r="AK591" s="57" cm="1">
        <f t="array" ref="AK591">_xlfn.XLOOKUP(1,(--LEFT(Main!$B$15:$B$1956,SEARCH(" ",Main!$B$15:$B$1956))=AI591)*(Main!$F$15:$F$1956=AJ591),Main!$C$15:$C$1956,"")</f>
        <v>44819</v>
      </c>
      <c r="AL591" s="62" cm="1">
        <f t="array" ref="AL591">--_xlfn.XLOOKUP(1,(Main!$F$15:$F$1956='PLANILHA EBR'!AJ591)*(--LEFT(Main!$B$15:$B$1956,SEARCH(" ",Main!$B$15:$B$1956))='PLANILHA EBR'!AI591),Main!$E$15:$E$1956)</f>
        <v>88416482000106</v>
      </c>
      <c r="AM591" s="84" t="str" cm="1">
        <f t="array" ref="AM591">_xlfn.XLOOKUP(1,(Main!$F$15:$F$1956='PLANILHA EBR'!AJ591)*(--LEFT(Main!$B$15:$B$1956,SEARCH(" ",Main!$B$15:$B$1956))='PLANILHA EBR'!AI591),Main!$H$15:$H$1956)</f>
        <v>KG LIQUIDO</v>
      </c>
      <c r="AN591">
        <v>25653.79</v>
      </c>
      <c r="AO591">
        <v>469335.89</v>
      </c>
      <c r="AP591">
        <v>34212</v>
      </c>
    </row>
    <row r="592" spans="1:42" x14ac:dyDescent="0.25">
      <c r="A592" t="s">
        <v>5958</v>
      </c>
      <c r="B592" t="str">
        <f>C592&amp;"-"&amp;COUNTIF(C$2:C592,C592)</f>
        <v>68337-19</v>
      </c>
      <c r="C592">
        <v>68337</v>
      </c>
      <c r="D592" s="57">
        <v>44831</v>
      </c>
      <c r="E592" s="84" t="str">
        <f>F592&amp;"-"&amp;COUNTIF($F$2:F592,F592)</f>
        <v>METASA-532</v>
      </c>
      <c r="F592" s="84" t="str">
        <f t="shared" si="68"/>
        <v>METASA</v>
      </c>
      <c r="G592" t="s">
        <v>8581</v>
      </c>
      <c r="H592" s="62">
        <v>88416482000106</v>
      </c>
      <c r="I592" t="s">
        <v>30</v>
      </c>
      <c r="J592">
        <v>856.45</v>
      </c>
      <c r="K592">
        <v>15313.32</v>
      </c>
      <c r="M592">
        <v>67997</v>
      </c>
      <c r="N592" t="str">
        <v>METASA</v>
      </c>
      <c r="O592" s="57" cm="1">
        <f t="array" ref="O592">_xlfn.XLOOKUP(1,($C$2:$C$8655=M592)*($F$2:$F$8655=N592),$D$2:$D$8655)</f>
        <v>44818</v>
      </c>
      <c r="P592" s="62">
        <v>88416482000106</v>
      </c>
      <c r="Q592" t="str">
        <v>KG LIQUIDO</v>
      </c>
      <c r="R592" s="85">
        <v>16596.2</v>
      </c>
      <c r="S592" s="85">
        <v>297979.46000000002</v>
      </c>
      <c r="U592" s="84" t="b">
        <f t="shared" si="63"/>
        <v>1</v>
      </c>
      <c r="V592" s="84" t="b">
        <f t="shared" si="64"/>
        <v>1</v>
      </c>
      <c r="W592" s="84" t="b">
        <f t="shared" si="65"/>
        <v>1</v>
      </c>
      <c r="X592" s="84" t="b">
        <f t="shared" si="66"/>
        <v>1</v>
      </c>
      <c r="Y592" s="84" t="b">
        <f t="shared" si="67"/>
        <v>1</v>
      </c>
      <c r="AA592" s="84">
        <v>67997</v>
      </c>
      <c r="AB592" s="84" t="s">
        <v>80</v>
      </c>
      <c r="AC592" s="57">
        <v>44818</v>
      </c>
      <c r="AD592" s="84">
        <v>88416482000106</v>
      </c>
      <c r="AE592" s="84" t="s">
        <v>30</v>
      </c>
      <c r="AF592" s="84">
        <v>16596.2</v>
      </c>
      <c r="AG592" s="84">
        <v>297979.46000000002</v>
      </c>
      <c r="AI592">
        <v>68107</v>
      </c>
      <c r="AJ592" s="84" t="str" cm="1">
        <f t="array" ref="AJ592">_xlfn.XLOOKUP(AI592,--LEFT(Main!$B$15:$B$1956,SEARCH(" ",Main!$B$15:$B$1956)),Main!$F$15:$F$1956,"")</f>
        <v>VOESTALPINE</v>
      </c>
      <c r="AK592" s="57" cm="1">
        <f t="array" ref="AK592">_xlfn.XLOOKUP(1,(--LEFT(Main!$B$15:$B$1956,SEARCH(" ",Main!$B$15:$B$1956))=AI592)*(Main!$F$15:$F$1956=AJ592),Main!$C$15:$C$1956,"")</f>
        <v>45016</v>
      </c>
      <c r="AL592" s="62" cm="1">
        <f t="array" ref="AL592">--_xlfn.XLOOKUP(1,(Main!$F$15:$F$1956='PLANILHA EBR'!AJ592)*(--LEFT(Main!$B$15:$B$1956,SEARCH(" ",Main!$B$15:$B$1956))='PLANILHA EBR'!AI592),Main!$E$15:$E$1956)</f>
        <v>61479002000523</v>
      </c>
      <c r="AM592" s="84" t="str" cm="1">
        <f t="array" ref="AM592">_xlfn.XLOOKUP(1,(Main!$F$15:$F$1956='PLANILHA EBR'!AJ592)*(--LEFT(Main!$B$15:$B$1956,SEARCH(" ",Main!$B$15:$B$1956))='PLANILHA EBR'!AI592),Main!$H$15:$H$1956)</f>
        <v>KG LIQUIDO</v>
      </c>
      <c r="AN592">
        <v>11505</v>
      </c>
      <c r="AO592">
        <v>320874.45</v>
      </c>
      <c r="AP592">
        <v>34212</v>
      </c>
    </row>
    <row r="593" spans="1:42" x14ac:dyDescent="0.25">
      <c r="A593" t="s">
        <v>5958</v>
      </c>
      <c r="B593" t="str">
        <f>C593&amp;"-"&amp;COUNTIF(C$2:C593,C593)</f>
        <v>68337-20</v>
      </c>
      <c r="C593">
        <v>68337</v>
      </c>
      <c r="D593" s="57">
        <v>44831</v>
      </c>
      <c r="E593" s="84" t="str">
        <f>F593&amp;"-"&amp;COUNTIF($F$2:F593,F593)</f>
        <v>METASA-533</v>
      </c>
      <c r="F593" s="84" t="str">
        <f t="shared" si="68"/>
        <v>METASA</v>
      </c>
      <c r="G593" t="s">
        <v>8581</v>
      </c>
      <c r="H593" s="62">
        <v>88416482000106</v>
      </c>
      <c r="I593" t="s">
        <v>30</v>
      </c>
      <c r="J593">
        <v>89.3</v>
      </c>
      <c r="K593">
        <v>1596.68</v>
      </c>
      <c r="M593">
        <v>68005</v>
      </c>
      <c r="N593" t="str">
        <v>METASA</v>
      </c>
      <c r="O593" s="57" cm="1">
        <f t="array" ref="O593">_xlfn.XLOOKUP(1,($C$2:$C$8655=M593)*($F$2:$F$8655=N593),$D$2:$D$8655)</f>
        <v>44818</v>
      </c>
      <c r="P593" s="62">
        <v>88416482000106</v>
      </c>
      <c r="Q593" t="str">
        <v>KG LIQUIDO</v>
      </c>
      <c r="R593" s="85">
        <v>10110.23</v>
      </c>
      <c r="S593" s="85">
        <v>180967.63999999998</v>
      </c>
      <c r="U593" s="84" t="b">
        <f t="shared" si="63"/>
        <v>1</v>
      </c>
      <c r="V593" s="84" t="b">
        <f t="shared" si="64"/>
        <v>1</v>
      </c>
      <c r="W593" s="84" t="b">
        <f t="shared" si="65"/>
        <v>1</v>
      </c>
      <c r="X593" s="84" t="b">
        <f t="shared" si="66"/>
        <v>1</v>
      </c>
      <c r="Y593" s="84" t="b">
        <f t="shared" si="67"/>
        <v>1</v>
      </c>
      <c r="AA593" s="84">
        <v>68005</v>
      </c>
      <c r="AB593" s="84" t="s">
        <v>80</v>
      </c>
      <c r="AC593" s="57">
        <v>44818</v>
      </c>
      <c r="AD593" s="84">
        <v>88416482000106</v>
      </c>
      <c r="AE593" s="84" t="s">
        <v>30</v>
      </c>
      <c r="AF593" s="84">
        <v>10110.23</v>
      </c>
      <c r="AG593" s="84">
        <v>180967.64</v>
      </c>
      <c r="AI593">
        <v>68109</v>
      </c>
      <c r="AJ593" s="84" t="str" cm="1">
        <f t="array" ref="AJ593">_xlfn.XLOOKUP(AI593,--LEFT(Main!$B$15:$B$1956,SEARCH(" ",Main!$B$15:$B$1956)),Main!$F$15:$F$1956,"")</f>
        <v>METASA</v>
      </c>
      <c r="AK593" s="57" cm="1">
        <f t="array" ref="AK593">_xlfn.XLOOKUP(1,(--LEFT(Main!$B$15:$B$1956,SEARCH(" ",Main!$B$15:$B$1956))=AI593)*(Main!$F$15:$F$1956=AJ593),Main!$C$15:$C$1956,"")</f>
        <v>44820</v>
      </c>
      <c r="AL593" s="62" cm="1">
        <f t="array" ref="AL593">--_xlfn.XLOOKUP(1,(Main!$F$15:$F$1956='PLANILHA EBR'!AJ593)*(--LEFT(Main!$B$15:$B$1956,SEARCH(" ",Main!$B$15:$B$1956))='PLANILHA EBR'!AI593),Main!$E$15:$E$1956)</f>
        <v>88416482000106</v>
      </c>
      <c r="AM593" s="84" t="str" cm="1">
        <f t="array" ref="AM593">_xlfn.XLOOKUP(1,(Main!$F$15:$F$1956='PLANILHA EBR'!AJ593)*(--LEFT(Main!$B$15:$B$1956,SEARCH(" ",Main!$B$15:$B$1956))='PLANILHA EBR'!AI593),Main!$H$15:$H$1956)</f>
        <v>KG LIQUIDO</v>
      </c>
      <c r="AN593">
        <v>19696.810000000001</v>
      </c>
      <c r="AO593">
        <v>513790.22</v>
      </c>
      <c r="AP593">
        <v>34212</v>
      </c>
    </row>
    <row r="594" spans="1:42" x14ac:dyDescent="0.25">
      <c r="A594" t="s">
        <v>5958</v>
      </c>
      <c r="B594" t="str">
        <f>C594&amp;"-"&amp;COUNTIF(C$2:C594,C594)</f>
        <v>68371-1</v>
      </c>
      <c r="C594">
        <v>68371</v>
      </c>
      <c r="D594" s="57">
        <v>44832</v>
      </c>
      <c r="E594" s="84" t="str">
        <f>F594&amp;"-"&amp;COUNTIF($F$2:F594,F594)</f>
        <v>METASA-534</v>
      </c>
      <c r="F594" s="84" t="str">
        <f t="shared" si="68"/>
        <v>METASA</v>
      </c>
      <c r="G594" t="s">
        <v>8581</v>
      </c>
      <c r="H594" s="62">
        <v>88416482000106</v>
      </c>
      <c r="I594" t="s">
        <v>30</v>
      </c>
      <c r="J594">
        <v>597.82000000000005</v>
      </c>
      <c r="K594">
        <v>9702.6200000000008</v>
      </c>
      <c r="M594">
        <v>68023</v>
      </c>
      <c r="N594" t="str">
        <v>METASA</v>
      </c>
      <c r="O594" s="57" cm="1">
        <f t="array" ref="O594">_xlfn.XLOOKUP(1,($C$2:$C$8655=M594)*($F$2:$F$8655=N594),$D$2:$D$8655)</f>
        <v>44819</v>
      </c>
      <c r="P594" s="62">
        <v>88416482000106</v>
      </c>
      <c r="Q594" t="str">
        <v>KG LIQUIDO</v>
      </c>
      <c r="R594" s="85">
        <v>25653.79</v>
      </c>
      <c r="S594" s="85">
        <v>469335.89000000007</v>
      </c>
      <c r="U594" s="84" t="b">
        <f t="shared" si="63"/>
        <v>1</v>
      </c>
      <c r="V594" s="84" t="b">
        <f t="shared" si="64"/>
        <v>1</v>
      </c>
      <c r="W594" s="84" t="b">
        <f t="shared" si="65"/>
        <v>1</v>
      </c>
      <c r="X594" s="84" t="b">
        <f t="shared" si="66"/>
        <v>1</v>
      </c>
      <c r="Y594" s="84" t="b">
        <f t="shared" si="67"/>
        <v>1</v>
      </c>
      <c r="AA594" s="84">
        <v>68023</v>
      </c>
      <c r="AB594" s="84" t="s">
        <v>80</v>
      </c>
      <c r="AC594" s="57">
        <v>44819</v>
      </c>
      <c r="AD594" s="84">
        <v>88416482000106</v>
      </c>
      <c r="AE594" s="84" t="s">
        <v>30</v>
      </c>
      <c r="AF594" s="84">
        <v>25653.79</v>
      </c>
      <c r="AG594" s="84">
        <v>469335.89</v>
      </c>
      <c r="AI594">
        <v>68115</v>
      </c>
      <c r="AJ594" s="84" t="str" cm="1">
        <f t="array" ref="AJ594">_xlfn.XLOOKUP(AI594,--LEFT(Main!$B$15:$B$1956,SEARCH(" ",Main!$B$15:$B$1956)),Main!$F$15:$F$1956,"")</f>
        <v>METASA</v>
      </c>
      <c r="AK594" s="57" cm="1">
        <f t="array" ref="AK594">_xlfn.XLOOKUP(1,(--LEFT(Main!$B$15:$B$1956,SEARCH(" ",Main!$B$15:$B$1956))=AI594)*(Main!$F$15:$F$1956=AJ594),Main!$C$15:$C$1956,"")</f>
        <v>44823</v>
      </c>
      <c r="AL594" s="62" cm="1">
        <f t="array" ref="AL594">--_xlfn.XLOOKUP(1,(Main!$F$15:$F$1956='PLANILHA EBR'!AJ594)*(--LEFT(Main!$B$15:$B$1956,SEARCH(" ",Main!$B$15:$B$1956))='PLANILHA EBR'!AI594),Main!$E$15:$E$1956)</f>
        <v>88416482000106</v>
      </c>
      <c r="AM594" s="84" t="str" cm="1">
        <f t="array" ref="AM594">_xlfn.XLOOKUP(1,(Main!$F$15:$F$1956='PLANILHA EBR'!AJ594)*(--LEFT(Main!$B$15:$B$1956,SEARCH(" ",Main!$B$15:$B$1956))='PLANILHA EBR'!AI594),Main!$H$15:$H$1956)</f>
        <v>KG LIQUIDO</v>
      </c>
      <c r="AN594">
        <v>3327.53</v>
      </c>
      <c r="AO594">
        <v>62308.39</v>
      </c>
      <c r="AP594">
        <v>33361</v>
      </c>
    </row>
    <row r="595" spans="1:42" x14ac:dyDescent="0.25">
      <c r="A595" t="s">
        <v>5958</v>
      </c>
      <c r="B595" t="str">
        <f>C595&amp;"-"&amp;COUNTIF(C$2:C595,C595)</f>
        <v>68371-2</v>
      </c>
      <c r="C595">
        <v>68371</v>
      </c>
      <c r="D595" s="57">
        <v>44832</v>
      </c>
      <c r="E595" s="84" t="str">
        <f>F595&amp;"-"&amp;COUNTIF($F$2:F595,F595)</f>
        <v>METASA-535</v>
      </c>
      <c r="F595" s="84" t="str">
        <f t="shared" si="68"/>
        <v>METASA</v>
      </c>
      <c r="G595" t="s">
        <v>8581</v>
      </c>
      <c r="H595" s="62">
        <v>88416482000106</v>
      </c>
      <c r="I595" t="s">
        <v>30</v>
      </c>
      <c r="J595">
        <v>1580.12</v>
      </c>
      <c r="K595">
        <v>29500.84</v>
      </c>
      <c r="M595">
        <v>68107</v>
      </c>
      <c r="N595" t="str">
        <v>VOESTALPINE</v>
      </c>
      <c r="O595" s="57" cm="1">
        <f t="array" ref="O595">_xlfn.XLOOKUP(1,($C$2:$C$8655=M595)*($F$2:$F$8655=N595),$D$2:$D$8655)</f>
        <v>45016</v>
      </c>
      <c r="P595" s="62">
        <v>61479002000523</v>
      </c>
      <c r="Q595" t="str">
        <v>KG LIQUIDO</v>
      </c>
      <c r="R595" s="85">
        <v>11505</v>
      </c>
      <c r="S595" s="85">
        <v>320874.45</v>
      </c>
      <c r="U595" s="84" t="b">
        <f t="shared" si="63"/>
        <v>1</v>
      </c>
      <c r="V595" s="84" t="b">
        <f t="shared" si="64"/>
        <v>1</v>
      </c>
      <c r="W595" s="84" t="b">
        <f t="shared" si="65"/>
        <v>1</v>
      </c>
      <c r="X595" s="84" t="b">
        <f t="shared" si="66"/>
        <v>1</v>
      </c>
      <c r="Y595" s="84" t="b">
        <f t="shared" si="67"/>
        <v>1</v>
      </c>
      <c r="AA595" s="84">
        <v>68107</v>
      </c>
      <c r="AB595" s="84" t="s">
        <v>41</v>
      </c>
      <c r="AC595" s="57">
        <v>45016</v>
      </c>
      <c r="AD595" s="84">
        <v>61479002000523</v>
      </c>
      <c r="AE595" s="84" t="s">
        <v>30</v>
      </c>
      <c r="AF595" s="84">
        <v>11505</v>
      </c>
      <c r="AG595" s="84">
        <v>320874.45</v>
      </c>
      <c r="AI595">
        <v>68124</v>
      </c>
      <c r="AJ595" s="84" t="str" cm="1">
        <f t="array" ref="AJ595">_xlfn.XLOOKUP(AI595,--LEFT(Main!$B$15:$B$1956,SEARCH(" ",Main!$B$15:$B$1956)),Main!$F$15:$F$1956,"")</f>
        <v>METASA</v>
      </c>
      <c r="AK595" s="57" cm="1">
        <f t="array" ref="AK595">_xlfn.XLOOKUP(1,(--LEFT(Main!$B$15:$B$1956,SEARCH(" ",Main!$B$15:$B$1956))=AI595)*(Main!$F$15:$F$1956=AJ595),Main!$C$15:$C$1956,"")</f>
        <v>44823</v>
      </c>
      <c r="AL595" s="62" cm="1">
        <f t="array" ref="AL595">--_xlfn.XLOOKUP(1,(Main!$F$15:$F$1956='PLANILHA EBR'!AJ595)*(--LEFT(Main!$B$15:$B$1956,SEARCH(" ",Main!$B$15:$B$1956))='PLANILHA EBR'!AI595),Main!$E$15:$E$1956)</f>
        <v>88416482000106</v>
      </c>
      <c r="AM595" s="84" t="str" cm="1">
        <f t="array" ref="AM595">_xlfn.XLOOKUP(1,(Main!$F$15:$F$1956='PLANILHA EBR'!AJ595)*(--LEFT(Main!$B$15:$B$1956,SEARCH(" ",Main!$B$15:$B$1956))='PLANILHA EBR'!AI595),Main!$H$15:$H$1956)</f>
        <v>KG LIQUIDO</v>
      </c>
      <c r="AN595">
        <v>23393.31</v>
      </c>
      <c r="AO595">
        <v>389972.97</v>
      </c>
      <c r="AP595">
        <v>27692</v>
      </c>
    </row>
    <row r="596" spans="1:42" x14ac:dyDescent="0.25">
      <c r="A596" t="s">
        <v>5958</v>
      </c>
      <c r="B596" t="str">
        <f>C596&amp;"-"&amp;COUNTIF(C$2:C596,C596)</f>
        <v>68371-3</v>
      </c>
      <c r="C596">
        <v>68371</v>
      </c>
      <c r="D596" s="57">
        <v>44832</v>
      </c>
      <c r="E596" s="84" t="str">
        <f>F596&amp;"-"&amp;COUNTIF($F$2:F596,F596)</f>
        <v>METASA-536</v>
      </c>
      <c r="F596" s="84" t="str">
        <f t="shared" si="68"/>
        <v>METASA</v>
      </c>
      <c r="G596" t="s">
        <v>8581</v>
      </c>
      <c r="H596" s="62">
        <v>88416482000106</v>
      </c>
      <c r="I596" t="s">
        <v>30</v>
      </c>
      <c r="J596">
        <v>1212.3800000000001</v>
      </c>
      <c r="K596">
        <v>21677.35</v>
      </c>
      <c r="M596">
        <v>68109</v>
      </c>
      <c r="N596" t="str">
        <v>METASA</v>
      </c>
      <c r="O596" s="57" cm="1">
        <f t="array" ref="O596">_xlfn.XLOOKUP(1,($C$2:$C$8655=M596)*($F$2:$F$8655=N596),$D$2:$D$8655)</f>
        <v>44820</v>
      </c>
      <c r="P596" s="62">
        <v>88416482000106</v>
      </c>
      <c r="Q596" t="str">
        <v>KG LIQUIDO</v>
      </c>
      <c r="R596" s="85">
        <v>19696.809999999998</v>
      </c>
      <c r="S596" s="85">
        <v>513790.22</v>
      </c>
      <c r="U596" s="84" t="b">
        <f t="shared" si="63"/>
        <v>1</v>
      </c>
      <c r="V596" s="84" t="b">
        <f t="shared" si="64"/>
        <v>1</v>
      </c>
      <c r="W596" s="84" t="b">
        <f t="shared" si="65"/>
        <v>1</v>
      </c>
      <c r="X596" s="84" t="b">
        <f t="shared" si="66"/>
        <v>1</v>
      </c>
      <c r="Y596" s="84" t="b">
        <f t="shared" si="67"/>
        <v>1</v>
      </c>
      <c r="AA596" s="84">
        <v>68109</v>
      </c>
      <c r="AB596" s="84" t="s">
        <v>80</v>
      </c>
      <c r="AC596" s="57">
        <v>44820</v>
      </c>
      <c r="AD596" s="84">
        <v>88416482000106</v>
      </c>
      <c r="AE596" s="84" t="s">
        <v>30</v>
      </c>
      <c r="AF596" s="84">
        <v>19696.810000000001</v>
      </c>
      <c r="AG596" s="84">
        <v>513790.22</v>
      </c>
      <c r="AI596">
        <v>68127</v>
      </c>
      <c r="AJ596" s="84" t="str" cm="1">
        <f t="array" ref="AJ596">_xlfn.XLOOKUP(AI596,--LEFT(Main!$B$15:$B$1956,SEARCH(" ",Main!$B$15:$B$1956)),Main!$F$15:$F$1956,"")</f>
        <v>JOTUN</v>
      </c>
      <c r="AK596" s="57" cm="1">
        <f t="array" ref="AK596">_xlfn.XLOOKUP(1,(--LEFT(Main!$B$15:$B$1956,SEARCH(" ",Main!$B$15:$B$1956))=AI596)*(Main!$F$15:$F$1956=AJ596),Main!$C$15:$C$1956,"")</f>
        <v>45065</v>
      </c>
      <c r="AL596" s="62" cm="1">
        <f t="array" ref="AL596">--_xlfn.XLOOKUP(1,(Main!$F$15:$F$1956='PLANILHA EBR'!AJ596)*(--LEFT(Main!$B$15:$B$1956,SEARCH(" ",Main!$B$15:$B$1956))='PLANILHA EBR'!AI596),Main!$E$15:$E$1956)</f>
        <v>2907585000404</v>
      </c>
      <c r="AM596" s="84" t="str" cm="1">
        <f t="array" ref="AM596">_xlfn.XLOOKUP(1,(Main!$F$15:$F$1956='PLANILHA EBR'!AJ596)*(--LEFT(Main!$B$15:$B$1956,SEARCH(" ",Main!$B$15:$B$1956))='PLANILHA EBR'!AI596),Main!$H$15:$H$1956)</f>
        <v>KG LIQUIDO</v>
      </c>
      <c r="AN596">
        <v>21504.920000000002</v>
      </c>
      <c r="AO596">
        <v>662016.78999999992</v>
      </c>
      <c r="AP596">
        <v>27628</v>
      </c>
    </row>
    <row r="597" spans="1:42" x14ac:dyDescent="0.25">
      <c r="A597" t="s">
        <v>5958</v>
      </c>
      <c r="B597" t="str">
        <f>C597&amp;"-"&amp;COUNTIF(C$2:C597,C597)</f>
        <v>68371-4</v>
      </c>
      <c r="C597">
        <v>68371</v>
      </c>
      <c r="D597" s="57">
        <v>44832</v>
      </c>
      <c r="E597" s="84" t="str">
        <f>F597&amp;"-"&amp;COUNTIF($F$2:F597,F597)</f>
        <v>METASA-537</v>
      </c>
      <c r="F597" s="84" t="str">
        <f t="shared" si="68"/>
        <v>METASA</v>
      </c>
      <c r="G597" t="s">
        <v>8581</v>
      </c>
      <c r="H597" s="62">
        <v>88416482000106</v>
      </c>
      <c r="I597" t="s">
        <v>30</v>
      </c>
      <c r="J597">
        <v>103.43</v>
      </c>
      <c r="K597">
        <v>1849.33</v>
      </c>
      <c r="M597">
        <v>68115</v>
      </c>
      <c r="N597" t="str">
        <v>METASA</v>
      </c>
      <c r="O597" s="57" cm="1">
        <f t="array" ref="O597">_xlfn.XLOOKUP(1,($C$2:$C$8655=M597)*($F$2:$F$8655=N597),$D$2:$D$8655)</f>
        <v>44823</v>
      </c>
      <c r="P597" s="62">
        <v>88416482000106</v>
      </c>
      <c r="Q597" t="str">
        <v>KG LIQUIDO</v>
      </c>
      <c r="R597" s="85">
        <v>3327.53</v>
      </c>
      <c r="S597" s="85">
        <v>62308.39</v>
      </c>
      <c r="U597" s="84" t="b">
        <f t="shared" si="63"/>
        <v>1</v>
      </c>
      <c r="V597" s="84" t="b">
        <f t="shared" si="64"/>
        <v>1</v>
      </c>
      <c r="W597" s="84" t="b">
        <f t="shared" si="65"/>
        <v>1</v>
      </c>
      <c r="X597" s="84" t="b">
        <f t="shared" si="66"/>
        <v>1</v>
      </c>
      <c r="Y597" s="84" t="b">
        <f t="shared" si="67"/>
        <v>1</v>
      </c>
      <c r="AA597" s="84">
        <v>68115</v>
      </c>
      <c r="AB597" s="84" t="s">
        <v>80</v>
      </c>
      <c r="AC597" s="57">
        <v>44823</v>
      </c>
      <c r="AD597" s="84">
        <v>88416482000106</v>
      </c>
      <c r="AE597" s="84" t="s">
        <v>30</v>
      </c>
      <c r="AF597" s="84">
        <v>3327.53</v>
      </c>
      <c r="AG597" s="84">
        <v>62308.39</v>
      </c>
      <c r="AI597">
        <v>68139</v>
      </c>
      <c r="AJ597" s="84" t="str" cm="1">
        <f t="array" ref="AJ597">_xlfn.XLOOKUP(AI597,--LEFT(Main!$B$15:$B$1956,SEARCH(" ",Main!$B$15:$B$1956)),Main!$F$15:$F$1956,"")</f>
        <v>METASA</v>
      </c>
      <c r="AK597" s="57" cm="1">
        <f t="array" ref="AK597">_xlfn.XLOOKUP(1,(--LEFT(Main!$B$15:$B$1956,SEARCH(" ",Main!$B$15:$B$1956))=AI597)*(Main!$F$15:$F$1956=AJ597),Main!$C$15:$C$1956,"")</f>
        <v>44823</v>
      </c>
      <c r="AL597" s="62" cm="1">
        <f t="array" ref="AL597">--_xlfn.XLOOKUP(1,(Main!$F$15:$F$1956='PLANILHA EBR'!AJ597)*(--LEFT(Main!$B$15:$B$1956,SEARCH(" ",Main!$B$15:$B$1956))='PLANILHA EBR'!AI597),Main!$E$15:$E$1956)</f>
        <v>88416482000106</v>
      </c>
      <c r="AM597" s="84" t="str" cm="1">
        <f t="array" ref="AM597">_xlfn.XLOOKUP(1,(Main!$F$15:$F$1956='PLANILHA EBR'!AJ597)*(--LEFT(Main!$B$15:$B$1956,SEARCH(" ",Main!$B$15:$B$1956))='PLANILHA EBR'!AI597),Main!$H$15:$H$1956)</f>
        <v>KG LIQUIDO</v>
      </c>
      <c r="AN597">
        <v>22925.98</v>
      </c>
      <c r="AO597">
        <v>406260.55</v>
      </c>
      <c r="AP597">
        <v>24087</v>
      </c>
    </row>
    <row r="598" spans="1:42" x14ac:dyDescent="0.25">
      <c r="A598" t="s">
        <v>5958</v>
      </c>
      <c r="B598" t="str">
        <f>C598&amp;"-"&amp;COUNTIF(C$2:C598,C598)</f>
        <v>68375-1</v>
      </c>
      <c r="C598">
        <v>68375</v>
      </c>
      <c r="D598" s="57">
        <v>44832</v>
      </c>
      <c r="E598" s="84" t="str">
        <f>F598&amp;"-"&amp;COUNTIF($F$2:F598,F598)</f>
        <v>METASA-538</v>
      </c>
      <c r="F598" s="84" t="str">
        <f t="shared" si="68"/>
        <v>METASA</v>
      </c>
      <c r="G598" t="s">
        <v>8581</v>
      </c>
      <c r="H598" s="62">
        <v>88416482000106</v>
      </c>
      <c r="I598" t="s">
        <v>30</v>
      </c>
      <c r="J598">
        <v>3186.07</v>
      </c>
      <c r="K598">
        <v>53780.86</v>
      </c>
      <c r="M598">
        <v>68124</v>
      </c>
      <c r="N598" t="str">
        <v>METASA</v>
      </c>
      <c r="O598" s="57" cm="1">
        <f t="array" ref="O598">_xlfn.XLOOKUP(1,($C$2:$C$8655=M598)*($F$2:$F$8655=N598),$D$2:$D$8655)</f>
        <v>44823</v>
      </c>
      <c r="P598" s="62">
        <v>88416482000106</v>
      </c>
      <c r="Q598" t="str">
        <v>KG LIQUIDO</v>
      </c>
      <c r="R598" s="85">
        <v>23393.309999999998</v>
      </c>
      <c r="S598" s="85">
        <v>389972.97</v>
      </c>
      <c r="U598" s="84" t="b">
        <f t="shared" si="63"/>
        <v>1</v>
      </c>
      <c r="V598" s="84" t="b">
        <f t="shared" si="64"/>
        <v>1</v>
      </c>
      <c r="W598" s="84" t="b">
        <f t="shared" si="65"/>
        <v>1</v>
      </c>
      <c r="X598" s="84" t="b">
        <f t="shared" si="66"/>
        <v>1</v>
      </c>
      <c r="Y598" s="84" t="b">
        <f t="shared" si="67"/>
        <v>1</v>
      </c>
      <c r="AA598" s="84">
        <v>68124</v>
      </c>
      <c r="AB598" s="84" t="s">
        <v>80</v>
      </c>
      <c r="AC598" s="57">
        <v>44823</v>
      </c>
      <c r="AD598" s="84">
        <v>88416482000106</v>
      </c>
      <c r="AE598" s="84" t="s">
        <v>30</v>
      </c>
      <c r="AF598" s="84">
        <v>23393.31</v>
      </c>
      <c r="AG598" s="84">
        <v>389972.97</v>
      </c>
      <c r="AI598">
        <v>68161</v>
      </c>
      <c r="AJ598" s="84" t="str" cm="1">
        <f t="array" ref="AJ598">_xlfn.XLOOKUP(AI598,--LEFT(Main!$B$15:$B$1956,SEARCH(" ",Main!$B$15:$B$1956)),Main!$F$15:$F$1956,"")</f>
        <v>ML FAZAN</v>
      </c>
      <c r="AK598" s="57" cm="1">
        <f t="array" ref="AK598">_xlfn.XLOOKUP(1,(--LEFT(Main!$B$15:$B$1956,SEARCH(" ",Main!$B$15:$B$1956))=AI598)*(Main!$F$15:$F$1956=AJ598),Main!$C$15:$C$1956,"")</f>
        <v>45478</v>
      </c>
      <c r="AL598" s="62" cm="1">
        <f t="array" ref="AL598">--_xlfn.XLOOKUP(1,(Main!$F$15:$F$1956='PLANILHA EBR'!AJ598)*(--LEFT(Main!$B$15:$B$1956,SEARCH(" ",Main!$B$15:$B$1956))='PLANILHA EBR'!AI598),Main!$E$15:$E$1956)</f>
        <v>85027837000187</v>
      </c>
      <c r="AM598" s="84" t="str" cm="1">
        <f t="array" ref="AM598">_xlfn.XLOOKUP(1,(Main!$F$15:$F$1956='PLANILHA EBR'!AJ598)*(--LEFT(Main!$B$15:$B$1956,SEARCH(" ",Main!$B$15:$B$1956))='PLANILHA EBR'!AI598),Main!$H$15:$H$1956)</f>
        <v>KG LIQUIDO</v>
      </c>
      <c r="AN598">
        <v>26</v>
      </c>
      <c r="AO598">
        <v>3768.05</v>
      </c>
      <c r="AP598">
        <v>24087</v>
      </c>
    </row>
    <row r="599" spans="1:42" x14ac:dyDescent="0.25">
      <c r="A599" t="s">
        <v>5958</v>
      </c>
      <c r="B599" t="str">
        <f>C599&amp;"-"&amp;COUNTIF(C$2:C599,C599)</f>
        <v>68375-2</v>
      </c>
      <c r="C599">
        <v>68375</v>
      </c>
      <c r="D599" s="57">
        <v>44832</v>
      </c>
      <c r="E599" s="84" t="str">
        <f>F599&amp;"-"&amp;COUNTIF($F$2:F599,F599)</f>
        <v>METASA-539</v>
      </c>
      <c r="F599" s="84" t="str">
        <f t="shared" si="68"/>
        <v>METASA</v>
      </c>
      <c r="G599" t="s">
        <v>8581</v>
      </c>
      <c r="H599" s="62">
        <v>88416482000106</v>
      </c>
      <c r="I599" t="s">
        <v>30</v>
      </c>
      <c r="J599">
        <v>2494.96</v>
      </c>
      <c r="K599">
        <v>42114.93</v>
      </c>
      <c r="M599">
        <v>68127</v>
      </c>
      <c r="N599" t="str">
        <v>JOTUN</v>
      </c>
      <c r="O599" s="57" cm="1">
        <f t="array" ref="O599">_xlfn.XLOOKUP(1,($C$2:$C$8655=M599)*($F$2:$F$8655=N599),$D$2:$D$8655)</f>
        <v>45065</v>
      </c>
      <c r="P599" s="62">
        <v>2907585000404</v>
      </c>
      <c r="Q599" t="str">
        <v>UNIDADE</v>
      </c>
      <c r="R599" s="85">
        <v>1817</v>
      </c>
      <c r="S599" s="85">
        <v>662016.79</v>
      </c>
      <c r="U599" s="84" t="b">
        <f t="shared" si="63"/>
        <v>1</v>
      </c>
      <c r="V599" s="84" t="b">
        <f t="shared" si="64"/>
        <v>1</v>
      </c>
      <c r="W599" s="84" t="b">
        <f t="shared" si="65"/>
        <v>1</v>
      </c>
      <c r="X599" s="84" t="str">
        <f t="shared" si="66"/>
        <v xml:space="preserve"> </v>
      </c>
      <c r="Y599" s="84" t="b">
        <f t="shared" si="67"/>
        <v>1</v>
      </c>
      <c r="AA599" s="84">
        <v>68127</v>
      </c>
      <c r="AB599" s="84" t="s">
        <v>88</v>
      </c>
      <c r="AC599" s="57">
        <v>45065</v>
      </c>
      <c r="AD599" s="84">
        <v>2907585000404</v>
      </c>
      <c r="AE599" s="84" t="s">
        <v>30</v>
      </c>
      <c r="AF599" s="84">
        <v>21504.920000000002</v>
      </c>
      <c r="AG599" s="84">
        <v>662016.79</v>
      </c>
      <c r="AI599">
        <v>68162</v>
      </c>
      <c r="AJ599" s="84" t="str" cm="1">
        <f t="array" ref="AJ599">_xlfn.XLOOKUP(AI599,--LEFT(Main!$B$15:$B$1956,SEARCH(" ",Main!$B$15:$B$1956)),Main!$F$15:$F$1956,"")</f>
        <v>ML FAZAN</v>
      </c>
      <c r="AK599" s="57" cm="1">
        <f t="array" ref="AK599">_xlfn.XLOOKUP(1,(--LEFT(Main!$B$15:$B$1956,SEARCH(" ",Main!$B$15:$B$1956))=AI599)*(Main!$F$15:$F$1956=AJ599),Main!$C$15:$C$1956,"")</f>
        <v>45478</v>
      </c>
      <c r="AL599" s="62" cm="1">
        <f t="array" ref="AL599">--_xlfn.XLOOKUP(1,(Main!$F$15:$F$1956='PLANILHA EBR'!AJ599)*(--LEFT(Main!$B$15:$B$1956,SEARCH(" ",Main!$B$15:$B$1956))='PLANILHA EBR'!AI599),Main!$E$15:$E$1956)</f>
        <v>85027837000187</v>
      </c>
      <c r="AM599" s="84" t="str" cm="1">
        <f t="array" ref="AM599">_xlfn.XLOOKUP(1,(Main!$F$15:$F$1956='PLANILHA EBR'!AJ599)*(--LEFT(Main!$B$15:$B$1956,SEARCH(" ",Main!$B$15:$B$1956))='PLANILHA EBR'!AI599),Main!$H$15:$H$1956)</f>
        <v>KG LIQUIDO</v>
      </c>
      <c r="AN599">
        <v>22</v>
      </c>
      <c r="AO599">
        <v>5628</v>
      </c>
      <c r="AP599">
        <v>24087</v>
      </c>
    </row>
    <row r="600" spans="1:42" x14ac:dyDescent="0.25">
      <c r="A600" t="s">
        <v>5958</v>
      </c>
      <c r="B600" t="str">
        <f>C600&amp;"-"&amp;COUNTIF(C$2:C600,C600)</f>
        <v>68375-3</v>
      </c>
      <c r="C600">
        <v>68375</v>
      </c>
      <c r="D600" s="57">
        <v>44832</v>
      </c>
      <c r="E600" s="84" t="str">
        <f>F600&amp;"-"&amp;COUNTIF($F$2:F600,F600)</f>
        <v>METASA-540</v>
      </c>
      <c r="F600" s="84" t="str">
        <f t="shared" si="68"/>
        <v>METASA</v>
      </c>
      <c r="G600" t="s">
        <v>8581</v>
      </c>
      <c r="H600" s="62">
        <v>88416482000106</v>
      </c>
      <c r="I600" t="s">
        <v>30</v>
      </c>
      <c r="J600">
        <v>47.66</v>
      </c>
      <c r="K600">
        <v>804.5</v>
      </c>
      <c r="M600">
        <v>68139</v>
      </c>
      <c r="N600" t="str">
        <v>METASA</v>
      </c>
      <c r="O600" s="57" cm="1">
        <f t="array" ref="O600">_xlfn.XLOOKUP(1,($C$2:$C$8655=M600)*($F$2:$F$8655=N600),$D$2:$D$8655)</f>
        <v>44823</v>
      </c>
      <c r="P600" s="62">
        <v>88416482000106</v>
      </c>
      <c r="Q600" t="str">
        <v>KG LIQUIDO</v>
      </c>
      <c r="R600" s="85">
        <v>22925.98</v>
      </c>
      <c r="S600" s="85">
        <v>406260.54999999993</v>
      </c>
      <c r="U600" s="84" t="b">
        <f t="shared" si="63"/>
        <v>1</v>
      </c>
      <c r="V600" s="84" t="b">
        <f t="shared" si="64"/>
        <v>1</v>
      </c>
      <c r="W600" s="84" t="b">
        <f t="shared" si="65"/>
        <v>1</v>
      </c>
      <c r="X600" s="84" t="b">
        <f t="shared" si="66"/>
        <v>1</v>
      </c>
      <c r="Y600" s="84" t="b">
        <f t="shared" si="67"/>
        <v>1</v>
      </c>
      <c r="AA600" s="84">
        <v>68139</v>
      </c>
      <c r="AB600" s="84" t="s">
        <v>80</v>
      </c>
      <c r="AC600" s="57">
        <v>44823</v>
      </c>
      <c r="AD600" s="84">
        <v>88416482000106</v>
      </c>
      <c r="AE600" s="84" t="s">
        <v>30</v>
      </c>
      <c r="AF600" s="84">
        <v>22925.98</v>
      </c>
      <c r="AG600" s="84">
        <v>406260.55</v>
      </c>
      <c r="AI600">
        <v>68177</v>
      </c>
      <c r="AJ600" s="84" t="str" cm="1">
        <f t="array" ref="AJ600">_xlfn.XLOOKUP(AI600,--LEFT(Main!$B$15:$B$1956,SEARCH(" ",Main!$B$15:$B$1956)),Main!$F$15:$F$1956,"")</f>
        <v>METASA</v>
      </c>
      <c r="AK600" s="57" cm="1">
        <f t="array" ref="AK600">_xlfn.XLOOKUP(1,(--LEFT(Main!$B$15:$B$1956,SEARCH(" ",Main!$B$15:$B$1956))=AI600)*(Main!$F$15:$F$1956=AJ600),Main!$C$15:$C$1956,"")</f>
        <v>44825</v>
      </c>
      <c r="AL600" s="62" cm="1">
        <f t="array" ref="AL600">--_xlfn.XLOOKUP(1,(Main!$F$15:$F$1956='PLANILHA EBR'!AJ600)*(--LEFT(Main!$B$15:$B$1956,SEARCH(" ",Main!$B$15:$B$1956))='PLANILHA EBR'!AI600),Main!$E$15:$E$1956)</f>
        <v>88416482000106</v>
      </c>
      <c r="AM600" s="84" t="str" cm="1">
        <f t="array" ref="AM600">_xlfn.XLOOKUP(1,(Main!$F$15:$F$1956='PLANILHA EBR'!AJ600)*(--LEFT(Main!$B$15:$B$1956,SEARCH(" ",Main!$B$15:$B$1956))='PLANILHA EBR'!AI600),Main!$H$15:$H$1956)</f>
        <v>KG LIQUIDO</v>
      </c>
      <c r="AN600">
        <v>16701.34</v>
      </c>
      <c r="AO600">
        <v>299931.71999999997</v>
      </c>
      <c r="AP600">
        <v>22825</v>
      </c>
    </row>
    <row r="601" spans="1:42" x14ac:dyDescent="0.25">
      <c r="A601" t="s">
        <v>5958</v>
      </c>
      <c r="B601" t="str">
        <f>C601&amp;"-"&amp;COUNTIF(C$2:C601,C601)</f>
        <v>68375-4</v>
      </c>
      <c r="C601">
        <v>68375</v>
      </c>
      <c r="D601" s="57">
        <v>44832</v>
      </c>
      <c r="E601" s="84" t="str">
        <f>F601&amp;"-"&amp;COUNTIF($F$2:F601,F601)</f>
        <v>METASA-541</v>
      </c>
      <c r="F601" s="84" t="str">
        <f t="shared" si="68"/>
        <v>METASA</v>
      </c>
      <c r="G601" t="s">
        <v>8581</v>
      </c>
      <c r="H601" s="62">
        <v>88416482000106</v>
      </c>
      <c r="I601" t="s">
        <v>30</v>
      </c>
      <c r="J601">
        <v>30.28</v>
      </c>
      <c r="K601">
        <v>511.13</v>
      </c>
      <c r="M601">
        <v>68161</v>
      </c>
      <c r="N601" t="str">
        <v>ML</v>
      </c>
      <c r="O601" s="57" cm="1">
        <f t="array" ref="O601">_xlfn.XLOOKUP(1,($C$2:$C$8655=M601)*($F$2:$F$8655=N601),$D$2:$D$8655)</f>
        <v>45478</v>
      </c>
      <c r="P601" s="62">
        <v>85027837000187</v>
      </c>
      <c r="Q601" t="str">
        <v>UNIDADE</v>
      </c>
      <c r="R601" s="85">
        <v>527</v>
      </c>
      <c r="S601" s="85">
        <v>3768.05</v>
      </c>
      <c r="U601" s="84" t="b">
        <f t="shared" si="63"/>
        <v>1</v>
      </c>
      <c r="V601" s="84" t="b">
        <f t="shared" si="64"/>
        <v>1</v>
      </c>
      <c r="W601" s="84" t="b">
        <f t="shared" si="65"/>
        <v>1</v>
      </c>
      <c r="X601" s="84" t="str">
        <f t="shared" si="66"/>
        <v xml:space="preserve"> </v>
      </c>
      <c r="Y601" s="84" t="b">
        <f t="shared" si="67"/>
        <v>1</v>
      </c>
      <c r="AA601" s="84">
        <v>68161</v>
      </c>
      <c r="AB601" s="84" t="s">
        <v>5058</v>
      </c>
      <c r="AC601" s="57">
        <v>45478</v>
      </c>
      <c r="AD601" s="84">
        <v>85027837000187</v>
      </c>
      <c r="AE601" s="84" t="s">
        <v>30</v>
      </c>
      <c r="AF601" s="84">
        <v>26</v>
      </c>
      <c r="AG601" s="84">
        <v>3768.05</v>
      </c>
      <c r="AI601">
        <v>68226</v>
      </c>
      <c r="AJ601" s="84" t="str" cm="1">
        <f t="array" ref="AJ601">_xlfn.XLOOKUP(AI601,--LEFT(Main!$B$15:$B$1956,SEARCH(" ",Main!$B$15:$B$1956)),Main!$F$15:$F$1956,"")</f>
        <v>METASA</v>
      </c>
      <c r="AK601" s="57" cm="1">
        <f t="array" ref="AK601">_xlfn.XLOOKUP(1,(--LEFT(Main!$B$15:$B$1956,SEARCH(" ",Main!$B$15:$B$1956))=AI601)*(Main!$F$15:$F$1956=AJ601),Main!$C$15:$C$1956,"")</f>
        <v>44826</v>
      </c>
      <c r="AL601" s="62" cm="1">
        <f t="array" ref="AL601">--_xlfn.XLOOKUP(1,(Main!$F$15:$F$1956='PLANILHA EBR'!AJ601)*(--LEFT(Main!$B$15:$B$1956,SEARCH(" ",Main!$B$15:$B$1956))='PLANILHA EBR'!AI601),Main!$E$15:$E$1956)</f>
        <v>88416482000106</v>
      </c>
      <c r="AM601" s="84" t="str" cm="1">
        <f t="array" ref="AM601">_xlfn.XLOOKUP(1,(Main!$F$15:$F$1956='PLANILHA EBR'!AJ601)*(--LEFT(Main!$B$15:$B$1956,SEARCH(" ",Main!$B$15:$B$1956))='PLANILHA EBR'!AI601),Main!$H$15:$H$1956)</f>
        <v>KG LIQUIDO</v>
      </c>
      <c r="AN601">
        <v>12506.34</v>
      </c>
      <c r="AO601">
        <v>221220.31</v>
      </c>
      <c r="AP601">
        <v>23208</v>
      </c>
    </row>
    <row r="602" spans="1:42" x14ac:dyDescent="0.25">
      <c r="A602" t="s">
        <v>5958</v>
      </c>
      <c r="B602" t="str">
        <f>C602&amp;"-"&amp;COUNTIF(C$2:C602,C602)</f>
        <v>68375-5</v>
      </c>
      <c r="C602">
        <v>68375</v>
      </c>
      <c r="D602" s="57">
        <v>44832</v>
      </c>
      <c r="E602" s="84" t="str">
        <f>F602&amp;"-"&amp;COUNTIF($F$2:F602,F602)</f>
        <v>METASA-542</v>
      </c>
      <c r="F602" s="84" t="str">
        <f t="shared" si="68"/>
        <v>METASA</v>
      </c>
      <c r="G602" t="s">
        <v>8581</v>
      </c>
      <c r="H602" s="62">
        <v>88416482000106</v>
      </c>
      <c r="I602" t="s">
        <v>30</v>
      </c>
      <c r="J602">
        <v>1493.45</v>
      </c>
      <c r="K602">
        <v>24238.69</v>
      </c>
      <c r="M602">
        <v>68162</v>
      </c>
      <c r="N602" t="str">
        <v>ML</v>
      </c>
      <c r="O602" s="57" cm="1">
        <f t="array" ref="O602">_xlfn.XLOOKUP(1,($C$2:$C$8655=M602)*($F$2:$F$8655=N602),$D$2:$D$8655)</f>
        <v>45478</v>
      </c>
      <c r="P602" s="62">
        <v>85027837000187</v>
      </c>
      <c r="Q602" t="str">
        <v>UNIDADE</v>
      </c>
      <c r="R602" s="85">
        <v>938</v>
      </c>
      <c r="S602" s="85">
        <v>5628</v>
      </c>
      <c r="U602" s="84" t="b">
        <f t="shared" si="63"/>
        <v>1</v>
      </c>
      <c r="V602" s="84" t="b">
        <f t="shared" si="64"/>
        <v>1</v>
      </c>
      <c r="W602" s="84" t="b">
        <f t="shared" si="65"/>
        <v>1</v>
      </c>
      <c r="X602" s="84" t="str">
        <f t="shared" si="66"/>
        <v xml:space="preserve"> </v>
      </c>
      <c r="Y602" s="84" t="b">
        <f t="shared" si="67"/>
        <v>1</v>
      </c>
      <c r="AA602" s="84">
        <v>68162</v>
      </c>
      <c r="AB602" s="84" t="s">
        <v>5058</v>
      </c>
      <c r="AC602" s="57">
        <v>45478</v>
      </c>
      <c r="AD602" s="84">
        <v>85027837000187</v>
      </c>
      <c r="AE602" s="84" t="s">
        <v>30</v>
      </c>
      <c r="AF602" s="84">
        <v>22</v>
      </c>
      <c r="AG602" s="84">
        <v>5628</v>
      </c>
      <c r="AI602">
        <v>68230</v>
      </c>
      <c r="AJ602" s="84" t="str" cm="1">
        <f t="array" ref="AJ602">_xlfn.XLOOKUP(AI602,--LEFT(Main!$B$15:$B$1956,SEARCH(" ",Main!$B$15:$B$1956)),Main!$F$15:$F$1956,"")</f>
        <v>METASA</v>
      </c>
      <c r="AK602" s="57" cm="1">
        <f t="array" ref="AK602">_xlfn.XLOOKUP(1,(--LEFT(Main!$B$15:$B$1956,SEARCH(" ",Main!$B$15:$B$1956))=AI602)*(Main!$F$15:$F$1956=AJ602),Main!$C$15:$C$1956,"")</f>
        <v>44826</v>
      </c>
      <c r="AL602" s="62" cm="1">
        <f t="array" ref="AL602">--_xlfn.XLOOKUP(1,(Main!$F$15:$F$1956='PLANILHA EBR'!AJ602)*(--LEFT(Main!$B$15:$B$1956,SEARCH(" ",Main!$B$15:$B$1956))='PLANILHA EBR'!AI602),Main!$E$15:$E$1956)</f>
        <v>88416482000106</v>
      </c>
      <c r="AM602" s="84" t="str" cm="1">
        <f t="array" ref="AM602">_xlfn.XLOOKUP(1,(Main!$F$15:$F$1956='PLANILHA EBR'!AJ602)*(--LEFT(Main!$B$15:$B$1956,SEARCH(" ",Main!$B$15:$B$1956))='PLANILHA EBR'!AI602),Main!$H$15:$H$1956)</f>
        <v>KG LIQUIDO</v>
      </c>
      <c r="AN602">
        <v>25186.22</v>
      </c>
      <c r="AO602">
        <v>440410.36</v>
      </c>
      <c r="AP602">
        <v>21731</v>
      </c>
    </row>
    <row r="603" spans="1:42" x14ac:dyDescent="0.25">
      <c r="A603" t="s">
        <v>5958</v>
      </c>
      <c r="B603" t="str">
        <f>C603&amp;"-"&amp;COUNTIF(C$2:C603,C603)</f>
        <v>68375-6</v>
      </c>
      <c r="C603">
        <v>68375</v>
      </c>
      <c r="D603" s="57">
        <v>44832</v>
      </c>
      <c r="E603" s="84" t="str">
        <f>F603&amp;"-"&amp;COUNTIF($F$2:F603,F603)</f>
        <v>METASA-543</v>
      </c>
      <c r="F603" s="84" t="str">
        <f t="shared" si="68"/>
        <v>METASA</v>
      </c>
      <c r="G603" t="s">
        <v>8581</v>
      </c>
      <c r="H603" s="62">
        <v>88416482000106</v>
      </c>
      <c r="I603" t="s">
        <v>30</v>
      </c>
      <c r="J603">
        <v>2406.33</v>
      </c>
      <c r="K603">
        <v>40618.86</v>
      </c>
      <c r="M603">
        <v>68177</v>
      </c>
      <c r="N603" t="str">
        <v>METASA</v>
      </c>
      <c r="O603" s="57" cm="1">
        <f t="array" ref="O603">_xlfn.XLOOKUP(1,($C$2:$C$8655=M603)*($F$2:$F$8655=N603),$D$2:$D$8655)</f>
        <v>44825</v>
      </c>
      <c r="P603" s="62">
        <v>88416482000106</v>
      </c>
      <c r="Q603" t="str">
        <v>KG LIQUIDO</v>
      </c>
      <c r="R603" s="85">
        <v>16701.34</v>
      </c>
      <c r="S603" s="85">
        <v>299931.72000000003</v>
      </c>
      <c r="U603" s="84" t="b">
        <f t="shared" si="63"/>
        <v>1</v>
      </c>
      <c r="V603" s="84" t="b">
        <f t="shared" si="64"/>
        <v>1</v>
      </c>
      <c r="W603" s="84" t="b">
        <f t="shared" si="65"/>
        <v>1</v>
      </c>
      <c r="X603" s="84" t="b">
        <f t="shared" si="66"/>
        <v>1</v>
      </c>
      <c r="Y603" s="84" t="b">
        <f t="shared" si="67"/>
        <v>1</v>
      </c>
      <c r="AA603" s="84">
        <v>68177</v>
      </c>
      <c r="AB603" s="84" t="s">
        <v>80</v>
      </c>
      <c r="AC603" s="57">
        <v>44825</v>
      </c>
      <c r="AD603" s="84">
        <v>88416482000106</v>
      </c>
      <c r="AE603" s="84" t="s">
        <v>30</v>
      </c>
      <c r="AF603" s="84">
        <v>16701.34</v>
      </c>
      <c r="AG603" s="84">
        <v>299931.71999999997</v>
      </c>
      <c r="AI603">
        <v>68264</v>
      </c>
      <c r="AJ603" s="84" t="str" cm="1">
        <f t="array" ref="AJ603">_xlfn.XLOOKUP(AI603,--LEFT(Main!$B$15:$B$1956,SEARCH(" ",Main!$B$15:$B$1956)),Main!$F$15:$F$1956,"")</f>
        <v>METASA</v>
      </c>
      <c r="AK603" s="57" cm="1">
        <f t="array" ref="AK603">_xlfn.XLOOKUP(1,(--LEFT(Main!$B$15:$B$1956,SEARCH(" ",Main!$B$15:$B$1956))=AI603)*(Main!$F$15:$F$1956=AJ603),Main!$C$15:$C$1956,"")</f>
        <v>44827</v>
      </c>
      <c r="AL603" s="62" cm="1">
        <f t="array" ref="AL603">--_xlfn.XLOOKUP(1,(Main!$F$15:$F$1956='PLANILHA EBR'!AJ603)*(--LEFT(Main!$B$15:$B$1956,SEARCH(" ",Main!$B$15:$B$1956))='PLANILHA EBR'!AI603),Main!$E$15:$E$1956)</f>
        <v>88416482000106</v>
      </c>
      <c r="AM603" s="84" t="str" cm="1">
        <f t="array" ref="AM603">_xlfn.XLOOKUP(1,(Main!$F$15:$F$1956='PLANILHA EBR'!AJ603)*(--LEFT(Main!$B$15:$B$1956,SEARCH(" ",Main!$B$15:$B$1956))='PLANILHA EBR'!AI603),Main!$H$15:$H$1956)</f>
        <v>KG LIQUIDO</v>
      </c>
      <c r="AN603">
        <v>23783.32</v>
      </c>
      <c r="AO603">
        <v>373241.24</v>
      </c>
      <c r="AP603">
        <v>21730</v>
      </c>
    </row>
    <row r="604" spans="1:42" x14ac:dyDescent="0.25">
      <c r="A604" t="s">
        <v>5958</v>
      </c>
      <c r="B604" t="str">
        <f>C604&amp;"-"&amp;COUNTIF(C$2:C604,C604)</f>
        <v>68375-7</v>
      </c>
      <c r="C604">
        <v>68375</v>
      </c>
      <c r="D604" s="57">
        <v>44832</v>
      </c>
      <c r="E604" s="84" t="str">
        <f>F604&amp;"-"&amp;COUNTIF($F$2:F604,F604)</f>
        <v>METASA-544</v>
      </c>
      <c r="F604" s="84" t="str">
        <f t="shared" si="68"/>
        <v>METASA</v>
      </c>
      <c r="G604" t="s">
        <v>8581</v>
      </c>
      <c r="H604" s="62">
        <v>88416482000106</v>
      </c>
      <c r="I604" t="s">
        <v>30</v>
      </c>
      <c r="J604">
        <v>4313.17</v>
      </c>
      <c r="K604">
        <v>80526.880000000005</v>
      </c>
      <c r="M604">
        <v>68226</v>
      </c>
      <c r="N604" t="str">
        <v>METASA</v>
      </c>
      <c r="O604" s="57" cm="1">
        <f t="array" ref="O604">_xlfn.XLOOKUP(1,($C$2:$C$8655=M604)*($F$2:$F$8655=N604),$D$2:$D$8655)</f>
        <v>44826</v>
      </c>
      <c r="P604" s="62">
        <v>88416482000106</v>
      </c>
      <c r="Q604" t="str">
        <v>KG LIQUIDO</v>
      </c>
      <c r="R604" s="85">
        <v>12506.339999999998</v>
      </c>
      <c r="S604" s="85">
        <v>221220.31</v>
      </c>
      <c r="U604" s="84" t="b">
        <f t="shared" si="63"/>
        <v>1</v>
      </c>
      <c r="V604" s="84" t="b">
        <f t="shared" si="64"/>
        <v>1</v>
      </c>
      <c r="W604" s="84" t="b">
        <f t="shared" si="65"/>
        <v>1</v>
      </c>
      <c r="X604" s="84" t="b">
        <f t="shared" si="66"/>
        <v>1</v>
      </c>
      <c r="Y604" s="84" t="b">
        <f t="shared" si="67"/>
        <v>1</v>
      </c>
      <c r="AA604" s="84">
        <v>68226</v>
      </c>
      <c r="AB604" s="84" t="s">
        <v>80</v>
      </c>
      <c r="AC604" s="57">
        <v>44826</v>
      </c>
      <c r="AD604" s="84">
        <v>88416482000106</v>
      </c>
      <c r="AE604" s="84" t="s">
        <v>30</v>
      </c>
      <c r="AF604" s="84">
        <v>12506.34</v>
      </c>
      <c r="AG604" s="84">
        <v>221220.31</v>
      </c>
      <c r="AI604">
        <v>68272</v>
      </c>
      <c r="AJ604" s="84" t="str" cm="1">
        <f t="array" ref="AJ604">_xlfn.XLOOKUP(AI604,--LEFT(Main!$B$15:$B$1956,SEARCH(" ",Main!$B$15:$B$1956)),Main!$F$15:$F$1956,"")</f>
        <v>METASA</v>
      </c>
      <c r="AK604" s="57" cm="1">
        <f t="array" ref="AK604">_xlfn.XLOOKUP(1,(--LEFT(Main!$B$15:$B$1956,SEARCH(" ",Main!$B$15:$B$1956))=AI604)*(Main!$F$15:$F$1956=AJ604),Main!$C$15:$C$1956,"")</f>
        <v>44827</v>
      </c>
      <c r="AL604" s="62" cm="1">
        <f t="array" ref="AL604">--_xlfn.XLOOKUP(1,(Main!$F$15:$F$1956='PLANILHA EBR'!AJ604)*(--LEFT(Main!$B$15:$B$1956,SEARCH(" ",Main!$B$15:$B$1956))='PLANILHA EBR'!AI604),Main!$E$15:$E$1956)</f>
        <v>88416482000106</v>
      </c>
      <c r="AM604" s="84" t="str" cm="1">
        <f t="array" ref="AM604">_xlfn.XLOOKUP(1,(Main!$F$15:$F$1956='PLANILHA EBR'!AJ604)*(--LEFT(Main!$B$15:$B$1956,SEARCH(" ",Main!$B$15:$B$1956))='PLANILHA EBR'!AI604),Main!$H$15:$H$1956)</f>
        <v>KG LIQUIDO</v>
      </c>
      <c r="AN604">
        <v>15509.45</v>
      </c>
      <c r="AO604">
        <v>253517.16</v>
      </c>
      <c r="AP604">
        <v>21361</v>
      </c>
    </row>
    <row r="605" spans="1:42" x14ac:dyDescent="0.25">
      <c r="A605" t="s">
        <v>5958</v>
      </c>
      <c r="B605" t="str">
        <f>C605&amp;"-"&amp;COUNTIF(C$2:C605,C605)</f>
        <v>68375-8</v>
      </c>
      <c r="C605">
        <v>68375</v>
      </c>
      <c r="D605" s="57">
        <v>44832</v>
      </c>
      <c r="E605" s="84" t="str">
        <f>F605&amp;"-"&amp;COUNTIF($F$2:F605,F605)</f>
        <v>METASA-545</v>
      </c>
      <c r="F605" s="84" t="str">
        <f t="shared" si="68"/>
        <v>METASA</v>
      </c>
      <c r="G605" t="s">
        <v>8581</v>
      </c>
      <c r="H605" s="62">
        <v>88416482000106</v>
      </c>
      <c r="I605" t="s">
        <v>30</v>
      </c>
      <c r="J605">
        <v>184.1</v>
      </c>
      <c r="K605">
        <v>3107.61</v>
      </c>
      <c r="M605">
        <v>68230</v>
      </c>
      <c r="N605" t="str">
        <v>METASA</v>
      </c>
      <c r="O605" s="57" cm="1">
        <f t="array" ref="O605">_xlfn.XLOOKUP(1,($C$2:$C$8655=M605)*($F$2:$F$8655=N605),$D$2:$D$8655)</f>
        <v>44826</v>
      </c>
      <c r="P605" s="62">
        <v>88416482000106</v>
      </c>
      <c r="Q605" t="str">
        <v>KG LIQUIDO</v>
      </c>
      <c r="R605" s="85">
        <v>25186.219999999998</v>
      </c>
      <c r="S605" s="85">
        <v>440410.36000000004</v>
      </c>
      <c r="U605" s="84" t="b">
        <f t="shared" si="63"/>
        <v>1</v>
      </c>
      <c r="V605" s="84" t="b">
        <f t="shared" si="64"/>
        <v>1</v>
      </c>
      <c r="W605" s="84" t="b">
        <f t="shared" si="65"/>
        <v>1</v>
      </c>
      <c r="X605" s="84" t="b">
        <f t="shared" si="66"/>
        <v>1</v>
      </c>
      <c r="Y605" s="84" t="b">
        <f t="shared" si="67"/>
        <v>1</v>
      </c>
      <c r="AA605" s="84">
        <v>68230</v>
      </c>
      <c r="AB605" s="84" t="s">
        <v>80</v>
      </c>
      <c r="AC605" s="57">
        <v>44826</v>
      </c>
      <c r="AD605" s="84">
        <v>88416482000106</v>
      </c>
      <c r="AE605" s="84" t="s">
        <v>30</v>
      </c>
      <c r="AF605" s="84">
        <v>25186.22</v>
      </c>
      <c r="AG605" s="84">
        <v>440410.36</v>
      </c>
      <c r="AI605">
        <v>68281</v>
      </c>
      <c r="AJ605" s="84" t="str" cm="1">
        <f t="array" ref="AJ605">_xlfn.XLOOKUP(AI605,--LEFT(Main!$B$15:$B$1956,SEARCH(" ",Main!$B$15:$B$1956)),Main!$F$15:$F$1956,"")</f>
        <v>METASA</v>
      </c>
      <c r="AK605" s="57" cm="1">
        <f t="array" ref="AK605">_xlfn.XLOOKUP(1,(--LEFT(Main!$B$15:$B$1956,SEARCH(" ",Main!$B$15:$B$1956))=AI605)*(Main!$F$15:$F$1956=AJ605),Main!$C$15:$C$1956,"")</f>
        <v>44827</v>
      </c>
      <c r="AL605" s="62" cm="1">
        <f t="array" ref="AL605">--_xlfn.XLOOKUP(1,(Main!$F$15:$F$1956='PLANILHA EBR'!AJ605)*(--LEFT(Main!$B$15:$B$1956,SEARCH(" ",Main!$B$15:$B$1956))='PLANILHA EBR'!AI605),Main!$E$15:$E$1956)</f>
        <v>88416482000106</v>
      </c>
      <c r="AM605" s="84" t="str" cm="1">
        <f t="array" ref="AM605">_xlfn.XLOOKUP(1,(Main!$F$15:$F$1956='PLANILHA EBR'!AJ605)*(--LEFT(Main!$B$15:$B$1956,SEARCH(" ",Main!$B$15:$B$1956))='PLANILHA EBR'!AI605),Main!$H$15:$H$1956)</f>
        <v>KG LIQUIDO</v>
      </c>
      <c r="AN605">
        <v>26930.58</v>
      </c>
      <c r="AO605">
        <v>504841.72</v>
      </c>
      <c r="AP605">
        <v>21360</v>
      </c>
    </row>
    <row r="606" spans="1:42" x14ac:dyDescent="0.25">
      <c r="A606" t="s">
        <v>5958</v>
      </c>
      <c r="B606" t="str">
        <f>C606&amp;"-"&amp;COUNTIF(C$2:C606,C606)</f>
        <v>68375-9</v>
      </c>
      <c r="C606">
        <v>68375</v>
      </c>
      <c r="D606" s="57">
        <v>44832</v>
      </c>
      <c r="E606" s="84" t="str">
        <f>F606&amp;"-"&amp;COUNTIF($F$2:F606,F606)</f>
        <v>METASA-546</v>
      </c>
      <c r="F606" s="84" t="str">
        <f t="shared" si="68"/>
        <v>METASA</v>
      </c>
      <c r="G606" t="s">
        <v>8581</v>
      </c>
      <c r="H606" s="62">
        <v>88416482000106</v>
      </c>
      <c r="I606" t="s">
        <v>30</v>
      </c>
      <c r="J606">
        <v>2312.27</v>
      </c>
      <c r="K606">
        <v>44673.06</v>
      </c>
      <c r="M606">
        <v>68264</v>
      </c>
      <c r="N606" t="str">
        <v>METASA</v>
      </c>
      <c r="O606" s="57" cm="1">
        <f t="array" ref="O606">_xlfn.XLOOKUP(1,($C$2:$C$8655=M606)*($F$2:$F$8655=N606),$D$2:$D$8655)</f>
        <v>44827</v>
      </c>
      <c r="P606" s="62">
        <v>88416482000106</v>
      </c>
      <c r="Q606" t="str">
        <v>KG LIQUIDO</v>
      </c>
      <c r="R606" s="85">
        <v>23783.320000000003</v>
      </c>
      <c r="S606" s="85">
        <v>373241.23999999993</v>
      </c>
      <c r="U606" s="84" t="b">
        <f t="shared" si="63"/>
        <v>1</v>
      </c>
      <c r="V606" s="84" t="b">
        <f t="shared" si="64"/>
        <v>1</v>
      </c>
      <c r="W606" s="84" t="b">
        <f t="shared" si="65"/>
        <v>1</v>
      </c>
      <c r="X606" s="84" t="b">
        <f t="shared" si="66"/>
        <v>1</v>
      </c>
      <c r="Y606" s="84" t="b">
        <f t="shared" si="67"/>
        <v>1</v>
      </c>
      <c r="AA606" s="84">
        <v>68264</v>
      </c>
      <c r="AB606" s="84" t="s">
        <v>80</v>
      </c>
      <c r="AC606" s="57">
        <v>44827</v>
      </c>
      <c r="AD606" s="84">
        <v>88416482000106</v>
      </c>
      <c r="AE606" s="84" t="s">
        <v>30</v>
      </c>
      <c r="AF606" s="84">
        <v>23783.32</v>
      </c>
      <c r="AG606" s="84">
        <v>373241.24</v>
      </c>
      <c r="AI606">
        <v>68337</v>
      </c>
      <c r="AJ606" s="84" t="str" cm="1">
        <f t="array" ref="AJ606">_xlfn.XLOOKUP(AI606,--LEFT(Main!$B$15:$B$1956,SEARCH(" ",Main!$B$15:$B$1956)),Main!$F$15:$F$1956,"")</f>
        <v>METASA</v>
      </c>
      <c r="AK606" s="57" cm="1">
        <f t="array" ref="AK606">_xlfn.XLOOKUP(1,(--LEFT(Main!$B$15:$B$1956,SEARCH(" ",Main!$B$15:$B$1956))=AI606)*(Main!$F$15:$F$1956=AJ606),Main!$C$15:$C$1956,"")</f>
        <v>44831</v>
      </c>
      <c r="AL606" s="62" cm="1">
        <f t="array" ref="AL606">--_xlfn.XLOOKUP(1,(Main!$F$15:$F$1956='PLANILHA EBR'!AJ606)*(--LEFT(Main!$B$15:$B$1956,SEARCH(" ",Main!$B$15:$B$1956))='PLANILHA EBR'!AI606),Main!$E$15:$E$1956)</f>
        <v>88416482000106</v>
      </c>
      <c r="AM606" s="84" t="str" cm="1">
        <f t="array" ref="AM606">_xlfn.XLOOKUP(1,(Main!$F$15:$F$1956='PLANILHA EBR'!AJ606)*(--LEFT(Main!$B$15:$B$1956,SEARCH(" ",Main!$B$15:$B$1956))='PLANILHA EBR'!AI606),Main!$H$15:$H$1956)</f>
        <v>KG LIQUIDO</v>
      </c>
      <c r="AN606">
        <v>21872.92</v>
      </c>
      <c r="AO606">
        <v>393703.33</v>
      </c>
      <c r="AP606">
        <v>21225</v>
      </c>
    </row>
    <row r="607" spans="1:42" x14ac:dyDescent="0.25">
      <c r="A607" t="s">
        <v>5958</v>
      </c>
      <c r="B607" t="str">
        <f>C607&amp;"-"&amp;COUNTIF(C$2:C607,C607)</f>
        <v>68375-10</v>
      </c>
      <c r="C607">
        <v>68375</v>
      </c>
      <c r="D607" s="57">
        <v>44832</v>
      </c>
      <c r="E607" s="84" t="str">
        <f>F607&amp;"-"&amp;COUNTIF($F$2:F607,F607)</f>
        <v>METASA-547</v>
      </c>
      <c r="F607" s="84" t="str">
        <f t="shared" si="68"/>
        <v>METASA</v>
      </c>
      <c r="G607" t="s">
        <v>8581</v>
      </c>
      <c r="H607" s="62">
        <v>88416482000106</v>
      </c>
      <c r="I607" t="s">
        <v>30</v>
      </c>
      <c r="J607">
        <v>3515.49</v>
      </c>
      <c r="K607">
        <v>67919.27</v>
      </c>
      <c r="M607">
        <v>68272</v>
      </c>
      <c r="N607" t="str">
        <v>METASA</v>
      </c>
      <c r="O607" s="57" cm="1">
        <f t="array" ref="O607">_xlfn.XLOOKUP(1,($C$2:$C$8655=M607)*($F$2:$F$8655=N607),$D$2:$D$8655)</f>
        <v>44827</v>
      </c>
      <c r="P607" s="62">
        <v>88416482000106</v>
      </c>
      <c r="Q607" t="str">
        <v>KG LIQUIDO</v>
      </c>
      <c r="R607" s="85">
        <v>15509.449999999999</v>
      </c>
      <c r="S607" s="85">
        <v>253517.16000000003</v>
      </c>
      <c r="U607" s="84" t="b">
        <f t="shared" si="63"/>
        <v>1</v>
      </c>
      <c r="V607" s="84" t="b">
        <f t="shared" si="64"/>
        <v>1</v>
      </c>
      <c r="W607" s="84" t="b">
        <f t="shared" si="65"/>
        <v>1</v>
      </c>
      <c r="X607" s="84" t="b">
        <f t="shared" si="66"/>
        <v>1</v>
      </c>
      <c r="Y607" s="84" t="b">
        <f t="shared" si="67"/>
        <v>1</v>
      </c>
      <c r="AA607" s="84">
        <v>68272</v>
      </c>
      <c r="AB607" s="84" t="s">
        <v>80</v>
      </c>
      <c r="AC607" s="57">
        <v>44827</v>
      </c>
      <c r="AD607" s="84">
        <v>88416482000106</v>
      </c>
      <c r="AE607" s="84" t="s">
        <v>30</v>
      </c>
      <c r="AF607" s="84">
        <v>15509.45</v>
      </c>
      <c r="AG607" s="84">
        <v>253517.16</v>
      </c>
      <c r="AI607">
        <v>68371</v>
      </c>
      <c r="AJ607" s="84" t="str" cm="1">
        <f t="array" ref="AJ607">_xlfn.XLOOKUP(AI607,--LEFT(Main!$B$15:$B$1956,SEARCH(" ",Main!$B$15:$B$1956)),Main!$F$15:$F$1956,"")</f>
        <v>METASA</v>
      </c>
      <c r="AK607" s="57" cm="1">
        <f t="array" ref="AK607">_xlfn.XLOOKUP(1,(--LEFT(Main!$B$15:$B$1956,SEARCH(" ",Main!$B$15:$B$1956))=AI607)*(Main!$F$15:$F$1956=AJ607),Main!$C$15:$C$1956,"")</f>
        <v>44832</v>
      </c>
      <c r="AL607" s="62" cm="1">
        <f t="array" ref="AL607">--_xlfn.XLOOKUP(1,(Main!$F$15:$F$1956='PLANILHA EBR'!AJ607)*(--LEFT(Main!$B$15:$B$1956,SEARCH(" ",Main!$B$15:$B$1956))='PLANILHA EBR'!AI607),Main!$E$15:$E$1956)</f>
        <v>88416482000106</v>
      </c>
      <c r="AM607" s="84" t="str" cm="1">
        <f t="array" ref="AM607">_xlfn.XLOOKUP(1,(Main!$F$15:$F$1956='PLANILHA EBR'!AJ607)*(--LEFT(Main!$B$15:$B$1956,SEARCH(" ",Main!$B$15:$B$1956))='PLANILHA EBR'!AI607),Main!$H$15:$H$1956)</f>
        <v>KG LIQUIDO</v>
      </c>
      <c r="AN607">
        <v>3493.75</v>
      </c>
      <c r="AO607">
        <v>62730.14</v>
      </c>
      <c r="AP607">
        <v>21225</v>
      </c>
    </row>
    <row r="608" spans="1:42" x14ac:dyDescent="0.25">
      <c r="A608" t="s">
        <v>5958</v>
      </c>
      <c r="B608" t="str">
        <f>C608&amp;"-"&amp;COUNTIF(C$2:C608,C608)</f>
        <v>68417-1</v>
      </c>
      <c r="C608">
        <v>68417</v>
      </c>
      <c r="D608" s="57">
        <v>44833</v>
      </c>
      <c r="E608" s="84" t="str">
        <f>F608&amp;"-"&amp;COUNTIF($F$2:F608,F608)</f>
        <v>METASA-548</v>
      </c>
      <c r="F608" s="84" t="str">
        <f t="shared" si="68"/>
        <v>METASA</v>
      </c>
      <c r="G608" t="s">
        <v>8581</v>
      </c>
      <c r="H608" s="62">
        <v>88416482000106</v>
      </c>
      <c r="I608" t="s">
        <v>30</v>
      </c>
      <c r="J608">
        <v>82.52</v>
      </c>
      <c r="K608">
        <v>1392.94</v>
      </c>
      <c r="M608">
        <v>68281</v>
      </c>
      <c r="N608" t="str">
        <v>METASA</v>
      </c>
      <c r="O608" s="57" cm="1">
        <f t="array" ref="O608">_xlfn.XLOOKUP(1,($C$2:$C$8655=M608)*($F$2:$F$8655=N608),$D$2:$D$8655)</f>
        <v>44827</v>
      </c>
      <c r="P608" s="62">
        <v>88416482000106</v>
      </c>
      <c r="Q608" t="str">
        <v>KG LIQUIDO</v>
      </c>
      <c r="R608" s="85">
        <v>26930.579999999998</v>
      </c>
      <c r="S608" s="85">
        <v>504841.72000000003</v>
      </c>
      <c r="U608" s="84" t="b">
        <f t="shared" si="63"/>
        <v>1</v>
      </c>
      <c r="V608" s="84" t="b">
        <f t="shared" si="64"/>
        <v>1</v>
      </c>
      <c r="W608" s="84" t="b">
        <f t="shared" si="65"/>
        <v>1</v>
      </c>
      <c r="X608" s="84" t="b">
        <f t="shared" si="66"/>
        <v>1</v>
      </c>
      <c r="Y608" s="84" t="b">
        <f t="shared" si="67"/>
        <v>1</v>
      </c>
      <c r="AA608" s="84">
        <v>68281</v>
      </c>
      <c r="AB608" s="84" t="s">
        <v>80</v>
      </c>
      <c r="AC608" s="57">
        <v>44827</v>
      </c>
      <c r="AD608" s="84">
        <v>88416482000106</v>
      </c>
      <c r="AE608" s="84" t="s">
        <v>30</v>
      </c>
      <c r="AF608" s="84">
        <v>26930.58</v>
      </c>
      <c r="AG608" s="84">
        <v>504841.72</v>
      </c>
      <c r="AI608">
        <v>68375</v>
      </c>
      <c r="AJ608" s="84" t="str" cm="1">
        <f t="array" ref="AJ608">_xlfn.XLOOKUP(AI608,--LEFT(Main!$B$15:$B$1956,SEARCH(" ",Main!$B$15:$B$1956)),Main!$F$15:$F$1956,"")</f>
        <v>METASA</v>
      </c>
      <c r="AK608" s="57" cm="1">
        <f t="array" ref="AK608">_xlfn.XLOOKUP(1,(--LEFT(Main!$B$15:$B$1956,SEARCH(" ",Main!$B$15:$B$1956))=AI608)*(Main!$F$15:$F$1956=AJ608),Main!$C$15:$C$1956,"")</f>
        <v>44832</v>
      </c>
      <c r="AL608" s="62" cm="1">
        <f t="array" ref="AL608">--_xlfn.XLOOKUP(1,(Main!$F$15:$F$1956='PLANILHA EBR'!AJ608)*(--LEFT(Main!$B$15:$B$1956,SEARCH(" ",Main!$B$15:$B$1956))='PLANILHA EBR'!AI608),Main!$E$15:$E$1956)</f>
        <v>88416482000106</v>
      </c>
      <c r="AM608" s="84" t="str" cm="1">
        <f t="array" ref="AM608">_xlfn.XLOOKUP(1,(Main!$F$15:$F$1956='PLANILHA EBR'!AJ608)*(--LEFT(Main!$B$15:$B$1956,SEARCH(" ",Main!$B$15:$B$1956))='PLANILHA EBR'!AI608),Main!$H$15:$H$1956)</f>
        <v>KG LIQUIDO</v>
      </c>
      <c r="AN608">
        <v>19983.78</v>
      </c>
      <c r="AO608">
        <v>358295.79</v>
      </c>
      <c r="AP608">
        <v>17752</v>
      </c>
    </row>
    <row r="609" spans="1:42" x14ac:dyDescent="0.25">
      <c r="A609" t="s">
        <v>5958</v>
      </c>
      <c r="B609" t="str">
        <f>C609&amp;"-"&amp;COUNTIF(C$2:C609,C609)</f>
        <v>68417-2</v>
      </c>
      <c r="C609">
        <v>68417</v>
      </c>
      <c r="D609" s="57">
        <v>44833</v>
      </c>
      <c r="E609" s="84" t="str">
        <f>F609&amp;"-"&amp;COUNTIF($F$2:F609,F609)</f>
        <v>METASA-549</v>
      </c>
      <c r="F609" s="84" t="str">
        <f t="shared" si="68"/>
        <v>METASA</v>
      </c>
      <c r="G609" t="s">
        <v>8581</v>
      </c>
      <c r="H609" s="62">
        <v>88416482000106</v>
      </c>
      <c r="I609" t="s">
        <v>30</v>
      </c>
      <c r="J609">
        <v>118.84</v>
      </c>
      <c r="K609">
        <v>2006.02</v>
      </c>
      <c r="M609">
        <v>68337</v>
      </c>
      <c r="N609" t="str">
        <v>METASA</v>
      </c>
      <c r="O609" s="57" cm="1">
        <f t="array" ref="O609">_xlfn.XLOOKUP(1,($C$2:$C$8655=M609)*($F$2:$F$8655=N609),$D$2:$D$8655)</f>
        <v>44831</v>
      </c>
      <c r="P609" s="62">
        <v>88416482000106</v>
      </c>
      <c r="Q609" t="str">
        <v>KG LIQUIDO</v>
      </c>
      <c r="R609" s="85">
        <v>21872.92</v>
      </c>
      <c r="S609" s="85">
        <v>393703.3299999999</v>
      </c>
      <c r="U609" s="84" t="b">
        <f t="shared" si="63"/>
        <v>1</v>
      </c>
      <c r="V609" s="84" t="b">
        <f t="shared" si="64"/>
        <v>1</v>
      </c>
      <c r="W609" s="84" t="b">
        <f t="shared" si="65"/>
        <v>1</v>
      </c>
      <c r="X609" s="84" t="b">
        <f t="shared" si="66"/>
        <v>1</v>
      </c>
      <c r="Y609" s="84" t="b">
        <f t="shared" si="67"/>
        <v>1</v>
      </c>
      <c r="AA609" s="84">
        <v>68337</v>
      </c>
      <c r="AB609" s="84" t="s">
        <v>80</v>
      </c>
      <c r="AC609" s="57">
        <v>44831</v>
      </c>
      <c r="AD609" s="84">
        <v>88416482000106</v>
      </c>
      <c r="AE609" s="84" t="s">
        <v>30</v>
      </c>
      <c r="AF609" s="84">
        <v>21872.92</v>
      </c>
      <c r="AG609" s="84">
        <v>393703.33</v>
      </c>
      <c r="AI609">
        <v>68417</v>
      </c>
      <c r="AJ609" s="84" t="str" cm="1">
        <f t="array" ref="AJ609">_xlfn.XLOOKUP(AI609,--LEFT(Main!$B$15:$B$1956,SEARCH(" ",Main!$B$15:$B$1956)),Main!$F$15:$F$1956,"")</f>
        <v>METASA</v>
      </c>
      <c r="AK609" s="57" cm="1">
        <f t="array" ref="AK609">_xlfn.XLOOKUP(1,(--LEFT(Main!$B$15:$B$1956,SEARCH(" ",Main!$B$15:$B$1956))=AI609)*(Main!$F$15:$F$1956=AJ609),Main!$C$15:$C$1956,"")</f>
        <v>44833</v>
      </c>
      <c r="AL609" s="62" cm="1">
        <f t="array" ref="AL609">--_xlfn.XLOOKUP(1,(Main!$F$15:$F$1956='PLANILHA EBR'!AJ609)*(--LEFT(Main!$B$15:$B$1956,SEARCH(" ",Main!$B$15:$B$1956))='PLANILHA EBR'!AI609),Main!$E$15:$E$1956)</f>
        <v>88416482000106</v>
      </c>
      <c r="AM609" s="84" t="str" cm="1">
        <f t="array" ref="AM609">_xlfn.XLOOKUP(1,(Main!$F$15:$F$1956='PLANILHA EBR'!AJ609)*(--LEFT(Main!$B$15:$B$1956,SEARCH(" ",Main!$B$15:$B$1956))='PLANILHA EBR'!AI609),Main!$H$15:$H$1956)</f>
        <v>KG LIQUIDO</v>
      </c>
      <c r="AN609">
        <v>14884.07</v>
      </c>
      <c r="AO609">
        <v>264137.31</v>
      </c>
      <c r="AP609">
        <v>17433</v>
      </c>
    </row>
    <row r="610" spans="1:42" x14ac:dyDescent="0.25">
      <c r="A610" t="s">
        <v>5958</v>
      </c>
      <c r="B610" t="str">
        <f>C610&amp;"-"&amp;COUNTIF(C$2:C610,C610)</f>
        <v>68417-3</v>
      </c>
      <c r="C610">
        <v>68417</v>
      </c>
      <c r="D610" s="57">
        <v>44833</v>
      </c>
      <c r="E610" s="84" t="str">
        <f>F610&amp;"-"&amp;COUNTIF($F$2:F610,F610)</f>
        <v>METASA-550</v>
      </c>
      <c r="F610" s="84" t="str">
        <f t="shared" si="68"/>
        <v>METASA</v>
      </c>
      <c r="G610" t="s">
        <v>8581</v>
      </c>
      <c r="H610" s="62">
        <v>88416482000106</v>
      </c>
      <c r="I610" t="s">
        <v>30</v>
      </c>
      <c r="J610">
        <v>560.41</v>
      </c>
      <c r="K610">
        <v>9459.7199999999993</v>
      </c>
      <c r="M610">
        <v>68371</v>
      </c>
      <c r="N610" t="str">
        <v>METASA</v>
      </c>
      <c r="O610" s="57" cm="1">
        <f t="array" ref="O610">_xlfn.XLOOKUP(1,($C$2:$C$8655=M610)*($F$2:$F$8655=N610),$D$2:$D$8655)</f>
        <v>44832</v>
      </c>
      <c r="P610" s="62">
        <v>88416482000106</v>
      </c>
      <c r="Q610" t="str">
        <v>KG LIQUIDO</v>
      </c>
      <c r="R610" s="85">
        <v>3493.75</v>
      </c>
      <c r="S610" s="85">
        <v>62730.14</v>
      </c>
      <c r="U610" s="84" t="b">
        <f t="shared" si="63"/>
        <v>1</v>
      </c>
      <c r="V610" s="84" t="b">
        <f t="shared" si="64"/>
        <v>1</v>
      </c>
      <c r="W610" s="84" t="b">
        <f t="shared" si="65"/>
        <v>1</v>
      </c>
      <c r="X610" s="84" t="b">
        <f t="shared" si="66"/>
        <v>1</v>
      </c>
      <c r="Y610" s="84" t="b">
        <f t="shared" si="67"/>
        <v>1</v>
      </c>
      <c r="AA610" s="84">
        <v>68371</v>
      </c>
      <c r="AB610" s="84" t="s">
        <v>80</v>
      </c>
      <c r="AC610" s="57">
        <v>44832</v>
      </c>
      <c r="AD610" s="84">
        <v>88416482000106</v>
      </c>
      <c r="AE610" s="84" t="s">
        <v>30</v>
      </c>
      <c r="AF610" s="84">
        <v>3493.75</v>
      </c>
      <c r="AG610" s="84">
        <v>62730.14</v>
      </c>
      <c r="AI610">
        <v>68490</v>
      </c>
      <c r="AJ610" s="84" t="str" cm="1">
        <f t="array" ref="AJ610">_xlfn.XLOOKUP(AI610,--LEFT(Main!$B$15:$B$1956,SEARCH(" ",Main!$B$15:$B$1956)),Main!$F$15:$F$1956,"")</f>
        <v>METASA</v>
      </c>
      <c r="AK610" s="57" cm="1">
        <f t="array" ref="AK610">_xlfn.XLOOKUP(1,(--LEFT(Main!$B$15:$B$1956,SEARCH(" ",Main!$B$15:$B$1956))=AI610)*(Main!$F$15:$F$1956=AJ610),Main!$C$15:$C$1956,"")</f>
        <v>44834</v>
      </c>
      <c r="AL610" s="62" cm="1">
        <f t="array" ref="AL610">--_xlfn.XLOOKUP(1,(Main!$F$15:$F$1956='PLANILHA EBR'!AJ610)*(--LEFT(Main!$B$15:$B$1956,SEARCH(" ",Main!$B$15:$B$1956))='PLANILHA EBR'!AI610),Main!$E$15:$E$1956)</f>
        <v>88416482000106</v>
      </c>
      <c r="AM610" s="84" t="str" cm="1">
        <f t="array" ref="AM610">_xlfn.XLOOKUP(1,(Main!$F$15:$F$1956='PLANILHA EBR'!AJ610)*(--LEFT(Main!$B$15:$B$1956,SEARCH(" ",Main!$B$15:$B$1956))='PLANILHA EBR'!AI610),Main!$H$15:$H$1956)</f>
        <v>KG LIQUIDO</v>
      </c>
      <c r="AN610">
        <v>11029.42</v>
      </c>
      <c r="AO610">
        <v>198681.15</v>
      </c>
      <c r="AP610">
        <v>16882</v>
      </c>
    </row>
    <row r="611" spans="1:42" x14ac:dyDescent="0.25">
      <c r="A611" t="s">
        <v>5958</v>
      </c>
      <c r="B611" t="str">
        <f>C611&amp;"-"&amp;COUNTIF(C$2:C611,C611)</f>
        <v>68417-4</v>
      </c>
      <c r="C611">
        <v>68417</v>
      </c>
      <c r="D611" s="57">
        <v>44833</v>
      </c>
      <c r="E611" s="84" t="str">
        <f>F611&amp;"-"&amp;COUNTIF($F$2:F611,F611)</f>
        <v>METASA-551</v>
      </c>
      <c r="F611" s="84" t="str">
        <f t="shared" si="68"/>
        <v>METASA</v>
      </c>
      <c r="G611" t="s">
        <v>8581</v>
      </c>
      <c r="H611" s="62">
        <v>88416482000106</v>
      </c>
      <c r="I611" t="s">
        <v>30</v>
      </c>
      <c r="J611">
        <v>594.1</v>
      </c>
      <c r="K611">
        <v>9642.24</v>
      </c>
      <c r="M611">
        <v>68375</v>
      </c>
      <c r="N611" t="str">
        <v>METASA</v>
      </c>
      <c r="O611" s="57" cm="1">
        <f t="array" ref="O611">_xlfn.XLOOKUP(1,($C$2:$C$8655=M611)*($F$2:$F$8655=N611),$D$2:$D$8655)</f>
        <v>44832</v>
      </c>
      <c r="P611" s="62">
        <v>88416482000106</v>
      </c>
      <c r="Q611" t="str">
        <v>KG LIQUIDO</v>
      </c>
      <c r="R611" s="85">
        <v>19983.78</v>
      </c>
      <c r="S611" s="85">
        <v>358295.79000000004</v>
      </c>
      <c r="U611" s="84" t="b">
        <f t="shared" ref="U611:U674" si="69">AA611=M611</f>
        <v>1</v>
      </c>
      <c r="V611" s="84" t="b">
        <f t="shared" ref="V611:V674" si="70">P611=AD611</f>
        <v>1</v>
      </c>
      <c r="W611" s="84" t="b">
        <f t="shared" ref="W611:W674" si="71">O611=AC611</f>
        <v>1</v>
      </c>
      <c r="X611" s="84" t="b">
        <f t="shared" ref="X611:X674" si="72">IF(AE611=Q611,AF611=R611," ")</f>
        <v>1</v>
      </c>
      <c r="Y611" s="84" t="b">
        <f t="shared" ref="Y611:Y674" si="73">AG611=S611</f>
        <v>1</v>
      </c>
      <c r="AA611" s="84">
        <v>68375</v>
      </c>
      <c r="AB611" s="84" t="s">
        <v>80</v>
      </c>
      <c r="AC611" s="57">
        <v>44832</v>
      </c>
      <c r="AD611" s="84">
        <v>88416482000106</v>
      </c>
      <c r="AE611" s="84" t="s">
        <v>30</v>
      </c>
      <c r="AF611" s="84">
        <v>19983.78</v>
      </c>
      <c r="AG611" s="84">
        <v>358295.79</v>
      </c>
      <c r="AI611">
        <v>68496</v>
      </c>
      <c r="AJ611" s="84" t="str" cm="1">
        <f t="array" ref="AJ611">_xlfn.XLOOKUP(AI611,--LEFT(Main!$B$15:$B$1956,SEARCH(" ",Main!$B$15:$B$1956)),Main!$F$15:$F$1956,"")</f>
        <v>METASA</v>
      </c>
      <c r="AK611" s="57" cm="1">
        <f t="array" ref="AK611">_xlfn.XLOOKUP(1,(--LEFT(Main!$B$15:$B$1956,SEARCH(" ",Main!$B$15:$B$1956))=AI611)*(Main!$F$15:$F$1956=AJ611),Main!$C$15:$C$1956,"")</f>
        <v>44834</v>
      </c>
      <c r="AL611" s="62" cm="1">
        <f t="array" ref="AL611">--_xlfn.XLOOKUP(1,(Main!$F$15:$F$1956='PLANILHA EBR'!AJ611)*(--LEFT(Main!$B$15:$B$1956,SEARCH(" ",Main!$B$15:$B$1956))='PLANILHA EBR'!AI611),Main!$E$15:$E$1956)</f>
        <v>88416482000106</v>
      </c>
      <c r="AM611" s="84" t="str" cm="1">
        <f t="array" ref="AM611">_xlfn.XLOOKUP(1,(Main!$F$15:$F$1956='PLANILHA EBR'!AJ611)*(--LEFT(Main!$B$15:$B$1956,SEARCH(" ",Main!$B$15:$B$1956))='PLANILHA EBR'!AI611),Main!$H$15:$H$1956)</f>
        <v>KG LIQUIDO</v>
      </c>
      <c r="AN611">
        <v>17408.36</v>
      </c>
      <c r="AO611">
        <v>311268.96999999997</v>
      </c>
      <c r="AP611">
        <v>16882</v>
      </c>
    </row>
    <row r="612" spans="1:42" x14ac:dyDescent="0.25">
      <c r="A612" t="s">
        <v>5958</v>
      </c>
      <c r="B612" t="str">
        <f>C612&amp;"-"&amp;COUNTIF(C$2:C612,C612)</f>
        <v>68417-5</v>
      </c>
      <c r="C612">
        <v>68417</v>
      </c>
      <c r="D612" s="57">
        <v>44833</v>
      </c>
      <c r="E612" s="84" t="str">
        <f>F612&amp;"-"&amp;COUNTIF($F$2:F612,F612)</f>
        <v>METASA-552</v>
      </c>
      <c r="F612" s="84" t="str">
        <f t="shared" si="68"/>
        <v>METASA</v>
      </c>
      <c r="G612" t="s">
        <v>8581</v>
      </c>
      <c r="H612" s="62">
        <v>88416482000106</v>
      </c>
      <c r="I612" t="s">
        <v>30</v>
      </c>
      <c r="J612">
        <v>90.47</v>
      </c>
      <c r="K612">
        <v>1527.13</v>
      </c>
      <c r="M612">
        <v>68417</v>
      </c>
      <c r="N612" t="str">
        <v>METASA</v>
      </c>
      <c r="O612" s="57" cm="1">
        <f t="array" ref="O612">_xlfn.XLOOKUP(1,($C$2:$C$8655=M612)*($F$2:$F$8655=N612),$D$2:$D$8655)</f>
        <v>44833</v>
      </c>
      <c r="P612" s="62">
        <v>88416482000106</v>
      </c>
      <c r="Q612" t="str">
        <v>KG LIQUIDO</v>
      </c>
      <c r="R612" s="85">
        <v>14884.07</v>
      </c>
      <c r="S612" s="85">
        <v>264137.31</v>
      </c>
      <c r="U612" s="84" t="b">
        <f t="shared" si="69"/>
        <v>1</v>
      </c>
      <c r="V612" s="84" t="b">
        <f t="shared" si="70"/>
        <v>1</v>
      </c>
      <c r="W612" s="84" t="b">
        <f t="shared" si="71"/>
        <v>1</v>
      </c>
      <c r="X612" s="84" t="b">
        <f t="shared" si="72"/>
        <v>1</v>
      </c>
      <c r="Y612" s="84" t="b">
        <f t="shared" si="73"/>
        <v>1</v>
      </c>
      <c r="AA612" s="84">
        <v>68417</v>
      </c>
      <c r="AB612" s="84" t="s">
        <v>80</v>
      </c>
      <c r="AC612" s="57">
        <v>44833</v>
      </c>
      <c r="AD612" s="84">
        <v>88416482000106</v>
      </c>
      <c r="AE612" s="84" t="s">
        <v>30</v>
      </c>
      <c r="AF612" s="84">
        <v>14884.07</v>
      </c>
      <c r="AG612" s="84">
        <v>264137.31</v>
      </c>
      <c r="AI612">
        <v>68498</v>
      </c>
      <c r="AJ612" s="84" t="str" cm="1">
        <f t="array" ref="AJ612">_xlfn.XLOOKUP(AI612,--LEFT(Main!$B$15:$B$1956,SEARCH(" ",Main!$B$15:$B$1956)),Main!$F$15:$F$1956,"")</f>
        <v>METASA</v>
      </c>
      <c r="AK612" s="57" cm="1">
        <f t="array" ref="AK612">_xlfn.XLOOKUP(1,(--LEFT(Main!$B$15:$B$1956,SEARCH(" ",Main!$B$15:$B$1956))=AI612)*(Main!$F$15:$F$1956=AJ612),Main!$C$15:$C$1956,"")</f>
        <v>44834</v>
      </c>
      <c r="AL612" s="62" cm="1">
        <f t="array" ref="AL612">--_xlfn.XLOOKUP(1,(Main!$F$15:$F$1956='PLANILHA EBR'!AJ612)*(--LEFT(Main!$B$15:$B$1956,SEARCH(" ",Main!$B$15:$B$1956))='PLANILHA EBR'!AI612),Main!$E$15:$E$1956)</f>
        <v>88416482000106</v>
      </c>
      <c r="AM612" s="84" t="str" cm="1">
        <f t="array" ref="AM612">_xlfn.XLOOKUP(1,(Main!$F$15:$F$1956='PLANILHA EBR'!AJ612)*(--LEFT(Main!$B$15:$B$1956,SEARCH(" ",Main!$B$15:$B$1956))='PLANILHA EBR'!AI612),Main!$H$15:$H$1956)</f>
        <v>KG LIQUIDO</v>
      </c>
      <c r="AN612">
        <v>24745.31</v>
      </c>
      <c r="AO612">
        <v>492809.21</v>
      </c>
      <c r="AP612">
        <v>16882</v>
      </c>
    </row>
    <row r="613" spans="1:42" x14ac:dyDescent="0.25">
      <c r="A613" t="s">
        <v>5958</v>
      </c>
      <c r="B613" t="str">
        <f>C613&amp;"-"&amp;COUNTIF(C$2:C613,C613)</f>
        <v>68417-6</v>
      </c>
      <c r="C613">
        <v>68417</v>
      </c>
      <c r="D613" s="57">
        <v>44833</v>
      </c>
      <c r="E613" s="84" t="str">
        <f>F613&amp;"-"&amp;COUNTIF($F$2:F613,F613)</f>
        <v>METASA-553</v>
      </c>
      <c r="F613" s="84" t="str">
        <f t="shared" si="68"/>
        <v>METASA</v>
      </c>
      <c r="G613" t="s">
        <v>8581</v>
      </c>
      <c r="H613" s="62">
        <v>88416482000106</v>
      </c>
      <c r="I613" t="s">
        <v>30</v>
      </c>
      <c r="J613">
        <v>1358.88</v>
      </c>
      <c r="K613">
        <v>25370.29</v>
      </c>
      <c r="M613">
        <v>68490</v>
      </c>
      <c r="N613" t="str">
        <v>METASA</v>
      </c>
      <c r="O613" s="57" cm="1">
        <f t="array" ref="O613">_xlfn.XLOOKUP(1,($C$2:$C$8655=M613)*($F$2:$F$8655=N613),$D$2:$D$8655)</f>
        <v>44834</v>
      </c>
      <c r="P613" s="62">
        <v>88416482000106</v>
      </c>
      <c r="Q613" t="str">
        <v>KG LIQUIDO</v>
      </c>
      <c r="R613" s="85">
        <v>11029.42</v>
      </c>
      <c r="S613" s="85">
        <v>198681.15000000002</v>
      </c>
      <c r="U613" s="84" t="b">
        <f t="shared" si="69"/>
        <v>1</v>
      </c>
      <c r="V613" s="84" t="b">
        <f t="shared" si="70"/>
        <v>1</v>
      </c>
      <c r="W613" s="84" t="b">
        <f t="shared" si="71"/>
        <v>1</v>
      </c>
      <c r="X613" s="84" t="b">
        <f t="shared" si="72"/>
        <v>1</v>
      </c>
      <c r="Y613" s="84" t="b">
        <f t="shared" si="73"/>
        <v>1</v>
      </c>
      <c r="AA613" s="84">
        <v>68490</v>
      </c>
      <c r="AB613" s="84" t="s">
        <v>80</v>
      </c>
      <c r="AC613" s="57">
        <v>44834</v>
      </c>
      <c r="AD613" s="84">
        <v>88416482000106</v>
      </c>
      <c r="AE613" s="84" t="s">
        <v>30</v>
      </c>
      <c r="AF613" s="84">
        <v>11029.42</v>
      </c>
      <c r="AG613" s="84">
        <v>198681.15</v>
      </c>
      <c r="AI613">
        <v>68499</v>
      </c>
      <c r="AJ613" s="84" t="str" cm="1">
        <f t="array" ref="AJ613">_xlfn.XLOOKUP(AI613,--LEFT(Main!$B$15:$B$1956,SEARCH(" ",Main!$B$15:$B$1956)),Main!$F$15:$F$1956,"")</f>
        <v>METASA</v>
      </c>
      <c r="AK613" s="57" cm="1">
        <f t="array" ref="AK613">_xlfn.XLOOKUP(1,(--LEFT(Main!$B$15:$B$1956,SEARCH(" ",Main!$B$15:$B$1956))=AI613)*(Main!$F$15:$F$1956=AJ613),Main!$C$15:$C$1956,"")</f>
        <v>44834</v>
      </c>
      <c r="AL613" s="62" cm="1">
        <f t="array" ref="AL613">--_xlfn.XLOOKUP(1,(Main!$F$15:$F$1956='PLANILHA EBR'!AJ613)*(--LEFT(Main!$B$15:$B$1956,SEARCH(" ",Main!$B$15:$B$1956))='PLANILHA EBR'!AI613),Main!$E$15:$E$1956)</f>
        <v>88416482000106</v>
      </c>
      <c r="AM613" s="84" t="str" cm="1">
        <f t="array" ref="AM613">_xlfn.XLOOKUP(1,(Main!$F$15:$F$1956='PLANILHA EBR'!AJ613)*(--LEFT(Main!$B$15:$B$1956,SEARCH(" ",Main!$B$15:$B$1956))='PLANILHA EBR'!AI613),Main!$H$15:$H$1956)</f>
        <v>KG LIQUIDO</v>
      </c>
      <c r="AN613">
        <v>23901.47</v>
      </c>
      <c r="AO613">
        <v>428675.09</v>
      </c>
      <c r="AP613">
        <v>16878</v>
      </c>
    </row>
    <row r="614" spans="1:42" x14ac:dyDescent="0.25">
      <c r="A614" t="s">
        <v>5958</v>
      </c>
      <c r="B614" t="str">
        <f>C614&amp;"-"&amp;COUNTIF(C$2:C614,C614)</f>
        <v>68417-7</v>
      </c>
      <c r="C614">
        <v>68417</v>
      </c>
      <c r="D614" s="57">
        <v>44833</v>
      </c>
      <c r="E614" s="84" t="str">
        <f>F614&amp;"-"&amp;COUNTIF($F$2:F614,F614)</f>
        <v>METASA-554</v>
      </c>
      <c r="F614" s="84" t="str">
        <f t="shared" si="68"/>
        <v>METASA</v>
      </c>
      <c r="G614" t="s">
        <v>8581</v>
      </c>
      <c r="H614" s="62">
        <v>88416482000106</v>
      </c>
      <c r="I614" t="s">
        <v>30</v>
      </c>
      <c r="J614">
        <v>1392.35</v>
      </c>
      <c r="K614">
        <v>26900.21</v>
      </c>
      <c r="M614">
        <v>68496</v>
      </c>
      <c r="N614" t="str">
        <v>METASA</v>
      </c>
      <c r="O614" s="57" cm="1">
        <f t="array" ref="O614">_xlfn.XLOOKUP(1,($C$2:$C$8655=M614)*($F$2:$F$8655=N614),$D$2:$D$8655)</f>
        <v>44834</v>
      </c>
      <c r="P614" s="62">
        <v>88416482000106</v>
      </c>
      <c r="Q614" t="str">
        <v>KG LIQUIDO</v>
      </c>
      <c r="R614" s="85">
        <v>17408.36</v>
      </c>
      <c r="S614" s="85">
        <v>311268.97000000003</v>
      </c>
      <c r="U614" s="84" t="b">
        <f t="shared" si="69"/>
        <v>1</v>
      </c>
      <c r="V614" s="84" t="b">
        <f t="shared" si="70"/>
        <v>1</v>
      </c>
      <c r="W614" s="84" t="b">
        <f t="shared" si="71"/>
        <v>1</v>
      </c>
      <c r="X614" s="84" t="b">
        <f t="shared" si="72"/>
        <v>1</v>
      </c>
      <c r="Y614" s="84" t="b">
        <f t="shared" si="73"/>
        <v>1</v>
      </c>
      <c r="AA614" s="84">
        <v>68496</v>
      </c>
      <c r="AB614" s="84" t="s">
        <v>80</v>
      </c>
      <c r="AC614" s="57">
        <v>44834</v>
      </c>
      <c r="AD614" s="84">
        <v>88416482000106</v>
      </c>
      <c r="AE614" s="84" t="s">
        <v>30</v>
      </c>
      <c r="AF614" s="84">
        <v>17408.36</v>
      </c>
      <c r="AG614" s="84">
        <v>311268.96999999997</v>
      </c>
      <c r="AI614">
        <v>68511</v>
      </c>
      <c r="AJ614" s="84" t="str" cm="1">
        <f t="array" ref="AJ614">_xlfn.XLOOKUP(AI614,--LEFT(Main!$B$15:$B$1956,SEARCH(" ",Main!$B$15:$B$1956)),Main!$F$15:$F$1956,"")</f>
        <v>METASA</v>
      </c>
      <c r="AK614" s="57" cm="1">
        <f t="array" ref="AK614">_xlfn.XLOOKUP(1,(--LEFT(Main!$B$15:$B$1956,SEARCH(" ",Main!$B$15:$B$1956))=AI614)*(Main!$F$15:$F$1956=AJ614),Main!$C$15:$C$1956,"")</f>
        <v>44834</v>
      </c>
      <c r="AL614" s="62" cm="1">
        <f t="array" ref="AL614">--_xlfn.XLOOKUP(1,(Main!$F$15:$F$1956='PLANILHA EBR'!AJ614)*(--LEFT(Main!$B$15:$B$1956,SEARCH(" ",Main!$B$15:$B$1956))='PLANILHA EBR'!AI614),Main!$E$15:$E$1956)</f>
        <v>88416482000106</v>
      </c>
      <c r="AM614" s="84" t="str" cm="1">
        <f t="array" ref="AM614">_xlfn.XLOOKUP(1,(Main!$F$15:$F$1956='PLANILHA EBR'!AJ614)*(--LEFT(Main!$B$15:$B$1956,SEARCH(" ",Main!$B$15:$B$1956))='PLANILHA EBR'!AI614),Main!$H$15:$H$1956)</f>
        <v>KG LIQUIDO</v>
      </c>
      <c r="AN614">
        <v>6464.41</v>
      </c>
      <c r="AO614">
        <v>114827.44</v>
      </c>
      <c r="AP614">
        <v>16798</v>
      </c>
    </row>
    <row r="615" spans="1:42" x14ac:dyDescent="0.25">
      <c r="A615" t="s">
        <v>5958</v>
      </c>
      <c r="B615" t="str">
        <f>C615&amp;"-"&amp;COUNTIF(C$2:C615,C615)</f>
        <v>68417-8</v>
      </c>
      <c r="C615">
        <v>68417</v>
      </c>
      <c r="D615" s="57">
        <v>44833</v>
      </c>
      <c r="E615" s="84" t="str">
        <f>F615&amp;"-"&amp;COUNTIF($F$2:F615,F615)</f>
        <v>METASA-555</v>
      </c>
      <c r="F615" s="84" t="str">
        <f t="shared" si="68"/>
        <v>METASA</v>
      </c>
      <c r="G615" t="s">
        <v>8581</v>
      </c>
      <c r="H615" s="62">
        <v>88416482000106</v>
      </c>
      <c r="I615" t="s">
        <v>30</v>
      </c>
      <c r="J615">
        <v>371.76</v>
      </c>
      <c r="K615">
        <v>7182.4</v>
      </c>
      <c r="M615">
        <v>68498</v>
      </c>
      <c r="N615" t="str">
        <v>METASA</v>
      </c>
      <c r="O615" s="57" cm="1">
        <f t="array" ref="O615">_xlfn.XLOOKUP(1,($C$2:$C$8655=M615)*($F$2:$F$8655=N615),$D$2:$D$8655)</f>
        <v>44834</v>
      </c>
      <c r="P615" s="62">
        <v>88416482000106</v>
      </c>
      <c r="Q615" t="str">
        <v>KG LIQUIDO</v>
      </c>
      <c r="R615" s="85">
        <v>24745.31</v>
      </c>
      <c r="S615" s="85">
        <v>492809.20999999996</v>
      </c>
      <c r="U615" s="84" t="b">
        <f t="shared" si="69"/>
        <v>1</v>
      </c>
      <c r="V615" s="84" t="b">
        <f t="shared" si="70"/>
        <v>1</v>
      </c>
      <c r="W615" s="84" t="b">
        <f t="shared" si="71"/>
        <v>1</v>
      </c>
      <c r="X615" s="84" t="b">
        <f t="shared" si="72"/>
        <v>1</v>
      </c>
      <c r="Y615" s="84" t="b">
        <f t="shared" si="73"/>
        <v>1</v>
      </c>
      <c r="AA615" s="84">
        <v>68498</v>
      </c>
      <c r="AB615" s="84" t="s">
        <v>80</v>
      </c>
      <c r="AC615" s="57">
        <v>44834</v>
      </c>
      <c r="AD615" s="84">
        <v>88416482000106</v>
      </c>
      <c r="AE615" s="84" t="s">
        <v>30</v>
      </c>
      <c r="AF615" s="84">
        <v>24745.31</v>
      </c>
      <c r="AG615" s="84">
        <v>492809.21</v>
      </c>
      <c r="AI615">
        <v>68624</v>
      </c>
      <c r="AJ615" s="84" t="str" cm="1">
        <f t="array" ref="AJ615">_xlfn.XLOOKUP(AI615,--LEFT(Main!$B$15:$B$1956,SEARCH(" ",Main!$B$15:$B$1956)),Main!$F$15:$F$1956,"")</f>
        <v>METASA</v>
      </c>
      <c r="AK615" s="57" cm="1">
        <f t="array" ref="AK615">_xlfn.XLOOKUP(1,(--LEFT(Main!$B$15:$B$1956,SEARCH(" ",Main!$B$15:$B$1956))=AI615)*(Main!$F$15:$F$1956=AJ615),Main!$C$15:$C$1956,"")</f>
        <v>44840</v>
      </c>
      <c r="AL615" s="62" cm="1">
        <f t="array" ref="AL615">--_xlfn.XLOOKUP(1,(Main!$F$15:$F$1956='PLANILHA EBR'!AJ615)*(--LEFT(Main!$B$15:$B$1956,SEARCH(" ",Main!$B$15:$B$1956))='PLANILHA EBR'!AI615),Main!$E$15:$E$1956)</f>
        <v>88416482000106</v>
      </c>
      <c r="AM615" s="84" t="str" cm="1">
        <f t="array" ref="AM615">_xlfn.XLOOKUP(1,(Main!$F$15:$F$1956='PLANILHA EBR'!AJ615)*(--LEFT(Main!$B$15:$B$1956,SEARCH(" ",Main!$B$15:$B$1956))='PLANILHA EBR'!AI615),Main!$H$15:$H$1956)</f>
        <v>KG LIQUIDO</v>
      </c>
      <c r="AN615">
        <v>15252.08</v>
      </c>
      <c r="AO615">
        <v>268983.12</v>
      </c>
      <c r="AP615">
        <v>16798</v>
      </c>
    </row>
    <row r="616" spans="1:42" x14ac:dyDescent="0.25">
      <c r="A616" t="s">
        <v>5958</v>
      </c>
      <c r="B616" t="str">
        <f>C616&amp;"-"&amp;COUNTIF(C$2:C616,C616)</f>
        <v>68417-9</v>
      </c>
      <c r="C616">
        <v>68417</v>
      </c>
      <c r="D616" s="57">
        <v>44833</v>
      </c>
      <c r="E616" s="84" t="str">
        <f>F616&amp;"-"&amp;COUNTIF($F$2:F616,F616)</f>
        <v>METASA-556</v>
      </c>
      <c r="F616" s="84" t="str">
        <f t="shared" si="68"/>
        <v>METASA</v>
      </c>
      <c r="G616" t="s">
        <v>8581</v>
      </c>
      <c r="H616" s="62">
        <v>88416482000106</v>
      </c>
      <c r="I616" t="s">
        <v>30</v>
      </c>
      <c r="J616">
        <v>2652.44</v>
      </c>
      <c r="K616">
        <v>45701.54</v>
      </c>
      <c r="M616">
        <v>68499</v>
      </c>
      <c r="N616" t="str">
        <v>METASA</v>
      </c>
      <c r="O616" s="57" cm="1">
        <f t="array" ref="O616">_xlfn.XLOOKUP(1,($C$2:$C$8655=M616)*($F$2:$F$8655=N616),$D$2:$D$8655)</f>
        <v>44834</v>
      </c>
      <c r="P616" s="62">
        <v>88416482000106</v>
      </c>
      <c r="Q616" t="str">
        <v>KG LIQUIDO</v>
      </c>
      <c r="R616" s="85">
        <v>23901.47</v>
      </c>
      <c r="S616" s="85">
        <v>428675.09000000008</v>
      </c>
      <c r="U616" s="84" t="b">
        <f t="shared" si="69"/>
        <v>1</v>
      </c>
      <c r="V616" s="84" t="b">
        <f t="shared" si="70"/>
        <v>1</v>
      </c>
      <c r="W616" s="84" t="b">
        <f t="shared" si="71"/>
        <v>1</v>
      </c>
      <c r="X616" s="84" t="b">
        <f t="shared" si="72"/>
        <v>1</v>
      </c>
      <c r="Y616" s="84" t="b">
        <f t="shared" si="73"/>
        <v>1</v>
      </c>
      <c r="AA616" s="84">
        <v>68499</v>
      </c>
      <c r="AB616" s="84" t="s">
        <v>80</v>
      </c>
      <c r="AC616" s="57">
        <v>44834</v>
      </c>
      <c r="AD616" s="84">
        <v>88416482000106</v>
      </c>
      <c r="AE616" s="84" t="s">
        <v>30</v>
      </c>
      <c r="AF616" s="84">
        <v>23901.47</v>
      </c>
      <c r="AG616" s="84">
        <v>428675.09</v>
      </c>
      <c r="AI616">
        <v>68625</v>
      </c>
      <c r="AJ616" s="84" t="str" cm="1">
        <f t="array" ref="AJ616">_xlfn.XLOOKUP(AI616,--LEFT(Main!$B$15:$B$1956,SEARCH(" ",Main!$B$15:$B$1956)),Main!$F$15:$F$1956,"")</f>
        <v>METASA</v>
      </c>
      <c r="AK616" s="57" cm="1">
        <f t="array" ref="AK616">_xlfn.XLOOKUP(1,(--LEFT(Main!$B$15:$B$1956,SEARCH(" ",Main!$B$15:$B$1956))=AI616)*(Main!$F$15:$F$1956=AJ616),Main!$C$15:$C$1956,"")</f>
        <v>44840</v>
      </c>
      <c r="AL616" s="62" cm="1">
        <f t="array" ref="AL616">--_xlfn.XLOOKUP(1,(Main!$F$15:$F$1956='PLANILHA EBR'!AJ616)*(--LEFT(Main!$B$15:$B$1956,SEARCH(" ",Main!$B$15:$B$1956))='PLANILHA EBR'!AI616),Main!$E$15:$E$1956)</f>
        <v>88416482000106</v>
      </c>
      <c r="AM616" s="84" t="str" cm="1">
        <f t="array" ref="AM616">_xlfn.XLOOKUP(1,(Main!$F$15:$F$1956='PLANILHA EBR'!AJ616)*(--LEFT(Main!$B$15:$B$1956,SEARCH(" ",Main!$B$15:$B$1956))='PLANILHA EBR'!AI616),Main!$H$15:$H$1956)</f>
        <v>KG LIQUIDO</v>
      </c>
      <c r="AN616">
        <v>17414.599999999999</v>
      </c>
      <c r="AO616">
        <v>315820.46000000002</v>
      </c>
      <c r="AP616">
        <v>16797</v>
      </c>
    </row>
    <row r="617" spans="1:42" x14ac:dyDescent="0.25">
      <c r="A617" t="s">
        <v>5958</v>
      </c>
      <c r="B617" t="str">
        <f>C617&amp;"-"&amp;COUNTIF(C$2:C617,C617)</f>
        <v>68417-10</v>
      </c>
      <c r="C617">
        <v>68417</v>
      </c>
      <c r="D617" s="57">
        <v>44833</v>
      </c>
      <c r="E617" s="84" t="str">
        <f>F617&amp;"-"&amp;COUNTIF($F$2:F617,F617)</f>
        <v>METASA-557</v>
      </c>
      <c r="F617" s="84" t="str">
        <f t="shared" si="68"/>
        <v>METASA</v>
      </c>
      <c r="G617" t="s">
        <v>8581</v>
      </c>
      <c r="H617" s="62">
        <v>88416482000106</v>
      </c>
      <c r="I617" t="s">
        <v>30</v>
      </c>
      <c r="J617">
        <v>1799.38</v>
      </c>
      <c r="K617">
        <v>35393.800000000003</v>
      </c>
      <c r="M617">
        <v>68511</v>
      </c>
      <c r="N617" t="str">
        <v>METASA</v>
      </c>
      <c r="O617" s="57" cm="1">
        <f t="array" ref="O617">_xlfn.XLOOKUP(1,($C$2:$C$8655=M617)*($F$2:$F$8655=N617),$D$2:$D$8655)</f>
        <v>44834</v>
      </c>
      <c r="P617" s="62">
        <v>88416482000106</v>
      </c>
      <c r="Q617" t="str">
        <v>KG LIQUIDO</v>
      </c>
      <c r="R617" s="85">
        <v>6464.41</v>
      </c>
      <c r="S617" s="85">
        <v>114827.44</v>
      </c>
      <c r="U617" s="84" t="b">
        <f t="shared" si="69"/>
        <v>1</v>
      </c>
      <c r="V617" s="84" t="b">
        <f t="shared" si="70"/>
        <v>1</v>
      </c>
      <c r="W617" s="84" t="b">
        <f t="shared" si="71"/>
        <v>1</v>
      </c>
      <c r="X617" s="84" t="b">
        <f t="shared" si="72"/>
        <v>1</v>
      </c>
      <c r="Y617" s="84" t="b">
        <f t="shared" si="73"/>
        <v>1</v>
      </c>
      <c r="AA617" s="84">
        <v>68511</v>
      </c>
      <c r="AB617" s="84" t="s">
        <v>80</v>
      </c>
      <c r="AC617" s="57">
        <v>44834</v>
      </c>
      <c r="AD617" s="84">
        <v>88416482000106</v>
      </c>
      <c r="AE617" s="84" t="s">
        <v>30</v>
      </c>
      <c r="AF617" s="84">
        <v>6464.41</v>
      </c>
      <c r="AG617" s="84">
        <v>114827.44</v>
      </c>
      <c r="AI617">
        <v>68654</v>
      </c>
      <c r="AJ617" s="84" t="str" cm="1">
        <f t="array" ref="AJ617">_xlfn.XLOOKUP(AI617,--LEFT(Main!$B$15:$B$1956,SEARCH(" ",Main!$B$15:$B$1956)),Main!$F$15:$F$1956,"")</f>
        <v>VOESTALPINE</v>
      </c>
      <c r="AK617" s="57" cm="1">
        <f t="array" ref="AK617">_xlfn.XLOOKUP(1,(--LEFT(Main!$B$15:$B$1956,SEARCH(" ",Main!$B$15:$B$1956))=AI617)*(Main!$F$15:$F$1956=AJ617),Main!$C$15:$C$1956,"")</f>
        <v>45083</v>
      </c>
      <c r="AL617" s="62" cm="1">
        <f t="array" ref="AL617">--_xlfn.XLOOKUP(1,(Main!$F$15:$F$1956='PLANILHA EBR'!AJ617)*(--LEFT(Main!$B$15:$B$1956,SEARCH(" ",Main!$B$15:$B$1956))='PLANILHA EBR'!AI617),Main!$E$15:$E$1956)</f>
        <v>61479002000523</v>
      </c>
      <c r="AM617" s="84" t="str" cm="1">
        <f t="array" ref="AM617">_xlfn.XLOOKUP(1,(Main!$F$15:$F$1956='PLANILHA EBR'!AJ617)*(--LEFT(Main!$B$15:$B$1956,SEARCH(" ",Main!$B$15:$B$1956))='PLANILHA EBR'!AI617),Main!$H$15:$H$1956)</f>
        <v>KG LIQUIDO</v>
      </c>
      <c r="AN617">
        <v>3780</v>
      </c>
      <c r="AO617">
        <v>105424.2</v>
      </c>
      <c r="AP617">
        <v>16797</v>
      </c>
    </row>
    <row r="618" spans="1:42" x14ac:dyDescent="0.25">
      <c r="A618" t="s">
        <v>5958</v>
      </c>
      <c r="B618" t="str">
        <f>C618&amp;"-"&amp;COUNTIF(C$2:C618,C618)</f>
        <v>68417-11</v>
      </c>
      <c r="C618">
        <v>68417</v>
      </c>
      <c r="D618" s="57">
        <v>44833</v>
      </c>
      <c r="E618" s="84" t="str">
        <f>F618&amp;"-"&amp;COUNTIF($F$2:F618,F618)</f>
        <v>METASA-558</v>
      </c>
      <c r="F618" s="84" t="str">
        <f t="shared" si="68"/>
        <v>METASA</v>
      </c>
      <c r="G618" t="s">
        <v>8581</v>
      </c>
      <c r="H618" s="62">
        <v>88416482000106</v>
      </c>
      <c r="I618" t="s">
        <v>30</v>
      </c>
      <c r="J618">
        <v>22.44</v>
      </c>
      <c r="K618">
        <v>401.23</v>
      </c>
      <c r="M618">
        <v>68624</v>
      </c>
      <c r="N618" t="str">
        <v>METASA</v>
      </c>
      <c r="O618" s="57" cm="1">
        <f t="array" ref="O618">_xlfn.XLOOKUP(1,($C$2:$C$8655=M618)*($F$2:$F$8655=N618),$D$2:$D$8655)</f>
        <v>44840</v>
      </c>
      <c r="P618" s="62">
        <v>88416482000106</v>
      </c>
      <c r="Q618" t="str">
        <v>KG LIQUIDO</v>
      </c>
      <c r="R618" s="85">
        <v>15252.080000000002</v>
      </c>
      <c r="S618" s="85">
        <v>268983.12</v>
      </c>
      <c r="U618" s="84" t="b">
        <f t="shared" si="69"/>
        <v>1</v>
      </c>
      <c r="V618" s="84" t="b">
        <f t="shared" si="70"/>
        <v>1</v>
      </c>
      <c r="W618" s="84" t="b">
        <f t="shared" si="71"/>
        <v>1</v>
      </c>
      <c r="X618" s="84" t="b">
        <f t="shared" si="72"/>
        <v>1</v>
      </c>
      <c r="Y618" s="84" t="b">
        <f t="shared" si="73"/>
        <v>1</v>
      </c>
      <c r="AA618" s="84">
        <v>68624</v>
      </c>
      <c r="AB618" s="84" t="s">
        <v>80</v>
      </c>
      <c r="AC618" s="57">
        <v>44840</v>
      </c>
      <c r="AD618" s="84">
        <v>88416482000106</v>
      </c>
      <c r="AE618" s="84" t="s">
        <v>30</v>
      </c>
      <c r="AF618" s="84">
        <v>15252.08</v>
      </c>
      <c r="AG618" s="84">
        <v>268983.12</v>
      </c>
      <c r="AI618">
        <v>68677</v>
      </c>
      <c r="AJ618" s="84" t="str" cm="1">
        <f t="array" ref="AJ618">_xlfn.XLOOKUP(AI618,--LEFT(Main!$B$15:$B$1956,SEARCH(" ",Main!$B$15:$B$1956)),Main!$F$15:$F$1956,"")</f>
        <v>VOESTALPINE</v>
      </c>
      <c r="AK618" s="57" cm="1">
        <f t="array" ref="AK618">_xlfn.XLOOKUP(1,(--LEFT(Main!$B$15:$B$1956,SEARCH(" ",Main!$B$15:$B$1956))=AI618)*(Main!$F$15:$F$1956=AJ618),Main!$C$15:$C$1956,"")</f>
        <v>45084</v>
      </c>
      <c r="AL618" s="62" cm="1">
        <f t="array" ref="AL618">--_xlfn.XLOOKUP(1,(Main!$F$15:$F$1956='PLANILHA EBR'!AJ618)*(--LEFT(Main!$B$15:$B$1956,SEARCH(" ",Main!$B$15:$B$1956))='PLANILHA EBR'!AI618),Main!$E$15:$E$1956)</f>
        <v>61479002000523</v>
      </c>
      <c r="AM618" s="84" t="str" cm="1">
        <f t="array" ref="AM618">_xlfn.XLOOKUP(1,(Main!$F$15:$F$1956='PLANILHA EBR'!AJ618)*(--LEFT(Main!$B$15:$B$1956,SEARCH(" ",Main!$B$15:$B$1956))='PLANILHA EBR'!AI618),Main!$H$15:$H$1956)</f>
        <v>KG LIQUIDO</v>
      </c>
      <c r="AN618">
        <v>3780</v>
      </c>
      <c r="AO618">
        <v>105424.2</v>
      </c>
      <c r="AP618">
        <v>16797</v>
      </c>
    </row>
    <row r="619" spans="1:42" x14ac:dyDescent="0.25">
      <c r="A619" t="s">
        <v>5958</v>
      </c>
      <c r="B619" t="str">
        <f>C619&amp;"-"&amp;COUNTIF(C$2:C619,C619)</f>
        <v>68417-12</v>
      </c>
      <c r="C619">
        <v>68417</v>
      </c>
      <c r="D619" s="57">
        <v>44833</v>
      </c>
      <c r="E619" s="84" t="str">
        <f>F619&amp;"-"&amp;COUNTIF($F$2:F619,F619)</f>
        <v>METASA-559</v>
      </c>
      <c r="F619" s="84" t="str">
        <f t="shared" si="68"/>
        <v>METASA</v>
      </c>
      <c r="G619" t="s">
        <v>8581</v>
      </c>
      <c r="H619" s="62">
        <v>88416482000106</v>
      </c>
      <c r="I619" t="s">
        <v>30</v>
      </c>
      <c r="J619">
        <v>55.22</v>
      </c>
      <c r="K619">
        <v>987.33</v>
      </c>
      <c r="M619">
        <v>68625</v>
      </c>
      <c r="N619" t="str">
        <v>METASA</v>
      </c>
      <c r="O619" s="57" cm="1">
        <f t="array" ref="O619">_xlfn.XLOOKUP(1,($C$2:$C$8655=M619)*($F$2:$F$8655=N619),$D$2:$D$8655)</f>
        <v>44840</v>
      </c>
      <c r="P619" s="62">
        <v>88416482000106</v>
      </c>
      <c r="Q619" t="str">
        <v>KG LIQUIDO</v>
      </c>
      <c r="R619" s="85">
        <v>17414.599999999999</v>
      </c>
      <c r="S619" s="85">
        <v>315820.46000000008</v>
      </c>
      <c r="U619" s="84" t="b">
        <f t="shared" si="69"/>
        <v>1</v>
      </c>
      <c r="V619" s="84" t="b">
        <f t="shared" si="70"/>
        <v>1</v>
      </c>
      <c r="W619" s="84" t="b">
        <f t="shared" si="71"/>
        <v>1</v>
      </c>
      <c r="X619" s="84" t="b">
        <f t="shared" si="72"/>
        <v>1</v>
      </c>
      <c r="Y619" s="84" t="b">
        <f t="shared" si="73"/>
        <v>1</v>
      </c>
      <c r="AA619" s="84">
        <v>68625</v>
      </c>
      <c r="AB619" s="84" t="s">
        <v>80</v>
      </c>
      <c r="AC619" s="57">
        <v>44840</v>
      </c>
      <c r="AD619" s="84">
        <v>88416482000106</v>
      </c>
      <c r="AE619" s="84" t="s">
        <v>30</v>
      </c>
      <c r="AF619" s="84">
        <v>17414.599999999999</v>
      </c>
      <c r="AG619" s="84">
        <v>315820.46000000002</v>
      </c>
      <c r="AI619">
        <v>68683</v>
      </c>
      <c r="AJ619" s="84" t="str" cm="1">
        <f t="array" ref="AJ619">_xlfn.XLOOKUP(AI619,--LEFT(Main!$B$15:$B$1956,SEARCH(" ",Main!$B$15:$B$1956)),Main!$F$15:$F$1956,"")</f>
        <v>METASA</v>
      </c>
      <c r="AK619" s="57" cm="1">
        <f t="array" ref="AK619">_xlfn.XLOOKUP(1,(--LEFT(Main!$B$15:$B$1956,SEARCH(" ",Main!$B$15:$B$1956))=AI619)*(Main!$F$15:$F$1956=AJ619),Main!$C$15:$C$1956,"")</f>
        <v>44841</v>
      </c>
      <c r="AL619" s="62" cm="1">
        <f t="array" ref="AL619">--_xlfn.XLOOKUP(1,(Main!$F$15:$F$1956='PLANILHA EBR'!AJ619)*(--LEFT(Main!$B$15:$B$1956,SEARCH(" ",Main!$B$15:$B$1956))='PLANILHA EBR'!AI619),Main!$E$15:$E$1956)</f>
        <v>88416482000106</v>
      </c>
      <c r="AM619" s="84" t="str" cm="1">
        <f t="array" ref="AM619">_xlfn.XLOOKUP(1,(Main!$F$15:$F$1956='PLANILHA EBR'!AJ619)*(--LEFT(Main!$B$15:$B$1956,SEARCH(" ",Main!$B$15:$B$1956))='PLANILHA EBR'!AI619),Main!$H$15:$H$1956)</f>
        <v>KG LIQUIDO</v>
      </c>
      <c r="AN619">
        <v>11263.41</v>
      </c>
      <c r="AO619">
        <v>243817.84</v>
      </c>
      <c r="AP619">
        <v>16305</v>
      </c>
    </row>
    <row r="620" spans="1:42" x14ac:dyDescent="0.25">
      <c r="A620" t="s">
        <v>5958</v>
      </c>
      <c r="B620" t="str">
        <f>C620&amp;"-"&amp;COUNTIF(C$2:C620,C620)</f>
        <v>68417-13</v>
      </c>
      <c r="C620">
        <v>68417</v>
      </c>
      <c r="D620" s="57">
        <v>44833</v>
      </c>
      <c r="E620" s="84" t="str">
        <f>F620&amp;"-"&amp;COUNTIF($F$2:F620,F620)</f>
        <v>METASA-560</v>
      </c>
      <c r="F620" s="84" t="str">
        <f t="shared" si="68"/>
        <v>METASA</v>
      </c>
      <c r="G620" t="s">
        <v>8581</v>
      </c>
      <c r="H620" s="62">
        <v>88416482000106</v>
      </c>
      <c r="I620" t="s">
        <v>30</v>
      </c>
      <c r="J620">
        <v>57.36</v>
      </c>
      <c r="K620">
        <v>1025.5999999999999</v>
      </c>
      <c r="M620">
        <v>68654</v>
      </c>
      <c r="N620" t="str">
        <v>VOESTALPINE</v>
      </c>
      <c r="O620" s="57" cm="1">
        <f t="array" ref="O620">_xlfn.XLOOKUP(1,($C$2:$C$8655=M620)*($F$2:$F$8655=N620),$D$2:$D$8655)</f>
        <v>45083</v>
      </c>
      <c r="P620" s="62">
        <v>61479002000523</v>
      </c>
      <c r="Q620" t="str">
        <v>KG LIQUIDO</v>
      </c>
      <c r="R620" s="85">
        <v>3780</v>
      </c>
      <c r="S620" s="85">
        <v>105424.2</v>
      </c>
      <c r="U620" s="84" t="b">
        <f t="shared" si="69"/>
        <v>1</v>
      </c>
      <c r="V620" s="84" t="b">
        <f t="shared" si="70"/>
        <v>1</v>
      </c>
      <c r="W620" s="84" t="b">
        <f t="shared" si="71"/>
        <v>1</v>
      </c>
      <c r="X620" s="84" t="b">
        <f t="shared" si="72"/>
        <v>1</v>
      </c>
      <c r="Y620" s="84" t="b">
        <f t="shared" si="73"/>
        <v>1</v>
      </c>
      <c r="AA620" s="84">
        <v>68654</v>
      </c>
      <c r="AB620" s="84" t="s">
        <v>41</v>
      </c>
      <c r="AC620" s="57">
        <v>45083</v>
      </c>
      <c r="AD620" s="84">
        <v>61479002000523</v>
      </c>
      <c r="AE620" s="84" t="s">
        <v>30</v>
      </c>
      <c r="AF620" s="84">
        <v>3780</v>
      </c>
      <c r="AG620" s="84">
        <v>105424.2</v>
      </c>
      <c r="AI620">
        <v>68692</v>
      </c>
      <c r="AJ620" s="84" t="str" cm="1">
        <f t="array" ref="AJ620">_xlfn.XLOOKUP(AI620,--LEFT(Main!$B$15:$B$1956,SEARCH(" ",Main!$B$15:$B$1956)),Main!$F$15:$F$1956,"")</f>
        <v>METASA</v>
      </c>
      <c r="AK620" s="57" cm="1">
        <f t="array" ref="AK620">_xlfn.XLOOKUP(1,(--LEFT(Main!$B$15:$B$1956,SEARCH(" ",Main!$B$15:$B$1956))=AI620)*(Main!$F$15:$F$1956=AJ620),Main!$C$15:$C$1956,"")</f>
        <v>44841</v>
      </c>
      <c r="AL620" s="62" cm="1">
        <f t="array" ref="AL620">--_xlfn.XLOOKUP(1,(Main!$F$15:$F$1956='PLANILHA EBR'!AJ620)*(--LEFT(Main!$B$15:$B$1956,SEARCH(" ",Main!$B$15:$B$1956))='PLANILHA EBR'!AI620),Main!$E$15:$E$1956)</f>
        <v>88416482000106</v>
      </c>
      <c r="AM620" s="84" t="str" cm="1">
        <f t="array" ref="AM620">_xlfn.XLOOKUP(1,(Main!$F$15:$F$1956='PLANILHA EBR'!AJ620)*(--LEFT(Main!$B$15:$B$1956,SEARCH(" ",Main!$B$15:$B$1956))='PLANILHA EBR'!AI620),Main!$H$15:$H$1956)</f>
        <v>KG LIQUIDO</v>
      </c>
      <c r="AN620">
        <v>22704</v>
      </c>
      <c r="AO620">
        <v>174366.72</v>
      </c>
      <c r="AP620">
        <v>16305</v>
      </c>
    </row>
    <row r="621" spans="1:42" x14ac:dyDescent="0.25">
      <c r="A621" t="s">
        <v>5958</v>
      </c>
      <c r="B621" t="str">
        <f>C621&amp;"-"&amp;COUNTIF(C$2:C621,C621)</f>
        <v>68417-14</v>
      </c>
      <c r="C621">
        <v>68417</v>
      </c>
      <c r="D621" s="57">
        <v>44833</v>
      </c>
      <c r="E621" s="84" t="str">
        <f>F621&amp;"-"&amp;COUNTIF($F$2:F621,F621)</f>
        <v>METASA-561</v>
      </c>
      <c r="F621" s="84" t="str">
        <f t="shared" si="68"/>
        <v>METASA</v>
      </c>
      <c r="G621" t="s">
        <v>8581</v>
      </c>
      <c r="H621" s="62">
        <v>88416482000106</v>
      </c>
      <c r="I621" t="s">
        <v>30</v>
      </c>
      <c r="J621">
        <v>164.08</v>
      </c>
      <c r="K621">
        <v>2933.75</v>
      </c>
      <c r="M621">
        <v>68677</v>
      </c>
      <c r="N621" t="str">
        <v>VOESTALPINE</v>
      </c>
      <c r="O621" s="57" cm="1">
        <f t="array" ref="O621">_xlfn.XLOOKUP(1,($C$2:$C$8655=M621)*($F$2:$F$8655=N621),$D$2:$D$8655)</f>
        <v>45084</v>
      </c>
      <c r="P621" s="62">
        <v>61479002000523</v>
      </c>
      <c r="Q621" t="str">
        <v>KG LIQUIDO</v>
      </c>
      <c r="R621" s="85">
        <v>3780</v>
      </c>
      <c r="S621" s="85">
        <v>105424.2</v>
      </c>
      <c r="U621" s="84" t="b">
        <f t="shared" si="69"/>
        <v>1</v>
      </c>
      <c r="V621" s="84" t="b">
        <f t="shared" si="70"/>
        <v>1</v>
      </c>
      <c r="W621" s="84" t="b">
        <f t="shared" si="71"/>
        <v>1</v>
      </c>
      <c r="X621" s="84" t="b">
        <f t="shared" si="72"/>
        <v>1</v>
      </c>
      <c r="Y621" s="84" t="b">
        <f t="shared" si="73"/>
        <v>1</v>
      </c>
      <c r="AA621" s="84">
        <v>68677</v>
      </c>
      <c r="AB621" s="84" t="s">
        <v>41</v>
      </c>
      <c r="AC621" s="57">
        <v>45084</v>
      </c>
      <c r="AD621" s="84">
        <v>61479002000523</v>
      </c>
      <c r="AE621" s="84" t="s">
        <v>30</v>
      </c>
      <c r="AF621" s="84">
        <v>3780</v>
      </c>
      <c r="AG621" s="84">
        <v>105424.2</v>
      </c>
      <c r="AI621">
        <v>68695</v>
      </c>
      <c r="AJ621" s="84" t="str" cm="1">
        <f t="array" ref="AJ621">_xlfn.XLOOKUP(AI621,--LEFT(Main!$B$15:$B$1956,SEARCH(" ",Main!$B$15:$B$1956)),Main!$F$15:$F$1956,"")</f>
        <v>METASA</v>
      </c>
      <c r="AK621" s="57" cm="1">
        <f t="array" ref="AK621">_xlfn.XLOOKUP(1,(--LEFT(Main!$B$15:$B$1956,SEARCH(" ",Main!$B$15:$B$1956))=AI621)*(Main!$F$15:$F$1956=AJ621),Main!$C$15:$C$1956,"")</f>
        <v>44841</v>
      </c>
      <c r="AL621" s="62" cm="1">
        <f t="array" ref="AL621">--_xlfn.XLOOKUP(1,(Main!$F$15:$F$1956='PLANILHA EBR'!AJ621)*(--LEFT(Main!$B$15:$B$1956,SEARCH(" ",Main!$B$15:$B$1956))='PLANILHA EBR'!AI621),Main!$E$15:$E$1956)</f>
        <v>88416482000106</v>
      </c>
      <c r="AM621" s="84" t="str" cm="1">
        <f t="array" ref="AM621">_xlfn.XLOOKUP(1,(Main!$F$15:$F$1956='PLANILHA EBR'!AJ621)*(--LEFT(Main!$B$15:$B$1956,SEARCH(" ",Main!$B$15:$B$1956))='PLANILHA EBR'!AI621),Main!$H$15:$H$1956)</f>
        <v>KG LIQUIDO</v>
      </c>
      <c r="AN621">
        <v>17028</v>
      </c>
      <c r="AO621">
        <v>130775.03999999999</v>
      </c>
      <c r="AP621">
        <v>16305</v>
      </c>
    </row>
    <row r="622" spans="1:42" x14ac:dyDescent="0.25">
      <c r="A622" t="s">
        <v>5958</v>
      </c>
      <c r="B622" t="str">
        <f>C622&amp;"-"&amp;COUNTIF(C$2:C622,C622)</f>
        <v>68417-15</v>
      </c>
      <c r="C622">
        <v>68417</v>
      </c>
      <c r="D622" s="57">
        <v>44833</v>
      </c>
      <c r="E622" s="84" t="str">
        <f>F622&amp;"-"&amp;COUNTIF($F$2:F622,F622)</f>
        <v>METASA-562</v>
      </c>
      <c r="F622" s="84" t="str">
        <f t="shared" si="68"/>
        <v>METASA</v>
      </c>
      <c r="G622" t="s">
        <v>8581</v>
      </c>
      <c r="H622" s="62">
        <v>88416482000106</v>
      </c>
      <c r="I622" t="s">
        <v>30</v>
      </c>
      <c r="J622">
        <v>785.04</v>
      </c>
      <c r="K622">
        <v>11281.02</v>
      </c>
      <c r="M622">
        <v>68683</v>
      </c>
      <c r="N622" t="str">
        <v>METASA</v>
      </c>
      <c r="O622" s="57" cm="1">
        <f t="array" ref="O622">_xlfn.XLOOKUP(1,($C$2:$C$8655=M622)*($F$2:$F$8655=N622),$D$2:$D$8655)</f>
        <v>44841</v>
      </c>
      <c r="P622" s="62">
        <v>88416482000106</v>
      </c>
      <c r="Q622" t="str">
        <v>KG LIQUIDO</v>
      </c>
      <c r="R622" s="85">
        <v>11263.41</v>
      </c>
      <c r="S622" s="85">
        <v>243817.84000000003</v>
      </c>
      <c r="U622" s="84" t="b">
        <f t="shared" si="69"/>
        <v>1</v>
      </c>
      <c r="V622" s="84" t="b">
        <f t="shared" si="70"/>
        <v>1</v>
      </c>
      <c r="W622" s="84" t="b">
        <f t="shared" si="71"/>
        <v>1</v>
      </c>
      <c r="X622" s="84" t="b">
        <f t="shared" si="72"/>
        <v>1</v>
      </c>
      <c r="Y622" s="84" t="b">
        <f t="shared" si="73"/>
        <v>1</v>
      </c>
      <c r="AA622" s="84">
        <v>68683</v>
      </c>
      <c r="AB622" s="84" t="s">
        <v>80</v>
      </c>
      <c r="AC622" s="57">
        <v>44841</v>
      </c>
      <c r="AD622" s="84">
        <v>88416482000106</v>
      </c>
      <c r="AE622" s="84" t="s">
        <v>30</v>
      </c>
      <c r="AF622" s="84">
        <v>11263.41</v>
      </c>
      <c r="AG622" s="84">
        <v>243817.84</v>
      </c>
      <c r="AI622">
        <v>68696</v>
      </c>
      <c r="AJ622" s="84" t="str" cm="1">
        <f t="array" ref="AJ622">_xlfn.XLOOKUP(AI622,--LEFT(Main!$B$15:$B$1956,SEARCH(" ",Main!$B$15:$B$1956)),Main!$F$15:$F$1956,"")</f>
        <v>VOESTALPINE</v>
      </c>
      <c r="AK622" s="57" cm="1">
        <f t="array" ref="AK622">_xlfn.XLOOKUP(1,(--LEFT(Main!$B$15:$B$1956,SEARCH(" ",Main!$B$15:$B$1956))=AI622)*(Main!$F$15:$F$1956=AJ622),Main!$C$15:$C$1956,"")</f>
        <v>45089</v>
      </c>
      <c r="AL622" s="62" cm="1">
        <f t="array" ref="AL622">--_xlfn.XLOOKUP(1,(Main!$F$15:$F$1956='PLANILHA EBR'!AJ622)*(--LEFT(Main!$B$15:$B$1956,SEARCH(" ",Main!$B$15:$B$1956))='PLANILHA EBR'!AI622),Main!$E$15:$E$1956)</f>
        <v>61479002000523</v>
      </c>
      <c r="AM622" s="84" t="str" cm="1">
        <f t="array" ref="AM622">_xlfn.XLOOKUP(1,(Main!$F$15:$F$1956='PLANILHA EBR'!AJ622)*(--LEFT(Main!$B$15:$B$1956,SEARCH(" ",Main!$B$15:$B$1956))='PLANILHA EBR'!AI622),Main!$H$15:$H$1956)</f>
        <v>KG LIQUIDO</v>
      </c>
      <c r="AN622">
        <v>2790</v>
      </c>
      <c r="AO622">
        <v>77813.100000000006</v>
      </c>
      <c r="AP622">
        <v>16305</v>
      </c>
    </row>
    <row r="623" spans="1:42" x14ac:dyDescent="0.25">
      <c r="A623" t="s">
        <v>5958</v>
      </c>
      <c r="B623" t="str">
        <f>C623&amp;"-"&amp;COUNTIF(C$2:C623,C623)</f>
        <v>68417-16</v>
      </c>
      <c r="C623">
        <v>68417</v>
      </c>
      <c r="D623" s="57">
        <v>44833</v>
      </c>
      <c r="E623" s="84" t="str">
        <f>F623&amp;"-"&amp;COUNTIF($F$2:F623,F623)</f>
        <v>METASA-563</v>
      </c>
      <c r="F623" s="84" t="str">
        <f t="shared" si="68"/>
        <v>METASA</v>
      </c>
      <c r="G623" t="s">
        <v>8581</v>
      </c>
      <c r="H623" s="62">
        <v>88416482000106</v>
      </c>
      <c r="I623" t="s">
        <v>30</v>
      </c>
      <c r="J623">
        <v>4586.6400000000003</v>
      </c>
      <c r="K623">
        <v>79027.81</v>
      </c>
      <c r="M623">
        <v>68692</v>
      </c>
      <c r="N623" t="str">
        <v>METASA</v>
      </c>
      <c r="O623" s="57" cm="1">
        <f t="array" ref="O623">_xlfn.XLOOKUP(1,($C$2:$C$8655=M623)*($F$2:$F$8655=N623),$D$2:$D$8655)</f>
        <v>44841</v>
      </c>
      <c r="P623" s="62">
        <v>88416482000106</v>
      </c>
      <c r="Q623" t="str">
        <v>KG LIQUIDO</v>
      </c>
      <c r="R623" s="85">
        <v>22704</v>
      </c>
      <c r="S623" s="85">
        <v>174366.72</v>
      </c>
      <c r="U623" s="84" t="b">
        <f t="shared" si="69"/>
        <v>1</v>
      </c>
      <c r="V623" s="84" t="b">
        <f t="shared" si="70"/>
        <v>1</v>
      </c>
      <c r="W623" s="84" t="b">
        <f t="shared" si="71"/>
        <v>1</v>
      </c>
      <c r="X623" s="84" t="b">
        <f t="shared" si="72"/>
        <v>1</v>
      </c>
      <c r="Y623" s="84" t="b">
        <f t="shared" si="73"/>
        <v>1</v>
      </c>
      <c r="AA623" s="84">
        <v>68692</v>
      </c>
      <c r="AB623" s="84" t="s">
        <v>80</v>
      </c>
      <c r="AC623" s="57">
        <v>44841</v>
      </c>
      <c r="AD623" s="84">
        <v>88416482000106</v>
      </c>
      <c r="AE623" s="84" t="s">
        <v>30</v>
      </c>
      <c r="AF623" s="84">
        <v>22704</v>
      </c>
      <c r="AG623" s="84">
        <v>174366.72</v>
      </c>
      <c r="AI623">
        <v>68698</v>
      </c>
      <c r="AJ623" s="84" t="str" cm="1">
        <f t="array" ref="AJ623">_xlfn.XLOOKUP(AI623,--LEFT(Main!$B$15:$B$1956,SEARCH(" ",Main!$B$15:$B$1956)),Main!$F$15:$F$1956,"")</f>
        <v>METASA</v>
      </c>
      <c r="AK623" s="57" cm="1">
        <f t="array" ref="AK623">_xlfn.XLOOKUP(1,(--LEFT(Main!$B$15:$B$1956,SEARCH(" ",Main!$B$15:$B$1956))=AI623)*(Main!$F$15:$F$1956=AJ623),Main!$C$15:$C$1956,"")</f>
        <v>44841</v>
      </c>
      <c r="AL623" s="62" cm="1">
        <f t="array" ref="AL623">--_xlfn.XLOOKUP(1,(Main!$F$15:$F$1956='PLANILHA EBR'!AJ623)*(--LEFT(Main!$B$15:$B$1956,SEARCH(" ",Main!$B$15:$B$1956))='PLANILHA EBR'!AI623),Main!$E$15:$E$1956)</f>
        <v>88416482000106</v>
      </c>
      <c r="AM623" s="84" t="str" cm="1">
        <f t="array" ref="AM623">_xlfn.XLOOKUP(1,(Main!$F$15:$F$1956='PLANILHA EBR'!AJ623)*(--LEFT(Main!$B$15:$B$1956,SEARCH(" ",Main!$B$15:$B$1956))='PLANILHA EBR'!AI623),Main!$H$15:$H$1956)</f>
        <v>KG LIQUIDO</v>
      </c>
      <c r="AN623">
        <v>20400</v>
      </c>
      <c r="AO623">
        <v>156672</v>
      </c>
      <c r="AP623">
        <v>15208</v>
      </c>
    </row>
    <row r="624" spans="1:42" x14ac:dyDescent="0.25">
      <c r="A624" t="s">
        <v>5958</v>
      </c>
      <c r="B624" t="str">
        <f>C624&amp;"-"&amp;COUNTIF(C$2:C624,C624)</f>
        <v>68417-17</v>
      </c>
      <c r="C624">
        <v>68417</v>
      </c>
      <c r="D624" s="57">
        <v>44833</v>
      </c>
      <c r="E624" s="84" t="str">
        <f>F624&amp;"-"&amp;COUNTIF($F$2:F624,F624)</f>
        <v>METASA-564</v>
      </c>
      <c r="F624" s="84" t="str">
        <f t="shared" si="68"/>
        <v>METASA</v>
      </c>
      <c r="G624" t="s">
        <v>8581</v>
      </c>
      <c r="H624" s="62">
        <v>88416482000106</v>
      </c>
      <c r="I624" t="s">
        <v>30</v>
      </c>
      <c r="J624">
        <v>192.14</v>
      </c>
      <c r="K624">
        <v>3904.28</v>
      </c>
      <c r="M624">
        <v>68695</v>
      </c>
      <c r="N624" t="str">
        <v>METASA</v>
      </c>
      <c r="O624" s="57" cm="1">
        <f t="array" ref="O624">_xlfn.XLOOKUP(1,($C$2:$C$8655=M624)*($F$2:$F$8655=N624),$D$2:$D$8655)</f>
        <v>44841</v>
      </c>
      <c r="P624" s="62">
        <v>88416482000106</v>
      </c>
      <c r="Q624" t="str">
        <v>KG LIQUIDO</v>
      </c>
      <c r="R624" s="85">
        <v>17028</v>
      </c>
      <c r="S624" s="85">
        <v>130775.03999999999</v>
      </c>
      <c r="U624" s="84" t="b">
        <f t="shared" si="69"/>
        <v>1</v>
      </c>
      <c r="V624" s="84" t="b">
        <f t="shared" si="70"/>
        <v>1</v>
      </c>
      <c r="W624" s="84" t="b">
        <f t="shared" si="71"/>
        <v>1</v>
      </c>
      <c r="X624" s="84" t="b">
        <f t="shared" si="72"/>
        <v>1</v>
      </c>
      <c r="Y624" s="84" t="b">
        <f t="shared" si="73"/>
        <v>1</v>
      </c>
      <c r="AA624" s="84">
        <v>68695</v>
      </c>
      <c r="AB624" s="84" t="s">
        <v>80</v>
      </c>
      <c r="AC624" s="57">
        <v>44841</v>
      </c>
      <c r="AD624" s="84">
        <v>88416482000106</v>
      </c>
      <c r="AE624" s="84" t="s">
        <v>30</v>
      </c>
      <c r="AF624" s="84">
        <v>17028</v>
      </c>
      <c r="AG624" s="84">
        <v>130775.03999999999</v>
      </c>
      <c r="AI624">
        <v>68715</v>
      </c>
      <c r="AJ624" s="84" t="str" cm="1">
        <f t="array" ref="AJ624">_xlfn.XLOOKUP(AI624,--LEFT(Main!$B$15:$B$1956,SEARCH(" ",Main!$B$15:$B$1956)),Main!$F$15:$F$1956,"")</f>
        <v>METASA</v>
      </c>
      <c r="AK624" s="57" cm="1">
        <f t="array" ref="AK624">_xlfn.XLOOKUP(1,(--LEFT(Main!$B$15:$B$1956,SEARCH(" ",Main!$B$15:$B$1956))=AI624)*(Main!$F$15:$F$1956=AJ624),Main!$C$15:$C$1956,"")</f>
        <v>44842</v>
      </c>
      <c r="AL624" s="62" cm="1">
        <f t="array" ref="AL624">--_xlfn.XLOOKUP(1,(Main!$F$15:$F$1956='PLANILHA EBR'!AJ624)*(--LEFT(Main!$B$15:$B$1956,SEARCH(" ",Main!$B$15:$B$1956))='PLANILHA EBR'!AI624),Main!$E$15:$E$1956)</f>
        <v>88416482000106</v>
      </c>
      <c r="AM624" s="84" t="str" cm="1">
        <f t="array" ref="AM624">_xlfn.XLOOKUP(1,(Main!$F$15:$F$1956='PLANILHA EBR'!AJ624)*(--LEFT(Main!$B$15:$B$1956,SEARCH(" ",Main!$B$15:$B$1956))='PLANILHA EBR'!AI624),Main!$H$15:$H$1956)</f>
        <v>KG LIQUIDO</v>
      </c>
      <c r="AN624">
        <v>9517.5</v>
      </c>
      <c r="AO624">
        <v>193130.47</v>
      </c>
      <c r="AP624">
        <v>15208</v>
      </c>
    </row>
    <row r="625" spans="1:42" x14ac:dyDescent="0.25">
      <c r="A625" t="s">
        <v>5958</v>
      </c>
      <c r="B625" t="str">
        <f>C625&amp;"-"&amp;COUNTIF(C$2:C625,C625)</f>
        <v>68490-1</v>
      </c>
      <c r="C625">
        <v>68490</v>
      </c>
      <c r="D625" s="57">
        <v>44834</v>
      </c>
      <c r="E625" s="84" t="str">
        <f>F625&amp;"-"&amp;COUNTIF($F$2:F625,F625)</f>
        <v>METASA-565</v>
      </c>
      <c r="F625" s="84" t="str">
        <f t="shared" si="68"/>
        <v>METASA</v>
      </c>
      <c r="G625" t="s">
        <v>8581</v>
      </c>
      <c r="H625" s="62">
        <v>88416482000106</v>
      </c>
      <c r="I625" t="s">
        <v>30</v>
      </c>
      <c r="J625">
        <v>1054.25</v>
      </c>
      <c r="K625">
        <v>17795.73</v>
      </c>
      <c r="M625">
        <v>68696</v>
      </c>
      <c r="N625" t="str">
        <v>VOESTALPINE</v>
      </c>
      <c r="O625" s="57" cm="1">
        <f t="array" ref="O625">_xlfn.XLOOKUP(1,($C$2:$C$8655=M625)*($F$2:$F$8655=N625),$D$2:$D$8655)</f>
        <v>45089</v>
      </c>
      <c r="P625" s="62">
        <v>61479002000523</v>
      </c>
      <c r="Q625" t="str">
        <v>KG LIQUIDO</v>
      </c>
      <c r="R625" s="85">
        <v>2790</v>
      </c>
      <c r="S625" s="85">
        <v>77813.100000000006</v>
      </c>
      <c r="U625" s="84" t="b">
        <f t="shared" si="69"/>
        <v>1</v>
      </c>
      <c r="V625" s="84" t="b">
        <f t="shared" si="70"/>
        <v>1</v>
      </c>
      <c r="W625" s="84" t="b">
        <f t="shared" si="71"/>
        <v>1</v>
      </c>
      <c r="X625" s="84" t="b">
        <f t="shared" si="72"/>
        <v>1</v>
      </c>
      <c r="Y625" s="84" t="b">
        <f t="shared" si="73"/>
        <v>1</v>
      </c>
      <c r="AA625" s="84">
        <v>68696</v>
      </c>
      <c r="AB625" s="84" t="s">
        <v>41</v>
      </c>
      <c r="AC625" s="57">
        <v>45089</v>
      </c>
      <c r="AD625" s="84">
        <v>61479002000523</v>
      </c>
      <c r="AE625" s="84" t="s">
        <v>30</v>
      </c>
      <c r="AF625" s="84">
        <v>2790</v>
      </c>
      <c r="AG625" s="84">
        <v>77813.100000000006</v>
      </c>
      <c r="AI625">
        <v>68733</v>
      </c>
      <c r="AJ625" s="84" t="str" cm="1">
        <f t="array" ref="AJ625">_xlfn.XLOOKUP(AI625,--LEFT(Main!$B$15:$B$1956,SEARCH(" ",Main!$B$15:$B$1956)),Main!$F$15:$F$1956,"")</f>
        <v>METASA</v>
      </c>
      <c r="AK625" s="57" cm="1">
        <f t="array" ref="AK625">_xlfn.XLOOKUP(1,(--LEFT(Main!$B$15:$B$1956,SEARCH(" ",Main!$B$15:$B$1956))=AI625)*(Main!$F$15:$F$1956=AJ625),Main!$C$15:$C$1956,"")</f>
        <v>44844</v>
      </c>
      <c r="AL625" s="62" cm="1">
        <f t="array" ref="AL625">--_xlfn.XLOOKUP(1,(Main!$F$15:$F$1956='PLANILHA EBR'!AJ625)*(--LEFT(Main!$B$15:$B$1956,SEARCH(" ",Main!$B$15:$B$1956))='PLANILHA EBR'!AI625),Main!$E$15:$E$1956)</f>
        <v>88416482000106</v>
      </c>
      <c r="AM625" s="84" t="str" cm="1">
        <f t="array" ref="AM625">_xlfn.XLOOKUP(1,(Main!$F$15:$F$1956='PLANILHA EBR'!AJ625)*(--LEFT(Main!$B$15:$B$1956,SEARCH(" ",Main!$B$15:$B$1956))='PLANILHA EBR'!AI625),Main!$H$15:$H$1956)</f>
        <v>KG LIQUIDO</v>
      </c>
      <c r="AN625">
        <v>20518.439999999999</v>
      </c>
      <c r="AO625">
        <v>364609.7</v>
      </c>
      <c r="AP625">
        <v>15207</v>
      </c>
    </row>
    <row r="626" spans="1:42" x14ac:dyDescent="0.25">
      <c r="A626" t="s">
        <v>5958</v>
      </c>
      <c r="B626" t="str">
        <f>C626&amp;"-"&amp;COUNTIF(C$2:C626,C626)</f>
        <v>68490-2</v>
      </c>
      <c r="C626">
        <v>68490</v>
      </c>
      <c r="D626" s="57">
        <v>44834</v>
      </c>
      <c r="E626" s="84" t="str">
        <f>F626&amp;"-"&amp;COUNTIF($F$2:F626,F626)</f>
        <v>METASA-566</v>
      </c>
      <c r="F626" s="84" t="str">
        <f t="shared" si="68"/>
        <v>METASA</v>
      </c>
      <c r="G626" t="s">
        <v>8581</v>
      </c>
      <c r="H626" s="62">
        <v>88416482000106</v>
      </c>
      <c r="I626" t="s">
        <v>30</v>
      </c>
      <c r="J626">
        <v>2948.29</v>
      </c>
      <c r="K626">
        <v>49767.13</v>
      </c>
      <c r="M626">
        <v>68698</v>
      </c>
      <c r="N626" t="str">
        <v>METASA</v>
      </c>
      <c r="O626" s="57" cm="1">
        <f t="array" ref="O626">_xlfn.XLOOKUP(1,($C$2:$C$8655=M626)*($F$2:$F$8655=N626),$D$2:$D$8655)</f>
        <v>44841</v>
      </c>
      <c r="P626" s="62">
        <v>88416482000106</v>
      </c>
      <c r="Q626" t="str">
        <v>KG LIQUIDO</v>
      </c>
      <c r="R626" s="85">
        <v>20400</v>
      </c>
      <c r="S626" s="85">
        <v>156672</v>
      </c>
      <c r="U626" s="84" t="b">
        <f t="shared" si="69"/>
        <v>1</v>
      </c>
      <c r="V626" s="84" t="b">
        <f t="shared" si="70"/>
        <v>1</v>
      </c>
      <c r="W626" s="84" t="b">
        <f t="shared" si="71"/>
        <v>1</v>
      </c>
      <c r="X626" s="84" t="b">
        <f t="shared" si="72"/>
        <v>1</v>
      </c>
      <c r="Y626" s="84" t="b">
        <f t="shared" si="73"/>
        <v>1</v>
      </c>
      <c r="AA626" s="84">
        <v>68698</v>
      </c>
      <c r="AB626" s="84" t="s">
        <v>80</v>
      </c>
      <c r="AC626" s="57">
        <v>44841</v>
      </c>
      <c r="AD626" s="84">
        <v>88416482000106</v>
      </c>
      <c r="AE626" s="84" t="s">
        <v>30</v>
      </c>
      <c r="AF626" s="84">
        <v>20400</v>
      </c>
      <c r="AG626" s="84">
        <v>156672</v>
      </c>
      <c r="AI626">
        <v>68734</v>
      </c>
      <c r="AJ626" s="84" t="str" cm="1">
        <f t="array" ref="AJ626">_xlfn.XLOOKUP(AI626,--LEFT(Main!$B$15:$B$1956,SEARCH(" ",Main!$B$15:$B$1956)),Main!$F$15:$F$1956,"")</f>
        <v>METASA</v>
      </c>
      <c r="AK626" s="57" cm="1">
        <f t="array" ref="AK626">_xlfn.XLOOKUP(1,(--LEFT(Main!$B$15:$B$1956,SEARCH(" ",Main!$B$15:$B$1956))=AI626)*(Main!$F$15:$F$1956=AJ626),Main!$C$15:$C$1956,"")</f>
        <v>44844</v>
      </c>
      <c r="AL626" s="62" cm="1">
        <f t="array" ref="AL626">--_xlfn.XLOOKUP(1,(Main!$F$15:$F$1956='PLANILHA EBR'!AJ626)*(--LEFT(Main!$B$15:$B$1956,SEARCH(" ",Main!$B$15:$B$1956))='PLANILHA EBR'!AI626),Main!$E$15:$E$1956)</f>
        <v>88416482000106</v>
      </c>
      <c r="AM626" s="84" t="str" cm="1">
        <f t="array" ref="AM626">_xlfn.XLOOKUP(1,(Main!$F$15:$F$1956='PLANILHA EBR'!AJ626)*(--LEFT(Main!$B$15:$B$1956,SEARCH(" ",Main!$B$15:$B$1956))='PLANILHA EBR'!AI626),Main!$H$15:$H$1956)</f>
        <v>KG LIQUIDO</v>
      </c>
      <c r="AN626">
        <v>27912.44</v>
      </c>
      <c r="AO626">
        <v>694013.26</v>
      </c>
      <c r="AP626">
        <v>15207</v>
      </c>
    </row>
    <row r="627" spans="1:42" x14ac:dyDescent="0.25">
      <c r="A627" t="s">
        <v>5958</v>
      </c>
      <c r="B627" t="str">
        <f>C627&amp;"-"&amp;COUNTIF(C$2:C627,C627)</f>
        <v>68490-3</v>
      </c>
      <c r="C627">
        <v>68490</v>
      </c>
      <c r="D627" s="57">
        <v>44834</v>
      </c>
      <c r="E627" s="84" t="str">
        <f>F627&amp;"-"&amp;COUNTIF($F$2:F627,F627)</f>
        <v>METASA-567</v>
      </c>
      <c r="F627" s="84" t="str">
        <f t="shared" si="68"/>
        <v>METASA</v>
      </c>
      <c r="G627" t="s">
        <v>8581</v>
      </c>
      <c r="H627" s="62">
        <v>88416482000106</v>
      </c>
      <c r="I627" t="s">
        <v>30</v>
      </c>
      <c r="J627">
        <v>625.42999999999995</v>
      </c>
      <c r="K627">
        <v>10150.73</v>
      </c>
      <c r="M627">
        <v>68715</v>
      </c>
      <c r="N627" t="str">
        <v>METASA</v>
      </c>
      <c r="O627" s="57" cm="1">
        <f t="array" ref="O627">_xlfn.XLOOKUP(1,($C$2:$C$8655=M627)*($F$2:$F$8655=N627),$D$2:$D$8655)</f>
        <v>44842</v>
      </c>
      <c r="P627" s="62">
        <v>88416482000106</v>
      </c>
      <c r="Q627" t="str">
        <v>KG LIQUIDO</v>
      </c>
      <c r="R627" s="85">
        <v>9517.4999999999982</v>
      </c>
      <c r="S627" s="85">
        <v>193130.46999999997</v>
      </c>
      <c r="U627" s="84" t="b">
        <f t="shared" si="69"/>
        <v>1</v>
      </c>
      <c r="V627" s="84" t="b">
        <f t="shared" si="70"/>
        <v>1</v>
      </c>
      <c r="W627" s="84" t="b">
        <f t="shared" si="71"/>
        <v>1</v>
      </c>
      <c r="X627" s="84" t="b">
        <f t="shared" si="72"/>
        <v>1</v>
      </c>
      <c r="Y627" s="84" t="b">
        <f t="shared" si="73"/>
        <v>1</v>
      </c>
      <c r="AA627" s="84">
        <v>68715</v>
      </c>
      <c r="AB627" s="84" t="s">
        <v>80</v>
      </c>
      <c r="AC627" s="57">
        <v>44842</v>
      </c>
      <c r="AD627" s="84">
        <v>88416482000106</v>
      </c>
      <c r="AE627" s="84" t="s">
        <v>30</v>
      </c>
      <c r="AF627" s="84">
        <v>9517.5</v>
      </c>
      <c r="AG627" s="84">
        <v>193130.47</v>
      </c>
      <c r="AI627">
        <v>68760</v>
      </c>
      <c r="AJ627" s="84" t="str" cm="1">
        <f t="array" ref="AJ627">_xlfn.XLOOKUP(AI627,--LEFT(Main!$B$15:$B$1956,SEARCH(" ",Main!$B$15:$B$1956)),Main!$F$15:$F$1956,"")</f>
        <v>VOESTALPINE</v>
      </c>
      <c r="AK627" s="57" cm="1">
        <f t="array" ref="AK627">_xlfn.XLOOKUP(1,(--LEFT(Main!$B$15:$B$1956,SEARCH(" ",Main!$B$15:$B$1956))=AI627)*(Main!$F$15:$F$1956=AJ627),Main!$C$15:$C$1956,"")</f>
        <v>45098</v>
      </c>
      <c r="AL627" s="62" cm="1">
        <f t="array" ref="AL627">--_xlfn.XLOOKUP(1,(Main!$F$15:$F$1956='PLANILHA EBR'!AJ627)*(--LEFT(Main!$B$15:$B$1956,SEARCH(" ",Main!$B$15:$B$1956))='PLANILHA EBR'!AI627),Main!$E$15:$E$1956)</f>
        <v>61479002000523</v>
      </c>
      <c r="AM627" s="84" t="str" cm="1">
        <f t="array" ref="AM627">_xlfn.XLOOKUP(1,(Main!$F$15:$F$1956='PLANILHA EBR'!AJ627)*(--LEFT(Main!$B$15:$B$1956,SEARCH(" ",Main!$B$15:$B$1956))='PLANILHA EBR'!AI627),Main!$H$15:$H$1956)</f>
        <v>KG LIQUIDO</v>
      </c>
      <c r="AN627">
        <v>10395</v>
      </c>
      <c r="AO627">
        <v>289916.55</v>
      </c>
      <c r="AP627">
        <v>15075</v>
      </c>
    </row>
    <row r="628" spans="1:42" x14ac:dyDescent="0.25">
      <c r="A628" t="s">
        <v>5958</v>
      </c>
      <c r="B628" t="str">
        <f>C628&amp;"-"&amp;COUNTIF(C$2:C628,C628)</f>
        <v>68490-4</v>
      </c>
      <c r="C628">
        <v>68490</v>
      </c>
      <c r="D628" s="57">
        <v>44834</v>
      </c>
      <c r="E628" s="84" t="str">
        <f>F628&amp;"-"&amp;COUNTIF($F$2:F628,F628)</f>
        <v>METASA-568</v>
      </c>
      <c r="F628" s="84" t="str">
        <f t="shared" si="68"/>
        <v>METASA</v>
      </c>
      <c r="G628" t="s">
        <v>8581</v>
      </c>
      <c r="H628" s="62">
        <v>88416482000106</v>
      </c>
      <c r="I628" t="s">
        <v>30</v>
      </c>
      <c r="J628">
        <v>613.44000000000005</v>
      </c>
      <c r="K628">
        <v>10354.86</v>
      </c>
      <c r="M628">
        <v>68733</v>
      </c>
      <c r="N628" t="str">
        <v>METASA</v>
      </c>
      <c r="O628" s="57" cm="1">
        <f t="array" ref="O628">_xlfn.XLOOKUP(1,($C$2:$C$8655=M628)*($F$2:$F$8655=N628),$D$2:$D$8655)</f>
        <v>44844</v>
      </c>
      <c r="P628" s="62">
        <v>88416482000106</v>
      </c>
      <c r="Q628" t="str">
        <v>KG LIQUIDO</v>
      </c>
      <c r="R628" s="85">
        <v>20518.439999999999</v>
      </c>
      <c r="S628" s="85">
        <v>364609.7</v>
      </c>
      <c r="U628" s="84" t="b">
        <f t="shared" si="69"/>
        <v>1</v>
      </c>
      <c r="V628" s="84" t="b">
        <f t="shared" si="70"/>
        <v>1</v>
      </c>
      <c r="W628" s="84" t="b">
        <f t="shared" si="71"/>
        <v>1</v>
      </c>
      <c r="X628" s="84" t="b">
        <f t="shared" si="72"/>
        <v>1</v>
      </c>
      <c r="Y628" s="84" t="b">
        <f t="shared" si="73"/>
        <v>1</v>
      </c>
      <c r="AA628" s="84">
        <v>68733</v>
      </c>
      <c r="AB628" s="84" t="s">
        <v>80</v>
      </c>
      <c r="AC628" s="57">
        <v>44844</v>
      </c>
      <c r="AD628" s="84">
        <v>88416482000106</v>
      </c>
      <c r="AE628" s="84" t="s">
        <v>30</v>
      </c>
      <c r="AF628" s="84">
        <v>20518.439999999999</v>
      </c>
      <c r="AG628" s="84">
        <v>364609.7</v>
      </c>
      <c r="AI628">
        <v>68764</v>
      </c>
      <c r="AJ628" s="84" t="str" cm="1">
        <f t="array" ref="AJ628">_xlfn.XLOOKUP(AI628,--LEFT(Main!$B$15:$B$1956,SEARCH(" ",Main!$B$15:$B$1956)),Main!$F$15:$F$1956,"")</f>
        <v>METASA</v>
      </c>
      <c r="AK628" s="57" cm="1">
        <f t="array" ref="AK628">_xlfn.XLOOKUP(1,(--LEFT(Main!$B$15:$B$1956,SEARCH(" ",Main!$B$15:$B$1956))=AI628)*(Main!$F$15:$F$1956=AJ628),Main!$C$15:$C$1956,"")</f>
        <v>44845</v>
      </c>
      <c r="AL628" s="62" cm="1">
        <f t="array" ref="AL628">--_xlfn.XLOOKUP(1,(Main!$F$15:$F$1956='PLANILHA EBR'!AJ628)*(--LEFT(Main!$B$15:$B$1956,SEARCH(" ",Main!$B$15:$B$1956))='PLANILHA EBR'!AI628),Main!$E$15:$E$1956)</f>
        <v>88416482000106</v>
      </c>
      <c r="AM628" s="84" t="str" cm="1">
        <f t="array" ref="AM628">_xlfn.XLOOKUP(1,(Main!$F$15:$F$1956='PLANILHA EBR'!AJ628)*(--LEFT(Main!$B$15:$B$1956,SEARCH(" ",Main!$B$15:$B$1956))='PLANILHA EBR'!AI628),Main!$H$15:$H$1956)</f>
        <v>KG LIQUIDO</v>
      </c>
      <c r="AN628">
        <v>20226.580000000002</v>
      </c>
      <c r="AO628">
        <v>176375.78</v>
      </c>
      <c r="AP628">
        <v>15075</v>
      </c>
    </row>
    <row r="629" spans="1:42" x14ac:dyDescent="0.25">
      <c r="A629" t="s">
        <v>5958</v>
      </c>
      <c r="B629" t="str">
        <f>C629&amp;"-"&amp;COUNTIF(C$2:C629,C629)</f>
        <v>68490-5</v>
      </c>
      <c r="C629">
        <v>68490</v>
      </c>
      <c r="D629" s="57">
        <v>44834</v>
      </c>
      <c r="E629" s="84" t="str">
        <f>F629&amp;"-"&amp;COUNTIF($F$2:F629,F629)</f>
        <v>METASA-569</v>
      </c>
      <c r="F629" s="84" t="str">
        <f t="shared" si="68"/>
        <v>METASA</v>
      </c>
      <c r="G629" t="s">
        <v>8581</v>
      </c>
      <c r="H629" s="62">
        <v>88416482000106</v>
      </c>
      <c r="I629" t="s">
        <v>30</v>
      </c>
      <c r="J629">
        <v>1864.1</v>
      </c>
      <c r="K629">
        <v>34802.75</v>
      </c>
      <c r="M629">
        <v>68734</v>
      </c>
      <c r="N629" t="str">
        <v>METASA</v>
      </c>
      <c r="O629" s="57" cm="1">
        <f t="array" ref="O629">_xlfn.XLOOKUP(1,($C$2:$C$8655=M629)*($F$2:$F$8655=N629),$D$2:$D$8655)</f>
        <v>44844</v>
      </c>
      <c r="P629" s="62">
        <v>88416482000106</v>
      </c>
      <c r="Q629" t="str">
        <v>KG LIQUIDO</v>
      </c>
      <c r="R629" s="85">
        <v>27912.44</v>
      </c>
      <c r="S629" s="85">
        <v>694013.26</v>
      </c>
      <c r="U629" s="84" t="b">
        <f t="shared" si="69"/>
        <v>1</v>
      </c>
      <c r="V629" s="84" t="b">
        <f t="shared" si="70"/>
        <v>1</v>
      </c>
      <c r="W629" s="84" t="b">
        <f t="shared" si="71"/>
        <v>1</v>
      </c>
      <c r="X629" s="84" t="b">
        <f t="shared" si="72"/>
        <v>1</v>
      </c>
      <c r="Y629" s="84" t="b">
        <f t="shared" si="73"/>
        <v>1</v>
      </c>
      <c r="AA629" s="84">
        <v>68734</v>
      </c>
      <c r="AB629" s="84" t="s">
        <v>80</v>
      </c>
      <c r="AC629" s="57">
        <v>44844</v>
      </c>
      <c r="AD629" s="84">
        <v>88416482000106</v>
      </c>
      <c r="AE629" s="84" t="s">
        <v>30</v>
      </c>
      <c r="AF629" s="84">
        <v>27912.44</v>
      </c>
      <c r="AG629" s="84">
        <v>694013.26</v>
      </c>
      <c r="AI629">
        <v>68766</v>
      </c>
      <c r="AJ629" s="84" t="str" cm="1">
        <f t="array" ref="AJ629">_xlfn.XLOOKUP(AI629,--LEFT(Main!$B$15:$B$1956,SEARCH(" ",Main!$B$15:$B$1956)),Main!$F$15:$F$1956,"")</f>
        <v>METASA</v>
      </c>
      <c r="AK629" s="57" cm="1">
        <f t="array" ref="AK629">_xlfn.XLOOKUP(1,(--LEFT(Main!$B$15:$B$1956,SEARCH(" ",Main!$B$15:$B$1956))=AI629)*(Main!$F$15:$F$1956=AJ629),Main!$C$15:$C$1956,"")</f>
        <v>44845</v>
      </c>
      <c r="AL629" s="62" cm="1">
        <f t="array" ref="AL629">--_xlfn.XLOOKUP(1,(Main!$F$15:$F$1956='PLANILHA EBR'!AJ629)*(--LEFT(Main!$B$15:$B$1956,SEARCH(" ",Main!$B$15:$B$1956))='PLANILHA EBR'!AI629),Main!$E$15:$E$1956)</f>
        <v>88416482000106</v>
      </c>
      <c r="AM629" s="84" t="str" cm="1">
        <f t="array" ref="AM629">_xlfn.XLOOKUP(1,(Main!$F$15:$F$1956='PLANILHA EBR'!AJ629)*(--LEFT(Main!$B$15:$B$1956,SEARCH(" ",Main!$B$15:$B$1956))='PLANILHA EBR'!AI629),Main!$H$15:$H$1956)</f>
        <v>KG LIQUIDO</v>
      </c>
      <c r="AN629">
        <v>20226.580000000002</v>
      </c>
      <c r="AO629">
        <v>176375.78</v>
      </c>
      <c r="AP629">
        <v>15075</v>
      </c>
    </row>
    <row r="630" spans="1:42" x14ac:dyDescent="0.25">
      <c r="A630" t="s">
        <v>5958</v>
      </c>
      <c r="B630" t="str">
        <f>C630&amp;"-"&amp;COUNTIF(C$2:C630,C630)</f>
        <v>68490-6</v>
      </c>
      <c r="C630">
        <v>68490</v>
      </c>
      <c r="D630" s="57">
        <v>44834</v>
      </c>
      <c r="E630" s="84" t="str">
        <f>F630&amp;"-"&amp;COUNTIF($F$2:F630,F630)</f>
        <v>METASA-570</v>
      </c>
      <c r="F630" s="84" t="str">
        <f t="shared" si="68"/>
        <v>METASA</v>
      </c>
      <c r="G630" t="s">
        <v>8581</v>
      </c>
      <c r="H630" s="62">
        <v>88416482000106</v>
      </c>
      <c r="I630" t="s">
        <v>30</v>
      </c>
      <c r="J630">
        <v>254.58</v>
      </c>
      <c r="K630">
        <v>4918.49</v>
      </c>
      <c r="M630">
        <v>68760</v>
      </c>
      <c r="N630" t="str">
        <v>VOESTALPINE</v>
      </c>
      <c r="O630" s="57" cm="1">
        <f t="array" ref="O630">_xlfn.XLOOKUP(1,($C$2:$C$8655=M630)*($F$2:$F$8655=N630),$D$2:$D$8655)</f>
        <v>45098</v>
      </c>
      <c r="P630" s="62">
        <v>61479002000523</v>
      </c>
      <c r="Q630" t="str">
        <v>KG LIQUIDO</v>
      </c>
      <c r="R630" s="85">
        <v>10395</v>
      </c>
      <c r="S630" s="85">
        <v>289916.55</v>
      </c>
      <c r="U630" s="84" t="b">
        <f t="shared" si="69"/>
        <v>1</v>
      </c>
      <c r="V630" s="84" t="b">
        <f t="shared" si="70"/>
        <v>1</v>
      </c>
      <c r="W630" s="84" t="b">
        <f t="shared" si="71"/>
        <v>1</v>
      </c>
      <c r="X630" s="84" t="b">
        <f t="shared" si="72"/>
        <v>1</v>
      </c>
      <c r="Y630" s="84" t="b">
        <f t="shared" si="73"/>
        <v>1</v>
      </c>
      <c r="AA630" s="84">
        <v>68760</v>
      </c>
      <c r="AB630" s="84" t="s">
        <v>41</v>
      </c>
      <c r="AC630" s="57">
        <v>45098</v>
      </c>
      <c r="AD630" s="84">
        <v>61479002000523</v>
      </c>
      <c r="AE630" s="84" t="s">
        <v>30</v>
      </c>
      <c r="AF630" s="84">
        <v>10395</v>
      </c>
      <c r="AG630" s="84">
        <v>289916.55</v>
      </c>
      <c r="AI630">
        <v>68768</v>
      </c>
      <c r="AJ630" s="84" t="str" cm="1">
        <f t="array" ref="AJ630">_xlfn.XLOOKUP(AI630,--LEFT(Main!$B$15:$B$1956,SEARCH(" ",Main!$B$15:$B$1956)),Main!$F$15:$F$1956,"")</f>
        <v>METASA</v>
      </c>
      <c r="AK630" s="57" cm="1">
        <f t="array" ref="AK630">_xlfn.XLOOKUP(1,(--LEFT(Main!$B$15:$B$1956,SEARCH(" ",Main!$B$15:$B$1956))=AI630)*(Main!$F$15:$F$1956=AJ630),Main!$C$15:$C$1956,"")</f>
        <v>44845</v>
      </c>
      <c r="AL630" s="62" cm="1">
        <f t="array" ref="AL630">--_xlfn.XLOOKUP(1,(Main!$F$15:$F$1956='PLANILHA EBR'!AJ630)*(--LEFT(Main!$B$15:$B$1956,SEARCH(" ",Main!$B$15:$B$1956))='PLANILHA EBR'!AI630),Main!$E$15:$E$1956)</f>
        <v>88416482000106</v>
      </c>
      <c r="AM630" s="84" t="str" cm="1">
        <f t="array" ref="AM630">_xlfn.XLOOKUP(1,(Main!$F$15:$F$1956='PLANILHA EBR'!AJ630)*(--LEFT(Main!$B$15:$B$1956,SEARCH(" ",Main!$B$15:$B$1956))='PLANILHA EBR'!AI630),Main!$H$15:$H$1956)</f>
        <v>KG LIQUIDO</v>
      </c>
      <c r="AN630">
        <v>20226.580000000002</v>
      </c>
      <c r="AO630">
        <v>176375.78</v>
      </c>
      <c r="AP630">
        <v>14667</v>
      </c>
    </row>
    <row r="631" spans="1:42" x14ac:dyDescent="0.25">
      <c r="A631" t="s">
        <v>5958</v>
      </c>
      <c r="B631" t="str">
        <f>C631&amp;"-"&amp;COUNTIF(C$2:C631,C631)</f>
        <v>68490-7</v>
      </c>
      <c r="C631">
        <v>68490</v>
      </c>
      <c r="D631" s="57">
        <v>44834</v>
      </c>
      <c r="E631" s="84" t="str">
        <f>F631&amp;"-"&amp;COUNTIF($F$2:F631,F631)</f>
        <v>METASA-571</v>
      </c>
      <c r="F631" s="84" t="str">
        <f t="shared" si="68"/>
        <v>METASA</v>
      </c>
      <c r="G631" t="s">
        <v>8581</v>
      </c>
      <c r="H631" s="62">
        <v>88416482000106</v>
      </c>
      <c r="I631" t="s">
        <v>30</v>
      </c>
      <c r="J631">
        <v>3669.33</v>
      </c>
      <c r="K631">
        <v>70891.460000000006</v>
      </c>
      <c r="M631">
        <v>68764</v>
      </c>
      <c r="N631" t="str">
        <v>METASA</v>
      </c>
      <c r="O631" s="57" cm="1">
        <f t="array" ref="O631">_xlfn.XLOOKUP(1,($C$2:$C$8655=M631)*($F$2:$F$8655=N631),$D$2:$D$8655)</f>
        <v>44845</v>
      </c>
      <c r="P631" s="62">
        <v>88416482000106</v>
      </c>
      <c r="Q631" t="str">
        <v>KG LIQUIDO</v>
      </c>
      <c r="R631" s="85">
        <v>20226.580000000002</v>
      </c>
      <c r="S631" s="85">
        <v>176375.78</v>
      </c>
      <c r="U631" s="84" t="b">
        <f t="shared" si="69"/>
        <v>1</v>
      </c>
      <c r="V631" s="84" t="b">
        <f t="shared" si="70"/>
        <v>1</v>
      </c>
      <c r="W631" s="84" t="b">
        <f t="shared" si="71"/>
        <v>1</v>
      </c>
      <c r="X631" s="84" t="b">
        <f t="shared" si="72"/>
        <v>1</v>
      </c>
      <c r="Y631" s="84" t="b">
        <f t="shared" si="73"/>
        <v>1</v>
      </c>
      <c r="AA631" s="84">
        <v>68764</v>
      </c>
      <c r="AB631" s="84" t="s">
        <v>80</v>
      </c>
      <c r="AC631" s="57">
        <v>44845</v>
      </c>
      <c r="AD631" s="84">
        <v>88416482000106</v>
      </c>
      <c r="AE631" s="84" t="s">
        <v>30</v>
      </c>
      <c r="AF631" s="84">
        <v>20226.580000000002</v>
      </c>
      <c r="AG631" s="84">
        <v>176375.78</v>
      </c>
      <c r="AI631">
        <v>68773</v>
      </c>
      <c r="AJ631" s="84" t="str" cm="1">
        <f t="array" ref="AJ631">_xlfn.XLOOKUP(AI631,--LEFT(Main!$B$15:$B$1956,SEARCH(" ",Main!$B$15:$B$1956)),Main!$F$15:$F$1956,"")</f>
        <v>METASA</v>
      </c>
      <c r="AK631" s="57" cm="1">
        <f t="array" ref="AK631">_xlfn.XLOOKUP(1,(--LEFT(Main!$B$15:$B$1956,SEARCH(" ",Main!$B$15:$B$1956))=AI631)*(Main!$F$15:$F$1956=AJ631),Main!$C$15:$C$1956,"")</f>
        <v>44845</v>
      </c>
      <c r="AL631" s="62" cm="1">
        <f t="array" ref="AL631">--_xlfn.XLOOKUP(1,(Main!$F$15:$F$1956='PLANILHA EBR'!AJ631)*(--LEFT(Main!$B$15:$B$1956,SEARCH(" ",Main!$B$15:$B$1956))='PLANILHA EBR'!AI631),Main!$E$15:$E$1956)</f>
        <v>88416482000106</v>
      </c>
      <c r="AM631" s="84" t="str" cm="1">
        <f t="array" ref="AM631">_xlfn.XLOOKUP(1,(Main!$F$15:$F$1956='PLANILHA EBR'!AJ631)*(--LEFT(Main!$B$15:$B$1956,SEARCH(" ",Main!$B$15:$B$1956))='PLANILHA EBR'!AI631),Main!$H$15:$H$1956)</f>
        <v>KG LIQUIDO</v>
      </c>
      <c r="AN631">
        <v>16718.150000000001</v>
      </c>
      <c r="AO631">
        <v>360264.56</v>
      </c>
      <c r="AP631">
        <v>14497</v>
      </c>
    </row>
    <row r="632" spans="1:42" x14ac:dyDescent="0.25">
      <c r="A632" t="s">
        <v>5958</v>
      </c>
      <c r="B632" t="str">
        <f>C632&amp;"-"&amp;COUNTIF(C$2:C632,C632)</f>
        <v>68496-1</v>
      </c>
      <c r="C632">
        <v>68496</v>
      </c>
      <c r="D632" s="57">
        <v>44834</v>
      </c>
      <c r="E632" s="84" t="str">
        <f>F632&amp;"-"&amp;COUNTIF($F$2:F632,F632)</f>
        <v>METASA-572</v>
      </c>
      <c r="F632" s="84" t="str">
        <f t="shared" si="68"/>
        <v>METASA</v>
      </c>
      <c r="G632" t="s">
        <v>8581</v>
      </c>
      <c r="H632" s="62">
        <v>88416482000106</v>
      </c>
      <c r="I632" t="s">
        <v>30</v>
      </c>
      <c r="J632">
        <v>227.32</v>
      </c>
      <c r="K632">
        <v>3837.16</v>
      </c>
      <c r="M632">
        <v>68766</v>
      </c>
      <c r="N632" t="str">
        <v>METASA</v>
      </c>
      <c r="O632" s="57" cm="1">
        <f t="array" ref="O632">_xlfn.XLOOKUP(1,($C$2:$C$8655=M632)*($F$2:$F$8655=N632),$D$2:$D$8655)</f>
        <v>44845</v>
      </c>
      <c r="P632" s="62">
        <v>88416482000106</v>
      </c>
      <c r="Q632" t="str">
        <v>KG LIQUIDO</v>
      </c>
      <c r="R632" s="85">
        <v>20226.580000000002</v>
      </c>
      <c r="S632" s="85">
        <v>176375.78</v>
      </c>
      <c r="U632" s="84" t="b">
        <f t="shared" si="69"/>
        <v>1</v>
      </c>
      <c r="V632" s="84" t="b">
        <f t="shared" si="70"/>
        <v>1</v>
      </c>
      <c r="W632" s="84" t="b">
        <f t="shared" si="71"/>
        <v>1</v>
      </c>
      <c r="X632" s="84" t="b">
        <f t="shared" si="72"/>
        <v>1</v>
      </c>
      <c r="Y632" s="84" t="b">
        <f t="shared" si="73"/>
        <v>1</v>
      </c>
      <c r="AA632" s="84">
        <v>68766</v>
      </c>
      <c r="AB632" s="84" t="s">
        <v>80</v>
      </c>
      <c r="AC632" s="57">
        <v>44845</v>
      </c>
      <c r="AD632" s="84">
        <v>88416482000106</v>
      </c>
      <c r="AE632" s="84" t="s">
        <v>30</v>
      </c>
      <c r="AF632" s="84">
        <v>20226.580000000002</v>
      </c>
      <c r="AG632" s="84">
        <v>176375.78</v>
      </c>
      <c r="AI632">
        <v>68774</v>
      </c>
      <c r="AJ632" s="84" t="str" cm="1">
        <f t="array" ref="AJ632">_xlfn.XLOOKUP(AI632,--LEFT(Main!$B$15:$B$1956,SEARCH(" ",Main!$B$15:$B$1956)),Main!$F$15:$F$1956,"")</f>
        <v>METASA</v>
      </c>
      <c r="AK632" s="57" cm="1">
        <f t="array" ref="AK632">_xlfn.XLOOKUP(1,(--LEFT(Main!$B$15:$B$1956,SEARCH(" ",Main!$B$15:$B$1956))=AI632)*(Main!$F$15:$F$1956=AJ632),Main!$C$15:$C$1956,"")</f>
        <v>44845</v>
      </c>
      <c r="AL632" s="62" cm="1">
        <f t="array" ref="AL632">--_xlfn.XLOOKUP(1,(Main!$F$15:$F$1956='PLANILHA EBR'!AJ632)*(--LEFT(Main!$B$15:$B$1956,SEARCH(" ",Main!$B$15:$B$1956))='PLANILHA EBR'!AI632),Main!$E$15:$E$1956)</f>
        <v>88416482000106</v>
      </c>
      <c r="AM632" s="84" t="str" cm="1">
        <f t="array" ref="AM632">_xlfn.XLOOKUP(1,(Main!$F$15:$F$1956='PLANILHA EBR'!AJ632)*(--LEFT(Main!$B$15:$B$1956,SEARCH(" ",Main!$B$15:$B$1956))='PLANILHA EBR'!AI632),Main!$H$15:$H$1956)</f>
        <v>KG LIQUIDO</v>
      </c>
      <c r="AN632">
        <v>15298.33</v>
      </c>
      <c r="AO632">
        <v>268714.49</v>
      </c>
      <c r="AP632">
        <v>14368</v>
      </c>
    </row>
    <row r="633" spans="1:42" x14ac:dyDescent="0.25">
      <c r="A633" t="s">
        <v>5958</v>
      </c>
      <c r="B633" t="str">
        <f>C633&amp;"-"&amp;COUNTIF(C$2:C633,C633)</f>
        <v>68496-2</v>
      </c>
      <c r="C633">
        <v>68496</v>
      </c>
      <c r="D633" s="57">
        <v>44834</v>
      </c>
      <c r="E633" s="84" t="str">
        <f>F633&amp;"-"&amp;COUNTIF($F$2:F633,F633)</f>
        <v>METASA-573</v>
      </c>
      <c r="F633" s="84" t="str">
        <f t="shared" si="68"/>
        <v>METASA</v>
      </c>
      <c r="G633" t="s">
        <v>8581</v>
      </c>
      <c r="H633" s="62">
        <v>88416482000106</v>
      </c>
      <c r="I633" t="s">
        <v>30</v>
      </c>
      <c r="J633">
        <v>410.12</v>
      </c>
      <c r="K633">
        <v>6922.83</v>
      </c>
      <c r="M633">
        <v>68768</v>
      </c>
      <c r="N633" t="str">
        <v>METASA</v>
      </c>
      <c r="O633" s="57" cm="1">
        <f t="array" ref="O633">_xlfn.XLOOKUP(1,($C$2:$C$8655=M633)*($F$2:$F$8655=N633),$D$2:$D$8655)</f>
        <v>44845</v>
      </c>
      <c r="P633" s="62">
        <v>88416482000106</v>
      </c>
      <c r="Q633" t="str">
        <v>KG LIQUIDO</v>
      </c>
      <c r="R633" s="85">
        <v>20226.580000000002</v>
      </c>
      <c r="S633" s="85">
        <v>176375.78</v>
      </c>
      <c r="U633" s="84" t="b">
        <f t="shared" si="69"/>
        <v>1</v>
      </c>
      <c r="V633" s="84" t="b">
        <f t="shared" si="70"/>
        <v>1</v>
      </c>
      <c r="W633" s="84" t="b">
        <f t="shared" si="71"/>
        <v>1</v>
      </c>
      <c r="X633" s="84" t="b">
        <f t="shared" si="72"/>
        <v>1</v>
      </c>
      <c r="Y633" s="84" t="b">
        <f t="shared" si="73"/>
        <v>1</v>
      </c>
      <c r="AA633" s="84">
        <v>68768</v>
      </c>
      <c r="AB633" s="84" t="s">
        <v>80</v>
      </c>
      <c r="AC633" s="57">
        <v>44845</v>
      </c>
      <c r="AD633" s="84">
        <v>88416482000106</v>
      </c>
      <c r="AE633" s="84" t="s">
        <v>30</v>
      </c>
      <c r="AF633" s="84">
        <v>20226.580000000002</v>
      </c>
      <c r="AG633" s="84">
        <v>176375.78</v>
      </c>
      <c r="AI633">
        <v>68837</v>
      </c>
      <c r="AJ633" s="84" t="str" cm="1">
        <f t="array" ref="AJ633">_xlfn.XLOOKUP(AI633,--LEFT(Main!$B$15:$B$1956,SEARCH(" ",Main!$B$15:$B$1956)),Main!$F$15:$F$1956,"")</f>
        <v>METASA</v>
      </c>
      <c r="AK633" s="57" cm="1">
        <f t="array" ref="AK633">_xlfn.XLOOKUP(1,(--LEFT(Main!$B$15:$B$1956,SEARCH(" ",Main!$B$15:$B$1956))=AI633)*(Main!$F$15:$F$1956=AJ633),Main!$C$15:$C$1956,"")</f>
        <v>44848</v>
      </c>
      <c r="AL633" s="62" cm="1">
        <f t="array" ref="AL633">--_xlfn.XLOOKUP(1,(Main!$F$15:$F$1956='PLANILHA EBR'!AJ633)*(--LEFT(Main!$B$15:$B$1956,SEARCH(" ",Main!$B$15:$B$1956))='PLANILHA EBR'!AI633),Main!$E$15:$E$1956)</f>
        <v>88416482000106</v>
      </c>
      <c r="AM633" s="84" t="str" cm="1">
        <f t="array" ref="AM633">_xlfn.XLOOKUP(1,(Main!$F$15:$F$1956='PLANILHA EBR'!AJ633)*(--LEFT(Main!$B$15:$B$1956,SEARCH(" ",Main!$B$15:$B$1956))='PLANILHA EBR'!AI633),Main!$H$15:$H$1956)</f>
        <v>KG LIQUIDO</v>
      </c>
      <c r="AN633">
        <v>13670.81</v>
      </c>
      <c r="AO633">
        <v>243419.95</v>
      </c>
      <c r="AP633">
        <v>14232</v>
      </c>
    </row>
    <row r="634" spans="1:42" x14ac:dyDescent="0.25">
      <c r="A634" t="s">
        <v>5958</v>
      </c>
      <c r="B634" t="str">
        <f>C634&amp;"-"&amp;COUNTIF(C$2:C634,C634)</f>
        <v>68496-3</v>
      </c>
      <c r="C634">
        <v>68496</v>
      </c>
      <c r="D634" s="57">
        <v>44834</v>
      </c>
      <c r="E634" s="84" t="str">
        <f>F634&amp;"-"&amp;COUNTIF($F$2:F634,F634)</f>
        <v>METASA-574</v>
      </c>
      <c r="F634" s="84" t="str">
        <f t="shared" si="68"/>
        <v>METASA</v>
      </c>
      <c r="G634" t="s">
        <v>8581</v>
      </c>
      <c r="H634" s="62">
        <v>88416482000106</v>
      </c>
      <c r="I634" t="s">
        <v>30</v>
      </c>
      <c r="J634">
        <v>796.1</v>
      </c>
      <c r="K634">
        <v>13438.17</v>
      </c>
      <c r="M634">
        <v>68773</v>
      </c>
      <c r="N634" t="str">
        <v>METASA</v>
      </c>
      <c r="O634" s="57" cm="1">
        <f t="array" ref="O634">_xlfn.XLOOKUP(1,($C$2:$C$8655=M634)*($F$2:$F$8655=N634),$D$2:$D$8655)</f>
        <v>44845</v>
      </c>
      <c r="P634" s="62">
        <v>88416482000106</v>
      </c>
      <c r="Q634" t="str">
        <v>KG LIQUIDO</v>
      </c>
      <c r="R634" s="85">
        <v>16718.149999999998</v>
      </c>
      <c r="S634" s="85">
        <v>360264.56</v>
      </c>
      <c r="U634" s="84" t="b">
        <f t="shared" si="69"/>
        <v>1</v>
      </c>
      <c r="V634" s="84" t="b">
        <f t="shared" si="70"/>
        <v>1</v>
      </c>
      <c r="W634" s="84" t="b">
        <f t="shared" si="71"/>
        <v>1</v>
      </c>
      <c r="X634" s="84" t="b">
        <f t="shared" si="72"/>
        <v>1</v>
      </c>
      <c r="Y634" s="84" t="b">
        <f t="shared" si="73"/>
        <v>1</v>
      </c>
      <c r="AA634" s="84">
        <v>68773</v>
      </c>
      <c r="AB634" s="84" t="s">
        <v>80</v>
      </c>
      <c r="AC634" s="57">
        <v>44845</v>
      </c>
      <c r="AD634" s="84">
        <v>88416482000106</v>
      </c>
      <c r="AE634" s="84" t="s">
        <v>30</v>
      </c>
      <c r="AF634" s="84">
        <v>16718.150000000001</v>
      </c>
      <c r="AG634" s="84">
        <v>360264.56</v>
      </c>
      <c r="AI634">
        <v>68863</v>
      </c>
      <c r="AJ634" s="84" t="str" cm="1">
        <f t="array" ref="AJ634">_xlfn.XLOOKUP(AI634,--LEFT(Main!$B$15:$B$1956,SEARCH(" ",Main!$B$15:$B$1956)),Main!$F$15:$F$1956,"")</f>
        <v>VOESTALPINE</v>
      </c>
      <c r="AK634" s="57" cm="1">
        <f t="array" ref="AK634">_xlfn.XLOOKUP(1,(--LEFT(Main!$B$15:$B$1956,SEARCH(" ",Main!$B$15:$B$1956))=AI634)*(Main!$F$15:$F$1956=AJ634),Main!$C$15:$C$1956,"")</f>
        <v>45107</v>
      </c>
      <c r="AL634" s="62" cm="1">
        <f t="array" ref="AL634">--_xlfn.XLOOKUP(1,(Main!$F$15:$F$1956='PLANILHA EBR'!AJ634)*(--LEFT(Main!$B$15:$B$1956,SEARCH(" ",Main!$B$15:$B$1956))='PLANILHA EBR'!AI634),Main!$E$15:$E$1956)</f>
        <v>61479002000523</v>
      </c>
      <c r="AM634" s="84" t="str" cm="1">
        <f t="array" ref="AM634">_xlfn.XLOOKUP(1,(Main!$F$15:$F$1956='PLANILHA EBR'!AJ634)*(--LEFT(Main!$B$15:$B$1956,SEARCH(" ",Main!$B$15:$B$1956))='PLANILHA EBR'!AI634),Main!$H$15:$H$1956)</f>
        <v>KG LIQUIDO</v>
      </c>
      <c r="AN634">
        <v>7410</v>
      </c>
      <c r="AO634">
        <v>206664.9</v>
      </c>
      <c r="AP634">
        <v>14114</v>
      </c>
    </row>
    <row r="635" spans="1:42" x14ac:dyDescent="0.25">
      <c r="A635" t="s">
        <v>5958</v>
      </c>
      <c r="B635" t="str">
        <f>C635&amp;"-"&amp;COUNTIF(C$2:C635,C635)</f>
        <v>68496-4</v>
      </c>
      <c r="C635">
        <v>68496</v>
      </c>
      <c r="D635" s="57">
        <v>44834</v>
      </c>
      <c r="E635" s="84" t="str">
        <f>F635&amp;"-"&amp;COUNTIF($F$2:F635,F635)</f>
        <v>METASA-575</v>
      </c>
      <c r="F635" s="84" t="str">
        <f t="shared" si="68"/>
        <v>METASA</v>
      </c>
      <c r="G635" t="s">
        <v>8581</v>
      </c>
      <c r="H635" s="62">
        <v>88416482000106</v>
      </c>
      <c r="I635" t="s">
        <v>30</v>
      </c>
      <c r="J635">
        <v>7.56</v>
      </c>
      <c r="K635">
        <v>127.61</v>
      </c>
      <c r="M635">
        <v>68774</v>
      </c>
      <c r="N635" t="str">
        <v>METASA</v>
      </c>
      <c r="O635" s="57" cm="1">
        <f t="array" ref="O635">_xlfn.XLOOKUP(1,($C$2:$C$8655=M635)*($F$2:$F$8655=N635),$D$2:$D$8655)</f>
        <v>44845</v>
      </c>
      <c r="P635" s="62">
        <v>88416482000106</v>
      </c>
      <c r="Q635" t="str">
        <v>KG LIQUIDO</v>
      </c>
      <c r="R635" s="85">
        <v>15298.330000000004</v>
      </c>
      <c r="S635" s="85">
        <v>268714.49</v>
      </c>
      <c r="U635" s="84" t="b">
        <f t="shared" si="69"/>
        <v>1</v>
      </c>
      <c r="V635" s="84" t="b">
        <f t="shared" si="70"/>
        <v>1</v>
      </c>
      <c r="W635" s="84" t="b">
        <f t="shared" si="71"/>
        <v>1</v>
      </c>
      <c r="X635" s="84" t="b">
        <f t="shared" si="72"/>
        <v>1</v>
      </c>
      <c r="Y635" s="84" t="b">
        <f t="shared" si="73"/>
        <v>1</v>
      </c>
      <c r="AA635" s="84">
        <v>68774</v>
      </c>
      <c r="AB635" s="84" t="s">
        <v>80</v>
      </c>
      <c r="AC635" s="57">
        <v>44845</v>
      </c>
      <c r="AD635" s="84">
        <v>88416482000106</v>
      </c>
      <c r="AE635" s="84" t="s">
        <v>30</v>
      </c>
      <c r="AF635" s="84">
        <v>15298.33</v>
      </c>
      <c r="AG635" s="84">
        <v>268714.49</v>
      </c>
      <c r="AI635">
        <v>68884</v>
      </c>
      <c r="AJ635" s="84" t="str" cm="1">
        <f t="array" ref="AJ635">_xlfn.XLOOKUP(AI635,--LEFT(Main!$B$15:$B$1956,SEARCH(" ",Main!$B$15:$B$1956)),Main!$F$15:$F$1956,"")</f>
        <v>METASA</v>
      </c>
      <c r="AK635" s="57" cm="1">
        <f t="array" ref="AK635">_xlfn.XLOOKUP(1,(--LEFT(Main!$B$15:$B$1956,SEARCH(" ",Main!$B$15:$B$1956))=AI635)*(Main!$F$15:$F$1956=AJ635),Main!$C$15:$C$1956,"")</f>
        <v>44848</v>
      </c>
      <c r="AL635" s="62" cm="1">
        <f t="array" ref="AL635">--_xlfn.XLOOKUP(1,(Main!$F$15:$F$1956='PLANILHA EBR'!AJ635)*(--LEFT(Main!$B$15:$B$1956,SEARCH(" ",Main!$B$15:$B$1956))='PLANILHA EBR'!AI635),Main!$E$15:$E$1956)</f>
        <v>88416482000106</v>
      </c>
      <c r="AM635" s="84" t="str" cm="1">
        <f t="array" ref="AM635">_xlfn.XLOOKUP(1,(Main!$F$15:$F$1956='PLANILHA EBR'!AJ635)*(--LEFT(Main!$B$15:$B$1956,SEARCH(" ",Main!$B$15:$B$1956))='PLANILHA EBR'!AI635),Main!$H$15:$H$1956)</f>
        <v>KG LIQUIDO</v>
      </c>
      <c r="AN635">
        <v>17515.16</v>
      </c>
      <c r="AO635">
        <v>320197.15000000002</v>
      </c>
      <c r="AP635">
        <v>13831</v>
      </c>
    </row>
    <row r="636" spans="1:42" x14ac:dyDescent="0.25">
      <c r="A636" t="s">
        <v>5958</v>
      </c>
      <c r="B636" t="str">
        <f>C636&amp;"-"&amp;COUNTIF(C$2:C636,C636)</f>
        <v>68496-5</v>
      </c>
      <c r="C636">
        <v>68496</v>
      </c>
      <c r="D636" s="57">
        <v>44834</v>
      </c>
      <c r="E636" s="84" t="str">
        <f>F636&amp;"-"&amp;COUNTIF($F$2:F636,F636)</f>
        <v>METASA-576</v>
      </c>
      <c r="F636" s="84" t="str">
        <f t="shared" si="68"/>
        <v>METASA</v>
      </c>
      <c r="G636" t="s">
        <v>8581</v>
      </c>
      <c r="H636" s="62">
        <v>88416482000106</v>
      </c>
      <c r="I636" t="s">
        <v>30</v>
      </c>
      <c r="J636">
        <v>2632.33</v>
      </c>
      <c r="K636">
        <v>42722.720000000001</v>
      </c>
      <c r="M636">
        <v>68837</v>
      </c>
      <c r="N636" t="str">
        <v>METASA</v>
      </c>
      <c r="O636" s="57" cm="1">
        <f t="array" ref="O636">_xlfn.XLOOKUP(1,($C$2:$C$8655=M636)*($F$2:$F$8655=N636),$D$2:$D$8655)</f>
        <v>44848</v>
      </c>
      <c r="P636" s="62">
        <v>88416482000106</v>
      </c>
      <c r="Q636" t="str">
        <v>KG LIQUIDO</v>
      </c>
      <c r="R636" s="85">
        <v>13670.810000000001</v>
      </c>
      <c r="S636" s="85">
        <v>243419.95000000004</v>
      </c>
      <c r="U636" s="84" t="b">
        <f t="shared" si="69"/>
        <v>1</v>
      </c>
      <c r="V636" s="84" t="b">
        <f t="shared" si="70"/>
        <v>1</v>
      </c>
      <c r="W636" s="84" t="b">
        <f t="shared" si="71"/>
        <v>1</v>
      </c>
      <c r="X636" s="84" t="b">
        <f t="shared" si="72"/>
        <v>1</v>
      </c>
      <c r="Y636" s="84" t="b">
        <f t="shared" si="73"/>
        <v>1</v>
      </c>
      <c r="AA636" s="84">
        <v>68837</v>
      </c>
      <c r="AB636" s="84" t="s">
        <v>80</v>
      </c>
      <c r="AC636" s="57">
        <v>44848</v>
      </c>
      <c r="AD636" s="84">
        <v>88416482000106</v>
      </c>
      <c r="AE636" s="84" t="s">
        <v>30</v>
      </c>
      <c r="AF636" s="84">
        <v>13670.81</v>
      </c>
      <c r="AG636" s="84">
        <v>243419.95</v>
      </c>
      <c r="AI636">
        <v>68895</v>
      </c>
      <c r="AJ636" s="84" t="str" cm="1">
        <f t="array" ref="AJ636">_xlfn.XLOOKUP(AI636,--LEFT(Main!$B$15:$B$1956,SEARCH(" ",Main!$B$15:$B$1956)),Main!$F$15:$F$1956,"")</f>
        <v>METASA</v>
      </c>
      <c r="AK636" s="57" cm="1">
        <f t="array" ref="AK636">_xlfn.XLOOKUP(1,(--LEFT(Main!$B$15:$B$1956,SEARCH(" ",Main!$B$15:$B$1956))=AI636)*(Main!$F$15:$F$1956=AJ636),Main!$C$15:$C$1956,"")</f>
        <v>44848</v>
      </c>
      <c r="AL636" s="62" cm="1">
        <f t="array" ref="AL636">--_xlfn.XLOOKUP(1,(Main!$F$15:$F$1956='PLANILHA EBR'!AJ636)*(--LEFT(Main!$B$15:$B$1956,SEARCH(" ",Main!$B$15:$B$1956))='PLANILHA EBR'!AI636),Main!$E$15:$E$1956)</f>
        <v>88416482000106</v>
      </c>
      <c r="AM636" s="84" t="str" cm="1">
        <f t="array" ref="AM636">_xlfn.XLOOKUP(1,(Main!$F$15:$F$1956='PLANILHA EBR'!AJ636)*(--LEFT(Main!$B$15:$B$1956,SEARCH(" ",Main!$B$15:$B$1956))='PLANILHA EBR'!AI636),Main!$H$15:$H$1956)</f>
        <v>KG LIQUIDO</v>
      </c>
      <c r="AN636">
        <v>16007.08</v>
      </c>
      <c r="AO636">
        <v>283117.92</v>
      </c>
      <c r="AP636">
        <v>13830</v>
      </c>
    </row>
    <row r="637" spans="1:42" x14ac:dyDescent="0.25">
      <c r="A637" t="s">
        <v>5958</v>
      </c>
      <c r="B637" t="str">
        <f>C637&amp;"-"&amp;COUNTIF(C$2:C637,C637)</f>
        <v>68496-6</v>
      </c>
      <c r="C637">
        <v>68496</v>
      </c>
      <c r="D637" s="57">
        <v>44834</v>
      </c>
      <c r="E637" s="84" t="str">
        <f>F637&amp;"-"&amp;COUNTIF($F$2:F637,F637)</f>
        <v>METASA-577</v>
      </c>
      <c r="F637" s="84" t="str">
        <f t="shared" si="68"/>
        <v>METASA</v>
      </c>
      <c r="G637" t="s">
        <v>8581</v>
      </c>
      <c r="H637" s="62">
        <v>88416482000106</v>
      </c>
      <c r="I637" t="s">
        <v>30</v>
      </c>
      <c r="J637">
        <v>8.66</v>
      </c>
      <c r="K637">
        <v>146.18</v>
      </c>
      <c r="M637">
        <v>68863</v>
      </c>
      <c r="N637" t="str">
        <v>VOESTALPINE</v>
      </c>
      <c r="O637" s="57" cm="1">
        <f t="array" ref="O637">_xlfn.XLOOKUP(1,($C$2:$C$8655=M637)*($F$2:$F$8655=N637),$D$2:$D$8655)</f>
        <v>45107</v>
      </c>
      <c r="P637" s="62">
        <v>61479002000523</v>
      </c>
      <c r="Q637" t="str">
        <v>KG LIQUIDO</v>
      </c>
      <c r="R637" s="85">
        <v>7410</v>
      </c>
      <c r="S637" s="85">
        <v>206664.9</v>
      </c>
      <c r="U637" s="84" t="b">
        <f t="shared" si="69"/>
        <v>1</v>
      </c>
      <c r="V637" s="84" t="b">
        <f t="shared" si="70"/>
        <v>1</v>
      </c>
      <c r="W637" s="84" t="b">
        <f t="shared" si="71"/>
        <v>1</v>
      </c>
      <c r="X637" s="84" t="b">
        <f t="shared" si="72"/>
        <v>1</v>
      </c>
      <c r="Y637" s="84" t="b">
        <f t="shared" si="73"/>
        <v>1</v>
      </c>
      <c r="AA637" s="84">
        <v>68863</v>
      </c>
      <c r="AB637" s="84" t="s">
        <v>41</v>
      </c>
      <c r="AC637" s="57">
        <v>45107</v>
      </c>
      <c r="AD637" s="84">
        <v>61479002000523</v>
      </c>
      <c r="AE637" s="84" t="s">
        <v>30</v>
      </c>
      <c r="AF637" s="84">
        <v>7410</v>
      </c>
      <c r="AG637" s="84">
        <v>206664.9</v>
      </c>
      <c r="AI637">
        <v>68938</v>
      </c>
      <c r="AJ637" s="84" t="str" cm="1">
        <f t="array" ref="AJ637">_xlfn.XLOOKUP(AI637,--LEFT(Main!$B$15:$B$1956,SEARCH(" ",Main!$B$15:$B$1956)),Main!$F$15:$F$1956,"")</f>
        <v>METASA</v>
      </c>
      <c r="AK637" s="57" cm="1">
        <f t="array" ref="AK637">_xlfn.XLOOKUP(1,(--LEFT(Main!$B$15:$B$1956,SEARCH(" ",Main!$B$15:$B$1956))=AI637)*(Main!$F$15:$F$1956=AJ637),Main!$C$15:$C$1956,"")</f>
        <v>44851</v>
      </c>
      <c r="AL637" s="62" cm="1">
        <f t="array" ref="AL637">--_xlfn.XLOOKUP(1,(Main!$F$15:$F$1956='PLANILHA EBR'!AJ637)*(--LEFT(Main!$B$15:$B$1956,SEARCH(" ",Main!$B$15:$B$1956))='PLANILHA EBR'!AI637),Main!$E$15:$E$1956)</f>
        <v>88416482000106</v>
      </c>
      <c r="AM637" s="84" t="str" cm="1">
        <f t="array" ref="AM637">_xlfn.XLOOKUP(1,(Main!$F$15:$F$1956='PLANILHA EBR'!AJ637)*(--LEFT(Main!$B$15:$B$1956,SEARCH(" ",Main!$B$15:$B$1956))='PLANILHA EBR'!AI637),Main!$H$15:$H$1956)</f>
        <v>KG LIQUIDO</v>
      </c>
      <c r="AN637">
        <v>10031.459999999999</v>
      </c>
      <c r="AO637">
        <v>173735.07</v>
      </c>
      <c r="AP637">
        <v>13325</v>
      </c>
    </row>
    <row r="638" spans="1:42" x14ac:dyDescent="0.25">
      <c r="A638" t="s">
        <v>5958</v>
      </c>
      <c r="B638" t="str">
        <f>C638&amp;"-"&amp;COUNTIF(C$2:C638,C638)</f>
        <v>68496-7</v>
      </c>
      <c r="C638">
        <v>68496</v>
      </c>
      <c r="D638" s="57">
        <v>44834</v>
      </c>
      <c r="E638" s="84" t="str">
        <f>F638&amp;"-"&amp;COUNTIF($F$2:F638,F638)</f>
        <v>METASA-578</v>
      </c>
      <c r="F638" s="84" t="str">
        <f t="shared" si="68"/>
        <v>METASA</v>
      </c>
      <c r="G638" t="s">
        <v>8581</v>
      </c>
      <c r="H638" s="62">
        <v>88416482000106</v>
      </c>
      <c r="I638" t="s">
        <v>30</v>
      </c>
      <c r="J638">
        <v>749.02</v>
      </c>
      <c r="K638">
        <v>12643.46</v>
      </c>
      <c r="M638">
        <v>68884</v>
      </c>
      <c r="N638" t="str">
        <v>METASA</v>
      </c>
      <c r="O638" s="57" cm="1">
        <f t="array" ref="O638">_xlfn.XLOOKUP(1,($C$2:$C$8655=M638)*($F$2:$F$8655=N638),$D$2:$D$8655)</f>
        <v>44848</v>
      </c>
      <c r="P638" s="62">
        <v>88416482000106</v>
      </c>
      <c r="Q638" t="str">
        <v>KG LIQUIDO</v>
      </c>
      <c r="R638" s="85">
        <v>17515.16</v>
      </c>
      <c r="S638" s="85">
        <v>320197.15000000002</v>
      </c>
      <c r="U638" s="84" t="b">
        <f t="shared" si="69"/>
        <v>1</v>
      </c>
      <c r="V638" s="84" t="b">
        <f t="shared" si="70"/>
        <v>1</v>
      </c>
      <c r="W638" s="84" t="b">
        <f t="shared" si="71"/>
        <v>1</v>
      </c>
      <c r="X638" s="84" t="b">
        <f t="shared" si="72"/>
        <v>1</v>
      </c>
      <c r="Y638" s="84" t="b">
        <f t="shared" si="73"/>
        <v>1</v>
      </c>
      <c r="AA638" s="84">
        <v>68884</v>
      </c>
      <c r="AB638" s="84" t="s">
        <v>80</v>
      </c>
      <c r="AC638" s="57">
        <v>44848</v>
      </c>
      <c r="AD638" s="84">
        <v>88416482000106</v>
      </c>
      <c r="AE638" s="84" t="s">
        <v>30</v>
      </c>
      <c r="AF638" s="84">
        <v>17515.16</v>
      </c>
      <c r="AG638" s="84">
        <v>320197.15000000002</v>
      </c>
      <c r="AI638">
        <v>68974</v>
      </c>
      <c r="AJ638" s="84" t="str" cm="1">
        <f t="array" ref="AJ638">_xlfn.XLOOKUP(AI638,--LEFT(Main!$B$15:$B$1956,SEARCH(" ",Main!$B$15:$B$1956)),Main!$F$15:$F$1956,"")</f>
        <v>METASA</v>
      </c>
      <c r="AK638" s="57" cm="1">
        <f t="array" ref="AK638">_xlfn.XLOOKUP(1,(--LEFT(Main!$B$15:$B$1956,SEARCH(" ",Main!$B$15:$B$1956))=AI638)*(Main!$F$15:$F$1956=AJ638),Main!$C$15:$C$1956,"")</f>
        <v>44853</v>
      </c>
      <c r="AL638" s="62" cm="1">
        <f t="array" ref="AL638">--_xlfn.XLOOKUP(1,(Main!$F$15:$F$1956='PLANILHA EBR'!AJ638)*(--LEFT(Main!$B$15:$B$1956,SEARCH(" ",Main!$B$15:$B$1956))='PLANILHA EBR'!AI638),Main!$E$15:$E$1956)</f>
        <v>88416482000106</v>
      </c>
      <c r="AM638" s="84" t="str" cm="1">
        <f t="array" ref="AM638">_xlfn.XLOOKUP(1,(Main!$F$15:$F$1956='PLANILHA EBR'!AJ638)*(--LEFT(Main!$B$15:$B$1956,SEARCH(" ",Main!$B$15:$B$1956))='PLANILHA EBR'!AI638),Main!$H$15:$H$1956)</f>
        <v>KG LIQUIDO</v>
      </c>
      <c r="AN638">
        <v>16017.87</v>
      </c>
      <c r="AO638">
        <v>288180.63</v>
      </c>
      <c r="AP638">
        <v>11686</v>
      </c>
    </row>
    <row r="639" spans="1:42" x14ac:dyDescent="0.25">
      <c r="A639" t="s">
        <v>5958</v>
      </c>
      <c r="B639" t="str">
        <f>C639&amp;"-"&amp;COUNTIF(C$2:C639,C639)</f>
        <v>68496-8</v>
      </c>
      <c r="C639">
        <v>68496</v>
      </c>
      <c r="D639" s="57">
        <v>44834</v>
      </c>
      <c r="E639" s="84" t="str">
        <f>F639&amp;"-"&amp;COUNTIF($F$2:F639,F639)</f>
        <v>METASA-579</v>
      </c>
      <c r="F639" s="84" t="str">
        <f t="shared" si="68"/>
        <v>METASA</v>
      </c>
      <c r="G639" t="s">
        <v>8581</v>
      </c>
      <c r="H639" s="62">
        <v>88416482000106</v>
      </c>
      <c r="I639" t="s">
        <v>30</v>
      </c>
      <c r="J639">
        <v>851.64</v>
      </c>
      <c r="K639">
        <v>13822.12</v>
      </c>
      <c r="M639">
        <v>68895</v>
      </c>
      <c r="N639" t="str">
        <v>METASA</v>
      </c>
      <c r="O639" s="57" cm="1">
        <f t="array" ref="O639">_xlfn.XLOOKUP(1,($C$2:$C$8655=M639)*($F$2:$F$8655=N639),$D$2:$D$8655)</f>
        <v>44848</v>
      </c>
      <c r="P639" s="62">
        <v>88416482000106</v>
      </c>
      <c r="Q639" t="str">
        <v>KG LIQUIDO</v>
      </c>
      <c r="R639" s="85">
        <v>16007.08</v>
      </c>
      <c r="S639" s="85">
        <v>283117.92</v>
      </c>
      <c r="U639" s="84" t="b">
        <f t="shared" si="69"/>
        <v>1</v>
      </c>
      <c r="V639" s="84" t="b">
        <f t="shared" si="70"/>
        <v>1</v>
      </c>
      <c r="W639" s="84" t="b">
        <f t="shared" si="71"/>
        <v>1</v>
      </c>
      <c r="X639" s="84" t="b">
        <f t="shared" si="72"/>
        <v>1</v>
      </c>
      <c r="Y639" s="84" t="b">
        <f t="shared" si="73"/>
        <v>1</v>
      </c>
      <c r="AA639" s="84">
        <v>68895</v>
      </c>
      <c r="AB639" s="84" t="s">
        <v>80</v>
      </c>
      <c r="AC639" s="57">
        <v>44848</v>
      </c>
      <c r="AD639" s="84">
        <v>88416482000106</v>
      </c>
      <c r="AE639" s="84" t="s">
        <v>30</v>
      </c>
      <c r="AF639" s="84">
        <v>16007.08</v>
      </c>
      <c r="AG639" s="84">
        <v>283117.92</v>
      </c>
      <c r="AI639">
        <v>68991</v>
      </c>
      <c r="AJ639" s="84" t="str" cm="1">
        <f t="array" ref="AJ639">_xlfn.XLOOKUP(AI639,--LEFT(Main!$B$15:$B$1956,SEARCH(" ",Main!$B$15:$B$1956)),Main!$F$15:$F$1956,"")</f>
        <v>METASA</v>
      </c>
      <c r="AK639" s="57" cm="1">
        <f t="array" ref="AK639">_xlfn.XLOOKUP(1,(--LEFT(Main!$B$15:$B$1956,SEARCH(" ",Main!$B$15:$B$1956))=AI639)*(Main!$F$15:$F$1956=AJ639),Main!$C$15:$C$1956,"")</f>
        <v>44853</v>
      </c>
      <c r="AL639" s="62" cm="1">
        <f t="array" ref="AL639">--_xlfn.XLOOKUP(1,(Main!$F$15:$F$1956='PLANILHA EBR'!AJ639)*(--LEFT(Main!$B$15:$B$1956,SEARCH(" ",Main!$B$15:$B$1956))='PLANILHA EBR'!AI639),Main!$E$15:$E$1956)</f>
        <v>88416482000106</v>
      </c>
      <c r="AM639" s="84" t="str" cm="1">
        <f t="array" ref="AM639">_xlfn.XLOOKUP(1,(Main!$F$15:$F$1956='PLANILHA EBR'!AJ639)*(--LEFT(Main!$B$15:$B$1956,SEARCH(" ",Main!$B$15:$B$1956))='PLANILHA EBR'!AI639),Main!$H$15:$H$1956)</f>
        <v>KG LIQUIDO</v>
      </c>
      <c r="AN639">
        <v>20659.45</v>
      </c>
      <c r="AO639">
        <v>435894.19</v>
      </c>
      <c r="AP639">
        <v>11658</v>
      </c>
    </row>
    <row r="640" spans="1:42" x14ac:dyDescent="0.25">
      <c r="A640" t="s">
        <v>5958</v>
      </c>
      <c r="B640" t="str">
        <f>C640&amp;"-"&amp;COUNTIF(C$2:C640,C640)</f>
        <v>68496-9</v>
      </c>
      <c r="C640">
        <v>68496</v>
      </c>
      <c r="D640" s="57">
        <v>44834</v>
      </c>
      <c r="E640" s="84" t="str">
        <f>F640&amp;"-"&amp;COUNTIF($F$2:F640,F640)</f>
        <v>METASA-580</v>
      </c>
      <c r="F640" s="84" t="str">
        <f t="shared" si="68"/>
        <v>METASA</v>
      </c>
      <c r="G640" t="s">
        <v>8581</v>
      </c>
      <c r="H640" s="62">
        <v>88416482000106</v>
      </c>
      <c r="I640" t="s">
        <v>30</v>
      </c>
      <c r="J640">
        <v>8428.7999999999993</v>
      </c>
      <c r="K640">
        <v>157365.70000000001</v>
      </c>
      <c r="M640">
        <v>68938</v>
      </c>
      <c r="N640" t="str">
        <v>METASA</v>
      </c>
      <c r="O640" s="57" cm="1">
        <f t="array" ref="O640">_xlfn.XLOOKUP(1,($C$2:$C$8655=M640)*($F$2:$F$8655=N640),$D$2:$D$8655)</f>
        <v>44851</v>
      </c>
      <c r="P640" s="62">
        <v>88416482000106</v>
      </c>
      <c r="Q640" t="str">
        <v>KG LIQUIDO</v>
      </c>
      <c r="R640" s="85">
        <v>10031.460000000001</v>
      </c>
      <c r="S640" s="85">
        <v>173735.07</v>
      </c>
      <c r="U640" s="84" t="b">
        <f t="shared" si="69"/>
        <v>1</v>
      </c>
      <c r="V640" s="84" t="b">
        <f t="shared" si="70"/>
        <v>1</v>
      </c>
      <c r="W640" s="84" t="b">
        <f t="shared" si="71"/>
        <v>1</v>
      </c>
      <c r="X640" s="84" t="b">
        <f t="shared" si="72"/>
        <v>1</v>
      </c>
      <c r="Y640" s="84" t="b">
        <f t="shared" si="73"/>
        <v>1</v>
      </c>
      <c r="AA640" s="84">
        <v>68938</v>
      </c>
      <c r="AB640" s="84" t="s">
        <v>80</v>
      </c>
      <c r="AC640" s="57">
        <v>44851</v>
      </c>
      <c r="AD640" s="84">
        <v>88416482000106</v>
      </c>
      <c r="AE640" s="84" t="s">
        <v>30</v>
      </c>
      <c r="AF640" s="84">
        <v>10031.459999999999</v>
      </c>
      <c r="AG640" s="84">
        <v>173735.07</v>
      </c>
      <c r="AI640">
        <v>69002</v>
      </c>
      <c r="AJ640" s="84" t="str" cm="1">
        <f t="array" ref="AJ640">_xlfn.XLOOKUP(AI640,--LEFT(Main!$B$15:$B$1956,SEARCH(" ",Main!$B$15:$B$1956)),Main!$F$15:$F$1956,"")</f>
        <v>METASA</v>
      </c>
      <c r="AK640" s="57" cm="1">
        <f t="array" ref="AK640">_xlfn.XLOOKUP(1,(--LEFT(Main!$B$15:$B$1956,SEARCH(" ",Main!$B$15:$B$1956))=AI640)*(Main!$F$15:$F$1956=AJ640),Main!$C$15:$C$1956,"")</f>
        <v>44853</v>
      </c>
      <c r="AL640" s="62" cm="1">
        <f t="array" ref="AL640">--_xlfn.XLOOKUP(1,(Main!$F$15:$F$1956='PLANILHA EBR'!AJ640)*(--LEFT(Main!$B$15:$B$1956,SEARCH(" ",Main!$B$15:$B$1956))='PLANILHA EBR'!AI640),Main!$E$15:$E$1956)</f>
        <v>88416482000106</v>
      </c>
      <c r="AM640" s="84" t="str" cm="1">
        <f t="array" ref="AM640">_xlfn.XLOOKUP(1,(Main!$F$15:$F$1956='PLANILHA EBR'!AJ640)*(--LEFT(Main!$B$15:$B$1956,SEARCH(" ",Main!$B$15:$B$1956))='PLANILHA EBR'!AI640),Main!$H$15:$H$1956)</f>
        <v>KG LIQUIDO</v>
      </c>
      <c r="AN640">
        <v>9277.16</v>
      </c>
      <c r="AO640">
        <v>163160.73000000001</v>
      </c>
      <c r="AP640">
        <v>11658</v>
      </c>
    </row>
    <row r="641" spans="1:42" x14ac:dyDescent="0.25">
      <c r="A641" t="s">
        <v>5958</v>
      </c>
      <c r="B641" t="str">
        <f>C641&amp;"-"&amp;COUNTIF(C$2:C641,C641)</f>
        <v>68496-10</v>
      </c>
      <c r="C641">
        <v>68496</v>
      </c>
      <c r="D641" s="57">
        <v>44834</v>
      </c>
      <c r="E641" s="84" t="str">
        <f>F641&amp;"-"&amp;COUNTIF($F$2:F641,F641)</f>
        <v>METASA-581</v>
      </c>
      <c r="F641" s="84" t="str">
        <f t="shared" si="68"/>
        <v>METASA</v>
      </c>
      <c r="G641" t="s">
        <v>8581</v>
      </c>
      <c r="H641" s="62">
        <v>88416482000106</v>
      </c>
      <c r="I641" t="s">
        <v>30</v>
      </c>
      <c r="J641">
        <v>1730.4</v>
      </c>
      <c r="K641">
        <v>33431.33</v>
      </c>
      <c r="M641">
        <v>68974</v>
      </c>
      <c r="N641" t="str">
        <v>METASA</v>
      </c>
      <c r="O641" s="57" cm="1">
        <f t="array" ref="O641">_xlfn.XLOOKUP(1,($C$2:$C$8655=M641)*($F$2:$F$8655=N641),$D$2:$D$8655)</f>
        <v>44853</v>
      </c>
      <c r="P641" s="62">
        <v>88416482000106</v>
      </c>
      <c r="Q641" t="str">
        <v>KG LIQUIDO</v>
      </c>
      <c r="R641" s="85">
        <v>16017.870000000003</v>
      </c>
      <c r="S641" s="85">
        <v>288180.63</v>
      </c>
      <c r="U641" s="84" t="b">
        <f t="shared" si="69"/>
        <v>1</v>
      </c>
      <c r="V641" s="84" t="b">
        <f t="shared" si="70"/>
        <v>1</v>
      </c>
      <c r="W641" s="84" t="b">
        <f t="shared" si="71"/>
        <v>1</v>
      </c>
      <c r="X641" s="84" t="b">
        <f t="shared" si="72"/>
        <v>1</v>
      </c>
      <c r="Y641" s="84" t="b">
        <f t="shared" si="73"/>
        <v>1</v>
      </c>
      <c r="AA641" s="84">
        <v>68974</v>
      </c>
      <c r="AB641" s="84" t="s">
        <v>80</v>
      </c>
      <c r="AC641" s="57">
        <v>44853</v>
      </c>
      <c r="AD641" s="84">
        <v>88416482000106</v>
      </c>
      <c r="AE641" s="84" t="s">
        <v>30</v>
      </c>
      <c r="AF641" s="84">
        <v>16017.87</v>
      </c>
      <c r="AG641" s="84">
        <v>288180.63</v>
      </c>
      <c r="AI641">
        <v>69045</v>
      </c>
      <c r="AJ641" s="84" t="str" cm="1">
        <f t="array" ref="AJ641">_xlfn.XLOOKUP(AI641,--LEFT(Main!$B$15:$B$1956,SEARCH(" ",Main!$B$15:$B$1956)),Main!$F$15:$F$1956,"")</f>
        <v>METASA</v>
      </c>
      <c r="AK641" s="57" cm="1">
        <f t="array" ref="AK641">_xlfn.XLOOKUP(1,(--LEFT(Main!$B$15:$B$1956,SEARCH(" ",Main!$B$15:$B$1956))=AI641)*(Main!$F$15:$F$1956=AJ641),Main!$C$15:$C$1956,"")</f>
        <v>44854</v>
      </c>
      <c r="AL641" s="62" cm="1">
        <f t="array" ref="AL641">--_xlfn.XLOOKUP(1,(Main!$F$15:$F$1956='PLANILHA EBR'!AJ641)*(--LEFT(Main!$B$15:$B$1956,SEARCH(" ",Main!$B$15:$B$1956))='PLANILHA EBR'!AI641),Main!$E$15:$E$1956)</f>
        <v>88416482000106</v>
      </c>
      <c r="AM641" s="84" t="str" cm="1">
        <f t="array" ref="AM641">_xlfn.XLOOKUP(1,(Main!$F$15:$F$1956='PLANILHA EBR'!AJ641)*(--LEFT(Main!$B$15:$B$1956,SEARCH(" ",Main!$B$15:$B$1956))='PLANILHA EBR'!AI641),Main!$H$15:$H$1956)</f>
        <v>KG LIQUIDO</v>
      </c>
      <c r="AN641">
        <v>17220.71</v>
      </c>
      <c r="AO641">
        <v>308694.65000000002</v>
      </c>
      <c r="AP641">
        <v>11658</v>
      </c>
    </row>
    <row r="642" spans="1:42" x14ac:dyDescent="0.25">
      <c r="A642" t="s">
        <v>5958</v>
      </c>
      <c r="B642" t="str">
        <f>C642&amp;"-"&amp;COUNTIF(C$2:C642,C642)</f>
        <v>68496-11</v>
      </c>
      <c r="C642">
        <v>68496</v>
      </c>
      <c r="D642" s="57">
        <v>44834</v>
      </c>
      <c r="E642" s="84" t="str">
        <f>F642&amp;"-"&amp;COUNTIF($F$2:F642,F642)</f>
        <v>METASA-582</v>
      </c>
      <c r="F642" s="84" t="str">
        <f t="shared" si="68"/>
        <v>METASA</v>
      </c>
      <c r="G642" t="s">
        <v>8581</v>
      </c>
      <c r="H642" s="62">
        <v>88416482000106</v>
      </c>
      <c r="I642" t="s">
        <v>30</v>
      </c>
      <c r="J642">
        <v>105.56</v>
      </c>
      <c r="K642">
        <v>2039.42</v>
      </c>
      <c r="M642">
        <v>68991</v>
      </c>
      <c r="N642" t="str">
        <v>METASA</v>
      </c>
      <c r="O642" s="57" cm="1">
        <f t="array" ref="O642">_xlfn.XLOOKUP(1,($C$2:$C$8655=M642)*($F$2:$F$8655=N642),$D$2:$D$8655)</f>
        <v>44853</v>
      </c>
      <c r="P642" s="62">
        <v>88416482000106</v>
      </c>
      <c r="Q642" t="str">
        <v>KG LIQUIDO</v>
      </c>
      <c r="R642" s="85">
        <v>20659.45</v>
      </c>
      <c r="S642" s="85">
        <v>435894.19000000006</v>
      </c>
      <c r="U642" s="84" t="b">
        <f t="shared" si="69"/>
        <v>1</v>
      </c>
      <c r="V642" s="84" t="b">
        <f t="shared" si="70"/>
        <v>1</v>
      </c>
      <c r="W642" s="84" t="b">
        <f t="shared" si="71"/>
        <v>1</v>
      </c>
      <c r="X642" s="84" t="b">
        <f t="shared" si="72"/>
        <v>1</v>
      </c>
      <c r="Y642" s="84" t="b">
        <f t="shared" si="73"/>
        <v>1</v>
      </c>
      <c r="AA642" s="84">
        <v>68991</v>
      </c>
      <c r="AB642" s="84" t="s">
        <v>80</v>
      </c>
      <c r="AC642" s="57">
        <v>44853</v>
      </c>
      <c r="AD642" s="84">
        <v>88416482000106</v>
      </c>
      <c r="AE642" s="84" t="s">
        <v>30</v>
      </c>
      <c r="AF642" s="84">
        <v>20659.45</v>
      </c>
      <c r="AG642" s="84">
        <v>435894.19</v>
      </c>
      <c r="AI642">
        <v>69069</v>
      </c>
      <c r="AJ642" s="84" t="str" cm="1">
        <f t="array" ref="AJ642">_xlfn.XLOOKUP(AI642,--LEFT(Main!$B$15:$B$1956,SEARCH(" ",Main!$B$15:$B$1956)),Main!$F$15:$F$1956,"")</f>
        <v>METASA</v>
      </c>
      <c r="AK642" s="57" cm="1">
        <f t="array" ref="AK642">_xlfn.XLOOKUP(1,(--LEFT(Main!$B$15:$B$1956,SEARCH(" ",Main!$B$15:$B$1956))=AI642)*(Main!$F$15:$F$1956=AJ642),Main!$C$15:$C$1956,"")</f>
        <v>44855</v>
      </c>
      <c r="AL642" s="62" cm="1">
        <f t="array" ref="AL642">--_xlfn.XLOOKUP(1,(Main!$F$15:$F$1956='PLANILHA EBR'!AJ642)*(--LEFT(Main!$B$15:$B$1956,SEARCH(" ",Main!$B$15:$B$1956))='PLANILHA EBR'!AI642),Main!$E$15:$E$1956)</f>
        <v>88416482000106</v>
      </c>
      <c r="AM642" s="84" t="str" cm="1">
        <f t="array" ref="AM642">_xlfn.XLOOKUP(1,(Main!$F$15:$F$1956='PLANILHA EBR'!AJ642)*(--LEFT(Main!$B$15:$B$1956,SEARCH(" ",Main!$B$15:$B$1956))='PLANILHA EBR'!AI642),Main!$H$15:$H$1956)</f>
        <v>KG LIQUIDO</v>
      </c>
      <c r="AN642">
        <v>7422.22</v>
      </c>
      <c r="AO642">
        <v>123884.28</v>
      </c>
      <c r="AP642">
        <v>11658</v>
      </c>
    </row>
    <row r="643" spans="1:42" x14ac:dyDescent="0.25">
      <c r="A643" t="s">
        <v>5958</v>
      </c>
      <c r="B643" t="str">
        <f>C643&amp;"-"&amp;COUNTIF(C$2:C643,C643)</f>
        <v>68496-12</v>
      </c>
      <c r="C643">
        <v>68496</v>
      </c>
      <c r="D643" s="57">
        <v>44834</v>
      </c>
      <c r="E643" s="84" t="str">
        <f>F643&amp;"-"&amp;COUNTIF($F$2:F643,F643)</f>
        <v>METASA-583</v>
      </c>
      <c r="F643" s="84" t="str">
        <f t="shared" ref="F643:F706" si="74">LEFT(G643,SEARCH(" ",G643)-1)</f>
        <v>METASA</v>
      </c>
      <c r="G643" t="s">
        <v>8581</v>
      </c>
      <c r="H643" s="62">
        <v>88416482000106</v>
      </c>
      <c r="I643" t="s">
        <v>30</v>
      </c>
      <c r="J643">
        <v>46.36</v>
      </c>
      <c r="K643">
        <v>895.68</v>
      </c>
      <c r="M643">
        <v>69002</v>
      </c>
      <c r="N643" t="str">
        <v>METASA</v>
      </c>
      <c r="O643" s="57" cm="1">
        <f t="array" ref="O643">_xlfn.XLOOKUP(1,($C$2:$C$8655=M643)*($F$2:$F$8655=N643),$D$2:$D$8655)</f>
        <v>44853</v>
      </c>
      <c r="P643" s="62">
        <v>88416482000106</v>
      </c>
      <c r="Q643" t="str">
        <v>KG LIQUIDO</v>
      </c>
      <c r="R643" s="85">
        <v>9277.16</v>
      </c>
      <c r="S643" s="85">
        <v>163160.73000000001</v>
      </c>
      <c r="U643" s="84" t="b">
        <f t="shared" si="69"/>
        <v>1</v>
      </c>
      <c r="V643" s="84" t="b">
        <f t="shared" si="70"/>
        <v>1</v>
      </c>
      <c r="W643" s="84" t="b">
        <f t="shared" si="71"/>
        <v>1</v>
      </c>
      <c r="X643" s="84" t="b">
        <f t="shared" si="72"/>
        <v>1</v>
      </c>
      <c r="Y643" s="84" t="b">
        <f t="shared" si="73"/>
        <v>1</v>
      </c>
      <c r="AA643" s="84">
        <v>69002</v>
      </c>
      <c r="AB643" s="84" t="s">
        <v>80</v>
      </c>
      <c r="AC643" s="57">
        <v>44853</v>
      </c>
      <c r="AD643" s="84">
        <v>88416482000106</v>
      </c>
      <c r="AE643" s="84" t="s">
        <v>30</v>
      </c>
      <c r="AF643" s="84">
        <v>9277.16</v>
      </c>
      <c r="AG643" s="84">
        <v>163160.73000000001</v>
      </c>
      <c r="AI643">
        <v>69094</v>
      </c>
      <c r="AJ643" s="84" t="str" cm="1">
        <f t="array" ref="AJ643">_xlfn.XLOOKUP(AI643,--LEFT(Main!$B$15:$B$1956,SEARCH(" ",Main!$B$15:$B$1956)),Main!$F$15:$F$1956,"")</f>
        <v>METASA</v>
      </c>
      <c r="AK643" s="57" cm="1">
        <f t="array" ref="AK643">_xlfn.XLOOKUP(1,(--LEFT(Main!$B$15:$B$1956,SEARCH(" ",Main!$B$15:$B$1956))=AI643)*(Main!$F$15:$F$1956=AJ643),Main!$C$15:$C$1956,"")</f>
        <v>44855</v>
      </c>
      <c r="AL643" s="62" cm="1">
        <f t="array" ref="AL643">--_xlfn.XLOOKUP(1,(Main!$F$15:$F$1956='PLANILHA EBR'!AJ643)*(--LEFT(Main!$B$15:$B$1956,SEARCH(" ",Main!$B$15:$B$1956))='PLANILHA EBR'!AI643),Main!$E$15:$E$1956)</f>
        <v>88416482000106</v>
      </c>
      <c r="AM643" s="84" t="str" cm="1">
        <f t="array" ref="AM643">_xlfn.XLOOKUP(1,(Main!$F$15:$F$1956='PLANILHA EBR'!AJ643)*(--LEFT(Main!$B$15:$B$1956,SEARCH(" ",Main!$B$15:$B$1956))='PLANILHA EBR'!AI643),Main!$H$15:$H$1956)</f>
        <v>KG LIQUIDO</v>
      </c>
      <c r="AN643">
        <v>26897.16</v>
      </c>
      <c r="AO643">
        <v>716271.37</v>
      </c>
      <c r="AP643">
        <v>11588</v>
      </c>
    </row>
    <row r="644" spans="1:42" x14ac:dyDescent="0.25">
      <c r="A644" t="s">
        <v>5958</v>
      </c>
      <c r="B644" t="str">
        <f>C644&amp;"-"&amp;COUNTIF(C$2:C644,C644)</f>
        <v>68496-13</v>
      </c>
      <c r="C644">
        <v>68496</v>
      </c>
      <c r="D644" s="57">
        <v>44834</v>
      </c>
      <c r="E644" s="84" t="str">
        <f>F644&amp;"-"&amp;COUNTIF($F$2:F644,F644)</f>
        <v>METASA-584</v>
      </c>
      <c r="F644" s="84" t="str">
        <f t="shared" si="74"/>
        <v>METASA</v>
      </c>
      <c r="G644" t="s">
        <v>8581</v>
      </c>
      <c r="H644" s="62">
        <v>88416482000106</v>
      </c>
      <c r="I644" t="s">
        <v>30</v>
      </c>
      <c r="J644">
        <v>1414.49</v>
      </c>
      <c r="K644">
        <v>23876.59</v>
      </c>
      <c r="M644">
        <v>69045</v>
      </c>
      <c r="N644" t="str">
        <v>METASA</v>
      </c>
      <c r="O644" s="57" cm="1">
        <f t="array" ref="O644">_xlfn.XLOOKUP(1,($C$2:$C$8655=M644)*($F$2:$F$8655=N644),$D$2:$D$8655)</f>
        <v>44854</v>
      </c>
      <c r="P644" s="62">
        <v>88416482000106</v>
      </c>
      <c r="Q644" t="str">
        <v>KG LIQUIDO</v>
      </c>
      <c r="R644" s="85">
        <v>17220.71</v>
      </c>
      <c r="S644" s="85">
        <v>308694.65000000002</v>
      </c>
      <c r="U644" s="84" t="b">
        <f t="shared" si="69"/>
        <v>1</v>
      </c>
      <c r="V644" s="84" t="b">
        <f t="shared" si="70"/>
        <v>1</v>
      </c>
      <c r="W644" s="84" t="b">
        <f t="shared" si="71"/>
        <v>1</v>
      </c>
      <c r="X644" s="84" t="b">
        <f t="shared" si="72"/>
        <v>1</v>
      </c>
      <c r="Y644" s="84" t="b">
        <f t="shared" si="73"/>
        <v>1</v>
      </c>
      <c r="AA644" s="84">
        <v>69045</v>
      </c>
      <c r="AB644" s="84" t="s">
        <v>80</v>
      </c>
      <c r="AC644" s="57">
        <v>44854</v>
      </c>
      <c r="AD644" s="84">
        <v>88416482000106</v>
      </c>
      <c r="AE644" s="84" t="s">
        <v>30</v>
      </c>
      <c r="AF644" s="84">
        <v>17220.71</v>
      </c>
      <c r="AG644" s="84">
        <v>308694.65000000002</v>
      </c>
      <c r="AI644">
        <v>69098</v>
      </c>
      <c r="AJ644" s="84" t="str" cm="1">
        <f t="array" ref="AJ644">_xlfn.XLOOKUP(AI644,--LEFT(Main!$B$15:$B$1956,SEARCH(" ",Main!$B$15:$B$1956)),Main!$F$15:$F$1956,"")</f>
        <v>METASA</v>
      </c>
      <c r="AK644" s="57" cm="1">
        <f t="array" ref="AK644">_xlfn.XLOOKUP(1,(--LEFT(Main!$B$15:$B$1956,SEARCH(" ",Main!$B$15:$B$1956))=AI644)*(Main!$F$15:$F$1956=AJ644),Main!$C$15:$C$1956,"")</f>
        <v>44855</v>
      </c>
      <c r="AL644" s="62" cm="1">
        <f t="array" ref="AL644">--_xlfn.XLOOKUP(1,(Main!$F$15:$F$1956='PLANILHA EBR'!AJ644)*(--LEFT(Main!$B$15:$B$1956,SEARCH(" ",Main!$B$15:$B$1956))='PLANILHA EBR'!AI644),Main!$E$15:$E$1956)</f>
        <v>88416482000106</v>
      </c>
      <c r="AM644" s="84" t="str" cm="1">
        <f t="array" ref="AM644">_xlfn.XLOOKUP(1,(Main!$F$15:$F$1956='PLANILHA EBR'!AJ644)*(--LEFT(Main!$B$15:$B$1956,SEARCH(" ",Main!$B$15:$B$1956))='PLANILHA EBR'!AI644),Main!$H$15:$H$1956)</f>
        <v>KG LIQUIDO</v>
      </c>
      <c r="AN644">
        <v>5498.38</v>
      </c>
      <c r="AO644">
        <v>99063.46</v>
      </c>
      <c r="AP644">
        <v>11588</v>
      </c>
    </row>
    <row r="645" spans="1:42" x14ac:dyDescent="0.25">
      <c r="A645" t="s">
        <v>5958</v>
      </c>
      <c r="B645" t="str">
        <f>C645&amp;"-"&amp;COUNTIF(C$2:C645,C645)</f>
        <v>68498-1</v>
      </c>
      <c r="C645">
        <v>68498</v>
      </c>
      <c r="D645" s="57">
        <v>44834</v>
      </c>
      <c r="E645" s="84" t="str">
        <f>F645&amp;"-"&amp;COUNTIF($F$2:F645,F645)</f>
        <v>METASA-585</v>
      </c>
      <c r="F645" s="84" t="str">
        <f t="shared" si="74"/>
        <v>METASA</v>
      </c>
      <c r="G645" t="s">
        <v>8581</v>
      </c>
      <c r="H645" s="62">
        <v>88416482000106</v>
      </c>
      <c r="I645" t="s">
        <v>30</v>
      </c>
      <c r="J645">
        <v>392.74</v>
      </c>
      <c r="K645">
        <v>6629.44</v>
      </c>
      <c r="M645">
        <v>69069</v>
      </c>
      <c r="N645" t="str">
        <v>METASA</v>
      </c>
      <c r="O645" s="57" cm="1">
        <f t="array" ref="O645">_xlfn.XLOOKUP(1,($C$2:$C$8655=M645)*($F$2:$F$8655=N645),$D$2:$D$8655)</f>
        <v>44855</v>
      </c>
      <c r="P645" s="62">
        <v>88416482000106</v>
      </c>
      <c r="Q645" t="str">
        <v>KG LIQUIDO</v>
      </c>
      <c r="R645" s="85">
        <v>7422.2200000000012</v>
      </c>
      <c r="S645" s="85">
        <v>123884.28000000001</v>
      </c>
      <c r="U645" s="84" t="b">
        <f t="shared" si="69"/>
        <v>1</v>
      </c>
      <c r="V645" s="84" t="b">
        <f t="shared" si="70"/>
        <v>1</v>
      </c>
      <c r="W645" s="84" t="b">
        <f t="shared" si="71"/>
        <v>1</v>
      </c>
      <c r="X645" s="84" t="b">
        <f t="shared" si="72"/>
        <v>1</v>
      </c>
      <c r="Y645" s="84" t="b">
        <f t="shared" si="73"/>
        <v>1</v>
      </c>
      <c r="AA645" s="84">
        <v>69069</v>
      </c>
      <c r="AB645" s="84" t="s">
        <v>80</v>
      </c>
      <c r="AC645" s="57">
        <v>44855</v>
      </c>
      <c r="AD645" s="84">
        <v>88416482000106</v>
      </c>
      <c r="AE645" s="84" t="s">
        <v>30</v>
      </c>
      <c r="AF645" s="84">
        <v>7422.22</v>
      </c>
      <c r="AG645" s="84">
        <v>123884.28</v>
      </c>
      <c r="AI645">
        <v>69112</v>
      </c>
      <c r="AJ645" s="84" t="str" cm="1">
        <f t="array" ref="AJ645">_xlfn.XLOOKUP(AI645,--LEFT(Main!$B$15:$B$1956,SEARCH(" ",Main!$B$15:$B$1956)),Main!$F$15:$F$1956,"")</f>
        <v>VOESTALPINE</v>
      </c>
      <c r="AK645" s="57" cm="1">
        <f t="array" ref="AK645">_xlfn.XLOOKUP(1,(--LEFT(Main!$B$15:$B$1956,SEARCH(" ",Main!$B$15:$B$1956))=AI645)*(Main!$F$15:$F$1956=AJ645),Main!$C$15:$C$1956,"")</f>
        <v>45138</v>
      </c>
      <c r="AL645" s="62" cm="1">
        <f t="array" ref="AL645">--_xlfn.XLOOKUP(1,(Main!$F$15:$F$1956='PLANILHA EBR'!AJ645)*(--LEFT(Main!$B$15:$B$1956,SEARCH(" ",Main!$B$15:$B$1956))='PLANILHA EBR'!AI645),Main!$E$15:$E$1956)</f>
        <v>61479002000523</v>
      </c>
      <c r="AM645" s="84" t="str" cm="1">
        <f t="array" ref="AM645">_xlfn.XLOOKUP(1,(Main!$F$15:$F$1956='PLANILHA EBR'!AJ645)*(--LEFT(Main!$B$15:$B$1956,SEARCH(" ",Main!$B$15:$B$1956))='PLANILHA EBR'!AI645),Main!$H$15:$H$1956)</f>
        <v>KG LIQUIDO</v>
      </c>
      <c r="AN645">
        <v>7275</v>
      </c>
      <c r="AO645">
        <v>202899.75</v>
      </c>
      <c r="AP645">
        <v>11588</v>
      </c>
    </row>
    <row r="646" spans="1:42" x14ac:dyDescent="0.25">
      <c r="A646" t="s">
        <v>5958</v>
      </c>
      <c r="B646" t="str">
        <f>C646&amp;"-"&amp;COUNTIF(C$2:C646,C646)</f>
        <v>68498-2</v>
      </c>
      <c r="C646">
        <v>68498</v>
      </c>
      <c r="D646" s="57">
        <v>44834</v>
      </c>
      <c r="E646" s="84" t="str">
        <f>F646&amp;"-"&amp;COUNTIF($F$2:F646,F646)</f>
        <v>METASA-586</v>
      </c>
      <c r="F646" s="84" t="str">
        <f t="shared" si="74"/>
        <v>METASA</v>
      </c>
      <c r="G646" t="s">
        <v>8581</v>
      </c>
      <c r="H646" s="62">
        <v>88416482000106</v>
      </c>
      <c r="I646" t="s">
        <v>30</v>
      </c>
      <c r="J646">
        <v>44.62</v>
      </c>
      <c r="K646">
        <v>753.19</v>
      </c>
      <c r="M646">
        <v>69094</v>
      </c>
      <c r="N646" t="str">
        <v>METASA</v>
      </c>
      <c r="O646" s="57" cm="1">
        <f t="array" ref="O646">_xlfn.XLOOKUP(1,($C$2:$C$8655=M646)*($F$2:$F$8655=N646),$D$2:$D$8655)</f>
        <v>44855</v>
      </c>
      <c r="P646" s="62">
        <v>88416482000106</v>
      </c>
      <c r="Q646" t="str">
        <v>KG LIQUIDO</v>
      </c>
      <c r="R646" s="85">
        <v>26897.159999999996</v>
      </c>
      <c r="S646" s="85">
        <v>716271.37</v>
      </c>
      <c r="U646" s="84" t="b">
        <f t="shared" si="69"/>
        <v>1</v>
      </c>
      <c r="V646" s="84" t="b">
        <f t="shared" si="70"/>
        <v>1</v>
      </c>
      <c r="W646" s="84" t="b">
        <f t="shared" si="71"/>
        <v>1</v>
      </c>
      <c r="X646" s="84" t="b">
        <f t="shared" si="72"/>
        <v>1</v>
      </c>
      <c r="Y646" s="84" t="b">
        <f t="shared" si="73"/>
        <v>1</v>
      </c>
      <c r="AA646" s="84">
        <v>69094</v>
      </c>
      <c r="AB646" s="84" t="s">
        <v>80</v>
      </c>
      <c r="AC646" s="57">
        <v>44855</v>
      </c>
      <c r="AD646" s="84">
        <v>88416482000106</v>
      </c>
      <c r="AE646" s="84" t="s">
        <v>30</v>
      </c>
      <c r="AF646" s="84">
        <v>26897.16</v>
      </c>
      <c r="AG646" s="84">
        <v>716271.37</v>
      </c>
      <c r="AI646">
        <v>69113</v>
      </c>
      <c r="AJ646" s="84" t="str" cm="1">
        <f t="array" ref="AJ646">_xlfn.XLOOKUP(AI646,--LEFT(Main!$B$15:$B$1956,SEARCH(" ",Main!$B$15:$B$1956)),Main!$F$15:$F$1956,"")</f>
        <v>VOESTALPINE</v>
      </c>
      <c r="AK646" s="57" cm="1">
        <f t="array" ref="AK646">_xlfn.XLOOKUP(1,(--LEFT(Main!$B$15:$B$1956,SEARCH(" ",Main!$B$15:$B$1956))=AI646)*(Main!$F$15:$F$1956=AJ646),Main!$C$15:$C$1956,"")</f>
        <v>45138</v>
      </c>
      <c r="AL646" s="62" cm="1">
        <f t="array" ref="AL646">--_xlfn.XLOOKUP(1,(Main!$F$15:$F$1956='PLANILHA EBR'!AJ646)*(--LEFT(Main!$B$15:$B$1956,SEARCH(" ",Main!$B$15:$B$1956))='PLANILHA EBR'!AI646),Main!$E$15:$E$1956)</f>
        <v>61479002000523</v>
      </c>
      <c r="AM646" s="84" t="str" cm="1">
        <f t="array" ref="AM646">_xlfn.XLOOKUP(1,(Main!$F$15:$F$1956='PLANILHA EBR'!AJ646)*(--LEFT(Main!$B$15:$B$1956,SEARCH(" ",Main!$B$15:$B$1956))='PLANILHA EBR'!AI646),Main!$H$15:$H$1956)</f>
        <v>KG LIQUIDO</v>
      </c>
      <c r="AN646">
        <v>9450</v>
      </c>
      <c r="AO646">
        <v>263560.5</v>
      </c>
      <c r="AP646">
        <v>11588</v>
      </c>
    </row>
    <row r="647" spans="1:42" x14ac:dyDescent="0.25">
      <c r="A647" t="s">
        <v>5958</v>
      </c>
      <c r="B647" t="str">
        <f>C647&amp;"-"&amp;COUNTIF(C$2:C647,C647)</f>
        <v>68498-3</v>
      </c>
      <c r="C647">
        <v>68498</v>
      </c>
      <c r="D647" s="57">
        <v>44834</v>
      </c>
      <c r="E647" s="84" t="str">
        <f>F647&amp;"-"&amp;COUNTIF($F$2:F647,F647)</f>
        <v>METASA-587</v>
      </c>
      <c r="F647" s="84" t="str">
        <f t="shared" si="74"/>
        <v>METASA</v>
      </c>
      <c r="G647" t="s">
        <v>8581</v>
      </c>
      <c r="H647" s="62">
        <v>88416482000106</v>
      </c>
      <c r="I647" t="s">
        <v>30</v>
      </c>
      <c r="J647">
        <v>1084.6600000000001</v>
      </c>
      <c r="K647">
        <v>14501.9</v>
      </c>
      <c r="M647">
        <v>69098</v>
      </c>
      <c r="N647" t="str">
        <v>METASA</v>
      </c>
      <c r="O647" s="57" cm="1">
        <f t="array" ref="O647">_xlfn.XLOOKUP(1,($C$2:$C$8655=M647)*($F$2:$F$8655=N647),$D$2:$D$8655)</f>
        <v>44855</v>
      </c>
      <c r="P647" s="62">
        <v>88416482000106</v>
      </c>
      <c r="Q647" t="str">
        <v>KG LIQUIDO</v>
      </c>
      <c r="R647" s="85">
        <v>5498.38</v>
      </c>
      <c r="S647" s="85">
        <v>99063.459999999992</v>
      </c>
      <c r="U647" s="84" t="b">
        <f t="shared" si="69"/>
        <v>1</v>
      </c>
      <c r="V647" s="84" t="b">
        <f t="shared" si="70"/>
        <v>1</v>
      </c>
      <c r="W647" s="84" t="b">
        <f t="shared" si="71"/>
        <v>1</v>
      </c>
      <c r="X647" s="84" t="b">
        <f t="shared" si="72"/>
        <v>1</v>
      </c>
      <c r="Y647" s="84" t="b">
        <f t="shared" si="73"/>
        <v>1</v>
      </c>
      <c r="AA647" s="84">
        <v>69098</v>
      </c>
      <c r="AB647" s="84" t="s">
        <v>80</v>
      </c>
      <c r="AC647" s="57">
        <v>44855</v>
      </c>
      <c r="AD647" s="84">
        <v>88416482000106</v>
      </c>
      <c r="AE647" s="84" t="s">
        <v>30</v>
      </c>
      <c r="AF647" s="84">
        <v>5498.38</v>
      </c>
      <c r="AG647" s="84">
        <v>99063.46</v>
      </c>
      <c r="AI647">
        <v>69143</v>
      </c>
      <c r="AJ647" s="84" t="str" cm="1">
        <f t="array" ref="AJ647">_xlfn.XLOOKUP(AI647,--LEFT(Main!$B$15:$B$1956,SEARCH(" ",Main!$B$15:$B$1956)),Main!$F$15:$F$1956,"")</f>
        <v>METASA</v>
      </c>
      <c r="AK647" s="57" cm="1">
        <f t="array" ref="AK647">_xlfn.XLOOKUP(1,(--LEFT(Main!$B$15:$B$1956,SEARCH(" ",Main!$B$15:$B$1956))=AI647)*(Main!$F$15:$F$1956=AJ647),Main!$C$15:$C$1956,"")</f>
        <v>44858</v>
      </c>
      <c r="AL647" s="62" cm="1">
        <f t="array" ref="AL647">--_xlfn.XLOOKUP(1,(Main!$F$15:$F$1956='PLANILHA EBR'!AJ647)*(--LEFT(Main!$B$15:$B$1956,SEARCH(" ",Main!$B$15:$B$1956))='PLANILHA EBR'!AI647),Main!$E$15:$E$1956)</f>
        <v>88416482000106</v>
      </c>
      <c r="AM647" s="84" t="str" cm="1">
        <f t="array" ref="AM647">_xlfn.XLOOKUP(1,(Main!$F$15:$F$1956='PLANILHA EBR'!AJ647)*(--LEFT(Main!$B$15:$B$1956,SEARCH(" ",Main!$B$15:$B$1956))='PLANILHA EBR'!AI647),Main!$H$15:$H$1956)</f>
        <v>KG LIQUIDO</v>
      </c>
      <c r="AN647">
        <v>12214.03</v>
      </c>
      <c r="AO647">
        <v>248504.48</v>
      </c>
      <c r="AP647">
        <v>10133</v>
      </c>
    </row>
    <row r="648" spans="1:42" x14ac:dyDescent="0.25">
      <c r="A648" t="s">
        <v>5958</v>
      </c>
      <c r="B648" t="str">
        <f>C648&amp;"-"&amp;COUNTIF(C$2:C648,C648)</f>
        <v>68498-4</v>
      </c>
      <c r="C648">
        <v>68498</v>
      </c>
      <c r="D648" s="57">
        <v>44834</v>
      </c>
      <c r="E648" s="84" t="str">
        <f>F648&amp;"-"&amp;COUNTIF($F$2:F648,F648)</f>
        <v>METASA-588</v>
      </c>
      <c r="F648" s="84" t="str">
        <f t="shared" si="74"/>
        <v>METASA</v>
      </c>
      <c r="G648" t="s">
        <v>8581</v>
      </c>
      <c r="H648" s="62">
        <v>88416482000106</v>
      </c>
      <c r="I648" t="s">
        <v>30</v>
      </c>
      <c r="J648">
        <v>409.78</v>
      </c>
      <c r="K648">
        <v>6917.09</v>
      </c>
      <c r="M648">
        <v>69112</v>
      </c>
      <c r="N648" t="str">
        <v>VOESTALPINE</v>
      </c>
      <c r="O648" s="57" cm="1">
        <f t="array" ref="O648">_xlfn.XLOOKUP(1,($C$2:$C$8655=M648)*($F$2:$F$8655=N648),$D$2:$D$8655)</f>
        <v>45138</v>
      </c>
      <c r="P648" s="62">
        <v>61479002000523</v>
      </c>
      <c r="Q648" t="str">
        <v>KG LIQUIDO</v>
      </c>
      <c r="R648" s="85">
        <v>7275</v>
      </c>
      <c r="S648" s="85">
        <v>202899.75</v>
      </c>
      <c r="U648" s="84" t="b">
        <f t="shared" si="69"/>
        <v>1</v>
      </c>
      <c r="V648" s="84" t="b">
        <f t="shared" si="70"/>
        <v>1</v>
      </c>
      <c r="W648" s="84" t="b">
        <f t="shared" si="71"/>
        <v>1</v>
      </c>
      <c r="X648" s="84" t="b">
        <f t="shared" si="72"/>
        <v>1</v>
      </c>
      <c r="Y648" s="84" t="b">
        <f t="shared" si="73"/>
        <v>1</v>
      </c>
      <c r="AA648" s="84">
        <v>69112</v>
      </c>
      <c r="AB648" s="84" t="s">
        <v>41</v>
      </c>
      <c r="AC648" s="57">
        <v>45138</v>
      </c>
      <c r="AD648" s="84">
        <v>61479002000523</v>
      </c>
      <c r="AE648" s="84" t="s">
        <v>30</v>
      </c>
      <c r="AF648" s="84">
        <v>7275</v>
      </c>
      <c r="AG648" s="84">
        <v>202899.75</v>
      </c>
      <c r="AI648">
        <v>69191</v>
      </c>
      <c r="AJ648" s="84" t="str" cm="1">
        <f t="array" ref="AJ648">_xlfn.XLOOKUP(AI648,--LEFT(Main!$B$15:$B$1956,SEARCH(" ",Main!$B$15:$B$1956)),Main!$F$15:$F$1956,"")</f>
        <v>METASA</v>
      </c>
      <c r="AK648" s="57" cm="1">
        <f t="array" ref="AK648">_xlfn.XLOOKUP(1,(--LEFT(Main!$B$15:$B$1956,SEARCH(" ",Main!$B$15:$B$1956))=AI648)*(Main!$F$15:$F$1956=AJ648),Main!$C$15:$C$1956,"")</f>
        <v>44859</v>
      </c>
      <c r="AL648" s="62" cm="1">
        <f t="array" ref="AL648">--_xlfn.XLOOKUP(1,(Main!$F$15:$F$1956='PLANILHA EBR'!AJ648)*(--LEFT(Main!$B$15:$B$1956,SEARCH(" ",Main!$B$15:$B$1956))='PLANILHA EBR'!AI648),Main!$E$15:$E$1956)</f>
        <v>88416482000106</v>
      </c>
      <c r="AM648" s="84" t="str" cm="1">
        <f t="array" ref="AM648">_xlfn.XLOOKUP(1,(Main!$F$15:$F$1956='PLANILHA EBR'!AJ648)*(--LEFT(Main!$B$15:$B$1956,SEARCH(" ",Main!$B$15:$B$1956))='PLANILHA EBR'!AI648),Main!$H$15:$H$1956)</f>
        <v>KG LIQUIDO</v>
      </c>
      <c r="AN648">
        <v>24745.439999999999</v>
      </c>
      <c r="AO648">
        <v>418968.64</v>
      </c>
      <c r="AP648">
        <v>7889</v>
      </c>
    </row>
    <row r="649" spans="1:42" x14ac:dyDescent="0.25">
      <c r="A649" t="s">
        <v>5958</v>
      </c>
      <c r="B649" t="str">
        <f>C649&amp;"-"&amp;COUNTIF(C$2:C649,C649)</f>
        <v>68498-5</v>
      </c>
      <c r="C649">
        <v>68498</v>
      </c>
      <c r="D649" s="57">
        <v>44834</v>
      </c>
      <c r="E649" s="84" t="str">
        <f>F649&amp;"-"&amp;COUNTIF($F$2:F649,F649)</f>
        <v>METASA-589</v>
      </c>
      <c r="F649" s="84" t="str">
        <f t="shared" si="74"/>
        <v>METASA</v>
      </c>
      <c r="G649" t="s">
        <v>8581</v>
      </c>
      <c r="H649" s="62">
        <v>88416482000106</v>
      </c>
      <c r="I649" t="s">
        <v>30</v>
      </c>
      <c r="J649">
        <v>1147.04</v>
      </c>
      <c r="K649">
        <v>19362.04</v>
      </c>
      <c r="M649">
        <v>69113</v>
      </c>
      <c r="N649" t="str">
        <v>VOESTALPINE</v>
      </c>
      <c r="O649" s="57" cm="1">
        <f t="array" ref="O649">_xlfn.XLOOKUP(1,($C$2:$C$8655=M649)*($F$2:$F$8655=N649),$D$2:$D$8655)</f>
        <v>45138</v>
      </c>
      <c r="P649" s="62">
        <v>61479002000523</v>
      </c>
      <c r="Q649" t="str">
        <v>KG LIQUIDO</v>
      </c>
      <c r="R649" s="85">
        <v>9450</v>
      </c>
      <c r="S649" s="85">
        <v>263560.5</v>
      </c>
      <c r="U649" s="84" t="b">
        <f t="shared" si="69"/>
        <v>1</v>
      </c>
      <c r="V649" s="84" t="b">
        <f t="shared" si="70"/>
        <v>1</v>
      </c>
      <c r="W649" s="84" t="b">
        <f t="shared" si="71"/>
        <v>1</v>
      </c>
      <c r="X649" s="84" t="b">
        <f t="shared" si="72"/>
        <v>1</v>
      </c>
      <c r="Y649" s="84" t="b">
        <f t="shared" si="73"/>
        <v>1</v>
      </c>
      <c r="AA649" s="84">
        <v>69113</v>
      </c>
      <c r="AB649" s="84" t="s">
        <v>41</v>
      </c>
      <c r="AC649" s="57">
        <v>45138</v>
      </c>
      <c r="AD649" s="84">
        <v>61479002000523</v>
      </c>
      <c r="AE649" s="84" t="s">
        <v>30</v>
      </c>
      <c r="AF649" s="84">
        <v>9450</v>
      </c>
      <c r="AG649" s="84">
        <v>263560.5</v>
      </c>
      <c r="AI649">
        <v>69196</v>
      </c>
      <c r="AJ649" s="84" t="str" cm="1">
        <f t="array" ref="AJ649">_xlfn.XLOOKUP(AI649,--LEFT(Main!$B$15:$B$1956,SEARCH(" ",Main!$B$15:$B$1956)),Main!$F$15:$F$1956,"")</f>
        <v>METASA</v>
      </c>
      <c r="AK649" s="57" cm="1">
        <f t="array" ref="AK649">_xlfn.XLOOKUP(1,(--LEFT(Main!$B$15:$B$1956,SEARCH(" ",Main!$B$15:$B$1956))=AI649)*(Main!$F$15:$F$1956=AJ649),Main!$C$15:$C$1956,"")</f>
        <v>44859</v>
      </c>
      <c r="AL649" s="62" cm="1">
        <f t="array" ref="AL649">--_xlfn.XLOOKUP(1,(Main!$F$15:$F$1956='PLANILHA EBR'!AJ649)*(--LEFT(Main!$B$15:$B$1956,SEARCH(" ",Main!$B$15:$B$1956))='PLANILHA EBR'!AI649),Main!$E$15:$E$1956)</f>
        <v>88416482000106</v>
      </c>
      <c r="AM649" s="84" t="str" cm="1">
        <f t="array" ref="AM649">_xlfn.XLOOKUP(1,(Main!$F$15:$F$1956='PLANILHA EBR'!AJ649)*(--LEFT(Main!$B$15:$B$1956,SEARCH(" ",Main!$B$15:$B$1956))='PLANILHA EBR'!AI649),Main!$H$15:$H$1956)</f>
        <v>KG LIQUIDO</v>
      </c>
      <c r="AN649">
        <v>6990.75</v>
      </c>
      <c r="AO649">
        <v>123354.25</v>
      </c>
      <c r="AP649">
        <v>7512</v>
      </c>
    </row>
    <row r="650" spans="1:42" x14ac:dyDescent="0.25">
      <c r="A650" t="s">
        <v>5958</v>
      </c>
      <c r="B650" t="str">
        <f>C650&amp;"-"&amp;COUNTIF(C$2:C650,C650)</f>
        <v>68498-6</v>
      </c>
      <c r="C650">
        <v>68498</v>
      </c>
      <c r="D650" s="57">
        <v>44834</v>
      </c>
      <c r="E650" s="84" t="str">
        <f>F650&amp;"-"&amp;COUNTIF($F$2:F650,F650)</f>
        <v>METASA-590</v>
      </c>
      <c r="F650" s="84" t="str">
        <f t="shared" si="74"/>
        <v>METASA</v>
      </c>
      <c r="G650" t="s">
        <v>8581</v>
      </c>
      <c r="H650" s="62">
        <v>88416482000106</v>
      </c>
      <c r="I650" t="s">
        <v>30</v>
      </c>
      <c r="J650">
        <v>685.51</v>
      </c>
      <c r="K650">
        <v>13244.05</v>
      </c>
      <c r="M650">
        <v>69143</v>
      </c>
      <c r="N650" t="str">
        <v>METASA</v>
      </c>
      <c r="O650" s="57" cm="1">
        <f t="array" ref="O650">_xlfn.XLOOKUP(1,($C$2:$C$8655=M650)*($F$2:$F$8655=N650),$D$2:$D$8655)</f>
        <v>44858</v>
      </c>
      <c r="P650" s="62">
        <v>88416482000106</v>
      </c>
      <c r="Q650" t="str">
        <v>KG LIQUIDO</v>
      </c>
      <c r="R650" s="85">
        <v>12214.03</v>
      </c>
      <c r="S650" s="85">
        <v>248504.48</v>
      </c>
      <c r="U650" s="84" t="b">
        <f t="shared" si="69"/>
        <v>1</v>
      </c>
      <c r="V650" s="84" t="b">
        <f t="shared" si="70"/>
        <v>1</v>
      </c>
      <c r="W650" s="84" t="b">
        <f t="shared" si="71"/>
        <v>1</v>
      </c>
      <c r="X650" s="84" t="b">
        <f t="shared" si="72"/>
        <v>1</v>
      </c>
      <c r="Y650" s="84" t="b">
        <f t="shared" si="73"/>
        <v>1</v>
      </c>
      <c r="AA650" s="84">
        <v>69143</v>
      </c>
      <c r="AB650" s="84" t="s">
        <v>80</v>
      </c>
      <c r="AC650" s="57">
        <v>44858</v>
      </c>
      <c r="AD650" s="84">
        <v>88416482000106</v>
      </c>
      <c r="AE650" s="84" t="s">
        <v>30</v>
      </c>
      <c r="AF650" s="84">
        <v>12214.03</v>
      </c>
      <c r="AG650" s="84">
        <v>248504.48</v>
      </c>
      <c r="AI650">
        <v>69219</v>
      </c>
      <c r="AJ650" s="84" t="str" cm="1">
        <f t="array" ref="AJ650">_xlfn.XLOOKUP(AI650,--LEFT(Main!$B$15:$B$1956,SEARCH(" ",Main!$B$15:$B$1956)),Main!$F$15:$F$1956,"")</f>
        <v>METASA</v>
      </c>
      <c r="AK650" s="57" cm="1">
        <f t="array" ref="AK650">_xlfn.XLOOKUP(1,(--LEFT(Main!$B$15:$B$1956,SEARCH(" ",Main!$B$15:$B$1956))=AI650)*(Main!$F$15:$F$1956=AJ650),Main!$C$15:$C$1956,"")</f>
        <v>44860</v>
      </c>
      <c r="AL650" s="62" cm="1">
        <f t="array" ref="AL650">--_xlfn.XLOOKUP(1,(Main!$F$15:$F$1956='PLANILHA EBR'!AJ650)*(--LEFT(Main!$B$15:$B$1956,SEARCH(" ",Main!$B$15:$B$1956))='PLANILHA EBR'!AI650),Main!$E$15:$E$1956)</f>
        <v>88416482000106</v>
      </c>
      <c r="AM650" s="84" t="str" cm="1">
        <f t="array" ref="AM650">_xlfn.XLOOKUP(1,(Main!$F$15:$F$1956='PLANILHA EBR'!AJ650)*(--LEFT(Main!$B$15:$B$1956,SEARCH(" ",Main!$B$15:$B$1956))='PLANILHA EBR'!AI650),Main!$H$15:$H$1956)</f>
        <v>KG LIQUIDO</v>
      </c>
      <c r="AN650">
        <v>1458.39</v>
      </c>
      <c r="AO650">
        <v>26822.85</v>
      </c>
      <c r="AP650">
        <v>7436</v>
      </c>
    </row>
    <row r="651" spans="1:42" x14ac:dyDescent="0.25">
      <c r="A651" t="s">
        <v>5958</v>
      </c>
      <c r="B651" t="str">
        <f>C651&amp;"-"&amp;COUNTIF(C$2:C651,C651)</f>
        <v>68498-7</v>
      </c>
      <c r="C651">
        <v>68498</v>
      </c>
      <c r="D651" s="57">
        <v>44834</v>
      </c>
      <c r="E651" s="84" t="str">
        <f>F651&amp;"-"&amp;COUNTIF($F$2:F651,F651)</f>
        <v>METASA-591</v>
      </c>
      <c r="F651" s="84" t="str">
        <f t="shared" si="74"/>
        <v>METASA</v>
      </c>
      <c r="G651" t="s">
        <v>8581</v>
      </c>
      <c r="H651" s="62">
        <v>88416482000106</v>
      </c>
      <c r="I651" t="s">
        <v>30</v>
      </c>
      <c r="J651">
        <v>743.2</v>
      </c>
      <c r="K651">
        <v>13139.78</v>
      </c>
      <c r="M651">
        <v>69191</v>
      </c>
      <c r="N651" t="str">
        <v>METASA</v>
      </c>
      <c r="O651" s="57" cm="1">
        <f t="array" ref="O651">_xlfn.XLOOKUP(1,($C$2:$C$8655=M651)*($F$2:$F$8655=N651),$D$2:$D$8655)</f>
        <v>44859</v>
      </c>
      <c r="P651" s="62">
        <v>88416482000106</v>
      </c>
      <c r="Q651" t="str">
        <v>KG LIQUIDO</v>
      </c>
      <c r="R651" s="85">
        <v>24745.439999999999</v>
      </c>
      <c r="S651" s="85">
        <v>418968.63999999996</v>
      </c>
      <c r="U651" s="84" t="b">
        <f t="shared" si="69"/>
        <v>1</v>
      </c>
      <c r="V651" s="84" t="b">
        <f t="shared" si="70"/>
        <v>1</v>
      </c>
      <c r="W651" s="84" t="b">
        <f t="shared" si="71"/>
        <v>1</v>
      </c>
      <c r="X651" s="84" t="b">
        <f t="shared" si="72"/>
        <v>1</v>
      </c>
      <c r="Y651" s="84" t="b">
        <f t="shared" si="73"/>
        <v>1</v>
      </c>
      <c r="AA651" s="84">
        <v>69191</v>
      </c>
      <c r="AB651" s="84" t="s">
        <v>80</v>
      </c>
      <c r="AC651" s="57">
        <v>44859</v>
      </c>
      <c r="AD651" s="84">
        <v>88416482000106</v>
      </c>
      <c r="AE651" s="84" t="s">
        <v>30</v>
      </c>
      <c r="AF651" s="84">
        <v>24745.439999999999</v>
      </c>
      <c r="AG651" s="84">
        <v>418968.64</v>
      </c>
      <c r="AI651">
        <v>69309</v>
      </c>
      <c r="AJ651" s="84" t="str" cm="1">
        <f t="array" ref="AJ651">_xlfn.XLOOKUP(AI651,--LEFT(Main!$B$15:$B$1956,SEARCH(" ",Main!$B$15:$B$1956)),Main!$F$15:$F$1956,"")</f>
        <v>METASA</v>
      </c>
      <c r="AK651" s="57" cm="1">
        <f t="array" ref="AK651">_xlfn.XLOOKUP(1,(--LEFT(Main!$B$15:$B$1956,SEARCH(" ",Main!$B$15:$B$1956))=AI651)*(Main!$F$15:$F$1956=AJ651),Main!$C$15:$C$1956,"")</f>
        <v>44861</v>
      </c>
      <c r="AL651" s="62" cm="1">
        <f t="array" ref="AL651">--_xlfn.XLOOKUP(1,(Main!$F$15:$F$1956='PLANILHA EBR'!AJ651)*(--LEFT(Main!$B$15:$B$1956,SEARCH(" ",Main!$B$15:$B$1956))='PLANILHA EBR'!AI651),Main!$E$15:$E$1956)</f>
        <v>88416482000106</v>
      </c>
      <c r="AM651" s="84" t="str" cm="1">
        <f t="array" ref="AM651">_xlfn.XLOOKUP(1,(Main!$F$15:$F$1956='PLANILHA EBR'!AJ651)*(--LEFT(Main!$B$15:$B$1956,SEARCH(" ",Main!$B$15:$B$1956))='PLANILHA EBR'!AI651),Main!$H$15:$H$1956)</f>
        <v>KG LIQUIDO</v>
      </c>
      <c r="AN651">
        <v>21542.3</v>
      </c>
      <c r="AO651">
        <v>496704.99</v>
      </c>
      <c r="AP651">
        <v>6975</v>
      </c>
    </row>
    <row r="652" spans="1:42" x14ac:dyDescent="0.25">
      <c r="A652" t="s">
        <v>5958</v>
      </c>
      <c r="B652" t="str">
        <f>C652&amp;"-"&amp;COUNTIF(C$2:C652,C652)</f>
        <v>68498-8</v>
      </c>
      <c r="C652">
        <v>68498</v>
      </c>
      <c r="D652" s="57">
        <v>44834</v>
      </c>
      <c r="E652" s="84" t="str">
        <f>F652&amp;"-"&amp;COUNTIF($F$2:F652,F652)</f>
        <v>METASA-592</v>
      </c>
      <c r="F652" s="84" t="str">
        <f t="shared" si="74"/>
        <v>METASA</v>
      </c>
      <c r="G652" t="s">
        <v>8581</v>
      </c>
      <c r="H652" s="62">
        <v>88416482000106</v>
      </c>
      <c r="I652" t="s">
        <v>30</v>
      </c>
      <c r="J652">
        <v>3493.22</v>
      </c>
      <c r="K652">
        <v>70283.59</v>
      </c>
      <c r="M652">
        <v>69196</v>
      </c>
      <c r="N652" t="str">
        <v>METASA</v>
      </c>
      <c r="O652" s="57" cm="1">
        <f t="array" ref="O652">_xlfn.XLOOKUP(1,($C$2:$C$8655=M652)*($F$2:$F$8655=N652),$D$2:$D$8655)</f>
        <v>44859</v>
      </c>
      <c r="P652" s="62">
        <v>88416482000106</v>
      </c>
      <c r="Q652" t="str">
        <v>KG LIQUIDO</v>
      </c>
      <c r="R652" s="85">
        <v>6990.75</v>
      </c>
      <c r="S652" s="85">
        <v>123354.25</v>
      </c>
      <c r="U652" s="84" t="b">
        <f t="shared" si="69"/>
        <v>1</v>
      </c>
      <c r="V652" s="84" t="b">
        <f t="shared" si="70"/>
        <v>1</v>
      </c>
      <c r="W652" s="84" t="b">
        <f t="shared" si="71"/>
        <v>1</v>
      </c>
      <c r="X652" s="84" t="b">
        <f t="shared" si="72"/>
        <v>1</v>
      </c>
      <c r="Y652" s="84" t="b">
        <f t="shared" si="73"/>
        <v>1</v>
      </c>
      <c r="AA652" s="84">
        <v>69196</v>
      </c>
      <c r="AB652" s="84" t="s">
        <v>80</v>
      </c>
      <c r="AC652" s="57">
        <v>44859</v>
      </c>
      <c r="AD652" s="84">
        <v>88416482000106</v>
      </c>
      <c r="AE652" s="84" t="s">
        <v>30</v>
      </c>
      <c r="AF652" s="84">
        <v>6990.75</v>
      </c>
      <c r="AG652" s="84">
        <v>123354.25</v>
      </c>
      <c r="AI652">
        <v>69347</v>
      </c>
      <c r="AJ652" s="84" t="str" cm="1">
        <f t="array" ref="AJ652">_xlfn.XLOOKUP(AI652,--LEFT(Main!$B$15:$B$1956,SEARCH(" ",Main!$B$15:$B$1956)),Main!$F$15:$F$1956,"")</f>
        <v>METASA</v>
      </c>
      <c r="AK652" s="57" cm="1">
        <f t="array" ref="AK652">_xlfn.XLOOKUP(1,(--LEFT(Main!$B$15:$B$1956,SEARCH(" ",Main!$B$15:$B$1956))=AI652)*(Main!$F$15:$F$1956=AJ652),Main!$C$15:$C$1956,"")</f>
        <v>44862</v>
      </c>
      <c r="AL652" s="62" cm="1">
        <f t="array" ref="AL652">--_xlfn.XLOOKUP(1,(Main!$F$15:$F$1956='PLANILHA EBR'!AJ652)*(--LEFT(Main!$B$15:$B$1956,SEARCH(" ",Main!$B$15:$B$1956))='PLANILHA EBR'!AI652),Main!$E$15:$E$1956)</f>
        <v>88416482000106</v>
      </c>
      <c r="AM652" s="84" t="str" cm="1">
        <f t="array" ref="AM652">_xlfn.XLOOKUP(1,(Main!$F$15:$F$1956='PLANILHA EBR'!AJ652)*(--LEFT(Main!$B$15:$B$1956,SEARCH(" ",Main!$B$15:$B$1956))='PLANILHA EBR'!AI652),Main!$H$15:$H$1956)</f>
        <v>KG LIQUIDO</v>
      </c>
      <c r="AN652">
        <v>6045.43</v>
      </c>
      <c r="AO652">
        <v>131226.74</v>
      </c>
      <c r="AP652">
        <v>6944</v>
      </c>
    </row>
    <row r="653" spans="1:42" x14ac:dyDescent="0.25">
      <c r="A653" t="s">
        <v>5958</v>
      </c>
      <c r="B653" t="str">
        <f>C653&amp;"-"&amp;COUNTIF(C$2:C653,C653)</f>
        <v>68498-9</v>
      </c>
      <c r="C653">
        <v>68498</v>
      </c>
      <c r="D653" s="57">
        <v>44834</v>
      </c>
      <c r="E653" s="84" t="str">
        <f>F653&amp;"-"&amp;COUNTIF($F$2:F653,F653)</f>
        <v>METASA-593</v>
      </c>
      <c r="F653" s="84" t="str">
        <f t="shared" si="74"/>
        <v>METASA</v>
      </c>
      <c r="G653" t="s">
        <v>8581</v>
      </c>
      <c r="H653" s="62">
        <v>88416482000106</v>
      </c>
      <c r="I653" t="s">
        <v>30</v>
      </c>
      <c r="J653">
        <v>15.7</v>
      </c>
      <c r="K653">
        <v>287.77999999999997</v>
      </c>
      <c r="M653">
        <v>69219</v>
      </c>
      <c r="N653" t="str">
        <v>METASA</v>
      </c>
      <c r="O653" s="57" cm="1">
        <f t="array" ref="O653">_xlfn.XLOOKUP(1,($C$2:$C$8655=M653)*($F$2:$F$8655=N653),$D$2:$D$8655)</f>
        <v>44860</v>
      </c>
      <c r="P653" s="62">
        <v>88416482000106</v>
      </c>
      <c r="Q653" t="str">
        <v>KG LIQUIDO</v>
      </c>
      <c r="R653" s="85">
        <v>1458.39</v>
      </c>
      <c r="S653" s="85">
        <v>26822.85</v>
      </c>
      <c r="U653" s="84" t="b">
        <f t="shared" si="69"/>
        <v>1</v>
      </c>
      <c r="V653" s="84" t="b">
        <f t="shared" si="70"/>
        <v>1</v>
      </c>
      <c r="W653" s="84" t="b">
        <f t="shared" si="71"/>
        <v>1</v>
      </c>
      <c r="X653" s="84" t="b">
        <f t="shared" si="72"/>
        <v>1</v>
      </c>
      <c r="Y653" s="84" t="b">
        <f t="shared" si="73"/>
        <v>1</v>
      </c>
      <c r="AA653" s="84">
        <v>69219</v>
      </c>
      <c r="AB653" s="84" t="s">
        <v>80</v>
      </c>
      <c r="AC653" s="57">
        <v>44860</v>
      </c>
      <c r="AD653" s="84">
        <v>88416482000106</v>
      </c>
      <c r="AE653" s="84" t="s">
        <v>30</v>
      </c>
      <c r="AF653" s="84">
        <v>1458.39</v>
      </c>
      <c r="AG653" s="84">
        <v>26822.85</v>
      </c>
      <c r="AI653">
        <v>69352</v>
      </c>
      <c r="AJ653" s="84" t="str" cm="1">
        <f t="array" ref="AJ653">_xlfn.XLOOKUP(AI653,--LEFT(Main!$B$15:$B$1956,SEARCH(" ",Main!$B$15:$B$1956)),Main!$F$15:$F$1956,"")</f>
        <v>METASA</v>
      </c>
      <c r="AK653" s="57" cm="1">
        <f t="array" ref="AK653">_xlfn.XLOOKUP(1,(--LEFT(Main!$B$15:$B$1956,SEARCH(" ",Main!$B$15:$B$1956))=AI653)*(Main!$F$15:$F$1956=AJ653),Main!$C$15:$C$1956,"")</f>
        <v>44862</v>
      </c>
      <c r="AL653" s="62" cm="1">
        <f t="array" ref="AL653">--_xlfn.XLOOKUP(1,(Main!$F$15:$F$1956='PLANILHA EBR'!AJ653)*(--LEFT(Main!$B$15:$B$1956,SEARCH(" ",Main!$B$15:$B$1956))='PLANILHA EBR'!AI653),Main!$E$15:$E$1956)</f>
        <v>88416482000106</v>
      </c>
      <c r="AM653" s="84" t="str" cm="1">
        <f t="array" ref="AM653">_xlfn.XLOOKUP(1,(Main!$F$15:$F$1956='PLANILHA EBR'!AJ653)*(--LEFT(Main!$B$15:$B$1956,SEARCH(" ",Main!$B$15:$B$1956))='PLANILHA EBR'!AI653),Main!$H$15:$H$1956)</f>
        <v>KG LIQUIDO</v>
      </c>
      <c r="AN653">
        <v>12434.99</v>
      </c>
      <c r="AO653">
        <v>224114.21</v>
      </c>
      <c r="AP653">
        <v>6943</v>
      </c>
    </row>
    <row r="654" spans="1:42" x14ac:dyDescent="0.25">
      <c r="A654" t="s">
        <v>5958</v>
      </c>
      <c r="B654" t="str">
        <f>C654&amp;"-"&amp;COUNTIF(C$2:C654,C654)</f>
        <v>68498-10</v>
      </c>
      <c r="C654">
        <v>68498</v>
      </c>
      <c r="D654" s="57">
        <v>44834</v>
      </c>
      <c r="E654" s="84" t="str">
        <f>F654&amp;"-"&amp;COUNTIF($F$2:F654,F654)</f>
        <v>METASA-594</v>
      </c>
      <c r="F654" s="84" t="str">
        <f t="shared" si="74"/>
        <v>METASA</v>
      </c>
      <c r="G654" t="s">
        <v>8581</v>
      </c>
      <c r="H654" s="62">
        <v>88416482000106</v>
      </c>
      <c r="I654" t="s">
        <v>30</v>
      </c>
      <c r="J654">
        <v>42.3</v>
      </c>
      <c r="K654">
        <v>775.36</v>
      </c>
      <c r="M654">
        <v>69309</v>
      </c>
      <c r="N654" t="str">
        <v>METASA</v>
      </c>
      <c r="O654" s="57" cm="1">
        <f t="array" ref="O654">_xlfn.XLOOKUP(1,($C$2:$C$8655=M654)*($F$2:$F$8655=N654),$D$2:$D$8655)</f>
        <v>44861</v>
      </c>
      <c r="P654" s="62">
        <v>88416482000106</v>
      </c>
      <c r="Q654" t="str">
        <v>KG LIQUIDO</v>
      </c>
      <c r="R654" s="85">
        <v>21542.300000000003</v>
      </c>
      <c r="S654" s="85">
        <v>496704.99</v>
      </c>
      <c r="U654" s="84" t="b">
        <f t="shared" si="69"/>
        <v>1</v>
      </c>
      <c r="V654" s="84" t="b">
        <f t="shared" si="70"/>
        <v>1</v>
      </c>
      <c r="W654" s="84" t="b">
        <f t="shared" si="71"/>
        <v>1</v>
      </c>
      <c r="X654" s="84" t="b">
        <f t="shared" si="72"/>
        <v>1</v>
      </c>
      <c r="Y654" s="84" t="b">
        <f t="shared" si="73"/>
        <v>1</v>
      </c>
      <c r="AA654" s="84">
        <v>69309</v>
      </c>
      <c r="AB654" s="84" t="s">
        <v>80</v>
      </c>
      <c r="AC654" s="57">
        <v>44861</v>
      </c>
      <c r="AD654" s="84">
        <v>88416482000106</v>
      </c>
      <c r="AE654" s="84" t="s">
        <v>30</v>
      </c>
      <c r="AF654" s="84">
        <v>21542.3</v>
      </c>
      <c r="AG654" s="84">
        <v>496704.99</v>
      </c>
      <c r="AI654">
        <v>69373</v>
      </c>
      <c r="AJ654" s="84" t="str" cm="1">
        <f t="array" ref="AJ654">_xlfn.XLOOKUP(AI654,--LEFT(Main!$B$15:$B$1956,SEARCH(" ",Main!$B$15:$B$1956)),Main!$F$15:$F$1956,"")</f>
        <v>METASA</v>
      </c>
      <c r="AK654" s="57" cm="1">
        <f t="array" ref="AK654">_xlfn.XLOOKUP(1,(--LEFT(Main!$B$15:$B$1956,SEARCH(" ",Main!$B$15:$B$1956))=AI654)*(Main!$F$15:$F$1956=AJ654),Main!$C$15:$C$1956,"")</f>
        <v>44863</v>
      </c>
      <c r="AL654" s="62" cm="1">
        <f t="array" ref="AL654">--_xlfn.XLOOKUP(1,(Main!$F$15:$F$1956='PLANILHA EBR'!AJ654)*(--LEFT(Main!$B$15:$B$1956,SEARCH(" ",Main!$B$15:$B$1956))='PLANILHA EBR'!AI654),Main!$E$15:$E$1956)</f>
        <v>88416482000106</v>
      </c>
      <c r="AM654" s="84" t="str" cm="1">
        <f t="array" ref="AM654">_xlfn.XLOOKUP(1,(Main!$F$15:$F$1956='PLANILHA EBR'!AJ654)*(--LEFT(Main!$B$15:$B$1956,SEARCH(" ",Main!$B$15:$B$1956))='PLANILHA EBR'!AI654),Main!$H$15:$H$1956)</f>
        <v>KG LIQUIDO</v>
      </c>
      <c r="AN654">
        <v>16434.099999999999</v>
      </c>
      <c r="AO654">
        <v>291893.13</v>
      </c>
      <c r="AP654">
        <v>6943</v>
      </c>
    </row>
    <row r="655" spans="1:42" x14ac:dyDescent="0.25">
      <c r="A655" t="s">
        <v>5958</v>
      </c>
      <c r="B655" t="str">
        <f>C655&amp;"-"&amp;COUNTIF(C$2:C655,C655)</f>
        <v>68498-11</v>
      </c>
      <c r="C655">
        <v>68498</v>
      </c>
      <c r="D655" s="57">
        <v>44834</v>
      </c>
      <c r="E655" s="84" t="str">
        <f>F655&amp;"-"&amp;COUNTIF($F$2:F655,F655)</f>
        <v>METASA-595</v>
      </c>
      <c r="F655" s="84" t="str">
        <f t="shared" si="74"/>
        <v>METASA</v>
      </c>
      <c r="G655" t="s">
        <v>8581</v>
      </c>
      <c r="H655" s="62">
        <v>88416482000106</v>
      </c>
      <c r="I655" t="s">
        <v>30</v>
      </c>
      <c r="J655">
        <v>2052.36</v>
      </c>
      <c r="K655">
        <v>34643.839999999997</v>
      </c>
      <c r="M655">
        <v>69347</v>
      </c>
      <c r="N655" t="str">
        <v>METASA</v>
      </c>
      <c r="O655" s="57" cm="1">
        <f t="array" ref="O655">_xlfn.XLOOKUP(1,($C$2:$C$8655=M655)*($F$2:$F$8655=N655),$D$2:$D$8655)</f>
        <v>44862</v>
      </c>
      <c r="P655" s="62">
        <v>88416482000106</v>
      </c>
      <c r="Q655" t="str">
        <v>KG LIQUIDO</v>
      </c>
      <c r="R655" s="85">
        <v>6045.4299999999994</v>
      </c>
      <c r="S655" s="85">
        <v>131226.74000000002</v>
      </c>
      <c r="U655" s="84" t="b">
        <f t="shared" si="69"/>
        <v>1</v>
      </c>
      <c r="V655" s="84" t="b">
        <f t="shared" si="70"/>
        <v>1</v>
      </c>
      <c r="W655" s="84" t="b">
        <f t="shared" si="71"/>
        <v>1</v>
      </c>
      <c r="X655" s="84" t="b">
        <f t="shared" si="72"/>
        <v>1</v>
      </c>
      <c r="Y655" s="84" t="b">
        <f t="shared" si="73"/>
        <v>1</v>
      </c>
      <c r="AA655" s="84">
        <v>69347</v>
      </c>
      <c r="AB655" s="84" t="s">
        <v>80</v>
      </c>
      <c r="AC655" s="57">
        <v>44862</v>
      </c>
      <c r="AD655" s="84">
        <v>88416482000106</v>
      </c>
      <c r="AE655" s="84" t="s">
        <v>30</v>
      </c>
      <c r="AF655" s="84">
        <v>6045.43</v>
      </c>
      <c r="AG655" s="84">
        <v>131226.74</v>
      </c>
      <c r="AI655">
        <v>69379</v>
      </c>
      <c r="AJ655" s="84" t="str" cm="1">
        <f t="array" ref="AJ655">_xlfn.XLOOKUP(AI655,--LEFT(Main!$B$15:$B$1956,SEARCH(" ",Main!$B$15:$B$1956)),Main!$F$15:$F$1956,"")</f>
        <v>METASA</v>
      </c>
      <c r="AK655" s="57" cm="1">
        <f t="array" ref="AK655">_xlfn.XLOOKUP(1,(--LEFT(Main!$B$15:$B$1956,SEARCH(" ",Main!$B$15:$B$1956))=AI655)*(Main!$F$15:$F$1956=AJ655),Main!$C$15:$C$1956,"")</f>
        <v>44865</v>
      </c>
      <c r="AL655" s="62" cm="1">
        <f t="array" ref="AL655">--_xlfn.XLOOKUP(1,(Main!$F$15:$F$1956='PLANILHA EBR'!AJ655)*(--LEFT(Main!$B$15:$B$1956,SEARCH(" ",Main!$B$15:$B$1956))='PLANILHA EBR'!AI655),Main!$E$15:$E$1956)</f>
        <v>88416482000106</v>
      </c>
      <c r="AM655" s="84" t="str" cm="1">
        <f t="array" ref="AM655">_xlfn.XLOOKUP(1,(Main!$F$15:$F$1956='PLANILHA EBR'!AJ655)*(--LEFT(Main!$B$15:$B$1956,SEARCH(" ",Main!$B$15:$B$1956))='PLANILHA EBR'!AI655),Main!$H$15:$H$1956)</f>
        <v>KG LIQUIDO</v>
      </c>
      <c r="AN655">
        <v>263.5</v>
      </c>
      <c r="AO655">
        <v>4447.88</v>
      </c>
      <c r="AP655">
        <v>6943</v>
      </c>
    </row>
    <row r="656" spans="1:42" x14ac:dyDescent="0.25">
      <c r="A656" t="s">
        <v>5958</v>
      </c>
      <c r="B656" t="str">
        <f>C656&amp;"-"&amp;COUNTIF(C$2:C656,C656)</f>
        <v>68498-12</v>
      </c>
      <c r="C656">
        <v>68498</v>
      </c>
      <c r="D656" s="57">
        <v>44834</v>
      </c>
      <c r="E656" s="84" t="str">
        <f>F656&amp;"-"&amp;COUNTIF($F$2:F656,F656)</f>
        <v>METASA-596</v>
      </c>
      <c r="F656" s="84" t="str">
        <f t="shared" si="74"/>
        <v>METASA</v>
      </c>
      <c r="G656" t="s">
        <v>8581</v>
      </c>
      <c r="H656" s="62">
        <v>88416482000106</v>
      </c>
      <c r="I656" t="s">
        <v>30</v>
      </c>
      <c r="J656">
        <v>7780.8</v>
      </c>
      <c r="K656">
        <v>210704.06</v>
      </c>
      <c r="M656">
        <v>69352</v>
      </c>
      <c r="N656" t="str">
        <v>METASA</v>
      </c>
      <c r="O656" s="57" cm="1">
        <f t="array" ref="O656">_xlfn.XLOOKUP(1,($C$2:$C$8655=M656)*($F$2:$F$8655=N656),$D$2:$D$8655)</f>
        <v>44862</v>
      </c>
      <c r="P656" s="62">
        <v>88416482000106</v>
      </c>
      <c r="Q656" t="str">
        <v>KG LIQUIDO</v>
      </c>
      <c r="R656" s="85">
        <v>12434.99</v>
      </c>
      <c r="S656" s="85">
        <v>224114.21</v>
      </c>
      <c r="U656" s="84" t="b">
        <f t="shared" si="69"/>
        <v>1</v>
      </c>
      <c r="V656" s="84" t="b">
        <f t="shared" si="70"/>
        <v>1</v>
      </c>
      <c r="W656" s="84" t="b">
        <f t="shared" si="71"/>
        <v>1</v>
      </c>
      <c r="X656" s="84" t="b">
        <f t="shared" si="72"/>
        <v>1</v>
      </c>
      <c r="Y656" s="84" t="b">
        <f t="shared" si="73"/>
        <v>1</v>
      </c>
      <c r="AA656" s="84">
        <v>69352</v>
      </c>
      <c r="AB656" s="84" t="s">
        <v>80</v>
      </c>
      <c r="AC656" s="57">
        <v>44862</v>
      </c>
      <c r="AD656" s="84">
        <v>88416482000106</v>
      </c>
      <c r="AE656" s="84" t="s">
        <v>30</v>
      </c>
      <c r="AF656" s="84">
        <v>12434.99</v>
      </c>
      <c r="AG656" s="84">
        <v>224114.21</v>
      </c>
      <c r="AI656">
        <v>69393</v>
      </c>
      <c r="AJ656" s="84" t="str" cm="1">
        <f t="array" ref="AJ656">_xlfn.XLOOKUP(AI656,--LEFT(Main!$B$15:$B$1956,SEARCH(" ",Main!$B$15:$B$1956)),Main!$F$15:$F$1956,"")</f>
        <v>VOESTALPINE</v>
      </c>
      <c r="AK656" s="57" cm="1">
        <f t="array" ref="AK656">_xlfn.XLOOKUP(1,(--LEFT(Main!$B$15:$B$1956,SEARCH(" ",Main!$B$15:$B$1956))=AI656)*(Main!$F$15:$F$1956=AJ656),Main!$C$15:$C$1956,"")</f>
        <v>45169</v>
      </c>
      <c r="AL656" s="62" cm="1">
        <f t="array" ref="AL656">--_xlfn.XLOOKUP(1,(Main!$F$15:$F$1956='PLANILHA EBR'!AJ656)*(--LEFT(Main!$B$15:$B$1956,SEARCH(" ",Main!$B$15:$B$1956))='PLANILHA EBR'!AI656),Main!$E$15:$E$1956)</f>
        <v>61479002000523</v>
      </c>
      <c r="AM656" s="84" t="str" cm="1">
        <f t="array" ref="AM656">_xlfn.XLOOKUP(1,(Main!$F$15:$F$1956='PLANILHA EBR'!AJ656)*(--LEFT(Main!$B$15:$B$1956,SEARCH(" ",Main!$B$15:$B$1956))='PLANILHA EBR'!AI656),Main!$H$15:$H$1956)</f>
        <v>KG LIQUIDO</v>
      </c>
      <c r="AN656">
        <v>11415</v>
      </c>
      <c r="AO656">
        <v>318364.34999999998</v>
      </c>
      <c r="AP656">
        <v>6943</v>
      </c>
    </row>
    <row r="657" spans="1:42" x14ac:dyDescent="0.25">
      <c r="A657" t="s">
        <v>5958</v>
      </c>
      <c r="B657" t="str">
        <f>C657&amp;"-"&amp;COUNTIF(C$2:C657,C657)</f>
        <v>68498-13</v>
      </c>
      <c r="C657">
        <v>68498</v>
      </c>
      <c r="D657" s="57">
        <v>44834</v>
      </c>
      <c r="E657" s="84" t="str">
        <f>F657&amp;"-"&amp;COUNTIF($F$2:F657,F657)</f>
        <v>METASA-597</v>
      </c>
      <c r="F657" s="84" t="str">
        <f t="shared" si="74"/>
        <v>METASA</v>
      </c>
      <c r="G657" t="s">
        <v>8581</v>
      </c>
      <c r="H657" s="62">
        <v>88416482000106</v>
      </c>
      <c r="I657" t="s">
        <v>30</v>
      </c>
      <c r="J657">
        <v>6853.38</v>
      </c>
      <c r="K657">
        <v>101567.09</v>
      </c>
      <c r="M657">
        <v>69373</v>
      </c>
      <c r="N657" t="str">
        <v>METASA</v>
      </c>
      <c r="O657" s="57" cm="1">
        <f t="array" ref="O657">_xlfn.XLOOKUP(1,($C$2:$C$8655=M657)*($F$2:$F$8655=N657),$D$2:$D$8655)</f>
        <v>44863</v>
      </c>
      <c r="P657" s="62">
        <v>88416482000106</v>
      </c>
      <c r="Q657" t="str">
        <v>KG LIQUIDO</v>
      </c>
      <c r="R657" s="85">
        <v>16434.100000000002</v>
      </c>
      <c r="S657" s="85">
        <v>291893.13</v>
      </c>
      <c r="U657" s="84" t="b">
        <f t="shared" si="69"/>
        <v>1</v>
      </c>
      <c r="V657" s="84" t="b">
        <f t="shared" si="70"/>
        <v>1</v>
      </c>
      <c r="W657" s="84" t="b">
        <f t="shared" si="71"/>
        <v>1</v>
      </c>
      <c r="X657" s="84" t="b">
        <f t="shared" si="72"/>
        <v>1</v>
      </c>
      <c r="Y657" s="84" t="b">
        <f t="shared" si="73"/>
        <v>1</v>
      </c>
      <c r="AA657" s="84">
        <v>69373</v>
      </c>
      <c r="AB657" s="84" t="s">
        <v>80</v>
      </c>
      <c r="AC657" s="57">
        <v>44863</v>
      </c>
      <c r="AD657" s="84">
        <v>88416482000106</v>
      </c>
      <c r="AE657" s="84" t="s">
        <v>30</v>
      </c>
      <c r="AF657" s="84">
        <v>16434.099999999999</v>
      </c>
      <c r="AG657" s="84">
        <v>291893.13</v>
      </c>
      <c r="AI657">
        <v>69431</v>
      </c>
      <c r="AJ657" s="84" t="str" cm="1">
        <f t="array" ref="AJ657">_xlfn.XLOOKUP(AI657,--LEFT(Main!$B$15:$B$1956,SEARCH(" ",Main!$B$15:$B$1956)),Main!$F$15:$F$1956,"")</f>
        <v>ML FAZAN</v>
      </c>
      <c r="AK657" s="57" cm="1">
        <f t="array" ref="AK657">_xlfn.XLOOKUP(1,(--LEFT(Main!$B$15:$B$1956,SEARCH(" ",Main!$B$15:$B$1956))=AI657)*(Main!$F$15:$F$1956=AJ657),Main!$C$15:$C$1956,"")</f>
        <v>45538</v>
      </c>
      <c r="AL657" s="62" cm="1">
        <f t="array" ref="AL657">--_xlfn.XLOOKUP(1,(Main!$F$15:$F$1956='PLANILHA EBR'!AJ657)*(--LEFT(Main!$B$15:$B$1956,SEARCH(" ",Main!$B$15:$B$1956))='PLANILHA EBR'!AI657),Main!$E$15:$E$1956)</f>
        <v>85027837000187</v>
      </c>
      <c r="AM657" s="84" t="str" cm="1">
        <f t="array" ref="AM657">_xlfn.XLOOKUP(1,(Main!$F$15:$F$1956='PLANILHA EBR'!AJ657)*(--LEFT(Main!$B$15:$B$1956,SEARCH(" ",Main!$B$15:$B$1956))='PLANILHA EBR'!AI657),Main!$H$15:$H$1956)</f>
        <v>KG LIQUIDO</v>
      </c>
      <c r="AN657">
        <v>78</v>
      </c>
      <c r="AO657">
        <v>19164</v>
      </c>
      <c r="AP657">
        <v>6939</v>
      </c>
    </row>
    <row r="658" spans="1:42" x14ac:dyDescent="0.25">
      <c r="A658" t="s">
        <v>5958</v>
      </c>
      <c r="B658" t="str">
        <f>C658&amp;"-"&amp;COUNTIF(C$2:C658,C658)</f>
        <v>68499-1</v>
      </c>
      <c r="C658">
        <v>68499</v>
      </c>
      <c r="D658" s="57">
        <v>44834</v>
      </c>
      <c r="E658" s="84" t="str">
        <f>F658&amp;"-"&amp;COUNTIF($F$2:F658,F658)</f>
        <v>METASA-598</v>
      </c>
      <c r="F658" s="84" t="str">
        <f t="shared" si="74"/>
        <v>METASA</v>
      </c>
      <c r="G658" t="s">
        <v>8581</v>
      </c>
      <c r="H658" s="62">
        <v>88416482000106</v>
      </c>
      <c r="I658" t="s">
        <v>30</v>
      </c>
      <c r="J658">
        <v>1270.48</v>
      </c>
      <c r="K658">
        <v>21445.71</v>
      </c>
      <c r="M658">
        <v>69379</v>
      </c>
      <c r="N658" t="str">
        <v>METASA</v>
      </c>
      <c r="O658" s="57" cm="1">
        <f t="array" ref="O658">_xlfn.XLOOKUP(1,($C$2:$C$8655=M658)*($F$2:$F$8655=N658),$D$2:$D$8655)</f>
        <v>44865</v>
      </c>
      <c r="P658" s="62">
        <v>88416482000106</v>
      </c>
      <c r="Q658" t="str">
        <v>KG LIQUIDO</v>
      </c>
      <c r="R658" s="85">
        <v>263.5</v>
      </c>
      <c r="S658" s="85">
        <v>4447.88</v>
      </c>
      <c r="U658" s="84" t="b">
        <f t="shared" si="69"/>
        <v>1</v>
      </c>
      <c r="V658" s="84" t="b">
        <f t="shared" si="70"/>
        <v>1</v>
      </c>
      <c r="W658" s="84" t="b">
        <f t="shared" si="71"/>
        <v>1</v>
      </c>
      <c r="X658" s="84" t="b">
        <f t="shared" si="72"/>
        <v>1</v>
      </c>
      <c r="Y658" s="84" t="b">
        <f t="shared" si="73"/>
        <v>1</v>
      </c>
      <c r="AA658" s="84">
        <v>69379</v>
      </c>
      <c r="AB658" s="84" t="s">
        <v>80</v>
      </c>
      <c r="AC658" s="57">
        <v>44865</v>
      </c>
      <c r="AD658" s="84">
        <v>88416482000106</v>
      </c>
      <c r="AE658" s="84" t="s">
        <v>30</v>
      </c>
      <c r="AF658" s="84">
        <v>263.5</v>
      </c>
      <c r="AG658" s="84">
        <v>4447.88</v>
      </c>
      <c r="AI658">
        <v>69436</v>
      </c>
      <c r="AJ658" s="84" t="str" cm="1">
        <f t="array" ref="AJ658">_xlfn.XLOOKUP(AI658,--LEFT(Main!$B$15:$B$1956,SEARCH(" ",Main!$B$15:$B$1956)),Main!$F$15:$F$1956,"")</f>
        <v>METASA</v>
      </c>
      <c r="AK658" s="57" cm="1">
        <f t="array" ref="AK658">_xlfn.XLOOKUP(1,(--LEFT(Main!$B$15:$B$1956,SEARCH(" ",Main!$B$15:$B$1956))=AI658)*(Main!$F$15:$F$1956=AJ658),Main!$C$15:$C$1956,"")</f>
        <v>44865</v>
      </c>
      <c r="AL658" s="62" cm="1">
        <f t="array" ref="AL658">--_xlfn.XLOOKUP(1,(Main!$F$15:$F$1956='PLANILHA EBR'!AJ658)*(--LEFT(Main!$B$15:$B$1956,SEARCH(" ",Main!$B$15:$B$1956))='PLANILHA EBR'!AI658),Main!$E$15:$E$1956)</f>
        <v>88416482000106</v>
      </c>
      <c r="AM658" s="84" t="str" cm="1">
        <f t="array" ref="AM658">_xlfn.XLOOKUP(1,(Main!$F$15:$F$1956='PLANILHA EBR'!AJ658)*(--LEFT(Main!$B$15:$B$1956,SEARCH(" ",Main!$B$15:$B$1956))='PLANILHA EBR'!AI658),Main!$H$15:$H$1956)</f>
        <v>KG LIQUIDO</v>
      </c>
      <c r="AN658">
        <v>27047.72</v>
      </c>
      <c r="AO658">
        <v>673189.91</v>
      </c>
      <c r="AP658">
        <v>6939</v>
      </c>
    </row>
    <row r="659" spans="1:42" x14ac:dyDescent="0.25">
      <c r="A659" t="s">
        <v>5958</v>
      </c>
      <c r="B659" t="str">
        <f>C659&amp;"-"&amp;COUNTIF(C$2:C659,C659)</f>
        <v>68499-2</v>
      </c>
      <c r="C659">
        <v>68499</v>
      </c>
      <c r="D659" s="57">
        <v>44834</v>
      </c>
      <c r="E659" s="84" t="str">
        <f>F659&amp;"-"&amp;COUNTIF($F$2:F659,F659)</f>
        <v>METASA-599</v>
      </c>
      <c r="F659" s="84" t="str">
        <f t="shared" si="74"/>
        <v>METASA</v>
      </c>
      <c r="G659" t="s">
        <v>8581</v>
      </c>
      <c r="H659" s="62">
        <v>88416482000106</v>
      </c>
      <c r="I659" t="s">
        <v>30</v>
      </c>
      <c r="J659">
        <v>15.42</v>
      </c>
      <c r="K659">
        <v>260.29000000000002</v>
      </c>
      <c r="M659">
        <v>69393</v>
      </c>
      <c r="N659" t="str">
        <v>VOESTALPINE</v>
      </c>
      <c r="O659" s="57" cm="1">
        <f t="array" ref="O659">_xlfn.XLOOKUP(1,($C$2:$C$8655=M659)*($F$2:$F$8655=N659),$D$2:$D$8655)</f>
        <v>45169</v>
      </c>
      <c r="P659" s="62">
        <v>61479002000523</v>
      </c>
      <c r="Q659" t="str">
        <v>KG LIQUIDO</v>
      </c>
      <c r="R659" s="85">
        <v>11415</v>
      </c>
      <c r="S659" s="85">
        <v>318364.34999999998</v>
      </c>
      <c r="U659" s="84" t="b">
        <f t="shared" si="69"/>
        <v>1</v>
      </c>
      <c r="V659" s="84" t="b">
        <f t="shared" si="70"/>
        <v>1</v>
      </c>
      <c r="W659" s="84" t="b">
        <f t="shared" si="71"/>
        <v>1</v>
      </c>
      <c r="X659" s="84" t="b">
        <f t="shared" si="72"/>
        <v>1</v>
      </c>
      <c r="Y659" s="84" t="b">
        <f t="shared" si="73"/>
        <v>1</v>
      </c>
      <c r="AA659" s="84">
        <v>69393</v>
      </c>
      <c r="AB659" s="84" t="s">
        <v>41</v>
      </c>
      <c r="AC659" s="57">
        <v>45169</v>
      </c>
      <c r="AD659" s="84">
        <v>61479002000523</v>
      </c>
      <c r="AE659" s="84" t="s">
        <v>30</v>
      </c>
      <c r="AF659" s="84">
        <v>11415</v>
      </c>
      <c r="AG659" s="84">
        <v>318364.34999999998</v>
      </c>
      <c r="AI659">
        <v>69439</v>
      </c>
      <c r="AJ659" s="84" t="str" cm="1">
        <f t="array" ref="AJ659">_xlfn.XLOOKUP(AI659,--LEFT(Main!$B$15:$B$1956,SEARCH(" ",Main!$B$15:$B$1956)),Main!$F$15:$F$1956,"")</f>
        <v>METASA</v>
      </c>
      <c r="AK659" s="57" cm="1">
        <f t="array" ref="AK659">_xlfn.XLOOKUP(1,(--LEFT(Main!$B$15:$B$1956,SEARCH(" ",Main!$B$15:$B$1956))=AI659)*(Main!$F$15:$F$1956=AJ659),Main!$C$15:$C$1956,"")</f>
        <v>44865</v>
      </c>
      <c r="AL659" s="62" cm="1">
        <f t="array" ref="AL659">--_xlfn.XLOOKUP(1,(Main!$F$15:$F$1956='PLANILHA EBR'!AJ659)*(--LEFT(Main!$B$15:$B$1956,SEARCH(" ",Main!$B$15:$B$1956))='PLANILHA EBR'!AI659),Main!$E$15:$E$1956)</f>
        <v>88416482000106</v>
      </c>
      <c r="AM659" s="84" t="str" cm="1">
        <f t="array" ref="AM659">_xlfn.XLOOKUP(1,(Main!$F$15:$F$1956='PLANILHA EBR'!AJ659)*(--LEFT(Main!$B$15:$B$1956,SEARCH(" ",Main!$B$15:$B$1956))='PLANILHA EBR'!AI659),Main!$H$15:$H$1956)</f>
        <v>KG LIQUIDO</v>
      </c>
      <c r="AN659">
        <v>20854.240000000002</v>
      </c>
      <c r="AO659">
        <v>374980.63</v>
      </c>
      <c r="AP659">
        <v>6939</v>
      </c>
    </row>
    <row r="660" spans="1:42" x14ac:dyDescent="0.25">
      <c r="A660" t="s">
        <v>5958</v>
      </c>
      <c r="B660" t="str">
        <f>C660&amp;"-"&amp;COUNTIF(C$2:C660,C660)</f>
        <v>68499-3</v>
      </c>
      <c r="C660">
        <v>68499</v>
      </c>
      <c r="D660" s="57">
        <v>44834</v>
      </c>
      <c r="E660" s="84" t="str">
        <f>F660&amp;"-"&amp;COUNTIF($F$2:F660,F660)</f>
        <v>METASA-600</v>
      </c>
      <c r="F660" s="84" t="str">
        <f t="shared" si="74"/>
        <v>METASA</v>
      </c>
      <c r="G660" t="s">
        <v>8581</v>
      </c>
      <c r="H660" s="62">
        <v>88416482000106</v>
      </c>
      <c r="I660" t="s">
        <v>30</v>
      </c>
      <c r="J660">
        <v>5931.78</v>
      </c>
      <c r="K660">
        <v>96272.79</v>
      </c>
      <c r="M660">
        <v>69431</v>
      </c>
      <c r="N660" t="str">
        <v>ML</v>
      </c>
      <c r="O660" s="57" cm="1">
        <f t="array" ref="O660">_xlfn.XLOOKUP(1,($C$2:$C$8655=M660)*($F$2:$F$8655=N660),$D$2:$D$8655)</f>
        <v>45538</v>
      </c>
      <c r="P660" s="62">
        <v>85027837000187</v>
      </c>
      <c r="Q660" t="str">
        <v>UNIDADE</v>
      </c>
      <c r="R660" s="85">
        <v>3194</v>
      </c>
      <c r="S660" s="85">
        <v>19164</v>
      </c>
      <c r="U660" s="84" t="b">
        <f t="shared" si="69"/>
        <v>1</v>
      </c>
      <c r="V660" s="84" t="b">
        <f t="shared" si="70"/>
        <v>1</v>
      </c>
      <c r="W660" s="84" t="b">
        <f t="shared" si="71"/>
        <v>1</v>
      </c>
      <c r="X660" s="84" t="str">
        <f t="shared" si="72"/>
        <v xml:space="preserve"> </v>
      </c>
      <c r="Y660" s="84" t="b">
        <f t="shared" si="73"/>
        <v>1</v>
      </c>
      <c r="AA660" s="84">
        <v>69431</v>
      </c>
      <c r="AB660" s="84" t="s">
        <v>5058</v>
      </c>
      <c r="AC660" s="57">
        <v>45538</v>
      </c>
      <c r="AD660" s="84">
        <v>85027837000187</v>
      </c>
      <c r="AE660" s="84" t="s">
        <v>30</v>
      </c>
      <c r="AF660" s="84">
        <v>78</v>
      </c>
      <c r="AG660" s="84">
        <v>19164</v>
      </c>
      <c r="AI660">
        <v>69468</v>
      </c>
      <c r="AJ660" s="84" t="str" cm="1">
        <f t="array" ref="AJ660">_xlfn.XLOOKUP(AI660,--LEFT(Main!$B$15:$B$1956,SEARCH(" ",Main!$B$15:$B$1956)),Main!$F$15:$F$1956,"")</f>
        <v>METASA</v>
      </c>
      <c r="AK660" s="57" cm="1">
        <f t="array" ref="AK660">_xlfn.XLOOKUP(1,(--LEFT(Main!$B$15:$B$1956,SEARCH(" ",Main!$B$15:$B$1956))=AI660)*(Main!$F$15:$F$1956=AJ660),Main!$C$15:$C$1956,"")</f>
        <v>44865</v>
      </c>
      <c r="AL660" s="62" cm="1">
        <f t="array" ref="AL660">--_xlfn.XLOOKUP(1,(Main!$F$15:$F$1956='PLANILHA EBR'!AJ660)*(--LEFT(Main!$B$15:$B$1956,SEARCH(" ",Main!$B$15:$B$1956))='PLANILHA EBR'!AI660),Main!$E$15:$E$1956)</f>
        <v>88416482000106</v>
      </c>
      <c r="AM660" s="84" t="str" cm="1">
        <f t="array" ref="AM660">_xlfn.XLOOKUP(1,(Main!$F$15:$F$1956='PLANILHA EBR'!AJ660)*(--LEFT(Main!$B$15:$B$1956,SEARCH(" ",Main!$B$15:$B$1956))='PLANILHA EBR'!AI660),Main!$H$15:$H$1956)</f>
        <v>KG LIQUIDO</v>
      </c>
      <c r="AN660">
        <v>15667.36</v>
      </c>
      <c r="AO660">
        <v>272068.42</v>
      </c>
      <c r="AP660">
        <v>5906</v>
      </c>
    </row>
    <row r="661" spans="1:42" x14ac:dyDescent="0.25">
      <c r="A661" t="s">
        <v>5958</v>
      </c>
      <c r="B661" t="str">
        <f>C661&amp;"-"&amp;COUNTIF(C$2:C661,C661)</f>
        <v>68499-4</v>
      </c>
      <c r="C661">
        <v>68499</v>
      </c>
      <c r="D661" s="57">
        <v>44834</v>
      </c>
      <c r="E661" s="84" t="str">
        <f>F661&amp;"-"&amp;COUNTIF($F$2:F661,F661)</f>
        <v>METASA-601</v>
      </c>
      <c r="F661" s="84" t="str">
        <f t="shared" si="74"/>
        <v>METASA</v>
      </c>
      <c r="G661" t="s">
        <v>8581</v>
      </c>
      <c r="H661" s="62">
        <v>88416482000106</v>
      </c>
      <c r="I661" t="s">
        <v>30</v>
      </c>
      <c r="J661">
        <v>491.76</v>
      </c>
      <c r="K661">
        <v>7981.26</v>
      </c>
      <c r="M661">
        <v>69436</v>
      </c>
      <c r="N661" t="str">
        <v>METASA</v>
      </c>
      <c r="O661" s="57" cm="1">
        <f t="array" ref="O661">_xlfn.XLOOKUP(1,($C$2:$C$8655=M661)*($F$2:$F$8655=N661),$D$2:$D$8655)</f>
        <v>44865</v>
      </c>
      <c r="P661" s="62">
        <v>88416482000106</v>
      </c>
      <c r="Q661" t="str">
        <v>KG LIQUIDO</v>
      </c>
      <c r="R661" s="85">
        <v>27047.72</v>
      </c>
      <c r="S661" s="85">
        <v>673189.90999999992</v>
      </c>
      <c r="U661" s="84" t="b">
        <f t="shared" si="69"/>
        <v>1</v>
      </c>
      <c r="V661" s="84" t="b">
        <f t="shared" si="70"/>
        <v>1</v>
      </c>
      <c r="W661" s="84" t="b">
        <f t="shared" si="71"/>
        <v>1</v>
      </c>
      <c r="X661" s="84" t="b">
        <f t="shared" si="72"/>
        <v>1</v>
      </c>
      <c r="Y661" s="84" t="b">
        <f t="shared" si="73"/>
        <v>1</v>
      </c>
      <c r="AA661" s="84">
        <v>69436</v>
      </c>
      <c r="AB661" s="84" t="s">
        <v>80</v>
      </c>
      <c r="AC661" s="57">
        <v>44865</v>
      </c>
      <c r="AD661" s="84">
        <v>88416482000106</v>
      </c>
      <c r="AE661" s="84" t="s">
        <v>30</v>
      </c>
      <c r="AF661" s="84">
        <v>27047.72</v>
      </c>
      <c r="AG661" s="84">
        <v>673189.91</v>
      </c>
      <c r="AI661">
        <v>69471</v>
      </c>
      <c r="AJ661" s="84" t="str" cm="1">
        <f t="array" ref="AJ661">_xlfn.XLOOKUP(AI661,--LEFT(Main!$B$15:$B$1956,SEARCH(" ",Main!$B$15:$B$1956)),Main!$F$15:$F$1956,"")</f>
        <v>METASA</v>
      </c>
      <c r="AK661" s="57" cm="1">
        <f t="array" ref="AK661">_xlfn.XLOOKUP(1,(--LEFT(Main!$B$15:$B$1956,SEARCH(" ",Main!$B$15:$B$1956))=AI661)*(Main!$F$15:$F$1956=AJ661),Main!$C$15:$C$1956,"")</f>
        <v>44865</v>
      </c>
      <c r="AL661" s="62" cm="1">
        <f t="array" ref="AL661">--_xlfn.XLOOKUP(1,(Main!$F$15:$F$1956='PLANILHA EBR'!AJ661)*(--LEFT(Main!$B$15:$B$1956,SEARCH(" ",Main!$B$15:$B$1956))='PLANILHA EBR'!AI661),Main!$E$15:$E$1956)</f>
        <v>88416482000106</v>
      </c>
      <c r="AM661" s="84" t="str" cm="1">
        <f t="array" ref="AM661">_xlfn.XLOOKUP(1,(Main!$F$15:$F$1956='PLANILHA EBR'!AJ661)*(--LEFT(Main!$B$15:$B$1956,SEARCH(" ",Main!$B$15:$B$1956))='PLANILHA EBR'!AI661),Main!$H$15:$H$1956)</f>
        <v>KG LIQUIDO</v>
      </c>
      <c r="AN661">
        <v>25447.95</v>
      </c>
      <c r="AO661">
        <v>453937.23</v>
      </c>
      <c r="AP661">
        <v>5116</v>
      </c>
    </row>
    <row r="662" spans="1:42" x14ac:dyDescent="0.25">
      <c r="A662" t="s">
        <v>5958</v>
      </c>
      <c r="B662" t="str">
        <f>C662&amp;"-"&amp;COUNTIF(C$2:C662,C662)</f>
        <v>68499-5</v>
      </c>
      <c r="C662">
        <v>68499</v>
      </c>
      <c r="D662" s="57">
        <v>44834</v>
      </c>
      <c r="E662" s="84" t="str">
        <f>F662&amp;"-"&amp;COUNTIF($F$2:F662,F662)</f>
        <v>METASA-602</v>
      </c>
      <c r="F662" s="84" t="str">
        <f t="shared" si="74"/>
        <v>METASA</v>
      </c>
      <c r="G662" t="s">
        <v>8581</v>
      </c>
      <c r="H662" s="62">
        <v>88416482000106</v>
      </c>
      <c r="I662" t="s">
        <v>30</v>
      </c>
      <c r="J662">
        <v>13743.47</v>
      </c>
      <c r="K662">
        <v>256590.58</v>
      </c>
      <c r="M662">
        <v>69439</v>
      </c>
      <c r="N662" t="str">
        <v>METASA</v>
      </c>
      <c r="O662" s="57" cm="1">
        <f t="array" ref="O662">_xlfn.XLOOKUP(1,($C$2:$C$8655=M662)*($F$2:$F$8655=N662),$D$2:$D$8655)</f>
        <v>44865</v>
      </c>
      <c r="P662" s="62">
        <v>88416482000106</v>
      </c>
      <c r="Q662" t="str">
        <v>KG LIQUIDO</v>
      </c>
      <c r="R662" s="85">
        <v>20854.240000000002</v>
      </c>
      <c r="S662" s="85">
        <v>374980.63</v>
      </c>
      <c r="U662" s="84" t="b">
        <f t="shared" si="69"/>
        <v>1</v>
      </c>
      <c r="V662" s="84" t="b">
        <f t="shared" si="70"/>
        <v>1</v>
      </c>
      <c r="W662" s="84" t="b">
        <f t="shared" si="71"/>
        <v>1</v>
      </c>
      <c r="X662" s="84" t="b">
        <f t="shared" si="72"/>
        <v>1</v>
      </c>
      <c r="Y662" s="84" t="b">
        <f t="shared" si="73"/>
        <v>1</v>
      </c>
      <c r="AA662" s="84">
        <v>69439</v>
      </c>
      <c r="AB662" s="84" t="s">
        <v>80</v>
      </c>
      <c r="AC662" s="57">
        <v>44865</v>
      </c>
      <c r="AD662" s="84">
        <v>88416482000106</v>
      </c>
      <c r="AE662" s="84" t="s">
        <v>30</v>
      </c>
      <c r="AF662" s="84">
        <v>20854.240000000002</v>
      </c>
      <c r="AG662" s="84">
        <v>374980.63</v>
      </c>
      <c r="AI662">
        <v>69476</v>
      </c>
      <c r="AJ662" s="84" t="str" cm="1">
        <f t="array" ref="AJ662">_xlfn.XLOOKUP(AI662,--LEFT(Main!$B$15:$B$1956,SEARCH(" ",Main!$B$15:$B$1956)),Main!$F$15:$F$1956,"")</f>
        <v>METASA</v>
      </c>
      <c r="AK662" s="57" cm="1">
        <f t="array" ref="AK662">_xlfn.XLOOKUP(1,(--LEFT(Main!$B$15:$B$1956,SEARCH(" ",Main!$B$15:$B$1956))=AI662)*(Main!$F$15:$F$1956=AJ662),Main!$C$15:$C$1956,"")</f>
        <v>44865</v>
      </c>
      <c r="AL662" s="62" cm="1">
        <f t="array" ref="AL662">--_xlfn.XLOOKUP(1,(Main!$F$15:$F$1956='PLANILHA EBR'!AJ662)*(--LEFT(Main!$B$15:$B$1956,SEARCH(" ",Main!$B$15:$B$1956))='PLANILHA EBR'!AI662),Main!$E$15:$E$1956)</f>
        <v>88416482000106</v>
      </c>
      <c r="AM662" s="84" t="str" cm="1">
        <f t="array" ref="AM662">_xlfn.XLOOKUP(1,(Main!$F$15:$F$1956='PLANILHA EBR'!AJ662)*(--LEFT(Main!$B$15:$B$1956,SEARCH(" ",Main!$B$15:$B$1956))='PLANILHA EBR'!AI662),Main!$H$15:$H$1956)</f>
        <v>KG LIQUIDO</v>
      </c>
      <c r="AN662">
        <v>21855.24</v>
      </c>
      <c r="AO662">
        <v>353669.53</v>
      </c>
      <c r="AP662">
        <v>5116</v>
      </c>
    </row>
    <row r="663" spans="1:42" x14ac:dyDescent="0.25">
      <c r="A663" t="s">
        <v>5958</v>
      </c>
      <c r="B663" t="str">
        <f>C663&amp;"-"&amp;COUNTIF(C$2:C663,C663)</f>
        <v>68499-6</v>
      </c>
      <c r="C663">
        <v>68499</v>
      </c>
      <c r="D663" s="57">
        <v>44834</v>
      </c>
      <c r="E663" s="84" t="str">
        <f>F663&amp;"-"&amp;COUNTIF($F$2:F663,F663)</f>
        <v>METASA-603</v>
      </c>
      <c r="F663" s="84" t="str">
        <f t="shared" si="74"/>
        <v>METASA</v>
      </c>
      <c r="G663" t="s">
        <v>8581</v>
      </c>
      <c r="H663" s="62">
        <v>88416482000106</v>
      </c>
      <c r="I663" t="s">
        <v>30</v>
      </c>
      <c r="J663">
        <v>484.31</v>
      </c>
      <c r="K663">
        <v>8175.15</v>
      </c>
      <c r="M663">
        <v>69468</v>
      </c>
      <c r="N663" t="str">
        <v>METASA</v>
      </c>
      <c r="O663" s="57" cm="1">
        <f t="array" ref="O663">_xlfn.XLOOKUP(1,($C$2:$C$8655=M663)*($F$2:$F$8655=N663),$D$2:$D$8655)</f>
        <v>44865</v>
      </c>
      <c r="P663" s="62">
        <v>88416482000106</v>
      </c>
      <c r="Q663" t="str">
        <v>KG LIQUIDO</v>
      </c>
      <c r="R663" s="85">
        <v>15667.359999999999</v>
      </c>
      <c r="S663" s="85">
        <v>272068.42</v>
      </c>
      <c r="U663" s="84" t="b">
        <f t="shared" si="69"/>
        <v>1</v>
      </c>
      <c r="V663" s="84" t="b">
        <f t="shared" si="70"/>
        <v>1</v>
      </c>
      <c r="W663" s="84" t="b">
        <f t="shared" si="71"/>
        <v>1</v>
      </c>
      <c r="X663" s="84" t="b">
        <f t="shared" si="72"/>
        <v>1</v>
      </c>
      <c r="Y663" s="84" t="b">
        <f t="shared" si="73"/>
        <v>1</v>
      </c>
      <c r="AA663" s="84">
        <v>69468</v>
      </c>
      <c r="AB663" s="84" t="s">
        <v>80</v>
      </c>
      <c r="AC663" s="57">
        <v>44865</v>
      </c>
      <c r="AD663" s="84">
        <v>88416482000106</v>
      </c>
      <c r="AE663" s="84" t="s">
        <v>30</v>
      </c>
      <c r="AF663" s="84">
        <v>15667.36</v>
      </c>
      <c r="AG663" s="84">
        <v>272068.42</v>
      </c>
      <c r="AI663">
        <v>69481</v>
      </c>
      <c r="AJ663" s="84" t="str" cm="1">
        <f t="array" ref="AJ663">_xlfn.XLOOKUP(AI663,--LEFT(Main!$B$15:$B$1956,SEARCH(" ",Main!$B$15:$B$1956)),Main!$F$15:$F$1956,"")</f>
        <v>METASA</v>
      </c>
      <c r="AK663" s="57" cm="1">
        <f t="array" ref="AK663">_xlfn.XLOOKUP(1,(--LEFT(Main!$B$15:$B$1956,SEARCH(" ",Main!$B$15:$B$1956))=AI663)*(Main!$F$15:$F$1956=AJ663),Main!$C$15:$C$1956,"")</f>
        <v>44865</v>
      </c>
      <c r="AL663" s="62" cm="1">
        <f t="array" ref="AL663">--_xlfn.XLOOKUP(1,(Main!$F$15:$F$1956='PLANILHA EBR'!AJ663)*(--LEFT(Main!$B$15:$B$1956,SEARCH(" ",Main!$B$15:$B$1956))='PLANILHA EBR'!AI663),Main!$E$15:$E$1956)</f>
        <v>88416482000106</v>
      </c>
      <c r="AM663" s="84" t="str" cm="1">
        <f t="array" ref="AM663">_xlfn.XLOOKUP(1,(Main!$F$15:$F$1956='PLANILHA EBR'!AJ663)*(--LEFT(Main!$B$15:$B$1956,SEARCH(" ",Main!$B$15:$B$1956))='PLANILHA EBR'!AI663),Main!$H$15:$H$1956)</f>
        <v>KG LIQUIDO</v>
      </c>
      <c r="AN663">
        <v>20725.72</v>
      </c>
      <c r="AO663">
        <v>560482.05000000005</v>
      </c>
      <c r="AP663">
        <v>4611</v>
      </c>
    </row>
    <row r="664" spans="1:42" x14ac:dyDescent="0.25">
      <c r="A664" t="s">
        <v>5958</v>
      </c>
      <c r="B664" t="str">
        <f>C664&amp;"-"&amp;COUNTIF(C$2:C664,C664)</f>
        <v>68499-7</v>
      </c>
      <c r="C664">
        <v>68499</v>
      </c>
      <c r="D664" s="57">
        <v>44834</v>
      </c>
      <c r="E664" s="84" t="str">
        <f>F664&amp;"-"&amp;COUNTIF($F$2:F664,F664)</f>
        <v>METASA-604</v>
      </c>
      <c r="F664" s="84" t="str">
        <f t="shared" si="74"/>
        <v>METASA</v>
      </c>
      <c r="G664" t="s">
        <v>8581</v>
      </c>
      <c r="H664" s="62">
        <v>88416482000106</v>
      </c>
      <c r="I664" t="s">
        <v>30</v>
      </c>
      <c r="J664">
        <v>1674.71</v>
      </c>
      <c r="K664">
        <v>32355.4</v>
      </c>
      <c r="M664">
        <v>69471</v>
      </c>
      <c r="N664" t="str">
        <v>METASA</v>
      </c>
      <c r="O664" s="57" cm="1">
        <f t="array" ref="O664">_xlfn.XLOOKUP(1,($C$2:$C$8655=M664)*($F$2:$F$8655=N664),$D$2:$D$8655)</f>
        <v>44865</v>
      </c>
      <c r="P664" s="62">
        <v>88416482000106</v>
      </c>
      <c r="Q664" t="str">
        <v>KG LIQUIDO</v>
      </c>
      <c r="R664" s="85">
        <v>25447.95</v>
      </c>
      <c r="S664" s="85">
        <v>453937.23</v>
      </c>
      <c r="U664" s="84" t="b">
        <f t="shared" si="69"/>
        <v>1</v>
      </c>
      <c r="V664" s="84" t="b">
        <f t="shared" si="70"/>
        <v>1</v>
      </c>
      <c r="W664" s="84" t="b">
        <f t="shared" si="71"/>
        <v>1</v>
      </c>
      <c r="X664" s="84" t="b">
        <f t="shared" si="72"/>
        <v>1</v>
      </c>
      <c r="Y664" s="84" t="b">
        <f t="shared" si="73"/>
        <v>1</v>
      </c>
      <c r="AA664" s="84">
        <v>69471</v>
      </c>
      <c r="AB664" s="84" t="s">
        <v>80</v>
      </c>
      <c r="AC664" s="57">
        <v>44865</v>
      </c>
      <c r="AD664" s="84">
        <v>88416482000106</v>
      </c>
      <c r="AE664" s="84" t="s">
        <v>30</v>
      </c>
      <c r="AF664" s="84">
        <v>25447.95</v>
      </c>
      <c r="AG664" s="84">
        <v>453937.23</v>
      </c>
      <c r="AI664">
        <v>69547</v>
      </c>
      <c r="AJ664" s="84" t="str" cm="1">
        <f t="array" ref="AJ664">_xlfn.XLOOKUP(AI664,--LEFT(Main!$B$15:$B$1956,SEARCH(" ",Main!$B$15:$B$1956)),Main!$F$15:$F$1956,"")</f>
        <v>METASA</v>
      </c>
      <c r="AK664" s="57" cm="1">
        <f t="array" ref="AK664">_xlfn.XLOOKUP(1,(--LEFT(Main!$B$15:$B$1956,SEARCH(" ",Main!$B$15:$B$1956))=AI664)*(Main!$F$15:$F$1956=AJ664),Main!$C$15:$C$1956,"")</f>
        <v>44869</v>
      </c>
      <c r="AL664" s="62" cm="1">
        <f t="array" ref="AL664">--_xlfn.XLOOKUP(1,(Main!$F$15:$F$1956='PLANILHA EBR'!AJ664)*(--LEFT(Main!$B$15:$B$1956,SEARCH(" ",Main!$B$15:$B$1956))='PLANILHA EBR'!AI664),Main!$E$15:$E$1956)</f>
        <v>88416482000106</v>
      </c>
      <c r="AM664" s="84" t="str" cm="1">
        <f t="array" ref="AM664">_xlfn.XLOOKUP(1,(Main!$F$15:$F$1956='PLANILHA EBR'!AJ664)*(--LEFT(Main!$B$15:$B$1956,SEARCH(" ",Main!$B$15:$B$1956))='PLANILHA EBR'!AI664),Main!$H$15:$H$1956)</f>
        <v>KG LIQUIDO</v>
      </c>
      <c r="AN664">
        <v>29420.48</v>
      </c>
      <c r="AO664">
        <v>256546.59</v>
      </c>
      <c r="AP664">
        <v>4610</v>
      </c>
    </row>
    <row r="665" spans="1:42" x14ac:dyDescent="0.25">
      <c r="A665" t="s">
        <v>5958</v>
      </c>
      <c r="B665" t="str">
        <f>C665&amp;"-"&amp;COUNTIF(C$2:C665,C665)</f>
        <v>68499-8</v>
      </c>
      <c r="C665">
        <v>68499</v>
      </c>
      <c r="D665" s="57">
        <v>44834</v>
      </c>
      <c r="E665" s="84" t="str">
        <f>F665&amp;"-"&amp;COUNTIF($F$2:F665,F665)</f>
        <v>METASA-605</v>
      </c>
      <c r="F665" s="84" t="str">
        <f t="shared" si="74"/>
        <v>METASA</v>
      </c>
      <c r="G665" t="s">
        <v>8581</v>
      </c>
      <c r="H665" s="62">
        <v>88416482000106</v>
      </c>
      <c r="I665" t="s">
        <v>30</v>
      </c>
      <c r="J665">
        <v>26.88</v>
      </c>
      <c r="K665">
        <v>519.32000000000005</v>
      </c>
      <c r="M665">
        <v>69476</v>
      </c>
      <c r="N665" t="str">
        <v>METASA</v>
      </c>
      <c r="O665" s="57" cm="1">
        <f t="array" ref="O665">_xlfn.XLOOKUP(1,($C$2:$C$8655=M665)*($F$2:$F$8655=N665),$D$2:$D$8655)</f>
        <v>44865</v>
      </c>
      <c r="P665" s="62">
        <v>88416482000106</v>
      </c>
      <c r="Q665" t="str">
        <v>KG LIQUIDO</v>
      </c>
      <c r="R665" s="85">
        <v>21855.24</v>
      </c>
      <c r="S665" s="85">
        <v>353669.52999999991</v>
      </c>
      <c r="U665" s="84" t="b">
        <f t="shared" si="69"/>
        <v>1</v>
      </c>
      <c r="V665" s="84" t="b">
        <f t="shared" si="70"/>
        <v>1</v>
      </c>
      <c r="W665" s="84" t="b">
        <f t="shared" si="71"/>
        <v>1</v>
      </c>
      <c r="X665" s="84" t="b">
        <f t="shared" si="72"/>
        <v>1</v>
      </c>
      <c r="Y665" s="84" t="b">
        <f t="shared" si="73"/>
        <v>1</v>
      </c>
      <c r="AA665" s="84">
        <v>69476</v>
      </c>
      <c r="AB665" s="84" t="s">
        <v>80</v>
      </c>
      <c r="AC665" s="57">
        <v>44865</v>
      </c>
      <c r="AD665" s="84">
        <v>88416482000106</v>
      </c>
      <c r="AE665" s="84" t="s">
        <v>30</v>
      </c>
      <c r="AF665" s="84">
        <v>21855.24</v>
      </c>
      <c r="AG665" s="84">
        <v>353669.53</v>
      </c>
      <c r="AI665">
        <v>69585</v>
      </c>
      <c r="AJ665" s="84" t="str" cm="1">
        <f t="array" ref="AJ665">_xlfn.XLOOKUP(AI665,--LEFT(Main!$B$15:$B$1956,SEARCH(" ",Main!$B$15:$B$1956)),Main!$F$15:$F$1956,"")</f>
        <v>METASA</v>
      </c>
      <c r="AK665" s="57" cm="1">
        <f t="array" ref="AK665">_xlfn.XLOOKUP(1,(--LEFT(Main!$B$15:$B$1956,SEARCH(" ",Main!$B$15:$B$1956))=AI665)*(Main!$F$15:$F$1956=AJ665),Main!$C$15:$C$1956,"")</f>
        <v>44873</v>
      </c>
      <c r="AL665" s="62" cm="1">
        <f t="array" ref="AL665">--_xlfn.XLOOKUP(1,(Main!$F$15:$F$1956='PLANILHA EBR'!AJ665)*(--LEFT(Main!$B$15:$B$1956,SEARCH(" ",Main!$B$15:$B$1956))='PLANILHA EBR'!AI665),Main!$E$15:$E$1956)</f>
        <v>88416482000106</v>
      </c>
      <c r="AM665" s="84" t="str" cm="1">
        <f t="array" ref="AM665">_xlfn.XLOOKUP(1,(Main!$F$15:$F$1956='PLANILHA EBR'!AJ665)*(--LEFT(Main!$B$15:$B$1956,SEARCH(" ",Main!$B$15:$B$1956))='PLANILHA EBR'!AI665),Main!$H$15:$H$1956)</f>
        <v>KG LIQUIDO</v>
      </c>
      <c r="AN665">
        <v>27581.7</v>
      </c>
      <c r="AO665">
        <v>240512.42</v>
      </c>
      <c r="AP665">
        <v>4605</v>
      </c>
    </row>
    <row r="666" spans="1:42" x14ac:dyDescent="0.25">
      <c r="A666" t="s">
        <v>5958</v>
      </c>
      <c r="B666" t="str">
        <f>C666&amp;"-"&amp;COUNTIF(C$2:C666,C666)</f>
        <v>68499-9</v>
      </c>
      <c r="C666">
        <v>68499</v>
      </c>
      <c r="D666" s="57">
        <v>44834</v>
      </c>
      <c r="E666" s="84" t="str">
        <f>F666&amp;"-"&amp;COUNTIF($F$2:F666,F666)</f>
        <v>METASA-606</v>
      </c>
      <c r="F666" s="84" t="str">
        <f t="shared" si="74"/>
        <v>METASA</v>
      </c>
      <c r="G666" t="s">
        <v>8581</v>
      </c>
      <c r="H666" s="62">
        <v>88416482000106</v>
      </c>
      <c r="I666" t="s">
        <v>30</v>
      </c>
      <c r="J666">
        <v>262.66000000000003</v>
      </c>
      <c r="K666">
        <v>5074.59</v>
      </c>
      <c r="M666">
        <v>69481</v>
      </c>
      <c r="N666" t="str">
        <v>METASA</v>
      </c>
      <c r="O666" s="57" cm="1">
        <f t="array" ref="O666">_xlfn.XLOOKUP(1,($C$2:$C$8655=M666)*($F$2:$F$8655=N666),$D$2:$D$8655)</f>
        <v>44865</v>
      </c>
      <c r="P666" s="62">
        <v>88416482000106</v>
      </c>
      <c r="Q666" t="str">
        <v>KG LIQUIDO</v>
      </c>
      <c r="R666" s="85">
        <v>20725.72</v>
      </c>
      <c r="S666" s="85">
        <v>560482.05000000005</v>
      </c>
      <c r="U666" s="84" t="b">
        <f t="shared" si="69"/>
        <v>1</v>
      </c>
      <c r="V666" s="84" t="b">
        <f t="shared" si="70"/>
        <v>1</v>
      </c>
      <c r="W666" s="84" t="b">
        <f t="shared" si="71"/>
        <v>1</v>
      </c>
      <c r="X666" s="84" t="b">
        <f t="shared" si="72"/>
        <v>1</v>
      </c>
      <c r="Y666" s="84" t="b">
        <f t="shared" si="73"/>
        <v>1</v>
      </c>
      <c r="AA666" s="84">
        <v>69481</v>
      </c>
      <c r="AB666" s="84" t="s">
        <v>80</v>
      </c>
      <c r="AC666" s="57">
        <v>44865</v>
      </c>
      <c r="AD666" s="84">
        <v>88416482000106</v>
      </c>
      <c r="AE666" s="84" t="s">
        <v>30</v>
      </c>
      <c r="AF666" s="84">
        <v>20725.72</v>
      </c>
      <c r="AG666" s="84">
        <v>560482.05000000005</v>
      </c>
      <c r="AI666">
        <v>69587</v>
      </c>
      <c r="AJ666" s="84" t="str" cm="1">
        <f t="array" ref="AJ666">_xlfn.XLOOKUP(AI666,--LEFT(Main!$B$15:$B$1956,SEARCH(" ",Main!$B$15:$B$1956)),Main!$F$15:$F$1956,"")</f>
        <v>METASA</v>
      </c>
      <c r="AK666" s="57" cm="1">
        <f t="array" ref="AK666">_xlfn.XLOOKUP(1,(--LEFT(Main!$B$15:$B$1956,SEARCH(" ",Main!$B$15:$B$1956))=AI666)*(Main!$F$15:$F$1956=AJ666),Main!$C$15:$C$1956,"")</f>
        <v>44873</v>
      </c>
      <c r="AL666" s="62" cm="1">
        <f t="array" ref="AL666">--_xlfn.XLOOKUP(1,(Main!$F$15:$F$1956='PLANILHA EBR'!AJ666)*(--LEFT(Main!$B$15:$B$1956,SEARCH(" ",Main!$B$15:$B$1956))='PLANILHA EBR'!AI666),Main!$E$15:$E$1956)</f>
        <v>88416482000106</v>
      </c>
      <c r="AM666" s="84" t="str" cm="1">
        <f t="array" ref="AM666">_xlfn.XLOOKUP(1,(Main!$F$15:$F$1956='PLANILHA EBR'!AJ666)*(--LEFT(Main!$B$15:$B$1956,SEARCH(" ",Main!$B$15:$B$1956))='PLANILHA EBR'!AI666),Main!$H$15:$H$1956)</f>
        <v>KG LIQUIDO</v>
      </c>
      <c r="AN666">
        <v>19858.87</v>
      </c>
      <c r="AO666">
        <v>173169.35</v>
      </c>
      <c r="AP666">
        <v>4605</v>
      </c>
    </row>
    <row r="667" spans="1:42" x14ac:dyDescent="0.25">
      <c r="A667" t="s">
        <v>5958</v>
      </c>
      <c r="B667" t="str">
        <f>C667&amp;"-"&amp;COUNTIF(C$2:C667,C667)</f>
        <v>68511-1</v>
      </c>
      <c r="C667">
        <v>68511</v>
      </c>
      <c r="D667" s="57">
        <v>44834</v>
      </c>
      <c r="E667" s="84" t="str">
        <f>F667&amp;"-"&amp;COUNTIF($F$2:F667,F667)</f>
        <v>METASA-607</v>
      </c>
      <c r="F667" s="84" t="str">
        <f t="shared" si="74"/>
        <v>METASA</v>
      </c>
      <c r="G667" t="s">
        <v>8581</v>
      </c>
      <c r="H667" s="62">
        <v>88416482000106</v>
      </c>
      <c r="I667" t="s">
        <v>30</v>
      </c>
      <c r="J667">
        <v>127.29</v>
      </c>
      <c r="K667">
        <v>2148.66</v>
      </c>
      <c r="M667">
        <v>69547</v>
      </c>
      <c r="N667" t="str">
        <v>METASA</v>
      </c>
      <c r="O667" s="57" cm="1">
        <f t="array" ref="O667">_xlfn.XLOOKUP(1,($C$2:$C$8655=M667)*($F$2:$F$8655=N667),$D$2:$D$8655)</f>
        <v>44869</v>
      </c>
      <c r="P667" s="62">
        <v>88416482000106</v>
      </c>
      <c r="Q667" t="str">
        <v>KG LIQUIDO</v>
      </c>
      <c r="R667" s="85">
        <v>29420.48</v>
      </c>
      <c r="S667" s="85">
        <v>256546.59</v>
      </c>
      <c r="U667" s="84" t="b">
        <f t="shared" si="69"/>
        <v>1</v>
      </c>
      <c r="V667" s="84" t="b">
        <f t="shared" si="70"/>
        <v>1</v>
      </c>
      <c r="W667" s="84" t="b">
        <f t="shared" si="71"/>
        <v>1</v>
      </c>
      <c r="X667" s="84" t="b">
        <f t="shared" si="72"/>
        <v>1</v>
      </c>
      <c r="Y667" s="84" t="b">
        <f t="shared" si="73"/>
        <v>1</v>
      </c>
      <c r="AA667" s="84">
        <v>69547</v>
      </c>
      <c r="AB667" s="84" t="s">
        <v>80</v>
      </c>
      <c r="AC667" s="57">
        <v>44869</v>
      </c>
      <c r="AD667" s="84">
        <v>88416482000106</v>
      </c>
      <c r="AE667" s="84" t="s">
        <v>30</v>
      </c>
      <c r="AF667" s="84">
        <v>29420.48</v>
      </c>
      <c r="AG667" s="84">
        <v>256546.59</v>
      </c>
      <c r="AI667">
        <v>69589</v>
      </c>
      <c r="AJ667" s="84" t="str" cm="1">
        <f t="array" ref="AJ667">_xlfn.XLOOKUP(AI667,--LEFT(Main!$B$15:$B$1956,SEARCH(" ",Main!$B$15:$B$1956)),Main!$F$15:$F$1956,"")</f>
        <v>METASA</v>
      </c>
      <c r="AK667" s="57" cm="1">
        <f t="array" ref="AK667">_xlfn.XLOOKUP(1,(--LEFT(Main!$B$15:$B$1956,SEARCH(" ",Main!$B$15:$B$1956))=AI667)*(Main!$F$15:$F$1956=AJ667),Main!$C$15:$C$1956,"")</f>
        <v>44873</v>
      </c>
      <c r="AL667" s="62" cm="1">
        <f t="array" ref="AL667">--_xlfn.XLOOKUP(1,(Main!$F$15:$F$1956='PLANILHA EBR'!AJ667)*(--LEFT(Main!$B$15:$B$1956,SEARCH(" ",Main!$B$15:$B$1956))='PLANILHA EBR'!AI667),Main!$E$15:$E$1956)</f>
        <v>88416482000106</v>
      </c>
      <c r="AM667" s="84" t="str" cm="1">
        <f t="array" ref="AM667">_xlfn.XLOOKUP(1,(Main!$F$15:$F$1956='PLANILHA EBR'!AJ667)*(--LEFT(Main!$B$15:$B$1956,SEARCH(" ",Main!$B$15:$B$1956))='PLANILHA EBR'!AI667),Main!$H$15:$H$1956)</f>
        <v>KG LIQUIDO</v>
      </c>
      <c r="AN667">
        <v>20594.400000000001</v>
      </c>
      <c r="AO667">
        <v>179583.17</v>
      </c>
      <c r="AP667">
        <v>4605</v>
      </c>
    </row>
    <row r="668" spans="1:42" x14ac:dyDescent="0.25">
      <c r="A668" t="s">
        <v>5958</v>
      </c>
      <c r="B668" t="str">
        <f>C668&amp;"-"&amp;COUNTIF(C$2:C668,C668)</f>
        <v>68511-2</v>
      </c>
      <c r="C668">
        <v>68511</v>
      </c>
      <c r="D668" s="57">
        <v>44834</v>
      </c>
      <c r="E668" s="84" t="str">
        <f>F668&amp;"-"&amp;COUNTIF($F$2:F668,F668)</f>
        <v>METASA-608</v>
      </c>
      <c r="F668" s="84" t="str">
        <f t="shared" si="74"/>
        <v>METASA</v>
      </c>
      <c r="G668" t="s">
        <v>8581</v>
      </c>
      <c r="H668" s="62">
        <v>88416482000106</v>
      </c>
      <c r="I668" t="s">
        <v>30</v>
      </c>
      <c r="J668">
        <v>143.06</v>
      </c>
      <c r="K668">
        <v>2414.85</v>
      </c>
      <c r="M668">
        <v>69585</v>
      </c>
      <c r="N668" t="str">
        <v>METASA</v>
      </c>
      <c r="O668" s="57" cm="1">
        <f t="array" ref="O668">_xlfn.XLOOKUP(1,($C$2:$C$8655=M668)*($F$2:$F$8655=N668),$D$2:$D$8655)</f>
        <v>44873</v>
      </c>
      <c r="P668" s="62">
        <v>88416482000106</v>
      </c>
      <c r="Q668" t="str">
        <v>KG LIQUIDO</v>
      </c>
      <c r="R668" s="85">
        <v>27581.7</v>
      </c>
      <c r="S668" s="85">
        <v>240512.42</v>
      </c>
      <c r="U668" s="84" t="b">
        <f t="shared" si="69"/>
        <v>1</v>
      </c>
      <c r="V668" s="84" t="b">
        <f t="shared" si="70"/>
        <v>1</v>
      </c>
      <c r="W668" s="84" t="b">
        <f t="shared" si="71"/>
        <v>1</v>
      </c>
      <c r="X668" s="84" t="b">
        <f t="shared" si="72"/>
        <v>1</v>
      </c>
      <c r="Y668" s="84" t="b">
        <f t="shared" si="73"/>
        <v>1</v>
      </c>
      <c r="AA668" s="84">
        <v>69585</v>
      </c>
      <c r="AB668" s="84" t="s">
        <v>80</v>
      </c>
      <c r="AC668" s="57">
        <v>44873</v>
      </c>
      <c r="AD668" s="84">
        <v>88416482000106</v>
      </c>
      <c r="AE668" s="84" t="s">
        <v>30</v>
      </c>
      <c r="AF668" s="84">
        <v>27581.7</v>
      </c>
      <c r="AG668" s="84">
        <v>240512.42</v>
      </c>
      <c r="AI668">
        <v>69595</v>
      </c>
      <c r="AJ668" s="84" t="str" cm="1">
        <f t="array" ref="AJ668">_xlfn.XLOOKUP(AI668,--LEFT(Main!$B$15:$B$1956,SEARCH(" ",Main!$B$15:$B$1956)),Main!$F$15:$F$1956,"")</f>
        <v>ML FAZAN</v>
      </c>
      <c r="AK668" s="57" cm="1">
        <f t="array" ref="AK668">_xlfn.XLOOKUP(1,(--LEFT(Main!$B$15:$B$1956,SEARCH(" ",Main!$B$15:$B$1956))=AI668)*(Main!$F$15:$F$1956=AJ668),Main!$C$15:$C$1956,"")</f>
        <v>45544</v>
      </c>
      <c r="AL668" s="62" cm="1">
        <f t="array" ref="AL668">--_xlfn.XLOOKUP(1,(Main!$F$15:$F$1956='PLANILHA EBR'!AJ668)*(--LEFT(Main!$B$15:$B$1956,SEARCH(" ",Main!$B$15:$B$1956))='PLANILHA EBR'!AI668),Main!$E$15:$E$1956)</f>
        <v>85027837000187</v>
      </c>
      <c r="AM668" s="84" t="str" cm="1">
        <f t="array" ref="AM668">_xlfn.XLOOKUP(1,(Main!$F$15:$F$1956='PLANILHA EBR'!AJ668)*(--LEFT(Main!$B$15:$B$1956,SEARCH(" ",Main!$B$15:$B$1956))='PLANILHA EBR'!AI668),Main!$H$15:$H$1956)</f>
        <v>KG LIQUIDO</v>
      </c>
      <c r="AN668">
        <v>21340.34</v>
      </c>
      <c r="AO668">
        <v>382657.47</v>
      </c>
      <c r="AP668">
        <v>4599</v>
      </c>
    </row>
    <row r="669" spans="1:42" x14ac:dyDescent="0.25">
      <c r="A669" t="s">
        <v>5958</v>
      </c>
      <c r="B669" t="str">
        <f>C669&amp;"-"&amp;COUNTIF(C$2:C669,C669)</f>
        <v>68511-3</v>
      </c>
      <c r="C669">
        <v>68511</v>
      </c>
      <c r="D669" s="57">
        <v>44834</v>
      </c>
      <c r="E669" s="84" t="str">
        <f>F669&amp;"-"&amp;COUNTIF($F$2:F669,F669)</f>
        <v>METASA-609</v>
      </c>
      <c r="F669" s="84" t="str">
        <f t="shared" si="74"/>
        <v>METASA</v>
      </c>
      <c r="G669" t="s">
        <v>8581</v>
      </c>
      <c r="H669" s="62">
        <v>88416482000106</v>
      </c>
      <c r="I669" t="s">
        <v>30</v>
      </c>
      <c r="J669">
        <v>1469.84</v>
      </c>
      <c r="K669">
        <v>23855.51</v>
      </c>
      <c r="M669">
        <v>69587</v>
      </c>
      <c r="N669" t="str">
        <v>METASA</v>
      </c>
      <c r="O669" s="57" cm="1">
        <f t="array" ref="O669">_xlfn.XLOOKUP(1,($C$2:$C$8655=M669)*($F$2:$F$8655=N669),$D$2:$D$8655)</f>
        <v>44873</v>
      </c>
      <c r="P669" s="62">
        <v>88416482000106</v>
      </c>
      <c r="Q669" t="str">
        <v>KG LIQUIDO</v>
      </c>
      <c r="R669" s="85">
        <v>19858.87</v>
      </c>
      <c r="S669" s="85">
        <v>173169.35</v>
      </c>
      <c r="U669" s="84" t="b">
        <f t="shared" si="69"/>
        <v>1</v>
      </c>
      <c r="V669" s="84" t="b">
        <f t="shared" si="70"/>
        <v>1</v>
      </c>
      <c r="W669" s="84" t="b">
        <f t="shared" si="71"/>
        <v>1</v>
      </c>
      <c r="X669" s="84" t="b">
        <f t="shared" si="72"/>
        <v>1</v>
      </c>
      <c r="Y669" s="84" t="b">
        <f t="shared" si="73"/>
        <v>1</v>
      </c>
      <c r="AA669" s="84">
        <v>69587</v>
      </c>
      <c r="AB669" s="84" t="s">
        <v>80</v>
      </c>
      <c r="AC669" s="57">
        <v>44873</v>
      </c>
      <c r="AD669" s="84">
        <v>88416482000106</v>
      </c>
      <c r="AE669" s="84" t="s">
        <v>30</v>
      </c>
      <c r="AF669" s="84">
        <v>19858.87</v>
      </c>
      <c r="AG669" s="84">
        <v>173169.35</v>
      </c>
      <c r="AI669">
        <v>69599</v>
      </c>
      <c r="AJ669" s="84" t="str" cm="1">
        <f t="array" ref="AJ669">_xlfn.XLOOKUP(AI669,--LEFT(Main!$B$15:$B$1956,SEARCH(" ",Main!$B$15:$B$1956)),Main!$F$15:$F$1956,"")</f>
        <v>ML FAZAN</v>
      </c>
      <c r="AK669" s="57" cm="1">
        <f t="array" ref="AK669">_xlfn.XLOOKUP(1,(--LEFT(Main!$B$15:$B$1956,SEARCH(" ",Main!$B$15:$B$1956))=AI669)*(Main!$F$15:$F$1956=AJ669),Main!$C$15:$C$1956,"")</f>
        <v>45545</v>
      </c>
      <c r="AL669" s="62" cm="1">
        <f t="array" ref="AL669">--_xlfn.XLOOKUP(1,(Main!$F$15:$F$1956='PLANILHA EBR'!AJ669)*(--LEFT(Main!$B$15:$B$1956,SEARCH(" ",Main!$B$15:$B$1956))='PLANILHA EBR'!AI669),Main!$E$15:$E$1956)</f>
        <v>85027837000187</v>
      </c>
      <c r="AM669" s="84" t="str" cm="1">
        <f t="array" ref="AM669">_xlfn.XLOOKUP(1,(Main!$F$15:$F$1956='PLANILHA EBR'!AJ669)*(--LEFT(Main!$B$15:$B$1956,SEARCH(" ",Main!$B$15:$B$1956))='PLANILHA EBR'!AI669),Main!$H$15:$H$1956)</f>
        <v>KG LIQUIDO</v>
      </c>
      <c r="AN669">
        <v>1</v>
      </c>
      <c r="AO669">
        <v>198</v>
      </c>
      <c r="AP669">
        <v>4599</v>
      </c>
    </row>
    <row r="670" spans="1:42" x14ac:dyDescent="0.25">
      <c r="A670" t="s">
        <v>5958</v>
      </c>
      <c r="B670" t="str">
        <f>C670&amp;"-"&amp;COUNTIF(C$2:C670,C670)</f>
        <v>68511-4</v>
      </c>
      <c r="C670">
        <v>68511</v>
      </c>
      <c r="D670" s="57">
        <v>44834</v>
      </c>
      <c r="E670" s="84" t="str">
        <f>F670&amp;"-"&amp;COUNTIF($F$2:F670,F670)</f>
        <v>METASA-610</v>
      </c>
      <c r="F670" s="84" t="str">
        <f t="shared" si="74"/>
        <v>METASA</v>
      </c>
      <c r="G670" t="s">
        <v>8581</v>
      </c>
      <c r="H670" s="62">
        <v>88416482000106</v>
      </c>
      <c r="I670" t="s">
        <v>30</v>
      </c>
      <c r="J670">
        <v>641.76</v>
      </c>
      <c r="K670">
        <v>10832.91</v>
      </c>
      <c r="M670">
        <v>69589</v>
      </c>
      <c r="N670" t="str">
        <v>METASA</v>
      </c>
      <c r="O670" s="57" cm="1">
        <f t="array" ref="O670">_xlfn.XLOOKUP(1,($C$2:$C$8655=M670)*($F$2:$F$8655=N670),$D$2:$D$8655)</f>
        <v>44873</v>
      </c>
      <c r="P670" s="62">
        <v>88416482000106</v>
      </c>
      <c r="Q670" t="str">
        <v>KG LIQUIDO</v>
      </c>
      <c r="R670" s="85">
        <v>20594.400000000001</v>
      </c>
      <c r="S670" s="85">
        <v>179583.17</v>
      </c>
      <c r="U670" s="84" t="b">
        <f t="shared" si="69"/>
        <v>1</v>
      </c>
      <c r="V670" s="84" t="b">
        <f t="shared" si="70"/>
        <v>1</v>
      </c>
      <c r="W670" s="84" t="b">
        <f t="shared" si="71"/>
        <v>1</v>
      </c>
      <c r="X670" s="84" t="b">
        <f t="shared" si="72"/>
        <v>1</v>
      </c>
      <c r="Y670" s="84" t="b">
        <f t="shared" si="73"/>
        <v>1</v>
      </c>
      <c r="AA670" s="84">
        <v>69589</v>
      </c>
      <c r="AB670" s="84" t="s">
        <v>80</v>
      </c>
      <c r="AC670" s="57">
        <v>44873</v>
      </c>
      <c r="AD670" s="84">
        <v>88416482000106</v>
      </c>
      <c r="AE670" s="84" t="s">
        <v>30</v>
      </c>
      <c r="AF670" s="84">
        <v>20594.400000000001</v>
      </c>
      <c r="AG670" s="84">
        <v>179583.17</v>
      </c>
      <c r="AI670">
        <v>69649</v>
      </c>
      <c r="AJ670" s="84" t="str" cm="1">
        <f t="array" ref="AJ670">_xlfn.XLOOKUP(AI670,--LEFT(Main!$B$15:$B$1956,SEARCH(" ",Main!$B$15:$B$1956)),Main!$F$15:$F$1956,"")</f>
        <v>METASA</v>
      </c>
      <c r="AK670" s="57" cm="1">
        <f t="array" ref="AK670">_xlfn.XLOOKUP(1,(--LEFT(Main!$B$15:$B$1956,SEARCH(" ",Main!$B$15:$B$1956))=AI670)*(Main!$F$15:$F$1956=AJ670),Main!$C$15:$C$1956,"")</f>
        <v>44874</v>
      </c>
      <c r="AL670" s="62" cm="1">
        <f t="array" ref="AL670">--_xlfn.XLOOKUP(1,(Main!$F$15:$F$1956='PLANILHA EBR'!AJ670)*(--LEFT(Main!$B$15:$B$1956,SEARCH(" ",Main!$B$15:$B$1956))='PLANILHA EBR'!AI670),Main!$E$15:$E$1956)</f>
        <v>88416482000106</v>
      </c>
      <c r="AM670" s="84" t="str" cm="1">
        <f t="array" ref="AM670">_xlfn.XLOOKUP(1,(Main!$F$15:$F$1956='PLANILHA EBR'!AJ670)*(--LEFT(Main!$B$15:$B$1956,SEARCH(" ",Main!$B$15:$B$1956))='PLANILHA EBR'!AI670),Main!$H$15:$H$1956)</f>
        <v>KG LIQUIDO</v>
      </c>
      <c r="AN670">
        <v>15785.02</v>
      </c>
      <c r="AO670">
        <v>284569.26</v>
      </c>
      <c r="AP670">
        <v>4598</v>
      </c>
    </row>
    <row r="671" spans="1:42" x14ac:dyDescent="0.25">
      <c r="A671" t="s">
        <v>5958</v>
      </c>
      <c r="B671" t="str">
        <f>C671&amp;"-"&amp;COUNTIF(C$2:C671,C671)</f>
        <v>68511-5</v>
      </c>
      <c r="C671">
        <v>68511</v>
      </c>
      <c r="D671" s="57">
        <v>44834</v>
      </c>
      <c r="E671" s="84" t="str">
        <f>F671&amp;"-"&amp;COUNTIF($F$2:F671,F671)</f>
        <v>METASA-611</v>
      </c>
      <c r="F671" s="84" t="str">
        <f t="shared" si="74"/>
        <v>METASA</v>
      </c>
      <c r="G671" t="s">
        <v>8581</v>
      </c>
      <c r="H671" s="62">
        <v>88416482000106</v>
      </c>
      <c r="I671" t="s">
        <v>30</v>
      </c>
      <c r="J671">
        <v>3057.61</v>
      </c>
      <c r="K671">
        <v>57085.58</v>
      </c>
      <c r="M671">
        <v>69595</v>
      </c>
      <c r="N671" t="str">
        <v>METASA</v>
      </c>
      <c r="O671" s="57" cm="1">
        <f t="array" ref="O671">_xlfn.XLOOKUP(1,($C$2:$C$8655=M671)*($F$2:$F$8655=N671),$D$2:$D$8655)</f>
        <v>44873</v>
      </c>
      <c r="P671" s="62">
        <v>88416482000106</v>
      </c>
      <c r="Q671" t="str">
        <v>KG LIQUIDO</v>
      </c>
      <c r="R671" s="85">
        <v>21343.34</v>
      </c>
      <c r="S671" s="85">
        <v>382657.47000000003</v>
      </c>
      <c r="U671" s="84" t="b">
        <f t="shared" si="69"/>
        <v>1</v>
      </c>
      <c r="V671" s="84" t="s">
        <v>3780</v>
      </c>
      <c r="W671" s="84" t="s">
        <v>3780</v>
      </c>
      <c r="X671" s="84" t="s">
        <v>3780</v>
      </c>
      <c r="Y671" s="84" t="b">
        <f t="shared" si="73"/>
        <v>1</v>
      </c>
      <c r="AA671" s="84">
        <v>69595</v>
      </c>
      <c r="AB671" s="84" t="s">
        <v>5058</v>
      </c>
      <c r="AC671" s="57">
        <v>45544</v>
      </c>
      <c r="AD671" s="84">
        <v>85027837000187</v>
      </c>
      <c r="AE671" s="84" t="s">
        <v>30</v>
      </c>
      <c r="AF671" s="84">
        <v>21340.34</v>
      </c>
      <c r="AG671" s="84">
        <v>382657.47</v>
      </c>
      <c r="AI671">
        <v>69710</v>
      </c>
      <c r="AJ671" s="84" t="str" cm="1">
        <f t="array" ref="AJ671">_xlfn.XLOOKUP(AI671,--LEFT(Main!$B$15:$B$1956,SEARCH(" ",Main!$B$15:$B$1956)),Main!$F$15:$F$1956,"")</f>
        <v>METASA</v>
      </c>
      <c r="AK671" s="57" cm="1">
        <f t="array" ref="AK671">_xlfn.XLOOKUP(1,(--LEFT(Main!$B$15:$B$1956,SEARCH(" ",Main!$B$15:$B$1956))=AI671)*(Main!$F$15:$F$1956=AJ671),Main!$C$15:$C$1956,"")</f>
        <v>44875</v>
      </c>
      <c r="AL671" s="62" cm="1">
        <f t="array" ref="AL671">--_xlfn.XLOOKUP(1,(Main!$F$15:$F$1956='PLANILHA EBR'!AJ671)*(--LEFT(Main!$B$15:$B$1956,SEARCH(" ",Main!$B$15:$B$1956))='PLANILHA EBR'!AI671),Main!$E$15:$E$1956)</f>
        <v>88416482000106</v>
      </c>
      <c r="AM671" s="84" t="str" cm="1">
        <f t="array" ref="AM671">_xlfn.XLOOKUP(1,(Main!$F$15:$F$1956='PLANILHA EBR'!AJ671)*(--LEFT(Main!$B$15:$B$1956,SEARCH(" ",Main!$B$15:$B$1956))='PLANILHA EBR'!AI671),Main!$H$15:$H$1956)</f>
        <v>KG LIQUIDO</v>
      </c>
      <c r="AN671">
        <v>25511.71</v>
      </c>
      <c r="AO671">
        <v>460999.08</v>
      </c>
      <c r="AP671">
        <v>4598</v>
      </c>
    </row>
    <row r="672" spans="1:42" x14ac:dyDescent="0.25">
      <c r="A672" t="s">
        <v>5958</v>
      </c>
      <c r="B672" t="str">
        <f>C672&amp;"-"&amp;COUNTIF(C$2:C672,C672)</f>
        <v>68511-6</v>
      </c>
      <c r="C672">
        <v>68511</v>
      </c>
      <c r="D672" s="57">
        <v>44834</v>
      </c>
      <c r="E672" s="84" t="str">
        <f>F672&amp;"-"&amp;COUNTIF($F$2:F672,F672)</f>
        <v>METASA-612</v>
      </c>
      <c r="F672" s="84" t="str">
        <f t="shared" si="74"/>
        <v>METASA</v>
      </c>
      <c r="G672" t="s">
        <v>8581</v>
      </c>
      <c r="H672" s="62">
        <v>88416482000106</v>
      </c>
      <c r="I672" t="s">
        <v>30</v>
      </c>
      <c r="J672">
        <v>203.84</v>
      </c>
      <c r="K672">
        <v>3440.82</v>
      </c>
      <c r="M672">
        <v>69599</v>
      </c>
      <c r="N672" t="str">
        <v>ML</v>
      </c>
      <c r="O672" s="57" cm="1">
        <f t="array" ref="O672">_xlfn.XLOOKUP(1,($C$2:$C$8655=M672)*($F$2:$F$8655=N672),$D$2:$D$8655)</f>
        <v>45545</v>
      </c>
      <c r="P672" s="62">
        <v>85027837000187</v>
      </c>
      <c r="Q672" t="str">
        <v>UNIDADE</v>
      </c>
      <c r="R672" s="85">
        <v>33</v>
      </c>
      <c r="S672" s="85">
        <v>198</v>
      </c>
      <c r="U672" s="84" t="b">
        <f t="shared" si="69"/>
        <v>1</v>
      </c>
      <c r="V672" s="84" t="b">
        <f t="shared" si="70"/>
        <v>1</v>
      </c>
      <c r="W672" s="84" t="b">
        <f t="shared" si="71"/>
        <v>1</v>
      </c>
      <c r="X672" s="84" t="str">
        <f t="shared" si="72"/>
        <v xml:space="preserve"> </v>
      </c>
      <c r="Y672" s="84" t="b">
        <f t="shared" si="73"/>
        <v>1</v>
      </c>
      <c r="AA672" s="84">
        <v>69599</v>
      </c>
      <c r="AB672" s="84" t="s">
        <v>5058</v>
      </c>
      <c r="AC672" s="57">
        <v>45545</v>
      </c>
      <c r="AD672" s="84">
        <v>85027837000187</v>
      </c>
      <c r="AE672" s="84" t="s">
        <v>30</v>
      </c>
      <c r="AF672" s="84">
        <v>1</v>
      </c>
      <c r="AG672" s="84">
        <v>198</v>
      </c>
      <c r="AI672">
        <v>69779</v>
      </c>
      <c r="AJ672" s="84" t="str" cm="1">
        <f t="array" ref="AJ672">_xlfn.XLOOKUP(AI672,--LEFT(Main!$B$15:$B$1956,SEARCH(" ",Main!$B$15:$B$1956)),Main!$F$15:$F$1956,"")</f>
        <v>METASA</v>
      </c>
      <c r="AK672" s="57" cm="1">
        <f t="array" ref="AK672">_xlfn.XLOOKUP(1,(--LEFT(Main!$B$15:$B$1956,SEARCH(" ",Main!$B$15:$B$1956))=AI672)*(Main!$F$15:$F$1956=AJ672),Main!$C$15:$C$1956,"")</f>
        <v>44876</v>
      </c>
      <c r="AL672" s="62" cm="1">
        <f t="array" ref="AL672">--_xlfn.XLOOKUP(1,(Main!$F$15:$F$1956='PLANILHA EBR'!AJ672)*(--LEFT(Main!$B$15:$B$1956,SEARCH(" ",Main!$B$15:$B$1956))='PLANILHA EBR'!AI672),Main!$E$15:$E$1956)</f>
        <v>88416482000106</v>
      </c>
      <c r="AM672" s="84" t="str" cm="1">
        <f t="array" ref="AM672">_xlfn.XLOOKUP(1,(Main!$F$15:$F$1956='PLANILHA EBR'!AJ672)*(--LEFT(Main!$B$15:$B$1956,SEARCH(" ",Main!$B$15:$B$1956))='PLANILHA EBR'!AI672),Main!$H$15:$H$1956)</f>
        <v>KG LIQUIDO</v>
      </c>
      <c r="AN672">
        <v>15858.47</v>
      </c>
      <c r="AO672">
        <v>340405.44</v>
      </c>
      <c r="AP672">
        <v>4598</v>
      </c>
    </row>
    <row r="673" spans="1:42" x14ac:dyDescent="0.25">
      <c r="A673" t="s">
        <v>5958</v>
      </c>
      <c r="B673" t="str">
        <f>C673&amp;"-"&amp;COUNTIF(C$2:C673,C673)</f>
        <v>68511-7</v>
      </c>
      <c r="C673">
        <v>68511</v>
      </c>
      <c r="D673" s="57">
        <v>44834</v>
      </c>
      <c r="E673" s="84" t="str">
        <f>F673&amp;"-"&amp;COUNTIF($F$2:F673,F673)</f>
        <v>METASA-613</v>
      </c>
      <c r="F673" s="84" t="str">
        <f t="shared" si="74"/>
        <v>METASA</v>
      </c>
      <c r="G673" t="s">
        <v>8581</v>
      </c>
      <c r="H673" s="62">
        <v>88416482000106</v>
      </c>
      <c r="I673" t="s">
        <v>30</v>
      </c>
      <c r="J673">
        <v>821.01</v>
      </c>
      <c r="K673">
        <v>15049.11</v>
      </c>
      <c r="M673">
        <v>69649</v>
      </c>
      <c r="N673" t="str">
        <v>METASA</v>
      </c>
      <c r="O673" s="57" cm="1">
        <f t="array" ref="O673">_xlfn.XLOOKUP(1,($C$2:$C$8655=M673)*($F$2:$F$8655=N673),$D$2:$D$8655)</f>
        <v>44874</v>
      </c>
      <c r="P673" s="62">
        <v>88416482000106</v>
      </c>
      <c r="Q673" t="str">
        <v>KG LIQUIDO</v>
      </c>
      <c r="R673" s="85">
        <v>15785.019999999997</v>
      </c>
      <c r="S673" s="85">
        <v>284569.26000000007</v>
      </c>
      <c r="U673" s="84" t="b">
        <f t="shared" si="69"/>
        <v>1</v>
      </c>
      <c r="V673" s="84" t="b">
        <f t="shared" si="70"/>
        <v>1</v>
      </c>
      <c r="W673" s="84" t="b">
        <f t="shared" si="71"/>
        <v>1</v>
      </c>
      <c r="X673" s="84" t="b">
        <f t="shared" si="72"/>
        <v>1</v>
      </c>
      <c r="Y673" s="84" t="b">
        <f t="shared" si="73"/>
        <v>1</v>
      </c>
      <c r="AA673" s="84">
        <v>69649</v>
      </c>
      <c r="AB673" s="84" t="s">
        <v>80</v>
      </c>
      <c r="AC673" s="57">
        <v>44874</v>
      </c>
      <c r="AD673" s="84">
        <v>88416482000106</v>
      </c>
      <c r="AE673" s="84" t="s">
        <v>30</v>
      </c>
      <c r="AF673" s="84">
        <v>15785.02</v>
      </c>
      <c r="AG673" s="84">
        <v>284569.26</v>
      </c>
      <c r="AI673">
        <v>69784</v>
      </c>
      <c r="AJ673" s="84" t="str" cm="1">
        <f t="array" ref="AJ673">_xlfn.XLOOKUP(AI673,--LEFT(Main!$B$15:$B$1956,SEARCH(" ",Main!$B$15:$B$1956)),Main!$F$15:$F$1956,"")</f>
        <v>VOESTALPINE</v>
      </c>
      <c r="AK673" s="57" cm="1">
        <f t="array" ref="AK673">_xlfn.XLOOKUP(1,(--LEFT(Main!$B$15:$B$1956,SEARCH(" ",Main!$B$15:$B$1956))=AI673)*(Main!$F$15:$F$1956=AJ673),Main!$C$15:$C$1956,"")</f>
        <v>45217</v>
      </c>
      <c r="AL673" s="62" cm="1">
        <f t="array" ref="AL673">--_xlfn.XLOOKUP(1,(Main!$F$15:$F$1956='PLANILHA EBR'!AJ673)*(--LEFT(Main!$B$15:$B$1956,SEARCH(" ",Main!$B$15:$B$1956))='PLANILHA EBR'!AI673),Main!$E$15:$E$1956)</f>
        <v>61479002000523</v>
      </c>
      <c r="AM673" s="84" t="str" cm="1">
        <f t="array" ref="AM673">_xlfn.XLOOKUP(1,(Main!$F$15:$F$1956='PLANILHA EBR'!AJ673)*(--LEFT(Main!$B$15:$B$1956,SEARCH(" ",Main!$B$15:$B$1956))='PLANILHA EBR'!AI673),Main!$H$15:$H$1956)</f>
        <v>KG LIQUIDO</v>
      </c>
      <c r="AN673">
        <v>415.2</v>
      </c>
      <c r="AO673">
        <v>70540.08</v>
      </c>
      <c r="AP673">
        <v>4598</v>
      </c>
    </row>
    <row r="674" spans="1:42" x14ac:dyDescent="0.25">
      <c r="A674" t="s">
        <v>5962</v>
      </c>
      <c r="B674" t="str">
        <f>C674&amp;"-"&amp;COUNTIF(C$2:C674,C674)</f>
        <v>66647-1</v>
      </c>
      <c r="C674">
        <v>66647</v>
      </c>
      <c r="D674" s="57">
        <v>44837</v>
      </c>
      <c r="E674" s="84" t="str">
        <f>F674&amp;"-"&amp;COUNTIF($F$2:F674,F674)</f>
        <v>VOESTALPINE-14</v>
      </c>
      <c r="F674" s="84" t="str">
        <f t="shared" si="74"/>
        <v>VOESTALPINE</v>
      </c>
      <c r="G674" t="s">
        <v>8583</v>
      </c>
      <c r="H674" s="62">
        <v>61479002000523</v>
      </c>
      <c r="I674" t="s">
        <v>30</v>
      </c>
      <c r="J674">
        <v>209.1</v>
      </c>
      <c r="K674">
        <v>13079.21</v>
      </c>
      <c r="M674">
        <v>69710</v>
      </c>
      <c r="N674" t="str">
        <v>METASA</v>
      </c>
      <c r="O674" s="57" cm="1">
        <f t="array" ref="O674">_xlfn.XLOOKUP(1,($C$2:$C$8655=M674)*($F$2:$F$8655=N674),$D$2:$D$8655)</f>
        <v>44875</v>
      </c>
      <c r="P674" s="62">
        <v>88416482000106</v>
      </c>
      <c r="Q674" t="str">
        <v>KG LIQUIDO</v>
      </c>
      <c r="R674" s="85">
        <v>25511.710000000006</v>
      </c>
      <c r="S674" s="85">
        <v>460999.0799999999</v>
      </c>
      <c r="U674" s="84" t="b">
        <f t="shared" si="69"/>
        <v>1</v>
      </c>
      <c r="V674" s="84" t="b">
        <f t="shared" si="70"/>
        <v>1</v>
      </c>
      <c r="W674" s="84" t="b">
        <f t="shared" si="71"/>
        <v>1</v>
      </c>
      <c r="X674" s="84" t="b">
        <f t="shared" si="72"/>
        <v>1</v>
      </c>
      <c r="Y674" s="84" t="b">
        <f t="shared" si="73"/>
        <v>1</v>
      </c>
      <c r="AA674" s="84">
        <v>69710</v>
      </c>
      <c r="AB674" s="84" t="s">
        <v>80</v>
      </c>
      <c r="AC674" s="57">
        <v>44875</v>
      </c>
      <c r="AD674" s="84">
        <v>88416482000106</v>
      </c>
      <c r="AE674" s="84" t="s">
        <v>30</v>
      </c>
      <c r="AF674" s="84">
        <v>25511.71</v>
      </c>
      <c r="AG674" s="84">
        <v>460999.08</v>
      </c>
      <c r="AI674">
        <v>69822</v>
      </c>
      <c r="AJ674" s="84" t="str" cm="1">
        <f t="array" ref="AJ674">_xlfn.XLOOKUP(AI674,--LEFT(Main!$B$15:$B$1956,SEARCH(" ",Main!$B$15:$B$1956)),Main!$F$15:$F$1956,"")</f>
        <v>VOESTALPINE</v>
      </c>
      <c r="AK674" s="57" cm="1">
        <f t="array" ref="AK674">_xlfn.XLOOKUP(1,(--LEFT(Main!$B$15:$B$1956,SEARCH(" ",Main!$B$15:$B$1956))=AI674)*(Main!$F$15:$F$1956=AJ674),Main!$C$15:$C$1956,"")</f>
        <v>45222</v>
      </c>
      <c r="AL674" s="62" cm="1">
        <f t="array" ref="AL674">--_xlfn.XLOOKUP(1,(Main!$F$15:$F$1956='PLANILHA EBR'!AJ674)*(--LEFT(Main!$B$15:$B$1956,SEARCH(" ",Main!$B$15:$B$1956))='PLANILHA EBR'!AI674),Main!$E$15:$E$1956)</f>
        <v>61479002000523</v>
      </c>
      <c r="AM674" s="84" t="str" cm="1">
        <f t="array" ref="AM674">_xlfn.XLOOKUP(1,(Main!$F$15:$F$1956='PLANILHA EBR'!AJ674)*(--LEFT(Main!$B$15:$B$1956,SEARCH(" ",Main!$B$15:$B$1956))='PLANILHA EBR'!AI674),Main!$H$15:$H$1956)</f>
        <v>KG LIQUIDO</v>
      </c>
      <c r="AN674">
        <v>8430</v>
      </c>
      <c r="AO674">
        <v>241098</v>
      </c>
      <c r="AP674">
        <v>4598</v>
      </c>
    </row>
    <row r="675" spans="1:42" x14ac:dyDescent="0.25">
      <c r="A675" t="s">
        <v>5962</v>
      </c>
      <c r="B675" t="str">
        <f>C675&amp;"-"&amp;COUNTIF(C$2:C675,C675)</f>
        <v>66647-2</v>
      </c>
      <c r="C675">
        <v>66647</v>
      </c>
      <c r="D675" s="57">
        <v>44837</v>
      </c>
      <c r="E675" s="84" t="str">
        <f>F675&amp;"-"&amp;COUNTIF($F$2:F675,F675)</f>
        <v>VOESTALPINE-15</v>
      </c>
      <c r="F675" s="84" t="str">
        <f t="shared" si="74"/>
        <v>VOESTALPINE</v>
      </c>
      <c r="G675" t="s">
        <v>8583</v>
      </c>
      <c r="H675" s="62">
        <v>61479002000523</v>
      </c>
      <c r="I675" t="s">
        <v>30</v>
      </c>
      <c r="J675">
        <v>201.6</v>
      </c>
      <c r="K675">
        <v>11019.46</v>
      </c>
      <c r="M675">
        <v>69779</v>
      </c>
      <c r="N675" t="str">
        <v>METASA</v>
      </c>
      <c r="O675" s="57" cm="1">
        <f t="array" ref="O675">_xlfn.XLOOKUP(1,($C$2:$C$8655=M675)*($F$2:$F$8655=N675),$D$2:$D$8655)</f>
        <v>44876</v>
      </c>
      <c r="P675" s="62">
        <v>88416482000106</v>
      </c>
      <c r="Q675" t="str">
        <v>KG LIQUIDO</v>
      </c>
      <c r="R675" s="85">
        <v>15858.469999999998</v>
      </c>
      <c r="S675" s="85">
        <v>340405.44000000006</v>
      </c>
      <c r="U675" s="84" t="b">
        <f t="shared" ref="U675:U738" si="75">AA675=M675</f>
        <v>1</v>
      </c>
      <c r="V675" s="84" t="b">
        <f t="shared" ref="V675:V738" si="76">P675=AD675</f>
        <v>1</v>
      </c>
      <c r="W675" s="84" t="b">
        <f t="shared" ref="W675:W738" si="77">O675=AC675</f>
        <v>1</v>
      </c>
      <c r="X675" s="84" t="b">
        <f t="shared" ref="X675:X738" si="78">IF(AE675=Q675,AF675=R675," ")</f>
        <v>1</v>
      </c>
      <c r="Y675" s="84" t="b">
        <f t="shared" ref="Y675:Y738" si="79">AG675=S675</f>
        <v>1</v>
      </c>
      <c r="AA675" s="84">
        <v>69779</v>
      </c>
      <c r="AB675" s="84" t="s">
        <v>80</v>
      </c>
      <c r="AC675" s="57">
        <v>44876</v>
      </c>
      <c r="AD675" s="84">
        <v>88416482000106</v>
      </c>
      <c r="AE675" s="84" t="s">
        <v>30</v>
      </c>
      <c r="AF675" s="84">
        <v>15858.47</v>
      </c>
      <c r="AG675" s="84">
        <v>340405.44</v>
      </c>
      <c r="AI675">
        <v>69825</v>
      </c>
      <c r="AJ675" s="84" t="str" cm="1">
        <f t="array" ref="AJ675">_xlfn.XLOOKUP(AI675,--LEFT(Main!$B$15:$B$1956,SEARCH(" ",Main!$B$15:$B$1956)),Main!$F$15:$F$1956,"")</f>
        <v>METASA</v>
      </c>
      <c r="AK675" s="57" cm="1">
        <f t="array" ref="AK675">_xlfn.XLOOKUP(1,(--LEFT(Main!$B$15:$B$1956,SEARCH(" ",Main!$B$15:$B$1956))=AI675)*(Main!$F$15:$F$1956=AJ675),Main!$C$15:$C$1956,"")</f>
        <v>44879</v>
      </c>
      <c r="AL675" s="62" cm="1">
        <f t="array" ref="AL675">--_xlfn.XLOOKUP(1,(Main!$F$15:$F$1956='PLANILHA EBR'!AJ675)*(--LEFT(Main!$B$15:$B$1956,SEARCH(" ",Main!$B$15:$B$1956))='PLANILHA EBR'!AI675),Main!$E$15:$E$1956)</f>
        <v>88416482000106</v>
      </c>
      <c r="AM675" s="84" t="str" cm="1">
        <f t="array" ref="AM675">_xlfn.XLOOKUP(1,(Main!$F$15:$F$1956='PLANILHA EBR'!AJ675)*(--LEFT(Main!$B$15:$B$1956,SEARCH(" ",Main!$B$15:$B$1956))='PLANILHA EBR'!AI675),Main!$H$15:$H$1956)</f>
        <v>KG LIQUIDO</v>
      </c>
      <c r="AN675">
        <v>20277.009999999998</v>
      </c>
      <c r="AO675">
        <v>360869.2</v>
      </c>
      <c r="AP675">
        <v>4598</v>
      </c>
    </row>
    <row r="676" spans="1:42" x14ac:dyDescent="0.25">
      <c r="A676" t="s">
        <v>5961</v>
      </c>
      <c r="B676" t="str">
        <f>C676&amp;"-"&amp;COUNTIF(C$2:C676,C676)</f>
        <v>66647-3</v>
      </c>
      <c r="C676">
        <v>66647</v>
      </c>
      <c r="D676" s="57">
        <v>44837</v>
      </c>
      <c r="E676" s="84" t="str">
        <f>F676&amp;"-"&amp;COUNTIF($F$2:F676,F676)</f>
        <v>VOESTALPINE-16</v>
      </c>
      <c r="F676" s="84" t="str">
        <f t="shared" si="74"/>
        <v>VOESTALPINE</v>
      </c>
      <c r="G676" t="s">
        <v>8583</v>
      </c>
      <c r="H676" s="62">
        <v>61479002000523</v>
      </c>
      <c r="I676" t="s">
        <v>30</v>
      </c>
      <c r="J676">
        <v>10800</v>
      </c>
      <c r="K676">
        <v>185652</v>
      </c>
      <c r="M676">
        <v>69784</v>
      </c>
      <c r="N676" t="str">
        <v>VOESTALPINE</v>
      </c>
      <c r="O676" s="57" cm="1">
        <f t="array" ref="O676">_xlfn.XLOOKUP(1,($C$2:$C$8655=M676)*($F$2:$F$8655=N676),$D$2:$D$8655)</f>
        <v>45217</v>
      </c>
      <c r="P676" s="62">
        <v>61479002000523</v>
      </c>
      <c r="Q676" t="str">
        <v>KG LIQUIDO</v>
      </c>
      <c r="R676" s="85">
        <v>415.20000000000005</v>
      </c>
      <c r="S676" s="85">
        <v>70540.08</v>
      </c>
      <c r="U676" s="84" t="b">
        <f t="shared" si="75"/>
        <v>1</v>
      </c>
      <c r="V676" s="84" t="b">
        <f t="shared" si="76"/>
        <v>1</v>
      </c>
      <c r="W676" s="84" t="b">
        <f t="shared" si="77"/>
        <v>1</v>
      </c>
      <c r="X676" s="84" t="b">
        <f t="shared" si="78"/>
        <v>1</v>
      </c>
      <c r="Y676" s="84" t="b">
        <f t="shared" si="79"/>
        <v>1</v>
      </c>
      <c r="AA676" s="84">
        <v>69784</v>
      </c>
      <c r="AB676" s="84" t="s">
        <v>41</v>
      </c>
      <c r="AC676" s="57">
        <v>45217</v>
      </c>
      <c r="AD676" s="84">
        <v>61479002000523</v>
      </c>
      <c r="AE676" s="84" t="s">
        <v>30</v>
      </c>
      <c r="AF676" s="84">
        <v>415.2</v>
      </c>
      <c r="AG676" s="84">
        <v>70540.08</v>
      </c>
      <c r="AI676">
        <v>69880</v>
      </c>
      <c r="AJ676" s="84" t="str" cm="1">
        <f t="array" ref="AJ676">_xlfn.XLOOKUP(AI676,--LEFT(Main!$B$15:$B$1956,SEARCH(" ",Main!$B$15:$B$1956)),Main!$F$15:$F$1956,"")</f>
        <v>METASA</v>
      </c>
      <c r="AK676" s="57" cm="1">
        <f t="array" ref="AK676">_xlfn.XLOOKUP(1,(--LEFT(Main!$B$15:$B$1956,SEARCH(" ",Main!$B$15:$B$1956))=AI676)*(Main!$F$15:$F$1956=AJ676),Main!$C$15:$C$1956,"")</f>
        <v>44882</v>
      </c>
      <c r="AL676" s="62" cm="1">
        <f t="array" ref="AL676">--_xlfn.XLOOKUP(1,(Main!$F$15:$F$1956='PLANILHA EBR'!AJ676)*(--LEFT(Main!$B$15:$B$1956,SEARCH(" ",Main!$B$15:$B$1956))='PLANILHA EBR'!AI676),Main!$E$15:$E$1956)</f>
        <v>88416482000106</v>
      </c>
      <c r="AM676" s="84" t="str" cm="1">
        <f t="array" ref="AM676">_xlfn.XLOOKUP(1,(Main!$F$15:$F$1956='PLANILHA EBR'!AJ676)*(--LEFT(Main!$B$15:$B$1956,SEARCH(" ",Main!$B$15:$B$1956))='PLANILHA EBR'!AI676),Main!$H$15:$H$1956)</f>
        <v>KG LIQUIDO</v>
      </c>
      <c r="AN676">
        <v>24188.03</v>
      </c>
      <c r="AO676">
        <v>511278.86</v>
      </c>
      <c r="AP676">
        <v>4598</v>
      </c>
    </row>
    <row r="677" spans="1:42" x14ac:dyDescent="0.25">
      <c r="A677" t="s">
        <v>5960</v>
      </c>
      <c r="B677" t="str">
        <f>C677&amp;"-"&amp;COUNTIF(C$2:C677,C677)</f>
        <v>106506-1</v>
      </c>
      <c r="C677">
        <v>106506</v>
      </c>
      <c r="D677" s="57">
        <v>44838</v>
      </c>
      <c r="E677" s="84" t="str">
        <f>F677&amp;"-"&amp;COUNTIF($F$2:F677,F677)</f>
        <v>ESAB-26</v>
      </c>
      <c r="F677" s="84" t="str">
        <f t="shared" si="74"/>
        <v>ESAB</v>
      </c>
      <c r="G677" t="s">
        <v>8582</v>
      </c>
      <c r="H677" s="62">
        <v>29799921000571</v>
      </c>
      <c r="I677" t="s">
        <v>30</v>
      </c>
      <c r="J677">
        <v>10</v>
      </c>
      <c r="K677">
        <v>1514.7</v>
      </c>
      <c r="M677">
        <v>69822</v>
      </c>
      <c r="N677" t="str">
        <v>VOESTALPINE</v>
      </c>
      <c r="O677" s="57" cm="1">
        <f t="array" ref="O677">_xlfn.XLOOKUP(1,($C$2:$C$8655=M677)*($F$2:$F$8655=N677),$D$2:$D$8655)</f>
        <v>45222</v>
      </c>
      <c r="P677" s="62">
        <v>61479002000523</v>
      </c>
      <c r="Q677" t="str">
        <v>KG LIQUIDO</v>
      </c>
      <c r="R677" s="85">
        <v>8430</v>
      </c>
      <c r="S677" s="85">
        <v>241098</v>
      </c>
      <c r="U677" s="84" t="b">
        <f t="shared" si="75"/>
        <v>1</v>
      </c>
      <c r="V677" s="84" t="b">
        <f t="shared" si="76"/>
        <v>1</v>
      </c>
      <c r="W677" s="84" t="b">
        <f t="shared" si="77"/>
        <v>1</v>
      </c>
      <c r="X677" s="84" t="b">
        <f t="shared" si="78"/>
        <v>1</v>
      </c>
      <c r="Y677" s="84" t="b">
        <f t="shared" si="79"/>
        <v>1</v>
      </c>
      <c r="AA677" s="84">
        <v>69822</v>
      </c>
      <c r="AB677" s="84" t="s">
        <v>41</v>
      </c>
      <c r="AC677" s="57">
        <v>45222</v>
      </c>
      <c r="AD677" s="84">
        <v>61479002000523</v>
      </c>
      <c r="AE677" s="84" t="s">
        <v>30</v>
      </c>
      <c r="AF677" s="84">
        <v>8430</v>
      </c>
      <c r="AG677" s="84">
        <v>241098</v>
      </c>
      <c r="AI677">
        <v>69926</v>
      </c>
      <c r="AJ677" s="84" t="str" cm="1">
        <f t="array" ref="AJ677">_xlfn.XLOOKUP(AI677,--LEFT(Main!$B$15:$B$1956,SEARCH(" ",Main!$B$15:$B$1956)),Main!$F$15:$F$1956,"")</f>
        <v>METASA</v>
      </c>
      <c r="AK677" s="57" cm="1">
        <f t="array" ref="AK677">_xlfn.XLOOKUP(1,(--LEFT(Main!$B$15:$B$1956,SEARCH(" ",Main!$B$15:$B$1956))=AI677)*(Main!$F$15:$F$1956=AJ677),Main!$C$15:$C$1956,"")</f>
        <v>44883</v>
      </c>
      <c r="AL677" s="62" cm="1">
        <f t="array" ref="AL677">--_xlfn.XLOOKUP(1,(Main!$F$15:$F$1956='PLANILHA EBR'!AJ677)*(--LEFT(Main!$B$15:$B$1956,SEARCH(" ",Main!$B$15:$B$1956))='PLANILHA EBR'!AI677),Main!$E$15:$E$1956)</f>
        <v>88416482000106</v>
      </c>
      <c r="AM677" s="84" t="str" cm="1">
        <f t="array" ref="AM677">_xlfn.XLOOKUP(1,(Main!$F$15:$F$1956='PLANILHA EBR'!AJ677)*(--LEFT(Main!$B$15:$B$1956,SEARCH(" ",Main!$B$15:$B$1956))='PLANILHA EBR'!AI677),Main!$H$15:$H$1956)</f>
        <v>KG LIQUIDO</v>
      </c>
      <c r="AN677">
        <v>22187.63</v>
      </c>
      <c r="AO677">
        <v>383868.7</v>
      </c>
      <c r="AP677">
        <v>4597</v>
      </c>
    </row>
    <row r="678" spans="1:42" x14ac:dyDescent="0.25">
      <c r="A678" t="s">
        <v>5960</v>
      </c>
      <c r="B678" t="str">
        <f>C678&amp;"-"&amp;COUNTIF(C$2:C678,C678)</f>
        <v>106506-2</v>
      </c>
      <c r="C678">
        <v>106506</v>
      </c>
      <c r="D678" s="57">
        <v>44838</v>
      </c>
      <c r="E678" s="84" t="str">
        <f>F678&amp;"-"&amp;COUNTIF($F$2:F678,F678)</f>
        <v>ESAB-27</v>
      </c>
      <c r="F678" s="84" t="str">
        <f t="shared" si="74"/>
        <v>ESAB</v>
      </c>
      <c r="G678" t="s">
        <v>8582</v>
      </c>
      <c r="H678" s="62">
        <v>29799921000571</v>
      </c>
      <c r="I678" t="s">
        <v>30</v>
      </c>
      <c r="J678">
        <v>10</v>
      </c>
      <c r="K678">
        <v>1265.8</v>
      </c>
      <c r="M678">
        <v>69825</v>
      </c>
      <c r="N678" t="str">
        <v>METASA</v>
      </c>
      <c r="O678" s="57" cm="1">
        <f t="array" ref="O678">_xlfn.XLOOKUP(1,($C$2:$C$8655=M678)*($F$2:$F$8655=N678),$D$2:$D$8655)</f>
        <v>44879</v>
      </c>
      <c r="P678" s="62">
        <v>88416482000106</v>
      </c>
      <c r="Q678" t="str">
        <v>KG LIQUIDO</v>
      </c>
      <c r="R678" s="85">
        <v>20277.009999999998</v>
      </c>
      <c r="S678" s="85">
        <v>360869.19999999995</v>
      </c>
      <c r="U678" s="84" t="b">
        <f t="shared" si="75"/>
        <v>1</v>
      </c>
      <c r="V678" s="84" t="b">
        <f t="shared" si="76"/>
        <v>1</v>
      </c>
      <c r="W678" s="84" t="b">
        <f t="shared" si="77"/>
        <v>1</v>
      </c>
      <c r="X678" s="84" t="b">
        <f t="shared" si="78"/>
        <v>1</v>
      </c>
      <c r="Y678" s="84" t="b">
        <f t="shared" si="79"/>
        <v>1</v>
      </c>
      <c r="AA678" s="84">
        <v>69825</v>
      </c>
      <c r="AB678" s="84" t="s">
        <v>80</v>
      </c>
      <c r="AC678" s="57">
        <v>44879</v>
      </c>
      <c r="AD678" s="84">
        <v>88416482000106</v>
      </c>
      <c r="AE678" s="84" t="s">
        <v>30</v>
      </c>
      <c r="AF678" s="84">
        <v>20277.009999999998</v>
      </c>
      <c r="AG678" s="84">
        <v>360869.2</v>
      </c>
      <c r="AI678">
        <v>69939</v>
      </c>
      <c r="AJ678" s="84" t="str" cm="1">
        <f t="array" ref="AJ678">_xlfn.XLOOKUP(AI678,--LEFT(Main!$B$15:$B$1956,SEARCH(" ",Main!$B$15:$B$1956)),Main!$F$15:$F$1956,"")</f>
        <v>METASA</v>
      </c>
      <c r="AK678" s="57" cm="1">
        <f t="array" ref="AK678">_xlfn.XLOOKUP(1,(--LEFT(Main!$B$15:$B$1956,SEARCH(" ",Main!$B$15:$B$1956))=AI678)*(Main!$F$15:$F$1956=AJ678),Main!$C$15:$C$1956,"")</f>
        <v>44883</v>
      </c>
      <c r="AL678" s="62" cm="1">
        <f t="array" ref="AL678">--_xlfn.XLOOKUP(1,(Main!$F$15:$F$1956='PLANILHA EBR'!AJ678)*(--LEFT(Main!$B$15:$B$1956,SEARCH(" ",Main!$B$15:$B$1956))='PLANILHA EBR'!AI678),Main!$E$15:$E$1956)</f>
        <v>88416482000106</v>
      </c>
      <c r="AM678" s="84" t="str" cm="1">
        <f t="array" ref="AM678">_xlfn.XLOOKUP(1,(Main!$F$15:$F$1956='PLANILHA EBR'!AJ678)*(--LEFT(Main!$B$15:$B$1956,SEARCH(" ",Main!$B$15:$B$1956))='PLANILHA EBR'!AI678),Main!$H$15:$H$1956)</f>
        <v>KG LIQUIDO</v>
      </c>
      <c r="AN678">
        <v>20226.580000000002</v>
      </c>
      <c r="AO678">
        <v>176375.78</v>
      </c>
      <c r="AP678">
        <v>4597</v>
      </c>
    </row>
    <row r="679" spans="1:42" x14ac:dyDescent="0.25">
      <c r="A679" t="s">
        <v>5965</v>
      </c>
      <c r="B679" t="str">
        <f>C679&amp;"-"&amp;COUNTIF(C$2:C679,C679)</f>
        <v>106506-3</v>
      </c>
      <c r="C679">
        <v>106506</v>
      </c>
      <c r="D679" s="57">
        <v>44838</v>
      </c>
      <c r="E679" s="84" t="str">
        <f>F679&amp;"-"&amp;COUNTIF($F$2:F679,F679)</f>
        <v>ESAB-28</v>
      </c>
      <c r="F679" s="84" t="str">
        <f t="shared" si="74"/>
        <v>ESAB</v>
      </c>
      <c r="G679" t="s">
        <v>8582</v>
      </c>
      <c r="H679" s="62">
        <v>29799921000571</v>
      </c>
      <c r="I679" t="s">
        <v>30</v>
      </c>
      <c r="J679">
        <v>10</v>
      </c>
      <c r="K679">
        <v>2620</v>
      </c>
      <c r="M679">
        <v>69880</v>
      </c>
      <c r="N679" t="str">
        <v>METASA</v>
      </c>
      <c r="O679" s="57" cm="1">
        <f t="array" ref="O679">_xlfn.XLOOKUP(1,($C$2:$C$8655=M679)*($F$2:$F$8655=N679),$D$2:$D$8655)</f>
        <v>44882</v>
      </c>
      <c r="P679" s="62">
        <v>88416482000106</v>
      </c>
      <c r="Q679" t="str">
        <v>KG LIQUIDO</v>
      </c>
      <c r="R679" s="85">
        <v>24188.030000000002</v>
      </c>
      <c r="S679" s="85">
        <v>511278.86000000004</v>
      </c>
      <c r="U679" s="84" t="b">
        <f t="shared" si="75"/>
        <v>1</v>
      </c>
      <c r="V679" s="84" t="b">
        <f t="shared" si="76"/>
        <v>1</v>
      </c>
      <c r="W679" s="84" t="b">
        <f t="shared" si="77"/>
        <v>1</v>
      </c>
      <c r="X679" s="84" t="b">
        <f t="shared" si="78"/>
        <v>1</v>
      </c>
      <c r="Y679" s="84" t="b">
        <f t="shared" si="79"/>
        <v>1</v>
      </c>
      <c r="AA679" s="84">
        <v>69880</v>
      </c>
      <c r="AB679" s="84" t="s">
        <v>80</v>
      </c>
      <c r="AC679" s="57">
        <v>44882</v>
      </c>
      <c r="AD679" s="84">
        <v>88416482000106</v>
      </c>
      <c r="AE679" s="84" t="s">
        <v>30</v>
      </c>
      <c r="AF679" s="84">
        <v>24188.03</v>
      </c>
      <c r="AG679" s="84">
        <v>511278.86</v>
      </c>
      <c r="AI679">
        <v>69953</v>
      </c>
      <c r="AJ679" s="84" t="str" cm="1">
        <f t="array" ref="AJ679">_xlfn.XLOOKUP(AI679,--LEFT(Main!$B$15:$B$1956,SEARCH(" ",Main!$B$15:$B$1956)),Main!$F$15:$F$1956,"")</f>
        <v>METASA</v>
      </c>
      <c r="AK679" s="57" cm="1">
        <f t="array" ref="AK679">_xlfn.XLOOKUP(1,(--LEFT(Main!$B$15:$B$1956,SEARCH(" ",Main!$B$15:$B$1956))=AI679)*(Main!$F$15:$F$1956=AJ679),Main!$C$15:$C$1956,"")</f>
        <v>44883</v>
      </c>
      <c r="AL679" s="62" cm="1">
        <f t="array" ref="AL679">--_xlfn.XLOOKUP(1,(Main!$F$15:$F$1956='PLANILHA EBR'!AJ679)*(--LEFT(Main!$B$15:$B$1956,SEARCH(" ",Main!$B$15:$B$1956))='PLANILHA EBR'!AI679),Main!$E$15:$E$1956)</f>
        <v>88416482000106</v>
      </c>
      <c r="AM679" s="84" t="str" cm="1">
        <f t="array" ref="AM679">_xlfn.XLOOKUP(1,(Main!$F$15:$F$1956='PLANILHA EBR'!AJ679)*(--LEFT(Main!$B$15:$B$1956,SEARCH(" ",Main!$B$15:$B$1956))='PLANILHA EBR'!AI679),Main!$H$15:$H$1956)</f>
        <v>KG LIQUIDO</v>
      </c>
      <c r="AN679">
        <v>19662.759999999998</v>
      </c>
      <c r="AO679">
        <v>162077.62</v>
      </c>
      <c r="AP679">
        <v>4597</v>
      </c>
    </row>
    <row r="680" spans="1:42" x14ac:dyDescent="0.25">
      <c r="A680" t="s">
        <v>5962</v>
      </c>
      <c r="B680" t="str">
        <f>C680&amp;"-"&amp;COUNTIF(C$2:C680,C680)</f>
        <v>106506-4</v>
      </c>
      <c r="C680">
        <v>106506</v>
      </c>
      <c r="D680" s="57">
        <v>44838</v>
      </c>
      <c r="E680" s="84" t="str">
        <f>F680&amp;"-"&amp;COUNTIF($F$2:F680,F680)</f>
        <v>ESAB-29</v>
      </c>
      <c r="F680" s="84" t="str">
        <f t="shared" si="74"/>
        <v>ESAB</v>
      </c>
      <c r="G680" t="s">
        <v>8582</v>
      </c>
      <c r="H680" s="62">
        <v>29799921000571</v>
      </c>
      <c r="I680" t="s">
        <v>30</v>
      </c>
      <c r="J680">
        <v>10.8</v>
      </c>
      <c r="K680">
        <v>2928.85</v>
      </c>
      <c r="M680">
        <v>69926</v>
      </c>
      <c r="N680" t="str">
        <v>METASA</v>
      </c>
      <c r="O680" s="57" cm="1">
        <f t="array" ref="O680">_xlfn.XLOOKUP(1,($C$2:$C$8655=M680)*($F$2:$F$8655=N680),$D$2:$D$8655)</f>
        <v>44883</v>
      </c>
      <c r="P680" s="62">
        <v>88416482000106</v>
      </c>
      <c r="Q680" t="str">
        <v>KG LIQUIDO</v>
      </c>
      <c r="R680" s="85">
        <v>22187.63</v>
      </c>
      <c r="S680" s="85">
        <v>383868.7</v>
      </c>
      <c r="U680" s="84" t="b">
        <f t="shared" si="75"/>
        <v>1</v>
      </c>
      <c r="V680" s="84" t="b">
        <f t="shared" si="76"/>
        <v>1</v>
      </c>
      <c r="W680" s="84" t="b">
        <f t="shared" si="77"/>
        <v>1</v>
      </c>
      <c r="X680" s="84" t="b">
        <f t="shared" si="78"/>
        <v>1</v>
      </c>
      <c r="Y680" s="84" t="b">
        <f t="shared" si="79"/>
        <v>1</v>
      </c>
      <c r="AA680" s="84">
        <v>69926</v>
      </c>
      <c r="AB680" s="84" t="s">
        <v>80</v>
      </c>
      <c r="AC680" s="57">
        <v>44883</v>
      </c>
      <c r="AD680" s="84">
        <v>88416482000106</v>
      </c>
      <c r="AE680" s="84" t="s">
        <v>30</v>
      </c>
      <c r="AF680" s="84">
        <v>22187.63</v>
      </c>
      <c r="AG680" s="84">
        <v>383868.7</v>
      </c>
      <c r="AI680">
        <v>69959</v>
      </c>
      <c r="AJ680" s="84" t="str" cm="1">
        <f t="array" ref="AJ680">_xlfn.XLOOKUP(AI680,--LEFT(Main!$B$15:$B$1956,SEARCH(" ",Main!$B$15:$B$1956)),Main!$F$15:$F$1956,"")</f>
        <v>METASA</v>
      </c>
      <c r="AK680" s="57" cm="1">
        <f t="array" ref="AK680">_xlfn.XLOOKUP(1,(--LEFT(Main!$B$15:$B$1956,SEARCH(" ",Main!$B$15:$B$1956))=AI680)*(Main!$F$15:$F$1956=AJ680),Main!$C$15:$C$1956,"")</f>
        <v>44883</v>
      </c>
      <c r="AL680" s="62" cm="1">
        <f t="array" ref="AL680">--_xlfn.XLOOKUP(1,(Main!$F$15:$F$1956='PLANILHA EBR'!AJ680)*(--LEFT(Main!$B$15:$B$1956,SEARCH(" ",Main!$B$15:$B$1956))='PLANILHA EBR'!AI680),Main!$E$15:$E$1956)</f>
        <v>88416482000106</v>
      </c>
      <c r="AM680" s="84" t="str" cm="1">
        <f t="array" ref="AM680">_xlfn.XLOOKUP(1,(Main!$F$15:$F$1956='PLANILHA EBR'!AJ680)*(--LEFT(Main!$B$15:$B$1956,SEARCH(" ",Main!$B$15:$B$1956))='PLANILHA EBR'!AI680),Main!$H$15:$H$1956)</f>
        <v>KG LIQUIDO</v>
      </c>
      <c r="AN680">
        <v>14710.24</v>
      </c>
      <c r="AO680">
        <v>128273.29</v>
      </c>
      <c r="AP680">
        <v>4597</v>
      </c>
    </row>
    <row r="681" spans="1:42" x14ac:dyDescent="0.25">
      <c r="A681" t="s">
        <v>5962</v>
      </c>
      <c r="B681" t="str">
        <f>C681&amp;"-"&amp;COUNTIF(C$2:C681,C681)</f>
        <v>106506-5</v>
      </c>
      <c r="C681">
        <v>106506</v>
      </c>
      <c r="D681" s="57">
        <v>44838</v>
      </c>
      <c r="E681" s="84" t="str">
        <f>F681&amp;"-"&amp;COUNTIF($F$2:F681,F681)</f>
        <v>ESAB-30</v>
      </c>
      <c r="F681" s="84" t="str">
        <f t="shared" si="74"/>
        <v>ESAB</v>
      </c>
      <c r="G681" t="s">
        <v>8582</v>
      </c>
      <c r="H681" s="62">
        <v>29799921000571</v>
      </c>
      <c r="I681" t="s">
        <v>30</v>
      </c>
      <c r="J681">
        <v>12.6</v>
      </c>
      <c r="K681">
        <v>3546.9</v>
      </c>
      <c r="M681">
        <v>69939</v>
      </c>
      <c r="N681" t="str">
        <v>METASA</v>
      </c>
      <c r="O681" s="57" cm="1">
        <f t="array" ref="O681">_xlfn.XLOOKUP(1,($C$2:$C$8655=M681)*($F$2:$F$8655=N681),$D$2:$D$8655)</f>
        <v>44883</v>
      </c>
      <c r="P681" s="62">
        <v>88416482000106</v>
      </c>
      <c r="Q681" t="str">
        <v>KG LIQUIDO</v>
      </c>
      <c r="R681" s="85">
        <v>20226.580000000002</v>
      </c>
      <c r="S681" s="85">
        <v>176375.78</v>
      </c>
      <c r="U681" s="84" t="b">
        <f t="shared" si="75"/>
        <v>1</v>
      </c>
      <c r="V681" s="84" t="b">
        <f t="shared" si="76"/>
        <v>1</v>
      </c>
      <c r="W681" s="84" t="b">
        <f t="shared" si="77"/>
        <v>1</v>
      </c>
      <c r="X681" s="84" t="b">
        <f t="shared" si="78"/>
        <v>1</v>
      </c>
      <c r="Y681" s="84" t="b">
        <f t="shared" si="79"/>
        <v>1</v>
      </c>
      <c r="AA681" s="84">
        <v>69939</v>
      </c>
      <c r="AB681" s="84" t="s">
        <v>80</v>
      </c>
      <c r="AC681" s="57">
        <v>44883</v>
      </c>
      <c r="AD681" s="84">
        <v>88416482000106</v>
      </c>
      <c r="AE681" s="84" t="s">
        <v>30</v>
      </c>
      <c r="AF681" s="84">
        <v>20226.580000000002</v>
      </c>
      <c r="AG681" s="84">
        <v>176375.78</v>
      </c>
      <c r="AI681">
        <v>69983</v>
      </c>
      <c r="AJ681" s="84" t="str" cm="1">
        <f t="array" ref="AJ681">_xlfn.XLOOKUP(AI681,--LEFT(Main!$B$15:$B$1956,SEARCH(" ",Main!$B$15:$B$1956)),Main!$F$15:$F$1956,"")</f>
        <v>METASA</v>
      </c>
      <c r="AK681" s="57" cm="1">
        <f t="array" ref="AK681">_xlfn.XLOOKUP(1,(--LEFT(Main!$B$15:$B$1956,SEARCH(" ",Main!$B$15:$B$1956))=AI681)*(Main!$F$15:$F$1956=AJ681),Main!$C$15:$C$1956,"")</f>
        <v>44886</v>
      </c>
      <c r="AL681" s="62" cm="1">
        <f t="array" ref="AL681">--_xlfn.XLOOKUP(1,(Main!$F$15:$F$1956='PLANILHA EBR'!AJ681)*(--LEFT(Main!$B$15:$B$1956,SEARCH(" ",Main!$B$15:$B$1956))='PLANILHA EBR'!AI681),Main!$E$15:$E$1956)</f>
        <v>88416482000106</v>
      </c>
      <c r="AM681" s="84" t="str" cm="1">
        <f t="array" ref="AM681">_xlfn.XLOOKUP(1,(Main!$F$15:$F$1956='PLANILHA EBR'!AJ681)*(--LEFT(Main!$B$15:$B$1956,SEARCH(" ",Main!$B$15:$B$1956))='PLANILHA EBR'!AI681),Main!$H$15:$H$1956)</f>
        <v>KG LIQUIDO</v>
      </c>
      <c r="AN681">
        <v>14507.84</v>
      </c>
      <c r="AO681">
        <v>264798.12</v>
      </c>
      <c r="AP681">
        <v>4597</v>
      </c>
    </row>
    <row r="682" spans="1:42" x14ac:dyDescent="0.25">
      <c r="A682" t="s">
        <v>5958</v>
      </c>
      <c r="B682" t="str">
        <f>C682&amp;"-"&amp;COUNTIF(C$2:C682,C682)</f>
        <v>68624-1</v>
      </c>
      <c r="C682">
        <v>68624</v>
      </c>
      <c r="D682" s="57">
        <v>44840</v>
      </c>
      <c r="E682" s="84" t="str">
        <f>F682&amp;"-"&amp;COUNTIF($F$2:F682,F682)</f>
        <v>METASA-614</v>
      </c>
      <c r="F682" s="84" t="str">
        <f t="shared" si="74"/>
        <v>METASA</v>
      </c>
      <c r="G682" t="s">
        <v>8581</v>
      </c>
      <c r="H682" s="62">
        <v>88416482000106</v>
      </c>
      <c r="I682" t="s">
        <v>30</v>
      </c>
      <c r="J682">
        <v>581.92999999999995</v>
      </c>
      <c r="K682">
        <v>9822.98</v>
      </c>
      <c r="M682">
        <v>69953</v>
      </c>
      <c r="N682" t="str">
        <v>METASA</v>
      </c>
      <c r="O682" s="57" cm="1">
        <f t="array" ref="O682">_xlfn.XLOOKUP(1,($C$2:$C$8655=M682)*($F$2:$F$8655=N682),$D$2:$D$8655)</f>
        <v>44883</v>
      </c>
      <c r="P682" s="62">
        <v>88416482000106</v>
      </c>
      <c r="Q682" t="str">
        <v>KG LIQUIDO</v>
      </c>
      <c r="R682" s="85">
        <v>19662.760000000002</v>
      </c>
      <c r="S682" s="85">
        <v>162077.62</v>
      </c>
      <c r="U682" s="84" t="b">
        <f t="shared" si="75"/>
        <v>1</v>
      </c>
      <c r="V682" s="84" t="b">
        <f t="shared" si="76"/>
        <v>1</v>
      </c>
      <c r="W682" s="84" t="b">
        <f t="shared" si="77"/>
        <v>1</v>
      </c>
      <c r="X682" s="84" t="b">
        <f t="shared" si="78"/>
        <v>1</v>
      </c>
      <c r="Y682" s="84" t="b">
        <f t="shared" si="79"/>
        <v>1</v>
      </c>
      <c r="AA682" s="84">
        <v>69953</v>
      </c>
      <c r="AB682" s="84" t="s">
        <v>80</v>
      </c>
      <c r="AC682" s="57">
        <v>44883</v>
      </c>
      <c r="AD682" s="84">
        <v>88416482000106</v>
      </c>
      <c r="AE682" s="84" t="s">
        <v>30</v>
      </c>
      <c r="AF682" s="84">
        <v>19662.759999999998</v>
      </c>
      <c r="AG682" s="84">
        <v>162077.62</v>
      </c>
      <c r="AI682">
        <v>70000</v>
      </c>
      <c r="AJ682" s="84" t="str" cm="1">
        <f t="array" ref="AJ682">_xlfn.XLOOKUP(AI682,--LEFT(Main!$B$15:$B$1956,SEARCH(" ",Main!$B$15:$B$1956)),Main!$F$15:$F$1956,"")</f>
        <v>VOESTALPINE</v>
      </c>
      <c r="AK682" s="57" cm="1">
        <f t="array" ref="AK682">_xlfn.XLOOKUP(1,(--LEFT(Main!$B$15:$B$1956,SEARCH(" ",Main!$B$15:$B$1956))=AI682)*(Main!$F$15:$F$1956=AJ682),Main!$C$15:$C$1956,"")</f>
        <v>45239</v>
      </c>
      <c r="AL682" s="62" cm="1">
        <f t="array" ref="AL682">--_xlfn.XLOOKUP(1,(Main!$F$15:$F$1956='PLANILHA EBR'!AJ682)*(--LEFT(Main!$B$15:$B$1956,SEARCH(" ",Main!$B$15:$B$1956))='PLANILHA EBR'!AI682),Main!$E$15:$E$1956)</f>
        <v>61479002000523</v>
      </c>
      <c r="AM682" s="84" t="str" cm="1">
        <f t="array" ref="AM682">_xlfn.XLOOKUP(1,(Main!$F$15:$F$1956='PLANILHA EBR'!AJ682)*(--LEFT(Main!$B$15:$B$1956,SEARCH(" ",Main!$B$15:$B$1956))='PLANILHA EBR'!AI682),Main!$H$15:$H$1956)</f>
        <v>KG LIQUIDO</v>
      </c>
      <c r="AN682">
        <v>1890</v>
      </c>
      <c r="AO682">
        <v>54054</v>
      </c>
      <c r="AP682">
        <v>4597</v>
      </c>
    </row>
    <row r="683" spans="1:42" x14ac:dyDescent="0.25">
      <c r="A683" t="s">
        <v>5958</v>
      </c>
      <c r="B683" t="str">
        <f>C683&amp;"-"&amp;COUNTIF(C$2:C683,C683)</f>
        <v>68624-2</v>
      </c>
      <c r="C683">
        <v>68624</v>
      </c>
      <c r="D683" s="57">
        <v>44840</v>
      </c>
      <c r="E683" s="84" t="str">
        <f>F683&amp;"-"&amp;COUNTIF($F$2:F683,F683)</f>
        <v>METASA-615</v>
      </c>
      <c r="F683" s="84" t="str">
        <f t="shared" si="74"/>
        <v>METASA</v>
      </c>
      <c r="G683" t="s">
        <v>8581</v>
      </c>
      <c r="H683" s="62">
        <v>88416482000106</v>
      </c>
      <c r="I683" t="s">
        <v>30</v>
      </c>
      <c r="J683">
        <v>542.04</v>
      </c>
      <c r="K683">
        <v>9149.64</v>
      </c>
      <c r="M683">
        <v>69959</v>
      </c>
      <c r="N683" t="str">
        <v>METASA</v>
      </c>
      <c r="O683" s="57" cm="1">
        <f t="array" ref="O683">_xlfn.XLOOKUP(1,($C$2:$C$8655=M683)*($F$2:$F$8655=N683),$D$2:$D$8655)</f>
        <v>44883</v>
      </c>
      <c r="P683" s="62">
        <v>88416482000106</v>
      </c>
      <c r="Q683" t="str">
        <v>KG LIQUIDO</v>
      </c>
      <c r="R683" s="85">
        <v>14710.24</v>
      </c>
      <c r="S683" s="85">
        <v>128273.29</v>
      </c>
      <c r="U683" s="84" t="b">
        <f t="shared" si="75"/>
        <v>1</v>
      </c>
      <c r="V683" s="84" t="b">
        <f t="shared" si="76"/>
        <v>1</v>
      </c>
      <c r="W683" s="84" t="b">
        <f t="shared" si="77"/>
        <v>1</v>
      </c>
      <c r="X683" s="84" t="b">
        <f t="shared" si="78"/>
        <v>1</v>
      </c>
      <c r="Y683" s="84" t="b">
        <f t="shared" si="79"/>
        <v>1</v>
      </c>
      <c r="AA683" s="84">
        <v>69959</v>
      </c>
      <c r="AB683" s="84" t="s">
        <v>80</v>
      </c>
      <c r="AC683" s="57">
        <v>44883</v>
      </c>
      <c r="AD683" s="84">
        <v>88416482000106</v>
      </c>
      <c r="AE683" s="84" t="s">
        <v>30</v>
      </c>
      <c r="AF683" s="84">
        <v>14710.24</v>
      </c>
      <c r="AG683" s="84">
        <v>128273.29</v>
      </c>
      <c r="AI683">
        <v>70010</v>
      </c>
      <c r="AJ683" s="84" t="str" cm="1">
        <f t="array" ref="AJ683">_xlfn.XLOOKUP(AI683,--LEFT(Main!$B$15:$B$1956,SEARCH(" ",Main!$B$15:$B$1956)),Main!$F$15:$F$1956,"")</f>
        <v>VOESTALPINE</v>
      </c>
      <c r="AK683" s="57" cm="1">
        <f t="array" ref="AK683">_xlfn.XLOOKUP(1,(--LEFT(Main!$B$15:$B$1956,SEARCH(" ",Main!$B$15:$B$1956))=AI683)*(Main!$F$15:$F$1956=AJ683),Main!$C$15:$C$1956,"")</f>
        <v>45240</v>
      </c>
      <c r="AL683" s="62" cm="1">
        <f t="array" ref="AL683">--_xlfn.XLOOKUP(1,(Main!$F$15:$F$1956='PLANILHA EBR'!AJ683)*(--LEFT(Main!$B$15:$B$1956,SEARCH(" ",Main!$B$15:$B$1956))='PLANILHA EBR'!AI683),Main!$E$15:$E$1956)</f>
        <v>61479002000523</v>
      </c>
      <c r="AM683" s="84" t="str" cm="1">
        <f t="array" ref="AM683">_xlfn.XLOOKUP(1,(Main!$F$15:$F$1956='PLANILHA EBR'!AJ683)*(--LEFT(Main!$B$15:$B$1956,SEARCH(" ",Main!$B$15:$B$1956))='PLANILHA EBR'!AI683),Main!$H$15:$H$1956)</f>
        <v>KG LIQUIDO</v>
      </c>
      <c r="AN683">
        <v>2685</v>
      </c>
      <c r="AO683">
        <v>76791</v>
      </c>
      <c r="AP683">
        <v>4597</v>
      </c>
    </row>
    <row r="684" spans="1:42" x14ac:dyDescent="0.25">
      <c r="A684" t="s">
        <v>5958</v>
      </c>
      <c r="B684" t="str">
        <f>C684&amp;"-"&amp;COUNTIF(C$2:C684,C684)</f>
        <v>68624-3</v>
      </c>
      <c r="C684">
        <v>68624</v>
      </c>
      <c r="D684" s="57">
        <v>44840</v>
      </c>
      <c r="E684" s="84" t="str">
        <f>F684&amp;"-"&amp;COUNTIF($F$2:F684,F684)</f>
        <v>METASA-616</v>
      </c>
      <c r="F684" s="84" t="str">
        <f t="shared" si="74"/>
        <v>METASA</v>
      </c>
      <c r="G684" t="s">
        <v>8581</v>
      </c>
      <c r="H684" s="62">
        <v>88416482000106</v>
      </c>
      <c r="I684" t="s">
        <v>30</v>
      </c>
      <c r="J684">
        <v>231.5</v>
      </c>
      <c r="K684">
        <v>3907.72</v>
      </c>
      <c r="M684">
        <v>69983</v>
      </c>
      <c r="N684" t="str">
        <v>METASA</v>
      </c>
      <c r="O684" s="57" cm="1">
        <f t="array" ref="O684">_xlfn.XLOOKUP(1,($C$2:$C$8655=M684)*($F$2:$F$8655=N684),$D$2:$D$8655)</f>
        <v>44886</v>
      </c>
      <c r="P684" s="62">
        <v>88416482000106</v>
      </c>
      <c r="Q684" t="str">
        <v>KG LIQUIDO</v>
      </c>
      <c r="R684" s="85">
        <v>14507.84</v>
      </c>
      <c r="S684" s="85">
        <v>264798.12</v>
      </c>
      <c r="U684" s="84" t="b">
        <f t="shared" si="75"/>
        <v>1</v>
      </c>
      <c r="V684" s="84" t="b">
        <f t="shared" si="76"/>
        <v>1</v>
      </c>
      <c r="W684" s="84" t="b">
        <f t="shared" si="77"/>
        <v>1</v>
      </c>
      <c r="X684" s="84" t="b">
        <f t="shared" si="78"/>
        <v>1</v>
      </c>
      <c r="Y684" s="84" t="b">
        <f t="shared" si="79"/>
        <v>1</v>
      </c>
      <c r="AA684" s="84">
        <v>69983</v>
      </c>
      <c r="AB684" s="84" t="s">
        <v>80</v>
      </c>
      <c r="AC684" s="57">
        <v>44886</v>
      </c>
      <c r="AD684" s="84">
        <v>88416482000106</v>
      </c>
      <c r="AE684" s="84" t="s">
        <v>30</v>
      </c>
      <c r="AF684" s="84">
        <v>14507.84</v>
      </c>
      <c r="AG684" s="84">
        <v>264798.12</v>
      </c>
      <c r="AI684">
        <v>70052</v>
      </c>
      <c r="AJ684" s="84" t="str" cm="1">
        <f t="array" ref="AJ684">_xlfn.XLOOKUP(AI684,--LEFT(Main!$B$15:$B$1956,SEARCH(" ",Main!$B$15:$B$1956)),Main!$F$15:$F$1956,"")</f>
        <v>METASA</v>
      </c>
      <c r="AK684" s="57" cm="1">
        <f t="array" ref="AK684">_xlfn.XLOOKUP(1,(--LEFT(Main!$B$15:$B$1956,SEARCH(" ",Main!$B$15:$B$1956))=AI684)*(Main!$F$15:$F$1956=AJ684),Main!$C$15:$C$1956,"")</f>
        <v>44888</v>
      </c>
      <c r="AL684" s="62" cm="1">
        <f t="array" ref="AL684">--_xlfn.XLOOKUP(1,(Main!$F$15:$F$1956='PLANILHA EBR'!AJ684)*(--LEFT(Main!$B$15:$B$1956,SEARCH(" ",Main!$B$15:$B$1956))='PLANILHA EBR'!AI684),Main!$E$15:$E$1956)</f>
        <v>88416482000106</v>
      </c>
      <c r="AM684" s="84" t="str" cm="1">
        <f t="array" ref="AM684">_xlfn.XLOOKUP(1,(Main!$F$15:$F$1956='PLANILHA EBR'!AJ684)*(--LEFT(Main!$B$15:$B$1956,SEARCH(" ",Main!$B$15:$B$1956))='PLANILHA EBR'!AI684),Main!$H$15:$H$1956)</f>
        <v>KG LIQUIDO</v>
      </c>
      <c r="AN684">
        <v>27549.19</v>
      </c>
      <c r="AO684">
        <v>706114.59</v>
      </c>
      <c r="AP684">
        <v>4476</v>
      </c>
    </row>
    <row r="685" spans="1:42" x14ac:dyDescent="0.25">
      <c r="A685" t="s">
        <v>5958</v>
      </c>
      <c r="B685" t="str">
        <f>C685&amp;"-"&amp;COUNTIF(C$2:C685,C685)</f>
        <v>68624-4</v>
      </c>
      <c r="C685">
        <v>68624</v>
      </c>
      <c r="D685" s="57">
        <v>44840</v>
      </c>
      <c r="E685" s="84" t="str">
        <f>F685&amp;"-"&amp;COUNTIF($F$2:F685,F685)</f>
        <v>METASA-617</v>
      </c>
      <c r="F685" s="84" t="str">
        <f t="shared" si="74"/>
        <v>METASA</v>
      </c>
      <c r="G685" t="s">
        <v>8581</v>
      </c>
      <c r="H685" s="62">
        <v>88416482000106</v>
      </c>
      <c r="I685" t="s">
        <v>30</v>
      </c>
      <c r="J685">
        <v>7.56</v>
      </c>
      <c r="K685">
        <v>127.61</v>
      </c>
      <c r="M685">
        <v>70000</v>
      </c>
      <c r="N685" t="str">
        <v>VOESTALPINE</v>
      </c>
      <c r="O685" s="57" cm="1">
        <f t="array" ref="O685">_xlfn.XLOOKUP(1,($C$2:$C$8655=M685)*($F$2:$F$8655=N685),$D$2:$D$8655)</f>
        <v>45239</v>
      </c>
      <c r="P685" s="62">
        <v>61479002000523</v>
      </c>
      <c r="Q685" t="str">
        <v>KG LIQUIDO</v>
      </c>
      <c r="R685" s="85">
        <v>1890</v>
      </c>
      <c r="S685" s="85">
        <v>54054</v>
      </c>
      <c r="U685" s="84" t="b">
        <f t="shared" si="75"/>
        <v>1</v>
      </c>
      <c r="V685" s="84" t="b">
        <f t="shared" si="76"/>
        <v>1</v>
      </c>
      <c r="W685" s="84" t="b">
        <f t="shared" si="77"/>
        <v>1</v>
      </c>
      <c r="X685" s="84" t="b">
        <f t="shared" si="78"/>
        <v>1</v>
      </c>
      <c r="Y685" s="84" t="b">
        <f t="shared" si="79"/>
        <v>1</v>
      </c>
      <c r="AA685" s="84">
        <v>70000</v>
      </c>
      <c r="AB685" s="84" t="s">
        <v>41</v>
      </c>
      <c r="AC685" s="57">
        <v>45239</v>
      </c>
      <c r="AD685" s="84">
        <v>61479002000523</v>
      </c>
      <c r="AE685" s="84" t="s">
        <v>30</v>
      </c>
      <c r="AF685" s="84">
        <v>1890</v>
      </c>
      <c r="AG685" s="84">
        <v>54054</v>
      </c>
      <c r="AI685">
        <v>70072</v>
      </c>
      <c r="AJ685" s="84" t="str" cm="1">
        <f t="array" ref="AJ685">_xlfn.XLOOKUP(AI685,--LEFT(Main!$B$15:$B$1956,SEARCH(" ",Main!$B$15:$B$1956)),Main!$F$15:$F$1956,"")</f>
        <v>VOESTALPINE</v>
      </c>
      <c r="AK685" s="57" cm="1">
        <f t="array" ref="AK685">_xlfn.XLOOKUP(1,(--LEFT(Main!$B$15:$B$1956,SEARCH(" ",Main!$B$15:$B$1956))=AI685)*(Main!$F$15:$F$1956=AJ685),Main!$C$15:$C$1956,"")</f>
        <v>45250</v>
      </c>
      <c r="AL685" s="62" cm="1">
        <f t="array" ref="AL685">--_xlfn.XLOOKUP(1,(Main!$F$15:$F$1956='PLANILHA EBR'!AJ685)*(--LEFT(Main!$B$15:$B$1956,SEARCH(" ",Main!$B$15:$B$1956))='PLANILHA EBR'!AI685),Main!$E$15:$E$1956)</f>
        <v>61479002000523</v>
      </c>
      <c r="AM685" s="84" t="str" cm="1">
        <f t="array" ref="AM685">_xlfn.XLOOKUP(1,(Main!$F$15:$F$1956='PLANILHA EBR'!AJ685)*(--LEFT(Main!$B$15:$B$1956,SEARCH(" ",Main!$B$15:$B$1956))='PLANILHA EBR'!AI685),Main!$H$15:$H$1956)</f>
        <v>KG LIQUIDO</v>
      </c>
      <c r="AN685">
        <v>3780</v>
      </c>
      <c r="AO685">
        <v>108108</v>
      </c>
      <c r="AP685">
        <v>4467</v>
      </c>
    </row>
    <row r="686" spans="1:42" x14ac:dyDescent="0.25">
      <c r="A686" t="s">
        <v>5958</v>
      </c>
      <c r="B686" t="str">
        <f>C686&amp;"-"&amp;COUNTIF(C$2:C686,C686)</f>
        <v>68624-5</v>
      </c>
      <c r="C686">
        <v>68624</v>
      </c>
      <c r="D686" s="57">
        <v>44840</v>
      </c>
      <c r="E686" s="84" t="str">
        <f>F686&amp;"-"&amp;COUNTIF($F$2:F686,F686)</f>
        <v>METASA-618</v>
      </c>
      <c r="F686" s="84" t="str">
        <f t="shared" si="74"/>
        <v>METASA</v>
      </c>
      <c r="G686" t="s">
        <v>8581</v>
      </c>
      <c r="H686" s="62">
        <v>88416482000106</v>
      </c>
      <c r="I686" t="s">
        <v>30</v>
      </c>
      <c r="J686">
        <v>2354.0700000000002</v>
      </c>
      <c r="K686">
        <v>38206.550000000003</v>
      </c>
      <c r="M686">
        <v>70010</v>
      </c>
      <c r="N686" t="str">
        <v>VOESTALPINE</v>
      </c>
      <c r="O686" s="57" cm="1">
        <f t="array" ref="O686">_xlfn.XLOOKUP(1,($C$2:$C$8655=M686)*($F$2:$F$8655=N686),$D$2:$D$8655)</f>
        <v>45240</v>
      </c>
      <c r="P686" s="62">
        <v>61479002000523</v>
      </c>
      <c r="Q686" t="str">
        <v>KG LIQUIDO</v>
      </c>
      <c r="R686" s="85">
        <v>2685</v>
      </c>
      <c r="S686" s="85">
        <v>76791</v>
      </c>
      <c r="U686" s="84" t="b">
        <f t="shared" si="75"/>
        <v>1</v>
      </c>
      <c r="V686" s="84" t="b">
        <f t="shared" si="76"/>
        <v>1</v>
      </c>
      <c r="W686" s="84" t="b">
        <f t="shared" si="77"/>
        <v>1</v>
      </c>
      <c r="X686" s="84" t="b">
        <f t="shared" si="78"/>
        <v>1</v>
      </c>
      <c r="Y686" s="84" t="b">
        <f t="shared" si="79"/>
        <v>1</v>
      </c>
      <c r="AA686" s="84">
        <v>70010</v>
      </c>
      <c r="AB686" s="84" t="s">
        <v>41</v>
      </c>
      <c r="AC686" s="57">
        <v>45240</v>
      </c>
      <c r="AD686" s="84">
        <v>61479002000523</v>
      </c>
      <c r="AE686" s="84" t="s">
        <v>30</v>
      </c>
      <c r="AF686" s="84">
        <v>2685</v>
      </c>
      <c r="AG686" s="84">
        <v>76791</v>
      </c>
      <c r="AI686">
        <v>70085</v>
      </c>
      <c r="AJ686" s="84" t="str" cm="1">
        <f t="array" ref="AJ686">_xlfn.XLOOKUP(AI686,--LEFT(Main!$B$15:$B$1956,SEARCH(" ",Main!$B$15:$B$1956)),Main!$F$15:$F$1956,"")</f>
        <v>VOESTALPINE</v>
      </c>
      <c r="AK686" s="57" cm="1">
        <f t="array" ref="AK686">_xlfn.XLOOKUP(1,(--LEFT(Main!$B$15:$B$1956,SEARCH(" ",Main!$B$15:$B$1956))=AI686)*(Main!$F$15:$F$1956=AJ686),Main!$C$15:$C$1956,"")</f>
        <v>45251</v>
      </c>
      <c r="AL686" s="62" cm="1">
        <f t="array" ref="AL686">--_xlfn.XLOOKUP(1,(Main!$F$15:$F$1956='PLANILHA EBR'!AJ686)*(--LEFT(Main!$B$15:$B$1956,SEARCH(" ",Main!$B$15:$B$1956))='PLANILHA EBR'!AI686),Main!$E$15:$E$1956)</f>
        <v>61479002000523</v>
      </c>
      <c r="AM686" s="84" t="str" cm="1">
        <f t="array" ref="AM686">_xlfn.XLOOKUP(1,(Main!$F$15:$F$1956='PLANILHA EBR'!AJ686)*(--LEFT(Main!$B$15:$B$1956,SEARCH(" ",Main!$B$15:$B$1956))='PLANILHA EBR'!AI686),Main!$H$15:$H$1956)</f>
        <v>KG LIQUIDO</v>
      </c>
      <c r="AN686">
        <v>945</v>
      </c>
      <c r="AO686">
        <v>27027</v>
      </c>
      <c r="AP686">
        <v>4426</v>
      </c>
    </row>
    <row r="687" spans="1:42" x14ac:dyDescent="0.25">
      <c r="A687" t="s">
        <v>5958</v>
      </c>
      <c r="B687" t="str">
        <f>C687&amp;"-"&amp;COUNTIF(C$2:C687,C687)</f>
        <v>68624-6</v>
      </c>
      <c r="C687">
        <v>68624</v>
      </c>
      <c r="D687" s="57">
        <v>44840</v>
      </c>
      <c r="E687" s="84" t="str">
        <f>F687&amp;"-"&amp;COUNTIF($F$2:F687,F687)</f>
        <v>METASA-619</v>
      </c>
      <c r="F687" s="84" t="str">
        <f t="shared" si="74"/>
        <v>METASA</v>
      </c>
      <c r="G687" t="s">
        <v>8581</v>
      </c>
      <c r="H687" s="62">
        <v>88416482000106</v>
      </c>
      <c r="I687" t="s">
        <v>30</v>
      </c>
      <c r="J687">
        <v>3106.58</v>
      </c>
      <c r="K687">
        <v>52439.07</v>
      </c>
      <c r="M687">
        <v>70052</v>
      </c>
      <c r="N687" t="str">
        <v>METASA</v>
      </c>
      <c r="O687" s="57" cm="1">
        <f t="array" ref="O687">_xlfn.XLOOKUP(1,($C$2:$C$8655=M687)*($F$2:$F$8655=N687),$D$2:$D$8655)</f>
        <v>44888</v>
      </c>
      <c r="P687" s="62">
        <v>88416482000106</v>
      </c>
      <c r="Q687" t="str">
        <v>KG LIQUIDO</v>
      </c>
      <c r="R687" s="85">
        <v>27549.19</v>
      </c>
      <c r="S687" s="85">
        <v>706114.59</v>
      </c>
      <c r="U687" s="84" t="b">
        <f t="shared" si="75"/>
        <v>1</v>
      </c>
      <c r="V687" s="84" t="b">
        <f t="shared" si="76"/>
        <v>1</v>
      </c>
      <c r="W687" s="84" t="b">
        <f t="shared" si="77"/>
        <v>1</v>
      </c>
      <c r="X687" s="84" t="b">
        <f t="shared" si="78"/>
        <v>1</v>
      </c>
      <c r="Y687" s="84" t="b">
        <f t="shared" si="79"/>
        <v>1</v>
      </c>
      <c r="AA687" s="84">
        <v>70052</v>
      </c>
      <c r="AB687" s="84" t="s">
        <v>80</v>
      </c>
      <c r="AC687" s="57">
        <v>44888</v>
      </c>
      <c r="AD687" s="84">
        <v>88416482000106</v>
      </c>
      <c r="AE687" s="84" t="s">
        <v>30</v>
      </c>
      <c r="AF687" s="84">
        <v>27549.19</v>
      </c>
      <c r="AG687" s="84">
        <v>706114.59</v>
      </c>
      <c r="AI687">
        <v>70091</v>
      </c>
      <c r="AJ687" s="84" t="str" cm="1">
        <f t="array" ref="AJ687">_xlfn.XLOOKUP(AI687,--LEFT(Main!$B$15:$B$1956,SEARCH(" ",Main!$B$15:$B$1956)),Main!$F$15:$F$1956,"")</f>
        <v>METASA</v>
      </c>
      <c r="AK687" s="57" cm="1">
        <f t="array" ref="AK687">_xlfn.XLOOKUP(1,(--LEFT(Main!$B$15:$B$1956,SEARCH(" ",Main!$B$15:$B$1956))=AI687)*(Main!$F$15:$F$1956=AJ687),Main!$C$15:$C$1956,"")</f>
        <v>44889</v>
      </c>
      <c r="AL687" s="62" cm="1">
        <f t="array" ref="AL687">--_xlfn.XLOOKUP(1,(Main!$F$15:$F$1956='PLANILHA EBR'!AJ687)*(--LEFT(Main!$B$15:$B$1956,SEARCH(" ",Main!$B$15:$B$1956))='PLANILHA EBR'!AI687),Main!$E$15:$E$1956)</f>
        <v>88416482000106</v>
      </c>
      <c r="AM687" s="84" t="str" cm="1">
        <f t="array" ref="AM687">_xlfn.XLOOKUP(1,(Main!$F$15:$F$1956='PLANILHA EBR'!AJ687)*(--LEFT(Main!$B$15:$B$1956,SEARCH(" ",Main!$B$15:$B$1956))='PLANILHA EBR'!AI687),Main!$H$15:$H$1956)</f>
        <v>KG LIQUIDO</v>
      </c>
      <c r="AN687">
        <v>18030.39</v>
      </c>
      <c r="AO687">
        <v>313742.08000000002</v>
      </c>
      <c r="AP687">
        <v>4426</v>
      </c>
    </row>
    <row r="688" spans="1:42" x14ac:dyDescent="0.25">
      <c r="A688" t="s">
        <v>5958</v>
      </c>
      <c r="B688" t="str">
        <f>C688&amp;"-"&amp;COUNTIF(C$2:C688,C688)</f>
        <v>68624-7</v>
      </c>
      <c r="C688">
        <v>68624</v>
      </c>
      <c r="D688" s="57">
        <v>44840</v>
      </c>
      <c r="E688" s="84" t="str">
        <f>F688&amp;"-"&amp;COUNTIF($F$2:F688,F688)</f>
        <v>METASA-620</v>
      </c>
      <c r="F688" s="84" t="str">
        <f t="shared" si="74"/>
        <v>METASA</v>
      </c>
      <c r="G688" t="s">
        <v>8581</v>
      </c>
      <c r="H688" s="62">
        <v>88416482000106</v>
      </c>
      <c r="I688" t="s">
        <v>30</v>
      </c>
      <c r="J688">
        <v>191.1</v>
      </c>
      <c r="K688">
        <v>3101.55</v>
      </c>
      <c r="M688">
        <v>70072</v>
      </c>
      <c r="N688" t="str">
        <v>VOESTALPINE</v>
      </c>
      <c r="O688" s="57" cm="1">
        <f t="array" ref="O688">_xlfn.XLOOKUP(1,($C$2:$C$8655=M688)*($F$2:$F$8655=N688),$D$2:$D$8655)</f>
        <v>45250</v>
      </c>
      <c r="P688" s="62">
        <v>61479002000523</v>
      </c>
      <c r="Q688" t="str">
        <v>KG LIQUIDO</v>
      </c>
      <c r="R688" s="85">
        <v>3780</v>
      </c>
      <c r="S688" s="85">
        <v>108108</v>
      </c>
      <c r="U688" s="84" t="b">
        <f t="shared" si="75"/>
        <v>1</v>
      </c>
      <c r="V688" s="84" t="b">
        <f t="shared" si="76"/>
        <v>1</v>
      </c>
      <c r="W688" s="84" t="b">
        <f t="shared" si="77"/>
        <v>1</v>
      </c>
      <c r="X688" s="84" t="b">
        <f t="shared" si="78"/>
        <v>1</v>
      </c>
      <c r="Y688" s="84" t="b">
        <f t="shared" si="79"/>
        <v>1</v>
      </c>
      <c r="AA688" s="84">
        <v>70072</v>
      </c>
      <c r="AB688" s="84" t="s">
        <v>41</v>
      </c>
      <c r="AC688" s="57">
        <v>45250</v>
      </c>
      <c r="AD688" s="84">
        <v>61479002000523</v>
      </c>
      <c r="AE688" s="84" t="s">
        <v>30</v>
      </c>
      <c r="AF688" s="84">
        <v>3780</v>
      </c>
      <c r="AG688" s="84">
        <v>108108</v>
      </c>
      <c r="AI688">
        <v>70113</v>
      </c>
      <c r="AJ688" s="84" t="str" cm="1">
        <f t="array" ref="AJ688">_xlfn.XLOOKUP(AI688,--LEFT(Main!$B$15:$B$1956,SEARCH(" ",Main!$B$15:$B$1956)),Main!$F$15:$F$1956,"")</f>
        <v>VOESTALPINE</v>
      </c>
      <c r="AK688" s="57" cm="1">
        <f t="array" ref="AK688">_xlfn.XLOOKUP(1,(--LEFT(Main!$B$15:$B$1956,SEARCH(" ",Main!$B$15:$B$1956))=AI688)*(Main!$F$15:$F$1956=AJ688),Main!$C$15:$C$1956,"")</f>
        <v>45257</v>
      </c>
      <c r="AL688" s="62" cm="1">
        <f t="array" ref="AL688">--_xlfn.XLOOKUP(1,(Main!$F$15:$F$1956='PLANILHA EBR'!AJ688)*(--LEFT(Main!$B$15:$B$1956,SEARCH(" ",Main!$B$15:$B$1956))='PLANILHA EBR'!AI688),Main!$E$15:$E$1956)</f>
        <v>61479002000523</v>
      </c>
      <c r="AM688" s="84" t="str" cm="1">
        <f t="array" ref="AM688">_xlfn.XLOOKUP(1,(Main!$F$15:$F$1956='PLANILHA EBR'!AJ688)*(--LEFT(Main!$B$15:$B$1956,SEARCH(" ",Main!$B$15:$B$1956))='PLANILHA EBR'!AI688),Main!$H$15:$H$1956)</f>
        <v>KG LIQUIDO</v>
      </c>
      <c r="AN688">
        <v>5670</v>
      </c>
      <c r="AO688">
        <v>162162</v>
      </c>
      <c r="AP688">
        <v>4426</v>
      </c>
    </row>
    <row r="689" spans="1:42" x14ac:dyDescent="0.25">
      <c r="A689" t="s">
        <v>5958</v>
      </c>
      <c r="B689" t="str">
        <f>C689&amp;"-"&amp;COUNTIF(C$2:C689,C689)</f>
        <v>68624-8</v>
      </c>
      <c r="C689">
        <v>68624</v>
      </c>
      <c r="D689" s="57">
        <v>44840</v>
      </c>
      <c r="E689" s="84" t="str">
        <f>F689&amp;"-"&amp;COUNTIF($F$2:F689,F689)</f>
        <v>METASA-621</v>
      </c>
      <c r="F689" s="84" t="str">
        <f t="shared" si="74"/>
        <v>METASA</v>
      </c>
      <c r="G689" t="s">
        <v>8581</v>
      </c>
      <c r="H689" s="62">
        <v>88416482000106</v>
      </c>
      <c r="I689" t="s">
        <v>30</v>
      </c>
      <c r="J689">
        <v>6249.74</v>
      </c>
      <c r="K689">
        <v>116682.65</v>
      </c>
      <c r="M689">
        <v>70085</v>
      </c>
      <c r="N689" t="str">
        <v>VOESTALPINE</v>
      </c>
      <c r="O689" s="57" cm="1">
        <f t="array" ref="O689">_xlfn.XLOOKUP(1,($C$2:$C$8655=M689)*($F$2:$F$8655=N689),$D$2:$D$8655)</f>
        <v>45251</v>
      </c>
      <c r="P689" s="62">
        <v>61479002000523</v>
      </c>
      <c r="Q689" t="str">
        <v>KG LIQUIDO</v>
      </c>
      <c r="R689" s="85">
        <v>945</v>
      </c>
      <c r="S689" s="85">
        <v>27027</v>
      </c>
      <c r="U689" s="84" t="b">
        <f t="shared" si="75"/>
        <v>1</v>
      </c>
      <c r="V689" s="84" t="b">
        <f t="shared" si="76"/>
        <v>1</v>
      </c>
      <c r="W689" s="84" t="b">
        <f t="shared" si="77"/>
        <v>1</v>
      </c>
      <c r="X689" s="84" t="b">
        <f t="shared" si="78"/>
        <v>1</v>
      </c>
      <c r="Y689" s="84" t="b">
        <f t="shared" si="79"/>
        <v>1</v>
      </c>
      <c r="AA689" s="84">
        <v>70085</v>
      </c>
      <c r="AB689" s="84" t="s">
        <v>41</v>
      </c>
      <c r="AC689" s="57">
        <v>45251</v>
      </c>
      <c r="AD689" s="84">
        <v>61479002000523</v>
      </c>
      <c r="AE689" s="84" t="s">
        <v>30</v>
      </c>
      <c r="AF689" s="84">
        <v>945</v>
      </c>
      <c r="AG689" s="84">
        <v>27027</v>
      </c>
      <c r="AI689">
        <v>70144</v>
      </c>
      <c r="AJ689" s="84" t="str" cm="1">
        <f t="array" ref="AJ689">_xlfn.XLOOKUP(AI689,--LEFT(Main!$B$15:$B$1956,SEARCH(" ",Main!$B$15:$B$1956)),Main!$F$15:$F$1956,"")</f>
        <v>METASA</v>
      </c>
      <c r="AK689" s="57" cm="1">
        <f t="array" ref="AK689">_xlfn.XLOOKUP(1,(--LEFT(Main!$B$15:$B$1956,SEARCH(" ",Main!$B$15:$B$1956))=AI689)*(Main!$F$15:$F$1956=AJ689),Main!$C$15:$C$1956,"")</f>
        <v>44890</v>
      </c>
      <c r="AL689" s="62" cm="1">
        <f t="array" ref="AL689">--_xlfn.XLOOKUP(1,(Main!$F$15:$F$1956='PLANILHA EBR'!AJ689)*(--LEFT(Main!$B$15:$B$1956,SEARCH(" ",Main!$B$15:$B$1956))='PLANILHA EBR'!AI689),Main!$E$15:$E$1956)</f>
        <v>88416482000106</v>
      </c>
      <c r="AM689" s="84" t="str" cm="1">
        <f t="array" ref="AM689">_xlfn.XLOOKUP(1,(Main!$F$15:$F$1956='PLANILHA EBR'!AJ689)*(--LEFT(Main!$B$15:$B$1956,SEARCH(" ",Main!$B$15:$B$1956))='PLANILHA EBR'!AI689),Main!$H$15:$H$1956)</f>
        <v>KG LIQUIDO</v>
      </c>
      <c r="AN689">
        <v>16549.09</v>
      </c>
      <c r="AO689">
        <v>338013.5</v>
      </c>
      <c r="AP689">
        <v>4426</v>
      </c>
    </row>
    <row r="690" spans="1:42" x14ac:dyDescent="0.25">
      <c r="A690" t="s">
        <v>5958</v>
      </c>
      <c r="B690" t="str">
        <f>C690&amp;"-"&amp;COUNTIF(C$2:C690,C690)</f>
        <v>68624-9</v>
      </c>
      <c r="C690">
        <v>68624</v>
      </c>
      <c r="D690" s="57">
        <v>44840</v>
      </c>
      <c r="E690" s="84" t="str">
        <f>F690&amp;"-"&amp;COUNTIF($F$2:F690,F690)</f>
        <v>METASA-622</v>
      </c>
      <c r="F690" s="84" t="str">
        <f t="shared" si="74"/>
        <v>METASA</v>
      </c>
      <c r="G690" t="s">
        <v>8581</v>
      </c>
      <c r="H690" s="62">
        <v>88416482000106</v>
      </c>
      <c r="I690" t="s">
        <v>30</v>
      </c>
      <c r="J690">
        <v>814.39</v>
      </c>
      <c r="K690">
        <v>13746.9</v>
      </c>
      <c r="M690">
        <v>70091</v>
      </c>
      <c r="N690" t="str">
        <v>METASA</v>
      </c>
      <c r="O690" s="57" cm="1">
        <f t="array" ref="O690">_xlfn.XLOOKUP(1,($C$2:$C$8655=M690)*($F$2:$F$8655=N690),$D$2:$D$8655)</f>
        <v>44889</v>
      </c>
      <c r="P690" s="62">
        <v>88416482000106</v>
      </c>
      <c r="Q690" t="str">
        <v>KG LIQUIDO</v>
      </c>
      <c r="R690" s="85">
        <v>18030.39</v>
      </c>
      <c r="S690" s="85">
        <v>313742.08000000007</v>
      </c>
      <c r="U690" s="84" t="b">
        <f t="shared" si="75"/>
        <v>1</v>
      </c>
      <c r="V690" s="84" t="b">
        <f t="shared" si="76"/>
        <v>1</v>
      </c>
      <c r="W690" s="84" t="b">
        <f t="shared" si="77"/>
        <v>1</v>
      </c>
      <c r="X690" s="84" t="b">
        <f t="shared" si="78"/>
        <v>1</v>
      </c>
      <c r="Y690" s="84" t="b">
        <f t="shared" si="79"/>
        <v>1</v>
      </c>
      <c r="AA690" s="84">
        <v>70091</v>
      </c>
      <c r="AB690" s="84" t="s">
        <v>80</v>
      </c>
      <c r="AC690" s="57">
        <v>44889</v>
      </c>
      <c r="AD690" s="84">
        <v>88416482000106</v>
      </c>
      <c r="AE690" s="84" t="s">
        <v>30</v>
      </c>
      <c r="AF690" s="84">
        <v>18030.39</v>
      </c>
      <c r="AG690" s="84">
        <v>313742.08000000002</v>
      </c>
      <c r="AI690">
        <v>70162</v>
      </c>
      <c r="AJ690" s="84" t="str" cm="1">
        <f t="array" ref="AJ690">_xlfn.XLOOKUP(AI690,--LEFT(Main!$B$15:$B$1956,SEARCH(" ",Main!$B$15:$B$1956)),Main!$F$15:$F$1956,"")</f>
        <v>VOESTALPINE</v>
      </c>
      <c r="AK690" s="57" cm="1">
        <f t="array" ref="AK690">_xlfn.XLOOKUP(1,(--LEFT(Main!$B$15:$B$1956,SEARCH(" ",Main!$B$15:$B$1956))=AI690)*(Main!$F$15:$F$1956=AJ690),Main!$C$15:$C$1956,"")</f>
        <v>45260</v>
      </c>
      <c r="AL690" s="62" cm="1">
        <f t="array" ref="AL690">--_xlfn.XLOOKUP(1,(Main!$F$15:$F$1956='PLANILHA EBR'!AJ690)*(--LEFT(Main!$B$15:$B$1956,SEARCH(" ",Main!$B$15:$B$1956))='PLANILHA EBR'!AI690),Main!$E$15:$E$1956)</f>
        <v>61479002000523</v>
      </c>
      <c r="AM690" s="84" t="str" cm="1">
        <f t="array" ref="AM690">_xlfn.XLOOKUP(1,(Main!$F$15:$F$1956='PLANILHA EBR'!AJ690)*(--LEFT(Main!$B$15:$B$1956,SEARCH(" ",Main!$B$15:$B$1956))='PLANILHA EBR'!AI690),Main!$H$15:$H$1956)</f>
        <v>KG LIQUIDO</v>
      </c>
      <c r="AN690">
        <v>8565</v>
      </c>
      <c r="AO690">
        <v>244959</v>
      </c>
      <c r="AP690">
        <v>4426</v>
      </c>
    </row>
    <row r="691" spans="1:42" x14ac:dyDescent="0.25">
      <c r="A691" t="s">
        <v>5958</v>
      </c>
      <c r="B691" t="str">
        <f>C691&amp;"-"&amp;COUNTIF(C$2:C691,C691)</f>
        <v>68624-10</v>
      </c>
      <c r="C691">
        <v>68624</v>
      </c>
      <c r="D691" s="57">
        <v>44840</v>
      </c>
      <c r="E691" s="84" t="str">
        <f>F691&amp;"-"&amp;COUNTIF($F$2:F691,F691)</f>
        <v>METASA-623</v>
      </c>
      <c r="F691" s="84" t="str">
        <f t="shared" si="74"/>
        <v>METASA</v>
      </c>
      <c r="G691" t="s">
        <v>8581</v>
      </c>
      <c r="H691" s="62">
        <v>88416482000106</v>
      </c>
      <c r="I691" t="s">
        <v>30</v>
      </c>
      <c r="J691">
        <v>430.68</v>
      </c>
      <c r="K691">
        <v>8320.74</v>
      </c>
      <c r="M691">
        <v>70113</v>
      </c>
      <c r="N691" t="str">
        <v>VOESTALPINE</v>
      </c>
      <c r="O691" s="57" cm="1">
        <f t="array" ref="O691">_xlfn.XLOOKUP(1,($C$2:$C$8655=M691)*($F$2:$F$8655=N691),$D$2:$D$8655)</f>
        <v>45257</v>
      </c>
      <c r="P691" s="62">
        <v>61479002000523</v>
      </c>
      <c r="Q691" t="str">
        <v>KG LIQUIDO</v>
      </c>
      <c r="R691" s="85">
        <v>5670</v>
      </c>
      <c r="S691" s="85">
        <v>162162</v>
      </c>
      <c r="U691" s="84" t="b">
        <f t="shared" si="75"/>
        <v>1</v>
      </c>
      <c r="V691" s="84" t="b">
        <f t="shared" si="76"/>
        <v>1</v>
      </c>
      <c r="W691" s="84" t="b">
        <f t="shared" si="77"/>
        <v>1</v>
      </c>
      <c r="X691" s="84" t="b">
        <f t="shared" si="78"/>
        <v>1</v>
      </c>
      <c r="Y691" s="84" t="b">
        <f t="shared" si="79"/>
        <v>1</v>
      </c>
      <c r="AA691" s="84">
        <v>70113</v>
      </c>
      <c r="AB691" s="84" t="s">
        <v>41</v>
      </c>
      <c r="AC691" s="57">
        <v>45257</v>
      </c>
      <c r="AD691" s="84">
        <v>61479002000523</v>
      </c>
      <c r="AE691" s="84" t="s">
        <v>30</v>
      </c>
      <c r="AF691" s="84">
        <v>5670</v>
      </c>
      <c r="AG691" s="84">
        <v>162162</v>
      </c>
      <c r="AI691">
        <v>70163</v>
      </c>
      <c r="AJ691" s="84" t="str" cm="1">
        <f t="array" ref="AJ691">_xlfn.XLOOKUP(AI691,--LEFT(Main!$B$15:$B$1956,SEARCH(" ",Main!$B$15:$B$1956)),Main!$F$15:$F$1956,"")</f>
        <v>METASA</v>
      </c>
      <c r="AK691" s="57" cm="1">
        <f t="array" ref="AK691">_xlfn.XLOOKUP(1,(--LEFT(Main!$B$15:$B$1956,SEARCH(" ",Main!$B$15:$B$1956))=AI691)*(Main!$F$15:$F$1956=AJ691),Main!$C$15:$C$1956,"")</f>
        <v>44890</v>
      </c>
      <c r="AL691" s="62" cm="1">
        <f t="array" ref="AL691">--_xlfn.XLOOKUP(1,(Main!$F$15:$F$1956='PLANILHA EBR'!AJ691)*(--LEFT(Main!$B$15:$B$1956,SEARCH(" ",Main!$B$15:$B$1956))='PLANILHA EBR'!AI691),Main!$E$15:$E$1956)</f>
        <v>88416482000106</v>
      </c>
      <c r="AM691" s="84" t="str" cm="1">
        <f t="array" ref="AM691">_xlfn.XLOOKUP(1,(Main!$F$15:$F$1956='PLANILHA EBR'!AJ691)*(--LEFT(Main!$B$15:$B$1956,SEARCH(" ",Main!$B$15:$B$1956))='PLANILHA EBR'!AI691),Main!$H$15:$H$1956)</f>
        <v>KG LIQUIDO</v>
      </c>
      <c r="AN691">
        <v>8367.7900000000009</v>
      </c>
      <c r="AO691">
        <v>157080.9</v>
      </c>
      <c r="AP691">
        <v>4426</v>
      </c>
    </row>
    <row r="692" spans="1:42" x14ac:dyDescent="0.25">
      <c r="A692" t="s">
        <v>5958</v>
      </c>
      <c r="B692" t="str">
        <f>C692&amp;"-"&amp;COUNTIF(C$2:C692,C692)</f>
        <v>68624-11</v>
      </c>
      <c r="C692">
        <v>68624</v>
      </c>
      <c r="D692" s="57">
        <v>44840</v>
      </c>
      <c r="E692" s="84" t="str">
        <f>F692&amp;"-"&amp;COUNTIF($F$2:F692,F692)</f>
        <v>METASA-624</v>
      </c>
      <c r="F692" s="84" t="str">
        <f t="shared" si="74"/>
        <v>METASA</v>
      </c>
      <c r="G692" t="s">
        <v>8581</v>
      </c>
      <c r="H692" s="62">
        <v>88416482000106</v>
      </c>
      <c r="I692" t="s">
        <v>30</v>
      </c>
      <c r="J692">
        <v>26.47</v>
      </c>
      <c r="K692">
        <v>511.4</v>
      </c>
      <c r="M692">
        <v>70144</v>
      </c>
      <c r="N692" t="str">
        <v>METASA</v>
      </c>
      <c r="O692" s="57" cm="1">
        <f t="array" ref="O692">_xlfn.XLOOKUP(1,($C$2:$C$8655=M692)*($F$2:$F$8655=N692),$D$2:$D$8655)</f>
        <v>44890</v>
      </c>
      <c r="P692" s="62">
        <v>88416482000106</v>
      </c>
      <c r="Q692" t="str">
        <v>KG LIQUIDO</v>
      </c>
      <c r="R692" s="85">
        <v>16549.09</v>
      </c>
      <c r="S692" s="85">
        <v>338013.5</v>
      </c>
      <c r="U692" s="84" t="b">
        <f t="shared" si="75"/>
        <v>1</v>
      </c>
      <c r="V692" s="84" t="b">
        <f t="shared" si="76"/>
        <v>1</v>
      </c>
      <c r="W692" s="84" t="b">
        <f t="shared" si="77"/>
        <v>1</v>
      </c>
      <c r="X692" s="84" t="b">
        <f t="shared" si="78"/>
        <v>1</v>
      </c>
      <c r="Y692" s="84" t="b">
        <f t="shared" si="79"/>
        <v>1</v>
      </c>
      <c r="AA692" s="84">
        <v>70144</v>
      </c>
      <c r="AB692" s="84" t="s">
        <v>80</v>
      </c>
      <c r="AC692" s="57">
        <v>44890</v>
      </c>
      <c r="AD692" s="84">
        <v>88416482000106</v>
      </c>
      <c r="AE692" s="84" t="s">
        <v>30</v>
      </c>
      <c r="AF692" s="84">
        <v>16549.09</v>
      </c>
      <c r="AG692" s="84">
        <v>338013.5</v>
      </c>
      <c r="AI692">
        <v>70225</v>
      </c>
      <c r="AJ692" s="84" t="str" cm="1">
        <f t="array" ref="AJ692">_xlfn.XLOOKUP(AI692,--LEFT(Main!$B$15:$B$1956,SEARCH(" ",Main!$B$15:$B$1956)),Main!$F$15:$F$1956,"")</f>
        <v>METASA</v>
      </c>
      <c r="AK692" s="57" cm="1">
        <f t="array" ref="AK692">_xlfn.XLOOKUP(1,(--LEFT(Main!$B$15:$B$1956,SEARCH(" ",Main!$B$15:$B$1956))=AI692)*(Main!$F$15:$F$1956=AJ692),Main!$C$15:$C$1956,"")</f>
        <v>44894</v>
      </c>
      <c r="AL692" s="62" cm="1">
        <f t="array" ref="AL692">--_xlfn.XLOOKUP(1,(Main!$F$15:$F$1956='PLANILHA EBR'!AJ692)*(--LEFT(Main!$B$15:$B$1956,SEARCH(" ",Main!$B$15:$B$1956))='PLANILHA EBR'!AI692),Main!$E$15:$E$1956)</f>
        <v>88416482000106</v>
      </c>
      <c r="AM692" s="84" t="str" cm="1">
        <f t="array" ref="AM692">_xlfn.XLOOKUP(1,(Main!$F$15:$F$1956='PLANILHA EBR'!AJ692)*(--LEFT(Main!$B$15:$B$1956,SEARCH(" ",Main!$B$15:$B$1956))='PLANILHA EBR'!AI692),Main!$H$15:$H$1956)</f>
        <v>KG LIQUIDO</v>
      </c>
      <c r="AN692">
        <v>15096.6</v>
      </c>
      <c r="AO692">
        <v>354003.48</v>
      </c>
      <c r="AP692">
        <v>4426</v>
      </c>
    </row>
    <row r="693" spans="1:42" x14ac:dyDescent="0.25">
      <c r="A693" t="s">
        <v>5958</v>
      </c>
      <c r="B693" t="str">
        <f>C693&amp;"-"&amp;COUNTIF(C$2:C693,C693)</f>
        <v>68624-12</v>
      </c>
      <c r="C693">
        <v>68624</v>
      </c>
      <c r="D693" s="57">
        <v>44840</v>
      </c>
      <c r="E693" s="84" t="str">
        <f>F693&amp;"-"&amp;COUNTIF($F$2:F693,F693)</f>
        <v>METASA-625</v>
      </c>
      <c r="F693" s="84" t="str">
        <f t="shared" si="74"/>
        <v>METASA</v>
      </c>
      <c r="G693" t="s">
        <v>8581</v>
      </c>
      <c r="H693" s="62">
        <v>88416482000106</v>
      </c>
      <c r="I693" t="s">
        <v>30</v>
      </c>
      <c r="J693">
        <v>85.12</v>
      </c>
      <c r="K693">
        <v>1560.25</v>
      </c>
      <c r="M693">
        <v>70162</v>
      </c>
      <c r="N693" t="str">
        <v>VOESTALPINE</v>
      </c>
      <c r="O693" s="57" cm="1">
        <f t="array" ref="O693">_xlfn.XLOOKUP(1,($C$2:$C$8655=M693)*($F$2:$F$8655=N693),$D$2:$D$8655)</f>
        <v>45260</v>
      </c>
      <c r="P693" s="62">
        <v>61479002000523</v>
      </c>
      <c r="Q693" t="str">
        <v>KG LIQUIDO</v>
      </c>
      <c r="R693" s="85">
        <v>8565</v>
      </c>
      <c r="S693" s="85">
        <v>244959</v>
      </c>
      <c r="U693" s="84" t="b">
        <f t="shared" si="75"/>
        <v>1</v>
      </c>
      <c r="V693" s="84" t="b">
        <f t="shared" si="76"/>
        <v>1</v>
      </c>
      <c r="W693" s="84" t="b">
        <f t="shared" si="77"/>
        <v>1</v>
      </c>
      <c r="X693" s="84" t="b">
        <f t="shared" si="78"/>
        <v>1</v>
      </c>
      <c r="Y693" s="84" t="b">
        <f t="shared" si="79"/>
        <v>1</v>
      </c>
      <c r="AA693" s="84">
        <v>70162</v>
      </c>
      <c r="AB693" s="84" t="s">
        <v>41</v>
      </c>
      <c r="AC693" s="57">
        <v>45260</v>
      </c>
      <c r="AD693" s="84">
        <v>61479002000523</v>
      </c>
      <c r="AE693" s="84" t="s">
        <v>30</v>
      </c>
      <c r="AF693" s="84">
        <v>8565</v>
      </c>
      <c r="AG693" s="84">
        <v>244959</v>
      </c>
      <c r="AI693">
        <v>70235</v>
      </c>
      <c r="AJ693" s="84" t="str" cm="1">
        <f t="array" ref="AJ693">_xlfn.XLOOKUP(AI693,--LEFT(Main!$B$15:$B$1956,SEARCH(" ",Main!$B$15:$B$1956)),Main!$F$15:$F$1956,"")</f>
        <v>VOESTALPINE</v>
      </c>
      <c r="AK693" s="57" cm="1">
        <f t="array" ref="AK693">_xlfn.XLOOKUP(1,(--LEFT(Main!$B$15:$B$1956,SEARCH(" ",Main!$B$15:$B$1956))=AI693)*(Main!$F$15:$F$1956=AJ693),Main!$C$15:$C$1956,"")</f>
        <v>45268</v>
      </c>
      <c r="AL693" s="62" cm="1">
        <f t="array" ref="AL693">--_xlfn.XLOOKUP(1,(Main!$F$15:$F$1956='PLANILHA EBR'!AJ693)*(--LEFT(Main!$B$15:$B$1956,SEARCH(" ",Main!$B$15:$B$1956))='PLANILHA EBR'!AI693),Main!$E$15:$E$1956)</f>
        <v>61479002000523</v>
      </c>
      <c r="AM693" s="84" t="str" cm="1">
        <f t="array" ref="AM693">_xlfn.XLOOKUP(1,(Main!$F$15:$F$1956='PLANILHA EBR'!AJ693)*(--LEFT(Main!$B$15:$B$1956,SEARCH(" ",Main!$B$15:$B$1956))='PLANILHA EBR'!AI693),Main!$H$15:$H$1956)</f>
        <v>KG LIQUIDO</v>
      </c>
      <c r="AN693">
        <v>1008</v>
      </c>
      <c r="AO693">
        <v>150740.35</v>
      </c>
      <c r="AP693">
        <v>4425</v>
      </c>
    </row>
    <row r="694" spans="1:42" x14ac:dyDescent="0.25">
      <c r="A694" t="s">
        <v>5958</v>
      </c>
      <c r="B694" t="str">
        <f>C694&amp;"-"&amp;COUNTIF(C$2:C694,C694)</f>
        <v>68624-13</v>
      </c>
      <c r="C694">
        <v>68624</v>
      </c>
      <c r="D694" s="57">
        <v>44840</v>
      </c>
      <c r="E694" s="84" t="str">
        <f>F694&amp;"-"&amp;COUNTIF($F$2:F694,F694)</f>
        <v>METASA-626</v>
      </c>
      <c r="F694" s="84" t="str">
        <f t="shared" si="74"/>
        <v>METASA</v>
      </c>
      <c r="G694" t="s">
        <v>8581</v>
      </c>
      <c r="H694" s="62">
        <v>88416482000106</v>
      </c>
      <c r="I694" t="s">
        <v>30</v>
      </c>
      <c r="J694">
        <v>279.02999999999997</v>
      </c>
      <c r="K694">
        <v>5114.62</v>
      </c>
      <c r="M694">
        <v>70163</v>
      </c>
      <c r="N694" t="str">
        <v>METASA</v>
      </c>
      <c r="O694" s="57" cm="1">
        <f t="array" ref="O694">_xlfn.XLOOKUP(1,($C$2:$C$8655=M694)*($F$2:$F$8655=N694),$D$2:$D$8655)</f>
        <v>44890</v>
      </c>
      <c r="P694" s="62">
        <v>88416482000106</v>
      </c>
      <c r="Q694" t="str">
        <v>KG LIQUIDO</v>
      </c>
      <c r="R694" s="85">
        <v>8367.7900000000009</v>
      </c>
      <c r="S694" s="85">
        <v>157080.9</v>
      </c>
      <c r="U694" s="84" t="b">
        <f t="shared" si="75"/>
        <v>1</v>
      </c>
      <c r="V694" s="84" t="b">
        <f t="shared" si="76"/>
        <v>1</v>
      </c>
      <c r="W694" s="84" t="b">
        <f t="shared" si="77"/>
        <v>1</v>
      </c>
      <c r="X694" s="84" t="b">
        <f t="shared" si="78"/>
        <v>1</v>
      </c>
      <c r="Y694" s="84" t="b">
        <f t="shared" si="79"/>
        <v>1</v>
      </c>
      <c r="AA694" s="84">
        <v>70163</v>
      </c>
      <c r="AB694" s="84" t="s">
        <v>80</v>
      </c>
      <c r="AC694" s="57">
        <v>44890</v>
      </c>
      <c r="AD694" s="84">
        <v>88416482000106</v>
      </c>
      <c r="AE694" s="84" t="s">
        <v>30</v>
      </c>
      <c r="AF694" s="84">
        <v>8367.7900000000009</v>
      </c>
      <c r="AG694" s="84">
        <v>157080.9</v>
      </c>
      <c r="AI694">
        <v>70255</v>
      </c>
      <c r="AJ694" s="84" t="str" cm="1">
        <f t="array" ref="AJ694">_xlfn.XLOOKUP(AI694,--LEFT(Main!$B$15:$B$1956,SEARCH(" ",Main!$B$15:$B$1956)),Main!$F$15:$F$1956,"")</f>
        <v>METASA</v>
      </c>
      <c r="AK694" s="57" cm="1">
        <f t="array" ref="AK694">_xlfn.XLOOKUP(1,(--LEFT(Main!$B$15:$B$1956,SEARCH(" ",Main!$B$15:$B$1956))=AI694)*(Main!$F$15:$F$1956=AJ694),Main!$C$15:$C$1956,"")</f>
        <v>44894</v>
      </c>
      <c r="AL694" s="62" cm="1">
        <f t="array" ref="AL694">--_xlfn.XLOOKUP(1,(Main!$F$15:$F$1956='PLANILHA EBR'!AJ694)*(--LEFT(Main!$B$15:$B$1956,SEARCH(" ",Main!$B$15:$B$1956))='PLANILHA EBR'!AI694),Main!$E$15:$E$1956)</f>
        <v>88416482000106</v>
      </c>
      <c r="AM694" s="84" t="str" cm="1">
        <f t="array" ref="AM694">_xlfn.XLOOKUP(1,(Main!$F$15:$F$1956='PLANILHA EBR'!AJ694)*(--LEFT(Main!$B$15:$B$1956,SEARCH(" ",Main!$B$15:$B$1956))='PLANILHA EBR'!AI694),Main!$H$15:$H$1956)</f>
        <v>KG LIQUIDO</v>
      </c>
      <c r="AN694">
        <v>13335.54</v>
      </c>
      <c r="AO694">
        <v>329737.51</v>
      </c>
      <c r="AP694">
        <v>4424</v>
      </c>
    </row>
    <row r="695" spans="1:42" x14ac:dyDescent="0.25">
      <c r="A695" t="s">
        <v>5958</v>
      </c>
      <c r="B695" t="str">
        <f>C695&amp;"-"&amp;COUNTIF(C$2:C695,C695)</f>
        <v>68624-14</v>
      </c>
      <c r="C695">
        <v>68624</v>
      </c>
      <c r="D695" s="57">
        <v>44840</v>
      </c>
      <c r="E695" s="84" t="str">
        <f>F695&amp;"-"&amp;COUNTIF($F$2:F695,F695)</f>
        <v>METASA-627</v>
      </c>
      <c r="F695" s="84" t="str">
        <f t="shared" si="74"/>
        <v>METASA</v>
      </c>
      <c r="G695" t="s">
        <v>8581</v>
      </c>
      <c r="H695" s="62">
        <v>88416482000106</v>
      </c>
      <c r="I695" t="s">
        <v>30</v>
      </c>
      <c r="J695">
        <v>351.87</v>
      </c>
      <c r="K695">
        <v>6291.44</v>
      </c>
      <c r="M695">
        <v>70225</v>
      </c>
      <c r="N695" t="str">
        <v>METASA</v>
      </c>
      <c r="O695" s="57" cm="1">
        <f t="array" ref="O695">_xlfn.XLOOKUP(1,($C$2:$C$8655=M695)*($F$2:$F$8655=N695),$D$2:$D$8655)</f>
        <v>44894</v>
      </c>
      <c r="P695" s="62">
        <v>88416482000106</v>
      </c>
      <c r="Q695" t="str">
        <v>KG LIQUIDO</v>
      </c>
      <c r="R695" s="85">
        <v>15096.6</v>
      </c>
      <c r="S695" s="85">
        <v>354003.48</v>
      </c>
      <c r="U695" s="84" t="b">
        <f t="shared" si="75"/>
        <v>1</v>
      </c>
      <c r="V695" s="84" t="b">
        <f t="shared" si="76"/>
        <v>1</v>
      </c>
      <c r="W695" s="84" t="b">
        <f t="shared" si="77"/>
        <v>1</v>
      </c>
      <c r="X695" s="84" t="b">
        <f t="shared" si="78"/>
        <v>1</v>
      </c>
      <c r="Y695" s="84" t="b">
        <f t="shared" si="79"/>
        <v>1</v>
      </c>
      <c r="AA695" s="84">
        <v>70225</v>
      </c>
      <c r="AB695" s="84" t="s">
        <v>80</v>
      </c>
      <c r="AC695" s="57">
        <v>44894</v>
      </c>
      <c r="AD695" s="84">
        <v>88416482000106</v>
      </c>
      <c r="AE695" s="84" t="s">
        <v>30</v>
      </c>
      <c r="AF695" s="84">
        <v>15096.6</v>
      </c>
      <c r="AG695" s="84">
        <v>354003.48</v>
      </c>
      <c r="AI695">
        <v>70302</v>
      </c>
      <c r="AJ695" s="84" t="str" cm="1">
        <f t="array" ref="AJ695">_xlfn.XLOOKUP(AI695,--LEFT(Main!$B$15:$B$1956,SEARCH(" ",Main!$B$15:$B$1956)),Main!$F$15:$F$1956,"")</f>
        <v>METASA</v>
      </c>
      <c r="AK695" s="57" cm="1">
        <f t="array" ref="AK695">_xlfn.XLOOKUP(1,(--LEFT(Main!$B$15:$B$1956,SEARCH(" ",Main!$B$15:$B$1956))=AI695)*(Main!$F$15:$F$1956=AJ695),Main!$C$15:$C$1956,"")</f>
        <v>44895</v>
      </c>
      <c r="AL695" s="62" cm="1">
        <f t="array" ref="AL695">--_xlfn.XLOOKUP(1,(Main!$F$15:$F$1956='PLANILHA EBR'!AJ695)*(--LEFT(Main!$B$15:$B$1956,SEARCH(" ",Main!$B$15:$B$1956))='PLANILHA EBR'!AI695),Main!$E$15:$E$1956)</f>
        <v>88416482000106</v>
      </c>
      <c r="AM695" s="84" t="str" cm="1">
        <f t="array" ref="AM695">_xlfn.XLOOKUP(1,(Main!$F$15:$F$1956='PLANILHA EBR'!AJ695)*(--LEFT(Main!$B$15:$B$1956,SEARCH(" ",Main!$B$15:$B$1956))='PLANILHA EBR'!AI695),Main!$H$15:$H$1956)</f>
        <v>KG LIQUIDO</v>
      </c>
      <c r="AN695">
        <v>4452.16</v>
      </c>
      <c r="AO695">
        <v>79588.600000000006</v>
      </c>
      <c r="AP695">
        <v>4424</v>
      </c>
    </row>
    <row r="696" spans="1:42" x14ac:dyDescent="0.25">
      <c r="A696" t="s">
        <v>5958</v>
      </c>
      <c r="B696" t="str">
        <f>C696&amp;"-"&amp;COUNTIF(C$2:C696,C696)</f>
        <v>68625-1</v>
      </c>
      <c r="C696">
        <v>68625</v>
      </c>
      <c r="D696" s="57">
        <v>44840</v>
      </c>
      <c r="E696" s="84" t="str">
        <f>F696&amp;"-"&amp;COUNTIF($F$2:F696,F696)</f>
        <v>METASA-628</v>
      </c>
      <c r="F696" s="84" t="str">
        <f t="shared" si="74"/>
        <v>METASA</v>
      </c>
      <c r="G696" t="s">
        <v>8581</v>
      </c>
      <c r="H696" s="62">
        <v>88416482000106</v>
      </c>
      <c r="I696" t="s">
        <v>30</v>
      </c>
      <c r="J696">
        <v>775.55</v>
      </c>
      <c r="K696">
        <v>13091.28</v>
      </c>
      <c r="M696">
        <v>70235</v>
      </c>
      <c r="N696" t="str">
        <v>VOESTALPINE</v>
      </c>
      <c r="O696" s="57" cm="1">
        <f t="array" ref="O696">_xlfn.XLOOKUP(1,($C$2:$C$8655=M696)*($F$2:$F$8655=N696),$D$2:$D$8655)</f>
        <v>45268</v>
      </c>
      <c r="P696" s="62">
        <v>61479002000523</v>
      </c>
      <c r="Q696" t="str">
        <v>KG LIQUIDO</v>
      </c>
      <c r="R696" s="85">
        <v>1008</v>
      </c>
      <c r="S696" s="85">
        <v>150740.35</v>
      </c>
      <c r="U696" s="84" t="b">
        <f t="shared" si="75"/>
        <v>1</v>
      </c>
      <c r="V696" s="84" t="b">
        <f t="shared" si="76"/>
        <v>1</v>
      </c>
      <c r="W696" s="84" t="b">
        <f t="shared" si="77"/>
        <v>1</v>
      </c>
      <c r="X696" s="84" t="b">
        <f t="shared" si="78"/>
        <v>1</v>
      </c>
      <c r="Y696" s="84" t="b">
        <f t="shared" si="79"/>
        <v>1</v>
      </c>
      <c r="AA696" s="84">
        <v>70235</v>
      </c>
      <c r="AB696" s="84" t="s">
        <v>41</v>
      </c>
      <c r="AC696" s="57">
        <v>45268</v>
      </c>
      <c r="AD696" s="84">
        <v>61479002000523</v>
      </c>
      <c r="AE696" s="84" t="s">
        <v>30</v>
      </c>
      <c r="AF696" s="84">
        <v>1008</v>
      </c>
      <c r="AG696" s="84">
        <v>150740.35</v>
      </c>
      <c r="AI696">
        <v>70310</v>
      </c>
      <c r="AJ696" s="84" t="str" cm="1">
        <f t="array" ref="AJ696">_xlfn.XLOOKUP(AI696,--LEFT(Main!$B$15:$B$1956,SEARCH(" ",Main!$B$15:$B$1956)),Main!$F$15:$F$1956,"")</f>
        <v>METASA</v>
      </c>
      <c r="AK696" s="57" cm="1">
        <f t="array" ref="AK696">_xlfn.XLOOKUP(1,(--LEFT(Main!$B$15:$B$1956,SEARCH(" ",Main!$B$15:$B$1956))=AI696)*(Main!$F$15:$F$1956=AJ696),Main!$C$15:$C$1956,"")</f>
        <v>44895</v>
      </c>
      <c r="AL696" s="62" cm="1">
        <f t="array" ref="AL696">--_xlfn.XLOOKUP(1,(Main!$F$15:$F$1956='PLANILHA EBR'!AJ696)*(--LEFT(Main!$B$15:$B$1956,SEARCH(" ",Main!$B$15:$B$1956))='PLANILHA EBR'!AI696),Main!$E$15:$E$1956)</f>
        <v>88416482000106</v>
      </c>
      <c r="AM696" s="84" t="str" cm="1">
        <f t="array" ref="AM696">_xlfn.XLOOKUP(1,(Main!$F$15:$F$1956='PLANILHA EBR'!AJ696)*(--LEFT(Main!$B$15:$B$1956,SEARCH(" ",Main!$B$15:$B$1956))='PLANILHA EBR'!AI696),Main!$H$15:$H$1956)</f>
        <v>KG LIQUIDO</v>
      </c>
      <c r="AN696">
        <v>17839.5</v>
      </c>
      <c r="AO696">
        <v>373704.29</v>
      </c>
      <c r="AP696">
        <v>4424</v>
      </c>
    </row>
    <row r="697" spans="1:42" x14ac:dyDescent="0.25">
      <c r="A697" t="s">
        <v>5958</v>
      </c>
      <c r="B697" t="str">
        <f>C697&amp;"-"&amp;COUNTIF(C$2:C697,C697)</f>
        <v>68625-2</v>
      </c>
      <c r="C697">
        <v>68625</v>
      </c>
      <c r="D697" s="57">
        <v>44840</v>
      </c>
      <c r="E697" s="84" t="str">
        <f>F697&amp;"-"&amp;COUNTIF($F$2:F697,F697)</f>
        <v>METASA-629</v>
      </c>
      <c r="F697" s="84" t="str">
        <f t="shared" si="74"/>
        <v>METASA</v>
      </c>
      <c r="G697" t="s">
        <v>8581</v>
      </c>
      <c r="H697" s="62">
        <v>88416482000106</v>
      </c>
      <c r="I697" t="s">
        <v>30</v>
      </c>
      <c r="J697">
        <v>4666.34</v>
      </c>
      <c r="K697">
        <v>78767.83</v>
      </c>
      <c r="M697">
        <v>70255</v>
      </c>
      <c r="N697" t="str">
        <v>METASA</v>
      </c>
      <c r="O697" s="57" cm="1">
        <f t="array" ref="O697">_xlfn.XLOOKUP(1,($C$2:$C$8655=M697)*($F$2:$F$8655=N697),$D$2:$D$8655)</f>
        <v>44894</v>
      </c>
      <c r="P697" s="62">
        <v>88416482000106</v>
      </c>
      <c r="Q697" t="str">
        <v>KG LIQUIDO</v>
      </c>
      <c r="R697" s="85">
        <v>13335.54</v>
      </c>
      <c r="S697" s="85">
        <v>329737.51</v>
      </c>
      <c r="U697" s="84" t="b">
        <f t="shared" si="75"/>
        <v>1</v>
      </c>
      <c r="V697" s="84" t="b">
        <f t="shared" si="76"/>
        <v>1</v>
      </c>
      <c r="W697" s="84" t="b">
        <f t="shared" si="77"/>
        <v>1</v>
      </c>
      <c r="X697" s="84" t="b">
        <f t="shared" si="78"/>
        <v>1</v>
      </c>
      <c r="Y697" s="84" t="b">
        <f t="shared" si="79"/>
        <v>1</v>
      </c>
      <c r="AA697" s="84">
        <v>70255</v>
      </c>
      <c r="AB697" s="84" t="s">
        <v>80</v>
      </c>
      <c r="AC697" s="57">
        <v>44894</v>
      </c>
      <c r="AD697" s="84">
        <v>88416482000106</v>
      </c>
      <c r="AE697" s="84" t="s">
        <v>30</v>
      </c>
      <c r="AF697" s="84">
        <v>13335.54</v>
      </c>
      <c r="AG697" s="84">
        <v>329737.51</v>
      </c>
      <c r="AI697">
        <v>70340</v>
      </c>
      <c r="AJ697" s="84" t="str" cm="1">
        <f t="array" ref="AJ697">_xlfn.XLOOKUP(AI697,--LEFT(Main!$B$15:$B$1956,SEARCH(" ",Main!$B$15:$B$1956)),Main!$F$15:$F$1956,"")</f>
        <v>VOESTALPINE</v>
      </c>
      <c r="AK697" s="57" cm="1">
        <f t="array" ref="AK697">_xlfn.XLOOKUP(1,(--LEFT(Main!$B$15:$B$1956,SEARCH(" ",Main!$B$15:$B$1956))=AI697)*(Main!$F$15:$F$1956=AJ697),Main!$C$15:$C$1956,"")</f>
        <v>45279</v>
      </c>
      <c r="AL697" s="62" cm="1">
        <f t="array" ref="AL697">--_xlfn.XLOOKUP(1,(Main!$F$15:$F$1956='PLANILHA EBR'!AJ697)*(--LEFT(Main!$B$15:$B$1956,SEARCH(" ",Main!$B$15:$B$1956))='PLANILHA EBR'!AI697),Main!$E$15:$E$1956)</f>
        <v>61479002000523</v>
      </c>
      <c r="AM697" s="84" t="str" cm="1">
        <f t="array" ref="AM697">_xlfn.XLOOKUP(1,(Main!$F$15:$F$1956='PLANILHA EBR'!AJ697)*(--LEFT(Main!$B$15:$B$1956,SEARCH(" ",Main!$B$15:$B$1956))='PLANILHA EBR'!AI697),Main!$H$15:$H$1956)</f>
        <v>KG LIQUIDO</v>
      </c>
      <c r="AN697">
        <v>1050</v>
      </c>
      <c r="AO697">
        <v>30030</v>
      </c>
      <c r="AP697">
        <v>4424</v>
      </c>
    </row>
    <row r="698" spans="1:42" x14ac:dyDescent="0.25">
      <c r="A698" t="s">
        <v>5958</v>
      </c>
      <c r="B698" t="str">
        <f>C698&amp;"-"&amp;COUNTIF(C$2:C698,C698)</f>
        <v>68625-3</v>
      </c>
      <c r="C698">
        <v>68625</v>
      </c>
      <c r="D698" s="57">
        <v>44840</v>
      </c>
      <c r="E698" s="84" t="str">
        <f>F698&amp;"-"&amp;COUNTIF($F$2:F698,F698)</f>
        <v>METASA-630</v>
      </c>
      <c r="F698" s="84" t="str">
        <f t="shared" si="74"/>
        <v>METASA</v>
      </c>
      <c r="G698" t="s">
        <v>8581</v>
      </c>
      <c r="H698" s="62">
        <v>88416482000106</v>
      </c>
      <c r="I698" t="s">
        <v>30</v>
      </c>
      <c r="J698">
        <v>324.74</v>
      </c>
      <c r="K698">
        <v>5481.61</v>
      </c>
      <c r="M698">
        <v>70302</v>
      </c>
      <c r="N698" t="str">
        <v>METASA</v>
      </c>
      <c r="O698" s="57" cm="1">
        <f t="array" ref="O698">_xlfn.XLOOKUP(1,($C$2:$C$8655=M698)*($F$2:$F$8655=N698),$D$2:$D$8655)</f>
        <v>44895</v>
      </c>
      <c r="P698" s="62">
        <v>88416482000106</v>
      </c>
      <c r="Q698" t="str">
        <v>KG LIQUIDO</v>
      </c>
      <c r="R698" s="85">
        <v>4452.16</v>
      </c>
      <c r="S698" s="85">
        <v>79588.599999999991</v>
      </c>
      <c r="U698" s="84" t="b">
        <f t="shared" si="75"/>
        <v>1</v>
      </c>
      <c r="V698" s="84" t="b">
        <f t="shared" si="76"/>
        <v>1</v>
      </c>
      <c r="W698" s="84" t="b">
        <f t="shared" si="77"/>
        <v>1</v>
      </c>
      <c r="X698" s="84" t="b">
        <f t="shared" si="78"/>
        <v>1</v>
      </c>
      <c r="Y698" s="84" t="b">
        <f t="shared" si="79"/>
        <v>1</v>
      </c>
      <c r="AA698" s="84">
        <v>70302</v>
      </c>
      <c r="AB698" s="84" t="s">
        <v>80</v>
      </c>
      <c r="AC698" s="57">
        <v>44895</v>
      </c>
      <c r="AD698" s="84">
        <v>88416482000106</v>
      </c>
      <c r="AE698" s="84" t="s">
        <v>30</v>
      </c>
      <c r="AF698" s="84">
        <v>4452.16</v>
      </c>
      <c r="AG698" s="84">
        <v>79588.600000000006</v>
      </c>
      <c r="AI698">
        <v>70341</v>
      </c>
      <c r="AJ698" s="84" t="str" cm="1">
        <f t="array" ref="AJ698">_xlfn.XLOOKUP(AI698,--LEFT(Main!$B$15:$B$1956,SEARCH(" ",Main!$B$15:$B$1956)),Main!$F$15:$F$1956,"")</f>
        <v>VOESTALPINE</v>
      </c>
      <c r="AK698" s="57" cm="1">
        <f t="array" ref="AK698">_xlfn.XLOOKUP(1,(--LEFT(Main!$B$15:$B$1956,SEARCH(" ",Main!$B$15:$B$1956))=AI698)*(Main!$F$15:$F$1956=AJ698),Main!$C$15:$C$1956,"")</f>
        <v>45279</v>
      </c>
      <c r="AL698" s="62" cm="1">
        <f t="array" ref="AL698">--_xlfn.XLOOKUP(1,(Main!$F$15:$F$1956='PLANILHA EBR'!AJ698)*(--LEFT(Main!$B$15:$B$1956,SEARCH(" ",Main!$B$15:$B$1956))='PLANILHA EBR'!AI698),Main!$E$15:$E$1956)</f>
        <v>61479002000523</v>
      </c>
      <c r="AM698" s="84" t="str" cm="1">
        <f t="array" ref="AM698">_xlfn.XLOOKUP(1,(Main!$F$15:$F$1956='PLANILHA EBR'!AJ698)*(--LEFT(Main!$B$15:$B$1956,SEARCH(" ",Main!$B$15:$B$1956))='PLANILHA EBR'!AI698),Main!$H$15:$H$1956)</f>
        <v>KG LIQUIDO</v>
      </c>
      <c r="AN698">
        <v>1890</v>
      </c>
      <c r="AO698">
        <v>54054</v>
      </c>
      <c r="AP698">
        <v>4424</v>
      </c>
    </row>
    <row r="699" spans="1:42" x14ac:dyDescent="0.25">
      <c r="A699" t="s">
        <v>5958</v>
      </c>
      <c r="B699" t="str">
        <f>C699&amp;"-"&amp;COUNTIF(C$2:C699,C699)</f>
        <v>68625-4</v>
      </c>
      <c r="C699">
        <v>68625</v>
      </c>
      <c r="D699" s="57">
        <v>44840</v>
      </c>
      <c r="E699" s="84" t="str">
        <f>F699&amp;"-"&amp;COUNTIF($F$2:F699,F699)</f>
        <v>METASA-631</v>
      </c>
      <c r="F699" s="84" t="str">
        <f t="shared" si="74"/>
        <v>METASA</v>
      </c>
      <c r="G699" t="s">
        <v>8581</v>
      </c>
      <c r="H699" s="62">
        <v>88416482000106</v>
      </c>
      <c r="I699" t="s">
        <v>30</v>
      </c>
      <c r="J699">
        <v>1499.1</v>
      </c>
      <c r="K699">
        <v>25304.799999999999</v>
      </c>
      <c r="M699">
        <v>70310</v>
      </c>
      <c r="N699" t="str">
        <v>METASA</v>
      </c>
      <c r="O699" s="57" cm="1">
        <f t="array" ref="O699">_xlfn.XLOOKUP(1,($C$2:$C$8655=M699)*($F$2:$F$8655=N699),$D$2:$D$8655)</f>
        <v>44895</v>
      </c>
      <c r="P699" s="62">
        <v>88416482000106</v>
      </c>
      <c r="Q699" t="str">
        <v>KG LIQUIDO</v>
      </c>
      <c r="R699" s="85">
        <v>17839.5</v>
      </c>
      <c r="S699" s="85">
        <v>373704.29</v>
      </c>
      <c r="U699" s="84" t="b">
        <f t="shared" si="75"/>
        <v>1</v>
      </c>
      <c r="V699" s="84" t="b">
        <f t="shared" si="76"/>
        <v>1</v>
      </c>
      <c r="W699" s="84" t="b">
        <f t="shared" si="77"/>
        <v>1</v>
      </c>
      <c r="X699" s="84" t="b">
        <f t="shared" si="78"/>
        <v>1</v>
      </c>
      <c r="Y699" s="84" t="b">
        <f t="shared" si="79"/>
        <v>1</v>
      </c>
      <c r="AA699" s="84">
        <v>70310</v>
      </c>
      <c r="AB699" s="84" t="s">
        <v>80</v>
      </c>
      <c r="AC699" s="57">
        <v>44895</v>
      </c>
      <c r="AD699" s="84">
        <v>88416482000106</v>
      </c>
      <c r="AE699" s="84" t="s">
        <v>30</v>
      </c>
      <c r="AF699" s="84">
        <v>17839.5</v>
      </c>
      <c r="AG699" s="84">
        <v>373704.29</v>
      </c>
      <c r="AI699">
        <v>70342</v>
      </c>
      <c r="AJ699" s="84" t="str" cm="1">
        <f t="array" ref="AJ699">_xlfn.XLOOKUP(AI699,--LEFT(Main!$B$15:$B$1956,SEARCH(" ",Main!$B$15:$B$1956)),Main!$F$15:$F$1956,"")</f>
        <v>VOESTALPINE</v>
      </c>
      <c r="AK699" s="57" cm="1">
        <f t="array" ref="AK699">_xlfn.XLOOKUP(1,(--LEFT(Main!$B$15:$B$1956,SEARCH(" ",Main!$B$15:$B$1956))=AI699)*(Main!$F$15:$F$1956=AJ699),Main!$C$15:$C$1956,"")</f>
        <v>45279</v>
      </c>
      <c r="AL699" s="62" cm="1">
        <f t="array" ref="AL699">--_xlfn.XLOOKUP(1,(Main!$F$15:$F$1956='PLANILHA EBR'!AJ699)*(--LEFT(Main!$B$15:$B$1956,SEARCH(" ",Main!$B$15:$B$1956))='PLANILHA EBR'!AI699),Main!$E$15:$E$1956)</f>
        <v>61479002000523</v>
      </c>
      <c r="AM699" s="84" t="str" cm="1">
        <f t="array" ref="AM699">_xlfn.XLOOKUP(1,(Main!$F$15:$F$1956='PLANILHA EBR'!AJ699)*(--LEFT(Main!$B$15:$B$1956,SEARCH(" ",Main!$B$15:$B$1956))='PLANILHA EBR'!AI699),Main!$H$15:$H$1956)</f>
        <v>KG LIQUIDO</v>
      </c>
      <c r="AN699">
        <v>85</v>
      </c>
      <c r="AO699">
        <v>7267.5</v>
      </c>
      <c r="AP699">
        <v>4422</v>
      </c>
    </row>
    <row r="700" spans="1:42" x14ac:dyDescent="0.25">
      <c r="A700" t="s">
        <v>5958</v>
      </c>
      <c r="B700" t="str">
        <f>C700&amp;"-"&amp;COUNTIF(C$2:C700,C700)</f>
        <v>68625-5</v>
      </c>
      <c r="C700">
        <v>68625</v>
      </c>
      <c r="D700" s="57">
        <v>44840</v>
      </c>
      <c r="E700" s="84" t="str">
        <f>F700&amp;"-"&amp;COUNTIF($F$2:F700,F700)</f>
        <v>METASA-632</v>
      </c>
      <c r="F700" s="84" t="str">
        <f t="shared" si="74"/>
        <v>METASA</v>
      </c>
      <c r="G700" t="s">
        <v>8581</v>
      </c>
      <c r="H700" s="62">
        <v>88416482000106</v>
      </c>
      <c r="I700" t="s">
        <v>30</v>
      </c>
      <c r="J700">
        <v>1015.38</v>
      </c>
      <c r="K700">
        <v>17139.61</v>
      </c>
      <c r="M700">
        <v>70340</v>
      </c>
      <c r="N700" t="str">
        <v>VOESTALPINE</v>
      </c>
      <c r="O700" s="57" cm="1">
        <f t="array" ref="O700">_xlfn.XLOOKUP(1,($C$2:$C$8655=M700)*($F$2:$F$8655=N700),$D$2:$D$8655)</f>
        <v>45279</v>
      </c>
      <c r="P700" s="62">
        <v>61479002000523</v>
      </c>
      <c r="Q700" t="str">
        <v>KG LIQUIDO</v>
      </c>
      <c r="R700" s="85">
        <v>1050</v>
      </c>
      <c r="S700" s="85">
        <v>30030</v>
      </c>
      <c r="U700" s="84" t="b">
        <f t="shared" si="75"/>
        <v>1</v>
      </c>
      <c r="V700" s="84" t="b">
        <f t="shared" si="76"/>
        <v>1</v>
      </c>
      <c r="W700" s="84" t="b">
        <f t="shared" si="77"/>
        <v>1</v>
      </c>
      <c r="X700" s="84" t="b">
        <f t="shared" si="78"/>
        <v>1</v>
      </c>
      <c r="Y700" s="84" t="b">
        <f t="shared" si="79"/>
        <v>1</v>
      </c>
      <c r="AA700" s="84">
        <v>70340</v>
      </c>
      <c r="AB700" s="84" t="s">
        <v>41</v>
      </c>
      <c r="AC700" s="57">
        <v>45279</v>
      </c>
      <c r="AD700" s="84">
        <v>61479002000523</v>
      </c>
      <c r="AE700" s="84" t="s">
        <v>30</v>
      </c>
      <c r="AF700" s="84">
        <v>1050</v>
      </c>
      <c r="AG700" s="84">
        <v>30030</v>
      </c>
      <c r="AI700">
        <v>70348</v>
      </c>
      <c r="AJ700" s="84" t="str" cm="1">
        <f t="array" ref="AJ700">_xlfn.XLOOKUP(AI700,--LEFT(Main!$B$15:$B$1956,SEARCH(" ",Main!$B$15:$B$1956)),Main!$F$15:$F$1956,"")</f>
        <v>METASA</v>
      </c>
      <c r="AK700" s="57" cm="1">
        <f t="array" ref="AK700">_xlfn.XLOOKUP(1,(--LEFT(Main!$B$15:$B$1956,SEARCH(" ",Main!$B$15:$B$1956))=AI700)*(Main!$F$15:$F$1956=AJ700),Main!$C$15:$C$1956,"")</f>
        <v>44896</v>
      </c>
      <c r="AL700" s="62" cm="1">
        <f t="array" ref="AL700">--_xlfn.XLOOKUP(1,(Main!$F$15:$F$1956='PLANILHA EBR'!AJ700)*(--LEFT(Main!$B$15:$B$1956,SEARCH(" ",Main!$B$15:$B$1956))='PLANILHA EBR'!AI700),Main!$E$15:$E$1956)</f>
        <v>88416482000106</v>
      </c>
      <c r="AM700" s="84" t="str" cm="1">
        <f t="array" ref="AM700">_xlfn.XLOOKUP(1,(Main!$F$15:$F$1956='PLANILHA EBR'!AJ700)*(--LEFT(Main!$B$15:$B$1956,SEARCH(" ",Main!$B$15:$B$1956))='PLANILHA EBR'!AI700),Main!$H$15:$H$1956)</f>
        <v>KG LIQUIDO</v>
      </c>
      <c r="AN700">
        <v>8884.06</v>
      </c>
      <c r="AO700">
        <v>135642.71</v>
      </c>
      <c r="AP700">
        <v>4422</v>
      </c>
    </row>
    <row r="701" spans="1:42" x14ac:dyDescent="0.25">
      <c r="A701" t="s">
        <v>5958</v>
      </c>
      <c r="B701" t="str">
        <f>C701&amp;"-"&amp;COUNTIF(C$2:C701,C701)</f>
        <v>68625-6</v>
      </c>
      <c r="C701">
        <v>68625</v>
      </c>
      <c r="D701" s="57">
        <v>44840</v>
      </c>
      <c r="E701" s="84" t="str">
        <f>F701&amp;"-"&amp;COUNTIF($F$2:F701,F701)</f>
        <v>METASA-633</v>
      </c>
      <c r="F701" s="84" t="str">
        <f t="shared" si="74"/>
        <v>METASA</v>
      </c>
      <c r="G701" t="s">
        <v>8581</v>
      </c>
      <c r="H701" s="62">
        <v>88416482000106</v>
      </c>
      <c r="I701" t="s">
        <v>30</v>
      </c>
      <c r="J701">
        <v>827.65</v>
      </c>
      <c r="K701">
        <v>15990.2</v>
      </c>
      <c r="M701">
        <v>70341</v>
      </c>
      <c r="N701" t="str">
        <v>VOESTALPINE</v>
      </c>
      <c r="O701" s="57" cm="1">
        <f t="array" ref="O701">_xlfn.XLOOKUP(1,($C$2:$C$8655=M701)*($F$2:$F$8655=N701),$D$2:$D$8655)</f>
        <v>45279</v>
      </c>
      <c r="P701" s="62">
        <v>61479002000523</v>
      </c>
      <c r="Q701" t="str">
        <v>KG LIQUIDO</v>
      </c>
      <c r="R701" s="85">
        <v>1890</v>
      </c>
      <c r="S701" s="85">
        <v>54054</v>
      </c>
      <c r="U701" s="84" t="b">
        <f t="shared" si="75"/>
        <v>1</v>
      </c>
      <c r="V701" s="84" t="b">
        <f t="shared" si="76"/>
        <v>1</v>
      </c>
      <c r="W701" s="84" t="b">
        <f t="shared" si="77"/>
        <v>1</v>
      </c>
      <c r="X701" s="84" t="b">
        <f t="shared" si="78"/>
        <v>1</v>
      </c>
      <c r="Y701" s="84" t="b">
        <f t="shared" si="79"/>
        <v>1</v>
      </c>
      <c r="AA701" s="84">
        <v>70341</v>
      </c>
      <c r="AB701" s="84" t="s">
        <v>41</v>
      </c>
      <c r="AC701" s="57">
        <v>45279</v>
      </c>
      <c r="AD701" s="84">
        <v>61479002000523</v>
      </c>
      <c r="AE701" s="84" t="s">
        <v>30</v>
      </c>
      <c r="AF701" s="84">
        <v>1890</v>
      </c>
      <c r="AG701" s="84">
        <v>54054</v>
      </c>
      <c r="AI701">
        <v>70354</v>
      </c>
      <c r="AJ701" s="84" t="str" cm="1">
        <f t="array" ref="AJ701">_xlfn.XLOOKUP(AI701,--LEFT(Main!$B$15:$B$1956,SEARCH(" ",Main!$B$15:$B$1956)),Main!$F$15:$F$1956,"")</f>
        <v>VOESTALPINE</v>
      </c>
      <c r="AK701" s="57" cm="1">
        <f t="array" ref="AK701">_xlfn.XLOOKUP(1,(--LEFT(Main!$B$15:$B$1956,SEARCH(" ",Main!$B$15:$B$1956))=AI701)*(Main!$F$15:$F$1956=AJ701),Main!$C$15:$C$1956,"")</f>
        <v>45280</v>
      </c>
      <c r="AL701" s="62" cm="1">
        <f t="array" ref="AL701">--_xlfn.XLOOKUP(1,(Main!$F$15:$F$1956='PLANILHA EBR'!AJ701)*(--LEFT(Main!$B$15:$B$1956,SEARCH(" ",Main!$B$15:$B$1956))='PLANILHA EBR'!AI701),Main!$E$15:$E$1956)</f>
        <v>61479002000523</v>
      </c>
      <c r="AM701" s="84" t="str" cm="1">
        <f t="array" ref="AM701">_xlfn.XLOOKUP(1,(Main!$F$15:$F$1956='PLANILHA EBR'!AJ701)*(--LEFT(Main!$B$15:$B$1956,SEARCH(" ",Main!$B$15:$B$1956))='PLANILHA EBR'!AI701),Main!$H$15:$H$1956)</f>
        <v>KG LIQUIDO</v>
      </c>
      <c r="AN701">
        <v>14070</v>
      </c>
      <c r="AO701">
        <v>402402</v>
      </c>
      <c r="AP701">
        <v>4342</v>
      </c>
    </row>
    <row r="702" spans="1:42" x14ac:dyDescent="0.25">
      <c r="A702" t="s">
        <v>5958</v>
      </c>
      <c r="B702" t="str">
        <f>C702&amp;"-"&amp;COUNTIF(C$2:C702,C702)</f>
        <v>68625-7</v>
      </c>
      <c r="C702">
        <v>68625</v>
      </c>
      <c r="D702" s="57">
        <v>44840</v>
      </c>
      <c r="E702" s="84" t="str">
        <f>F702&amp;"-"&amp;COUNTIF($F$2:F702,F702)</f>
        <v>METASA-634</v>
      </c>
      <c r="F702" s="84" t="str">
        <f t="shared" si="74"/>
        <v>METASA</v>
      </c>
      <c r="G702" t="s">
        <v>8581</v>
      </c>
      <c r="H702" s="62">
        <v>88416482000106</v>
      </c>
      <c r="I702" t="s">
        <v>30</v>
      </c>
      <c r="J702">
        <v>6328.53</v>
      </c>
      <c r="K702">
        <v>122267.19</v>
      </c>
      <c r="M702">
        <v>70342</v>
      </c>
      <c r="N702" t="str">
        <v>VOESTALPINE</v>
      </c>
      <c r="O702" s="57" cm="1">
        <f t="array" ref="O702">_xlfn.XLOOKUP(1,($C$2:$C$8655=M702)*($F$2:$F$8655=N702),$D$2:$D$8655)</f>
        <v>45279</v>
      </c>
      <c r="P702" s="62">
        <v>61479002000523</v>
      </c>
      <c r="Q702" t="str">
        <v>KG LIQUIDO</v>
      </c>
      <c r="R702" s="85">
        <v>85</v>
      </c>
      <c r="S702" s="85">
        <v>7267.5</v>
      </c>
      <c r="U702" s="84" t="b">
        <f t="shared" si="75"/>
        <v>1</v>
      </c>
      <c r="V702" s="84" t="b">
        <f t="shared" si="76"/>
        <v>1</v>
      </c>
      <c r="W702" s="84" t="b">
        <f t="shared" si="77"/>
        <v>1</v>
      </c>
      <c r="X702" s="84" t="b">
        <f t="shared" si="78"/>
        <v>1</v>
      </c>
      <c r="Y702" s="84" t="b">
        <f t="shared" si="79"/>
        <v>1</v>
      </c>
      <c r="AA702" s="84">
        <v>70342</v>
      </c>
      <c r="AB702" s="84" t="s">
        <v>41</v>
      </c>
      <c r="AC702" s="57">
        <v>45279</v>
      </c>
      <c r="AD702" s="84">
        <v>61479002000523</v>
      </c>
      <c r="AE702" s="84" t="s">
        <v>30</v>
      </c>
      <c r="AF702" s="84">
        <v>85</v>
      </c>
      <c r="AG702" s="84">
        <v>7267.5</v>
      </c>
      <c r="AI702">
        <v>70356</v>
      </c>
      <c r="AJ702" s="84" t="str" cm="1">
        <f t="array" ref="AJ702">_xlfn.XLOOKUP(AI702,--LEFT(Main!$B$15:$B$1956,SEARCH(" ",Main!$B$15:$B$1956)),Main!$F$15:$F$1956,"")</f>
        <v>METASA</v>
      </c>
      <c r="AK702" s="57" cm="1">
        <f t="array" ref="AK702">_xlfn.XLOOKUP(1,(--LEFT(Main!$B$15:$B$1956,SEARCH(" ",Main!$B$15:$B$1956))=AI702)*(Main!$F$15:$F$1956=AJ702),Main!$C$15:$C$1956,"")</f>
        <v>44897</v>
      </c>
      <c r="AL702" s="62" cm="1">
        <f t="array" ref="AL702">--_xlfn.XLOOKUP(1,(Main!$F$15:$F$1956='PLANILHA EBR'!AJ702)*(--LEFT(Main!$B$15:$B$1956,SEARCH(" ",Main!$B$15:$B$1956))='PLANILHA EBR'!AI702),Main!$E$15:$E$1956)</f>
        <v>88416482000106</v>
      </c>
      <c r="AM702" s="84" t="str" cm="1">
        <f t="array" ref="AM702">_xlfn.XLOOKUP(1,(Main!$F$15:$F$1956='PLANILHA EBR'!AJ702)*(--LEFT(Main!$B$15:$B$1956,SEARCH(" ",Main!$B$15:$B$1956))='PLANILHA EBR'!AI702),Main!$H$15:$H$1956)</f>
        <v>KG LIQUIDO</v>
      </c>
      <c r="AN702">
        <v>6821.11</v>
      </c>
      <c r="AO702">
        <v>121279.59</v>
      </c>
      <c r="AP702">
        <v>4342</v>
      </c>
    </row>
    <row r="703" spans="1:42" x14ac:dyDescent="0.25">
      <c r="A703" t="s">
        <v>5958</v>
      </c>
      <c r="B703" t="str">
        <f>C703&amp;"-"&amp;COUNTIF(C$2:C703,C703)</f>
        <v>68625-8</v>
      </c>
      <c r="C703">
        <v>68625</v>
      </c>
      <c r="D703" s="57">
        <v>44840</v>
      </c>
      <c r="E703" s="84" t="str">
        <f>F703&amp;"-"&amp;COUNTIF($F$2:F703,F703)</f>
        <v>METASA-635</v>
      </c>
      <c r="F703" s="84" t="str">
        <f t="shared" si="74"/>
        <v>METASA</v>
      </c>
      <c r="G703" t="s">
        <v>8581</v>
      </c>
      <c r="H703" s="62">
        <v>88416482000106</v>
      </c>
      <c r="I703" t="s">
        <v>30</v>
      </c>
      <c r="J703">
        <v>413.23</v>
      </c>
      <c r="K703">
        <v>7119.95</v>
      </c>
      <c r="M703">
        <v>70348</v>
      </c>
      <c r="N703" t="str">
        <v>METASA</v>
      </c>
      <c r="O703" s="57" cm="1">
        <f t="array" ref="O703">_xlfn.XLOOKUP(1,($C$2:$C$8655=M703)*($F$2:$F$8655=N703),$D$2:$D$8655)</f>
        <v>44896</v>
      </c>
      <c r="P703" s="62">
        <v>88416482000106</v>
      </c>
      <c r="Q703" t="str">
        <v>KG LIQUIDO</v>
      </c>
      <c r="R703" s="85">
        <v>8884.06</v>
      </c>
      <c r="S703" s="85">
        <v>135642.71</v>
      </c>
      <c r="U703" s="84" t="b">
        <f t="shared" si="75"/>
        <v>1</v>
      </c>
      <c r="V703" s="84" t="b">
        <f t="shared" si="76"/>
        <v>1</v>
      </c>
      <c r="W703" s="84" t="b">
        <f t="shared" si="77"/>
        <v>1</v>
      </c>
      <c r="X703" s="84" t="b">
        <f t="shared" si="78"/>
        <v>1</v>
      </c>
      <c r="Y703" s="84" t="b">
        <f t="shared" si="79"/>
        <v>1</v>
      </c>
      <c r="AA703" s="84">
        <v>70348</v>
      </c>
      <c r="AB703" s="84" t="s">
        <v>80</v>
      </c>
      <c r="AC703" s="57">
        <v>44896</v>
      </c>
      <c r="AD703" s="84">
        <v>88416482000106</v>
      </c>
      <c r="AE703" s="84" t="s">
        <v>30</v>
      </c>
      <c r="AF703" s="84">
        <v>8884.06</v>
      </c>
      <c r="AG703" s="84">
        <v>135642.71</v>
      </c>
      <c r="AI703">
        <v>70380</v>
      </c>
      <c r="AJ703" s="84" t="str" cm="1">
        <f t="array" ref="AJ703">_xlfn.XLOOKUP(AI703,--LEFT(Main!$B$15:$B$1956,SEARCH(" ",Main!$B$15:$B$1956)),Main!$F$15:$F$1956,"")</f>
        <v>METASA</v>
      </c>
      <c r="AK703" s="57" cm="1">
        <f t="array" ref="AK703">_xlfn.XLOOKUP(1,(--LEFT(Main!$B$15:$B$1956,SEARCH(" ",Main!$B$15:$B$1956))=AI703)*(Main!$F$15:$F$1956=AJ703),Main!$C$15:$C$1956,"")</f>
        <v>44900</v>
      </c>
      <c r="AL703" s="62" cm="1">
        <f t="array" ref="AL703">--_xlfn.XLOOKUP(1,(Main!$F$15:$F$1956='PLANILHA EBR'!AJ703)*(--LEFT(Main!$B$15:$B$1956,SEARCH(" ",Main!$B$15:$B$1956))='PLANILHA EBR'!AI703),Main!$E$15:$E$1956)</f>
        <v>88416482000106</v>
      </c>
      <c r="AM703" s="84" t="str" cm="1">
        <f t="array" ref="AM703">_xlfn.XLOOKUP(1,(Main!$F$15:$F$1956='PLANILHA EBR'!AJ703)*(--LEFT(Main!$B$15:$B$1956,SEARCH(" ",Main!$B$15:$B$1956))='PLANILHA EBR'!AI703),Main!$H$15:$H$1956)</f>
        <v>KG LIQUIDO</v>
      </c>
      <c r="AN703">
        <v>19556</v>
      </c>
      <c r="AO703">
        <v>349129.89</v>
      </c>
      <c r="AP703">
        <v>4342</v>
      </c>
    </row>
    <row r="704" spans="1:42" x14ac:dyDescent="0.25">
      <c r="A704" t="s">
        <v>5958</v>
      </c>
      <c r="B704" t="str">
        <f>C704&amp;"-"&amp;COUNTIF(C$2:C704,C704)</f>
        <v>68625-9</v>
      </c>
      <c r="C704">
        <v>68625</v>
      </c>
      <c r="D704" s="57">
        <v>44840</v>
      </c>
      <c r="E704" s="84" t="str">
        <f>F704&amp;"-"&amp;COUNTIF($F$2:F704,F704)</f>
        <v>METASA-636</v>
      </c>
      <c r="F704" s="84" t="str">
        <f t="shared" si="74"/>
        <v>METASA</v>
      </c>
      <c r="G704" t="s">
        <v>8581</v>
      </c>
      <c r="H704" s="62">
        <v>88416482000106</v>
      </c>
      <c r="I704" t="s">
        <v>30</v>
      </c>
      <c r="J704">
        <v>1504.04</v>
      </c>
      <c r="K704">
        <v>29584.47</v>
      </c>
      <c r="M704">
        <v>70354</v>
      </c>
      <c r="N704" t="str">
        <v>VOESTALPINE</v>
      </c>
      <c r="O704" s="57" cm="1">
        <f t="array" ref="O704">_xlfn.XLOOKUP(1,($C$2:$C$8655=M704)*($F$2:$F$8655=N704),$D$2:$D$8655)</f>
        <v>45280</v>
      </c>
      <c r="P704" s="62">
        <v>61479002000523</v>
      </c>
      <c r="Q704" t="str">
        <v>KG LIQUIDO</v>
      </c>
      <c r="R704" s="85">
        <v>14070</v>
      </c>
      <c r="S704" s="85">
        <v>402402</v>
      </c>
      <c r="U704" s="84" t="b">
        <f t="shared" si="75"/>
        <v>1</v>
      </c>
      <c r="V704" s="84" t="b">
        <f t="shared" si="76"/>
        <v>1</v>
      </c>
      <c r="W704" s="84" t="b">
        <f t="shared" si="77"/>
        <v>1</v>
      </c>
      <c r="X704" s="84" t="b">
        <f t="shared" si="78"/>
        <v>1</v>
      </c>
      <c r="Y704" s="84" t="b">
        <f t="shared" si="79"/>
        <v>1</v>
      </c>
      <c r="AA704" s="84">
        <v>70354</v>
      </c>
      <c r="AB704" s="84" t="s">
        <v>41</v>
      </c>
      <c r="AC704" s="57">
        <v>45280</v>
      </c>
      <c r="AD704" s="84">
        <v>61479002000523</v>
      </c>
      <c r="AE704" s="84" t="s">
        <v>30</v>
      </c>
      <c r="AF704" s="84">
        <v>14070</v>
      </c>
      <c r="AG704" s="84">
        <v>402402</v>
      </c>
      <c r="AI704">
        <v>70425</v>
      </c>
      <c r="AJ704" s="84" t="str" cm="1">
        <f t="array" ref="AJ704">_xlfn.XLOOKUP(AI704,--LEFT(Main!$B$15:$B$1956,SEARCH(" ",Main!$B$15:$B$1956)),Main!$F$15:$F$1956,"")</f>
        <v>METASA</v>
      </c>
      <c r="AK704" s="57" cm="1">
        <f t="array" ref="AK704">_xlfn.XLOOKUP(1,(--LEFT(Main!$B$15:$B$1956,SEARCH(" ",Main!$B$15:$B$1956))=AI704)*(Main!$F$15:$F$1956=AJ704),Main!$C$15:$C$1956,"")</f>
        <v>44901</v>
      </c>
      <c r="AL704" s="62" cm="1">
        <f t="array" ref="AL704">--_xlfn.XLOOKUP(1,(Main!$F$15:$F$1956='PLANILHA EBR'!AJ704)*(--LEFT(Main!$B$15:$B$1956,SEARCH(" ",Main!$B$15:$B$1956))='PLANILHA EBR'!AI704),Main!$E$15:$E$1956)</f>
        <v>88416482000106</v>
      </c>
      <c r="AM704" s="84" t="str" cm="1">
        <f t="array" ref="AM704">_xlfn.XLOOKUP(1,(Main!$F$15:$F$1956='PLANILHA EBR'!AJ704)*(--LEFT(Main!$B$15:$B$1956,SEARCH(" ",Main!$B$15:$B$1956))='PLANILHA EBR'!AI704),Main!$H$15:$H$1956)</f>
        <v>KG LIQUIDO</v>
      </c>
      <c r="AN704">
        <v>1081.77</v>
      </c>
      <c r="AO704">
        <v>21218.34</v>
      </c>
      <c r="AP704">
        <v>4341</v>
      </c>
    </row>
    <row r="705" spans="1:42" x14ac:dyDescent="0.25">
      <c r="A705" t="s">
        <v>5958</v>
      </c>
      <c r="B705" t="str">
        <f>C705&amp;"-"&amp;COUNTIF(C$2:C705,C705)</f>
        <v>68625-10</v>
      </c>
      <c r="C705">
        <v>68625</v>
      </c>
      <c r="D705" s="57">
        <v>44840</v>
      </c>
      <c r="E705" s="84" t="str">
        <f>F705&amp;"-"&amp;COUNTIF($F$2:F705,F705)</f>
        <v>METASA-637</v>
      </c>
      <c r="F705" s="84" t="str">
        <f t="shared" si="74"/>
        <v>METASA</v>
      </c>
      <c r="G705" t="s">
        <v>8581</v>
      </c>
      <c r="H705" s="62">
        <v>88416482000106</v>
      </c>
      <c r="I705" t="s">
        <v>30</v>
      </c>
      <c r="J705">
        <v>60.04</v>
      </c>
      <c r="K705">
        <v>1073.52</v>
      </c>
      <c r="M705">
        <v>70356</v>
      </c>
      <c r="N705" t="str">
        <v>METASA</v>
      </c>
      <c r="O705" s="57" cm="1">
        <f t="array" ref="O705">_xlfn.XLOOKUP(1,($C$2:$C$8655=M705)*($F$2:$F$8655=N705),$D$2:$D$8655)</f>
        <v>44897</v>
      </c>
      <c r="P705" s="62">
        <v>88416482000106</v>
      </c>
      <c r="Q705" t="str">
        <v>KG LIQUIDO</v>
      </c>
      <c r="R705" s="85">
        <v>6821.1100000000006</v>
      </c>
      <c r="S705" s="85">
        <v>121279.59</v>
      </c>
      <c r="U705" s="84" t="b">
        <f t="shared" si="75"/>
        <v>1</v>
      </c>
      <c r="V705" s="84" t="b">
        <f t="shared" si="76"/>
        <v>1</v>
      </c>
      <c r="W705" s="84" t="b">
        <f t="shared" si="77"/>
        <v>1</v>
      </c>
      <c r="X705" s="84" t="b">
        <f t="shared" si="78"/>
        <v>1</v>
      </c>
      <c r="Y705" s="84" t="b">
        <f t="shared" si="79"/>
        <v>1</v>
      </c>
      <c r="AA705" s="84">
        <v>70356</v>
      </c>
      <c r="AB705" s="84" t="s">
        <v>80</v>
      </c>
      <c r="AC705" s="57">
        <v>44897</v>
      </c>
      <c r="AD705" s="84">
        <v>88416482000106</v>
      </c>
      <c r="AE705" s="84" t="s">
        <v>30</v>
      </c>
      <c r="AF705" s="84">
        <v>6821.11</v>
      </c>
      <c r="AG705" s="84">
        <v>121279.59</v>
      </c>
      <c r="AI705">
        <v>70469</v>
      </c>
      <c r="AJ705" s="84" t="str" cm="1">
        <f t="array" ref="AJ705">_xlfn.XLOOKUP(AI705,--LEFT(Main!$B$15:$B$1956,SEARCH(" ",Main!$B$15:$B$1956)),Main!$F$15:$F$1956,"")</f>
        <v>VOESTALPINE</v>
      </c>
      <c r="AK705" s="57" cm="1">
        <f t="array" ref="AK705">_xlfn.XLOOKUP(1,(--LEFT(Main!$B$15:$B$1956,SEARCH(" ",Main!$B$15:$B$1956))=AI705)*(Main!$F$15:$F$1956=AJ705),Main!$C$15:$C$1956,"")</f>
        <v>45306</v>
      </c>
      <c r="AL705" s="62" cm="1">
        <f t="array" ref="AL705">--_xlfn.XLOOKUP(1,(Main!$F$15:$F$1956='PLANILHA EBR'!AJ705)*(--LEFT(Main!$B$15:$B$1956,SEARCH(" ",Main!$B$15:$B$1956))='PLANILHA EBR'!AI705),Main!$E$15:$E$1956)</f>
        <v>61479002000523</v>
      </c>
      <c r="AM705" s="84" t="str" cm="1">
        <f t="array" ref="AM705">_xlfn.XLOOKUP(1,(Main!$F$15:$F$1956='PLANILHA EBR'!AJ705)*(--LEFT(Main!$B$15:$B$1956,SEARCH(" ",Main!$B$15:$B$1956))='PLANILHA EBR'!AI705),Main!$H$15:$H$1956)</f>
        <v>KG LIQUIDO</v>
      </c>
      <c r="AN705">
        <v>80</v>
      </c>
      <c r="AO705">
        <v>6840</v>
      </c>
      <c r="AP705">
        <v>4341</v>
      </c>
    </row>
    <row r="706" spans="1:42" x14ac:dyDescent="0.25">
      <c r="A706" t="s">
        <v>5958</v>
      </c>
      <c r="B706" t="str">
        <f>C706&amp;"-"&amp;COUNTIF(C$2:C706,C706)</f>
        <v>68683-1</v>
      </c>
      <c r="C706">
        <v>68683</v>
      </c>
      <c r="D706" s="57">
        <v>44841</v>
      </c>
      <c r="E706" s="84" t="str">
        <f>F706&amp;"-"&amp;COUNTIF($F$2:F706,F706)</f>
        <v>METASA-638</v>
      </c>
      <c r="F706" s="84" t="str">
        <f t="shared" si="74"/>
        <v>METASA</v>
      </c>
      <c r="G706" t="s">
        <v>8581</v>
      </c>
      <c r="H706" s="62">
        <v>88416482000106</v>
      </c>
      <c r="I706" t="s">
        <v>30</v>
      </c>
      <c r="J706">
        <v>520.14</v>
      </c>
      <c r="K706">
        <v>8779.9599999999991</v>
      </c>
      <c r="M706">
        <v>70380</v>
      </c>
      <c r="N706" t="str">
        <v>METASA</v>
      </c>
      <c r="O706" s="57" cm="1">
        <f t="array" ref="O706">_xlfn.XLOOKUP(1,($C$2:$C$8655=M706)*($F$2:$F$8655=N706),$D$2:$D$8655)</f>
        <v>44900</v>
      </c>
      <c r="P706" s="62">
        <v>88416482000106</v>
      </c>
      <c r="Q706" t="str">
        <v>KG LIQUIDO</v>
      </c>
      <c r="R706" s="85">
        <v>19556</v>
      </c>
      <c r="S706" s="85">
        <v>349129.89</v>
      </c>
      <c r="U706" s="84" t="b">
        <f t="shared" si="75"/>
        <v>1</v>
      </c>
      <c r="V706" s="84" t="b">
        <f t="shared" si="76"/>
        <v>1</v>
      </c>
      <c r="W706" s="84" t="b">
        <f t="shared" si="77"/>
        <v>1</v>
      </c>
      <c r="X706" s="84" t="b">
        <f t="shared" si="78"/>
        <v>1</v>
      </c>
      <c r="Y706" s="84" t="b">
        <f t="shared" si="79"/>
        <v>1</v>
      </c>
      <c r="AA706" s="84">
        <v>70380</v>
      </c>
      <c r="AB706" s="84" t="s">
        <v>80</v>
      </c>
      <c r="AC706" s="57">
        <v>44900</v>
      </c>
      <c r="AD706" s="84">
        <v>88416482000106</v>
      </c>
      <c r="AE706" s="84" t="s">
        <v>30</v>
      </c>
      <c r="AF706" s="84">
        <v>19556</v>
      </c>
      <c r="AG706" s="84">
        <v>349129.89</v>
      </c>
      <c r="AI706">
        <v>70490</v>
      </c>
      <c r="AJ706" s="84" t="str" cm="1">
        <f t="array" ref="AJ706">_xlfn.XLOOKUP(AI706,--LEFT(Main!$B$15:$B$1956,SEARCH(" ",Main!$B$15:$B$1956)),Main!$F$15:$F$1956,"")</f>
        <v>VOESTALPINE</v>
      </c>
      <c r="AK706" s="57" cm="1">
        <f t="array" ref="AK706">_xlfn.XLOOKUP(1,(--LEFT(Main!$B$15:$B$1956,SEARCH(" ",Main!$B$15:$B$1956))=AI706)*(Main!$F$15:$F$1956=AJ706),Main!$C$15:$C$1956,"")</f>
        <v>45307</v>
      </c>
      <c r="AL706" s="62" cm="1">
        <f t="array" ref="AL706">--_xlfn.XLOOKUP(1,(Main!$F$15:$F$1956='PLANILHA EBR'!AJ706)*(--LEFT(Main!$B$15:$B$1956,SEARCH(" ",Main!$B$15:$B$1956))='PLANILHA EBR'!AI706),Main!$E$15:$E$1956)</f>
        <v>61479002000523</v>
      </c>
      <c r="AM706" s="84" t="str" cm="1">
        <f t="array" ref="AM706">_xlfn.XLOOKUP(1,(Main!$F$15:$F$1956='PLANILHA EBR'!AJ706)*(--LEFT(Main!$B$15:$B$1956,SEARCH(" ",Main!$B$15:$B$1956))='PLANILHA EBR'!AI706),Main!$H$15:$H$1956)</f>
        <v>KG LIQUIDO</v>
      </c>
      <c r="AN706">
        <v>3960</v>
      </c>
      <c r="AO706">
        <v>113256</v>
      </c>
      <c r="AP706">
        <v>4341</v>
      </c>
    </row>
    <row r="707" spans="1:42" x14ac:dyDescent="0.25">
      <c r="A707" t="s">
        <v>5958</v>
      </c>
      <c r="B707" t="str">
        <f>C707&amp;"-"&amp;COUNTIF(C$2:C707,C707)</f>
        <v>68683-2</v>
      </c>
      <c r="C707">
        <v>68683</v>
      </c>
      <c r="D707" s="57">
        <v>44841</v>
      </c>
      <c r="E707" s="84" t="str">
        <f>F707&amp;"-"&amp;COUNTIF($F$2:F707,F707)</f>
        <v>METASA-639</v>
      </c>
      <c r="F707" s="84" t="str">
        <f t="shared" ref="F707:F770" si="80">LEFT(G707,SEARCH(" ",G707)-1)</f>
        <v>METASA</v>
      </c>
      <c r="G707" t="s">
        <v>8581</v>
      </c>
      <c r="H707" s="62">
        <v>88416482000106</v>
      </c>
      <c r="I707" t="s">
        <v>30</v>
      </c>
      <c r="J707">
        <v>571.91999999999996</v>
      </c>
      <c r="K707">
        <v>9282.26</v>
      </c>
      <c r="M707">
        <v>70425</v>
      </c>
      <c r="N707" t="str">
        <v>METASA</v>
      </c>
      <c r="O707" s="57" cm="1">
        <f t="array" ref="O707">_xlfn.XLOOKUP(1,($C$2:$C$8655=M707)*($F$2:$F$8655=N707),$D$2:$D$8655)</f>
        <v>44901</v>
      </c>
      <c r="P707" s="62">
        <v>88416482000106</v>
      </c>
      <c r="Q707" t="str">
        <v>KG LIQUIDO</v>
      </c>
      <c r="R707" s="85">
        <v>1081.77</v>
      </c>
      <c r="S707" s="85">
        <v>21218.339999999997</v>
      </c>
      <c r="U707" s="84" t="b">
        <f t="shared" si="75"/>
        <v>1</v>
      </c>
      <c r="V707" s="84" t="b">
        <f t="shared" si="76"/>
        <v>1</v>
      </c>
      <c r="W707" s="84" t="b">
        <f t="shared" si="77"/>
        <v>1</v>
      </c>
      <c r="X707" s="84" t="b">
        <f t="shared" si="78"/>
        <v>1</v>
      </c>
      <c r="Y707" s="84" t="b">
        <f t="shared" si="79"/>
        <v>1</v>
      </c>
      <c r="AA707" s="84">
        <v>70425</v>
      </c>
      <c r="AB707" s="84" t="s">
        <v>80</v>
      </c>
      <c r="AC707" s="57">
        <v>44901</v>
      </c>
      <c r="AD707" s="84">
        <v>88416482000106</v>
      </c>
      <c r="AE707" s="84" t="s">
        <v>30</v>
      </c>
      <c r="AF707" s="84">
        <v>1081.77</v>
      </c>
      <c r="AG707" s="84">
        <v>21218.34</v>
      </c>
      <c r="AI707">
        <v>70491</v>
      </c>
      <c r="AJ707" s="84" t="str" cm="1">
        <f t="array" ref="AJ707">_xlfn.XLOOKUP(AI707,--LEFT(Main!$B$15:$B$1956,SEARCH(" ",Main!$B$15:$B$1956)),Main!$F$15:$F$1956,"")</f>
        <v>VOESTALPINE</v>
      </c>
      <c r="AK707" s="57" cm="1">
        <f t="array" ref="AK707">_xlfn.XLOOKUP(1,(--LEFT(Main!$B$15:$B$1956,SEARCH(" ",Main!$B$15:$B$1956))=AI707)*(Main!$F$15:$F$1956=AJ707),Main!$C$15:$C$1956,"")</f>
        <v>45307</v>
      </c>
      <c r="AL707" s="62" cm="1">
        <f t="array" ref="AL707">--_xlfn.XLOOKUP(1,(Main!$F$15:$F$1956='PLANILHA EBR'!AJ707)*(--LEFT(Main!$B$15:$B$1956,SEARCH(" ",Main!$B$15:$B$1956))='PLANILHA EBR'!AI707),Main!$E$15:$E$1956)</f>
        <v>61479002000523</v>
      </c>
      <c r="AM707" s="84" t="str" cm="1">
        <f t="array" ref="AM707">_xlfn.XLOOKUP(1,(Main!$F$15:$F$1956='PLANILHA EBR'!AJ707)*(--LEFT(Main!$B$15:$B$1956,SEARCH(" ",Main!$B$15:$B$1956))='PLANILHA EBR'!AI707),Main!$H$15:$H$1956)</f>
        <v>KG LIQUIDO</v>
      </c>
      <c r="AN707">
        <v>945</v>
      </c>
      <c r="AO707">
        <v>27027</v>
      </c>
      <c r="AP707">
        <v>4340</v>
      </c>
    </row>
    <row r="708" spans="1:42" x14ac:dyDescent="0.25">
      <c r="A708" t="s">
        <v>5958</v>
      </c>
      <c r="B708" t="str">
        <f>C708&amp;"-"&amp;COUNTIF(C$2:C708,C708)</f>
        <v>68683-3</v>
      </c>
      <c r="C708">
        <v>68683</v>
      </c>
      <c r="D708" s="57">
        <v>44841</v>
      </c>
      <c r="E708" s="84" t="str">
        <f>F708&amp;"-"&amp;COUNTIF($F$2:F708,F708)</f>
        <v>METASA-640</v>
      </c>
      <c r="F708" s="84" t="str">
        <f t="shared" si="80"/>
        <v>METASA</v>
      </c>
      <c r="G708" t="s">
        <v>8581</v>
      </c>
      <c r="H708" s="62">
        <v>88416482000106</v>
      </c>
      <c r="I708" t="s">
        <v>30</v>
      </c>
      <c r="J708">
        <v>2475.31</v>
      </c>
      <c r="K708">
        <v>41783.230000000003</v>
      </c>
      <c r="M708">
        <v>70469</v>
      </c>
      <c r="N708" t="str">
        <v>VOESTALPINE</v>
      </c>
      <c r="O708" s="57" cm="1">
        <f t="array" ref="O708">_xlfn.XLOOKUP(1,($C$2:$C$8655=M708)*($F$2:$F$8655=N708),$D$2:$D$8655)</f>
        <v>45306</v>
      </c>
      <c r="P708" s="62">
        <v>61479002000523</v>
      </c>
      <c r="Q708" t="str">
        <v>KG LIQUIDO</v>
      </c>
      <c r="R708" s="85">
        <v>80</v>
      </c>
      <c r="S708" s="85">
        <v>6840</v>
      </c>
      <c r="U708" s="84" t="b">
        <f t="shared" si="75"/>
        <v>1</v>
      </c>
      <c r="V708" s="84" t="b">
        <f t="shared" si="76"/>
        <v>1</v>
      </c>
      <c r="W708" s="84" t="b">
        <f t="shared" si="77"/>
        <v>1</v>
      </c>
      <c r="X708" s="84" t="b">
        <f t="shared" si="78"/>
        <v>1</v>
      </c>
      <c r="Y708" s="84" t="b">
        <f t="shared" si="79"/>
        <v>1</v>
      </c>
      <c r="AA708" s="84">
        <v>70469</v>
      </c>
      <c r="AB708" s="84" t="s">
        <v>41</v>
      </c>
      <c r="AC708" s="57">
        <v>45306</v>
      </c>
      <c r="AD708" s="84">
        <v>61479002000523</v>
      </c>
      <c r="AE708" s="84" t="s">
        <v>30</v>
      </c>
      <c r="AF708" s="84">
        <v>80</v>
      </c>
      <c r="AG708" s="84">
        <v>6840</v>
      </c>
      <c r="AI708">
        <v>70494</v>
      </c>
      <c r="AJ708" s="84" t="str" cm="1">
        <f t="array" ref="AJ708">_xlfn.XLOOKUP(AI708,--LEFT(Main!$B$15:$B$1956,SEARCH(" ",Main!$B$15:$B$1956)),Main!$F$15:$F$1956,"")</f>
        <v>METASA</v>
      </c>
      <c r="AK708" s="57" cm="1">
        <f t="array" ref="AK708">_xlfn.XLOOKUP(1,(--LEFT(Main!$B$15:$B$1956,SEARCH(" ",Main!$B$15:$B$1956))=AI708)*(Main!$F$15:$F$1956=AJ708),Main!$C$15:$C$1956,"")</f>
        <v>44903</v>
      </c>
      <c r="AL708" s="62" cm="1">
        <f t="array" ref="AL708">--_xlfn.XLOOKUP(1,(Main!$F$15:$F$1956='PLANILHA EBR'!AJ708)*(--LEFT(Main!$B$15:$B$1956,SEARCH(" ",Main!$B$15:$B$1956))='PLANILHA EBR'!AI708),Main!$E$15:$E$1956)</f>
        <v>88416482000106</v>
      </c>
      <c r="AM708" s="84" t="str" cm="1">
        <f t="array" ref="AM708">_xlfn.XLOOKUP(1,(Main!$F$15:$F$1956='PLANILHA EBR'!AJ708)*(--LEFT(Main!$B$15:$B$1956,SEARCH(" ",Main!$B$15:$B$1956))='PLANILHA EBR'!AI708),Main!$H$15:$H$1956)</f>
        <v>KG LIQUIDO</v>
      </c>
      <c r="AN708">
        <v>21987.81</v>
      </c>
      <c r="AO708">
        <v>395719.11</v>
      </c>
      <c r="AP708">
        <v>4339</v>
      </c>
    </row>
    <row r="709" spans="1:42" x14ac:dyDescent="0.25">
      <c r="A709" t="s">
        <v>5958</v>
      </c>
      <c r="B709" t="str">
        <f>C709&amp;"-"&amp;COUNTIF(C$2:C709,C709)</f>
        <v>68683-4</v>
      </c>
      <c r="C709">
        <v>68683</v>
      </c>
      <c r="D709" s="57">
        <v>44841</v>
      </c>
      <c r="E709" s="84" t="str">
        <f>F709&amp;"-"&amp;COUNTIF($F$2:F709,F709)</f>
        <v>METASA-641</v>
      </c>
      <c r="F709" s="84" t="str">
        <f t="shared" si="80"/>
        <v>METASA</v>
      </c>
      <c r="G709" t="s">
        <v>8581</v>
      </c>
      <c r="H709" s="62">
        <v>88416482000106</v>
      </c>
      <c r="I709" t="s">
        <v>30</v>
      </c>
      <c r="J709">
        <v>1061.3399999999999</v>
      </c>
      <c r="K709">
        <v>19815.22</v>
      </c>
      <c r="M709">
        <v>70490</v>
      </c>
      <c r="N709" t="str">
        <v>VOESTALPINE</v>
      </c>
      <c r="O709" s="57" cm="1">
        <f t="array" ref="O709">_xlfn.XLOOKUP(1,($C$2:$C$8655=M709)*($F$2:$F$8655=N709),$D$2:$D$8655)</f>
        <v>45307</v>
      </c>
      <c r="P709" s="62">
        <v>61479002000523</v>
      </c>
      <c r="Q709" t="str">
        <v>KG LIQUIDO</v>
      </c>
      <c r="R709" s="85">
        <v>3960</v>
      </c>
      <c r="S709" s="85">
        <v>113256</v>
      </c>
      <c r="U709" s="84" t="b">
        <f t="shared" si="75"/>
        <v>1</v>
      </c>
      <c r="V709" s="84" t="b">
        <f t="shared" si="76"/>
        <v>1</v>
      </c>
      <c r="W709" s="84" t="b">
        <f t="shared" si="77"/>
        <v>1</v>
      </c>
      <c r="X709" s="84" t="b">
        <f t="shared" si="78"/>
        <v>1</v>
      </c>
      <c r="Y709" s="84" t="b">
        <f t="shared" si="79"/>
        <v>1</v>
      </c>
      <c r="AA709" s="84">
        <v>70490</v>
      </c>
      <c r="AB709" s="84" t="s">
        <v>41</v>
      </c>
      <c r="AC709" s="57">
        <v>45307</v>
      </c>
      <c r="AD709" s="84">
        <v>61479002000523</v>
      </c>
      <c r="AE709" s="84" t="s">
        <v>30</v>
      </c>
      <c r="AF709" s="84">
        <v>3960</v>
      </c>
      <c r="AG709" s="84">
        <v>113256</v>
      </c>
      <c r="AI709">
        <v>70520</v>
      </c>
      <c r="AJ709" s="84" t="str" cm="1">
        <f t="array" ref="AJ709">_xlfn.XLOOKUP(AI709,--LEFT(Main!$B$15:$B$1956,SEARCH(" ",Main!$B$15:$B$1956)),Main!$F$15:$F$1956,"")</f>
        <v>METASA</v>
      </c>
      <c r="AK709" s="57" cm="1">
        <f t="array" ref="AK709">_xlfn.XLOOKUP(1,(--LEFT(Main!$B$15:$B$1956,SEARCH(" ",Main!$B$15:$B$1956))=AI709)*(Main!$F$15:$F$1956=AJ709),Main!$C$15:$C$1956,"")</f>
        <v>44904</v>
      </c>
      <c r="AL709" s="62" cm="1">
        <f t="array" ref="AL709">--_xlfn.XLOOKUP(1,(Main!$F$15:$F$1956='PLANILHA EBR'!AJ709)*(--LEFT(Main!$B$15:$B$1956,SEARCH(" ",Main!$B$15:$B$1956))='PLANILHA EBR'!AI709),Main!$E$15:$E$1956)</f>
        <v>88416482000106</v>
      </c>
      <c r="AM709" s="84" t="str" cm="1">
        <f t="array" ref="AM709">_xlfn.XLOOKUP(1,(Main!$F$15:$F$1956='PLANILHA EBR'!AJ709)*(--LEFT(Main!$B$15:$B$1956,SEARCH(" ",Main!$B$15:$B$1956))='PLANILHA EBR'!AI709),Main!$H$15:$H$1956)</f>
        <v>KG LIQUIDO</v>
      </c>
      <c r="AN709">
        <v>24733.02</v>
      </c>
      <c r="AO709">
        <v>439513.97</v>
      </c>
      <c r="AP709">
        <v>4272</v>
      </c>
    </row>
    <row r="710" spans="1:42" x14ac:dyDescent="0.25">
      <c r="A710" t="s">
        <v>5958</v>
      </c>
      <c r="B710" t="str">
        <f>C710&amp;"-"&amp;COUNTIF(C$2:C710,C710)</f>
        <v>68683-5</v>
      </c>
      <c r="C710">
        <v>68683</v>
      </c>
      <c r="D710" s="57">
        <v>44841</v>
      </c>
      <c r="E710" s="84" t="str">
        <f>F710&amp;"-"&amp;COUNTIF($F$2:F710,F710)</f>
        <v>METASA-642</v>
      </c>
      <c r="F710" s="84" t="str">
        <f t="shared" si="80"/>
        <v>METASA</v>
      </c>
      <c r="G710" t="s">
        <v>8581</v>
      </c>
      <c r="H710" s="62">
        <v>88416482000106</v>
      </c>
      <c r="I710" t="s">
        <v>30</v>
      </c>
      <c r="J710">
        <v>301.63</v>
      </c>
      <c r="K710">
        <v>5528.88</v>
      </c>
      <c r="M710">
        <v>70491</v>
      </c>
      <c r="N710" t="str">
        <v>VOESTALPINE</v>
      </c>
      <c r="O710" s="57" cm="1">
        <f t="array" ref="O710">_xlfn.XLOOKUP(1,($C$2:$C$8655=M710)*($F$2:$F$8655=N710),$D$2:$D$8655)</f>
        <v>45307</v>
      </c>
      <c r="P710" s="62">
        <v>61479002000523</v>
      </c>
      <c r="Q710" t="str">
        <v>KG LIQUIDO</v>
      </c>
      <c r="R710" s="85">
        <v>945</v>
      </c>
      <c r="S710" s="85">
        <v>27027</v>
      </c>
      <c r="U710" s="84" t="b">
        <f t="shared" si="75"/>
        <v>1</v>
      </c>
      <c r="V710" s="84" t="b">
        <f t="shared" si="76"/>
        <v>1</v>
      </c>
      <c r="W710" s="84" t="b">
        <f t="shared" si="77"/>
        <v>1</v>
      </c>
      <c r="X710" s="84" t="b">
        <f t="shared" si="78"/>
        <v>1</v>
      </c>
      <c r="Y710" s="84" t="b">
        <f t="shared" si="79"/>
        <v>1</v>
      </c>
      <c r="AA710" s="84">
        <v>70491</v>
      </c>
      <c r="AB710" s="84" t="s">
        <v>41</v>
      </c>
      <c r="AC710" s="57">
        <v>45307</v>
      </c>
      <c r="AD710" s="84">
        <v>61479002000523</v>
      </c>
      <c r="AE710" s="84" t="s">
        <v>30</v>
      </c>
      <c r="AF710" s="84">
        <v>945</v>
      </c>
      <c r="AG710" s="84">
        <v>27027</v>
      </c>
      <c r="AI710">
        <v>70524</v>
      </c>
      <c r="AJ710" s="84" t="str" cm="1">
        <f t="array" ref="AJ710">_xlfn.XLOOKUP(AI710,--LEFT(Main!$B$15:$B$1956,SEARCH(" ",Main!$B$15:$B$1956)),Main!$F$15:$F$1956,"")</f>
        <v>METASA</v>
      </c>
      <c r="AK710" s="57" cm="1">
        <f t="array" ref="AK710">_xlfn.XLOOKUP(1,(--LEFT(Main!$B$15:$B$1956,SEARCH(" ",Main!$B$15:$B$1956))=AI710)*(Main!$F$15:$F$1956=AJ710),Main!$C$15:$C$1956,"")</f>
        <v>44904</v>
      </c>
      <c r="AL710" s="62" cm="1">
        <f t="array" ref="AL710">--_xlfn.XLOOKUP(1,(Main!$F$15:$F$1956='PLANILHA EBR'!AJ710)*(--LEFT(Main!$B$15:$B$1956,SEARCH(" ",Main!$B$15:$B$1956))='PLANILHA EBR'!AI710),Main!$E$15:$E$1956)</f>
        <v>88416482000106</v>
      </c>
      <c r="AM710" s="84" t="str" cm="1">
        <f t="array" ref="AM710">_xlfn.XLOOKUP(1,(Main!$F$15:$F$1956='PLANILHA EBR'!AJ710)*(--LEFT(Main!$B$15:$B$1956,SEARCH(" ",Main!$B$15:$B$1956))='PLANILHA EBR'!AI710),Main!$H$15:$H$1956)</f>
        <v>KG LIQUIDO</v>
      </c>
      <c r="AN710">
        <v>20143.12</v>
      </c>
      <c r="AO710">
        <v>352050.52</v>
      </c>
      <c r="AP710">
        <v>4272</v>
      </c>
    </row>
    <row r="711" spans="1:42" x14ac:dyDescent="0.25">
      <c r="A711" t="s">
        <v>5958</v>
      </c>
      <c r="B711" t="str">
        <f>C711&amp;"-"&amp;COUNTIF(C$2:C711,C711)</f>
        <v>68683-6</v>
      </c>
      <c r="C711">
        <v>68683</v>
      </c>
      <c r="D711" s="57">
        <v>44841</v>
      </c>
      <c r="E711" s="84" t="str">
        <f>F711&amp;"-"&amp;COUNTIF($F$2:F711,F711)</f>
        <v>METASA-643</v>
      </c>
      <c r="F711" s="84" t="str">
        <f t="shared" si="80"/>
        <v>METASA</v>
      </c>
      <c r="G711" t="s">
        <v>8581</v>
      </c>
      <c r="H711" s="62">
        <v>88416482000106</v>
      </c>
      <c r="I711" t="s">
        <v>30</v>
      </c>
      <c r="J711">
        <v>1036.3599999999999</v>
      </c>
      <c r="K711">
        <v>18530.12</v>
      </c>
      <c r="M711">
        <v>70494</v>
      </c>
      <c r="N711" t="str">
        <v>METASA</v>
      </c>
      <c r="O711" s="57" cm="1">
        <f t="array" ref="O711">_xlfn.XLOOKUP(1,($C$2:$C$8655=M711)*($F$2:$F$8655=N711),$D$2:$D$8655)</f>
        <v>44903</v>
      </c>
      <c r="P711" s="62">
        <v>88416482000106</v>
      </c>
      <c r="Q711" t="str">
        <v>KG LIQUIDO</v>
      </c>
      <c r="R711" s="85">
        <v>21987.809999999998</v>
      </c>
      <c r="S711" s="85">
        <v>395719.11</v>
      </c>
      <c r="U711" s="84" t="b">
        <f t="shared" si="75"/>
        <v>1</v>
      </c>
      <c r="V711" s="84" t="b">
        <f t="shared" si="76"/>
        <v>1</v>
      </c>
      <c r="W711" s="84" t="b">
        <f t="shared" si="77"/>
        <v>1</v>
      </c>
      <c r="X711" s="84" t="b">
        <f t="shared" si="78"/>
        <v>1</v>
      </c>
      <c r="Y711" s="84" t="b">
        <f t="shared" si="79"/>
        <v>1</v>
      </c>
      <c r="AA711" s="84">
        <v>70494</v>
      </c>
      <c r="AB711" s="84" t="s">
        <v>80</v>
      </c>
      <c r="AC711" s="57">
        <v>44903</v>
      </c>
      <c r="AD711" s="84">
        <v>88416482000106</v>
      </c>
      <c r="AE711" s="84" t="s">
        <v>30</v>
      </c>
      <c r="AF711" s="84">
        <v>21987.81</v>
      </c>
      <c r="AG711" s="84">
        <v>395719.11</v>
      </c>
      <c r="AI711">
        <v>70545</v>
      </c>
      <c r="AJ711" s="84" t="str" cm="1">
        <f t="array" ref="AJ711">_xlfn.XLOOKUP(AI711,--LEFT(Main!$B$15:$B$1956,SEARCH(" ",Main!$B$15:$B$1956)),Main!$F$15:$F$1956,"")</f>
        <v>VOESTALPINE</v>
      </c>
      <c r="AK711" s="57" cm="1">
        <f t="array" ref="AK711">_xlfn.XLOOKUP(1,(--LEFT(Main!$B$15:$B$1956,SEARCH(" ",Main!$B$15:$B$1956))=AI711)*(Main!$F$15:$F$1956=AJ711),Main!$C$15:$C$1956,"")</f>
        <v>45314</v>
      </c>
      <c r="AL711" s="62" cm="1">
        <f t="array" ref="AL711">--_xlfn.XLOOKUP(1,(Main!$F$15:$F$1956='PLANILHA EBR'!AJ711)*(--LEFT(Main!$B$15:$B$1956,SEARCH(" ",Main!$B$15:$B$1956))='PLANILHA EBR'!AI711),Main!$E$15:$E$1956)</f>
        <v>61479002000523</v>
      </c>
      <c r="AM711" s="84" t="str" cm="1">
        <f t="array" ref="AM711">_xlfn.XLOOKUP(1,(Main!$F$15:$F$1956='PLANILHA EBR'!AJ711)*(--LEFT(Main!$B$15:$B$1956,SEARCH(" ",Main!$B$15:$B$1956))='PLANILHA EBR'!AI711),Main!$H$15:$H$1956)</f>
        <v>KG LIQUIDO</v>
      </c>
      <c r="AN711">
        <v>9525</v>
      </c>
      <c r="AO711">
        <v>272415</v>
      </c>
      <c r="AP711">
        <v>4272</v>
      </c>
    </row>
    <row r="712" spans="1:42" x14ac:dyDescent="0.25">
      <c r="A712" t="s">
        <v>5958</v>
      </c>
      <c r="B712" t="str">
        <f>C712&amp;"-"&amp;COUNTIF(C$2:C712,C712)</f>
        <v>68683-7</v>
      </c>
      <c r="C712">
        <v>68683</v>
      </c>
      <c r="D712" s="57">
        <v>44841</v>
      </c>
      <c r="E712" s="84" t="str">
        <f>F712&amp;"-"&amp;COUNTIF($F$2:F712,F712)</f>
        <v>METASA-644</v>
      </c>
      <c r="F712" s="84" t="str">
        <f t="shared" si="80"/>
        <v>METASA</v>
      </c>
      <c r="G712" t="s">
        <v>8581</v>
      </c>
      <c r="H712" s="62">
        <v>88416482000106</v>
      </c>
      <c r="I712" t="s">
        <v>30</v>
      </c>
      <c r="J712">
        <v>108.94</v>
      </c>
      <c r="K712">
        <v>1947.85</v>
      </c>
      <c r="M712">
        <v>70520</v>
      </c>
      <c r="N712" t="str">
        <v>METASA</v>
      </c>
      <c r="O712" s="57" cm="1">
        <f t="array" ref="O712">_xlfn.XLOOKUP(1,($C$2:$C$8655=M712)*($F$2:$F$8655=N712),$D$2:$D$8655)</f>
        <v>44904</v>
      </c>
      <c r="P712" s="62">
        <v>88416482000106</v>
      </c>
      <c r="Q712" t="str">
        <v>KG LIQUIDO</v>
      </c>
      <c r="R712" s="85">
        <v>24733.02</v>
      </c>
      <c r="S712" s="85">
        <v>439513.96999999991</v>
      </c>
      <c r="U712" s="84" t="b">
        <f t="shared" si="75"/>
        <v>1</v>
      </c>
      <c r="V712" s="84" t="b">
        <f t="shared" si="76"/>
        <v>1</v>
      </c>
      <c r="W712" s="84" t="b">
        <f t="shared" si="77"/>
        <v>1</v>
      </c>
      <c r="X712" s="84" t="b">
        <f t="shared" si="78"/>
        <v>1</v>
      </c>
      <c r="Y712" s="84" t="b">
        <f t="shared" si="79"/>
        <v>1</v>
      </c>
      <c r="AA712" s="84">
        <v>70520</v>
      </c>
      <c r="AB712" s="84" t="s">
        <v>80</v>
      </c>
      <c r="AC712" s="57">
        <v>44904</v>
      </c>
      <c r="AD712" s="84">
        <v>88416482000106</v>
      </c>
      <c r="AE712" s="84" t="s">
        <v>30</v>
      </c>
      <c r="AF712" s="84">
        <v>24733.02</v>
      </c>
      <c r="AG712" s="84">
        <v>439513.97</v>
      </c>
      <c r="AI712">
        <v>70613</v>
      </c>
      <c r="AJ712" s="84" t="str" cm="1">
        <f t="array" ref="AJ712">_xlfn.XLOOKUP(AI712,--LEFT(Main!$B$15:$B$1956,SEARCH(" ",Main!$B$15:$B$1956)),Main!$F$15:$F$1956,"")</f>
        <v>METASA</v>
      </c>
      <c r="AK712" s="57" cm="1">
        <f t="array" ref="AK712">_xlfn.XLOOKUP(1,(--LEFT(Main!$B$15:$B$1956,SEARCH(" ",Main!$B$15:$B$1956))=AI712)*(Main!$F$15:$F$1956=AJ712),Main!$C$15:$C$1956,"")</f>
        <v>44909</v>
      </c>
      <c r="AL712" s="62" cm="1">
        <f t="array" ref="AL712">--_xlfn.XLOOKUP(1,(Main!$F$15:$F$1956='PLANILHA EBR'!AJ712)*(--LEFT(Main!$B$15:$B$1956,SEARCH(" ",Main!$B$15:$B$1956))='PLANILHA EBR'!AI712),Main!$E$15:$E$1956)</f>
        <v>88416482000106</v>
      </c>
      <c r="AM712" s="84" t="str" cm="1">
        <f t="array" ref="AM712">_xlfn.XLOOKUP(1,(Main!$F$15:$F$1956='PLANILHA EBR'!AJ712)*(--LEFT(Main!$B$15:$B$1956,SEARCH(" ",Main!$B$15:$B$1956))='PLANILHA EBR'!AI712),Main!$H$15:$H$1956)</f>
        <v>KG LIQUIDO</v>
      </c>
      <c r="AN712">
        <v>10046.26</v>
      </c>
      <c r="AO712">
        <v>179158.57</v>
      </c>
      <c r="AP712">
        <v>4272</v>
      </c>
    </row>
    <row r="713" spans="1:42" x14ac:dyDescent="0.25">
      <c r="A713" t="s">
        <v>5958</v>
      </c>
      <c r="B713" t="str">
        <f>C713&amp;"-"&amp;COUNTIF(C$2:C713,C713)</f>
        <v>68683-8</v>
      </c>
      <c r="C713">
        <v>68683</v>
      </c>
      <c r="D713" s="57">
        <v>44841</v>
      </c>
      <c r="E713" s="84" t="str">
        <f>F713&amp;"-"&amp;COUNTIF($F$2:F713,F713)</f>
        <v>METASA-645</v>
      </c>
      <c r="F713" s="84" t="str">
        <f t="shared" si="80"/>
        <v>METASA</v>
      </c>
      <c r="G713" t="s">
        <v>8581</v>
      </c>
      <c r="H713" s="62">
        <v>88416482000106</v>
      </c>
      <c r="I713" t="s">
        <v>30</v>
      </c>
      <c r="J713">
        <v>5187.7700000000004</v>
      </c>
      <c r="K713">
        <v>138150.32</v>
      </c>
      <c r="M713">
        <v>70524</v>
      </c>
      <c r="N713" t="str">
        <v>METASA</v>
      </c>
      <c r="O713" s="57" cm="1">
        <f t="array" ref="O713">_xlfn.XLOOKUP(1,($C$2:$C$8655=M713)*($F$2:$F$8655=N713),$D$2:$D$8655)</f>
        <v>44904</v>
      </c>
      <c r="P713" s="62">
        <v>88416482000106</v>
      </c>
      <c r="Q713" t="str">
        <v>KG LIQUIDO</v>
      </c>
      <c r="R713" s="85">
        <v>20143.12</v>
      </c>
      <c r="S713" s="85">
        <v>352050.52</v>
      </c>
      <c r="U713" s="84" t="b">
        <f t="shared" si="75"/>
        <v>1</v>
      </c>
      <c r="V713" s="84" t="b">
        <f t="shared" si="76"/>
        <v>1</v>
      </c>
      <c r="W713" s="84" t="b">
        <f t="shared" si="77"/>
        <v>1</v>
      </c>
      <c r="X713" s="84" t="b">
        <f t="shared" si="78"/>
        <v>1</v>
      </c>
      <c r="Y713" s="84" t="b">
        <f t="shared" si="79"/>
        <v>1</v>
      </c>
      <c r="AA713" s="84">
        <v>70524</v>
      </c>
      <c r="AB713" s="84" t="s">
        <v>80</v>
      </c>
      <c r="AC713" s="57">
        <v>44904</v>
      </c>
      <c r="AD713" s="84">
        <v>88416482000106</v>
      </c>
      <c r="AE713" s="84" t="s">
        <v>30</v>
      </c>
      <c r="AF713" s="84">
        <v>20143.12</v>
      </c>
      <c r="AG713" s="84">
        <v>352050.52</v>
      </c>
      <c r="AI713">
        <v>70633</v>
      </c>
      <c r="AJ713" s="84" t="str" cm="1">
        <f t="array" ref="AJ713">_xlfn.XLOOKUP(AI713,--LEFT(Main!$B$15:$B$1956,SEARCH(" ",Main!$B$15:$B$1956)),Main!$F$15:$F$1956,"")</f>
        <v>METASA</v>
      </c>
      <c r="AK713" s="57" cm="1">
        <f t="array" ref="AK713">_xlfn.XLOOKUP(1,(--LEFT(Main!$B$15:$B$1956,SEARCH(" ",Main!$B$15:$B$1956))=AI713)*(Main!$F$15:$F$1956=AJ713),Main!$C$15:$C$1956,"")</f>
        <v>44909</v>
      </c>
      <c r="AL713" s="62" cm="1">
        <f t="array" ref="AL713">--_xlfn.XLOOKUP(1,(Main!$F$15:$F$1956='PLANILHA EBR'!AJ713)*(--LEFT(Main!$B$15:$B$1956,SEARCH(" ",Main!$B$15:$B$1956))='PLANILHA EBR'!AI713),Main!$E$15:$E$1956)</f>
        <v>88416482000106</v>
      </c>
      <c r="AM713" s="84" t="str" cm="1">
        <f t="array" ref="AM713">_xlfn.XLOOKUP(1,(Main!$F$15:$F$1956='PLANILHA EBR'!AJ713)*(--LEFT(Main!$B$15:$B$1956,SEARCH(" ",Main!$B$15:$B$1956))='PLANILHA EBR'!AI713),Main!$H$15:$H$1956)</f>
        <v>KG LIQUIDO</v>
      </c>
      <c r="AN713">
        <v>20415.54</v>
      </c>
      <c r="AO713">
        <v>156791.35</v>
      </c>
      <c r="AP713">
        <v>4272</v>
      </c>
    </row>
    <row r="714" spans="1:42" x14ac:dyDescent="0.25">
      <c r="A714" t="s">
        <v>5958</v>
      </c>
      <c r="B714" t="str">
        <f>C714&amp;"-"&amp;COUNTIF(C$2:C714,C714)</f>
        <v>68692-1</v>
      </c>
      <c r="C714">
        <v>68692</v>
      </c>
      <c r="D714" s="57">
        <v>44841</v>
      </c>
      <c r="E714" s="84" t="str">
        <f>F714&amp;"-"&amp;COUNTIF($F$2:F714,F714)</f>
        <v>METASA-646</v>
      </c>
      <c r="F714" s="84" t="str">
        <f t="shared" si="80"/>
        <v>METASA</v>
      </c>
      <c r="G714" t="s">
        <v>8581</v>
      </c>
      <c r="H714" s="62">
        <v>88416482000106</v>
      </c>
      <c r="I714" t="s">
        <v>30</v>
      </c>
      <c r="J714">
        <v>22704</v>
      </c>
      <c r="K714">
        <v>174366.72</v>
      </c>
      <c r="M714">
        <v>70545</v>
      </c>
      <c r="N714" t="str">
        <v>VOESTALPINE</v>
      </c>
      <c r="O714" s="57" cm="1">
        <f t="array" ref="O714">_xlfn.XLOOKUP(1,($C$2:$C$8655=M714)*($F$2:$F$8655=N714),$D$2:$D$8655)</f>
        <v>45314</v>
      </c>
      <c r="P714" s="62">
        <v>61479002000523</v>
      </c>
      <c r="Q714" t="str">
        <v>KG LIQUIDO</v>
      </c>
      <c r="R714" s="85">
        <v>9525</v>
      </c>
      <c r="S714" s="85">
        <v>272415</v>
      </c>
      <c r="U714" s="84" t="b">
        <f t="shared" si="75"/>
        <v>1</v>
      </c>
      <c r="V714" s="84" t="b">
        <f t="shared" si="76"/>
        <v>1</v>
      </c>
      <c r="W714" s="84" t="b">
        <f t="shared" si="77"/>
        <v>1</v>
      </c>
      <c r="X714" s="84" t="b">
        <f t="shared" si="78"/>
        <v>1</v>
      </c>
      <c r="Y714" s="84" t="b">
        <f t="shared" si="79"/>
        <v>1</v>
      </c>
      <c r="AA714" s="84">
        <v>70545</v>
      </c>
      <c r="AB714" s="84" t="s">
        <v>41</v>
      </c>
      <c r="AC714" s="57">
        <v>45314</v>
      </c>
      <c r="AD714" s="84">
        <v>61479002000523</v>
      </c>
      <c r="AE714" s="84" t="s">
        <v>30</v>
      </c>
      <c r="AF714" s="84">
        <v>9525</v>
      </c>
      <c r="AG714" s="84">
        <v>272415</v>
      </c>
      <c r="AI714">
        <v>70640</v>
      </c>
      <c r="AJ714" s="84" t="str" cm="1">
        <f t="array" ref="AJ714">_xlfn.XLOOKUP(AI714,--LEFT(Main!$B$15:$B$1956,SEARCH(" ",Main!$B$15:$B$1956)),Main!$F$15:$F$1956,"")</f>
        <v>METASA</v>
      </c>
      <c r="AK714" s="57" cm="1">
        <f t="array" ref="AK714">_xlfn.XLOOKUP(1,(--LEFT(Main!$B$15:$B$1956,SEARCH(" ",Main!$B$15:$B$1956))=AI714)*(Main!$F$15:$F$1956=AJ714),Main!$C$15:$C$1956,"")</f>
        <v>44910</v>
      </c>
      <c r="AL714" s="62" cm="1">
        <f t="array" ref="AL714">--_xlfn.XLOOKUP(1,(Main!$F$15:$F$1956='PLANILHA EBR'!AJ714)*(--LEFT(Main!$B$15:$B$1956,SEARCH(" ",Main!$B$15:$B$1956))='PLANILHA EBR'!AI714),Main!$E$15:$E$1956)</f>
        <v>88416482000106</v>
      </c>
      <c r="AM714" s="84" t="str" cm="1">
        <f t="array" ref="AM714">_xlfn.XLOOKUP(1,(Main!$F$15:$F$1956='PLANILHA EBR'!AJ714)*(--LEFT(Main!$B$15:$B$1956,SEARCH(" ",Main!$B$15:$B$1956))='PLANILHA EBR'!AI714),Main!$H$15:$H$1956)</f>
        <v>KG LIQUIDO</v>
      </c>
      <c r="AN714">
        <v>21528.76</v>
      </c>
      <c r="AO714">
        <v>450826.04</v>
      </c>
      <c r="AP714">
        <v>4272</v>
      </c>
    </row>
    <row r="715" spans="1:42" x14ac:dyDescent="0.25">
      <c r="A715" t="s">
        <v>5958</v>
      </c>
      <c r="B715" t="str">
        <f>C715&amp;"-"&amp;COUNTIF(C$2:C715,C715)</f>
        <v>68695-1</v>
      </c>
      <c r="C715">
        <v>68695</v>
      </c>
      <c r="D715" s="57">
        <v>44841</v>
      </c>
      <c r="E715" s="84" t="str">
        <f>F715&amp;"-"&amp;COUNTIF($F$2:F715,F715)</f>
        <v>METASA-647</v>
      </c>
      <c r="F715" s="84" t="str">
        <f t="shared" si="80"/>
        <v>METASA</v>
      </c>
      <c r="G715" t="s">
        <v>8581</v>
      </c>
      <c r="H715" s="62">
        <v>88416482000106</v>
      </c>
      <c r="I715" t="s">
        <v>30</v>
      </c>
      <c r="J715">
        <v>17028</v>
      </c>
      <c r="K715">
        <v>130775.03999999999</v>
      </c>
      <c r="M715">
        <v>70613</v>
      </c>
      <c r="N715" t="str">
        <v>METASA</v>
      </c>
      <c r="O715" s="57" cm="1">
        <f t="array" ref="O715">_xlfn.XLOOKUP(1,($C$2:$C$8655=M715)*($F$2:$F$8655=N715),$D$2:$D$8655)</f>
        <v>44909</v>
      </c>
      <c r="P715" s="62">
        <v>88416482000106</v>
      </c>
      <c r="Q715" t="str">
        <v>KG LIQUIDO</v>
      </c>
      <c r="R715" s="85">
        <v>10046.26</v>
      </c>
      <c r="S715" s="85">
        <v>179158.57</v>
      </c>
      <c r="U715" s="84" t="b">
        <f t="shared" si="75"/>
        <v>1</v>
      </c>
      <c r="V715" s="84" t="b">
        <f t="shared" si="76"/>
        <v>1</v>
      </c>
      <c r="W715" s="84" t="b">
        <f t="shared" si="77"/>
        <v>1</v>
      </c>
      <c r="X715" s="84" t="b">
        <f t="shared" si="78"/>
        <v>1</v>
      </c>
      <c r="Y715" s="84" t="b">
        <f t="shared" si="79"/>
        <v>1</v>
      </c>
      <c r="AA715" s="84">
        <v>70613</v>
      </c>
      <c r="AB715" s="84" t="s">
        <v>80</v>
      </c>
      <c r="AC715" s="57">
        <v>44909</v>
      </c>
      <c r="AD715" s="84">
        <v>88416482000106</v>
      </c>
      <c r="AE715" s="84" t="s">
        <v>30</v>
      </c>
      <c r="AF715" s="84">
        <v>10046.26</v>
      </c>
      <c r="AG715" s="84">
        <v>179158.57</v>
      </c>
      <c r="AI715">
        <v>70673</v>
      </c>
      <c r="AJ715" s="84" t="str" cm="1">
        <f t="array" ref="AJ715">_xlfn.XLOOKUP(AI715,--LEFT(Main!$B$15:$B$1956,SEARCH(" ",Main!$B$15:$B$1956)),Main!$F$15:$F$1956,"")</f>
        <v>METASA</v>
      </c>
      <c r="AK715" s="57" cm="1">
        <f t="array" ref="AK715">_xlfn.XLOOKUP(1,(--LEFT(Main!$B$15:$B$1956,SEARCH(" ",Main!$B$15:$B$1956))=AI715)*(Main!$F$15:$F$1956=AJ715),Main!$C$15:$C$1956,"")</f>
        <v>44910</v>
      </c>
      <c r="AL715" s="62" cm="1">
        <f t="array" ref="AL715">--_xlfn.XLOOKUP(1,(Main!$F$15:$F$1956='PLANILHA EBR'!AJ715)*(--LEFT(Main!$B$15:$B$1956,SEARCH(" ",Main!$B$15:$B$1956))='PLANILHA EBR'!AI715),Main!$E$15:$E$1956)</f>
        <v>88416482000106</v>
      </c>
      <c r="AM715" s="84" t="str" cm="1">
        <f t="array" ref="AM715">_xlfn.XLOOKUP(1,(Main!$F$15:$F$1956='PLANILHA EBR'!AJ715)*(--LEFT(Main!$B$15:$B$1956,SEARCH(" ",Main!$B$15:$B$1956))='PLANILHA EBR'!AI715),Main!$H$15:$H$1956)</f>
        <v>KG LIQUIDO</v>
      </c>
      <c r="AN715">
        <v>20226.580000000002</v>
      </c>
      <c r="AO715">
        <v>176375.78</v>
      </c>
      <c r="AP715">
        <v>4272</v>
      </c>
    </row>
    <row r="716" spans="1:42" x14ac:dyDescent="0.25">
      <c r="A716" t="s">
        <v>5958</v>
      </c>
      <c r="B716" t="str">
        <f>C716&amp;"-"&amp;COUNTIF(C$2:C716,C716)</f>
        <v>68698-1</v>
      </c>
      <c r="C716">
        <v>68698</v>
      </c>
      <c r="D716" s="57">
        <v>44841</v>
      </c>
      <c r="E716" s="84" t="str">
        <f>F716&amp;"-"&amp;COUNTIF($F$2:F716,F716)</f>
        <v>METASA-648</v>
      </c>
      <c r="F716" s="84" t="str">
        <f t="shared" si="80"/>
        <v>METASA</v>
      </c>
      <c r="G716" t="s">
        <v>8581</v>
      </c>
      <c r="H716" s="62">
        <v>88416482000106</v>
      </c>
      <c r="I716" t="s">
        <v>30</v>
      </c>
      <c r="J716">
        <v>20400</v>
      </c>
      <c r="K716">
        <v>156672</v>
      </c>
      <c r="M716">
        <v>70633</v>
      </c>
      <c r="N716" t="str">
        <v>METASA</v>
      </c>
      <c r="O716" s="57" cm="1">
        <f t="array" ref="O716">_xlfn.XLOOKUP(1,($C$2:$C$8655=M716)*($F$2:$F$8655=N716),$D$2:$D$8655)</f>
        <v>44909</v>
      </c>
      <c r="P716" s="62">
        <v>88416482000106</v>
      </c>
      <c r="Q716" t="str">
        <v>KG LIQUIDO</v>
      </c>
      <c r="R716" s="85">
        <v>20415.54</v>
      </c>
      <c r="S716" s="85">
        <v>156791.35</v>
      </c>
      <c r="U716" s="84" t="b">
        <f t="shared" si="75"/>
        <v>1</v>
      </c>
      <c r="V716" s="84" t="b">
        <f t="shared" si="76"/>
        <v>1</v>
      </c>
      <c r="W716" s="84" t="b">
        <f t="shared" si="77"/>
        <v>1</v>
      </c>
      <c r="X716" s="84" t="b">
        <f t="shared" si="78"/>
        <v>1</v>
      </c>
      <c r="Y716" s="84" t="b">
        <f t="shared" si="79"/>
        <v>1</v>
      </c>
      <c r="AA716" s="84">
        <v>70633</v>
      </c>
      <c r="AB716" s="84" t="s">
        <v>80</v>
      </c>
      <c r="AC716" s="57">
        <v>44909</v>
      </c>
      <c r="AD716" s="84">
        <v>88416482000106</v>
      </c>
      <c r="AE716" s="84" t="s">
        <v>30</v>
      </c>
      <c r="AF716" s="84">
        <v>20415.54</v>
      </c>
      <c r="AG716" s="84">
        <v>156791.35</v>
      </c>
      <c r="AI716">
        <v>70681</v>
      </c>
      <c r="AJ716" s="84" t="str" cm="1">
        <f t="array" ref="AJ716">_xlfn.XLOOKUP(AI716,--LEFT(Main!$B$15:$B$1956,SEARCH(" ",Main!$B$15:$B$1956)),Main!$F$15:$F$1956,"")</f>
        <v>METASA</v>
      </c>
      <c r="AK716" s="57" cm="1">
        <f t="array" ref="AK716">_xlfn.XLOOKUP(1,(--LEFT(Main!$B$15:$B$1956,SEARCH(" ",Main!$B$15:$B$1956))=AI716)*(Main!$F$15:$F$1956=AJ716),Main!$C$15:$C$1956,"")</f>
        <v>44910</v>
      </c>
      <c r="AL716" s="62" cm="1">
        <f t="array" ref="AL716">--_xlfn.XLOOKUP(1,(Main!$F$15:$F$1956='PLANILHA EBR'!AJ716)*(--LEFT(Main!$B$15:$B$1956,SEARCH(" ",Main!$B$15:$B$1956))='PLANILHA EBR'!AI716),Main!$E$15:$E$1956)</f>
        <v>88416482000106</v>
      </c>
      <c r="AM716" s="84" t="str" cm="1">
        <f t="array" ref="AM716">_xlfn.XLOOKUP(1,(Main!$F$15:$F$1956='PLANILHA EBR'!AJ716)*(--LEFT(Main!$B$15:$B$1956,SEARCH(" ",Main!$B$15:$B$1956))='PLANILHA EBR'!AI716),Main!$H$15:$H$1956)</f>
        <v>KG LIQUIDO</v>
      </c>
      <c r="AN716">
        <v>25602.93</v>
      </c>
      <c r="AO716">
        <v>458975.24</v>
      </c>
      <c r="AP716">
        <v>32098</v>
      </c>
    </row>
    <row r="717" spans="1:42" x14ac:dyDescent="0.25">
      <c r="A717" t="s">
        <v>5958</v>
      </c>
      <c r="B717" t="str">
        <f>C717&amp;"-"&amp;COUNTIF(C$2:C717,C717)</f>
        <v>68715-1</v>
      </c>
      <c r="C717">
        <v>68715</v>
      </c>
      <c r="D717" s="57">
        <v>44842</v>
      </c>
      <c r="E717" s="84" t="str">
        <f>F717&amp;"-"&amp;COUNTIF($F$2:F717,F717)</f>
        <v>METASA-649</v>
      </c>
      <c r="F717" s="84" t="str">
        <f t="shared" si="80"/>
        <v>METASA</v>
      </c>
      <c r="G717" t="s">
        <v>8581</v>
      </c>
      <c r="H717" s="62">
        <v>88416482000106</v>
      </c>
      <c r="I717" t="s">
        <v>30</v>
      </c>
      <c r="J717">
        <v>978.77</v>
      </c>
      <c r="K717">
        <v>17304.650000000001</v>
      </c>
      <c r="M717">
        <v>70640</v>
      </c>
      <c r="N717" t="str">
        <v>METASA</v>
      </c>
      <c r="O717" s="57" cm="1">
        <f t="array" ref="O717">_xlfn.XLOOKUP(1,($C$2:$C$8655=M717)*($F$2:$F$8655=N717),$D$2:$D$8655)</f>
        <v>44910</v>
      </c>
      <c r="P717" s="62">
        <v>88416482000106</v>
      </c>
      <c r="Q717" t="str">
        <v>KG LIQUIDO</v>
      </c>
      <c r="R717" s="85">
        <v>21528.76</v>
      </c>
      <c r="S717" s="85">
        <v>450826.03999999992</v>
      </c>
      <c r="U717" s="84" t="b">
        <f t="shared" si="75"/>
        <v>1</v>
      </c>
      <c r="V717" s="84" t="b">
        <f t="shared" si="76"/>
        <v>1</v>
      </c>
      <c r="W717" s="84" t="b">
        <f t="shared" si="77"/>
        <v>1</v>
      </c>
      <c r="X717" s="84" t="b">
        <f t="shared" si="78"/>
        <v>1</v>
      </c>
      <c r="Y717" s="84" t="b">
        <f t="shared" si="79"/>
        <v>1</v>
      </c>
      <c r="AA717" s="84">
        <v>70640</v>
      </c>
      <c r="AB717" s="84" t="s">
        <v>80</v>
      </c>
      <c r="AC717" s="57">
        <v>44910</v>
      </c>
      <c r="AD717" s="84">
        <v>88416482000106</v>
      </c>
      <c r="AE717" s="84" t="s">
        <v>30</v>
      </c>
      <c r="AF717" s="84">
        <v>21528.76</v>
      </c>
      <c r="AG717" s="84">
        <v>450826.04</v>
      </c>
      <c r="AI717">
        <v>70709</v>
      </c>
      <c r="AJ717" s="84" t="str" cm="1">
        <f t="array" ref="AJ717">_xlfn.XLOOKUP(AI717,--LEFT(Main!$B$15:$B$1956,SEARCH(" ",Main!$B$15:$B$1956)),Main!$F$15:$F$1956,"")</f>
        <v>METASA</v>
      </c>
      <c r="AK717" s="57" cm="1">
        <f t="array" ref="AK717">_xlfn.XLOOKUP(1,(--LEFT(Main!$B$15:$B$1956,SEARCH(" ",Main!$B$15:$B$1956))=AI717)*(Main!$F$15:$F$1956=AJ717),Main!$C$15:$C$1956,"")</f>
        <v>44911</v>
      </c>
      <c r="AL717" s="62" cm="1">
        <f t="array" ref="AL717">--_xlfn.XLOOKUP(1,(Main!$F$15:$F$1956='PLANILHA EBR'!AJ717)*(--LEFT(Main!$B$15:$B$1956,SEARCH(" ",Main!$B$15:$B$1956))='PLANILHA EBR'!AI717),Main!$E$15:$E$1956)</f>
        <v>88416482000106</v>
      </c>
      <c r="AM717" s="84" t="str" cm="1">
        <f t="array" ref="AM717">_xlfn.XLOOKUP(1,(Main!$F$15:$F$1956='PLANILHA EBR'!AJ717)*(--LEFT(Main!$B$15:$B$1956,SEARCH(" ",Main!$B$15:$B$1956))='PLANILHA EBR'!AI717),Main!$H$15:$H$1956)</f>
        <v>KG LIQUIDO</v>
      </c>
      <c r="AN717">
        <v>10084.19</v>
      </c>
      <c r="AO717">
        <v>209828.65</v>
      </c>
      <c r="AP717">
        <v>32058</v>
      </c>
    </row>
    <row r="718" spans="1:42" x14ac:dyDescent="0.25">
      <c r="A718" t="s">
        <v>5958</v>
      </c>
      <c r="B718" t="str">
        <f>C718&amp;"-"&amp;COUNTIF(C$2:C718,C718)</f>
        <v>68715-2</v>
      </c>
      <c r="C718">
        <v>68715</v>
      </c>
      <c r="D718" s="57">
        <v>44842</v>
      </c>
      <c r="E718" s="84" t="str">
        <f>F718&amp;"-"&amp;COUNTIF($F$2:F718,F718)</f>
        <v>METASA-650</v>
      </c>
      <c r="F718" s="84" t="str">
        <f t="shared" si="80"/>
        <v>METASA</v>
      </c>
      <c r="G718" t="s">
        <v>8581</v>
      </c>
      <c r="H718" s="62">
        <v>88416482000106</v>
      </c>
      <c r="I718" t="s">
        <v>30</v>
      </c>
      <c r="J718">
        <v>322.89</v>
      </c>
      <c r="K718">
        <v>5708.7</v>
      </c>
      <c r="M718">
        <v>70673</v>
      </c>
      <c r="N718" t="str">
        <v>METASA</v>
      </c>
      <c r="O718" s="57" cm="1">
        <f t="array" ref="O718">_xlfn.XLOOKUP(1,($C$2:$C$8655=M718)*($F$2:$F$8655=N718),$D$2:$D$8655)</f>
        <v>44910</v>
      </c>
      <c r="P718" s="62">
        <v>88416482000106</v>
      </c>
      <c r="Q718" t="str">
        <v>KG LIQUIDO</v>
      </c>
      <c r="R718" s="85">
        <v>20226.580000000002</v>
      </c>
      <c r="S718" s="85">
        <v>176375.78</v>
      </c>
      <c r="U718" s="84" t="b">
        <f t="shared" si="75"/>
        <v>1</v>
      </c>
      <c r="V718" s="84" t="b">
        <f t="shared" si="76"/>
        <v>1</v>
      </c>
      <c r="W718" s="84" t="b">
        <f t="shared" si="77"/>
        <v>1</v>
      </c>
      <c r="X718" s="84" t="b">
        <f t="shared" si="78"/>
        <v>1</v>
      </c>
      <c r="Y718" s="84" t="b">
        <f t="shared" si="79"/>
        <v>1</v>
      </c>
      <c r="AA718" s="84">
        <v>70673</v>
      </c>
      <c r="AB718" s="84" t="s">
        <v>80</v>
      </c>
      <c r="AC718" s="57">
        <v>44910</v>
      </c>
      <c r="AD718" s="84">
        <v>88416482000106</v>
      </c>
      <c r="AE718" s="84" t="s">
        <v>30</v>
      </c>
      <c r="AF718" s="84">
        <v>20226.580000000002</v>
      </c>
      <c r="AG718" s="84">
        <v>176375.78</v>
      </c>
      <c r="AI718">
        <v>70712</v>
      </c>
      <c r="AJ718" s="84" t="str" cm="1">
        <f t="array" ref="AJ718">_xlfn.XLOOKUP(AI718,--LEFT(Main!$B$15:$B$1956,SEARCH(" ",Main!$B$15:$B$1956)),Main!$F$15:$F$1956,"")</f>
        <v>METASA</v>
      </c>
      <c r="AK718" s="57" cm="1">
        <f t="array" ref="AK718">_xlfn.XLOOKUP(1,(--LEFT(Main!$B$15:$B$1956,SEARCH(" ",Main!$B$15:$B$1956))=AI718)*(Main!$F$15:$F$1956=AJ718),Main!$C$15:$C$1956,"")</f>
        <v>44911</v>
      </c>
      <c r="AL718" s="62" cm="1">
        <f t="array" ref="AL718">--_xlfn.XLOOKUP(1,(Main!$F$15:$F$1956='PLANILHA EBR'!AJ718)*(--LEFT(Main!$B$15:$B$1956,SEARCH(" ",Main!$B$15:$B$1956))='PLANILHA EBR'!AI718),Main!$E$15:$E$1956)</f>
        <v>88416482000106</v>
      </c>
      <c r="AM718" s="84" t="str" cm="1">
        <f t="array" ref="AM718">_xlfn.XLOOKUP(1,(Main!$F$15:$F$1956='PLANILHA EBR'!AJ718)*(--LEFT(Main!$B$15:$B$1956,SEARCH(" ",Main!$B$15:$B$1956))='PLANILHA EBR'!AI718),Main!$H$15:$H$1956)</f>
        <v>KG LIQUIDO</v>
      </c>
      <c r="AN718">
        <v>20226.580000000002</v>
      </c>
      <c r="AO718">
        <v>176375.78</v>
      </c>
      <c r="AP718">
        <v>32058</v>
      </c>
    </row>
    <row r="719" spans="1:42" x14ac:dyDescent="0.25">
      <c r="A719" t="s">
        <v>5958</v>
      </c>
      <c r="B719" t="str">
        <f>C719&amp;"-"&amp;COUNTIF(C$2:C719,C719)</f>
        <v>68715-3</v>
      </c>
      <c r="C719">
        <v>68715</v>
      </c>
      <c r="D719" s="57">
        <v>44842</v>
      </c>
      <c r="E719" s="84" t="str">
        <f>F719&amp;"-"&amp;COUNTIF($F$2:F719,F719)</f>
        <v>METASA-651</v>
      </c>
      <c r="F719" s="84" t="str">
        <f t="shared" si="80"/>
        <v>METASA</v>
      </c>
      <c r="G719" t="s">
        <v>8581</v>
      </c>
      <c r="H719" s="62">
        <v>88416482000106</v>
      </c>
      <c r="I719" t="s">
        <v>30</v>
      </c>
      <c r="J719">
        <v>4636.88</v>
      </c>
      <c r="K719">
        <v>93294.04</v>
      </c>
      <c r="M719">
        <v>70681</v>
      </c>
      <c r="N719" t="str">
        <v>METASA</v>
      </c>
      <c r="O719" s="57" cm="1">
        <f t="array" ref="O719">_xlfn.XLOOKUP(1,($C$2:$C$8655=M719)*($F$2:$F$8655=N719),$D$2:$D$8655)</f>
        <v>44910</v>
      </c>
      <c r="P719" s="62">
        <v>88416482000106</v>
      </c>
      <c r="Q719" t="str">
        <v>KG LIQUIDO</v>
      </c>
      <c r="R719" s="85">
        <v>25602.929999999997</v>
      </c>
      <c r="S719" s="85">
        <v>458975.24</v>
      </c>
      <c r="U719" s="84" t="b">
        <f t="shared" si="75"/>
        <v>1</v>
      </c>
      <c r="V719" s="84" t="b">
        <f t="shared" si="76"/>
        <v>1</v>
      </c>
      <c r="W719" s="84" t="b">
        <f t="shared" si="77"/>
        <v>1</v>
      </c>
      <c r="X719" s="84" t="b">
        <f t="shared" si="78"/>
        <v>1</v>
      </c>
      <c r="Y719" s="84" t="b">
        <f t="shared" si="79"/>
        <v>1</v>
      </c>
      <c r="AA719" s="84">
        <v>70681</v>
      </c>
      <c r="AB719" s="84" t="s">
        <v>80</v>
      </c>
      <c r="AC719" s="57">
        <v>44910</v>
      </c>
      <c r="AD719" s="84">
        <v>88416482000106</v>
      </c>
      <c r="AE719" s="84" t="s">
        <v>30</v>
      </c>
      <c r="AF719" s="84">
        <v>25602.93</v>
      </c>
      <c r="AG719" s="84">
        <v>458975.24</v>
      </c>
      <c r="AI719">
        <v>70756</v>
      </c>
      <c r="AJ719" s="84" t="str" cm="1">
        <f t="array" ref="AJ719">_xlfn.XLOOKUP(AI719,--LEFT(Main!$B$15:$B$1956,SEARCH(" ",Main!$B$15:$B$1956)),Main!$F$15:$F$1956,"")</f>
        <v>VOESTALPINE</v>
      </c>
      <c r="AK719" s="57" cm="1">
        <f t="array" ref="AK719">_xlfn.XLOOKUP(1,(--LEFT(Main!$B$15:$B$1956,SEARCH(" ",Main!$B$15:$B$1956))=AI719)*(Main!$F$15:$F$1956=AJ719),Main!$C$15:$C$1956,"")</f>
        <v>45341</v>
      </c>
      <c r="AL719" s="62" cm="1">
        <f t="array" ref="AL719">--_xlfn.XLOOKUP(1,(Main!$F$15:$F$1956='PLANILHA EBR'!AJ719)*(--LEFT(Main!$B$15:$B$1956,SEARCH(" ",Main!$B$15:$B$1956))='PLANILHA EBR'!AI719),Main!$E$15:$E$1956)</f>
        <v>61479002000523</v>
      </c>
      <c r="AM719" s="84" t="str" cm="1">
        <f t="array" ref="AM719">_xlfn.XLOOKUP(1,(Main!$F$15:$F$1956='PLANILHA EBR'!AJ719)*(--LEFT(Main!$B$15:$B$1956,SEARCH(" ",Main!$B$15:$B$1956))='PLANILHA EBR'!AI719),Main!$H$15:$H$1956)</f>
        <v>KG LIQUIDO</v>
      </c>
      <c r="AN719">
        <v>85</v>
      </c>
      <c r="AO719">
        <v>7267.5</v>
      </c>
      <c r="AP719">
        <v>32058</v>
      </c>
    </row>
    <row r="720" spans="1:42" x14ac:dyDescent="0.25">
      <c r="A720" t="s">
        <v>5958</v>
      </c>
      <c r="B720" t="str">
        <f>C720&amp;"-"&amp;COUNTIF(C$2:C720,C720)</f>
        <v>68715-4</v>
      </c>
      <c r="C720">
        <v>68715</v>
      </c>
      <c r="D720" s="57">
        <v>44842</v>
      </c>
      <c r="E720" s="84" t="str">
        <f>F720&amp;"-"&amp;COUNTIF($F$2:F720,F720)</f>
        <v>METASA-652</v>
      </c>
      <c r="F720" s="84" t="str">
        <f t="shared" si="80"/>
        <v>METASA</v>
      </c>
      <c r="G720" t="s">
        <v>8581</v>
      </c>
      <c r="H720" s="62">
        <v>88416482000106</v>
      </c>
      <c r="I720" t="s">
        <v>30</v>
      </c>
      <c r="J720">
        <v>35.880000000000003</v>
      </c>
      <c r="K720">
        <v>657.68</v>
      </c>
      <c r="M720">
        <v>70709</v>
      </c>
      <c r="N720" t="str">
        <v>METASA</v>
      </c>
      <c r="O720" s="57" cm="1">
        <f t="array" ref="O720">_xlfn.XLOOKUP(1,($C$2:$C$8655=M720)*($F$2:$F$8655=N720),$D$2:$D$8655)</f>
        <v>44911</v>
      </c>
      <c r="P720" s="62">
        <v>88416482000106</v>
      </c>
      <c r="Q720" t="str">
        <v>KG LIQUIDO</v>
      </c>
      <c r="R720" s="85">
        <v>10084.19</v>
      </c>
      <c r="S720" s="85">
        <v>209828.64999999997</v>
      </c>
      <c r="U720" s="84" t="b">
        <f t="shared" si="75"/>
        <v>1</v>
      </c>
      <c r="V720" s="84" t="b">
        <f t="shared" si="76"/>
        <v>1</v>
      </c>
      <c r="W720" s="84" t="b">
        <f t="shared" si="77"/>
        <v>1</v>
      </c>
      <c r="X720" s="84" t="b">
        <f t="shared" si="78"/>
        <v>1</v>
      </c>
      <c r="Y720" s="84" t="b">
        <f t="shared" si="79"/>
        <v>1</v>
      </c>
      <c r="AA720" s="84">
        <v>70709</v>
      </c>
      <c r="AB720" s="84" t="s">
        <v>80</v>
      </c>
      <c r="AC720" s="57">
        <v>44911</v>
      </c>
      <c r="AD720" s="84">
        <v>88416482000106</v>
      </c>
      <c r="AE720" s="84" t="s">
        <v>30</v>
      </c>
      <c r="AF720" s="84">
        <v>10084.19</v>
      </c>
      <c r="AG720" s="84">
        <v>209828.65</v>
      </c>
      <c r="AI720">
        <v>70757</v>
      </c>
      <c r="AJ720" s="84" t="str" cm="1">
        <f t="array" ref="AJ720">_xlfn.XLOOKUP(AI720,--LEFT(Main!$B$15:$B$1956,SEARCH(" ",Main!$B$15:$B$1956)),Main!$F$15:$F$1956,"")</f>
        <v>VOESTALPINE</v>
      </c>
      <c r="AK720" s="57" cm="1">
        <f t="array" ref="AK720">_xlfn.XLOOKUP(1,(--LEFT(Main!$B$15:$B$1956,SEARCH(" ",Main!$B$15:$B$1956))=AI720)*(Main!$F$15:$F$1956=AJ720),Main!$C$15:$C$1956,"")</f>
        <v>45341</v>
      </c>
      <c r="AL720" s="62" cm="1">
        <f t="array" ref="AL720">--_xlfn.XLOOKUP(1,(Main!$F$15:$F$1956='PLANILHA EBR'!AJ720)*(--LEFT(Main!$B$15:$B$1956,SEARCH(" ",Main!$B$15:$B$1956))='PLANILHA EBR'!AI720),Main!$E$15:$E$1956)</f>
        <v>61479002000523</v>
      </c>
      <c r="AM720" s="84" t="str" cm="1">
        <f t="array" ref="AM720">_xlfn.XLOOKUP(1,(Main!$F$15:$F$1956='PLANILHA EBR'!AJ720)*(--LEFT(Main!$B$15:$B$1956,SEARCH(" ",Main!$B$15:$B$1956))='PLANILHA EBR'!AI720),Main!$H$15:$H$1956)</f>
        <v>KG LIQUIDO</v>
      </c>
      <c r="AN720">
        <v>250</v>
      </c>
      <c r="AO720">
        <v>21375</v>
      </c>
      <c r="AP720">
        <v>32058</v>
      </c>
    </row>
    <row r="721" spans="1:42" x14ac:dyDescent="0.25">
      <c r="A721" t="s">
        <v>5958</v>
      </c>
      <c r="B721" t="str">
        <f>C721&amp;"-"&amp;COUNTIF(C$2:C721,C721)</f>
        <v>68715-5</v>
      </c>
      <c r="C721">
        <v>68715</v>
      </c>
      <c r="D721" s="57">
        <v>44842</v>
      </c>
      <c r="E721" s="84" t="str">
        <f>F721&amp;"-"&amp;COUNTIF($F$2:F721,F721)</f>
        <v>METASA-653</v>
      </c>
      <c r="F721" s="84" t="str">
        <f t="shared" si="80"/>
        <v>METASA</v>
      </c>
      <c r="G721" t="s">
        <v>8581</v>
      </c>
      <c r="H721" s="62">
        <v>88416482000106</v>
      </c>
      <c r="I721" t="s">
        <v>30</v>
      </c>
      <c r="J721">
        <v>42.32</v>
      </c>
      <c r="K721">
        <v>775.73</v>
      </c>
      <c r="M721">
        <v>70712</v>
      </c>
      <c r="N721" t="str">
        <v>METASA</v>
      </c>
      <c r="O721" s="57" cm="1">
        <f t="array" ref="O721">_xlfn.XLOOKUP(1,($C$2:$C$8655=M721)*($F$2:$F$8655=N721),$D$2:$D$8655)</f>
        <v>44911</v>
      </c>
      <c r="P721" s="62">
        <v>88416482000106</v>
      </c>
      <c r="Q721" t="str">
        <v>KG LIQUIDO</v>
      </c>
      <c r="R721" s="85">
        <v>20226.580000000002</v>
      </c>
      <c r="S721" s="85">
        <v>176375.78</v>
      </c>
      <c r="U721" s="84" t="b">
        <f t="shared" si="75"/>
        <v>1</v>
      </c>
      <c r="V721" s="84" t="b">
        <f t="shared" si="76"/>
        <v>1</v>
      </c>
      <c r="W721" s="84" t="b">
        <f t="shared" si="77"/>
        <v>1</v>
      </c>
      <c r="X721" s="84" t="b">
        <f t="shared" si="78"/>
        <v>1</v>
      </c>
      <c r="Y721" s="84" t="b">
        <f t="shared" si="79"/>
        <v>1</v>
      </c>
      <c r="AA721" s="84">
        <v>70712</v>
      </c>
      <c r="AB721" s="84" t="s">
        <v>80</v>
      </c>
      <c r="AC721" s="57">
        <v>44911</v>
      </c>
      <c r="AD721" s="84">
        <v>88416482000106</v>
      </c>
      <c r="AE721" s="84" t="s">
        <v>30</v>
      </c>
      <c r="AF721" s="84">
        <v>20226.580000000002</v>
      </c>
      <c r="AG721" s="84">
        <v>176375.78</v>
      </c>
      <c r="AI721">
        <v>70758</v>
      </c>
      <c r="AJ721" s="84" t="str" cm="1">
        <f t="array" ref="AJ721">_xlfn.XLOOKUP(AI721,--LEFT(Main!$B$15:$B$1956,SEARCH(" ",Main!$B$15:$B$1956)),Main!$F$15:$F$1956,"")</f>
        <v>VOESTALPINE</v>
      </c>
      <c r="AK721" s="57" cm="1">
        <f t="array" ref="AK721">_xlfn.XLOOKUP(1,(--LEFT(Main!$B$15:$B$1956,SEARCH(" ",Main!$B$15:$B$1956))=AI721)*(Main!$F$15:$F$1956=AJ721),Main!$C$15:$C$1956,"")</f>
        <v>45341</v>
      </c>
      <c r="AL721" s="62" cm="1">
        <f t="array" ref="AL721">--_xlfn.XLOOKUP(1,(Main!$F$15:$F$1956='PLANILHA EBR'!AJ721)*(--LEFT(Main!$B$15:$B$1956,SEARCH(" ",Main!$B$15:$B$1956))='PLANILHA EBR'!AI721),Main!$E$15:$E$1956)</f>
        <v>61479002000523</v>
      </c>
      <c r="AM721" s="84" t="str" cm="1">
        <f t="array" ref="AM721">_xlfn.XLOOKUP(1,(Main!$F$15:$F$1956='PLANILHA EBR'!AJ721)*(--LEFT(Main!$B$15:$B$1956,SEARCH(" ",Main!$B$15:$B$1956))='PLANILHA EBR'!AI721),Main!$H$15:$H$1956)</f>
        <v>KG LIQUIDO</v>
      </c>
      <c r="AN721">
        <v>4620</v>
      </c>
      <c r="AO721">
        <v>132132</v>
      </c>
      <c r="AP721">
        <v>32058</v>
      </c>
    </row>
    <row r="722" spans="1:42" x14ac:dyDescent="0.25">
      <c r="A722" t="s">
        <v>5958</v>
      </c>
      <c r="B722" t="str">
        <f>C722&amp;"-"&amp;COUNTIF(C$2:C722,C722)</f>
        <v>68715-6</v>
      </c>
      <c r="C722">
        <v>68715</v>
      </c>
      <c r="D722" s="57">
        <v>44842</v>
      </c>
      <c r="E722" s="84" t="str">
        <f>F722&amp;"-"&amp;COUNTIF($F$2:F722,F722)</f>
        <v>METASA-654</v>
      </c>
      <c r="F722" s="84" t="str">
        <f t="shared" si="80"/>
        <v>METASA</v>
      </c>
      <c r="G722" t="s">
        <v>8581</v>
      </c>
      <c r="H722" s="62">
        <v>88416482000106</v>
      </c>
      <c r="I722" t="s">
        <v>30</v>
      </c>
      <c r="J722">
        <v>151.71</v>
      </c>
      <c r="K722">
        <v>2780.84</v>
      </c>
      <c r="M722">
        <v>70756</v>
      </c>
      <c r="N722" t="str">
        <v>VOESTALPINE</v>
      </c>
      <c r="O722" s="57" cm="1">
        <f t="array" ref="O722">_xlfn.XLOOKUP(1,($C$2:$C$8655=M722)*($F$2:$F$8655=N722),$D$2:$D$8655)</f>
        <v>45341</v>
      </c>
      <c r="P722" s="62">
        <v>61479002000523</v>
      </c>
      <c r="Q722" t="str">
        <v>KG LIQUIDO</v>
      </c>
      <c r="R722" s="85">
        <v>85</v>
      </c>
      <c r="S722" s="85">
        <v>7267.5</v>
      </c>
      <c r="U722" s="84" t="b">
        <f t="shared" si="75"/>
        <v>1</v>
      </c>
      <c r="V722" s="84" t="b">
        <f t="shared" si="76"/>
        <v>1</v>
      </c>
      <c r="W722" s="84" t="b">
        <f t="shared" si="77"/>
        <v>1</v>
      </c>
      <c r="X722" s="84" t="b">
        <f t="shared" si="78"/>
        <v>1</v>
      </c>
      <c r="Y722" s="84" t="b">
        <f t="shared" si="79"/>
        <v>1</v>
      </c>
      <c r="AA722" s="84">
        <v>70756</v>
      </c>
      <c r="AB722" s="84" t="s">
        <v>41</v>
      </c>
      <c r="AC722" s="57">
        <v>45341</v>
      </c>
      <c r="AD722" s="84">
        <v>61479002000523</v>
      </c>
      <c r="AE722" s="84" t="s">
        <v>30</v>
      </c>
      <c r="AF722" s="84">
        <v>85</v>
      </c>
      <c r="AG722" s="84">
        <v>7267.5</v>
      </c>
      <c r="AI722">
        <v>70797</v>
      </c>
      <c r="AJ722" s="84" t="str" cm="1">
        <f t="array" ref="AJ722">_xlfn.XLOOKUP(AI722,--LEFT(Main!$B$15:$B$1956,SEARCH(" ",Main!$B$15:$B$1956)),Main!$F$15:$F$1956,"")</f>
        <v>METASA</v>
      </c>
      <c r="AK722" s="57" cm="1">
        <f t="array" ref="AK722">_xlfn.XLOOKUP(1,(--LEFT(Main!$B$15:$B$1956,SEARCH(" ",Main!$B$15:$B$1956))=AI722)*(Main!$F$15:$F$1956=AJ722),Main!$C$15:$C$1956,"")</f>
        <v>44915</v>
      </c>
      <c r="AL722" s="62" cm="1">
        <f t="array" ref="AL722">--_xlfn.XLOOKUP(1,(Main!$F$15:$F$1956='PLANILHA EBR'!AJ722)*(--LEFT(Main!$B$15:$B$1956,SEARCH(" ",Main!$B$15:$B$1956))='PLANILHA EBR'!AI722),Main!$E$15:$E$1956)</f>
        <v>88416482000106</v>
      </c>
      <c r="AM722" s="84" t="str" cm="1">
        <f t="array" ref="AM722">_xlfn.XLOOKUP(1,(Main!$F$15:$F$1956='PLANILHA EBR'!AJ722)*(--LEFT(Main!$B$15:$B$1956,SEARCH(" ",Main!$B$15:$B$1956))='PLANILHA EBR'!AI722),Main!$H$15:$H$1956)</f>
        <v>KG LIQUIDO</v>
      </c>
      <c r="AN722">
        <v>20423.29</v>
      </c>
      <c r="AO722">
        <v>536469</v>
      </c>
      <c r="AP722">
        <v>31921</v>
      </c>
    </row>
    <row r="723" spans="1:42" x14ac:dyDescent="0.25">
      <c r="A723" t="s">
        <v>5958</v>
      </c>
      <c r="B723" t="str">
        <f>C723&amp;"-"&amp;COUNTIF(C$2:C723,C723)</f>
        <v>68715-7</v>
      </c>
      <c r="C723">
        <v>68715</v>
      </c>
      <c r="D723" s="57">
        <v>44842</v>
      </c>
      <c r="E723" s="84" t="str">
        <f>F723&amp;"-"&amp;COUNTIF($F$2:F723,F723)</f>
        <v>METASA-655</v>
      </c>
      <c r="F723" s="84" t="str">
        <f t="shared" si="80"/>
        <v>METASA</v>
      </c>
      <c r="G723" t="s">
        <v>8581</v>
      </c>
      <c r="H723" s="62">
        <v>88416482000106</v>
      </c>
      <c r="I723" t="s">
        <v>30</v>
      </c>
      <c r="J723">
        <v>206.37</v>
      </c>
      <c r="K723">
        <v>3555.76</v>
      </c>
      <c r="M723">
        <v>70757</v>
      </c>
      <c r="N723" t="str">
        <v>VOESTALPINE</v>
      </c>
      <c r="O723" s="57" cm="1">
        <f t="array" ref="O723">_xlfn.XLOOKUP(1,($C$2:$C$8655=M723)*($F$2:$F$8655=N723),$D$2:$D$8655)</f>
        <v>45341</v>
      </c>
      <c r="P723" s="62">
        <v>61479002000523</v>
      </c>
      <c r="Q723" t="str">
        <v>KG LIQUIDO</v>
      </c>
      <c r="R723" s="85">
        <v>250</v>
      </c>
      <c r="S723" s="85">
        <v>21375</v>
      </c>
      <c r="U723" s="84" t="b">
        <f t="shared" si="75"/>
        <v>1</v>
      </c>
      <c r="V723" s="84" t="b">
        <f t="shared" si="76"/>
        <v>1</v>
      </c>
      <c r="W723" s="84" t="b">
        <f t="shared" si="77"/>
        <v>1</v>
      </c>
      <c r="X723" s="84" t="b">
        <f t="shared" si="78"/>
        <v>1</v>
      </c>
      <c r="Y723" s="84" t="b">
        <f t="shared" si="79"/>
        <v>1</v>
      </c>
      <c r="AA723" s="84">
        <v>70757</v>
      </c>
      <c r="AB723" s="84" t="s">
        <v>41</v>
      </c>
      <c r="AC723" s="57">
        <v>45341</v>
      </c>
      <c r="AD723" s="84">
        <v>61479002000523</v>
      </c>
      <c r="AE723" s="84" t="s">
        <v>30</v>
      </c>
      <c r="AF723" s="84">
        <v>250</v>
      </c>
      <c r="AG723" s="84">
        <v>21375</v>
      </c>
      <c r="AI723">
        <v>70799</v>
      </c>
      <c r="AJ723" s="84" t="str" cm="1">
        <f t="array" ref="AJ723">_xlfn.XLOOKUP(AI723,--LEFT(Main!$B$15:$B$1956,SEARCH(" ",Main!$B$15:$B$1956)),Main!$F$15:$F$1956,"")</f>
        <v>METASA</v>
      </c>
      <c r="AK723" s="57" cm="1">
        <f t="array" ref="AK723">_xlfn.XLOOKUP(1,(--LEFT(Main!$B$15:$B$1956,SEARCH(" ",Main!$B$15:$B$1956))=AI723)*(Main!$F$15:$F$1956=AJ723),Main!$C$15:$C$1956,"")</f>
        <v>44915</v>
      </c>
      <c r="AL723" s="62" cm="1">
        <f t="array" ref="AL723">--_xlfn.XLOOKUP(1,(Main!$F$15:$F$1956='PLANILHA EBR'!AJ723)*(--LEFT(Main!$B$15:$B$1956,SEARCH(" ",Main!$B$15:$B$1956))='PLANILHA EBR'!AI723),Main!$E$15:$E$1956)</f>
        <v>88416482000106</v>
      </c>
      <c r="AM723" s="84" t="str" cm="1">
        <f t="array" ref="AM723">_xlfn.XLOOKUP(1,(Main!$F$15:$F$1956='PLANILHA EBR'!AJ723)*(--LEFT(Main!$B$15:$B$1956,SEARCH(" ",Main!$B$15:$B$1956))='PLANILHA EBR'!AI723),Main!$H$15:$H$1956)</f>
        <v>KG LIQUIDO</v>
      </c>
      <c r="AN723">
        <v>20415.54</v>
      </c>
      <c r="AO723">
        <v>156791.35</v>
      </c>
      <c r="AP723">
        <v>31844</v>
      </c>
    </row>
    <row r="724" spans="1:42" x14ac:dyDescent="0.25">
      <c r="A724" t="s">
        <v>5958</v>
      </c>
      <c r="B724" t="str">
        <f>C724&amp;"-"&amp;COUNTIF(C$2:C724,C724)</f>
        <v>68715-8</v>
      </c>
      <c r="C724">
        <v>68715</v>
      </c>
      <c r="D724" s="57">
        <v>44842</v>
      </c>
      <c r="E724" s="84" t="str">
        <f>F724&amp;"-"&amp;COUNTIF($F$2:F724,F724)</f>
        <v>METASA-656</v>
      </c>
      <c r="F724" s="84" t="str">
        <f t="shared" si="80"/>
        <v>METASA</v>
      </c>
      <c r="G724" t="s">
        <v>8581</v>
      </c>
      <c r="H724" s="62">
        <v>88416482000106</v>
      </c>
      <c r="I724" t="s">
        <v>30</v>
      </c>
      <c r="J724">
        <v>1717.32</v>
      </c>
      <c r="K724">
        <v>33779.68</v>
      </c>
      <c r="M724">
        <v>70758</v>
      </c>
      <c r="N724" t="str">
        <v>VOESTALPINE</v>
      </c>
      <c r="O724" s="57" cm="1">
        <f t="array" ref="O724">_xlfn.XLOOKUP(1,($C$2:$C$8655=M724)*($F$2:$F$8655=N724),$D$2:$D$8655)</f>
        <v>45341</v>
      </c>
      <c r="P724" s="62">
        <v>61479002000523</v>
      </c>
      <c r="Q724" t="str">
        <v>KG LIQUIDO</v>
      </c>
      <c r="R724" s="85">
        <v>4620</v>
      </c>
      <c r="S724" s="85">
        <v>132132</v>
      </c>
      <c r="U724" s="84" t="b">
        <f t="shared" si="75"/>
        <v>1</v>
      </c>
      <c r="V724" s="84" t="b">
        <f t="shared" si="76"/>
        <v>1</v>
      </c>
      <c r="W724" s="84" t="b">
        <f t="shared" si="77"/>
        <v>1</v>
      </c>
      <c r="X724" s="84" t="b">
        <f t="shared" si="78"/>
        <v>1</v>
      </c>
      <c r="Y724" s="84" t="b">
        <f t="shared" si="79"/>
        <v>1</v>
      </c>
      <c r="AA724" s="84">
        <v>70758</v>
      </c>
      <c r="AB724" s="84" t="s">
        <v>41</v>
      </c>
      <c r="AC724" s="57">
        <v>45341</v>
      </c>
      <c r="AD724" s="84">
        <v>61479002000523</v>
      </c>
      <c r="AE724" s="84" t="s">
        <v>30</v>
      </c>
      <c r="AF724" s="84">
        <v>4620</v>
      </c>
      <c r="AG724" s="84">
        <v>132132</v>
      </c>
      <c r="AI724">
        <v>70831</v>
      </c>
      <c r="AJ724" s="84" t="str" cm="1">
        <f t="array" ref="AJ724">_xlfn.XLOOKUP(AI724,--LEFT(Main!$B$15:$B$1956,SEARCH(" ",Main!$B$15:$B$1956)),Main!$F$15:$F$1956,"")</f>
        <v>METASA</v>
      </c>
      <c r="AK724" s="57" cm="1">
        <f t="array" ref="AK724">_xlfn.XLOOKUP(1,(--LEFT(Main!$B$15:$B$1956,SEARCH(" ",Main!$B$15:$B$1956))=AI724)*(Main!$F$15:$F$1956=AJ724),Main!$C$15:$C$1956,"")</f>
        <v>44916</v>
      </c>
      <c r="AL724" s="62" cm="1">
        <f t="array" ref="AL724">--_xlfn.XLOOKUP(1,(Main!$F$15:$F$1956='PLANILHA EBR'!AJ724)*(--LEFT(Main!$B$15:$B$1956,SEARCH(" ",Main!$B$15:$B$1956))='PLANILHA EBR'!AI724),Main!$E$15:$E$1956)</f>
        <v>88416482000106</v>
      </c>
      <c r="AM724" s="84" t="str" cm="1">
        <f t="array" ref="AM724">_xlfn.XLOOKUP(1,(Main!$F$15:$F$1956='PLANILHA EBR'!AJ724)*(--LEFT(Main!$B$15:$B$1956,SEARCH(" ",Main!$B$15:$B$1956))='PLANILHA EBR'!AI724),Main!$H$15:$H$1956)</f>
        <v>KG LIQUIDO</v>
      </c>
      <c r="AN724">
        <v>20226.580000000002</v>
      </c>
      <c r="AO724">
        <v>176375.78</v>
      </c>
      <c r="AP724">
        <v>31827</v>
      </c>
    </row>
    <row r="725" spans="1:42" x14ac:dyDescent="0.25">
      <c r="A725" t="s">
        <v>5958</v>
      </c>
      <c r="B725" t="str">
        <f>C725&amp;"-"&amp;COUNTIF(C$2:C725,C725)</f>
        <v>68715-9</v>
      </c>
      <c r="C725">
        <v>68715</v>
      </c>
      <c r="D725" s="57">
        <v>44842</v>
      </c>
      <c r="E725" s="84" t="str">
        <f>F725&amp;"-"&amp;COUNTIF($F$2:F725,F725)</f>
        <v>METASA-657</v>
      </c>
      <c r="F725" s="84" t="str">
        <f t="shared" si="80"/>
        <v>METASA</v>
      </c>
      <c r="G725" t="s">
        <v>8581</v>
      </c>
      <c r="H725" s="62">
        <v>88416482000106</v>
      </c>
      <c r="I725" t="s">
        <v>30</v>
      </c>
      <c r="J725">
        <v>58.15</v>
      </c>
      <c r="K725">
        <v>1039.72</v>
      </c>
      <c r="M725">
        <v>70797</v>
      </c>
      <c r="N725" t="str">
        <v>METASA</v>
      </c>
      <c r="O725" s="57" cm="1">
        <f t="array" ref="O725">_xlfn.XLOOKUP(1,($C$2:$C$8655=M725)*($F$2:$F$8655=N725),$D$2:$D$8655)</f>
        <v>44915</v>
      </c>
      <c r="P725" s="62">
        <v>88416482000106</v>
      </c>
      <c r="Q725" t="str">
        <v>KG LIQUIDO</v>
      </c>
      <c r="R725" s="85">
        <v>20423.29</v>
      </c>
      <c r="S725" s="85">
        <v>536468.99999999988</v>
      </c>
      <c r="U725" s="84" t="b">
        <f t="shared" si="75"/>
        <v>1</v>
      </c>
      <c r="V725" s="84" t="b">
        <f t="shared" si="76"/>
        <v>1</v>
      </c>
      <c r="W725" s="84" t="b">
        <f t="shared" si="77"/>
        <v>1</v>
      </c>
      <c r="X725" s="84" t="b">
        <f t="shared" si="78"/>
        <v>1</v>
      </c>
      <c r="Y725" s="84" t="b">
        <f t="shared" si="79"/>
        <v>1</v>
      </c>
      <c r="AA725" s="84">
        <v>70797</v>
      </c>
      <c r="AB725" s="84" t="s">
        <v>80</v>
      </c>
      <c r="AC725" s="57">
        <v>44915</v>
      </c>
      <c r="AD725" s="84">
        <v>88416482000106</v>
      </c>
      <c r="AE725" s="84" t="s">
        <v>30</v>
      </c>
      <c r="AF725" s="84">
        <v>20423.29</v>
      </c>
      <c r="AG725" s="84">
        <v>536469</v>
      </c>
      <c r="AI725">
        <v>70833</v>
      </c>
      <c r="AJ725" s="84" t="str" cm="1">
        <f t="array" ref="AJ725">_xlfn.XLOOKUP(AI725,--LEFT(Main!$B$15:$B$1956,SEARCH(" ",Main!$B$15:$B$1956)),Main!$F$15:$F$1956,"")</f>
        <v>METASA</v>
      </c>
      <c r="AK725" s="57" cm="1">
        <f t="array" ref="AK725">_xlfn.XLOOKUP(1,(--LEFT(Main!$B$15:$B$1956,SEARCH(" ",Main!$B$15:$B$1956))=AI725)*(Main!$F$15:$F$1956=AJ725),Main!$C$15:$C$1956,"")</f>
        <v>44916</v>
      </c>
      <c r="AL725" s="62" cm="1">
        <f t="array" ref="AL725">--_xlfn.XLOOKUP(1,(Main!$F$15:$F$1956='PLANILHA EBR'!AJ725)*(--LEFT(Main!$B$15:$B$1956,SEARCH(" ",Main!$B$15:$B$1956))='PLANILHA EBR'!AI725),Main!$E$15:$E$1956)</f>
        <v>88416482000106</v>
      </c>
      <c r="AM725" s="84" t="str" cm="1">
        <f t="array" ref="AM725">_xlfn.XLOOKUP(1,(Main!$F$15:$F$1956='PLANILHA EBR'!AJ725)*(--LEFT(Main!$B$15:$B$1956,SEARCH(" ",Main!$B$15:$B$1956))='PLANILHA EBR'!AI725),Main!$H$15:$H$1956)</f>
        <v>KG LIQUIDO</v>
      </c>
      <c r="AN725">
        <v>17954.150000000001</v>
      </c>
      <c r="AO725">
        <v>335919.13</v>
      </c>
      <c r="AP725">
        <v>31652</v>
      </c>
    </row>
    <row r="726" spans="1:42" x14ac:dyDescent="0.25">
      <c r="A726" t="s">
        <v>5958</v>
      </c>
      <c r="B726" t="str">
        <f>C726&amp;"-"&amp;COUNTIF(C$2:C726,C726)</f>
        <v>68715-10</v>
      </c>
      <c r="C726">
        <v>68715</v>
      </c>
      <c r="D726" s="57">
        <v>44842</v>
      </c>
      <c r="E726" s="84" t="str">
        <f>F726&amp;"-"&amp;COUNTIF($F$2:F726,F726)</f>
        <v>METASA-658</v>
      </c>
      <c r="F726" s="84" t="str">
        <f t="shared" si="80"/>
        <v>METASA</v>
      </c>
      <c r="G726" t="s">
        <v>8581</v>
      </c>
      <c r="H726" s="62">
        <v>88416482000106</v>
      </c>
      <c r="I726" t="s">
        <v>30</v>
      </c>
      <c r="J726">
        <v>67.23</v>
      </c>
      <c r="K726">
        <v>1202.07</v>
      </c>
      <c r="M726">
        <v>70799</v>
      </c>
      <c r="N726" t="str">
        <v>METASA</v>
      </c>
      <c r="O726" s="57" cm="1">
        <f t="array" ref="O726">_xlfn.XLOOKUP(1,($C$2:$C$8655=M726)*($F$2:$F$8655=N726),$D$2:$D$8655)</f>
        <v>44915</v>
      </c>
      <c r="P726" s="62">
        <v>88416482000106</v>
      </c>
      <c r="Q726" t="str">
        <v>KG LIQUIDO</v>
      </c>
      <c r="R726" s="85">
        <v>20415.54</v>
      </c>
      <c r="S726" s="85">
        <v>156791.35</v>
      </c>
      <c r="U726" s="84" t="b">
        <f t="shared" si="75"/>
        <v>1</v>
      </c>
      <c r="V726" s="84" t="b">
        <f t="shared" si="76"/>
        <v>1</v>
      </c>
      <c r="W726" s="84" t="b">
        <f t="shared" si="77"/>
        <v>1</v>
      </c>
      <c r="X726" s="84" t="b">
        <f t="shared" si="78"/>
        <v>1</v>
      </c>
      <c r="Y726" s="84" t="b">
        <f t="shared" si="79"/>
        <v>1</v>
      </c>
      <c r="AA726" s="84">
        <v>70799</v>
      </c>
      <c r="AB726" s="84" t="s">
        <v>80</v>
      </c>
      <c r="AC726" s="57">
        <v>44915</v>
      </c>
      <c r="AD726" s="84">
        <v>88416482000106</v>
      </c>
      <c r="AE726" s="84" t="s">
        <v>30</v>
      </c>
      <c r="AF726" s="84">
        <v>20415.54</v>
      </c>
      <c r="AG726" s="84">
        <v>156791.35</v>
      </c>
      <c r="AI726">
        <v>70834</v>
      </c>
      <c r="AJ726" s="84" t="str" cm="1">
        <f t="array" ref="AJ726">_xlfn.XLOOKUP(AI726,--LEFT(Main!$B$15:$B$1956,SEARCH(" ",Main!$B$15:$B$1956)),Main!$F$15:$F$1956,"")</f>
        <v>METASA</v>
      </c>
      <c r="AK726" s="57" cm="1">
        <f t="array" ref="AK726">_xlfn.XLOOKUP(1,(--LEFT(Main!$B$15:$B$1956,SEARCH(" ",Main!$B$15:$B$1956))=AI726)*(Main!$F$15:$F$1956=AJ726),Main!$C$15:$C$1956,"")</f>
        <v>44916</v>
      </c>
      <c r="AL726" s="62" cm="1">
        <f t="array" ref="AL726">--_xlfn.XLOOKUP(1,(Main!$F$15:$F$1956='PLANILHA EBR'!AJ726)*(--LEFT(Main!$B$15:$B$1956,SEARCH(" ",Main!$B$15:$B$1956))='PLANILHA EBR'!AI726),Main!$E$15:$E$1956)</f>
        <v>88416482000106</v>
      </c>
      <c r="AM726" s="84" t="str" cm="1">
        <f t="array" ref="AM726">_xlfn.XLOOKUP(1,(Main!$F$15:$F$1956='PLANILHA EBR'!AJ726)*(--LEFT(Main!$B$15:$B$1956,SEARCH(" ",Main!$B$15:$B$1956))='PLANILHA EBR'!AI726),Main!$H$15:$H$1956)</f>
        <v>KG LIQUIDO</v>
      </c>
      <c r="AN726">
        <v>20226.580000000002</v>
      </c>
      <c r="AO726">
        <v>176375.78</v>
      </c>
      <c r="AP726">
        <v>31652</v>
      </c>
    </row>
    <row r="727" spans="1:42" x14ac:dyDescent="0.25">
      <c r="A727" t="s">
        <v>5958</v>
      </c>
      <c r="B727" t="str">
        <f>C727&amp;"-"&amp;COUNTIF(C$2:C727,C727)</f>
        <v>68715-11</v>
      </c>
      <c r="C727">
        <v>68715</v>
      </c>
      <c r="D727" s="57">
        <v>44842</v>
      </c>
      <c r="E727" s="84" t="str">
        <f>F727&amp;"-"&amp;COUNTIF($F$2:F727,F727)</f>
        <v>METASA-659</v>
      </c>
      <c r="F727" s="84" t="str">
        <f t="shared" si="80"/>
        <v>METASA</v>
      </c>
      <c r="G727" t="s">
        <v>8581</v>
      </c>
      <c r="H727" s="62">
        <v>88416482000106</v>
      </c>
      <c r="I727" t="s">
        <v>30</v>
      </c>
      <c r="J727">
        <v>1122.83</v>
      </c>
      <c r="K727">
        <v>30406.240000000002</v>
      </c>
      <c r="M727">
        <v>70831</v>
      </c>
      <c r="N727" t="str">
        <v>METASA</v>
      </c>
      <c r="O727" s="57" cm="1">
        <f t="array" ref="O727">_xlfn.XLOOKUP(1,($C$2:$C$8655=M727)*($F$2:$F$8655=N727),$D$2:$D$8655)</f>
        <v>44916</v>
      </c>
      <c r="P727" s="62">
        <v>88416482000106</v>
      </c>
      <c r="Q727" t="str">
        <v>KG LIQUIDO</v>
      </c>
      <c r="R727" s="85">
        <v>20226.580000000002</v>
      </c>
      <c r="S727" s="85">
        <v>176375.78</v>
      </c>
      <c r="U727" s="84" t="b">
        <f t="shared" si="75"/>
        <v>1</v>
      </c>
      <c r="V727" s="84" t="b">
        <f t="shared" si="76"/>
        <v>1</v>
      </c>
      <c r="W727" s="84" t="b">
        <f t="shared" si="77"/>
        <v>1</v>
      </c>
      <c r="X727" s="84" t="b">
        <f t="shared" si="78"/>
        <v>1</v>
      </c>
      <c r="Y727" s="84" t="b">
        <f t="shared" si="79"/>
        <v>1</v>
      </c>
      <c r="AA727" s="84">
        <v>70831</v>
      </c>
      <c r="AB727" s="84" t="s">
        <v>80</v>
      </c>
      <c r="AC727" s="57">
        <v>44916</v>
      </c>
      <c r="AD727" s="84">
        <v>88416482000106</v>
      </c>
      <c r="AE727" s="84" t="s">
        <v>30</v>
      </c>
      <c r="AF727" s="84">
        <v>20226.580000000002</v>
      </c>
      <c r="AG727" s="84">
        <v>176375.78</v>
      </c>
      <c r="AI727">
        <v>70843</v>
      </c>
      <c r="AJ727" s="84" t="str" cm="1">
        <f t="array" ref="AJ727">_xlfn.XLOOKUP(AI727,--LEFT(Main!$B$15:$B$1956,SEARCH(" ",Main!$B$15:$B$1956)),Main!$F$15:$F$1956,"")</f>
        <v>METASA</v>
      </c>
      <c r="AK727" s="57" cm="1">
        <f t="array" ref="AK727">_xlfn.XLOOKUP(1,(--LEFT(Main!$B$15:$B$1956,SEARCH(" ",Main!$B$15:$B$1956))=AI727)*(Main!$F$15:$F$1956=AJ727),Main!$C$15:$C$1956,"")</f>
        <v>44916</v>
      </c>
      <c r="AL727" s="62" cm="1">
        <f t="array" ref="AL727">--_xlfn.XLOOKUP(1,(Main!$F$15:$F$1956='PLANILHA EBR'!AJ727)*(--LEFT(Main!$B$15:$B$1956,SEARCH(" ",Main!$B$15:$B$1956))='PLANILHA EBR'!AI727),Main!$E$15:$E$1956)</f>
        <v>88416482000106</v>
      </c>
      <c r="AM727" s="84" t="str" cm="1">
        <f t="array" ref="AM727">_xlfn.XLOOKUP(1,(Main!$F$15:$F$1956='PLANILHA EBR'!AJ727)*(--LEFT(Main!$B$15:$B$1956,SEARCH(" ",Main!$B$15:$B$1956))='PLANILHA EBR'!AI727),Main!$H$15:$H$1956)</f>
        <v>KG LIQUIDO</v>
      </c>
      <c r="AN727">
        <v>25742.92</v>
      </c>
      <c r="AO727">
        <v>224478.26</v>
      </c>
      <c r="AP727">
        <v>31614</v>
      </c>
    </row>
    <row r="728" spans="1:42" x14ac:dyDescent="0.25">
      <c r="A728" t="s">
        <v>5958</v>
      </c>
      <c r="B728" t="str">
        <f>C728&amp;"-"&amp;COUNTIF(C$2:C728,C728)</f>
        <v>68715-12</v>
      </c>
      <c r="C728">
        <v>68715</v>
      </c>
      <c r="D728" s="57">
        <v>44842</v>
      </c>
      <c r="E728" s="84" t="str">
        <f>F728&amp;"-"&amp;COUNTIF($F$2:F728,F728)</f>
        <v>METASA-660</v>
      </c>
      <c r="F728" s="84" t="str">
        <f t="shared" si="80"/>
        <v>METASA</v>
      </c>
      <c r="G728" t="s">
        <v>8581</v>
      </c>
      <c r="H728" s="62">
        <v>88416482000106</v>
      </c>
      <c r="I728" t="s">
        <v>30</v>
      </c>
      <c r="J728">
        <v>177.15</v>
      </c>
      <c r="K728">
        <v>2625.36</v>
      </c>
      <c r="M728">
        <v>70833</v>
      </c>
      <c r="N728" t="str">
        <v>METASA</v>
      </c>
      <c r="O728" s="57" cm="1">
        <f t="array" ref="O728">_xlfn.XLOOKUP(1,($C$2:$C$8655=M728)*($F$2:$F$8655=N728),$D$2:$D$8655)</f>
        <v>44916</v>
      </c>
      <c r="P728" s="62">
        <v>88416482000106</v>
      </c>
      <c r="Q728" t="str">
        <v>KG LIQUIDO</v>
      </c>
      <c r="R728" s="85">
        <v>17954.150000000001</v>
      </c>
      <c r="S728" s="85">
        <v>335919.13</v>
      </c>
      <c r="U728" s="84" t="b">
        <f t="shared" si="75"/>
        <v>1</v>
      </c>
      <c r="V728" s="84" t="b">
        <f t="shared" si="76"/>
        <v>1</v>
      </c>
      <c r="W728" s="84" t="b">
        <f t="shared" si="77"/>
        <v>1</v>
      </c>
      <c r="X728" s="84" t="b">
        <f t="shared" si="78"/>
        <v>1</v>
      </c>
      <c r="Y728" s="84" t="b">
        <f t="shared" si="79"/>
        <v>1</v>
      </c>
      <c r="AA728" s="84">
        <v>70833</v>
      </c>
      <c r="AB728" s="84" t="s">
        <v>80</v>
      </c>
      <c r="AC728" s="57">
        <v>44916</v>
      </c>
      <c r="AD728" s="84">
        <v>88416482000106</v>
      </c>
      <c r="AE728" s="84" t="s">
        <v>30</v>
      </c>
      <c r="AF728" s="84">
        <v>17954.150000000001</v>
      </c>
      <c r="AG728" s="84">
        <v>335919.13</v>
      </c>
      <c r="AI728">
        <v>70845</v>
      </c>
      <c r="AJ728" s="84" t="str" cm="1">
        <f t="array" ref="AJ728">_xlfn.XLOOKUP(AI728,--LEFT(Main!$B$15:$B$1956,SEARCH(" ",Main!$B$15:$B$1956)),Main!$F$15:$F$1956,"")</f>
        <v>METASA</v>
      </c>
      <c r="AK728" s="57" cm="1">
        <f t="array" ref="AK728">_xlfn.XLOOKUP(1,(--LEFT(Main!$B$15:$B$1956,SEARCH(" ",Main!$B$15:$B$1956))=AI728)*(Main!$F$15:$F$1956=AJ728),Main!$C$15:$C$1956,"")</f>
        <v>44916</v>
      </c>
      <c r="AL728" s="62" cm="1">
        <f t="array" ref="AL728">--_xlfn.XLOOKUP(1,(Main!$F$15:$F$1956='PLANILHA EBR'!AJ728)*(--LEFT(Main!$B$15:$B$1956,SEARCH(" ",Main!$B$15:$B$1956))='PLANILHA EBR'!AI728),Main!$E$15:$E$1956)</f>
        <v>88416482000106</v>
      </c>
      <c r="AM728" s="84" t="str" cm="1">
        <f t="array" ref="AM728">_xlfn.XLOOKUP(1,(Main!$F$15:$F$1956='PLANILHA EBR'!AJ728)*(--LEFT(Main!$B$15:$B$1956,SEARCH(" ",Main!$B$15:$B$1956))='PLANILHA EBR'!AI728),Main!$H$15:$H$1956)</f>
        <v>KG LIQUIDO</v>
      </c>
      <c r="AN728">
        <v>7596.48</v>
      </c>
      <c r="AO728">
        <v>58340.97</v>
      </c>
      <c r="AP728">
        <v>31604</v>
      </c>
    </row>
    <row r="729" spans="1:42" x14ac:dyDescent="0.25">
      <c r="A729" t="s">
        <v>5968</v>
      </c>
      <c r="B729" t="str">
        <f>C729&amp;"-"&amp;COUNTIF(C$2:C729,C729)</f>
        <v>61503-1</v>
      </c>
      <c r="C729">
        <v>61503</v>
      </c>
      <c r="D729" s="57">
        <v>44844</v>
      </c>
      <c r="E729" s="84" t="str">
        <f>F729&amp;"-"&amp;COUNTIF($F$2:F729,F729)</f>
        <v>JOTUN-20</v>
      </c>
      <c r="F729" s="84" t="str">
        <f t="shared" si="80"/>
        <v>JOTUN</v>
      </c>
      <c r="G729" t="s">
        <v>8585</v>
      </c>
      <c r="H729" s="62">
        <v>2907585000404</v>
      </c>
      <c r="I729" t="s">
        <v>869</v>
      </c>
      <c r="J729">
        <v>10</v>
      </c>
      <c r="K729">
        <v>6942.17</v>
      </c>
      <c r="M729">
        <v>70834</v>
      </c>
      <c r="N729" t="str">
        <v>METASA</v>
      </c>
      <c r="O729" s="57" cm="1">
        <f t="array" ref="O729">_xlfn.XLOOKUP(1,($C$2:$C$8655=M729)*($F$2:$F$8655=N729),$D$2:$D$8655)</f>
        <v>44916</v>
      </c>
      <c r="P729" s="62">
        <v>88416482000106</v>
      </c>
      <c r="Q729" t="str">
        <v>KG LIQUIDO</v>
      </c>
      <c r="R729" s="85">
        <v>20226.580000000002</v>
      </c>
      <c r="S729" s="85">
        <v>176375.78</v>
      </c>
      <c r="U729" s="84" t="b">
        <f t="shared" si="75"/>
        <v>1</v>
      </c>
      <c r="V729" s="84" t="b">
        <f t="shared" si="76"/>
        <v>1</v>
      </c>
      <c r="W729" s="84" t="b">
        <f t="shared" si="77"/>
        <v>1</v>
      </c>
      <c r="X729" s="84" t="b">
        <f t="shared" si="78"/>
        <v>1</v>
      </c>
      <c r="Y729" s="84" t="b">
        <f t="shared" si="79"/>
        <v>1</v>
      </c>
      <c r="AA729" s="84">
        <v>70834</v>
      </c>
      <c r="AB729" s="84" t="s">
        <v>80</v>
      </c>
      <c r="AC729" s="57">
        <v>44916</v>
      </c>
      <c r="AD729" s="84">
        <v>88416482000106</v>
      </c>
      <c r="AE729" s="84" t="s">
        <v>30</v>
      </c>
      <c r="AF729" s="84">
        <v>20226.580000000002</v>
      </c>
      <c r="AG729" s="84">
        <v>176375.78</v>
      </c>
      <c r="AI729">
        <v>70910</v>
      </c>
      <c r="AJ729" s="84" t="str" cm="1">
        <f t="array" ref="AJ729">_xlfn.XLOOKUP(AI729,--LEFT(Main!$B$15:$B$1956,SEARCH(" ",Main!$B$15:$B$1956)),Main!$F$15:$F$1956,"")</f>
        <v>METASA</v>
      </c>
      <c r="AK729" s="57" cm="1">
        <f t="array" ref="AK729">_xlfn.XLOOKUP(1,(--LEFT(Main!$B$15:$B$1956,SEARCH(" ",Main!$B$15:$B$1956))=AI729)*(Main!$F$15:$F$1956=AJ729),Main!$C$15:$C$1956,"")</f>
        <v>44918</v>
      </c>
      <c r="AL729" s="62" cm="1">
        <f t="array" ref="AL729">--_xlfn.XLOOKUP(1,(Main!$F$15:$F$1956='PLANILHA EBR'!AJ729)*(--LEFT(Main!$B$15:$B$1956,SEARCH(" ",Main!$B$15:$B$1956))='PLANILHA EBR'!AI729),Main!$E$15:$E$1956)</f>
        <v>88416482000106</v>
      </c>
      <c r="AM729" s="84" t="str" cm="1">
        <f t="array" ref="AM729">_xlfn.XLOOKUP(1,(Main!$F$15:$F$1956='PLANILHA EBR'!AJ729)*(--LEFT(Main!$B$15:$B$1956,SEARCH(" ",Main!$B$15:$B$1956))='PLANILHA EBR'!AI729),Main!$H$15:$H$1956)</f>
        <v>KG LIQUIDO</v>
      </c>
      <c r="AN729">
        <v>13938.72</v>
      </c>
      <c r="AO729">
        <v>256781.52</v>
      </c>
      <c r="AP729">
        <v>31504</v>
      </c>
    </row>
    <row r="730" spans="1:42" x14ac:dyDescent="0.25">
      <c r="A730" t="s">
        <v>5968</v>
      </c>
      <c r="B730" t="str">
        <f>C730&amp;"-"&amp;COUNTIF(C$2:C730,C730)</f>
        <v>61503-2</v>
      </c>
      <c r="C730">
        <v>61503</v>
      </c>
      <c r="D730" s="57">
        <v>44844</v>
      </c>
      <c r="E730" s="84" t="str">
        <f>F730&amp;"-"&amp;COUNTIF($F$2:F730,F730)</f>
        <v>JOTUN-21</v>
      </c>
      <c r="F730" s="84" t="str">
        <f t="shared" si="80"/>
        <v>JOTUN</v>
      </c>
      <c r="G730" t="s">
        <v>8585</v>
      </c>
      <c r="H730" s="62">
        <v>2907585000404</v>
      </c>
      <c r="I730" t="s">
        <v>869</v>
      </c>
      <c r="J730">
        <v>18</v>
      </c>
      <c r="K730">
        <v>4878.45</v>
      </c>
      <c r="M730">
        <v>70843</v>
      </c>
      <c r="N730" t="str">
        <v>METASA</v>
      </c>
      <c r="O730" s="57" cm="1">
        <f t="array" ref="O730">_xlfn.XLOOKUP(1,($C$2:$C$8655=M730)*($F$2:$F$8655=N730),$D$2:$D$8655)</f>
        <v>44916</v>
      </c>
      <c r="P730" s="62">
        <v>88416482000106</v>
      </c>
      <c r="Q730" t="str">
        <v>KG LIQUIDO</v>
      </c>
      <c r="R730" s="85">
        <v>25742.92</v>
      </c>
      <c r="S730" s="85">
        <v>224478.26</v>
      </c>
      <c r="U730" s="84" t="b">
        <f t="shared" si="75"/>
        <v>1</v>
      </c>
      <c r="V730" s="84" t="b">
        <f t="shared" si="76"/>
        <v>1</v>
      </c>
      <c r="W730" s="84" t="b">
        <f t="shared" si="77"/>
        <v>1</v>
      </c>
      <c r="X730" s="84" t="b">
        <f t="shared" si="78"/>
        <v>1</v>
      </c>
      <c r="Y730" s="84" t="b">
        <f t="shared" si="79"/>
        <v>1</v>
      </c>
      <c r="AA730" s="84">
        <v>70843</v>
      </c>
      <c r="AB730" s="84" t="s">
        <v>80</v>
      </c>
      <c r="AC730" s="57">
        <v>44916</v>
      </c>
      <c r="AD730" s="84">
        <v>88416482000106</v>
      </c>
      <c r="AE730" s="84" t="s">
        <v>30</v>
      </c>
      <c r="AF730" s="84">
        <v>25742.92</v>
      </c>
      <c r="AG730" s="84">
        <v>224478.26</v>
      </c>
      <c r="AI730">
        <v>70931</v>
      </c>
      <c r="AJ730" s="84" t="str" cm="1">
        <f t="array" ref="AJ730">_xlfn.XLOOKUP(AI730,--LEFT(Main!$B$15:$B$1956,SEARCH(" ",Main!$B$15:$B$1956)),Main!$F$15:$F$1956,"")</f>
        <v>METASA</v>
      </c>
      <c r="AK730" s="57" cm="1">
        <f t="array" ref="AK730">_xlfn.XLOOKUP(1,(--LEFT(Main!$B$15:$B$1956,SEARCH(" ",Main!$B$15:$B$1956))=AI730)*(Main!$F$15:$F$1956=AJ730),Main!$C$15:$C$1956,"")</f>
        <v>44918</v>
      </c>
      <c r="AL730" s="62" cm="1">
        <f t="array" ref="AL730">--_xlfn.XLOOKUP(1,(Main!$F$15:$F$1956='PLANILHA EBR'!AJ730)*(--LEFT(Main!$B$15:$B$1956,SEARCH(" ",Main!$B$15:$B$1956))='PLANILHA EBR'!AI730),Main!$E$15:$E$1956)</f>
        <v>88416482000106</v>
      </c>
      <c r="AM730" s="84" t="str" cm="1">
        <f t="array" ref="AM730">_xlfn.XLOOKUP(1,(Main!$F$15:$F$1956='PLANILHA EBR'!AJ730)*(--LEFT(Main!$B$15:$B$1956,SEARCH(" ",Main!$B$15:$B$1956))='PLANILHA EBR'!AI730),Main!$H$15:$H$1956)</f>
        <v>KG LIQUIDO</v>
      </c>
      <c r="AN730">
        <v>8520.59</v>
      </c>
      <c r="AO730">
        <v>138112.68</v>
      </c>
      <c r="AP730">
        <v>31504</v>
      </c>
    </row>
    <row r="731" spans="1:42" x14ac:dyDescent="0.25">
      <c r="A731" t="s">
        <v>5968</v>
      </c>
      <c r="B731" t="str">
        <f>C731&amp;"-"&amp;COUNTIF(C$2:C731,C731)</f>
        <v>61503-3</v>
      </c>
      <c r="C731">
        <v>61503</v>
      </c>
      <c r="D731" s="57">
        <v>44844</v>
      </c>
      <c r="E731" s="84" t="str">
        <f>F731&amp;"-"&amp;COUNTIF($F$2:F731,F731)</f>
        <v>JOTUN-22</v>
      </c>
      <c r="F731" s="84" t="str">
        <f t="shared" si="80"/>
        <v>JOTUN</v>
      </c>
      <c r="G731" t="s">
        <v>8585</v>
      </c>
      <c r="H731" s="62">
        <v>2907585000404</v>
      </c>
      <c r="I731" t="s">
        <v>869</v>
      </c>
      <c r="J731">
        <v>8</v>
      </c>
      <c r="K731">
        <v>5608.5</v>
      </c>
      <c r="M731">
        <v>70845</v>
      </c>
      <c r="N731" t="str">
        <v>METASA</v>
      </c>
      <c r="O731" s="57" cm="1">
        <f t="array" ref="O731">_xlfn.XLOOKUP(1,($C$2:$C$8655=M731)*($F$2:$F$8655=N731),$D$2:$D$8655)</f>
        <v>44916</v>
      </c>
      <c r="P731" s="62">
        <v>88416482000106</v>
      </c>
      <c r="Q731" t="str">
        <v>KG LIQUIDO</v>
      </c>
      <c r="R731" s="85">
        <v>7596.48</v>
      </c>
      <c r="S731" s="85">
        <v>58340.97</v>
      </c>
      <c r="U731" s="84" t="b">
        <f t="shared" si="75"/>
        <v>1</v>
      </c>
      <c r="V731" s="84" t="b">
        <f t="shared" si="76"/>
        <v>1</v>
      </c>
      <c r="W731" s="84" t="b">
        <f t="shared" si="77"/>
        <v>1</v>
      </c>
      <c r="X731" s="84" t="b">
        <f t="shared" si="78"/>
        <v>1</v>
      </c>
      <c r="Y731" s="84" t="b">
        <f t="shared" si="79"/>
        <v>1</v>
      </c>
      <c r="AA731" s="84">
        <v>70845</v>
      </c>
      <c r="AB731" s="84" t="s">
        <v>80</v>
      </c>
      <c r="AC731" s="57">
        <v>44916</v>
      </c>
      <c r="AD731" s="84">
        <v>88416482000106</v>
      </c>
      <c r="AE731" s="84" t="s">
        <v>30</v>
      </c>
      <c r="AF731" s="84">
        <v>7596.48</v>
      </c>
      <c r="AG731" s="84">
        <v>58340.97</v>
      </c>
      <c r="AI731">
        <v>70946</v>
      </c>
      <c r="AJ731" s="84" t="str" cm="1">
        <f t="array" ref="AJ731">_xlfn.XLOOKUP(AI731,--LEFT(Main!$B$15:$B$1956,SEARCH(" ",Main!$B$15:$B$1956)),Main!$F$15:$F$1956,"")</f>
        <v>METASA</v>
      </c>
      <c r="AK731" s="57" cm="1">
        <f t="array" ref="AK731">_xlfn.XLOOKUP(1,(--LEFT(Main!$B$15:$B$1956,SEARCH(" ",Main!$B$15:$B$1956))=AI731)*(Main!$F$15:$F$1956=AJ731),Main!$C$15:$C$1956,"")</f>
        <v>44922</v>
      </c>
      <c r="AL731" s="62" cm="1">
        <f t="array" ref="AL731">--_xlfn.XLOOKUP(1,(Main!$F$15:$F$1956='PLANILHA EBR'!AJ731)*(--LEFT(Main!$B$15:$B$1956,SEARCH(" ",Main!$B$15:$B$1956))='PLANILHA EBR'!AI731),Main!$E$15:$E$1956)</f>
        <v>88416482000106</v>
      </c>
      <c r="AM731" s="84" t="str" cm="1">
        <f t="array" ref="AM731">_xlfn.XLOOKUP(1,(Main!$F$15:$F$1956='PLANILHA EBR'!AJ731)*(--LEFT(Main!$B$15:$B$1956,SEARCH(" ",Main!$B$15:$B$1956))='PLANILHA EBR'!AI731),Main!$H$15:$H$1956)</f>
        <v>KG LIQUIDO</v>
      </c>
      <c r="AN731">
        <v>28159.24</v>
      </c>
      <c r="AO731">
        <v>625122.49</v>
      </c>
      <c r="AP731">
        <v>31489</v>
      </c>
    </row>
    <row r="732" spans="1:42" x14ac:dyDescent="0.25">
      <c r="A732" t="s">
        <v>5968</v>
      </c>
      <c r="B732" t="str">
        <f>C732&amp;"-"&amp;COUNTIF(C$2:C732,C732)</f>
        <v>61503-4</v>
      </c>
      <c r="C732">
        <v>61503</v>
      </c>
      <c r="D732" s="57">
        <v>44844</v>
      </c>
      <c r="E732" s="84" t="str">
        <f>F732&amp;"-"&amp;COUNTIF($F$2:F732,F732)</f>
        <v>JOTUN-23</v>
      </c>
      <c r="F732" s="84" t="str">
        <f t="shared" si="80"/>
        <v>JOTUN</v>
      </c>
      <c r="G732" t="s">
        <v>8585</v>
      </c>
      <c r="H732" s="62">
        <v>2907585000404</v>
      </c>
      <c r="I732" t="s">
        <v>869</v>
      </c>
      <c r="J732">
        <v>8</v>
      </c>
      <c r="K732">
        <v>3999.07</v>
      </c>
      <c r="M732">
        <v>70910</v>
      </c>
      <c r="N732" t="str">
        <v>METASA</v>
      </c>
      <c r="O732" s="57" cm="1">
        <f t="array" ref="O732">_xlfn.XLOOKUP(1,($C$2:$C$8655=M732)*($F$2:$F$8655=N732),$D$2:$D$8655)</f>
        <v>44918</v>
      </c>
      <c r="P732" s="62">
        <v>88416482000106</v>
      </c>
      <c r="Q732" t="str">
        <v>KG LIQUIDO</v>
      </c>
      <c r="R732" s="85">
        <v>13938.720000000001</v>
      </c>
      <c r="S732" s="85">
        <v>256781.52000000005</v>
      </c>
      <c r="U732" s="84" t="b">
        <f t="shared" si="75"/>
        <v>1</v>
      </c>
      <c r="V732" s="84" t="b">
        <f t="shared" si="76"/>
        <v>1</v>
      </c>
      <c r="W732" s="84" t="b">
        <f t="shared" si="77"/>
        <v>1</v>
      </c>
      <c r="X732" s="84" t="b">
        <f t="shared" si="78"/>
        <v>1</v>
      </c>
      <c r="Y732" s="84" t="b">
        <f t="shared" si="79"/>
        <v>1</v>
      </c>
      <c r="AA732" s="84">
        <v>70910</v>
      </c>
      <c r="AB732" s="84" t="s">
        <v>80</v>
      </c>
      <c r="AC732" s="57">
        <v>44918</v>
      </c>
      <c r="AD732" s="84">
        <v>88416482000106</v>
      </c>
      <c r="AE732" s="84" t="s">
        <v>30</v>
      </c>
      <c r="AF732" s="84">
        <v>13938.72</v>
      </c>
      <c r="AG732" s="84">
        <v>256781.52</v>
      </c>
      <c r="AI732">
        <v>71022</v>
      </c>
      <c r="AJ732" s="84" t="str" cm="1">
        <f t="array" ref="AJ732">_xlfn.XLOOKUP(AI732,--LEFT(Main!$B$15:$B$1956,SEARCH(" ",Main!$B$15:$B$1956)),Main!$F$15:$F$1956,"")</f>
        <v>METASA</v>
      </c>
      <c r="AK732" s="57" cm="1">
        <f t="array" ref="AK732">_xlfn.XLOOKUP(1,(--LEFT(Main!$B$15:$B$1956,SEARCH(" ",Main!$B$15:$B$1956))=AI732)*(Main!$F$15:$F$1956=AJ732),Main!$C$15:$C$1956,"")</f>
        <v>44923</v>
      </c>
      <c r="AL732" s="62" cm="1">
        <f t="array" ref="AL732">--_xlfn.XLOOKUP(1,(Main!$F$15:$F$1956='PLANILHA EBR'!AJ732)*(--LEFT(Main!$B$15:$B$1956,SEARCH(" ",Main!$B$15:$B$1956))='PLANILHA EBR'!AI732),Main!$E$15:$E$1956)</f>
        <v>88416482000106</v>
      </c>
      <c r="AM732" s="84" t="str" cm="1">
        <f t="array" ref="AM732">_xlfn.XLOOKUP(1,(Main!$F$15:$F$1956='PLANILHA EBR'!AJ732)*(--LEFT(Main!$B$15:$B$1956,SEARCH(" ",Main!$B$15:$B$1956))='PLANILHA EBR'!AI732),Main!$H$15:$H$1956)</f>
        <v>KG LIQUIDO</v>
      </c>
      <c r="AN732">
        <v>27711.29</v>
      </c>
      <c r="AO732">
        <v>542693.88</v>
      </c>
      <c r="AP732">
        <v>31470</v>
      </c>
    </row>
    <row r="733" spans="1:42" x14ac:dyDescent="0.25">
      <c r="A733" t="s">
        <v>5972</v>
      </c>
      <c r="B733" t="str">
        <f>C733&amp;"-"&amp;COUNTIF(C$2:C733,C733)</f>
        <v>61503-5</v>
      </c>
      <c r="C733">
        <v>61503</v>
      </c>
      <c r="D733" s="57">
        <v>44844</v>
      </c>
      <c r="E733" s="84" t="str">
        <f>F733&amp;"-"&amp;COUNTIF($F$2:F733,F733)</f>
        <v>JOTUN-24</v>
      </c>
      <c r="F733" s="84" t="str">
        <f t="shared" si="80"/>
        <v>JOTUN</v>
      </c>
      <c r="G733" t="s">
        <v>8585</v>
      </c>
      <c r="H733" s="62">
        <v>2907585000404</v>
      </c>
      <c r="I733" t="s">
        <v>869</v>
      </c>
      <c r="J733">
        <v>9</v>
      </c>
      <c r="K733">
        <v>145.61000000000001</v>
      </c>
      <c r="M733">
        <v>70931</v>
      </c>
      <c r="N733" t="str">
        <v>METASA</v>
      </c>
      <c r="O733" s="57" cm="1">
        <f t="array" ref="O733">_xlfn.XLOOKUP(1,($C$2:$C$8655=M733)*($F$2:$F$8655=N733),$D$2:$D$8655)</f>
        <v>44918</v>
      </c>
      <c r="P733" s="62">
        <v>88416482000106</v>
      </c>
      <c r="Q733" t="str">
        <v>KG LIQUIDO</v>
      </c>
      <c r="R733" s="85">
        <v>8520.59</v>
      </c>
      <c r="S733" s="85">
        <v>138112.68</v>
      </c>
      <c r="U733" s="84" t="b">
        <f t="shared" si="75"/>
        <v>1</v>
      </c>
      <c r="V733" s="84" t="b">
        <f t="shared" si="76"/>
        <v>1</v>
      </c>
      <c r="W733" s="84" t="b">
        <f t="shared" si="77"/>
        <v>1</v>
      </c>
      <c r="X733" s="84" t="b">
        <f t="shared" si="78"/>
        <v>1</v>
      </c>
      <c r="Y733" s="84" t="b">
        <f t="shared" si="79"/>
        <v>1</v>
      </c>
      <c r="AA733" s="84">
        <v>70931</v>
      </c>
      <c r="AB733" s="84" t="s">
        <v>80</v>
      </c>
      <c r="AC733" s="57">
        <v>44918</v>
      </c>
      <c r="AD733" s="84">
        <v>88416482000106</v>
      </c>
      <c r="AE733" s="84" t="s">
        <v>30</v>
      </c>
      <c r="AF733" s="84">
        <v>8520.59</v>
      </c>
      <c r="AG733" s="84">
        <v>138112.68</v>
      </c>
      <c r="AI733">
        <v>71023</v>
      </c>
      <c r="AJ733" s="84" t="str" cm="1">
        <f t="array" ref="AJ733">_xlfn.XLOOKUP(AI733,--LEFT(Main!$B$15:$B$1956,SEARCH(" ",Main!$B$15:$B$1956)),Main!$F$15:$F$1956,"")</f>
        <v>METASA</v>
      </c>
      <c r="AK733" s="57" cm="1">
        <f t="array" ref="AK733">_xlfn.XLOOKUP(1,(--LEFT(Main!$B$15:$B$1956,SEARCH(" ",Main!$B$15:$B$1956))=AI733)*(Main!$F$15:$F$1956=AJ733),Main!$C$15:$C$1956,"")</f>
        <v>44923</v>
      </c>
      <c r="AL733" s="62" cm="1">
        <f t="array" ref="AL733">--_xlfn.XLOOKUP(1,(Main!$F$15:$F$1956='PLANILHA EBR'!AJ733)*(--LEFT(Main!$B$15:$B$1956,SEARCH(" ",Main!$B$15:$B$1956))='PLANILHA EBR'!AI733),Main!$E$15:$E$1956)</f>
        <v>88416482000106</v>
      </c>
      <c r="AM733" s="84" t="str" cm="1">
        <f t="array" ref="AM733">_xlfn.XLOOKUP(1,(Main!$F$15:$F$1956='PLANILHA EBR'!AJ733)*(--LEFT(Main!$B$15:$B$1956,SEARCH(" ",Main!$B$15:$B$1956))='PLANILHA EBR'!AI733),Main!$H$15:$H$1956)</f>
        <v>KG LIQUIDO</v>
      </c>
      <c r="AN733">
        <v>15213.4</v>
      </c>
      <c r="AO733">
        <v>390796.63</v>
      </c>
      <c r="AP733">
        <v>31470</v>
      </c>
    </row>
    <row r="734" spans="1:42" x14ac:dyDescent="0.25">
      <c r="A734" t="s">
        <v>5971</v>
      </c>
      <c r="B734" t="str">
        <f>C734&amp;"-"&amp;COUNTIF(C$2:C734,C734)</f>
        <v>61503-6</v>
      </c>
      <c r="C734">
        <v>61503</v>
      </c>
      <c r="D734" s="57">
        <v>44844</v>
      </c>
      <c r="E734" s="84" t="str">
        <f>F734&amp;"-"&amp;COUNTIF($F$2:F734,F734)</f>
        <v>JOTUN-25</v>
      </c>
      <c r="F734" s="84" t="str">
        <f t="shared" si="80"/>
        <v>JOTUN</v>
      </c>
      <c r="G734" t="s">
        <v>8585</v>
      </c>
      <c r="H734" s="62">
        <v>2907585000404</v>
      </c>
      <c r="I734" t="s">
        <v>869</v>
      </c>
      <c r="J734">
        <v>17</v>
      </c>
      <c r="K734">
        <v>193.14</v>
      </c>
      <c r="M734">
        <v>70946</v>
      </c>
      <c r="N734" t="str">
        <v>METASA</v>
      </c>
      <c r="O734" s="57" cm="1">
        <f t="array" ref="O734">_xlfn.XLOOKUP(1,($C$2:$C$8655=M734)*($F$2:$F$8655=N734),$D$2:$D$8655)</f>
        <v>44922</v>
      </c>
      <c r="P734" s="62">
        <v>88416482000106</v>
      </c>
      <c r="Q734" t="str">
        <v>KG LIQUIDO</v>
      </c>
      <c r="R734" s="85">
        <v>28159.239999999998</v>
      </c>
      <c r="S734" s="85">
        <v>625122.49</v>
      </c>
      <c r="U734" s="84" t="b">
        <f t="shared" si="75"/>
        <v>1</v>
      </c>
      <c r="V734" s="84" t="b">
        <f t="shared" si="76"/>
        <v>1</v>
      </c>
      <c r="W734" s="84" t="b">
        <f t="shared" si="77"/>
        <v>1</v>
      </c>
      <c r="X734" s="84" t="b">
        <f t="shared" si="78"/>
        <v>1</v>
      </c>
      <c r="Y734" s="84" t="b">
        <f t="shared" si="79"/>
        <v>1</v>
      </c>
      <c r="AA734" s="84">
        <v>70946</v>
      </c>
      <c r="AB734" s="84" t="s">
        <v>80</v>
      </c>
      <c r="AC734" s="57">
        <v>44922</v>
      </c>
      <c r="AD734" s="84">
        <v>88416482000106</v>
      </c>
      <c r="AE734" s="84" t="s">
        <v>30</v>
      </c>
      <c r="AF734" s="84">
        <v>28159.24</v>
      </c>
      <c r="AG734" s="84">
        <v>625122.49</v>
      </c>
      <c r="AI734">
        <v>71064</v>
      </c>
      <c r="AJ734" s="84" t="str" cm="1">
        <f t="array" ref="AJ734">_xlfn.XLOOKUP(AI734,--LEFT(Main!$B$15:$B$1956,SEARCH(" ",Main!$B$15:$B$1956)),Main!$F$15:$F$1956,"")</f>
        <v>METASA</v>
      </c>
      <c r="AK734" s="57" cm="1">
        <f t="array" ref="AK734">_xlfn.XLOOKUP(1,(--LEFT(Main!$B$15:$B$1956,SEARCH(" ",Main!$B$15:$B$1956))=AI734)*(Main!$F$15:$F$1956=AJ734),Main!$C$15:$C$1956,"")</f>
        <v>44924</v>
      </c>
      <c r="AL734" s="62" cm="1">
        <f t="array" ref="AL734">--_xlfn.XLOOKUP(1,(Main!$F$15:$F$1956='PLANILHA EBR'!AJ734)*(--LEFT(Main!$B$15:$B$1956,SEARCH(" ",Main!$B$15:$B$1956))='PLANILHA EBR'!AI734),Main!$E$15:$E$1956)</f>
        <v>88416482000106</v>
      </c>
      <c r="AM734" s="84" t="str" cm="1">
        <f t="array" ref="AM734">_xlfn.XLOOKUP(1,(Main!$F$15:$F$1956='PLANILHA EBR'!AJ734)*(--LEFT(Main!$B$15:$B$1956,SEARCH(" ",Main!$B$15:$B$1956))='PLANILHA EBR'!AI734),Main!$H$15:$H$1956)</f>
        <v>KG LIQUIDO</v>
      </c>
      <c r="AN734">
        <v>16796.36</v>
      </c>
      <c r="AO734">
        <v>337997.32</v>
      </c>
      <c r="AP734">
        <v>31470</v>
      </c>
    </row>
    <row r="735" spans="1:42" x14ac:dyDescent="0.25">
      <c r="A735" t="s">
        <v>5968</v>
      </c>
      <c r="B735" t="str">
        <f>C735&amp;"-"&amp;COUNTIF(C$2:C735,C735)</f>
        <v>61503-7</v>
      </c>
      <c r="C735">
        <v>61503</v>
      </c>
      <c r="D735" s="57">
        <v>44844</v>
      </c>
      <c r="E735" s="84" t="str">
        <f>F735&amp;"-"&amp;COUNTIF($F$2:F735,F735)</f>
        <v>JOTUN-26</v>
      </c>
      <c r="F735" s="84" t="str">
        <f t="shared" si="80"/>
        <v>JOTUN</v>
      </c>
      <c r="G735" t="s">
        <v>8585</v>
      </c>
      <c r="H735" s="62">
        <v>2907585000404</v>
      </c>
      <c r="I735" t="s">
        <v>869</v>
      </c>
      <c r="J735">
        <v>9</v>
      </c>
      <c r="K735">
        <v>4498.96</v>
      </c>
      <c r="M735">
        <v>71022</v>
      </c>
      <c r="N735" t="str">
        <v>METASA</v>
      </c>
      <c r="O735" s="57" cm="1">
        <f t="array" ref="O735">_xlfn.XLOOKUP(1,($C$2:$C$8655=M735)*($F$2:$F$8655=N735),$D$2:$D$8655)</f>
        <v>44923</v>
      </c>
      <c r="P735" s="62">
        <v>88416482000106</v>
      </c>
      <c r="Q735" t="str">
        <v>KG LIQUIDO</v>
      </c>
      <c r="R735" s="85">
        <v>27711.290000000005</v>
      </c>
      <c r="S735" s="85">
        <v>542693.88</v>
      </c>
      <c r="U735" s="84" t="b">
        <f t="shared" si="75"/>
        <v>1</v>
      </c>
      <c r="V735" s="84" t="b">
        <f t="shared" si="76"/>
        <v>1</v>
      </c>
      <c r="W735" s="84" t="b">
        <f t="shared" si="77"/>
        <v>1</v>
      </c>
      <c r="X735" s="84" t="b">
        <f t="shared" si="78"/>
        <v>1</v>
      </c>
      <c r="Y735" s="84" t="b">
        <f t="shared" si="79"/>
        <v>1</v>
      </c>
      <c r="AA735" s="84">
        <v>71022</v>
      </c>
      <c r="AB735" s="84" t="s">
        <v>80</v>
      </c>
      <c r="AC735" s="57">
        <v>44923</v>
      </c>
      <c r="AD735" s="84">
        <v>88416482000106</v>
      </c>
      <c r="AE735" s="84" t="s">
        <v>30</v>
      </c>
      <c r="AF735" s="84">
        <v>27711.29</v>
      </c>
      <c r="AG735" s="84">
        <v>542693.88</v>
      </c>
      <c r="AI735">
        <v>71066</v>
      </c>
      <c r="AJ735" s="84" t="str" cm="1">
        <f t="array" ref="AJ735">_xlfn.XLOOKUP(AI735,--LEFT(Main!$B$15:$B$1956,SEARCH(" ",Main!$B$15:$B$1956)),Main!$F$15:$F$1956,"")</f>
        <v>METASA</v>
      </c>
      <c r="AK735" s="57" cm="1">
        <f t="array" ref="AK735">_xlfn.XLOOKUP(1,(--LEFT(Main!$B$15:$B$1956,SEARCH(" ",Main!$B$15:$B$1956))=AI735)*(Main!$F$15:$F$1956=AJ735),Main!$C$15:$C$1956,"")</f>
        <v>44924</v>
      </c>
      <c r="AL735" s="62" cm="1">
        <f t="array" ref="AL735">--_xlfn.XLOOKUP(1,(Main!$F$15:$F$1956='PLANILHA EBR'!AJ735)*(--LEFT(Main!$B$15:$B$1956,SEARCH(" ",Main!$B$15:$B$1956))='PLANILHA EBR'!AI735),Main!$E$15:$E$1956)</f>
        <v>88416482000106</v>
      </c>
      <c r="AM735" s="84" t="str" cm="1">
        <f t="array" ref="AM735">_xlfn.XLOOKUP(1,(Main!$F$15:$F$1956='PLANILHA EBR'!AJ735)*(--LEFT(Main!$B$15:$B$1956,SEARCH(" ",Main!$B$15:$B$1956))='PLANILHA EBR'!AI735),Main!$H$15:$H$1956)</f>
        <v>KG LIQUIDO</v>
      </c>
      <c r="AN735">
        <v>158.55000000000001</v>
      </c>
      <c r="AO735">
        <v>2676.32</v>
      </c>
      <c r="AP735">
        <v>31470</v>
      </c>
    </row>
    <row r="736" spans="1:42" x14ac:dyDescent="0.25">
      <c r="A736" t="s">
        <v>5972</v>
      </c>
      <c r="B736" t="str">
        <f>C736&amp;"-"&amp;COUNTIF(C$2:C736,C736)</f>
        <v>61503-8</v>
      </c>
      <c r="C736">
        <v>61503</v>
      </c>
      <c r="D736" s="57">
        <v>44844</v>
      </c>
      <c r="E736" s="84" t="str">
        <f>F736&amp;"-"&amp;COUNTIF($F$2:F736,F736)</f>
        <v>JOTUN-27</v>
      </c>
      <c r="F736" s="84" t="str">
        <f t="shared" si="80"/>
        <v>JOTUN</v>
      </c>
      <c r="G736" t="s">
        <v>8585</v>
      </c>
      <c r="H736" s="62">
        <v>2907585000404</v>
      </c>
      <c r="I736" t="s">
        <v>869</v>
      </c>
      <c r="J736">
        <v>8</v>
      </c>
      <c r="K736">
        <v>129.43</v>
      </c>
      <c r="M736">
        <v>71023</v>
      </c>
      <c r="N736" t="str">
        <v>METASA</v>
      </c>
      <c r="O736" s="57" cm="1">
        <f t="array" ref="O736">_xlfn.XLOOKUP(1,($C$2:$C$8655=M736)*($F$2:$F$8655=N736),$D$2:$D$8655)</f>
        <v>44923</v>
      </c>
      <c r="P736" s="62">
        <v>88416482000106</v>
      </c>
      <c r="Q736" t="str">
        <v>KG LIQUIDO</v>
      </c>
      <c r="R736" s="85">
        <v>15213.400000000001</v>
      </c>
      <c r="S736" s="85">
        <v>390796.63</v>
      </c>
      <c r="U736" s="84" t="b">
        <f t="shared" si="75"/>
        <v>1</v>
      </c>
      <c r="V736" s="84" t="b">
        <f t="shared" si="76"/>
        <v>1</v>
      </c>
      <c r="W736" s="84" t="b">
        <f t="shared" si="77"/>
        <v>1</v>
      </c>
      <c r="X736" s="84" t="b">
        <f t="shared" si="78"/>
        <v>1</v>
      </c>
      <c r="Y736" s="84" t="b">
        <f t="shared" si="79"/>
        <v>1</v>
      </c>
      <c r="AA736" s="84">
        <v>71023</v>
      </c>
      <c r="AB736" s="84" t="s">
        <v>80</v>
      </c>
      <c r="AC736" s="57">
        <v>44923</v>
      </c>
      <c r="AD736" s="84">
        <v>88416482000106</v>
      </c>
      <c r="AE736" s="84" t="s">
        <v>30</v>
      </c>
      <c r="AF736" s="84">
        <v>15213.4</v>
      </c>
      <c r="AG736" s="84">
        <v>390796.63</v>
      </c>
      <c r="AI736">
        <v>71077</v>
      </c>
      <c r="AJ736" s="84" t="str" cm="1">
        <f t="array" ref="AJ736">_xlfn.XLOOKUP(AI736,--LEFT(Main!$B$15:$B$1956,SEARCH(" ",Main!$B$15:$B$1956)),Main!$F$15:$F$1956,"")</f>
        <v>METASA</v>
      </c>
      <c r="AK736" s="57" cm="1">
        <f t="array" ref="AK736">_xlfn.XLOOKUP(1,(--LEFT(Main!$B$15:$B$1956,SEARCH(" ",Main!$B$15:$B$1956))=AI736)*(Main!$F$15:$F$1956=AJ736),Main!$C$15:$C$1956,"")</f>
        <v>44925</v>
      </c>
      <c r="AL736" s="62" cm="1">
        <f t="array" ref="AL736">--_xlfn.XLOOKUP(1,(Main!$F$15:$F$1956='PLANILHA EBR'!AJ736)*(--LEFT(Main!$B$15:$B$1956,SEARCH(" ",Main!$B$15:$B$1956))='PLANILHA EBR'!AI736),Main!$E$15:$E$1956)</f>
        <v>88416482000106</v>
      </c>
      <c r="AM736" s="84" t="str" cm="1">
        <f t="array" ref="AM736">_xlfn.XLOOKUP(1,(Main!$F$15:$F$1956='PLANILHA EBR'!AJ736)*(--LEFT(Main!$B$15:$B$1956,SEARCH(" ",Main!$B$15:$B$1956))='PLANILHA EBR'!AI736),Main!$H$15:$H$1956)</f>
        <v>KG LIQUIDO</v>
      </c>
      <c r="AN736">
        <v>29797.26</v>
      </c>
      <c r="AO736">
        <v>620373.18000000005</v>
      </c>
      <c r="AP736">
        <v>31470</v>
      </c>
    </row>
    <row r="737" spans="1:42" x14ac:dyDescent="0.25">
      <c r="A737" t="s">
        <v>5968</v>
      </c>
      <c r="B737" t="str">
        <f>C737&amp;"-"&amp;COUNTIF(C$2:C737,C737)</f>
        <v>61503-9</v>
      </c>
      <c r="C737">
        <v>61503</v>
      </c>
      <c r="D737" s="57">
        <v>44844</v>
      </c>
      <c r="E737" s="84" t="str">
        <f>F737&amp;"-"&amp;COUNTIF($F$2:F737,F737)</f>
        <v>JOTUN-28</v>
      </c>
      <c r="F737" s="84" t="str">
        <f t="shared" si="80"/>
        <v>JOTUN</v>
      </c>
      <c r="G737" t="s">
        <v>8585</v>
      </c>
      <c r="H737" s="62">
        <v>2907585000404</v>
      </c>
      <c r="I737" t="s">
        <v>869</v>
      </c>
      <c r="J737">
        <v>12</v>
      </c>
      <c r="K737">
        <v>7685.5</v>
      </c>
      <c r="M737">
        <v>71064</v>
      </c>
      <c r="N737" t="str">
        <v>METASA</v>
      </c>
      <c r="O737" s="57" cm="1">
        <f t="array" ref="O737">_xlfn.XLOOKUP(1,($C$2:$C$8655=M737)*($F$2:$F$8655=N737),$D$2:$D$8655)</f>
        <v>44924</v>
      </c>
      <c r="P737" s="62">
        <v>88416482000106</v>
      </c>
      <c r="Q737" t="str">
        <v>KG LIQUIDO</v>
      </c>
      <c r="R737" s="85">
        <v>16796.36</v>
      </c>
      <c r="S737" s="85">
        <v>337997.31999999995</v>
      </c>
      <c r="U737" s="84" t="b">
        <f t="shared" si="75"/>
        <v>1</v>
      </c>
      <c r="V737" s="84" t="b">
        <f t="shared" si="76"/>
        <v>1</v>
      </c>
      <c r="W737" s="84" t="b">
        <f t="shared" si="77"/>
        <v>1</v>
      </c>
      <c r="X737" s="84" t="b">
        <f t="shared" si="78"/>
        <v>1</v>
      </c>
      <c r="Y737" s="84" t="b">
        <f t="shared" si="79"/>
        <v>1</v>
      </c>
      <c r="AA737" s="84">
        <v>71064</v>
      </c>
      <c r="AB737" s="84" t="s">
        <v>80</v>
      </c>
      <c r="AC737" s="57">
        <v>44924</v>
      </c>
      <c r="AD737" s="84">
        <v>88416482000106</v>
      </c>
      <c r="AE737" s="84" t="s">
        <v>30</v>
      </c>
      <c r="AF737" s="84">
        <v>16796.36</v>
      </c>
      <c r="AG737" s="84">
        <v>337997.32</v>
      </c>
      <c r="AI737">
        <v>71135</v>
      </c>
      <c r="AJ737" s="84" t="str" cm="1">
        <f t="array" ref="AJ737">_xlfn.XLOOKUP(AI737,--LEFT(Main!$B$15:$B$1956,SEARCH(" ",Main!$B$15:$B$1956)),Main!$F$15:$F$1956,"")</f>
        <v>METASA</v>
      </c>
      <c r="AK737" s="57" cm="1">
        <f t="array" ref="AK737">_xlfn.XLOOKUP(1,(--LEFT(Main!$B$15:$B$1956,SEARCH(" ",Main!$B$15:$B$1956))=AI737)*(Main!$F$15:$F$1956=AJ737),Main!$C$15:$C$1956,"")</f>
        <v>44930</v>
      </c>
      <c r="AL737" s="62" cm="1">
        <f t="array" ref="AL737">--_xlfn.XLOOKUP(1,(Main!$F$15:$F$1956='PLANILHA EBR'!AJ737)*(--LEFT(Main!$B$15:$B$1956,SEARCH(" ",Main!$B$15:$B$1956))='PLANILHA EBR'!AI737),Main!$E$15:$E$1956)</f>
        <v>88416482000106</v>
      </c>
      <c r="AM737" s="84" t="str" cm="1">
        <f t="array" ref="AM737">_xlfn.XLOOKUP(1,(Main!$F$15:$F$1956='PLANILHA EBR'!AJ737)*(--LEFT(Main!$B$15:$B$1956,SEARCH(" ",Main!$B$15:$B$1956))='PLANILHA EBR'!AI737),Main!$H$15:$H$1956)</f>
        <v>KG LIQUIDO</v>
      </c>
      <c r="AN737">
        <v>999.52</v>
      </c>
      <c r="AO737">
        <v>15635.58</v>
      </c>
      <c r="AP737">
        <v>31470</v>
      </c>
    </row>
    <row r="738" spans="1:42" x14ac:dyDescent="0.25">
      <c r="A738" t="s">
        <v>5968</v>
      </c>
      <c r="B738" t="str">
        <f>C738&amp;"-"&amp;COUNTIF(C$2:C738,C738)</f>
        <v>61503-10</v>
      </c>
      <c r="C738">
        <v>61503</v>
      </c>
      <c r="D738" s="57">
        <v>44844</v>
      </c>
      <c r="E738" s="84" t="str">
        <f>F738&amp;"-"&amp;COUNTIF($F$2:F738,F738)</f>
        <v>JOTUN-29</v>
      </c>
      <c r="F738" s="84" t="str">
        <f t="shared" si="80"/>
        <v>JOTUN</v>
      </c>
      <c r="G738" t="s">
        <v>8585</v>
      </c>
      <c r="H738" s="62">
        <v>2907585000404</v>
      </c>
      <c r="I738" t="s">
        <v>869</v>
      </c>
      <c r="J738">
        <v>12</v>
      </c>
      <c r="K738">
        <v>2049.41</v>
      </c>
      <c r="M738">
        <v>71066</v>
      </c>
      <c r="N738" t="str">
        <v>METASA</v>
      </c>
      <c r="O738" s="57" cm="1">
        <f t="array" ref="O738">_xlfn.XLOOKUP(1,($C$2:$C$8655=M738)*($F$2:$F$8655=N738),$D$2:$D$8655)</f>
        <v>44924</v>
      </c>
      <c r="P738" s="62">
        <v>88416482000106</v>
      </c>
      <c r="Q738" t="str">
        <v>KG LIQUIDO</v>
      </c>
      <c r="R738" s="85">
        <v>158.55000000000001</v>
      </c>
      <c r="S738" s="85">
        <v>2676.32</v>
      </c>
      <c r="U738" s="84" t="b">
        <f t="shared" si="75"/>
        <v>1</v>
      </c>
      <c r="V738" s="84" t="b">
        <f t="shared" si="76"/>
        <v>1</v>
      </c>
      <c r="W738" s="84" t="b">
        <f t="shared" si="77"/>
        <v>1</v>
      </c>
      <c r="X738" s="84" t="b">
        <f t="shared" si="78"/>
        <v>1</v>
      </c>
      <c r="Y738" s="84" t="b">
        <f t="shared" si="79"/>
        <v>1</v>
      </c>
      <c r="AA738" s="84">
        <v>71066</v>
      </c>
      <c r="AB738" s="84" t="s">
        <v>80</v>
      </c>
      <c r="AC738" s="57">
        <v>44924</v>
      </c>
      <c r="AD738" s="84">
        <v>88416482000106</v>
      </c>
      <c r="AE738" s="84" t="s">
        <v>30</v>
      </c>
      <c r="AF738" s="84">
        <v>158.55000000000001</v>
      </c>
      <c r="AG738" s="84">
        <v>2676.32</v>
      </c>
      <c r="AI738">
        <v>71204</v>
      </c>
      <c r="AJ738" s="84" t="str" cm="1">
        <f t="array" ref="AJ738">_xlfn.XLOOKUP(AI738,--LEFT(Main!$B$15:$B$1956,SEARCH(" ",Main!$B$15:$B$1956)),Main!$F$15:$F$1956,"")</f>
        <v>METASA</v>
      </c>
      <c r="AK738" s="57" cm="1">
        <f t="array" ref="AK738">_xlfn.XLOOKUP(1,(--LEFT(Main!$B$15:$B$1956,SEARCH(" ",Main!$B$15:$B$1956))=AI738)*(Main!$F$15:$F$1956=AJ738),Main!$C$15:$C$1956,"")</f>
        <v>44932</v>
      </c>
      <c r="AL738" s="62" cm="1">
        <f t="array" ref="AL738">--_xlfn.XLOOKUP(1,(Main!$F$15:$F$1956='PLANILHA EBR'!AJ738)*(--LEFT(Main!$B$15:$B$1956,SEARCH(" ",Main!$B$15:$B$1956))='PLANILHA EBR'!AI738),Main!$E$15:$E$1956)</f>
        <v>88416482000106</v>
      </c>
      <c r="AM738" s="84" t="str" cm="1">
        <f t="array" ref="AM738">_xlfn.XLOOKUP(1,(Main!$F$15:$F$1956='PLANILHA EBR'!AJ738)*(--LEFT(Main!$B$15:$B$1956,SEARCH(" ",Main!$B$15:$B$1956))='PLANILHA EBR'!AI738),Main!$H$15:$H$1956)</f>
        <v>KG LIQUIDO</v>
      </c>
      <c r="AN738">
        <v>7596.48</v>
      </c>
      <c r="AO738">
        <v>58340.97</v>
      </c>
      <c r="AP738">
        <v>31457</v>
      </c>
    </row>
    <row r="739" spans="1:42" x14ac:dyDescent="0.25">
      <c r="A739" t="s">
        <v>5968</v>
      </c>
      <c r="B739" t="str">
        <f>C739&amp;"-"&amp;COUNTIF(C$2:C739,C739)</f>
        <v>61503-11</v>
      </c>
      <c r="C739">
        <v>61503</v>
      </c>
      <c r="D739" s="57">
        <v>44844</v>
      </c>
      <c r="E739" s="84" t="str">
        <f>F739&amp;"-"&amp;COUNTIF($F$2:F739,F739)</f>
        <v>JOTUN-30</v>
      </c>
      <c r="F739" s="84" t="str">
        <f t="shared" si="80"/>
        <v>JOTUN</v>
      </c>
      <c r="G739" t="s">
        <v>8585</v>
      </c>
      <c r="H739" s="62">
        <v>2907585000404</v>
      </c>
      <c r="I739" t="s">
        <v>869</v>
      </c>
      <c r="J739">
        <v>65</v>
      </c>
      <c r="K739">
        <v>28468.05</v>
      </c>
      <c r="M739">
        <v>71077</v>
      </c>
      <c r="N739" t="str">
        <v>METASA</v>
      </c>
      <c r="O739" s="57" cm="1">
        <f t="array" ref="O739">_xlfn.XLOOKUP(1,($C$2:$C$8655=M739)*($F$2:$F$8655=N739),$D$2:$D$8655)</f>
        <v>44925</v>
      </c>
      <c r="P739" s="62">
        <v>88416482000106</v>
      </c>
      <c r="Q739" t="str">
        <v>KG LIQUIDO</v>
      </c>
      <c r="R739" s="85">
        <v>29797.26</v>
      </c>
      <c r="S739" s="85">
        <v>620373.18000000005</v>
      </c>
      <c r="U739" s="84" t="b">
        <f t="shared" ref="U739:U802" si="81">AA739=M739</f>
        <v>1</v>
      </c>
      <c r="V739" s="84" t="b">
        <f t="shared" ref="V739:V802" si="82">P739=AD739</f>
        <v>1</v>
      </c>
      <c r="W739" s="84" t="b">
        <f t="shared" ref="W739:W802" si="83">O739=AC739</f>
        <v>1</v>
      </c>
      <c r="X739" s="84" t="b">
        <f t="shared" ref="X739:X802" si="84">IF(AE739=Q739,AF739=R739," ")</f>
        <v>1</v>
      </c>
      <c r="Y739" s="84" t="b">
        <f t="shared" ref="Y739:Y802" si="85">AG739=S739</f>
        <v>1</v>
      </c>
      <c r="AA739" s="84">
        <v>71077</v>
      </c>
      <c r="AB739" s="84" t="s">
        <v>80</v>
      </c>
      <c r="AC739" s="57">
        <v>44925</v>
      </c>
      <c r="AD739" s="84">
        <v>88416482000106</v>
      </c>
      <c r="AE739" s="84" t="s">
        <v>30</v>
      </c>
      <c r="AF739" s="84">
        <v>29797.26</v>
      </c>
      <c r="AG739" s="84">
        <v>620373.18000000005</v>
      </c>
      <c r="AI739">
        <v>71220</v>
      </c>
      <c r="AJ739" s="84" t="str" cm="1">
        <f t="array" ref="AJ739">_xlfn.XLOOKUP(AI739,--LEFT(Main!$B$15:$B$1956,SEARCH(" ",Main!$B$15:$B$1956)),Main!$F$15:$F$1956,"")</f>
        <v>METASA</v>
      </c>
      <c r="AK739" s="57" cm="1">
        <f t="array" ref="AK739">_xlfn.XLOOKUP(1,(--LEFT(Main!$B$15:$B$1956,SEARCH(" ",Main!$B$15:$B$1956))=AI739)*(Main!$F$15:$F$1956=AJ739),Main!$C$15:$C$1956,"")</f>
        <v>44932</v>
      </c>
      <c r="AL739" s="62" cm="1">
        <f t="array" ref="AL739">--_xlfn.XLOOKUP(1,(Main!$F$15:$F$1956='PLANILHA EBR'!AJ739)*(--LEFT(Main!$B$15:$B$1956,SEARCH(" ",Main!$B$15:$B$1956))='PLANILHA EBR'!AI739),Main!$E$15:$E$1956)</f>
        <v>88416482000106</v>
      </c>
      <c r="AM739" s="84" t="str" cm="1">
        <f t="array" ref="AM739">_xlfn.XLOOKUP(1,(Main!$F$15:$F$1956='PLANILHA EBR'!AJ739)*(--LEFT(Main!$B$15:$B$1956,SEARCH(" ",Main!$B$15:$B$1956))='PLANILHA EBR'!AI739),Main!$H$15:$H$1956)</f>
        <v>KG LIQUIDO</v>
      </c>
      <c r="AN739">
        <v>23904.14</v>
      </c>
      <c r="AO739">
        <v>208444.1</v>
      </c>
      <c r="AP739">
        <v>31457</v>
      </c>
    </row>
    <row r="740" spans="1:42" x14ac:dyDescent="0.25">
      <c r="A740" t="s">
        <v>5968</v>
      </c>
      <c r="B740" t="str">
        <f>C740&amp;"-"&amp;COUNTIF(C$2:C740,C740)</f>
        <v>61503-12</v>
      </c>
      <c r="C740">
        <v>61503</v>
      </c>
      <c r="D740" s="57">
        <v>44844</v>
      </c>
      <c r="E740" s="84" t="str">
        <f>F740&amp;"-"&amp;COUNTIF($F$2:F740,F740)</f>
        <v>JOTUN-31</v>
      </c>
      <c r="F740" s="84" t="str">
        <f t="shared" si="80"/>
        <v>JOTUN</v>
      </c>
      <c r="G740" t="s">
        <v>8585</v>
      </c>
      <c r="H740" s="62">
        <v>2907585000404</v>
      </c>
      <c r="I740" t="s">
        <v>869</v>
      </c>
      <c r="J740">
        <v>65</v>
      </c>
      <c r="K740">
        <v>10182.9</v>
      </c>
      <c r="M740">
        <v>71135</v>
      </c>
      <c r="N740" t="str">
        <v>METASA</v>
      </c>
      <c r="O740" s="57" cm="1">
        <f t="array" ref="O740">_xlfn.XLOOKUP(1,($C$2:$C$8655=M740)*($F$2:$F$8655=N740),$D$2:$D$8655)</f>
        <v>44930</v>
      </c>
      <c r="P740" s="62">
        <v>88416482000106</v>
      </c>
      <c r="Q740" t="str">
        <v>KG LIQUIDO</v>
      </c>
      <c r="R740" s="85">
        <v>999.52</v>
      </c>
      <c r="S740" s="85">
        <v>15635.58</v>
      </c>
      <c r="U740" s="84" t="b">
        <f t="shared" si="81"/>
        <v>1</v>
      </c>
      <c r="V740" s="84" t="b">
        <f t="shared" si="82"/>
        <v>1</v>
      </c>
      <c r="W740" s="84" t="b">
        <f t="shared" si="83"/>
        <v>1</v>
      </c>
      <c r="X740" s="84" t="b">
        <f t="shared" si="84"/>
        <v>1</v>
      </c>
      <c r="Y740" s="84" t="b">
        <f t="shared" si="85"/>
        <v>1</v>
      </c>
      <c r="AA740" s="84">
        <v>71135</v>
      </c>
      <c r="AB740" s="84" t="s">
        <v>80</v>
      </c>
      <c r="AC740" s="57">
        <v>44930</v>
      </c>
      <c r="AD740" s="84">
        <v>88416482000106</v>
      </c>
      <c r="AE740" s="84" t="s">
        <v>30</v>
      </c>
      <c r="AF740" s="84">
        <v>999.52</v>
      </c>
      <c r="AG740" s="84">
        <v>15635.58</v>
      </c>
      <c r="AI740">
        <v>71225</v>
      </c>
      <c r="AJ740" s="84" t="str" cm="1">
        <f t="array" ref="AJ740">_xlfn.XLOOKUP(AI740,--LEFT(Main!$B$15:$B$1956,SEARCH(" ",Main!$B$15:$B$1956)),Main!$F$15:$F$1956,"")</f>
        <v>voestalpine</v>
      </c>
      <c r="AK740" s="57" cm="1">
        <f t="array" ref="AK740">_xlfn.XLOOKUP(1,(--LEFT(Main!$B$15:$B$1956,SEARCH(" ",Main!$B$15:$B$1956))=AI740)*(Main!$F$15:$F$1956=AJ740),Main!$C$15:$C$1956,"")</f>
        <v>45397</v>
      </c>
      <c r="AL740" s="62" cm="1">
        <f t="array" ref="AL740">--_xlfn.XLOOKUP(1,(Main!$F$15:$F$1956='PLANILHA EBR'!AJ740)*(--LEFT(Main!$B$15:$B$1956,SEARCH(" ",Main!$B$15:$B$1956))='PLANILHA EBR'!AI740),Main!$E$15:$E$1956)</f>
        <v>61479002000523</v>
      </c>
      <c r="AM740" s="84" t="str" cm="1">
        <f t="array" ref="AM740">_xlfn.XLOOKUP(1,(Main!$F$15:$F$1956='PLANILHA EBR'!AJ740)*(--LEFT(Main!$B$15:$B$1956,SEARCH(" ",Main!$B$15:$B$1956))='PLANILHA EBR'!AI740),Main!$H$15:$H$1956)</f>
        <v>KG LIQUIDO</v>
      </c>
      <c r="AN740">
        <v>419.1</v>
      </c>
      <c r="AO740">
        <v>49411.89</v>
      </c>
      <c r="AP740">
        <v>31457</v>
      </c>
    </row>
    <row r="741" spans="1:42" x14ac:dyDescent="0.25">
      <c r="A741" t="s">
        <v>5968</v>
      </c>
      <c r="B741" t="str">
        <f>C741&amp;"-"&amp;COUNTIF(C$2:C741,C741)</f>
        <v>61503-13</v>
      </c>
      <c r="C741">
        <v>61503</v>
      </c>
      <c r="D741" s="57">
        <v>44844</v>
      </c>
      <c r="E741" s="84" t="str">
        <f>F741&amp;"-"&amp;COUNTIF($F$2:F741,F741)</f>
        <v>JOTUN-32</v>
      </c>
      <c r="F741" s="84" t="str">
        <f t="shared" si="80"/>
        <v>JOTUN</v>
      </c>
      <c r="G741" t="s">
        <v>8585</v>
      </c>
      <c r="H741" s="62">
        <v>2907585000404</v>
      </c>
      <c r="I741" t="s">
        <v>869</v>
      </c>
      <c r="J741">
        <v>22</v>
      </c>
      <c r="K741">
        <v>10443.84</v>
      </c>
      <c r="M741">
        <v>71204</v>
      </c>
      <c r="N741" t="str">
        <v>METASA</v>
      </c>
      <c r="O741" s="57" cm="1">
        <f t="array" ref="O741">_xlfn.XLOOKUP(1,($C$2:$C$8655=M741)*($F$2:$F$8655=N741),$D$2:$D$8655)</f>
        <v>44932</v>
      </c>
      <c r="P741" s="62">
        <v>88416482000106</v>
      </c>
      <c r="Q741" t="str">
        <v>KG LIQUIDO</v>
      </c>
      <c r="R741" s="85">
        <v>7596.48</v>
      </c>
      <c r="S741" s="85">
        <v>58340.97</v>
      </c>
      <c r="U741" s="84" t="b">
        <f t="shared" si="81"/>
        <v>1</v>
      </c>
      <c r="V741" s="84" t="b">
        <f t="shared" si="82"/>
        <v>1</v>
      </c>
      <c r="W741" s="84" t="b">
        <f t="shared" si="83"/>
        <v>1</v>
      </c>
      <c r="X741" s="84" t="b">
        <f t="shared" si="84"/>
        <v>1</v>
      </c>
      <c r="Y741" s="84" t="b">
        <f t="shared" si="85"/>
        <v>1</v>
      </c>
      <c r="AA741" s="84">
        <v>71204</v>
      </c>
      <c r="AB741" s="84" t="s">
        <v>80</v>
      </c>
      <c r="AC741" s="57">
        <v>44932</v>
      </c>
      <c r="AD741" s="84">
        <v>88416482000106</v>
      </c>
      <c r="AE741" s="84" t="s">
        <v>30</v>
      </c>
      <c r="AF741" s="84">
        <v>7596.48</v>
      </c>
      <c r="AG741" s="84">
        <v>58340.97</v>
      </c>
      <c r="AI741">
        <v>71229</v>
      </c>
      <c r="AJ741" s="84" t="str" cm="1">
        <f t="array" ref="AJ741">_xlfn.XLOOKUP(AI741,--LEFT(Main!$B$15:$B$1956,SEARCH(" ",Main!$B$15:$B$1956)),Main!$F$15:$F$1956,"")</f>
        <v>METASA</v>
      </c>
      <c r="AK741" s="57" cm="1">
        <f t="array" ref="AK741">_xlfn.XLOOKUP(1,(--LEFT(Main!$B$15:$B$1956,SEARCH(" ",Main!$B$15:$B$1956))=AI741)*(Main!$F$15:$F$1956=AJ741),Main!$C$15:$C$1956,"")</f>
        <v>44932</v>
      </c>
      <c r="AL741" s="62" cm="1">
        <f t="array" ref="AL741">--_xlfn.XLOOKUP(1,(Main!$F$15:$F$1956='PLANILHA EBR'!AJ741)*(--LEFT(Main!$B$15:$B$1956,SEARCH(" ",Main!$B$15:$B$1956))='PLANILHA EBR'!AI741),Main!$E$15:$E$1956)</f>
        <v>88416482000106</v>
      </c>
      <c r="AM741" s="84" t="str" cm="1">
        <f t="array" ref="AM741">_xlfn.XLOOKUP(1,(Main!$F$15:$F$1956='PLANILHA EBR'!AJ741)*(--LEFT(Main!$B$15:$B$1956,SEARCH(" ",Main!$B$15:$B$1956))='PLANILHA EBR'!AI741),Main!$H$15:$H$1956)</f>
        <v>KG LIQUIDO</v>
      </c>
      <c r="AN741">
        <v>15681.95</v>
      </c>
      <c r="AO741">
        <v>292567.21999999997</v>
      </c>
      <c r="AP741">
        <v>31457</v>
      </c>
    </row>
    <row r="742" spans="1:42" x14ac:dyDescent="0.25">
      <c r="A742" t="s">
        <v>5968</v>
      </c>
      <c r="B742" t="str">
        <f>C742&amp;"-"&amp;COUNTIF(C$2:C742,C742)</f>
        <v>61503-14</v>
      </c>
      <c r="C742">
        <v>61503</v>
      </c>
      <c r="D742" s="57">
        <v>44844</v>
      </c>
      <c r="E742" s="84" t="str">
        <f>F742&amp;"-"&amp;COUNTIF($F$2:F742,F742)</f>
        <v>JOTUN-33</v>
      </c>
      <c r="F742" s="84" t="str">
        <f t="shared" si="80"/>
        <v>JOTUN</v>
      </c>
      <c r="G742" t="s">
        <v>8585</v>
      </c>
      <c r="H742" s="62">
        <v>2907585000404</v>
      </c>
      <c r="I742" t="s">
        <v>869</v>
      </c>
      <c r="J742">
        <v>22</v>
      </c>
      <c r="K742">
        <v>2113.7600000000002</v>
      </c>
      <c r="M742">
        <v>71220</v>
      </c>
      <c r="N742" t="str">
        <v>METASA</v>
      </c>
      <c r="O742" s="57" cm="1">
        <f t="array" ref="O742">_xlfn.XLOOKUP(1,($C$2:$C$8655=M742)*($F$2:$F$8655=N742),$D$2:$D$8655)</f>
        <v>44932</v>
      </c>
      <c r="P742" s="62">
        <v>88416482000106</v>
      </c>
      <c r="Q742" t="str">
        <v>KG LIQUIDO</v>
      </c>
      <c r="R742" s="85">
        <v>23904.14</v>
      </c>
      <c r="S742" s="85">
        <v>208444.1</v>
      </c>
      <c r="U742" s="84" t="b">
        <f t="shared" si="81"/>
        <v>1</v>
      </c>
      <c r="V742" s="84" t="b">
        <f t="shared" si="82"/>
        <v>1</v>
      </c>
      <c r="W742" s="84" t="b">
        <f t="shared" si="83"/>
        <v>1</v>
      </c>
      <c r="X742" s="84" t="b">
        <f t="shared" si="84"/>
        <v>1</v>
      </c>
      <c r="Y742" s="84" t="b">
        <f t="shared" si="85"/>
        <v>1</v>
      </c>
      <c r="AA742" s="84">
        <v>71220</v>
      </c>
      <c r="AB742" s="84" t="s">
        <v>80</v>
      </c>
      <c r="AC742" s="57">
        <v>44932</v>
      </c>
      <c r="AD742" s="84">
        <v>88416482000106</v>
      </c>
      <c r="AE742" s="84" t="s">
        <v>30</v>
      </c>
      <c r="AF742" s="84">
        <v>23904.14</v>
      </c>
      <c r="AG742" s="84">
        <v>208444.1</v>
      </c>
      <c r="AI742">
        <v>71234</v>
      </c>
      <c r="AJ742" s="84" t="str" cm="1">
        <f t="array" ref="AJ742">_xlfn.XLOOKUP(AI742,--LEFT(Main!$B$15:$B$1956,SEARCH(" ",Main!$B$15:$B$1956)),Main!$F$15:$F$1956,"")</f>
        <v>METASA</v>
      </c>
      <c r="AK742" s="57" cm="1">
        <f t="array" ref="AK742">_xlfn.XLOOKUP(1,(--LEFT(Main!$B$15:$B$1956,SEARCH(" ",Main!$B$15:$B$1956))=AI742)*(Main!$F$15:$F$1956=AJ742),Main!$C$15:$C$1956,"")</f>
        <v>44933</v>
      </c>
      <c r="AL742" s="62" cm="1">
        <f t="array" ref="AL742">--_xlfn.XLOOKUP(1,(Main!$F$15:$F$1956='PLANILHA EBR'!AJ742)*(--LEFT(Main!$B$15:$B$1956,SEARCH(" ",Main!$B$15:$B$1956))='PLANILHA EBR'!AI742),Main!$E$15:$E$1956)</f>
        <v>88416482000106</v>
      </c>
      <c r="AM742" s="84" t="str" cm="1">
        <f t="array" ref="AM742">_xlfn.XLOOKUP(1,(Main!$F$15:$F$1956='PLANILHA EBR'!AJ742)*(--LEFT(Main!$B$15:$B$1956,SEARCH(" ",Main!$B$15:$B$1956))='PLANILHA EBR'!AI742),Main!$H$15:$H$1956)</f>
        <v>KG LIQUIDO</v>
      </c>
      <c r="AN742">
        <v>8131.73</v>
      </c>
      <c r="AO742">
        <v>139728.16</v>
      </c>
      <c r="AP742">
        <v>31457</v>
      </c>
    </row>
    <row r="743" spans="1:42" x14ac:dyDescent="0.25">
      <c r="A743" t="s">
        <v>5968</v>
      </c>
      <c r="B743" t="str">
        <f>C743&amp;"-"&amp;COUNTIF(C$2:C743,C743)</f>
        <v>61503-15</v>
      </c>
      <c r="C743">
        <v>61503</v>
      </c>
      <c r="D743" s="57">
        <v>44844</v>
      </c>
      <c r="E743" s="84" t="str">
        <f>F743&amp;"-"&amp;COUNTIF($F$2:F743,F743)</f>
        <v>JOTUN-34</v>
      </c>
      <c r="F743" s="84" t="str">
        <f t="shared" si="80"/>
        <v>JOTUN</v>
      </c>
      <c r="G743" t="s">
        <v>8585</v>
      </c>
      <c r="H743" s="62">
        <v>2907585000404</v>
      </c>
      <c r="I743" t="s">
        <v>869</v>
      </c>
      <c r="J743">
        <v>3</v>
      </c>
      <c r="K743">
        <v>1302.1500000000001</v>
      </c>
      <c r="M743">
        <v>71225</v>
      </c>
      <c r="N743" t="str">
        <v>VOESTALPINE</v>
      </c>
      <c r="O743" s="57" cm="1">
        <f t="array" ref="O743">_xlfn.XLOOKUP(1,($C$2:$C$8655=M743)*($F$2:$F$8655=N743),$D$2:$D$8655)</f>
        <v>45397</v>
      </c>
      <c r="P743" s="62">
        <v>61479002000523</v>
      </c>
      <c r="Q743" t="str">
        <v>KG LIQUIDO</v>
      </c>
      <c r="R743" s="85">
        <v>419.1</v>
      </c>
      <c r="S743" s="85">
        <v>49411.89</v>
      </c>
      <c r="U743" s="84" t="b">
        <f t="shared" si="81"/>
        <v>1</v>
      </c>
      <c r="V743" s="84" t="b">
        <f t="shared" si="82"/>
        <v>1</v>
      </c>
      <c r="W743" s="84" t="b">
        <f t="shared" si="83"/>
        <v>1</v>
      </c>
      <c r="X743" s="84" t="b">
        <f t="shared" si="84"/>
        <v>1</v>
      </c>
      <c r="Y743" s="84" t="b">
        <f t="shared" si="85"/>
        <v>1</v>
      </c>
      <c r="AA743" s="84">
        <v>71225</v>
      </c>
      <c r="AB743" s="84" t="s">
        <v>5066</v>
      </c>
      <c r="AC743" s="57">
        <v>45397</v>
      </c>
      <c r="AD743" s="84">
        <v>61479002000523</v>
      </c>
      <c r="AE743" s="84" t="s">
        <v>30</v>
      </c>
      <c r="AF743" s="84">
        <v>419.1</v>
      </c>
      <c r="AG743" s="84">
        <v>49411.89</v>
      </c>
      <c r="AI743">
        <v>71244</v>
      </c>
      <c r="AJ743" s="84" t="str" cm="1">
        <f t="array" ref="AJ743">_xlfn.XLOOKUP(AI743,--LEFT(Main!$B$15:$B$1956,SEARCH(" ",Main!$B$15:$B$1956)),Main!$F$15:$F$1956,"")</f>
        <v>JOTUN</v>
      </c>
      <c r="AK743" s="57" cm="1">
        <f t="array" ref="AK743">_xlfn.XLOOKUP(1,(--LEFT(Main!$B$15:$B$1956,SEARCH(" ",Main!$B$15:$B$1956))=AI743)*(Main!$F$15:$F$1956=AJ743),Main!$C$15:$C$1956,"")</f>
        <v>45166</v>
      </c>
      <c r="AL743" s="62" cm="1">
        <f t="array" ref="AL743">--_xlfn.XLOOKUP(1,(Main!$F$15:$F$1956='PLANILHA EBR'!AJ743)*(--LEFT(Main!$B$15:$B$1956,SEARCH(" ",Main!$B$15:$B$1956))='PLANILHA EBR'!AI743),Main!$E$15:$E$1956)</f>
        <v>2907585000404</v>
      </c>
      <c r="AM743" s="84" t="str" cm="1">
        <f t="array" ref="AM743">_xlfn.XLOOKUP(1,(Main!$F$15:$F$1956='PLANILHA EBR'!AJ743)*(--LEFT(Main!$B$15:$B$1956,SEARCH(" ",Main!$B$15:$B$1956))='PLANILHA EBR'!AI743),Main!$H$15:$H$1956)</f>
        <v>KG LIQUIDO</v>
      </c>
      <c r="AN743">
        <v>9712.018</v>
      </c>
      <c r="AO743">
        <v>331931.30000000005</v>
      </c>
      <c r="AP743">
        <v>31455</v>
      </c>
    </row>
    <row r="744" spans="1:42" x14ac:dyDescent="0.25">
      <c r="A744" t="s">
        <v>5958</v>
      </c>
      <c r="B744" t="str">
        <f>C744&amp;"-"&amp;COUNTIF(C$2:C744,C744)</f>
        <v>68733-1</v>
      </c>
      <c r="C744">
        <v>68733</v>
      </c>
      <c r="D744" s="57">
        <v>44844</v>
      </c>
      <c r="E744" s="84" t="str">
        <f>F744&amp;"-"&amp;COUNTIF($F$2:F744,F744)</f>
        <v>METASA-661</v>
      </c>
      <c r="F744" s="84" t="str">
        <f t="shared" si="80"/>
        <v>METASA</v>
      </c>
      <c r="G744" t="s">
        <v>8581</v>
      </c>
      <c r="H744" s="62">
        <v>88416482000106</v>
      </c>
      <c r="I744" t="s">
        <v>30</v>
      </c>
      <c r="J744">
        <v>830.26</v>
      </c>
      <c r="K744">
        <v>11100.58</v>
      </c>
      <c r="M744">
        <v>71229</v>
      </c>
      <c r="N744" t="str">
        <v>METASA</v>
      </c>
      <c r="O744" s="57" cm="1">
        <f t="array" ref="O744">_xlfn.XLOOKUP(1,($C$2:$C$8655=M744)*($F$2:$F$8655=N744),$D$2:$D$8655)</f>
        <v>44932</v>
      </c>
      <c r="P744" s="62">
        <v>88416482000106</v>
      </c>
      <c r="Q744" t="str">
        <v>KG LIQUIDO</v>
      </c>
      <c r="R744" s="85">
        <v>15681.950000000003</v>
      </c>
      <c r="S744" s="85">
        <v>292567.21999999991</v>
      </c>
      <c r="U744" s="84" t="b">
        <f t="shared" si="81"/>
        <v>1</v>
      </c>
      <c r="V744" s="84" t="b">
        <f t="shared" si="82"/>
        <v>1</v>
      </c>
      <c r="W744" s="84" t="b">
        <f t="shared" si="83"/>
        <v>1</v>
      </c>
      <c r="X744" s="84" t="b">
        <f t="shared" si="84"/>
        <v>1</v>
      </c>
      <c r="Y744" s="84" t="b">
        <f t="shared" si="85"/>
        <v>1</v>
      </c>
      <c r="AA744" s="84">
        <v>71229</v>
      </c>
      <c r="AB744" s="84" t="s">
        <v>80</v>
      </c>
      <c r="AC744" s="57">
        <v>44932</v>
      </c>
      <c r="AD744" s="84">
        <v>88416482000106</v>
      </c>
      <c r="AE744" s="84" t="s">
        <v>30</v>
      </c>
      <c r="AF744" s="84">
        <v>15681.95</v>
      </c>
      <c r="AG744" s="84">
        <v>292567.21999999997</v>
      </c>
      <c r="AI744">
        <v>71246</v>
      </c>
      <c r="AJ744" s="84" t="str" cm="1">
        <f t="array" ref="AJ744">_xlfn.XLOOKUP(AI744,--LEFT(Main!$B$15:$B$1956,SEARCH(" ",Main!$B$15:$B$1956)),Main!$F$15:$F$1956,"")</f>
        <v>JOTUN</v>
      </c>
      <c r="AK744" s="57" cm="1">
        <f t="array" ref="AK744">_xlfn.XLOOKUP(1,(--LEFT(Main!$B$15:$B$1956,SEARCH(" ",Main!$B$15:$B$1956))=AI744)*(Main!$F$15:$F$1956=AJ744),Main!$C$15:$C$1956,"")</f>
        <v>45166</v>
      </c>
      <c r="AL744" s="62" cm="1">
        <f t="array" ref="AL744">--_xlfn.XLOOKUP(1,(Main!$F$15:$F$1956='PLANILHA EBR'!AJ744)*(--LEFT(Main!$B$15:$B$1956,SEARCH(" ",Main!$B$15:$B$1956))='PLANILHA EBR'!AI744),Main!$E$15:$E$1956)</f>
        <v>2907585000404</v>
      </c>
      <c r="AM744" s="84" t="str" cm="1">
        <f t="array" ref="AM744">_xlfn.XLOOKUP(1,(Main!$F$15:$F$1956='PLANILHA EBR'!AJ744)*(--LEFT(Main!$B$15:$B$1956,SEARCH(" ",Main!$B$15:$B$1956))='PLANILHA EBR'!AI744),Main!$H$15:$H$1956)</f>
        <v>KG LIQUIDO</v>
      </c>
      <c r="AN744">
        <v>835.49</v>
      </c>
      <c r="AO744">
        <v>36687.980000000003</v>
      </c>
      <c r="AP744">
        <v>31455</v>
      </c>
    </row>
    <row r="745" spans="1:42" x14ac:dyDescent="0.25">
      <c r="A745" t="s">
        <v>5958</v>
      </c>
      <c r="B745" t="str">
        <f>C745&amp;"-"&amp;COUNTIF(C$2:C745,C745)</f>
        <v>68733-2</v>
      </c>
      <c r="C745">
        <v>68733</v>
      </c>
      <c r="D745" s="57">
        <v>44844</v>
      </c>
      <c r="E745" s="84" t="str">
        <f>F745&amp;"-"&amp;COUNTIF($F$2:F745,F745)</f>
        <v>METASA-662</v>
      </c>
      <c r="F745" s="84" t="str">
        <f t="shared" si="80"/>
        <v>METASA</v>
      </c>
      <c r="G745" t="s">
        <v>8581</v>
      </c>
      <c r="H745" s="62">
        <v>88416482000106</v>
      </c>
      <c r="I745" t="s">
        <v>30</v>
      </c>
      <c r="J745">
        <v>310.64999999999998</v>
      </c>
      <c r="K745">
        <v>5243.77</v>
      </c>
      <c r="M745">
        <v>71234</v>
      </c>
      <c r="N745" t="str">
        <v>METASA</v>
      </c>
      <c r="O745" s="57" cm="1">
        <f t="array" ref="O745">_xlfn.XLOOKUP(1,($C$2:$C$8655=M745)*($F$2:$F$8655=N745),$D$2:$D$8655)</f>
        <v>44933</v>
      </c>
      <c r="P745" s="62">
        <v>88416482000106</v>
      </c>
      <c r="Q745" t="str">
        <v>KG LIQUIDO</v>
      </c>
      <c r="R745" s="85">
        <v>8131.73</v>
      </c>
      <c r="S745" s="85">
        <v>139728.16</v>
      </c>
      <c r="U745" s="84" t="b">
        <f t="shared" si="81"/>
        <v>1</v>
      </c>
      <c r="V745" s="84" t="b">
        <f t="shared" si="82"/>
        <v>1</v>
      </c>
      <c r="W745" s="84" t="b">
        <f t="shared" si="83"/>
        <v>1</v>
      </c>
      <c r="X745" s="84" t="b">
        <f t="shared" si="84"/>
        <v>1</v>
      </c>
      <c r="Y745" s="84" t="b">
        <f t="shared" si="85"/>
        <v>1</v>
      </c>
      <c r="AA745" s="84">
        <v>71234</v>
      </c>
      <c r="AB745" s="84" t="s">
        <v>80</v>
      </c>
      <c r="AC745" s="57">
        <v>44933</v>
      </c>
      <c r="AD745" s="84">
        <v>88416482000106</v>
      </c>
      <c r="AE745" s="84" t="s">
        <v>30</v>
      </c>
      <c r="AF745" s="84">
        <v>8131.73</v>
      </c>
      <c r="AG745" s="84">
        <v>139728.16</v>
      </c>
      <c r="AI745">
        <v>71330</v>
      </c>
      <c r="AJ745" s="84" t="str" cm="1">
        <f t="array" ref="AJ745">_xlfn.XLOOKUP(AI745,--LEFT(Main!$B$15:$B$1956,SEARCH(" ",Main!$B$15:$B$1956)),Main!$F$15:$F$1956,"")</f>
        <v>METASA</v>
      </c>
      <c r="AK745" s="57" cm="1">
        <f t="array" ref="AK745">_xlfn.XLOOKUP(1,(--LEFT(Main!$B$15:$B$1956,SEARCH(" ",Main!$B$15:$B$1956))=AI745)*(Main!$F$15:$F$1956=AJ745),Main!$C$15:$C$1956,"")</f>
        <v>44938</v>
      </c>
      <c r="AL745" s="62" cm="1">
        <f t="array" ref="AL745">--_xlfn.XLOOKUP(1,(Main!$F$15:$F$1956='PLANILHA EBR'!AJ745)*(--LEFT(Main!$B$15:$B$1956,SEARCH(" ",Main!$B$15:$B$1956))='PLANILHA EBR'!AI745),Main!$E$15:$E$1956)</f>
        <v>88416482000106</v>
      </c>
      <c r="AM745" s="84" t="str" cm="1">
        <f t="array" ref="AM745">_xlfn.XLOOKUP(1,(Main!$F$15:$F$1956='PLANILHA EBR'!AJ745)*(--LEFT(Main!$B$15:$B$1956,SEARCH(" ",Main!$B$15:$B$1956))='PLANILHA EBR'!AI745),Main!$H$15:$H$1956)</f>
        <v>KG LIQUIDO</v>
      </c>
      <c r="AN745">
        <v>11640.09</v>
      </c>
      <c r="AO745">
        <v>191308.57</v>
      </c>
      <c r="AP745">
        <v>31303</v>
      </c>
    </row>
    <row r="746" spans="1:42" x14ac:dyDescent="0.25">
      <c r="A746" t="s">
        <v>5958</v>
      </c>
      <c r="B746" t="str">
        <f>C746&amp;"-"&amp;COUNTIF(C$2:C746,C746)</f>
        <v>68733-3</v>
      </c>
      <c r="C746">
        <v>68733</v>
      </c>
      <c r="D746" s="57">
        <v>44844</v>
      </c>
      <c r="E746" s="84" t="str">
        <f>F746&amp;"-"&amp;COUNTIF($F$2:F746,F746)</f>
        <v>METASA-663</v>
      </c>
      <c r="F746" s="84" t="str">
        <f t="shared" si="80"/>
        <v>METASA</v>
      </c>
      <c r="G746" t="s">
        <v>8581</v>
      </c>
      <c r="H746" s="62">
        <v>88416482000106</v>
      </c>
      <c r="I746" t="s">
        <v>30</v>
      </c>
      <c r="J746">
        <v>15.12</v>
      </c>
      <c r="K746">
        <v>255.23</v>
      </c>
      <c r="M746">
        <v>71244</v>
      </c>
      <c r="N746" t="str">
        <v>JOTUN</v>
      </c>
      <c r="O746" s="57" cm="1">
        <f t="array" ref="O746">_xlfn.XLOOKUP(1,($C$2:$C$8655=M746)*($F$2:$F$8655=N746),$D$2:$D$8655)</f>
        <v>45166</v>
      </c>
      <c r="P746" s="62">
        <v>2907585000404</v>
      </c>
      <c r="Q746" t="str">
        <v>UNIDADE</v>
      </c>
      <c r="R746" s="85">
        <v>1193</v>
      </c>
      <c r="S746" s="85">
        <v>331931.3</v>
      </c>
      <c r="U746" s="84" t="b">
        <f t="shared" si="81"/>
        <v>1</v>
      </c>
      <c r="V746" s="84" t="b">
        <f t="shared" si="82"/>
        <v>1</v>
      </c>
      <c r="W746" s="84" t="b">
        <f t="shared" si="83"/>
        <v>1</v>
      </c>
      <c r="X746" s="84" t="str">
        <f t="shared" si="84"/>
        <v xml:space="preserve"> </v>
      </c>
      <c r="Y746" s="84" t="b">
        <f t="shared" si="85"/>
        <v>1</v>
      </c>
      <c r="AA746" s="84">
        <v>71244</v>
      </c>
      <c r="AB746" s="84" t="s">
        <v>88</v>
      </c>
      <c r="AC746" s="57">
        <v>45166</v>
      </c>
      <c r="AD746" s="84">
        <v>2907585000404</v>
      </c>
      <c r="AE746" s="84" t="s">
        <v>30</v>
      </c>
      <c r="AF746" s="84">
        <v>9712.018</v>
      </c>
      <c r="AG746" s="84">
        <v>331931.3</v>
      </c>
      <c r="AI746">
        <v>71362</v>
      </c>
      <c r="AJ746" s="84" t="str" cm="1">
        <f t="array" ref="AJ746">_xlfn.XLOOKUP(AI746,--LEFT(Main!$B$15:$B$1956,SEARCH(" ",Main!$B$15:$B$1956)),Main!$F$15:$F$1956,"")</f>
        <v>METASA</v>
      </c>
      <c r="AK746" s="57" cm="1">
        <f t="array" ref="AK746">_xlfn.XLOOKUP(1,(--LEFT(Main!$B$15:$B$1956,SEARCH(" ",Main!$B$15:$B$1956))=AI746)*(Main!$F$15:$F$1956=AJ746),Main!$C$15:$C$1956,"")</f>
        <v>44939</v>
      </c>
      <c r="AL746" s="62" cm="1">
        <f t="array" ref="AL746">--_xlfn.XLOOKUP(1,(Main!$F$15:$F$1956='PLANILHA EBR'!AJ746)*(--LEFT(Main!$B$15:$B$1956,SEARCH(" ",Main!$B$15:$B$1956))='PLANILHA EBR'!AI746),Main!$E$15:$E$1956)</f>
        <v>88416482000106</v>
      </c>
      <c r="AM746" s="84" t="str" cm="1">
        <f t="array" ref="AM746">_xlfn.XLOOKUP(1,(Main!$F$15:$F$1956='PLANILHA EBR'!AJ746)*(--LEFT(Main!$B$15:$B$1956,SEARCH(" ",Main!$B$15:$B$1956))='PLANILHA EBR'!AI746),Main!$H$15:$H$1956)</f>
        <v>KG LIQUIDO</v>
      </c>
      <c r="AN746">
        <v>22096.36</v>
      </c>
      <c r="AO746">
        <v>410041.36</v>
      </c>
      <c r="AP746">
        <v>31303</v>
      </c>
    </row>
    <row r="747" spans="1:42" x14ac:dyDescent="0.25">
      <c r="A747" t="s">
        <v>5958</v>
      </c>
      <c r="B747" t="str">
        <f>C747&amp;"-"&amp;COUNTIF(C$2:C747,C747)</f>
        <v>68733-4</v>
      </c>
      <c r="C747">
        <v>68733</v>
      </c>
      <c r="D747" s="57">
        <v>44844</v>
      </c>
      <c r="E747" s="84" t="str">
        <f>F747&amp;"-"&amp;COUNTIF($F$2:F747,F747)</f>
        <v>METASA-664</v>
      </c>
      <c r="F747" s="84" t="str">
        <f t="shared" si="80"/>
        <v>METASA</v>
      </c>
      <c r="G747" t="s">
        <v>8581</v>
      </c>
      <c r="H747" s="62">
        <v>88416482000106</v>
      </c>
      <c r="I747" t="s">
        <v>30</v>
      </c>
      <c r="J747">
        <v>5693.93</v>
      </c>
      <c r="K747">
        <v>92412.479999999996</v>
      </c>
      <c r="M747">
        <v>71246</v>
      </c>
      <c r="N747" t="str">
        <v>JOTUN</v>
      </c>
      <c r="O747" s="57" cm="1">
        <f t="array" ref="O747">_xlfn.XLOOKUP(1,($C$2:$C$8655=M747)*($F$2:$F$8655=N747),$D$2:$D$8655)</f>
        <v>45166</v>
      </c>
      <c r="P747" s="62">
        <v>2907585000404</v>
      </c>
      <c r="Q747" t="str">
        <v>UNIDADE</v>
      </c>
      <c r="R747" s="85">
        <v>70</v>
      </c>
      <c r="S747" s="85">
        <v>36687.979999999996</v>
      </c>
      <c r="U747" s="84" t="b">
        <f t="shared" si="81"/>
        <v>1</v>
      </c>
      <c r="V747" s="84" t="b">
        <f t="shared" si="82"/>
        <v>1</v>
      </c>
      <c r="W747" s="84" t="b">
        <f t="shared" si="83"/>
        <v>1</v>
      </c>
      <c r="X747" s="84" t="str">
        <f t="shared" si="84"/>
        <v xml:space="preserve"> </v>
      </c>
      <c r="Y747" s="84" t="b">
        <f t="shared" si="85"/>
        <v>1</v>
      </c>
      <c r="AA747" s="84">
        <v>71246</v>
      </c>
      <c r="AB747" s="84" t="s">
        <v>88</v>
      </c>
      <c r="AC747" s="57">
        <v>45166</v>
      </c>
      <c r="AD747" s="84">
        <v>2907585000404</v>
      </c>
      <c r="AE747" s="84" t="s">
        <v>30</v>
      </c>
      <c r="AF747" s="84">
        <v>835.49</v>
      </c>
      <c r="AG747" s="84">
        <v>36687.980000000003</v>
      </c>
      <c r="AI747">
        <v>71366</v>
      </c>
      <c r="AJ747" s="84" t="str" cm="1">
        <f t="array" ref="AJ747">_xlfn.XLOOKUP(AI747,--LEFT(Main!$B$15:$B$1956,SEARCH(" ",Main!$B$15:$B$1956)),Main!$F$15:$F$1956,"")</f>
        <v>METASA</v>
      </c>
      <c r="AK747" s="57" cm="1">
        <f t="array" ref="AK747">_xlfn.XLOOKUP(1,(--LEFT(Main!$B$15:$B$1956,SEARCH(" ",Main!$B$15:$B$1956))=AI747)*(Main!$F$15:$F$1956=AJ747),Main!$C$15:$C$1956,"")</f>
        <v>44939</v>
      </c>
      <c r="AL747" s="62" cm="1">
        <f t="array" ref="AL747">--_xlfn.XLOOKUP(1,(Main!$F$15:$F$1956='PLANILHA EBR'!AJ747)*(--LEFT(Main!$B$15:$B$1956,SEARCH(" ",Main!$B$15:$B$1956))='PLANILHA EBR'!AI747),Main!$E$15:$E$1956)</f>
        <v>88416482000106</v>
      </c>
      <c r="AM747" s="84" t="str" cm="1">
        <f t="array" ref="AM747">_xlfn.XLOOKUP(1,(Main!$F$15:$F$1956='PLANILHA EBR'!AJ747)*(--LEFT(Main!$B$15:$B$1956,SEARCH(" ",Main!$B$15:$B$1956))='PLANILHA EBR'!AI747),Main!$H$15:$H$1956)</f>
        <v>KG LIQUIDO</v>
      </c>
      <c r="AN747">
        <v>10007.549999999999</v>
      </c>
      <c r="AO747">
        <v>180277.21</v>
      </c>
      <c r="AP747">
        <v>31303</v>
      </c>
    </row>
    <row r="748" spans="1:42" x14ac:dyDescent="0.25">
      <c r="A748" t="s">
        <v>5958</v>
      </c>
      <c r="B748" t="str">
        <f>C748&amp;"-"&amp;COUNTIF(C$2:C748,C748)</f>
        <v>68733-5</v>
      </c>
      <c r="C748">
        <v>68733</v>
      </c>
      <c r="D748" s="57">
        <v>44844</v>
      </c>
      <c r="E748" s="84" t="str">
        <f>F748&amp;"-"&amp;COUNTIF($F$2:F748,F748)</f>
        <v>METASA-665</v>
      </c>
      <c r="F748" s="84" t="str">
        <f t="shared" si="80"/>
        <v>METASA</v>
      </c>
      <c r="G748" t="s">
        <v>8581</v>
      </c>
      <c r="H748" s="62">
        <v>88416482000106</v>
      </c>
      <c r="I748" t="s">
        <v>30</v>
      </c>
      <c r="J748">
        <v>13042.12</v>
      </c>
      <c r="K748">
        <v>243496.37</v>
      </c>
      <c r="M748">
        <v>71330</v>
      </c>
      <c r="N748" t="str">
        <v>METASA</v>
      </c>
      <c r="O748" s="57" cm="1">
        <f t="array" ref="O748">_xlfn.XLOOKUP(1,($C$2:$C$8655=M748)*($F$2:$F$8655=N748),$D$2:$D$8655)</f>
        <v>44938</v>
      </c>
      <c r="P748" s="62">
        <v>88416482000106</v>
      </c>
      <c r="Q748" t="str">
        <v>KG LIQUIDO</v>
      </c>
      <c r="R748" s="85">
        <v>11640.089999999998</v>
      </c>
      <c r="S748" s="85">
        <v>191308.57000000004</v>
      </c>
      <c r="U748" s="84" t="b">
        <f t="shared" si="81"/>
        <v>1</v>
      </c>
      <c r="V748" s="84" t="b">
        <f t="shared" si="82"/>
        <v>1</v>
      </c>
      <c r="W748" s="84" t="b">
        <f t="shared" si="83"/>
        <v>1</v>
      </c>
      <c r="X748" s="84" t="b">
        <f t="shared" si="84"/>
        <v>1</v>
      </c>
      <c r="Y748" s="84" t="b">
        <f t="shared" si="85"/>
        <v>1</v>
      </c>
      <c r="AA748" s="84">
        <v>71330</v>
      </c>
      <c r="AB748" s="84" t="s">
        <v>80</v>
      </c>
      <c r="AC748" s="57">
        <v>44938</v>
      </c>
      <c r="AD748" s="84">
        <v>88416482000106</v>
      </c>
      <c r="AE748" s="84" t="s">
        <v>30</v>
      </c>
      <c r="AF748" s="84">
        <v>11640.09</v>
      </c>
      <c r="AG748" s="84">
        <v>191308.57</v>
      </c>
      <c r="AI748">
        <v>71373</v>
      </c>
      <c r="AJ748" s="84" t="str" cm="1">
        <f t="array" ref="AJ748">_xlfn.XLOOKUP(AI748,--LEFT(Main!$B$15:$B$1956,SEARCH(" ",Main!$B$15:$B$1956)),Main!$F$15:$F$1956,"")</f>
        <v>METASA</v>
      </c>
      <c r="AK748" s="57" cm="1">
        <f t="array" ref="AK748">_xlfn.XLOOKUP(1,(--LEFT(Main!$B$15:$B$1956,SEARCH(" ",Main!$B$15:$B$1956))=AI748)*(Main!$F$15:$F$1956=AJ748),Main!$C$15:$C$1956,"")</f>
        <v>44939</v>
      </c>
      <c r="AL748" s="62" cm="1">
        <f t="array" ref="AL748">--_xlfn.XLOOKUP(1,(Main!$F$15:$F$1956='PLANILHA EBR'!AJ748)*(--LEFT(Main!$B$15:$B$1956,SEARCH(" ",Main!$B$15:$B$1956))='PLANILHA EBR'!AI748),Main!$E$15:$E$1956)</f>
        <v>88416482000106</v>
      </c>
      <c r="AM748" s="84" t="str" cm="1">
        <f t="array" ref="AM748">_xlfn.XLOOKUP(1,(Main!$F$15:$F$1956='PLANILHA EBR'!AJ748)*(--LEFT(Main!$B$15:$B$1956,SEARCH(" ",Main!$B$15:$B$1956))='PLANILHA EBR'!AI748),Main!$H$15:$H$1956)</f>
        <v>KG LIQUIDO</v>
      </c>
      <c r="AN748">
        <v>26128.53</v>
      </c>
      <c r="AO748">
        <v>468867.05</v>
      </c>
      <c r="AP748">
        <v>31241</v>
      </c>
    </row>
    <row r="749" spans="1:42" x14ac:dyDescent="0.25">
      <c r="A749" t="s">
        <v>5958</v>
      </c>
      <c r="B749" t="str">
        <f>C749&amp;"-"&amp;COUNTIF(C$2:C749,C749)</f>
        <v>68733-6</v>
      </c>
      <c r="C749">
        <v>68733</v>
      </c>
      <c r="D749" s="57">
        <v>44844</v>
      </c>
      <c r="E749" s="84" t="str">
        <f>F749&amp;"-"&amp;COUNTIF($F$2:F749,F749)</f>
        <v>METASA-666</v>
      </c>
      <c r="F749" s="84" t="str">
        <f t="shared" si="80"/>
        <v>METASA</v>
      </c>
      <c r="G749" t="s">
        <v>8581</v>
      </c>
      <c r="H749" s="62">
        <v>88416482000106</v>
      </c>
      <c r="I749" t="s">
        <v>30</v>
      </c>
      <c r="J749">
        <v>572.6</v>
      </c>
      <c r="K749">
        <v>11062.63</v>
      </c>
      <c r="M749">
        <v>71362</v>
      </c>
      <c r="N749" t="str">
        <v>METASA</v>
      </c>
      <c r="O749" s="57" cm="1">
        <f t="array" ref="O749">_xlfn.XLOOKUP(1,($C$2:$C$8655=M749)*($F$2:$F$8655=N749),$D$2:$D$8655)</f>
        <v>44939</v>
      </c>
      <c r="P749" s="62">
        <v>88416482000106</v>
      </c>
      <c r="Q749" t="str">
        <v>KG LIQUIDO</v>
      </c>
      <c r="R749" s="85">
        <v>22096.360000000004</v>
      </c>
      <c r="S749" s="85">
        <v>410041.36</v>
      </c>
      <c r="U749" s="84" t="b">
        <f t="shared" si="81"/>
        <v>1</v>
      </c>
      <c r="V749" s="84" t="b">
        <f t="shared" si="82"/>
        <v>1</v>
      </c>
      <c r="W749" s="84" t="b">
        <f t="shared" si="83"/>
        <v>1</v>
      </c>
      <c r="X749" s="84" t="b">
        <f t="shared" si="84"/>
        <v>1</v>
      </c>
      <c r="Y749" s="84" t="b">
        <f t="shared" si="85"/>
        <v>1</v>
      </c>
      <c r="AA749" s="84">
        <v>71362</v>
      </c>
      <c r="AB749" s="84" t="s">
        <v>80</v>
      </c>
      <c r="AC749" s="57">
        <v>44939</v>
      </c>
      <c r="AD749" s="84">
        <v>88416482000106</v>
      </c>
      <c r="AE749" s="84" t="s">
        <v>30</v>
      </c>
      <c r="AF749" s="84">
        <v>22096.36</v>
      </c>
      <c r="AG749" s="84">
        <v>410041.36</v>
      </c>
      <c r="AI749">
        <v>71408</v>
      </c>
      <c r="AJ749" s="84" t="str" cm="1">
        <f t="array" ref="AJ749">_xlfn.XLOOKUP(AI749,--LEFT(Main!$B$15:$B$1956,SEARCH(" ",Main!$B$15:$B$1956)),Main!$F$15:$F$1956,"")</f>
        <v>METASA</v>
      </c>
      <c r="AK749" s="57" cm="1">
        <f t="array" ref="AK749">_xlfn.XLOOKUP(1,(--LEFT(Main!$B$15:$B$1956,SEARCH(" ",Main!$B$15:$B$1956))=AI749)*(Main!$F$15:$F$1956=AJ749),Main!$C$15:$C$1956,"")</f>
        <v>44943</v>
      </c>
      <c r="AL749" s="62" cm="1">
        <f t="array" ref="AL749">--_xlfn.XLOOKUP(1,(Main!$F$15:$F$1956='PLANILHA EBR'!AJ749)*(--LEFT(Main!$B$15:$B$1956,SEARCH(" ",Main!$B$15:$B$1956))='PLANILHA EBR'!AI749),Main!$E$15:$E$1956)</f>
        <v>88416482000106</v>
      </c>
      <c r="AM749" s="84" t="str" cm="1">
        <f t="array" ref="AM749">_xlfn.XLOOKUP(1,(Main!$F$15:$F$1956='PLANILHA EBR'!AJ749)*(--LEFT(Main!$B$15:$B$1956,SEARCH(" ",Main!$B$15:$B$1956))='PLANILHA EBR'!AI749),Main!$H$15:$H$1956)</f>
        <v>KG LIQUIDO</v>
      </c>
      <c r="AN749">
        <v>17750.689999999999</v>
      </c>
      <c r="AO749">
        <v>350047.41</v>
      </c>
      <c r="AP749">
        <v>30887</v>
      </c>
    </row>
    <row r="750" spans="1:42" x14ac:dyDescent="0.25">
      <c r="A750" t="s">
        <v>5958</v>
      </c>
      <c r="B750" t="str">
        <f>C750&amp;"-"&amp;COUNTIF(C$2:C750,C750)</f>
        <v>68733-7</v>
      </c>
      <c r="C750">
        <v>68733</v>
      </c>
      <c r="D750" s="57">
        <v>44844</v>
      </c>
      <c r="E750" s="84" t="str">
        <f>F750&amp;"-"&amp;COUNTIF($F$2:F750,F750)</f>
        <v>METASA-667</v>
      </c>
      <c r="F750" s="84" t="str">
        <f t="shared" si="80"/>
        <v>METASA</v>
      </c>
      <c r="G750" t="s">
        <v>8581</v>
      </c>
      <c r="H750" s="62">
        <v>88416482000106</v>
      </c>
      <c r="I750" t="s">
        <v>30</v>
      </c>
      <c r="J750">
        <v>53.76</v>
      </c>
      <c r="K750">
        <v>1038.6400000000001</v>
      </c>
      <c r="M750">
        <v>71366</v>
      </c>
      <c r="N750" t="str">
        <v>METASA</v>
      </c>
      <c r="O750" s="57" cm="1">
        <f t="array" ref="O750">_xlfn.XLOOKUP(1,($C$2:$C$8655=M750)*($F$2:$F$8655=N750),$D$2:$D$8655)</f>
        <v>44939</v>
      </c>
      <c r="P750" s="62">
        <v>88416482000106</v>
      </c>
      <c r="Q750" t="str">
        <v>KG LIQUIDO</v>
      </c>
      <c r="R750" s="85">
        <v>10007.549999999999</v>
      </c>
      <c r="S750" s="85">
        <v>180277.21</v>
      </c>
      <c r="U750" s="84" t="b">
        <f t="shared" si="81"/>
        <v>1</v>
      </c>
      <c r="V750" s="84" t="b">
        <f t="shared" si="82"/>
        <v>1</v>
      </c>
      <c r="W750" s="84" t="b">
        <f t="shared" si="83"/>
        <v>1</v>
      </c>
      <c r="X750" s="84" t="b">
        <f t="shared" si="84"/>
        <v>1</v>
      </c>
      <c r="Y750" s="84" t="b">
        <f t="shared" si="85"/>
        <v>1</v>
      </c>
      <c r="AA750" s="84">
        <v>71366</v>
      </c>
      <c r="AB750" s="84" t="s">
        <v>80</v>
      </c>
      <c r="AC750" s="57">
        <v>44939</v>
      </c>
      <c r="AD750" s="84">
        <v>88416482000106</v>
      </c>
      <c r="AE750" s="84" t="s">
        <v>30</v>
      </c>
      <c r="AF750" s="84">
        <v>10007.549999999999</v>
      </c>
      <c r="AG750" s="84">
        <v>180277.21</v>
      </c>
      <c r="AI750">
        <v>71462</v>
      </c>
      <c r="AJ750" s="84" t="str" cm="1">
        <f t="array" ref="AJ750">_xlfn.XLOOKUP(AI750,--LEFT(Main!$B$15:$B$1956,SEARCH(" ",Main!$B$15:$B$1956)),Main!$F$15:$F$1956,"")</f>
        <v>voestalpine</v>
      </c>
      <c r="AK750" s="57" cm="1">
        <f t="array" ref="AK750">_xlfn.XLOOKUP(1,(--LEFT(Main!$B$15:$B$1956,SEARCH(" ",Main!$B$15:$B$1956))=AI750)*(Main!$F$15:$F$1956=AJ750),Main!$C$15:$C$1956,"")</f>
        <v>45443</v>
      </c>
      <c r="AL750" s="62" cm="1">
        <f t="array" ref="AL750">--_xlfn.XLOOKUP(1,(Main!$F$15:$F$1956='PLANILHA EBR'!AJ750)*(--LEFT(Main!$B$15:$B$1956,SEARCH(" ",Main!$B$15:$B$1956))='PLANILHA EBR'!AI750),Main!$E$15:$E$1956)</f>
        <v>61479002000523</v>
      </c>
      <c r="AM750" s="84" t="str" cm="1">
        <f t="array" ref="AM750">_xlfn.XLOOKUP(1,(Main!$F$15:$F$1956='PLANILHA EBR'!AJ750)*(--LEFT(Main!$B$15:$B$1956,SEARCH(" ",Main!$B$15:$B$1956))='PLANILHA EBR'!AI750),Main!$H$15:$H$1956)</f>
        <v>KG LIQUIDO</v>
      </c>
      <c r="AN750">
        <v>50</v>
      </c>
      <c r="AO750">
        <v>4984.5</v>
      </c>
      <c r="AP750">
        <v>30751</v>
      </c>
    </row>
    <row r="751" spans="1:42" x14ac:dyDescent="0.25">
      <c r="A751" t="s">
        <v>5958</v>
      </c>
      <c r="B751" t="str">
        <f>C751&amp;"-"&amp;COUNTIF(C$2:C751,C751)</f>
        <v>68734-1</v>
      </c>
      <c r="C751">
        <v>68734</v>
      </c>
      <c r="D751" s="57">
        <v>44844</v>
      </c>
      <c r="E751" s="84" t="str">
        <f>F751&amp;"-"&amp;COUNTIF($F$2:F751,F751)</f>
        <v>METASA-668</v>
      </c>
      <c r="F751" s="84" t="str">
        <f t="shared" si="80"/>
        <v>METASA</v>
      </c>
      <c r="G751" t="s">
        <v>8581</v>
      </c>
      <c r="H751" s="62">
        <v>88416482000106</v>
      </c>
      <c r="I751" t="s">
        <v>30</v>
      </c>
      <c r="J751">
        <v>1357.2</v>
      </c>
      <c r="K751">
        <v>23384.560000000001</v>
      </c>
      <c r="M751">
        <v>71373</v>
      </c>
      <c r="N751" t="str">
        <v>METASA</v>
      </c>
      <c r="O751" s="57" cm="1">
        <f t="array" ref="O751">_xlfn.XLOOKUP(1,($C$2:$C$8655=M751)*($F$2:$F$8655=N751),$D$2:$D$8655)</f>
        <v>44939</v>
      </c>
      <c r="P751" s="62">
        <v>88416482000106</v>
      </c>
      <c r="Q751" t="str">
        <v>KG LIQUIDO</v>
      </c>
      <c r="R751" s="85">
        <v>26128.530000000002</v>
      </c>
      <c r="S751" s="85">
        <v>468867.05000000016</v>
      </c>
      <c r="U751" s="84" t="b">
        <f t="shared" si="81"/>
        <v>1</v>
      </c>
      <c r="V751" s="84" t="b">
        <f t="shared" si="82"/>
        <v>1</v>
      </c>
      <c r="W751" s="84" t="b">
        <f t="shared" si="83"/>
        <v>1</v>
      </c>
      <c r="X751" s="84" t="b">
        <f t="shared" si="84"/>
        <v>1</v>
      </c>
      <c r="Y751" s="84" t="b">
        <f t="shared" si="85"/>
        <v>1</v>
      </c>
      <c r="AA751" s="84">
        <v>71373</v>
      </c>
      <c r="AB751" s="84" t="s">
        <v>80</v>
      </c>
      <c r="AC751" s="57">
        <v>44939</v>
      </c>
      <c r="AD751" s="84">
        <v>88416482000106</v>
      </c>
      <c r="AE751" s="84" t="s">
        <v>30</v>
      </c>
      <c r="AF751" s="84">
        <v>26128.53</v>
      </c>
      <c r="AG751" s="84">
        <v>468867.05</v>
      </c>
      <c r="AI751">
        <v>71485</v>
      </c>
      <c r="AJ751" s="84" t="str" cm="1">
        <f t="array" ref="AJ751">_xlfn.XLOOKUP(AI751,--LEFT(Main!$B$15:$B$1956,SEARCH(" ",Main!$B$15:$B$1956)),Main!$F$15:$F$1956,"")</f>
        <v>METASA</v>
      </c>
      <c r="AK751" s="57" cm="1">
        <f t="array" ref="AK751">_xlfn.XLOOKUP(1,(--LEFT(Main!$B$15:$B$1956,SEARCH(" ",Main!$B$15:$B$1956))=AI751)*(Main!$F$15:$F$1956=AJ751),Main!$C$15:$C$1956,"")</f>
        <v>44945</v>
      </c>
      <c r="AL751" s="62" cm="1">
        <f t="array" ref="AL751">--_xlfn.XLOOKUP(1,(Main!$F$15:$F$1956='PLANILHA EBR'!AJ751)*(--LEFT(Main!$B$15:$B$1956,SEARCH(" ",Main!$B$15:$B$1956))='PLANILHA EBR'!AI751),Main!$E$15:$E$1956)</f>
        <v>88416482000106</v>
      </c>
      <c r="AM751" s="84" t="str" cm="1">
        <f t="array" ref="AM751">_xlfn.XLOOKUP(1,(Main!$F$15:$F$1956='PLANILHA EBR'!AJ751)*(--LEFT(Main!$B$15:$B$1956,SEARCH(" ",Main!$B$15:$B$1956))='PLANILHA EBR'!AI751),Main!$H$15:$H$1956)</f>
        <v>KG LIQUIDO</v>
      </c>
      <c r="AN751">
        <v>18533.95</v>
      </c>
      <c r="AO751">
        <v>335224.64</v>
      </c>
      <c r="AP751">
        <v>30617</v>
      </c>
    </row>
    <row r="752" spans="1:42" x14ac:dyDescent="0.25">
      <c r="A752" t="s">
        <v>5958</v>
      </c>
      <c r="B752" t="str">
        <f>C752&amp;"-"&amp;COUNTIF(C$2:C752,C752)</f>
        <v>68734-2</v>
      </c>
      <c r="C752">
        <v>68734</v>
      </c>
      <c r="D752" s="57">
        <v>44844</v>
      </c>
      <c r="E752" s="84" t="str">
        <f>F752&amp;"-"&amp;COUNTIF($F$2:F752,F752)</f>
        <v>METASA-669</v>
      </c>
      <c r="F752" s="84" t="str">
        <f t="shared" si="80"/>
        <v>METASA</v>
      </c>
      <c r="G752" t="s">
        <v>8581</v>
      </c>
      <c r="H752" s="62">
        <v>88416482000106</v>
      </c>
      <c r="I752" t="s">
        <v>30</v>
      </c>
      <c r="J752">
        <v>223.08</v>
      </c>
      <c r="K752">
        <v>3843.67</v>
      </c>
      <c r="M752">
        <v>71408</v>
      </c>
      <c r="N752" t="str">
        <v>METASA</v>
      </c>
      <c r="O752" s="57" cm="1">
        <f t="array" ref="O752">_xlfn.XLOOKUP(1,($C$2:$C$8655=M752)*($F$2:$F$8655=N752),$D$2:$D$8655)</f>
        <v>44943</v>
      </c>
      <c r="P752" s="62">
        <v>88416482000106</v>
      </c>
      <c r="Q752" t="str">
        <v>KG LIQUIDO</v>
      </c>
      <c r="R752" s="85">
        <v>17750.689999999999</v>
      </c>
      <c r="S752" s="85">
        <v>350047.41000000003</v>
      </c>
      <c r="U752" s="84" t="b">
        <f t="shared" si="81"/>
        <v>1</v>
      </c>
      <c r="V752" s="84" t="b">
        <f t="shared" si="82"/>
        <v>1</v>
      </c>
      <c r="W752" s="84" t="b">
        <f t="shared" si="83"/>
        <v>1</v>
      </c>
      <c r="X752" s="84" t="b">
        <f t="shared" si="84"/>
        <v>1</v>
      </c>
      <c r="Y752" s="84" t="b">
        <f t="shared" si="85"/>
        <v>1</v>
      </c>
      <c r="AA752" s="84">
        <v>71408</v>
      </c>
      <c r="AB752" s="84" t="s">
        <v>80</v>
      </c>
      <c r="AC752" s="57">
        <v>44943</v>
      </c>
      <c r="AD752" s="84">
        <v>88416482000106</v>
      </c>
      <c r="AE752" s="84" t="s">
        <v>30</v>
      </c>
      <c r="AF752" s="84">
        <v>17750.689999999999</v>
      </c>
      <c r="AG752" s="84">
        <v>350047.41</v>
      </c>
      <c r="AI752">
        <v>71520</v>
      </c>
      <c r="AJ752" s="84" t="str" cm="1">
        <f t="array" ref="AJ752">_xlfn.XLOOKUP(AI752,--LEFT(Main!$B$15:$B$1956,SEARCH(" ",Main!$B$15:$B$1956)),Main!$F$15:$F$1956,"")</f>
        <v>METASA</v>
      </c>
      <c r="AK752" s="57" cm="1">
        <f t="array" ref="AK752">_xlfn.XLOOKUP(1,(--LEFT(Main!$B$15:$B$1956,SEARCH(" ",Main!$B$15:$B$1956))=AI752)*(Main!$F$15:$F$1956=AJ752),Main!$C$15:$C$1956,"")</f>
        <v>44946</v>
      </c>
      <c r="AL752" s="62" cm="1">
        <f t="array" ref="AL752">--_xlfn.XLOOKUP(1,(Main!$F$15:$F$1956='PLANILHA EBR'!AJ752)*(--LEFT(Main!$B$15:$B$1956,SEARCH(" ",Main!$B$15:$B$1956))='PLANILHA EBR'!AI752),Main!$E$15:$E$1956)</f>
        <v>88416482000106</v>
      </c>
      <c r="AM752" s="84" t="str" cm="1">
        <f t="array" ref="AM752">_xlfn.XLOOKUP(1,(Main!$F$15:$F$1956='PLANILHA EBR'!AJ752)*(--LEFT(Main!$B$15:$B$1956,SEARCH(" ",Main!$B$15:$B$1956))='PLANILHA EBR'!AI752),Main!$H$15:$H$1956)</f>
        <v>KG LIQUIDO</v>
      </c>
      <c r="AN752">
        <v>15858.65</v>
      </c>
      <c r="AO752">
        <v>304521.39</v>
      </c>
      <c r="AP752">
        <v>30452</v>
      </c>
    </row>
    <row r="753" spans="1:42" x14ac:dyDescent="0.25">
      <c r="A753" t="s">
        <v>5958</v>
      </c>
      <c r="B753" t="str">
        <f>C753&amp;"-"&amp;COUNTIF(C$2:C753,C753)</f>
        <v>68734-3</v>
      </c>
      <c r="C753">
        <v>68734</v>
      </c>
      <c r="D753" s="57">
        <v>44844</v>
      </c>
      <c r="E753" s="84" t="str">
        <f>F753&amp;"-"&amp;COUNTIF($F$2:F753,F753)</f>
        <v>METASA-670</v>
      </c>
      <c r="F753" s="84" t="str">
        <f t="shared" si="80"/>
        <v>METASA</v>
      </c>
      <c r="G753" t="s">
        <v>8581</v>
      </c>
      <c r="H753" s="62">
        <v>88416482000106</v>
      </c>
      <c r="I753" t="s">
        <v>30</v>
      </c>
      <c r="J753">
        <v>4634.74</v>
      </c>
      <c r="K753">
        <v>91165.34</v>
      </c>
      <c r="M753">
        <v>71462</v>
      </c>
      <c r="N753" t="str">
        <v>VOESTALPINE</v>
      </c>
      <c r="O753" s="57" cm="1">
        <f t="array" ref="O753">_xlfn.XLOOKUP(1,($C$2:$C$8655=M753)*($F$2:$F$8655=N753),$D$2:$D$8655)</f>
        <v>45443</v>
      </c>
      <c r="P753" s="62">
        <v>61479002000523</v>
      </c>
      <c r="Q753" t="str">
        <v>KG LIQUIDO</v>
      </c>
      <c r="R753" s="85">
        <v>50</v>
      </c>
      <c r="S753" s="85">
        <v>4984.5</v>
      </c>
      <c r="U753" s="84" t="b">
        <f t="shared" si="81"/>
        <v>1</v>
      </c>
      <c r="V753" s="84" t="b">
        <f t="shared" si="82"/>
        <v>1</v>
      </c>
      <c r="W753" s="84" t="b">
        <f t="shared" si="83"/>
        <v>1</v>
      </c>
      <c r="X753" s="84" t="b">
        <f t="shared" si="84"/>
        <v>1</v>
      </c>
      <c r="Y753" s="84" t="b">
        <f t="shared" si="85"/>
        <v>1</v>
      </c>
      <c r="AA753" s="84">
        <v>71462</v>
      </c>
      <c r="AB753" s="84" t="s">
        <v>5066</v>
      </c>
      <c r="AC753" s="57">
        <v>45443</v>
      </c>
      <c r="AD753" s="84">
        <v>61479002000523</v>
      </c>
      <c r="AE753" s="84" t="s">
        <v>30</v>
      </c>
      <c r="AF753" s="84">
        <v>50</v>
      </c>
      <c r="AG753" s="84">
        <v>4984.5</v>
      </c>
      <c r="AI753">
        <v>71526</v>
      </c>
      <c r="AJ753" s="84" t="str" cm="1">
        <f t="array" ref="AJ753">_xlfn.XLOOKUP(AI753,--LEFT(Main!$B$15:$B$1956,SEARCH(" ",Main!$B$15:$B$1956)),Main!$F$15:$F$1956,"")</f>
        <v>METASA</v>
      </c>
      <c r="AK753" s="57" cm="1">
        <f t="array" ref="AK753">_xlfn.XLOOKUP(1,(--LEFT(Main!$B$15:$B$1956,SEARCH(" ",Main!$B$15:$B$1956))=AI753)*(Main!$F$15:$F$1956=AJ753),Main!$C$15:$C$1956,"")</f>
        <v>44946</v>
      </c>
      <c r="AL753" s="62" cm="1">
        <f t="array" ref="AL753">--_xlfn.XLOOKUP(1,(Main!$F$15:$F$1956='PLANILHA EBR'!AJ753)*(--LEFT(Main!$B$15:$B$1956,SEARCH(" ",Main!$B$15:$B$1956))='PLANILHA EBR'!AI753),Main!$E$15:$E$1956)</f>
        <v>88416482000106</v>
      </c>
      <c r="AM753" s="84" t="str" cm="1">
        <f t="array" ref="AM753">_xlfn.XLOOKUP(1,(Main!$F$15:$F$1956='PLANILHA EBR'!AJ753)*(--LEFT(Main!$B$15:$B$1956,SEARCH(" ",Main!$B$15:$B$1956))='PLANILHA EBR'!AI753),Main!$H$15:$H$1956)</f>
        <v>KG LIQUIDO</v>
      </c>
      <c r="AN753">
        <v>12606.74</v>
      </c>
      <c r="AO753">
        <v>217349.21</v>
      </c>
      <c r="AP753">
        <v>30452</v>
      </c>
    </row>
    <row r="754" spans="1:42" x14ac:dyDescent="0.25">
      <c r="A754" t="s">
        <v>5958</v>
      </c>
      <c r="B754" t="str">
        <f>C754&amp;"-"&amp;COUNTIF(C$2:C754,C754)</f>
        <v>68734-4</v>
      </c>
      <c r="C754">
        <v>68734</v>
      </c>
      <c r="D754" s="57">
        <v>44844</v>
      </c>
      <c r="E754" s="84" t="str">
        <f>F754&amp;"-"&amp;COUNTIF($F$2:F754,F754)</f>
        <v>METASA-671</v>
      </c>
      <c r="F754" s="84" t="str">
        <f t="shared" si="80"/>
        <v>METASA</v>
      </c>
      <c r="G754" t="s">
        <v>8581</v>
      </c>
      <c r="H754" s="62">
        <v>88416482000106</v>
      </c>
      <c r="I754" t="s">
        <v>30</v>
      </c>
      <c r="J754">
        <v>74.06</v>
      </c>
      <c r="K754">
        <v>1324.19</v>
      </c>
      <c r="M754">
        <v>71485</v>
      </c>
      <c r="N754" t="str">
        <v>METASA</v>
      </c>
      <c r="O754" s="57" cm="1">
        <f t="array" ref="O754">_xlfn.XLOOKUP(1,($C$2:$C$8655=M754)*($F$2:$F$8655=N754),$D$2:$D$8655)</f>
        <v>44945</v>
      </c>
      <c r="P754" s="62">
        <v>88416482000106</v>
      </c>
      <c r="Q754" t="str">
        <v>KG LIQUIDO</v>
      </c>
      <c r="R754" s="85">
        <v>18533.95</v>
      </c>
      <c r="S754" s="85">
        <v>335224.63999999996</v>
      </c>
      <c r="U754" s="84" t="b">
        <f t="shared" si="81"/>
        <v>1</v>
      </c>
      <c r="V754" s="84" t="b">
        <f t="shared" si="82"/>
        <v>1</v>
      </c>
      <c r="W754" s="84" t="b">
        <f t="shared" si="83"/>
        <v>1</v>
      </c>
      <c r="X754" s="84" t="b">
        <f t="shared" si="84"/>
        <v>1</v>
      </c>
      <c r="Y754" s="84" t="b">
        <f t="shared" si="85"/>
        <v>1</v>
      </c>
      <c r="AA754" s="84">
        <v>71485</v>
      </c>
      <c r="AB754" s="84" t="s">
        <v>80</v>
      </c>
      <c r="AC754" s="57">
        <v>44945</v>
      </c>
      <c r="AD754" s="84">
        <v>88416482000106</v>
      </c>
      <c r="AE754" s="84" t="s">
        <v>30</v>
      </c>
      <c r="AF754" s="84">
        <v>18533.95</v>
      </c>
      <c r="AG754" s="84">
        <v>335224.64</v>
      </c>
      <c r="AI754">
        <v>71560</v>
      </c>
      <c r="AJ754" s="84" t="str" cm="1">
        <f t="array" ref="AJ754">_xlfn.XLOOKUP(AI754,--LEFT(Main!$B$15:$B$1956,SEARCH(" ",Main!$B$15:$B$1956)),Main!$F$15:$F$1956,"")</f>
        <v>METASA</v>
      </c>
      <c r="AK754" s="57" cm="1">
        <f t="array" ref="AK754">_xlfn.XLOOKUP(1,(--LEFT(Main!$B$15:$B$1956,SEARCH(" ",Main!$B$15:$B$1956))=AI754)*(Main!$F$15:$F$1956=AJ754),Main!$C$15:$C$1956,"")</f>
        <v>44946</v>
      </c>
      <c r="AL754" s="62" cm="1">
        <f t="array" ref="AL754">--_xlfn.XLOOKUP(1,(Main!$F$15:$F$1956='PLANILHA EBR'!AJ754)*(--LEFT(Main!$B$15:$B$1956,SEARCH(" ",Main!$B$15:$B$1956))='PLANILHA EBR'!AI754),Main!$E$15:$E$1956)</f>
        <v>88416482000106</v>
      </c>
      <c r="AM754" s="84" t="str" cm="1">
        <f t="array" ref="AM754">_xlfn.XLOOKUP(1,(Main!$F$15:$F$1956='PLANILHA EBR'!AJ754)*(--LEFT(Main!$B$15:$B$1956,SEARCH(" ",Main!$B$15:$B$1956))='PLANILHA EBR'!AI754),Main!$H$15:$H$1956)</f>
        <v>KG LIQUIDO</v>
      </c>
      <c r="AN754">
        <v>22740.3</v>
      </c>
      <c r="AO754">
        <v>374325.91</v>
      </c>
      <c r="AP754">
        <v>30452</v>
      </c>
    </row>
    <row r="755" spans="1:42" x14ac:dyDescent="0.25">
      <c r="A755" t="s">
        <v>5958</v>
      </c>
      <c r="B755" t="str">
        <f>C755&amp;"-"&amp;COUNTIF(C$2:C755,C755)</f>
        <v>68734-5</v>
      </c>
      <c r="C755">
        <v>68734</v>
      </c>
      <c r="D755" s="57">
        <v>44844</v>
      </c>
      <c r="E755" s="84" t="str">
        <f>F755&amp;"-"&amp;COUNTIF($F$2:F755,F755)</f>
        <v>METASA-672</v>
      </c>
      <c r="F755" s="84" t="str">
        <f t="shared" si="80"/>
        <v>METASA</v>
      </c>
      <c r="G755" t="s">
        <v>8581</v>
      </c>
      <c r="H755" s="62">
        <v>88416482000106</v>
      </c>
      <c r="I755" t="s">
        <v>30</v>
      </c>
      <c r="J755">
        <v>20.239999999999998</v>
      </c>
      <c r="K755">
        <v>361.89</v>
      </c>
      <c r="M755">
        <v>71520</v>
      </c>
      <c r="N755" t="str">
        <v>METASA</v>
      </c>
      <c r="O755" s="57" cm="1">
        <f t="array" ref="O755">_xlfn.XLOOKUP(1,($C$2:$C$8655=M755)*($F$2:$F$8655=N755),$D$2:$D$8655)</f>
        <v>44946</v>
      </c>
      <c r="P755" s="62">
        <v>88416482000106</v>
      </c>
      <c r="Q755" t="str">
        <v>KG LIQUIDO</v>
      </c>
      <c r="R755" s="85">
        <v>15858.650000000001</v>
      </c>
      <c r="S755" s="85">
        <v>304521.39</v>
      </c>
      <c r="U755" s="84" t="b">
        <f t="shared" si="81"/>
        <v>1</v>
      </c>
      <c r="V755" s="84" t="b">
        <f t="shared" si="82"/>
        <v>1</v>
      </c>
      <c r="W755" s="84" t="b">
        <f t="shared" si="83"/>
        <v>1</v>
      </c>
      <c r="X755" s="84" t="b">
        <f t="shared" si="84"/>
        <v>1</v>
      </c>
      <c r="Y755" s="84" t="b">
        <f t="shared" si="85"/>
        <v>1</v>
      </c>
      <c r="AA755" s="84">
        <v>71520</v>
      </c>
      <c r="AB755" s="84" t="s">
        <v>80</v>
      </c>
      <c r="AC755" s="57">
        <v>44946</v>
      </c>
      <c r="AD755" s="84">
        <v>88416482000106</v>
      </c>
      <c r="AE755" s="84" t="s">
        <v>30</v>
      </c>
      <c r="AF755" s="84">
        <v>15858.65</v>
      </c>
      <c r="AG755" s="84">
        <v>304521.39</v>
      </c>
      <c r="AI755">
        <v>71643</v>
      </c>
      <c r="AJ755" s="84" t="str" cm="1">
        <f t="array" ref="AJ755">_xlfn.XLOOKUP(AI755,--LEFT(Main!$B$15:$B$1956,SEARCH(" ",Main!$B$15:$B$1956)),Main!$F$15:$F$1956,"")</f>
        <v>METASA</v>
      </c>
      <c r="AK755" s="57" cm="1">
        <f t="array" ref="AK755">_xlfn.XLOOKUP(1,(--LEFT(Main!$B$15:$B$1956,SEARCH(" ",Main!$B$15:$B$1956))=AI755)*(Main!$F$15:$F$1956=AJ755),Main!$C$15:$C$1956,"")</f>
        <v>44952</v>
      </c>
      <c r="AL755" s="62" cm="1">
        <f t="array" ref="AL755">--_xlfn.XLOOKUP(1,(Main!$F$15:$F$1956='PLANILHA EBR'!AJ755)*(--LEFT(Main!$B$15:$B$1956,SEARCH(" ",Main!$B$15:$B$1956))='PLANILHA EBR'!AI755),Main!$E$15:$E$1956)</f>
        <v>88416482000106</v>
      </c>
      <c r="AM755" s="84" t="str" cm="1">
        <f t="array" ref="AM755">_xlfn.XLOOKUP(1,(Main!$F$15:$F$1956='PLANILHA EBR'!AJ755)*(--LEFT(Main!$B$15:$B$1956,SEARCH(" ",Main!$B$15:$B$1956))='PLANILHA EBR'!AI755),Main!$H$15:$H$1956)</f>
        <v>KG LIQUIDO</v>
      </c>
      <c r="AN755">
        <v>16018.71</v>
      </c>
      <c r="AO755">
        <v>279452.64</v>
      </c>
      <c r="AP755">
        <v>30421</v>
      </c>
    </row>
    <row r="756" spans="1:42" x14ac:dyDescent="0.25">
      <c r="A756" t="s">
        <v>5958</v>
      </c>
      <c r="B756" t="str">
        <f>C756&amp;"-"&amp;COUNTIF(C$2:C756,C756)</f>
        <v>68734-6</v>
      </c>
      <c r="C756">
        <v>68734</v>
      </c>
      <c r="D756" s="57">
        <v>44844</v>
      </c>
      <c r="E756" s="84" t="str">
        <f>F756&amp;"-"&amp;COUNTIF($F$2:F756,F756)</f>
        <v>METASA-673</v>
      </c>
      <c r="F756" s="84" t="str">
        <f t="shared" si="80"/>
        <v>METASA</v>
      </c>
      <c r="G756" t="s">
        <v>8581</v>
      </c>
      <c r="H756" s="62">
        <v>88416482000106</v>
      </c>
      <c r="I756" t="s">
        <v>30</v>
      </c>
      <c r="J756">
        <v>155.13999999999999</v>
      </c>
      <c r="K756">
        <v>2773.9</v>
      </c>
      <c r="M756">
        <v>71526</v>
      </c>
      <c r="N756" t="str">
        <v>METASA</v>
      </c>
      <c r="O756" s="57" cm="1">
        <f t="array" ref="O756">_xlfn.XLOOKUP(1,($C$2:$C$8655=M756)*($F$2:$F$8655=N756),$D$2:$D$8655)</f>
        <v>44946</v>
      </c>
      <c r="P756" s="62">
        <v>88416482000106</v>
      </c>
      <c r="Q756" t="str">
        <v>KG LIQUIDO</v>
      </c>
      <c r="R756" s="85">
        <v>12606.74</v>
      </c>
      <c r="S756" s="85">
        <v>217349.21</v>
      </c>
      <c r="U756" s="84" t="b">
        <f t="shared" si="81"/>
        <v>1</v>
      </c>
      <c r="V756" s="84" t="b">
        <f t="shared" si="82"/>
        <v>1</v>
      </c>
      <c r="W756" s="84" t="b">
        <f t="shared" si="83"/>
        <v>1</v>
      </c>
      <c r="X756" s="84" t="b">
        <f t="shared" si="84"/>
        <v>1</v>
      </c>
      <c r="Y756" s="84" t="b">
        <f t="shared" si="85"/>
        <v>1</v>
      </c>
      <c r="AA756" s="84">
        <v>71526</v>
      </c>
      <c r="AB756" s="84" t="s">
        <v>80</v>
      </c>
      <c r="AC756" s="57">
        <v>44946</v>
      </c>
      <c r="AD756" s="84">
        <v>88416482000106</v>
      </c>
      <c r="AE756" s="84" t="s">
        <v>30</v>
      </c>
      <c r="AF756" s="84">
        <v>12606.74</v>
      </c>
      <c r="AG756" s="84">
        <v>217349.21</v>
      </c>
      <c r="AI756">
        <v>71658</v>
      </c>
      <c r="AJ756" s="84" t="str" cm="1">
        <f t="array" ref="AJ756">_xlfn.XLOOKUP(AI756,--LEFT(Main!$B$15:$B$1956,SEARCH(" ",Main!$B$15:$B$1956)),Main!$F$15:$F$1956,"")</f>
        <v>METASA</v>
      </c>
      <c r="AK756" s="57" cm="1">
        <f t="array" ref="AK756">_xlfn.XLOOKUP(1,(--LEFT(Main!$B$15:$B$1956,SEARCH(" ",Main!$B$15:$B$1956))=AI756)*(Main!$F$15:$F$1956=AJ756),Main!$C$15:$C$1956,"")</f>
        <v>44952</v>
      </c>
      <c r="AL756" s="62" cm="1">
        <f t="array" ref="AL756">--_xlfn.XLOOKUP(1,(Main!$F$15:$F$1956='PLANILHA EBR'!AJ756)*(--LEFT(Main!$B$15:$B$1956,SEARCH(" ",Main!$B$15:$B$1956))='PLANILHA EBR'!AI756),Main!$E$15:$E$1956)</f>
        <v>88416482000106</v>
      </c>
      <c r="AM756" s="84" t="str" cm="1">
        <f t="array" ref="AM756">_xlfn.XLOOKUP(1,(Main!$F$15:$F$1956='PLANILHA EBR'!AJ756)*(--LEFT(Main!$B$15:$B$1956,SEARCH(" ",Main!$B$15:$B$1956))='PLANILHA EBR'!AI756),Main!$H$15:$H$1956)</f>
        <v>KG LIQUIDO</v>
      </c>
      <c r="AN756">
        <v>21980.35</v>
      </c>
      <c r="AO756">
        <v>386976.69</v>
      </c>
      <c r="AP756">
        <v>30236</v>
      </c>
    </row>
    <row r="757" spans="1:42" x14ac:dyDescent="0.25">
      <c r="A757" t="s">
        <v>5958</v>
      </c>
      <c r="B757" t="str">
        <f>C757&amp;"-"&amp;COUNTIF(C$2:C757,C757)</f>
        <v>68734-7</v>
      </c>
      <c r="C757">
        <v>68734</v>
      </c>
      <c r="D757" s="57">
        <v>44844</v>
      </c>
      <c r="E757" s="84" t="str">
        <f>F757&amp;"-"&amp;COUNTIF($F$2:F757,F757)</f>
        <v>METASA-674</v>
      </c>
      <c r="F757" s="84" t="str">
        <f t="shared" si="80"/>
        <v>METASA</v>
      </c>
      <c r="G757" t="s">
        <v>8581</v>
      </c>
      <c r="H757" s="62">
        <v>88416482000106</v>
      </c>
      <c r="I757" t="s">
        <v>30</v>
      </c>
      <c r="J757">
        <v>21447.98</v>
      </c>
      <c r="K757">
        <v>571159.71</v>
      </c>
      <c r="M757">
        <v>71560</v>
      </c>
      <c r="N757" t="str">
        <v>METASA</v>
      </c>
      <c r="O757" s="57" cm="1">
        <f t="array" ref="O757">_xlfn.XLOOKUP(1,($C$2:$C$8655=M757)*($F$2:$F$8655=N757),$D$2:$D$8655)</f>
        <v>44946</v>
      </c>
      <c r="P757" s="62">
        <v>88416482000106</v>
      </c>
      <c r="Q757" t="str">
        <v>KG LIQUIDO</v>
      </c>
      <c r="R757" s="85">
        <v>22740.3</v>
      </c>
      <c r="S757" s="85">
        <v>374325.91</v>
      </c>
      <c r="U757" s="84" t="b">
        <f t="shared" si="81"/>
        <v>1</v>
      </c>
      <c r="V757" s="84" t="b">
        <f t="shared" si="82"/>
        <v>1</v>
      </c>
      <c r="W757" s="84" t="b">
        <f t="shared" si="83"/>
        <v>1</v>
      </c>
      <c r="X757" s="84" t="b">
        <f t="shared" si="84"/>
        <v>1</v>
      </c>
      <c r="Y757" s="84" t="b">
        <f t="shared" si="85"/>
        <v>1</v>
      </c>
      <c r="AA757" s="84">
        <v>71560</v>
      </c>
      <c r="AB757" s="84" t="s">
        <v>80</v>
      </c>
      <c r="AC757" s="57">
        <v>44946</v>
      </c>
      <c r="AD757" s="84">
        <v>88416482000106</v>
      </c>
      <c r="AE757" s="84" t="s">
        <v>30</v>
      </c>
      <c r="AF757" s="84">
        <v>22740.3</v>
      </c>
      <c r="AG757" s="84">
        <v>374325.91</v>
      </c>
      <c r="AI757">
        <v>71681</v>
      </c>
      <c r="AJ757" s="84" t="str" cm="1">
        <f t="array" ref="AJ757">_xlfn.XLOOKUP(AI757,--LEFT(Main!$B$15:$B$1956,SEARCH(" ",Main!$B$15:$B$1956)),Main!$F$15:$F$1956,"")</f>
        <v>METASA</v>
      </c>
      <c r="AK757" s="57" cm="1">
        <f t="array" ref="AK757">_xlfn.XLOOKUP(1,(--LEFT(Main!$B$15:$B$1956,SEARCH(" ",Main!$B$15:$B$1956))=AI757)*(Main!$F$15:$F$1956=AJ757),Main!$C$15:$C$1956,"")</f>
        <v>44953</v>
      </c>
      <c r="AL757" s="62" cm="1">
        <f t="array" ref="AL757">--_xlfn.XLOOKUP(1,(Main!$F$15:$F$1956='PLANILHA EBR'!AJ757)*(--LEFT(Main!$B$15:$B$1956,SEARCH(" ",Main!$B$15:$B$1956))='PLANILHA EBR'!AI757),Main!$E$15:$E$1956)</f>
        <v>88416482000106</v>
      </c>
      <c r="AM757" s="84" t="str" cm="1">
        <f t="array" ref="AM757">_xlfn.XLOOKUP(1,(Main!$F$15:$F$1956='PLANILHA EBR'!AJ757)*(--LEFT(Main!$B$15:$B$1956,SEARCH(" ",Main!$B$15:$B$1956))='PLANILHA EBR'!AI757),Main!$H$15:$H$1956)</f>
        <v>KG LIQUIDO</v>
      </c>
      <c r="AN757">
        <v>17790.48</v>
      </c>
      <c r="AO757">
        <v>293288.26</v>
      </c>
      <c r="AP757">
        <v>30236</v>
      </c>
    </row>
    <row r="758" spans="1:42" x14ac:dyDescent="0.25">
      <c r="A758" t="s">
        <v>5968</v>
      </c>
      <c r="B758" t="str">
        <f>C758&amp;"-"&amp;COUNTIF(C$2:C758,C758)</f>
        <v>61549-1</v>
      </c>
      <c r="C758">
        <v>61549</v>
      </c>
      <c r="D758" s="57">
        <v>44845</v>
      </c>
      <c r="E758" s="84" t="str">
        <f>F758&amp;"-"&amp;COUNTIF($F$2:F758,F758)</f>
        <v>JOTUN-35</v>
      </c>
      <c r="F758" s="84" t="str">
        <f t="shared" si="80"/>
        <v>JOTUN</v>
      </c>
      <c r="G758" t="s">
        <v>8585</v>
      </c>
      <c r="H758" s="62">
        <v>2907585000404</v>
      </c>
      <c r="I758" t="s">
        <v>869</v>
      </c>
      <c r="J758">
        <v>41</v>
      </c>
      <c r="K758">
        <v>26955.45</v>
      </c>
      <c r="M758">
        <v>71643</v>
      </c>
      <c r="N758" t="str">
        <v>METASA</v>
      </c>
      <c r="O758" s="57" cm="1">
        <f t="array" ref="O758">_xlfn.XLOOKUP(1,($C$2:$C$8655=M758)*($F$2:$F$8655=N758),$D$2:$D$8655)</f>
        <v>44952</v>
      </c>
      <c r="P758" s="62">
        <v>88416482000106</v>
      </c>
      <c r="Q758" t="str">
        <v>KG LIQUIDO</v>
      </c>
      <c r="R758" s="85">
        <v>16018.71</v>
      </c>
      <c r="S758" s="85">
        <v>279452.64</v>
      </c>
      <c r="U758" s="84" t="b">
        <f t="shared" si="81"/>
        <v>1</v>
      </c>
      <c r="V758" s="84" t="b">
        <f t="shared" si="82"/>
        <v>1</v>
      </c>
      <c r="W758" s="84" t="b">
        <f t="shared" si="83"/>
        <v>1</v>
      </c>
      <c r="X758" s="84" t="b">
        <f t="shared" si="84"/>
        <v>1</v>
      </c>
      <c r="Y758" s="84" t="b">
        <f t="shared" si="85"/>
        <v>1</v>
      </c>
      <c r="AA758" s="84">
        <v>71643</v>
      </c>
      <c r="AB758" s="84" t="s">
        <v>80</v>
      </c>
      <c r="AC758" s="57">
        <v>44952</v>
      </c>
      <c r="AD758" s="84">
        <v>88416482000106</v>
      </c>
      <c r="AE758" s="84" t="s">
        <v>30</v>
      </c>
      <c r="AF758" s="84">
        <v>16018.71</v>
      </c>
      <c r="AG758" s="84">
        <v>279452.64</v>
      </c>
      <c r="AI758">
        <v>71712</v>
      </c>
      <c r="AJ758" s="84" t="str" cm="1">
        <f t="array" ref="AJ758">_xlfn.XLOOKUP(AI758,--LEFT(Main!$B$15:$B$1956,SEARCH(" ",Main!$B$15:$B$1956)),Main!$F$15:$F$1956,"")</f>
        <v>METASA</v>
      </c>
      <c r="AK758" s="57" cm="1">
        <f t="array" ref="AK758">_xlfn.XLOOKUP(1,(--LEFT(Main!$B$15:$B$1956,SEARCH(" ",Main!$B$15:$B$1956))=AI758)*(Main!$F$15:$F$1956=AJ758),Main!$C$15:$C$1956,"")</f>
        <v>44956</v>
      </c>
      <c r="AL758" s="62" cm="1">
        <f t="array" ref="AL758">--_xlfn.XLOOKUP(1,(Main!$F$15:$F$1956='PLANILHA EBR'!AJ758)*(--LEFT(Main!$B$15:$B$1956,SEARCH(" ",Main!$B$15:$B$1956))='PLANILHA EBR'!AI758),Main!$E$15:$E$1956)</f>
        <v>88416482000106</v>
      </c>
      <c r="AM758" s="84" t="str" cm="1">
        <f t="array" ref="AM758">_xlfn.XLOOKUP(1,(Main!$F$15:$F$1956='PLANILHA EBR'!AJ758)*(--LEFT(Main!$B$15:$B$1956,SEARCH(" ",Main!$B$15:$B$1956))='PLANILHA EBR'!AI758),Main!$H$15:$H$1956)</f>
        <v>KG LIQUIDO</v>
      </c>
      <c r="AN758">
        <v>20187.830000000002</v>
      </c>
      <c r="AO758">
        <v>364285.87</v>
      </c>
      <c r="AP758">
        <v>30236</v>
      </c>
    </row>
    <row r="759" spans="1:42" x14ac:dyDescent="0.25">
      <c r="A759" t="s">
        <v>5968</v>
      </c>
      <c r="B759" t="str">
        <f>C759&amp;"-"&amp;COUNTIF(C$2:C759,C759)</f>
        <v>61549-2</v>
      </c>
      <c r="C759">
        <v>61549</v>
      </c>
      <c r="D759" s="57">
        <v>44845</v>
      </c>
      <c r="E759" s="84" t="str">
        <f>F759&amp;"-"&amp;COUNTIF($F$2:F759,F759)</f>
        <v>JOTUN-36</v>
      </c>
      <c r="F759" s="84" t="str">
        <f t="shared" si="80"/>
        <v>JOTUN</v>
      </c>
      <c r="G759" t="s">
        <v>8585</v>
      </c>
      <c r="H759" s="62">
        <v>2907585000404</v>
      </c>
      <c r="I759" t="s">
        <v>869</v>
      </c>
      <c r="J759">
        <v>41</v>
      </c>
      <c r="K759">
        <v>19229</v>
      </c>
      <c r="M759">
        <v>71658</v>
      </c>
      <c r="N759" t="str">
        <v>METASA</v>
      </c>
      <c r="O759" s="57" cm="1">
        <f t="array" ref="O759">_xlfn.XLOOKUP(1,($C$2:$C$8655=M759)*($F$2:$F$8655=N759),$D$2:$D$8655)</f>
        <v>44952</v>
      </c>
      <c r="P759" s="62">
        <v>88416482000106</v>
      </c>
      <c r="Q759" t="str">
        <v>KG LIQUIDO</v>
      </c>
      <c r="R759" s="85">
        <v>21980.35</v>
      </c>
      <c r="S759" s="85">
        <v>386976.69</v>
      </c>
      <c r="U759" s="84" t="b">
        <f t="shared" si="81"/>
        <v>1</v>
      </c>
      <c r="V759" s="84" t="b">
        <f t="shared" si="82"/>
        <v>1</v>
      </c>
      <c r="W759" s="84" t="b">
        <f t="shared" si="83"/>
        <v>1</v>
      </c>
      <c r="X759" s="84" t="b">
        <f t="shared" si="84"/>
        <v>1</v>
      </c>
      <c r="Y759" s="84" t="b">
        <f t="shared" si="85"/>
        <v>1</v>
      </c>
      <c r="AA759" s="84">
        <v>71658</v>
      </c>
      <c r="AB759" s="84" t="s">
        <v>80</v>
      </c>
      <c r="AC759" s="57">
        <v>44952</v>
      </c>
      <c r="AD759" s="84">
        <v>88416482000106</v>
      </c>
      <c r="AE759" s="84" t="s">
        <v>30</v>
      </c>
      <c r="AF759" s="84">
        <v>21980.35</v>
      </c>
      <c r="AG759" s="84">
        <v>386976.69</v>
      </c>
      <c r="AI759">
        <v>71753</v>
      </c>
      <c r="AJ759" s="84" t="str" cm="1">
        <f t="array" ref="AJ759">_xlfn.XLOOKUP(AI759,--LEFT(Main!$B$15:$B$1956,SEARCH(" ",Main!$B$15:$B$1956)),Main!$F$15:$F$1956,"")</f>
        <v>voestalpine</v>
      </c>
      <c r="AK759" s="57" cm="1">
        <f t="array" ref="AK759">_xlfn.XLOOKUP(1,(--LEFT(Main!$B$15:$B$1956,SEARCH(" ",Main!$B$15:$B$1956))=AI759)*(Main!$F$15:$F$1956=AJ759),Main!$C$15:$C$1956,"")</f>
        <v>45471</v>
      </c>
      <c r="AL759" s="62" cm="1">
        <f t="array" ref="AL759">--_xlfn.XLOOKUP(1,(Main!$F$15:$F$1956='PLANILHA EBR'!AJ759)*(--LEFT(Main!$B$15:$B$1956,SEARCH(" ",Main!$B$15:$B$1956))='PLANILHA EBR'!AI759),Main!$E$15:$E$1956)</f>
        <v>61479002000523</v>
      </c>
      <c r="AM759" s="84" t="str" cm="1">
        <f t="array" ref="AM759">_xlfn.XLOOKUP(1,(Main!$F$15:$F$1956='PLANILHA EBR'!AJ759)*(--LEFT(Main!$B$15:$B$1956,SEARCH(" ",Main!$B$15:$B$1956))='PLANILHA EBR'!AI759),Main!$H$15:$H$1956)</f>
        <v>KG LIQUIDO</v>
      </c>
      <c r="AN759">
        <v>1910</v>
      </c>
      <c r="AO759">
        <v>56047.8</v>
      </c>
      <c r="AP759">
        <v>30045</v>
      </c>
    </row>
    <row r="760" spans="1:42" x14ac:dyDescent="0.25">
      <c r="A760" t="s">
        <v>5958</v>
      </c>
      <c r="B760" t="str">
        <f>C760&amp;"-"&amp;COUNTIF(C$2:C760,C760)</f>
        <v>68764-1</v>
      </c>
      <c r="C760">
        <v>68764</v>
      </c>
      <c r="D760" s="57">
        <v>44845</v>
      </c>
      <c r="E760" s="84" t="str">
        <f>F760&amp;"-"&amp;COUNTIF($F$2:F760,F760)</f>
        <v>METASA-675</v>
      </c>
      <c r="F760" s="84" t="str">
        <f t="shared" si="80"/>
        <v>METASA</v>
      </c>
      <c r="G760" t="s">
        <v>8581</v>
      </c>
      <c r="H760" s="62">
        <v>88416482000106</v>
      </c>
      <c r="I760" t="s">
        <v>30</v>
      </c>
      <c r="J760">
        <v>20226.580000000002</v>
      </c>
      <c r="K760">
        <v>176375.78</v>
      </c>
      <c r="M760">
        <v>71681</v>
      </c>
      <c r="N760" t="str">
        <v>METASA</v>
      </c>
      <c r="O760" s="57" cm="1">
        <f t="array" ref="O760">_xlfn.XLOOKUP(1,($C$2:$C$8655=M760)*($F$2:$F$8655=N760),$D$2:$D$8655)</f>
        <v>44953</v>
      </c>
      <c r="P760" s="62">
        <v>88416482000106</v>
      </c>
      <c r="Q760" t="str">
        <v>KG LIQUIDO</v>
      </c>
      <c r="R760" s="85">
        <v>17790.48</v>
      </c>
      <c r="S760" s="85">
        <v>293288.26</v>
      </c>
      <c r="U760" s="84" t="b">
        <f t="shared" si="81"/>
        <v>1</v>
      </c>
      <c r="V760" s="84" t="b">
        <f t="shared" si="82"/>
        <v>1</v>
      </c>
      <c r="W760" s="84" t="b">
        <f t="shared" si="83"/>
        <v>1</v>
      </c>
      <c r="X760" s="84" t="b">
        <f t="shared" si="84"/>
        <v>1</v>
      </c>
      <c r="Y760" s="84" t="b">
        <f t="shared" si="85"/>
        <v>1</v>
      </c>
      <c r="AA760" s="84">
        <v>71681</v>
      </c>
      <c r="AB760" s="84" t="s">
        <v>80</v>
      </c>
      <c r="AC760" s="57">
        <v>44953</v>
      </c>
      <c r="AD760" s="84">
        <v>88416482000106</v>
      </c>
      <c r="AE760" s="84" t="s">
        <v>30</v>
      </c>
      <c r="AF760" s="84">
        <v>17790.48</v>
      </c>
      <c r="AG760" s="84">
        <v>293288.26</v>
      </c>
      <c r="AI760">
        <v>71755</v>
      </c>
      <c r="AJ760" s="84" t="str" cm="1">
        <f t="array" ref="AJ760">_xlfn.XLOOKUP(AI760,--LEFT(Main!$B$15:$B$1956,SEARCH(" ",Main!$B$15:$B$1956)),Main!$F$15:$F$1956,"")</f>
        <v>VOESTALPINE</v>
      </c>
      <c r="AK760" s="57" cm="1">
        <f t="array" ref="AK760">_xlfn.XLOOKUP(1,(--LEFT(Main!$B$15:$B$1956,SEARCH(" ",Main!$B$15:$B$1956))=AI760)*(Main!$F$15:$F$1956=AJ760),Main!$C$15:$C$1956,"")</f>
        <v>45471</v>
      </c>
      <c r="AL760" s="62" cm="1">
        <f t="array" ref="AL760">--_xlfn.XLOOKUP(1,(Main!$F$15:$F$1956='PLANILHA EBR'!AJ760)*(--LEFT(Main!$B$15:$B$1956,SEARCH(" ",Main!$B$15:$B$1956))='PLANILHA EBR'!AI760),Main!$E$15:$E$1956)</f>
        <v>61479002000523</v>
      </c>
      <c r="AM760" s="84" t="str" cm="1">
        <f t="array" ref="AM760">_xlfn.XLOOKUP(1,(Main!$F$15:$F$1956='PLANILHA EBR'!AJ760)*(--LEFT(Main!$B$15:$B$1956,SEARCH(" ",Main!$B$15:$B$1956))='PLANILHA EBR'!AI760),Main!$H$15:$H$1956)</f>
        <v>KG LIQUIDO</v>
      </c>
      <c r="AN760">
        <v>17659.11</v>
      </c>
      <c r="AO760">
        <v>394668.82</v>
      </c>
      <c r="AP760">
        <v>30045</v>
      </c>
    </row>
    <row r="761" spans="1:42" x14ac:dyDescent="0.25">
      <c r="A761" t="s">
        <v>5958</v>
      </c>
      <c r="B761" t="str">
        <f>C761&amp;"-"&amp;COUNTIF(C$2:C761,C761)</f>
        <v>68766-1</v>
      </c>
      <c r="C761">
        <v>68766</v>
      </c>
      <c r="D761" s="57">
        <v>44845</v>
      </c>
      <c r="E761" s="84" t="str">
        <f>F761&amp;"-"&amp;COUNTIF($F$2:F761,F761)</f>
        <v>METASA-676</v>
      </c>
      <c r="F761" s="84" t="str">
        <f t="shared" si="80"/>
        <v>METASA</v>
      </c>
      <c r="G761" t="s">
        <v>8581</v>
      </c>
      <c r="H761" s="62">
        <v>88416482000106</v>
      </c>
      <c r="I761" t="s">
        <v>30</v>
      </c>
      <c r="J761">
        <v>20226.580000000002</v>
      </c>
      <c r="K761">
        <v>176375.78</v>
      </c>
      <c r="M761">
        <v>71712</v>
      </c>
      <c r="N761" t="str">
        <v>METASA</v>
      </c>
      <c r="O761" s="57" cm="1">
        <f t="array" ref="O761">_xlfn.XLOOKUP(1,($C$2:$C$8655=M761)*($F$2:$F$8655=N761),$D$2:$D$8655)</f>
        <v>44956</v>
      </c>
      <c r="P761" s="62">
        <v>88416482000106</v>
      </c>
      <c r="Q761" t="str">
        <v>KG LIQUIDO</v>
      </c>
      <c r="R761" s="85">
        <v>20187.829999999998</v>
      </c>
      <c r="S761" s="85">
        <v>364285.87</v>
      </c>
      <c r="U761" s="84" t="b">
        <f t="shared" si="81"/>
        <v>1</v>
      </c>
      <c r="V761" s="84" t="b">
        <f t="shared" si="82"/>
        <v>1</v>
      </c>
      <c r="W761" s="84" t="b">
        <f t="shared" si="83"/>
        <v>1</v>
      </c>
      <c r="X761" s="84" t="b">
        <f t="shared" si="84"/>
        <v>1</v>
      </c>
      <c r="Y761" s="84" t="b">
        <f t="shared" si="85"/>
        <v>1</v>
      </c>
      <c r="AA761" s="84">
        <v>71712</v>
      </c>
      <c r="AB761" s="84" t="s">
        <v>80</v>
      </c>
      <c r="AC761" s="57">
        <v>44956</v>
      </c>
      <c r="AD761" s="84">
        <v>88416482000106</v>
      </c>
      <c r="AE761" s="84" t="s">
        <v>30</v>
      </c>
      <c r="AF761" s="84">
        <v>20187.830000000002</v>
      </c>
      <c r="AG761" s="84">
        <v>364285.87</v>
      </c>
      <c r="AI761">
        <v>71759</v>
      </c>
      <c r="AJ761" s="84" t="str" cm="1">
        <f t="array" ref="AJ761">_xlfn.XLOOKUP(AI761,--LEFT(Main!$B$15:$B$1956,SEARCH(" ",Main!$B$15:$B$1956)),Main!$F$15:$F$1956,"")</f>
        <v>METASA</v>
      </c>
      <c r="AK761" s="57" cm="1">
        <f t="array" ref="AK761">_xlfn.XLOOKUP(1,(--LEFT(Main!$B$15:$B$1956,SEARCH(" ",Main!$B$15:$B$1956))=AI761)*(Main!$F$15:$F$1956=AJ761),Main!$C$15:$C$1956,"")</f>
        <v>44957</v>
      </c>
      <c r="AL761" s="62" cm="1">
        <f t="array" ref="AL761">--_xlfn.XLOOKUP(1,(Main!$F$15:$F$1956='PLANILHA EBR'!AJ761)*(--LEFT(Main!$B$15:$B$1956,SEARCH(" ",Main!$B$15:$B$1956))='PLANILHA EBR'!AI761),Main!$E$15:$E$1956)</f>
        <v>88416482000106</v>
      </c>
      <c r="AM761" s="84" t="str" cm="1">
        <f t="array" ref="AM761">_xlfn.XLOOKUP(1,(Main!$F$15:$F$1956='PLANILHA EBR'!AJ761)*(--LEFT(Main!$B$15:$B$1956,SEARCH(" ",Main!$B$15:$B$1956))='PLANILHA EBR'!AI761),Main!$H$15:$H$1956)</f>
        <v>KG LIQUIDO</v>
      </c>
      <c r="AN761">
        <v>5145.8900000000003</v>
      </c>
      <c r="AO761">
        <v>77473.58</v>
      </c>
      <c r="AP761">
        <v>30045</v>
      </c>
    </row>
    <row r="762" spans="1:42" x14ac:dyDescent="0.25">
      <c r="A762" t="s">
        <v>5958</v>
      </c>
      <c r="B762" t="str">
        <f>C762&amp;"-"&amp;COUNTIF(C$2:C762,C762)</f>
        <v>68768-1</v>
      </c>
      <c r="C762">
        <v>68768</v>
      </c>
      <c r="D762" s="57">
        <v>44845</v>
      </c>
      <c r="E762" s="84" t="str">
        <f>F762&amp;"-"&amp;COUNTIF($F$2:F762,F762)</f>
        <v>METASA-677</v>
      </c>
      <c r="F762" s="84" t="str">
        <f t="shared" si="80"/>
        <v>METASA</v>
      </c>
      <c r="G762" t="s">
        <v>8581</v>
      </c>
      <c r="H762" s="62">
        <v>88416482000106</v>
      </c>
      <c r="I762" t="s">
        <v>30</v>
      </c>
      <c r="J762">
        <v>20226.580000000002</v>
      </c>
      <c r="K762">
        <v>176375.78</v>
      </c>
      <c r="M762">
        <v>71753</v>
      </c>
      <c r="N762" t="str">
        <v>VOESTALPINE</v>
      </c>
      <c r="O762" s="57" cm="1">
        <f t="array" ref="O762">_xlfn.XLOOKUP(1,($C$2:$C$8655=M762)*($F$2:$F$8655=N762),$D$2:$D$8655)</f>
        <v>45471</v>
      </c>
      <c r="P762" s="62">
        <v>61479002000523</v>
      </c>
      <c r="Q762" t="str">
        <v>KG LIQUIDO</v>
      </c>
      <c r="R762" s="85">
        <v>1910</v>
      </c>
      <c r="S762" s="85">
        <v>56047.8</v>
      </c>
      <c r="U762" s="84" t="b">
        <f t="shared" si="81"/>
        <v>1</v>
      </c>
      <c r="V762" s="84" t="b">
        <f t="shared" si="82"/>
        <v>1</v>
      </c>
      <c r="W762" s="84" t="b">
        <f t="shared" si="83"/>
        <v>1</v>
      </c>
      <c r="X762" s="84" t="b">
        <f t="shared" si="84"/>
        <v>1</v>
      </c>
      <c r="Y762" s="84" t="b">
        <f t="shared" si="85"/>
        <v>1</v>
      </c>
      <c r="AA762" s="84">
        <v>71753</v>
      </c>
      <c r="AB762" s="84" t="s">
        <v>5066</v>
      </c>
      <c r="AC762" s="57">
        <v>45471</v>
      </c>
      <c r="AD762" s="84">
        <v>61479002000523</v>
      </c>
      <c r="AE762" s="84" t="s">
        <v>30</v>
      </c>
      <c r="AF762" s="84">
        <v>1910</v>
      </c>
      <c r="AG762" s="84">
        <v>56047.8</v>
      </c>
      <c r="AI762">
        <v>71765</v>
      </c>
      <c r="AJ762" s="84" t="str" cm="1">
        <f t="array" ref="AJ762">_xlfn.XLOOKUP(AI762,--LEFT(Main!$B$15:$B$1956,SEARCH(" ",Main!$B$15:$B$1956)),Main!$F$15:$F$1956,"")</f>
        <v>JOTUN</v>
      </c>
      <c r="AK762" s="57" cm="1">
        <f t="array" ref="AK762">_xlfn.XLOOKUP(1,(--LEFT(Main!$B$15:$B$1956,SEARCH(" ",Main!$B$15:$B$1956))=AI762)*(Main!$F$15:$F$1956=AJ762),Main!$C$15:$C$1956,"")</f>
        <v>45181</v>
      </c>
      <c r="AL762" s="62" cm="1">
        <f t="array" ref="AL762">--_xlfn.XLOOKUP(1,(Main!$F$15:$F$1956='PLANILHA EBR'!AJ762)*(--LEFT(Main!$B$15:$B$1956,SEARCH(" ",Main!$B$15:$B$1956))='PLANILHA EBR'!AI762),Main!$E$15:$E$1956)</f>
        <v>2907585000404</v>
      </c>
      <c r="AM762" s="84" t="str" cm="1">
        <f t="array" ref="AM762">_xlfn.XLOOKUP(1,(Main!$F$15:$F$1956='PLANILHA EBR'!AJ762)*(--LEFT(Main!$B$15:$B$1956,SEARCH(" ",Main!$B$15:$B$1956))='PLANILHA EBR'!AI762),Main!$H$15:$H$1956)</f>
        <v>KG LIQUIDO</v>
      </c>
      <c r="AN762">
        <v>234.34</v>
      </c>
      <c r="AO762">
        <v>9997.9</v>
      </c>
      <c r="AP762">
        <v>29875</v>
      </c>
    </row>
    <row r="763" spans="1:42" x14ac:dyDescent="0.25">
      <c r="A763" t="s">
        <v>5958</v>
      </c>
      <c r="B763" t="str">
        <f>C763&amp;"-"&amp;COUNTIF(C$2:C763,C763)</f>
        <v>68773-1</v>
      </c>
      <c r="C763">
        <v>68773</v>
      </c>
      <c r="D763" s="57">
        <v>44845</v>
      </c>
      <c r="E763" s="84" t="str">
        <f>F763&amp;"-"&amp;COUNTIF($F$2:F763,F763)</f>
        <v>METASA-678</v>
      </c>
      <c r="F763" s="84" t="str">
        <f t="shared" si="80"/>
        <v>METASA</v>
      </c>
      <c r="G763" t="s">
        <v>8581</v>
      </c>
      <c r="H763" s="62">
        <v>88416482000106</v>
      </c>
      <c r="I763" t="s">
        <v>30</v>
      </c>
      <c r="J763">
        <v>95.41</v>
      </c>
      <c r="K763">
        <v>1610.52</v>
      </c>
      <c r="M763">
        <v>71755</v>
      </c>
      <c r="N763" t="str">
        <v>METASA</v>
      </c>
      <c r="O763" s="57" cm="1">
        <f t="array" ref="O763">_xlfn.XLOOKUP(1,($C$2:$C$8655=M763)*($F$2:$F$8655=N763),$D$2:$D$8655)</f>
        <v>44957</v>
      </c>
      <c r="P763" s="62">
        <v>88416482000106</v>
      </c>
      <c r="Q763" t="str">
        <v>KG LIQUIDO</v>
      </c>
      <c r="R763" s="85">
        <v>17659.11</v>
      </c>
      <c r="S763" s="85">
        <v>394668.82</v>
      </c>
      <c r="U763" s="84" t="b">
        <f t="shared" si="81"/>
        <v>1</v>
      </c>
      <c r="V763" s="84" t="s">
        <v>3780</v>
      </c>
      <c r="W763" s="84" t="s">
        <v>3780</v>
      </c>
      <c r="X763" s="84" t="b">
        <f t="shared" si="84"/>
        <v>1</v>
      </c>
      <c r="Y763" s="84" t="b">
        <f t="shared" si="85"/>
        <v>1</v>
      </c>
      <c r="AA763" s="84">
        <v>71755</v>
      </c>
      <c r="AB763" s="84" t="s">
        <v>41</v>
      </c>
      <c r="AC763" s="57">
        <v>45471</v>
      </c>
      <c r="AD763" s="84">
        <v>61479002000523</v>
      </c>
      <c r="AE763" s="84" t="s">
        <v>30</v>
      </c>
      <c r="AF763" s="84">
        <v>17659.11</v>
      </c>
      <c r="AG763" s="84">
        <v>394668.82</v>
      </c>
      <c r="AI763">
        <v>71766</v>
      </c>
      <c r="AJ763" s="84" t="str" cm="1">
        <f t="array" ref="AJ763">_xlfn.XLOOKUP(AI763,--LEFT(Main!$B$15:$B$1956,SEARCH(" ",Main!$B$15:$B$1956)),Main!$F$15:$F$1956,"")</f>
        <v>JOTUN</v>
      </c>
      <c r="AK763" s="57" cm="1">
        <f t="array" ref="AK763">_xlfn.XLOOKUP(1,(--LEFT(Main!$B$15:$B$1956,SEARCH(" ",Main!$B$15:$B$1956))=AI763)*(Main!$F$15:$F$1956=AJ763),Main!$C$15:$C$1956,"")</f>
        <v>45181</v>
      </c>
      <c r="AL763" s="62" cm="1">
        <f t="array" ref="AL763">--_xlfn.XLOOKUP(1,(Main!$F$15:$F$1956='PLANILHA EBR'!AJ763)*(--LEFT(Main!$B$15:$B$1956,SEARCH(" ",Main!$B$15:$B$1956))='PLANILHA EBR'!AI763),Main!$E$15:$E$1956)</f>
        <v>2907585000404</v>
      </c>
      <c r="AM763" s="84" t="str" cm="1">
        <f t="array" ref="AM763">_xlfn.XLOOKUP(1,(Main!$F$15:$F$1956='PLANILHA EBR'!AJ763)*(--LEFT(Main!$B$15:$B$1956,SEARCH(" ",Main!$B$15:$B$1956))='PLANILHA EBR'!AI763),Main!$H$15:$H$1956)</f>
        <v>KG LIQUIDO</v>
      </c>
      <c r="AN763">
        <v>5643.93</v>
      </c>
      <c r="AO763">
        <v>208428.05</v>
      </c>
      <c r="AP763">
        <v>29725</v>
      </c>
    </row>
    <row r="764" spans="1:42" x14ac:dyDescent="0.25">
      <c r="A764" t="s">
        <v>5958</v>
      </c>
      <c r="B764" t="str">
        <f>C764&amp;"-"&amp;COUNTIF(C$2:C764,C764)</f>
        <v>68773-2</v>
      </c>
      <c r="C764">
        <v>68773</v>
      </c>
      <c r="D764" s="57">
        <v>44845</v>
      </c>
      <c r="E764" s="84" t="str">
        <f>F764&amp;"-"&amp;COUNTIF($F$2:F764,F764)</f>
        <v>METASA-679</v>
      </c>
      <c r="F764" s="84" t="str">
        <f t="shared" si="80"/>
        <v>METASA</v>
      </c>
      <c r="G764" t="s">
        <v>8581</v>
      </c>
      <c r="H764" s="62">
        <v>88416482000106</v>
      </c>
      <c r="I764" t="s">
        <v>30</v>
      </c>
      <c r="J764">
        <v>231.37</v>
      </c>
      <c r="K764">
        <v>3905.53</v>
      </c>
      <c r="M764">
        <v>71759</v>
      </c>
      <c r="N764" t="str">
        <v>METASA</v>
      </c>
      <c r="O764" s="57" cm="1">
        <f t="array" ref="O764">_xlfn.XLOOKUP(1,($C$2:$C$8655=M764)*($F$2:$F$8655=N764),$D$2:$D$8655)</f>
        <v>44957</v>
      </c>
      <c r="P764" s="62">
        <v>88416482000106</v>
      </c>
      <c r="Q764" t="str">
        <v>KG LIQUIDO</v>
      </c>
      <c r="R764" s="85">
        <v>5145.8899999999994</v>
      </c>
      <c r="S764" s="85">
        <v>77473.579999999973</v>
      </c>
      <c r="U764" s="84" t="b">
        <f t="shared" si="81"/>
        <v>1</v>
      </c>
      <c r="V764" s="84" t="b">
        <f t="shared" si="82"/>
        <v>1</v>
      </c>
      <c r="W764" s="84" t="b">
        <f t="shared" si="83"/>
        <v>1</v>
      </c>
      <c r="X764" s="84" t="b">
        <f t="shared" si="84"/>
        <v>1</v>
      </c>
      <c r="Y764" s="84" t="b">
        <f t="shared" si="85"/>
        <v>1</v>
      </c>
      <c r="AA764" s="84">
        <v>71759</v>
      </c>
      <c r="AB764" s="84" t="s">
        <v>80</v>
      </c>
      <c r="AC764" s="57">
        <v>44957</v>
      </c>
      <c r="AD764" s="84">
        <v>88416482000106</v>
      </c>
      <c r="AE764" s="84" t="s">
        <v>30</v>
      </c>
      <c r="AF764" s="84">
        <v>5145.8900000000003</v>
      </c>
      <c r="AG764" s="84">
        <v>77473.58</v>
      </c>
      <c r="AI764">
        <v>71767</v>
      </c>
      <c r="AJ764" s="84" t="str" cm="1">
        <f t="array" ref="AJ764">_xlfn.XLOOKUP(AI764,--LEFT(Main!$B$15:$B$1956,SEARCH(" ",Main!$B$15:$B$1956)),Main!$F$15:$F$1956,"")</f>
        <v>JOTUN</v>
      </c>
      <c r="AK764" s="57" cm="1">
        <f t="array" ref="AK764">_xlfn.XLOOKUP(1,(--LEFT(Main!$B$15:$B$1956,SEARCH(" ",Main!$B$15:$B$1956))=AI764)*(Main!$F$15:$F$1956=AJ764),Main!$C$15:$C$1956,"")</f>
        <v>45181</v>
      </c>
      <c r="AL764" s="62" cm="1">
        <f t="array" ref="AL764">--_xlfn.XLOOKUP(1,(Main!$F$15:$F$1956='PLANILHA EBR'!AJ764)*(--LEFT(Main!$B$15:$B$1956,SEARCH(" ",Main!$B$15:$B$1956))='PLANILHA EBR'!AI764),Main!$E$15:$E$1956)</f>
        <v>2907585000404</v>
      </c>
      <c r="AM764" s="84" t="str" cm="1">
        <f t="array" ref="AM764">_xlfn.XLOOKUP(1,(Main!$F$15:$F$1956='PLANILHA EBR'!AJ764)*(--LEFT(Main!$B$15:$B$1956,SEARCH(" ",Main!$B$15:$B$1956))='PLANILHA EBR'!AI764),Main!$H$15:$H$1956)</f>
        <v>KG LIQUIDO</v>
      </c>
      <c r="AN764">
        <v>894.95</v>
      </c>
      <c r="AO764">
        <v>58958.57</v>
      </c>
      <c r="AP764">
        <v>29725</v>
      </c>
    </row>
    <row r="765" spans="1:42" x14ac:dyDescent="0.25">
      <c r="A765" t="s">
        <v>5958</v>
      </c>
      <c r="B765" t="str">
        <f>C765&amp;"-"&amp;COUNTIF(C$2:C765,C765)</f>
        <v>68773-3</v>
      </c>
      <c r="C765">
        <v>68773</v>
      </c>
      <c r="D765" s="57">
        <v>44845</v>
      </c>
      <c r="E765" s="84" t="str">
        <f>F765&amp;"-"&amp;COUNTIF($F$2:F765,F765)</f>
        <v>METASA-680</v>
      </c>
      <c r="F765" s="84" t="str">
        <f t="shared" si="80"/>
        <v>METASA</v>
      </c>
      <c r="G765" t="s">
        <v>8581</v>
      </c>
      <c r="H765" s="62">
        <v>88416482000106</v>
      </c>
      <c r="I765" t="s">
        <v>30</v>
      </c>
      <c r="J765">
        <v>9.1199999999999992</v>
      </c>
      <c r="K765">
        <v>153.94999999999999</v>
      </c>
      <c r="M765">
        <v>71765</v>
      </c>
      <c r="N765" t="str">
        <v>JOTUN</v>
      </c>
      <c r="O765" s="57" cm="1">
        <f t="array" ref="O765">_xlfn.XLOOKUP(1,($C$2:$C$8655=M765)*($F$2:$F$8655=N765),$D$2:$D$8655)</f>
        <v>45181</v>
      </c>
      <c r="P765" s="62">
        <v>2907585000404</v>
      </c>
      <c r="Q765" t="str">
        <v>UNIDADE</v>
      </c>
      <c r="R765" s="85">
        <v>20</v>
      </c>
      <c r="S765" s="85">
        <v>9997.9</v>
      </c>
      <c r="U765" s="84" t="b">
        <f t="shared" si="81"/>
        <v>1</v>
      </c>
      <c r="V765" s="84" t="b">
        <f t="shared" si="82"/>
        <v>1</v>
      </c>
      <c r="W765" s="84" t="b">
        <f t="shared" si="83"/>
        <v>1</v>
      </c>
      <c r="X765" s="84" t="str">
        <f t="shared" si="84"/>
        <v xml:space="preserve"> </v>
      </c>
      <c r="Y765" s="84" t="b">
        <f t="shared" si="85"/>
        <v>1</v>
      </c>
      <c r="AA765" s="84">
        <v>71765</v>
      </c>
      <c r="AB765" s="84" t="s">
        <v>88</v>
      </c>
      <c r="AC765" s="57">
        <v>45181</v>
      </c>
      <c r="AD765" s="84">
        <v>2907585000404</v>
      </c>
      <c r="AE765" s="84" t="s">
        <v>30</v>
      </c>
      <c r="AF765" s="84">
        <v>234.34</v>
      </c>
      <c r="AG765" s="84">
        <v>9997.9</v>
      </c>
      <c r="AI765">
        <v>71808</v>
      </c>
      <c r="AJ765" s="84" t="str" cm="1">
        <f t="array" ref="AJ765">_xlfn.XLOOKUP(AI765,--LEFT(Main!$B$15:$B$1956,SEARCH(" ",Main!$B$15:$B$1956)),Main!$F$15:$F$1956,"")</f>
        <v>METASA</v>
      </c>
      <c r="AK765" s="57" cm="1">
        <f t="array" ref="AK765">_xlfn.XLOOKUP(1,(--LEFT(Main!$B$15:$B$1956,SEARCH(" ",Main!$B$15:$B$1956))=AI765)*(Main!$F$15:$F$1956=AJ765),Main!$C$15:$C$1956,"")</f>
        <v>44960</v>
      </c>
      <c r="AL765" s="62" cm="1">
        <f t="array" ref="AL765">--_xlfn.XLOOKUP(1,(Main!$F$15:$F$1956='PLANILHA EBR'!AJ765)*(--LEFT(Main!$B$15:$B$1956,SEARCH(" ",Main!$B$15:$B$1956))='PLANILHA EBR'!AI765),Main!$E$15:$E$1956)</f>
        <v>88416482000106</v>
      </c>
      <c r="AM765" s="84" t="str" cm="1">
        <f t="array" ref="AM765">_xlfn.XLOOKUP(1,(Main!$F$15:$F$1956='PLANILHA EBR'!AJ765)*(--LEFT(Main!$B$15:$B$1956,SEARCH(" ",Main!$B$15:$B$1956))='PLANILHA EBR'!AI765),Main!$H$15:$H$1956)</f>
        <v>KG LIQUIDO</v>
      </c>
      <c r="AN765">
        <v>12740.58</v>
      </c>
      <c r="AO765">
        <v>210646.31</v>
      </c>
      <c r="AP765">
        <v>29725</v>
      </c>
    </row>
    <row r="766" spans="1:42" x14ac:dyDescent="0.25">
      <c r="A766" t="s">
        <v>5958</v>
      </c>
      <c r="B766" t="str">
        <f>C766&amp;"-"&amp;COUNTIF(C$2:C766,C766)</f>
        <v>68773-4</v>
      </c>
      <c r="C766">
        <v>68773</v>
      </c>
      <c r="D766" s="57">
        <v>44845</v>
      </c>
      <c r="E766" s="84" t="str">
        <f>F766&amp;"-"&amp;COUNTIF($F$2:F766,F766)</f>
        <v>METASA-681</v>
      </c>
      <c r="F766" s="84" t="str">
        <f t="shared" si="80"/>
        <v>METASA</v>
      </c>
      <c r="G766" t="s">
        <v>8581</v>
      </c>
      <c r="H766" s="62">
        <v>88416482000106</v>
      </c>
      <c r="I766" t="s">
        <v>30</v>
      </c>
      <c r="J766">
        <v>1391.57</v>
      </c>
      <c r="K766">
        <v>24602.959999999999</v>
      </c>
      <c r="M766">
        <v>71766</v>
      </c>
      <c r="N766" t="str">
        <v>JOTUN</v>
      </c>
      <c r="O766" s="57" cm="1">
        <f t="array" ref="O766">_xlfn.XLOOKUP(1,($C$2:$C$8655=M766)*($F$2:$F$8655=N766),$D$2:$D$8655)</f>
        <v>45181</v>
      </c>
      <c r="P766" s="62">
        <v>2907585000404</v>
      </c>
      <c r="Q766" t="str">
        <v>UNIDADE</v>
      </c>
      <c r="R766" s="85">
        <v>704</v>
      </c>
      <c r="S766" s="85">
        <v>208428.04999999996</v>
      </c>
      <c r="U766" s="84" t="b">
        <f t="shared" si="81"/>
        <v>1</v>
      </c>
      <c r="V766" s="84" t="b">
        <f t="shared" si="82"/>
        <v>1</v>
      </c>
      <c r="W766" s="84" t="b">
        <f t="shared" si="83"/>
        <v>1</v>
      </c>
      <c r="X766" s="84" t="str">
        <f t="shared" si="84"/>
        <v xml:space="preserve"> </v>
      </c>
      <c r="Y766" s="84" t="b">
        <f t="shared" si="85"/>
        <v>1</v>
      </c>
      <c r="AA766" s="84">
        <v>71766</v>
      </c>
      <c r="AB766" s="84" t="s">
        <v>88</v>
      </c>
      <c r="AC766" s="57">
        <v>45181</v>
      </c>
      <c r="AD766" s="84">
        <v>2907585000404</v>
      </c>
      <c r="AE766" s="84" t="s">
        <v>30</v>
      </c>
      <c r="AF766" s="84">
        <v>5643.93</v>
      </c>
      <c r="AG766" s="84">
        <v>208428.05</v>
      </c>
      <c r="AI766">
        <v>71819</v>
      </c>
      <c r="AJ766" s="84" t="str" cm="1">
        <f t="array" ref="AJ766">_xlfn.XLOOKUP(AI766,--LEFT(Main!$B$15:$B$1956,SEARCH(" ",Main!$B$15:$B$1956)),Main!$F$15:$F$1956,"")</f>
        <v>METASA</v>
      </c>
      <c r="AK766" s="57" cm="1">
        <f t="array" ref="AK766">_xlfn.XLOOKUP(1,(--LEFT(Main!$B$15:$B$1956,SEARCH(" ",Main!$B$15:$B$1956))=AI766)*(Main!$F$15:$F$1956=AJ766),Main!$C$15:$C$1956,"")</f>
        <v>44960</v>
      </c>
      <c r="AL766" s="62" cm="1">
        <f t="array" ref="AL766">--_xlfn.XLOOKUP(1,(Main!$F$15:$F$1956='PLANILHA EBR'!AJ766)*(--LEFT(Main!$B$15:$B$1956,SEARCH(" ",Main!$B$15:$B$1956))='PLANILHA EBR'!AI766),Main!$E$15:$E$1956)</f>
        <v>88416482000106</v>
      </c>
      <c r="AM766" s="84" t="str" cm="1">
        <f t="array" ref="AM766">_xlfn.XLOOKUP(1,(Main!$F$15:$F$1956='PLANILHA EBR'!AJ766)*(--LEFT(Main!$B$15:$B$1956,SEARCH(" ",Main!$B$15:$B$1956))='PLANILHA EBR'!AI766),Main!$H$15:$H$1956)</f>
        <v>KG LIQUIDO</v>
      </c>
      <c r="AN766">
        <v>19835.95</v>
      </c>
      <c r="AO766">
        <v>383686.56</v>
      </c>
      <c r="AP766">
        <v>29693</v>
      </c>
    </row>
    <row r="767" spans="1:42" x14ac:dyDescent="0.25">
      <c r="A767" t="s">
        <v>5958</v>
      </c>
      <c r="B767" t="str">
        <f>C767&amp;"-"&amp;COUNTIF(C$2:C767,C767)</f>
        <v>68773-5</v>
      </c>
      <c r="C767">
        <v>68773</v>
      </c>
      <c r="D767" s="57">
        <v>44845</v>
      </c>
      <c r="E767" s="84" t="str">
        <f>F767&amp;"-"&amp;COUNTIF($F$2:F767,F767)</f>
        <v>METASA-682</v>
      </c>
      <c r="F767" s="84" t="str">
        <f t="shared" si="80"/>
        <v>METASA</v>
      </c>
      <c r="G767" t="s">
        <v>8581</v>
      </c>
      <c r="H767" s="62">
        <v>88416482000106</v>
      </c>
      <c r="I767" t="s">
        <v>30</v>
      </c>
      <c r="J767">
        <v>369.78</v>
      </c>
      <c r="K767">
        <v>6537.71</v>
      </c>
      <c r="M767">
        <v>71767</v>
      </c>
      <c r="N767" t="str">
        <v>JOTUN</v>
      </c>
      <c r="O767" s="57" cm="1">
        <f t="array" ref="O767">_xlfn.XLOOKUP(1,($C$2:$C$8655=M767)*($F$2:$F$8655=N767),$D$2:$D$8655)</f>
        <v>45181</v>
      </c>
      <c r="P767" s="62">
        <v>2907585000404</v>
      </c>
      <c r="Q767" t="str">
        <v>UNIDADE</v>
      </c>
      <c r="R767" s="85">
        <v>246</v>
      </c>
      <c r="S767" s="85">
        <v>58958.570000000007</v>
      </c>
      <c r="U767" s="84" t="b">
        <f t="shared" si="81"/>
        <v>1</v>
      </c>
      <c r="V767" s="84" t="b">
        <f t="shared" si="82"/>
        <v>1</v>
      </c>
      <c r="W767" s="84" t="b">
        <f t="shared" si="83"/>
        <v>1</v>
      </c>
      <c r="X767" s="84" t="str">
        <f t="shared" si="84"/>
        <v xml:space="preserve"> </v>
      </c>
      <c r="Y767" s="84" t="b">
        <f t="shared" si="85"/>
        <v>1</v>
      </c>
      <c r="AA767" s="84">
        <v>71767</v>
      </c>
      <c r="AB767" s="84" t="s">
        <v>88</v>
      </c>
      <c r="AC767" s="57">
        <v>45181</v>
      </c>
      <c r="AD767" s="84">
        <v>2907585000404</v>
      </c>
      <c r="AE767" s="84" t="s">
        <v>30</v>
      </c>
      <c r="AF767" s="84">
        <v>894.95</v>
      </c>
      <c r="AG767" s="84">
        <v>58958.57</v>
      </c>
      <c r="AI767">
        <v>71839</v>
      </c>
      <c r="AJ767" s="84" t="str" cm="1">
        <f t="array" ref="AJ767">_xlfn.XLOOKUP(AI767,--LEFT(Main!$B$15:$B$1956,SEARCH(" ",Main!$B$15:$B$1956)),Main!$F$15:$F$1956,"")</f>
        <v>METASA</v>
      </c>
      <c r="AK767" s="57" cm="1">
        <f t="array" ref="AK767">_xlfn.XLOOKUP(1,(--LEFT(Main!$B$15:$B$1956,SEARCH(" ",Main!$B$15:$B$1956))=AI767)*(Main!$F$15:$F$1956=AJ767),Main!$C$15:$C$1956,"")</f>
        <v>44963</v>
      </c>
      <c r="AL767" s="62" cm="1">
        <f t="array" ref="AL767">--_xlfn.XLOOKUP(1,(Main!$F$15:$F$1956='PLANILHA EBR'!AJ767)*(--LEFT(Main!$B$15:$B$1956,SEARCH(" ",Main!$B$15:$B$1956))='PLANILHA EBR'!AI767),Main!$E$15:$E$1956)</f>
        <v>88416482000106</v>
      </c>
      <c r="AM767" s="84" t="str" cm="1">
        <f t="array" ref="AM767">_xlfn.XLOOKUP(1,(Main!$F$15:$F$1956='PLANILHA EBR'!AJ767)*(--LEFT(Main!$B$15:$B$1956,SEARCH(" ",Main!$B$15:$B$1956))='PLANILHA EBR'!AI767),Main!$H$15:$H$1956)</f>
        <v>KG LIQUIDO</v>
      </c>
      <c r="AN767">
        <v>1010.88</v>
      </c>
      <c r="AO767">
        <v>15775.55</v>
      </c>
      <c r="AP767">
        <v>29693</v>
      </c>
    </row>
    <row r="768" spans="1:42" x14ac:dyDescent="0.25">
      <c r="A768" t="s">
        <v>5958</v>
      </c>
      <c r="B768" t="str">
        <f>C768&amp;"-"&amp;COUNTIF(C$2:C768,C768)</f>
        <v>68773-6</v>
      </c>
      <c r="C768">
        <v>68773</v>
      </c>
      <c r="D768" s="57">
        <v>44845</v>
      </c>
      <c r="E768" s="84" t="str">
        <f>F768&amp;"-"&amp;COUNTIF($F$2:F768,F768)</f>
        <v>METASA-683</v>
      </c>
      <c r="F768" s="84" t="str">
        <f t="shared" si="80"/>
        <v>METASA</v>
      </c>
      <c r="G768" t="s">
        <v>8581</v>
      </c>
      <c r="H768" s="62">
        <v>88416482000106</v>
      </c>
      <c r="I768" t="s">
        <v>30</v>
      </c>
      <c r="J768">
        <v>6380.48</v>
      </c>
      <c r="K768">
        <v>128375.26</v>
      </c>
      <c r="M768">
        <v>71808</v>
      </c>
      <c r="N768" t="str">
        <v>METASA</v>
      </c>
      <c r="O768" s="57" cm="1">
        <f t="array" ref="O768">_xlfn.XLOOKUP(1,($C$2:$C$8655=M768)*($F$2:$F$8655=N768),$D$2:$D$8655)</f>
        <v>44960</v>
      </c>
      <c r="P768" s="62">
        <v>88416482000106</v>
      </c>
      <c r="Q768" t="str">
        <v>KG LIQUIDO</v>
      </c>
      <c r="R768" s="85">
        <v>12740.58</v>
      </c>
      <c r="S768" s="85">
        <v>210646.31</v>
      </c>
      <c r="U768" s="84" t="b">
        <f t="shared" si="81"/>
        <v>1</v>
      </c>
      <c r="V768" s="84" t="b">
        <f t="shared" si="82"/>
        <v>1</v>
      </c>
      <c r="W768" s="84" t="b">
        <f t="shared" si="83"/>
        <v>1</v>
      </c>
      <c r="X768" s="84" t="b">
        <f t="shared" si="84"/>
        <v>1</v>
      </c>
      <c r="Y768" s="84" t="b">
        <f t="shared" si="85"/>
        <v>1</v>
      </c>
      <c r="AA768" s="84">
        <v>71808</v>
      </c>
      <c r="AB768" s="84" t="s">
        <v>80</v>
      </c>
      <c r="AC768" s="57">
        <v>44960</v>
      </c>
      <c r="AD768" s="84">
        <v>88416482000106</v>
      </c>
      <c r="AE768" s="84" t="s">
        <v>30</v>
      </c>
      <c r="AF768" s="84">
        <v>12740.58</v>
      </c>
      <c r="AG768" s="84">
        <v>210646.31</v>
      </c>
      <c r="AI768">
        <v>71844</v>
      </c>
      <c r="AJ768" s="84" t="str" cm="1">
        <f t="array" ref="AJ768">_xlfn.XLOOKUP(AI768,--LEFT(Main!$B$15:$B$1956,SEARCH(" ",Main!$B$15:$B$1956)),Main!$F$15:$F$1956,"")</f>
        <v>METASA</v>
      </c>
      <c r="AK768" s="57" cm="1">
        <f t="array" ref="AK768">_xlfn.XLOOKUP(1,(--LEFT(Main!$B$15:$B$1956,SEARCH(" ",Main!$B$15:$B$1956))=AI768)*(Main!$F$15:$F$1956=AJ768),Main!$C$15:$C$1956,"")</f>
        <v>44964</v>
      </c>
      <c r="AL768" s="62" cm="1">
        <f t="array" ref="AL768">--_xlfn.XLOOKUP(1,(Main!$F$15:$F$1956='PLANILHA EBR'!AJ768)*(--LEFT(Main!$B$15:$B$1956,SEARCH(" ",Main!$B$15:$B$1956))='PLANILHA EBR'!AI768),Main!$E$15:$E$1956)</f>
        <v>88416482000106</v>
      </c>
      <c r="AM768" s="84" t="str" cm="1">
        <f t="array" ref="AM768">_xlfn.XLOOKUP(1,(Main!$F$15:$F$1956='PLANILHA EBR'!AJ768)*(--LEFT(Main!$B$15:$B$1956,SEARCH(" ",Main!$B$15:$B$1956))='PLANILHA EBR'!AI768),Main!$H$15:$H$1956)</f>
        <v>KG LIQUIDO</v>
      </c>
      <c r="AN768">
        <v>18387.8</v>
      </c>
      <c r="AO768">
        <v>160341.62</v>
      </c>
      <c r="AP768">
        <v>29693</v>
      </c>
    </row>
    <row r="769" spans="1:42" x14ac:dyDescent="0.25">
      <c r="A769" t="s">
        <v>5958</v>
      </c>
      <c r="B769" t="str">
        <f>C769&amp;"-"&amp;COUNTIF(C$2:C769,C769)</f>
        <v>68773-7</v>
      </c>
      <c r="C769">
        <v>68773</v>
      </c>
      <c r="D769" s="57">
        <v>44845</v>
      </c>
      <c r="E769" s="84" t="str">
        <f>F769&amp;"-"&amp;COUNTIF($F$2:F769,F769)</f>
        <v>METASA-684</v>
      </c>
      <c r="F769" s="84" t="str">
        <f t="shared" si="80"/>
        <v>METASA</v>
      </c>
      <c r="G769" t="s">
        <v>8581</v>
      </c>
      <c r="H769" s="62">
        <v>88416482000106</v>
      </c>
      <c r="I769" t="s">
        <v>30</v>
      </c>
      <c r="J769">
        <v>36.11</v>
      </c>
      <c r="K769">
        <v>661.9</v>
      </c>
      <c r="M769">
        <v>71819</v>
      </c>
      <c r="N769" t="str">
        <v>METASA</v>
      </c>
      <c r="O769" s="57" cm="1">
        <f t="array" ref="O769">_xlfn.XLOOKUP(1,($C$2:$C$8655=M769)*($F$2:$F$8655=N769),$D$2:$D$8655)</f>
        <v>44960</v>
      </c>
      <c r="P769" s="62">
        <v>88416482000106</v>
      </c>
      <c r="Q769" t="str">
        <v>KG LIQUIDO</v>
      </c>
      <c r="R769" s="85">
        <v>19835.95</v>
      </c>
      <c r="S769" s="85">
        <v>383686.55999999994</v>
      </c>
      <c r="U769" s="84" t="b">
        <f t="shared" si="81"/>
        <v>1</v>
      </c>
      <c r="V769" s="84" t="b">
        <f t="shared" si="82"/>
        <v>1</v>
      </c>
      <c r="W769" s="84" t="b">
        <f t="shared" si="83"/>
        <v>1</v>
      </c>
      <c r="X769" s="84" t="b">
        <f t="shared" si="84"/>
        <v>1</v>
      </c>
      <c r="Y769" s="84" t="b">
        <f t="shared" si="85"/>
        <v>1</v>
      </c>
      <c r="AA769" s="84">
        <v>71819</v>
      </c>
      <c r="AB769" s="84" t="s">
        <v>80</v>
      </c>
      <c r="AC769" s="57">
        <v>44960</v>
      </c>
      <c r="AD769" s="84">
        <v>88416482000106</v>
      </c>
      <c r="AE769" s="84" t="s">
        <v>30</v>
      </c>
      <c r="AF769" s="84">
        <v>19835.95</v>
      </c>
      <c r="AG769" s="84">
        <v>383686.56</v>
      </c>
      <c r="AI769">
        <v>71846</v>
      </c>
      <c r="AJ769" s="84" t="str" cm="1">
        <f t="array" ref="AJ769">_xlfn.XLOOKUP(AI769,--LEFT(Main!$B$15:$B$1956,SEARCH(" ",Main!$B$15:$B$1956)),Main!$F$15:$F$1956,"")</f>
        <v>METASA</v>
      </c>
      <c r="AK769" s="57" cm="1">
        <f t="array" ref="AK769">_xlfn.XLOOKUP(1,(--LEFT(Main!$B$15:$B$1956,SEARCH(" ",Main!$B$15:$B$1956))=AI769)*(Main!$F$15:$F$1956=AJ769),Main!$C$15:$C$1956,"")</f>
        <v>44964</v>
      </c>
      <c r="AL769" s="62" cm="1">
        <f t="array" ref="AL769">--_xlfn.XLOOKUP(1,(Main!$F$15:$F$1956='PLANILHA EBR'!AJ769)*(--LEFT(Main!$B$15:$B$1956,SEARCH(" ",Main!$B$15:$B$1956))='PLANILHA EBR'!AI769),Main!$E$15:$E$1956)</f>
        <v>88416482000106</v>
      </c>
      <c r="AM769" s="84" t="str" cm="1">
        <f t="array" ref="AM769">_xlfn.XLOOKUP(1,(Main!$F$15:$F$1956='PLANILHA EBR'!AJ769)*(--LEFT(Main!$B$15:$B$1956,SEARCH(" ",Main!$B$15:$B$1956))='PLANILHA EBR'!AI769),Main!$H$15:$H$1956)</f>
        <v>KG LIQUIDO</v>
      </c>
      <c r="AN769">
        <v>20226.580000000002</v>
      </c>
      <c r="AO769">
        <v>176375.78</v>
      </c>
      <c r="AP769">
        <v>29528</v>
      </c>
    </row>
    <row r="770" spans="1:42" x14ac:dyDescent="0.25">
      <c r="A770" t="s">
        <v>5958</v>
      </c>
      <c r="B770" t="str">
        <f>C770&amp;"-"&amp;COUNTIF(C$2:C770,C770)</f>
        <v>68773-8</v>
      </c>
      <c r="C770">
        <v>68773</v>
      </c>
      <c r="D770" s="57">
        <v>44845</v>
      </c>
      <c r="E770" s="84" t="str">
        <f>F770&amp;"-"&amp;COUNTIF($F$2:F770,F770)</f>
        <v>METASA-685</v>
      </c>
      <c r="F770" s="84" t="str">
        <f t="shared" si="80"/>
        <v>METASA</v>
      </c>
      <c r="G770" t="s">
        <v>8581</v>
      </c>
      <c r="H770" s="62">
        <v>88416482000106</v>
      </c>
      <c r="I770" t="s">
        <v>30</v>
      </c>
      <c r="J770">
        <v>41.17</v>
      </c>
      <c r="K770">
        <v>754.65</v>
      </c>
      <c r="M770">
        <v>71839</v>
      </c>
      <c r="N770" t="str">
        <v>METASA</v>
      </c>
      <c r="O770" s="57" cm="1">
        <f t="array" ref="O770">_xlfn.XLOOKUP(1,($C$2:$C$8655=M770)*($F$2:$F$8655=N770),$D$2:$D$8655)</f>
        <v>44963</v>
      </c>
      <c r="P770" s="62">
        <v>88416482000106</v>
      </c>
      <c r="Q770" t="str">
        <v>KG LIQUIDO</v>
      </c>
      <c r="R770" s="85">
        <v>1010.8800000000001</v>
      </c>
      <c r="S770" s="85">
        <v>15775.55</v>
      </c>
      <c r="U770" s="84" t="b">
        <f t="shared" si="81"/>
        <v>1</v>
      </c>
      <c r="V770" s="84" t="b">
        <f t="shared" si="82"/>
        <v>1</v>
      </c>
      <c r="W770" s="84" t="b">
        <f t="shared" si="83"/>
        <v>1</v>
      </c>
      <c r="X770" s="84" t="b">
        <f t="shared" si="84"/>
        <v>1</v>
      </c>
      <c r="Y770" s="84" t="b">
        <f t="shared" si="85"/>
        <v>1</v>
      </c>
      <c r="AA770" s="84">
        <v>71839</v>
      </c>
      <c r="AB770" s="84" t="s">
        <v>80</v>
      </c>
      <c r="AC770" s="57">
        <v>44963</v>
      </c>
      <c r="AD770" s="84">
        <v>88416482000106</v>
      </c>
      <c r="AE770" s="84" t="s">
        <v>30</v>
      </c>
      <c r="AF770" s="84">
        <v>1010.88</v>
      </c>
      <c r="AG770" s="84">
        <v>15775.55</v>
      </c>
      <c r="AI770">
        <v>71848</v>
      </c>
      <c r="AJ770" s="84" t="str" cm="1">
        <f t="array" ref="AJ770">_xlfn.XLOOKUP(AI770,--LEFT(Main!$B$15:$B$1956,SEARCH(" ",Main!$B$15:$B$1956)),Main!$F$15:$F$1956,"")</f>
        <v>METASA</v>
      </c>
      <c r="AK770" s="57" cm="1">
        <f t="array" ref="AK770">_xlfn.XLOOKUP(1,(--LEFT(Main!$B$15:$B$1956,SEARCH(" ",Main!$B$15:$B$1956))=AI770)*(Main!$F$15:$F$1956=AJ770),Main!$C$15:$C$1956,"")</f>
        <v>44964</v>
      </c>
      <c r="AL770" s="62" cm="1">
        <f t="array" ref="AL770">--_xlfn.XLOOKUP(1,(Main!$F$15:$F$1956='PLANILHA EBR'!AJ770)*(--LEFT(Main!$B$15:$B$1956,SEARCH(" ",Main!$B$15:$B$1956))='PLANILHA EBR'!AI770),Main!$E$15:$E$1956)</f>
        <v>88416482000106</v>
      </c>
      <c r="AM770" s="84" t="str" cm="1">
        <f t="array" ref="AM770">_xlfn.XLOOKUP(1,(Main!$F$15:$F$1956='PLANILHA EBR'!AJ770)*(--LEFT(Main!$B$15:$B$1956,SEARCH(" ",Main!$B$15:$B$1956))='PLANILHA EBR'!AI770),Main!$H$15:$H$1956)</f>
        <v>KG LIQUIDO</v>
      </c>
      <c r="AN770">
        <v>20226.580000000002</v>
      </c>
      <c r="AO770">
        <v>176375.78</v>
      </c>
      <c r="AP770">
        <v>29518</v>
      </c>
    </row>
    <row r="771" spans="1:42" x14ac:dyDescent="0.25">
      <c r="A771" t="s">
        <v>5958</v>
      </c>
      <c r="B771" t="str">
        <f>C771&amp;"-"&amp;COUNTIF(C$2:C771,C771)</f>
        <v>68773-9</v>
      </c>
      <c r="C771">
        <v>68773</v>
      </c>
      <c r="D771" s="57">
        <v>44845</v>
      </c>
      <c r="E771" s="84" t="str">
        <f>F771&amp;"-"&amp;COUNTIF($F$2:F771,F771)</f>
        <v>METASA-686</v>
      </c>
      <c r="F771" s="84" t="str">
        <f t="shared" ref="F771:F834" si="86">LEFT(G771,SEARCH(" ",G771)-1)</f>
        <v>METASA</v>
      </c>
      <c r="G771" t="s">
        <v>8581</v>
      </c>
      <c r="H771" s="62">
        <v>88416482000106</v>
      </c>
      <c r="I771" t="s">
        <v>30</v>
      </c>
      <c r="J771">
        <v>398.93</v>
      </c>
      <c r="K771">
        <v>7312.39</v>
      </c>
      <c r="M771">
        <v>71844</v>
      </c>
      <c r="N771" t="str">
        <v>METASA</v>
      </c>
      <c r="O771" s="57" cm="1">
        <f t="array" ref="O771">_xlfn.XLOOKUP(1,($C$2:$C$8655=M771)*($F$2:$F$8655=N771),$D$2:$D$8655)</f>
        <v>44964</v>
      </c>
      <c r="P771" s="62">
        <v>88416482000106</v>
      </c>
      <c r="Q771" t="str">
        <v>KG LIQUIDO</v>
      </c>
      <c r="R771" s="85">
        <v>18387.8</v>
      </c>
      <c r="S771" s="85">
        <v>160341.62</v>
      </c>
      <c r="U771" s="84" t="b">
        <f t="shared" si="81"/>
        <v>1</v>
      </c>
      <c r="V771" s="84" t="b">
        <f t="shared" si="82"/>
        <v>1</v>
      </c>
      <c r="W771" s="84" t="b">
        <f t="shared" si="83"/>
        <v>1</v>
      </c>
      <c r="X771" s="84" t="b">
        <f t="shared" si="84"/>
        <v>1</v>
      </c>
      <c r="Y771" s="84" t="b">
        <f t="shared" si="85"/>
        <v>1</v>
      </c>
      <c r="AA771" s="84">
        <v>71844</v>
      </c>
      <c r="AB771" s="84" t="s">
        <v>80</v>
      </c>
      <c r="AC771" s="57">
        <v>44964</v>
      </c>
      <c r="AD771" s="84">
        <v>88416482000106</v>
      </c>
      <c r="AE771" s="84" t="s">
        <v>30</v>
      </c>
      <c r="AF771" s="84">
        <v>18387.8</v>
      </c>
      <c r="AG771" s="84">
        <v>160341.62</v>
      </c>
      <c r="AI771">
        <v>71850</v>
      </c>
      <c r="AJ771" s="84" t="str" cm="1">
        <f t="array" ref="AJ771">_xlfn.XLOOKUP(AI771,--LEFT(Main!$B$15:$B$1956,SEARCH(" ",Main!$B$15:$B$1956)),Main!$F$15:$F$1956,"")</f>
        <v>METASA</v>
      </c>
      <c r="AK771" s="57" cm="1">
        <f t="array" ref="AK771">_xlfn.XLOOKUP(1,(--LEFT(Main!$B$15:$B$1956,SEARCH(" ",Main!$B$15:$B$1956))=AI771)*(Main!$F$15:$F$1956=AJ771),Main!$C$15:$C$1956,"")</f>
        <v>44964</v>
      </c>
      <c r="AL771" s="62" cm="1">
        <f t="array" ref="AL771">--_xlfn.XLOOKUP(1,(Main!$F$15:$F$1956='PLANILHA EBR'!AJ771)*(--LEFT(Main!$B$15:$B$1956,SEARCH(" ",Main!$B$15:$B$1956))='PLANILHA EBR'!AI771),Main!$E$15:$E$1956)</f>
        <v>88416482000106</v>
      </c>
      <c r="AM771" s="84" t="str" cm="1">
        <f t="array" ref="AM771">_xlfn.XLOOKUP(1,(Main!$F$15:$F$1956='PLANILHA EBR'!AJ771)*(--LEFT(Main!$B$15:$B$1956,SEARCH(" ",Main!$B$15:$B$1956))='PLANILHA EBR'!AI771),Main!$H$15:$H$1956)</f>
        <v>KG LIQUIDO</v>
      </c>
      <c r="AN771">
        <v>18387.8</v>
      </c>
      <c r="AO771">
        <v>160341.62</v>
      </c>
      <c r="AP771">
        <v>29516</v>
      </c>
    </row>
    <row r="772" spans="1:42" x14ac:dyDescent="0.25">
      <c r="A772" t="s">
        <v>5958</v>
      </c>
      <c r="B772" t="str">
        <f>C772&amp;"-"&amp;COUNTIF(C$2:C772,C772)</f>
        <v>68773-10</v>
      </c>
      <c r="C772">
        <v>68773</v>
      </c>
      <c r="D772" s="57">
        <v>44845</v>
      </c>
      <c r="E772" s="84" t="str">
        <f>F772&amp;"-"&amp;COUNTIF($F$2:F772,F772)</f>
        <v>METASA-687</v>
      </c>
      <c r="F772" s="84" t="str">
        <f t="shared" si="86"/>
        <v>METASA</v>
      </c>
      <c r="G772" t="s">
        <v>8581</v>
      </c>
      <c r="H772" s="62">
        <v>88416482000106</v>
      </c>
      <c r="I772" t="s">
        <v>30</v>
      </c>
      <c r="J772">
        <v>207.05</v>
      </c>
      <c r="K772">
        <v>3567.47</v>
      </c>
      <c r="M772">
        <v>71846</v>
      </c>
      <c r="N772" t="str">
        <v>METASA</v>
      </c>
      <c r="O772" s="57" cm="1">
        <f t="array" ref="O772">_xlfn.XLOOKUP(1,($C$2:$C$8655=M772)*($F$2:$F$8655=N772),$D$2:$D$8655)</f>
        <v>44964</v>
      </c>
      <c r="P772" s="62">
        <v>88416482000106</v>
      </c>
      <c r="Q772" t="str">
        <v>KG LIQUIDO</v>
      </c>
      <c r="R772" s="85">
        <v>20226.580000000002</v>
      </c>
      <c r="S772" s="85">
        <v>176375.78</v>
      </c>
      <c r="U772" s="84" t="b">
        <f t="shared" si="81"/>
        <v>1</v>
      </c>
      <c r="V772" s="84" t="b">
        <f t="shared" si="82"/>
        <v>1</v>
      </c>
      <c r="W772" s="84" t="b">
        <f t="shared" si="83"/>
        <v>1</v>
      </c>
      <c r="X772" s="84" t="b">
        <f t="shared" si="84"/>
        <v>1</v>
      </c>
      <c r="Y772" s="84" t="b">
        <f t="shared" si="85"/>
        <v>1</v>
      </c>
      <c r="AA772" s="84">
        <v>71846</v>
      </c>
      <c r="AB772" s="84" t="s">
        <v>80</v>
      </c>
      <c r="AC772" s="57">
        <v>44964</v>
      </c>
      <c r="AD772" s="84">
        <v>88416482000106</v>
      </c>
      <c r="AE772" s="84" t="s">
        <v>30</v>
      </c>
      <c r="AF772" s="84">
        <v>20226.580000000002</v>
      </c>
      <c r="AG772" s="84">
        <v>176375.78</v>
      </c>
      <c r="AI772">
        <v>71876</v>
      </c>
      <c r="AJ772" s="84" t="str" cm="1">
        <f t="array" ref="AJ772">_xlfn.XLOOKUP(AI772,--LEFT(Main!$B$15:$B$1956,SEARCH(" ",Main!$B$15:$B$1956)),Main!$F$15:$F$1956,"")</f>
        <v>voestalpine</v>
      </c>
      <c r="AK772" s="57" cm="1">
        <f t="array" ref="AK772">_xlfn.XLOOKUP(1,(--LEFT(Main!$B$15:$B$1956,SEARCH(" ",Main!$B$15:$B$1956))=AI772)*(Main!$F$15:$F$1956=AJ772),Main!$C$15:$C$1956,"")</f>
        <v>45483</v>
      </c>
      <c r="AL772" s="62" cm="1">
        <f t="array" ref="AL772">--_xlfn.XLOOKUP(1,(Main!$F$15:$F$1956='PLANILHA EBR'!AJ772)*(--LEFT(Main!$B$15:$B$1956,SEARCH(" ",Main!$B$15:$B$1956))='PLANILHA EBR'!AI772),Main!$E$15:$E$1956)</f>
        <v>61479002000523</v>
      </c>
      <c r="AM772" s="84" t="str" cm="1">
        <f t="array" ref="AM772">_xlfn.XLOOKUP(1,(Main!$F$15:$F$1956='PLANILHA EBR'!AJ772)*(--LEFT(Main!$B$15:$B$1956,SEARCH(" ",Main!$B$15:$B$1956))='PLANILHA EBR'!AI772),Main!$H$15:$H$1956)</f>
        <v>KG LIQUIDO</v>
      </c>
      <c r="AN772">
        <v>1890</v>
      </c>
      <c r="AO772">
        <v>54054</v>
      </c>
      <c r="AP772">
        <v>29516</v>
      </c>
    </row>
    <row r="773" spans="1:42" x14ac:dyDescent="0.25">
      <c r="A773" t="s">
        <v>5958</v>
      </c>
      <c r="B773" t="str">
        <f>C773&amp;"-"&amp;COUNTIF(C$2:C773,C773)</f>
        <v>68773-11</v>
      </c>
      <c r="C773">
        <v>68773</v>
      </c>
      <c r="D773" s="57">
        <v>44845</v>
      </c>
      <c r="E773" s="84" t="str">
        <f>F773&amp;"-"&amp;COUNTIF($F$2:F773,F773)</f>
        <v>METASA-688</v>
      </c>
      <c r="F773" s="84" t="str">
        <f t="shared" si="86"/>
        <v>METASA</v>
      </c>
      <c r="G773" t="s">
        <v>8581</v>
      </c>
      <c r="H773" s="62">
        <v>88416482000106</v>
      </c>
      <c r="I773" t="s">
        <v>30</v>
      </c>
      <c r="J773">
        <v>1717.32</v>
      </c>
      <c r="K773">
        <v>33779.68</v>
      </c>
      <c r="M773">
        <v>71848</v>
      </c>
      <c r="N773" t="str">
        <v>METASA</v>
      </c>
      <c r="O773" s="57" cm="1">
        <f t="array" ref="O773">_xlfn.XLOOKUP(1,($C$2:$C$8655=M773)*($F$2:$F$8655=N773),$D$2:$D$8655)</f>
        <v>44964</v>
      </c>
      <c r="P773" s="62">
        <v>88416482000106</v>
      </c>
      <c r="Q773" t="str">
        <v>KG LIQUIDO</v>
      </c>
      <c r="R773" s="85">
        <v>20226.580000000002</v>
      </c>
      <c r="S773" s="85">
        <v>176375.78</v>
      </c>
      <c r="U773" s="84" t="b">
        <f t="shared" si="81"/>
        <v>1</v>
      </c>
      <c r="V773" s="84" t="b">
        <f t="shared" si="82"/>
        <v>1</v>
      </c>
      <c r="W773" s="84" t="b">
        <f t="shared" si="83"/>
        <v>1</v>
      </c>
      <c r="X773" s="84" t="b">
        <f t="shared" si="84"/>
        <v>1</v>
      </c>
      <c r="Y773" s="84" t="b">
        <f t="shared" si="85"/>
        <v>1</v>
      </c>
      <c r="AA773" s="84">
        <v>71848</v>
      </c>
      <c r="AB773" s="84" t="s">
        <v>80</v>
      </c>
      <c r="AC773" s="57">
        <v>44964</v>
      </c>
      <c r="AD773" s="84">
        <v>88416482000106</v>
      </c>
      <c r="AE773" s="84" t="s">
        <v>30</v>
      </c>
      <c r="AF773" s="84">
        <v>20226.580000000002</v>
      </c>
      <c r="AG773" s="84">
        <v>176375.78</v>
      </c>
      <c r="AI773">
        <v>71882</v>
      </c>
      <c r="AJ773" s="84" t="str" cm="1">
        <f t="array" ref="AJ773">_xlfn.XLOOKUP(AI773,--LEFT(Main!$B$15:$B$1956,SEARCH(" ",Main!$B$15:$B$1956)),Main!$F$15:$F$1956,"")</f>
        <v>METASA</v>
      </c>
      <c r="AK773" s="57" cm="1">
        <f t="array" ref="AK773">_xlfn.XLOOKUP(1,(--LEFT(Main!$B$15:$B$1956,SEARCH(" ",Main!$B$15:$B$1956))=AI773)*(Main!$F$15:$F$1956=AJ773),Main!$C$15:$C$1956,"")</f>
        <v>44964</v>
      </c>
      <c r="AL773" s="62" cm="1">
        <f t="array" ref="AL773">--_xlfn.XLOOKUP(1,(Main!$F$15:$F$1956='PLANILHA EBR'!AJ773)*(--LEFT(Main!$B$15:$B$1956,SEARCH(" ",Main!$B$15:$B$1956))='PLANILHA EBR'!AI773),Main!$E$15:$E$1956)</f>
        <v>88416482000106</v>
      </c>
      <c r="AM773" s="84" t="str" cm="1">
        <f t="array" ref="AM773">_xlfn.XLOOKUP(1,(Main!$F$15:$F$1956='PLANILHA EBR'!AJ773)*(--LEFT(Main!$B$15:$B$1956,SEARCH(" ",Main!$B$15:$B$1956))='PLANILHA EBR'!AI773),Main!$H$15:$H$1956)</f>
        <v>KG LIQUIDO</v>
      </c>
      <c r="AN773">
        <v>13280.1</v>
      </c>
      <c r="AO773">
        <v>207399.84</v>
      </c>
      <c r="AP773">
        <v>29323</v>
      </c>
    </row>
    <row r="774" spans="1:42" x14ac:dyDescent="0.25">
      <c r="A774" t="s">
        <v>5958</v>
      </c>
      <c r="B774" t="str">
        <f>C774&amp;"-"&amp;COUNTIF(C$2:C774,C774)</f>
        <v>68773-12</v>
      </c>
      <c r="C774">
        <v>68773</v>
      </c>
      <c r="D774" s="57">
        <v>44845</v>
      </c>
      <c r="E774" s="84" t="str">
        <f>F774&amp;"-"&amp;COUNTIF($F$2:F774,F774)</f>
        <v>METASA-689</v>
      </c>
      <c r="F774" s="84" t="str">
        <f t="shared" si="86"/>
        <v>METASA</v>
      </c>
      <c r="G774" t="s">
        <v>8581</v>
      </c>
      <c r="H774" s="62">
        <v>88416482000106</v>
      </c>
      <c r="I774" t="s">
        <v>30</v>
      </c>
      <c r="J774">
        <v>148.72999999999999</v>
      </c>
      <c r="K774">
        <v>2659.29</v>
      </c>
      <c r="M774">
        <v>71850</v>
      </c>
      <c r="N774" t="str">
        <v>METASA</v>
      </c>
      <c r="O774" s="57" cm="1">
        <f t="array" ref="O774">_xlfn.XLOOKUP(1,($C$2:$C$8655=M774)*($F$2:$F$8655=N774),$D$2:$D$8655)</f>
        <v>44964</v>
      </c>
      <c r="P774" s="62">
        <v>88416482000106</v>
      </c>
      <c r="Q774" t="str">
        <v>KG LIQUIDO</v>
      </c>
      <c r="R774" s="85">
        <v>18387.8</v>
      </c>
      <c r="S774" s="85">
        <v>160341.62</v>
      </c>
      <c r="U774" s="84" t="b">
        <f t="shared" si="81"/>
        <v>1</v>
      </c>
      <c r="V774" s="84" t="b">
        <f t="shared" si="82"/>
        <v>1</v>
      </c>
      <c r="W774" s="84" t="b">
        <f t="shared" si="83"/>
        <v>1</v>
      </c>
      <c r="X774" s="84" t="b">
        <f t="shared" si="84"/>
        <v>1</v>
      </c>
      <c r="Y774" s="84" t="b">
        <f t="shared" si="85"/>
        <v>1</v>
      </c>
      <c r="AA774" s="84">
        <v>71850</v>
      </c>
      <c r="AB774" s="84" t="s">
        <v>80</v>
      </c>
      <c r="AC774" s="57">
        <v>44964</v>
      </c>
      <c r="AD774" s="84">
        <v>88416482000106</v>
      </c>
      <c r="AE774" s="84" t="s">
        <v>30</v>
      </c>
      <c r="AF774" s="84">
        <v>18387.8</v>
      </c>
      <c r="AG774" s="84">
        <v>160341.62</v>
      </c>
      <c r="AI774">
        <v>71891</v>
      </c>
      <c r="AJ774" s="84" t="str" cm="1">
        <f t="array" ref="AJ774">_xlfn.XLOOKUP(AI774,--LEFT(Main!$B$15:$B$1956,SEARCH(" ",Main!$B$15:$B$1956)),Main!$F$15:$F$1956,"")</f>
        <v>voestalpine</v>
      </c>
      <c r="AK774" s="57" cm="1">
        <f t="array" ref="AK774">_xlfn.XLOOKUP(1,(--LEFT(Main!$B$15:$B$1956,SEARCH(" ",Main!$B$15:$B$1956))=AI774)*(Main!$F$15:$F$1956=AJ774),Main!$C$15:$C$1956,"")</f>
        <v>45485</v>
      </c>
      <c r="AL774" s="62" cm="1">
        <f t="array" ref="AL774">--_xlfn.XLOOKUP(1,(Main!$F$15:$F$1956='PLANILHA EBR'!AJ774)*(--LEFT(Main!$B$15:$B$1956,SEARCH(" ",Main!$B$15:$B$1956))='PLANILHA EBR'!AI774),Main!$E$15:$E$1956)</f>
        <v>61479002000523</v>
      </c>
      <c r="AM774" s="84" t="str" cm="1">
        <f t="array" ref="AM774">_xlfn.XLOOKUP(1,(Main!$F$15:$F$1956='PLANILHA EBR'!AJ774)*(--LEFT(Main!$B$15:$B$1956,SEARCH(" ",Main!$B$15:$B$1956))='PLANILHA EBR'!AI774),Main!$H$15:$H$1956)</f>
        <v>KG LIQUIDO</v>
      </c>
      <c r="AN774">
        <v>2835</v>
      </c>
      <c r="AO774">
        <v>81081</v>
      </c>
      <c r="AP774">
        <v>29291</v>
      </c>
    </row>
    <row r="775" spans="1:42" x14ac:dyDescent="0.25">
      <c r="A775" t="s">
        <v>5958</v>
      </c>
      <c r="B775" t="str">
        <f>C775&amp;"-"&amp;COUNTIF(C$2:C775,C775)</f>
        <v>68773-13</v>
      </c>
      <c r="C775">
        <v>68773</v>
      </c>
      <c r="D775" s="57">
        <v>44845</v>
      </c>
      <c r="E775" s="84" t="str">
        <f>F775&amp;"-"&amp;COUNTIF($F$2:F775,F775)</f>
        <v>METASA-690</v>
      </c>
      <c r="F775" s="84" t="str">
        <f t="shared" si="86"/>
        <v>METASA</v>
      </c>
      <c r="G775" t="s">
        <v>8581</v>
      </c>
      <c r="H775" s="62">
        <v>88416482000106</v>
      </c>
      <c r="I775" t="s">
        <v>30</v>
      </c>
      <c r="J775">
        <v>67.23</v>
      </c>
      <c r="K775">
        <v>1202.07</v>
      </c>
      <c r="M775">
        <v>71876</v>
      </c>
      <c r="N775" t="str">
        <v>VOESTALPINE</v>
      </c>
      <c r="O775" s="57" cm="1">
        <f t="array" ref="O775">_xlfn.XLOOKUP(1,($C$2:$C$8655=M775)*($F$2:$F$8655=N775),$D$2:$D$8655)</f>
        <v>45483</v>
      </c>
      <c r="P775" s="62">
        <v>61479002000523</v>
      </c>
      <c r="Q775" t="str">
        <v>KG LIQUIDO</v>
      </c>
      <c r="R775" s="85">
        <v>1890</v>
      </c>
      <c r="S775" s="85">
        <v>54054</v>
      </c>
      <c r="U775" s="84" t="b">
        <f t="shared" si="81"/>
        <v>1</v>
      </c>
      <c r="V775" s="84" t="b">
        <f t="shared" si="82"/>
        <v>1</v>
      </c>
      <c r="W775" s="84" t="b">
        <f t="shared" si="83"/>
        <v>1</v>
      </c>
      <c r="X775" s="84" t="b">
        <f t="shared" si="84"/>
        <v>1</v>
      </c>
      <c r="Y775" s="84" t="b">
        <f t="shared" si="85"/>
        <v>1</v>
      </c>
      <c r="AA775" s="84">
        <v>71876</v>
      </c>
      <c r="AB775" s="84" t="s">
        <v>5066</v>
      </c>
      <c r="AC775" s="57">
        <v>45483</v>
      </c>
      <c r="AD775" s="84">
        <v>61479002000523</v>
      </c>
      <c r="AE775" s="84" t="s">
        <v>30</v>
      </c>
      <c r="AF775" s="84">
        <v>1890</v>
      </c>
      <c r="AG775" s="84">
        <v>54054</v>
      </c>
      <c r="AI775">
        <v>71896</v>
      </c>
      <c r="AJ775" s="84" t="str" cm="1">
        <f t="array" ref="AJ775">_xlfn.XLOOKUP(AI775,--LEFT(Main!$B$15:$B$1956,SEARCH(" ",Main!$B$15:$B$1956)),Main!$F$15:$F$1956,"")</f>
        <v>voestalpine</v>
      </c>
      <c r="AK775" s="57" cm="1">
        <f t="array" ref="AK775">_xlfn.XLOOKUP(1,(--LEFT(Main!$B$15:$B$1956,SEARCH(" ",Main!$B$15:$B$1956))=AI775)*(Main!$F$15:$F$1956=AJ775),Main!$C$15:$C$1956,"")</f>
        <v>45485</v>
      </c>
      <c r="AL775" s="62" cm="1">
        <f t="array" ref="AL775">--_xlfn.XLOOKUP(1,(Main!$F$15:$F$1956='PLANILHA EBR'!AJ775)*(--LEFT(Main!$B$15:$B$1956,SEARCH(" ",Main!$B$15:$B$1956))='PLANILHA EBR'!AI775),Main!$E$15:$E$1956)</f>
        <v>61479002000523</v>
      </c>
      <c r="AM775" s="84" t="str" cm="1">
        <f t="array" ref="AM775">_xlfn.XLOOKUP(1,(Main!$F$15:$F$1956='PLANILHA EBR'!AJ775)*(--LEFT(Main!$B$15:$B$1956,SEARCH(" ",Main!$B$15:$B$1956))='PLANILHA EBR'!AI775),Main!$H$15:$H$1956)</f>
        <v>KG LIQUIDO</v>
      </c>
      <c r="AN775">
        <v>945</v>
      </c>
      <c r="AO775">
        <v>27027</v>
      </c>
      <c r="AP775">
        <v>29291</v>
      </c>
    </row>
    <row r="776" spans="1:42" x14ac:dyDescent="0.25">
      <c r="A776" t="s">
        <v>5958</v>
      </c>
      <c r="B776" t="str">
        <f>C776&amp;"-"&amp;COUNTIF(C$2:C776,C776)</f>
        <v>68773-14</v>
      </c>
      <c r="C776">
        <v>68773</v>
      </c>
      <c r="D776" s="57">
        <v>44845</v>
      </c>
      <c r="E776" s="84" t="str">
        <f>F776&amp;"-"&amp;COUNTIF($F$2:F776,F776)</f>
        <v>METASA-691</v>
      </c>
      <c r="F776" s="84" t="str">
        <f t="shared" si="86"/>
        <v>METASA</v>
      </c>
      <c r="G776" t="s">
        <v>8581</v>
      </c>
      <c r="H776" s="62">
        <v>88416482000106</v>
      </c>
      <c r="I776" t="s">
        <v>30</v>
      </c>
      <c r="J776">
        <v>1122.83</v>
      </c>
      <c r="K776">
        <v>30406.240000000002</v>
      </c>
      <c r="M776">
        <v>71882</v>
      </c>
      <c r="N776" t="str">
        <v>METASA</v>
      </c>
      <c r="O776" s="57" cm="1">
        <f t="array" ref="O776">_xlfn.XLOOKUP(1,($C$2:$C$8655=M776)*($F$2:$F$8655=N776),$D$2:$D$8655)</f>
        <v>44964</v>
      </c>
      <c r="P776" s="62">
        <v>88416482000106</v>
      </c>
      <c r="Q776" t="str">
        <v>KG LIQUIDO</v>
      </c>
      <c r="R776" s="85">
        <v>13280.099999999997</v>
      </c>
      <c r="S776" s="85">
        <v>207399.84</v>
      </c>
      <c r="U776" s="84" t="b">
        <f t="shared" si="81"/>
        <v>1</v>
      </c>
      <c r="V776" s="84" t="b">
        <f t="shared" si="82"/>
        <v>1</v>
      </c>
      <c r="W776" s="84" t="b">
        <f t="shared" si="83"/>
        <v>1</v>
      </c>
      <c r="X776" s="84" t="b">
        <f t="shared" si="84"/>
        <v>1</v>
      </c>
      <c r="Y776" s="84" t="b">
        <f t="shared" si="85"/>
        <v>1</v>
      </c>
      <c r="AA776" s="84">
        <v>71882</v>
      </c>
      <c r="AB776" s="84" t="s">
        <v>80</v>
      </c>
      <c r="AC776" s="57">
        <v>44964</v>
      </c>
      <c r="AD776" s="84">
        <v>88416482000106</v>
      </c>
      <c r="AE776" s="84" t="s">
        <v>30</v>
      </c>
      <c r="AF776" s="84">
        <v>13280.1</v>
      </c>
      <c r="AG776" s="84">
        <v>207399.84</v>
      </c>
      <c r="AI776">
        <v>71912</v>
      </c>
      <c r="AJ776" s="84" t="str" cm="1">
        <f t="array" ref="AJ776">_xlfn.XLOOKUP(AI776,--LEFT(Main!$B$15:$B$1956,SEARCH(" ",Main!$B$15:$B$1956)),Main!$F$15:$F$1956,"")</f>
        <v>METASA</v>
      </c>
      <c r="AK776" s="57" cm="1">
        <f t="array" ref="AK776">_xlfn.XLOOKUP(1,(--LEFT(Main!$B$15:$B$1956,SEARCH(" ",Main!$B$15:$B$1956))=AI776)*(Main!$F$15:$F$1956=AJ776),Main!$C$15:$C$1956,"")</f>
        <v>44966</v>
      </c>
      <c r="AL776" s="62" cm="1">
        <f t="array" ref="AL776">--_xlfn.XLOOKUP(1,(Main!$F$15:$F$1956='PLANILHA EBR'!AJ776)*(--LEFT(Main!$B$15:$B$1956,SEARCH(" ",Main!$B$15:$B$1956))='PLANILHA EBR'!AI776),Main!$E$15:$E$1956)</f>
        <v>88416482000106</v>
      </c>
      <c r="AM776" s="84" t="str" cm="1">
        <f t="array" ref="AM776">_xlfn.XLOOKUP(1,(Main!$F$15:$F$1956='PLANILHA EBR'!AJ776)*(--LEFT(Main!$B$15:$B$1956,SEARCH(" ",Main!$B$15:$B$1956))='PLANILHA EBR'!AI776),Main!$H$15:$H$1956)</f>
        <v>KG LIQUIDO</v>
      </c>
      <c r="AN776">
        <v>10395.59</v>
      </c>
      <c r="AO776">
        <v>198341.86</v>
      </c>
      <c r="AP776">
        <v>27098</v>
      </c>
    </row>
    <row r="777" spans="1:42" x14ac:dyDescent="0.25">
      <c r="A777" t="s">
        <v>5958</v>
      </c>
      <c r="B777" t="str">
        <f>C777&amp;"-"&amp;COUNTIF(C$2:C777,C777)</f>
        <v>68773-15</v>
      </c>
      <c r="C777">
        <v>68773</v>
      </c>
      <c r="D777" s="57">
        <v>44845</v>
      </c>
      <c r="E777" s="84" t="str">
        <f>F777&amp;"-"&amp;COUNTIF($F$2:F777,F777)</f>
        <v>METASA-692</v>
      </c>
      <c r="F777" s="84" t="str">
        <f t="shared" si="86"/>
        <v>METASA</v>
      </c>
      <c r="G777" t="s">
        <v>8581</v>
      </c>
      <c r="H777" s="62">
        <v>88416482000106</v>
      </c>
      <c r="I777" t="s">
        <v>30</v>
      </c>
      <c r="J777">
        <v>4066.84</v>
      </c>
      <c r="K777">
        <v>108299.95</v>
      </c>
      <c r="M777">
        <v>71891</v>
      </c>
      <c r="N777" t="str">
        <v>VOESTALPINE</v>
      </c>
      <c r="O777" s="57" cm="1">
        <f t="array" ref="O777">_xlfn.XLOOKUP(1,($C$2:$C$8655=M777)*($F$2:$F$8655=N777),$D$2:$D$8655)</f>
        <v>45485</v>
      </c>
      <c r="P777" s="62">
        <v>61479002000523</v>
      </c>
      <c r="Q777" t="str">
        <v>KG LIQUIDO</v>
      </c>
      <c r="R777" s="85">
        <v>2835</v>
      </c>
      <c r="S777" s="85">
        <v>81081</v>
      </c>
      <c r="U777" s="84" t="b">
        <f t="shared" si="81"/>
        <v>1</v>
      </c>
      <c r="V777" s="84" t="b">
        <f t="shared" si="82"/>
        <v>1</v>
      </c>
      <c r="W777" s="84" t="b">
        <f t="shared" si="83"/>
        <v>1</v>
      </c>
      <c r="X777" s="84" t="b">
        <f t="shared" si="84"/>
        <v>1</v>
      </c>
      <c r="Y777" s="84" t="b">
        <f t="shared" si="85"/>
        <v>1</v>
      </c>
      <c r="AA777" s="84">
        <v>71891</v>
      </c>
      <c r="AB777" s="84" t="s">
        <v>5066</v>
      </c>
      <c r="AC777" s="57">
        <v>45485</v>
      </c>
      <c r="AD777" s="84">
        <v>61479002000523</v>
      </c>
      <c r="AE777" s="84" t="s">
        <v>30</v>
      </c>
      <c r="AF777" s="84">
        <v>2835</v>
      </c>
      <c r="AG777" s="84">
        <v>81081</v>
      </c>
      <c r="AI777">
        <v>71933</v>
      </c>
      <c r="AJ777" s="84" t="str" cm="1">
        <f t="array" ref="AJ777">_xlfn.XLOOKUP(AI777,--LEFT(Main!$B$15:$B$1956,SEARCH(" ",Main!$B$15:$B$1956)),Main!$F$15:$F$1956,"")</f>
        <v>METASA</v>
      </c>
      <c r="AK777" s="57" cm="1">
        <f t="array" ref="AK777">_xlfn.XLOOKUP(1,(--LEFT(Main!$B$15:$B$1956,SEARCH(" ",Main!$B$15:$B$1956))=AI777)*(Main!$F$15:$F$1956=AJ777),Main!$C$15:$C$1956,"")</f>
        <v>44966</v>
      </c>
      <c r="AL777" s="62" cm="1">
        <f t="array" ref="AL777">--_xlfn.XLOOKUP(1,(Main!$F$15:$F$1956='PLANILHA EBR'!AJ777)*(--LEFT(Main!$B$15:$B$1956,SEARCH(" ",Main!$B$15:$B$1956))='PLANILHA EBR'!AI777),Main!$E$15:$E$1956)</f>
        <v>88416482000106</v>
      </c>
      <c r="AM777" s="84" t="str" cm="1">
        <f t="array" ref="AM777">_xlfn.XLOOKUP(1,(Main!$F$15:$F$1956='PLANILHA EBR'!AJ777)*(--LEFT(Main!$B$15:$B$1956,SEARCH(" ",Main!$B$15:$B$1956))='PLANILHA EBR'!AI777),Main!$H$15:$H$1956)</f>
        <v>KG LIQUIDO</v>
      </c>
      <c r="AN777">
        <v>19504.919999999998</v>
      </c>
      <c r="AO777">
        <v>322046.67</v>
      </c>
      <c r="AP777">
        <v>22545</v>
      </c>
    </row>
    <row r="778" spans="1:42" x14ac:dyDescent="0.25">
      <c r="A778" t="s">
        <v>5958</v>
      </c>
      <c r="B778" t="str">
        <f>C778&amp;"-"&amp;COUNTIF(C$2:C778,C778)</f>
        <v>68773-16</v>
      </c>
      <c r="C778">
        <v>68773</v>
      </c>
      <c r="D778" s="57">
        <v>44845</v>
      </c>
      <c r="E778" s="84" t="str">
        <f>F778&amp;"-"&amp;COUNTIF($F$2:F778,F778)</f>
        <v>METASA-693</v>
      </c>
      <c r="F778" s="84" t="str">
        <f t="shared" si="86"/>
        <v>METASA</v>
      </c>
      <c r="G778" t="s">
        <v>8581</v>
      </c>
      <c r="H778" s="62">
        <v>88416482000106</v>
      </c>
      <c r="I778" t="s">
        <v>30</v>
      </c>
      <c r="J778">
        <v>434.21</v>
      </c>
      <c r="K778">
        <v>6434.99</v>
      </c>
      <c r="M778">
        <v>71896</v>
      </c>
      <c r="N778" t="str">
        <v>VOESTALPINE</v>
      </c>
      <c r="O778" s="57" cm="1">
        <f t="array" ref="O778">_xlfn.XLOOKUP(1,($C$2:$C$8655=M778)*($F$2:$F$8655=N778),$D$2:$D$8655)</f>
        <v>45485</v>
      </c>
      <c r="P778" s="62">
        <v>61479002000523</v>
      </c>
      <c r="Q778" t="str">
        <v>KG LIQUIDO</v>
      </c>
      <c r="R778" s="85">
        <v>945</v>
      </c>
      <c r="S778" s="85">
        <v>27027</v>
      </c>
      <c r="U778" s="84" t="b">
        <f t="shared" si="81"/>
        <v>1</v>
      </c>
      <c r="V778" s="84" t="b">
        <f t="shared" si="82"/>
        <v>1</v>
      </c>
      <c r="W778" s="84" t="b">
        <f t="shared" si="83"/>
        <v>1</v>
      </c>
      <c r="X778" s="84" t="b">
        <f t="shared" si="84"/>
        <v>1</v>
      </c>
      <c r="Y778" s="84" t="b">
        <f t="shared" si="85"/>
        <v>1</v>
      </c>
      <c r="AA778" s="84">
        <v>71896</v>
      </c>
      <c r="AB778" s="84" t="s">
        <v>5066</v>
      </c>
      <c r="AC778" s="57">
        <v>45485</v>
      </c>
      <c r="AD778" s="84">
        <v>61479002000523</v>
      </c>
      <c r="AE778" s="84" t="s">
        <v>30</v>
      </c>
      <c r="AF778" s="84">
        <v>945</v>
      </c>
      <c r="AG778" s="84">
        <v>27027</v>
      </c>
      <c r="AI778">
        <v>71934</v>
      </c>
      <c r="AJ778" s="84" t="str" cm="1">
        <f t="array" ref="AJ778">_xlfn.XLOOKUP(AI778,--LEFT(Main!$B$15:$B$1956,SEARCH(" ",Main!$B$15:$B$1956)),Main!$F$15:$F$1956,"")</f>
        <v>METASA</v>
      </c>
      <c r="AK778" s="57" cm="1">
        <f t="array" ref="AK778">_xlfn.XLOOKUP(1,(--LEFT(Main!$B$15:$B$1956,SEARCH(" ",Main!$B$15:$B$1956))=AI778)*(Main!$F$15:$F$1956=AJ778),Main!$C$15:$C$1956,"")</f>
        <v>44966</v>
      </c>
      <c r="AL778" s="62" cm="1">
        <f t="array" ref="AL778">--_xlfn.XLOOKUP(1,(Main!$F$15:$F$1956='PLANILHA EBR'!AJ778)*(--LEFT(Main!$B$15:$B$1956,SEARCH(" ",Main!$B$15:$B$1956))='PLANILHA EBR'!AI778),Main!$E$15:$E$1956)</f>
        <v>88416482000106</v>
      </c>
      <c r="AM778" s="84" t="str" cm="1">
        <f t="array" ref="AM778">_xlfn.XLOOKUP(1,(Main!$F$15:$F$1956='PLANILHA EBR'!AJ778)*(--LEFT(Main!$B$15:$B$1956,SEARCH(" ",Main!$B$15:$B$1956))='PLANILHA EBR'!AI778),Main!$H$15:$H$1956)</f>
        <v>KG LIQUIDO</v>
      </c>
      <c r="AN778">
        <v>3258.05</v>
      </c>
      <c r="AO778">
        <v>54995.88</v>
      </c>
      <c r="AP778">
        <v>22545</v>
      </c>
    </row>
    <row r="779" spans="1:42" x14ac:dyDescent="0.25">
      <c r="A779" t="s">
        <v>5958</v>
      </c>
      <c r="B779" t="str">
        <f>C779&amp;"-"&amp;COUNTIF(C$2:C779,C779)</f>
        <v>68774-1</v>
      </c>
      <c r="C779">
        <v>68774</v>
      </c>
      <c r="D779" s="57">
        <v>44845</v>
      </c>
      <c r="E779" s="84" t="str">
        <f>F779&amp;"-"&amp;COUNTIF($F$2:F779,F779)</f>
        <v>METASA-694</v>
      </c>
      <c r="F779" s="84" t="str">
        <f t="shared" si="86"/>
        <v>METASA</v>
      </c>
      <c r="G779" t="s">
        <v>8581</v>
      </c>
      <c r="H779" s="62">
        <v>88416482000106</v>
      </c>
      <c r="I779" t="s">
        <v>30</v>
      </c>
      <c r="J779">
        <v>73.849999999999994</v>
      </c>
      <c r="K779">
        <v>1246.5899999999999</v>
      </c>
      <c r="M779">
        <v>71912</v>
      </c>
      <c r="N779" t="str">
        <v>METASA</v>
      </c>
      <c r="O779" s="57" cm="1">
        <f t="array" ref="O779">_xlfn.XLOOKUP(1,($C$2:$C$8655=M779)*($F$2:$F$8655=N779),$D$2:$D$8655)</f>
        <v>44966</v>
      </c>
      <c r="P779" s="62">
        <v>88416482000106</v>
      </c>
      <c r="Q779" t="str">
        <v>KG LIQUIDO</v>
      </c>
      <c r="R779" s="85">
        <v>10395.59</v>
      </c>
      <c r="S779" s="85">
        <v>198341.86000000002</v>
      </c>
      <c r="U779" s="84" t="b">
        <f t="shared" si="81"/>
        <v>1</v>
      </c>
      <c r="V779" s="84" t="b">
        <f t="shared" si="82"/>
        <v>1</v>
      </c>
      <c r="W779" s="84" t="b">
        <f t="shared" si="83"/>
        <v>1</v>
      </c>
      <c r="X779" s="84" t="b">
        <f t="shared" si="84"/>
        <v>1</v>
      </c>
      <c r="Y779" s="84" t="b">
        <f t="shared" si="85"/>
        <v>1</v>
      </c>
      <c r="AA779" s="84">
        <v>71912</v>
      </c>
      <c r="AB779" s="84" t="s">
        <v>80</v>
      </c>
      <c r="AC779" s="57">
        <v>44966</v>
      </c>
      <c r="AD779" s="84">
        <v>88416482000106</v>
      </c>
      <c r="AE779" s="84" t="s">
        <v>30</v>
      </c>
      <c r="AF779" s="84">
        <v>10395.59</v>
      </c>
      <c r="AG779" s="84">
        <v>198341.86</v>
      </c>
      <c r="AI779">
        <v>71946</v>
      </c>
      <c r="AJ779" s="84" t="str" cm="1">
        <f t="array" ref="AJ779">_xlfn.XLOOKUP(AI779,--LEFT(Main!$B$15:$B$1956,SEARCH(" ",Main!$B$15:$B$1956)),Main!$F$15:$F$1956,"")</f>
        <v>voestalpine</v>
      </c>
      <c r="AK779" s="57" cm="1">
        <f t="array" ref="AK779">_xlfn.XLOOKUP(1,(--LEFT(Main!$B$15:$B$1956,SEARCH(" ",Main!$B$15:$B$1956))=AI779)*(Main!$F$15:$F$1956=AJ779),Main!$C$15:$C$1956,"")</f>
        <v>45489</v>
      </c>
      <c r="AL779" s="62" cm="1">
        <f t="array" ref="AL779">--_xlfn.XLOOKUP(1,(Main!$F$15:$F$1956='PLANILHA EBR'!AJ779)*(--LEFT(Main!$B$15:$B$1956,SEARCH(" ",Main!$B$15:$B$1956))='PLANILHA EBR'!AI779),Main!$E$15:$E$1956)</f>
        <v>61479002000523</v>
      </c>
      <c r="AM779" s="84" t="str" cm="1">
        <f t="array" ref="AM779">_xlfn.XLOOKUP(1,(Main!$F$15:$F$1956='PLANILHA EBR'!AJ779)*(--LEFT(Main!$B$15:$B$1956,SEARCH(" ",Main!$B$15:$B$1956))='PLANILHA EBR'!AI779),Main!$H$15:$H$1956)</f>
        <v>KG LIQUIDO</v>
      </c>
      <c r="AN779">
        <v>945</v>
      </c>
      <c r="AO779">
        <v>27027</v>
      </c>
      <c r="AP779">
        <v>22544</v>
      </c>
    </row>
    <row r="780" spans="1:42" x14ac:dyDescent="0.25">
      <c r="A780" t="s">
        <v>5958</v>
      </c>
      <c r="B780" t="str">
        <f>C780&amp;"-"&amp;COUNTIF(C$2:C780,C780)</f>
        <v>68774-2</v>
      </c>
      <c r="C780">
        <v>68774</v>
      </c>
      <c r="D780" s="57">
        <v>44845</v>
      </c>
      <c r="E780" s="84" t="str">
        <f>F780&amp;"-"&amp;COUNTIF($F$2:F780,F780)</f>
        <v>METASA-695</v>
      </c>
      <c r="F780" s="84" t="str">
        <f t="shared" si="86"/>
        <v>METASA</v>
      </c>
      <c r="G780" t="s">
        <v>8581</v>
      </c>
      <c r="H780" s="62">
        <v>88416482000106</v>
      </c>
      <c r="I780" t="s">
        <v>30</v>
      </c>
      <c r="J780">
        <v>1484.83</v>
      </c>
      <c r="K780">
        <v>19852.169999999998</v>
      </c>
      <c r="M780">
        <v>71933</v>
      </c>
      <c r="N780" t="str">
        <v>METASA</v>
      </c>
      <c r="O780" s="57" cm="1">
        <f t="array" ref="O780">_xlfn.XLOOKUP(1,($C$2:$C$8655=M780)*($F$2:$F$8655=N780),$D$2:$D$8655)</f>
        <v>44966</v>
      </c>
      <c r="P780" s="62">
        <v>88416482000106</v>
      </c>
      <c r="Q780" t="str">
        <v>KG LIQUIDO</v>
      </c>
      <c r="R780" s="85">
        <v>19504.919999999998</v>
      </c>
      <c r="S780" s="85">
        <v>322046.67000000004</v>
      </c>
      <c r="U780" s="84" t="b">
        <f t="shared" si="81"/>
        <v>1</v>
      </c>
      <c r="V780" s="84" t="b">
        <f t="shared" si="82"/>
        <v>1</v>
      </c>
      <c r="W780" s="84" t="b">
        <f t="shared" si="83"/>
        <v>1</v>
      </c>
      <c r="X780" s="84" t="b">
        <f t="shared" si="84"/>
        <v>1</v>
      </c>
      <c r="Y780" s="84" t="b">
        <f t="shared" si="85"/>
        <v>1</v>
      </c>
      <c r="AA780" s="84">
        <v>71933</v>
      </c>
      <c r="AB780" s="84" t="s">
        <v>80</v>
      </c>
      <c r="AC780" s="57">
        <v>44966</v>
      </c>
      <c r="AD780" s="84">
        <v>88416482000106</v>
      </c>
      <c r="AE780" s="84" t="s">
        <v>30</v>
      </c>
      <c r="AF780" s="84">
        <v>19504.919999999998</v>
      </c>
      <c r="AG780" s="84">
        <v>322046.67</v>
      </c>
      <c r="AI780">
        <v>71960</v>
      </c>
      <c r="AJ780" s="84" t="str" cm="1">
        <f t="array" ref="AJ780">_xlfn.XLOOKUP(AI780,--LEFT(Main!$B$15:$B$1956,SEARCH(" ",Main!$B$15:$B$1956)),Main!$F$15:$F$1956,"")</f>
        <v>METASA</v>
      </c>
      <c r="AK780" s="57" cm="1">
        <f t="array" ref="AK780">_xlfn.XLOOKUP(1,(--LEFT(Main!$B$15:$B$1956,SEARCH(" ",Main!$B$15:$B$1956))=AI780)*(Main!$F$15:$F$1956=AJ780),Main!$C$15:$C$1956,"")</f>
        <v>44967</v>
      </c>
      <c r="AL780" s="62" cm="1">
        <f t="array" ref="AL780">--_xlfn.XLOOKUP(1,(Main!$F$15:$F$1956='PLANILHA EBR'!AJ780)*(--LEFT(Main!$B$15:$B$1956,SEARCH(" ",Main!$B$15:$B$1956))='PLANILHA EBR'!AI780),Main!$E$15:$E$1956)</f>
        <v>88416482000106</v>
      </c>
      <c r="AM780" s="84" t="str" cm="1">
        <f t="array" ref="AM780">_xlfn.XLOOKUP(1,(Main!$F$15:$F$1956='PLANILHA EBR'!AJ780)*(--LEFT(Main!$B$15:$B$1956,SEARCH(" ",Main!$B$15:$B$1956))='PLANILHA EBR'!AI780),Main!$H$15:$H$1956)</f>
        <v>KG LIQUIDO</v>
      </c>
      <c r="AN780">
        <v>16199.13</v>
      </c>
      <c r="AO780">
        <v>271213.14</v>
      </c>
      <c r="AP780">
        <v>22544</v>
      </c>
    </row>
    <row r="781" spans="1:42" x14ac:dyDescent="0.25">
      <c r="A781" t="s">
        <v>5958</v>
      </c>
      <c r="B781" t="str">
        <f>C781&amp;"-"&amp;COUNTIF(C$2:C781,C781)</f>
        <v>68774-3</v>
      </c>
      <c r="C781">
        <v>68774</v>
      </c>
      <c r="D781" s="57">
        <v>44845</v>
      </c>
      <c r="E781" s="84" t="str">
        <f>F781&amp;"-"&amp;COUNTIF($F$2:F781,F781)</f>
        <v>METASA-696</v>
      </c>
      <c r="F781" s="84" t="str">
        <f t="shared" si="86"/>
        <v>METASA</v>
      </c>
      <c r="G781" t="s">
        <v>8581</v>
      </c>
      <c r="H781" s="62">
        <v>88416482000106</v>
      </c>
      <c r="I781" t="s">
        <v>30</v>
      </c>
      <c r="J781">
        <v>314.97000000000003</v>
      </c>
      <c r="K781">
        <v>5316.69</v>
      </c>
      <c r="M781">
        <v>71934</v>
      </c>
      <c r="N781" t="str">
        <v>METASA</v>
      </c>
      <c r="O781" s="57" cm="1">
        <f t="array" ref="O781">_xlfn.XLOOKUP(1,($C$2:$C$8655=M781)*($F$2:$F$8655=N781),$D$2:$D$8655)</f>
        <v>44966</v>
      </c>
      <c r="P781" s="62">
        <v>88416482000106</v>
      </c>
      <c r="Q781" t="str">
        <v>KG LIQUIDO</v>
      </c>
      <c r="R781" s="85">
        <v>3258.0499999999997</v>
      </c>
      <c r="S781" s="85">
        <v>54995.88</v>
      </c>
      <c r="U781" s="84" t="b">
        <f t="shared" si="81"/>
        <v>1</v>
      </c>
      <c r="V781" s="84" t="b">
        <f t="shared" si="82"/>
        <v>1</v>
      </c>
      <c r="W781" s="84" t="b">
        <f t="shared" si="83"/>
        <v>1</v>
      </c>
      <c r="X781" s="84" t="b">
        <f t="shared" si="84"/>
        <v>1</v>
      </c>
      <c r="Y781" s="84" t="b">
        <f t="shared" si="85"/>
        <v>1</v>
      </c>
      <c r="AA781" s="84">
        <v>71934</v>
      </c>
      <c r="AB781" s="84" t="s">
        <v>80</v>
      </c>
      <c r="AC781" s="57">
        <v>44966</v>
      </c>
      <c r="AD781" s="84">
        <v>88416482000106</v>
      </c>
      <c r="AE781" s="84" t="s">
        <v>30</v>
      </c>
      <c r="AF781" s="84">
        <v>3258.05</v>
      </c>
      <c r="AG781" s="84">
        <v>54995.88</v>
      </c>
      <c r="AI781">
        <v>72032</v>
      </c>
      <c r="AJ781" s="84" t="str" cm="1">
        <f t="array" ref="AJ781">_xlfn.XLOOKUP(AI781,--LEFT(Main!$B$15:$B$1956,SEARCH(" ",Main!$B$15:$B$1956)),Main!$F$15:$F$1956,"")</f>
        <v>METASA</v>
      </c>
      <c r="AK781" s="57" cm="1">
        <f t="array" ref="AK781">_xlfn.XLOOKUP(1,(--LEFT(Main!$B$15:$B$1956,SEARCH(" ",Main!$B$15:$B$1956))=AI781)*(Main!$F$15:$F$1956=AJ781),Main!$C$15:$C$1956,"")</f>
        <v>44972</v>
      </c>
      <c r="AL781" s="62" cm="1">
        <f t="array" ref="AL781">--_xlfn.XLOOKUP(1,(Main!$F$15:$F$1956='PLANILHA EBR'!AJ781)*(--LEFT(Main!$B$15:$B$1956,SEARCH(" ",Main!$B$15:$B$1956))='PLANILHA EBR'!AI781),Main!$E$15:$E$1956)</f>
        <v>88416482000106</v>
      </c>
      <c r="AM781" s="84" t="str" cm="1">
        <f t="array" ref="AM781">_xlfn.XLOOKUP(1,(Main!$F$15:$F$1956='PLANILHA EBR'!AJ781)*(--LEFT(Main!$B$15:$B$1956,SEARCH(" ",Main!$B$15:$B$1956))='PLANILHA EBR'!AI781),Main!$H$15:$H$1956)</f>
        <v>KG LIQUIDO</v>
      </c>
      <c r="AN781">
        <v>14751.29</v>
      </c>
      <c r="AO781">
        <v>255220.59</v>
      </c>
      <c r="AP781">
        <v>22360</v>
      </c>
    </row>
    <row r="782" spans="1:42" x14ac:dyDescent="0.25">
      <c r="A782" t="s">
        <v>5958</v>
      </c>
      <c r="B782" t="str">
        <f>C782&amp;"-"&amp;COUNTIF(C$2:C782,C782)</f>
        <v>68774-4</v>
      </c>
      <c r="C782">
        <v>68774</v>
      </c>
      <c r="D782" s="57">
        <v>44845</v>
      </c>
      <c r="E782" s="84" t="str">
        <f>F782&amp;"-"&amp;COUNTIF($F$2:F782,F782)</f>
        <v>METASA-697</v>
      </c>
      <c r="F782" s="84" t="str">
        <f t="shared" si="86"/>
        <v>METASA</v>
      </c>
      <c r="G782" t="s">
        <v>8581</v>
      </c>
      <c r="H782" s="62">
        <v>88416482000106</v>
      </c>
      <c r="I782" t="s">
        <v>30</v>
      </c>
      <c r="J782">
        <v>15.12</v>
      </c>
      <c r="K782">
        <v>255.23</v>
      </c>
      <c r="M782">
        <v>71946</v>
      </c>
      <c r="N782" t="str">
        <v>VOESTALPINE</v>
      </c>
      <c r="O782" s="57" cm="1">
        <f t="array" ref="O782">_xlfn.XLOOKUP(1,($C$2:$C$8655=M782)*($F$2:$F$8655=N782),$D$2:$D$8655)</f>
        <v>45489</v>
      </c>
      <c r="P782" s="62">
        <v>61479002000523</v>
      </c>
      <c r="Q782" t="str">
        <v>KG LIQUIDO</v>
      </c>
      <c r="R782" s="85">
        <v>945</v>
      </c>
      <c r="S782" s="85">
        <v>27027</v>
      </c>
      <c r="U782" s="84" t="b">
        <f t="shared" si="81"/>
        <v>1</v>
      </c>
      <c r="V782" s="84" t="b">
        <f t="shared" si="82"/>
        <v>1</v>
      </c>
      <c r="W782" s="84" t="b">
        <f t="shared" si="83"/>
        <v>1</v>
      </c>
      <c r="X782" s="84" t="b">
        <f t="shared" si="84"/>
        <v>1</v>
      </c>
      <c r="Y782" s="84" t="b">
        <f t="shared" si="85"/>
        <v>1</v>
      </c>
      <c r="AA782" s="84">
        <v>71946</v>
      </c>
      <c r="AB782" s="84" t="s">
        <v>5066</v>
      </c>
      <c r="AC782" s="57">
        <v>45489</v>
      </c>
      <c r="AD782" s="84">
        <v>61479002000523</v>
      </c>
      <c r="AE782" s="84" t="s">
        <v>30</v>
      </c>
      <c r="AF782" s="84">
        <v>945</v>
      </c>
      <c r="AG782" s="84">
        <v>27027</v>
      </c>
      <c r="AI782">
        <v>72050</v>
      </c>
      <c r="AJ782" s="84" t="str" cm="1">
        <f t="array" ref="AJ782">_xlfn.XLOOKUP(AI782,--LEFT(Main!$B$15:$B$1956,SEARCH(" ",Main!$B$15:$B$1956)),Main!$F$15:$F$1956,"")</f>
        <v>METASA</v>
      </c>
      <c r="AK782" s="57" cm="1">
        <f t="array" ref="AK782">_xlfn.XLOOKUP(1,(--LEFT(Main!$B$15:$B$1956,SEARCH(" ",Main!$B$15:$B$1956))=AI782)*(Main!$F$15:$F$1956=AJ782),Main!$C$15:$C$1956,"")</f>
        <v>44972</v>
      </c>
      <c r="AL782" s="62" cm="1">
        <f t="array" ref="AL782">--_xlfn.XLOOKUP(1,(Main!$F$15:$F$1956='PLANILHA EBR'!AJ782)*(--LEFT(Main!$B$15:$B$1956,SEARCH(" ",Main!$B$15:$B$1956))='PLANILHA EBR'!AI782),Main!$E$15:$E$1956)</f>
        <v>88416482000106</v>
      </c>
      <c r="AM782" s="84" t="str" cm="1">
        <f t="array" ref="AM782">_xlfn.XLOOKUP(1,(Main!$F$15:$F$1956='PLANILHA EBR'!AJ782)*(--LEFT(Main!$B$15:$B$1956,SEARCH(" ",Main!$B$15:$B$1956))='PLANILHA EBR'!AI782),Main!$H$15:$H$1956)</f>
        <v>KG LIQUIDO</v>
      </c>
      <c r="AN782">
        <v>10563.41</v>
      </c>
      <c r="AO782">
        <v>198283.79</v>
      </c>
      <c r="AP782">
        <v>22359</v>
      </c>
    </row>
    <row r="783" spans="1:42" x14ac:dyDescent="0.25">
      <c r="A783" t="s">
        <v>5958</v>
      </c>
      <c r="B783" t="str">
        <f>C783&amp;"-"&amp;COUNTIF(C$2:C783,C783)</f>
        <v>68774-5</v>
      </c>
      <c r="C783">
        <v>68774</v>
      </c>
      <c r="D783" s="57">
        <v>44845</v>
      </c>
      <c r="E783" s="84" t="str">
        <f>F783&amp;"-"&amp;COUNTIF($F$2:F783,F783)</f>
        <v>METASA-698</v>
      </c>
      <c r="F783" s="84" t="str">
        <f t="shared" si="86"/>
        <v>METASA</v>
      </c>
      <c r="G783" t="s">
        <v>8581</v>
      </c>
      <c r="H783" s="62">
        <v>88416482000106</v>
      </c>
      <c r="I783" t="s">
        <v>30</v>
      </c>
      <c r="J783">
        <v>2989.52</v>
      </c>
      <c r="K783">
        <v>48519.91</v>
      </c>
      <c r="M783">
        <v>71960</v>
      </c>
      <c r="N783" t="str">
        <v>METASA</v>
      </c>
      <c r="O783" s="57" cm="1">
        <f t="array" ref="O783">_xlfn.XLOOKUP(1,($C$2:$C$8655=M783)*($F$2:$F$8655=N783),$D$2:$D$8655)</f>
        <v>44967</v>
      </c>
      <c r="P783" s="62">
        <v>88416482000106</v>
      </c>
      <c r="Q783" t="str">
        <v>KG LIQUIDO</v>
      </c>
      <c r="R783" s="85">
        <v>16199.130000000001</v>
      </c>
      <c r="S783" s="85">
        <v>271213.13999999996</v>
      </c>
      <c r="U783" s="84" t="b">
        <f t="shared" si="81"/>
        <v>1</v>
      </c>
      <c r="V783" s="84" t="b">
        <f t="shared" si="82"/>
        <v>1</v>
      </c>
      <c r="W783" s="84" t="b">
        <f t="shared" si="83"/>
        <v>1</v>
      </c>
      <c r="X783" s="84" t="b">
        <f t="shared" si="84"/>
        <v>1</v>
      </c>
      <c r="Y783" s="84" t="b">
        <f t="shared" si="85"/>
        <v>1</v>
      </c>
      <c r="AA783" s="84">
        <v>71960</v>
      </c>
      <c r="AB783" s="84" t="s">
        <v>80</v>
      </c>
      <c r="AC783" s="57">
        <v>44967</v>
      </c>
      <c r="AD783" s="84">
        <v>88416482000106</v>
      </c>
      <c r="AE783" s="84" t="s">
        <v>30</v>
      </c>
      <c r="AF783" s="84">
        <v>16199.13</v>
      </c>
      <c r="AG783" s="84">
        <v>271213.14</v>
      </c>
      <c r="AI783">
        <v>72073</v>
      </c>
      <c r="AJ783" s="84" t="str" cm="1">
        <f t="array" ref="AJ783">_xlfn.XLOOKUP(AI783,--LEFT(Main!$B$15:$B$1956,SEARCH(" ",Main!$B$15:$B$1956)),Main!$F$15:$F$1956,"")</f>
        <v>voestalpine</v>
      </c>
      <c r="AK783" s="57" cm="1">
        <f t="array" ref="AK783">_xlfn.XLOOKUP(1,(--LEFT(Main!$B$15:$B$1956,SEARCH(" ",Main!$B$15:$B$1956))=AI783)*(Main!$F$15:$F$1956=AJ783),Main!$C$15:$C$1956,"")</f>
        <v>45503</v>
      </c>
      <c r="AL783" s="62" cm="1">
        <f t="array" ref="AL783">--_xlfn.XLOOKUP(1,(Main!$F$15:$F$1956='PLANILHA EBR'!AJ783)*(--LEFT(Main!$B$15:$B$1956,SEARCH(" ",Main!$B$15:$B$1956))='PLANILHA EBR'!AI783),Main!$E$15:$E$1956)</f>
        <v>61479002000523</v>
      </c>
      <c r="AM783" s="84" t="str" cm="1">
        <f t="array" ref="AM783">_xlfn.XLOOKUP(1,(Main!$F$15:$F$1956='PLANILHA EBR'!AJ783)*(--LEFT(Main!$B$15:$B$1956,SEARCH(" ",Main!$B$15:$B$1956))='PLANILHA EBR'!AI783),Main!$H$15:$H$1956)</f>
        <v>KG LIQUIDO</v>
      </c>
      <c r="AN783">
        <v>638.4</v>
      </c>
      <c r="AO783">
        <v>89024.88</v>
      </c>
      <c r="AP783">
        <v>21032</v>
      </c>
    </row>
    <row r="784" spans="1:42" x14ac:dyDescent="0.25">
      <c r="A784" t="s">
        <v>5958</v>
      </c>
      <c r="B784" t="str">
        <f>C784&amp;"-"&amp;COUNTIF(C$2:C784,C784)</f>
        <v>68774-6</v>
      </c>
      <c r="C784">
        <v>68774</v>
      </c>
      <c r="D784" s="57">
        <v>44845</v>
      </c>
      <c r="E784" s="84" t="str">
        <f>F784&amp;"-"&amp;COUNTIF($F$2:F784,F784)</f>
        <v>METASA-699</v>
      </c>
      <c r="F784" s="84" t="str">
        <f t="shared" si="86"/>
        <v>METASA</v>
      </c>
      <c r="G784" t="s">
        <v>8581</v>
      </c>
      <c r="H784" s="62">
        <v>88416482000106</v>
      </c>
      <c r="I784" t="s">
        <v>30</v>
      </c>
      <c r="J784">
        <v>298.99</v>
      </c>
      <c r="K784">
        <v>5046.95</v>
      </c>
      <c r="M784">
        <v>72032</v>
      </c>
      <c r="N784" t="str">
        <v>METASA</v>
      </c>
      <c r="O784" s="57" cm="1">
        <f t="array" ref="O784">_xlfn.XLOOKUP(1,($C$2:$C$8655=M784)*($F$2:$F$8655=N784),$D$2:$D$8655)</f>
        <v>44972</v>
      </c>
      <c r="P784" s="62">
        <v>88416482000106</v>
      </c>
      <c r="Q784" t="str">
        <v>KG LIQUIDO</v>
      </c>
      <c r="R784" s="85">
        <v>14751.29</v>
      </c>
      <c r="S784" s="85">
        <v>255220.59</v>
      </c>
      <c r="U784" s="84" t="b">
        <f t="shared" si="81"/>
        <v>1</v>
      </c>
      <c r="V784" s="84" t="b">
        <f t="shared" si="82"/>
        <v>1</v>
      </c>
      <c r="W784" s="84" t="b">
        <f t="shared" si="83"/>
        <v>1</v>
      </c>
      <c r="X784" s="84" t="b">
        <f t="shared" si="84"/>
        <v>1</v>
      </c>
      <c r="Y784" s="84" t="b">
        <f t="shared" si="85"/>
        <v>1</v>
      </c>
      <c r="AA784" s="84">
        <v>72032</v>
      </c>
      <c r="AB784" s="84" t="s">
        <v>80</v>
      </c>
      <c r="AC784" s="57">
        <v>44972</v>
      </c>
      <c r="AD784" s="84">
        <v>88416482000106</v>
      </c>
      <c r="AE784" s="84" t="s">
        <v>30</v>
      </c>
      <c r="AF784" s="84">
        <v>14751.29</v>
      </c>
      <c r="AG784" s="84">
        <v>255220.59</v>
      </c>
      <c r="AI784">
        <v>72074</v>
      </c>
      <c r="AJ784" s="84" t="str" cm="1">
        <f t="array" ref="AJ784">_xlfn.XLOOKUP(AI784,--LEFT(Main!$B$15:$B$1956,SEARCH(" ",Main!$B$15:$B$1956)),Main!$F$15:$F$1956,"")</f>
        <v>voestalpine</v>
      </c>
      <c r="AK784" s="57" cm="1">
        <f t="array" ref="AK784">_xlfn.XLOOKUP(1,(--LEFT(Main!$B$15:$B$1956,SEARCH(" ",Main!$B$15:$B$1956))=AI784)*(Main!$F$15:$F$1956=AJ784),Main!$C$15:$C$1956,"")</f>
        <v>45503</v>
      </c>
      <c r="AL784" s="62" cm="1">
        <f t="array" ref="AL784">--_xlfn.XLOOKUP(1,(Main!$F$15:$F$1956='PLANILHA EBR'!AJ784)*(--LEFT(Main!$B$15:$B$1956,SEARCH(" ",Main!$B$15:$B$1956))='PLANILHA EBR'!AI784),Main!$E$15:$E$1956)</f>
        <v>61479002000523</v>
      </c>
      <c r="AM784" s="84" t="str" cm="1">
        <f t="array" ref="AM784">_xlfn.XLOOKUP(1,(Main!$F$15:$F$1956='PLANILHA EBR'!AJ784)*(--LEFT(Main!$B$15:$B$1956,SEARCH(" ",Main!$B$15:$B$1956))='PLANILHA EBR'!AI784),Main!$H$15:$H$1956)</f>
        <v>KG LIQUIDO</v>
      </c>
      <c r="AN784">
        <v>2610</v>
      </c>
      <c r="AO784">
        <v>74646</v>
      </c>
      <c r="AP784">
        <v>21031</v>
      </c>
    </row>
    <row r="785" spans="1:42" x14ac:dyDescent="0.25">
      <c r="A785" t="s">
        <v>5958</v>
      </c>
      <c r="B785" t="str">
        <f>C785&amp;"-"&amp;COUNTIF(C$2:C785,C785)</f>
        <v>68774-7</v>
      </c>
      <c r="C785">
        <v>68774</v>
      </c>
      <c r="D785" s="57">
        <v>44845</v>
      </c>
      <c r="E785" s="84" t="str">
        <f>F785&amp;"-"&amp;COUNTIF($F$2:F785,F785)</f>
        <v>METASA-700</v>
      </c>
      <c r="F785" s="84" t="str">
        <f t="shared" si="86"/>
        <v>METASA</v>
      </c>
      <c r="G785" t="s">
        <v>8581</v>
      </c>
      <c r="H785" s="62">
        <v>88416482000106</v>
      </c>
      <c r="I785" t="s">
        <v>30</v>
      </c>
      <c r="J785">
        <v>8400.67</v>
      </c>
      <c r="K785">
        <v>156840.51</v>
      </c>
      <c r="M785">
        <v>72050</v>
      </c>
      <c r="N785" t="str">
        <v>METASA</v>
      </c>
      <c r="O785" s="57" cm="1">
        <f t="array" ref="O785">_xlfn.XLOOKUP(1,($C$2:$C$8655=M785)*($F$2:$F$8655=N785),$D$2:$D$8655)</f>
        <v>44972</v>
      </c>
      <c r="P785" s="62">
        <v>88416482000106</v>
      </c>
      <c r="Q785" t="str">
        <v>KG LIQUIDO</v>
      </c>
      <c r="R785" s="85">
        <v>10563.409999999998</v>
      </c>
      <c r="S785" s="85">
        <v>198283.78999999998</v>
      </c>
      <c r="U785" s="84" t="b">
        <f t="shared" si="81"/>
        <v>1</v>
      </c>
      <c r="V785" s="84" t="b">
        <f t="shared" si="82"/>
        <v>1</v>
      </c>
      <c r="W785" s="84" t="b">
        <f t="shared" si="83"/>
        <v>1</v>
      </c>
      <c r="X785" s="84" t="b">
        <f t="shared" si="84"/>
        <v>1</v>
      </c>
      <c r="Y785" s="84" t="b">
        <f t="shared" si="85"/>
        <v>1</v>
      </c>
      <c r="AA785" s="84">
        <v>72050</v>
      </c>
      <c r="AB785" s="84" t="s">
        <v>80</v>
      </c>
      <c r="AC785" s="57">
        <v>44972</v>
      </c>
      <c r="AD785" s="84">
        <v>88416482000106</v>
      </c>
      <c r="AE785" s="84" t="s">
        <v>30</v>
      </c>
      <c r="AF785" s="84">
        <v>10563.41</v>
      </c>
      <c r="AG785" s="84">
        <v>198283.79</v>
      </c>
      <c r="AI785">
        <v>72075</v>
      </c>
      <c r="AJ785" s="84" t="str" cm="1">
        <f t="array" ref="AJ785">_xlfn.XLOOKUP(AI785,--LEFT(Main!$B$15:$B$1956,SEARCH(" ",Main!$B$15:$B$1956)),Main!$F$15:$F$1956,"")</f>
        <v>METASA</v>
      </c>
      <c r="AK785" s="57" cm="1">
        <f t="array" ref="AK785">_xlfn.XLOOKUP(1,(--LEFT(Main!$B$15:$B$1956,SEARCH(" ",Main!$B$15:$B$1956))=AI785)*(Main!$F$15:$F$1956=AJ785),Main!$C$15:$C$1956,"")</f>
        <v>44973</v>
      </c>
      <c r="AL785" s="62" cm="1">
        <f t="array" ref="AL785">--_xlfn.XLOOKUP(1,(Main!$F$15:$F$1956='PLANILHA EBR'!AJ785)*(--LEFT(Main!$B$15:$B$1956,SEARCH(" ",Main!$B$15:$B$1956))='PLANILHA EBR'!AI785),Main!$E$15:$E$1956)</f>
        <v>88416482000106</v>
      </c>
      <c r="AM785" s="84" t="str" cm="1">
        <f t="array" ref="AM785">_xlfn.XLOOKUP(1,(Main!$F$15:$F$1956='PLANILHA EBR'!AJ785)*(--LEFT(Main!$B$15:$B$1956,SEARCH(" ",Main!$B$15:$B$1956))='PLANILHA EBR'!AI785),Main!$H$15:$H$1956)</f>
        <v>KG LIQUIDO</v>
      </c>
      <c r="AN785">
        <v>15262.46</v>
      </c>
      <c r="AO785">
        <v>258952.48</v>
      </c>
      <c r="AP785">
        <v>21029</v>
      </c>
    </row>
    <row r="786" spans="1:42" x14ac:dyDescent="0.25">
      <c r="A786" t="s">
        <v>5958</v>
      </c>
      <c r="B786" t="str">
        <f>C786&amp;"-"&amp;COUNTIF(C$2:C786,C786)</f>
        <v>68774-8</v>
      </c>
      <c r="C786">
        <v>68774</v>
      </c>
      <c r="D786" s="57">
        <v>44845</v>
      </c>
      <c r="E786" s="84" t="str">
        <f>F786&amp;"-"&amp;COUNTIF($F$2:F786,F786)</f>
        <v>METASA-701</v>
      </c>
      <c r="F786" s="84" t="str">
        <f t="shared" si="86"/>
        <v>METASA</v>
      </c>
      <c r="G786" t="s">
        <v>8581</v>
      </c>
      <c r="H786" s="62">
        <v>88416482000106</v>
      </c>
      <c r="I786" t="s">
        <v>30</v>
      </c>
      <c r="J786">
        <v>87.2</v>
      </c>
      <c r="K786">
        <v>1471.94</v>
      </c>
      <c r="M786">
        <v>72073</v>
      </c>
      <c r="N786" t="str">
        <v>VOESTALPINE</v>
      </c>
      <c r="O786" s="57" cm="1">
        <f t="array" ref="O786">_xlfn.XLOOKUP(1,($C$2:$C$8655=M786)*($F$2:$F$8655=N786),$D$2:$D$8655)</f>
        <v>45503</v>
      </c>
      <c r="P786" s="62">
        <v>61479002000523</v>
      </c>
      <c r="Q786" t="str">
        <v>KG LIQUIDO</v>
      </c>
      <c r="R786" s="85">
        <v>638.4</v>
      </c>
      <c r="S786" s="85">
        <v>89024.88</v>
      </c>
      <c r="U786" s="84" t="b">
        <f t="shared" si="81"/>
        <v>1</v>
      </c>
      <c r="V786" s="84" t="b">
        <f t="shared" si="82"/>
        <v>1</v>
      </c>
      <c r="W786" s="84" t="b">
        <f t="shared" si="83"/>
        <v>1</v>
      </c>
      <c r="X786" s="84" t="b">
        <f t="shared" si="84"/>
        <v>1</v>
      </c>
      <c r="Y786" s="84" t="b">
        <f t="shared" si="85"/>
        <v>1</v>
      </c>
      <c r="AA786" s="84">
        <v>72073</v>
      </c>
      <c r="AB786" s="84" t="s">
        <v>5066</v>
      </c>
      <c r="AC786" s="57">
        <v>45503</v>
      </c>
      <c r="AD786" s="84">
        <v>61479002000523</v>
      </c>
      <c r="AE786" s="84" t="s">
        <v>30</v>
      </c>
      <c r="AF786" s="84">
        <v>638.4</v>
      </c>
      <c r="AG786" s="84">
        <v>89024.88</v>
      </c>
      <c r="AI786">
        <v>72079</v>
      </c>
      <c r="AJ786" s="84" t="str" cm="1">
        <f t="array" ref="AJ786">_xlfn.XLOOKUP(AI786,--LEFT(Main!$B$15:$B$1956,SEARCH(" ",Main!$B$15:$B$1956)),Main!$F$15:$F$1956,"")</f>
        <v>voestalpine</v>
      </c>
      <c r="AK786" s="57" cm="1">
        <f t="array" ref="AK786">_xlfn.XLOOKUP(1,(--LEFT(Main!$B$15:$B$1956,SEARCH(" ",Main!$B$15:$B$1956))=AI786)*(Main!$F$15:$F$1956=AJ786),Main!$C$15:$C$1956,"")</f>
        <v>45503</v>
      </c>
      <c r="AL786" s="62" cm="1">
        <f t="array" ref="AL786">--_xlfn.XLOOKUP(1,(Main!$F$15:$F$1956='PLANILHA EBR'!AJ786)*(--LEFT(Main!$B$15:$B$1956,SEARCH(" ",Main!$B$15:$B$1956))='PLANILHA EBR'!AI786),Main!$E$15:$E$1956)</f>
        <v>61479002000523</v>
      </c>
      <c r="AM786" s="84" t="str" cm="1">
        <f t="array" ref="AM786">_xlfn.XLOOKUP(1,(Main!$F$15:$F$1956='PLANILHA EBR'!AJ786)*(--LEFT(Main!$B$15:$B$1956,SEARCH(" ",Main!$B$15:$B$1956))='PLANILHA EBR'!AI786),Main!$H$15:$H$1956)</f>
        <v>KG LIQUIDO</v>
      </c>
      <c r="AN786">
        <v>810</v>
      </c>
      <c r="AO786">
        <v>23166</v>
      </c>
      <c r="AP786">
        <v>21028</v>
      </c>
    </row>
    <row r="787" spans="1:42" x14ac:dyDescent="0.25">
      <c r="A787" t="s">
        <v>5958</v>
      </c>
      <c r="B787" t="str">
        <f>C787&amp;"-"&amp;COUNTIF(C$2:C787,C787)</f>
        <v>68774-9</v>
      </c>
      <c r="C787">
        <v>68774</v>
      </c>
      <c r="D787" s="57">
        <v>44845</v>
      </c>
      <c r="E787" s="84" t="str">
        <f>F787&amp;"-"&amp;COUNTIF($F$2:F787,F787)</f>
        <v>METASA-702</v>
      </c>
      <c r="F787" s="84" t="str">
        <f t="shared" si="86"/>
        <v>METASA</v>
      </c>
      <c r="G787" t="s">
        <v>8581</v>
      </c>
      <c r="H787" s="62">
        <v>88416482000106</v>
      </c>
      <c r="I787" t="s">
        <v>30</v>
      </c>
      <c r="J787">
        <v>545.74</v>
      </c>
      <c r="K787">
        <v>10543.7</v>
      </c>
      <c r="M787">
        <v>72074</v>
      </c>
      <c r="N787" t="str">
        <v>VOESTALPINE</v>
      </c>
      <c r="O787" s="57" cm="1">
        <f t="array" ref="O787">_xlfn.XLOOKUP(1,($C$2:$C$8655=M787)*($F$2:$F$8655=N787),$D$2:$D$8655)</f>
        <v>45503</v>
      </c>
      <c r="P787" s="62">
        <v>61479002000523</v>
      </c>
      <c r="Q787" t="str">
        <v>KG LIQUIDO</v>
      </c>
      <c r="R787" s="85">
        <v>2610</v>
      </c>
      <c r="S787" s="85">
        <v>74646</v>
      </c>
      <c r="U787" s="84" t="b">
        <f t="shared" si="81"/>
        <v>1</v>
      </c>
      <c r="V787" s="84" t="b">
        <f t="shared" si="82"/>
        <v>1</v>
      </c>
      <c r="W787" s="84" t="b">
        <f t="shared" si="83"/>
        <v>1</v>
      </c>
      <c r="X787" s="84" t="b">
        <f t="shared" si="84"/>
        <v>1</v>
      </c>
      <c r="Y787" s="84" t="b">
        <f t="shared" si="85"/>
        <v>1</v>
      </c>
      <c r="AA787" s="84">
        <v>72074</v>
      </c>
      <c r="AB787" s="84" t="s">
        <v>5066</v>
      </c>
      <c r="AC787" s="57">
        <v>45503</v>
      </c>
      <c r="AD787" s="84">
        <v>61479002000523</v>
      </c>
      <c r="AE787" s="84" t="s">
        <v>30</v>
      </c>
      <c r="AF787" s="84">
        <v>2610</v>
      </c>
      <c r="AG787" s="84">
        <v>74646</v>
      </c>
      <c r="AI787">
        <v>72108</v>
      </c>
      <c r="AJ787" s="84" t="str" cm="1">
        <f t="array" ref="AJ787">_xlfn.XLOOKUP(AI787,--LEFT(Main!$B$15:$B$1956,SEARCH(" ",Main!$B$15:$B$1956)),Main!$F$15:$F$1956,"")</f>
        <v>METASA</v>
      </c>
      <c r="AK787" s="57" cm="1">
        <f t="array" ref="AK787">_xlfn.XLOOKUP(1,(--LEFT(Main!$B$15:$B$1956,SEARCH(" ",Main!$B$15:$B$1956))=AI787)*(Main!$F$15:$F$1956=AJ787),Main!$C$15:$C$1956,"")</f>
        <v>44974</v>
      </c>
      <c r="AL787" s="62" cm="1">
        <f t="array" ref="AL787">--_xlfn.XLOOKUP(1,(Main!$F$15:$F$1956='PLANILHA EBR'!AJ787)*(--LEFT(Main!$B$15:$B$1956,SEARCH(" ",Main!$B$15:$B$1956))='PLANILHA EBR'!AI787),Main!$E$15:$E$1956)</f>
        <v>88416482000106</v>
      </c>
      <c r="AM787" s="84" t="str" cm="1">
        <f t="array" ref="AM787">_xlfn.XLOOKUP(1,(Main!$F$15:$F$1956='PLANILHA EBR'!AJ787)*(--LEFT(Main!$B$15:$B$1956,SEARCH(" ",Main!$B$15:$B$1956))='PLANILHA EBR'!AI787),Main!$H$15:$H$1956)</f>
        <v>KG LIQUIDO</v>
      </c>
      <c r="AN787">
        <v>9891.0499999999993</v>
      </c>
      <c r="AO787">
        <v>137379.74</v>
      </c>
      <c r="AP787">
        <v>20932</v>
      </c>
    </row>
    <row r="788" spans="1:42" x14ac:dyDescent="0.25">
      <c r="A788" t="s">
        <v>5958</v>
      </c>
      <c r="B788" t="str">
        <f>C788&amp;"-"&amp;COUNTIF(C$2:C788,C788)</f>
        <v>68774-10</v>
      </c>
      <c r="C788">
        <v>68774</v>
      </c>
      <c r="D788" s="57">
        <v>44845</v>
      </c>
      <c r="E788" s="84" t="str">
        <f>F788&amp;"-"&amp;COUNTIF($F$2:F788,F788)</f>
        <v>METASA-703</v>
      </c>
      <c r="F788" s="84" t="str">
        <f t="shared" si="86"/>
        <v>METASA</v>
      </c>
      <c r="G788" t="s">
        <v>8581</v>
      </c>
      <c r="H788" s="62">
        <v>88416482000106</v>
      </c>
      <c r="I788" t="s">
        <v>30</v>
      </c>
      <c r="J788">
        <v>27.47</v>
      </c>
      <c r="K788">
        <v>530.72</v>
      </c>
      <c r="M788">
        <v>72075</v>
      </c>
      <c r="N788" t="str">
        <v>METASA</v>
      </c>
      <c r="O788" s="57" cm="1">
        <f t="array" ref="O788">_xlfn.XLOOKUP(1,($C$2:$C$8655=M788)*($F$2:$F$8655=N788),$D$2:$D$8655)</f>
        <v>44973</v>
      </c>
      <c r="P788" s="62">
        <v>88416482000106</v>
      </c>
      <c r="Q788" t="str">
        <v>KG LIQUIDO</v>
      </c>
      <c r="R788" s="85">
        <v>15262.46</v>
      </c>
      <c r="S788" s="85">
        <v>258952.47999999998</v>
      </c>
      <c r="U788" s="84" t="b">
        <f t="shared" si="81"/>
        <v>1</v>
      </c>
      <c r="V788" s="84" t="b">
        <f t="shared" si="82"/>
        <v>1</v>
      </c>
      <c r="W788" s="84" t="b">
        <f t="shared" si="83"/>
        <v>1</v>
      </c>
      <c r="X788" s="84" t="b">
        <f t="shared" si="84"/>
        <v>1</v>
      </c>
      <c r="Y788" s="84" t="b">
        <f t="shared" si="85"/>
        <v>1</v>
      </c>
      <c r="AA788" s="84">
        <v>72075</v>
      </c>
      <c r="AB788" s="84" t="s">
        <v>80</v>
      </c>
      <c r="AC788" s="57">
        <v>44973</v>
      </c>
      <c r="AD788" s="84">
        <v>88416482000106</v>
      </c>
      <c r="AE788" s="84" t="s">
        <v>30</v>
      </c>
      <c r="AF788" s="84">
        <v>15262.46</v>
      </c>
      <c r="AG788" s="84">
        <v>258952.48</v>
      </c>
      <c r="AI788">
        <v>72137</v>
      </c>
      <c r="AJ788" s="84" t="str" cm="1">
        <f t="array" ref="AJ788">_xlfn.XLOOKUP(AI788,--LEFT(Main!$B$15:$B$1956,SEARCH(" ",Main!$B$15:$B$1956)),Main!$F$15:$F$1956,"")</f>
        <v>METASA</v>
      </c>
      <c r="AK788" s="57" cm="1">
        <f t="array" ref="AK788">_xlfn.XLOOKUP(1,(--LEFT(Main!$B$15:$B$1956,SEARCH(" ",Main!$B$15:$B$1956))=AI788)*(Main!$F$15:$F$1956=AJ788),Main!$C$15:$C$1956,"")</f>
        <v>44978</v>
      </c>
      <c r="AL788" s="62" cm="1">
        <f t="array" ref="AL788">--_xlfn.XLOOKUP(1,(Main!$F$15:$F$1956='PLANILHA EBR'!AJ788)*(--LEFT(Main!$B$15:$B$1956,SEARCH(" ",Main!$B$15:$B$1956))='PLANILHA EBR'!AI788),Main!$E$15:$E$1956)</f>
        <v>88416482000106</v>
      </c>
      <c r="AM788" s="84" t="str" cm="1">
        <f t="array" ref="AM788">_xlfn.XLOOKUP(1,(Main!$F$15:$F$1956='PLANILHA EBR'!AJ788)*(--LEFT(Main!$B$15:$B$1956,SEARCH(" ",Main!$B$15:$B$1956))='PLANILHA EBR'!AI788),Main!$H$15:$H$1956)</f>
        <v>KG LIQUIDO</v>
      </c>
      <c r="AN788">
        <v>9796.7099999999991</v>
      </c>
      <c r="AO788">
        <v>182230.08</v>
      </c>
      <c r="AP788">
        <v>20931</v>
      </c>
    </row>
    <row r="789" spans="1:42" x14ac:dyDescent="0.25">
      <c r="A789" t="s">
        <v>5958</v>
      </c>
      <c r="B789" t="str">
        <f>C789&amp;"-"&amp;COUNTIF(C$2:C789,C789)</f>
        <v>68774-11</v>
      </c>
      <c r="C789">
        <v>68774</v>
      </c>
      <c r="D789" s="57">
        <v>44845</v>
      </c>
      <c r="E789" s="84" t="str">
        <f>F789&amp;"-"&amp;COUNTIF($F$2:F789,F789)</f>
        <v>METASA-704</v>
      </c>
      <c r="F789" s="84" t="str">
        <f t="shared" si="86"/>
        <v>METASA</v>
      </c>
      <c r="G789" t="s">
        <v>8581</v>
      </c>
      <c r="H789" s="62">
        <v>88416482000106</v>
      </c>
      <c r="I789" t="s">
        <v>30</v>
      </c>
      <c r="J789">
        <v>34.020000000000003</v>
      </c>
      <c r="K789">
        <v>657.27</v>
      </c>
      <c r="M789">
        <v>72079</v>
      </c>
      <c r="N789" t="str">
        <v>VOESTALPINE</v>
      </c>
      <c r="O789" s="57" cm="1">
        <f t="array" ref="O789">_xlfn.XLOOKUP(1,($C$2:$C$8655=M789)*($F$2:$F$8655=N789),$D$2:$D$8655)</f>
        <v>45503</v>
      </c>
      <c r="P789" s="62">
        <v>61479002000523</v>
      </c>
      <c r="Q789" t="str">
        <v>KG LIQUIDO</v>
      </c>
      <c r="R789" s="85">
        <v>810</v>
      </c>
      <c r="S789" s="85">
        <v>23166</v>
      </c>
      <c r="U789" s="84" t="b">
        <f t="shared" si="81"/>
        <v>1</v>
      </c>
      <c r="V789" s="84" t="b">
        <f t="shared" si="82"/>
        <v>1</v>
      </c>
      <c r="W789" s="84" t="b">
        <f t="shared" si="83"/>
        <v>1</v>
      </c>
      <c r="X789" s="84" t="b">
        <f t="shared" si="84"/>
        <v>1</v>
      </c>
      <c r="Y789" s="84" t="b">
        <f t="shared" si="85"/>
        <v>1</v>
      </c>
      <c r="AA789" s="84">
        <v>72079</v>
      </c>
      <c r="AB789" s="84" t="s">
        <v>5066</v>
      </c>
      <c r="AC789" s="57">
        <v>45503</v>
      </c>
      <c r="AD789" s="84">
        <v>61479002000523</v>
      </c>
      <c r="AE789" s="84" t="s">
        <v>30</v>
      </c>
      <c r="AF789" s="84">
        <v>810</v>
      </c>
      <c r="AG789" s="84">
        <v>23166</v>
      </c>
      <c r="AI789">
        <v>72142</v>
      </c>
      <c r="AJ789" s="84" t="str" cm="1">
        <f t="array" ref="AJ789">_xlfn.XLOOKUP(AI789,--LEFT(Main!$B$15:$B$1956,SEARCH(" ",Main!$B$15:$B$1956)),Main!$F$15:$F$1956,"")</f>
        <v>METASA</v>
      </c>
      <c r="AK789" s="57" cm="1">
        <f t="array" ref="AK789">_xlfn.XLOOKUP(1,(--LEFT(Main!$B$15:$B$1956,SEARCH(" ",Main!$B$15:$B$1956))=AI789)*(Main!$F$15:$F$1956=AJ789),Main!$C$15:$C$1956,"")</f>
        <v>44978</v>
      </c>
      <c r="AL789" s="62" cm="1">
        <f t="array" ref="AL789">--_xlfn.XLOOKUP(1,(Main!$F$15:$F$1956='PLANILHA EBR'!AJ789)*(--LEFT(Main!$B$15:$B$1956,SEARCH(" ",Main!$B$15:$B$1956))='PLANILHA EBR'!AI789),Main!$E$15:$E$1956)</f>
        <v>88416482000106</v>
      </c>
      <c r="AM789" s="84" t="str" cm="1">
        <f t="array" ref="AM789">_xlfn.XLOOKUP(1,(Main!$F$15:$F$1956='PLANILHA EBR'!AJ789)*(--LEFT(Main!$B$15:$B$1956,SEARCH(" ",Main!$B$15:$B$1956))='PLANILHA EBR'!AI789),Main!$H$15:$H$1956)</f>
        <v>KG LIQUIDO</v>
      </c>
      <c r="AN789">
        <v>3276.94</v>
      </c>
      <c r="AO789">
        <v>51551.65</v>
      </c>
      <c r="AP789">
        <v>20930</v>
      </c>
    </row>
    <row r="790" spans="1:42" x14ac:dyDescent="0.25">
      <c r="A790" t="s">
        <v>5958</v>
      </c>
      <c r="B790" t="str">
        <f>C790&amp;"-"&amp;COUNTIF(C$2:C790,C790)</f>
        <v>68774-12</v>
      </c>
      <c r="C790">
        <v>68774</v>
      </c>
      <c r="D790" s="57">
        <v>44845</v>
      </c>
      <c r="E790" s="84" t="str">
        <f>F790&amp;"-"&amp;COUNTIF($F$2:F790,F790)</f>
        <v>METASA-705</v>
      </c>
      <c r="F790" s="84" t="str">
        <f t="shared" si="86"/>
        <v>METASA</v>
      </c>
      <c r="G790" t="s">
        <v>8581</v>
      </c>
      <c r="H790" s="62">
        <v>88416482000106</v>
      </c>
      <c r="I790" t="s">
        <v>30</v>
      </c>
      <c r="J790">
        <v>197.37</v>
      </c>
      <c r="K790">
        <v>3617.79</v>
      </c>
      <c r="M790">
        <v>72108</v>
      </c>
      <c r="N790" t="str">
        <v>METASA</v>
      </c>
      <c r="O790" s="57" cm="1">
        <f t="array" ref="O790">_xlfn.XLOOKUP(1,($C$2:$C$8655=M790)*($F$2:$F$8655=N790),$D$2:$D$8655)</f>
        <v>44974</v>
      </c>
      <c r="P790" s="62">
        <v>88416482000106</v>
      </c>
      <c r="Q790" t="str">
        <v>KG LIQUIDO</v>
      </c>
      <c r="R790" s="85">
        <v>9891.0500000000011</v>
      </c>
      <c r="S790" s="85">
        <v>137379.74</v>
      </c>
      <c r="U790" s="84" t="b">
        <f t="shared" si="81"/>
        <v>1</v>
      </c>
      <c r="V790" s="84" t="b">
        <f t="shared" si="82"/>
        <v>1</v>
      </c>
      <c r="W790" s="84" t="b">
        <f t="shared" si="83"/>
        <v>1</v>
      </c>
      <c r="X790" s="84" t="b">
        <f t="shared" si="84"/>
        <v>1</v>
      </c>
      <c r="Y790" s="84" t="b">
        <f t="shared" si="85"/>
        <v>1</v>
      </c>
      <c r="AA790" s="84">
        <v>72108</v>
      </c>
      <c r="AB790" s="84" t="s">
        <v>80</v>
      </c>
      <c r="AC790" s="57">
        <v>44974</v>
      </c>
      <c r="AD790" s="84">
        <v>88416482000106</v>
      </c>
      <c r="AE790" s="84" t="s">
        <v>30</v>
      </c>
      <c r="AF790" s="84">
        <v>9891.0499999999993</v>
      </c>
      <c r="AG790" s="84">
        <v>137379.74</v>
      </c>
      <c r="AI790">
        <v>72147</v>
      </c>
      <c r="AJ790" s="84" t="str" cm="1">
        <f t="array" ref="AJ790">_xlfn.XLOOKUP(AI790,--LEFT(Main!$B$15:$B$1956,SEARCH(" ",Main!$B$15:$B$1956)),Main!$F$15:$F$1956,"")</f>
        <v>METASA</v>
      </c>
      <c r="AK790" s="57" cm="1">
        <f t="array" ref="AK790">_xlfn.XLOOKUP(1,(--LEFT(Main!$B$15:$B$1956,SEARCH(" ",Main!$B$15:$B$1956))=AI790)*(Main!$F$15:$F$1956=AJ790),Main!$C$15:$C$1956,"")</f>
        <v>44978</v>
      </c>
      <c r="AL790" s="62" cm="1">
        <f t="array" ref="AL790">--_xlfn.XLOOKUP(1,(Main!$F$15:$F$1956='PLANILHA EBR'!AJ790)*(--LEFT(Main!$B$15:$B$1956,SEARCH(" ",Main!$B$15:$B$1956))='PLANILHA EBR'!AI790),Main!$E$15:$E$1956)</f>
        <v>88416482000106</v>
      </c>
      <c r="AM790" s="84" t="str" cm="1">
        <f t="array" ref="AM790">_xlfn.XLOOKUP(1,(Main!$F$15:$F$1956='PLANILHA EBR'!AJ790)*(--LEFT(Main!$B$15:$B$1956,SEARCH(" ",Main!$B$15:$B$1956))='PLANILHA EBR'!AI790),Main!$H$15:$H$1956)</f>
        <v>KG LIQUIDO</v>
      </c>
      <c r="AN790">
        <v>2712.79</v>
      </c>
      <c r="AO790">
        <v>40989.74</v>
      </c>
      <c r="AP790">
        <v>20929</v>
      </c>
    </row>
    <row r="791" spans="1:42" x14ac:dyDescent="0.25">
      <c r="A791" t="s">
        <v>5958</v>
      </c>
      <c r="B791" t="str">
        <f>C791&amp;"-"&amp;COUNTIF(C$2:C791,C791)</f>
        <v>68774-13</v>
      </c>
      <c r="C791">
        <v>68774</v>
      </c>
      <c r="D791" s="57">
        <v>44845</v>
      </c>
      <c r="E791" s="84" t="str">
        <f>F791&amp;"-"&amp;COUNTIF($F$2:F791,F791)</f>
        <v>METASA-706</v>
      </c>
      <c r="F791" s="84" t="str">
        <f t="shared" si="86"/>
        <v>METASA</v>
      </c>
      <c r="G791" t="s">
        <v>8581</v>
      </c>
      <c r="H791" s="62">
        <v>88416482000106</v>
      </c>
      <c r="I791" t="s">
        <v>30</v>
      </c>
      <c r="J791">
        <v>98.7</v>
      </c>
      <c r="K791">
        <v>1764.76</v>
      </c>
      <c r="M791">
        <v>72137</v>
      </c>
      <c r="N791" t="str">
        <v>METASA</v>
      </c>
      <c r="O791" s="57" cm="1">
        <f t="array" ref="O791">_xlfn.XLOOKUP(1,($C$2:$C$8655=M791)*($F$2:$F$8655=N791),$D$2:$D$8655)</f>
        <v>44978</v>
      </c>
      <c r="P791" s="62">
        <v>88416482000106</v>
      </c>
      <c r="Q791" t="str">
        <v>KG LIQUIDO</v>
      </c>
      <c r="R791" s="85">
        <v>9796.7100000000009</v>
      </c>
      <c r="S791" s="85">
        <v>182230.08000000002</v>
      </c>
      <c r="U791" s="84" t="b">
        <f t="shared" si="81"/>
        <v>1</v>
      </c>
      <c r="V791" s="84" t="b">
        <f t="shared" si="82"/>
        <v>1</v>
      </c>
      <c r="W791" s="84" t="b">
        <f t="shared" si="83"/>
        <v>1</v>
      </c>
      <c r="X791" s="84" t="b">
        <f t="shared" si="84"/>
        <v>1</v>
      </c>
      <c r="Y791" s="84" t="b">
        <f t="shared" si="85"/>
        <v>1</v>
      </c>
      <c r="AA791" s="84">
        <v>72137</v>
      </c>
      <c r="AB791" s="84" t="s">
        <v>80</v>
      </c>
      <c r="AC791" s="57">
        <v>44978</v>
      </c>
      <c r="AD791" s="84">
        <v>88416482000106</v>
      </c>
      <c r="AE791" s="84" t="s">
        <v>30</v>
      </c>
      <c r="AF791" s="84">
        <v>9796.7099999999991</v>
      </c>
      <c r="AG791" s="84">
        <v>182230.08</v>
      </c>
      <c r="AI791">
        <v>72173</v>
      </c>
      <c r="AJ791" s="84" t="str" cm="1">
        <f t="array" ref="AJ791">_xlfn.XLOOKUP(AI791,--LEFT(Main!$B$15:$B$1956,SEARCH(" ",Main!$B$15:$B$1956)),Main!$F$15:$F$1956,"")</f>
        <v>METASA</v>
      </c>
      <c r="AK791" s="57" cm="1">
        <f t="array" ref="AK791">_xlfn.XLOOKUP(1,(--LEFT(Main!$B$15:$B$1956,SEARCH(" ",Main!$B$15:$B$1956))=AI791)*(Main!$F$15:$F$1956=AJ791),Main!$C$15:$C$1956,"")</f>
        <v>44979</v>
      </c>
      <c r="AL791" s="62" cm="1">
        <f t="array" ref="AL791">--_xlfn.XLOOKUP(1,(Main!$F$15:$F$1956='PLANILHA EBR'!AJ791)*(--LEFT(Main!$B$15:$B$1956,SEARCH(" ",Main!$B$15:$B$1956))='PLANILHA EBR'!AI791),Main!$E$15:$E$1956)</f>
        <v>88416482000106</v>
      </c>
      <c r="AM791" s="84" t="str" cm="1">
        <f t="array" ref="AM791">_xlfn.XLOOKUP(1,(Main!$F$15:$F$1956='PLANILHA EBR'!AJ791)*(--LEFT(Main!$B$15:$B$1956,SEARCH(" ",Main!$B$15:$B$1956))='PLANILHA EBR'!AI791),Main!$H$15:$H$1956)</f>
        <v>KG LIQUIDO</v>
      </c>
      <c r="AN791">
        <v>16752.419999999998</v>
      </c>
      <c r="AO791">
        <v>296991.40999999997</v>
      </c>
      <c r="AP791">
        <v>20928</v>
      </c>
    </row>
    <row r="792" spans="1:42" x14ac:dyDescent="0.25">
      <c r="A792" t="s">
        <v>5958</v>
      </c>
      <c r="B792" t="str">
        <f>C792&amp;"-"&amp;COUNTIF(C$2:C792,C792)</f>
        <v>68774-14</v>
      </c>
      <c r="C792">
        <v>68774</v>
      </c>
      <c r="D792" s="57">
        <v>44845</v>
      </c>
      <c r="E792" s="84" t="str">
        <f>F792&amp;"-"&amp;COUNTIF($F$2:F792,F792)</f>
        <v>METASA-707</v>
      </c>
      <c r="F792" s="84" t="str">
        <f t="shared" si="86"/>
        <v>METASA</v>
      </c>
      <c r="G792" t="s">
        <v>8581</v>
      </c>
      <c r="H792" s="62">
        <v>88416482000106</v>
      </c>
      <c r="I792" t="s">
        <v>30</v>
      </c>
      <c r="J792">
        <v>622.76</v>
      </c>
      <c r="K792">
        <v>11134.95</v>
      </c>
      <c r="M792">
        <v>72142</v>
      </c>
      <c r="N792" t="str">
        <v>METASA</v>
      </c>
      <c r="O792" s="57" cm="1">
        <f t="array" ref="O792">_xlfn.XLOOKUP(1,($C$2:$C$8655=M792)*($F$2:$F$8655=N792),$D$2:$D$8655)</f>
        <v>44978</v>
      </c>
      <c r="P792" s="62">
        <v>88416482000106</v>
      </c>
      <c r="Q792" t="str">
        <v>KG LIQUIDO</v>
      </c>
      <c r="R792" s="85">
        <v>3276.94</v>
      </c>
      <c r="S792" s="85">
        <v>51551.65</v>
      </c>
      <c r="U792" s="84" t="b">
        <f t="shared" si="81"/>
        <v>1</v>
      </c>
      <c r="V792" s="84" t="b">
        <f t="shared" si="82"/>
        <v>1</v>
      </c>
      <c r="W792" s="84" t="b">
        <f t="shared" si="83"/>
        <v>1</v>
      </c>
      <c r="X792" s="84" t="b">
        <f t="shared" si="84"/>
        <v>1</v>
      </c>
      <c r="Y792" s="84" t="b">
        <f t="shared" si="85"/>
        <v>1</v>
      </c>
      <c r="AA792" s="84">
        <v>72142</v>
      </c>
      <c r="AB792" s="84" t="s">
        <v>80</v>
      </c>
      <c r="AC792" s="57">
        <v>44978</v>
      </c>
      <c r="AD792" s="84">
        <v>88416482000106</v>
      </c>
      <c r="AE792" s="84" t="s">
        <v>30</v>
      </c>
      <c r="AF792" s="84">
        <v>3276.94</v>
      </c>
      <c r="AG792" s="84">
        <v>51551.65</v>
      </c>
      <c r="AI792">
        <v>72177</v>
      </c>
      <c r="AJ792" s="84" t="str" cm="1">
        <f t="array" ref="AJ792">_xlfn.XLOOKUP(AI792,--LEFT(Main!$B$15:$B$1956,SEARCH(" ",Main!$B$15:$B$1956)),Main!$F$15:$F$1956,"")</f>
        <v>METASA</v>
      </c>
      <c r="AK792" s="57" cm="1">
        <f t="array" ref="AK792">_xlfn.XLOOKUP(1,(--LEFT(Main!$B$15:$B$1956,SEARCH(" ",Main!$B$15:$B$1956))=AI792)*(Main!$F$15:$F$1956=AJ792),Main!$C$15:$C$1956,"")</f>
        <v>44979</v>
      </c>
      <c r="AL792" s="62" cm="1">
        <f t="array" ref="AL792">--_xlfn.XLOOKUP(1,(Main!$F$15:$F$1956='PLANILHA EBR'!AJ792)*(--LEFT(Main!$B$15:$B$1956,SEARCH(" ",Main!$B$15:$B$1956))='PLANILHA EBR'!AI792),Main!$E$15:$E$1956)</f>
        <v>88416482000106</v>
      </c>
      <c r="AM792" s="84" t="str" cm="1">
        <f t="array" ref="AM792">_xlfn.XLOOKUP(1,(Main!$F$15:$F$1956='PLANILHA EBR'!AJ792)*(--LEFT(Main!$B$15:$B$1956,SEARCH(" ",Main!$B$15:$B$1956))='PLANILHA EBR'!AI792),Main!$H$15:$H$1956)</f>
        <v>KG LIQUIDO</v>
      </c>
      <c r="AN792">
        <v>23884.03</v>
      </c>
      <c r="AO792">
        <v>382472.07</v>
      </c>
      <c r="AP792">
        <v>20927</v>
      </c>
    </row>
    <row r="793" spans="1:42" x14ac:dyDescent="0.25">
      <c r="A793" t="s">
        <v>5958</v>
      </c>
      <c r="B793" t="str">
        <f>C793&amp;"-"&amp;COUNTIF(C$2:C793,C793)</f>
        <v>68774-15</v>
      </c>
      <c r="C793">
        <v>68774</v>
      </c>
      <c r="D793" s="57">
        <v>44845</v>
      </c>
      <c r="E793" s="84" t="str">
        <f>F793&amp;"-"&amp;COUNTIF($F$2:F793,F793)</f>
        <v>METASA-708</v>
      </c>
      <c r="F793" s="84" t="str">
        <f t="shared" si="86"/>
        <v>METASA</v>
      </c>
      <c r="G793" t="s">
        <v>8581</v>
      </c>
      <c r="H793" s="62">
        <v>88416482000106</v>
      </c>
      <c r="I793" t="s">
        <v>30</v>
      </c>
      <c r="J793">
        <v>107.12</v>
      </c>
      <c r="K793">
        <v>1915.31</v>
      </c>
      <c r="M793">
        <v>72147</v>
      </c>
      <c r="N793" t="str">
        <v>METASA</v>
      </c>
      <c r="O793" s="57" cm="1">
        <f t="array" ref="O793">_xlfn.XLOOKUP(1,($C$2:$C$8655=M793)*($F$2:$F$8655=N793),$D$2:$D$8655)</f>
        <v>44978</v>
      </c>
      <c r="P793" s="62">
        <v>88416482000106</v>
      </c>
      <c r="Q793" t="str">
        <v>KG LIQUIDO</v>
      </c>
      <c r="R793" s="85">
        <v>2712.79</v>
      </c>
      <c r="S793" s="85">
        <v>40989.740000000005</v>
      </c>
      <c r="U793" s="84" t="b">
        <f t="shared" si="81"/>
        <v>1</v>
      </c>
      <c r="V793" s="84" t="b">
        <f t="shared" si="82"/>
        <v>1</v>
      </c>
      <c r="W793" s="84" t="b">
        <f t="shared" si="83"/>
        <v>1</v>
      </c>
      <c r="X793" s="84" t="b">
        <f t="shared" si="84"/>
        <v>1</v>
      </c>
      <c r="Y793" s="84" t="b">
        <f t="shared" si="85"/>
        <v>1</v>
      </c>
      <c r="AA793" s="84">
        <v>72147</v>
      </c>
      <c r="AB793" s="84" t="s">
        <v>80</v>
      </c>
      <c r="AC793" s="57">
        <v>44978</v>
      </c>
      <c r="AD793" s="84">
        <v>88416482000106</v>
      </c>
      <c r="AE793" s="84" t="s">
        <v>30</v>
      </c>
      <c r="AF793" s="84">
        <v>2712.79</v>
      </c>
      <c r="AG793" s="84">
        <v>40989.74</v>
      </c>
      <c r="AI793">
        <v>72214</v>
      </c>
      <c r="AJ793" s="84" t="str" cm="1">
        <f t="array" ref="AJ793">_xlfn.XLOOKUP(AI793,--LEFT(Main!$B$15:$B$1956,SEARCH(" ",Main!$B$15:$B$1956)),Main!$F$15:$F$1956,"")</f>
        <v>METASA</v>
      </c>
      <c r="AK793" s="57" cm="1">
        <f t="array" ref="AK793">_xlfn.XLOOKUP(1,(--LEFT(Main!$B$15:$B$1956,SEARCH(" ",Main!$B$15:$B$1956))=AI793)*(Main!$F$15:$F$1956=AJ793),Main!$C$15:$C$1956,"")</f>
        <v>44981</v>
      </c>
      <c r="AL793" s="62" cm="1">
        <f t="array" ref="AL793">--_xlfn.XLOOKUP(1,(Main!$F$15:$F$1956='PLANILHA EBR'!AJ793)*(--LEFT(Main!$B$15:$B$1956,SEARCH(" ",Main!$B$15:$B$1956))='PLANILHA EBR'!AI793),Main!$E$15:$E$1956)</f>
        <v>88416482000106</v>
      </c>
      <c r="AM793" s="84" t="str" cm="1">
        <f t="array" ref="AM793">_xlfn.XLOOKUP(1,(Main!$F$15:$F$1956='PLANILHA EBR'!AJ793)*(--LEFT(Main!$B$15:$B$1956,SEARCH(" ",Main!$B$15:$B$1956))='PLANILHA EBR'!AI793),Main!$H$15:$H$1956)</f>
        <v>KG LIQUIDO</v>
      </c>
      <c r="AN793">
        <v>23263.29</v>
      </c>
      <c r="AO793">
        <v>352036.34</v>
      </c>
      <c r="AP793">
        <v>20805</v>
      </c>
    </row>
    <row r="794" spans="1:42" x14ac:dyDescent="0.25">
      <c r="A794" t="s">
        <v>5958</v>
      </c>
      <c r="B794" t="str">
        <f>C794&amp;"-"&amp;COUNTIF(C$2:C794,C794)</f>
        <v>68837-1</v>
      </c>
      <c r="C794">
        <v>68837</v>
      </c>
      <c r="D794" s="57">
        <v>44848</v>
      </c>
      <c r="E794" s="84" t="str">
        <f>F794&amp;"-"&amp;COUNTIF($F$2:F794,F794)</f>
        <v>METASA-709</v>
      </c>
      <c r="F794" s="84" t="str">
        <f t="shared" si="86"/>
        <v>METASA</v>
      </c>
      <c r="G794" t="s">
        <v>8581</v>
      </c>
      <c r="H794" s="62">
        <v>88416482000106</v>
      </c>
      <c r="I794" t="s">
        <v>30</v>
      </c>
      <c r="J794">
        <v>107.76</v>
      </c>
      <c r="K794">
        <v>1818.99</v>
      </c>
      <c r="M794">
        <v>72173</v>
      </c>
      <c r="N794" t="str">
        <v>METASA</v>
      </c>
      <c r="O794" s="57" cm="1">
        <f t="array" ref="O794">_xlfn.XLOOKUP(1,($C$2:$C$8655=M794)*($F$2:$F$8655=N794),$D$2:$D$8655)</f>
        <v>44979</v>
      </c>
      <c r="P794" s="62">
        <v>88416482000106</v>
      </c>
      <c r="Q794" t="str">
        <v>KG LIQUIDO</v>
      </c>
      <c r="R794" s="85">
        <v>16752.420000000002</v>
      </c>
      <c r="S794" s="85">
        <v>296991.40999999997</v>
      </c>
      <c r="U794" s="84" t="b">
        <f t="shared" si="81"/>
        <v>1</v>
      </c>
      <c r="V794" s="84" t="b">
        <f t="shared" si="82"/>
        <v>1</v>
      </c>
      <c r="W794" s="84" t="b">
        <f t="shared" si="83"/>
        <v>1</v>
      </c>
      <c r="X794" s="84" t="b">
        <f t="shared" si="84"/>
        <v>1</v>
      </c>
      <c r="Y794" s="84" t="b">
        <f t="shared" si="85"/>
        <v>1</v>
      </c>
      <c r="AA794" s="84">
        <v>72173</v>
      </c>
      <c r="AB794" s="84" t="s">
        <v>80</v>
      </c>
      <c r="AC794" s="57">
        <v>44979</v>
      </c>
      <c r="AD794" s="84">
        <v>88416482000106</v>
      </c>
      <c r="AE794" s="84" t="s">
        <v>30</v>
      </c>
      <c r="AF794" s="84">
        <v>16752.419999999998</v>
      </c>
      <c r="AG794" s="84">
        <v>296991.40999999997</v>
      </c>
      <c r="AI794">
        <v>72241</v>
      </c>
      <c r="AJ794" s="84" t="str" cm="1">
        <f t="array" ref="AJ794">_xlfn.XLOOKUP(AI794,--LEFT(Main!$B$15:$B$1956,SEARCH(" ",Main!$B$15:$B$1956)),Main!$F$15:$F$1956,"")</f>
        <v>METASA</v>
      </c>
      <c r="AK794" s="57" cm="1">
        <f t="array" ref="AK794">_xlfn.XLOOKUP(1,(--LEFT(Main!$B$15:$B$1956,SEARCH(" ",Main!$B$15:$B$1956))=AI794)*(Main!$F$15:$F$1956=AJ794),Main!$C$15:$C$1956,"")</f>
        <v>44981</v>
      </c>
      <c r="AL794" s="62" cm="1">
        <f t="array" ref="AL794">--_xlfn.XLOOKUP(1,(Main!$F$15:$F$1956='PLANILHA EBR'!AJ794)*(--LEFT(Main!$B$15:$B$1956,SEARCH(" ",Main!$B$15:$B$1956))='PLANILHA EBR'!AI794),Main!$E$15:$E$1956)</f>
        <v>88416482000106</v>
      </c>
      <c r="AM794" s="84" t="str" cm="1">
        <f t="array" ref="AM794">_xlfn.XLOOKUP(1,(Main!$F$15:$F$1956='PLANILHA EBR'!AJ794)*(--LEFT(Main!$B$15:$B$1956,SEARCH(" ",Main!$B$15:$B$1956))='PLANILHA EBR'!AI794),Main!$H$15:$H$1956)</f>
        <v>KG LIQUIDO</v>
      </c>
      <c r="AN794">
        <v>21645.23</v>
      </c>
      <c r="AO794">
        <v>340782.85</v>
      </c>
      <c r="AP794">
        <v>20805</v>
      </c>
    </row>
    <row r="795" spans="1:42" x14ac:dyDescent="0.25">
      <c r="A795" t="s">
        <v>5958</v>
      </c>
      <c r="B795" t="str">
        <f>C795&amp;"-"&amp;COUNTIF(C$2:C795,C795)</f>
        <v>68837-2</v>
      </c>
      <c r="C795">
        <v>68837</v>
      </c>
      <c r="D795" s="57">
        <v>44848</v>
      </c>
      <c r="E795" s="84" t="str">
        <f>F795&amp;"-"&amp;COUNTIF($F$2:F795,F795)</f>
        <v>METASA-710</v>
      </c>
      <c r="F795" s="84" t="str">
        <f t="shared" si="86"/>
        <v>METASA</v>
      </c>
      <c r="G795" t="s">
        <v>8581</v>
      </c>
      <c r="H795" s="62">
        <v>88416482000106</v>
      </c>
      <c r="I795" t="s">
        <v>30</v>
      </c>
      <c r="J795">
        <v>95.69</v>
      </c>
      <c r="K795">
        <v>1615.25</v>
      </c>
      <c r="M795">
        <v>72177</v>
      </c>
      <c r="N795" t="str">
        <v>METASA</v>
      </c>
      <c r="O795" s="57" cm="1">
        <f t="array" ref="O795">_xlfn.XLOOKUP(1,($C$2:$C$8655=M795)*($F$2:$F$8655=N795),$D$2:$D$8655)</f>
        <v>44979</v>
      </c>
      <c r="P795" s="62">
        <v>88416482000106</v>
      </c>
      <c r="Q795" t="str">
        <v>KG LIQUIDO</v>
      </c>
      <c r="R795" s="85">
        <v>23884.029999999995</v>
      </c>
      <c r="S795" s="85">
        <v>382472.07000000007</v>
      </c>
      <c r="U795" s="84" t="b">
        <f t="shared" si="81"/>
        <v>1</v>
      </c>
      <c r="V795" s="84" t="b">
        <f t="shared" si="82"/>
        <v>1</v>
      </c>
      <c r="W795" s="84" t="b">
        <f t="shared" si="83"/>
        <v>1</v>
      </c>
      <c r="X795" s="84" t="b">
        <f t="shared" si="84"/>
        <v>1</v>
      </c>
      <c r="Y795" s="84" t="b">
        <f t="shared" si="85"/>
        <v>1</v>
      </c>
      <c r="AA795" s="84">
        <v>72177</v>
      </c>
      <c r="AB795" s="84" t="s">
        <v>80</v>
      </c>
      <c r="AC795" s="57">
        <v>44979</v>
      </c>
      <c r="AD795" s="84">
        <v>88416482000106</v>
      </c>
      <c r="AE795" s="84" t="s">
        <v>30</v>
      </c>
      <c r="AF795" s="84">
        <v>23884.03</v>
      </c>
      <c r="AG795" s="84">
        <v>382472.07</v>
      </c>
      <c r="AI795">
        <v>72244</v>
      </c>
      <c r="AJ795" s="84" t="str" cm="1">
        <f t="array" ref="AJ795">_xlfn.XLOOKUP(AI795,--LEFT(Main!$B$15:$B$1956,SEARCH(" ",Main!$B$15:$B$1956)),Main!$F$15:$F$1956,"")</f>
        <v>METASA</v>
      </c>
      <c r="AK795" s="57" cm="1">
        <f t="array" ref="AK795">_xlfn.XLOOKUP(1,(--LEFT(Main!$B$15:$B$1956,SEARCH(" ",Main!$B$15:$B$1956))=AI795)*(Main!$F$15:$F$1956=AJ795),Main!$C$15:$C$1956,"")</f>
        <v>44982</v>
      </c>
      <c r="AL795" s="62" cm="1">
        <f t="array" ref="AL795">--_xlfn.XLOOKUP(1,(Main!$F$15:$F$1956='PLANILHA EBR'!AJ795)*(--LEFT(Main!$B$15:$B$1956,SEARCH(" ",Main!$B$15:$B$1956))='PLANILHA EBR'!AI795),Main!$E$15:$E$1956)</f>
        <v>88416482000106</v>
      </c>
      <c r="AM795" s="84" t="str" cm="1">
        <f t="array" ref="AM795">_xlfn.XLOOKUP(1,(Main!$F$15:$F$1956='PLANILHA EBR'!AJ795)*(--LEFT(Main!$B$15:$B$1956,SEARCH(" ",Main!$B$15:$B$1956))='PLANILHA EBR'!AI795),Main!$H$15:$H$1956)</f>
        <v>KG LIQUIDO</v>
      </c>
      <c r="AN795">
        <v>19847.150000000001</v>
      </c>
      <c r="AO795">
        <v>304592.96000000002</v>
      </c>
      <c r="AP795">
        <v>20804</v>
      </c>
    </row>
    <row r="796" spans="1:42" x14ac:dyDescent="0.25">
      <c r="A796" t="s">
        <v>5958</v>
      </c>
      <c r="B796" t="str">
        <f>C796&amp;"-"&amp;COUNTIF(C$2:C796,C796)</f>
        <v>68837-3</v>
      </c>
      <c r="C796">
        <v>68837</v>
      </c>
      <c r="D796" s="57">
        <v>44848</v>
      </c>
      <c r="E796" s="84" t="str">
        <f>F796&amp;"-"&amp;COUNTIF($F$2:F796,F796)</f>
        <v>METASA-711</v>
      </c>
      <c r="F796" s="84" t="str">
        <f t="shared" si="86"/>
        <v>METASA</v>
      </c>
      <c r="G796" t="s">
        <v>8581</v>
      </c>
      <c r="H796" s="62">
        <v>88416482000106</v>
      </c>
      <c r="I796" t="s">
        <v>30</v>
      </c>
      <c r="J796">
        <v>783.8</v>
      </c>
      <c r="K796">
        <v>10479.41</v>
      </c>
      <c r="M796">
        <v>72214</v>
      </c>
      <c r="N796" t="str">
        <v>METASA</v>
      </c>
      <c r="O796" s="57" cm="1">
        <f t="array" ref="O796">_xlfn.XLOOKUP(1,($C$2:$C$8655=M796)*($F$2:$F$8655=N796),$D$2:$D$8655)</f>
        <v>44981</v>
      </c>
      <c r="P796" s="62">
        <v>88416482000106</v>
      </c>
      <c r="Q796" t="str">
        <v>KG LIQUIDO</v>
      </c>
      <c r="R796" s="85">
        <v>23263.29</v>
      </c>
      <c r="S796" s="85">
        <v>352036.34000000008</v>
      </c>
      <c r="U796" s="84" t="b">
        <f t="shared" si="81"/>
        <v>1</v>
      </c>
      <c r="V796" s="84" t="b">
        <f t="shared" si="82"/>
        <v>1</v>
      </c>
      <c r="W796" s="84" t="b">
        <f t="shared" si="83"/>
        <v>1</v>
      </c>
      <c r="X796" s="84" t="b">
        <f t="shared" si="84"/>
        <v>1</v>
      </c>
      <c r="Y796" s="84" t="b">
        <f t="shared" si="85"/>
        <v>1</v>
      </c>
      <c r="AA796" s="84">
        <v>72214</v>
      </c>
      <c r="AB796" s="84" t="s">
        <v>80</v>
      </c>
      <c r="AC796" s="57">
        <v>44981</v>
      </c>
      <c r="AD796" s="84">
        <v>88416482000106</v>
      </c>
      <c r="AE796" s="84" t="s">
        <v>30</v>
      </c>
      <c r="AF796" s="84">
        <v>23263.29</v>
      </c>
      <c r="AG796" s="84">
        <v>352036.34</v>
      </c>
      <c r="AI796">
        <v>72273</v>
      </c>
      <c r="AJ796" s="84" t="str" cm="1">
        <f t="array" ref="AJ796">_xlfn.XLOOKUP(AI796,--LEFT(Main!$B$15:$B$1956,SEARCH(" ",Main!$B$15:$B$1956)),Main!$F$15:$F$1956,"")</f>
        <v>METASA</v>
      </c>
      <c r="AK796" s="57" cm="1">
        <f t="array" ref="AK796">_xlfn.XLOOKUP(1,(--LEFT(Main!$B$15:$B$1956,SEARCH(" ",Main!$B$15:$B$1956))=AI796)*(Main!$F$15:$F$1956=AJ796),Main!$C$15:$C$1956,"")</f>
        <v>44984</v>
      </c>
      <c r="AL796" s="62" cm="1">
        <f t="array" ref="AL796">--_xlfn.XLOOKUP(1,(Main!$F$15:$F$1956='PLANILHA EBR'!AJ796)*(--LEFT(Main!$B$15:$B$1956,SEARCH(" ",Main!$B$15:$B$1956))='PLANILHA EBR'!AI796),Main!$E$15:$E$1956)</f>
        <v>88416482000106</v>
      </c>
      <c r="AM796" s="84" t="str" cm="1">
        <f t="array" ref="AM796">_xlfn.XLOOKUP(1,(Main!$F$15:$F$1956='PLANILHA EBR'!AJ796)*(--LEFT(Main!$B$15:$B$1956,SEARCH(" ",Main!$B$15:$B$1956))='PLANILHA EBR'!AI796),Main!$H$15:$H$1956)</f>
        <v>KG LIQUIDO</v>
      </c>
      <c r="AN796">
        <v>18289.060000000001</v>
      </c>
      <c r="AO796">
        <v>290503.40000000002</v>
      </c>
      <c r="AP796">
        <v>20804</v>
      </c>
    </row>
    <row r="797" spans="1:42" x14ac:dyDescent="0.25">
      <c r="A797" t="s">
        <v>5958</v>
      </c>
      <c r="B797" t="str">
        <f>C797&amp;"-"&amp;COUNTIF(C$2:C797,C797)</f>
        <v>68837-4</v>
      </c>
      <c r="C797">
        <v>68837</v>
      </c>
      <c r="D797" s="57">
        <v>44848</v>
      </c>
      <c r="E797" s="84" t="str">
        <f>F797&amp;"-"&amp;COUNTIF($F$2:F797,F797)</f>
        <v>METASA-712</v>
      </c>
      <c r="F797" s="84" t="str">
        <f t="shared" si="86"/>
        <v>METASA</v>
      </c>
      <c r="G797" t="s">
        <v>8581</v>
      </c>
      <c r="H797" s="62">
        <v>88416482000106</v>
      </c>
      <c r="I797" t="s">
        <v>30</v>
      </c>
      <c r="J797">
        <v>604.99</v>
      </c>
      <c r="K797">
        <v>10212.23</v>
      </c>
      <c r="M797">
        <v>72241</v>
      </c>
      <c r="N797" t="str">
        <v>METASA</v>
      </c>
      <c r="O797" s="57" cm="1">
        <f t="array" ref="O797">_xlfn.XLOOKUP(1,($C$2:$C$8655=M797)*($F$2:$F$8655=N797),$D$2:$D$8655)</f>
        <v>44981</v>
      </c>
      <c r="P797" s="62">
        <v>88416482000106</v>
      </c>
      <c r="Q797" t="str">
        <v>KG LIQUIDO</v>
      </c>
      <c r="R797" s="85">
        <v>21645.229999999996</v>
      </c>
      <c r="S797" s="85">
        <v>340782.85</v>
      </c>
      <c r="U797" s="84" t="b">
        <f t="shared" si="81"/>
        <v>1</v>
      </c>
      <c r="V797" s="84" t="b">
        <f t="shared" si="82"/>
        <v>1</v>
      </c>
      <c r="W797" s="84" t="b">
        <f t="shared" si="83"/>
        <v>1</v>
      </c>
      <c r="X797" s="84" t="b">
        <f t="shared" si="84"/>
        <v>1</v>
      </c>
      <c r="Y797" s="84" t="b">
        <f t="shared" si="85"/>
        <v>1</v>
      </c>
      <c r="AA797" s="84">
        <v>72241</v>
      </c>
      <c r="AB797" s="84" t="s">
        <v>80</v>
      </c>
      <c r="AC797" s="57">
        <v>44981</v>
      </c>
      <c r="AD797" s="84">
        <v>88416482000106</v>
      </c>
      <c r="AE797" s="84" t="s">
        <v>30</v>
      </c>
      <c r="AF797" s="84">
        <v>21645.23</v>
      </c>
      <c r="AG797" s="84">
        <v>340782.85</v>
      </c>
      <c r="AI797">
        <v>72274</v>
      </c>
      <c r="AJ797" s="84" t="str" cm="1">
        <f t="array" ref="AJ797">_xlfn.XLOOKUP(AI797,--LEFT(Main!$B$15:$B$1956,SEARCH(" ",Main!$B$15:$B$1956)),Main!$F$15:$F$1956,"")</f>
        <v>METASA</v>
      </c>
      <c r="AK797" s="57" cm="1">
        <f t="array" ref="AK797">_xlfn.XLOOKUP(1,(--LEFT(Main!$B$15:$B$1956,SEARCH(" ",Main!$B$15:$B$1956))=AI797)*(Main!$F$15:$F$1956=AJ797),Main!$C$15:$C$1956,"")</f>
        <v>44984</v>
      </c>
      <c r="AL797" s="62" cm="1">
        <f t="array" ref="AL797">--_xlfn.XLOOKUP(1,(Main!$F$15:$F$1956='PLANILHA EBR'!AJ797)*(--LEFT(Main!$B$15:$B$1956,SEARCH(" ",Main!$B$15:$B$1956))='PLANILHA EBR'!AI797),Main!$E$15:$E$1956)</f>
        <v>88416482000106</v>
      </c>
      <c r="AM797" s="84" t="str" cm="1">
        <f t="array" ref="AM797">_xlfn.XLOOKUP(1,(Main!$F$15:$F$1956='PLANILHA EBR'!AJ797)*(--LEFT(Main!$B$15:$B$1956,SEARCH(" ",Main!$B$15:$B$1956))='PLANILHA EBR'!AI797),Main!$H$15:$H$1956)</f>
        <v>KG LIQUIDO</v>
      </c>
      <c r="AN797">
        <v>22532.77</v>
      </c>
      <c r="AO797">
        <v>347776.54</v>
      </c>
      <c r="AP797">
        <v>20578</v>
      </c>
    </row>
    <row r="798" spans="1:42" x14ac:dyDescent="0.25">
      <c r="A798" t="s">
        <v>5958</v>
      </c>
      <c r="B798" t="str">
        <f>C798&amp;"-"&amp;COUNTIF(C$2:C798,C798)</f>
        <v>68837-5</v>
      </c>
      <c r="C798">
        <v>68837</v>
      </c>
      <c r="D798" s="57">
        <v>44848</v>
      </c>
      <c r="E798" s="84" t="str">
        <f>F798&amp;"-"&amp;COUNTIF($F$2:F798,F798)</f>
        <v>METASA-713</v>
      </c>
      <c r="F798" s="84" t="str">
        <f t="shared" si="86"/>
        <v>METASA</v>
      </c>
      <c r="G798" t="s">
        <v>8581</v>
      </c>
      <c r="H798" s="62">
        <v>88416482000106</v>
      </c>
      <c r="I798" t="s">
        <v>30</v>
      </c>
      <c r="J798">
        <v>15.12</v>
      </c>
      <c r="K798">
        <v>255.23</v>
      </c>
      <c r="M798">
        <v>72244</v>
      </c>
      <c r="N798" t="str">
        <v>METASA</v>
      </c>
      <c r="O798" s="57" cm="1">
        <f t="array" ref="O798">_xlfn.XLOOKUP(1,($C$2:$C$8655=M798)*($F$2:$F$8655=N798),$D$2:$D$8655)</f>
        <v>44982</v>
      </c>
      <c r="P798" s="62">
        <v>88416482000106</v>
      </c>
      <c r="Q798" t="str">
        <v>KG LIQUIDO</v>
      </c>
      <c r="R798" s="85">
        <v>19847.149999999998</v>
      </c>
      <c r="S798" s="85">
        <v>304592.96000000002</v>
      </c>
      <c r="U798" s="84" t="b">
        <f t="shared" si="81"/>
        <v>1</v>
      </c>
      <c r="V798" s="84" t="b">
        <f t="shared" si="82"/>
        <v>1</v>
      </c>
      <c r="W798" s="84" t="b">
        <f t="shared" si="83"/>
        <v>1</v>
      </c>
      <c r="X798" s="84" t="b">
        <f t="shared" si="84"/>
        <v>1</v>
      </c>
      <c r="Y798" s="84" t="b">
        <f t="shared" si="85"/>
        <v>1</v>
      </c>
      <c r="AA798" s="84">
        <v>72244</v>
      </c>
      <c r="AB798" s="84" t="s">
        <v>80</v>
      </c>
      <c r="AC798" s="57">
        <v>44982</v>
      </c>
      <c r="AD798" s="84">
        <v>88416482000106</v>
      </c>
      <c r="AE798" s="84" t="s">
        <v>30</v>
      </c>
      <c r="AF798" s="84">
        <v>19847.150000000001</v>
      </c>
      <c r="AG798" s="84">
        <v>304592.96000000002</v>
      </c>
      <c r="AI798">
        <v>72284</v>
      </c>
      <c r="AJ798" s="84" t="str" cm="1">
        <f t="array" ref="AJ798">_xlfn.XLOOKUP(AI798,--LEFT(Main!$B$15:$B$1956,SEARCH(" ",Main!$B$15:$B$1956)),Main!$F$15:$F$1956,"")</f>
        <v>METASA</v>
      </c>
      <c r="AK798" s="57" cm="1">
        <f t="array" ref="AK798">_xlfn.XLOOKUP(1,(--LEFT(Main!$B$15:$B$1956,SEARCH(" ",Main!$B$15:$B$1956))=AI798)*(Main!$F$15:$F$1956=AJ798),Main!$C$15:$C$1956,"")</f>
        <v>44984</v>
      </c>
      <c r="AL798" s="62" cm="1">
        <f t="array" ref="AL798">--_xlfn.XLOOKUP(1,(Main!$F$15:$F$1956='PLANILHA EBR'!AJ798)*(--LEFT(Main!$B$15:$B$1956,SEARCH(" ",Main!$B$15:$B$1956))='PLANILHA EBR'!AI798),Main!$E$15:$E$1956)</f>
        <v>88416482000106</v>
      </c>
      <c r="AM798" s="84" t="str" cm="1">
        <f t="array" ref="AM798">_xlfn.XLOOKUP(1,(Main!$F$15:$F$1956='PLANILHA EBR'!AJ798)*(--LEFT(Main!$B$15:$B$1956,SEARCH(" ",Main!$B$15:$B$1956))='PLANILHA EBR'!AI798),Main!$H$15:$H$1956)</f>
        <v>KG LIQUIDO</v>
      </c>
      <c r="AN798">
        <v>22982.52</v>
      </c>
      <c r="AO798">
        <v>364268.56</v>
      </c>
      <c r="AP798">
        <v>17370</v>
      </c>
    </row>
    <row r="799" spans="1:42" x14ac:dyDescent="0.25">
      <c r="A799" t="s">
        <v>5958</v>
      </c>
      <c r="B799" t="str">
        <f>C799&amp;"-"&amp;COUNTIF(C$2:C799,C799)</f>
        <v>68837-6</v>
      </c>
      <c r="C799">
        <v>68837</v>
      </c>
      <c r="D799" s="57">
        <v>44848</v>
      </c>
      <c r="E799" s="84" t="str">
        <f>F799&amp;"-"&amp;COUNTIF($F$2:F799,F799)</f>
        <v>METASA-714</v>
      </c>
      <c r="F799" s="84" t="str">
        <f t="shared" si="86"/>
        <v>METASA</v>
      </c>
      <c r="G799" t="s">
        <v>8581</v>
      </c>
      <c r="H799" s="62">
        <v>88416482000106</v>
      </c>
      <c r="I799" t="s">
        <v>30</v>
      </c>
      <c r="J799">
        <v>2475.02</v>
      </c>
      <c r="K799">
        <v>40169.57</v>
      </c>
      <c r="M799">
        <v>72273</v>
      </c>
      <c r="N799" t="str">
        <v>METASA</v>
      </c>
      <c r="O799" s="57" cm="1">
        <f t="array" ref="O799">_xlfn.XLOOKUP(1,($C$2:$C$8655=M799)*($F$2:$F$8655=N799),$D$2:$D$8655)</f>
        <v>44984</v>
      </c>
      <c r="P799" s="62">
        <v>88416482000106</v>
      </c>
      <c r="Q799" t="str">
        <v>KG LIQUIDO</v>
      </c>
      <c r="R799" s="85">
        <v>18289.060000000001</v>
      </c>
      <c r="S799" s="85">
        <v>290503.39999999997</v>
      </c>
      <c r="U799" s="84" t="b">
        <f t="shared" si="81"/>
        <v>1</v>
      </c>
      <c r="V799" s="84" t="b">
        <f t="shared" si="82"/>
        <v>1</v>
      </c>
      <c r="W799" s="84" t="b">
        <f t="shared" si="83"/>
        <v>1</v>
      </c>
      <c r="X799" s="84" t="b">
        <f t="shared" si="84"/>
        <v>1</v>
      </c>
      <c r="Y799" s="84" t="b">
        <f t="shared" si="85"/>
        <v>1</v>
      </c>
      <c r="AA799" s="84">
        <v>72273</v>
      </c>
      <c r="AB799" s="84" t="s">
        <v>80</v>
      </c>
      <c r="AC799" s="57">
        <v>44984</v>
      </c>
      <c r="AD799" s="84">
        <v>88416482000106</v>
      </c>
      <c r="AE799" s="84" t="s">
        <v>30</v>
      </c>
      <c r="AF799" s="84">
        <v>18289.060000000001</v>
      </c>
      <c r="AG799" s="84">
        <v>290503.40000000002</v>
      </c>
      <c r="AI799">
        <v>72295</v>
      </c>
      <c r="AJ799" s="84" t="str" cm="1">
        <f t="array" ref="AJ799">_xlfn.XLOOKUP(AI799,--LEFT(Main!$B$15:$B$1956,SEARCH(" ",Main!$B$15:$B$1956)),Main!$F$15:$F$1956,"")</f>
        <v>JOTUN</v>
      </c>
      <c r="AK799" s="57" cm="1">
        <f t="array" ref="AK799">_xlfn.XLOOKUP(1,(--LEFT(Main!$B$15:$B$1956,SEARCH(" ",Main!$B$15:$B$1956))=AI799)*(Main!$F$15:$F$1956=AJ799),Main!$C$15:$C$1956,"")</f>
        <v>45196</v>
      </c>
      <c r="AL799" s="62" cm="1">
        <f t="array" ref="AL799">--_xlfn.XLOOKUP(1,(Main!$F$15:$F$1956='PLANILHA EBR'!AJ799)*(--LEFT(Main!$B$15:$B$1956,SEARCH(" ",Main!$B$15:$B$1956))='PLANILHA EBR'!AI799),Main!$E$15:$E$1956)</f>
        <v>2907585000404</v>
      </c>
      <c r="AM799" s="84" t="str" cm="1">
        <f t="array" ref="AM799">_xlfn.XLOOKUP(1,(Main!$F$15:$F$1956='PLANILHA EBR'!AJ799)*(--LEFT(Main!$B$15:$B$1956,SEARCH(" ",Main!$B$15:$B$1956))='PLANILHA EBR'!AI799),Main!$H$15:$H$1956)</f>
        <v>KG LIQUIDO</v>
      </c>
      <c r="AN799">
        <v>16063.63</v>
      </c>
      <c r="AO799">
        <v>486181.67</v>
      </c>
      <c r="AP799">
        <v>15934</v>
      </c>
    </row>
    <row r="800" spans="1:42" x14ac:dyDescent="0.25">
      <c r="A800" t="s">
        <v>5958</v>
      </c>
      <c r="B800" t="str">
        <f>C800&amp;"-"&amp;COUNTIF(C$2:C800,C800)</f>
        <v>68837-7</v>
      </c>
      <c r="C800">
        <v>68837</v>
      </c>
      <c r="D800" s="57">
        <v>44848</v>
      </c>
      <c r="E800" s="84" t="str">
        <f>F800&amp;"-"&amp;COUNTIF($F$2:F800,F800)</f>
        <v>METASA-715</v>
      </c>
      <c r="F800" s="84" t="str">
        <f t="shared" si="86"/>
        <v>METASA</v>
      </c>
      <c r="G800" t="s">
        <v>8581</v>
      </c>
      <c r="H800" s="62">
        <v>88416482000106</v>
      </c>
      <c r="I800" t="s">
        <v>30</v>
      </c>
      <c r="J800">
        <v>453.59</v>
      </c>
      <c r="K800">
        <v>7656.6</v>
      </c>
      <c r="M800">
        <v>72274</v>
      </c>
      <c r="N800" t="str">
        <v>METASA</v>
      </c>
      <c r="O800" s="57" cm="1">
        <f t="array" ref="O800">_xlfn.XLOOKUP(1,($C$2:$C$8655=M800)*($F$2:$F$8655=N800),$D$2:$D$8655)</f>
        <v>44984</v>
      </c>
      <c r="P800" s="62">
        <v>88416482000106</v>
      </c>
      <c r="Q800" t="str">
        <v>KG LIQUIDO</v>
      </c>
      <c r="R800" s="85">
        <v>22532.77</v>
      </c>
      <c r="S800" s="85">
        <v>347776.54000000004</v>
      </c>
      <c r="U800" s="84" t="b">
        <f t="shared" si="81"/>
        <v>1</v>
      </c>
      <c r="V800" s="84" t="b">
        <f t="shared" si="82"/>
        <v>1</v>
      </c>
      <c r="W800" s="84" t="b">
        <f t="shared" si="83"/>
        <v>1</v>
      </c>
      <c r="X800" s="84" t="b">
        <f t="shared" si="84"/>
        <v>1</v>
      </c>
      <c r="Y800" s="84" t="b">
        <f t="shared" si="85"/>
        <v>1</v>
      </c>
      <c r="AA800" s="84">
        <v>72274</v>
      </c>
      <c r="AB800" s="84" t="s">
        <v>80</v>
      </c>
      <c r="AC800" s="57">
        <v>44984</v>
      </c>
      <c r="AD800" s="84">
        <v>88416482000106</v>
      </c>
      <c r="AE800" s="84" t="s">
        <v>30</v>
      </c>
      <c r="AF800" s="84">
        <v>22532.77</v>
      </c>
      <c r="AG800" s="84">
        <v>347776.54</v>
      </c>
      <c r="AI800">
        <v>72296</v>
      </c>
      <c r="AJ800" s="84" t="str" cm="1">
        <f t="array" ref="AJ800">_xlfn.XLOOKUP(AI800,--LEFT(Main!$B$15:$B$1956,SEARCH(" ",Main!$B$15:$B$1956)),Main!$F$15:$F$1956,"")</f>
        <v>METASA</v>
      </c>
      <c r="AK800" s="57" cm="1">
        <f t="array" ref="AK800">_xlfn.XLOOKUP(1,(--LEFT(Main!$B$15:$B$1956,SEARCH(" ",Main!$B$15:$B$1956))=AI800)*(Main!$F$15:$F$1956=AJ800),Main!$C$15:$C$1956,"")</f>
        <v>44985</v>
      </c>
      <c r="AL800" s="62" cm="1">
        <f t="array" ref="AL800">--_xlfn.XLOOKUP(1,(Main!$F$15:$F$1956='PLANILHA EBR'!AJ800)*(--LEFT(Main!$B$15:$B$1956,SEARCH(" ",Main!$B$15:$B$1956))='PLANILHA EBR'!AI800),Main!$E$15:$E$1956)</f>
        <v>88416482000106</v>
      </c>
      <c r="AM800" s="84" t="str" cm="1">
        <f t="array" ref="AM800">_xlfn.XLOOKUP(1,(Main!$F$15:$F$1956='PLANILHA EBR'!AJ800)*(--LEFT(Main!$B$15:$B$1956,SEARCH(" ",Main!$B$15:$B$1956))='PLANILHA EBR'!AI800),Main!$H$15:$H$1956)</f>
        <v>KG LIQUIDO</v>
      </c>
      <c r="AN800">
        <v>20617.62</v>
      </c>
      <c r="AO800">
        <v>333422.63</v>
      </c>
      <c r="AP800">
        <v>15934</v>
      </c>
    </row>
    <row r="801" spans="1:42" x14ac:dyDescent="0.25">
      <c r="A801" t="s">
        <v>5958</v>
      </c>
      <c r="B801" t="str">
        <f>C801&amp;"-"&amp;COUNTIF(C$2:C801,C801)</f>
        <v>68837-8</v>
      </c>
      <c r="C801">
        <v>68837</v>
      </c>
      <c r="D801" s="57">
        <v>44848</v>
      </c>
      <c r="E801" s="84" t="str">
        <f>F801&amp;"-"&amp;COUNTIF($F$2:F801,F801)</f>
        <v>METASA-716</v>
      </c>
      <c r="F801" s="84" t="str">
        <f t="shared" si="86"/>
        <v>METASA</v>
      </c>
      <c r="G801" t="s">
        <v>8581</v>
      </c>
      <c r="H801" s="62">
        <v>88416482000106</v>
      </c>
      <c r="I801" t="s">
        <v>30</v>
      </c>
      <c r="J801">
        <v>191.1</v>
      </c>
      <c r="K801">
        <v>3101.55</v>
      </c>
      <c r="M801">
        <v>72284</v>
      </c>
      <c r="N801" t="str">
        <v>METASA</v>
      </c>
      <c r="O801" s="57" cm="1">
        <f t="array" ref="O801">_xlfn.XLOOKUP(1,($C$2:$C$8655=M801)*($F$2:$F$8655=N801),$D$2:$D$8655)</f>
        <v>44984</v>
      </c>
      <c r="P801" s="62">
        <v>88416482000106</v>
      </c>
      <c r="Q801" t="str">
        <v>KG LIQUIDO</v>
      </c>
      <c r="R801" s="85">
        <v>22982.52</v>
      </c>
      <c r="S801" s="85">
        <v>364268.56000000011</v>
      </c>
      <c r="U801" s="84" t="b">
        <f t="shared" si="81"/>
        <v>1</v>
      </c>
      <c r="V801" s="84" t="b">
        <f t="shared" si="82"/>
        <v>1</v>
      </c>
      <c r="W801" s="84" t="b">
        <f t="shared" si="83"/>
        <v>1</v>
      </c>
      <c r="X801" s="84" t="b">
        <f t="shared" si="84"/>
        <v>1</v>
      </c>
      <c r="Y801" s="84" t="b">
        <f t="shared" si="85"/>
        <v>1</v>
      </c>
      <c r="AA801" s="84">
        <v>72284</v>
      </c>
      <c r="AB801" s="84" t="s">
        <v>80</v>
      </c>
      <c r="AC801" s="57">
        <v>44984</v>
      </c>
      <c r="AD801" s="84">
        <v>88416482000106</v>
      </c>
      <c r="AE801" s="84" t="s">
        <v>30</v>
      </c>
      <c r="AF801" s="84">
        <v>22982.52</v>
      </c>
      <c r="AG801" s="84">
        <v>364268.56</v>
      </c>
      <c r="AI801">
        <v>72298</v>
      </c>
      <c r="AJ801" s="84" t="str" cm="1">
        <f t="array" ref="AJ801">_xlfn.XLOOKUP(AI801,--LEFT(Main!$B$15:$B$1956,SEARCH(" ",Main!$B$15:$B$1956)),Main!$F$15:$F$1956,"")</f>
        <v>METASA</v>
      </c>
      <c r="AK801" s="57" cm="1">
        <f t="array" ref="AK801">_xlfn.XLOOKUP(1,(--LEFT(Main!$B$15:$B$1956,SEARCH(" ",Main!$B$15:$B$1956))=AI801)*(Main!$F$15:$F$1956=AJ801),Main!$C$15:$C$1956,"")</f>
        <v>44985</v>
      </c>
      <c r="AL801" s="62" cm="1">
        <f t="array" ref="AL801">--_xlfn.XLOOKUP(1,(Main!$F$15:$F$1956='PLANILHA EBR'!AJ801)*(--LEFT(Main!$B$15:$B$1956,SEARCH(" ",Main!$B$15:$B$1956))='PLANILHA EBR'!AI801),Main!$E$15:$E$1956)</f>
        <v>88416482000106</v>
      </c>
      <c r="AM801" s="84" t="str" cm="1">
        <f t="array" ref="AM801">_xlfn.XLOOKUP(1,(Main!$F$15:$F$1956='PLANILHA EBR'!AJ801)*(--LEFT(Main!$B$15:$B$1956,SEARCH(" ",Main!$B$15:$B$1956))='PLANILHA EBR'!AI801),Main!$H$15:$H$1956)</f>
        <v>KG LIQUIDO</v>
      </c>
      <c r="AN801">
        <v>22690.49</v>
      </c>
      <c r="AO801">
        <v>448784.54</v>
      </c>
      <c r="AP801">
        <v>15702</v>
      </c>
    </row>
    <row r="802" spans="1:42" x14ac:dyDescent="0.25">
      <c r="A802" t="s">
        <v>5958</v>
      </c>
      <c r="B802" t="str">
        <f>C802&amp;"-"&amp;COUNTIF(C$2:C802,C802)</f>
        <v>68837-9</v>
      </c>
      <c r="C802">
        <v>68837</v>
      </c>
      <c r="D802" s="57">
        <v>44848</v>
      </c>
      <c r="E802" s="84" t="str">
        <f>F802&amp;"-"&amp;COUNTIF($F$2:F802,F802)</f>
        <v>METASA-717</v>
      </c>
      <c r="F802" s="84" t="str">
        <f t="shared" si="86"/>
        <v>METASA</v>
      </c>
      <c r="G802" t="s">
        <v>8581</v>
      </c>
      <c r="H802" s="62">
        <v>88416482000106</v>
      </c>
      <c r="I802" t="s">
        <v>30</v>
      </c>
      <c r="J802">
        <v>7202.97</v>
      </c>
      <c r="K802">
        <v>134479.45000000001</v>
      </c>
      <c r="M802">
        <v>72295</v>
      </c>
      <c r="N802" t="str">
        <v>JOTUN</v>
      </c>
      <c r="O802" s="57" cm="1">
        <f t="array" ref="O802">_xlfn.XLOOKUP(1,($C$2:$C$8655=M802)*($F$2:$F$8655=N802),$D$2:$D$8655)</f>
        <v>45196</v>
      </c>
      <c r="P802" s="62">
        <v>2907585000404</v>
      </c>
      <c r="Q802" t="str">
        <v>UNIDADE</v>
      </c>
      <c r="R802" s="85">
        <v>1656</v>
      </c>
      <c r="S802" s="85">
        <v>486181.66999999993</v>
      </c>
      <c r="U802" s="84" t="b">
        <f t="shared" si="81"/>
        <v>1</v>
      </c>
      <c r="V802" s="84" t="b">
        <f t="shared" si="82"/>
        <v>1</v>
      </c>
      <c r="W802" s="84" t="b">
        <f t="shared" si="83"/>
        <v>1</v>
      </c>
      <c r="X802" s="84" t="str">
        <f t="shared" si="84"/>
        <v xml:space="preserve"> </v>
      </c>
      <c r="Y802" s="84" t="b">
        <f t="shared" si="85"/>
        <v>1</v>
      </c>
      <c r="AA802" s="84">
        <v>72295</v>
      </c>
      <c r="AB802" s="84" t="s">
        <v>88</v>
      </c>
      <c r="AC802" s="57">
        <v>45196</v>
      </c>
      <c r="AD802" s="84">
        <v>2907585000404</v>
      </c>
      <c r="AE802" s="84" t="s">
        <v>30</v>
      </c>
      <c r="AF802" s="84">
        <v>16063.63</v>
      </c>
      <c r="AG802" s="84">
        <v>486181.67</v>
      </c>
      <c r="AI802">
        <v>72301</v>
      </c>
      <c r="AJ802" s="84" t="str" cm="1">
        <f t="array" ref="AJ802">_xlfn.XLOOKUP(AI802,--LEFT(Main!$B$15:$B$1956,SEARCH(" ",Main!$B$15:$B$1956)),Main!$F$15:$F$1956,"")</f>
        <v>METASA</v>
      </c>
      <c r="AK802" s="57" cm="1">
        <f t="array" ref="AK802">_xlfn.XLOOKUP(1,(--LEFT(Main!$B$15:$B$1956,SEARCH(" ",Main!$B$15:$B$1956))=AI802)*(Main!$F$15:$F$1956=AJ802),Main!$C$15:$C$1956,"")</f>
        <v>44985</v>
      </c>
      <c r="AL802" s="62" cm="1">
        <f t="array" ref="AL802">--_xlfn.XLOOKUP(1,(Main!$F$15:$F$1956='PLANILHA EBR'!AJ802)*(--LEFT(Main!$B$15:$B$1956,SEARCH(" ",Main!$B$15:$B$1956))='PLANILHA EBR'!AI802),Main!$E$15:$E$1956)</f>
        <v>88416482000106</v>
      </c>
      <c r="AM802" s="84" t="str" cm="1">
        <f t="array" ref="AM802">_xlfn.XLOOKUP(1,(Main!$F$15:$F$1956='PLANILHA EBR'!AJ802)*(--LEFT(Main!$B$15:$B$1956,SEARCH(" ",Main!$B$15:$B$1956))='PLANILHA EBR'!AI802),Main!$H$15:$H$1956)</f>
        <v>KG LIQUIDO</v>
      </c>
      <c r="AN802">
        <v>21655.77</v>
      </c>
      <c r="AO802">
        <v>317613.69</v>
      </c>
      <c r="AP802">
        <v>15702</v>
      </c>
    </row>
    <row r="803" spans="1:42" x14ac:dyDescent="0.25">
      <c r="A803" t="s">
        <v>5958</v>
      </c>
      <c r="B803" t="str">
        <f>C803&amp;"-"&amp;COUNTIF(C$2:C803,C803)</f>
        <v>68837-10</v>
      </c>
      <c r="C803">
        <v>68837</v>
      </c>
      <c r="D803" s="57">
        <v>44848</v>
      </c>
      <c r="E803" s="84" t="str">
        <f>F803&amp;"-"&amp;COUNTIF($F$2:F803,F803)</f>
        <v>METASA-718</v>
      </c>
      <c r="F803" s="84" t="str">
        <f t="shared" si="86"/>
        <v>METASA</v>
      </c>
      <c r="G803" t="s">
        <v>8581</v>
      </c>
      <c r="H803" s="62">
        <v>88416482000106</v>
      </c>
      <c r="I803" t="s">
        <v>30</v>
      </c>
      <c r="J803">
        <v>1406.42</v>
      </c>
      <c r="K803">
        <v>27172.03</v>
      </c>
      <c r="M803">
        <v>72296</v>
      </c>
      <c r="N803" t="str">
        <v>METASA</v>
      </c>
      <c r="O803" s="57" cm="1">
        <f t="array" ref="O803">_xlfn.XLOOKUP(1,($C$2:$C$8655=M803)*($F$2:$F$8655=N803),$D$2:$D$8655)</f>
        <v>44985</v>
      </c>
      <c r="P803" s="62">
        <v>88416482000106</v>
      </c>
      <c r="Q803" t="str">
        <v>KG LIQUIDO</v>
      </c>
      <c r="R803" s="85">
        <v>20617.619999999995</v>
      </c>
      <c r="S803" s="85">
        <v>333422.63</v>
      </c>
      <c r="U803" s="84" t="b">
        <f t="shared" ref="U803:U866" si="87">AA803=M803</f>
        <v>1</v>
      </c>
      <c r="V803" s="84" t="b">
        <f t="shared" ref="V803:V866" si="88">P803=AD803</f>
        <v>1</v>
      </c>
      <c r="W803" s="84" t="b">
        <f t="shared" ref="W803:W866" si="89">O803=AC803</f>
        <v>1</v>
      </c>
      <c r="X803" s="84" t="b">
        <f t="shared" ref="X803:X866" si="90">IF(AE803=Q803,AF803=R803," ")</f>
        <v>1</v>
      </c>
      <c r="Y803" s="84" t="b">
        <f t="shared" ref="Y803:Y866" si="91">AG803=S803</f>
        <v>1</v>
      </c>
      <c r="AA803" s="84">
        <v>72296</v>
      </c>
      <c r="AB803" s="84" t="s">
        <v>80</v>
      </c>
      <c r="AC803" s="57">
        <v>44985</v>
      </c>
      <c r="AD803" s="84">
        <v>88416482000106</v>
      </c>
      <c r="AE803" s="84" t="s">
        <v>30</v>
      </c>
      <c r="AF803" s="84">
        <v>20617.62</v>
      </c>
      <c r="AG803" s="84">
        <v>333422.63</v>
      </c>
      <c r="AI803">
        <v>72303</v>
      </c>
      <c r="AJ803" s="84" t="str" cm="1">
        <f t="array" ref="AJ803">_xlfn.XLOOKUP(AI803,--LEFT(Main!$B$15:$B$1956,SEARCH(" ",Main!$B$15:$B$1956)),Main!$F$15:$F$1956,"")</f>
        <v>METASA</v>
      </c>
      <c r="AK803" s="57" cm="1">
        <f t="array" ref="AK803">_xlfn.XLOOKUP(1,(--LEFT(Main!$B$15:$B$1956,SEARCH(" ",Main!$B$15:$B$1956))=AI803)*(Main!$F$15:$F$1956=AJ803),Main!$C$15:$C$1956,"")</f>
        <v>44985</v>
      </c>
      <c r="AL803" s="62" cm="1">
        <f t="array" ref="AL803">--_xlfn.XLOOKUP(1,(Main!$F$15:$F$1956='PLANILHA EBR'!AJ803)*(--LEFT(Main!$B$15:$B$1956,SEARCH(" ",Main!$B$15:$B$1956))='PLANILHA EBR'!AI803),Main!$E$15:$E$1956)</f>
        <v>88416482000106</v>
      </c>
      <c r="AM803" s="84" t="str" cm="1">
        <f t="array" ref="AM803">_xlfn.XLOOKUP(1,(Main!$F$15:$F$1956='PLANILHA EBR'!AJ803)*(--LEFT(Main!$B$15:$B$1956,SEARCH(" ",Main!$B$15:$B$1956))='PLANILHA EBR'!AI803),Main!$H$15:$H$1956)</f>
        <v>KG LIQUIDO</v>
      </c>
      <c r="AN803">
        <v>26088.79</v>
      </c>
      <c r="AO803">
        <v>420716.87</v>
      </c>
      <c r="AP803">
        <v>13073</v>
      </c>
    </row>
    <row r="804" spans="1:42" x14ac:dyDescent="0.25">
      <c r="A804" t="s">
        <v>5958</v>
      </c>
      <c r="B804" t="str">
        <f>C804&amp;"-"&amp;COUNTIF(C$2:C804,C804)</f>
        <v>68837-11</v>
      </c>
      <c r="C804">
        <v>68837</v>
      </c>
      <c r="D804" s="57">
        <v>44848</v>
      </c>
      <c r="E804" s="84" t="str">
        <f>F804&amp;"-"&amp;COUNTIF($F$2:F804,F804)</f>
        <v>METASA-719</v>
      </c>
      <c r="F804" s="84" t="str">
        <f t="shared" si="86"/>
        <v>METASA</v>
      </c>
      <c r="G804" t="s">
        <v>8581</v>
      </c>
      <c r="H804" s="62">
        <v>88416482000106</v>
      </c>
      <c r="I804" t="s">
        <v>30</v>
      </c>
      <c r="J804">
        <v>53.76</v>
      </c>
      <c r="K804">
        <v>1038.6400000000001</v>
      </c>
      <c r="M804">
        <v>72298</v>
      </c>
      <c r="N804" t="str">
        <v>METASA</v>
      </c>
      <c r="O804" s="57" cm="1">
        <f t="array" ref="O804">_xlfn.XLOOKUP(1,($C$2:$C$8655=M804)*($F$2:$F$8655=N804),$D$2:$D$8655)</f>
        <v>44985</v>
      </c>
      <c r="P804" s="62">
        <v>88416482000106</v>
      </c>
      <c r="Q804" t="str">
        <v>KG LIQUIDO</v>
      </c>
      <c r="R804" s="85">
        <v>22690.49</v>
      </c>
      <c r="S804" s="85">
        <v>448784.54000000004</v>
      </c>
      <c r="U804" s="84" t="b">
        <f t="shared" si="87"/>
        <v>1</v>
      </c>
      <c r="V804" s="84" t="b">
        <f t="shared" si="88"/>
        <v>1</v>
      </c>
      <c r="W804" s="84" t="b">
        <f t="shared" si="89"/>
        <v>1</v>
      </c>
      <c r="X804" s="84" t="b">
        <f t="shared" si="90"/>
        <v>1</v>
      </c>
      <c r="Y804" s="84" t="b">
        <f t="shared" si="91"/>
        <v>1</v>
      </c>
      <c r="AA804" s="84">
        <v>72298</v>
      </c>
      <c r="AB804" s="84" t="s">
        <v>80</v>
      </c>
      <c r="AC804" s="57">
        <v>44985</v>
      </c>
      <c r="AD804" s="84">
        <v>88416482000106</v>
      </c>
      <c r="AE804" s="84" t="s">
        <v>30</v>
      </c>
      <c r="AF804" s="84">
        <v>22690.49</v>
      </c>
      <c r="AG804" s="84">
        <v>448784.54</v>
      </c>
      <c r="AI804">
        <v>72304</v>
      </c>
      <c r="AJ804" s="84" t="str" cm="1">
        <f t="array" ref="AJ804">_xlfn.XLOOKUP(AI804,--LEFT(Main!$B$15:$B$1956,SEARCH(" ",Main!$B$15:$B$1956)),Main!$F$15:$F$1956,"")</f>
        <v>METASA</v>
      </c>
      <c r="AK804" s="57" cm="1">
        <f t="array" ref="AK804">_xlfn.XLOOKUP(1,(--LEFT(Main!$B$15:$B$1956,SEARCH(" ",Main!$B$15:$B$1956))=AI804)*(Main!$F$15:$F$1956=AJ804),Main!$C$15:$C$1956,"")</f>
        <v>44985</v>
      </c>
      <c r="AL804" s="62" cm="1">
        <f t="array" ref="AL804">--_xlfn.XLOOKUP(1,(Main!$F$15:$F$1956='PLANILHA EBR'!AJ804)*(--LEFT(Main!$B$15:$B$1956,SEARCH(" ",Main!$B$15:$B$1956))='PLANILHA EBR'!AI804),Main!$E$15:$E$1956)</f>
        <v>88416482000106</v>
      </c>
      <c r="AM804" s="84" t="str" cm="1">
        <f t="array" ref="AM804">_xlfn.XLOOKUP(1,(Main!$F$15:$F$1956='PLANILHA EBR'!AJ804)*(--LEFT(Main!$B$15:$B$1956,SEARCH(" ",Main!$B$15:$B$1956))='PLANILHA EBR'!AI804),Main!$H$15:$H$1956)</f>
        <v>KG LIQUIDO</v>
      </c>
      <c r="AN804">
        <v>23612.22</v>
      </c>
      <c r="AO804">
        <v>451471.1</v>
      </c>
      <c r="AP804">
        <v>12656</v>
      </c>
    </row>
    <row r="805" spans="1:42" x14ac:dyDescent="0.25">
      <c r="A805" t="s">
        <v>5958</v>
      </c>
      <c r="B805" t="str">
        <f>C805&amp;"-"&amp;COUNTIF(C$2:C805,C805)</f>
        <v>68837-12</v>
      </c>
      <c r="C805">
        <v>68837</v>
      </c>
      <c r="D805" s="57">
        <v>44848</v>
      </c>
      <c r="E805" s="84" t="str">
        <f>F805&amp;"-"&amp;COUNTIF($F$2:F805,F805)</f>
        <v>METASA-720</v>
      </c>
      <c r="F805" s="84" t="str">
        <f t="shared" si="86"/>
        <v>METASA</v>
      </c>
      <c r="G805" t="s">
        <v>8581</v>
      </c>
      <c r="H805" s="62">
        <v>88416482000106</v>
      </c>
      <c r="I805" t="s">
        <v>30</v>
      </c>
      <c r="J805">
        <v>280.58999999999997</v>
      </c>
      <c r="K805">
        <v>5421</v>
      </c>
      <c r="M805">
        <v>72301</v>
      </c>
      <c r="N805" t="str">
        <v>METASA</v>
      </c>
      <c r="O805" s="57" cm="1">
        <f t="array" ref="O805">_xlfn.XLOOKUP(1,($C$2:$C$8655=M805)*($F$2:$F$8655=N805),$D$2:$D$8655)</f>
        <v>44985</v>
      </c>
      <c r="P805" s="62">
        <v>88416482000106</v>
      </c>
      <c r="Q805" t="str">
        <v>KG LIQUIDO</v>
      </c>
      <c r="R805" s="85">
        <v>21655.769999999997</v>
      </c>
      <c r="S805" s="85">
        <v>317613.69000000006</v>
      </c>
      <c r="U805" s="84" t="b">
        <f t="shared" si="87"/>
        <v>1</v>
      </c>
      <c r="V805" s="84" t="b">
        <f t="shared" si="88"/>
        <v>1</v>
      </c>
      <c r="W805" s="84" t="b">
        <f t="shared" si="89"/>
        <v>1</v>
      </c>
      <c r="X805" s="84" t="b">
        <f t="shared" si="90"/>
        <v>1</v>
      </c>
      <c r="Y805" s="84" t="b">
        <f t="shared" si="91"/>
        <v>1</v>
      </c>
      <c r="AA805" s="84">
        <v>72301</v>
      </c>
      <c r="AB805" s="84" t="s">
        <v>80</v>
      </c>
      <c r="AC805" s="57">
        <v>44985</v>
      </c>
      <c r="AD805" s="84">
        <v>88416482000106</v>
      </c>
      <c r="AE805" s="84" t="s">
        <v>30</v>
      </c>
      <c r="AF805" s="84">
        <v>21655.77</v>
      </c>
      <c r="AG805" s="84">
        <v>317613.69</v>
      </c>
      <c r="AI805">
        <v>72373</v>
      </c>
      <c r="AJ805" s="84" t="str" cm="1">
        <f t="array" ref="AJ805">_xlfn.XLOOKUP(AI805,--LEFT(Main!$B$15:$B$1956,SEARCH(" ",Main!$B$15:$B$1956)),Main!$F$15:$F$1956,"")</f>
        <v>VOESTALPINE</v>
      </c>
      <c r="AK805" s="57" cm="1">
        <f t="array" ref="AK805">_xlfn.XLOOKUP(1,(--LEFT(Main!$B$15:$B$1956,SEARCH(" ",Main!$B$15:$B$1956))=AI805)*(Main!$F$15:$F$1956=AJ805),Main!$C$15:$C$1956,"")</f>
        <v>45534</v>
      </c>
      <c r="AL805" s="62" cm="1">
        <f t="array" ref="AL805">--_xlfn.XLOOKUP(1,(Main!$F$15:$F$1956='PLANILHA EBR'!AJ805)*(--LEFT(Main!$B$15:$B$1956,SEARCH(" ",Main!$B$15:$B$1956))='PLANILHA EBR'!AI805),Main!$E$15:$E$1956)</f>
        <v>61479002000523</v>
      </c>
      <c r="AM805" s="84" t="str" cm="1">
        <f t="array" ref="AM805">_xlfn.XLOOKUP(1,(Main!$F$15:$F$1956='PLANILHA EBR'!AJ805)*(--LEFT(Main!$B$15:$B$1956,SEARCH(" ",Main!$B$15:$B$1956))='PLANILHA EBR'!AI805),Main!$H$15:$H$1956)</f>
        <v>KG LIQUIDO</v>
      </c>
      <c r="AN805">
        <v>750</v>
      </c>
      <c r="AO805">
        <v>22425</v>
      </c>
      <c r="AP805">
        <v>12655</v>
      </c>
    </row>
    <row r="806" spans="1:42" x14ac:dyDescent="0.25">
      <c r="A806" t="s">
        <v>5958</v>
      </c>
      <c r="B806" t="str">
        <f>C806&amp;"-"&amp;COUNTIF(C$2:C806,C806)</f>
        <v>68884-1</v>
      </c>
      <c r="C806">
        <v>68884</v>
      </c>
      <c r="D806" s="57">
        <v>44848</v>
      </c>
      <c r="E806" s="84" t="str">
        <f>F806&amp;"-"&amp;COUNTIF($F$2:F806,F806)</f>
        <v>METASA-721</v>
      </c>
      <c r="F806" s="84" t="str">
        <f t="shared" si="86"/>
        <v>METASA</v>
      </c>
      <c r="G806" t="s">
        <v>8581</v>
      </c>
      <c r="H806" s="62">
        <v>88416482000106</v>
      </c>
      <c r="I806" t="s">
        <v>30</v>
      </c>
      <c r="J806">
        <v>1665.25</v>
      </c>
      <c r="K806">
        <v>28109.42</v>
      </c>
      <c r="M806">
        <v>72303</v>
      </c>
      <c r="N806" t="str">
        <v>METASA</v>
      </c>
      <c r="O806" s="57" cm="1">
        <f t="array" ref="O806">_xlfn.XLOOKUP(1,($C$2:$C$8655=M806)*($F$2:$F$8655=N806),$D$2:$D$8655)</f>
        <v>44985</v>
      </c>
      <c r="P806" s="62">
        <v>88416482000106</v>
      </c>
      <c r="Q806" t="str">
        <v>KG LIQUIDO</v>
      </c>
      <c r="R806" s="85">
        <v>26088.790000000008</v>
      </c>
      <c r="S806" s="85">
        <v>420716.86999999994</v>
      </c>
      <c r="U806" s="84" t="b">
        <f t="shared" si="87"/>
        <v>1</v>
      </c>
      <c r="V806" s="84" t="b">
        <f t="shared" si="88"/>
        <v>1</v>
      </c>
      <c r="W806" s="84" t="b">
        <f t="shared" si="89"/>
        <v>1</v>
      </c>
      <c r="X806" s="84" t="b">
        <f t="shared" si="90"/>
        <v>1</v>
      </c>
      <c r="Y806" s="84" t="b">
        <f t="shared" si="91"/>
        <v>1</v>
      </c>
      <c r="AA806" s="84">
        <v>72303</v>
      </c>
      <c r="AB806" s="84" t="s">
        <v>80</v>
      </c>
      <c r="AC806" s="57">
        <v>44985</v>
      </c>
      <c r="AD806" s="84">
        <v>88416482000106</v>
      </c>
      <c r="AE806" s="84" t="s">
        <v>30</v>
      </c>
      <c r="AF806" s="84">
        <v>26088.79</v>
      </c>
      <c r="AG806" s="84">
        <v>420716.87</v>
      </c>
      <c r="AI806">
        <v>72374</v>
      </c>
      <c r="AJ806" s="84" t="str" cm="1">
        <f t="array" ref="AJ806">_xlfn.XLOOKUP(AI806,--LEFT(Main!$B$15:$B$1956,SEARCH(" ",Main!$B$15:$B$1956)),Main!$F$15:$F$1956,"")</f>
        <v>VOESTALPINE</v>
      </c>
      <c r="AK806" s="57" cm="1">
        <f t="array" ref="AK806">_xlfn.XLOOKUP(1,(--LEFT(Main!$B$15:$B$1956,SEARCH(" ",Main!$B$15:$B$1956))=AI806)*(Main!$F$15:$F$1956=AJ806),Main!$C$15:$C$1956,"")</f>
        <v>45537</v>
      </c>
      <c r="AL806" s="62" cm="1">
        <f t="array" ref="AL806">--_xlfn.XLOOKUP(1,(Main!$F$15:$F$1956='PLANILHA EBR'!AJ806)*(--LEFT(Main!$B$15:$B$1956,SEARCH(" ",Main!$B$15:$B$1956))='PLANILHA EBR'!AI806),Main!$E$15:$E$1956)</f>
        <v>61479002000523</v>
      </c>
      <c r="AM806" s="84" t="str" cm="1">
        <f t="array" ref="AM806">_xlfn.XLOOKUP(1,(Main!$F$15:$F$1956='PLANILHA EBR'!AJ806)*(--LEFT(Main!$B$15:$B$1956,SEARCH(" ",Main!$B$15:$B$1956))='PLANILHA EBR'!AI806),Main!$H$15:$H$1956)</f>
        <v>KG LIQUIDO</v>
      </c>
      <c r="AN806">
        <v>2250</v>
      </c>
      <c r="AO806">
        <v>67275</v>
      </c>
      <c r="AP806">
        <v>12600</v>
      </c>
    </row>
    <row r="807" spans="1:42" x14ac:dyDescent="0.25">
      <c r="A807" t="s">
        <v>5958</v>
      </c>
      <c r="B807" t="str">
        <f>C807&amp;"-"&amp;COUNTIF(C$2:C807,C807)</f>
        <v>68884-2</v>
      </c>
      <c r="C807">
        <v>68884</v>
      </c>
      <c r="D807" s="57">
        <v>44848</v>
      </c>
      <c r="E807" s="84" t="str">
        <f>F807&amp;"-"&amp;COUNTIF($F$2:F807,F807)</f>
        <v>METASA-722</v>
      </c>
      <c r="F807" s="84" t="str">
        <f t="shared" si="86"/>
        <v>METASA</v>
      </c>
      <c r="G807" t="s">
        <v>8581</v>
      </c>
      <c r="H807" s="62">
        <v>88416482000106</v>
      </c>
      <c r="I807" t="s">
        <v>30</v>
      </c>
      <c r="J807">
        <v>4947.13</v>
      </c>
      <c r="K807">
        <v>83507.55</v>
      </c>
      <c r="M807">
        <v>72304</v>
      </c>
      <c r="N807" t="str">
        <v>METASA</v>
      </c>
      <c r="O807" s="57" cm="1">
        <f t="array" ref="O807">_xlfn.XLOOKUP(1,($C$2:$C$8655=M807)*($F$2:$F$8655=N807),$D$2:$D$8655)</f>
        <v>44985</v>
      </c>
      <c r="P807" s="62">
        <v>88416482000106</v>
      </c>
      <c r="Q807" t="str">
        <v>KG LIQUIDO</v>
      </c>
      <c r="R807" s="85">
        <v>23612.22</v>
      </c>
      <c r="S807" s="85">
        <v>451471.10000000009</v>
      </c>
      <c r="U807" s="84" t="b">
        <f t="shared" si="87"/>
        <v>1</v>
      </c>
      <c r="V807" s="84" t="b">
        <f t="shared" si="88"/>
        <v>1</v>
      </c>
      <c r="W807" s="84" t="b">
        <f t="shared" si="89"/>
        <v>1</v>
      </c>
      <c r="X807" s="84" t="b">
        <f t="shared" si="90"/>
        <v>1</v>
      </c>
      <c r="Y807" s="84" t="b">
        <f t="shared" si="91"/>
        <v>1</v>
      </c>
      <c r="AA807" s="84">
        <v>72304</v>
      </c>
      <c r="AB807" s="84" t="s">
        <v>80</v>
      </c>
      <c r="AC807" s="57">
        <v>44985</v>
      </c>
      <c r="AD807" s="84">
        <v>88416482000106</v>
      </c>
      <c r="AE807" s="84" t="s">
        <v>30</v>
      </c>
      <c r="AF807" s="84">
        <v>23612.22</v>
      </c>
      <c r="AG807" s="84">
        <v>451471.1</v>
      </c>
      <c r="AI807">
        <v>72382</v>
      </c>
      <c r="AJ807" s="84" t="str" cm="1">
        <f t="array" ref="AJ807">_xlfn.XLOOKUP(AI807,--LEFT(Main!$B$15:$B$1956,SEARCH(" ",Main!$B$15:$B$1956)),Main!$F$15:$F$1956,"")</f>
        <v>JOTUN</v>
      </c>
      <c r="AK807" s="57" cm="1">
        <f t="array" ref="AK807">_xlfn.XLOOKUP(1,(--LEFT(Main!$B$15:$B$1956,SEARCH(" ",Main!$B$15:$B$1956))=AI807)*(Main!$F$15:$F$1956=AJ807),Main!$C$15:$C$1956,"")</f>
        <v>45198</v>
      </c>
      <c r="AL807" s="62" cm="1">
        <f t="array" ref="AL807">--_xlfn.XLOOKUP(1,(Main!$F$15:$F$1956='PLANILHA EBR'!AJ807)*(--LEFT(Main!$B$15:$B$1956,SEARCH(" ",Main!$B$15:$B$1956))='PLANILHA EBR'!AI807),Main!$E$15:$E$1956)</f>
        <v>2907585000404</v>
      </c>
      <c r="AM807" s="84" t="str" cm="1">
        <f t="array" ref="AM807">_xlfn.XLOOKUP(1,(Main!$F$15:$F$1956='PLANILHA EBR'!AJ807)*(--LEFT(Main!$B$15:$B$1956,SEARCH(" ",Main!$B$15:$B$1956))='PLANILHA EBR'!AI807),Main!$H$15:$H$1956)</f>
        <v>KG LIQUIDO</v>
      </c>
      <c r="AN807">
        <v>357</v>
      </c>
      <c r="AO807">
        <v>18081.5</v>
      </c>
      <c r="AP807">
        <v>12502</v>
      </c>
    </row>
    <row r="808" spans="1:42" x14ac:dyDescent="0.25">
      <c r="A808" t="s">
        <v>5958</v>
      </c>
      <c r="B808" t="str">
        <f>C808&amp;"-"&amp;COUNTIF(C$2:C808,C808)</f>
        <v>68884-3</v>
      </c>
      <c r="C808">
        <v>68884</v>
      </c>
      <c r="D808" s="57">
        <v>44848</v>
      </c>
      <c r="E808" s="84" t="str">
        <f>F808&amp;"-"&amp;COUNTIF($F$2:F808,F808)</f>
        <v>METASA-723</v>
      </c>
      <c r="F808" s="84" t="str">
        <f t="shared" si="86"/>
        <v>METASA</v>
      </c>
      <c r="G808" t="s">
        <v>8581</v>
      </c>
      <c r="H808" s="62">
        <v>88416482000106</v>
      </c>
      <c r="I808" t="s">
        <v>30</v>
      </c>
      <c r="J808">
        <v>609.74</v>
      </c>
      <c r="K808">
        <v>10292.41</v>
      </c>
      <c r="M808">
        <v>72373</v>
      </c>
      <c r="N808" t="str">
        <v>VOESTALPINE</v>
      </c>
      <c r="O808" s="57" cm="1">
        <f t="array" ref="O808">_xlfn.XLOOKUP(1,($C$2:$C$8655=M808)*($F$2:$F$8655=N808),$D$2:$D$8655)</f>
        <v>45534</v>
      </c>
      <c r="P808" s="62">
        <v>61479002000523</v>
      </c>
      <c r="Q808" t="str">
        <v>KG LIQUIDO</v>
      </c>
      <c r="R808" s="85">
        <v>750</v>
      </c>
      <c r="S808" s="85">
        <v>22425</v>
      </c>
      <c r="U808" s="84" t="b">
        <f t="shared" si="87"/>
        <v>1</v>
      </c>
      <c r="V808" s="84" t="b">
        <f t="shared" si="88"/>
        <v>1</v>
      </c>
      <c r="W808" s="84" t="b">
        <f t="shared" si="89"/>
        <v>1</v>
      </c>
      <c r="X808" s="84" t="b">
        <f t="shared" si="90"/>
        <v>1</v>
      </c>
      <c r="Y808" s="84" t="b">
        <f t="shared" si="91"/>
        <v>1</v>
      </c>
      <c r="AA808" s="84">
        <v>72373</v>
      </c>
      <c r="AB808" s="84" t="s">
        <v>41</v>
      </c>
      <c r="AC808" s="57">
        <v>45534</v>
      </c>
      <c r="AD808" s="84">
        <v>61479002000523</v>
      </c>
      <c r="AE808" s="84" t="s">
        <v>30</v>
      </c>
      <c r="AF808" s="84">
        <v>750</v>
      </c>
      <c r="AG808" s="84">
        <v>22425</v>
      </c>
      <c r="AI808">
        <v>72389</v>
      </c>
      <c r="AJ808" s="84" t="str" cm="1">
        <f t="array" ref="AJ808">_xlfn.XLOOKUP(AI808,--LEFT(Main!$B$15:$B$1956,SEARCH(" ",Main!$B$15:$B$1956)),Main!$F$15:$F$1956,"")</f>
        <v>JOTUN</v>
      </c>
      <c r="AK808" s="57" cm="1">
        <f t="array" ref="AK808">_xlfn.XLOOKUP(1,(--LEFT(Main!$B$15:$B$1956,SEARCH(" ",Main!$B$15:$B$1956))=AI808)*(Main!$F$15:$F$1956=AJ808),Main!$C$15:$C$1956,"")</f>
        <v>45198</v>
      </c>
      <c r="AL808" s="62" cm="1">
        <f t="array" ref="AL808">--_xlfn.XLOOKUP(1,(Main!$F$15:$F$1956='PLANILHA EBR'!AJ808)*(--LEFT(Main!$B$15:$B$1956,SEARCH(" ",Main!$B$15:$B$1956))='PLANILHA EBR'!AI808),Main!$E$15:$E$1956)</f>
        <v>2907585000404</v>
      </c>
      <c r="AM808" s="84" t="str" cm="1">
        <f t="array" ref="AM808">_xlfn.XLOOKUP(1,(Main!$F$15:$F$1956='PLANILHA EBR'!AJ808)*(--LEFT(Main!$B$15:$B$1956,SEARCH(" ",Main!$B$15:$B$1956))='PLANILHA EBR'!AI808),Main!$H$15:$H$1956)</f>
        <v>KG LIQUIDO</v>
      </c>
      <c r="AN808">
        <v>993.84499999999991</v>
      </c>
      <c r="AO808">
        <v>61367.81</v>
      </c>
      <c r="AP808">
        <v>12468</v>
      </c>
    </row>
    <row r="809" spans="1:42" x14ac:dyDescent="0.25">
      <c r="A809" t="s">
        <v>5958</v>
      </c>
      <c r="B809" t="str">
        <f>C809&amp;"-"&amp;COUNTIF(C$2:C809,C809)</f>
        <v>68884-4</v>
      </c>
      <c r="C809">
        <v>68884</v>
      </c>
      <c r="D809" s="57">
        <v>44848</v>
      </c>
      <c r="E809" s="84" t="str">
        <f>F809&amp;"-"&amp;COUNTIF($F$2:F809,F809)</f>
        <v>METASA-724</v>
      </c>
      <c r="F809" s="84" t="str">
        <f t="shared" si="86"/>
        <v>METASA</v>
      </c>
      <c r="G809" t="s">
        <v>8581</v>
      </c>
      <c r="H809" s="62">
        <v>88416482000106</v>
      </c>
      <c r="I809" t="s">
        <v>30</v>
      </c>
      <c r="J809">
        <v>161.75</v>
      </c>
      <c r="K809">
        <v>2625.2</v>
      </c>
      <c r="M809">
        <v>72374</v>
      </c>
      <c r="N809" t="str">
        <v>VOESTALPINE</v>
      </c>
      <c r="O809" s="57" cm="1">
        <f t="array" ref="O809">_xlfn.XLOOKUP(1,($C$2:$C$8655=M809)*($F$2:$F$8655=N809),$D$2:$D$8655)</f>
        <v>45537</v>
      </c>
      <c r="P809" s="62">
        <v>61479002000523</v>
      </c>
      <c r="Q809" t="str">
        <v>KG LIQUIDO</v>
      </c>
      <c r="R809" s="85">
        <v>2250</v>
      </c>
      <c r="S809" s="85">
        <v>67275</v>
      </c>
      <c r="U809" s="84" t="b">
        <f t="shared" si="87"/>
        <v>1</v>
      </c>
      <c r="V809" s="84" t="b">
        <f t="shared" si="88"/>
        <v>1</v>
      </c>
      <c r="W809" s="84" t="b">
        <f t="shared" si="89"/>
        <v>1</v>
      </c>
      <c r="X809" s="84" t="b">
        <f t="shared" si="90"/>
        <v>1</v>
      </c>
      <c r="Y809" s="84" t="b">
        <f t="shared" si="91"/>
        <v>1</v>
      </c>
      <c r="AA809" s="84">
        <v>72374</v>
      </c>
      <c r="AB809" s="84" t="s">
        <v>41</v>
      </c>
      <c r="AC809" s="57">
        <v>45537</v>
      </c>
      <c r="AD809" s="84">
        <v>61479002000523</v>
      </c>
      <c r="AE809" s="84" t="s">
        <v>30</v>
      </c>
      <c r="AF809" s="84">
        <v>2250</v>
      </c>
      <c r="AG809" s="84">
        <v>67275</v>
      </c>
      <c r="AI809">
        <v>72448</v>
      </c>
      <c r="AJ809" s="84" t="str" cm="1">
        <f t="array" ref="AJ809">_xlfn.XLOOKUP(AI809,--LEFT(Main!$B$15:$B$1956,SEARCH(" ",Main!$B$15:$B$1956)),Main!$F$15:$F$1956,"")</f>
        <v>METASA</v>
      </c>
      <c r="AK809" s="57" cm="1">
        <f t="array" ref="AK809">_xlfn.XLOOKUP(1,(--LEFT(Main!$B$15:$B$1956,SEARCH(" ",Main!$B$15:$B$1956))=AI809)*(Main!$F$15:$F$1956=AJ809),Main!$C$15:$C$1956,"")</f>
        <v>44992</v>
      </c>
      <c r="AL809" s="62" cm="1">
        <f t="array" ref="AL809">--_xlfn.XLOOKUP(1,(Main!$F$15:$F$1956='PLANILHA EBR'!AJ809)*(--LEFT(Main!$B$15:$B$1956,SEARCH(" ",Main!$B$15:$B$1956))='PLANILHA EBR'!AI809),Main!$E$15:$E$1956)</f>
        <v>88416482000106</v>
      </c>
      <c r="AM809" s="84" t="str" cm="1">
        <f t="array" ref="AM809">_xlfn.XLOOKUP(1,(Main!$F$15:$F$1956='PLANILHA EBR'!AJ809)*(--LEFT(Main!$B$15:$B$1956,SEARCH(" ",Main!$B$15:$B$1956))='PLANILHA EBR'!AI809),Main!$H$15:$H$1956)</f>
        <v>KG LIQUIDO</v>
      </c>
      <c r="AN809">
        <v>20069.099999999999</v>
      </c>
      <c r="AO809">
        <v>300873.33</v>
      </c>
      <c r="AP809">
        <v>12181</v>
      </c>
    </row>
    <row r="810" spans="1:42" x14ac:dyDescent="0.25">
      <c r="A810" t="s">
        <v>5958</v>
      </c>
      <c r="B810" t="str">
        <f>C810&amp;"-"&amp;COUNTIF(C$2:C810,C810)</f>
        <v>68884-5</v>
      </c>
      <c r="C810">
        <v>68884</v>
      </c>
      <c r="D810" s="57">
        <v>44848</v>
      </c>
      <c r="E810" s="84" t="str">
        <f>F810&amp;"-"&amp;COUNTIF($F$2:F810,F810)</f>
        <v>METASA-725</v>
      </c>
      <c r="F810" s="84" t="str">
        <f t="shared" si="86"/>
        <v>METASA</v>
      </c>
      <c r="G810" t="s">
        <v>8581</v>
      </c>
      <c r="H810" s="62">
        <v>88416482000106</v>
      </c>
      <c r="I810" t="s">
        <v>30</v>
      </c>
      <c r="J810">
        <v>870.86</v>
      </c>
      <c r="K810">
        <v>16258.96</v>
      </c>
      <c r="M810">
        <v>72382</v>
      </c>
      <c r="N810" t="str">
        <v>JOTUN</v>
      </c>
      <c r="O810" s="57" cm="1">
        <f t="array" ref="O810">_xlfn.XLOOKUP(1,($C$2:$C$8655=M810)*($F$2:$F$8655=N810),$D$2:$D$8655)</f>
        <v>45198</v>
      </c>
      <c r="P810" s="62">
        <v>2907585000404</v>
      </c>
      <c r="Q810" t="str">
        <v>UNIDADE</v>
      </c>
      <c r="R810" s="85">
        <v>35</v>
      </c>
      <c r="S810" s="85">
        <v>18081.5</v>
      </c>
      <c r="U810" s="84" t="b">
        <f t="shared" si="87"/>
        <v>1</v>
      </c>
      <c r="V810" s="84" t="b">
        <f t="shared" si="88"/>
        <v>1</v>
      </c>
      <c r="W810" s="84" t="b">
        <f t="shared" si="89"/>
        <v>1</v>
      </c>
      <c r="X810" s="84" t="str">
        <f t="shared" si="90"/>
        <v xml:space="preserve"> </v>
      </c>
      <c r="Y810" s="84" t="b">
        <f t="shared" si="91"/>
        <v>1</v>
      </c>
      <c r="AA810" s="84">
        <v>72382</v>
      </c>
      <c r="AB810" s="84" t="s">
        <v>88</v>
      </c>
      <c r="AC810" s="57">
        <v>45198</v>
      </c>
      <c r="AD810" s="84">
        <v>2907585000404</v>
      </c>
      <c r="AE810" s="84" t="s">
        <v>30</v>
      </c>
      <c r="AF810" s="84">
        <v>357</v>
      </c>
      <c r="AG810" s="84">
        <v>18081.5</v>
      </c>
      <c r="AI810">
        <v>72450</v>
      </c>
      <c r="AJ810" s="84" t="str" cm="1">
        <f t="array" ref="AJ810">_xlfn.XLOOKUP(AI810,--LEFT(Main!$B$15:$B$1956,SEARCH(" ",Main!$B$15:$B$1956)),Main!$F$15:$F$1956,"")</f>
        <v>METASA</v>
      </c>
      <c r="AK810" s="57" cm="1">
        <f t="array" ref="AK810">_xlfn.XLOOKUP(1,(--LEFT(Main!$B$15:$B$1956,SEARCH(" ",Main!$B$15:$B$1956))=AI810)*(Main!$F$15:$F$1956=AJ810),Main!$C$15:$C$1956,"")</f>
        <v>44992</v>
      </c>
      <c r="AL810" s="62" cm="1">
        <f t="array" ref="AL810">--_xlfn.XLOOKUP(1,(Main!$F$15:$F$1956='PLANILHA EBR'!AJ810)*(--LEFT(Main!$B$15:$B$1956,SEARCH(" ",Main!$B$15:$B$1956))='PLANILHA EBR'!AI810),Main!$E$15:$E$1956)</f>
        <v>88416482000106</v>
      </c>
      <c r="AM810" s="84" t="str" cm="1">
        <f t="array" ref="AM810">_xlfn.XLOOKUP(1,(Main!$F$15:$F$1956='PLANILHA EBR'!AJ810)*(--LEFT(Main!$B$15:$B$1956,SEARCH(" ",Main!$B$15:$B$1956))='PLANILHA EBR'!AI810),Main!$H$15:$H$1956)</f>
        <v>KG LIQUIDO</v>
      </c>
      <c r="AN810">
        <v>19959.27</v>
      </c>
      <c r="AO810">
        <v>336865.21</v>
      </c>
      <c r="AP810">
        <v>12180</v>
      </c>
    </row>
    <row r="811" spans="1:42" x14ac:dyDescent="0.25">
      <c r="A811" t="s">
        <v>5958</v>
      </c>
      <c r="B811" t="str">
        <f>C811&amp;"-"&amp;COUNTIF(C$2:C811,C811)</f>
        <v>68884-6</v>
      </c>
      <c r="C811">
        <v>68884</v>
      </c>
      <c r="D811" s="57">
        <v>44848</v>
      </c>
      <c r="E811" s="84" t="str">
        <f>F811&amp;"-"&amp;COUNTIF($F$2:F811,F811)</f>
        <v>METASA-726</v>
      </c>
      <c r="F811" s="84" t="str">
        <f t="shared" si="86"/>
        <v>METASA</v>
      </c>
      <c r="G811" t="s">
        <v>8581</v>
      </c>
      <c r="H811" s="62">
        <v>88416482000106</v>
      </c>
      <c r="I811" t="s">
        <v>30</v>
      </c>
      <c r="J811">
        <v>768.95</v>
      </c>
      <c r="K811">
        <v>14856.11</v>
      </c>
      <c r="M811">
        <v>72389</v>
      </c>
      <c r="N811" t="str">
        <v>JOTUN</v>
      </c>
      <c r="O811" s="57" cm="1">
        <f t="array" ref="O811">_xlfn.XLOOKUP(1,($C$2:$C$8655=M811)*($F$2:$F$8655=N811),$D$2:$D$8655)</f>
        <v>45198</v>
      </c>
      <c r="P811" s="62">
        <v>2907585000404</v>
      </c>
      <c r="Q811" t="str">
        <v>UNIDADE</v>
      </c>
      <c r="R811" s="85">
        <v>220</v>
      </c>
      <c r="S811" s="85">
        <v>61367.80999999999</v>
      </c>
      <c r="U811" s="84" t="b">
        <f t="shared" si="87"/>
        <v>1</v>
      </c>
      <c r="V811" s="84" t="b">
        <f t="shared" si="88"/>
        <v>1</v>
      </c>
      <c r="W811" s="84" t="b">
        <f t="shared" si="89"/>
        <v>1</v>
      </c>
      <c r="X811" s="84" t="str">
        <f t="shared" si="90"/>
        <v xml:space="preserve"> </v>
      </c>
      <c r="Y811" s="84" t="b">
        <f t="shared" si="91"/>
        <v>1</v>
      </c>
      <c r="AA811" s="84">
        <v>72389</v>
      </c>
      <c r="AB811" s="84" t="s">
        <v>88</v>
      </c>
      <c r="AC811" s="57">
        <v>45198</v>
      </c>
      <c r="AD811" s="84">
        <v>2907585000404</v>
      </c>
      <c r="AE811" s="84" t="s">
        <v>30</v>
      </c>
      <c r="AF811" s="84">
        <v>993.84499999999991</v>
      </c>
      <c r="AG811" s="84">
        <v>61367.81</v>
      </c>
      <c r="AI811">
        <v>72476</v>
      </c>
      <c r="AJ811" s="84" t="str" cm="1">
        <f t="array" ref="AJ811">_xlfn.XLOOKUP(AI811,--LEFT(Main!$B$15:$B$1956,SEARCH(" ",Main!$B$15:$B$1956)),Main!$F$15:$F$1956,"")</f>
        <v>METASA</v>
      </c>
      <c r="AK811" s="57" cm="1">
        <f t="array" ref="AK811">_xlfn.XLOOKUP(1,(--LEFT(Main!$B$15:$B$1956,SEARCH(" ",Main!$B$15:$B$1956))=AI811)*(Main!$F$15:$F$1956=AJ811),Main!$C$15:$C$1956,"")</f>
        <v>44994</v>
      </c>
      <c r="AL811" s="62" cm="1">
        <f t="array" ref="AL811">--_xlfn.XLOOKUP(1,(Main!$F$15:$F$1956='PLANILHA EBR'!AJ811)*(--LEFT(Main!$B$15:$B$1956,SEARCH(" ",Main!$B$15:$B$1956))='PLANILHA EBR'!AI811),Main!$E$15:$E$1956)</f>
        <v>88416482000106</v>
      </c>
      <c r="AM811" s="84" t="str" cm="1">
        <f t="array" ref="AM811">_xlfn.XLOOKUP(1,(Main!$F$15:$F$1956='PLANILHA EBR'!AJ811)*(--LEFT(Main!$B$15:$B$1956,SEARCH(" ",Main!$B$15:$B$1956))='PLANILHA EBR'!AI811),Main!$H$15:$H$1956)</f>
        <v>KG LIQUIDO</v>
      </c>
      <c r="AN811">
        <v>22450.66</v>
      </c>
      <c r="AO811">
        <v>357041.78</v>
      </c>
      <c r="AP811">
        <v>11991</v>
      </c>
    </row>
    <row r="812" spans="1:42" x14ac:dyDescent="0.25">
      <c r="A812" t="s">
        <v>5958</v>
      </c>
      <c r="B812" t="str">
        <f>C812&amp;"-"&amp;COUNTIF(C$2:C812,C812)</f>
        <v>68884-7</v>
      </c>
      <c r="C812">
        <v>68884</v>
      </c>
      <c r="D812" s="57">
        <v>44848</v>
      </c>
      <c r="E812" s="84" t="str">
        <f>F812&amp;"-"&amp;COUNTIF($F$2:F812,F812)</f>
        <v>METASA-727</v>
      </c>
      <c r="F812" s="84" t="str">
        <f t="shared" si="86"/>
        <v>METASA</v>
      </c>
      <c r="G812" t="s">
        <v>8581</v>
      </c>
      <c r="H812" s="62">
        <v>88416482000106</v>
      </c>
      <c r="I812" t="s">
        <v>30</v>
      </c>
      <c r="J812">
        <v>6223.51</v>
      </c>
      <c r="K812">
        <v>120238.21</v>
      </c>
      <c r="M812">
        <v>72448</v>
      </c>
      <c r="N812" t="str">
        <v>METASA</v>
      </c>
      <c r="O812" s="57" cm="1">
        <f t="array" ref="O812">_xlfn.XLOOKUP(1,($C$2:$C$8655=M812)*($F$2:$F$8655=N812),$D$2:$D$8655)</f>
        <v>44992</v>
      </c>
      <c r="P812" s="62">
        <v>88416482000106</v>
      </c>
      <c r="Q812" t="str">
        <v>KG LIQUIDO</v>
      </c>
      <c r="R812" s="85">
        <v>20069.099999999995</v>
      </c>
      <c r="S812" s="85">
        <v>300873.33000000007</v>
      </c>
      <c r="U812" s="84" t="b">
        <f t="shared" si="87"/>
        <v>1</v>
      </c>
      <c r="V812" s="84" t="b">
        <f t="shared" si="88"/>
        <v>1</v>
      </c>
      <c r="W812" s="84" t="b">
        <f t="shared" si="89"/>
        <v>1</v>
      </c>
      <c r="X812" s="84" t="b">
        <f t="shared" si="90"/>
        <v>1</v>
      </c>
      <c r="Y812" s="84" t="b">
        <f t="shared" si="91"/>
        <v>1</v>
      </c>
      <c r="AA812" s="84">
        <v>72448</v>
      </c>
      <c r="AB812" s="84" t="s">
        <v>80</v>
      </c>
      <c r="AC812" s="57">
        <v>44992</v>
      </c>
      <c r="AD812" s="84">
        <v>88416482000106</v>
      </c>
      <c r="AE812" s="84" t="s">
        <v>30</v>
      </c>
      <c r="AF812" s="84">
        <v>20069.099999999999</v>
      </c>
      <c r="AG812" s="84">
        <v>300873.33</v>
      </c>
      <c r="AI812">
        <v>72507</v>
      </c>
      <c r="AJ812" s="84" t="str" cm="1">
        <f t="array" ref="AJ812">_xlfn.XLOOKUP(AI812,--LEFT(Main!$B$15:$B$1956,SEARCH(" ",Main!$B$15:$B$1956)),Main!$F$15:$F$1956,"")</f>
        <v>METASA</v>
      </c>
      <c r="AK812" s="57" cm="1">
        <f t="array" ref="AK812">_xlfn.XLOOKUP(1,(--LEFT(Main!$B$15:$B$1956,SEARCH(" ",Main!$B$15:$B$1956))=AI812)*(Main!$F$15:$F$1956=AJ812),Main!$C$15:$C$1956,"")</f>
        <v>44995</v>
      </c>
      <c r="AL812" s="62" cm="1">
        <f t="array" ref="AL812">--_xlfn.XLOOKUP(1,(Main!$F$15:$F$1956='PLANILHA EBR'!AJ812)*(--LEFT(Main!$B$15:$B$1956,SEARCH(" ",Main!$B$15:$B$1956))='PLANILHA EBR'!AI812),Main!$E$15:$E$1956)</f>
        <v>88416482000106</v>
      </c>
      <c r="AM812" s="84" t="str" cm="1">
        <f t="array" ref="AM812">_xlfn.XLOOKUP(1,(Main!$F$15:$F$1956='PLANILHA EBR'!AJ812)*(--LEFT(Main!$B$15:$B$1956,SEARCH(" ",Main!$B$15:$B$1956))='PLANILHA EBR'!AI812),Main!$H$15:$H$1956)</f>
        <v>KG LIQUIDO</v>
      </c>
      <c r="AN812">
        <v>22650.9</v>
      </c>
      <c r="AO812">
        <v>360739.28</v>
      </c>
      <c r="AP812">
        <v>11151</v>
      </c>
    </row>
    <row r="813" spans="1:42" x14ac:dyDescent="0.25">
      <c r="A813" t="s">
        <v>5958</v>
      </c>
      <c r="B813" t="str">
        <f>C813&amp;"-"&amp;COUNTIF(C$2:C813,C813)</f>
        <v>68884-8</v>
      </c>
      <c r="C813">
        <v>68884</v>
      </c>
      <c r="D813" s="57">
        <v>44848</v>
      </c>
      <c r="E813" s="84" t="str">
        <f>F813&amp;"-"&amp;COUNTIF($F$2:F813,F813)</f>
        <v>METASA-728</v>
      </c>
      <c r="F813" s="84" t="str">
        <f t="shared" si="86"/>
        <v>METASA</v>
      </c>
      <c r="G813" t="s">
        <v>8581</v>
      </c>
      <c r="H813" s="62">
        <v>88416482000106</v>
      </c>
      <c r="I813" t="s">
        <v>30</v>
      </c>
      <c r="J813">
        <v>396.13</v>
      </c>
      <c r="K813">
        <v>7003.58</v>
      </c>
      <c r="M813">
        <v>72450</v>
      </c>
      <c r="N813" t="str">
        <v>METASA</v>
      </c>
      <c r="O813" s="57" cm="1">
        <f t="array" ref="O813">_xlfn.XLOOKUP(1,($C$2:$C$8655=M813)*($F$2:$F$8655=N813),$D$2:$D$8655)</f>
        <v>44992</v>
      </c>
      <c r="P813" s="62">
        <v>88416482000106</v>
      </c>
      <c r="Q813" t="str">
        <v>KG LIQUIDO</v>
      </c>
      <c r="R813" s="85">
        <v>19959.270000000004</v>
      </c>
      <c r="S813" s="85">
        <v>336865.20999999996</v>
      </c>
      <c r="U813" s="84" t="b">
        <f t="shared" si="87"/>
        <v>1</v>
      </c>
      <c r="V813" s="84" t="b">
        <f t="shared" si="88"/>
        <v>1</v>
      </c>
      <c r="W813" s="84" t="b">
        <f t="shared" si="89"/>
        <v>1</v>
      </c>
      <c r="X813" s="84" t="b">
        <f t="shared" si="90"/>
        <v>1</v>
      </c>
      <c r="Y813" s="84" t="b">
        <f t="shared" si="91"/>
        <v>1</v>
      </c>
      <c r="AA813" s="84">
        <v>72450</v>
      </c>
      <c r="AB813" s="84" t="s">
        <v>80</v>
      </c>
      <c r="AC813" s="57">
        <v>44992</v>
      </c>
      <c r="AD813" s="84">
        <v>88416482000106</v>
      </c>
      <c r="AE813" s="84" t="s">
        <v>30</v>
      </c>
      <c r="AF813" s="84">
        <v>19959.27</v>
      </c>
      <c r="AG813" s="84">
        <v>336865.21</v>
      </c>
      <c r="AI813">
        <v>72538</v>
      </c>
      <c r="AJ813" s="84" t="str" cm="1">
        <f t="array" ref="AJ813">_xlfn.XLOOKUP(AI813,--LEFT(Main!$B$15:$B$1956,SEARCH(" ",Main!$B$15:$B$1956)),Main!$F$15:$F$1956,"")</f>
        <v>METASA</v>
      </c>
      <c r="AK813" s="57" cm="1">
        <f t="array" ref="AK813">_xlfn.XLOOKUP(1,(--LEFT(Main!$B$15:$B$1956,SEARCH(" ",Main!$B$15:$B$1956))=AI813)*(Main!$F$15:$F$1956=AJ813),Main!$C$15:$C$1956,"")</f>
        <v>44999</v>
      </c>
      <c r="AL813" s="62" cm="1">
        <f t="array" ref="AL813">--_xlfn.XLOOKUP(1,(Main!$F$15:$F$1956='PLANILHA EBR'!AJ813)*(--LEFT(Main!$B$15:$B$1956,SEARCH(" ",Main!$B$15:$B$1956))='PLANILHA EBR'!AI813),Main!$E$15:$E$1956)</f>
        <v>88416482000106</v>
      </c>
      <c r="AM813" s="84" t="str" cm="1">
        <f t="array" ref="AM813">_xlfn.XLOOKUP(1,(Main!$F$15:$F$1956='PLANILHA EBR'!AJ813)*(--LEFT(Main!$B$15:$B$1956,SEARCH(" ",Main!$B$15:$B$1956))='PLANILHA EBR'!AI813),Main!$H$15:$H$1956)</f>
        <v>KG LIQUIDO</v>
      </c>
      <c r="AN813">
        <v>18655.63</v>
      </c>
      <c r="AO813">
        <v>275611.13</v>
      </c>
      <c r="AP813">
        <v>11151</v>
      </c>
    </row>
    <row r="814" spans="1:42" x14ac:dyDescent="0.25">
      <c r="A814" t="s">
        <v>5958</v>
      </c>
      <c r="B814" t="str">
        <f>C814&amp;"-"&amp;COUNTIF(C$2:C814,C814)</f>
        <v>68884-9</v>
      </c>
      <c r="C814">
        <v>68884</v>
      </c>
      <c r="D814" s="57">
        <v>44848</v>
      </c>
      <c r="E814" s="84" t="str">
        <f>F814&amp;"-"&amp;COUNTIF($F$2:F814,F814)</f>
        <v>METASA-729</v>
      </c>
      <c r="F814" s="84" t="str">
        <f t="shared" si="86"/>
        <v>METASA</v>
      </c>
      <c r="G814" t="s">
        <v>8581</v>
      </c>
      <c r="H814" s="62">
        <v>88416482000106</v>
      </c>
      <c r="I814" t="s">
        <v>30</v>
      </c>
      <c r="J814">
        <v>1673.12</v>
      </c>
      <c r="K814">
        <v>33663.17</v>
      </c>
      <c r="M814">
        <v>72476</v>
      </c>
      <c r="N814" t="str">
        <v>METASA</v>
      </c>
      <c r="O814" s="57" cm="1">
        <f t="array" ref="O814">_xlfn.XLOOKUP(1,($C$2:$C$8655=M814)*($F$2:$F$8655=N814),$D$2:$D$8655)</f>
        <v>44994</v>
      </c>
      <c r="P814" s="62">
        <v>88416482000106</v>
      </c>
      <c r="Q814" t="str">
        <v>KG LIQUIDO</v>
      </c>
      <c r="R814" s="85">
        <v>22450.660000000003</v>
      </c>
      <c r="S814" s="85">
        <v>357041.78</v>
      </c>
      <c r="U814" s="84" t="b">
        <f t="shared" si="87"/>
        <v>1</v>
      </c>
      <c r="V814" s="84" t="b">
        <f t="shared" si="88"/>
        <v>1</v>
      </c>
      <c r="W814" s="84" t="b">
        <f t="shared" si="89"/>
        <v>1</v>
      </c>
      <c r="X814" s="84" t="b">
        <f t="shared" si="90"/>
        <v>1</v>
      </c>
      <c r="Y814" s="84" t="b">
        <f t="shared" si="91"/>
        <v>1</v>
      </c>
      <c r="AA814" s="84">
        <v>72476</v>
      </c>
      <c r="AB814" s="84" t="s">
        <v>80</v>
      </c>
      <c r="AC814" s="57">
        <v>44994</v>
      </c>
      <c r="AD814" s="84">
        <v>88416482000106</v>
      </c>
      <c r="AE814" s="84" t="s">
        <v>30</v>
      </c>
      <c r="AF814" s="84">
        <v>22450.66</v>
      </c>
      <c r="AG814" s="84">
        <v>357041.78</v>
      </c>
      <c r="AI814">
        <v>72550</v>
      </c>
      <c r="AJ814" s="84" t="str" cm="1">
        <f t="array" ref="AJ814">_xlfn.XLOOKUP(AI814,--LEFT(Main!$B$15:$B$1956,SEARCH(" ",Main!$B$15:$B$1956)),Main!$F$15:$F$1956,"")</f>
        <v>JOTUN</v>
      </c>
      <c r="AK814" s="57" cm="1">
        <f t="array" ref="AK814">_xlfn.XLOOKUP(1,(--LEFT(Main!$B$15:$B$1956,SEARCH(" ",Main!$B$15:$B$1956))=AI814)*(Main!$F$15:$F$1956=AJ814),Main!$C$15:$C$1956,"")</f>
        <v>45203</v>
      </c>
      <c r="AL814" s="62" cm="1">
        <f t="array" ref="AL814">--_xlfn.XLOOKUP(1,(Main!$F$15:$F$1956='PLANILHA EBR'!AJ814)*(--LEFT(Main!$B$15:$B$1956,SEARCH(" ",Main!$B$15:$B$1956))='PLANILHA EBR'!AI814),Main!$E$15:$E$1956)</f>
        <v>2907585000404</v>
      </c>
      <c r="AM814" s="84" t="str" cm="1">
        <f t="array" ref="AM814">_xlfn.XLOOKUP(1,(Main!$F$15:$F$1956='PLANILHA EBR'!AJ814)*(--LEFT(Main!$B$15:$B$1956,SEARCH(" ",Main!$B$15:$B$1956))='PLANILHA EBR'!AI814),Main!$H$15:$H$1956)</f>
        <v>KG LIQUIDO</v>
      </c>
      <c r="AN814">
        <v>239.31</v>
      </c>
      <c r="AO814">
        <v>17048.7</v>
      </c>
      <c r="AP814">
        <v>11151</v>
      </c>
    </row>
    <row r="815" spans="1:42" x14ac:dyDescent="0.25">
      <c r="A815" t="s">
        <v>5958</v>
      </c>
      <c r="B815" t="str">
        <f>C815&amp;"-"&amp;COUNTIF(C$2:C815,C815)</f>
        <v>68884-10</v>
      </c>
      <c r="C815">
        <v>68884</v>
      </c>
      <c r="D815" s="57">
        <v>44848</v>
      </c>
      <c r="E815" s="84" t="str">
        <f>F815&amp;"-"&amp;COUNTIF($F$2:F815,F815)</f>
        <v>METASA-730</v>
      </c>
      <c r="F815" s="84" t="str">
        <f t="shared" si="86"/>
        <v>METASA</v>
      </c>
      <c r="G815" t="s">
        <v>8581</v>
      </c>
      <c r="H815" s="62">
        <v>88416482000106</v>
      </c>
      <c r="I815" t="s">
        <v>30</v>
      </c>
      <c r="J815">
        <v>32.659999999999997</v>
      </c>
      <c r="K815">
        <v>598.66</v>
      </c>
      <c r="M815">
        <v>72507</v>
      </c>
      <c r="N815" t="str">
        <v>METASA</v>
      </c>
      <c r="O815" s="57" cm="1">
        <f t="array" ref="O815">_xlfn.XLOOKUP(1,($C$2:$C$8655=M815)*($F$2:$F$8655=N815),$D$2:$D$8655)</f>
        <v>44995</v>
      </c>
      <c r="P815" s="62">
        <v>88416482000106</v>
      </c>
      <c r="Q815" t="str">
        <v>KG LIQUIDO</v>
      </c>
      <c r="R815" s="85">
        <v>22650.9</v>
      </c>
      <c r="S815" s="85">
        <v>360739.27999999997</v>
      </c>
      <c r="U815" s="84" t="b">
        <f t="shared" si="87"/>
        <v>1</v>
      </c>
      <c r="V815" s="84" t="b">
        <f t="shared" si="88"/>
        <v>1</v>
      </c>
      <c r="W815" s="84" t="b">
        <f t="shared" si="89"/>
        <v>1</v>
      </c>
      <c r="X815" s="84" t="b">
        <f t="shared" si="90"/>
        <v>1</v>
      </c>
      <c r="Y815" s="84" t="b">
        <f t="shared" si="91"/>
        <v>1</v>
      </c>
      <c r="AA815" s="84">
        <v>72507</v>
      </c>
      <c r="AB815" s="84" t="s">
        <v>80</v>
      </c>
      <c r="AC815" s="57">
        <v>44995</v>
      </c>
      <c r="AD815" s="84">
        <v>88416482000106</v>
      </c>
      <c r="AE815" s="84" t="s">
        <v>30</v>
      </c>
      <c r="AF815" s="84">
        <v>22650.9</v>
      </c>
      <c r="AG815" s="84">
        <v>360739.28</v>
      </c>
      <c r="AI815">
        <v>72592</v>
      </c>
      <c r="AJ815" s="84" t="str" cm="1">
        <f t="array" ref="AJ815">_xlfn.XLOOKUP(AI815,--LEFT(Main!$B$15:$B$1956,SEARCH(" ",Main!$B$15:$B$1956)),Main!$F$15:$F$1956,"")</f>
        <v>METASA</v>
      </c>
      <c r="AK815" s="57" cm="1">
        <f t="array" ref="AK815">_xlfn.XLOOKUP(1,(--LEFT(Main!$B$15:$B$1956,SEARCH(" ",Main!$B$15:$B$1956))=AI815)*(Main!$F$15:$F$1956=AJ815),Main!$C$15:$C$1956,"")</f>
        <v>45001</v>
      </c>
      <c r="AL815" s="62" cm="1">
        <f t="array" ref="AL815">--_xlfn.XLOOKUP(1,(Main!$F$15:$F$1956='PLANILHA EBR'!AJ815)*(--LEFT(Main!$B$15:$B$1956,SEARCH(" ",Main!$B$15:$B$1956))='PLANILHA EBR'!AI815),Main!$E$15:$E$1956)</f>
        <v>88416482000106</v>
      </c>
      <c r="AM815" s="84" t="str" cm="1">
        <f t="array" ref="AM815">_xlfn.XLOOKUP(1,(Main!$F$15:$F$1956='PLANILHA EBR'!AJ815)*(--LEFT(Main!$B$15:$B$1956,SEARCH(" ",Main!$B$15:$B$1956))='PLANILHA EBR'!AI815),Main!$H$15:$H$1956)</f>
        <v>KG LIQUIDO</v>
      </c>
      <c r="AN815">
        <v>18263.580000000002</v>
      </c>
      <c r="AO815">
        <v>274214.18</v>
      </c>
      <c r="AP815">
        <v>11151</v>
      </c>
    </row>
    <row r="816" spans="1:42" x14ac:dyDescent="0.25">
      <c r="A816" t="s">
        <v>5958</v>
      </c>
      <c r="B816" t="str">
        <f>C816&amp;"-"&amp;COUNTIF(C$2:C816,C816)</f>
        <v>68884-11</v>
      </c>
      <c r="C816">
        <v>68884</v>
      </c>
      <c r="D816" s="57">
        <v>44848</v>
      </c>
      <c r="E816" s="84" t="str">
        <f>F816&amp;"-"&amp;COUNTIF($F$2:F816,F816)</f>
        <v>METASA-731</v>
      </c>
      <c r="F816" s="84" t="str">
        <f t="shared" si="86"/>
        <v>METASA</v>
      </c>
      <c r="G816" t="s">
        <v>8581</v>
      </c>
      <c r="H816" s="62">
        <v>88416482000106</v>
      </c>
      <c r="I816" t="s">
        <v>30</v>
      </c>
      <c r="J816">
        <v>166.06</v>
      </c>
      <c r="K816">
        <v>3043.88</v>
      </c>
      <c r="M816">
        <v>72538</v>
      </c>
      <c r="N816" t="str">
        <v>METASA</v>
      </c>
      <c r="O816" s="57" cm="1">
        <f t="array" ref="O816">_xlfn.XLOOKUP(1,($C$2:$C$8655=M816)*($F$2:$F$8655=N816),$D$2:$D$8655)</f>
        <v>44999</v>
      </c>
      <c r="P816" s="62">
        <v>88416482000106</v>
      </c>
      <c r="Q816" t="str">
        <v>KG LIQUIDO</v>
      </c>
      <c r="R816" s="85">
        <v>18655.630000000005</v>
      </c>
      <c r="S816" s="85">
        <v>275611.13</v>
      </c>
      <c r="U816" s="84" t="b">
        <f t="shared" si="87"/>
        <v>1</v>
      </c>
      <c r="V816" s="84" t="b">
        <f t="shared" si="88"/>
        <v>1</v>
      </c>
      <c r="W816" s="84" t="b">
        <f t="shared" si="89"/>
        <v>1</v>
      </c>
      <c r="X816" s="84" t="b">
        <f t="shared" si="90"/>
        <v>1</v>
      </c>
      <c r="Y816" s="84" t="b">
        <f t="shared" si="91"/>
        <v>1</v>
      </c>
      <c r="AA816" s="84">
        <v>72538</v>
      </c>
      <c r="AB816" s="84" t="s">
        <v>80</v>
      </c>
      <c r="AC816" s="57">
        <v>44999</v>
      </c>
      <c r="AD816" s="84">
        <v>88416482000106</v>
      </c>
      <c r="AE816" s="84" t="s">
        <v>30</v>
      </c>
      <c r="AF816" s="84">
        <v>18655.63</v>
      </c>
      <c r="AG816" s="84">
        <v>275611.13</v>
      </c>
      <c r="AI816">
        <v>72633</v>
      </c>
      <c r="AJ816" s="84" t="str" cm="1">
        <f t="array" ref="AJ816">_xlfn.XLOOKUP(AI816,--LEFT(Main!$B$15:$B$1956,SEARCH(" ",Main!$B$15:$B$1956)),Main!$F$15:$F$1956,"")</f>
        <v>METASA</v>
      </c>
      <c r="AK816" s="57" cm="1">
        <f t="array" ref="AK816">_xlfn.XLOOKUP(1,(--LEFT(Main!$B$15:$B$1956,SEARCH(" ",Main!$B$15:$B$1956))=AI816)*(Main!$F$15:$F$1956=AJ816),Main!$C$15:$C$1956,"")</f>
        <v>45002</v>
      </c>
      <c r="AL816" s="62" cm="1">
        <f t="array" ref="AL816">--_xlfn.XLOOKUP(1,(Main!$F$15:$F$1956='PLANILHA EBR'!AJ816)*(--LEFT(Main!$B$15:$B$1956,SEARCH(" ",Main!$B$15:$B$1956))='PLANILHA EBR'!AI816),Main!$E$15:$E$1956)</f>
        <v>88416482000106</v>
      </c>
      <c r="AM816" s="84" t="str" cm="1">
        <f t="array" ref="AM816">_xlfn.XLOOKUP(1,(Main!$F$15:$F$1956='PLANILHA EBR'!AJ816)*(--LEFT(Main!$B$15:$B$1956,SEARCH(" ",Main!$B$15:$B$1956))='PLANILHA EBR'!AI816),Main!$H$15:$H$1956)</f>
        <v>KG LIQUIDO</v>
      </c>
      <c r="AN816">
        <v>24558.62</v>
      </c>
      <c r="AO816">
        <v>374912.13</v>
      </c>
      <c r="AP816">
        <v>11113</v>
      </c>
    </row>
    <row r="817" spans="1:42" x14ac:dyDescent="0.25">
      <c r="A817" t="s">
        <v>5958</v>
      </c>
      <c r="B817" t="str">
        <f>C817&amp;"-"&amp;COUNTIF(C$2:C817,C817)</f>
        <v>68895-1</v>
      </c>
      <c r="C817">
        <v>68895</v>
      </c>
      <c r="D817" s="57">
        <v>44848</v>
      </c>
      <c r="E817" s="84" t="str">
        <f>F817&amp;"-"&amp;COUNTIF($F$2:F817,F817)</f>
        <v>METASA-732</v>
      </c>
      <c r="F817" s="84" t="str">
        <f t="shared" si="86"/>
        <v>METASA</v>
      </c>
      <c r="G817" t="s">
        <v>8581</v>
      </c>
      <c r="H817" s="62">
        <v>88416482000106</v>
      </c>
      <c r="I817" t="s">
        <v>30</v>
      </c>
      <c r="J817">
        <v>24.45</v>
      </c>
      <c r="K817">
        <v>412.72</v>
      </c>
      <c r="M817">
        <v>72550</v>
      </c>
      <c r="N817" t="str">
        <v>JOTUN</v>
      </c>
      <c r="O817" s="57" cm="1">
        <f t="array" ref="O817">_xlfn.XLOOKUP(1,($C$2:$C$8655=M817)*($F$2:$F$8655=N817),$D$2:$D$8655)</f>
        <v>45203</v>
      </c>
      <c r="P817" s="62">
        <v>2907585000404</v>
      </c>
      <c r="Q817" t="str">
        <v>UNIDADE</v>
      </c>
      <c r="R817" s="85">
        <v>18</v>
      </c>
      <c r="S817" s="85">
        <v>17048.699999999997</v>
      </c>
      <c r="U817" s="84" t="b">
        <f t="shared" si="87"/>
        <v>1</v>
      </c>
      <c r="V817" s="84" t="b">
        <f t="shared" si="88"/>
        <v>1</v>
      </c>
      <c r="W817" s="84" t="b">
        <f t="shared" si="89"/>
        <v>1</v>
      </c>
      <c r="X817" s="84" t="str">
        <f t="shared" si="90"/>
        <v xml:space="preserve"> </v>
      </c>
      <c r="Y817" s="84" t="b">
        <f t="shared" si="91"/>
        <v>1</v>
      </c>
      <c r="AA817" s="84">
        <v>72550</v>
      </c>
      <c r="AB817" s="84" t="s">
        <v>88</v>
      </c>
      <c r="AC817" s="57">
        <v>45203</v>
      </c>
      <c r="AD817" s="84">
        <v>2907585000404</v>
      </c>
      <c r="AE817" s="84" t="s">
        <v>30</v>
      </c>
      <c r="AF817" s="84">
        <v>239.31</v>
      </c>
      <c r="AG817" s="84">
        <v>17048.7</v>
      </c>
      <c r="AI817">
        <v>72639</v>
      </c>
      <c r="AJ817" s="84" t="str" cm="1">
        <f t="array" ref="AJ817">_xlfn.XLOOKUP(AI817,--LEFT(Main!$B$15:$B$1956,SEARCH(" ",Main!$B$15:$B$1956)),Main!$F$15:$F$1956,"")</f>
        <v>METASA</v>
      </c>
      <c r="AK817" s="57" cm="1">
        <f t="array" ref="AK817">_xlfn.XLOOKUP(1,(--LEFT(Main!$B$15:$B$1956,SEARCH(" ",Main!$B$15:$B$1956))=AI817)*(Main!$F$15:$F$1956=AJ817),Main!$C$15:$C$1956,"")</f>
        <v>45002</v>
      </c>
      <c r="AL817" s="62" cm="1">
        <f t="array" ref="AL817">--_xlfn.XLOOKUP(1,(Main!$F$15:$F$1956='PLANILHA EBR'!AJ817)*(--LEFT(Main!$B$15:$B$1956,SEARCH(" ",Main!$B$15:$B$1956))='PLANILHA EBR'!AI817),Main!$E$15:$E$1956)</f>
        <v>88416482000106</v>
      </c>
      <c r="AM817" s="84" t="str" cm="1">
        <f t="array" ref="AM817">_xlfn.XLOOKUP(1,(Main!$F$15:$F$1956='PLANILHA EBR'!AJ817)*(--LEFT(Main!$B$15:$B$1956,SEARCH(" ",Main!$B$15:$B$1956))='PLANILHA EBR'!AI817),Main!$H$15:$H$1956)</f>
        <v>KG LIQUIDO</v>
      </c>
      <c r="AN817">
        <v>17961</v>
      </c>
      <c r="AO817">
        <v>276711.59000000003</v>
      </c>
      <c r="AP817">
        <v>9695</v>
      </c>
    </row>
    <row r="818" spans="1:42" x14ac:dyDescent="0.25">
      <c r="A818" t="s">
        <v>5958</v>
      </c>
      <c r="B818" t="str">
        <f>C818&amp;"-"&amp;COUNTIF(C$2:C818,C818)</f>
        <v>68895-2</v>
      </c>
      <c r="C818">
        <v>68895</v>
      </c>
      <c r="D818" s="57">
        <v>44848</v>
      </c>
      <c r="E818" s="84" t="str">
        <f>F818&amp;"-"&amp;COUNTIF($F$2:F818,F818)</f>
        <v>METASA-733</v>
      </c>
      <c r="F818" s="84" t="str">
        <f t="shared" si="86"/>
        <v>METASA</v>
      </c>
      <c r="G818" t="s">
        <v>8581</v>
      </c>
      <c r="H818" s="62">
        <v>88416482000106</v>
      </c>
      <c r="I818" t="s">
        <v>30</v>
      </c>
      <c r="J818">
        <v>5634.85</v>
      </c>
      <c r="K818">
        <v>75337.94</v>
      </c>
      <c r="M818">
        <v>72592</v>
      </c>
      <c r="N818" t="str">
        <v>METASA</v>
      </c>
      <c r="O818" s="57" cm="1">
        <f t="array" ref="O818">_xlfn.XLOOKUP(1,($C$2:$C$8655=M818)*($F$2:$F$8655=N818),$D$2:$D$8655)</f>
        <v>45001</v>
      </c>
      <c r="P818" s="62">
        <v>88416482000106</v>
      </c>
      <c r="Q818" t="str">
        <v>KG LIQUIDO</v>
      </c>
      <c r="R818" s="85">
        <v>18263.580000000002</v>
      </c>
      <c r="S818" s="85">
        <v>274214.18000000005</v>
      </c>
      <c r="U818" s="84" t="b">
        <f t="shared" si="87"/>
        <v>1</v>
      </c>
      <c r="V818" s="84" t="b">
        <f t="shared" si="88"/>
        <v>1</v>
      </c>
      <c r="W818" s="84" t="b">
        <f t="shared" si="89"/>
        <v>1</v>
      </c>
      <c r="X818" s="84" t="b">
        <f t="shared" si="90"/>
        <v>1</v>
      </c>
      <c r="Y818" s="84" t="b">
        <f t="shared" si="91"/>
        <v>1</v>
      </c>
      <c r="AA818" s="84">
        <v>72592</v>
      </c>
      <c r="AB818" s="84" t="s">
        <v>80</v>
      </c>
      <c r="AC818" s="57">
        <v>45001</v>
      </c>
      <c r="AD818" s="84">
        <v>88416482000106</v>
      </c>
      <c r="AE818" s="84" t="s">
        <v>30</v>
      </c>
      <c r="AF818" s="84">
        <v>18263.580000000002</v>
      </c>
      <c r="AG818" s="84">
        <v>274214.18</v>
      </c>
      <c r="AI818">
        <v>72678</v>
      </c>
      <c r="AJ818" s="84" t="str" cm="1">
        <f t="array" ref="AJ818">_xlfn.XLOOKUP(AI818,--LEFT(Main!$B$15:$B$1956,SEARCH(" ",Main!$B$15:$B$1956)),Main!$F$15:$F$1956,"")</f>
        <v>METASA</v>
      </c>
      <c r="AK818" s="57" cm="1">
        <f t="array" ref="AK818">_xlfn.XLOOKUP(1,(--LEFT(Main!$B$15:$B$1956,SEARCH(" ",Main!$B$15:$B$1956))=AI818)*(Main!$F$15:$F$1956=AJ818),Main!$C$15:$C$1956,"")</f>
        <v>45006</v>
      </c>
      <c r="AL818" s="62" cm="1">
        <f t="array" ref="AL818">--_xlfn.XLOOKUP(1,(Main!$F$15:$F$1956='PLANILHA EBR'!AJ818)*(--LEFT(Main!$B$15:$B$1956,SEARCH(" ",Main!$B$15:$B$1956))='PLANILHA EBR'!AI818),Main!$E$15:$E$1956)</f>
        <v>88416482000106</v>
      </c>
      <c r="AM818" s="84" t="str" cm="1">
        <f t="array" ref="AM818">_xlfn.XLOOKUP(1,(Main!$F$15:$F$1956='PLANILHA EBR'!AJ818)*(--LEFT(Main!$B$15:$B$1956,SEARCH(" ",Main!$B$15:$B$1956))='PLANILHA EBR'!AI818),Main!$H$15:$H$1956)</f>
        <v>KG LIQUIDO</v>
      </c>
      <c r="AN818">
        <v>25886.720000000001</v>
      </c>
      <c r="AO818">
        <v>475224.89</v>
      </c>
      <c r="AP818">
        <v>9694</v>
      </c>
    </row>
    <row r="819" spans="1:42" x14ac:dyDescent="0.25">
      <c r="A819" t="s">
        <v>5958</v>
      </c>
      <c r="B819" t="str">
        <f>C819&amp;"-"&amp;COUNTIF(C$2:C819,C819)</f>
        <v>68895-3</v>
      </c>
      <c r="C819">
        <v>68895</v>
      </c>
      <c r="D819" s="57">
        <v>44848</v>
      </c>
      <c r="E819" s="84" t="str">
        <f>F819&amp;"-"&amp;COUNTIF($F$2:F819,F819)</f>
        <v>METASA-734</v>
      </c>
      <c r="F819" s="84" t="str">
        <f t="shared" si="86"/>
        <v>METASA</v>
      </c>
      <c r="G819" t="s">
        <v>8581</v>
      </c>
      <c r="H819" s="62">
        <v>88416482000106</v>
      </c>
      <c r="I819" t="s">
        <v>30</v>
      </c>
      <c r="J819">
        <v>1321.95</v>
      </c>
      <c r="K819">
        <v>21455.25</v>
      </c>
      <c r="M819">
        <v>72633</v>
      </c>
      <c r="N819" t="str">
        <v>METASA</v>
      </c>
      <c r="O819" s="57" cm="1">
        <f t="array" ref="O819">_xlfn.XLOOKUP(1,($C$2:$C$8655=M819)*($F$2:$F$8655=N819),$D$2:$D$8655)</f>
        <v>45002</v>
      </c>
      <c r="P819" s="62">
        <v>88416482000106</v>
      </c>
      <c r="Q819" t="str">
        <v>KG LIQUIDO</v>
      </c>
      <c r="R819" s="85">
        <v>24558.619999999995</v>
      </c>
      <c r="S819" s="85">
        <v>374912.13</v>
      </c>
      <c r="U819" s="84" t="b">
        <f t="shared" si="87"/>
        <v>1</v>
      </c>
      <c r="V819" s="84" t="b">
        <f t="shared" si="88"/>
        <v>1</v>
      </c>
      <c r="W819" s="84" t="b">
        <f t="shared" si="89"/>
        <v>1</v>
      </c>
      <c r="X819" s="84" t="b">
        <f t="shared" si="90"/>
        <v>1</v>
      </c>
      <c r="Y819" s="84" t="b">
        <f t="shared" si="91"/>
        <v>1</v>
      </c>
      <c r="AA819" s="84">
        <v>72633</v>
      </c>
      <c r="AB819" s="84" t="s">
        <v>80</v>
      </c>
      <c r="AC819" s="57">
        <v>45002</v>
      </c>
      <c r="AD819" s="84">
        <v>88416482000106</v>
      </c>
      <c r="AE819" s="84" t="s">
        <v>30</v>
      </c>
      <c r="AF819" s="84">
        <v>24558.62</v>
      </c>
      <c r="AG819" s="84">
        <v>374912.13</v>
      </c>
      <c r="AI819">
        <v>72692</v>
      </c>
      <c r="AJ819" s="84" t="str" cm="1">
        <f t="array" ref="AJ819">_xlfn.XLOOKUP(AI819,--LEFT(Main!$B$15:$B$1956,SEARCH(" ",Main!$B$15:$B$1956)),Main!$F$15:$F$1956,"")</f>
        <v>METASA</v>
      </c>
      <c r="AK819" s="57" cm="1">
        <f t="array" ref="AK819">_xlfn.XLOOKUP(1,(--LEFT(Main!$B$15:$B$1956,SEARCH(" ",Main!$B$15:$B$1956))=AI819)*(Main!$F$15:$F$1956=AJ819),Main!$C$15:$C$1956,"")</f>
        <v>45006</v>
      </c>
      <c r="AL819" s="62" cm="1">
        <f t="array" ref="AL819">--_xlfn.XLOOKUP(1,(Main!$F$15:$F$1956='PLANILHA EBR'!AJ819)*(--LEFT(Main!$B$15:$B$1956,SEARCH(" ",Main!$B$15:$B$1956))='PLANILHA EBR'!AI819),Main!$E$15:$E$1956)</f>
        <v>88416482000106</v>
      </c>
      <c r="AM819" s="84" t="str" cm="1">
        <f t="array" ref="AM819">_xlfn.XLOOKUP(1,(Main!$F$15:$F$1956='PLANILHA EBR'!AJ819)*(--LEFT(Main!$B$15:$B$1956,SEARCH(" ",Main!$B$15:$B$1956))='PLANILHA EBR'!AI819),Main!$H$15:$H$1956)</f>
        <v>KG LIQUIDO</v>
      </c>
      <c r="AN819">
        <v>23494.99</v>
      </c>
      <c r="AO819">
        <v>372693.83</v>
      </c>
      <c r="AP819">
        <v>9688</v>
      </c>
    </row>
    <row r="820" spans="1:42" x14ac:dyDescent="0.25">
      <c r="A820" t="s">
        <v>5958</v>
      </c>
      <c r="B820" t="str">
        <f>C820&amp;"-"&amp;COUNTIF(C$2:C820,C820)</f>
        <v>68895-4</v>
      </c>
      <c r="C820">
        <v>68895</v>
      </c>
      <c r="D820" s="57">
        <v>44848</v>
      </c>
      <c r="E820" s="84" t="str">
        <f>F820&amp;"-"&amp;COUNTIF($F$2:F820,F820)</f>
        <v>METASA-735</v>
      </c>
      <c r="F820" s="84" t="str">
        <f t="shared" si="86"/>
        <v>METASA</v>
      </c>
      <c r="G820" t="s">
        <v>8581</v>
      </c>
      <c r="H820" s="62">
        <v>88416482000106</v>
      </c>
      <c r="I820" t="s">
        <v>30</v>
      </c>
      <c r="J820">
        <v>361.33</v>
      </c>
      <c r="K820">
        <v>6099.25</v>
      </c>
      <c r="M820">
        <v>72639</v>
      </c>
      <c r="N820" t="str">
        <v>METASA</v>
      </c>
      <c r="O820" s="57" cm="1">
        <f t="array" ref="O820">_xlfn.XLOOKUP(1,($C$2:$C$8655=M820)*($F$2:$F$8655=N820),$D$2:$D$8655)</f>
        <v>45002</v>
      </c>
      <c r="P820" s="62">
        <v>88416482000106</v>
      </c>
      <c r="Q820" t="str">
        <v>KG LIQUIDO</v>
      </c>
      <c r="R820" s="85">
        <v>17961.000000000004</v>
      </c>
      <c r="S820" s="85">
        <v>276711.58999999997</v>
      </c>
      <c r="U820" s="84" t="b">
        <f t="shared" si="87"/>
        <v>1</v>
      </c>
      <c r="V820" s="84" t="b">
        <f t="shared" si="88"/>
        <v>1</v>
      </c>
      <c r="W820" s="84" t="b">
        <f t="shared" si="89"/>
        <v>1</v>
      </c>
      <c r="X820" s="84" t="b">
        <f t="shared" si="90"/>
        <v>1</v>
      </c>
      <c r="Y820" s="84" t="b">
        <f t="shared" si="91"/>
        <v>1</v>
      </c>
      <c r="AA820" s="84">
        <v>72639</v>
      </c>
      <c r="AB820" s="84" t="s">
        <v>80</v>
      </c>
      <c r="AC820" s="57">
        <v>45002</v>
      </c>
      <c r="AD820" s="84">
        <v>88416482000106</v>
      </c>
      <c r="AE820" s="84" t="s">
        <v>30</v>
      </c>
      <c r="AF820" s="84">
        <v>17961</v>
      </c>
      <c r="AG820" s="84">
        <v>276711.59000000003</v>
      </c>
      <c r="AI820">
        <v>72733</v>
      </c>
      <c r="AJ820" s="84" t="str" cm="1">
        <f t="array" ref="AJ820">_xlfn.XLOOKUP(AI820,--LEFT(Main!$B$15:$B$1956,SEARCH(" ",Main!$B$15:$B$1956)),Main!$F$15:$F$1956,"")</f>
        <v>METASA</v>
      </c>
      <c r="AK820" s="57" cm="1">
        <f t="array" ref="AK820">_xlfn.XLOOKUP(1,(--LEFT(Main!$B$15:$B$1956,SEARCH(" ",Main!$B$15:$B$1956))=AI820)*(Main!$F$15:$F$1956=AJ820),Main!$C$15:$C$1956,"")</f>
        <v>45009</v>
      </c>
      <c r="AL820" s="62" cm="1">
        <f t="array" ref="AL820">--_xlfn.XLOOKUP(1,(Main!$F$15:$F$1956='PLANILHA EBR'!AJ820)*(--LEFT(Main!$B$15:$B$1956,SEARCH(" ",Main!$B$15:$B$1956))='PLANILHA EBR'!AI820),Main!$E$15:$E$1956)</f>
        <v>88416482000106</v>
      </c>
      <c r="AM820" s="84" t="str" cm="1">
        <f t="array" ref="AM820">_xlfn.XLOOKUP(1,(Main!$F$15:$F$1956='PLANILHA EBR'!AJ820)*(--LEFT(Main!$B$15:$B$1956,SEARCH(" ",Main!$B$15:$B$1956))='PLANILHA EBR'!AI820),Main!$H$15:$H$1956)</f>
        <v>KG LIQUIDO</v>
      </c>
      <c r="AN820">
        <v>23437.19</v>
      </c>
      <c r="AO820">
        <v>392967.94999999995</v>
      </c>
      <c r="AP820">
        <v>9688</v>
      </c>
    </row>
    <row r="821" spans="1:42" x14ac:dyDescent="0.25">
      <c r="A821" t="s">
        <v>5958</v>
      </c>
      <c r="B821" t="str">
        <f>C821&amp;"-"&amp;COUNTIF(C$2:C821,C821)</f>
        <v>68895-5</v>
      </c>
      <c r="C821">
        <v>68895</v>
      </c>
      <c r="D821" s="57">
        <v>44848</v>
      </c>
      <c r="E821" s="84" t="str">
        <f>F821&amp;"-"&amp;COUNTIF($F$2:F821,F821)</f>
        <v>METASA-736</v>
      </c>
      <c r="F821" s="84" t="str">
        <f t="shared" si="86"/>
        <v>METASA</v>
      </c>
      <c r="G821" t="s">
        <v>8581</v>
      </c>
      <c r="H821" s="62">
        <v>88416482000106</v>
      </c>
      <c r="I821" t="s">
        <v>30</v>
      </c>
      <c r="J821">
        <v>3662.17</v>
      </c>
      <c r="K821">
        <v>68372.710000000006</v>
      </c>
      <c r="M821">
        <v>72678</v>
      </c>
      <c r="N821" t="str">
        <v>METASA</v>
      </c>
      <c r="O821" s="57" cm="1">
        <f t="array" ref="O821">_xlfn.XLOOKUP(1,($C$2:$C$8655=M821)*($F$2:$F$8655=N821),$D$2:$D$8655)</f>
        <v>45006</v>
      </c>
      <c r="P821" s="62">
        <v>88416482000106</v>
      </c>
      <c r="Q821" t="str">
        <v>KG LIQUIDO</v>
      </c>
      <c r="R821" s="85">
        <v>25886.719999999998</v>
      </c>
      <c r="S821" s="85">
        <v>475224.88999999996</v>
      </c>
      <c r="U821" s="84" t="b">
        <f t="shared" si="87"/>
        <v>1</v>
      </c>
      <c r="V821" s="84" t="b">
        <f t="shared" si="88"/>
        <v>1</v>
      </c>
      <c r="W821" s="84" t="b">
        <f t="shared" si="89"/>
        <v>1</v>
      </c>
      <c r="X821" s="84" t="b">
        <f t="shared" si="90"/>
        <v>1</v>
      </c>
      <c r="Y821" s="84" t="b">
        <f t="shared" si="91"/>
        <v>1</v>
      </c>
      <c r="AA821" s="84">
        <v>72678</v>
      </c>
      <c r="AB821" s="84" t="s">
        <v>80</v>
      </c>
      <c r="AC821" s="57">
        <v>45006</v>
      </c>
      <c r="AD821" s="84">
        <v>88416482000106</v>
      </c>
      <c r="AE821" s="84" t="s">
        <v>30</v>
      </c>
      <c r="AF821" s="84">
        <v>25886.720000000001</v>
      </c>
      <c r="AG821" s="84">
        <v>475224.89</v>
      </c>
      <c r="AI821">
        <v>72754</v>
      </c>
      <c r="AJ821" s="84" t="str" cm="1">
        <f t="array" ref="AJ821">_xlfn.XLOOKUP(AI821,--LEFT(Main!$B$15:$B$1956,SEARCH(" ",Main!$B$15:$B$1956)),Main!$F$15:$F$1956,"")</f>
        <v>METASA</v>
      </c>
      <c r="AK821" s="57" cm="1">
        <f t="array" ref="AK821">_xlfn.XLOOKUP(1,(--LEFT(Main!$B$15:$B$1956,SEARCH(" ",Main!$B$15:$B$1956))=AI821)*(Main!$F$15:$F$1956=AJ821),Main!$C$15:$C$1956,"")</f>
        <v>45009</v>
      </c>
      <c r="AL821" s="62" cm="1">
        <f t="array" ref="AL821">--_xlfn.XLOOKUP(1,(Main!$F$15:$F$1956='PLANILHA EBR'!AJ821)*(--LEFT(Main!$B$15:$B$1956,SEARCH(" ",Main!$B$15:$B$1956))='PLANILHA EBR'!AI821),Main!$E$15:$E$1956)</f>
        <v>88416482000106</v>
      </c>
      <c r="AM821" s="84" t="str" cm="1">
        <f t="array" ref="AM821">_xlfn.XLOOKUP(1,(Main!$F$15:$F$1956='PLANILHA EBR'!AJ821)*(--LEFT(Main!$B$15:$B$1956,SEARCH(" ",Main!$B$15:$B$1956))='PLANILHA EBR'!AI821),Main!$H$15:$H$1956)</f>
        <v>KG LIQUIDO</v>
      </c>
      <c r="AN821">
        <v>22559.25</v>
      </c>
      <c r="AO821">
        <v>546901.24</v>
      </c>
      <c r="AP821">
        <v>9354</v>
      </c>
    </row>
    <row r="822" spans="1:42" x14ac:dyDescent="0.25">
      <c r="A822" t="s">
        <v>5958</v>
      </c>
      <c r="B822" t="str">
        <f>C822&amp;"-"&amp;COUNTIF(C$2:C822,C822)</f>
        <v>68895-6</v>
      </c>
      <c r="C822">
        <v>68895</v>
      </c>
      <c r="D822" s="57">
        <v>44848</v>
      </c>
      <c r="E822" s="84" t="str">
        <f>F822&amp;"-"&amp;COUNTIF($F$2:F822,F822)</f>
        <v>METASA-737</v>
      </c>
      <c r="F822" s="84" t="str">
        <f t="shared" si="86"/>
        <v>METASA</v>
      </c>
      <c r="G822" t="s">
        <v>8581</v>
      </c>
      <c r="H822" s="62">
        <v>88416482000106</v>
      </c>
      <c r="I822" t="s">
        <v>30</v>
      </c>
      <c r="J822">
        <v>1489.14</v>
      </c>
      <c r="K822">
        <v>39655.800000000003</v>
      </c>
      <c r="M822">
        <v>72692</v>
      </c>
      <c r="N822" t="str">
        <v>METASA</v>
      </c>
      <c r="O822" s="57" cm="1">
        <f t="array" ref="O822">_xlfn.XLOOKUP(1,($C$2:$C$8655=M822)*($F$2:$F$8655=N822),$D$2:$D$8655)</f>
        <v>45006</v>
      </c>
      <c r="P822" s="62">
        <v>88416482000106</v>
      </c>
      <c r="Q822" t="str">
        <v>KG LIQUIDO</v>
      </c>
      <c r="R822" s="85">
        <v>23494.99</v>
      </c>
      <c r="S822" s="85">
        <v>372693.82999999996</v>
      </c>
      <c r="U822" s="84" t="b">
        <f t="shared" si="87"/>
        <v>1</v>
      </c>
      <c r="V822" s="84" t="b">
        <f t="shared" si="88"/>
        <v>1</v>
      </c>
      <c r="W822" s="84" t="b">
        <f t="shared" si="89"/>
        <v>1</v>
      </c>
      <c r="X822" s="84" t="b">
        <f t="shared" si="90"/>
        <v>1</v>
      </c>
      <c r="Y822" s="84" t="b">
        <f t="shared" si="91"/>
        <v>1</v>
      </c>
      <c r="AA822" s="84">
        <v>72692</v>
      </c>
      <c r="AB822" s="84" t="s">
        <v>80</v>
      </c>
      <c r="AC822" s="57">
        <v>45006</v>
      </c>
      <c r="AD822" s="84">
        <v>88416482000106</v>
      </c>
      <c r="AE822" s="84" t="s">
        <v>30</v>
      </c>
      <c r="AF822" s="84">
        <v>23494.99</v>
      </c>
      <c r="AG822" s="84">
        <v>372693.83</v>
      </c>
      <c r="AI822">
        <v>72756</v>
      </c>
      <c r="AJ822" s="84" t="str" cm="1">
        <f t="array" ref="AJ822">_xlfn.XLOOKUP(AI822,--LEFT(Main!$B$15:$B$1956,SEARCH(" ",Main!$B$15:$B$1956)),Main!$F$15:$F$1956,"")</f>
        <v>METASA</v>
      </c>
      <c r="AK822" s="57" cm="1">
        <f t="array" ref="AK822">_xlfn.XLOOKUP(1,(--LEFT(Main!$B$15:$B$1956,SEARCH(" ",Main!$B$15:$B$1956))=AI822)*(Main!$F$15:$F$1956=AJ822),Main!$C$15:$C$1956,"")</f>
        <v>45009</v>
      </c>
      <c r="AL822" s="62" cm="1">
        <f t="array" ref="AL822">--_xlfn.XLOOKUP(1,(Main!$F$15:$F$1956='PLANILHA EBR'!AJ822)*(--LEFT(Main!$B$15:$B$1956,SEARCH(" ",Main!$B$15:$B$1956))='PLANILHA EBR'!AI822),Main!$E$15:$E$1956)</f>
        <v>88416482000106</v>
      </c>
      <c r="AM822" s="84" t="str" cm="1">
        <f t="array" ref="AM822">_xlfn.XLOOKUP(1,(Main!$F$15:$F$1956='PLANILHA EBR'!AJ822)*(--LEFT(Main!$B$15:$B$1956,SEARCH(" ",Main!$B$15:$B$1956))='PLANILHA EBR'!AI822),Main!$H$15:$H$1956)</f>
        <v>KG LIQUIDO</v>
      </c>
      <c r="AN822">
        <v>27105.32</v>
      </c>
      <c r="AO822">
        <v>434126.5</v>
      </c>
      <c r="AP822">
        <v>9354</v>
      </c>
    </row>
    <row r="823" spans="1:42" x14ac:dyDescent="0.25">
      <c r="A823" t="s">
        <v>5958</v>
      </c>
      <c r="B823" t="str">
        <f>C823&amp;"-"&amp;COUNTIF(C$2:C823,C823)</f>
        <v>68895-7</v>
      </c>
      <c r="C823">
        <v>68895</v>
      </c>
      <c r="D823" s="57">
        <v>44848</v>
      </c>
      <c r="E823" s="84" t="str">
        <f>F823&amp;"-"&amp;COUNTIF($F$2:F823,F823)</f>
        <v>METASA-738</v>
      </c>
      <c r="F823" s="84" t="str">
        <f t="shared" si="86"/>
        <v>METASA</v>
      </c>
      <c r="G823" t="s">
        <v>8581</v>
      </c>
      <c r="H823" s="62">
        <v>88416482000106</v>
      </c>
      <c r="I823" t="s">
        <v>30</v>
      </c>
      <c r="J823">
        <v>1871.26</v>
      </c>
      <c r="K823">
        <v>49831.65</v>
      </c>
      <c r="M823">
        <v>72733</v>
      </c>
      <c r="N823" t="str">
        <v>METASA</v>
      </c>
      <c r="O823" s="57" cm="1">
        <f t="array" ref="O823">_xlfn.XLOOKUP(1,($C$2:$C$8655=M823)*($F$2:$F$8655=N823),$D$2:$D$8655)</f>
        <v>45009</v>
      </c>
      <c r="P823" s="62">
        <v>88416482000106</v>
      </c>
      <c r="Q823" t="str">
        <v>KG LIQUIDO</v>
      </c>
      <c r="R823" s="85">
        <v>23437.190000000002</v>
      </c>
      <c r="S823" s="85">
        <v>392967.94999999995</v>
      </c>
      <c r="U823" s="84" t="b">
        <f t="shared" si="87"/>
        <v>1</v>
      </c>
      <c r="V823" s="84" t="b">
        <f t="shared" si="88"/>
        <v>1</v>
      </c>
      <c r="W823" s="84" t="b">
        <f t="shared" si="89"/>
        <v>1</v>
      </c>
      <c r="X823" s="84" t="b">
        <f t="shared" si="90"/>
        <v>1</v>
      </c>
      <c r="Y823" s="84" t="b">
        <f t="shared" si="91"/>
        <v>1</v>
      </c>
      <c r="AA823" s="84">
        <v>72733</v>
      </c>
      <c r="AB823" s="84" t="s">
        <v>80</v>
      </c>
      <c r="AC823" s="57">
        <v>45009</v>
      </c>
      <c r="AD823" s="84">
        <v>88416482000106</v>
      </c>
      <c r="AE823" s="84" t="s">
        <v>30</v>
      </c>
      <c r="AF823" s="84">
        <v>23437.19</v>
      </c>
      <c r="AG823" s="84">
        <v>392967.95</v>
      </c>
      <c r="AI823">
        <v>72800</v>
      </c>
      <c r="AJ823" s="84" t="str" cm="1">
        <f t="array" ref="AJ823">_xlfn.XLOOKUP(AI823,--LEFT(Main!$B$15:$B$1956,SEARCH(" ",Main!$B$15:$B$1956)),Main!$F$15:$F$1956,"")</f>
        <v>METASA</v>
      </c>
      <c r="AK823" s="57" cm="1">
        <f t="array" ref="AK823">_xlfn.XLOOKUP(1,(--LEFT(Main!$B$15:$B$1956,SEARCH(" ",Main!$B$15:$B$1956))=AI823)*(Main!$F$15:$F$1956=AJ823),Main!$C$15:$C$1956,"")</f>
        <v>45013</v>
      </c>
      <c r="AL823" s="62" cm="1">
        <f t="array" ref="AL823">--_xlfn.XLOOKUP(1,(Main!$F$15:$F$1956='PLANILHA EBR'!AJ823)*(--LEFT(Main!$B$15:$B$1956,SEARCH(" ",Main!$B$15:$B$1956))='PLANILHA EBR'!AI823),Main!$E$15:$E$1956)</f>
        <v>88416482000106</v>
      </c>
      <c r="AM823" s="84" t="str" cm="1">
        <f t="array" ref="AM823">_xlfn.XLOOKUP(1,(Main!$F$15:$F$1956='PLANILHA EBR'!AJ823)*(--LEFT(Main!$B$15:$B$1956,SEARCH(" ",Main!$B$15:$B$1956))='PLANILHA EBR'!AI823),Main!$H$15:$H$1956)</f>
        <v>KG LIQUIDO</v>
      </c>
      <c r="AN823">
        <v>24162.77</v>
      </c>
      <c r="AO823">
        <v>390347.96</v>
      </c>
      <c r="AP823">
        <v>6859</v>
      </c>
    </row>
    <row r="824" spans="1:42" x14ac:dyDescent="0.25">
      <c r="A824" t="s">
        <v>5958</v>
      </c>
      <c r="B824" t="str">
        <f>C824&amp;"-"&amp;COUNTIF(C$2:C824,C824)</f>
        <v>68895-8</v>
      </c>
      <c r="C824">
        <v>68895</v>
      </c>
      <c r="D824" s="57">
        <v>44848</v>
      </c>
      <c r="E824" s="84" t="str">
        <f>F824&amp;"-"&amp;COUNTIF($F$2:F824,F824)</f>
        <v>METASA-739</v>
      </c>
      <c r="F824" s="84" t="str">
        <f t="shared" si="86"/>
        <v>METASA</v>
      </c>
      <c r="G824" t="s">
        <v>8581</v>
      </c>
      <c r="H824" s="62">
        <v>88416482000106</v>
      </c>
      <c r="I824" t="s">
        <v>30</v>
      </c>
      <c r="J824">
        <v>1641.93</v>
      </c>
      <c r="K824">
        <v>21952.6</v>
      </c>
      <c r="M824">
        <v>72754</v>
      </c>
      <c r="N824" t="str">
        <v>METASA</v>
      </c>
      <c r="O824" s="57" cm="1">
        <f t="array" ref="O824">_xlfn.XLOOKUP(1,($C$2:$C$8655=M824)*($F$2:$F$8655=N824),$D$2:$D$8655)</f>
        <v>45009</v>
      </c>
      <c r="P824" s="62">
        <v>88416482000106</v>
      </c>
      <c r="Q824" t="str">
        <v>KG LIQUIDO</v>
      </c>
      <c r="R824" s="85">
        <v>22559.25</v>
      </c>
      <c r="S824" s="85">
        <v>546901.24</v>
      </c>
      <c r="U824" s="84" t="b">
        <f t="shared" si="87"/>
        <v>1</v>
      </c>
      <c r="V824" s="84" t="b">
        <f t="shared" si="88"/>
        <v>1</v>
      </c>
      <c r="W824" s="84" t="b">
        <f t="shared" si="89"/>
        <v>1</v>
      </c>
      <c r="X824" s="84" t="b">
        <f t="shared" si="90"/>
        <v>1</v>
      </c>
      <c r="Y824" s="84" t="b">
        <f t="shared" si="91"/>
        <v>1</v>
      </c>
      <c r="AA824" s="84">
        <v>72754</v>
      </c>
      <c r="AB824" s="84" t="s">
        <v>80</v>
      </c>
      <c r="AC824" s="57">
        <v>45009</v>
      </c>
      <c r="AD824" s="84">
        <v>88416482000106</v>
      </c>
      <c r="AE824" s="84" t="s">
        <v>30</v>
      </c>
      <c r="AF824" s="84">
        <v>22559.25</v>
      </c>
      <c r="AG824" s="84">
        <v>546901.24</v>
      </c>
      <c r="AI824">
        <v>72806</v>
      </c>
      <c r="AJ824" s="84" t="str" cm="1">
        <f t="array" ref="AJ824">_xlfn.XLOOKUP(AI824,--LEFT(Main!$B$15:$B$1956,SEARCH(" ",Main!$B$15:$B$1956)),Main!$F$15:$F$1956,"")</f>
        <v>METASA</v>
      </c>
      <c r="AK824" s="57" cm="1">
        <f t="array" ref="AK824">_xlfn.XLOOKUP(1,(--LEFT(Main!$B$15:$B$1956,SEARCH(" ",Main!$B$15:$B$1956))=AI824)*(Main!$F$15:$F$1956=AJ824),Main!$C$15:$C$1956,"")</f>
        <v>45014</v>
      </c>
      <c r="AL824" s="62" cm="1">
        <f t="array" ref="AL824">--_xlfn.XLOOKUP(1,(Main!$F$15:$F$1956='PLANILHA EBR'!AJ824)*(--LEFT(Main!$B$15:$B$1956,SEARCH(" ",Main!$B$15:$B$1956))='PLANILHA EBR'!AI824),Main!$E$15:$E$1956)</f>
        <v>88416482000106</v>
      </c>
      <c r="AM824" s="84" t="str" cm="1">
        <f t="array" ref="AM824">_xlfn.XLOOKUP(1,(Main!$F$15:$F$1956='PLANILHA EBR'!AJ824)*(--LEFT(Main!$B$15:$B$1956,SEARCH(" ",Main!$B$15:$B$1956))='PLANILHA EBR'!AI824),Main!$H$15:$H$1956)</f>
        <v>KG LIQUIDO</v>
      </c>
      <c r="AN824">
        <v>19217.53</v>
      </c>
      <c r="AO824">
        <v>312314.96000000002</v>
      </c>
      <c r="AP824">
        <v>6859</v>
      </c>
    </row>
    <row r="825" spans="1:42" x14ac:dyDescent="0.25">
      <c r="A825" t="s">
        <v>5958</v>
      </c>
      <c r="B825" t="str">
        <f>C825&amp;"-"&amp;COUNTIF(C$2:C825,C825)</f>
        <v>68938-1</v>
      </c>
      <c r="C825">
        <v>68938</v>
      </c>
      <c r="D825" s="57">
        <v>44851</v>
      </c>
      <c r="E825" s="84" t="str">
        <f>F825&amp;"-"&amp;COUNTIF($F$2:F825,F825)</f>
        <v>METASA-740</v>
      </c>
      <c r="F825" s="84" t="str">
        <f t="shared" si="86"/>
        <v>METASA</v>
      </c>
      <c r="G825" t="s">
        <v>8581</v>
      </c>
      <c r="H825" s="62">
        <v>88416482000106</v>
      </c>
      <c r="I825" t="s">
        <v>30</v>
      </c>
      <c r="J825">
        <v>367.86</v>
      </c>
      <c r="K825">
        <v>4918.29</v>
      </c>
      <c r="M825">
        <v>72756</v>
      </c>
      <c r="N825" t="str">
        <v>METASA</v>
      </c>
      <c r="O825" s="57" cm="1">
        <f t="array" ref="O825">_xlfn.XLOOKUP(1,($C$2:$C$8655=M825)*($F$2:$F$8655=N825),$D$2:$D$8655)</f>
        <v>45009</v>
      </c>
      <c r="P825" s="62">
        <v>88416482000106</v>
      </c>
      <c r="Q825" t="str">
        <v>KG LIQUIDO</v>
      </c>
      <c r="R825" s="85">
        <v>27105.320000000003</v>
      </c>
      <c r="S825" s="85">
        <v>434126.49999999994</v>
      </c>
      <c r="U825" s="84" t="b">
        <f t="shared" si="87"/>
        <v>1</v>
      </c>
      <c r="V825" s="84" t="b">
        <f t="shared" si="88"/>
        <v>1</v>
      </c>
      <c r="W825" s="84" t="b">
        <f t="shared" si="89"/>
        <v>1</v>
      </c>
      <c r="X825" s="84" t="b">
        <f t="shared" si="90"/>
        <v>1</v>
      </c>
      <c r="Y825" s="84" t="b">
        <f t="shared" si="91"/>
        <v>1</v>
      </c>
      <c r="AA825" s="84">
        <v>72756</v>
      </c>
      <c r="AB825" s="84" t="s">
        <v>80</v>
      </c>
      <c r="AC825" s="57">
        <v>45009</v>
      </c>
      <c r="AD825" s="84">
        <v>88416482000106</v>
      </c>
      <c r="AE825" s="84" t="s">
        <v>30</v>
      </c>
      <c r="AF825" s="84">
        <v>27105.32</v>
      </c>
      <c r="AG825" s="84">
        <v>434126.5</v>
      </c>
      <c r="AI825">
        <v>72847</v>
      </c>
      <c r="AJ825" s="84" t="str" cm="1">
        <f t="array" ref="AJ825">_xlfn.XLOOKUP(AI825,--LEFT(Main!$B$15:$B$1956,SEARCH(" ",Main!$B$15:$B$1956)),Main!$F$15:$F$1956,"")</f>
        <v>METASA</v>
      </c>
      <c r="AK825" s="57" cm="1">
        <f t="array" ref="AK825">_xlfn.XLOOKUP(1,(--LEFT(Main!$B$15:$B$1956,SEARCH(" ",Main!$B$15:$B$1956))=AI825)*(Main!$F$15:$F$1956=AJ825),Main!$C$15:$C$1956,"")</f>
        <v>45015</v>
      </c>
      <c r="AL825" s="62" cm="1">
        <f t="array" ref="AL825">--_xlfn.XLOOKUP(1,(Main!$F$15:$F$1956='PLANILHA EBR'!AJ825)*(--LEFT(Main!$B$15:$B$1956,SEARCH(" ",Main!$B$15:$B$1956))='PLANILHA EBR'!AI825),Main!$E$15:$E$1956)</f>
        <v>88416482000106</v>
      </c>
      <c r="AM825" s="84" t="str" cm="1">
        <f t="array" ref="AM825">_xlfn.XLOOKUP(1,(Main!$F$15:$F$1956='PLANILHA EBR'!AJ825)*(--LEFT(Main!$B$15:$B$1956,SEARCH(" ",Main!$B$15:$B$1956))='PLANILHA EBR'!AI825),Main!$H$15:$H$1956)</f>
        <v>KG LIQUIDO</v>
      </c>
      <c r="AN825">
        <v>12149.94</v>
      </c>
      <c r="AO825">
        <v>234114.08</v>
      </c>
      <c r="AP825">
        <v>6834</v>
      </c>
    </row>
    <row r="826" spans="1:42" x14ac:dyDescent="0.25">
      <c r="A826" t="s">
        <v>5958</v>
      </c>
      <c r="B826" t="str">
        <f>C826&amp;"-"&amp;COUNTIF(C$2:C826,C826)</f>
        <v>68938-2</v>
      </c>
      <c r="C826">
        <v>68938</v>
      </c>
      <c r="D826" s="57">
        <v>44851</v>
      </c>
      <c r="E826" s="84" t="str">
        <f>F826&amp;"-"&amp;COUNTIF($F$2:F826,F826)</f>
        <v>METASA-741</v>
      </c>
      <c r="F826" s="84" t="str">
        <f t="shared" si="86"/>
        <v>METASA</v>
      </c>
      <c r="G826" t="s">
        <v>8581</v>
      </c>
      <c r="H826" s="62">
        <v>88416482000106</v>
      </c>
      <c r="I826" t="s">
        <v>30</v>
      </c>
      <c r="J826">
        <v>244.67</v>
      </c>
      <c r="K826">
        <v>4130.03</v>
      </c>
      <c r="M826">
        <v>72800</v>
      </c>
      <c r="N826" t="str">
        <v>METASA</v>
      </c>
      <c r="O826" s="57" cm="1">
        <f t="array" ref="O826">_xlfn.XLOOKUP(1,($C$2:$C$8655=M826)*($F$2:$F$8655=N826),$D$2:$D$8655)</f>
        <v>45013</v>
      </c>
      <c r="P826" s="62">
        <v>88416482000106</v>
      </c>
      <c r="Q826" t="str">
        <v>KG LIQUIDO</v>
      </c>
      <c r="R826" s="85">
        <v>24162.77</v>
      </c>
      <c r="S826" s="85">
        <v>390347.96000000008</v>
      </c>
      <c r="U826" s="84" t="b">
        <f t="shared" si="87"/>
        <v>1</v>
      </c>
      <c r="V826" s="84" t="b">
        <f t="shared" si="88"/>
        <v>1</v>
      </c>
      <c r="W826" s="84" t="b">
        <f t="shared" si="89"/>
        <v>1</v>
      </c>
      <c r="X826" s="84" t="b">
        <f t="shared" si="90"/>
        <v>1</v>
      </c>
      <c r="Y826" s="84" t="b">
        <f t="shared" si="91"/>
        <v>1</v>
      </c>
      <c r="AA826" s="84">
        <v>72800</v>
      </c>
      <c r="AB826" s="84" t="s">
        <v>80</v>
      </c>
      <c r="AC826" s="57">
        <v>45013</v>
      </c>
      <c r="AD826" s="84">
        <v>88416482000106</v>
      </c>
      <c r="AE826" s="84" t="s">
        <v>30</v>
      </c>
      <c r="AF826" s="84">
        <v>24162.77</v>
      </c>
      <c r="AG826" s="84">
        <v>390347.96</v>
      </c>
      <c r="AI826">
        <v>72851</v>
      </c>
      <c r="AJ826" s="84" t="str" cm="1">
        <f t="array" ref="AJ826">_xlfn.XLOOKUP(AI826,--LEFT(Main!$B$15:$B$1956,SEARCH(" ",Main!$B$15:$B$1956)),Main!$F$15:$F$1956,"")</f>
        <v>METASA</v>
      </c>
      <c r="AK826" s="57" cm="1">
        <f t="array" ref="AK826">_xlfn.XLOOKUP(1,(--LEFT(Main!$B$15:$B$1956,SEARCH(" ",Main!$B$15:$B$1956))=AI826)*(Main!$F$15:$F$1956=AJ826),Main!$C$15:$C$1956,"")</f>
        <v>45015</v>
      </c>
      <c r="AL826" s="62" cm="1">
        <f t="array" ref="AL826">--_xlfn.XLOOKUP(1,(Main!$F$15:$F$1956='PLANILHA EBR'!AJ826)*(--LEFT(Main!$B$15:$B$1956,SEARCH(" ",Main!$B$15:$B$1956))='PLANILHA EBR'!AI826),Main!$E$15:$E$1956)</f>
        <v>88416482000106</v>
      </c>
      <c r="AM826" s="84" t="str" cm="1">
        <f t="array" ref="AM826">_xlfn.XLOOKUP(1,(Main!$F$15:$F$1956='PLANILHA EBR'!AJ826)*(--LEFT(Main!$B$15:$B$1956,SEARCH(" ",Main!$B$15:$B$1956))='PLANILHA EBR'!AI826),Main!$H$15:$H$1956)</f>
        <v>KG LIQUIDO</v>
      </c>
      <c r="AN826">
        <v>13541.89</v>
      </c>
      <c r="AO826">
        <v>217112.53</v>
      </c>
      <c r="AP826">
        <v>6833</v>
      </c>
    </row>
    <row r="827" spans="1:42" x14ac:dyDescent="0.25">
      <c r="A827" t="s">
        <v>5958</v>
      </c>
      <c r="B827" t="str">
        <f>C827&amp;"-"&amp;COUNTIF(C$2:C827,C827)</f>
        <v>68938-3</v>
      </c>
      <c r="C827">
        <v>68938</v>
      </c>
      <c r="D827" s="57">
        <v>44851</v>
      </c>
      <c r="E827" s="84" t="str">
        <f>F827&amp;"-"&amp;COUNTIF($F$2:F827,F827)</f>
        <v>METASA-742</v>
      </c>
      <c r="F827" s="84" t="str">
        <f t="shared" si="86"/>
        <v>METASA</v>
      </c>
      <c r="G827" t="s">
        <v>8581</v>
      </c>
      <c r="H827" s="62">
        <v>88416482000106</v>
      </c>
      <c r="I827" t="s">
        <v>30</v>
      </c>
      <c r="J827">
        <v>1876.31</v>
      </c>
      <c r="K827">
        <v>30452.51</v>
      </c>
      <c r="M827">
        <v>72806</v>
      </c>
      <c r="N827" t="str">
        <v>METASA</v>
      </c>
      <c r="O827" s="57" cm="1">
        <f t="array" ref="O827">_xlfn.XLOOKUP(1,($C$2:$C$8655=M827)*($F$2:$F$8655=N827),$D$2:$D$8655)</f>
        <v>45014</v>
      </c>
      <c r="P827" s="62">
        <v>88416482000106</v>
      </c>
      <c r="Q827" t="str">
        <v>KG LIQUIDO</v>
      </c>
      <c r="R827" s="85">
        <v>19217.530000000002</v>
      </c>
      <c r="S827" s="85">
        <v>312314.95999999996</v>
      </c>
      <c r="U827" s="84" t="b">
        <f t="shared" si="87"/>
        <v>1</v>
      </c>
      <c r="V827" s="84" t="b">
        <f t="shared" si="88"/>
        <v>1</v>
      </c>
      <c r="W827" s="84" t="b">
        <f t="shared" si="89"/>
        <v>1</v>
      </c>
      <c r="X827" s="84" t="b">
        <f t="shared" si="90"/>
        <v>1</v>
      </c>
      <c r="Y827" s="84" t="b">
        <f t="shared" si="91"/>
        <v>1</v>
      </c>
      <c r="AA827" s="84">
        <v>72806</v>
      </c>
      <c r="AB827" s="84" t="s">
        <v>80</v>
      </c>
      <c r="AC827" s="57">
        <v>45014</v>
      </c>
      <c r="AD827" s="84">
        <v>88416482000106</v>
      </c>
      <c r="AE827" s="84" t="s">
        <v>30</v>
      </c>
      <c r="AF827" s="84">
        <v>19217.53</v>
      </c>
      <c r="AG827" s="84">
        <v>312314.96000000002</v>
      </c>
      <c r="AI827">
        <v>72855</v>
      </c>
      <c r="AJ827" s="84" t="str" cm="1">
        <f t="array" ref="AJ827">_xlfn.XLOOKUP(AI827,--LEFT(Main!$B$15:$B$1956,SEARCH(" ",Main!$B$15:$B$1956)),Main!$F$15:$F$1956,"")</f>
        <v>METASA</v>
      </c>
      <c r="AK827" s="57" cm="1">
        <f t="array" ref="AK827">_xlfn.XLOOKUP(1,(--LEFT(Main!$B$15:$B$1956,SEARCH(" ",Main!$B$15:$B$1956))=AI827)*(Main!$F$15:$F$1956=AJ827),Main!$C$15:$C$1956,"")</f>
        <v>45015</v>
      </c>
      <c r="AL827" s="62" cm="1">
        <f t="array" ref="AL827">--_xlfn.XLOOKUP(1,(Main!$F$15:$F$1956='PLANILHA EBR'!AJ827)*(--LEFT(Main!$B$15:$B$1956,SEARCH(" ",Main!$B$15:$B$1956))='PLANILHA EBR'!AI827),Main!$E$15:$E$1956)</f>
        <v>88416482000106</v>
      </c>
      <c r="AM827" s="84" t="str" cm="1">
        <f t="array" ref="AM827">_xlfn.XLOOKUP(1,(Main!$F$15:$F$1956='PLANILHA EBR'!AJ827)*(--LEFT(Main!$B$15:$B$1956,SEARCH(" ",Main!$B$15:$B$1956))='PLANILHA EBR'!AI827),Main!$H$15:$H$1956)</f>
        <v>KG LIQUIDO</v>
      </c>
      <c r="AN827">
        <v>26502.68</v>
      </c>
      <c r="AO827">
        <v>496465.11</v>
      </c>
      <c r="AP827">
        <v>6832</v>
      </c>
    </row>
    <row r="828" spans="1:42" x14ac:dyDescent="0.25">
      <c r="A828" t="s">
        <v>5958</v>
      </c>
      <c r="B828" t="str">
        <f>C828&amp;"-"&amp;COUNTIF(C$2:C828,C828)</f>
        <v>68938-4</v>
      </c>
      <c r="C828">
        <v>68938</v>
      </c>
      <c r="D828" s="57">
        <v>44851</v>
      </c>
      <c r="E828" s="84" t="str">
        <f>F828&amp;"-"&amp;COUNTIF($F$2:F828,F828)</f>
        <v>METASA-743</v>
      </c>
      <c r="F828" s="84" t="str">
        <f t="shared" si="86"/>
        <v>METASA</v>
      </c>
      <c r="G828" t="s">
        <v>8581</v>
      </c>
      <c r="H828" s="62">
        <v>88416482000106</v>
      </c>
      <c r="I828" t="s">
        <v>30</v>
      </c>
      <c r="J828">
        <v>631.16999999999996</v>
      </c>
      <c r="K828">
        <v>10654.15</v>
      </c>
      <c r="M828">
        <v>72847</v>
      </c>
      <c r="N828" t="str">
        <v>METASA</v>
      </c>
      <c r="O828" s="57" cm="1">
        <f t="array" ref="O828">_xlfn.XLOOKUP(1,($C$2:$C$8655=M828)*($F$2:$F$8655=N828),$D$2:$D$8655)</f>
        <v>45015</v>
      </c>
      <c r="P828" s="62">
        <v>88416482000106</v>
      </c>
      <c r="Q828" t="str">
        <v>KG LIQUIDO</v>
      </c>
      <c r="R828" s="85">
        <v>12149.94</v>
      </c>
      <c r="S828" s="85">
        <v>234114.08000000002</v>
      </c>
      <c r="U828" s="84" t="b">
        <f t="shared" si="87"/>
        <v>1</v>
      </c>
      <c r="V828" s="84" t="b">
        <f t="shared" si="88"/>
        <v>1</v>
      </c>
      <c r="W828" s="84" t="b">
        <f t="shared" si="89"/>
        <v>1</v>
      </c>
      <c r="X828" s="84" t="b">
        <f t="shared" si="90"/>
        <v>1</v>
      </c>
      <c r="Y828" s="84" t="b">
        <f t="shared" si="91"/>
        <v>1</v>
      </c>
      <c r="AA828" s="84">
        <v>72847</v>
      </c>
      <c r="AB828" s="84" t="s">
        <v>80</v>
      </c>
      <c r="AC828" s="57">
        <v>45015</v>
      </c>
      <c r="AD828" s="84">
        <v>88416482000106</v>
      </c>
      <c r="AE828" s="84" t="s">
        <v>30</v>
      </c>
      <c r="AF828" s="84">
        <v>12149.94</v>
      </c>
      <c r="AG828" s="84">
        <v>234114.08</v>
      </c>
      <c r="AI828">
        <v>72883</v>
      </c>
      <c r="AJ828" s="84" t="str" cm="1">
        <f t="array" ref="AJ828">_xlfn.XLOOKUP(AI828,--LEFT(Main!$B$15:$B$1956,SEARCH(" ",Main!$B$15:$B$1956)),Main!$F$15:$F$1956,"")</f>
        <v>METASA</v>
      </c>
      <c r="AK828" s="57" cm="1">
        <f t="array" ref="AK828">_xlfn.XLOOKUP(1,(--LEFT(Main!$B$15:$B$1956,SEARCH(" ",Main!$B$15:$B$1956))=AI828)*(Main!$F$15:$F$1956=AJ828),Main!$C$15:$C$1956,"")</f>
        <v>45016</v>
      </c>
      <c r="AL828" s="62" cm="1">
        <f t="array" ref="AL828">--_xlfn.XLOOKUP(1,(Main!$F$15:$F$1956='PLANILHA EBR'!AJ828)*(--LEFT(Main!$B$15:$B$1956,SEARCH(" ",Main!$B$15:$B$1956))='PLANILHA EBR'!AI828),Main!$E$15:$E$1956)</f>
        <v>88416482000106</v>
      </c>
      <c r="AM828" s="84" t="str" cm="1">
        <f t="array" ref="AM828">_xlfn.XLOOKUP(1,(Main!$F$15:$F$1956='PLANILHA EBR'!AJ828)*(--LEFT(Main!$B$15:$B$1956,SEARCH(" ",Main!$B$15:$B$1956))='PLANILHA EBR'!AI828),Main!$H$15:$H$1956)</f>
        <v>KG LIQUIDO</v>
      </c>
      <c r="AN828">
        <v>14435.61</v>
      </c>
      <c r="AO828">
        <v>230877.16</v>
      </c>
      <c r="AP828">
        <v>6809</v>
      </c>
    </row>
    <row r="829" spans="1:42" x14ac:dyDescent="0.25">
      <c r="A829" t="s">
        <v>5958</v>
      </c>
      <c r="B829" t="str">
        <f>C829&amp;"-"&amp;COUNTIF(C$2:C829,C829)</f>
        <v>68938-5</v>
      </c>
      <c r="C829">
        <v>68938</v>
      </c>
      <c r="D829" s="57">
        <v>44851</v>
      </c>
      <c r="E829" s="84" t="str">
        <f>F829&amp;"-"&amp;COUNTIF($F$2:F829,F829)</f>
        <v>METASA-744</v>
      </c>
      <c r="F829" s="84" t="str">
        <f t="shared" si="86"/>
        <v>METASA</v>
      </c>
      <c r="G829" t="s">
        <v>8581</v>
      </c>
      <c r="H829" s="62">
        <v>88416482000106</v>
      </c>
      <c r="I829" t="s">
        <v>30</v>
      </c>
      <c r="J829">
        <v>5270.09</v>
      </c>
      <c r="K829">
        <v>98392.59</v>
      </c>
      <c r="M829">
        <v>72851</v>
      </c>
      <c r="N829" t="str">
        <v>METASA</v>
      </c>
      <c r="O829" s="57" cm="1">
        <f t="array" ref="O829">_xlfn.XLOOKUP(1,($C$2:$C$8655=M829)*($F$2:$F$8655=N829),$D$2:$D$8655)</f>
        <v>45015</v>
      </c>
      <c r="P829" s="62">
        <v>88416482000106</v>
      </c>
      <c r="Q829" t="str">
        <v>KG LIQUIDO</v>
      </c>
      <c r="R829" s="85">
        <v>13541.890000000001</v>
      </c>
      <c r="S829" s="85">
        <v>217112.53</v>
      </c>
      <c r="U829" s="84" t="b">
        <f t="shared" si="87"/>
        <v>1</v>
      </c>
      <c r="V829" s="84" t="b">
        <f t="shared" si="88"/>
        <v>1</v>
      </c>
      <c r="W829" s="84" t="b">
        <f t="shared" si="89"/>
        <v>1</v>
      </c>
      <c r="X829" s="84" t="b">
        <f t="shared" si="90"/>
        <v>1</v>
      </c>
      <c r="Y829" s="84" t="b">
        <f t="shared" si="91"/>
        <v>1</v>
      </c>
      <c r="AA829" s="84">
        <v>72851</v>
      </c>
      <c r="AB829" s="84" t="s">
        <v>80</v>
      </c>
      <c r="AC829" s="57">
        <v>45015</v>
      </c>
      <c r="AD829" s="84">
        <v>88416482000106</v>
      </c>
      <c r="AE829" s="84" t="s">
        <v>30</v>
      </c>
      <c r="AF829" s="84">
        <v>13541.89</v>
      </c>
      <c r="AG829" s="84">
        <v>217112.53</v>
      </c>
      <c r="AI829">
        <v>72887</v>
      </c>
      <c r="AJ829" s="84" t="str" cm="1">
        <f t="array" ref="AJ829">_xlfn.XLOOKUP(AI829,--LEFT(Main!$B$15:$B$1956,SEARCH(" ",Main!$B$15:$B$1956)),Main!$F$15:$F$1956,"")</f>
        <v>METASA</v>
      </c>
      <c r="AK829" s="57" cm="1">
        <f t="array" ref="AK829">_xlfn.XLOOKUP(1,(--LEFT(Main!$B$15:$B$1956,SEARCH(" ",Main!$B$15:$B$1956))=AI829)*(Main!$F$15:$F$1956=AJ829),Main!$C$15:$C$1956,"")</f>
        <v>45016</v>
      </c>
      <c r="AL829" s="62" cm="1">
        <f t="array" ref="AL829">--_xlfn.XLOOKUP(1,(Main!$F$15:$F$1956='PLANILHA EBR'!AJ829)*(--LEFT(Main!$B$15:$B$1956,SEARCH(" ",Main!$B$15:$B$1956))='PLANILHA EBR'!AI829),Main!$E$15:$E$1956)</f>
        <v>88416482000106</v>
      </c>
      <c r="AM829" s="84" t="str" cm="1">
        <f t="array" ref="AM829">_xlfn.XLOOKUP(1,(Main!$F$15:$F$1956='PLANILHA EBR'!AJ829)*(--LEFT(Main!$B$15:$B$1956,SEARCH(" ",Main!$B$15:$B$1956))='PLANILHA EBR'!AI829),Main!$H$15:$H$1956)</f>
        <v>KG LIQUIDO</v>
      </c>
      <c r="AN829">
        <v>9111.07</v>
      </c>
      <c r="AO829">
        <v>140594.34</v>
      </c>
      <c r="AP829">
        <v>6809</v>
      </c>
    </row>
    <row r="830" spans="1:42" x14ac:dyDescent="0.25">
      <c r="A830" t="s">
        <v>5958</v>
      </c>
      <c r="B830" t="str">
        <f>C830&amp;"-"&amp;COUNTIF(C$2:C830,C830)</f>
        <v>68938-6</v>
      </c>
      <c r="C830">
        <v>68938</v>
      </c>
      <c r="D830" s="57">
        <v>44851</v>
      </c>
      <c r="E830" s="84" t="str">
        <f>F830&amp;"-"&amp;COUNTIF($F$2:F830,F830)</f>
        <v>METASA-745</v>
      </c>
      <c r="F830" s="84" t="str">
        <f t="shared" si="86"/>
        <v>METASA</v>
      </c>
      <c r="G830" t="s">
        <v>8581</v>
      </c>
      <c r="H830" s="62">
        <v>88416482000106</v>
      </c>
      <c r="I830" t="s">
        <v>30</v>
      </c>
      <c r="J830">
        <v>544.96</v>
      </c>
      <c r="K830">
        <v>10528.63</v>
      </c>
      <c r="M830">
        <v>72855</v>
      </c>
      <c r="N830" t="str">
        <v>METASA</v>
      </c>
      <c r="O830" s="57" cm="1">
        <f t="array" ref="O830">_xlfn.XLOOKUP(1,($C$2:$C$8655=M830)*($F$2:$F$8655=N830),$D$2:$D$8655)</f>
        <v>45015</v>
      </c>
      <c r="P830" s="62">
        <v>88416482000106</v>
      </c>
      <c r="Q830" t="str">
        <v>KG LIQUIDO</v>
      </c>
      <c r="R830" s="85">
        <v>26502.68</v>
      </c>
      <c r="S830" s="85">
        <v>496465.10999999993</v>
      </c>
      <c r="U830" s="84" t="b">
        <f t="shared" si="87"/>
        <v>1</v>
      </c>
      <c r="V830" s="84" t="b">
        <f t="shared" si="88"/>
        <v>1</v>
      </c>
      <c r="W830" s="84" t="b">
        <f t="shared" si="89"/>
        <v>1</v>
      </c>
      <c r="X830" s="84" t="b">
        <f t="shared" si="90"/>
        <v>1</v>
      </c>
      <c r="Y830" s="84" t="b">
        <f t="shared" si="91"/>
        <v>1</v>
      </c>
      <c r="AA830" s="84">
        <v>72855</v>
      </c>
      <c r="AB830" s="84" t="s">
        <v>80</v>
      </c>
      <c r="AC830" s="57">
        <v>45015</v>
      </c>
      <c r="AD830" s="84">
        <v>88416482000106</v>
      </c>
      <c r="AE830" s="84" t="s">
        <v>30</v>
      </c>
      <c r="AF830" s="84">
        <v>26502.68</v>
      </c>
      <c r="AG830" s="84">
        <v>496465.11</v>
      </c>
      <c r="AI830">
        <v>72909</v>
      </c>
      <c r="AJ830" s="84" t="str" cm="1">
        <f t="array" ref="AJ830">_xlfn.XLOOKUP(AI830,--LEFT(Main!$B$15:$B$1956,SEARCH(" ",Main!$B$15:$B$1956)),Main!$F$15:$F$1956,"")</f>
        <v>METASA</v>
      </c>
      <c r="AK830" s="57" cm="1">
        <f t="array" ref="AK830">_xlfn.XLOOKUP(1,(--LEFT(Main!$B$15:$B$1956,SEARCH(" ",Main!$B$15:$B$1956))=AI830)*(Main!$F$15:$F$1956=AJ830),Main!$C$15:$C$1956,"")</f>
        <v>45016</v>
      </c>
      <c r="AL830" s="62" cm="1">
        <f t="array" ref="AL830">--_xlfn.XLOOKUP(1,(Main!$F$15:$F$1956='PLANILHA EBR'!AJ830)*(--LEFT(Main!$B$15:$B$1956,SEARCH(" ",Main!$B$15:$B$1956))='PLANILHA EBR'!AI830),Main!$E$15:$E$1956)</f>
        <v>88416482000106</v>
      </c>
      <c r="AM830" s="84" t="str" cm="1">
        <f t="array" ref="AM830">_xlfn.XLOOKUP(1,(Main!$F$15:$F$1956='PLANILHA EBR'!AJ830)*(--LEFT(Main!$B$15:$B$1956,SEARCH(" ",Main!$B$15:$B$1956))='PLANILHA EBR'!AI830),Main!$H$15:$H$1956)</f>
        <v>KG LIQUIDO</v>
      </c>
      <c r="AN830">
        <v>17526.59</v>
      </c>
      <c r="AO830">
        <v>284142.90000000002</v>
      </c>
      <c r="AP830">
        <v>6808</v>
      </c>
    </row>
    <row r="831" spans="1:42" x14ac:dyDescent="0.25">
      <c r="A831" t="s">
        <v>5958</v>
      </c>
      <c r="B831" t="str">
        <f>C831&amp;"-"&amp;COUNTIF(C$2:C831,C831)</f>
        <v>68938-7</v>
      </c>
      <c r="C831">
        <v>68938</v>
      </c>
      <c r="D831" s="57">
        <v>44851</v>
      </c>
      <c r="E831" s="84" t="str">
        <f>F831&amp;"-"&amp;COUNTIF($F$2:F831,F831)</f>
        <v>METASA-746</v>
      </c>
      <c r="F831" s="84" t="str">
        <f t="shared" si="86"/>
        <v>METASA</v>
      </c>
      <c r="G831" t="s">
        <v>8581</v>
      </c>
      <c r="H831" s="62">
        <v>88416482000106</v>
      </c>
      <c r="I831" t="s">
        <v>30</v>
      </c>
      <c r="J831">
        <v>1096.4000000000001</v>
      </c>
      <c r="K831">
        <v>14658.87</v>
      </c>
      <c r="M831">
        <v>72883</v>
      </c>
      <c r="N831" t="str">
        <v>METASA</v>
      </c>
      <c r="O831" s="57" cm="1">
        <f t="array" ref="O831">_xlfn.XLOOKUP(1,($C$2:$C$8655=M831)*($F$2:$F$8655=N831),$D$2:$D$8655)</f>
        <v>45016</v>
      </c>
      <c r="P831" s="62">
        <v>88416482000106</v>
      </c>
      <c r="Q831" t="str">
        <v>KG LIQUIDO</v>
      </c>
      <c r="R831" s="85">
        <v>14435.609999999999</v>
      </c>
      <c r="S831" s="85">
        <v>230877.16</v>
      </c>
      <c r="U831" s="84" t="b">
        <f t="shared" si="87"/>
        <v>1</v>
      </c>
      <c r="V831" s="84" t="b">
        <f t="shared" si="88"/>
        <v>1</v>
      </c>
      <c r="W831" s="84" t="b">
        <f t="shared" si="89"/>
        <v>1</v>
      </c>
      <c r="X831" s="84" t="b">
        <f t="shared" si="90"/>
        <v>1</v>
      </c>
      <c r="Y831" s="84" t="b">
        <f t="shared" si="91"/>
        <v>1</v>
      </c>
      <c r="AA831" s="84">
        <v>72883</v>
      </c>
      <c r="AB831" s="84" t="s">
        <v>80</v>
      </c>
      <c r="AC831" s="57">
        <v>45016</v>
      </c>
      <c r="AD831" s="84">
        <v>88416482000106</v>
      </c>
      <c r="AE831" s="84" t="s">
        <v>30</v>
      </c>
      <c r="AF831" s="84">
        <v>14435.61</v>
      </c>
      <c r="AG831" s="84">
        <v>230877.16</v>
      </c>
      <c r="AI831">
        <v>72911</v>
      </c>
      <c r="AJ831" s="84" t="str" cm="1">
        <f t="array" ref="AJ831">_xlfn.XLOOKUP(AI831,--LEFT(Main!$B$15:$B$1956,SEARCH(" ",Main!$B$15:$B$1956)),Main!$F$15:$F$1956,"")</f>
        <v>METASA</v>
      </c>
      <c r="AK831" s="57" cm="1">
        <f t="array" ref="AK831">_xlfn.XLOOKUP(1,(--LEFT(Main!$B$15:$B$1956,SEARCH(" ",Main!$B$15:$B$1956))=AI831)*(Main!$F$15:$F$1956=AJ831),Main!$C$15:$C$1956,"")</f>
        <v>45016</v>
      </c>
      <c r="AL831" s="62" cm="1">
        <f t="array" ref="AL831">--_xlfn.XLOOKUP(1,(Main!$F$15:$F$1956='PLANILHA EBR'!AJ831)*(--LEFT(Main!$B$15:$B$1956,SEARCH(" ",Main!$B$15:$B$1956))='PLANILHA EBR'!AI831),Main!$E$15:$E$1956)</f>
        <v>88416482000106</v>
      </c>
      <c r="AM831" s="84" t="str" cm="1">
        <f t="array" ref="AM831">_xlfn.XLOOKUP(1,(Main!$F$15:$F$1956='PLANILHA EBR'!AJ831)*(--LEFT(Main!$B$15:$B$1956,SEARCH(" ",Main!$B$15:$B$1956))='PLANILHA EBR'!AI831),Main!$H$15:$H$1956)</f>
        <v>KG LIQUIDO</v>
      </c>
      <c r="AN831">
        <v>25894.23</v>
      </c>
      <c r="AO831">
        <v>461974.68</v>
      </c>
      <c r="AP831">
        <v>6034</v>
      </c>
    </row>
    <row r="832" spans="1:42" x14ac:dyDescent="0.25">
      <c r="A832" t="s">
        <v>5961</v>
      </c>
      <c r="B832" t="str">
        <f>C832&amp;"-"&amp;COUNTIF(C$2:C832,C832)</f>
        <v>66768-1</v>
      </c>
      <c r="C832">
        <v>66768</v>
      </c>
      <c r="D832" s="57">
        <v>44852</v>
      </c>
      <c r="E832" s="84" t="str">
        <f>F832&amp;"-"&amp;COUNTIF($F$2:F832,F832)</f>
        <v>VOESTALPINE-17</v>
      </c>
      <c r="F832" s="84" t="str">
        <f t="shared" si="86"/>
        <v>VOESTALPINE</v>
      </c>
      <c r="G832" t="s">
        <v>8583</v>
      </c>
      <c r="H832" s="62">
        <v>61479002000523</v>
      </c>
      <c r="I832" t="s">
        <v>30</v>
      </c>
      <c r="J832">
        <v>13080</v>
      </c>
      <c r="K832">
        <v>364801.2</v>
      </c>
      <c r="M832">
        <v>72887</v>
      </c>
      <c r="N832" t="str">
        <v>METASA</v>
      </c>
      <c r="O832" s="57" cm="1">
        <f t="array" ref="O832">_xlfn.XLOOKUP(1,($C$2:$C$8655=M832)*($F$2:$F$8655=N832),$D$2:$D$8655)</f>
        <v>45016</v>
      </c>
      <c r="P832" s="62">
        <v>88416482000106</v>
      </c>
      <c r="Q832" t="str">
        <v>KG LIQUIDO</v>
      </c>
      <c r="R832" s="85">
        <v>9111.0699999999979</v>
      </c>
      <c r="S832" s="85">
        <v>140594.34</v>
      </c>
      <c r="U832" s="84" t="b">
        <f t="shared" si="87"/>
        <v>1</v>
      </c>
      <c r="V832" s="84" t="b">
        <f t="shared" si="88"/>
        <v>1</v>
      </c>
      <c r="W832" s="84" t="b">
        <f t="shared" si="89"/>
        <v>1</v>
      </c>
      <c r="X832" s="84" t="b">
        <f t="shared" si="90"/>
        <v>1</v>
      </c>
      <c r="Y832" s="84" t="b">
        <f t="shared" si="91"/>
        <v>1</v>
      </c>
      <c r="AA832" s="84">
        <v>72887</v>
      </c>
      <c r="AB832" s="84" t="s">
        <v>80</v>
      </c>
      <c r="AC832" s="57">
        <v>45016</v>
      </c>
      <c r="AD832" s="84">
        <v>88416482000106</v>
      </c>
      <c r="AE832" s="84" t="s">
        <v>30</v>
      </c>
      <c r="AF832" s="84">
        <v>9111.07</v>
      </c>
      <c r="AG832" s="84">
        <v>140594.34</v>
      </c>
      <c r="AI832">
        <v>72922</v>
      </c>
      <c r="AJ832" s="84" t="str" cm="1">
        <f t="array" ref="AJ832">_xlfn.XLOOKUP(AI832,--LEFT(Main!$B$15:$B$1956,SEARCH(" ",Main!$B$15:$B$1956)),Main!$F$15:$F$1956,"")</f>
        <v>METASA</v>
      </c>
      <c r="AK832" s="57" cm="1">
        <f t="array" ref="AK832">_xlfn.XLOOKUP(1,(--LEFT(Main!$B$15:$B$1956,SEARCH(" ",Main!$B$15:$B$1956))=AI832)*(Main!$F$15:$F$1956=AJ832),Main!$C$15:$C$1956,"")</f>
        <v>45016</v>
      </c>
      <c r="AL832" s="62" cm="1">
        <f t="array" ref="AL832">--_xlfn.XLOOKUP(1,(Main!$F$15:$F$1956='PLANILHA EBR'!AJ832)*(--LEFT(Main!$B$15:$B$1956,SEARCH(" ",Main!$B$15:$B$1956))='PLANILHA EBR'!AI832),Main!$E$15:$E$1956)</f>
        <v>88416482000106</v>
      </c>
      <c r="AM832" s="84" t="str" cm="1">
        <f t="array" ref="AM832">_xlfn.XLOOKUP(1,(Main!$F$15:$F$1956='PLANILHA EBR'!AJ832)*(--LEFT(Main!$B$15:$B$1956,SEARCH(" ",Main!$B$15:$B$1956))='PLANILHA EBR'!AI832),Main!$H$15:$H$1956)</f>
        <v>KG LIQUIDO</v>
      </c>
      <c r="AN832">
        <v>21900.43</v>
      </c>
      <c r="AO832">
        <v>426792.67</v>
      </c>
      <c r="AP832">
        <v>6033</v>
      </c>
    </row>
    <row r="833" spans="1:42" x14ac:dyDescent="0.25">
      <c r="A833" t="s">
        <v>5960</v>
      </c>
      <c r="B833" t="str">
        <f>C833&amp;"-"&amp;COUNTIF(C$2:C833,C833)</f>
        <v>106713-1</v>
      </c>
      <c r="C833">
        <v>106713</v>
      </c>
      <c r="D833" s="57">
        <v>44853</v>
      </c>
      <c r="E833" s="84" t="str">
        <f>F833&amp;"-"&amp;COUNTIF($F$2:F833,F833)</f>
        <v>ESAB-31</v>
      </c>
      <c r="F833" s="84" t="str">
        <f t="shared" si="86"/>
        <v>ESAB</v>
      </c>
      <c r="G833" t="s">
        <v>8582</v>
      </c>
      <c r="H833" s="62">
        <v>29799921000571</v>
      </c>
      <c r="I833" t="s">
        <v>30</v>
      </c>
      <c r="J833">
        <v>60</v>
      </c>
      <c r="K833">
        <v>7103.4</v>
      </c>
      <c r="M833">
        <v>72909</v>
      </c>
      <c r="N833" t="str">
        <v>METASA</v>
      </c>
      <c r="O833" s="57" cm="1">
        <f t="array" ref="O833">_xlfn.XLOOKUP(1,($C$2:$C$8655=M833)*($F$2:$F$8655=N833),$D$2:$D$8655)</f>
        <v>45016</v>
      </c>
      <c r="P833" s="62">
        <v>88416482000106</v>
      </c>
      <c r="Q833" t="str">
        <v>KG LIQUIDO</v>
      </c>
      <c r="R833" s="85">
        <v>17526.59</v>
      </c>
      <c r="S833" s="85">
        <v>284142.89999999997</v>
      </c>
      <c r="U833" s="84" t="b">
        <f t="shared" si="87"/>
        <v>1</v>
      </c>
      <c r="V833" s="84" t="b">
        <f t="shared" si="88"/>
        <v>1</v>
      </c>
      <c r="W833" s="84" t="b">
        <f t="shared" si="89"/>
        <v>1</v>
      </c>
      <c r="X833" s="84" t="b">
        <f t="shared" si="90"/>
        <v>1</v>
      </c>
      <c r="Y833" s="84" t="b">
        <f t="shared" si="91"/>
        <v>1</v>
      </c>
      <c r="AA833" s="84">
        <v>72909</v>
      </c>
      <c r="AB833" s="84" t="s">
        <v>80</v>
      </c>
      <c r="AC833" s="57">
        <v>45016</v>
      </c>
      <c r="AD833" s="84">
        <v>88416482000106</v>
      </c>
      <c r="AE833" s="84" t="s">
        <v>30</v>
      </c>
      <c r="AF833" s="84">
        <v>17526.59</v>
      </c>
      <c r="AG833" s="84">
        <v>284142.90000000002</v>
      </c>
      <c r="AI833">
        <v>72923</v>
      </c>
      <c r="AJ833" s="84" t="str" cm="1">
        <f t="array" ref="AJ833">_xlfn.XLOOKUP(AI833,--LEFT(Main!$B$15:$B$1956,SEARCH(" ",Main!$B$15:$B$1956)),Main!$F$15:$F$1956,"")</f>
        <v>METASA</v>
      </c>
      <c r="AK833" s="57" cm="1">
        <f t="array" ref="AK833">_xlfn.XLOOKUP(1,(--LEFT(Main!$B$15:$B$1956,SEARCH(" ",Main!$B$15:$B$1956))=AI833)*(Main!$F$15:$F$1956=AJ833),Main!$C$15:$C$1956,"")</f>
        <v>45016</v>
      </c>
      <c r="AL833" s="62" cm="1">
        <f t="array" ref="AL833">--_xlfn.XLOOKUP(1,(Main!$F$15:$F$1956='PLANILHA EBR'!AJ833)*(--LEFT(Main!$B$15:$B$1956,SEARCH(" ",Main!$B$15:$B$1956))='PLANILHA EBR'!AI833),Main!$E$15:$E$1956)</f>
        <v>88416482000106</v>
      </c>
      <c r="AM833" s="84" t="str" cm="1">
        <f t="array" ref="AM833">_xlfn.XLOOKUP(1,(Main!$F$15:$F$1956='PLANILHA EBR'!AJ833)*(--LEFT(Main!$B$15:$B$1956,SEARCH(" ",Main!$B$15:$B$1956))='PLANILHA EBR'!AI833),Main!$H$15:$H$1956)</f>
        <v>KG LIQUIDO</v>
      </c>
      <c r="AN833">
        <v>20135.48</v>
      </c>
      <c r="AO833">
        <v>348412.71</v>
      </c>
      <c r="AP833">
        <v>6033</v>
      </c>
    </row>
    <row r="834" spans="1:42" x14ac:dyDescent="0.25">
      <c r="A834" t="s">
        <v>5960</v>
      </c>
      <c r="B834" t="str">
        <f>C834&amp;"-"&amp;COUNTIF(C$2:C834,C834)</f>
        <v>106713-2</v>
      </c>
      <c r="C834">
        <v>106713</v>
      </c>
      <c r="D834" s="57">
        <v>44853</v>
      </c>
      <c r="E834" s="84" t="str">
        <f>F834&amp;"-"&amp;COUNTIF($F$2:F834,F834)</f>
        <v>ESAB-32</v>
      </c>
      <c r="F834" s="84" t="str">
        <f t="shared" si="86"/>
        <v>ESAB</v>
      </c>
      <c r="G834" t="s">
        <v>8582</v>
      </c>
      <c r="H834" s="62">
        <v>29799921000571</v>
      </c>
      <c r="I834" t="s">
        <v>30</v>
      </c>
      <c r="J834">
        <v>75</v>
      </c>
      <c r="K834">
        <v>8256.75</v>
      </c>
      <c r="M834">
        <v>72911</v>
      </c>
      <c r="N834" t="str">
        <v>METASA</v>
      </c>
      <c r="O834" s="57" cm="1">
        <f t="array" ref="O834">_xlfn.XLOOKUP(1,($C$2:$C$8655=M834)*($F$2:$F$8655=N834),$D$2:$D$8655)</f>
        <v>45016</v>
      </c>
      <c r="P834" s="62">
        <v>88416482000106</v>
      </c>
      <c r="Q834" t="str">
        <v>KG LIQUIDO</v>
      </c>
      <c r="R834" s="85">
        <v>25894.23</v>
      </c>
      <c r="S834" s="85">
        <v>461974.67999999993</v>
      </c>
      <c r="U834" s="84" t="b">
        <f t="shared" si="87"/>
        <v>1</v>
      </c>
      <c r="V834" s="84" t="b">
        <f t="shared" si="88"/>
        <v>1</v>
      </c>
      <c r="W834" s="84" t="b">
        <f t="shared" si="89"/>
        <v>1</v>
      </c>
      <c r="X834" s="84" t="b">
        <f t="shared" si="90"/>
        <v>1</v>
      </c>
      <c r="Y834" s="84" t="b">
        <f t="shared" si="91"/>
        <v>1</v>
      </c>
      <c r="AA834" s="84">
        <v>72911</v>
      </c>
      <c r="AB834" s="84" t="s">
        <v>80</v>
      </c>
      <c r="AC834" s="57">
        <v>45016</v>
      </c>
      <c r="AD834" s="84">
        <v>88416482000106</v>
      </c>
      <c r="AE834" s="84" t="s">
        <v>30</v>
      </c>
      <c r="AF834" s="84">
        <v>25894.23</v>
      </c>
      <c r="AG834" s="84">
        <v>461974.68</v>
      </c>
      <c r="AI834">
        <v>72926</v>
      </c>
      <c r="AJ834" s="84" t="str" cm="1">
        <f t="array" ref="AJ834">_xlfn.XLOOKUP(AI834,--LEFT(Main!$B$15:$B$1956,SEARCH(" ",Main!$B$15:$B$1956)),Main!$F$15:$F$1956,"")</f>
        <v>METASA</v>
      </c>
      <c r="AK834" s="57" cm="1">
        <f t="array" ref="AK834">_xlfn.XLOOKUP(1,(--LEFT(Main!$B$15:$B$1956,SEARCH(" ",Main!$B$15:$B$1956))=AI834)*(Main!$F$15:$F$1956=AJ834),Main!$C$15:$C$1956,"")</f>
        <v>45016</v>
      </c>
      <c r="AL834" s="62" cm="1">
        <f t="array" ref="AL834">--_xlfn.XLOOKUP(1,(Main!$F$15:$F$1956='PLANILHA EBR'!AJ834)*(--LEFT(Main!$B$15:$B$1956,SEARCH(" ",Main!$B$15:$B$1956))='PLANILHA EBR'!AI834),Main!$E$15:$E$1956)</f>
        <v>88416482000106</v>
      </c>
      <c r="AM834" s="84" t="str" cm="1">
        <f t="array" ref="AM834">_xlfn.XLOOKUP(1,(Main!$F$15:$F$1956='PLANILHA EBR'!AJ834)*(--LEFT(Main!$B$15:$B$1956,SEARCH(" ",Main!$B$15:$B$1956))='PLANILHA EBR'!AI834),Main!$H$15:$H$1956)</f>
        <v>KG LIQUIDO</v>
      </c>
      <c r="AN834">
        <v>20812.52</v>
      </c>
      <c r="AO834">
        <v>369488.17</v>
      </c>
      <c r="AP834">
        <v>5914</v>
      </c>
    </row>
    <row r="835" spans="1:42" x14ac:dyDescent="0.25">
      <c r="A835" t="s">
        <v>5960</v>
      </c>
      <c r="B835" t="str">
        <f>C835&amp;"-"&amp;COUNTIF(C$2:C835,C835)</f>
        <v>106713-3</v>
      </c>
      <c r="C835">
        <v>106713</v>
      </c>
      <c r="D835" s="57">
        <v>44853</v>
      </c>
      <c r="E835" s="84" t="str">
        <f>F835&amp;"-"&amp;COUNTIF($F$2:F835,F835)</f>
        <v>ESAB-33</v>
      </c>
      <c r="F835" s="84" t="str">
        <f t="shared" ref="F835:F898" si="92">LEFT(G835,SEARCH(" ",G835)-1)</f>
        <v>ESAB</v>
      </c>
      <c r="G835" t="s">
        <v>8582</v>
      </c>
      <c r="H835" s="62">
        <v>29799921000571</v>
      </c>
      <c r="I835" t="s">
        <v>30</v>
      </c>
      <c r="J835">
        <v>230</v>
      </c>
      <c r="K835">
        <v>34838.1</v>
      </c>
      <c r="M835">
        <v>72922</v>
      </c>
      <c r="N835" t="str">
        <v>METASA</v>
      </c>
      <c r="O835" s="57" cm="1">
        <f t="array" ref="O835">_xlfn.XLOOKUP(1,($C$2:$C$8655=M835)*($F$2:$F$8655=N835),$D$2:$D$8655)</f>
        <v>45016</v>
      </c>
      <c r="P835" s="62">
        <v>88416482000106</v>
      </c>
      <c r="Q835" t="str">
        <v>KG LIQUIDO</v>
      </c>
      <c r="R835" s="85">
        <v>21900.429999999997</v>
      </c>
      <c r="S835" s="85">
        <v>426792.67000000004</v>
      </c>
      <c r="U835" s="84" t="b">
        <f t="shared" si="87"/>
        <v>1</v>
      </c>
      <c r="V835" s="84" t="b">
        <f t="shared" si="88"/>
        <v>1</v>
      </c>
      <c r="W835" s="84" t="b">
        <f t="shared" si="89"/>
        <v>1</v>
      </c>
      <c r="X835" s="84" t="b">
        <f t="shared" si="90"/>
        <v>1</v>
      </c>
      <c r="Y835" s="84" t="b">
        <f t="shared" si="91"/>
        <v>1</v>
      </c>
      <c r="AA835" s="84">
        <v>72922</v>
      </c>
      <c r="AB835" s="84" t="s">
        <v>80</v>
      </c>
      <c r="AC835" s="57">
        <v>45016</v>
      </c>
      <c r="AD835" s="84">
        <v>88416482000106</v>
      </c>
      <c r="AE835" s="84" t="s">
        <v>30</v>
      </c>
      <c r="AF835" s="84">
        <v>21900.43</v>
      </c>
      <c r="AG835" s="84">
        <v>426792.67</v>
      </c>
      <c r="AI835">
        <v>73000</v>
      </c>
      <c r="AJ835" s="84" t="str" cm="1">
        <f t="array" ref="AJ835">_xlfn.XLOOKUP(AI835,--LEFT(Main!$B$15:$B$1956,SEARCH(" ",Main!$B$15:$B$1956)),Main!$F$15:$F$1956,"")</f>
        <v>METASA</v>
      </c>
      <c r="AK835" s="57" cm="1">
        <f t="array" ref="AK835">_xlfn.XLOOKUP(1,(--LEFT(Main!$B$15:$B$1956,SEARCH(" ",Main!$B$15:$B$1956))=AI835)*(Main!$F$15:$F$1956=AJ835),Main!$C$15:$C$1956,"")</f>
        <v>45021</v>
      </c>
      <c r="AL835" s="62" cm="1">
        <f t="array" ref="AL835">--_xlfn.XLOOKUP(1,(Main!$F$15:$F$1956='PLANILHA EBR'!AJ835)*(--LEFT(Main!$B$15:$B$1956,SEARCH(" ",Main!$B$15:$B$1956))='PLANILHA EBR'!AI835),Main!$E$15:$E$1956)</f>
        <v>88416482000106</v>
      </c>
      <c r="AM835" s="84" t="str" cm="1">
        <f t="array" ref="AM835">_xlfn.XLOOKUP(1,(Main!$F$15:$F$1956='PLANILHA EBR'!AJ835)*(--LEFT(Main!$B$15:$B$1956,SEARCH(" ",Main!$B$15:$B$1956))='PLANILHA EBR'!AI835),Main!$H$15:$H$1956)</f>
        <v>KG LIQUIDO</v>
      </c>
      <c r="AN835">
        <v>20317.41</v>
      </c>
      <c r="AO835">
        <v>305439.49</v>
      </c>
      <c r="AP835">
        <v>5914</v>
      </c>
    </row>
    <row r="836" spans="1:42" x14ac:dyDescent="0.25">
      <c r="A836" t="s">
        <v>5962</v>
      </c>
      <c r="B836" t="str">
        <f>C836&amp;"-"&amp;COUNTIF(C$2:C836,C836)</f>
        <v>106713-4</v>
      </c>
      <c r="C836">
        <v>106713</v>
      </c>
      <c r="D836" s="57">
        <v>44853</v>
      </c>
      <c r="E836" s="84" t="str">
        <f>F836&amp;"-"&amp;COUNTIF($F$2:F836,F836)</f>
        <v>ESAB-34</v>
      </c>
      <c r="F836" s="84" t="str">
        <f t="shared" si="92"/>
        <v>ESAB</v>
      </c>
      <c r="G836" t="s">
        <v>8582</v>
      </c>
      <c r="H836" s="62">
        <v>29799921000571</v>
      </c>
      <c r="I836" t="s">
        <v>30</v>
      </c>
      <c r="J836">
        <v>39.6</v>
      </c>
      <c r="K836">
        <v>6669.43</v>
      </c>
      <c r="M836">
        <v>72923</v>
      </c>
      <c r="N836" t="str">
        <v>METASA</v>
      </c>
      <c r="O836" s="57" cm="1">
        <f t="array" ref="O836">_xlfn.XLOOKUP(1,($C$2:$C$8655=M836)*($F$2:$F$8655=N836),$D$2:$D$8655)</f>
        <v>45016</v>
      </c>
      <c r="P836" s="62">
        <v>88416482000106</v>
      </c>
      <c r="Q836" t="str">
        <v>KG LIQUIDO</v>
      </c>
      <c r="R836" s="85">
        <v>20135.479999999996</v>
      </c>
      <c r="S836" s="85">
        <v>348412.71</v>
      </c>
      <c r="U836" s="84" t="b">
        <f t="shared" si="87"/>
        <v>1</v>
      </c>
      <c r="V836" s="84" t="b">
        <f t="shared" si="88"/>
        <v>1</v>
      </c>
      <c r="W836" s="84" t="b">
        <f t="shared" si="89"/>
        <v>1</v>
      </c>
      <c r="X836" s="84" t="b">
        <f t="shared" si="90"/>
        <v>1</v>
      </c>
      <c r="Y836" s="84" t="b">
        <f t="shared" si="91"/>
        <v>1</v>
      </c>
      <c r="AA836" s="84">
        <v>72923</v>
      </c>
      <c r="AB836" s="84" t="s">
        <v>80</v>
      </c>
      <c r="AC836" s="57">
        <v>45016</v>
      </c>
      <c r="AD836" s="84">
        <v>88416482000106</v>
      </c>
      <c r="AE836" s="84" t="s">
        <v>30</v>
      </c>
      <c r="AF836" s="84">
        <v>20135.48</v>
      </c>
      <c r="AG836" s="84">
        <v>348412.71</v>
      </c>
      <c r="AI836">
        <v>73008</v>
      </c>
      <c r="AJ836" s="84" t="str" cm="1">
        <f t="array" ref="AJ836">_xlfn.XLOOKUP(AI836,--LEFT(Main!$B$15:$B$1956,SEARCH(" ",Main!$B$15:$B$1956)),Main!$F$15:$F$1956,"")</f>
        <v>METASA</v>
      </c>
      <c r="AK836" s="57" cm="1">
        <f t="array" ref="AK836">_xlfn.XLOOKUP(1,(--LEFT(Main!$B$15:$B$1956,SEARCH(" ",Main!$B$15:$B$1956))=AI836)*(Main!$F$15:$F$1956=AJ836),Main!$C$15:$C$1956,"")</f>
        <v>45021</v>
      </c>
      <c r="AL836" s="62" cm="1">
        <f t="array" ref="AL836">--_xlfn.XLOOKUP(1,(Main!$F$15:$F$1956='PLANILHA EBR'!AJ836)*(--LEFT(Main!$B$15:$B$1956,SEARCH(" ",Main!$B$15:$B$1956))='PLANILHA EBR'!AI836),Main!$E$15:$E$1956)</f>
        <v>88416482000106</v>
      </c>
      <c r="AM836" s="84" t="str" cm="1">
        <f t="array" ref="AM836">_xlfn.XLOOKUP(1,(Main!$F$15:$F$1956='PLANILHA EBR'!AJ836)*(--LEFT(Main!$B$15:$B$1956,SEARCH(" ",Main!$B$15:$B$1956))='PLANILHA EBR'!AI836),Main!$H$15:$H$1956)</f>
        <v>KG LIQUIDO</v>
      </c>
      <c r="AN836">
        <v>25005.64</v>
      </c>
      <c r="AO836">
        <v>339161.97</v>
      </c>
      <c r="AP836">
        <v>4871</v>
      </c>
    </row>
    <row r="837" spans="1:42" x14ac:dyDescent="0.25">
      <c r="A837" t="s">
        <v>5960</v>
      </c>
      <c r="B837" t="str">
        <f>C837&amp;"-"&amp;COUNTIF(C$2:C837,C837)</f>
        <v>106713-5</v>
      </c>
      <c r="C837">
        <v>106713</v>
      </c>
      <c r="D837" s="57">
        <v>44853</v>
      </c>
      <c r="E837" s="84" t="str">
        <f>F837&amp;"-"&amp;COUNTIF($F$2:F837,F837)</f>
        <v>ESAB-35</v>
      </c>
      <c r="F837" s="84" t="str">
        <f t="shared" si="92"/>
        <v>ESAB</v>
      </c>
      <c r="G837" t="s">
        <v>8582</v>
      </c>
      <c r="H837" s="62">
        <v>29799921000571</v>
      </c>
      <c r="I837" t="s">
        <v>30</v>
      </c>
      <c r="J837">
        <v>43.2</v>
      </c>
      <c r="K837">
        <v>6687.36</v>
      </c>
      <c r="M837">
        <v>72926</v>
      </c>
      <c r="N837" t="str">
        <v>METASA</v>
      </c>
      <c r="O837" s="57" cm="1">
        <f t="array" ref="O837">_xlfn.XLOOKUP(1,($C$2:$C$8655=M837)*($F$2:$F$8655=N837),$D$2:$D$8655)</f>
        <v>45016</v>
      </c>
      <c r="P837" s="62">
        <v>88416482000106</v>
      </c>
      <c r="Q837" t="str">
        <v>KG LIQUIDO</v>
      </c>
      <c r="R837" s="85">
        <v>20812.52</v>
      </c>
      <c r="S837" s="85">
        <v>369488.16999999993</v>
      </c>
      <c r="U837" s="84" t="b">
        <f t="shared" si="87"/>
        <v>1</v>
      </c>
      <c r="V837" s="84" t="b">
        <f t="shared" si="88"/>
        <v>1</v>
      </c>
      <c r="W837" s="84" t="b">
        <f t="shared" si="89"/>
        <v>1</v>
      </c>
      <c r="X837" s="84" t="b">
        <f t="shared" si="90"/>
        <v>1</v>
      </c>
      <c r="Y837" s="84" t="b">
        <f t="shared" si="91"/>
        <v>1</v>
      </c>
      <c r="AA837" s="84">
        <v>72926</v>
      </c>
      <c r="AB837" s="84" t="s">
        <v>80</v>
      </c>
      <c r="AC837" s="57">
        <v>45016</v>
      </c>
      <c r="AD837" s="84">
        <v>88416482000106</v>
      </c>
      <c r="AE837" s="84" t="s">
        <v>30</v>
      </c>
      <c r="AF837" s="84">
        <v>20812.52</v>
      </c>
      <c r="AG837" s="84">
        <v>369488.17</v>
      </c>
      <c r="AI837">
        <v>73053</v>
      </c>
      <c r="AJ837" s="84" t="str" cm="1">
        <f t="array" ref="AJ837">_xlfn.XLOOKUP(AI837,--LEFT(Main!$B$15:$B$1956,SEARCH(" ",Main!$B$15:$B$1956)),Main!$F$15:$F$1956,"")</f>
        <v>METASA</v>
      </c>
      <c r="AK837" s="57" cm="1">
        <f t="array" ref="AK837">_xlfn.XLOOKUP(1,(--LEFT(Main!$B$15:$B$1956,SEARCH(" ",Main!$B$15:$B$1956))=AI837)*(Main!$F$15:$F$1956=AJ837),Main!$C$15:$C$1956,"")</f>
        <v>45027</v>
      </c>
      <c r="AL837" s="62" cm="1">
        <f t="array" ref="AL837">--_xlfn.XLOOKUP(1,(Main!$F$15:$F$1956='PLANILHA EBR'!AJ837)*(--LEFT(Main!$B$15:$B$1956,SEARCH(" ",Main!$B$15:$B$1956))='PLANILHA EBR'!AI837),Main!$E$15:$E$1956)</f>
        <v>88416482000106</v>
      </c>
      <c r="AM837" s="84" t="str" cm="1">
        <f t="array" ref="AM837">_xlfn.XLOOKUP(1,(Main!$F$15:$F$1956='PLANILHA EBR'!AJ837)*(--LEFT(Main!$B$15:$B$1956,SEARCH(" ",Main!$B$15:$B$1956))='PLANILHA EBR'!AI837),Main!$H$15:$H$1956)</f>
        <v>KG LIQUIDO</v>
      </c>
      <c r="AN837">
        <v>23174.28</v>
      </c>
      <c r="AO837">
        <v>481021.81</v>
      </c>
      <c r="AP837">
        <v>4871</v>
      </c>
    </row>
    <row r="838" spans="1:42" x14ac:dyDescent="0.25">
      <c r="A838" t="s">
        <v>5962</v>
      </c>
      <c r="B838" t="str">
        <f>C838&amp;"-"&amp;COUNTIF(C$2:C838,C838)</f>
        <v>106713-6</v>
      </c>
      <c r="C838">
        <v>106713</v>
      </c>
      <c r="D838" s="57">
        <v>44853</v>
      </c>
      <c r="E838" s="84" t="str">
        <f>F838&amp;"-"&amp;COUNTIF($F$2:F838,F838)</f>
        <v>ESAB-36</v>
      </c>
      <c r="F838" s="84" t="str">
        <f t="shared" si="92"/>
        <v>ESAB</v>
      </c>
      <c r="G838" t="s">
        <v>8582</v>
      </c>
      <c r="H838" s="62">
        <v>29799921000571</v>
      </c>
      <c r="I838" t="s">
        <v>30</v>
      </c>
      <c r="J838">
        <v>67.2</v>
      </c>
      <c r="K838">
        <v>18916.8</v>
      </c>
      <c r="M838">
        <v>73000</v>
      </c>
      <c r="N838" t="str">
        <v>METASA</v>
      </c>
      <c r="O838" s="57" cm="1">
        <f t="array" ref="O838">_xlfn.XLOOKUP(1,($C$2:$C$8655=M838)*($F$2:$F$8655=N838),$D$2:$D$8655)</f>
        <v>45021</v>
      </c>
      <c r="P838" s="62">
        <v>88416482000106</v>
      </c>
      <c r="Q838" t="str">
        <v>KG LIQUIDO</v>
      </c>
      <c r="R838" s="85">
        <v>20317.409999999996</v>
      </c>
      <c r="S838" s="85">
        <v>305439.49</v>
      </c>
      <c r="U838" s="84" t="b">
        <f t="shared" si="87"/>
        <v>1</v>
      </c>
      <c r="V838" s="84" t="b">
        <f t="shared" si="88"/>
        <v>1</v>
      </c>
      <c r="W838" s="84" t="b">
        <f t="shared" si="89"/>
        <v>1</v>
      </c>
      <c r="X838" s="84" t="b">
        <f t="shared" si="90"/>
        <v>1</v>
      </c>
      <c r="Y838" s="84" t="b">
        <f t="shared" si="91"/>
        <v>1</v>
      </c>
      <c r="AA838" s="84">
        <v>73000</v>
      </c>
      <c r="AB838" s="84" t="s">
        <v>80</v>
      </c>
      <c r="AC838" s="57">
        <v>45021</v>
      </c>
      <c r="AD838" s="84">
        <v>88416482000106</v>
      </c>
      <c r="AE838" s="84" t="s">
        <v>30</v>
      </c>
      <c r="AF838" s="84">
        <v>20317.41</v>
      </c>
      <c r="AG838" s="84">
        <v>305439.49</v>
      </c>
      <c r="AI838">
        <v>73102</v>
      </c>
      <c r="AJ838" s="84" t="str" cm="1">
        <f t="array" ref="AJ838">_xlfn.XLOOKUP(AI838,--LEFT(Main!$B$15:$B$1956,SEARCH(" ",Main!$B$15:$B$1956)),Main!$F$15:$F$1956,"")</f>
        <v>JOTUN</v>
      </c>
      <c r="AK838" s="57" cm="1">
        <f t="array" ref="AK838">_xlfn.XLOOKUP(1,(--LEFT(Main!$B$15:$B$1956,SEARCH(" ",Main!$B$15:$B$1956))=AI838)*(Main!$F$15:$F$1956=AJ838),Main!$C$15:$C$1956,"")</f>
        <v>45219</v>
      </c>
      <c r="AL838" s="62" cm="1">
        <f t="array" ref="AL838">--_xlfn.XLOOKUP(1,(Main!$F$15:$F$1956='PLANILHA EBR'!AJ838)*(--LEFT(Main!$B$15:$B$1956,SEARCH(" ",Main!$B$15:$B$1956))='PLANILHA EBR'!AI838),Main!$E$15:$E$1956)</f>
        <v>2907585000404</v>
      </c>
      <c r="AM838" s="84" t="str" cm="1">
        <f t="array" ref="AM838">_xlfn.XLOOKUP(1,(Main!$F$15:$F$1956='PLANILHA EBR'!AJ838)*(--LEFT(Main!$B$15:$B$1956,SEARCH(" ",Main!$B$15:$B$1956))='PLANILHA EBR'!AI838),Main!$H$15:$H$1956)</f>
        <v>KG LIQUIDO</v>
      </c>
      <c r="AN838">
        <v>14780.99</v>
      </c>
      <c r="AO838">
        <v>419724.97</v>
      </c>
      <c r="AP838">
        <v>4871</v>
      </c>
    </row>
    <row r="839" spans="1:42" x14ac:dyDescent="0.25">
      <c r="A839" t="s">
        <v>5960</v>
      </c>
      <c r="B839" t="str">
        <f>C839&amp;"-"&amp;COUNTIF(C$2:C839,C839)</f>
        <v>106713-7</v>
      </c>
      <c r="C839">
        <v>106713</v>
      </c>
      <c r="D839" s="57">
        <v>44853</v>
      </c>
      <c r="E839" s="84" t="str">
        <f>F839&amp;"-"&amp;COUNTIF($F$2:F839,F839)</f>
        <v>ESAB-37</v>
      </c>
      <c r="F839" s="84" t="str">
        <f t="shared" si="92"/>
        <v>ESAB</v>
      </c>
      <c r="G839" t="s">
        <v>8582</v>
      </c>
      <c r="H839" s="62">
        <v>29799921000571</v>
      </c>
      <c r="I839" t="s">
        <v>30</v>
      </c>
      <c r="J839">
        <v>190</v>
      </c>
      <c r="K839">
        <v>27711.5</v>
      </c>
      <c r="M839">
        <v>73008</v>
      </c>
      <c r="N839" t="str">
        <v>METASA</v>
      </c>
      <c r="O839" s="57" cm="1">
        <f t="array" ref="O839">_xlfn.XLOOKUP(1,($C$2:$C$8655=M839)*($F$2:$F$8655=N839),$D$2:$D$8655)</f>
        <v>45021</v>
      </c>
      <c r="P839" s="62">
        <v>88416482000106</v>
      </c>
      <c r="Q839" t="str">
        <v>KG LIQUIDO</v>
      </c>
      <c r="R839" s="85">
        <v>25005.64</v>
      </c>
      <c r="S839" s="85">
        <v>339161.97</v>
      </c>
      <c r="U839" s="84" t="b">
        <f t="shared" si="87"/>
        <v>1</v>
      </c>
      <c r="V839" s="84" t="b">
        <f t="shared" si="88"/>
        <v>1</v>
      </c>
      <c r="W839" s="84" t="b">
        <f t="shared" si="89"/>
        <v>1</v>
      </c>
      <c r="X839" s="84" t="b">
        <f t="shared" si="90"/>
        <v>1</v>
      </c>
      <c r="Y839" s="84" t="b">
        <f t="shared" si="91"/>
        <v>1</v>
      </c>
      <c r="AA839" s="84">
        <v>73008</v>
      </c>
      <c r="AB839" s="84" t="s">
        <v>80</v>
      </c>
      <c r="AC839" s="57">
        <v>45021</v>
      </c>
      <c r="AD839" s="84">
        <v>88416482000106</v>
      </c>
      <c r="AE839" s="84" t="s">
        <v>30</v>
      </c>
      <c r="AF839" s="84">
        <v>25005.64</v>
      </c>
      <c r="AG839" s="84">
        <v>339161.97</v>
      </c>
      <c r="AI839">
        <v>73104</v>
      </c>
      <c r="AJ839" s="84" t="str" cm="1">
        <f t="array" ref="AJ839">_xlfn.XLOOKUP(AI839,--LEFT(Main!$B$15:$B$1956,SEARCH(" ",Main!$B$15:$B$1956)),Main!$F$15:$F$1956,"")</f>
        <v>METASA</v>
      </c>
      <c r="AK839" s="57" cm="1">
        <f t="array" ref="AK839">_xlfn.XLOOKUP(1,(--LEFT(Main!$B$15:$B$1956,SEARCH(" ",Main!$B$15:$B$1956))=AI839)*(Main!$F$15:$F$1956=AJ839),Main!$C$15:$C$1956,"")</f>
        <v>45028</v>
      </c>
      <c r="AL839" s="62" cm="1">
        <f t="array" ref="AL839">--_xlfn.XLOOKUP(1,(Main!$F$15:$F$1956='PLANILHA EBR'!AJ839)*(--LEFT(Main!$B$15:$B$1956,SEARCH(" ",Main!$B$15:$B$1956))='PLANILHA EBR'!AI839),Main!$E$15:$E$1956)</f>
        <v>88416482000106</v>
      </c>
      <c r="AM839" s="84" t="str" cm="1">
        <f t="array" ref="AM839">_xlfn.XLOOKUP(1,(Main!$F$15:$F$1956='PLANILHA EBR'!AJ839)*(--LEFT(Main!$B$15:$B$1956,SEARCH(" ",Main!$B$15:$B$1956))='PLANILHA EBR'!AI839),Main!$H$15:$H$1956)</f>
        <v>KG LIQUIDO</v>
      </c>
      <c r="AN839">
        <v>21725.02</v>
      </c>
      <c r="AO839">
        <v>370943.87</v>
      </c>
      <c r="AP839">
        <v>4145</v>
      </c>
    </row>
    <row r="840" spans="1:42" x14ac:dyDescent="0.25">
      <c r="A840" t="s">
        <v>5973</v>
      </c>
      <c r="B840" t="str">
        <f>C840&amp;"-"&amp;COUNTIF(C$2:C840,C840)</f>
        <v>106713-8</v>
      </c>
      <c r="C840">
        <v>106713</v>
      </c>
      <c r="D840" s="57">
        <v>44853</v>
      </c>
      <c r="E840" s="84" t="str">
        <f>F840&amp;"-"&amp;COUNTIF($F$2:F840,F840)</f>
        <v>ESAB-38</v>
      </c>
      <c r="F840" s="84" t="str">
        <f t="shared" si="92"/>
        <v>ESAB</v>
      </c>
      <c r="G840" t="s">
        <v>8582</v>
      </c>
      <c r="H840" s="62">
        <v>29799921000571</v>
      </c>
      <c r="I840" t="s">
        <v>30</v>
      </c>
      <c r="J840">
        <v>570</v>
      </c>
      <c r="K840">
        <v>98188.2</v>
      </c>
      <c r="M840">
        <v>73053</v>
      </c>
      <c r="N840" t="str">
        <v>METASA</v>
      </c>
      <c r="O840" s="57" cm="1">
        <f t="array" ref="O840">_xlfn.XLOOKUP(1,($C$2:$C$8655=M840)*($F$2:$F$8655=N840),$D$2:$D$8655)</f>
        <v>45027</v>
      </c>
      <c r="P840" s="62">
        <v>88416482000106</v>
      </c>
      <c r="Q840" t="str">
        <v>KG LIQUIDO</v>
      </c>
      <c r="R840" s="85">
        <v>23174.28</v>
      </c>
      <c r="S840" s="85">
        <v>481021.80999999994</v>
      </c>
      <c r="U840" s="84" t="b">
        <f t="shared" si="87"/>
        <v>1</v>
      </c>
      <c r="V840" s="84" t="b">
        <f t="shared" si="88"/>
        <v>1</v>
      </c>
      <c r="W840" s="84" t="b">
        <f t="shared" si="89"/>
        <v>1</v>
      </c>
      <c r="X840" s="84" t="b">
        <f t="shared" si="90"/>
        <v>1</v>
      </c>
      <c r="Y840" s="84" t="b">
        <f t="shared" si="91"/>
        <v>1</v>
      </c>
      <c r="AA840" s="84">
        <v>73053</v>
      </c>
      <c r="AB840" s="84" t="s">
        <v>80</v>
      </c>
      <c r="AC840" s="57">
        <v>45027</v>
      </c>
      <c r="AD840" s="84">
        <v>88416482000106</v>
      </c>
      <c r="AE840" s="84" t="s">
        <v>30</v>
      </c>
      <c r="AF840" s="84">
        <v>23174.28</v>
      </c>
      <c r="AG840" s="84">
        <v>481021.81</v>
      </c>
      <c r="AI840">
        <v>73154</v>
      </c>
      <c r="AJ840" s="84" t="str" cm="1">
        <f t="array" ref="AJ840">_xlfn.XLOOKUP(AI840,--LEFT(Main!$B$15:$B$1956,SEARCH(" ",Main!$B$15:$B$1956)),Main!$F$15:$F$1956,"")</f>
        <v>METASA</v>
      </c>
      <c r="AK840" s="57" cm="1">
        <f t="array" ref="AK840">_xlfn.XLOOKUP(1,(--LEFT(Main!$B$15:$B$1956,SEARCH(" ",Main!$B$15:$B$1956))=AI840)*(Main!$F$15:$F$1956=AJ840),Main!$C$15:$C$1956,"")</f>
        <v>45030</v>
      </c>
      <c r="AL840" s="62" cm="1">
        <f t="array" ref="AL840">--_xlfn.XLOOKUP(1,(Main!$F$15:$F$1956='PLANILHA EBR'!AJ840)*(--LEFT(Main!$B$15:$B$1956,SEARCH(" ",Main!$B$15:$B$1956))='PLANILHA EBR'!AI840),Main!$E$15:$E$1956)</f>
        <v>88416482000106</v>
      </c>
      <c r="AM840" s="84" t="str" cm="1">
        <f t="array" ref="AM840">_xlfn.XLOOKUP(1,(Main!$F$15:$F$1956='PLANILHA EBR'!AJ840)*(--LEFT(Main!$B$15:$B$1956,SEARCH(" ",Main!$B$15:$B$1956))='PLANILHA EBR'!AI840),Main!$H$15:$H$1956)</f>
        <v>KG LIQUIDO</v>
      </c>
      <c r="AN840">
        <v>20565.23</v>
      </c>
      <c r="AO840">
        <v>341451.46</v>
      </c>
      <c r="AP840">
        <v>4145</v>
      </c>
    </row>
    <row r="841" spans="1:42" x14ac:dyDescent="0.25">
      <c r="A841" t="s">
        <v>5965</v>
      </c>
      <c r="B841" t="str">
        <f>C841&amp;"-"&amp;COUNTIF(C$2:C841,C841)</f>
        <v>106713-9</v>
      </c>
      <c r="C841">
        <v>106713</v>
      </c>
      <c r="D841" s="57">
        <v>44853</v>
      </c>
      <c r="E841" s="84" t="str">
        <f>F841&amp;"-"&amp;COUNTIF($F$2:F841,F841)</f>
        <v>ESAB-39</v>
      </c>
      <c r="F841" s="84" t="str">
        <f t="shared" si="92"/>
        <v>ESAB</v>
      </c>
      <c r="G841" t="s">
        <v>8582</v>
      </c>
      <c r="H841" s="62">
        <v>29799921000571</v>
      </c>
      <c r="I841" t="s">
        <v>30</v>
      </c>
      <c r="J841">
        <v>250</v>
      </c>
      <c r="K841">
        <v>78600</v>
      </c>
      <c r="M841">
        <v>73102</v>
      </c>
      <c r="N841" t="str">
        <v>JOTUN</v>
      </c>
      <c r="O841" s="57" cm="1">
        <f t="array" ref="O841">_xlfn.XLOOKUP(1,($C$2:$C$8655=M841)*($F$2:$F$8655=N841),$D$2:$D$8655)</f>
        <v>45219</v>
      </c>
      <c r="P841" s="62">
        <v>2907585000404</v>
      </c>
      <c r="Q841" t="str">
        <v>UNIDADE</v>
      </c>
      <c r="R841" s="85">
        <v>1434</v>
      </c>
      <c r="S841" s="85">
        <v>419724.97</v>
      </c>
      <c r="U841" s="84" t="b">
        <f t="shared" si="87"/>
        <v>1</v>
      </c>
      <c r="V841" s="84" t="b">
        <f t="shared" si="88"/>
        <v>1</v>
      </c>
      <c r="W841" s="84" t="b">
        <f t="shared" si="89"/>
        <v>1</v>
      </c>
      <c r="X841" s="84" t="str">
        <f t="shared" si="90"/>
        <v xml:space="preserve"> </v>
      </c>
      <c r="Y841" s="84" t="b">
        <f t="shared" si="91"/>
        <v>1</v>
      </c>
      <c r="AA841" s="84">
        <v>73102</v>
      </c>
      <c r="AB841" s="84" t="s">
        <v>88</v>
      </c>
      <c r="AC841" s="57">
        <v>45219</v>
      </c>
      <c r="AD841" s="84">
        <v>2907585000404</v>
      </c>
      <c r="AE841" s="84" t="s">
        <v>30</v>
      </c>
      <c r="AF841" s="84">
        <v>14780.99</v>
      </c>
      <c r="AG841" s="84">
        <v>419724.97</v>
      </c>
      <c r="AI841">
        <v>73190</v>
      </c>
      <c r="AJ841" s="84" t="str" cm="1">
        <f t="array" ref="AJ841">_xlfn.XLOOKUP(AI841,--LEFT(Main!$B$15:$B$1956,SEARCH(" ",Main!$B$15:$B$1956)),Main!$F$15:$F$1956,"")</f>
        <v>METASA</v>
      </c>
      <c r="AK841" s="57" cm="1">
        <f t="array" ref="AK841">_xlfn.XLOOKUP(1,(--LEFT(Main!$B$15:$B$1956,SEARCH(" ",Main!$B$15:$B$1956))=AI841)*(Main!$F$15:$F$1956=AJ841),Main!$C$15:$C$1956,"")</f>
        <v>45033</v>
      </c>
      <c r="AL841" s="62" cm="1">
        <f t="array" ref="AL841">--_xlfn.XLOOKUP(1,(Main!$F$15:$F$1956='PLANILHA EBR'!AJ841)*(--LEFT(Main!$B$15:$B$1956,SEARCH(" ",Main!$B$15:$B$1956))='PLANILHA EBR'!AI841),Main!$E$15:$E$1956)</f>
        <v>88416482000106</v>
      </c>
      <c r="AM841" s="84" t="str" cm="1">
        <f t="array" ref="AM841">_xlfn.XLOOKUP(1,(Main!$F$15:$F$1956='PLANILHA EBR'!AJ841)*(--LEFT(Main!$B$15:$B$1956,SEARCH(" ",Main!$B$15:$B$1956))='PLANILHA EBR'!AI841),Main!$H$15:$H$1956)</f>
        <v>KG LIQUIDO</v>
      </c>
      <c r="AN841">
        <v>23199.360000000001</v>
      </c>
      <c r="AO841">
        <v>416350.69</v>
      </c>
      <c r="AP841">
        <v>4145</v>
      </c>
    </row>
    <row r="842" spans="1:42" x14ac:dyDescent="0.25">
      <c r="A842" t="s">
        <v>5960</v>
      </c>
      <c r="B842" t="str">
        <f>C842&amp;"-"&amp;COUNTIF(C$2:C842,C842)</f>
        <v>106713-10</v>
      </c>
      <c r="C842">
        <v>106713</v>
      </c>
      <c r="D842" s="57">
        <v>44853</v>
      </c>
      <c r="E842" s="84" t="str">
        <f>F842&amp;"-"&amp;COUNTIF($F$2:F842,F842)</f>
        <v>ESAB-40</v>
      </c>
      <c r="F842" s="84" t="str">
        <f t="shared" si="92"/>
        <v>ESAB</v>
      </c>
      <c r="G842" t="s">
        <v>8582</v>
      </c>
      <c r="H842" s="62">
        <v>29799921000571</v>
      </c>
      <c r="I842" t="s">
        <v>30</v>
      </c>
      <c r="J842">
        <v>180</v>
      </c>
      <c r="K842">
        <v>25484.400000000001</v>
      </c>
      <c r="M842">
        <v>73104</v>
      </c>
      <c r="N842" t="str">
        <v>METASA</v>
      </c>
      <c r="O842" s="57" cm="1">
        <f t="array" ref="O842">_xlfn.XLOOKUP(1,($C$2:$C$8655=M842)*($F$2:$F$8655=N842),$D$2:$D$8655)</f>
        <v>45028</v>
      </c>
      <c r="P842" s="62">
        <v>88416482000106</v>
      </c>
      <c r="Q842" t="str">
        <v>KG LIQUIDO</v>
      </c>
      <c r="R842" s="85">
        <v>21725.02</v>
      </c>
      <c r="S842" s="85">
        <v>370943.87</v>
      </c>
      <c r="U842" s="84" t="b">
        <f t="shared" si="87"/>
        <v>1</v>
      </c>
      <c r="V842" s="84" t="b">
        <f t="shared" si="88"/>
        <v>1</v>
      </c>
      <c r="W842" s="84" t="b">
        <f t="shared" si="89"/>
        <v>1</v>
      </c>
      <c r="X842" s="84" t="b">
        <f t="shared" si="90"/>
        <v>1</v>
      </c>
      <c r="Y842" s="84" t="b">
        <f t="shared" si="91"/>
        <v>1</v>
      </c>
      <c r="AA842" s="84">
        <v>73104</v>
      </c>
      <c r="AB842" s="84" t="s">
        <v>80</v>
      </c>
      <c r="AC842" s="57">
        <v>45028</v>
      </c>
      <c r="AD842" s="84">
        <v>88416482000106</v>
      </c>
      <c r="AE842" s="84" t="s">
        <v>30</v>
      </c>
      <c r="AF842" s="84">
        <v>21725.02</v>
      </c>
      <c r="AG842" s="84">
        <v>370943.87</v>
      </c>
      <c r="AI842">
        <v>73286</v>
      </c>
      <c r="AJ842" s="84" t="str" cm="1">
        <f t="array" ref="AJ842">_xlfn.XLOOKUP(AI842,--LEFT(Main!$B$15:$B$1956,SEARCH(" ",Main!$B$15:$B$1956)),Main!$F$15:$F$1956,"")</f>
        <v>METASA</v>
      </c>
      <c r="AK842" s="57" cm="1">
        <f t="array" ref="AK842">_xlfn.XLOOKUP(1,(--LEFT(Main!$B$15:$B$1956,SEARCH(" ",Main!$B$15:$B$1956))=AI842)*(Main!$F$15:$F$1956=AJ842),Main!$C$15:$C$1956,"")</f>
        <v>45036</v>
      </c>
      <c r="AL842" s="62" cm="1">
        <f t="array" ref="AL842">--_xlfn.XLOOKUP(1,(Main!$F$15:$F$1956='PLANILHA EBR'!AJ842)*(--LEFT(Main!$B$15:$B$1956,SEARCH(" ",Main!$B$15:$B$1956))='PLANILHA EBR'!AI842),Main!$E$15:$E$1956)</f>
        <v>88416482000106</v>
      </c>
      <c r="AM842" s="84" t="str" cm="1">
        <f t="array" ref="AM842">_xlfn.XLOOKUP(1,(Main!$F$15:$F$1956='PLANILHA EBR'!AJ842)*(--LEFT(Main!$B$15:$B$1956,SEARCH(" ",Main!$B$15:$B$1956))='PLANILHA EBR'!AI842),Main!$H$15:$H$1956)</f>
        <v>KG LIQUIDO</v>
      </c>
      <c r="AN842">
        <v>21890.13</v>
      </c>
      <c r="AO842">
        <v>438941.28</v>
      </c>
      <c r="AP842">
        <v>4145</v>
      </c>
    </row>
    <row r="843" spans="1:42" x14ac:dyDescent="0.25">
      <c r="A843" t="s">
        <v>5960</v>
      </c>
      <c r="B843" t="str">
        <f>C843&amp;"-"&amp;COUNTIF(C$2:C843,C843)</f>
        <v>106713-11</v>
      </c>
      <c r="C843">
        <v>106713</v>
      </c>
      <c r="D843" s="57">
        <v>44853</v>
      </c>
      <c r="E843" s="84" t="str">
        <f>F843&amp;"-"&amp;COUNTIF($F$2:F843,F843)</f>
        <v>ESAB-41</v>
      </c>
      <c r="F843" s="84" t="str">
        <f t="shared" si="92"/>
        <v>ESAB</v>
      </c>
      <c r="G843" t="s">
        <v>8582</v>
      </c>
      <c r="H843" s="62">
        <v>29799921000571</v>
      </c>
      <c r="I843" t="s">
        <v>30</v>
      </c>
      <c r="J843">
        <v>500</v>
      </c>
      <c r="K843">
        <v>70250</v>
      </c>
      <c r="M843">
        <v>73154</v>
      </c>
      <c r="N843" t="str">
        <v>METASA</v>
      </c>
      <c r="O843" s="57" cm="1">
        <f t="array" ref="O843">_xlfn.XLOOKUP(1,($C$2:$C$8655=M843)*($F$2:$F$8655=N843),$D$2:$D$8655)</f>
        <v>45030</v>
      </c>
      <c r="P843" s="62">
        <v>88416482000106</v>
      </c>
      <c r="Q843" t="str">
        <v>KG LIQUIDO</v>
      </c>
      <c r="R843" s="85">
        <v>20565.230000000003</v>
      </c>
      <c r="S843" s="85">
        <v>341451.46</v>
      </c>
      <c r="U843" s="84" t="b">
        <f t="shared" si="87"/>
        <v>1</v>
      </c>
      <c r="V843" s="84" t="b">
        <f t="shared" si="88"/>
        <v>1</v>
      </c>
      <c r="W843" s="84" t="b">
        <f t="shared" si="89"/>
        <v>1</v>
      </c>
      <c r="X843" s="84" t="b">
        <f t="shared" si="90"/>
        <v>1</v>
      </c>
      <c r="Y843" s="84" t="b">
        <f t="shared" si="91"/>
        <v>1</v>
      </c>
      <c r="AA843" s="84">
        <v>73154</v>
      </c>
      <c r="AB843" s="84" t="s">
        <v>80</v>
      </c>
      <c r="AC843" s="57">
        <v>45030</v>
      </c>
      <c r="AD843" s="84">
        <v>88416482000106</v>
      </c>
      <c r="AE843" s="84" t="s">
        <v>30</v>
      </c>
      <c r="AF843" s="84">
        <v>20565.23</v>
      </c>
      <c r="AG843" s="84">
        <v>341451.46</v>
      </c>
      <c r="AI843">
        <v>73309</v>
      </c>
      <c r="AJ843" s="84" t="str" cm="1">
        <f t="array" ref="AJ843">_xlfn.XLOOKUP(AI843,--LEFT(Main!$B$15:$B$1956,SEARCH(" ",Main!$B$15:$B$1956)),Main!$F$15:$F$1956,"")</f>
        <v>METASA</v>
      </c>
      <c r="AK843" s="57" cm="1">
        <f t="array" ref="AK843">_xlfn.XLOOKUP(1,(--LEFT(Main!$B$15:$B$1956,SEARCH(" ",Main!$B$15:$B$1956))=AI843)*(Main!$F$15:$F$1956=AJ843),Main!$C$15:$C$1956,"")</f>
        <v>45040</v>
      </c>
      <c r="AL843" s="62" cm="1">
        <f t="array" ref="AL843">--_xlfn.XLOOKUP(1,(Main!$F$15:$F$1956='PLANILHA EBR'!AJ843)*(--LEFT(Main!$B$15:$B$1956,SEARCH(" ",Main!$B$15:$B$1956))='PLANILHA EBR'!AI843),Main!$E$15:$E$1956)</f>
        <v>88416482000106</v>
      </c>
      <c r="AM843" s="84" t="str" cm="1">
        <f t="array" ref="AM843">_xlfn.XLOOKUP(1,(Main!$F$15:$F$1956='PLANILHA EBR'!AJ843)*(--LEFT(Main!$B$15:$B$1956,SEARCH(" ",Main!$B$15:$B$1956))='PLANILHA EBR'!AI843),Main!$H$15:$H$1956)</f>
        <v>KG LIQUIDO</v>
      </c>
      <c r="AN843">
        <v>26069.29</v>
      </c>
      <c r="AO843">
        <v>419915.69</v>
      </c>
      <c r="AP843">
        <v>4145</v>
      </c>
    </row>
    <row r="844" spans="1:42" x14ac:dyDescent="0.25">
      <c r="A844" t="s">
        <v>5960</v>
      </c>
      <c r="B844" t="str">
        <f>C844&amp;"-"&amp;COUNTIF(C$2:C844,C844)</f>
        <v>106714-1</v>
      </c>
      <c r="C844">
        <v>106714</v>
      </c>
      <c r="D844" s="57">
        <v>44853</v>
      </c>
      <c r="E844" s="84" t="str">
        <f>F844&amp;"-"&amp;COUNTIF($F$2:F844,F844)</f>
        <v>ESAB-42</v>
      </c>
      <c r="F844" s="84" t="str">
        <f t="shared" si="92"/>
        <v>ESAB</v>
      </c>
      <c r="G844" t="s">
        <v>8582</v>
      </c>
      <c r="H844" s="62">
        <v>29799921000571</v>
      </c>
      <c r="I844" t="s">
        <v>30</v>
      </c>
      <c r="J844">
        <v>440</v>
      </c>
      <c r="K844">
        <v>43542.400000000001</v>
      </c>
      <c r="M844">
        <v>73190</v>
      </c>
      <c r="N844" t="str">
        <v>METASA</v>
      </c>
      <c r="O844" s="57" cm="1">
        <f t="array" ref="O844">_xlfn.XLOOKUP(1,($C$2:$C$8655=M844)*($F$2:$F$8655=N844),$D$2:$D$8655)</f>
        <v>45033</v>
      </c>
      <c r="P844" s="62">
        <v>88416482000106</v>
      </c>
      <c r="Q844" t="str">
        <v>KG LIQUIDO</v>
      </c>
      <c r="R844" s="85">
        <v>23199.359999999997</v>
      </c>
      <c r="S844" s="85">
        <v>416350.69</v>
      </c>
      <c r="U844" s="84" t="b">
        <f t="shared" si="87"/>
        <v>1</v>
      </c>
      <c r="V844" s="84" t="b">
        <f t="shared" si="88"/>
        <v>1</v>
      </c>
      <c r="W844" s="84" t="b">
        <f t="shared" si="89"/>
        <v>1</v>
      </c>
      <c r="X844" s="84" t="b">
        <f t="shared" si="90"/>
        <v>1</v>
      </c>
      <c r="Y844" s="84" t="b">
        <f t="shared" si="91"/>
        <v>1</v>
      </c>
      <c r="AA844" s="84">
        <v>73190</v>
      </c>
      <c r="AB844" s="84" t="s">
        <v>80</v>
      </c>
      <c r="AC844" s="57">
        <v>45033</v>
      </c>
      <c r="AD844" s="84">
        <v>88416482000106</v>
      </c>
      <c r="AE844" s="84" t="s">
        <v>30</v>
      </c>
      <c r="AF844" s="84">
        <v>23199.360000000001</v>
      </c>
      <c r="AG844" s="84">
        <v>416350.69</v>
      </c>
      <c r="AI844">
        <v>73340</v>
      </c>
      <c r="AJ844" s="84" t="str" cm="1">
        <f t="array" ref="AJ844">_xlfn.XLOOKUP(AI844,--LEFT(Main!$B$15:$B$1956,SEARCH(" ",Main!$B$15:$B$1956)),Main!$F$15:$F$1956,"")</f>
        <v>METASA</v>
      </c>
      <c r="AK844" s="57" cm="1">
        <f t="array" ref="AK844">_xlfn.XLOOKUP(1,(--LEFT(Main!$B$15:$B$1956,SEARCH(" ",Main!$B$15:$B$1956))=AI844)*(Main!$F$15:$F$1956=AJ844),Main!$C$15:$C$1956,"")</f>
        <v>45041</v>
      </c>
      <c r="AL844" s="62" cm="1">
        <f t="array" ref="AL844">--_xlfn.XLOOKUP(1,(Main!$F$15:$F$1956='PLANILHA EBR'!AJ844)*(--LEFT(Main!$B$15:$B$1956,SEARCH(" ",Main!$B$15:$B$1956))='PLANILHA EBR'!AI844),Main!$E$15:$E$1956)</f>
        <v>88416482000106</v>
      </c>
      <c r="AM844" s="84" t="str" cm="1">
        <f t="array" ref="AM844">_xlfn.XLOOKUP(1,(Main!$F$15:$F$1956='PLANILHA EBR'!AJ844)*(--LEFT(Main!$B$15:$B$1956,SEARCH(" ",Main!$B$15:$B$1956))='PLANILHA EBR'!AI844),Main!$H$15:$H$1956)</f>
        <v>KG LIQUIDO</v>
      </c>
      <c r="AN844">
        <v>22739.29</v>
      </c>
      <c r="AO844">
        <v>389455.61</v>
      </c>
      <c r="AP844">
        <v>4145</v>
      </c>
    </row>
    <row r="845" spans="1:42" x14ac:dyDescent="0.25">
      <c r="A845" t="s">
        <v>5962</v>
      </c>
      <c r="B845" t="str">
        <f>C845&amp;"-"&amp;COUNTIF(C$2:C845,C845)</f>
        <v>106714-2</v>
      </c>
      <c r="C845">
        <v>106714</v>
      </c>
      <c r="D845" s="57">
        <v>44853</v>
      </c>
      <c r="E845" s="84" t="str">
        <f>F845&amp;"-"&amp;COUNTIF($F$2:F845,F845)</f>
        <v>ESAB-43</v>
      </c>
      <c r="F845" s="84" t="str">
        <f t="shared" si="92"/>
        <v>ESAB</v>
      </c>
      <c r="G845" t="s">
        <v>8582</v>
      </c>
      <c r="H845" s="62">
        <v>29799921000571</v>
      </c>
      <c r="I845" t="s">
        <v>30</v>
      </c>
      <c r="J845">
        <v>71.400000000000006</v>
      </c>
      <c r="K845">
        <v>7359.91</v>
      </c>
      <c r="M845">
        <v>73286</v>
      </c>
      <c r="N845" t="str">
        <v>METASA</v>
      </c>
      <c r="O845" s="57" cm="1">
        <f t="array" ref="O845">_xlfn.XLOOKUP(1,($C$2:$C$8655=M845)*($F$2:$F$8655=N845),$D$2:$D$8655)</f>
        <v>45036</v>
      </c>
      <c r="P845" s="62">
        <v>88416482000106</v>
      </c>
      <c r="Q845" t="str">
        <v>KG LIQUIDO</v>
      </c>
      <c r="R845" s="85">
        <v>21890.129999999997</v>
      </c>
      <c r="S845" s="85">
        <v>438941.27999999991</v>
      </c>
      <c r="U845" s="84" t="b">
        <f t="shared" si="87"/>
        <v>1</v>
      </c>
      <c r="V845" s="84" t="b">
        <f t="shared" si="88"/>
        <v>1</v>
      </c>
      <c r="W845" s="84" t="b">
        <f t="shared" si="89"/>
        <v>1</v>
      </c>
      <c r="X845" s="84" t="b">
        <f t="shared" si="90"/>
        <v>1</v>
      </c>
      <c r="Y845" s="84" t="b">
        <f t="shared" si="91"/>
        <v>1</v>
      </c>
      <c r="AA845" s="84">
        <v>73286</v>
      </c>
      <c r="AB845" s="84" t="s">
        <v>80</v>
      </c>
      <c r="AC845" s="57">
        <v>45036</v>
      </c>
      <c r="AD845" s="84">
        <v>88416482000106</v>
      </c>
      <c r="AE845" s="84" t="s">
        <v>30</v>
      </c>
      <c r="AF845" s="84">
        <v>21890.13</v>
      </c>
      <c r="AG845" s="84">
        <v>438941.28</v>
      </c>
      <c r="AI845">
        <v>73441</v>
      </c>
      <c r="AJ845" s="84" t="str" cm="1">
        <f t="array" ref="AJ845">_xlfn.XLOOKUP(AI845,--LEFT(Main!$B$15:$B$1956,SEARCH(" ",Main!$B$15:$B$1956)),Main!$F$15:$F$1956,"")</f>
        <v>METASA</v>
      </c>
      <c r="AK845" s="57" cm="1">
        <f t="array" ref="AK845">_xlfn.XLOOKUP(1,(--LEFT(Main!$B$15:$B$1956,SEARCH(" ",Main!$B$15:$B$1956))=AI845)*(Main!$F$15:$F$1956=AJ845),Main!$C$15:$C$1956,"")</f>
        <v>45044</v>
      </c>
      <c r="AL845" s="62" cm="1">
        <f t="array" ref="AL845">--_xlfn.XLOOKUP(1,(Main!$F$15:$F$1956='PLANILHA EBR'!AJ845)*(--LEFT(Main!$B$15:$B$1956,SEARCH(" ",Main!$B$15:$B$1956))='PLANILHA EBR'!AI845),Main!$E$15:$E$1956)</f>
        <v>88416482000106</v>
      </c>
      <c r="AM845" s="84" t="str" cm="1">
        <f t="array" ref="AM845">_xlfn.XLOOKUP(1,(Main!$F$15:$F$1956='PLANILHA EBR'!AJ845)*(--LEFT(Main!$B$15:$B$1956,SEARCH(" ",Main!$B$15:$B$1956))='PLANILHA EBR'!AI845),Main!$H$15:$H$1956)</f>
        <v>KG LIQUIDO</v>
      </c>
      <c r="AN845">
        <v>22309.82</v>
      </c>
      <c r="AO845">
        <v>418301.71</v>
      </c>
      <c r="AP845">
        <v>4110</v>
      </c>
    </row>
    <row r="846" spans="1:42" x14ac:dyDescent="0.25">
      <c r="A846" t="s">
        <v>5962</v>
      </c>
      <c r="B846" t="str">
        <f>C846&amp;"-"&amp;COUNTIF(C$2:C846,C846)</f>
        <v>106714-3</v>
      </c>
      <c r="C846">
        <v>106714</v>
      </c>
      <c r="D846" s="57">
        <v>44853</v>
      </c>
      <c r="E846" s="84" t="str">
        <f>F846&amp;"-"&amp;COUNTIF($F$2:F846,F846)</f>
        <v>ESAB-44</v>
      </c>
      <c r="F846" s="84" t="str">
        <f t="shared" si="92"/>
        <v>ESAB</v>
      </c>
      <c r="G846" t="s">
        <v>8582</v>
      </c>
      <c r="H846" s="62">
        <v>29799921000571</v>
      </c>
      <c r="I846" t="s">
        <v>30</v>
      </c>
      <c r="J846">
        <v>75.599999999999994</v>
      </c>
      <c r="K846">
        <v>8223.01</v>
      </c>
      <c r="M846">
        <v>73309</v>
      </c>
      <c r="N846" t="str">
        <v>METASA</v>
      </c>
      <c r="O846" s="57" cm="1">
        <f t="array" ref="O846">_xlfn.XLOOKUP(1,($C$2:$C$8655=M846)*($F$2:$F$8655=N846),$D$2:$D$8655)</f>
        <v>45040</v>
      </c>
      <c r="P846" s="62">
        <v>88416482000106</v>
      </c>
      <c r="Q846" t="str">
        <v>KG LIQUIDO</v>
      </c>
      <c r="R846" s="85">
        <v>26069.29</v>
      </c>
      <c r="S846" s="85">
        <v>419915.69</v>
      </c>
      <c r="U846" s="84" t="b">
        <f t="shared" si="87"/>
        <v>1</v>
      </c>
      <c r="V846" s="84" t="b">
        <f t="shared" si="88"/>
        <v>1</v>
      </c>
      <c r="W846" s="84" t="b">
        <f t="shared" si="89"/>
        <v>1</v>
      </c>
      <c r="X846" s="84" t="b">
        <f t="shared" si="90"/>
        <v>1</v>
      </c>
      <c r="Y846" s="84" t="b">
        <f t="shared" si="91"/>
        <v>1</v>
      </c>
      <c r="AA846" s="84">
        <v>73309</v>
      </c>
      <c r="AB846" s="84" t="s">
        <v>80</v>
      </c>
      <c r="AC846" s="57">
        <v>45040</v>
      </c>
      <c r="AD846" s="84">
        <v>88416482000106</v>
      </c>
      <c r="AE846" s="84" t="s">
        <v>30</v>
      </c>
      <c r="AF846" s="84">
        <v>26069.29</v>
      </c>
      <c r="AG846" s="84">
        <v>419915.69</v>
      </c>
      <c r="AI846">
        <v>73446</v>
      </c>
      <c r="AJ846" s="84" t="str" cm="1">
        <f t="array" ref="AJ846">_xlfn.XLOOKUP(AI846,--LEFT(Main!$B$15:$B$1956,SEARCH(" ",Main!$B$15:$B$1956)),Main!$F$15:$F$1956,"")</f>
        <v>METASA</v>
      </c>
      <c r="AK846" s="57" cm="1">
        <f t="array" ref="AK846">_xlfn.XLOOKUP(1,(--LEFT(Main!$B$15:$B$1956,SEARCH(" ",Main!$B$15:$B$1956))=AI846)*(Main!$F$15:$F$1956=AJ846),Main!$C$15:$C$1956,"")</f>
        <v>45044</v>
      </c>
      <c r="AL846" s="62" cm="1">
        <f t="array" ref="AL846">--_xlfn.XLOOKUP(1,(Main!$F$15:$F$1956='PLANILHA EBR'!AJ846)*(--LEFT(Main!$B$15:$B$1956,SEARCH(" ",Main!$B$15:$B$1956))='PLANILHA EBR'!AI846),Main!$E$15:$E$1956)</f>
        <v>88416482000106</v>
      </c>
      <c r="AM846" s="84" t="str" cm="1">
        <f t="array" ref="AM846">_xlfn.XLOOKUP(1,(Main!$F$15:$F$1956='PLANILHA EBR'!AJ846)*(--LEFT(Main!$B$15:$B$1956,SEARCH(" ",Main!$B$15:$B$1956))='PLANILHA EBR'!AI846),Main!$H$15:$H$1956)</f>
        <v>KG LIQUIDO</v>
      </c>
      <c r="AN846">
        <v>11708.18</v>
      </c>
      <c r="AO846">
        <v>186360.73</v>
      </c>
      <c r="AP846">
        <v>4091</v>
      </c>
    </row>
    <row r="847" spans="1:42" x14ac:dyDescent="0.25">
      <c r="A847" t="s">
        <v>5958</v>
      </c>
      <c r="B847" t="str">
        <f>C847&amp;"-"&amp;COUNTIF(C$2:C847,C847)</f>
        <v>68974-1</v>
      </c>
      <c r="C847">
        <v>68974</v>
      </c>
      <c r="D847" s="57">
        <v>44853</v>
      </c>
      <c r="E847" s="84" t="str">
        <f>F847&amp;"-"&amp;COUNTIF($F$2:F847,F847)</f>
        <v>METASA-747</v>
      </c>
      <c r="F847" s="84" t="str">
        <f t="shared" si="92"/>
        <v>METASA</v>
      </c>
      <c r="G847" t="s">
        <v>8581</v>
      </c>
      <c r="H847" s="62">
        <v>88416482000106</v>
      </c>
      <c r="I847" t="s">
        <v>30</v>
      </c>
      <c r="J847">
        <v>1062.8499999999999</v>
      </c>
      <c r="K847">
        <v>17940.900000000001</v>
      </c>
      <c r="M847">
        <v>73340</v>
      </c>
      <c r="N847" t="str">
        <v>METASA</v>
      </c>
      <c r="O847" s="57" cm="1">
        <f t="array" ref="O847">_xlfn.XLOOKUP(1,($C$2:$C$8655=M847)*($F$2:$F$8655=N847),$D$2:$D$8655)</f>
        <v>45041</v>
      </c>
      <c r="P847" s="62">
        <v>88416482000106</v>
      </c>
      <c r="Q847" t="str">
        <v>KG LIQUIDO</v>
      </c>
      <c r="R847" s="85">
        <v>22739.29</v>
      </c>
      <c r="S847" s="85">
        <v>389455.61</v>
      </c>
      <c r="U847" s="84" t="b">
        <f t="shared" si="87"/>
        <v>1</v>
      </c>
      <c r="V847" s="84" t="b">
        <f t="shared" si="88"/>
        <v>1</v>
      </c>
      <c r="W847" s="84" t="b">
        <f t="shared" si="89"/>
        <v>1</v>
      </c>
      <c r="X847" s="84" t="b">
        <f t="shared" si="90"/>
        <v>1</v>
      </c>
      <c r="Y847" s="84" t="b">
        <f t="shared" si="91"/>
        <v>1</v>
      </c>
      <c r="AA847" s="84">
        <v>73340</v>
      </c>
      <c r="AB847" s="84" t="s">
        <v>80</v>
      </c>
      <c r="AC847" s="57">
        <v>45041</v>
      </c>
      <c r="AD847" s="84">
        <v>88416482000106</v>
      </c>
      <c r="AE847" s="84" t="s">
        <v>30</v>
      </c>
      <c r="AF847" s="84">
        <v>22739.29</v>
      </c>
      <c r="AG847" s="84">
        <v>389455.61</v>
      </c>
      <c r="AI847">
        <v>73450</v>
      </c>
      <c r="AJ847" s="84" t="str" cm="1">
        <f t="array" ref="AJ847">_xlfn.XLOOKUP(AI847,--LEFT(Main!$B$15:$B$1956,SEARCH(" ",Main!$B$15:$B$1956)),Main!$F$15:$F$1956,"")</f>
        <v>METASA</v>
      </c>
      <c r="AK847" s="57" cm="1">
        <f t="array" ref="AK847">_xlfn.XLOOKUP(1,(--LEFT(Main!$B$15:$B$1956,SEARCH(" ",Main!$B$15:$B$1956))=AI847)*(Main!$F$15:$F$1956=AJ847),Main!$C$15:$C$1956,"")</f>
        <v>45044</v>
      </c>
      <c r="AL847" s="62" cm="1">
        <f t="array" ref="AL847">--_xlfn.XLOOKUP(1,(Main!$F$15:$F$1956='PLANILHA EBR'!AJ847)*(--LEFT(Main!$B$15:$B$1956,SEARCH(" ",Main!$B$15:$B$1956))='PLANILHA EBR'!AI847),Main!$E$15:$E$1956)</f>
        <v>88416482000106</v>
      </c>
      <c r="AM847" s="84" t="str" cm="1">
        <f t="array" ref="AM847">_xlfn.XLOOKUP(1,(Main!$F$15:$F$1956='PLANILHA EBR'!AJ847)*(--LEFT(Main!$B$15:$B$1956,SEARCH(" ",Main!$B$15:$B$1956))='PLANILHA EBR'!AI847),Main!$H$15:$H$1956)</f>
        <v>KG LIQUIDO</v>
      </c>
      <c r="AN847">
        <v>23358.959999999999</v>
      </c>
      <c r="AO847">
        <v>438700.5</v>
      </c>
      <c r="AP847">
        <v>4067</v>
      </c>
    </row>
    <row r="848" spans="1:42" x14ac:dyDescent="0.25">
      <c r="A848" t="s">
        <v>5958</v>
      </c>
      <c r="B848" t="str">
        <f>C848&amp;"-"&amp;COUNTIF(C$2:C848,C848)</f>
        <v>68974-2</v>
      </c>
      <c r="C848">
        <v>68974</v>
      </c>
      <c r="D848" s="57">
        <v>44853</v>
      </c>
      <c r="E848" s="84" t="str">
        <f>F848&amp;"-"&amp;COUNTIF($F$2:F848,F848)</f>
        <v>METASA-748</v>
      </c>
      <c r="F848" s="84" t="str">
        <f t="shared" si="92"/>
        <v>METASA</v>
      </c>
      <c r="G848" t="s">
        <v>8581</v>
      </c>
      <c r="H848" s="62">
        <v>88416482000106</v>
      </c>
      <c r="I848" t="s">
        <v>30</v>
      </c>
      <c r="J848">
        <v>4807.3900000000003</v>
      </c>
      <c r="K848">
        <v>81148.740000000005</v>
      </c>
      <c r="M848">
        <v>73441</v>
      </c>
      <c r="N848" t="str">
        <v>METASA</v>
      </c>
      <c r="O848" s="57" cm="1">
        <f t="array" ref="O848">_xlfn.XLOOKUP(1,($C$2:$C$8655=M848)*($F$2:$F$8655=N848),$D$2:$D$8655)</f>
        <v>45044</v>
      </c>
      <c r="P848" s="62">
        <v>88416482000106</v>
      </c>
      <c r="Q848" t="str">
        <v>KG LIQUIDO</v>
      </c>
      <c r="R848" s="85">
        <v>22309.819999999992</v>
      </c>
      <c r="S848" s="85">
        <v>418301.71000000008</v>
      </c>
      <c r="U848" s="84" t="b">
        <f t="shared" si="87"/>
        <v>1</v>
      </c>
      <c r="V848" s="84" t="b">
        <f t="shared" si="88"/>
        <v>1</v>
      </c>
      <c r="W848" s="84" t="b">
        <f t="shared" si="89"/>
        <v>1</v>
      </c>
      <c r="X848" s="84" t="b">
        <f t="shared" si="90"/>
        <v>1</v>
      </c>
      <c r="Y848" s="84" t="b">
        <f t="shared" si="91"/>
        <v>1</v>
      </c>
      <c r="AA848" s="84">
        <v>73441</v>
      </c>
      <c r="AB848" s="84" t="s">
        <v>80</v>
      </c>
      <c r="AC848" s="57">
        <v>45044</v>
      </c>
      <c r="AD848" s="84">
        <v>88416482000106</v>
      </c>
      <c r="AE848" s="84" t="s">
        <v>30</v>
      </c>
      <c r="AF848" s="84">
        <v>22309.82</v>
      </c>
      <c r="AG848" s="84">
        <v>418301.71</v>
      </c>
      <c r="AI848">
        <v>73456</v>
      </c>
      <c r="AJ848" s="84" t="str" cm="1">
        <f t="array" ref="AJ848">_xlfn.XLOOKUP(AI848,--LEFT(Main!$B$15:$B$1956,SEARCH(" ",Main!$B$15:$B$1956)),Main!$F$15:$F$1956,"")</f>
        <v>METASA</v>
      </c>
      <c r="AK848" s="57" cm="1">
        <f t="array" ref="AK848">_xlfn.XLOOKUP(1,(--LEFT(Main!$B$15:$B$1956,SEARCH(" ",Main!$B$15:$B$1956))=AI848)*(Main!$F$15:$F$1956=AJ848),Main!$C$15:$C$1956,"")</f>
        <v>45044</v>
      </c>
      <c r="AL848" s="62" cm="1">
        <f t="array" ref="AL848">--_xlfn.XLOOKUP(1,(Main!$F$15:$F$1956='PLANILHA EBR'!AJ848)*(--LEFT(Main!$B$15:$B$1956,SEARCH(" ",Main!$B$15:$B$1956))='PLANILHA EBR'!AI848),Main!$E$15:$E$1956)</f>
        <v>88416482000106</v>
      </c>
      <c r="AM848" s="84" t="str" cm="1">
        <f t="array" ref="AM848">_xlfn.XLOOKUP(1,(Main!$F$15:$F$1956='PLANILHA EBR'!AJ848)*(--LEFT(Main!$B$15:$B$1956,SEARCH(" ",Main!$B$15:$B$1956))='PLANILHA EBR'!AI848),Main!$H$15:$H$1956)</f>
        <v>KG LIQUIDO</v>
      </c>
      <c r="AN848">
        <v>18459.75</v>
      </c>
      <c r="AO848">
        <v>341721.34</v>
      </c>
      <c r="AP848">
        <v>4067</v>
      </c>
    </row>
    <row r="849" spans="1:42" x14ac:dyDescent="0.25">
      <c r="A849" t="s">
        <v>5958</v>
      </c>
      <c r="B849" t="str">
        <f>C849&amp;"-"&amp;COUNTIF(C$2:C849,C849)</f>
        <v>68974-3</v>
      </c>
      <c r="C849">
        <v>68974</v>
      </c>
      <c r="D849" s="57">
        <v>44853</v>
      </c>
      <c r="E849" s="84" t="str">
        <f>F849&amp;"-"&amp;COUNTIF($F$2:F849,F849)</f>
        <v>METASA-749</v>
      </c>
      <c r="F849" s="84" t="str">
        <f t="shared" si="92"/>
        <v>METASA</v>
      </c>
      <c r="G849" t="s">
        <v>8581</v>
      </c>
      <c r="H849" s="62">
        <v>88416482000106</v>
      </c>
      <c r="I849" t="s">
        <v>30</v>
      </c>
      <c r="J849">
        <v>232.08</v>
      </c>
      <c r="K849">
        <v>3917.51</v>
      </c>
      <c r="M849">
        <v>73446</v>
      </c>
      <c r="N849" t="str">
        <v>METASA</v>
      </c>
      <c r="O849" s="57" cm="1">
        <f t="array" ref="O849">_xlfn.XLOOKUP(1,($C$2:$C$8655=M849)*($F$2:$F$8655=N849),$D$2:$D$8655)</f>
        <v>45044</v>
      </c>
      <c r="P849" s="62">
        <v>88416482000106</v>
      </c>
      <c r="Q849" t="str">
        <v>KG LIQUIDO</v>
      </c>
      <c r="R849" s="85">
        <v>11708.18</v>
      </c>
      <c r="S849" s="85">
        <v>186360.72999999995</v>
      </c>
      <c r="U849" s="84" t="b">
        <f t="shared" si="87"/>
        <v>1</v>
      </c>
      <c r="V849" s="84" t="b">
        <f t="shared" si="88"/>
        <v>1</v>
      </c>
      <c r="W849" s="84" t="b">
        <f t="shared" si="89"/>
        <v>1</v>
      </c>
      <c r="X849" s="84" t="b">
        <f t="shared" si="90"/>
        <v>1</v>
      </c>
      <c r="Y849" s="84" t="b">
        <f t="shared" si="91"/>
        <v>1</v>
      </c>
      <c r="AA849" s="84">
        <v>73446</v>
      </c>
      <c r="AB849" s="84" t="s">
        <v>80</v>
      </c>
      <c r="AC849" s="57">
        <v>45044</v>
      </c>
      <c r="AD849" s="84">
        <v>88416482000106</v>
      </c>
      <c r="AE849" s="84" t="s">
        <v>30</v>
      </c>
      <c r="AF849" s="84">
        <v>11708.18</v>
      </c>
      <c r="AG849" s="84">
        <v>186360.73</v>
      </c>
      <c r="AI849">
        <v>73460</v>
      </c>
      <c r="AJ849" s="84" t="str" cm="1">
        <f t="array" ref="AJ849">_xlfn.XLOOKUP(AI849,--LEFT(Main!$B$15:$B$1956,SEARCH(" ",Main!$B$15:$B$1956)),Main!$F$15:$F$1956,"")</f>
        <v>METASA</v>
      </c>
      <c r="AK849" s="57" cm="1">
        <f t="array" ref="AK849">_xlfn.XLOOKUP(1,(--LEFT(Main!$B$15:$B$1956,SEARCH(" ",Main!$B$15:$B$1956))=AI849)*(Main!$F$15:$F$1956=AJ849),Main!$C$15:$C$1956,"")</f>
        <v>45044</v>
      </c>
      <c r="AL849" s="62" cm="1">
        <f t="array" ref="AL849">--_xlfn.XLOOKUP(1,(Main!$F$15:$F$1956='PLANILHA EBR'!AJ849)*(--LEFT(Main!$B$15:$B$1956,SEARCH(" ",Main!$B$15:$B$1956))='PLANILHA EBR'!AI849),Main!$E$15:$E$1956)</f>
        <v>88416482000106</v>
      </c>
      <c r="AM849" s="84" t="str" cm="1">
        <f t="array" ref="AM849">_xlfn.XLOOKUP(1,(Main!$F$15:$F$1956='PLANILHA EBR'!AJ849)*(--LEFT(Main!$B$15:$B$1956,SEARCH(" ",Main!$B$15:$B$1956))='PLANILHA EBR'!AI849),Main!$H$15:$H$1956)</f>
        <v>KG LIQUIDO</v>
      </c>
      <c r="AN849">
        <v>21281.86</v>
      </c>
      <c r="AO849">
        <v>388264.41</v>
      </c>
      <c r="AP849">
        <v>4067</v>
      </c>
    </row>
    <row r="850" spans="1:42" x14ac:dyDescent="0.25">
      <c r="A850" t="s">
        <v>5958</v>
      </c>
      <c r="B850" t="str">
        <f>C850&amp;"-"&amp;COUNTIF(C$2:C850,C850)</f>
        <v>68974-4</v>
      </c>
      <c r="C850">
        <v>68974</v>
      </c>
      <c r="D850" s="57">
        <v>44853</v>
      </c>
      <c r="E850" s="84" t="str">
        <f>F850&amp;"-"&amp;COUNTIF($F$2:F850,F850)</f>
        <v>METASA-750</v>
      </c>
      <c r="F850" s="84" t="str">
        <f t="shared" si="92"/>
        <v>METASA</v>
      </c>
      <c r="G850" t="s">
        <v>8581</v>
      </c>
      <c r="H850" s="62">
        <v>88416482000106</v>
      </c>
      <c r="I850" t="s">
        <v>30</v>
      </c>
      <c r="J850">
        <v>6.92</v>
      </c>
      <c r="K850">
        <v>116.81</v>
      </c>
      <c r="M850">
        <v>73450</v>
      </c>
      <c r="N850" t="str">
        <v>METASA</v>
      </c>
      <c r="O850" s="57" cm="1">
        <f t="array" ref="O850">_xlfn.XLOOKUP(1,($C$2:$C$8655=M850)*($F$2:$F$8655=N850),$D$2:$D$8655)</f>
        <v>45044</v>
      </c>
      <c r="P850" s="62">
        <v>88416482000106</v>
      </c>
      <c r="Q850" t="str">
        <v>KG LIQUIDO</v>
      </c>
      <c r="R850" s="85">
        <v>23358.960000000003</v>
      </c>
      <c r="S850" s="85">
        <v>438700.49999999994</v>
      </c>
      <c r="U850" s="84" t="b">
        <f t="shared" si="87"/>
        <v>1</v>
      </c>
      <c r="V850" s="84" t="b">
        <f t="shared" si="88"/>
        <v>1</v>
      </c>
      <c r="W850" s="84" t="b">
        <f t="shared" si="89"/>
        <v>1</v>
      </c>
      <c r="X850" s="84" t="b">
        <f t="shared" si="90"/>
        <v>1</v>
      </c>
      <c r="Y850" s="84" t="b">
        <f t="shared" si="91"/>
        <v>1</v>
      </c>
      <c r="AA850" s="84">
        <v>73450</v>
      </c>
      <c r="AB850" s="84" t="s">
        <v>80</v>
      </c>
      <c r="AC850" s="57">
        <v>45044</v>
      </c>
      <c r="AD850" s="84">
        <v>88416482000106</v>
      </c>
      <c r="AE850" s="84" t="s">
        <v>30</v>
      </c>
      <c r="AF850" s="84">
        <v>23358.959999999999</v>
      </c>
      <c r="AG850" s="84">
        <v>438700.5</v>
      </c>
      <c r="AI850">
        <v>73543</v>
      </c>
      <c r="AJ850" s="84" t="str" cm="1">
        <f t="array" ref="AJ850">_xlfn.XLOOKUP(AI850,--LEFT(Main!$B$15:$B$1956,SEARCH(" ",Main!$B$15:$B$1956)),Main!$F$15:$F$1956,"")</f>
        <v>METASA</v>
      </c>
      <c r="AK850" s="57" cm="1">
        <f t="array" ref="AK850">_xlfn.XLOOKUP(1,(--LEFT(Main!$B$15:$B$1956,SEARCH(" ",Main!$B$15:$B$1956))=AI850)*(Main!$F$15:$F$1956=AJ850),Main!$C$15:$C$1956,"")</f>
        <v>45051</v>
      </c>
      <c r="AL850" s="62" cm="1">
        <f t="array" ref="AL850">--_xlfn.XLOOKUP(1,(Main!$F$15:$F$1956='PLANILHA EBR'!AJ850)*(--LEFT(Main!$B$15:$B$1956,SEARCH(" ",Main!$B$15:$B$1956))='PLANILHA EBR'!AI850),Main!$E$15:$E$1956)</f>
        <v>88416482000106</v>
      </c>
      <c r="AM850" s="84" t="str" cm="1">
        <f t="array" ref="AM850">_xlfn.XLOOKUP(1,(Main!$F$15:$F$1956='PLANILHA EBR'!AJ850)*(--LEFT(Main!$B$15:$B$1956,SEARCH(" ",Main!$B$15:$B$1956))='PLANILHA EBR'!AI850),Main!$H$15:$H$1956)</f>
        <v>KG LIQUIDO</v>
      </c>
      <c r="AN850">
        <v>16988.55</v>
      </c>
      <c r="AO850">
        <v>278500.18</v>
      </c>
      <c r="AP850">
        <v>4066</v>
      </c>
    </row>
    <row r="851" spans="1:42" x14ac:dyDescent="0.25">
      <c r="A851" t="s">
        <v>5958</v>
      </c>
      <c r="B851" t="str">
        <f>C851&amp;"-"&amp;COUNTIF(C$2:C851,C851)</f>
        <v>68974-5</v>
      </c>
      <c r="C851">
        <v>68974</v>
      </c>
      <c r="D851" s="57">
        <v>44853</v>
      </c>
      <c r="E851" s="84" t="str">
        <f>F851&amp;"-"&amp;COUNTIF($F$2:F851,F851)</f>
        <v>METASA-751</v>
      </c>
      <c r="F851" s="84" t="str">
        <f t="shared" si="92"/>
        <v>METASA</v>
      </c>
      <c r="G851" t="s">
        <v>8581</v>
      </c>
      <c r="H851" s="62">
        <v>88416482000106</v>
      </c>
      <c r="I851" t="s">
        <v>30</v>
      </c>
      <c r="J851">
        <v>1895.26</v>
      </c>
      <c r="K851">
        <v>31991.99</v>
      </c>
      <c r="M851">
        <v>73456</v>
      </c>
      <c r="N851" t="str">
        <v>METASA</v>
      </c>
      <c r="O851" s="57" cm="1">
        <f t="array" ref="O851">_xlfn.XLOOKUP(1,($C$2:$C$8655=M851)*($F$2:$F$8655=N851),$D$2:$D$8655)</f>
        <v>45044</v>
      </c>
      <c r="P851" s="62">
        <v>88416482000106</v>
      </c>
      <c r="Q851" t="str">
        <v>KG LIQUIDO</v>
      </c>
      <c r="R851" s="85">
        <v>18459.75</v>
      </c>
      <c r="S851" s="85">
        <v>341721.33999999997</v>
      </c>
      <c r="U851" s="84" t="b">
        <f t="shared" si="87"/>
        <v>1</v>
      </c>
      <c r="V851" s="84" t="b">
        <f t="shared" si="88"/>
        <v>1</v>
      </c>
      <c r="W851" s="84" t="b">
        <f t="shared" si="89"/>
        <v>1</v>
      </c>
      <c r="X851" s="84" t="b">
        <f t="shared" si="90"/>
        <v>1</v>
      </c>
      <c r="Y851" s="84" t="b">
        <f t="shared" si="91"/>
        <v>1</v>
      </c>
      <c r="AA851" s="84">
        <v>73456</v>
      </c>
      <c r="AB851" s="84" t="s">
        <v>80</v>
      </c>
      <c r="AC851" s="57">
        <v>45044</v>
      </c>
      <c r="AD851" s="84">
        <v>88416482000106</v>
      </c>
      <c r="AE851" s="84" t="s">
        <v>30</v>
      </c>
      <c r="AF851" s="84">
        <v>18459.75</v>
      </c>
      <c r="AG851" s="84">
        <v>341721.34</v>
      </c>
      <c r="AI851">
        <v>73582</v>
      </c>
      <c r="AJ851" s="84" t="str" cm="1">
        <f t="array" ref="AJ851">_xlfn.XLOOKUP(AI851,--LEFT(Main!$B$15:$B$1956,SEARCH(" ",Main!$B$15:$B$1956)),Main!$F$15:$F$1956,"")</f>
        <v>METASA</v>
      </c>
      <c r="AK851" s="57" cm="1">
        <f t="array" ref="AK851">_xlfn.XLOOKUP(1,(--LEFT(Main!$B$15:$B$1956,SEARCH(" ",Main!$B$15:$B$1956))=AI851)*(Main!$F$15:$F$1956=AJ851),Main!$C$15:$C$1956,"")</f>
        <v>45054</v>
      </c>
      <c r="AL851" s="62" cm="1">
        <f t="array" ref="AL851">--_xlfn.XLOOKUP(1,(Main!$F$15:$F$1956='PLANILHA EBR'!AJ851)*(--LEFT(Main!$B$15:$B$1956,SEARCH(" ",Main!$B$15:$B$1956))='PLANILHA EBR'!AI851),Main!$E$15:$E$1956)</f>
        <v>88416482000106</v>
      </c>
      <c r="AM851" s="84" t="str" cm="1">
        <f t="array" ref="AM851">_xlfn.XLOOKUP(1,(Main!$F$15:$F$1956='PLANILHA EBR'!AJ851)*(--LEFT(Main!$B$15:$B$1956,SEARCH(" ",Main!$B$15:$B$1956))='PLANILHA EBR'!AI851),Main!$H$15:$H$1956)</f>
        <v>KG LIQUIDO</v>
      </c>
      <c r="AN851">
        <v>22184.43</v>
      </c>
      <c r="AO851">
        <v>377402.92</v>
      </c>
      <c r="AP851">
        <v>4066</v>
      </c>
    </row>
    <row r="852" spans="1:42" x14ac:dyDescent="0.25">
      <c r="A852" t="s">
        <v>5958</v>
      </c>
      <c r="B852" t="str">
        <f>C852&amp;"-"&amp;COUNTIF(C$2:C852,C852)</f>
        <v>68974-6</v>
      </c>
      <c r="C852">
        <v>68974</v>
      </c>
      <c r="D852" s="57">
        <v>44853</v>
      </c>
      <c r="E852" s="84" t="str">
        <f>F852&amp;"-"&amp;COUNTIF($F$2:F852,F852)</f>
        <v>METASA-752</v>
      </c>
      <c r="F852" s="84" t="str">
        <f t="shared" si="92"/>
        <v>METASA</v>
      </c>
      <c r="G852" t="s">
        <v>8581</v>
      </c>
      <c r="H852" s="62">
        <v>88416482000106</v>
      </c>
      <c r="I852" t="s">
        <v>30</v>
      </c>
      <c r="J852">
        <v>718.7</v>
      </c>
      <c r="K852">
        <v>12131.66</v>
      </c>
      <c r="M852">
        <v>73460</v>
      </c>
      <c r="N852" t="str">
        <v>METASA</v>
      </c>
      <c r="O852" s="57" cm="1">
        <f t="array" ref="O852">_xlfn.XLOOKUP(1,($C$2:$C$8655=M852)*($F$2:$F$8655=N852),$D$2:$D$8655)</f>
        <v>45044</v>
      </c>
      <c r="P852" s="62">
        <v>88416482000106</v>
      </c>
      <c r="Q852" t="str">
        <v>KG LIQUIDO</v>
      </c>
      <c r="R852" s="85">
        <v>21281.859999999997</v>
      </c>
      <c r="S852" s="85">
        <v>388264.41000000003</v>
      </c>
      <c r="U852" s="84" t="b">
        <f t="shared" si="87"/>
        <v>1</v>
      </c>
      <c r="V852" s="84" t="b">
        <f t="shared" si="88"/>
        <v>1</v>
      </c>
      <c r="W852" s="84" t="b">
        <f t="shared" si="89"/>
        <v>1</v>
      </c>
      <c r="X852" s="84" t="b">
        <f t="shared" si="90"/>
        <v>1</v>
      </c>
      <c r="Y852" s="84" t="b">
        <f t="shared" si="91"/>
        <v>1</v>
      </c>
      <c r="AA852" s="84">
        <v>73460</v>
      </c>
      <c r="AB852" s="84" t="s">
        <v>80</v>
      </c>
      <c r="AC852" s="57">
        <v>45044</v>
      </c>
      <c r="AD852" s="84">
        <v>88416482000106</v>
      </c>
      <c r="AE852" s="84" t="s">
        <v>30</v>
      </c>
      <c r="AF852" s="84">
        <v>21281.86</v>
      </c>
      <c r="AG852" s="84">
        <v>388264.41</v>
      </c>
      <c r="AI852">
        <v>73612</v>
      </c>
      <c r="AJ852" s="84" t="str" cm="1">
        <f t="array" ref="AJ852">_xlfn.XLOOKUP(AI852,--LEFT(Main!$B$15:$B$1956,SEARCH(" ",Main!$B$15:$B$1956)),Main!$F$15:$F$1956,"")</f>
        <v>METASA</v>
      </c>
      <c r="AK852" s="57" cm="1">
        <f t="array" ref="AK852">_xlfn.XLOOKUP(1,(--LEFT(Main!$B$15:$B$1956,SEARCH(" ",Main!$B$15:$B$1956))=AI852)*(Main!$F$15:$F$1956=AJ852),Main!$C$15:$C$1956,"")</f>
        <v>45056</v>
      </c>
      <c r="AL852" s="62" cm="1">
        <f t="array" ref="AL852">--_xlfn.XLOOKUP(1,(Main!$F$15:$F$1956='PLANILHA EBR'!AJ852)*(--LEFT(Main!$B$15:$B$1956,SEARCH(" ",Main!$B$15:$B$1956))='PLANILHA EBR'!AI852),Main!$E$15:$E$1956)</f>
        <v>88416482000106</v>
      </c>
      <c r="AM852" s="84" t="str" cm="1">
        <f t="array" ref="AM852">_xlfn.XLOOKUP(1,(Main!$F$15:$F$1956='PLANILHA EBR'!AJ852)*(--LEFT(Main!$B$15:$B$1956,SEARCH(" ",Main!$B$15:$B$1956))='PLANILHA EBR'!AI852),Main!$H$15:$H$1956)</f>
        <v>KG LIQUIDO</v>
      </c>
      <c r="AN852">
        <v>26627.34</v>
      </c>
      <c r="AO852">
        <v>468078.83</v>
      </c>
      <c r="AP852">
        <v>4066</v>
      </c>
    </row>
    <row r="853" spans="1:42" x14ac:dyDescent="0.25">
      <c r="A853" t="s">
        <v>5958</v>
      </c>
      <c r="B853" t="str">
        <f>C853&amp;"-"&amp;COUNTIF(C$2:C853,C853)</f>
        <v>68974-7</v>
      </c>
      <c r="C853">
        <v>68974</v>
      </c>
      <c r="D853" s="57">
        <v>44853</v>
      </c>
      <c r="E853" s="84" t="str">
        <f>F853&amp;"-"&amp;COUNTIF($F$2:F853,F853)</f>
        <v>METASA-753</v>
      </c>
      <c r="F853" s="84" t="str">
        <f t="shared" si="92"/>
        <v>METASA</v>
      </c>
      <c r="G853" t="s">
        <v>8581</v>
      </c>
      <c r="H853" s="62">
        <v>88416482000106</v>
      </c>
      <c r="I853" t="s">
        <v>30</v>
      </c>
      <c r="J853">
        <v>535.04</v>
      </c>
      <c r="K853">
        <v>10336.969999999999</v>
      </c>
      <c r="M853">
        <v>73543</v>
      </c>
      <c r="N853" t="str">
        <v>METASA</v>
      </c>
      <c r="O853" s="57" cm="1">
        <f t="array" ref="O853">_xlfn.XLOOKUP(1,($C$2:$C$8655=M853)*($F$2:$F$8655=N853),$D$2:$D$8655)</f>
        <v>45051</v>
      </c>
      <c r="P853" s="62">
        <v>88416482000106</v>
      </c>
      <c r="Q853" t="str">
        <v>KG LIQUIDO</v>
      </c>
      <c r="R853" s="85">
        <v>16988.550000000007</v>
      </c>
      <c r="S853" s="85">
        <v>278500.18</v>
      </c>
      <c r="U853" s="84" t="b">
        <f t="shared" si="87"/>
        <v>1</v>
      </c>
      <c r="V853" s="84" t="b">
        <f t="shared" si="88"/>
        <v>1</v>
      </c>
      <c r="W853" s="84" t="b">
        <f t="shared" si="89"/>
        <v>1</v>
      </c>
      <c r="X853" s="84" t="b">
        <f t="shared" si="90"/>
        <v>1</v>
      </c>
      <c r="Y853" s="84" t="b">
        <f t="shared" si="91"/>
        <v>1</v>
      </c>
      <c r="AA853" s="84">
        <v>73543</v>
      </c>
      <c r="AB853" s="84" t="s">
        <v>80</v>
      </c>
      <c r="AC853" s="57">
        <v>45051</v>
      </c>
      <c r="AD853" s="84">
        <v>88416482000106</v>
      </c>
      <c r="AE853" s="84" t="s">
        <v>30</v>
      </c>
      <c r="AF853" s="84">
        <v>16988.55</v>
      </c>
      <c r="AG853" s="84">
        <v>278500.18</v>
      </c>
      <c r="AI853">
        <v>73665</v>
      </c>
      <c r="AJ853" s="84" t="str" cm="1">
        <f t="array" ref="AJ853">_xlfn.XLOOKUP(AI853,--LEFT(Main!$B$15:$B$1956,SEARCH(" ",Main!$B$15:$B$1956)),Main!$F$15:$F$1956,"")</f>
        <v>METASA</v>
      </c>
      <c r="AK853" s="57" cm="1">
        <f t="array" ref="AK853">_xlfn.XLOOKUP(1,(--LEFT(Main!$B$15:$B$1956,SEARCH(" ",Main!$B$15:$B$1956))=AI853)*(Main!$F$15:$F$1956=AJ853),Main!$C$15:$C$1956,"")</f>
        <v>45058</v>
      </c>
      <c r="AL853" s="62" cm="1">
        <f t="array" ref="AL853">--_xlfn.XLOOKUP(1,(Main!$F$15:$F$1956='PLANILHA EBR'!AJ853)*(--LEFT(Main!$B$15:$B$1956,SEARCH(" ",Main!$B$15:$B$1956))='PLANILHA EBR'!AI853),Main!$E$15:$E$1956)</f>
        <v>88416482000106</v>
      </c>
      <c r="AM853" s="84" t="str" cm="1">
        <f t="array" ref="AM853">_xlfn.XLOOKUP(1,(Main!$F$15:$F$1956='PLANILHA EBR'!AJ853)*(--LEFT(Main!$B$15:$B$1956,SEARCH(" ",Main!$B$15:$B$1956))='PLANILHA EBR'!AI853),Main!$H$15:$H$1956)</f>
        <v>KG LIQUIDO</v>
      </c>
      <c r="AN853">
        <v>21540.19</v>
      </c>
      <c r="AO853">
        <v>361114.1</v>
      </c>
      <c r="AP853">
        <v>4066</v>
      </c>
    </row>
    <row r="854" spans="1:42" x14ac:dyDescent="0.25">
      <c r="A854" t="s">
        <v>5958</v>
      </c>
      <c r="B854" t="str">
        <f>C854&amp;"-"&amp;COUNTIF(C$2:C854,C854)</f>
        <v>68974-8</v>
      </c>
      <c r="C854">
        <v>68974</v>
      </c>
      <c r="D854" s="57">
        <v>44853</v>
      </c>
      <c r="E854" s="84" t="str">
        <f>F854&amp;"-"&amp;COUNTIF($F$2:F854,F854)</f>
        <v>METASA-754</v>
      </c>
      <c r="F854" s="84" t="str">
        <f t="shared" si="92"/>
        <v>METASA</v>
      </c>
      <c r="G854" t="s">
        <v>8581</v>
      </c>
      <c r="H854" s="62">
        <v>88416482000106</v>
      </c>
      <c r="I854" t="s">
        <v>30</v>
      </c>
      <c r="J854">
        <v>6759.63</v>
      </c>
      <c r="K854">
        <v>130596.05</v>
      </c>
      <c r="M854">
        <v>73582</v>
      </c>
      <c r="N854" t="str">
        <v>METASA</v>
      </c>
      <c r="O854" s="57" cm="1">
        <f t="array" ref="O854">_xlfn.XLOOKUP(1,($C$2:$C$8655=M854)*($F$2:$F$8655=N854),$D$2:$D$8655)</f>
        <v>45054</v>
      </c>
      <c r="P854" s="62">
        <v>88416482000106</v>
      </c>
      <c r="Q854" t="str">
        <v>KG LIQUIDO</v>
      </c>
      <c r="R854" s="85">
        <v>22184.429999999997</v>
      </c>
      <c r="S854" s="85">
        <v>377402.92000000004</v>
      </c>
      <c r="U854" s="84" t="b">
        <f t="shared" si="87"/>
        <v>1</v>
      </c>
      <c r="V854" s="84" t="b">
        <f t="shared" si="88"/>
        <v>1</v>
      </c>
      <c r="W854" s="84" t="b">
        <f t="shared" si="89"/>
        <v>1</v>
      </c>
      <c r="X854" s="84" t="b">
        <f t="shared" si="90"/>
        <v>1</v>
      </c>
      <c r="Y854" s="84" t="b">
        <f t="shared" si="91"/>
        <v>1</v>
      </c>
      <c r="AA854" s="84">
        <v>73582</v>
      </c>
      <c r="AB854" s="84" t="s">
        <v>80</v>
      </c>
      <c r="AC854" s="57">
        <v>45054</v>
      </c>
      <c r="AD854" s="84">
        <v>88416482000106</v>
      </c>
      <c r="AE854" s="84" t="s">
        <v>30</v>
      </c>
      <c r="AF854" s="84">
        <v>22184.43</v>
      </c>
      <c r="AG854" s="84">
        <v>377402.92</v>
      </c>
      <c r="AI854">
        <v>73689</v>
      </c>
      <c r="AJ854" s="84" t="str" cm="1">
        <f t="array" ref="AJ854">_xlfn.XLOOKUP(AI854,--LEFT(Main!$B$15:$B$1956,SEARCH(" ",Main!$B$15:$B$1956)),Main!$F$15:$F$1956,"")</f>
        <v>METASA</v>
      </c>
      <c r="AK854" s="57" cm="1">
        <f t="array" ref="AK854">_xlfn.XLOOKUP(1,(--LEFT(Main!$B$15:$B$1956,SEARCH(" ",Main!$B$15:$B$1956))=AI854)*(Main!$F$15:$F$1956=AJ854),Main!$C$15:$C$1956,"")</f>
        <v>45058</v>
      </c>
      <c r="AL854" s="62" cm="1">
        <f t="array" ref="AL854">--_xlfn.XLOOKUP(1,(Main!$F$15:$F$1956='PLANILHA EBR'!AJ854)*(--LEFT(Main!$B$15:$B$1956,SEARCH(" ",Main!$B$15:$B$1956))='PLANILHA EBR'!AI854),Main!$E$15:$E$1956)</f>
        <v>88416482000106</v>
      </c>
      <c r="AM854" s="84" t="str" cm="1">
        <f t="array" ref="AM854">_xlfn.XLOOKUP(1,(Main!$F$15:$F$1956='PLANILHA EBR'!AJ854)*(--LEFT(Main!$B$15:$B$1956,SEARCH(" ",Main!$B$15:$B$1956))='PLANILHA EBR'!AI854),Main!$H$15:$H$1956)</f>
        <v>KG LIQUIDO</v>
      </c>
      <c r="AN854">
        <v>21833.42</v>
      </c>
      <c r="AO854">
        <v>378189.12</v>
      </c>
      <c r="AP854">
        <v>4066</v>
      </c>
    </row>
    <row r="855" spans="1:42" x14ac:dyDescent="0.25">
      <c r="A855" t="s">
        <v>5958</v>
      </c>
      <c r="B855" t="str">
        <f>C855&amp;"-"&amp;COUNTIF(C$2:C855,C855)</f>
        <v>68991-1</v>
      </c>
      <c r="C855">
        <v>68991</v>
      </c>
      <c r="D855" s="57">
        <v>44853</v>
      </c>
      <c r="E855" s="84" t="str">
        <f>F855&amp;"-"&amp;COUNTIF($F$2:F855,F855)</f>
        <v>METASA-755</v>
      </c>
      <c r="F855" s="84" t="str">
        <f t="shared" si="92"/>
        <v>METASA</v>
      </c>
      <c r="G855" t="s">
        <v>8581</v>
      </c>
      <c r="H855" s="62">
        <v>88416482000106</v>
      </c>
      <c r="I855" t="s">
        <v>30</v>
      </c>
      <c r="J855">
        <v>1235.54</v>
      </c>
      <c r="K855">
        <v>20052.810000000001</v>
      </c>
      <c r="M855">
        <v>73612</v>
      </c>
      <c r="N855" t="str">
        <v>METASA</v>
      </c>
      <c r="O855" s="57" cm="1">
        <f t="array" ref="O855">_xlfn.XLOOKUP(1,($C$2:$C$8655=M855)*($F$2:$F$8655=N855),$D$2:$D$8655)</f>
        <v>45056</v>
      </c>
      <c r="P855" s="62">
        <v>88416482000106</v>
      </c>
      <c r="Q855" t="str">
        <v>KG LIQUIDO</v>
      </c>
      <c r="R855" s="85">
        <v>26627.34</v>
      </c>
      <c r="S855" s="85">
        <v>468078.83</v>
      </c>
      <c r="U855" s="84" t="b">
        <f t="shared" si="87"/>
        <v>1</v>
      </c>
      <c r="V855" s="84" t="b">
        <f t="shared" si="88"/>
        <v>1</v>
      </c>
      <c r="W855" s="84" t="b">
        <f t="shared" si="89"/>
        <v>1</v>
      </c>
      <c r="X855" s="84" t="b">
        <f t="shared" si="90"/>
        <v>1</v>
      </c>
      <c r="Y855" s="84" t="b">
        <f t="shared" si="91"/>
        <v>1</v>
      </c>
      <c r="AA855" s="84">
        <v>73612</v>
      </c>
      <c r="AB855" s="84" t="s">
        <v>80</v>
      </c>
      <c r="AC855" s="57">
        <v>45056</v>
      </c>
      <c r="AD855" s="84">
        <v>88416482000106</v>
      </c>
      <c r="AE855" s="84" t="s">
        <v>30</v>
      </c>
      <c r="AF855" s="84">
        <v>26627.34</v>
      </c>
      <c r="AG855" s="84">
        <v>468078.83</v>
      </c>
      <c r="AI855">
        <v>73768</v>
      </c>
      <c r="AJ855" s="84" t="str" cm="1">
        <f t="array" ref="AJ855">_xlfn.XLOOKUP(AI855,--LEFT(Main!$B$15:$B$1956,SEARCH(" ",Main!$B$15:$B$1956)),Main!$F$15:$F$1956,"")</f>
        <v>METASA</v>
      </c>
      <c r="AK855" s="57" cm="1">
        <f t="array" ref="AK855">_xlfn.XLOOKUP(1,(--LEFT(Main!$B$15:$B$1956,SEARCH(" ",Main!$B$15:$B$1956))=AI855)*(Main!$F$15:$F$1956=AJ855),Main!$C$15:$C$1956,"")</f>
        <v>45063</v>
      </c>
      <c r="AL855" s="62" cm="1">
        <f t="array" ref="AL855">--_xlfn.XLOOKUP(1,(Main!$F$15:$F$1956='PLANILHA EBR'!AJ855)*(--LEFT(Main!$B$15:$B$1956,SEARCH(" ",Main!$B$15:$B$1956))='PLANILHA EBR'!AI855),Main!$E$15:$E$1956)</f>
        <v>88416482000106</v>
      </c>
      <c r="AM855" s="84" t="str" cm="1">
        <f t="array" ref="AM855">_xlfn.XLOOKUP(1,(Main!$F$15:$F$1956='PLANILHA EBR'!AJ855)*(--LEFT(Main!$B$15:$B$1956,SEARCH(" ",Main!$B$15:$B$1956))='PLANILHA EBR'!AI855),Main!$H$15:$H$1956)</f>
        <v>KG LIQUIDO</v>
      </c>
      <c r="AN855">
        <v>25659.84</v>
      </c>
      <c r="AO855">
        <v>393183.85</v>
      </c>
      <c r="AP855">
        <v>4065</v>
      </c>
    </row>
    <row r="856" spans="1:42" x14ac:dyDescent="0.25">
      <c r="A856" t="s">
        <v>5958</v>
      </c>
      <c r="B856" t="str">
        <f>C856&amp;"-"&amp;COUNTIF(C$2:C856,C856)</f>
        <v>68991-2</v>
      </c>
      <c r="C856">
        <v>68991</v>
      </c>
      <c r="D856" s="57">
        <v>44853</v>
      </c>
      <c r="E856" s="84" t="str">
        <f>F856&amp;"-"&amp;COUNTIF($F$2:F856,F856)</f>
        <v>METASA-756</v>
      </c>
      <c r="F856" s="84" t="str">
        <f t="shared" si="92"/>
        <v>METASA</v>
      </c>
      <c r="G856" t="s">
        <v>8581</v>
      </c>
      <c r="H856" s="62">
        <v>88416482000106</v>
      </c>
      <c r="I856" t="s">
        <v>30</v>
      </c>
      <c r="J856">
        <v>134.47999999999999</v>
      </c>
      <c r="K856">
        <v>2270.02</v>
      </c>
      <c r="M856">
        <v>73665</v>
      </c>
      <c r="N856" t="str">
        <v>METASA</v>
      </c>
      <c r="O856" s="57" cm="1">
        <f t="array" ref="O856">_xlfn.XLOOKUP(1,($C$2:$C$8655=M856)*($F$2:$F$8655=N856),$D$2:$D$8655)</f>
        <v>45058</v>
      </c>
      <c r="P856" s="62">
        <v>88416482000106</v>
      </c>
      <c r="Q856" t="str">
        <v>KG LIQUIDO</v>
      </c>
      <c r="R856" s="85">
        <v>21540.19</v>
      </c>
      <c r="S856" s="85">
        <v>361114.1</v>
      </c>
      <c r="U856" s="84" t="b">
        <f t="shared" si="87"/>
        <v>1</v>
      </c>
      <c r="V856" s="84" t="b">
        <f t="shared" si="88"/>
        <v>1</v>
      </c>
      <c r="W856" s="84" t="b">
        <f t="shared" si="89"/>
        <v>1</v>
      </c>
      <c r="X856" s="84" t="b">
        <f t="shared" si="90"/>
        <v>1</v>
      </c>
      <c r="Y856" s="84" t="b">
        <f t="shared" si="91"/>
        <v>1</v>
      </c>
      <c r="AA856" s="84">
        <v>73665</v>
      </c>
      <c r="AB856" s="84" t="s">
        <v>80</v>
      </c>
      <c r="AC856" s="57">
        <v>45058</v>
      </c>
      <c r="AD856" s="84">
        <v>88416482000106</v>
      </c>
      <c r="AE856" s="84" t="s">
        <v>30</v>
      </c>
      <c r="AF856" s="84">
        <v>21540.19</v>
      </c>
      <c r="AG856" s="84">
        <v>361114.1</v>
      </c>
      <c r="AI856">
        <v>73821</v>
      </c>
      <c r="AJ856" s="84" t="str" cm="1">
        <f t="array" ref="AJ856">_xlfn.XLOOKUP(AI856,--LEFT(Main!$B$15:$B$1956,SEARCH(" ",Main!$B$15:$B$1956)),Main!$F$15:$F$1956,"")</f>
        <v>METASA</v>
      </c>
      <c r="AK856" s="57" cm="1">
        <f t="array" ref="AK856">_xlfn.XLOOKUP(1,(--LEFT(Main!$B$15:$B$1956,SEARCH(" ",Main!$B$15:$B$1956))=AI856)*(Main!$F$15:$F$1956=AJ856),Main!$C$15:$C$1956,"")</f>
        <v>45064</v>
      </c>
      <c r="AL856" s="62" cm="1">
        <f t="array" ref="AL856">--_xlfn.XLOOKUP(1,(Main!$F$15:$F$1956='PLANILHA EBR'!AJ856)*(--LEFT(Main!$B$15:$B$1956,SEARCH(" ",Main!$B$15:$B$1956))='PLANILHA EBR'!AI856),Main!$E$15:$E$1956)</f>
        <v>88416482000106</v>
      </c>
      <c r="AM856" s="84" t="str" cm="1">
        <f t="array" ref="AM856">_xlfn.XLOOKUP(1,(Main!$F$15:$F$1956='PLANILHA EBR'!AJ856)*(--LEFT(Main!$B$15:$B$1956,SEARCH(" ",Main!$B$15:$B$1956))='PLANILHA EBR'!AI856),Main!$H$15:$H$1956)</f>
        <v>KG LIQUIDO</v>
      </c>
      <c r="AN856">
        <v>18984.43</v>
      </c>
      <c r="AO856">
        <v>271609.64</v>
      </c>
      <c r="AP856">
        <v>4065</v>
      </c>
    </row>
    <row r="857" spans="1:42" x14ac:dyDescent="0.25">
      <c r="A857" t="s">
        <v>5958</v>
      </c>
      <c r="B857" t="str">
        <f>C857&amp;"-"&amp;COUNTIF(C$2:C857,C857)</f>
        <v>68991-3</v>
      </c>
      <c r="C857">
        <v>68991</v>
      </c>
      <c r="D857" s="57">
        <v>44853</v>
      </c>
      <c r="E857" s="84" t="str">
        <f>F857&amp;"-"&amp;COUNTIF($F$2:F857,F857)</f>
        <v>METASA-757</v>
      </c>
      <c r="F857" s="84" t="str">
        <f t="shared" si="92"/>
        <v>METASA</v>
      </c>
      <c r="G857" t="s">
        <v>8581</v>
      </c>
      <c r="H857" s="62">
        <v>88416482000106</v>
      </c>
      <c r="I857" t="s">
        <v>30</v>
      </c>
      <c r="J857">
        <v>3812.5</v>
      </c>
      <c r="K857">
        <v>71179.38</v>
      </c>
      <c r="M857">
        <v>73689</v>
      </c>
      <c r="N857" t="str">
        <v>METASA</v>
      </c>
      <c r="O857" s="57" cm="1">
        <f t="array" ref="O857">_xlfn.XLOOKUP(1,($C$2:$C$8655=M857)*($F$2:$F$8655=N857),$D$2:$D$8655)</f>
        <v>45058</v>
      </c>
      <c r="P857" s="62">
        <v>88416482000106</v>
      </c>
      <c r="Q857" t="str">
        <v>KG LIQUIDO</v>
      </c>
      <c r="R857" s="85">
        <v>21833.420000000002</v>
      </c>
      <c r="S857" s="85">
        <v>378189.12000000005</v>
      </c>
      <c r="U857" s="84" t="b">
        <f t="shared" si="87"/>
        <v>1</v>
      </c>
      <c r="V857" s="84" t="b">
        <f t="shared" si="88"/>
        <v>1</v>
      </c>
      <c r="W857" s="84" t="b">
        <f t="shared" si="89"/>
        <v>1</v>
      </c>
      <c r="X857" s="84" t="b">
        <f t="shared" si="90"/>
        <v>1</v>
      </c>
      <c r="Y857" s="84" t="b">
        <f t="shared" si="91"/>
        <v>1</v>
      </c>
      <c r="AA857" s="84">
        <v>73689</v>
      </c>
      <c r="AB857" s="84" t="s">
        <v>80</v>
      </c>
      <c r="AC857" s="57">
        <v>45058</v>
      </c>
      <c r="AD857" s="84">
        <v>88416482000106</v>
      </c>
      <c r="AE857" s="84" t="s">
        <v>30</v>
      </c>
      <c r="AF857" s="84">
        <v>21833.42</v>
      </c>
      <c r="AG857" s="84">
        <v>378189.12</v>
      </c>
      <c r="AI857">
        <v>73853</v>
      </c>
      <c r="AJ857" s="84" t="str" cm="1">
        <f t="array" ref="AJ857">_xlfn.XLOOKUP(AI857,--LEFT(Main!$B$15:$B$1956,SEARCH(" ",Main!$B$15:$B$1956)),Main!$F$15:$F$1956,"")</f>
        <v>METASA</v>
      </c>
      <c r="AK857" s="57" cm="1">
        <f t="array" ref="AK857">_xlfn.XLOOKUP(1,(--LEFT(Main!$B$15:$B$1956,SEARCH(" ",Main!$B$15:$B$1956))=AI857)*(Main!$F$15:$F$1956=AJ857),Main!$C$15:$C$1956,"")</f>
        <v>45065</v>
      </c>
      <c r="AL857" s="62" cm="1">
        <f t="array" ref="AL857">--_xlfn.XLOOKUP(1,(Main!$F$15:$F$1956='PLANILHA EBR'!AJ857)*(--LEFT(Main!$B$15:$B$1956,SEARCH(" ",Main!$B$15:$B$1956))='PLANILHA EBR'!AI857),Main!$E$15:$E$1956)</f>
        <v>88416482000106</v>
      </c>
      <c r="AM857" s="84" t="str" cm="1">
        <f t="array" ref="AM857">_xlfn.XLOOKUP(1,(Main!$F$15:$F$1956='PLANILHA EBR'!AJ857)*(--LEFT(Main!$B$15:$B$1956,SEARCH(" ",Main!$B$15:$B$1956))='PLANILHA EBR'!AI857),Main!$H$15:$H$1956)</f>
        <v>KG LIQUIDO</v>
      </c>
      <c r="AN857">
        <v>6078.37</v>
      </c>
      <c r="AO857">
        <v>121026.91</v>
      </c>
      <c r="AP857">
        <v>4065</v>
      </c>
    </row>
    <row r="858" spans="1:42" x14ac:dyDescent="0.25">
      <c r="A858" t="s">
        <v>5958</v>
      </c>
      <c r="B858" t="str">
        <f>C858&amp;"-"&amp;COUNTIF(C$2:C858,C858)</f>
        <v>68991-4</v>
      </c>
      <c r="C858">
        <v>68991</v>
      </c>
      <c r="D858" s="57">
        <v>44853</v>
      </c>
      <c r="E858" s="84" t="str">
        <f>F858&amp;"-"&amp;COUNTIF($F$2:F858,F858)</f>
        <v>METASA-758</v>
      </c>
      <c r="F858" s="84" t="str">
        <f t="shared" si="92"/>
        <v>METASA</v>
      </c>
      <c r="G858" t="s">
        <v>8581</v>
      </c>
      <c r="H858" s="62">
        <v>88416482000106</v>
      </c>
      <c r="I858" t="s">
        <v>30</v>
      </c>
      <c r="J858">
        <v>942.67</v>
      </c>
      <c r="K858">
        <v>16242.2</v>
      </c>
      <c r="M858">
        <v>73768</v>
      </c>
      <c r="N858" t="str">
        <v>METASA</v>
      </c>
      <c r="O858" s="57" cm="1">
        <f t="array" ref="O858">_xlfn.XLOOKUP(1,($C$2:$C$8655=M858)*($F$2:$F$8655=N858),$D$2:$D$8655)</f>
        <v>45063</v>
      </c>
      <c r="P858" s="62">
        <v>88416482000106</v>
      </c>
      <c r="Q858" t="str">
        <v>KG LIQUIDO</v>
      </c>
      <c r="R858" s="85">
        <v>25659.840000000007</v>
      </c>
      <c r="S858" s="85">
        <v>393183.85000000009</v>
      </c>
      <c r="U858" s="84" t="b">
        <f t="shared" si="87"/>
        <v>1</v>
      </c>
      <c r="V858" s="84" t="b">
        <f t="shared" si="88"/>
        <v>1</v>
      </c>
      <c r="W858" s="84" t="b">
        <f t="shared" si="89"/>
        <v>1</v>
      </c>
      <c r="X858" s="84" t="b">
        <f t="shared" si="90"/>
        <v>1</v>
      </c>
      <c r="Y858" s="84" t="b">
        <f t="shared" si="91"/>
        <v>1</v>
      </c>
      <c r="AA858" s="84">
        <v>73768</v>
      </c>
      <c r="AB858" s="84" t="s">
        <v>80</v>
      </c>
      <c r="AC858" s="57">
        <v>45063</v>
      </c>
      <c r="AD858" s="84">
        <v>88416482000106</v>
      </c>
      <c r="AE858" s="84" t="s">
        <v>30</v>
      </c>
      <c r="AF858" s="84">
        <v>25659.84</v>
      </c>
      <c r="AG858" s="84">
        <v>393183.85</v>
      </c>
      <c r="AI858">
        <v>73867</v>
      </c>
      <c r="AJ858" s="84" t="str" cm="1">
        <f t="array" ref="AJ858">_xlfn.XLOOKUP(AI858,--LEFT(Main!$B$15:$B$1956,SEARCH(" ",Main!$B$15:$B$1956)),Main!$F$15:$F$1956,"")</f>
        <v>METASA</v>
      </c>
      <c r="AK858" s="57" cm="1">
        <f t="array" ref="AK858">_xlfn.XLOOKUP(1,(--LEFT(Main!$B$15:$B$1956,SEARCH(" ",Main!$B$15:$B$1956))=AI858)*(Main!$F$15:$F$1956=AJ858),Main!$C$15:$C$1956,"")</f>
        <v>45065</v>
      </c>
      <c r="AL858" s="62" cm="1">
        <f t="array" ref="AL858">--_xlfn.XLOOKUP(1,(Main!$F$15:$F$1956='PLANILHA EBR'!AJ858)*(--LEFT(Main!$B$15:$B$1956,SEARCH(" ",Main!$B$15:$B$1956))='PLANILHA EBR'!AI858),Main!$E$15:$E$1956)</f>
        <v>88416482000106</v>
      </c>
      <c r="AM858" s="84" t="str" cm="1">
        <f t="array" ref="AM858">_xlfn.XLOOKUP(1,(Main!$F$15:$F$1956='PLANILHA EBR'!AJ858)*(--LEFT(Main!$B$15:$B$1956,SEARCH(" ",Main!$B$15:$B$1956))='PLANILHA EBR'!AI858),Main!$H$15:$H$1956)</f>
        <v>KG LIQUIDO</v>
      </c>
      <c r="AN858">
        <v>22744</v>
      </c>
      <c r="AO858">
        <v>321026.44</v>
      </c>
      <c r="AP858">
        <v>4065</v>
      </c>
    </row>
    <row r="859" spans="1:42" x14ac:dyDescent="0.25">
      <c r="A859" t="s">
        <v>5958</v>
      </c>
      <c r="B859" t="str">
        <f>C859&amp;"-"&amp;COUNTIF(C$2:C859,C859)</f>
        <v>68991-5</v>
      </c>
      <c r="C859">
        <v>68991</v>
      </c>
      <c r="D859" s="57">
        <v>44853</v>
      </c>
      <c r="E859" s="84" t="str">
        <f>F859&amp;"-"&amp;COUNTIF($F$2:F859,F859)</f>
        <v>METASA-759</v>
      </c>
      <c r="F859" s="84" t="str">
        <f t="shared" si="92"/>
        <v>METASA</v>
      </c>
      <c r="G859" t="s">
        <v>8581</v>
      </c>
      <c r="H859" s="62">
        <v>88416482000106</v>
      </c>
      <c r="I859" t="s">
        <v>30</v>
      </c>
      <c r="J859">
        <v>33.4</v>
      </c>
      <c r="K859">
        <v>597.19000000000005</v>
      </c>
      <c r="M859">
        <v>73821</v>
      </c>
      <c r="N859" t="str">
        <v>METASA</v>
      </c>
      <c r="O859" s="57" cm="1">
        <f t="array" ref="O859">_xlfn.XLOOKUP(1,($C$2:$C$8655=M859)*($F$2:$F$8655=N859),$D$2:$D$8655)</f>
        <v>45064</v>
      </c>
      <c r="P859" s="62">
        <v>88416482000106</v>
      </c>
      <c r="Q859" t="str">
        <v>KG LIQUIDO</v>
      </c>
      <c r="R859" s="85">
        <v>18984.43</v>
      </c>
      <c r="S859" s="85">
        <v>271609.64</v>
      </c>
      <c r="U859" s="84" t="b">
        <f t="shared" si="87"/>
        <v>1</v>
      </c>
      <c r="V859" s="84" t="b">
        <f t="shared" si="88"/>
        <v>1</v>
      </c>
      <c r="W859" s="84" t="b">
        <f t="shared" si="89"/>
        <v>1</v>
      </c>
      <c r="X859" s="84" t="b">
        <f t="shared" si="90"/>
        <v>1</v>
      </c>
      <c r="Y859" s="84" t="b">
        <f t="shared" si="91"/>
        <v>1</v>
      </c>
      <c r="AA859" s="84">
        <v>73821</v>
      </c>
      <c r="AB859" s="84" t="s">
        <v>80</v>
      </c>
      <c r="AC859" s="57">
        <v>45064</v>
      </c>
      <c r="AD859" s="84">
        <v>88416482000106</v>
      </c>
      <c r="AE859" s="84" t="s">
        <v>30</v>
      </c>
      <c r="AF859" s="84">
        <v>18984.43</v>
      </c>
      <c r="AG859" s="84">
        <v>271609.64</v>
      </c>
      <c r="AI859">
        <v>73891</v>
      </c>
      <c r="AJ859" s="84" t="str" cm="1">
        <f t="array" ref="AJ859">_xlfn.XLOOKUP(AI859,--LEFT(Main!$B$15:$B$1956,SEARCH(" ",Main!$B$15:$B$1956)),Main!$F$15:$F$1956,"")</f>
        <v>METASA</v>
      </c>
      <c r="AK859" s="57" cm="1">
        <f t="array" ref="AK859">_xlfn.XLOOKUP(1,(--LEFT(Main!$B$15:$B$1956,SEARCH(" ",Main!$B$15:$B$1956))=AI859)*(Main!$F$15:$F$1956=AJ859),Main!$C$15:$C$1956,"")</f>
        <v>45068</v>
      </c>
      <c r="AL859" s="62" cm="1">
        <f t="array" ref="AL859">--_xlfn.XLOOKUP(1,(Main!$F$15:$F$1956='PLANILHA EBR'!AJ859)*(--LEFT(Main!$B$15:$B$1956,SEARCH(" ",Main!$B$15:$B$1956))='PLANILHA EBR'!AI859),Main!$E$15:$E$1956)</f>
        <v>88416482000106</v>
      </c>
      <c r="AM859" s="84" t="str" cm="1">
        <f t="array" ref="AM859">_xlfn.XLOOKUP(1,(Main!$F$15:$F$1956='PLANILHA EBR'!AJ859)*(--LEFT(Main!$B$15:$B$1956,SEARCH(" ",Main!$B$15:$B$1956))='PLANILHA EBR'!AI859),Main!$H$15:$H$1956)</f>
        <v>KG LIQUIDO</v>
      </c>
      <c r="AN859">
        <v>23416.89</v>
      </c>
      <c r="AO859">
        <v>397303.51</v>
      </c>
      <c r="AP859">
        <v>4064</v>
      </c>
    </row>
    <row r="860" spans="1:42" x14ac:dyDescent="0.25">
      <c r="A860" t="s">
        <v>5958</v>
      </c>
      <c r="B860" t="str">
        <f>C860&amp;"-"&amp;COUNTIF(C$2:C860,C860)</f>
        <v>68991-6</v>
      </c>
      <c r="C860">
        <v>68991</v>
      </c>
      <c r="D860" s="57">
        <v>44853</v>
      </c>
      <c r="E860" s="84" t="str">
        <f>F860&amp;"-"&amp;COUNTIF($F$2:F860,F860)</f>
        <v>METASA-760</v>
      </c>
      <c r="F860" s="84" t="str">
        <f t="shared" si="92"/>
        <v>METASA</v>
      </c>
      <c r="G860" t="s">
        <v>8581</v>
      </c>
      <c r="H860" s="62">
        <v>88416482000106</v>
      </c>
      <c r="I860" t="s">
        <v>30</v>
      </c>
      <c r="J860">
        <v>1775.66</v>
      </c>
      <c r="K860">
        <v>30594.62</v>
      </c>
      <c r="M860">
        <v>73853</v>
      </c>
      <c r="N860" t="str">
        <v>METASA</v>
      </c>
      <c r="O860" s="57" cm="1">
        <f t="array" ref="O860">_xlfn.XLOOKUP(1,($C$2:$C$8655=M860)*($F$2:$F$8655=N860),$D$2:$D$8655)</f>
        <v>45065</v>
      </c>
      <c r="P860" s="62">
        <v>88416482000106</v>
      </c>
      <c r="Q860" t="str">
        <v>KG LIQUIDO</v>
      </c>
      <c r="R860" s="85">
        <v>6078.3700000000008</v>
      </c>
      <c r="S860" s="85">
        <v>121026.91</v>
      </c>
      <c r="U860" s="84" t="b">
        <f t="shared" si="87"/>
        <v>1</v>
      </c>
      <c r="V860" s="84" t="b">
        <f t="shared" si="88"/>
        <v>1</v>
      </c>
      <c r="W860" s="84" t="b">
        <f t="shared" si="89"/>
        <v>1</v>
      </c>
      <c r="X860" s="84" t="b">
        <f t="shared" si="90"/>
        <v>1</v>
      </c>
      <c r="Y860" s="84" t="b">
        <f t="shared" si="91"/>
        <v>1</v>
      </c>
      <c r="AA860" s="84">
        <v>73853</v>
      </c>
      <c r="AB860" s="84" t="s">
        <v>80</v>
      </c>
      <c r="AC860" s="57">
        <v>45065</v>
      </c>
      <c r="AD860" s="84">
        <v>88416482000106</v>
      </c>
      <c r="AE860" s="84" t="s">
        <v>30</v>
      </c>
      <c r="AF860" s="84">
        <v>6078.37</v>
      </c>
      <c r="AG860" s="84">
        <v>121026.91</v>
      </c>
      <c r="AI860">
        <v>73963</v>
      </c>
      <c r="AJ860" s="84" t="str" cm="1">
        <f t="array" ref="AJ860">_xlfn.XLOOKUP(AI860,--LEFT(Main!$B$15:$B$1956,SEARCH(" ",Main!$B$15:$B$1956)),Main!$F$15:$F$1956,"")</f>
        <v>METASA</v>
      </c>
      <c r="AK860" s="57" cm="1">
        <f t="array" ref="AK860">_xlfn.XLOOKUP(1,(--LEFT(Main!$B$15:$B$1956,SEARCH(" ",Main!$B$15:$B$1956))=AI860)*(Main!$F$15:$F$1956=AJ860),Main!$C$15:$C$1956,"")</f>
        <v>45070</v>
      </c>
      <c r="AL860" s="62" cm="1">
        <f t="array" ref="AL860">--_xlfn.XLOOKUP(1,(Main!$F$15:$F$1956='PLANILHA EBR'!AJ860)*(--LEFT(Main!$B$15:$B$1956,SEARCH(" ",Main!$B$15:$B$1956))='PLANILHA EBR'!AI860),Main!$E$15:$E$1956)</f>
        <v>88416482000106</v>
      </c>
      <c r="AM860" s="84" t="str" cm="1">
        <f t="array" ref="AM860">_xlfn.XLOOKUP(1,(Main!$F$15:$F$1956='PLANILHA EBR'!AJ860)*(--LEFT(Main!$B$15:$B$1956,SEARCH(" ",Main!$B$15:$B$1956))='PLANILHA EBR'!AI860),Main!$H$15:$H$1956)</f>
        <v>KG LIQUIDO</v>
      </c>
      <c r="AN860">
        <v>17313.32</v>
      </c>
      <c r="AO860">
        <v>289916.15999999997</v>
      </c>
      <c r="AP860">
        <v>4064</v>
      </c>
    </row>
    <row r="861" spans="1:42" x14ac:dyDescent="0.25">
      <c r="A861" t="s">
        <v>5958</v>
      </c>
      <c r="B861" t="str">
        <f>C861&amp;"-"&amp;COUNTIF(C$2:C861,C861)</f>
        <v>68991-7</v>
      </c>
      <c r="C861">
        <v>68991</v>
      </c>
      <c r="D861" s="57">
        <v>44853</v>
      </c>
      <c r="E861" s="84" t="str">
        <f>F861&amp;"-"&amp;COUNTIF($F$2:F861,F861)</f>
        <v>METASA-761</v>
      </c>
      <c r="F861" s="84" t="str">
        <f t="shared" si="92"/>
        <v>METASA</v>
      </c>
      <c r="G861" t="s">
        <v>8581</v>
      </c>
      <c r="H861" s="62">
        <v>88416482000106</v>
      </c>
      <c r="I861" t="s">
        <v>30</v>
      </c>
      <c r="J861">
        <v>54.58</v>
      </c>
      <c r="K861">
        <v>1109.07</v>
      </c>
      <c r="M861">
        <v>73867</v>
      </c>
      <c r="N861" t="str">
        <v>METASA</v>
      </c>
      <c r="O861" s="57" cm="1">
        <f t="array" ref="O861">_xlfn.XLOOKUP(1,($C$2:$C$8655=M861)*($F$2:$F$8655=N861),$D$2:$D$8655)</f>
        <v>45065</v>
      </c>
      <c r="P861" s="62">
        <v>88416482000106</v>
      </c>
      <c r="Q861" t="str">
        <v>KG LIQUIDO</v>
      </c>
      <c r="R861" s="85">
        <v>22744.000000000004</v>
      </c>
      <c r="S861" s="85">
        <v>321026.44</v>
      </c>
      <c r="U861" s="84" t="b">
        <f t="shared" si="87"/>
        <v>1</v>
      </c>
      <c r="V861" s="84" t="b">
        <f t="shared" si="88"/>
        <v>1</v>
      </c>
      <c r="W861" s="84" t="b">
        <f t="shared" si="89"/>
        <v>1</v>
      </c>
      <c r="X861" s="84" t="b">
        <f t="shared" si="90"/>
        <v>1</v>
      </c>
      <c r="Y861" s="84" t="b">
        <f t="shared" si="91"/>
        <v>1</v>
      </c>
      <c r="AA861" s="84">
        <v>73867</v>
      </c>
      <c r="AB861" s="84" t="s">
        <v>80</v>
      </c>
      <c r="AC861" s="57">
        <v>45065</v>
      </c>
      <c r="AD861" s="84">
        <v>88416482000106</v>
      </c>
      <c r="AE861" s="84" t="s">
        <v>30</v>
      </c>
      <c r="AF861" s="84">
        <v>22744</v>
      </c>
      <c r="AG861" s="84">
        <v>321026.44</v>
      </c>
      <c r="AI861">
        <v>73973</v>
      </c>
      <c r="AJ861" s="84" t="str" cm="1">
        <f t="array" ref="AJ861">_xlfn.XLOOKUP(AI861,--LEFT(Main!$B$15:$B$1956,SEARCH(" ",Main!$B$15:$B$1956)),Main!$F$15:$F$1956,"")</f>
        <v>METASA</v>
      </c>
      <c r="AK861" s="57" cm="1">
        <f t="array" ref="AK861">_xlfn.XLOOKUP(1,(--LEFT(Main!$B$15:$B$1956,SEARCH(" ",Main!$B$15:$B$1956))=AI861)*(Main!$F$15:$F$1956=AJ861),Main!$C$15:$C$1956,"")</f>
        <v>45070</v>
      </c>
      <c r="AL861" s="62" cm="1">
        <f t="array" ref="AL861">--_xlfn.XLOOKUP(1,(Main!$F$15:$F$1956='PLANILHA EBR'!AJ861)*(--LEFT(Main!$B$15:$B$1956,SEARCH(" ",Main!$B$15:$B$1956))='PLANILHA EBR'!AI861),Main!$E$15:$E$1956)</f>
        <v>88416482000106</v>
      </c>
      <c r="AM861" s="84" t="str" cm="1">
        <f t="array" ref="AM861">_xlfn.XLOOKUP(1,(Main!$F$15:$F$1956='PLANILHA EBR'!AJ861)*(--LEFT(Main!$B$15:$B$1956,SEARCH(" ",Main!$B$15:$B$1956))='PLANILHA EBR'!AI861),Main!$H$15:$H$1956)</f>
        <v>KG LIQUIDO</v>
      </c>
      <c r="AN861">
        <v>21349.51</v>
      </c>
      <c r="AO861">
        <v>348500.33</v>
      </c>
      <c r="AP861">
        <v>4064</v>
      </c>
    </row>
    <row r="862" spans="1:42" x14ac:dyDescent="0.25">
      <c r="A862" t="s">
        <v>5958</v>
      </c>
      <c r="B862" t="str">
        <f>C862&amp;"-"&amp;COUNTIF(C$2:C862,C862)</f>
        <v>68991-8</v>
      </c>
      <c r="C862">
        <v>68991</v>
      </c>
      <c r="D862" s="57">
        <v>44853</v>
      </c>
      <c r="E862" s="84" t="str">
        <f>F862&amp;"-"&amp;COUNTIF($F$2:F862,F862)</f>
        <v>METASA-762</v>
      </c>
      <c r="F862" s="84" t="str">
        <f t="shared" si="92"/>
        <v>METASA</v>
      </c>
      <c r="G862" t="s">
        <v>8581</v>
      </c>
      <c r="H862" s="62">
        <v>88416482000106</v>
      </c>
      <c r="I862" t="s">
        <v>30</v>
      </c>
      <c r="J862">
        <v>9384.82</v>
      </c>
      <c r="K862">
        <v>249917.75</v>
      </c>
      <c r="M862">
        <v>73891</v>
      </c>
      <c r="N862" t="str">
        <v>METASA</v>
      </c>
      <c r="O862" s="57" cm="1">
        <f t="array" ref="O862">_xlfn.XLOOKUP(1,($C$2:$C$8655=M862)*($F$2:$F$8655=N862),$D$2:$D$8655)</f>
        <v>45068</v>
      </c>
      <c r="P862" s="62">
        <v>88416482000106</v>
      </c>
      <c r="Q862" t="str">
        <v>KG LIQUIDO</v>
      </c>
      <c r="R862" s="85">
        <v>23416.890000000003</v>
      </c>
      <c r="S862" s="85">
        <v>397303.51</v>
      </c>
      <c r="U862" s="84" t="b">
        <f t="shared" si="87"/>
        <v>1</v>
      </c>
      <c r="V862" s="84" t="b">
        <f t="shared" si="88"/>
        <v>1</v>
      </c>
      <c r="W862" s="84" t="b">
        <f t="shared" si="89"/>
        <v>1</v>
      </c>
      <c r="X862" s="84" t="b">
        <f t="shared" si="90"/>
        <v>1</v>
      </c>
      <c r="Y862" s="84" t="b">
        <f t="shared" si="91"/>
        <v>1</v>
      </c>
      <c r="AA862" s="84">
        <v>73891</v>
      </c>
      <c r="AB862" s="84" t="s">
        <v>80</v>
      </c>
      <c r="AC862" s="57">
        <v>45068</v>
      </c>
      <c r="AD862" s="84">
        <v>88416482000106</v>
      </c>
      <c r="AE862" s="84" t="s">
        <v>30</v>
      </c>
      <c r="AF862" s="84">
        <v>23416.89</v>
      </c>
      <c r="AG862" s="84">
        <v>397303.51</v>
      </c>
      <c r="AI862">
        <v>74043</v>
      </c>
      <c r="AJ862" s="84" t="str" cm="1">
        <f t="array" ref="AJ862">_xlfn.XLOOKUP(AI862,--LEFT(Main!$B$15:$B$1956,SEARCH(" ",Main!$B$15:$B$1956)),Main!$F$15:$F$1956,"")</f>
        <v>METASA</v>
      </c>
      <c r="AK862" s="57" cm="1">
        <f t="array" ref="AK862">_xlfn.XLOOKUP(1,(--LEFT(Main!$B$15:$B$1956,SEARCH(" ",Main!$B$15:$B$1956))=AI862)*(Main!$F$15:$F$1956=AJ862),Main!$C$15:$C$1956,"")</f>
        <v>45072</v>
      </c>
      <c r="AL862" s="62" cm="1">
        <f t="array" ref="AL862">--_xlfn.XLOOKUP(1,(Main!$F$15:$F$1956='PLANILHA EBR'!AJ862)*(--LEFT(Main!$B$15:$B$1956,SEARCH(" ",Main!$B$15:$B$1956))='PLANILHA EBR'!AI862),Main!$E$15:$E$1956)</f>
        <v>88416482000106</v>
      </c>
      <c r="AM862" s="84" t="str" cm="1">
        <f t="array" ref="AM862">_xlfn.XLOOKUP(1,(Main!$F$15:$F$1956='PLANILHA EBR'!AJ862)*(--LEFT(Main!$B$15:$B$1956,SEARCH(" ",Main!$B$15:$B$1956))='PLANILHA EBR'!AI862),Main!$H$15:$H$1956)</f>
        <v>KG LIQUIDO</v>
      </c>
      <c r="AN862">
        <v>21727.91</v>
      </c>
      <c r="AO862">
        <v>351677.1</v>
      </c>
      <c r="AP862">
        <v>4064</v>
      </c>
    </row>
    <row r="863" spans="1:42" x14ac:dyDescent="0.25">
      <c r="A863" t="s">
        <v>5958</v>
      </c>
      <c r="B863" t="str">
        <f>C863&amp;"-"&amp;COUNTIF(C$2:C863,C863)</f>
        <v>68991-9</v>
      </c>
      <c r="C863">
        <v>68991</v>
      </c>
      <c r="D863" s="57">
        <v>44853</v>
      </c>
      <c r="E863" s="84" t="str">
        <f>F863&amp;"-"&amp;COUNTIF($F$2:F863,F863)</f>
        <v>METASA-763</v>
      </c>
      <c r="F863" s="84" t="str">
        <f t="shared" si="92"/>
        <v>METASA</v>
      </c>
      <c r="G863" t="s">
        <v>8581</v>
      </c>
      <c r="H863" s="62">
        <v>88416482000106</v>
      </c>
      <c r="I863" t="s">
        <v>30</v>
      </c>
      <c r="J863">
        <v>3285.8</v>
      </c>
      <c r="K863">
        <v>43931.15</v>
      </c>
      <c r="M863">
        <v>73963</v>
      </c>
      <c r="N863" t="str">
        <v>METASA</v>
      </c>
      <c r="O863" s="57" cm="1">
        <f t="array" ref="O863">_xlfn.XLOOKUP(1,($C$2:$C$8655=M863)*($F$2:$F$8655=N863),$D$2:$D$8655)</f>
        <v>45070</v>
      </c>
      <c r="P863" s="62">
        <v>88416482000106</v>
      </c>
      <c r="Q863" t="str">
        <v>KG LIQUIDO</v>
      </c>
      <c r="R863" s="85">
        <v>17313.320000000003</v>
      </c>
      <c r="S863" s="85">
        <v>289916.15999999997</v>
      </c>
      <c r="U863" s="84" t="b">
        <f t="shared" si="87"/>
        <v>1</v>
      </c>
      <c r="V863" s="84" t="b">
        <f t="shared" si="88"/>
        <v>1</v>
      </c>
      <c r="W863" s="84" t="b">
        <f t="shared" si="89"/>
        <v>1</v>
      </c>
      <c r="X863" s="84" t="b">
        <f t="shared" si="90"/>
        <v>1</v>
      </c>
      <c r="Y863" s="84" t="b">
        <f t="shared" si="91"/>
        <v>1</v>
      </c>
      <c r="AA863" s="84">
        <v>73963</v>
      </c>
      <c r="AB863" s="84" t="s">
        <v>80</v>
      </c>
      <c r="AC863" s="57">
        <v>45070</v>
      </c>
      <c r="AD863" s="84">
        <v>88416482000106</v>
      </c>
      <c r="AE863" s="84" t="s">
        <v>30</v>
      </c>
      <c r="AF863" s="84">
        <v>17313.32</v>
      </c>
      <c r="AG863" s="84">
        <v>289916.15999999997</v>
      </c>
      <c r="AI863">
        <v>74048</v>
      </c>
      <c r="AJ863" s="84" t="str" cm="1">
        <f t="array" ref="AJ863">_xlfn.XLOOKUP(AI863,--LEFT(Main!$B$15:$B$1956,SEARCH(" ",Main!$B$15:$B$1956)),Main!$F$15:$F$1956,"")</f>
        <v>METASA</v>
      </c>
      <c r="AK863" s="57" cm="1">
        <f t="array" ref="AK863">_xlfn.XLOOKUP(1,(--LEFT(Main!$B$15:$B$1956,SEARCH(" ",Main!$B$15:$B$1956))=AI863)*(Main!$F$15:$F$1956=AJ863),Main!$C$15:$C$1956,"")</f>
        <v>45072</v>
      </c>
      <c r="AL863" s="62" cm="1">
        <f t="array" ref="AL863">--_xlfn.XLOOKUP(1,(Main!$F$15:$F$1956='PLANILHA EBR'!AJ863)*(--LEFT(Main!$B$15:$B$1956,SEARCH(" ",Main!$B$15:$B$1956))='PLANILHA EBR'!AI863),Main!$E$15:$E$1956)</f>
        <v>88416482000106</v>
      </c>
      <c r="AM863" s="84" t="str" cm="1">
        <f t="array" ref="AM863">_xlfn.XLOOKUP(1,(Main!$F$15:$F$1956='PLANILHA EBR'!AJ863)*(--LEFT(Main!$B$15:$B$1956,SEARCH(" ",Main!$B$15:$B$1956))='PLANILHA EBR'!AI863),Main!$H$15:$H$1956)</f>
        <v>KG LIQUIDO</v>
      </c>
      <c r="AN863">
        <v>23329.18</v>
      </c>
      <c r="AO863">
        <v>398704.34</v>
      </c>
      <c r="AP863">
        <v>4064</v>
      </c>
    </row>
    <row r="864" spans="1:42" x14ac:dyDescent="0.25">
      <c r="A864" t="s">
        <v>5958</v>
      </c>
      <c r="B864" t="str">
        <f>C864&amp;"-"&amp;COUNTIF(C$2:C864,C864)</f>
        <v>69002-1</v>
      </c>
      <c r="C864">
        <v>69002</v>
      </c>
      <c r="D864" s="57">
        <v>44853</v>
      </c>
      <c r="E864" s="84" t="str">
        <f>F864&amp;"-"&amp;COUNTIF($F$2:F864,F864)</f>
        <v>METASA-764</v>
      </c>
      <c r="F864" s="84" t="str">
        <f t="shared" si="92"/>
        <v>METASA</v>
      </c>
      <c r="G864" t="s">
        <v>8581</v>
      </c>
      <c r="H864" s="62">
        <v>88416482000106</v>
      </c>
      <c r="I864" t="s">
        <v>30</v>
      </c>
      <c r="J864">
        <v>243.49</v>
      </c>
      <c r="K864">
        <v>4110.1099999999997</v>
      </c>
      <c r="M864">
        <v>73973</v>
      </c>
      <c r="N864" t="str">
        <v>METASA</v>
      </c>
      <c r="O864" s="57" cm="1">
        <f t="array" ref="O864">_xlfn.XLOOKUP(1,($C$2:$C$8655=M864)*($F$2:$F$8655=N864),$D$2:$D$8655)</f>
        <v>45070</v>
      </c>
      <c r="P864" s="62">
        <v>88416482000106</v>
      </c>
      <c r="Q864" t="str">
        <v>KG LIQUIDO</v>
      </c>
      <c r="R864" s="85">
        <v>21349.51</v>
      </c>
      <c r="S864" s="85">
        <v>348500.32999999996</v>
      </c>
      <c r="U864" s="84" t="b">
        <f t="shared" si="87"/>
        <v>1</v>
      </c>
      <c r="V864" s="84" t="b">
        <f t="shared" si="88"/>
        <v>1</v>
      </c>
      <c r="W864" s="84" t="b">
        <f t="shared" si="89"/>
        <v>1</v>
      </c>
      <c r="X864" s="84" t="b">
        <f t="shared" si="90"/>
        <v>1</v>
      </c>
      <c r="Y864" s="84" t="b">
        <f t="shared" si="91"/>
        <v>1</v>
      </c>
      <c r="AA864" s="84">
        <v>73973</v>
      </c>
      <c r="AB864" s="84" t="s">
        <v>80</v>
      </c>
      <c r="AC864" s="57">
        <v>45070</v>
      </c>
      <c r="AD864" s="84">
        <v>88416482000106</v>
      </c>
      <c r="AE864" s="84" t="s">
        <v>30</v>
      </c>
      <c r="AF864" s="84">
        <v>21349.51</v>
      </c>
      <c r="AG864" s="84">
        <v>348500.33</v>
      </c>
      <c r="AI864">
        <v>74069</v>
      </c>
      <c r="AJ864" s="84" t="str" cm="1">
        <f t="array" ref="AJ864">_xlfn.XLOOKUP(AI864,--LEFT(Main!$B$15:$B$1956,SEARCH(" ",Main!$B$15:$B$1956)),Main!$F$15:$F$1956,"")</f>
        <v>METASA</v>
      </c>
      <c r="AK864" s="57" cm="1">
        <f t="array" ref="AK864">_xlfn.XLOOKUP(1,(--LEFT(Main!$B$15:$B$1956,SEARCH(" ",Main!$B$15:$B$1956))=AI864)*(Main!$F$15:$F$1956=AJ864),Main!$C$15:$C$1956,"")</f>
        <v>45072</v>
      </c>
      <c r="AL864" s="62" cm="1">
        <f t="array" ref="AL864">--_xlfn.XLOOKUP(1,(Main!$F$15:$F$1956='PLANILHA EBR'!AJ864)*(--LEFT(Main!$B$15:$B$1956,SEARCH(" ",Main!$B$15:$B$1956))='PLANILHA EBR'!AI864),Main!$E$15:$E$1956)</f>
        <v>88416482000106</v>
      </c>
      <c r="AM864" s="84" t="str" cm="1">
        <f t="array" ref="AM864">_xlfn.XLOOKUP(1,(Main!$F$15:$F$1956='PLANILHA EBR'!AJ864)*(--LEFT(Main!$B$15:$B$1956,SEARCH(" ",Main!$B$15:$B$1956))='PLANILHA EBR'!AI864),Main!$H$15:$H$1956)</f>
        <v>KG LIQUIDO</v>
      </c>
      <c r="AN864">
        <v>21253.919999999998</v>
      </c>
      <c r="AO864">
        <v>348448.95</v>
      </c>
      <c r="AP864">
        <v>4064</v>
      </c>
    </row>
    <row r="865" spans="1:42" x14ac:dyDescent="0.25">
      <c r="A865" t="s">
        <v>5958</v>
      </c>
      <c r="B865" t="str">
        <f>C865&amp;"-"&amp;COUNTIF(C$2:C865,C865)</f>
        <v>69002-2</v>
      </c>
      <c r="C865">
        <v>69002</v>
      </c>
      <c r="D865" s="57">
        <v>44853</v>
      </c>
      <c r="E865" s="84" t="str">
        <f>F865&amp;"-"&amp;COUNTIF($F$2:F865,F865)</f>
        <v>METASA-765</v>
      </c>
      <c r="F865" s="84" t="str">
        <f t="shared" si="92"/>
        <v>METASA</v>
      </c>
      <c r="G865" t="s">
        <v>8581</v>
      </c>
      <c r="H865" s="62">
        <v>88416482000106</v>
      </c>
      <c r="I865" t="s">
        <v>30</v>
      </c>
      <c r="J865">
        <v>1970.87</v>
      </c>
      <c r="K865">
        <v>31987.23</v>
      </c>
      <c r="M865">
        <v>74043</v>
      </c>
      <c r="N865" t="str">
        <v>METASA</v>
      </c>
      <c r="O865" s="57" cm="1">
        <f t="array" ref="O865">_xlfn.XLOOKUP(1,($C$2:$C$8655=M865)*($F$2:$F$8655=N865),$D$2:$D$8655)</f>
        <v>45072</v>
      </c>
      <c r="P865" s="62">
        <v>88416482000106</v>
      </c>
      <c r="Q865" t="str">
        <v>KG LIQUIDO</v>
      </c>
      <c r="R865" s="85">
        <v>21727.910000000003</v>
      </c>
      <c r="S865" s="85">
        <v>351677.10000000009</v>
      </c>
      <c r="U865" s="84" t="b">
        <f t="shared" si="87"/>
        <v>1</v>
      </c>
      <c r="V865" s="84" t="b">
        <f t="shared" si="88"/>
        <v>1</v>
      </c>
      <c r="W865" s="84" t="b">
        <f t="shared" si="89"/>
        <v>1</v>
      </c>
      <c r="X865" s="84" t="b">
        <f t="shared" si="90"/>
        <v>1</v>
      </c>
      <c r="Y865" s="84" t="b">
        <f t="shared" si="91"/>
        <v>1</v>
      </c>
      <c r="AA865" s="84">
        <v>74043</v>
      </c>
      <c r="AB865" s="84" t="s">
        <v>80</v>
      </c>
      <c r="AC865" s="57">
        <v>45072</v>
      </c>
      <c r="AD865" s="84">
        <v>88416482000106</v>
      </c>
      <c r="AE865" s="84" t="s">
        <v>30</v>
      </c>
      <c r="AF865" s="84">
        <v>21727.91</v>
      </c>
      <c r="AG865" s="84">
        <v>351677.1</v>
      </c>
      <c r="AI865">
        <v>74071</v>
      </c>
      <c r="AJ865" s="84" t="str" cm="1">
        <f t="array" ref="AJ865">_xlfn.XLOOKUP(AI865,--LEFT(Main!$B$15:$B$1956,SEARCH(" ",Main!$B$15:$B$1956)),Main!$F$15:$F$1956,"")</f>
        <v>METASA</v>
      </c>
      <c r="AK865" s="57" cm="1">
        <f t="array" ref="AK865">_xlfn.XLOOKUP(1,(--LEFT(Main!$B$15:$B$1956,SEARCH(" ",Main!$B$15:$B$1956))=AI865)*(Main!$F$15:$F$1956=AJ865),Main!$C$15:$C$1956,"")</f>
        <v>45073</v>
      </c>
      <c r="AL865" s="62" cm="1">
        <f t="array" ref="AL865">--_xlfn.XLOOKUP(1,(Main!$F$15:$F$1956='PLANILHA EBR'!AJ865)*(--LEFT(Main!$B$15:$B$1956,SEARCH(" ",Main!$B$15:$B$1956))='PLANILHA EBR'!AI865),Main!$E$15:$E$1956)</f>
        <v>88416482000106</v>
      </c>
      <c r="AM865" s="84" t="str" cm="1">
        <f t="array" ref="AM865">_xlfn.XLOOKUP(1,(Main!$F$15:$F$1956='PLANILHA EBR'!AJ865)*(--LEFT(Main!$B$15:$B$1956,SEARCH(" ",Main!$B$15:$B$1956))='PLANILHA EBR'!AI865),Main!$H$15:$H$1956)</f>
        <v>KG LIQUIDO</v>
      </c>
      <c r="AN865">
        <v>22224.58</v>
      </c>
      <c r="AO865">
        <v>320631.77</v>
      </c>
      <c r="AP865">
        <v>3993</v>
      </c>
    </row>
    <row r="866" spans="1:42" x14ac:dyDescent="0.25">
      <c r="A866" t="s">
        <v>5958</v>
      </c>
      <c r="B866" t="str">
        <f>C866&amp;"-"&amp;COUNTIF(C$2:C866,C866)</f>
        <v>69002-3</v>
      </c>
      <c r="C866">
        <v>69002</v>
      </c>
      <c r="D866" s="57">
        <v>44853</v>
      </c>
      <c r="E866" s="84" t="str">
        <f>F866&amp;"-"&amp;COUNTIF($F$2:F866,F866)</f>
        <v>METASA-766</v>
      </c>
      <c r="F866" s="84" t="str">
        <f t="shared" si="92"/>
        <v>METASA</v>
      </c>
      <c r="G866" t="s">
        <v>8581</v>
      </c>
      <c r="H866" s="62">
        <v>88416482000106</v>
      </c>
      <c r="I866" t="s">
        <v>30</v>
      </c>
      <c r="J866">
        <v>312.44</v>
      </c>
      <c r="K866">
        <v>5273.99</v>
      </c>
      <c r="M866">
        <v>74048</v>
      </c>
      <c r="N866" t="str">
        <v>METASA</v>
      </c>
      <c r="O866" s="57" cm="1">
        <f t="array" ref="O866">_xlfn.XLOOKUP(1,($C$2:$C$8655=M866)*($F$2:$F$8655=N866),$D$2:$D$8655)</f>
        <v>45072</v>
      </c>
      <c r="P866" s="62">
        <v>88416482000106</v>
      </c>
      <c r="Q866" t="str">
        <v>KG LIQUIDO</v>
      </c>
      <c r="R866" s="85">
        <v>23329.18</v>
      </c>
      <c r="S866" s="85">
        <v>398704.33999999997</v>
      </c>
      <c r="U866" s="84" t="b">
        <f t="shared" si="87"/>
        <v>1</v>
      </c>
      <c r="V866" s="84" t="b">
        <f t="shared" si="88"/>
        <v>1</v>
      </c>
      <c r="W866" s="84" t="b">
        <f t="shared" si="89"/>
        <v>1</v>
      </c>
      <c r="X866" s="84" t="b">
        <f t="shared" si="90"/>
        <v>1</v>
      </c>
      <c r="Y866" s="84" t="b">
        <f t="shared" si="91"/>
        <v>1</v>
      </c>
      <c r="AA866" s="84">
        <v>74048</v>
      </c>
      <c r="AB866" s="84" t="s">
        <v>80</v>
      </c>
      <c r="AC866" s="57">
        <v>45072</v>
      </c>
      <c r="AD866" s="84">
        <v>88416482000106</v>
      </c>
      <c r="AE866" s="84" t="s">
        <v>30</v>
      </c>
      <c r="AF866" s="84">
        <v>23329.18</v>
      </c>
      <c r="AG866" s="84">
        <v>398704.34</v>
      </c>
      <c r="AI866">
        <v>74103</v>
      </c>
      <c r="AJ866" s="84" t="str" cm="1">
        <f t="array" ref="AJ866">_xlfn.XLOOKUP(AI866,--LEFT(Main!$B$15:$B$1956,SEARCH(" ",Main!$B$15:$B$1956)),Main!$F$15:$F$1956,"")</f>
        <v>METASA</v>
      </c>
      <c r="AK866" s="57" cm="1">
        <f t="array" ref="AK866">_xlfn.XLOOKUP(1,(--LEFT(Main!$B$15:$B$1956,SEARCH(" ",Main!$B$15:$B$1956))=AI866)*(Main!$F$15:$F$1956=AJ866),Main!$C$15:$C$1956,"")</f>
        <v>45075</v>
      </c>
      <c r="AL866" s="62" cm="1">
        <f t="array" ref="AL866">--_xlfn.XLOOKUP(1,(Main!$F$15:$F$1956='PLANILHA EBR'!AJ866)*(--LEFT(Main!$B$15:$B$1956,SEARCH(" ",Main!$B$15:$B$1956))='PLANILHA EBR'!AI866),Main!$E$15:$E$1956)</f>
        <v>88416482000106</v>
      </c>
      <c r="AM866" s="84" t="str" cm="1">
        <f t="array" ref="AM866">_xlfn.XLOOKUP(1,(Main!$F$15:$F$1956='PLANILHA EBR'!AJ866)*(--LEFT(Main!$B$15:$B$1956,SEARCH(" ",Main!$B$15:$B$1956))='PLANILHA EBR'!AI866),Main!$H$15:$H$1956)</f>
        <v>KG LIQUIDO</v>
      </c>
      <c r="AN866">
        <v>23383.4</v>
      </c>
      <c r="AO866">
        <v>375054.96</v>
      </c>
      <c r="AP866">
        <v>3984</v>
      </c>
    </row>
    <row r="867" spans="1:42" x14ac:dyDescent="0.25">
      <c r="A867" t="s">
        <v>5958</v>
      </c>
      <c r="B867" t="str">
        <f>C867&amp;"-"&amp;COUNTIF(C$2:C867,C867)</f>
        <v>69002-4</v>
      </c>
      <c r="C867">
        <v>69002</v>
      </c>
      <c r="D867" s="57">
        <v>44853</v>
      </c>
      <c r="E867" s="84" t="str">
        <f>F867&amp;"-"&amp;COUNTIF($F$2:F867,F867)</f>
        <v>METASA-767</v>
      </c>
      <c r="F867" s="84" t="str">
        <f t="shared" si="92"/>
        <v>METASA</v>
      </c>
      <c r="G867" t="s">
        <v>8581</v>
      </c>
      <c r="H867" s="62">
        <v>88416482000106</v>
      </c>
      <c r="I867" t="s">
        <v>30</v>
      </c>
      <c r="J867">
        <v>5344.03</v>
      </c>
      <c r="K867">
        <v>99773.05</v>
      </c>
      <c r="M867">
        <v>74069</v>
      </c>
      <c r="N867" t="str">
        <v>METASA</v>
      </c>
      <c r="O867" s="57" cm="1">
        <f t="array" ref="O867">_xlfn.XLOOKUP(1,($C$2:$C$8655=M867)*($F$2:$F$8655=N867),$D$2:$D$8655)</f>
        <v>45072</v>
      </c>
      <c r="P867" s="62">
        <v>88416482000106</v>
      </c>
      <c r="Q867" t="str">
        <v>KG LIQUIDO</v>
      </c>
      <c r="R867" s="85">
        <v>21253.919999999998</v>
      </c>
      <c r="S867" s="85">
        <v>348448.94999999995</v>
      </c>
      <c r="U867" s="84" t="b">
        <f t="shared" ref="U867:U930" si="93">AA867=M867</f>
        <v>1</v>
      </c>
      <c r="V867" s="84" t="b">
        <f t="shared" ref="V867:V930" si="94">P867=AD867</f>
        <v>1</v>
      </c>
      <c r="W867" s="84" t="b">
        <f t="shared" ref="W867:W930" si="95">O867=AC867</f>
        <v>1</v>
      </c>
      <c r="X867" s="84" t="b">
        <f t="shared" ref="X867:X930" si="96">IF(AE867=Q867,AF867=R867," ")</f>
        <v>1</v>
      </c>
      <c r="Y867" s="84" t="b">
        <f t="shared" ref="Y867:Y930" si="97">AG867=S867</f>
        <v>1</v>
      </c>
      <c r="AA867" s="84">
        <v>74069</v>
      </c>
      <c r="AB867" s="84" t="s">
        <v>80</v>
      </c>
      <c r="AC867" s="57">
        <v>45072</v>
      </c>
      <c r="AD867" s="84">
        <v>88416482000106</v>
      </c>
      <c r="AE867" s="84" t="s">
        <v>30</v>
      </c>
      <c r="AF867" s="84">
        <v>21253.919999999998</v>
      </c>
      <c r="AG867" s="84">
        <v>348448.95</v>
      </c>
      <c r="AI867">
        <v>74105</v>
      </c>
      <c r="AJ867" s="84" t="str" cm="1">
        <f t="array" ref="AJ867">_xlfn.XLOOKUP(AI867,--LEFT(Main!$B$15:$B$1956,SEARCH(" ",Main!$B$15:$B$1956)),Main!$F$15:$F$1956,"")</f>
        <v>METASA</v>
      </c>
      <c r="AK867" s="57" cm="1">
        <f t="array" ref="AK867">_xlfn.XLOOKUP(1,(--LEFT(Main!$B$15:$B$1956,SEARCH(" ",Main!$B$15:$B$1956))=AI867)*(Main!$F$15:$F$1956=AJ867),Main!$C$15:$C$1956,"")</f>
        <v>45075</v>
      </c>
      <c r="AL867" s="62" cm="1">
        <f t="array" ref="AL867">--_xlfn.XLOOKUP(1,(Main!$F$15:$F$1956='PLANILHA EBR'!AJ867)*(--LEFT(Main!$B$15:$B$1956,SEARCH(" ",Main!$B$15:$B$1956))='PLANILHA EBR'!AI867),Main!$E$15:$E$1956)</f>
        <v>88416482000106</v>
      </c>
      <c r="AM867" s="84" t="str" cm="1">
        <f t="array" ref="AM867">_xlfn.XLOOKUP(1,(Main!$F$15:$F$1956='PLANILHA EBR'!AJ867)*(--LEFT(Main!$B$15:$B$1956,SEARCH(" ",Main!$B$15:$B$1956))='PLANILHA EBR'!AI867),Main!$H$15:$H$1956)</f>
        <v>KG LIQUIDO</v>
      </c>
      <c r="AN867">
        <v>32459.75</v>
      </c>
      <c r="AO867">
        <v>594674.63</v>
      </c>
      <c r="AP867">
        <v>3984</v>
      </c>
    </row>
    <row r="868" spans="1:42" x14ac:dyDescent="0.25">
      <c r="A868" t="s">
        <v>5958</v>
      </c>
      <c r="B868" t="str">
        <f>C868&amp;"-"&amp;COUNTIF(C$2:C868,C868)</f>
        <v>69002-5</v>
      </c>
      <c r="C868">
        <v>69002</v>
      </c>
      <c r="D868" s="57">
        <v>44853</v>
      </c>
      <c r="E868" s="84" t="str">
        <f>F868&amp;"-"&amp;COUNTIF($F$2:F868,F868)</f>
        <v>METASA-768</v>
      </c>
      <c r="F868" s="84" t="str">
        <f t="shared" si="92"/>
        <v>METASA</v>
      </c>
      <c r="G868" t="s">
        <v>8581</v>
      </c>
      <c r="H868" s="62">
        <v>88416482000106</v>
      </c>
      <c r="I868" t="s">
        <v>30</v>
      </c>
      <c r="J868">
        <v>540.12</v>
      </c>
      <c r="K868">
        <v>10435.120000000001</v>
      </c>
      <c r="M868">
        <v>74071</v>
      </c>
      <c r="N868" t="str">
        <v>METASA</v>
      </c>
      <c r="O868" s="57" cm="1">
        <f t="array" ref="O868">_xlfn.XLOOKUP(1,($C$2:$C$8655=M868)*($F$2:$F$8655=N868),$D$2:$D$8655)</f>
        <v>45073</v>
      </c>
      <c r="P868" s="62">
        <v>88416482000106</v>
      </c>
      <c r="Q868" t="str">
        <v>KG LIQUIDO</v>
      </c>
      <c r="R868" s="85">
        <v>22224.579999999998</v>
      </c>
      <c r="S868" s="85">
        <v>320631.77</v>
      </c>
      <c r="U868" s="84" t="b">
        <f t="shared" si="93"/>
        <v>1</v>
      </c>
      <c r="V868" s="84" t="b">
        <f t="shared" si="94"/>
        <v>1</v>
      </c>
      <c r="W868" s="84" t="b">
        <f t="shared" si="95"/>
        <v>1</v>
      </c>
      <c r="X868" s="84" t="b">
        <f t="shared" si="96"/>
        <v>1</v>
      </c>
      <c r="Y868" s="84" t="b">
        <f t="shared" si="97"/>
        <v>1</v>
      </c>
      <c r="AA868" s="84">
        <v>74071</v>
      </c>
      <c r="AB868" s="84" t="s">
        <v>80</v>
      </c>
      <c r="AC868" s="57">
        <v>45073</v>
      </c>
      <c r="AD868" s="84">
        <v>88416482000106</v>
      </c>
      <c r="AE868" s="84" t="s">
        <v>30</v>
      </c>
      <c r="AF868" s="84">
        <v>22224.58</v>
      </c>
      <c r="AG868" s="84">
        <v>320631.77</v>
      </c>
      <c r="AI868">
        <v>74107</v>
      </c>
      <c r="AJ868" s="84" t="str" cm="1">
        <f t="array" ref="AJ868">_xlfn.XLOOKUP(AI868,--LEFT(Main!$B$15:$B$1956,SEARCH(" ",Main!$B$15:$B$1956)),Main!$F$15:$F$1956,"")</f>
        <v>METASA</v>
      </c>
      <c r="AK868" s="57" cm="1">
        <f t="array" ref="AK868">_xlfn.XLOOKUP(1,(--LEFT(Main!$B$15:$B$1956,SEARCH(" ",Main!$B$15:$B$1956))=AI868)*(Main!$F$15:$F$1956=AJ868),Main!$C$15:$C$1956,"")</f>
        <v>45075</v>
      </c>
      <c r="AL868" s="62" cm="1">
        <f t="array" ref="AL868">--_xlfn.XLOOKUP(1,(Main!$F$15:$F$1956='PLANILHA EBR'!AJ868)*(--LEFT(Main!$B$15:$B$1956,SEARCH(" ",Main!$B$15:$B$1956))='PLANILHA EBR'!AI868),Main!$E$15:$E$1956)</f>
        <v>88416482000106</v>
      </c>
      <c r="AM868" s="84" t="str" cm="1">
        <f t="array" ref="AM868">_xlfn.XLOOKUP(1,(Main!$F$15:$F$1956='PLANILHA EBR'!AJ868)*(--LEFT(Main!$B$15:$B$1956,SEARCH(" ",Main!$B$15:$B$1956))='PLANILHA EBR'!AI868),Main!$H$15:$H$1956)</f>
        <v>KG LIQUIDO</v>
      </c>
      <c r="AN868">
        <v>24598.18</v>
      </c>
      <c r="AO868">
        <v>251951.28</v>
      </c>
      <c r="AP868">
        <v>3984</v>
      </c>
    </row>
    <row r="869" spans="1:42" x14ac:dyDescent="0.25">
      <c r="A869" t="s">
        <v>5958</v>
      </c>
      <c r="B869" t="str">
        <f>C869&amp;"-"&amp;COUNTIF(C$2:C869,C869)</f>
        <v>69002-6</v>
      </c>
      <c r="C869">
        <v>69002</v>
      </c>
      <c r="D869" s="57">
        <v>44853</v>
      </c>
      <c r="E869" s="84" t="str">
        <f>F869&amp;"-"&amp;COUNTIF($F$2:F869,F869)</f>
        <v>METASA-769</v>
      </c>
      <c r="F869" s="84" t="str">
        <f t="shared" si="92"/>
        <v>METASA</v>
      </c>
      <c r="G869" t="s">
        <v>8581</v>
      </c>
      <c r="H869" s="62">
        <v>88416482000106</v>
      </c>
      <c r="I869" t="s">
        <v>30</v>
      </c>
      <c r="J869">
        <v>866.21</v>
      </c>
      <c r="K869">
        <v>11581.23</v>
      </c>
      <c r="M869">
        <v>74103</v>
      </c>
      <c r="N869" t="str">
        <v>METASA</v>
      </c>
      <c r="O869" s="57" cm="1">
        <f t="array" ref="O869">_xlfn.XLOOKUP(1,($C$2:$C$8655=M869)*($F$2:$F$8655=N869),$D$2:$D$8655)</f>
        <v>45075</v>
      </c>
      <c r="P869" s="62">
        <v>88416482000106</v>
      </c>
      <c r="Q869" t="str">
        <v>KG LIQUIDO</v>
      </c>
      <c r="R869" s="85">
        <v>23383.4</v>
      </c>
      <c r="S869" s="85">
        <v>375054.96</v>
      </c>
      <c r="U869" s="84" t="b">
        <f t="shared" si="93"/>
        <v>1</v>
      </c>
      <c r="V869" s="84" t="b">
        <f t="shared" si="94"/>
        <v>1</v>
      </c>
      <c r="W869" s="84" t="b">
        <f t="shared" si="95"/>
        <v>1</v>
      </c>
      <c r="X869" s="84" t="b">
        <f t="shared" si="96"/>
        <v>1</v>
      </c>
      <c r="Y869" s="84" t="b">
        <f t="shared" si="97"/>
        <v>1</v>
      </c>
      <c r="AA869" s="84">
        <v>74103</v>
      </c>
      <c r="AB869" s="84" t="s">
        <v>80</v>
      </c>
      <c r="AC869" s="57">
        <v>45075</v>
      </c>
      <c r="AD869" s="84">
        <v>88416482000106</v>
      </c>
      <c r="AE869" s="84" t="s">
        <v>30</v>
      </c>
      <c r="AF869" s="84">
        <v>23383.4</v>
      </c>
      <c r="AG869" s="84">
        <v>375054.96</v>
      </c>
      <c r="AI869">
        <v>74131</v>
      </c>
      <c r="AJ869" s="84" t="str" cm="1">
        <f t="array" ref="AJ869">_xlfn.XLOOKUP(AI869,--LEFT(Main!$B$15:$B$1956,SEARCH(" ",Main!$B$15:$B$1956)),Main!$F$15:$F$1956,"")</f>
        <v>METASA</v>
      </c>
      <c r="AK869" s="57" cm="1">
        <f t="array" ref="AK869">_xlfn.XLOOKUP(1,(--LEFT(Main!$B$15:$B$1956,SEARCH(" ",Main!$B$15:$B$1956))=AI869)*(Main!$F$15:$F$1956=AJ869),Main!$C$15:$C$1956,"")</f>
        <v>45076</v>
      </c>
      <c r="AL869" s="62" cm="1">
        <f t="array" ref="AL869">--_xlfn.XLOOKUP(1,(Main!$F$15:$F$1956='PLANILHA EBR'!AJ869)*(--LEFT(Main!$B$15:$B$1956,SEARCH(" ",Main!$B$15:$B$1956))='PLANILHA EBR'!AI869),Main!$E$15:$E$1956)</f>
        <v>88416482000106</v>
      </c>
      <c r="AM869" s="84" t="str" cm="1">
        <f t="array" ref="AM869">_xlfn.XLOOKUP(1,(Main!$F$15:$F$1956='PLANILHA EBR'!AJ869)*(--LEFT(Main!$B$15:$B$1956,SEARCH(" ",Main!$B$15:$B$1956))='PLANILHA EBR'!AI869),Main!$H$15:$H$1956)</f>
        <v>KG LIQUIDO</v>
      </c>
      <c r="AN869">
        <v>22343.27</v>
      </c>
      <c r="AO869">
        <v>227698.1</v>
      </c>
      <c r="AP869">
        <v>3984</v>
      </c>
    </row>
    <row r="870" spans="1:42" x14ac:dyDescent="0.25">
      <c r="A870" t="s">
        <v>5958</v>
      </c>
      <c r="B870" t="str">
        <f>C870&amp;"-"&amp;COUNTIF(C$2:C870,C870)</f>
        <v>69045-1</v>
      </c>
      <c r="C870">
        <v>69045</v>
      </c>
      <c r="D870" s="57">
        <v>44854</v>
      </c>
      <c r="E870" s="84" t="str">
        <f>F870&amp;"-"&amp;COUNTIF($F$2:F870,F870)</f>
        <v>METASA-770</v>
      </c>
      <c r="F870" s="84" t="str">
        <f t="shared" si="92"/>
        <v>METASA</v>
      </c>
      <c r="G870" t="s">
        <v>8581</v>
      </c>
      <c r="H870" s="62">
        <v>88416482000106</v>
      </c>
      <c r="I870" t="s">
        <v>30</v>
      </c>
      <c r="J870">
        <v>40.96</v>
      </c>
      <c r="K870">
        <v>691.4</v>
      </c>
      <c r="M870">
        <v>74105</v>
      </c>
      <c r="N870" t="str">
        <v>METASA</v>
      </c>
      <c r="O870" s="57" cm="1">
        <f t="array" ref="O870">_xlfn.XLOOKUP(1,($C$2:$C$8655=M870)*($F$2:$F$8655=N870),$D$2:$D$8655)</f>
        <v>45075</v>
      </c>
      <c r="P870" s="62">
        <v>88416482000106</v>
      </c>
      <c r="Q870" t="str">
        <v>KG LIQUIDO</v>
      </c>
      <c r="R870" s="85">
        <v>32459.750000000004</v>
      </c>
      <c r="S870" s="85">
        <v>594674.63</v>
      </c>
      <c r="U870" s="84" t="b">
        <f t="shared" si="93"/>
        <v>1</v>
      </c>
      <c r="V870" s="84" t="b">
        <f t="shared" si="94"/>
        <v>1</v>
      </c>
      <c r="W870" s="84" t="b">
        <f t="shared" si="95"/>
        <v>1</v>
      </c>
      <c r="X870" s="84" t="b">
        <f t="shared" si="96"/>
        <v>1</v>
      </c>
      <c r="Y870" s="84" t="b">
        <f t="shared" si="97"/>
        <v>1</v>
      </c>
      <c r="AA870" s="84">
        <v>74105</v>
      </c>
      <c r="AB870" s="84" t="s">
        <v>80</v>
      </c>
      <c r="AC870" s="57">
        <v>45075</v>
      </c>
      <c r="AD870" s="84">
        <v>88416482000106</v>
      </c>
      <c r="AE870" s="84" t="s">
        <v>30</v>
      </c>
      <c r="AF870" s="84">
        <v>32459.75</v>
      </c>
      <c r="AG870" s="84">
        <v>594674.63</v>
      </c>
      <c r="AI870">
        <v>74139</v>
      </c>
      <c r="AJ870" s="84" t="str" cm="1">
        <f t="array" ref="AJ870">_xlfn.XLOOKUP(AI870,--LEFT(Main!$B$15:$B$1956,SEARCH(" ",Main!$B$15:$B$1956)),Main!$F$15:$F$1956,"")</f>
        <v>METASA</v>
      </c>
      <c r="AK870" s="57" cm="1">
        <f t="array" ref="AK870">_xlfn.XLOOKUP(1,(--LEFT(Main!$B$15:$B$1956,SEARCH(" ",Main!$B$15:$B$1956))=AI870)*(Main!$F$15:$F$1956=AJ870),Main!$C$15:$C$1956,"")</f>
        <v>45077</v>
      </c>
      <c r="AL870" s="62" cm="1">
        <f t="array" ref="AL870">--_xlfn.XLOOKUP(1,(Main!$F$15:$F$1956='PLANILHA EBR'!AJ870)*(--LEFT(Main!$B$15:$B$1956,SEARCH(" ",Main!$B$15:$B$1956))='PLANILHA EBR'!AI870),Main!$E$15:$E$1956)</f>
        <v>88416482000106</v>
      </c>
      <c r="AM870" s="84" t="str" cm="1">
        <f t="array" ref="AM870">_xlfn.XLOOKUP(1,(Main!$F$15:$F$1956='PLANILHA EBR'!AJ870)*(--LEFT(Main!$B$15:$B$1956,SEARCH(" ",Main!$B$15:$B$1956))='PLANILHA EBR'!AI870),Main!$H$15:$H$1956)</f>
        <v>KG LIQUIDO</v>
      </c>
      <c r="AN870">
        <v>29419.23</v>
      </c>
      <c r="AO870">
        <v>462018.28</v>
      </c>
      <c r="AP870">
        <v>3984</v>
      </c>
    </row>
    <row r="871" spans="1:42" x14ac:dyDescent="0.25">
      <c r="A871" t="s">
        <v>5958</v>
      </c>
      <c r="B871" t="str">
        <f>C871&amp;"-"&amp;COUNTIF(C$2:C871,C871)</f>
        <v>69045-2</v>
      </c>
      <c r="C871">
        <v>69045</v>
      </c>
      <c r="D871" s="57">
        <v>44854</v>
      </c>
      <c r="E871" s="84" t="str">
        <f>F871&amp;"-"&amp;COUNTIF($F$2:F871,F871)</f>
        <v>METASA-771</v>
      </c>
      <c r="F871" s="84" t="str">
        <f t="shared" si="92"/>
        <v>METASA</v>
      </c>
      <c r="G871" t="s">
        <v>8581</v>
      </c>
      <c r="H871" s="62">
        <v>88416482000106</v>
      </c>
      <c r="I871" t="s">
        <v>30</v>
      </c>
      <c r="J871">
        <v>1581.66</v>
      </c>
      <c r="K871">
        <v>21146.79</v>
      </c>
      <c r="M871">
        <v>74107</v>
      </c>
      <c r="N871" t="str">
        <v>METASA</v>
      </c>
      <c r="O871" s="57" cm="1">
        <f t="array" ref="O871">_xlfn.XLOOKUP(1,($C$2:$C$8655=M871)*($F$2:$F$8655=N871),$D$2:$D$8655)</f>
        <v>45075</v>
      </c>
      <c r="P871" s="62">
        <v>88416482000106</v>
      </c>
      <c r="Q871" t="str">
        <v>KG LIQUIDO</v>
      </c>
      <c r="R871" s="85">
        <v>24598.18</v>
      </c>
      <c r="S871" s="85">
        <v>251951.28</v>
      </c>
      <c r="U871" s="84" t="b">
        <f t="shared" si="93"/>
        <v>1</v>
      </c>
      <c r="V871" s="84" t="b">
        <f t="shared" si="94"/>
        <v>1</v>
      </c>
      <c r="W871" s="84" t="b">
        <f t="shared" si="95"/>
        <v>1</v>
      </c>
      <c r="X871" s="84" t="b">
        <f t="shared" si="96"/>
        <v>1</v>
      </c>
      <c r="Y871" s="84" t="b">
        <f t="shared" si="97"/>
        <v>1</v>
      </c>
      <c r="AA871" s="84">
        <v>74107</v>
      </c>
      <c r="AB871" s="84" t="s">
        <v>80</v>
      </c>
      <c r="AC871" s="57">
        <v>45075</v>
      </c>
      <c r="AD871" s="84">
        <v>88416482000106</v>
      </c>
      <c r="AE871" s="84" t="s">
        <v>30</v>
      </c>
      <c r="AF871" s="84">
        <v>24598.18</v>
      </c>
      <c r="AG871" s="84">
        <v>251951.28</v>
      </c>
      <c r="AI871">
        <v>74148</v>
      </c>
      <c r="AJ871" s="84" t="str" cm="1">
        <f t="array" ref="AJ871">_xlfn.XLOOKUP(AI871,--LEFT(Main!$B$15:$B$1956,SEARCH(" ",Main!$B$15:$B$1956)),Main!$F$15:$F$1956,"")</f>
        <v>METASA</v>
      </c>
      <c r="AK871" s="57" cm="1">
        <f t="array" ref="AK871">_xlfn.XLOOKUP(1,(--LEFT(Main!$B$15:$B$1956,SEARCH(" ",Main!$B$15:$B$1956))=AI871)*(Main!$F$15:$F$1956=AJ871),Main!$C$15:$C$1956,"")</f>
        <v>45077</v>
      </c>
      <c r="AL871" s="62" cm="1">
        <f t="array" ref="AL871">--_xlfn.XLOOKUP(1,(Main!$F$15:$F$1956='PLANILHA EBR'!AJ871)*(--LEFT(Main!$B$15:$B$1956,SEARCH(" ",Main!$B$15:$B$1956))='PLANILHA EBR'!AI871),Main!$E$15:$E$1956)</f>
        <v>88416482000106</v>
      </c>
      <c r="AM871" s="84" t="str" cm="1">
        <f t="array" ref="AM871">_xlfn.XLOOKUP(1,(Main!$F$15:$F$1956='PLANILHA EBR'!AJ871)*(--LEFT(Main!$B$15:$B$1956,SEARCH(" ",Main!$B$15:$B$1956))='PLANILHA EBR'!AI871),Main!$H$15:$H$1956)</f>
        <v>KG LIQUIDO</v>
      </c>
      <c r="AN871">
        <v>1245.1500000000001</v>
      </c>
      <c r="AO871">
        <v>18916.98</v>
      </c>
      <c r="AP871">
        <v>3948</v>
      </c>
    </row>
    <row r="872" spans="1:42" x14ac:dyDescent="0.25">
      <c r="A872" t="s">
        <v>5958</v>
      </c>
      <c r="B872" t="str">
        <f>C872&amp;"-"&amp;COUNTIF(C$2:C872,C872)</f>
        <v>69045-3</v>
      </c>
      <c r="C872">
        <v>69045</v>
      </c>
      <c r="D872" s="57">
        <v>44854</v>
      </c>
      <c r="E872" s="84" t="str">
        <f>F872&amp;"-"&amp;COUNTIF($F$2:F872,F872)</f>
        <v>METASA-772</v>
      </c>
      <c r="F872" s="84" t="str">
        <f t="shared" si="92"/>
        <v>METASA</v>
      </c>
      <c r="G872" t="s">
        <v>8581</v>
      </c>
      <c r="H872" s="62">
        <v>88416482000106</v>
      </c>
      <c r="I872" t="s">
        <v>30</v>
      </c>
      <c r="J872">
        <v>439.72</v>
      </c>
      <c r="K872">
        <v>7136.66</v>
      </c>
      <c r="M872">
        <v>74131</v>
      </c>
      <c r="N872" t="str">
        <v>METASA</v>
      </c>
      <c r="O872" s="57" cm="1">
        <f t="array" ref="O872">_xlfn.XLOOKUP(1,($C$2:$C$8655=M872)*($F$2:$F$8655=N872),$D$2:$D$8655)</f>
        <v>45076</v>
      </c>
      <c r="P872" s="62">
        <v>88416482000106</v>
      </c>
      <c r="Q872" t="str">
        <v>KG LIQUIDO</v>
      </c>
      <c r="R872" s="85">
        <v>22343.27</v>
      </c>
      <c r="S872" s="85">
        <v>227698.1</v>
      </c>
      <c r="U872" s="84" t="b">
        <f t="shared" si="93"/>
        <v>1</v>
      </c>
      <c r="V872" s="84" t="b">
        <f t="shared" si="94"/>
        <v>1</v>
      </c>
      <c r="W872" s="84" t="b">
        <f t="shared" si="95"/>
        <v>1</v>
      </c>
      <c r="X872" s="84" t="b">
        <f t="shared" si="96"/>
        <v>1</v>
      </c>
      <c r="Y872" s="84" t="b">
        <f t="shared" si="97"/>
        <v>1</v>
      </c>
      <c r="AA872" s="84">
        <v>74131</v>
      </c>
      <c r="AB872" s="84" t="s">
        <v>80</v>
      </c>
      <c r="AC872" s="57">
        <v>45076</v>
      </c>
      <c r="AD872" s="84">
        <v>88416482000106</v>
      </c>
      <c r="AE872" s="84" t="s">
        <v>30</v>
      </c>
      <c r="AF872" s="84">
        <v>22343.27</v>
      </c>
      <c r="AG872" s="84">
        <v>227698.1</v>
      </c>
      <c r="AI872">
        <v>74159</v>
      </c>
      <c r="AJ872" s="84" t="str" cm="1">
        <f t="array" ref="AJ872">_xlfn.XLOOKUP(AI872,--LEFT(Main!$B$15:$B$1956,SEARCH(" ",Main!$B$15:$B$1956)),Main!$F$15:$F$1956,"")</f>
        <v>METASA</v>
      </c>
      <c r="AK872" s="57" cm="1">
        <f t="array" ref="AK872">_xlfn.XLOOKUP(1,(--LEFT(Main!$B$15:$B$1956,SEARCH(" ",Main!$B$15:$B$1956))=AI872)*(Main!$F$15:$F$1956=AJ872),Main!$C$15:$C$1956,"")</f>
        <v>45077</v>
      </c>
      <c r="AL872" s="62" cm="1">
        <f t="array" ref="AL872">--_xlfn.XLOOKUP(1,(Main!$F$15:$F$1956='PLANILHA EBR'!AJ872)*(--LEFT(Main!$B$15:$B$1956,SEARCH(" ",Main!$B$15:$B$1956))='PLANILHA EBR'!AI872),Main!$E$15:$E$1956)</f>
        <v>88416482000106</v>
      </c>
      <c r="AM872" s="84" t="str" cm="1">
        <f t="array" ref="AM872">_xlfn.XLOOKUP(1,(Main!$F$15:$F$1956='PLANILHA EBR'!AJ872)*(--LEFT(Main!$B$15:$B$1956,SEARCH(" ",Main!$B$15:$B$1956))='PLANILHA EBR'!AI872),Main!$H$15:$H$1956)</f>
        <v>KG LIQUIDO</v>
      </c>
      <c r="AN872">
        <v>2722.23</v>
      </c>
      <c r="AO872">
        <v>41146.11</v>
      </c>
      <c r="AP872">
        <v>3895</v>
      </c>
    </row>
    <row r="873" spans="1:42" x14ac:dyDescent="0.25">
      <c r="A873" t="s">
        <v>5958</v>
      </c>
      <c r="B873" t="str">
        <f>C873&amp;"-"&amp;COUNTIF(C$2:C873,C873)</f>
        <v>69045-4</v>
      </c>
      <c r="C873">
        <v>69045</v>
      </c>
      <c r="D873" s="57">
        <v>44854</v>
      </c>
      <c r="E873" s="84" t="str">
        <f>F873&amp;"-"&amp;COUNTIF($F$2:F873,F873)</f>
        <v>METASA-773</v>
      </c>
      <c r="F873" s="84" t="str">
        <f t="shared" si="92"/>
        <v>METASA</v>
      </c>
      <c r="G873" t="s">
        <v>8581</v>
      </c>
      <c r="H873" s="62">
        <v>88416482000106</v>
      </c>
      <c r="I873" t="s">
        <v>30</v>
      </c>
      <c r="J873">
        <v>882.7</v>
      </c>
      <c r="K873">
        <v>16480.009999999998</v>
      </c>
      <c r="M873">
        <v>74139</v>
      </c>
      <c r="N873" t="str">
        <v>METASA</v>
      </c>
      <c r="O873" s="57" cm="1">
        <f t="array" ref="O873">_xlfn.XLOOKUP(1,($C$2:$C$8655=M873)*($F$2:$F$8655=N873),$D$2:$D$8655)</f>
        <v>45077</v>
      </c>
      <c r="P873" s="62">
        <v>88416482000106</v>
      </c>
      <c r="Q873" t="str">
        <v>KG LIQUIDO</v>
      </c>
      <c r="R873" s="85">
        <v>29419.23</v>
      </c>
      <c r="S873" s="85">
        <v>462018.27999999991</v>
      </c>
      <c r="U873" s="84" t="b">
        <f t="shared" si="93"/>
        <v>1</v>
      </c>
      <c r="V873" s="84" t="b">
        <f t="shared" si="94"/>
        <v>1</v>
      </c>
      <c r="W873" s="84" t="b">
        <f t="shared" si="95"/>
        <v>1</v>
      </c>
      <c r="X873" s="84" t="b">
        <f t="shared" si="96"/>
        <v>1</v>
      </c>
      <c r="Y873" s="84" t="b">
        <f t="shared" si="97"/>
        <v>1</v>
      </c>
      <c r="AA873" s="84">
        <v>74139</v>
      </c>
      <c r="AB873" s="84" t="s">
        <v>80</v>
      </c>
      <c r="AC873" s="57">
        <v>45077</v>
      </c>
      <c r="AD873" s="84">
        <v>88416482000106</v>
      </c>
      <c r="AE873" s="84" t="s">
        <v>30</v>
      </c>
      <c r="AF873" s="84">
        <v>29419.23</v>
      </c>
      <c r="AG873" s="84">
        <v>462018.28</v>
      </c>
      <c r="AI873">
        <v>74162</v>
      </c>
      <c r="AJ873" s="84" t="str" cm="1">
        <f t="array" ref="AJ873">_xlfn.XLOOKUP(AI873,--LEFT(Main!$B$15:$B$1956,SEARCH(" ",Main!$B$15:$B$1956)),Main!$F$15:$F$1956,"")</f>
        <v>METASA</v>
      </c>
      <c r="AK873" s="57" cm="1">
        <f t="array" ref="AK873">_xlfn.XLOOKUP(1,(--LEFT(Main!$B$15:$B$1956,SEARCH(" ",Main!$B$15:$B$1956))=AI873)*(Main!$F$15:$F$1956=AJ873),Main!$C$15:$C$1956,"")</f>
        <v>45077</v>
      </c>
      <c r="AL873" s="62" cm="1">
        <f t="array" ref="AL873">--_xlfn.XLOOKUP(1,(Main!$F$15:$F$1956='PLANILHA EBR'!AJ873)*(--LEFT(Main!$B$15:$B$1956,SEARCH(" ",Main!$B$15:$B$1956))='PLANILHA EBR'!AI873),Main!$E$15:$E$1956)</f>
        <v>88416482000106</v>
      </c>
      <c r="AM873" s="84" t="str" cm="1">
        <f t="array" ref="AM873">_xlfn.XLOOKUP(1,(Main!$F$15:$F$1956='PLANILHA EBR'!AJ873)*(--LEFT(Main!$B$15:$B$1956,SEARCH(" ",Main!$B$15:$B$1956))='PLANILHA EBR'!AI873),Main!$H$15:$H$1956)</f>
        <v>KG LIQUIDO</v>
      </c>
      <c r="AN873">
        <v>19366.3</v>
      </c>
      <c r="AO873">
        <v>307539.92</v>
      </c>
      <c r="AP873">
        <v>3792</v>
      </c>
    </row>
    <row r="874" spans="1:42" x14ac:dyDescent="0.25">
      <c r="A874" t="s">
        <v>5958</v>
      </c>
      <c r="B874" t="str">
        <f>C874&amp;"-"&amp;COUNTIF(C$2:C874,C874)</f>
        <v>69045-5</v>
      </c>
      <c r="C874">
        <v>69045</v>
      </c>
      <c r="D874" s="57">
        <v>44854</v>
      </c>
      <c r="E874" s="84" t="str">
        <f>F874&amp;"-"&amp;COUNTIF($F$2:F874,F874)</f>
        <v>METASA-774</v>
      </c>
      <c r="F874" s="84" t="str">
        <f t="shared" si="92"/>
        <v>METASA</v>
      </c>
      <c r="G874" t="s">
        <v>8581</v>
      </c>
      <c r="H874" s="62">
        <v>88416482000106</v>
      </c>
      <c r="I874" t="s">
        <v>30</v>
      </c>
      <c r="J874">
        <v>1553.49</v>
      </c>
      <c r="K874">
        <v>26222.91</v>
      </c>
      <c r="M874">
        <v>74148</v>
      </c>
      <c r="N874" t="str">
        <v>METASA</v>
      </c>
      <c r="O874" s="57" cm="1">
        <f t="array" ref="O874">_xlfn.XLOOKUP(1,($C$2:$C$8655=M874)*($F$2:$F$8655=N874),$D$2:$D$8655)</f>
        <v>45077</v>
      </c>
      <c r="P874" s="62">
        <v>88416482000106</v>
      </c>
      <c r="Q874" t="str">
        <v>KG LIQUIDO</v>
      </c>
      <c r="R874" s="85">
        <v>1245.1500000000001</v>
      </c>
      <c r="S874" s="85">
        <v>18916.980000000003</v>
      </c>
      <c r="U874" s="84" t="b">
        <f t="shared" si="93"/>
        <v>1</v>
      </c>
      <c r="V874" s="84" t="b">
        <f t="shared" si="94"/>
        <v>1</v>
      </c>
      <c r="W874" s="84" t="b">
        <f t="shared" si="95"/>
        <v>1</v>
      </c>
      <c r="X874" s="84" t="b">
        <f t="shared" si="96"/>
        <v>1</v>
      </c>
      <c r="Y874" s="84" t="b">
        <f t="shared" si="97"/>
        <v>1</v>
      </c>
      <c r="AA874" s="84">
        <v>74148</v>
      </c>
      <c r="AB874" s="84" t="s">
        <v>80</v>
      </c>
      <c r="AC874" s="57">
        <v>45077</v>
      </c>
      <c r="AD874" s="84">
        <v>88416482000106</v>
      </c>
      <c r="AE874" s="84" t="s">
        <v>30</v>
      </c>
      <c r="AF874" s="84">
        <v>1245.1500000000001</v>
      </c>
      <c r="AG874" s="84">
        <v>18916.98</v>
      </c>
      <c r="AI874">
        <v>74219</v>
      </c>
      <c r="AJ874" s="84" t="str" cm="1">
        <f t="array" ref="AJ874">_xlfn.XLOOKUP(AI874,--LEFT(Main!$B$15:$B$1956,SEARCH(" ",Main!$B$15:$B$1956)),Main!$F$15:$F$1956,"")</f>
        <v>METASA</v>
      </c>
      <c r="AK874" s="57" cm="1">
        <f t="array" ref="AK874">_xlfn.XLOOKUP(1,(--LEFT(Main!$B$15:$B$1956,SEARCH(" ",Main!$B$15:$B$1956))=AI874)*(Main!$F$15:$F$1956=AJ874),Main!$C$15:$C$1956,"")</f>
        <v>45077</v>
      </c>
      <c r="AL874" s="62" cm="1">
        <f t="array" ref="AL874">--_xlfn.XLOOKUP(1,(Main!$F$15:$F$1956='PLANILHA EBR'!AJ874)*(--LEFT(Main!$B$15:$B$1956,SEARCH(" ",Main!$B$15:$B$1956))='PLANILHA EBR'!AI874),Main!$E$15:$E$1956)</f>
        <v>88416482000106</v>
      </c>
      <c r="AM874" s="84" t="str" cm="1">
        <f t="array" ref="AM874">_xlfn.XLOOKUP(1,(Main!$F$15:$F$1956='PLANILHA EBR'!AJ874)*(--LEFT(Main!$B$15:$B$1956,SEARCH(" ",Main!$B$15:$B$1956))='PLANILHA EBR'!AI874),Main!$H$15:$H$1956)</f>
        <v>KG LIQUIDO</v>
      </c>
      <c r="AN874">
        <v>12230.05</v>
      </c>
      <c r="AO874">
        <v>154934.46</v>
      </c>
      <c r="AP874">
        <v>3791</v>
      </c>
    </row>
    <row r="875" spans="1:42" x14ac:dyDescent="0.25">
      <c r="A875" t="s">
        <v>5958</v>
      </c>
      <c r="B875" t="str">
        <f>C875&amp;"-"&amp;COUNTIF(C$2:C875,C875)</f>
        <v>69045-6</v>
      </c>
      <c r="C875">
        <v>69045</v>
      </c>
      <c r="D875" s="57">
        <v>44854</v>
      </c>
      <c r="E875" s="84" t="str">
        <f>F875&amp;"-"&amp;COUNTIF($F$2:F875,F875)</f>
        <v>METASA-775</v>
      </c>
      <c r="F875" s="84" t="str">
        <f t="shared" si="92"/>
        <v>METASA</v>
      </c>
      <c r="G875" t="s">
        <v>8581</v>
      </c>
      <c r="H875" s="62">
        <v>88416482000106</v>
      </c>
      <c r="I875" t="s">
        <v>30</v>
      </c>
      <c r="J875">
        <v>2129.0100000000002</v>
      </c>
      <c r="K875">
        <v>37640.9</v>
      </c>
      <c r="M875">
        <v>74159</v>
      </c>
      <c r="N875" t="str">
        <v>METASA</v>
      </c>
      <c r="O875" s="57" cm="1">
        <f t="array" ref="O875">_xlfn.XLOOKUP(1,($C$2:$C$8655=M875)*($F$2:$F$8655=N875),$D$2:$D$8655)</f>
        <v>45077</v>
      </c>
      <c r="P875" s="62">
        <v>88416482000106</v>
      </c>
      <c r="Q875" t="str">
        <v>KG LIQUIDO</v>
      </c>
      <c r="R875" s="85">
        <v>2722.2299999999996</v>
      </c>
      <c r="S875" s="85">
        <v>41146.11</v>
      </c>
      <c r="U875" s="84" t="b">
        <f t="shared" si="93"/>
        <v>1</v>
      </c>
      <c r="V875" s="84" t="b">
        <f t="shared" si="94"/>
        <v>1</v>
      </c>
      <c r="W875" s="84" t="b">
        <f t="shared" si="95"/>
        <v>1</v>
      </c>
      <c r="X875" s="84" t="b">
        <f t="shared" si="96"/>
        <v>1</v>
      </c>
      <c r="Y875" s="84" t="b">
        <f t="shared" si="97"/>
        <v>1</v>
      </c>
      <c r="AA875" s="84">
        <v>74159</v>
      </c>
      <c r="AB875" s="84" t="s">
        <v>80</v>
      </c>
      <c r="AC875" s="57">
        <v>45077</v>
      </c>
      <c r="AD875" s="84">
        <v>88416482000106</v>
      </c>
      <c r="AE875" s="84" t="s">
        <v>30</v>
      </c>
      <c r="AF875" s="84">
        <v>2722.23</v>
      </c>
      <c r="AG875" s="84">
        <v>41146.11</v>
      </c>
      <c r="AI875">
        <v>74336</v>
      </c>
      <c r="AJ875" s="84" t="str" cm="1">
        <f t="array" ref="AJ875">_xlfn.XLOOKUP(AI875,--LEFT(Main!$B$15:$B$1956,SEARCH(" ",Main!$B$15:$B$1956)),Main!$F$15:$F$1956,"")</f>
        <v>JOTUN</v>
      </c>
      <c r="AK875" s="57" cm="1">
        <f t="array" ref="AK875">_xlfn.XLOOKUP(1,(--LEFT(Main!$B$15:$B$1956,SEARCH(" ",Main!$B$15:$B$1956))=AI875)*(Main!$F$15:$F$1956=AJ875),Main!$C$15:$C$1956,"")</f>
        <v>45259</v>
      </c>
      <c r="AL875" s="62" cm="1">
        <f t="array" ref="AL875">--_xlfn.XLOOKUP(1,(Main!$F$15:$F$1956='PLANILHA EBR'!AJ875)*(--LEFT(Main!$B$15:$B$1956,SEARCH(" ",Main!$B$15:$B$1956))='PLANILHA EBR'!AI875),Main!$E$15:$E$1956)</f>
        <v>2907585000404</v>
      </c>
      <c r="AM875" s="84" t="str" cm="1">
        <f t="array" ref="AM875">_xlfn.XLOOKUP(1,(Main!$F$15:$F$1956='PLANILHA EBR'!AJ875)*(--LEFT(Main!$B$15:$B$1956,SEARCH(" ",Main!$B$15:$B$1956))='PLANILHA EBR'!AI875),Main!$H$15:$H$1956)</f>
        <v>KG LIQUIDO</v>
      </c>
      <c r="AN875">
        <v>12873.272000000001</v>
      </c>
      <c r="AO875">
        <v>421347.62</v>
      </c>
      <c r="AP875">
        <v>3790</v>
      </c>
    </row>
    <row r="876" spans="1:42" x14ac:dyDescent="0.25">
      <c r="A876" t="s">
        <v>5958</v>
      </c>
      <c r="B876" t="str">
        <f>C876&amp;"-"&amp;COUNTIF(C$2:C876,C876)</f>
        <v>69045-7</v>
      </c>
      <c r="C876">
        <v>69045</v>
      </c>
      <c r="D876" s="57">
        <v>44854</v>
      </c>
      <c r="E876" s="84" t="str">
        <f>F876&amp;"-"&amp;COUNTIF($F$2:F876,F876)</f>
        <v>METASA-776</v>
      </c>
      <c r="F876" s="84" t="str">
        <f t="shared" si="92"/>
        <v>METASA</v>
      </c>
      <c r="G876" t="s">
        <v>8581</v>
      </c>
      <c r="H876" s="62">
        <v>88416482000106</v>
      </c>
      <c r="I876" t="s">
        <v>30</v>
      </c>
      <c r="J876">
        <v>235.66</v>
      </c>
      <c r="K876">
        <v>4166.47</v>
      </c>
      <c r="M876">
        <v>74162</v>
      </c>
      <c r="N876" t="str">
        <v>METASA</v>
      </c>
      <c r="O876" s="57" cm="1">
        <f t="array" ref="O876">_xlfn.XLOOKUP(1,($C$2:$C$8655=M876)*($F$2:$F$8655=N876),$D$2:$D$8655)</f>
        <v>45077</v>
      </c>
      <c r="P876" s="62">
        <v>88416482000106</v>
      </c>
      <c r="Q876" t="str">
        <v>KG LIQUIDO</v>
      </c>
      <c r="R876" s="85">
        <v>19366.3</v>
      </c>
      <c r="S876" s="85">
        <v>307539.92</v>
      </c>
      <c r="U876" s="84" t="b">
        <f t="shared" si="93"/>
        <v>1</v>
      </c>
      <c r="V876" s="84" t="b">
        <f t="shared" si="94"/>
        <v>1</v>
      </c>
      <c r="W876" s="84" t="b">
        <f t="shared" si="95"/>
        <v>1</v>
      </c>
      <c r="X876" s="84" t="b">
        <f t="shared" si="96"/>
        <v>1</v>
      </c>
      <c r="Y876" s="84" t="b">
        <f t="shared" si="97"/>
        <v>1</v>
      </c>
      <c r="AA876" s="84">
        <v>74162</v>
      </c>
      <c r="AB876" s="84" t="s">
        <v>80</v>
      </c>
      <c r="AC876" s="57">
        <v>45077</v>
      </c>
      <c r="AD876" s="84">
        <v>88416482000106</v>
      </c>
      <c r="AE876" s="84" t="s">
        <v>30</v>
      </c>
      <c r="AF876" s="84">
        <v>19366.3</v>
      </c>
      <c r="AG876" s="84">
        <v>307539.92</v>
      </c>
      <c r="AI876">
        <v>74339</v>
      </c>
      <c r="AJ876" s="84" t="str" cm="1">
        <f t="array" ref="AJ876">_xlfn.XLOOKUP(AI876,--LEFT(Main!$B$15:$B$1956,SEARCH(" ",Main!$B$15:$B$1956)),Main!$F$15:$F$1956,"")</f>
        <v>JOTUN</v>
      </c>
      <c r="AK876" s="57" cm="1">
        <f t="array" ref="AK876">_xlfn.XLOOKUP(1,(--LEFT(Main!$B$15:$B$1956,SEARCH(" ",Main!$B$15:$B$1956))=AI876)*(Main!$F$15:$F$1956=AJ876),Main!$C$15:$C$1956,"")</f>
        <v>45260</v>
      </c>
      <c r="AL876" s="62" cm="1">
        <f t="array" ref="AL876">--_xlfn.XLOOKUP(1,(Main!$F$15:$F$1956='PLANILHA EBR'!AJ876)*(--LEFT(Main!$B$15:$B$1956,SEARCH(" ",Main!$B$15:$B$1956))='PLANILHA EBR'!AI876),Main!$E$15:$E$1956)</f>
        <v>2907585000404</v>
      </c>
      <c r="AM876" s="84" t="str" cm="1">
        <f t="array" ref="AM876">_xlfn.XLOOKUP(1,(Main!$F$15:$F$1956='PLANILHA EBR'!AJ876)*(--LEFT(Main!$B$15:$B$1956,SEARCH(" ",Main!$B$15:$B$1956))='PLANILHA EBR'!AI876),Main!$H$15:$H$1956)</f>
        <v>KG LIQUIDO</v>
      </c>
      <c r="AN876">
        <v>3967.15</v>
      </c>
      <c r="AO876">
        <v>94557.7</v>
      </c>
      <c r="AP876">
        <v>3789</v>
      </c>
    </row>
    <row r="877" spans="1:42" x14ac:dyDescent="0.25">
      <c r="A877" t="s">
        <v>5958</v>
      </c>
      <c r="B877" t="str">
        <f>C877&amp;"-"&amp;COUNTIF(C$2:C877,C877)</f>
        <v>69045-8</v>
      </c>
      <c r="C877">
        <v>69045</v>
      </c>
      <c r="D877" s="57">
        <v>44854</v>
      </c>
      <c r="E877" s="84" t="str">
        <f>F877&amp;"-"&amp;COUNTIF($F$2:F877,F877)</f>
        <v>METASA-777</v>
      </c>
      <c r="F877" s="84" t="str">
        <f t="shared" si="92"/>
        <v>METASA</v>
      </c>
      <c r="G877" t="s">
        <v>8581</v>
      </c>
      <c r="H877" s="62">
        <v>88416482000106</v>
      </c>
      <c r="I877" t="s">
        <v>30</v>
      </c>
      <c r="J877">
        <v>7870.04</v>
      </c>
      <c r="K877">
        <v>158345.20000000001</v>
      </c>
      <c r="M877">
        <v>74219</v>
      </c>
      <c r="N877" t="str">
        <v>METASA</v>
      </c>
      <c r="O877" s="57" cm="1">
        <f t="array" ref="O877">_xlfn.XLOOKUP(1,($C$2:$C$8655=M877)*($F$2:$F$8655=N877),$D$2:$D$8655)</f>
        <v>45077</v>
      </c>
      <c r="P877" s="62">
        <v>88416482000106</v>
      </c>
      <c r="Q877" t="str">
        <v>KG LIQUIDO</v>
      </c>
      <c r="R877" s="85">
        <v>12230.05</v>
      </c>
      <c r="S877" s="85">
        <v>154934.46</v>
      </c>
      <c r="U877" s="84" t="b">
        <f t="shared" si="93"/>
        <v>1</v>
      </c>
      <c r="V877" s="84" t="b">
        <f t="shared" si="94"/>
        <v>1</v>
      </c>
      <c r="W877" s="84" t="b">
        <f t="shared" si="95"/>
        <v>1</v>
      </c>
      <c r="X877" s="84" t="b">
        <f t="shared" si="96"/>
        <v>1</v>
      </c>
      <c r="Y877" s="84" t="b">
        <f t="shared" si="97"/>
        <v>1</v>
      </c>
      <c r="AA877" s="84">
        <v>74219</v>
      </c>
      <c r="AB877" s="84" t="s">
        <v>80</v>
      </c>
      <c r="AC877" s="57">
        <v>45077</v>
      </c>
      <c r="AD877" s="84">
        <v>88416482000106</v>
      </c>
      <c r="AE877" s="84" t="s">
        <v>30</v>
      </c>
      <c r="AF877" s="84">
        <v>12230.05</v>
      </c>
      <c r="AG877" s="84">
        <v>154934.46</v>
      </c>
      <c r="AI877">
        <v>74343</v>
      </c>
      <c r="AJ877" s="84" t="str" cm="1">
        <f t="array" ref="AJ877">_xlfn.XLOOKUP(AI877,--LEFT(Main!$B$15:$B$1956,SEARCH(" ",Main!$B$15:$B$1956)),Main!$F$15:$F$1956,"")</f>
        <v>JOTUN</v>
      </c>
      <c r="AK877" s="57" cm="1">
        <f t="array" ref="AK877">_xlfn.XLOOKUP(1,(--LEFT(Main!$B$15:$B$1956,SEARCH(" ",Main!$B$15:$B$1956))=AI877)*(Main!$F$15:$F$1956=AJ877),Main!$C$15:$C$1956,"")</f>
        <v>45260</v>
      </c>
      <c r="AL877" s="62" cm="1">
        <f t="array" ref="AL877">--_xlfn.XLOOKUP(1,(Main!$F$15:$F$1956='PLANILHA EBR'!AJ877)*(--LEFT(Main!$B$15:$B$1956,SEARCH(" ",Main!$B$15:$B$1956))='PLANILHA EBR'!AI877),Main!$E$15:$E$1956)</f>
        <v>2907585000404</v>
      </c>
      <c r="AM877" s="84" t="str" cm="1">
        <f t="array" ref="AM877">_xlfn.XLOOKUP(1,(Main!$F$15:$F$1956='PLANILHA EBR'!AJ877)*(--LEFT(Main!$B$15:$B$1956,SEARCH(" ",Main!$B$15:$B$1956))='PLANILHA EBR'!AI877),Main!$H$15:$H$1956)</f>
        <v>KG LIQUIDO</v>
      </c>
      <c r="AN877">
        <v>9463.99</v>
      </c>
      <c r="AO877">
        <v>445959.58</v>
      </c>
      <c r="AP877">
        <v>3789</v>
      </c>
    </row>
    <row r="878" spans="1:42" x14ac:dyDescent="0.25">
      <c r="A878" t="s">
        <v>5958</v>
      </c>
      <c r="B878" t="str">
        <f>C878&amp;"-"&amp;COUNTIF(C$2:C878,C878)</f>
        <v>69045-9</v>
      </c>
      <c r="C878">
        <v>69045</v>
      </c>
      <c r="D878" s="57">
        <v>44854</v>
      </c>
      <c r="E878" s="84" t="str">
        <f>F878&amp;"-"&amp;COUNTIF($F$2:F878,F878)</f>
        <v>METASA-778</v>
      </c>
      <c r="F878" s="84" t="str">
        <f t="shared" si="92"/>
        <v>METASA</v>
      </c>
      <c r="G878" t="s">
        <v>8581</v>
      </c>
      <c r="H878" s="62">
        <v>88416482000106</v>
      </c>
      <c r="I878" t="s">
        <v>30</v>
      </c>
      <c r="J878">
        <v>2487.4699999999998</v>
      </c>
      <c r="K878">
        <v>36864.31</v>
      </c>
      <c r="M878">
        <v>74336</v>
      </c>
      <c r="N878" t="str">
        <v>JOTUN</v>
      </c>
      <c r="O878" s="57" cm="1">
        <f t="array" ref="O878">_xlfn.XLOOKUP(1,($C$2:$C$8655=M878)*($F$2:$F$8655=N878),$D$2:$D$8655)</f>
        <v>45259</v>
      </c>
      <c r="P878" s="62">
        <v>2907585000404</v>
      </c>
      <c r="Q878" t="str">
        <v>UNIDADE</v>
      </c>
      <c r="R878" s="85">
        <v>1308</v>
      </c>
      <c r="S878" s="85">
        <v>421347.62</v>
      </c>
      <c r="U878" s="84" t="b">
        <f t="shared" si="93"/>
        <v>1</v>
      </c>
      <c r="V878" s="84" t="b">
        <f t="shared" si="94"/>
        <v>1</v>
      </c>
      <c r="W878" s="84" t="b">
        <f t="shared" si="95"/>
        <v>1</v>
      </c>
      <c r="X878" s="84" t="str">
        <f t="shared" si="96"/>
        <v xml:space="preserve"> </v>
      </c>
      <c r="Y878" s="84" t="b">
        <f t="shared" si="97"/>
        <v>1</v>
      </c>
      <c r="AA878" s="84">
        <v>74336</v>
      </c>
      <c r="AB878" s="84" t="s">
        <v>88</v>
      </c>
      <c r="AC878" s="57">
        <v>45259</v>
      </c>
      <c r="AD878" s="84">
        <v>2907585000404</v>
      </c>
      <c r="AE878" s="84" t="s">
        <v>30</v>
      </c>
      <c r="AF878" s="84">
        <v>12873.272000000001</v>
      </c>
      <c r="AG878" s="84">
        <v>421347.62</v>
      </c>
      <c r="AI878">
        <v>74346</v>
      </c>
      <c r="AJ878" s="84" t="str" cm="1">
        <f t="array" ref="AJ878">_xlfn.XLOOKUP(AI878,--LEFT(Main!$B$15:$B$1956,SEARCH(" ",Main!$B$15:$B$1956)),Main!$F$15:$F$1956,"")</f>
        <v>JOTUN</v>
      </c>
      <c r="AK878" s="57" cm="1">
        <f t="array" ref="AK878">_xlfn.XLOOKUP(1,(--LEFT(Main!$B$15:$B$1956,SEARCH(" ",Main!$B$15:$B$1956))=AI878)*(Main!$F$15:$F$1956=AJ878),Main!$C$15:$C$1956,"")</f>
        <v>45260</v>
      </c>
      <c r="AL878" s="62" cm="1">
        <f t="array" ref="AL878">--_xlfn.XLOOKUP(1,(Main!$F$15:$F$1956='PLANILHA EBR'!AJ878)*(--LEFT(Main!$B$15:$B$1956,SEARCH(" ",Main!$B$15:$B$1956))='PLANILHA EBR'!AI878),Main!$E$15:$E$1956)</f>
        <v>2907585000404</v>
      </c>
      <c r="AM878" s="84" t="str" cm="1">
        <f t="array" ref="AM878">_xlfn.XLOOKUP(1,(Main!$F$15:$F$1956='PLANILHA EBR'!AJ878)*(--LEFT(Main!$B$15:$B$1956,SEARCH(" ",Main!$B$15:$B$1956))='PLANILHA EBR'!AI878),Main!$H$15:$H$1956)</f>
        <v>KG LIQUIDO</v>
      </c>
      <c r="AN878">
        <v>3298.23</v>
      </c>
      <c r="AO878">
        <v>100934.33</v>
      </c>
      <c r="AP878">
        <v>3788</v>
      </c>
    </row>
    <row r="879" spans="1:42" x14ac:dyDescent="0.25">
      <c r="A879" t="s">
        <v>5958</v>
      </c>
      <c r="B879" t="str">
        <f>C879&amp;"-"&amp;COUNTIF(C$2:C879,C879)</f>
        <v>69069-1</v>
      </c>
      <c r="C879">
        <v>69069</v>
      </c>
      <c r="D879" s="57">
        <v>44855</v>
      </c>
      <c r="E879" s="84" t="str">
        <f>F879&amp;"-"&amp;COUNTIF($F$2:F879,F879)</f>
        <v>METASA-779</v>
      </c>
      <c r="F879" s="84" t="str">
        <f t="shared" si="92"/>
        <v>METASA</v>
      </c>
      <c r="G879" t="s">
        <v>8581</v>
      </c>
      <c r="H879" s="62">
        <v>88416482000106</v>
      </c>
      <c r="I879" t="s">
        <v>30</v>
      </c>
      <c r="J879">
        <v>1243.22</v>
      </c>
      <c r="K879">
        <v>20985.56</v>
      </c>
      <c r="M879">
        <v>74339</v>
      </c>
      <c r="N879" t="str">
        <v>JOTUN</v>
      </c>
      <c r="O879" s="57" cm="1">
        <f t="array" ref="O879">_xlfn.XLOOKUP(1,($C$2:$C$8655=M879)*($F$2:$F$8655=N879),$D$2:$D$8655)</f>
        <v>45260</v>
      </c>
      <c r="P879" s="62">
        <v>2907585000404</v>
      </c>
      <c r="Q879" t="str">
        <v>UNIDADE</v>
      </c>
      <c r="R879" s="85">
        <v>387</v>
      </c>
      <c r="S879" s="85">
        <v>94557.7</v>
      </c>
      <c r="U879" s="84" t="b">
        <f t="shared" si="93"/>
        <v>1</v>
      </c>
      <c r="V879" s="84" t="b">
        <f t="shared" si="94"/>
        <v>1</v>
      </c>
      <c r="W879" s="84" t="b">
        <f t="shared" si="95"/>
        <v>1</v>
      </c>
      <c r="X879" s="84" t="str">
        <f t="shared" si="96"/>
        <v xml:space="preserve"> </v>
      </c>
      <c r="Y879" s="84" t="b">
        <f t="shared" si="97"/>
        <v>1</v>
      </c>
      <c r="AA879" s="84">
        <v>74339</v>
      </c>
      <c r="AB879" s="84" t="s">
        <v>88</v>
      </c>
      <c r="AC879" s="57">
        <v>45260</v>
      </c>
      <c r="AD879" s="84">
        <v>2907585000404</v>
      </c>
      <c r="AE879" s="84" t="s">
        <v>30</v>
      </c>
      <c r="AF879" s="84">
        <v>3967.15</v>
      </c>
      <c r="AG879" s="84">
        <v>94557.7</v>
      </c>
      <c r="AI879">
        <v>74970</v>
      </c>
      <c r="AJ879" s="84" t="str" cm="1">
        <f t="array" ref="AJ879">_xlfn.XLOOKUP(AI879,--LEFT(Main!$B$15:$B$1956,SEARCH(" ",Main!$B$15:$B$1956)),Main!$F$15:$F$1956,"")</f>
        <v>METASA</v>
      </c>
      <c r="AK879" s="57" cm="1">
        <f t="array" ref="AK879">_xlfn.XLOOKUP(1,(--LEFT(Main!$B$15:$B$1956,SEARCH(" ",Main!$B$15:$B$1956))=AI879)*(Main!$F$15:$F$1956=AJ879),Main!$C$15:$C$1956,"")</f>
        <v>45114</v>
      </c>
      <c r="AL879" s="62" cm="1">
        <f t="array" ref="AL879">--_xlfn.XLOOKUP(1,(Main!$F$15:$F$1956='PLANILHA EBR'!AJ879)*(--LEFT(Main!$B$15:$B$1956,SEARCH(" ",Main!$B$15:$B$1956))='PLANILHA EBR'!AI879),Main!$E$15:$E$1956)</f>
        <v>88416482000106</v>
      </c>
      <c r="AM879" s="84" t="str" cm="1">
        <f t="array" ref="AM879">_xlfn.XLOOKUP(1,(Main!$F$15:$F$1956='PLANILHA EBR'!AJ879)*(--LEFT(Main!$B$15:$B$1956,SEARCH(" ",Main!$B$15:$B$1956))='PLANILHA EBR'!AI879),Main!$H$15:$H$1956)</f>
        <v>KG LIQUIDO</v>
      </c>
      <c r="AN879">
        <v>27980.92</v>
      </c>
      <c r="AO879">
        <v>351483.47</v>
      </c>
      <c r="AP879">
        <v>3787</v>
      </c>
    </row>
    <row r="880" spans="1:42" x14ac:dyDescent="0.25">
      <c r="A880" t="s">
        <v>5958</v>
      </c>
      <c r="B880" t="str">
        <f>C880&amp;"-"&amp;COUNTIF(C$2:C880,C880)</f>
        <v>69069-2</v>
      </c>
      <c r="C880">
        <v>69069</v>
      </c>
      <c r="D880" s="57">
        <v>44855</v>
      </c>
      <c r="E880" s="84" t="str">
        <f>F880&amp;"-"&amp;COUNTIF($F$2:F880,F880)</f>
        <v>METASA-780</v>
      </c>
      <c r="F880" s="84" t="str">
        <f t="shared" si="92"/>
        <v>METASA</v>
      </c>
      <c r="G880" t="s">
        <v>8581</v>
      </c>
      <c r="H880" s="62">
        <v>88416482000106</v>
      </c>
      <c r="I880" t="s">
        <v>30</v>
      </c>
      <c r="J880">
        <v>598.89</v>
      </c>
      <c r="K880">
        <v>10109.27</v>
      </c>
      <c r="M880">
        <v>74343</v>
      </c>
      <c r="N880" t="str">
        <v>JOTUN</v>
      </c>
      <c r="O880" s="57" cm="1">
        <f t="array" ref="O880">_xlfn.XLOOKUP(1,($C$2:$C$8655=M880)*($F$2:$F$8655=N880),$D$2:$D$8655)</f>
        <v>45260</v>
      </c>
      <c r="P880" s="62">
        <v>2907585000404</v>
      </c>
      <c r="Q880" t="str">
        <v>UNIDADE</v>
      </c>
      <c r="R880" s="85">
        <v>1151</v>
      </c>
      <c r="S880" s="85">
        <v>445959.58</v>
      </c>
      <c r="U880" s="84" t="b">
        <f t="shared" si="93"/>
        <v>1</v>
      </c>
      <c r="V880" s="84" t="b">
        <f t="shared" si="94"/>
        <v>1</v>
      </c>
      <c r="W880" s="84" t="b">
        <f t="shared" si="95"/>
        <v>1</v>
      </c>
      <c r="X880" s="84" t="str">
        <f t="shared" si="96"/>
        <v xml:space="preserve"> </v>
      </c>
      <c r="Y880" s="84" t="b">
        <f t="shared" si="97"/>
        <v>1</v>
      </c>
      <c r="AA880" s="84">
        <v>74343</v>
      </c>
      <c r="AB880" s="84" t="s">
        <v>88</v>
      </c>
      <c r="AC880" s="57">
        <v>45260</v>
      </c>
      <c r="AD880" s="84">
        <v>2907585000404</v>
      </c>
      <c r="AE880" s="84" t="s">
        <v>30</v>
      </c>
      <c r="AF880" s="84">
        <v>9463.99</v>
      </c>
      <c r="AG880" s="84">
        <v>445959.58</v>
      </c>
      <c r="AI880">
        <v>75156</v>
      </c>
      <c r="AJ880" s="84" t="str" cm="1">
        <f t="array" ref="AJ880">_xlfn.XLOOKUP(AI880,--LEFT(Main!$B$15:$B$1956,SEARCH(" ",Main!$B$15:$B$1956)),Main!$F$15:$F$1956,"")</f>
        <v>METASA</v>
      </c>
      <c r="AK880" s="57" cm="1">
        <f t="array" ref="AK880">_xlfn.XLOOKUP(1,(--LEFT(Main!$B$15:$B$1956,SEARCH(" ",Main!$B$15:$B$1956))=AI880)*(Main!$F$15:$F$1956=AJ880),Main!$C$15:$C$1956,"")</f>
        <v>45126</v>
      </c>
      <c r="AL880" s="62" cm="1">
        <f t="array" ref="AL880">--_xlfn.XLOOKUP(1,(Main!$F$15:$F$1956='PLANILHA EBR'!AJ880)*(--LEFT(Main!$B$15:$B$1956,SEARCH(" ",Main!$B$15:$B$1956))='PLANILHA EBR'!AI880),Main!$E$15:$E$1956)</f>
        <v>88416482000106</v>
      </c>
      <c r="AM880" s="84" t="str" cm="1">
        <f t="array" ref="AM880">_xlfn.XLOOKUP(1,(Main!$F$15:$F$1956='PLANILHA EBR'!AJ880)*(--LEFT(Main!$B$15:$B$1956,SEARCH(" ",Main!$B$15:$B$1956))='PLANILHA EBR'!AI880),Main!$H$15:$H$1956)</f>
        <v>KG LIQUIDO</v>
      </c>
      <c r="AN880">
        <v>9126.07</v>
      </c>
      <c r="AO880">
        <v>169535.15</v>
      </c>
      <c r="AP880">
        <v>3786</v>
      </c>
    </row>
    <row r="881" spans="1:42" x14ac:dyDescent="0.25">
      <c r="A881" t="s">
        <v>5958</v>
      </c>
      <c r="B881" t="str">
        <f>C881&amp;"-"&amp;COUNTIF(C$2:C881,C881)</f>
        <v>69069-3</v>
      </c>
      <c r="C881">
        <v>69069</v>
      </c>
      <c r="D881" s="57">
        <v>44855</v>
      </c>
      <c r="E881" s="84" t="str">
        <f>F881&amp;"-"&amp;COUNTIF($F$2:F881,F881)</f>
        <v>METASA-781</v>
      </c>
      <c r="F881" s="84" t="str">
        <f t="shared" si="92"/>
        <v>METASA</v>
      </c>
      <c r="G881" t="s">
        <v>8581</v>
      </c>
      <c r="H881" s="62">
        <v>88416482000106</v>
      </c>
      <c r="I881" t="s">
        <v>30</v>
      </c>
      <c r="J881">
        <v>2852.66</v>
      </c>
      <c r="K881">
        <v>55113.39</v>
      </c>
      <c r="M881">
        <v>74346</v>
      </c>
      <c r="N881" t="str">
        <v>JOTUN</v>
      </c>
      <c r="O881" s="57" cm="1">
        <f t="array" ref="O881">_xlfn.XLOOKUP(1,($C$2:$C$8655=M881)*($F$2:$F$8655=N881),$D$2:$D$8655)</f>
        <v>45260</v>
      </c>
      <c r="P881" s="62">
        <v>2907585000404</v>
      </c>
      <c r="Q881" t="str">
        <v>UNIDADE</v>
      </c>
      <c r="R881" s="85">
        <v>355</v>
      </c>
      <c r="S881" s="85">
        <v>100934.33</v>
      </c>
      <c r="U881" s="84" t="b">
        <f t="shared" si="93"/>
        <v>1</v>
      </c>
      <c r="V881" s="84" t="b">
        <f t="shared" si="94"/>
        <v>1</v>
      </c>
      <c r="W881" s="84" t="b">
        <f t="shared" si="95"/>
        <v>1</v>
      </c>
      <c r="X881" s="84" t="str">
        <f t="shared" si="96"/>
        <v xml:space="preserve"> </v>
      </c>
      <c r="Y881" s="84" t="b">
        <f t="shared" si="97"/>
        <v>1</v>
      </c>
      <c r="AA881" s="84">
        <v>74346</v>
      </c>
      <c r="AB881" s="84" t="s">
        <v>88</v>
      </c>
      <c r="AC881" s="57">
        <v>45260</v>
      </c>
      <c r="AD881" s="84">
        <v>2907585000404</v>
      </c>
      <c r="AE881" s="84" t="s">
        <v>30</v>
      </c>
      <c r="AF881" s="84">
        <v>3298.23</v>
      </c>
      <c r="AG881" s="84">
        <v>100934.33</v>
      </c>
      <c r="AI881">
        <v>75209</v>
      </c>
      <c r="AJ881" s="84" t="str" cm="1">
        <f t="array" ref="AJ881">_xlfn.XLOOKUP(AI881,--LEFT(Main!$B$15:$B$1956,SEARCH(" ",Main!$B$15:$B$1956)),Main!$F$15:$F$1956,"")</f>
        <v>METASA</v>
      </c>
      <c r="AK881" s="57" cm="1">
        <f t="array" ref="AK881">_xlfn.XLOOKUP(1,(--LEFT(Main!$B$15:$B$1956,SEARCH(" ",Main!$B$15:$B$1956))=AI881)*(Main!$F$15:$F$1956=AJ881),Main!$C$15:$C$1956,"")</f>
        <v>45128</v>
      </c>
      <c r="AL881" s="62" cm="1">
        <f t="array" ref="AL881">--_xlfn.XLOOKUP(1,(Main!$F$15:$F$1956='PLANILHA EBR'!AJ881)*(--LEFT(Main!$B$15:$B$1956,SEARCH(" ",Main!$B$15:$B$1956))='PLANILHA EBR'!AI881),Main!$E$15:$E$1956)</f>
        <v>88416482000106</v>
      </c>
      <c r="AM881" s="84" t="str" cm="1">
        <f t="array" ref="AM881">_xlfn.XLOOKUP(1,(Main!$F$15:$F$1956='PLANILHA EBR'!AJ881)*(--LEFT(Main!$B$15:$B$1956,SEARCH(" ",Main!$B$15:$B$1956))='PLANILHA EBR'!AI881),Main!$H$15:$H$1956)</f>
        <v>KG LIQUIDO</v>
      </c>
      <c r="AN881">
        <v>23302.21</v>
      </c>
      <c r="AO881">
        <v>303456.02</v>
      </c>
      <c r="AP881">
        <v>3785</v>
      </c>
    </row>
    <row r="882" spans="1:42" x14ac:dyDescent="0.25">
      <c r="A882" t="s">
        <v>5958</v>
      </c>
      <c r="B882" t="str">
        <f>C882&amp;"-"&amp;COUNTIF(C$2:C882,C882)</f>
        <v>69069-4</v>
      </c>
      <c r="C882">
        <v>69069</v>
      </c>
      <c r="D882" s="57">
        <v>44855</v>
      </c>
      <c r="E882" s="84" t="str">
        <f>F882&amp;"-"&amp;COUNTIF($F$2:F882,F882)</f>
        <v>METASA-782</v>
      </c>
      <c r="F882" s="84" t="str">
        <f t="shared" si="92"/>
        <v>METASA</v>
      </c>
      <c r="G882" t="s">
        <v>8581</v>
      </c>
      <c r="H882" s="62">
        <v>88416482000106</v>
      </c>
      <c r="I882" t="s">
        <v>30</v>
      </c>
      <c r="J882">
        <v>91.45</v>
      </c>
      <c r="K882">
        <v>1635.13</v>
      </c>
      <c r="M882">
        <v>74970</v>
      </c>
      <c r="N882" t="str">
        <v>METASA</v>
      </c>
      <c r="O882" s="57" cm="1">
        <f t="array" ref="O882">_xlfn.XLOOKUP(1,($C$2:$C$8655=M882)*($F$2:$F$8655=N882),$D$2:$D$8655)</f>
        <v>45114</v>
      </c>
      <c r="P882" s="62">
        <v>88416482000106</v>
      </c>
      <c r="Q882" t="str">
        <v>KG LIQUIDO</v>
      </c>
      <c r="R882" s="85">
        <v>27980.920000000002</v>
      </c>
      <c r="S882" s="85">
        <v>351483.46999999991</v>
      </c>
      <c r="U882" s="84" t="b">
        <f t="shared" si="93"/>
        <v>1</v>
      </c>
      <c r="V882" s="84" t="b">
        <f t="shared" si="94"/>
        <v>1</v>
      </c>
      <c r="W882" s="84" t="b">
        <f t="shared" si="95"/>
        <v>1</v>
      </c>
      <c r="X882" s="84" t="b">
        <f t="shared" si="96"/>
        <v>1</v>
      </c>
      <c r="Y882" s="84" t="b">
        <f t="shared" si="97"/>
        <v>1</v>
      </c>
      <c r="AA882" s="84">
        <v>74970</v>
      </c>
      <c r="AB882" s="84" t="s">
        <v>80</v>
      </c>
      <c r="AC882" s="57">
        <v>45114</v>
      </c>
      <c r="AD882" s="84">
        <v>88416482000106</v>
      </c>
      <c r="AE882" s="84" t="s">
        <v>30</v>
      </c>
      <c r="AF882" s="84">
        <v>27980.92</v>
      </c>
      <c r="AG882" s="84">
        <v>351483.47</v>
      </c>
      <c r="AI882">
        <v>75252</v>
      </c>
      <c r="AJ882" s="84" t="str" cm="1">
        <f t="array" ref="AJ882">_xlfn.XLOOKUP(AI882,--LEFT(Main!$B$15:$B$1956,SEARCH(" ",Main!$B$15:$B$1956)),Main!$F$15:$F$1956,"")</f>
        <v>METASA</v>
      </c>
      <c r="AK882" s="57" cm="1">
        <f t="array" ref="AK882">_xlfn.XLOOKUP(1,(--LEFT(Main!$B$15:$B$1956,SEARCH(" ",Main!$B$15:$B$1956))=AI882)*(Main!$F$15:$F$1956=AJ882),Main!$C$15:$C$1956,"")</f>
        <v>45131</v>
      </c>
      <c r="AL882" s="62" cm="1">
        <f t="array" ref="AL882">--_xlfn.XLOOKUP(1,(Main!$F$15:$F$1956='PLANILHA EBR'!AJ882)*(--LEFT(Main!$B$15:$B$1956,SEARCH(" ",Main!$B$15:$B$1956))='PLANILHA EBR'!AI882),Main!$E$15:$E$1956)</f>
        <v>88416482000106</v>
      </c>
      <c r="AM882" s="84" t="str" cm="1">
        <f t="array" ref="AM882">_xlfn.XLOOKUP(1,(Main!$F$15:$F$1956='PLANILHA EBR'!AJ882)*(--LEFT(Main!$B$15:$B$1956,SEARCH(" ",Main!$B$15:$B$1956))='PLANILHA EBR'!AI882),Main!$H$15:$H$1956)</f>
        <v>KG LIQUIDO</v>
      </c>
      <c r="AN882">
        <v>28699.71</v>
      </c>
      <c r="AO882">
        <v>462843.94</v>
      </c>
      <c r="AP882">
        <v>3784</v>
      </c>
    </row>
    <row r="883" spans="1:42" x14ac:dyDescent="0.25">
      <c r="A883" t="s">
        <v>5958</v>
      </c>
      <c r="B883" t="str">
        <f>C883&amp;"-"&amp;COUNTIF(C$2:C883,C883)</f>
        <v>69069-5</v>
      </c>
      <c r="C883">
        <v>69069</v>
      </c>
      <c r="D883" s="57">
        <v>44855</v>
      </c>
      <c r="E883" s="84" t="str">
        <f>F883&amp;"-"&amp;COUNTIF($F$2:F883,F883)</f>
        <v>METASA-783</v>
      </c>
      <c r="F883" s="84" t="str">
        <f t="shared" si="92"/>
        <v>METASA</v>
      </c>
      <c r="G883" t="s">
        <v>8581</v>
      </c>
      <c r="H883" s="62">
        <v>88416482000106</v>
      </c>
      <c r="I883" t="s">
        <v>30</v>
      </c>
      <c r="J883">
        <v>46.01</v>
      </c>
      <c r="K883">
        <v>822.66</v>
      </c>
      <c r="M883">
        <v>75156</v>
      </c>
      <c r="N883" t="str">
        <v>METASA</v>
      </c>
      <c r="O883" s="57" cm="1">
        <f t="array" ref="O883">_xlfn.XLOOKUP(1,($C$2:$C$8655=M883)*($F$2:$F$8655=N883),$D$2:$D$8655)</f>
        <v>45126</v>
      </c>
      <c r="P883" s="62">
        <v>88416482000106</v>
      </c>
      <c r="Q883" t="str">
        <v>KG LIQUIDO</v>
      </c>
      <c r="R883" s="85">
        <v>9126.07</v>
      </c>
      <c r="S883" s="85">
        <v>169535.15</v>
      </c>
      <c r="U883" s="84" t="b">
        <f t="shared" si="93"/>
        <v>1</v>
      </c>
      <c r="V883" s="84" t="b">
        <f t="shared" si="94"/>
        <v>1</v>
      </c>
      <c r="W883" s="84" t="b">
        <f t="shared" si="95"/>
        <v>1</v>
      </c>
      <c r="X883" s="84" t="b">
        <f t="shared" si="96"/>
        <v>1</v>
      </c>
      <c r="Y883" s="84" t="b">
        <f t="shared" si="97"/>
        <v>1</v>
      </c>
      <c r="AA883" s="84">
        <v>75156</v>
      </c>
      <c r="AB883" s="84" t="s">
        <v>80</v>
      </c>
      <c r="AC883" s="57">
        <v>45126</v>
      </c>
      <c r="AD883" s="84">
        <v>88416482000106</v>
      </c>
      <c r="AE883" s="84" t="s">
        <v>30</v>
      </c>
      <c r="AF883" s="84">
        <v>9126.07</v>
      </c>
      <c r="AG883" s="84">
        <v>169535.15</v>
      </c>
      <c r="AI883">
        <v>75289</v>
      </c>
      <c r="AJ883" s="84" t="str" cm="1">
        <f t="array" ref="AJ883">_xlfn.XLOOKUP(AI883,--LEFT(Main!$B$15:$B$1956,SEARCH(" ",Main!$B$15:$B$1956)),Main!$F$15:$F$1956,"")</f>
        <v>METASA</v>
      </c>
      <c r="AK883" s="57" cm="1">
        <f t="array" ref="AK883">_xlfn.XLOOKUP(1,(--LEFT(Main!$B$15:$B$1956,SEARCH(" ",Main!$B$15:$B$1956))=AI883)*(Main!$F$15:$F$1956=AJ883),Main!$C$15:$C$1956,"")</f>
        <v>45133</v>
      </c>
      <c r="AL883" s="62" cm="1">
        <f t="array" ref="AL883">--_xlfn.XLOOKUP(1,(Main!$F$15:$F$1956='PLANILHA EBR'!AJ883)*(--LEFT(Main!$B$15:$B$1956,SEARCH(" ",Main!$B$15:$B$1956))='PLANILHA EBR'!AI883),Main!$E$15:$E$1956)</f>
        <v>88416482000106</v>
      </c>
      <c r="AM883" s="84" t="str" cm="1">
        <f t="array" ref="AM883">_xlfn.XLOOKUP(1,(Main!$F$15:$F$1956='PLANILHA EBR'!AJ883)*(--LEFT(Main!$B$15:$B$1956,SEARCH(" ",Main!$B$15:$B$1956))='PLANILHA EBR'!AI883),Main!$H$15:$H$1956)</f>
        <v>KG LIQUIDO</v>
      </c>
      <c r="AN883">
        <v>27099.54</v>
      </c>
      <c r="AO883">
        <v>401278.04</v>
      </c>
      <c r="AP883">
        <v>3781</v>
      </c>
    </row>
    <row r="884" spans="1:42" x14ac:dyDescent="0.25">
      <c r="A884" t="s">
        <v>5958</v>
      </c>
      <c r="B884" t="str">
        <f>C884&amp;"-"&amp;COUNTIF(C$2:C884,C884)</f>
        <v>69069-6</v>
      </c>
      <c r="C884">
        <v>69069</v>
      </c>
      <c r="D884" s="57">
        <v>44855</v>
      </c>
      <c r="E884" s="84" t="str">
        <f>F884&amp;"-"&amp;COUNTIF($F$2:F884,F884)</f>
        <v>METASA-784</v>
      </c>
      <c r="F884" s="84" t="str">
        <f t="shared" si="92"/>
        <v>METASA</v>
      </c>
      <c r="G884" t="s">
        <v>8581</v>
      </c>
      <c r="H884" s="62">
        <v>88416482000106</v>
      </c>
      <c r="I884" t="s">
        <v>30</v>
      </c>
      <c r="J884">
        <v>590.1</v>
      </c>
      <c r="K884">
        <v>8479.74</v>
      </c>
      <c r="M884">
        <v>75209</v>
      </c>
      <c r="N884" t="str">
        <v>METASA</v>
      </c>
      <c r="O884" s="57" cm="1">
        <f t="array" ref="O884">_xlfn.XLOOKUP(1,($C$2:$C$8655=M884)*($F$2:$F$8655=N884),$D$2:$D$8655)</f>
        <v>45128</v>
      </c>
      <c r="P884" s="62">
        <v>88416482000106</v>
      </c>
      <c r="Q884" t="str">
        <v>KG LIQUIDO</v>
      </c>
      <c r="R884" s="85">
        <v>23302.21</v>
      </c>
      <c r="S884" s="85">
        <v>303456.01999999996</v>
      </c>
      <c r="U884" s="84" t="b">
        <f t="shared" si="93"/>
        <v>1</v>
      </c>
      <c r="V884" s="84" t="b">
        <f t="shared" si="94"/>
        <v>1</v>
      </c>
      <c r="W884" s="84" t="b">
        <f t="shared" si="95"/>
        <v>1</v>
      </c>
      <c r="X884" s="84" t="b">
        <f t="shared" si="96"/>
        <v>1</v>
      </c>
      <c r="Y884" s="84" t="b">
        <f t="shared" si="97"/>
        <v>1</v>
      </c>
      <c r="AA884" s="84">
        <v>75209</v>
      </c>
      <c r="AB884" s="84" t="s">
        <v>80</v>
      </c>
      <c r="AC884" s="57">
        <v>45128</v>
      </c>
      <c r="AD884" s="84">
        <v>88416482000106</v>
      </c>
      <c r="AE884" s="84" t="s">
        <v>30</v>
      </c>
      <c r="AF884" s="84">
        <v>23302.21</v>
      </c>
      <c r="AG884" s="84">
        <v>303456.02</v>
      </c>
      <c r="AI884">
        <v>75292</v>
      </c>
      <c r="AJ884" s="84" t="str" cm="1">
        <f t="array" ref="AJ884">_xlfn.XLOOKUP(AI884,--LEFT(Main!$B$15:$B$1956,SEARCH(" ",Main!$B$15:$B$1956)),Main!$F$15:$F$1956,"")</f>
        <v>METASA</v>
      </c>
      <c r="AK884" s="57" cm="1">
        <f t="array" ref="AK884">_xlfn.XLOOKUP(1,(--LEFT(Main!$B$15:$B$1956,SEARCH(" ",Main!$B$15:$B$1956))=AI884)*(Main!$F$15:$F$1956=AJ884),Main!$C$15:$C$1956,"")</f>
        <v>45133</v>
      </c>
      <c r="AL884" s="62" cm="1">
        <f t="array" ref="AL884">--_xlfn.XLOOKUP(1,(Main!$F$15:$F$1956='PLANILHA EBR'!AJ884)*(--LEFT(Main!$B$15:$B$1956,SEARCH(" ",Main!$B$15:$B$1956))='PLANILHA EBR'!AI884),Main!$E$15:$E$1956)</f>
        <v>88416482000106</v>
      </c>
      <c r="AM884" s="84" t="str" cm="1">
        <f t="array" ref="AM884">_xlfn.XLOOKUP(1,(Main!$F$15:$F$1956='PLANILHA EBR'!AJ884)*(--LEFT(Main!$B$15:$B$1956,SEARCH(" ",Main!$B$15:$B$1956))='PLANILHA EBR'!AI884),Main!$H$15:$H$1956)</f>
        <v>KG LIQUIDO</v>
      </c>
      <c r="AN884">
        <v>28200.76</v>
      </c>
      <c r="AO884">
        <v>421108.86</v>
      </c>
      <c r="AP884">
        <v>3726</v>
      </c>
    </row>
    <row r="885" spans="1:42" x14ac:dyDescent="0.25">
      <c r="A885" t="s">
        <v>5958</v>
      </c>
      <c r="B885" t="str">
        <f>C885&amp;"-"&amp;COUNTIF(C$2:C885,C885)</f>
        <v>69069-7</v>
      </c>
      <c r="C885">
        <v>69069</v>
      </c>
      <c r="D885" s="57">
        <v>44855</v>
      </c>
      <c r="E885" s="84" t="str">
        <f>F885&amp;"-"&amp;COUNTIF($F$2:F885,F885)</f>
        <v>METASA-785</v>
      </c>
      <c r="F885" s="84" t="str">
        <f t="shared" si="92"/>
        <v>METASA</v>
      </c>
      <c r="G885" t="s">
        <v>8581</v>
      </c>
      <c r="H885" s="62">
        <v>88416482000106</v>
      </c>
      <c r="I885" t="s">
        <v>30</v>
      </c>
      <c r="J885">
        <v>1999.89</v>
      </c>
      <c r="K885">
        <v>26738.53</v>
      </c>
      <c r="M885">
        <v>75252</v>
      </c>
      <c r="N885" t="str">
        <v>METASA</v>
      </c>
      <c r="O885" s="57" cm="1">
        <f t="array" ref="O885">_xlfn.XLOOKUP(1,($C$2:$C$8655=M885)*($F$2:$F$8655=N885),$D$2:$D$8655)</f>
        <v>45131</v>
      </c>
      <c r="P885" s="62">
        <v>88416482000106</v>
      </c>
      <c r="Q885" t="str">
        <v>KG LIQUIDO</v>
      </c>
      <c r="R885" s="85">
        <v>28699.71</v>
      </c>
      <c r="S885" s="85">
        <v>462843.94</v>
      </c>
      <c r="U885" s="84" t="b">
        <f t="shared" si="93"/>
        <v>1</v>
      </c>
      <c r="V885" s="84" t="b">
        <f t="shared" si="94"/>
        <v>1</v>
      </c>
      <c r="W885" s="84" t="b">
        <f t="shared" si="95"/>
        <v>1</v>
      </c>
      <c r="X885" s="84" t="b">
        <f t="shared" si="96"/>
        <v>1</v>
      </c>
      <c r="Y885" s="84" t="b">
        <f t="shared" si="97"/>
        <v>1</v>
      </c>
      <c r="AA885" s="84">
        <v>75252</v>
      </c>
      <c r="AB885" s="84" t="s">
        <v>80</v>
      </c>
      <c r="AC885" s="57">
        <v>45131</v>
      </c>
      <c r="AD885" s="84">
        <v>88416482000106</v>
      </c>
      <c r="AE885" s="84" t="s">
        <v>30</v>
      </c>
      <c r="AF885" s="84">
        <v>28699.71</v>
      </c>
      <c r="AG885" s="84">
        <v>462843.94</v>
      </c>
      <c r="AI885">
        <v>75296</v>
      </c>
      <c r="AJ885" s="84" t="str" cm="1">
        <f t="array" ref="AJ885">_xlfn.XLOOKUP(AI885,--LEFT(Main!$B$15:$B$1956,SEARCH(" ",Main!$B$15:$B$1956)),Main!$F$15:$F$1956,"")</f>
        <v>METASA</v>
      </c>
      <c r="AK885" s="57" cm="1">
        <f t="array" ref="AK885">_xlfn.XLOOKUP(1,(--LEFT(Main!$B$15:$B$1956,SEARCH(" ",Main!$B$15:$B$1956))=AI885)*(Main!$F$15:$F$1956=AJ885),Main!$C$15:$C$1956,"")</f>
        <v>45133</v>
      </c>
      <c r="AL885" s="62" cm="1">
        <f t="array" ref="AL885">--_xlfn.XLOOKUP(1,(Main!$F$15:$F$1956='PLANILHA EBR'!AJ885)*(--LEFT(Main!$B$15:$B$1956,SEARCH(" ",Main!$B$15:$B$1956))='PLANILHA EBR'!AI885),Main!$E$15:$E$1956)</f>
        <v>88416482000106</v>
      </c>
      <c r="AM885" s="84" t="str" cm="1">
        <f t="array" ref="AM885">_xlfn.XLOOKUP(1,(Main!$F$15:$F$1956='PLANILHA EBR'!AJ885)*(--LEFT(Main!$B$15:$B$1956,SEARCH(" ",Main!$B$15:$B$1956))='PLANILHA EBR'!AI885),Main!$H$15:$H$1956)</f>
        <v>KG LIQUIDO</v>
      </c>
      <c r="AN885">
        <v>1432.62</v>
      </c>
      <c r="AO885">
        <v>25161.41</v>
      </c>
      <c r="AP885">
        <v>3725</v>
      </c>
    </row>
    <row r="886" spans="1:42" x14ac:dyDescent="0.25">
      <c r="A886" t="s">
        <v>5958</v>
      </c>
      <c r="B886" t="str">
        <f>C886&amp;"-"&amp;COUNTIF(C$2:C886,C886)</f>
        <v>69094-1</v>
      </c>
      <c r="C886">
        <v>69094</v>
      </c>
      <c r="D886" s="57">
        <v>44855</v>
      </c>
      <c r="E886" s="84" t="str">
        <f>F886&amp;"-"&amp;COUNTIF($F$2:F886,F886)</f>
        <v>METASA-786</v>
      </c>
      <c r="F886" s="84" t="str">
        <f t="shared" si="92"/>
        <v>METASA</v>
      </c>
      <c r="G886" t="s">
        <v>8581</v>
      </c>
      <c r="H886" s="62">
        <v>88416482000106</v>
      </c>
      <c r="I886" t="s">
        <v>30</v>
      </c>
      <c r="J886">
        <v>8723.65</v>
      </c>
      <c r="K886">
        <v>232310.8</v>
      </c>
      <c r="M886">
        <v>75289</v>
      </c>
      <c r="N886" t="str">
        <v>METASA</v>
      </c>
      <c r="O886" s="57" cm="1">
        <f t="array" ref="O886">_xlfn.XLOOKUP(1,($C$2:$C$8655=M886)*($F$2:$F$8655=N886),$D$2:$D$8655)</f>
        <v>45133</v>
      </c>
      <c r="P886" s="62">
        <v>88416482000106</v>
      </c>
      <c r="Q886" t="str">
        <v>KG LIQUIDO</v>
      </c>
      <c r="R886" s="85">
        <v>27099.540000000005</v>
      </c>
      <c r="S886" s="85">
        <v>401278.04000000004</v>
      </c>
      <c r="U886" s="84" t="b">
        <f t="shared" si="93"/>
        <v>1</v>
      </c>
      <c r="V886" s="84" t="b">
        <f t="shared" si="94"/>
        <v>1</v>
      </c>
      <c r="W886" s="84" t="b">
        <f t="shared" si="95"/>
        <v>1</v>
      </c>
      <c r="X886" s="84" t="b">
        <f t="shared" si="96"/>
        <v>1</v>
      </c>
      <c r="Y886" s="84" t="b">
        <f t="shared" si="97"/>
        <v>1</v>
      </c>
      <c r="AA886" s="84">
        <v>75289</v>
      </c>
      <c r="AB886" s="84" t="s">
        <v>80</v>
      </c>
      <c r="AC886" s="57">
        <v>45133</v>
      </c>
      <c r="AD886" s="84">
        <v>88416482000106</v>
      </c>
      <c r="AE886" s="84" t="s">
        <v>30</v>
      </c>
      <c r="AF886" s="84">
        <v>27099.54</v>
      </c>
      <c r="AG886" s="84">
        <v>401278.04</v>
      </c>
      <c r="AI886">
        <v>75309</v>
      </c>
      <c r="AJ886" s="84" t="str" cm="1">
        <f t="array" ref="AJ886">_xlfn.XLOOKUP(AI886,--LEFT(Main!$B$15:$B$1956,SEARCH(" ",Main!$B$15:$B$1956)),Main!$F$15:$F$1956,"")</f>
        <v>METASA</v>
      </c>
      <c r="AK886" s="57" cm="1">
        <f t="array" ref="AK886">_xlfn.XLOOKUP(1,(--LEFT(Main!$B$15:$B$1956,SEARCH(" ",Main!$B$15:$B$1956))=AI886)*(Main!$F$15:$F$1956=AJ886),Main!$C$15:$C$1956,"")</f>
        <v>45134</v>
      </c>
      <c r="AL886" s="62" cm="1">
        <f t="array" ref="AL886">--_xlfn.XLOOKUP(1,(Main!$F$15:$F$1956='PLANILHA EBR'!AJ886)*(--LEFT(Main!$B$15:$B$1956,SEARCH(" ",Main!$B$15:$B$1956))='PLANILHA EBR'!AI886),Main!$E$15:$E$1956)</f>
        <v>88416482000106</v>
      </c>
      <c r="AM886" s="84" t="str" cm="1">
        <f t="array" ref="AM886">_xlfn.XLOOKUP(1,(Main!$F$15:$F$1956='PLANILHA EBR'!AJ886)*(--LEFT(Main!$B$15:$B$1956,SEARCH(" ",Main!$B$15:$B$1956))='PLANILHA EBR'!AI886),Main!$H$15:$H$1956)</f>
        <v>KG LIQUIDO</v>
      </c>
      <c r="AN886">
        <v>24517.01</v>
      </c>
      <c r="AO886">
        <v>421416.98</v>
      </c>
      <c r="AP886">
        <v>3725</v>
      </c>
    </row>
    <row r="887" spans="1:42" x14ac:dyDescent="0.25">
      <c r="A887" t="s">
        <v>5958</v>
      </c>
      <c r="B887" t="str">
        <f>C887&amp;"-"&amp;COUNTIF(C$2:C887,C887)</f>
        <v>69094-2</v>
      </c>
      <c r="C887">
        <v>69094</v>
      </c>
      <c r="D887" s="57">
        <v>44855</v>
      </c>
      <c r="E887" s="84" t="str">
        <f>F887&amp;"-"&amp;COUNTIF($F$2:F887,F887)</f>
        <v>METASA-787</v>
      </c>
      <c r="F887" s="84" t="str">
        <f t="shared" si="92"/>
        <v>METASA</v>
      </c>
      <c r="G887" t="s">
        <v>8581</v>
      </c>
      <c r="H887" s="62">
        <v>88416482000106</v>
      </c>
      <c r="I887" t="s">
        <v>30</v>
      </c>
      <c r="J887">
        <v>18173.509999999998</v>
      </c>
      <c r="K887">
        <v>483960.57</v>
      </c>
      <c r="M887">
        <v>75292</v>
      </c>
      <c r="N887" t="str">
        <v>METASA</v>
      </c>
      <c r="O887" s="57" cm="1">
        <f t="array" ref="O887">_xlfn.XLOOKUP(1,($C$2:$C$8655=M887)*($F$2:$F$8655=N887),$D$2:$D$8655)</f>
        <v>45133</v>
      </c>
      <c r="P887" s="62">
        <v>88416482000106</v>
      </c>
      <c r="Q887" t="str">
        <v>KG LIQUIDO</v>
      </c>
      <c r="R887" s="85">
        <v>28200.759999999995</v>
      </c>
      <c r="S887" s="85">
        <v>421108.85999999993</v>
      </c>
      <c r="U887" s="84" t="b">
        <f t="shared" si="93"/>
        <v>1</v>
      </c>
      <c r="V887" s="84" t="b">
        <f t="shared" si="94"/>
        <v>1</v>
      </c>
      <c r="W887" s="84" t="b">
        <f t="shared" si="95"/>
        <v>1</v>
      </c>
      <c r="X887" s="84" t="b">
        <f t="shared" si="96"/>
        <v>1</v>
      </c>
      <c r="Y887" s="84" t="b">
        <f t="shared" si="97"/>
        <v>1</v>
      </c>
      <c r="AA887" s="84">
        <v>75292</v>
      </c>
      <c r="AB887" s="84" t="s">
        <v>80</v>
      </c>
      <c r="AC887" s="57">
        <v>45133</v>
      </c>
      <c r="AD887" s="84">
        <v>88416482000106</v>
      </c>
      <c r="AE887" s="84" t="s">
        <v>30</v>
      </c>
      <c r="AF887" s="84">
        <v>28200.76</v>
      </c>
      <c r="AG887" s="84">
        <v>421108.86</v>
      </c>
      <c r="AI887">
        <v>75351</v>
      </c>
      <c r="AJ887" s="84" t="str" cm="1">
        <f t="array" ref="AJ887">_xlfn.XLOOKUP(AI887,--LEFT(Main!$B$15:$B$1956,SEARCH(" ",Main!$B$15:$B$1956)),Main!$F$15:$F$1956,"")</f>
        <v>METASA</v>
      </c>
      <c r="AK887" s="57" cm="1">
        <f t="array" ref="AK887">_xlfn.XLOOKUP(1,(--LEFT(Main!$B$15:$B$1956,SEARCH(" ",Main!$B$15:$B$1956))=AI887)*(Main!$F$15:$F$1956=AJ887),Main!$C$15:$C$1956,"")</f>
        <v>45135</v>
      </c>
      <c r="AL887" s="62" cm="1">
        <f t="array" ref="AL887">--_xlfn.XLOOKUP(1,(Main!$F$15:$F$1956='PLANILHA EBR'!AJ887)*(--LEFT(Main!$B$15:$B$1956,SEARCH(" ",Main!$B$15:$B$1956))='PLANILHA EBR'!AI887),Main!$E$15:$E$1956)</f>
        <v>88416482000106</v>
      </c>
      <c r="AM887" s="84" t="str" cm="1">
        <f t="array" ref="AM887">_xlfn.XLOOKUP(1,(Main!$F$15:$F$1956='PLANILHA EBR'!AJ887)*(--LEFT(Main!$B$15:$B$1956,SEARCH(" ",Main!$B$15:$B$1956))='PLANILHA EBR'!AI887),Main!$H$15:$H$1956)</f>
        <v>KG LIQUIDO</v>
      </c>
      <c r="AN887">
        <v>20751.43</v>
      </c>
      <c r="AO887">
        <v>346293.76000000001</v>
      </c>
      <c r="AP887">
        <v>3724</v>
      </c>
    </row>
    <row r="888" spans="1:42" x14ac:dyDescent="0.25">
      <c r="A888" t="s">
        <v>5958</v>
      </c>
      <c r="B888" t="str">
        <f>C888&amp;"-"&amp;COUNTIF(C$2:C888,C888)</f>
        <v>69098-1</v>
      </c>
      <c r="C888">
        <v>69098</v>
      </c>
      <c r="D888" s="57">
        <v>44855</v>
      </c>
      <c r="E888" s="84" t="str">
        <f>F888&amp;"-"&amp;COUNTIF($F$2:F888,F888)</f>
        <v>METASA-788</v>
      </c>
      <c r="F888" s="84" t="str">
        <f t="shared" si="92"/>
        <v>METASA</v>
      </c>
      <c r="G888" t="s">
        <v>8581</v>
      </c>
      <c r="H888" s="62">
        <v>88416482000106</v>
      </c>
      <c r="I888" t="s">
        <v>30</v>
      </c>
      <c r="J888">
        <v>1114.47</v>
      </c>
      <c r="K888">
        <v>18812.259999999998</v>
      </c>
      <c r="M888">
        <v>75296</v>
      </c>
      <c r="N888" t="str">
        <v>METASA</v>
      </c>
      <c r="O888" s="57" cm="1">
        <f t="array" ref="O888">_xlfn.XLOOKUP(1,($C$2:$C$8655=M888)*($F$2:$F$8655=N888),$D$2:$D$8655)</f>
        <v>45133</v>
      </c>
      <c r="P888" s="62">
        <v>88416482000106</v>
      </c>
      <c r="Q888" t="str">
        <v>KG LIQUIDO</v>
      </c>
      <c r="R888" s="85">
        <v>1432.62</v>
      </c>
      <c r="S888" s="85">
        <v>25161.41</v>
      </c>
      <c r="U888" s="84" t="b">
        <f t="shared" si="93"/>
        <v>1</v>
      </c>
      <c r="V888" s="84" t="b">
        <f t="shared" si="94"/>
        <v>1</v>
      </c>
      <c r="W888" s="84" t="b">
        <f t="shared" si="95"/>
        <v>1</v>
      </c>
      <c r="X888" s="84" t="b">
        <f t="shared" si="96"/>
        <v>1</v>
      </c>
      <c r="Y888" s="84" t="b">
        <f t="shared" si="97"/>
        <v>1</v>
      </c>
      <c r="AA888" s="84">
        <v>75296</v>
      </c>
      <c r="AB888" s="84" t="s">
        <v>80</v>
      </c>
      <c r="AC888" s="57">
        <v>45133</v>
      </c>
      <c r="AD888" s="84">
        <v>88416482000106</v>
      </c>
      <c r="AE888" s="84" t="s">
        <v>30</v>
      </c>
      <c r="AF888" s="84">
        <v>1432.62</v>
      </c>
      <c r="AG888" s="84">
        <v>25161.41</v>
      </c>
      <c r="AI888">
        <v>75378</v>
      </c>
      <c r="AJ888" s="84" t="str" cm="1">
        <f t="array" ref="AJ888">_xlfn.XLOOKUP(AI888,--LEFT(Main!$B$15:$B$1956,SEARCH(" ",Main!$B$15:$B$1956)),Main!$F$15:$F$1956,"")</f>
        <v>METASA</v>
      </c>
      <c r="AK888" s="57" cm="1">
        <f t="array" ref="AK888">_xlfn.XLOOKUP(1,(--LEFT(Main!$B$15:$B$1956,SEARCH(" ",Main!$B$15:$B$1956))=AI888)*(Main!$F$15:$F$1956=AJ888),Main!$C$15:$C$1956,"")</f>
        <v>45135</v>
      </c>
      <c r="AL888" s="62" cm="1">
        <f t="array" ref="AL888">--_xlfn.XLOOKUP(1,(Main!$F$15:$F$1956='PLANILHA EBR'!AJ888)*(--LEFT(Main!$B$15:$B$1956,SEARCH(" ",Main!$B$15:$B$1956))='PLANILHA EBR'!AI888),Main!$E$15:$E$1956)</f>
        <v>88416482000106</v>
      </c>
      <c r="AM888" s="84" t="str" cm="1">
        <f t="array" ref="AM888">_xlfn.XLOOKUP(1,(Main!$F$15:$F$1956='PLANILHA EBR'!AJ888)*(--LEFT(Main!$B$15:$B$1956,SEARCH(" ",Main!$B$15:$B$1956))='PLANILHA EBR'!AI888),Main!$H$15:$H$1956)</f>
        <v>KG LIQUIDO</v>
      </c>
      <c r="AN888">
        <v>23554.11</v>
      </c>
      <c r="AO888">
        <v>370693.8</v>
      </c>
      <c r="AP888">
        <v>3689</v>
      </c>
    </row>
    <row r="889" spans="1:42" x14ac:dyDescent="0.25">
      <c r="A889" t="s">
        <v>5958</v>
      </c>
      <c r="B889" t="str">
        <f>C889&amp;"-"&amp;COUNTIF(C$2:C889,C889)</f>
        <v>69098-2</v>
      </c>
      <c r="C889">
        <v>69098</v>
      </c>
      <c r="D889" s="57">
        <v>44855</v>
      </c>
      <c r="E889" s="84" t="str">
        <f>F889&amp;"-"&amp;COUNTIF($F$2:F889,F889)</f>
        <v>METASA-789</v>
      </c>
      <c r="F889" s="84" t="str">
        <f t="shared" si="92"/>
        <v>METASA</v>
      </c>
      <c r="G889" t="s">
        <v>8581</v>
      </c>
      <c r="H889" s="62">
        <v>88416482000106</v>
      </c>
      <c r="I889" t="s">
        <v>30</v>
      </c>
      <c r="J889">
        <v>1511.44</v>
      </c>
      <c r="K889">
        <v>25513.11</v>
      </c>
      <c r="M889">
        <v>75309</v>
      </c>
      <c r="N889" t="str">
        <v>METASA</v>
      </c>
      <c r="O889" s="57" cm="1">
        <f t="array" ref="O889">_xlfn.XLOOKUP(1,($C$2:$C$8655=M889)*($F$2:$F$8655=N889),$D$2:$D$8655)</f>
        <v>45134</v>
      </c>
      <c r="P889" s="62">
        <v>88416482000106</v>
      </c>
      <c r="Q889" t="str">
        <v>KG LIQUIDO</v>
      </c>
      <c r="R889" s="85">
        <v>24517.010000000002</v>
      </c>
      <c r="S889" s="85">
        <v>421416.97999999992</v>
      </c>
      <c r="U889" s="84" t="b">
        <f t="shared" si="93"/>
        <v>1</v>
      </c>
      <c r="V889" s="84" t="b">
        <f t="shared" si="94"/>
        <v>1</v>
      </c>
      <c r="W889" s="84" t="b">
        <f t="shared" si="95"/>
        <v>1</v>
      </c>
      <c r="X889" s="84" t="b">
        <f t="shared" si="96"/>
        <v>1</v>
      </c>
      <c r="Y889" s="84" t="b">
        <f t="shared" si="97"/>
        <v>1</v>
      </c>
      <c r="AA889" s="84">
        <v>75309</v>
      </c>
      <c r="AB889" s="84" t="s">
        <v>80</v>
      </c>
      <c r="AC889" s="57">
        <v>45134</v>
      </c>
      <c r="AD889" s="84">
        <v>88416482000106</v>
      </c>
      <c r="AE889" s="84" t="s">
        <v>30</v>
      </c>
      <c r="AF889" s="84">
        <v>24517.01</v>
      </c>
      <c r="AG889" s="84">
        <v>421416.98</v>
      </c>
      <c r="AI889">
        <v>75395</v>
      </c>
      <c r="AJ889" s="84" t="str" cm="1">
        <f t="array" ref="AJ889">_xlfn.XLOOKUP(AI889,--LEFT(Main!$B$15:$B$1956,SEARCH(" ",Main!$B$15:$B$1956)),Main!$F$15:$F$1956,"")</f>
        <v>METASA</v>
      </c>
      <c r="AK889" s="57" cm="1">
        <f t="array" ref="AK889">_xlfn.XLOOKUP(1,(--LEFT(Main!$B$15:$B$1956,SEARCH(" ",Main!$B$15:$B$1956))=AI889)*(Main!$F$15:$F$1956=AJ889),Main!$C$15:$C$1956,"")</f>
        <v>45138</v>
      </c>
      <c r="AL889" s="62" cm="1">
        <f t="array" ref="AL889">--_xlfn.XLOOKUP(1,(Main!$F$15:$F$1956='PLANILHA EBR'!AJ889)*(--LEFT(Main!$B$15:$B$1956,SEARCH(" ",Main!$B$15:$B$1956))='PLANILHA EBR'!AI889),Main!$E$15:$E$1956)</f>
        <v>88416482000106</v>
      </c>
      <c r="AM889" s="84" t="str" cm="1">
        <f t="array" ref="AM889">_xlfn.XLOOKUP(1,(Main!$F$15:$F$1956='PLANILHA EBR'!AJ889)*(--LEFT(Main!$B$15:$B$1956,SEARCH(" ",Main!$B$15:$B$1956))='PLANILHA EBR'!AI889),Main!$H$15:$H$1956)</f>
        <v>KG LIQUIDO</v>
      </c>
      <c r="AN889">
        <v>29724.52</v>
      </c>
      <c r="AO889">
        <v>582733.97</v>
      </c>
      <c r="AP889">
        <v>3689</v>
      </c>
    </row>
    <row r="890" spans="1:42" x14ac:dyDescent="0.25">
      <c r="A890" t="s">
        <v>5958</v>
      </c>
      <c r="B890" t="str">
        <f>C890&amp;"-"&amp;COUNTIF(C$2:C890,C890)</f>
        <v>69098-3</v>
      </c>
      <c r="C890">
        <v>69098</v>
      </c>
      <c r="D890" s="57">
        <v>44855</v>
      </c>
      <c r="E890" s="84" t="str">
        <f>F890&amp;"-"&amp;COUNTIF($F$2:F890,F890)</f>
        <v>METASA-790</v>
      </c>
      <c r="F890" s="84" t="str">
        <f t="shared" si="92"/>
        <v>METASA</v>
      </c>
      <c r="G890" t="s">
        <v>8581</v>
      </c>
      <c r="H890" s="62">
        <v>88416482000106</v>
      </c>
      <c r="I890" t="s">
        <v>30</v>
      </c>
      <c r="J890">
        <v>13.84</v>
      </c>
      <c r="K890">
        <v>233.62</v>
      </c>
      <c r="M890">
        <v>75351</v>
      </c>
      <c r="N890" t="str">
        <v>METASA</v>
      </c>
      <c r="O890" s="57" cm="1">
        <f t="array" ref="O890">_xlfn.XLOOKUP(1,($C$2:$C$8655=M890)*($F$2:$F$8655=N890),$D$2:$D$8655)</f>
        <v>45135</v>
      </c>
      <c r="P890" s="62">
        <v>88416482000106</v>
      </c>
      <c r="Q890" t="str">
        <v>KG LIQUIDO</v>
      </c>
      <c r="R890" s="85">
        <v>20751.43</v>
      </c>
      <c r="S890" s="85">
        <v>346293.76000000007</v>
      </c>
      <c r="U890" s="84" t="b">
        <f t="shared" si="93"/>
        <v>1</v>
      </c>
      <c r="V890" s="84" t="b">
        <f t="shared" si="94"/>
        <v>1</v>
      </c>
      <c r="W890" s="84" t="b">
        <f t="shared" si="95"/>
        <v>1</v>
      </c>
      <c r="X890" s="84" t="b">
        <f t="shared" si="96"/>
        <v>1</v>
      </c>
      <c r="Y890" s="84" t="b">
        <f t="shared" si="97"/>
        <v>1</v>
      </c>
      <c r="AA890" s="84">
        <v>75351</v>
      </c>
      <c r="AB890" s="84" t="s">
        <v>80</v>
      </c>
      <c r="AC890" s="57">
        <v>45135</v>
      </c>
      <c r="AD890" s="84">
        <v>88416482000106</v>
      </c>
      <c r="AE890" s="84" t="s">
        <v>30</v>
      </c>
      <c r="AF890" s="84">
        <v>20751.43</v>
      </c>
      <c r="AG890" s="84">
        <v>346293.76000000001</v>
      </c>
      <c r="AI890">
        <v>75403</v>
      </c>
      <c r="AJ890" s="84" t="str" cm="1">
        <f t="array" ref="AJ890">_xlfn.XLOOKUP(AI890,--LEFT(Main!$B$15:$B$1956,SEARCH(" ",Main!$B$15:$B$1956)),Main!$F$15:$F$1956,"")</f>
        <v>METASA</v>
      </c>
      <c r="AK890" s="57" cm="1">
        <f t="array" ref="AK890">_xlfn.XLOOKUP(1,(--LEFT(Main!$B$15:$B$1956,SEARCH(" ",Main!$B$15:$B$1956))=AI890)*(Main!$F$15:$F$1956=AJ890),Main!$C$15:$C$1956,"")</f>
        <v>45138</v>
      </c>
      <c r="AL890" s="62" cm="1">
        <f t="array" ref="AL890">--_xlfn.XLOOKUP(1,(Main!$F$15:$F$1956='PLANILHA EBR'!AJ890)*(--LEFT(Main!$B$15:$B$1956,SEARCH(" ",Main!$B$15:$B$1956))='PLANILHA EBR'!AI890),Main!$E$15:$E$1956)</f>
        <v>88416482000106</v>
      </c>
      <c r="AM890" s="84" t="str" cm="1">
        <f t="array" ref="AM890">_xlfn.XLOOKUP(1,(Main!$F$15:$F$1956='PLANILHA EBR'!AJ890)*(--LEFT(Main!$B$15:$B$1956,SEARCH(" ",Main!$B$15:$B$1956))='PLANILHA EBR'!AI890),Main!$H$15:$H$1956)</f>
        <v>KG LIQUIDO</v>
      </c>
      <c r="AN890">
        <v>23475.200000000001</v>
      </c>
      <c r="AO890">
        <v>361476.74</v>
      </c>
      <c r="AP890">
        <v>3689</v>
      </c>
    </row>
    <row r="891" spans="1:42" x14ac:dyDescent="0.25">
      <c r="A891" t="s">
        <v>5958</v>
      </c>
      <c r="B891" t="str">
        <f>C891&amp;"-"&amp;COUNTIF(C$2:C891,C891)</f>
        <v>69098-4</v>
      </c>
      <c r="C891">
        <v>69098</v>
      </c>
      <c r="D891" s="57">
        <v>44855</v>
      </c>
      <c r="E891" s="84" t="str">
        <f>F891&amp;"-"&amp;COUNTIF($F$2:F891,F891)</f>
        <v>METASA-791</v>
      </c>
      <c r="F891" s="84" t="str">
        <f t="shared" si="92"/>
        <v>METASA</v>
      </c>
      <c r="G891" t="s">
        <v>8581</v>
      </c>
      <c r="H891" s="62">
        <v>88416482000106</v>
      </c>
      <c r="I891" t="s">
        <v>30</v>
      </c>
      <c r="J891">
        <v>296.83</v>
      </c>
      <c r="K891">
        <v>5010.49</v>
      </c>
      <c r="M891">
        <v>75378</v>
      </c>
      <c r="N891" t="str">
        <v>METASA</v>
      </c>
      <c r="O891" s="57" cm="1">
        <f t="array" ref="O891">_xlfn.XLOOKUP(1,($C$2:$C$8655=M891)*($F$2:$F$8655=N891),$D$2:$D$8655)</f>
        <v>45135</v>
      </c>
      <c r="P891" s="62">
        <v>88416482000106</v>
      </c>
      <c r="Q891" t="str">
        <v>KG LIQUIDO</v>
      </c>
      <c r="R891" s="85">
        <v>23554.11</v>
      </c>
      <c r="S891" s="85">
        <v>370693.80000000005</v>
      </c>
      <c r="U891" s="84" t="b">
        <f t="shared" si="93"/>
        <v>1</v>
      </c>
      <c r="V891" s="84" t="b">
        <f t="shared" si="94"/>
        <v>1</v>
      </c>
      <c r="W891" s="84" t="b">
        <f t="shared" si="95"/>
        <v>1</v>
      </c>
      <c r="X891" s="84" t="b">
        <f t="shared" si="96"/>
        <v>1</v>
      </c>
      <c r="Y891" s="84" t="b">
        <f t="shared" si="97"/>
        <v>1</v>
      </c>
      <c r="AA891" s="84">
        <v>75378</v>
      </c>
      <c r="AB891" s="84" t="s">
        <v>80</v>
      </c>
      <c r="AC891" s="57">
        <v>45135</v>
      </c>
      <c r="AD891" s="84">
        <v>88416482000106</v>
      </c>
      <c r="AE891" s="84" t="s">
        <v>30</v>
      </c>
      <c r="AF891" s="84">
        <v>23554.11</v>
      </c>
      <c r="AG891" s="84">
        <v>370693.8</v>
      </c>
      <c r="AI891">
        <v>75551</v>
      </c>
      <c r="AJ891" s="84" t="str" cm="1">
        <f t="array" ref="AJ891">_xlfn.XLOOKUP(AI891,--LEFT(Main!$B$15:$B$1956,SEARCH(" ",Main!$B$15:$B$1956)),Main!$F$15:$F$1956,"")</f>
        <v>JOTUN</v>
      </c>
      <c r="AK891" s="57" cm="1">
        <f t="array" ref="AK891">_xlfn.XLOOKUP(1,(--LEFT(Main!$B$15:$B$1956,SEARCH(" ",Main!$B$15:$B$1956))=AI891)*(Main!$F$15:$F$1956=AJ891),Main!$C$15:$C$1956,"")</f>
        <v>45302</v>
      </c>
      <c r="AL891" s="62" cm="1">
        <f t="array" ref="AL891">--_xlfn.XLOOKUP(1,(Main!$F$15:$F$1956='PLANILHA EBR'!AJ891)*(--LEFT(Main!$B$15:$B$1956,SEARCH(" ",Main!$B$15:$B$1956))='PLANILHA EBR'!AI891),Main!$E$15:$E$1956)</f>
        <v>2907585000404</v>
      </c>
      <c r="AM891" s="84" t="str" cm="1">
        <f t="array" ref="AM891">_xlfn.XLOOKUP(1,(Main!$F$15:$F$1956='PLANILHA EBR'!AJ891)*(--LEFT(Main!$B$15:$B$1956,SEARCH(" ",Main!$B$15:$B$1956))='PLANILHA EBR'!AI891),Main!$H$15:$H$1956)</f>
        <v>KG LIQUIDO</v>
      </c>
      <c r="AN891">
        <v>549.67999999999995</v>
      </c>
      <c r="AO891">
        <v>19595.759999999998</v>
      </c>
      <c r="AP891">
        <v>3689</v>
      </c>
    </row>
    <row r="892" spans="1:42" x14ac:dyDescent="0.25">
      <c r="A892" t="s">
        <v>5958</v>
      </c>
      <c r="B892" t="str">
        <f>C892&amp;"-"&amp;COUNTIF(C$2:C892,C892)</f>
        <v>69098-5</v>
      </c>
      <c r="C892">
        <v>69098</v>
      </c>
      <c r="D892" s="57">
        <v>44855</v>
      </c>
      <c r="E892" s="84" t="str">
        <f>F892&amp;"-"&amp;COUNTIF($F$2:F892,F892)</f>
        <v>METASA-792</v>
      </c>
      <c r="F892" s="84" t="str">
        <f t="shared" si="92"/>
        <v>METASA</v>
      </c>
      <c r="G892" t="s">
        <v>8581</v>
      </c>
      <c r="H892" s="62">
        <v>88416482000106</v>
      </c>
      <c r="I892" t="s">
        <v>30</v>
      </c>
      <c r="J892">
        <v>241.5</v>
      </c>
      <c r="K892">
        <v>4665.78</v>
      </c>
      <c r="M892">
        <v>75395</v>
      </c>
      <c r="N892" t="str">
        <v>METASA</v>
      </c>
      <c r="O892" s="57" cm="1">
        <f t="array" ref="O892">_xlfn.XLOOKUP(1,($C$2:$C$8655=M892)*($F$2:$F$8655=N892),$D$2:$D$8655)</f>
        <v>45138</v>
      </c>
      <c r="P892" s="62">
        <v>88416482000106</v>
      </c>
      <c r="Q892" t="str">
        <v>KG LIQUIDO</v>
      </c>
      <c r="R892" s="85">
        <v>29724.52</v>
      </c>
      <c r="S892" s="85">
        <v>582733.97</v>
      </c>
      <c r="U892" s="84" t="b">
        <f t="shared" si="93"/>
        <v>1</v>
      </c>
      <c r="V892" s="84" t="b">
        <f t="shared" si="94"/>
        <v>1</v>
      </c>
      <c r="W892" s="84" t="b">
        <f t="shared" si="95"/>
        <v>1</v>
      </c>
      <c r="X892" s="84" t="b">
        <f t="shared" si="96"/>
        <v>1</v>
      </c>
      <c r="Y892" s="84" t="b">
        <f t="shared" si="97"/>
        <v>1</v>
      </c>
      <c r="AA892" s="84">
        <v>75395</v>
      </c>
      <c r="AB892" s="84" t="s">
        <v>80</v>
      </c>
      <c r="AC892" s="57">
        <v>45138</v>
      </c>
      <c r="AD892" s="84">
        <v>88416482000106</v>
      </c>
      <c r="AE892" s="84" t="s">
        <v>30</v>
      </c>
      <c r="AF892" s="84">
        <v>29724.52</v>
      </c>
      <c r="AG892" s="84">
        <v>582733.97</v>
      </c>
      <c r="AI892">
        <v>75552</v>
      </c>
      <c r="AJ892" s="84" t="str" cm="1">
        <f t="array" ref="AJ892">_xlfn.XLOOKUP(AI892,--LEFT(Main!$B$15:$B$1956,SEARCH(" ",Main!$B$15:$B$1956)),Main!$F$15:$F$1956,"")</f>
        <v>JOTUN</v>
      </c>
      <c r="AK892" s="57" cm="1">
        <f t="array" ref="AK892">_xlfn.XLOOKUP(1,(--LEFT(Main!$B$15:$B$1956,SEARCH(" ",Main!$B$15:$B$1956))=AI892)*(Main!$F$15:$F$1956=AJ892),Main!$C$15:$C$1956,"")</f>
        <v>45302</v>
      </c>
      <c r="AL892" s="62" cm="1">
        <f t="array" ref="AL892">--_xlfn.XLOOKUP(1,(Main!$F$15:$F$1956='PLANILHA EBR'!AJ892)*(--LEFT(Main!$B$15:$B$1956,SEARCH(" ",Main!$B$15:$B$1956))='PLANILHA EBR'!AI892),Main!$E$15:$E$1956)</f>
        <v>2907585000404</v>
      </c>
      <c r="AM892" s="84" t="str" cm="1">
        <f t="array" ref="AM892">_xlfn.XLOOKUP(1,(Main!$F$15:$F$1956='PLANILHA EBR'!AJ892)*(--LEFT(Main!$B$15:$B$1956,SEARCH(" ",Main!$B$15:$B$1956))='PLANILHA EBR'!AI892),Main!$H$15:$H$1956)</f>
        <v>KG LIQUIDO</v>
      </c>
      <c r="AN892">
        <v>10149.843000000001</v>
      </c>
      <c r="AO892">
        <v>214458.67</v>
      </c>
      <c r="AP892">
        <v>3689</v>
      </c>
    </row>
    <row r="893" spans="1:42" x14ac:dyDescent="0.25">
      <c r="A893" t="s">
        <v>5958</v>
      </c>
      <c r="B893" t="str">
        <f>C893&amp;"-"&amp;COUNTIF(C$2:C893,C893)</f>
        <v>69098-6</v>
      </c>
      <c r="C893">
        <v>69098</v>
      </c>
      <c r="D893" s="57">
        <v>44855</v>
      </c>
      <c r="E893" s="84" t="str">
        <f>F893&amp;"-"&amp;COUNTIF($F$2:F893,F893)</f>
        <v>METASA-793</v>
      </c>
      <c r="F893" s="84" t="str">
        <f t="shared" si="92"/>
        <v>METASA</v>
      </c>
      <c r="G893" t="s">
        <v>8581</v>
      </c>
      <c r="H893" s="62">
        <v>88416482000106</v>
      </c>
      <c r="I893" t="s">
        <v>30</v>
      </c>
      <c r="J893">
        <v>2320.3000000000002</v>
      </c>
      <c r="K893">
        <v>44828.2</v>
      </c>
      <c r="M893">
        <v>75403</v>
      </c>
      <c r="N893" t="str">
        <v>METASA</v>
      </c>
      <c r="O893" s="57" cm="1">
        <f t="array" ref="O893">_xlfn.XLOOKUP(1,($C$2:$C$8655=M893)*($F$2:$F$8655=N893),$D$2:$D$8655)</f>
        <v>45138</v>
      </c>
      <c r="P893" s="62">
        <v>88416482000106</v>
      </c>
      <c r="Q893" t="str">
        <v>KG LIQUIDO</v>
      </c>
      <c r="R893" s="85">
        <v>23475.199999999997</v>
      </c>
      <c r="S893" s="85">
        <v>361476.74</v>
      </c>
      <c r="U893" s="84" t="b">
        <f t="shared" si="93"/>
        <v>1</v>
      </c>
      <c r="V893" s="84" t="b">
        <f t="shared" si="94"/>
        <v>1</v>
      </c>
      <c r="W893" s="84" t="b">
        <f t="shared" si="95"/>
        <v>1</v>
      </c>
      <c r="X893" s="84" t="b">
        <f t="shared" si="96"/>
        <v>1</v>
      </c>
      <c r="Y893" s="84" t="b">
        <f t="shared" si="97"/>
        <v>1</v>
      </c>
      <c r="AA893" s="84">
        <v>75403</v>
      </c>
      <c r="AB893" s="84" t="s">
        <v>80</v>
      </c>
      <c r="AC893" s="57">
        <v>45138</v>
      </c>
      <c r="AD893" s="84">
        <v>88416482000106</v>
      </c>
      <c r="AE893" s="84" t="s">
        <v>30</v>
      </c>
      <c r="AF893" s="84">
        <v>23475.200000000001</v>
      </c>
      <c r="AG893" s="84">
        <v>361476.74</v>
      </c>
      <c r="AI893">
        <v>75652</v>
      </c>
      <c r="AJ893" s="84" t="str" cm="1">
        <f t="array" ref="AJ893">_xlfn.XLOOKUP(AI893,--LEFT(Main!$B$15:$B$1956,SEARCH(" ",Main!$B$15:$B$1956)),Main!$F$15:$F$1956,"")</f>
        <v>METASA</v>
      </c>
      <c r="AK893" s="57" cm="1">
        <f t="array" ref="AK893">_xlfn.XLOOKUP(1,(--LEFT(Main!$B$15:$B$1956,SEARCH(" ",Main!$B$15:$B$1956))=AI893)*(Main!$F$15:$F$1956=AJ893),Main!$C$15:$C$1956,"")</f>
        <v>45153</v>
      </c>
      <c r="AL893" s="62" cm="1">
        <f t="array" ref="AL893">--_xlfn.XLOOKUP(1,(Main!$F$15:$F$1956='PLANILHA EBR'!AJ893)*(--LEFT(Main!$B$15:$B$1956,SEARCH(" ",Main!$B$15:$B$1956))='PLANILHA EBR'!AI893),Main!$E$15:$E$1956)</f>
        <v>88416482000106</v>
      </c>
      <c r="AM893" s="84" t="str" cm="1">
        <f t="array" ref="AM893">_xlfn.XLOOKUP(1,(Main!$F$15:$F$1956='PLANILHA EBR'!AJ893)*(--LEFT(Main!$B$15:$B$1956,SEARCH(" ",Main!$B$15:$B$1956))='PLANILHA EBR'!AI893),Main!$H$15:$H$1956)</f>
        <v>KG LIQUIDO</v>
      </c>
      <c r="AN893">
        <v>29007.37</v>
      </c>
      <c r="AO893">
        <v>498295.35</v>
      </c>
      <c r="AP893">
        <v>3689</v>
      </c>
    </row>
    <row r="894" spans="1:42" x14ac:dyDescent="0.25">
      <c r="A894" t="s">
        <v>5958</v>
      </c>
      <c r="B894" t="str">
        <f>C894&amp;"-"&amp;COUNTIF(C$2:C894,C894)</f>
        <v>69143-1</v>
      </c>
      <c r="C894">
        <v>69143</v>
      </c>
      <c r="D894" s="57">
        <v>44858</v>
      </c>
      <c r="E894" s="84" t="str">
        <f>F894&amp;"-"&amp;COUNTIF($F$2:F894,F894)</f>
        <v>METASA-794</v>
      </c>
      <c r="F894" s="84" t="str">
        <f t="shared" si="92"/>
        <v>METASA</v>
      </c>
      <c r="G894" t="s">
        <v>8581</v>
      </c>
      <c r="H894" s="62">
        <v>88416482000106</v>
      </c>
      <c r="I894" t="s">
        <v>30</v>
      </c>
      <c r="J894">
        <v>2106.0100000000002</v>
      </c>
      <c r="K894">
        <v>34180.54</v>
      </c>
      <c r="M894">
        <v>75551</v>
      </c>
      <c r="N894" t="str">
        <v>JOTUN</v>
      </c>
      <c r="O894" s="57" cm="1">
        <f t="array" ref="O894">_xlfn.XLOOKUP(1,($C$2:$C$8655=M894)*($F$2:$F$8655=N894),$D$2:$D$8655)</f>
        <v>45302</v>
      </c>
      <c r="P894" s="62">
        <v>2907585000404</v>
      </c>
      <c r="Q894" t="str">
        <v>UNIDADE</v>
      </c>
      <c r="R894" s="85">
        <v>53</v>
      </c>
      <c r="S894" s="85">
        <v>19595.760000000002</v>
      </c>
      <c r="U894" s="84" t="b">
        <f t="shared" si="93"/>
        <v>1</v>
      </c>
      <c r="V894" s="84" t="b">
        <f t="shared" si="94"/>
        <v>1</v>
      </c>
      <c r="W894" s="84" t="b">
        <f t="shared" si="95"/>
        <v>1</v>
      </c>
      <c r="X894" s="84" t="str">
        <f t="shared" si="96"/>
        <v xml:space="preserve"> </v>
      </c>
      <c r="Y894" s="84" t="b">
        <f t="shared" si="97"/>
        <v>1</v>
      </c>
      <c r="AA894" s="84">
        <v>75551</v>
      </c>
      <c r="AB894" s="84" t="s">
        <v>88</v>
      </c>
      <c r="AC894" s="57">
        <v>45302</v>
      </c>
      <c r="AD894" s="84">
        <v>2907585000404</v>
      </c>
      <c r="AE894" s="84" t="s">
        <v>30</v>
      </c>
      <c r="AF894" s="84">
        <v>549.67999999999995</v>
      </c>
      <c r="AG894" s="84">
        <v>19595.759999999998</v>
      </c>
      <c r="AI894">
        <v>75697</v>
      </c>
      <c r="AJ894" s="84" t="str" cm="1">
        <f t="array" ref="AJ894">_xlfn.XLOOKUP(AI894,--LEFT(Main!$B$15:$B$1956,SEARCH(" ",Main!$B$15:$B$1956)),Main!$F$15:$F$1956,"")</f>
        <v>POLAR</v>
      </c>
      <c r="AK894" s="57" cm="1">
        <f t="array" ref="AK894">_xlfn.XLOOKUP(1,(--LEFT(Main!$B$15:$B$1956,SEARCH(" ",Main!$B$15:$B$1956))=AI894)*(Main!$F$15:$F$1956=AJ894),Main!$C$15:$C$1956,"")</f>
        <v>45463</v>
      </c>
      <c r="AL894" s="62" cm="1">
        <f t="array" ref="AL894">--_xlfn.XLOOKUP(1,(Main!$F$15:$F$1956='PLANILHA EBR'!AJ894)*(--LEFT(Main!$B$15:$B$1956,SEARCH(" ",Main!$B$15:$B$1956))='PLANILHA EBR'!AI894),Main!$E$15:$E$1956)</f>
        <v>39222187000103</v>
      </c>
      <c r="AM894" s="84" t="str" cm="1">
        <f t="array" ref="AM894">_xlfn.XLOOKUP(1,(Main!$F$15:$F$1956='PLANILHA EBR'!AJ894)*(--LEFT(Main!$B$15:$B$1956,SEARCH(" ",Main!$B$15:$B$1956))='PLANILHA EBR'!AI894),Main!$H$15:$H$1956)</f>
        <v>KG LIQUIDO</v>
      </c>
      <c r="AN894">
        <v>527.79999999999995</v>
      </c>
      <c r="AO894">
        <v>243789.48</v>
      </c>
      <c r="AP894">
        <v>3682</v>
      </c>
    </row>
    <row r="895" spans="1:42" x14ac:dyDescent="0.25">
      <c r="A895" t="s">
        <v>5958</v>
      </c>
      <c r="B895" t="str">
        <f>C895&amp;"-"&amp;COUNTIF(C$2:C895,C895)</f>
        <v>69143-2</v>
      </c>
      <c r="C895">
        <v>69143</v>
      </c>
      <c r="D895" s="57">
        <v>44858</v>
      </c>
      <c r="E895" s="84" t="str">
        <f>F895&amp;"-"&amp;COUNTIF($F$2:F895,F895)</f>
        <v>METASA-795</v>
      </c>
      <c r="F895" s="84" t="str">
        <f t="shared" si="92"/>
        <v>METASA</v>
      </c>
      <c r="G895" t="s">
        <v>8581</v>
      </c>
      <c r="H895" s="62">
        <v>88416482000106</v>
      </c>
      <c r="I895" t="s">
        <v>30</v>
      </c>
      <c r="J895">
        <v>4793.3100000000004</v>
      </c>
      <c r="K895">
        <v>89491.1</v>
      </c>
      <c r="M895">
        <v>75552</v>
      </c>
      <c r="N895" t="str">
        <v>JOTUN</v>
      </c>
      <c r="O895" s="57" cm="1">
        <f t="array" ref="O895">_xlfn.XLOOKUP(1,($C$2:$C$8655=M895)*($F$2:$F$8655=N895),$D$2:$D$8655)</f>
        <v>45302</v>
      </c>
      <c r="P895" s="62">
        <v>2907585000404</v>
      </c>
      <c r="Q895" t="str">
        <v>UNIDADE</v>
      </c>
      <c r="R895" s="85">
        <v>713</v>
      </c>
      <c r="S895" s="85">
        <v>214458.67</v>
      </c>
      <c r="U895" s="84" t="b">
        <f t="shared" si="93"/>
        <v>1</v>
      </c>
      <c r="V895" s="84" t="b">
        <f t="shared" si="94"/>
        <v>1</v>
      </c>
      <c r="W895" s="84" t="b">
        <f t="shared" si="95"/>
        <v>1</v>
      </c>
      <c r="X895" s="84" t="str">
        <f t="shared" si="96"/>
        <v xml:space="preserve"> </v>
      </c>
      <c r="Y895" s="84" t="b">
        <f t="shared" si="97"/>
        <v>1</v>
      </c>
      <c r="AA895" s="84">
        <v>75552</v>
      </c>
      <c r="AB895" s="84" t="s">
        <v>88</v>
      </c>
      <c r="AC895" s="57">
        <v>45302</v>
      </c>
      <c r="AD895" s="84">
        <v>2907585000404</v>
      </c>
      <c r="AE895" s="84" t="s">
        <v>30</v>
      </c>
      <c r="AF895" s="84">
        <v>10149.843000000001</v>
      </c>
      <c r="AG895" s="84">
        <v>214458.67</v>
      </c>
      <c r="AI895">
        <v>75804</v>
      </c>
      <c r="AJ895" s="84" t="str" cm="1">
        <f t="array" ref="AJ895">_xlfn.XLOOKUP(AI895,--LEFT(Main!$B$15:$B$1956,SEARCH(" ",Main!$B$15:$B$1956)),Main!$F$15:$F$1956,"")</f>
        <v>METASA</v>
      </c>
      <c r="AK895" s="57" cm="1">
        <f t="array" ref="AK895">_xlfn.XLOOKUP(1,(--LEFT(Main!$B$15:$B$1956,SEARCH(" ",Main!$B$15:$B$1956))=AI895)*(Main!$F$15:$F$1956=AJ895),Main!$C$15:$C$1956,"")</f>
        <v>45161</v>
      </c>
      <c r="AL895" s="62" cm="1">
        <f t="array" ref="AL895">--_xlfn.XLOOKUP(1,(Main!$F$15:$F$1956='PLANILHA EBR'!AJ895)*(--LEFT(Main!$B$15:$B$1956,SEARCH(" ",Main!$B$15:$B$1956))='PLANILHA EBR'!AI895),Main!$E$15:$E$1956)</f>
        <v>88416482000106</v>
      </c>
      <c r="AM895" s="84" t="str" cm="1">
        <f t="array" ref="AM895">_xlfn.XLOOKUP(1,(Main!$F$15:$F$1956='PLANILHA EBR'!AJ895)*(--LEFT(Main!$B$15:$B$1956,SEARCH(" ",Main!$B$15:$B$1956))='PLANILHA EBR'!AI895),Main!$H$15:$H$1956)</f>
        <v>KG LIQUIDO</v>
      </c>
      <c r="AN895">
        <v>27034.44</v>
      </c>
      <c r="AO895">
        <v>238931.39</v>
      </c>
      <c r="AP895">
        <v>3682</v>
      </c>
    </row>
    <row r="896" spans="1:42" x14ac:dyDescent="0.25">
      <c r="A896" t="s">
        <v>5958</v>
      </c>
      <c r="B896" t="str">
        <f>C896&amp;"-"&amp;COUNTIF(C$2:C896,C896)</f>
        <v>69143-3</v>
      </c>
      <c r="C896">
        <v>69143</v>
      </c>
      <c r="D896" s="57">
        <v>44858</v>
      </c>
      <c r="E896" s="84" t="str">
        <f>F896&amp;"-"&amp;COUNTIF($F$2:F896,F896)</f>
        <v>METASA-796</v>
      </c>
      <c r="F896" s="84" t="str">
        <f t="shared" si="92"/>
        <v>METASA</v>
      </c>
      <c r="G896" t="s">
        <v>8581</v>
      </c>
      <c r="H896" s="62">
        <v>88416482000106</v>
      </c>
      <c r="I896" t="s">
        <v>30</v>
      </c>
      <c r="J896">
        <v>630.30999999999995</v>
      </c>
      <c r="K896">
        <v>10860.24</v>
      </c>
      <c r="M896">
        <v>75652</v>
      </c>
      <c r="N896" t="str">
        <v>METASA</v>
      </c>
      <c r="O896" s="57" cm="1">
        <f t="array" ref="O896">_xlfn.XLOOKUP(1,($C$2:$C$8655=M896)*($F$2:$F$8655=N896),$D$2:$D$8655)</f>
        <v>45153</v>
      </c>
      <c r="P896" s="62">
        <v>88416482000106</v>
      </c>
      <c r="Q896" t="str">
        <v>KG LIQUIDO</v>
      </c>
      <c r="R896" s="85">
        <v>29007.370000000003</v>
      </c>
      <c r="S896" s="85">
        <v>498295.35</v>
      </c>
      <c r="U896" s="84" t="b">
        <f t="shared" si="93"/>
        <v>1</v>
      </c>
      <c r="V896" s="84" t="b">
        <f t="shared" si="94"/>
        <v>1</v>
      </c>
      <c r="W896" s="84" t="b">
        <f t="shared" si="95"/>
        <v>1</v>
      </c>
      <c r="X896" s="84" t="b">
        <f t="shared" si="96"/>
        <v>1</v>
      </c>
      <c r="Y896" s="84" t="b">
        <f t="shared" si="97"/>
        <v>1</v>
      </c>
      <c r="AA896" s="84">
        <v>75652</v>
      </c>
      <c r="AB896" s="84" t="s">
        <v>80</v>
      </c>
      <c r="AC896" s="57">
        <v>45153</v>
      </c>
      <c r="AD896" s="84">
        <v>88416482000106</v>
      </c>
      <c r="AE896" s="84" t="s">
        <v>30</v>
      </c>
      <c r="AF896" s="84">
        <v>29007.37</v>
      </c>
      <c r="AG896" s="84">
        <v>498295.35</v>
      </c>
      <c r="AI896">
        <v>75847</v>
      </c>
      <c r="AJ896" s="84" t="str" cm="1">
        <f t="array" ref="AJ896">_xlfn.XLOOKUP(AI896,--LEFT(Main!$B$15:$B$1956,SEARCH(" ",Main!$B$15:$B$1956)),Main!$F$15:$F$1956,"")</f>
        <v>METASA</v>
      </c>
      <c r="AK896" s="57" cm="1">
        <f t="array" ref="AK896">_xlfn.XLOOKUP(1,(--LEFT(Main!$B$15:$B$1956,SEARCH(" ",Main!$B$15:$B$1956))=AI896)*(Main!$F$15:$F$1956=AJ896),Main!$C$15:$C$1956,"")</f>
        <v>45162</v>
      </c>
      <c r="AL896" s="62" cm="1">
        <f t="array" ref="AL896">--_xlfn.XLOOKUP(1,(Main!$F$15:$F$1956='PLANILHA EBR'!AJ896)*(--LEFT(Main!$B$15:$B$1956,SEARCH(" ",Main!$B$15:$B$1956))='PLANILHA EBR'!AI896),Main!$E$15:$E$1956)</f>
        <v>88416482000106</v>
      </c>
      <c r="AM896" s="84" t="str" cm="1">
        <f t="array" ref="AM896">_xlfn.XLOOKUP(1,(Main!$F$15:$F$1956='PLANILHA EBR'!AJ896)*(--LEFT(Main!$B$15:$B$1956,SEARCH(" ",Main!$B$15:$B$1956))='PLANILHA EBR'!AI896),Main!$H$15:$H$1956)</f>
        <v>KG LIQUIDO</v>
      </c>
      <c r="AN896">
        <v>25868.39</v>
      </c>
      <c r="AO896">
        <v>269352.37</v>
      </c>
      <c r="AP896">
        <v>3682</v>
      </c>
    </row>
    <row r="897" spans="1:42" x14ac:dyDescent="0.25">
      <c r="A897" t="s">
        <v>5958</v>
      </c>
      <c r="B897" t="str">
        <f>C897&amp;"-"&amp;COUNTIF(C$2:C897,C897)</f>
        <v>69143-4</v>
      </c>
      <c r="C897">
        <v>69143</v>
      </c>
      <c r="D897" s="57">
        <v>44858</v>
      </c>
      <c r="E897" s="84" t="str">
        <f>F897&amp;"-"&amp;COUNTIF($F$2:F897,F897)</f>
        <v>METASA-797</v>
      </c>
      <c r="F897" s="84" t="str">
        <f t="shared" si="92"/>
        <v>METASA</v>
      </c>
      <c r="G897" t="s">
        <v>8581</v>
      </c>
      <c r="H897" s="62">
        <v>88416482000106</v>
      </c>
      <c r="I897" t="s">
        <v>30</v>
      </c>
      <c r="J897">
        <v>1547.84</v>
      </c>
      <c r="K897">
        <v>30446.01</v>
      </c>
      <c r="M897">
        <v>75697</v>
      </c>
      <c r="N897" t="str">
        <v>POLAR</v>
      </c>
      <c r="O897" s="57" cm="1">
        <f t="array" ref="O897">_xlfn.XLOOKUP(1,($C$2:$C$8655=M897)*($F$2:$F$8655=N897),$D$2:$D$8655)</f>
        <v>45463</v>
      </c>
      <c r="P897" s="62">
        <v>39222187000103</v>
      </c>
      <c r="Q897" t="str">
        <v>UNIDADE</v>
      </c>
      <c r="R897" s="85">
        <v>30</v>
      </c>
      <c r="S897" s="85">
        <v>243789.48</v>
      </c>
      <c r="U897" s="84" t="b">
        <f t="shared" si="93"/>
        <v>1</v>
      </c>
      <c r="V897" s="84" t="b">
        <f t="shared" si="94"/>
        <v>1</v>
      </c>
      <c r="W897" s="84" t="b">
        <f t="shared" si="95"/>
        <v>1</v>
      </c>
      <c r="X897" s="84" t="str">
        <f t="shared" si="96"/>
        <v xml:space="preserve"> </v>
      </c>
      <c r="Y897" s="84" t="b">
        <f t="shared" si="97"/>
        <v>1</v>
      </c>
      <c r="AA897" s="84">
        <v>75697</v>
      </c>
      <c r="AB897" s="84" t="s">
        <v>5085</v>
      </c>
      <c r="AC897" s="57">
        <v>45463</v>
      </c>
      <c r="AD897" s="84">
        <v>39222187000103</v>
      </c>
      <c r="AE897" s="84" t="s">
        <v>30</v>
      </c>
      <c r="AF897" s="84">
        <v>527.79999999999995</v>
      </c>
      <c r="AG897" s="84">
        <v>243789.48</v>
      </c>
      <c r="AI897">
        <v>75853</v>
      </c>
      <c r="AJ897" s="84" t="str" cm="1">
        <f t="array" ref="AJ897">_xlfn.XLOOKUP(AI897,--LEFT(Main!$B$15:$B$1956,SEARCH(" ",Main!$B$15:$B$1956)),Main!$F$15:$F$1956,"")</f>
        <v>METASA</v>
      </c>
      <c r="AK897" s="57" cm="1">
        <f t="array" ref="AK897">_xlfn.XLOOKUP(1,(--LEFT(Main!$B$15:$B$1956,SEARCH(" ",Main!$B$15:$B$1956))=AI897)*(Main!$F$15:$F$1956=AJ897),Main!$C$15:$C$1956,"")</f>
        <v>45162</v>
      </c>
      <c r="AL897" s="62" cm="1">
        <f t="array" ref="AL897">--_xlfn.XLOOKUP(1,(Main!$F$15:$F$1956='PLANILHA EBR'!AJ897)*(--LEFT(Main!$B$15:$B$1956,SEARCH(" ",Main!$B$15:$B$1956))='PLANILHA EBR'!AI897),Main!$E$15:$E$1956)</f>
        <v>88416482000106</v>
      </c>
      <c r="AM897" s="84" t="str" cm="1">
        <f t="array" ref="AM897">_xlfn.XLOOKUP(1,(Main!$F$15:$F$1956='PLANILHA EBR'!AJ897)*(--LEFT(Main!$B$15:$B$1956,SEARCH(" ",Main!$B$15:$B$1956))='PLANILHA EBR'!AI897),Main!$H$15:$H$1956)</f>
        <v>KG LIQUIDO</v>
      </c>
      <c r="AN897">
        <v>21000.07</v>
      </c>
      <c r="AO897">
        <v>318911.84999999998</v>
      </c>
      <c r="AP897">
        <v>3681</v>
      </c>
    </row>
    <row r="898" spans="1:42" x14ac:dyDescent="0.25">
      <c r="A898" t="s">
        <v>5958</v>
      </c>
      <c r="B898" t="str">
        <f>C898&amp;"-"&amp;COUNTIF(C$2:C898,C898)</f>
        <v>69143-5</v>
      </c>
      <c r="C898">
        <v>69143</v>
      </c>
      <c r="D898" s="57">
        <v>44858</v>
      </c>
      <c r="E898" s="84" t="str">
        <f>F898&amp;"-"&amp;COUNTIF($F$2:F898,F898)</f>
        <v>METASA-798</v>
      </c>
      <c r="F898" s="84" t="str">
        <f t="shared" si="92"/>
        <v>METASA</v>
      </c>
      <c r="G898" t="s">
        <v>8581</v>
      </c>
      <c r="H898" s="62">
        <v>88416482000106</v>
      </c>
      <c r="I898" t="s">
        <v>30</v>
      </c>
      <c r="J898">
        <v>3136.56</v>
      </c>
      <c r="K898">
        <v>83526.59</v>
      </c>
      <c r="M898">
        <v>75804</v>
      </c>
      <c r="N898" t="str">
        <v>METASA</v>
      </c>
      <c r="O898" s="57" cm="1">
        <f t="array" ref="O898">_xlfn.XLOOKUP(1,($C$2:$C$8655=M898)*($F$2:$F$8655=N898),$D$2:$D$8655)</f>
        <v>45161</v>
      </c>
      <c r="P898" s="62">
        <v>88416482000106</v>
      </c>
      <c r="Q898" t="str">
        <v>KG LIQUIDO</v>
      </c>
      <c r="R898" s="85">
        <v>27034.44</v>
      </c>
      <c r="S898" s="85">
        <v>238931.38999999998</v>
      </c>
      <c r="U898" s="84" t="b">
        <f t="shared" si="93"/>
        <v>1</v>
      </c>
      <c r="V898" s="84" t="b">
        <f t="shared" si="94"/>
        <v>1</v>
      </c>
      <c r="W898" s="84" t="b">
        <f t="shared" si="95"/>
        <v>1</v>
      </c>
      <c r="X898" s="84" t="b">
        <f t="shared" si="96"/>
        <v>1</v>
      </c>
      <c r="Y898" s="84" t="b">
        <f t="shared" si="97"/>
        <v>1</v>
      </c>
      <c r="AA898" s="84">
        <v>75804</v>
      </c>
      <c r="AB898" s="84" t="s">
        <v>80</v>
      </c>
      <c r="AC898" s="57">
        <v>45161</v>
      </c>
      <c r="AD898" s="84">
        <v>88416482000106</v>
      </c>
      <c r="AE898" s="84" t="s">
        <v>30</v>
      </c>
      <c r="AF898" s="84">
        <v>27034.44</v>
      </c>
      <c r="AG898" s="84">
        <v>238931.39</v>
      </c>
      <c r="AI898">
        <v>75877</v>
      </c>
      <c r="AJ898" s="84" t="str" cm="1">
        <f t="array" ref="AJ898">_xlfn.XLOOKUP(AI898,--LEFT(Main!$B$15:$B$1956,SEARCH(" ",Main!$B$15:$B$1956)),Main!$F$15:$F$1956,"")</f>
        <v>METASA</v>
      </c>
      <c r="AK898" s="57" cm="1">
        <f t="array" ref="AK898">_xlfn.XLOOKUP(1,(--LEFT(Main!$B$15:$B$1956,SEARCH(" ",Main!$B$15:$B$1956))=AI898)*(Main!$F$15:$F$1956=AJ898),Main!$C$15:$C$1956,"")</f>
        <v>45163</v>
      </c>
      <c r="AL898" s="62" cm="1">
        <f t="array" ref="AL898">--_xlfn.XLOOKUP(1,(Main!$F$15:$F$1956='PLANILHA EBR'!AJ898)*(--LEFT(Main!$B$15:$B$1956,SEARCH(" ",Main!$B$15:$B$1956))='PLANILHA EBR'!AI898),Main!$E$15:$E$1956)</f>
        <v>88416482000106</v>
      </c>
      <c r="AM898" s="84" t="str" cm="1">
        <f t="array" ref="AM898">_xlfn.XLOOKUP(1,(Main!$F$15:$F$1956='PLANILHA EBR'!AJ898)*(--LEFT(Main!$B$15:$B$1956,SEARCH(" ",Main!$B$15:$B$1956))='PLANILHA EBR'!AI898),Main!$H$15:$H$1956)</f>
        <v>KG LIQUIDO</v>
      </c>
      <c r="AN898">
        <v>20364.919999999998</v>
      </c>
      <c r="AO898">
        <v>336279.74</v>
      </c>
      <c r="AP898">
        <v>2373</v>
      </c>
    </row>
    <row r="899" spans="1:42" x14ac:dyDescent="0.25">
      <c r="A899" t="s">
        <v>5958</v>
      </c>
      <c r="B899" t="str">
        <f>C899&amp;"-"&amp;COUNTIF(C$2:C899,C899)</f>
        <v>69191-1</v>
      </c>
      <c r="C899">
        <v>69191</v>
      </c>
      <c r="D899" s="57">
        <v>44859</v>
      </c>
      <c r="E899" s="84" t="str">
        <f>F899&amp;"-"&amp;COUNTIF($F$2:F899,F899)</f>
        <v>METASA-799</v>
      </c>
      <c r="F899" s="84" t="str">
        <f t="shared" ref="F899:F962" si="98">LEFT(G899,SEARCH(" ",G899)-1)</f>
        <v>METASA</v>
      </c>
      <c r="G899" t="s">
        <v>8581</v>
      </c>
      <c r="H899" s="62">
        <v>88416482000106</v>
      </c>
      <c r="I899" t="s">
        <v>30</v>
      </c>
      <c r="J899">
        <v>1594.44</v>
      </c>
      <c r="K899">
        <v>26914.15</v>
      </c>
      <c r="M899">
        <v>75847</v>
      </c>
      <c r="N899" t="str">
        <v>METASA</v>
      </c>
      <c r="O899" s="57" cm="1">
        <f t="array" ref="O899">_xlfn.XLOOKUP(1,($C$2:$C$8655=M899)*($F$2:$F$8655=N899),$D$2:$D$8655)</f>
        <v>45162</v>
      </c>
      <c r="P899" s="62">
        <v>88416482000106</v>
      </c>
      <c r="Q899" t="str">
        <v>KG LIQUIDO</v>
      </c>
      <c r="R899" s="85">
        <v>25868.39</v>
      </c>
      <c r="S899" s="85">
        <v>269352.37000000005</v>
      </c>
      <c r="U899" s="84" t="b">
        <f t="shared" si="93"/>
        <v>1</v>
      </c>
      <c r="V899" s="84" t="b">
        <f t="shared" si="94"/>
        <v>1</v>
      </c>
      <c r="W899" s="84" t="b">
        <f t="shared" si="95"/>
        <v>1</v>
      </c>
      <c r="X899" s="84" t="b">
        <f t="shared" si="96"/>
        <v>1</v>
      </c>
      <c r="Y899" s="84" t="b">
        <f t="shared" si="97"/>
        <v>1</v>
      </c>
      <c r="AA899" s="84">
        <v>75847</v>
      </c>
      <c r="AB899" s="84" t="s">
        <v>80</v>
      </c>
      <c r="AC899" s="57">
        <v>45162</v>
      </c>
      <c r="AD899" s="84">
        <v>88416482000106</v>
      </c>
      <c r="AE899" s="84" t="s">
        <v>30</v>
      </c>
      <c r="AF899" s="84">
        <v>25868.39</v>
      </c>
      <c r="AG899" s="84">
        <v>269352.37</v>
      </c>
      <c r="AI899">
        <v>75916</v>
      </c>
      <c r="AJ899" s="84" t="str" cm="1">
        <f t="array" ref="AJ899">_xlfn.XLOOKUP(AI899,--LEFT(Main!$B$15:$B$1956,SEARCH(" ",Main!$B$15:$B$1956)),Main!$F$15:$F$1956,"")</f>
        <v>METASA</v>
      </c>
      <c r="AK899" s="57" cm="1">
        <f t="array" ref="AK899">_xlfn.XLOOKUP(1,(--LEFT(Main!$B$15:$B$1956,SEARCH(" ",Main!$B$15:$B$1956))=AI899)*(Main!$F$15:$F$1956=AJ899),Main!$C$15:$C$1956,"")</f>
        <v>45166</v>
      </c>
      <c r="AL899" s="62" cm="1">
        <f t="array" ref="AL899">--_xlfn.XLOOKUP(1,(Main!$F$15:$F$1956='PLANILHA EBR'!AJ899)*(--LEFT(Main!$B$15:$B$1956,SEARCH(" ",Main!$B$15:$B$1956))='PLANILHA EBR'!AI899),Main!$E$15:$E$1956)</f>
        <v>88416482000106</v>
      </c>
      <c r="AM899" s="84" t="str" cm="1">
        <f t="array" ref="AM899">_xlfn.XLOOKUP(1,(Main!$F$15:$F$1956='PLANILHA EBR'!AJ899)*(--LEFT(Main!$B$15:$B$1956,SEARCH(" ",Main!$B$15:$B$1956))='PLANILHA EBR'!AI899),Main!$H$15:$H$1956)</f>
        <v>KG LIQUIDO</v>
      </c>
      <c r="AN899">
        <v>24751.54</v>
      </c>
      <c r="AO899">
        <v>422759.89</v>
      </c>
      <c r="AP899">
        <v>2373</v>
      </c>
    </row>
    <row r="900" spans="1:42" x14ac:dyDescent="0.25">
      <c r="A900" t="s">
        <v>5958</v>
      </c>
      <c r="B900" t="str">
        <f>C900&amp;"-"&amp;COUNTIF(C$2:C900,C900)</f>
        <v>69191-2</v>
      </c>
      <c r="C900">
        <v>69191</v>
      </c>
      <c r="D900" s="57">
        <v>44859</v>
      </c>
      <c r="E900" s="84" t="str">
        <f>F900&amp;"-"&amp;COUNTIF($F$2:F900,F900)</f>
        <v>METASA-800</v>
      </c>
      <c r="F900" s="84" t="str">
        <f t="shared" si="98"/>
        <v>METASA</v>
      </c>
      <c r="G900" t="s">
        <v>8581</v>
      </c>
      <c r="H900" s="62">
        <v>88416482000106</v>
      </c>
      <c r="I900" t="s">
        <v>30</v>
      </c>
      <c r="J900">
        <v>15.12</v>
      </c>
      <c r="K900">
        <v>255.23</v>
      </c>
      <c r="M900">
        <v>75853</v>
      </c>
      <c r="N900" t="str">
        <v>METASA</v>
      </c>
      <c r="O900" s="57" cm="1">
        <f t="array" ref="O900">_xlfn.XLOOKUP(1,($C$2:$C$8655=M900)*($F$2:$F$8655=N900),$D$2:$D$8655)</f>
        <v>45162</v>
      </c>
      <c r="P900" s="62">
        <v>88416482000106</v>
      </c>
      <c r="Q900" t="str">
        <v>KG LIQUIDO</v>
      </c>
      <c r="R900" s="85">
        <v>21000.07</v>
      </c>
      <c r="S900" s="85">
        <v>318911.84999999998</v>
      </c>
      <c r="U900" s="84" t="b">
        <f t="shared" si="93"/>
        <v>1</v>
      </c>
      <c r="V900" s="84" t="b">
        <f t="shared" si="94"/>
        <v>1</v>
      </c>
      <c r="W900" s="84" t="b">
        <f t="shared" si="95"/>
        <v>1</v>
      </c>
      <c r="X900" s="84" t="b">
        <f t="shared" si="96"/>
        <v>1</v>
      </c>
      <c r="Y900" s="84" t="b">
        <f t="shared" si="97"/>
        <v>1</v>
      </c>
      <c r="AA900" s="84">
        <v>75853</v>
      </c>
      <c r="AB900" s="84" t="s">
        <v>80</v>
      </c>
      <c r="AC900" s="57">
        <v>45162</v>
      </c>
      <c r="AD900" s="84">
        <v>88416482000106</v>
      </c>
      <c r="AE900" s="84" t="s">
        <v>30</v>
      </c>
      <c r="AF900" s="84">
        <v>21000.07</v>
      </c>
      <c r="AG900" s="84">
        <v>318911.84999999998</v>
      </c>
      <c r="AI900">
        <v>75947</v>
      </c>
      <c r="AJ900" s="84" t="str" cm="1">
        <f t="array" ref="AJ900">_xlfn.XLOOKUP(AI900,--LEFT(Main!$B$15:$B$1956,SEARCH(" ",Main!$B$15:$B$1956)),Main!$F$15:$F$1956,"")</f>
        <v>METASA</v>
      </c>
      <c r="AK900" s="57" cm="1">
        <f t="array" ref="AK900">_xlfn.XLOOKUP(1,(--LEFT(Main!$B$15:$B$1956,SEARCH(" ",Main!$B$15:$B$1956))=AI900)*(Main!$F$15:$F$1956=AJ900),Main!$C$15:$C$1956,"")</f>
        <v>45168</v>
      </c>
      <c r="AL900" s="62" cm="1">
        <f t="array" ref="AL900">--_xlfn.XLOOKUP(1,(Main!$F$15:$F$1956='PLANILHA EBR'!AJ900)*(--LEFT(Main!$B$15:$B$1956,SEARCH(" ",Main!$B$15:$B$1956))='PLANILHA EBR'!AI900),Main!$E$15:$E$1956)</f>
        <v>88416482000106</v>
      </c>
      <c r="AM900" s="84" t="str" cm="1">
        <f t="array" ref="AM900">_xlfn.XLOOKUP(1,(Main!$F$15:$F$1956='PLANILHA EBR'!AJ900)*(--LEFT(Main!$B$15:$B$1956,SEARCH(" ",Main!$B$15:$B$1956))='PLANILHA EBR'!AI900),Main!$H$15:$H$1956)</f>
        <v>KG LIQUIDO</v>
      </c>
      <c r="AN900">
        <v>13239.56</v>
      </c>
      <c r="AO900">
        <v>217773.77</v>
      </c>
      <c r="AP900">
        <v>2310</v>
      </c>
    </row>
    <row r="901" spans="1:42" x14ac:dyDescent="0.25">
      <c r="A901" t="s">
        <v>5958</v>
      </c>
      <c r="B901" t="str">
        <f>C901&amp;"-"&amp;COUNTIF(C$2:C901,C901)</f>
        <v>69191-3</v>
      </c>
      <c r="C901">
        <v>69191</v>
      </c>
      <c r="D901" s="57">
        <v>44859</v>
      </c>
      <c r="E901" s="84" t="str">
        <f>F901&amp;"-"&amp;COUNTIF($F$2:F901,F901)</f>
        <v>METASA-801</v>
      </c>
      <c r="F901" s="84" t="str">
        <f t="shared" si="98"/>
        <v>METASA</v>
      </c>
      <c r="G901" t="s">
        <v>8581</v>
      </c>
      <c r="H901" s="62">
        <v>88416482000106</v>
      </c>
      <c r="I901" t="s">
        <v>30</v>
      </c>
      <c r="J901">
        <v>3717.6</v>
      </c>
      <c r="K901">
        <v>60336.65</v>
      </c>
      <c r="M901">
        <v>75877</v>
      </c>
      <c r="N901" t="str">
        <v>METASA</v>
      </c>
      <c r="O901" s="57" cm="1">
        <f t="array" ref="O901">_xlfn.XLOOKUP(1,($C$2:$C$8655=M901)*($F$2:$F$8655=N901),$D$2:$D$8655)</f>
        <v>45163</v>
      </c>
      <c r="P901" s="62">
        <v>88416482000106</v>
      </c>
      <c r="Q901" t="str">
        <v>KG LIQUIDO</v>
      </c>
      <c r="R901" s="85">
        <v>20364.919999999998</v>
      </c>
      <c r="S901" s="85">
        <v>336279.73999999993</v>
      </c>
      <c r="U901" s="84" t="b">
        <f t="shared" si="93"/>
        <v>1</v>
      </c>
      <c r="V901" s="84" t="b">
        <f t="shared" si="94"/>
        <v>1</v>
      </c>
      <c r="W901" s="84" t="b">
        <f t="shared" si="95"/>
        <v>1</v>
      </c>
      <c r="X901" s="84" t="b">
        <f t="shared" si="96"/>
        <v>1</v>
      </c>
      <c r="Y901" s="84" t="b">
        <f t="shared" si="97"/>
        <v>1</v>
      </c>
      <c r="AA901" s="84">
        <v>75877</v>
      </c>
      <c r="AB901" s="84" t="s">
        <v>80</v>
      </c>
      <c r="AC901" s="57">
        <v>45163</v>
      </c>
      <c r="AD901" s="84">
        <v>88416482000106</v>
      </c>
      <c r="AE901" s="84" t="s">
        <v>30</v>
      </c>
      <c r="AF901" s="84">
        <v>20364.919999999998</v>
      </c>
      <c r="AG901" s="84">
        <v>336279.74</v>
      </c>
      <c r="AI901">
        <v>75955</v>
      </c>
      <c r="AJ901" s="84" t="str" cm="1">
        <f t="array" ref="AJ901">_xlfn.XLOOKUP(AI901,--LEFT(Main!$B$15:$B$1956,SEARCH(" ",Main!$B$15:$B$1956)),Main!$F$15:$F$1956,"")</f>
        <v>METASA</v>
      </c>
      <c r="AK901" s="57" cm="1">
        <f t="array" ref="AK901">_xlfn.XLOOKUP(1,(--LEFT(Main!$B$15:$B$1956,SEARCH(" ",Main!$B$15:$B$1956))=AI901)*(Main!$F$15:$F$1956=AJ901),Main!$C$15:$C$1956,"")</f>
        <v>45168</v>
      </c>
      <c r="AL901" s="62" cm="1">
        <f t="array" ref="AL901">--_xlfn.XLOOKUP(1,(Main!$F$15:$F$1956='PLANILHA EBR'!AJ901)*(--LEFT(Main!$B$15:$B$1956,SEARCH(" ",Main!$B$15:$B$1956))='PLANILHA EBR'!AI901),Main!$E$15:$E$1956)</f>
        <v>88416482000106</v>
      </c>
      <c r="AM901" s="84" t="str" cm="1">
        <f t="array" ref="AM901">_xlfn.XLOOKUP(1,(Main!$F$15:$F$1956='PLANILHA EBR'!AJ901)*(--LEFT(Main!$B$15:$B$1956,SEARCH(" ",Main!$B$15:$B$1956))='PLANILHA EBR'!AI901),Main!$H$15:$H$1956)</f>
        <v>KG LIQUIDO</v>
      </c>
      <c r="AN901">
        <v>397.51</v>
      </c>
      <c r="AO901">
        <v>5314.71</v>
      </c>
      <c r="AP901">
        <v>2108</v>
      </c>
    </row>
    <row r="902" spans="1:42" x14ac:dyDescent="0.25">
      <c r="A902" t="s">
        <v>5958</v>
      </c>
      <c r="B902" t="str">
        <f>C902&amp;"-"&amp;COUNTIF(C$2:C902,C902)</f>
        <v>69191-4</v>
      </c>
      <c r="C902">
        <v>69191</v>
      </c>
      <c r="D902" s="57">
        <v>44859</v>
      </c>
      <c r="E902" s="84" t="str">
        <f>F902&amp;"-"&amp;COUNTIF($F$2:F902,F902)</f>
        <v>METASA-802</v>
      </c>
      <c r="F902" s="84" t="str">
        <f t="shared" si="98"/>
        <v>METASA</v>
      </c>
      <c r="G902" t="s">
        <v>8581</v>
      </c>
      <c r="H902" s="62">
        <v>88416482000106</v>
      </c>
      <c r="I902" t="s">
        <v>30</v>
      </c>
      <c r="J902">
        <v>177.08</v>
      </c>
      <c r="K902">
        <v>2989.11</v>
      </c>
      <c r="M902">
        <v>75916</v>
      </c>
      <c r="N902" t="str">
        <v>METASA</v>
      </c>
      <c r="O902" s="57" cm="1">
        <f t="array" ref="O902">_xlfn.XLOOKUP(1,($C$2:$C$8655=M902)*($F$2:$F$8655=N902),$D$2:$D$8655)</f>
        <v>45166</v>
      </c>
      <c r="P902" s="62">
        <v>88416482000106</v>
      </c>
      <c r="Q902" t="str">
        <v>KG LIQUIDO</v>
      </c>
      <c r="R902" s="85">
        <v>24751.54</v>
      </c>
      <c r="S902" s="85">
        <v>422759.88999999996</v>
      </c>
      <c r="U902" s="84" t="b">
        <f t="shared" si="93"/>
        <v>1</v>
      </c>
      <c r="V902" s="84" t="b">
        <f t="shared" si="94"/>
        <v>1</v>
      </c>
      <c r="W902" s="84" t="b">
        <f t="shared" si="95"/>
        <v>1</v>
      </c>
      <c r="X902" s="84" t="b">
        <f t="shared" si="96"/>
        <v>1</v>
      </c>
      <c r="Y902" s="84" t="b">
        <f t="shared" si="97"/>
        <v>1</v>
      </c>
      <c r="AA902" s="84">
        <v>75916</v>
      </c>
      <c r="AB902" s="84" t="s">
        <v>80</v>
      </c>
      <c r="AC902" s="57">
        <v>45166</v>
      </c>
      <c r="AD902" s="84">
        <v>88416482000106</v>
      </c>
      <c r="AE902" s="84" t="s">
        <v>30</v>
      </c>
      <c r="AF902" s="84">
        <v>24751.54</v>
      </c>
      <c r="AG902" s="84">
        <v>422759.89</v>
      </c>
      <c r="AI902">
        <v>75956</v>
      </c>
      <c r="AJ902" s="84" t="str" cm="1">
        <f t="array" ref="AJ902">_xlfn.XLOOKUP(AI902,--LEFT(Main!$B$15:$B$1956,SEARCH(" ",Main!$B$15:$B$1956)),Main!$F$15:$F$1956,"")</f>
        <v>METASA</v>
      </c>
      <c r="AK902" s="57" cm="1">
        <f t="array" ref="AK902">_xlfn.XLOOKUP(1,(--LEFT(Main!$B$15:$B$1956,SEARCH(" ",Main!$B$15:$B$1956))=AI902)*(Main!$F$15:$F$1956=AJ902),Main!$C$15:$C$1956,"")</f>
        <v>45168</v>
      </c>
      <c r="AL902" s="62" cm="1">
        <f t="array" ref="AL902">--_xlfn.XLOOKUP(1,(Main!$F$15:$F$1956='PLANILHA EBR'!AJ902)*(--LEFT(Main!$B$15:$B$1956,SEARCH(" ",Main!$B$15:$B$1956))='PLANILHA EBR'!AI902),Main!$E$15:$E$1956)</f>
        <v>88416482000106</v>
      </c>
      <c r="AM902" s="84" t="str" cm="1">
        <f t="array" ref="AM902">_xlfn.XLOOKUP(1,(Main!$F$15:$F$1956='PLANILHA EBR'!AJ902)*(--LEFT(Main!$B$15:$B$1956,SEARCH(" ",Main!$B$15:$B$1956))='PLANILHA EBR'!AI902),Main!$H$15:$H$1956)</f>
        <v>KG LIQUIDO</v>
      </c>
      <c r="AN902">
        <v>21734.41</v>
      </c>
      <c r="AO902">
        <v>349673.07</v>
      </c>
      <c r="AP902">
        <v>782</v>
      </c>
    </row>
    <row r="903" spans="1:42" x14ac:dyDescent="0.25">
      <c r="A903" t="s">
        <v>5958</v>
      </c>
      <c r="B903" t="str">
        <f>C903&amp;"-"&amp;COUNTIF(C$2:C903,C903)</f>
        <v>69191-5</v>
      </c>
      <c r="C903">
        <v>69191</v>
      </c>
      <c r="D903" s="57">
        <v>44859</v>
      </c>
      <c r="E903" s="84" t="str">
        <f>F903&amp;"-"&amp;COUNTIF($F$2:F903,F903)</f>
        <v>METASA-803</v>
      </c>
      <c r="F903" s="84" t="str">
        <f t="shared" si="98"/>
        <v>METASA</v>
      </c>
      <c r="G903" t="s">
        <v>8581</v>
      </c>
      <c r="H903" s="62">
        <v>88416482000106</v>
      </c>
      <c r="I903" t="s">
        <v>30</v>
      </c>
      <c r="J903">
        <v>145.08000000000001</v>
      </c>
      <c r="K903">
        <v>2354.65</v>
      </c>
      <c r="M903">
        <v>75947</v>
      </c>
      <c r="N903" t="str">
        <v>METASA</v>
      </c>
      <c r="O903" s="57" cm="1">
        <f t="array" ref="O903">_xlfn.XLOOKUP(1,($C$2:$C$8655=M903)*($F$2:$F$8655=N903),$D$2:$D$8655)</f>
        <v>45168</v>
      </c>
      <c r="P903" s="62">
        <v>88416482000106</v>
      </c>
      <c r="Q903" t="str">
        <v>KG LIQUIDO</v>
      </c>
      <c r="R903" s="85">
        <v>13239.56</v>
      </c>
      <c r="S903" s="85">
        <v>217773.77000000002</v>
      </c>
      <c r="U903" s="84" t="b">
        <f t="shared" si="93"/>
        <v>1</v>
      </c>
      <c r="V903" s="84" t="b">
        <f t="shared" si="94"/>
        <v>1</v>
      </c>
      <c r="W903" s="84" t="b">
        <f t="shared" si="95"/>
        <v>1</v>
      </c>
      <c r="X903" s="84" t="b">
        <f t="shared" si="96"/>
        <v>1</v>
      </c>
      <c r="Y903" s="84" t="b">
        <f t="shared" si="97"/>
        <v>1</v>
      </c>
      <c r="AA903" s="84">
        <v>75947</v>
      </c>
      <c r="AB903" s="84" t="s">
        <v>80</v>
      </c>
      <c r="AC903" s="57">
        <v>45168</v>
      </c>
      <c r="AD903" s="84">
        <v>88416482000106</v>
      </c>
      <c r="AE903" s="84" t="s">
        <v>30</v>
      </c>
      <c r="AF903" s="84">
        <v>13239.56</v>
      </c>
      <c r="AG903" s="84">
        <v>217773.77</v>
      </c>
      <c r="AI903">
        <v>75982</v>
      </c>
      <c r="AJ903" s="84" t="str" cm="1">
        <f t="array" ref="AJ903">_xlfn.XLOOKUP(AI903,--LEFT(Main!$B$15:$B$1956,SEARCH(" ",Main!$B$15:$B$1956)),Main!$F$15:$F$1956,"")</f>
        <v>METASA</v>
      </c>
      <c r="AK903" s="57" cm="1">
        <f t="array" ref="AK903">_xlfn.XLOOKUP(1,(--LEFT(Main!$B$15:$B$1956,SEARCH(" ",Main!$B$15:$B$1956))=AI903)*(Main!$F$15:$F$1956=AJ903),Main!$C$15:$C$1956,"")</f>
        <v>45169</v>
      </c>
      <c r="AL903" s="62" cm="1">
        <f t="array" ref="AL903">--_xlfn.XLOOKUP(1,(Main!$F$15:$F$1956='PLANILHA EBR'!AJ903)*(--LEFT(Main!$B$15:$B$1956,SEARCH(" ",Main!$B$15:$B$1956))='PLANILHA EBR'!AI903),Main!$E$15:$E$1956)</f>
        <v>88416482000106</v>
      </c>
      <c r="AM903" s="84" t="str" cm="1">
        <f t="array" ref="AM903">_xlfn.XLOOKUP(1,(Main!$F$15:$F$1956='PLANILHA EBR'!AJ903)*(--LEFT(Main!$B$15:$B$1956,SEARCH(" ",Main!$B$15:$B$1956))='PLANILHA EBR'!AI903),Main!$H$15:$H$1956)</f>
        <v>KG LIQUIDO</v>
      </c>
      <c r="AN903">
        <v>24591.8</v>
      </c>
      <c r="AO903">
        <v>395307.47</v>
      </c>
      <c r="AP903">
        <v>434</v>
      </c>
    </row>
    <row r="904" spans="1:42" x14ac:dyDescent="0.25">
      <c r="A904" t="s">
        <v>5958</v>
      </c>
      <c r="B904" t="str">
        <f>C904&amp;"-"&amp;COUNTIF(C$2:C904,C904)</f>
        <v>69191-6</v>
      </c>
      <c r="C904">
        <v>69191</v>
      </c>
      <c r="D904" s="57">
        <v>44859</v>
      </c>
      <c r="E904" s="84" t="str">
        <f>F904&amp;"-"&amp;COUNTIF($F$2:F904,F904)</f>
        <v>METASA-804</v>
      </c>
      <c r="F904" s="84" t="str">
        <f t="shared" si="98"/>
        <v>METASA</v>
      </c>
      <c r="G904" t="s">
        <v>8581</v>
      </c>
      <c r="H904" s="62">
        <v>88416482000106</v>
      </c>
      <c r="I904" t="s">
        <v>30</v>
      </c>
      <c r="J904">
        <v>371.94</v>
      </c>
      <c r="K904">
        <v>6036.59</v>
      </c>
      <c r="M904">
        <v>75955</v>
      </c>
      <c r="N904" t="str">
        <v>METASA</v>
      </c>
      <c r="O904" s="57" cm="1">
        <f t="array" ref="O904">_xlfn.XLOOKUP(1,($C$2:$C$8655=M904)*($F$2:$F$8655=N904),$D$2:$D$8655)</f>
        <v>45168</v>
      </c>
      <c r="P904" s="62">
        <v>88416482000106</v>
      </c>
      <c r="Q904" t="str">
        <v>KG LIQUIDO</v>
      </c>
      <c r="R904" s="85">
        <v>397.51</v>
      </c>
      <c r="S904" s="85">
        <v>5314.71</v>
      </c>
      <c r="U904" s="84" t="b">
        <f t="shared" si="93"/>
        <v>1</v>
      </c>
      <c r="V904" s="84" t="b">
        <f t="shared" si="94"/>
        <v>1</v>
      </c>
      <c r="W904" s="84" t="b">
        <f t="shared" si="95"/>
        <v>1</v>
      </c>
      <c r="X904" s="84" t="b">
        <f t="shared" si="96"/>
        <v>1</v>
      </c>
      <c r="Y904" s="84" t="b">
        <f t="shared" si="97"/>
        <v>1</v>
      </c>
      <c r="AA904" s="84">
        <v>75955</v>
      </c>
      <c r="AB904" s="84" t="s">
        <v>80</v>
      </c>
      <c r="AC904" s="57">
        <v>45168</v>
      </c>
      <c r="AD904" s="84">
        <v>88416482000106</v>
      </c>
      <c r="AE904" s="84" t="s">
        <v>30</v>
      </c>
      <c r="AF904" s="84">
        <v>397.51</v>
      </c>
      <c r="AG904" s="84">
        <v>5314.71</v>
      </c>
      <c r="AI904">
        <v>75995</v>
      </c>
      <c r="AJ904" s="84" t="str" cm="1">
        <f t="array" ref="AJ904">_xlfn.XLOOKUP(AI904,--LEFT(Main!$B$15:$B$1956,SEARCH(" ",Main!$B$15:$B$1956)),Main!$F$15:$F$1956,"")</f>
        <v>METASA</v>
      </c>
      <c r="AK904" s="57" cm="1">
        <f t="array" ref="AK904">_xlfn.XLOOKUP(1,(--LEFT(Main!$B$15:$B$1956,SEARCH(" ",Main!$B$15:$B$1956))=AI904)*(Main!$F$15:$F$1956=AJ904),Main!$C$15:$C$1956,"")</f>
        <v>45169</v>
      </c>
      <c r="AL904" s="62" cm="1">
        <f t="array" ref="AL904">--_xlfn.XLOOKUP(1,(Main!$F$15:$F$1956='PLANILHA EBR'!AJ904)*(--LEFT(Main!$B$15:$B$1956,SEARCH(" ",Main!$B$15:$B$1956))='PLANILHA EBR'!AI904),Main!$E$15:$E$1956)</f>
        <v>88416482000106</v>
      </c>
      <c r="AM904" s="84" t="str" cm="1">
        <f t="array" ref="AM904">_xlfn.XLOOKUP(1,(Main!$F$15:$F$1956='PLANILHA EBR'!AJ904)*(--LEFT(Main!$B$15:$B$1956,SEARCH(" ",Main!$B$15:$B$1956))='PLANILHA EBR'!AI904),Main!$H$15:$H$1956)</f>
        <v>KG LIQUIDO</v>
      </c>
      <c r="AN904">
        <v>3655.06</v>
      </c>
      <c r="AO904">
        <v>59572.88</v>
      </c>
      <c r="AP904">
        <v>426</v>
      </c>
    </row>
    <row r="905" spans="1:42" x14ac:dyDescent="0.25">
      <c r="A905" t="s">
        <v>5958</v>
      </c>
      <c r="B905" t="str">
        <f>C905&amp;"-"&amp;COUNTIF(C$2:C905,C905)</f>
        <v>69191-7</v>
      </c>
      <c r="C905">
        <v>69191</v>
      </c>
      <c r="D905" s="57">
        <v>44859</v>
      </c>
      <c r="E905" s="84" t="str">
        <f>F905&amp;"-"&amp;COUNTIF($F$2:F905,F905)</f>
        <v>METASA-805</v>
      </c>
      <c r="F905" s="84" t="str">
        <f t="shared" si="98"/>
        <v>METASA</v>
      </c>
      <c r="G905" t="s">
        <v>8581</v>
      </c>
      <c r="H905" s="62">
        <v>88416482000106</v>
      </c>
      <c r="I905" t="s">
        <v>30</v>
      </c>
      <c r="J905">
        <v>9225.11</v>
      </c>
      <c r="K905">
        <v>172232.8</v>
      </c>
      <c r="M905">
        <v>75956</v>
      </c>
      <c r="N905" t="str">
        <v>METASA</v>
      </c>
      <c r="O905" s="57" cm="1">
        <f t="array" ref="O905">_xlfn.XLOOKUP(1,($C$2:$C$8655=M905)*($F$2:$F$8655=N905),$D$2:$D$8655)</f>
        <v>45168</v>
      </c>
      <c r="P905" s="62">
        <v>88416482000106</v>
      </c>
      <c r="Q905" t="str">
        <v>KG LIQUIDO</v>
      </c>
      <c r="R905" s="85">
        <v>21734.409999999996</v>
      </c>
      <c r="S905" s="85">
        <v>349673.07</v>
      </c>
      <c r="U905" s="84" t="b">
        <f t="shared" si="93"/>
        <v>1</v>
      </c>
      <c r="V905" s="84" t="b">
        <f t="shared" si="94"/>
        <v>1</v>
      </c>
      <c r="W905" s="84" t="b">
        <f t="shared" si="95"/>
        <v>1</v>
      </c>
      <c r="X905" s="84" t="b">
        <f t="shared" si="96"/>
        <v>1</v>
      </c>
      <c r="Y905" s="84" t="b">
        <f t="shared" si="97"/>
        <v>1</v>
      </c>
      <c r="AA905" s="84">
        <v>75956</v>
      </c>
      <c r="AB905" s="84" t="s">
        <v>80</v>
      </c>
      <c r="AC905" s="57">
        <v>45168</v>
      </c>
      <c r="AD905" s="84">
        <v>88416482000106</v>
      </c>
      <c r="AE905" s="84" t="s">
        <v>30</v>
      </c>
      <c r="AF905" s="84">
        <v>21734.41</v>
      </c>
      <c r="AG905" s="84">
        <v>349673.07</v>
      </c>
      <c r="AI905">
        <v>75997</v>
      </c>
      <c r="AJ905" s="84" t="str" cm="1">
        <f t="array" ref="AJ905">_xlfn.XLOOKUP(AI905,--LEFT(Main!$B$15:$B$1956,SEARCH(" ",Main!$B$15:$B$1956)),Main!$F$15:$F$1956,"")</f>
        <v>METASA</v>
      </c>
      <c r="AK905" s="57" cm="1">
        <f t="array" ref="AK905">_xlfn.XLOOKUP(1,(--LEFT(Main!$B$15:$B$1956,SEARCH(" ",Main!$B$15:$B$1956))=AI905)*(Main!$F$15:$F$1956=AJ905),Main!$C$15:$C$1956,"")</f>
        <v>45169</v>
      </c>
      <c r="AL905" s="62" cm="1">
        <f t="array" ref="AL905">--_xlfn.XLOOKUP(1,(Main!$F$15:$F$1956='PLANILHA EBR'!AJ905)*(--LEFT(Main!$B$15:$B$1956,SEARCH(" ",Main!$B$15:$B$1956))='PLANILHA EBR'!AI905),Main!$E$15:$E$1956)</f>
        <v>88416482000106</v>
      </c>
      <c r="AM905" s="84" t="str" cm="1">
        <f t="array" ref="AM905">_xlfn.XLOOKUP(1,(Main!$F$15:$F$1956='PLANILHA EBR'!AJ905)*(--LEFT(Main!$B$15:$B$1956,SEARCH(" ",Main!$B$15:$B$1956))='PLANILHA EBR'!AI905),Main!$H$15:$H$1956)</f>
        <v>KG LIQUIDO</v>
      </c>
      <c r="AN905">
        <v>10173.23</v>
      </c>
      <c r="AO905">
        <v>76812.69</v>
      </c>
      <c r="AP905">
        <v>419</v>
      </c>
    </row>
    <row r="906" spans="1:42" x14ac:dyDescent="0.25">
      <c r="A906" t="s">
        <v>5958</v>
      </c>
      <c r="B906" t="str">
        <f>C906&amp;"-"&amp;COUNTIF(C$2:C906,C906)</f>
        <v>69191-8</v>
      </c>
      <c r="C906">
        <v>69191</v>
      </c>
      <c r="D906" s="57">
        <v>44859</v>
      </c>
      <c r="E906" s="84" t="str">
        <f>F906&amp;"-"&amp;COUNTIF($F$2:F906,F906)</f>
        <v>METASA-806</v>
      </c>
      <c r="F906" s="84" t="str">
        <f t="shared" si="98"/>
        <v>METASA</v>
      </c>
      <c r="G906" t="s">
        <v>8581</v>
      </c>
      <c r="H906" s="62">
        <v>88416482000106</v>
      </c>
      <c r="I906" t="s">
        <v>30</v>
      </c>
      <c r="J906">
        <v>3438.77</v>
      </c>
      <c r="K906">
        <v>66437.039999999994</v>
      </c>
      <c r="M906">
        <v>75982</v>
      </c>
      <c r="N906" t="str">
        <v>METASA</v>
      </c>
      <c r="O906" s="57" cm="1">
        <f t="array" ref="O906">_xlfn.XLOOKUP(1,($C$2:$C$8655=M906)*($F$2:$F$8655=N906),$D$2:$D$8655)</f>
        <v>45169</v>
      </c>
      <c r="P906" s="62">
        <v>88416482000106</v>
      </c>
      <c r="Q906" t="str">
        <v>KG LIQUIDO</v>
      </c>
      <c r="R906" s="85">
        <v>24591.800000000003</v>
      </c>
      <c r="S906" s="85">
        <v>395307.47000000009</v>
      </c>
      <c r="U906" s="84" t="b">
        <f t="shared" si="93"/>
        <v>1</v>
      </c>
      <c r="V906" s="84" t="b">
        <f t="shared" si="94"/>
        <v>1</v>
      </c>
      <c r="W906" s="84" t="b">
        <f t="shared" si="95"/>
        <v>1</v>
      </c>
      <c r="X906" s="84" t="b">
        <f t="shared" si="96"/>
        <v>1</v>
      </c>
      <c r="Y906" s="84" t="b">
        <f t="shared" si="97"/>
        <v>1</v>
      </c>
      <c r="AA906" s="84">
        <v>75982</v>
      </c>
      <c r="AB906" s="84" t="s">
        <v>80</v>
      </c>
      <c r="AC906" s="57">
        <v>45169</v>
      </c>
      <c r="AD906" s="84">
        <v>88416482000106</v>
      </c>
      <c r="AE906" s="84" t="s">
        <v>30</v>
      </c>
      <c r="AF906" s="84">
        <v>24591.8</v>
      </c>
      <c r="AG906" s="84">
        <v>395307.47</v>
      </c>
      <c r="AI906">
        <v>76000</v>
      </c>
      <c r="AJ906" s="84" t="str" cm="1">
        <f t="array" ref="AJ906">_xlfn.XLOOKUP(AI906,--LEFT(Main!$B$15:$B$1956,SEARCH(" ",Main!$B$15:$B$1956)),Main!$F$15:$F$1956,"")</f>
        <v>METASA</v>
      </c>
      <c r="AK906" s="57" cm="1">
        <f t="array" ref="AK906">_xlfn.XLOOKUP(1,(--LEFT(Main!$B$15:$B$1956,SEARCH(" ",Main!$B$15:$B$1956))=AI906)*(Main!$F$15:$F$1956=AJ906),Main!$C$15:$C$1956,"")</f>
        <v>45169</v>
      </c>
      <c r="AL906" s="62" cm="1">
        <f t="array" ref="AL906">--_xlfn.XLOOKUP(1,(Main!$F$15:$F$1956='PLANILHA EBR'!AJ906)*(--LEFT(Main!$B$15:$B$1956,SEARCH(" ",Main!$B$15:$B$1956))='PLANILHA EBR'!AI906),Main!$E$15:$E$1956)</f>
        <v>88416482000106</v>
      </c>
      <c r="AM906" s="84" t="str" cm="1">
        <f t="array" ref="AM906">_xlfn.XLOOKUP(1,(Main!$F$15:$F$1956='PLANILHA EBR'!AJ906)*(--LEFT(Main!$B$15:$B$1956,SEARCH(" ",Main!$B$15:$B$1956))='PLANILHA EBR'!AI906),Main!$H$15:$H$1956)</f>
        <v>KG LIQUIDO</v>
      </c>
      <c r="AN906">
        <v>4439.57</v>
      </c>
      <c r="AO906">
        <v>35973.03</v>
      </c>
      <c r="AP906">
        <v>418</v>
      </c>
    </row>
    <row r="907" spans="1:42" x14ac:dyDescent="0.25">
      <c r="A907" t="s">
        <v>5958</v>
      </c>
      <c r="B907" t="str">
        <f>C907&amp;"-"&amp;COUNTIF(C$2:C907,C907)</f>
        <v>69191-9</v>
      </c>
      <c r="C907">
        <v>69191</v>
      </c>
      <c r="D907" s="57">
        <v>44859</v>
      </c>
      <c r="E907" s="84" t="str">
        <f>F907&amp;"-"&amp;COUNTIF($F$2:F907,F907)</f>
        <v>METASA-807</v>
      </c>
      <c r="F907" s="84" t="str">
        <f t="shared" si="98"/>
        <v>METASA</v>
      </c>
      <c r="G907" t="s">
        <v>8581</v>
      </c>
      <c r="H907" s="62">
        <v>88416482000106</v>
      </c>
      <c r="I907" t="s">
        <v>30</v>
      </c>
      <c r="J907">
        <v>53.76</v>
      </c>
      <c r="K907">
        <v>1038.6400000000001</v>
      </c>
      <c r="M907">
        <v>75995</v>
      </c>
      <c r="N907" t="str">
        <v>METASA</v>
      </c>
      <c r="O907" s="57" cm="1">
        <f t="array" ref="O907">_xlfn.XLOOKUP(1,($C$2:$C$8655=M907)*($F$2:$F$8655=N907),$D$2:$D$8655)</f>
        <v>45169</v>
      </c>
      <c r="P907" s="62">
        <v>88416482000106</v>
      </c>
      <c r="Q907" t="str">
        <v>KG LIQUIDO</v>
      </c>
      <c r="R907" s="85">
        <v>3655.06</v>
      </c>
      <c r="S907" s="85">
        <v>59572.88</v>
      </c>
      <c r="U907" s="84" t="b">
        <f t="shared" si="93"/>
        <v>1</v>
      </c>
      <c r="V907" s="84" t="b">
        <f t="shared" si="94"/>
        <v>1</v>
      </c>
      <c r="W907" s="84" t="b">
        <f t="shared" si="95"/>
        <v>1</v>
      </c>
      <c r="X907" s="84" t="b">
        <f t="shared" si="96"/>
        <v>1</v>
      </c>
      <c r="Y907" s="84" t="b">
        <f t="shared" si="97"/>
        <v>1</v>
      </c>
      <c r="AA907" s="84">
        <v>75995</v>
      </c>
      <c r="AB907" s="84" t="s">
        <v>80</v>
      </c>
      <c r="AC907" s="57">
        <v>45169</v>
      </c>
      <c r="AD907" s="84">
        <v>88416482000106</v>
      </c>
      <c r="AE907" s="84" t="s">
        <v>30</v>
      </c>
      <c r="AF907" s="84">
        <v>3655.06</v>
      </c>
      <c r="AG907" s="84">
        <v>59572.88</v>
      </c>
      <c r="AI907">
        <v>76001</v>
      </c>
      <c r="AJ907" s="84" t="str" cm="1">
        <f t="array" ref="AJ907">_xlfn.XLOOKUP(AI907,--LEFT(Main!$B$15:$B$1956,SEARCH(" ",Main!$B$15:$B$1956)),Main!$F$15:$F$1956,"")</f>
        <v>METASA</v>
      </c>
      <c r="AK907" s="57" cm="1">
        <f t="array" ref="AK907">_xlfn.XLOOKUP(1,(--LEFT(Main!$B$15:$B$1956,SEARCH(" ",Main!$B$15:$B$1956))=AI907)*(Main!$F$15:$F$1956=AJ907),Main!$C$15:$C$1956,"")</f>
        <v>45169</v>
      </c>
      <c r="AL907" s="62" cm="1">
        <f t="array" ref="AL907">--_xlfn.XLOOKUP(1,(Main!$F$15:$F$1956='PLANILHA EBR'!AJ907)*(--LEFT(Main!$B$15:$B$1956,SEARCH(" ",Main!$B$15:$B$1956))='PLANILHA EBR'!AI907),Main!$E$15:$E$1956)</f>
        <v>88416482000106</v>
      </c>
      <c r="AM907" s="84" t="str" cm="1">
        <f t="array" ref="AM907">_xlfn.XLOOKUP(1,(Main!$F$15:$F$1956='PLANILHA EBR'!AJ907)*(--LEFT(Main!$B$15:$B$1956,SEARCH(" ",Main!$B$15:$B$1956))='PLANILHA EBR'!AI907),Main!$H$15:$H$1956)</f>
        <v>KG LIQUIDO</v>
      </c>
      <c r="AN907">
        <v>24096.84</v>
      </c>
      <c r="AO907">
        <v>361157.34</v>
      </c>
      <c r="AP907">
        <v>417</v>
      </c>
    </row>
    <row r="908" spans="1:42" x14ac:dyDescent="0.25">
      <c r="A908" t="s">
        <v>5958</v>
      </c>
      <c r="B908" t="str">
        <f>C908&amp;"-"&amp;COUNTIF(C$2:C908,C908)</f>
        <v>69191-10</v>
      </c>
      <c r="C908">
        <v>69191</v>
      </c>
      <c r="D908" s="57">
        <v>44859</v>
      </c>
      <c r="E908" s="84" t="str">
        <f>F908&amp;"-"&amp;COUNTIF($F$2:F908,F908)</f>
        <v>METASA-808</v>
      </c>
      <c r="F908" s="84" t="str">
        <f t="shared" si="98"/>
        <v>METASA</v>
      </c>
      <c r="G908" t="s">
        <v>8581</v>
      </c>
      <c r="H908" s="62">
        <v>88416482000106</v>
      </c>
      <c r="I908" t="s">
        <v>30</v>
      </c>
      <c r="J908">
        <v>5970.68</v>
      </c>
      <c r="K908">
        <v>79827.990000000005</v>
      </c>
      <c r="M908">
        <v>75997</v>
      </c>
      <c r="N908" t="str">
        <v>METASA</v>
      </c>
      <c r="O908" s="57" cm="1">
        <f t="array" ref="O908">_xlfn.XLOOKUP(1,($C$2:$C$8655=M908)*($F$2:$F$8655=N908),$D$2:$D$8655)</f>
        <v>45169</v>
      </c>
      <c r="P908" s="62">
        <v>88416482000106</v>
      </c>
      <c r="Q908" t="str">
        <v>KG LIQUIDO</v>
      </c>
      <c r="R908" s="85">
        <v>10173.23</v>
      </c>
      <c r="S908" s="85">
        <v>76812.69</v>
      </c>
      <c r="U908" s="84" t="b">
        <f t="shared" si="93"/>
        <v>1</v>
      </c>
      <c r="V908" s="84" t="b">
        <f t="shared" si="94"/>
        <v>1</v>
      </c>
      <c r="W908" s="84" t="b">
        <f t="shared" si="95"/>
        <v>1</v>
      </c>
      <c r="X908" s="84" t="b">
        <f t="shared" si="96"/>
        <v>1</v>
      </c>
      <c r="Y908" s="84" t="b">
        <f t="shared" si="97"/>
        <v>1</v>
      </c>
      <c r="AA908" s="84">
        <v>75997</v>
      </c>
      <c r="AB908" s="84" t="s">
        <v>80</v>
      </c>
      <c r="AC908" s="57">
        <v>45169</v>
      </c>
      <c r="AD908" s="84">
        <v>88416482000106</v>
      </c>
      <c r="AE908" s="84" t="s">
        <v>30</v>
      </c>
      <c r="AF908" s="84">
        <v>10173.23</v>
      </c>
      <c r="AG908" s="84">
        <v>76812.69</v>
      </c>
      <c r="AI908">
        <v>76034</v>
      </c>
      <c r="AJ908" s="84" t="str" cm="1">
        <f t="array" ref="AJ908">_xlfn.XLOOKUP(AI908,--LEFT(Main!$B$15:$B$1956,SEARCH(" ",Main!$B$15:$B$1956)),Main!$F$15:$F$1956,"")</f>
        <v>METASA</v>
      </c>
      <c r="AK908" s="57" cm="1">
        <f t="array" ref="AK908">_xlfn.XLOOKUP(1,(--LEFT(Main!$B$15:$B$1956,SEARCH(" ",Main!$B$15:$B$1956))=AI908)*(Main!$F$15:$F$1956=AJ908),Main!$C$15:$C$1956,"")</f>
        <v>45170</v>
      </c>
      <c r="AL908" s="62" cm="1">
        <f t="array" ref="AL908">--_xlfn.XLOOKUP(1,(Main!$F$15:$F$1956='PLANILHA EBR'!AJ908)*(--LEFT(Main!$B$15:$B$1956,SEARCH(" ",Main!$B$15:$B$1956))='PLANILHA EBR'!AI908),Main!$E$15:$E$1956)</f>
        <v>88416482000106</v>
      </c>
      <c r="AM908" s="84" t="str" cm="1">
        <f t="array" ref="AM908">_xlfn.XLOOKUP(1,(Main!$F$15:$F$1956='PLANILHA EBR'!AJ908)*(--LEFT(Main!$B$15:$B$1956,SEARCH(" ",Main!$B$15:$B$1956))='PLANILHA EBR'!AI908),Main!$H$15:$H$1956)</f>
        <v>KG LIQUIDO</v>
      </c>
      <c r="AN908">
        <v>620.38</v>
      </c>
      <c r="AO908">
        <v>9391.52</v>
      </c>
      <c r="AP908">
        <v>416</v>
      </c>
    </row>
    <row r="909" spans="1:42" x14ac:dyDescent="0.25">
      <c r="A909" t="s">
        <v>5958</v>
      </c>
      <c r="B909" t="str">
        <f>C909&amp;"-"&amp;COUNTIF(C$2:C909,C909)</f>
        <v>69191-11</v>
      </c>
      <c r="C909">
        <v>69191</v>
      </c>
      <c r="D909" s="57">
        <v>44859</v>
      </c>
      <c r="E909" s="84" t="str">
        <f>F909&amp;"-"&amp;COUNTIF($F$2:F909,F909)</f>
        <v>METASA-809</v>
      </c>
      <c r="F909" s="84" t="str">
        <f t="shared" si="98"/>
        <v>METASA</v>
      </c>
      <c r="G909" t="s">
        <v>8581</v>
      </c>
      <c r="H909" s="62">
        <v>88416482000106</v>
      </c>
      <c r="I909" t="s">
        <v>30</v>
      </c>
      <c r="J909">
        <v>35.86</v>
      </c>
      <c r="K909">
        <v>545.79</v>
      </c>
      <c r="M909">
        <v>76000</v>
      </c>
      <c r="N909" t="str">
        <v>METASA</v>
      </c>
      <c r="O909" s="57" cm="1">
        <f t="array" ref="O909">_xlfn.XLOOKUP(1,($C$2:$C$8655=M909)*($F$2:$F$8655=N909),$D$2:$D$8655)</f>
        <v>45169</v>
      </c>
      <c r="P909" s="62">
        <v>88416482000106</v>
      </c>
      <c r="Q909" t="str">
        <v>KG LIQUIDO</v>
      </c>
      <c r="R909" s="85">
        <v>4439.57</v>
      </c>
      <c r="S909" s="85">
        <v>35973.03</v>
      </c>
      <c r="U909" s="84" t="b">
        <f t="shared" si="93"/>
        <v>1</v>
      </c>
      <c r="V909" s="84" t="b">
        <f t="shared" si="94"/>
        <v>1</v>
      </c>
      <c r="W909" s="84" t="b">
        <f t="shared" si="95"/>
        <v>1</v>
      </c>
      <c r="X909" s="84" t="b">
        <f t="shared" si="96"/>
        <v>1</v>
      </c>
      <c r="Y909" s="84" t="b">
        <f t="shared" si="97"/>
        <v>1</v>
      </c>
      <c r="AA909" s="84">
        <v>76000</v>
      </c>
      <c r="AB909" s="84" t="s">
        <v>80</v>
      </c>
      <c r="AC909" s="57">
        <v>45169</v>
      </c>
      <c r="AD909" s="84">
        <v>88416482000106</v>
      </c>
      <c r="AE909" s="84" t="s">
        <v>30</v>
      </c>
      <c r="AF909" s="84">
        <v>4439.57</v>
      </c>
      <c r="AG909" s="84">
        <v>35973.03</v>
      </c>
      <c r="AI909">
        <v>76062</v>
      </c>
      <c r="AJ909" s="84" t="str" cm="1">
        <f t="array" ref="AJ909">_xlfn.XLOOKUP(AI909,--LEFT(Main!$B$15:$B$1956,SEARCH(" ",Main!$B$15:$B$1956)),Main!$F$15:$F$1956,"")</f>
        <v>METASA</v>
      </c>
      <c r="AK909" s="57" cm="1">
        <f t="array" ref="AK909">_xlfn.XLOOKUP(1,(--LEFT(Main!$B$15:$B$1956,SEARCH(" ",Main!$B$15:$B$1956))=AI909)*(Main!$F$15:$F$1956=AJ909),Main!$C$15:$C$1956,"")</f>
        <v>45173</v>
      </c>
      <c r="AL909" s="62" cm="1">
        <f t="array" ref="AL909">--_xlfn.XLOOKUP(1,(Main!$F$15:$F$1956='PLANILHA EBR'!AJ909)*(--LEFT(Main!$B$15:$B$1956,SEARCH(" ",Main!$B$15:$B$1956))='PLANILHA EBR'!AI909),Main!$E$15:$E$1956)</f>
        <v>88416482000106</v>
      </c>
      <c r="AM909" s="84" t="str" cm="1">
        <f t="array" ref="AM909">_xlfn.XLOOKUP(1,(Main!$F$15:$F$1956='PLANILHA EBR'!AJ909)*(--LEFT(Main!$B$15:$B$1956,SEARCH(" ",Main!$B$15:$B$1956))='PLANILHA EBR'!AI909),Main!$H$15:$H$1956)</f>
        <v>KG LIQUIDO</v>
      </c>
      <c r="AN909">
        <v>23268.35</v>
      </c>
      <c r="AO909">
        <v>361221.14</v>
      </c>
      <c r="AP909">
        <v>407</v>
      </c>
    </row>
    <row r="910" spans="1:42" x14ac:dyDescent="0.25">
      <c r="A910" t="s">
        <v>5958</v>
      </c>
      <c r="B910" t="str">
        <f>C910&amp;"-"&amp;COUNTIF(C$2:C910,C910)</f>
        <v>69196-1</v>
      </c>
      <c r="C910">
        <v>69196</v>
      </c>
      <c r="D910" s="57">
        <v>44859</v>
      </c>
      <c r="E910" s="84" t="str">
        <f>F910&amp;"-"&amp;COUNTIF($F$2:F910,F910)</f>
        <v>METASA-810</v>
      </c>
      <c r="F910" s="84" t="str">
        <f t="shared" si="98"/>
        <v>METASA</v>
      </c>
      <c r="G910" t="s">
        <v>8581</v>
      </c>
      <c r="H910" s="62">
        <v>88416482000106</v>
      </c>
      <c r="I910" t="s">
        <v>30</v>
      </c>
      <c r="J910">
        <v>1555.48</v>
      </c>
      <c r="K910">
        <v>26256.5</v>
      </c>
      <c r="M910">
        <v>76001</v>
      </c>
      <c r="N910" t="str">
        <v>METASA</v>
      </c>
      <c r="O910" s="57" cm="1">
        <f t="array" ref="O910">_xlfn.XLOOKUP(1,($C$2:$C$8655=M910)*($F$2:$F$8655=N910),$D$2:$D$8655)</f>
        <v>45169</v>
      </c>
      <c r="P910" s="62">
        <v>88416482000106</v>
      </c>
      <c r="Q910" t="str">
        <v>KG LIQUIDO</v>
      </c>
      <c r="R910" s="85">
        <v>24096.840000000004</v>
      </c>
      <c r="S910" s="85">
        <v>361157.33999999997</v>
      </c>
      <c r="U910" s="84" t="b">
        <f t="shared" si="93"/>
        <v>1</v>
      </c>
      <c r="V910" s="84" t="b">
        <f t="shared" si="94"/>
        <v>1</v>
      </c>
      <c r="W910" s="84" t="b">
        <f t="shared" si="95"/>
        <v>1</v>
      </c>
      <c r="X910" s="84" t="b">
        <f t="shared" si="96"/>
        <v>1</v>
      </c>
      <c r="Y910" s="84" t="b">
        <f t="shared" si="97"/>
        <v>1</v>
      </c>
      <c r="AA910" s="84">
        <v>76001</v>
      </c>
      <c r="AB910" s="84" t="s">
        <v>80</v>
      </c>
      <c r="AC910" s="57">
        <v>45169</v>
      </c>
      <c r="AD910" s="84">
        <v>88416482000106</v>
      </c>
      <c r="AE910" s="84" t="s">
        <v>30</v>
      </c>
      <c r="AF910" s="84">
        <v>24096.84</v>
      </c>
      <c r="AG910" s="84">
        <v>361157.34</v>
      </c>
      <c r="AI910">
        <v>76063</v>
      </c>
      <c r="AJ910" s="84" t="str" cm="1">
        <f t="array" ref="AJ910">_xlfn.XLOOKUP(AI910,--LEFT(Main!$B$15:$B$1956,SEARCH(" ",Main!$B$15:$B$1956)),Main!$F$15:$F$1956,"")</f>
        <v>METASA</v>
      </c>
      <c r="AK910" s="57" cm="1">
        <f t="array" ref="AK910">_xlfn.XLOOKUP(1,(--LEFT(Main!$B$15:$B$1956,SEARCH(" ",Main!$B$15:$B$1956))=AI910)*(Main!$F$15:$F$1956=AJ910),Main!$C$15:$C$1956,"")</f>
        <v>45173</v>
      </c>
      <c r="AL910" s="62" cm="1">
        <f t="array" ref="AL910">--_xlfn.XLOOKUP(1,(Main!$F$15:$F$1956='PLANILHA EBR'!AJ910)*(--LEFT(Main!$B$15:$B$1956,SEARCH(" ",Main!$B$15:$B$1956))='PLANILHA EBR'!AI910),Main!$E$15:$E$1956)</f>
        <v>88416482000106</v>
      </c>
      <c r="AM910" s="84" t="str" cm="1">
        <f t="array" ref="AM910">_xlfn.XLOOKUP(1,(Main!$F$15:$F$1956='PLANILHA EBR'!AJ910)*(--LEFT(Main!$B$15:$B$1956,SEARCH(" ",Main!$B$15:$B$1956))='PLANILHA EBR'!AI910),Main!$H$15:$H$1956)</f>
        <v>KG LIQUIDO</v>
      </c>
      <c r="AN910">
        <v>24084.42</v>
      </c>
      <c r="AO910">
        <v>384444.6</v>
      </c>
      <c r="AP910">
        <v>406</v>
      </c>
    </row>
    <row r="911" spans="1:42" x14ac:dyDescent="0.25">
      <c r="A911" t="s">
        <v>5958</v>
      </c>
      <c r="B911" t="str">
        <f>C911&amp;"-"&amp;COUNTIF(C$2:C911,C911)</f>
        <v>69196-2</v>
      </c>
      <c r="C911">
        <v>69196</v>
      </c>
      <c r="D911" s="57">
        <v>44859</v>
      </c>
      <c r="E911" s="84" t="str">
        <f>F911&amp;"-"&amp;COUNTIF($F$2:F911,F911)</f>
        <v>METASA-811</v>
      </c>
      <c r="F911" s="84" t="str">
        <f t="shared" si="98"/>
        <v>METASA</v>
      </c>
      <c r="G911" t="s">
        <v>8581</v>
      </c>
      <c r="H911" s="62">
        <v>88416482000106</v>
      </c>
      <c r="I911" t="s">
        <v>30</v>
      </c>
      <c r="J911">
        <v>246.1</v>
      </c>
      <c r="K911">
        <v>4154.17</v>
      </c>
      <c r="M911">
        <v>76034</v>
      </c>
      <c r="N911" t="str">
        <v>METASA</v>
      </c>
      <c r="O911" s="57" cm="1">
        <f t="array" ref="O911">_xlfn.XLOOKUP(1,($C$2:$C$8655=M911)*($F$2:$F$8655=N911),$D$2:$D$8655)</f>
        <v>45170</v>
      </c>
      <c r="P911" s="62">
        <v>88416482000106</v>
      </c>
      <c r="Q911" t="str">
        <v>KG LIQUIDO</v>
      </c>
      <c r="R911" s="85">
        <v>620.38</v>
      </c>
      <c r="S911" s="85">
        <v>9391.52</v>
      </c>
      <c r="U911" s="84" t="b">
        <f t="shared" si="93"/>
        <v>1</v>
      </c>
      <c r="V911" s="84" t="b">
        <f t="shared" si="94"/>
        <v>1</v>
      </c>
      <c r="W911" s="84" t="b">
        <f t="shared" si="95"/>
        <v>1</v>
      </c>
      <c r="X911" s="84" t="b">
        <f t="shared" si="96"/>
        <v>1</v>
      </c>
      <c r="Y911" s="84" t="b">
        <f t="shared" si="97"/>
        <v>1</v>
      </c>
      <c r="AA911" s="84">
        <v>76034</v>
      </c>
      <c r="AB911" s="84" t="s">
        <v>80</v>
      </c>
      <c r="AC911" s="57">
        <v>45170</v>
      </c>
      <c r="AD911" s="84">
        <v>88416482000106</v>
      </c>
      <c r="AE911" s="84" t="s">
        <v>30</v>
      </c>
      <c r="AF911" s="84">
        <v>620.38</v>
      </c>
      <c r="AG911" s="84">
        <v>9391.52</v>
      </c>
      <c r="AI911">
        <v>76065</v>
      </c>
      <c r="AJ911" s="84" t="str" cm="1">
        <f t="array" ref="AJ911">_xlfn.XLOOKUP(AI911,--LEFT(Main!$B$15:$B$1956,SEARCH(" ",Main!$B$15:$B$1956)),Main!$F$15:$F$1956,"")</f>
        <v>METASA</v>
      </c>
      <c r="AK911" s="57" cm="1">
        <f t="array" ref="AK911">_xlfn.XLOOKUP(1,(--LEFT(Main!$B$15:$B$1956,SEARCH(" ",Main!$B$15:$B$1956))=AI911)*(Main!$F$15:$F$1956=AJ911),Main!$C$15:$C$1956,"")</f>
        <v>45173</v>
      </c>
      <c r="AL911" s="62" cm="1">
        <f t="array" ref="AL911">--_xlfn.XLOOKUP(1,(Main!$F$15:$F$1956='PLANILHA EBR'!AJ911)*(--LEFT(Main!$B$15:$B$1956,SEARCH(" ",Main!$B$15:$B$1956))='PLANILHA EBR'!AI911),Main!$E$15:$E$1956)</f>
        <v>88416482000106</v>
      </c>
      <c r="AM911" s="84" t="str" cm="1">
        <f t="array" ref="AM911">_xlfn.XLOOKUP(1,(Main!$F$15:$F$1956='PLANILHA EBR'!AJ911)*(--LEFT(Main!$B$15:$B$1956,SEARCH(" ",Main!$B$15:$B$1956))='PLANILHA EBR'!AI911),Main!$H$15:$H$1956)</f>
        <v>KG LIQUIDO</v>
      </c>
      <c r="AN911">
        <v>25490.15</v>
      </c>
      <c r="AO911">
        <v>430273.73</v>
      </c>
      <c r="AP911">
        <v>389</v>
      </c>
    </row>
    <row r="912" spans="1:42" x14ac:dyDescent="0.25">
      <c r="A912" t="s">
        <v>5958</v>
      </c>
      <c r="B912" t="str">
        <f>C912&amp;"-"&amp;COUNTIF(C$2:C912,C912)</f>
        <v>69196-3</v>
      </c>
      <c r="C912">
        <v>69196</v>
      </c>
      <c r="D912" s="57">
        <v>44859</v>
      </c>
      <c r="E912" s="84" t="str">
        <f>F912&amp;"-"&amp;COUNTIF($F$2:F912,F912)</f>
        <v>METASA-812</v>
      </c>
      <c r="F912" s="84" t="str">
        <f t="shared" si="98"/>
        <v>METASA</v>
      </c>
      <c r="G912" t="s">
        <v>8581</v>
      </c>
      <c r="H912" s="62">
        <v>88416482000106</v>
      </c>
      <c r="I912" t="s">
        <v>30</v>
      </c>
      <c r="J912">
        <v>1260.73</v>
      </c>
      <c r="K912">
        <v>20461.650000000001</v>
      </c>
      <c r="M912">
        <v>76062</v>
      </c>
      <c r="N912" t="str">
        <v>METASA</v>
      </c>
      <c r="O912" s="57" cm="1">
        <f t="array" ref="O912">_xlfn.XLOOKUP(1,($C$2:$C$8655=M912)*($F$2:$F$8655=N912),$D$2:$D$8655)</f>
        <v>45173</v>
      </c>
      <c r="P912" s="62">
        <v>88416482000106</v>
      </c>
      <c r="Q912" t="str">
        <v>KG LIQUIDO</v>
      </c>
      <c r="R912" s="88">
        <v>23268.35</v>
      </c>
      <c r="S912" s="85">
        <v>361221.14</v>
      </c>
      <c r="U912" s="84" t="b">
        <f t="shared" si="93"/>
        <v>1</v>
      </c>
      <c r="V912" s="84" t="b">
        <f t="shared" si="94"/>
        <v>1</v>
      </c>
      <c r="W912" s="84" t="b">
        <f t="shared" si="95"/>
        <v>1</v>
      </c>
      <c r="X912" s="84" t="b">
        <f t="shared" si="96"/>
        <v>1</v>
      </c>
      <c r="Y912" s="84" t="b">
        <f t="shared" si="97"/>
        <v>1</v>
      </c>
      <c r="AA912" s="84">
        <v>76062</v>
      </c>
      <c r="AB912" s="84" t="s">
        <v>80</v>
      </c>
      <c r="AC912" s="57">
        <v>45173</v>
      </c>
      <c r="AD912" s="84">
        <v>88416482000106</v>
      </c>
      <c r="AE912" s="84" t="s">
        <v>30</v>
      </c>
      <c r="AF912" s="84">
        <v>23268.35</v>
      </c>
      <c r="AG912" s="84">
        <v>361221.14</v>
      </c>
      <c r="AI912">
        <v>76068</v>
      </c>
      <c r="AJ912" s="84" t="str" cm="1">
        <f t="array" ref="AJ912">_xlfn.XLOOKUP(AI912,--LEFT(Main!$B$15:$B$1956,SEARCH(" ",Main!$B$15:$B$1956)),Main!$F$15:$F$1956,"")</f>
        <v>METASA</v>
      </c>
      <c r="AK912" s="57" cm="1">
        <f t="array" ref="AK912">_xlfn.XLOOKUP(1,(--LEFT(Main!$B$15:$B$1956,SEARCH(" ",Main!$B$15:$B$1956))=AI912)*(Main!$F$15:$F$1956=AJ912),Main!$C$15:$C$1956,"")</f>
        <v>45173</v>
      </c>
      <c r="AL912" s="62" cm="1">
        <f t="array" ref="AL912">--_xlfn.XLOOKUP(1,(Main!$F$15:$F$1956='PLANILHA EBR'!AJ912)*(--LEFT(Main!$B$15:$B$1956,SEARCH(" ",Main!$B$15:$B$1956))='PLANILHA EBR'!AI912),Main!$E$15:$E$1956)</f>
        <v>88416482000106</v>
      </c>
      <c r="AM912" s="84" t="str" cm="1">
        <f t="array" ref="AM912">_xlfn.XLOOKUP(1,(Main!$F$15:$F$1956='PLANILHA EBR'!AJ912)*(--LEFT(Main!$B$15:$B$1956,SEARCH(" ",Main!$B$15:$B$1956))='PLANILHA EBR'!AI912),Main!$H$15:$H$1956)</f>
        <v>KG LIQUIDO</v>
      </c>
      <c r="AN912">
        <v>25298.48</v>
      </c>
      <c r="AO912">
        <v>273622.48</v>
      </c>
      <c r="AP912">
        <v>388</v>
      </c>
    </row>
    <row r="913" spans="1:42" x14ac:dyDescent="0.25">
      <c r="A913" t="s">
        <v>5958</v>
      </c>
      <c r="B913" t="str">
        <f>C913&amp;"-"&amp;COUNTIF(C$2:C913,C913)</f>
        <v>69196-4</v>
      </c>
      <c r="C913">
        <v>69196</v>
      </c>
      <c r="D913" s="57">
        <v>44859</v>
      </c>
      <c r="E913" s="84" t="str">
        <f>F913&amp;"-"&amp;COUNTIF($F$2:F913,F913)</f>
        <v>METASA-813</v>
      </c>
      <c r="F913" s="84" t="str">
        <f t="shared" si="98"/>
        <v>METASA</v>
      </c>
      <c r="G913" t="s">
        <v>8581</v>
      </c>
      <c r="H913" s="62">
        <v>88416482000106</v>
      </c>
      <c r="I913" t="s">
        <v>30</v>
      </c>
      <c r="J913">
        <v>304.38</v>
      </c>
      <c r="K913">
        <v>5137.9399999999996</v>
      </c>
      <c r="M913">
        <v>76063</v>
      </c>
      <c r="N913" t="str">
        <v>METASA</v>
      </c>
      <c r="O913" s="57" cm="1">
        <f t="array" ref="O913">_xlfn.XLOOKUP(1,($C$2:$C$8655=M913)*($F$2:$F$8655=N913),$D$2:$D$8655)</f>
        <v>45173</v>
      </c>
      <c r="P913" s="62">
        <v>88416482000106</v>
      </c>
      <c r="Q913" t="str">
        <v>KG LIQUIDO</v>
      </c>
      <c r="R913" s="85">
        <v>24084.420000000002</v>
      </c>
      <c r="S913" s="85">
        <v>384444.60000000009</v>
      </c>
      <c r="U913" s="84" t="b">
        <f t="shared" si="93"/>
        <v>1</v>
      </c>
      <c r="V913" s="84" t="b">
        <f t="shared" si="94"/>
        <v>1</v>
      </c>
      <c r="W913" s="84" t="b">
        <f t="shared" si="95"/>
        <v>1</v>
      </c>
      <c r="X913" s="84" t="b">
        <f t="shared" si="96"/>
        <v>1</v>
      </c>
      <c r="Y913" s="84" t="b">
        <f t="shared" si="97"/>
        <v>1</v>
      </c>
      <c r="AA913" s="84">
        <v>76063</v>
      </c>
      <c r="AB913" s="84" t="s">
        <v>80</v>
      </c>
      <c r="AC913" s="57">
        <v>45173</v>
      </c>
      <c r="AD913" s="84">
        <v>88416482000106</v>
      </c>
      <c r="AE913" s="84" t="s">
        <v>30</v>
      </c>
      <c r="AF913" s="84">
        <v>24084.42</v>
      </c>
      <c r="AG913" s="84">
        <v>384444.6</v>
      </c>
      <c r="AI913">
        <v>76076</v>
      </c>
      <c r="AJ913" s="84" t="str" cm="1">
        <f t="array" ref="AJ913">_xlfn.XLOOKUP(AI913,--LEFT(Main!$B$15:$B$1956,SEARCH(" ",Main!$B$15:$B$1956)),Main!$F$15:$F$1956,"")</f>
        <v>POLAR</v>
      </c>
      <c r="AK913" s="57" cm="1">
        <f t="array" ref="AK913">_xlfn.XLOOKUP(1,(--LEFT(Main!$B$15:$B$1956,SEARCH(" ",Main!$B$15:$B$1956))=AI913)*(Main!$F$15:$F$1956=AJ913),Main!$C$15:$C$1956,"")</f>
        <v>45512</v>
      </c>
      <c r="AL913" s="62" cm="1">
        <f t="array" ref="AL913">--_xlfn.XLOOKUP(1,(Main!$F$15:$F$1956='PLANILHA EBR'!AJ913)*(--LEFT(Main!$B$15:$B$1956,SEARCH(" ",Main!$B$15:$B$1956))='PLANILHA EBR'!AI913),Main!$E$15:$E$1956)</f>
        <v>39222187000103</v>
      </c>
      <c r="AM913" s="84" t="str" cm="1">
        <f t="array" ref="AM913">_xlfn.XLOOKUP(1,(Main!$F$15:$F$1956='PLANILHA EBR'!AJ913)*(--LEFT(Main!$B$15:$B$1956,SEARCH(" ",Main!$B$15:$B$1956))='PLANILHA EBR'!AI913),Main!$H$15:$H$1956)</f>
        <v>KG LIQUIDO</v>
      </c>
      <c r="AN913">
        <v>12</v>
      </c>
      <c r="AO913">
        <v>52109.4</v>
      </c>
      <c r="AP913">
        <v>382</v>
      </c>
    </row>
    <row r="914" spans="1:42" x14ac:dyDescent="0.25">
      <c r="A914" t="s">
        <v>5958</v>
      </c>
      <c r="B914" t="str">
        <f>C914&amp;"-"&amp;COUNTIF(C$2:C914,C914)</f>
        <v>69196-5</v>
      </c>
      <c r="C914">
        <v>69196</v>
      </c>
      <c r="D914" s="57">
        <v>44859</v>
      </c>
      <c r="E914" s="84" t="str">
        <f>F914&amp;"-"&amp;COUNTIF($F$2:F914,F914)</f>
        <v>METASA-814</v>
      </c>
      <c r="F914" s="84" t="str">
        <f t="shared" si="98"/>
        <v>METASA</v>
      </c>
      <c r="G914" t="s">
        <v>8581</v>
      </c>
      <c r="H914" s="62">
        <v>88416482000106</v>
      </c>
      <c r="I914" t="s">
        <v>30</v>
      </c>
      <c r="J914">
        <v>2939.61</v>
      </c>
      <c r="K914">
        <v>54882.52</v>
      </c>
      <c r="M914">
        <v>76065</v>
      </c>
      <c r="N914" t="str">
        <v>METASA</v>
      </c>
      <c r="O914" s="57" cm="1">
        <f t="array" ref="O914">_xlfn.XLOOKUP(1,($C$2:$C$8655=M914)*($F$2:$F$8655=N914),$D$2:$D$8655)</f>
        <v>45173</v>
      </c>
      <c r="P914" s="62">
        <v>88416482000106</v>
      </c>
      <c r="Q914" t="str">
        <v>KG LIQUIDO</v>
      </c>
      <c r="R914" s="85">
        <v>25490.149999999998</v>
      </c>
      <c r="S914" s="85">
        <v>430273.73</v>
      </c>
      <c r="U914" s="84" t="b">
        <f t="shared" si="93"/>
        <v>1</v>
      </c>
      <c r="V914" s="84" t="b">
        <f t="shared" si="94"/>
        <v>1</v>
      </c>
      <c r="W914" s="84" t="b">
        <f t="shared" si="95"/>
        <v>1</v>
      </c>
      <c r="X914" s="84" t="b">
        <f t="shared" si="96"/>
        <v>1</v>
      </c>
      <c r="Y914" s="84" t="b">
        <f t="shared" si="97"/>
        <v>1</v>
      </c>
      <c r="AA914" s="84">
        <v>76065</v>
      </c>
      <c r="AB914" s="84" t="s">
        <v>80</v>
      </c>
      <c r="AC914" s="57">
        <v>45173</v>
      </c>
      <c r="AD914" s="84">
        <v>88416482000106</v>
      </c>
      <c r="AE914" s="84" t="s">
        <v>30</v>
      </c>
      <c r="AF914" s="84">
        <v>25490.15</v>
      </c>
      <c r="AG914" s="84">
        <v>430273.73</v>
      </c>
      <c r="AI914">
        <v>76123</v>
      </c>
      <c r="AJ914" s="84" t="str" cm="1">
        <f t="array" ref="AJ914">_xlfn.XLOOKUP(AI914,--LEFT(Main!$B$15:$B$1956,SEARCH(" ",Main!$B$15:$B$1956)),Main!$F$15:$F$1956,"")</f>
        <v>METASA</v>
      </c>
      <c r="AK914" s="57" cm="1">
        <f t="array" ref="AK914">_xlfn.XLOOKUP(1,(--LEFT(Main!$B$15:$B$1956,SEARCH(" ",Main!$B$15:$B$1956))=AI914)*(Main!$F$15:$F$1956=AJ914),Main!$C$15:$C$1956,"")</f>
        <v>45175</v>
      </c>
      <c r="AL914" s="62" cm="1">
        <f t="array" ref="AL914">--_xlfn.XLOOKUP(1,(Main!$F$15:$F$1956='PLANILHA EBR'!AJ914)*(--LEFT(Main!$B$15:$B$1956,SEARCH(" ",Main!$B$15:$B$1956))='PLANILHA EBR'!AI914),Main!$E$15:$E$1956)</f>
        <v>88416482000106</v>
      </c>
      <c r="AM914" s="84" t="str" cm="1">
        <f t="array" ref="AM914">_xlfn.XLOOKUP(1,(Main!$F$15:$F$1956='PLANILHA EBR'!AJ914)*(--LEFT(Main!$B$15:$B$1956,SEARCH(" ",Main!$B$15:$B$1956))='PLANILHA EBR'!AI914),Main!$H$15:$H$1956)</f>
        <v>KG LIQUIDO</v>
      </c>
      <c r="AN914">
        <v>4663.17</v>
      </c>
      <c r="AO914">
        <v>66719.66</v>
      </c>
      <c r="AP914">
        <v>9</v>
      </c>
    </row>
    <row r="915" spans="1:42" x14ac:dyDescent="0.25">
      <c r="A915" t="s">
        <v>5958</v>
      </c>
      <c r="B915" t="str">
        <f>C915&amp;"-"&amp;COUNTIF(C$2:C915,C915)</f>
        <v>69196-6</v>
      </c>
      <c r="C915">
        <v>69196</v>
      </c>
      <c r="D915" s="57">
        <v>44859</v>
      </c>
      <c r="E915" s="84" t="str">
        <f>F915&amp;"-"&amp;COUNTIF($F$2:F915,F915)</f>
        <v>METASA-815</v>
      </c>
      <c r="F915" s="84" t="str">
        <f t="shared" si="98"/>
        <v>METASA</v>
      </c>
      <c r="G915" t="s">
        <v>8581</v>
      </c>
      <c r="H915" s="62">
        <v>88416482000106</v>
      </c>
      <c r="I915" t="s">
        <v>30</v>
      </c>
      <c r="J915">
        <v>11.83</v>
      </c>
      <c r="K915">
        <v>199.69</v>
      </c>
      <c r="M915">
        <v>76068</v>
      </c>
      <c r="N915" t="str">
        <v>METASA</v>
      </c>
      <c r="O915" s="57" cm="1">
        <f t="array" ref="O915">_xlfn.XLOOKUP(1,($C$2:$C$8655=M915)*($F$2:$F$8655=N915),$D$2:$D$8655)</f>
        <v>45173</v>
      </c>
      <c r="P915" s="62">
        <v>88416482000106</v>
      </c>
      <c r="Q915" t="str">
        <v>KG LIQUIDO</v>
      </c>
      <c r="R915" s="85">
        <v>25298.48</v>
      </c>
      <c r="S915" s="85">
        <v>273622.48</v>
      </c>
      <c r="U915" s="84" t="b">
        <f t="shared" si="93"/>
        <v>1</v>
      </c>
      <c r="V915" s="84" t="b">
        <f t="shared" si="94"/>
        <v>1</v>
      </c>
      <c r="W915" s="84" t="b">
        <f t="shared" si="95"/>
        <v>1</v>
      </c>
      <c r="X915" s="84" t="b">
        <f t="shared" si="96"/>
        <v>1</v>
      </c>
      <c r="Y915" s="84" t="b">
        <f t="shared" si="97"/>
        <v>1</v>
      </c>
      <c r="AA915" s="84">
        <v>76068</v>
      </c>
      <c r="AB915" s="84" t="s">
        <v>80</v>
      </c>
      <c r="AC915" s="57">
        <v>45173</v>
      </c>
      <c r="AD915" s="84">
        <v>88416482000106</v>
      </c>
      <c r="AE915" s="84" t="s">
        <v>30</v>
      </c>
      <c r="AF915" s="84">
        <v>25298.48</v>
      </c>
      <c r="AG915" s="84">
        <v>273622.48</v>
      </c>
      <c r="AI915">
        <v>76142</v>
      </c>
      <c r="AJ915" s="84" t="str" cm="1">
        <f t="array" ref="AJ915">_xlfn.XLOOKUP(AI915,--LEFT(Main!$B$15:$B$1956,SEARCH(" ",Main!$B$15:$B$1956)),Main!$F$15:$F$1956,"")</f>
        <v>METASA</v>
      </c>
      <c r="AK915" s="57" cm="1">
        <f t="array" ref="AK915">_xlfn.XLOOKUP(1,(--LEFT(Main!$B$15:$B$1956,SEARCH(" ",Main!$B$15:$B$1956))=AI915)*(Main!$F$15:$F$1956=AJ915),Main!$C$15:$C$1956,"")</f>
        <v>45176</v>
      </c>
      <c r="AL915" s="62" cm="1">
        <f t="array" ref="AL915">--_xlfn.XLOOKUP(1,(Main!$F$15:$F$1956='PLANILHA EBR'!AJ915)*(--LEFT(Main!$B$15:$B$1956,SEARCH(" ",Main!$B$15:$B$1956))='PLANILHA EBR'!AI915),Main!$E$15:$E$1956)</f>
        <v>88416482000106</v>
      </c>
      <c r="AM915" s="84" t="str" cm="1">
        <f t="array" ref="AM915">_xlfn.XLOOKUP(1,(Main!$F$15:$F$1956='PLANILHA EBR'!AJ915)*(--LEFT(Main!$B$15:$B$1956,SEARCH(" ",Main!$B$15:$B$1956))='PLANILHA EBR'!AI915),Main!$H$15:$H$1956)</f>
        <v>KG LIQUIDO</v>
      </c>
      <c r="AN915">
        <v>27171.59</v>
      </c>
      <c r="AO915">
        <v>382173.19</v>
      </c>
      <c r="AP915">
        <v>8</v>
      </c>
    </row>
    <row r="916" spans="1:42" x14ac:dyDescent="0.25">
      <c r="A916" t="s">
        <v>5958</v>
      </c>
      <c r="B916" t="str">
        <f>C916&amp;"-"&amp;COUNTIF(C$2:C916,C916)</f>
        <v>69196-7</v>
      </c>
      <c r="C916">
        <v>69196</v>
      </c>
      <c r="D916" s="57">
        <v>44859</v>
      </c>
      <c r="E916" s="84" t="str">
        <f>F916&amp;"-"&amp;COUNTIF($F$2:F916,F916)</f>
        <v>METASA-816</v>
      </c>
      <c r="F916" s="84" t="str">
        <f t="shared" si="98"/>
        <v>METASA</v>
      </c>
      <c r="G916" t="s">
        <v>8581</v>
      </c>
      <c r="H916" s="62">
        <v>88416482000106</v>
      </c>
      <c r="I916" t="s">
        <v>30</v>
      </c>
      <c r="J916">
        <v>541.77</v>
      </c>
      <c r="K916">
        <v>10467</v>
      </c>
      <c r="M916">
        <v>76076</v>
      </c>
      <c r="N916" t="str">
        <v>POLAR</v>
      </c>
      <c r="O916" s="57" cm="1">
        <f t="array" ref="O916">_xlfn.XLOOKUP(1,($C$2:$C$8655=M916)*($F$2:$F$8655=N916),$D$2:$D$8655)</f>
        <v>45512</v>
      </c>
      <c r="P916" s="62">
        <v>39222187000103</v>
      </c>
      <c r="Q916" t="str">
        <v>UNIDADE</v>
      </c>
      <c r="R916" s="85">
        <v>5</v>
      </c>
      <c r="S916" s="85">
        <v>52109.399999999994</v>
      </c>
      <c r="U916" s="84" t="b">
        <f t="shared" si="93"/>
        <v>1</v>
      </c>
      <c r="V916" s="84" t="b">
        <f t="shared" si="94"/>
        <v>1</v>
      </c>
      <c r="W916" s="84" t="b">
        <f t="shared" si="95"/>
        <v>1</v>
      </c>
      <c r="X916" s="84" t="str">
        <f t="shared" si="96"/>
        <v xml:space="preserve"> </v>
      </c>
      <c r="Y916" s="84" t="b">
        <f t="shared" si="97"/>
        <v>1</v>
      </c>
      <c r="AA916" s="84">
        <v>76076</v>
      </c>
      <c r="AB916" s="84" t="s">
        <v>5085</v>
      </c>
      <c r="AC916" s="57">
        <v>45512</v>
      </c>
      <c r="AD916" s="84">
        <v>39222187000103</v>
      </c>
      <c r="AE916" s="84" t="s">
        <v>30</v>
      </c>
      <c r="AF916" s="84">
        <v>12</v>
      </c>
      <c r="AG916" s="84">
        <v>52109.4</v>
      </c>
      <c r="AI916">
        <v>76253</v>
      </c>
      <c r="AJ916" s="84" t="str" cm="1">
        <f t="array" ref="AJ916">_xlfn.XLOOKUP(AI916,--LEFT(Main!$B$15:$B$1956,SEARCH(" ",Main!$B$15:$B$1956)),Main!$F$15:$F$1956,"")</f>
        <v>METASA</v>
      </c>
      <c r="AK916" s="57" cm="1">
        <f t="array" ref="AK916">_xlfn.XLOOKUP(1,(--LEFT(Main!$B$15:$B$1956,SEARCH(" ",Main!$B$15:$B$1956))=AI916)*(Main!$F$15:$F$1956=AJ916),Main!$C$15:$C$1956,"")</f>
        <v>45183</v>
      </c>
      <c r="AL916" s="62" cm="1">
        <f t="array" ref="AL916">--_xlfn.XLOOKUP(1,(Main!$F$15:$F$1956='PLANILHA EBR'!AJ916)*(--LEFT(Main!$B$15:$B$1956,SEARCH(" ",Main!$B$15:$B$1956))='PLANILHA EBR'!AI916),Main!$E$15:$E$1956)</f>
        <v>88416482000106</v>
      </c>
      <c r="AM916" s="84" t="str" cm="1">
        <f t="array" ref="AM916">_xlfn.XLOOKUP(1,(Main!$F$15:$F$1956='PLANILHA EBR'!AJ916)*(--LEFT(Main!$B$15:$B$1956,SEARCH(" ",Main!$B$15:$B$1956))='PLANILHA EBR'!AI916),Main!$H$15:$H$1956)</f>
        <v>KG LIQUIDO</v>
      </c>
      <c r="AN916">
        <v>25591.41</v>
      </c>
      <c r="AO916">
        <v>376752.76</v>
      </c>
      <c r="AP916">
        <v>8</v>
      </c>
    </row>
    <row r="917" spans="1:42" x14ac:dyDescent="0.25">
      <c r="A917" t="s">
        <v>5958</v>
      </c>
      <c r="B917" t="str">
        <f>C917&amp;"-"&amp;COUNTIF(C$2:C917,C917)</f>
        <v>69196-8</v>
      </c>
      <c r="C917">
        <v>69196</v>
      </c>
      <c r="D917" s="57">
        <v>44859</v>
      </c>
      <c r="E917" s="84" t="str">
        <f>F917&amp;"-"&amp;COUNTIF($F$2:F917,F917)</f>
        <v>METASA-817</v>
      </c>
      <c r="F917" s="84" t="str">
        <f t="shared" si="98"/>
        <v>METASA</v>
      </c>
      <c r="G917" t="s">
        <v>8581</v>
      </c>
      <c r="H917" s="62">
        <v>88416482000106</v>
      </c>
      <c r="I917" t="s">
        <v>30</v>
      </c>
      <c r="J917">
        <v>91.88</v>
      </c>
      <c r="K917">
        <v>1228.44</v>
      </c>
      <c r="M917">
        <v>76123</v>
      </c>
      <c r="N917" t="str">
        <v>METASA</v>
      </c>
      <c r="O917" s="57" cm="1">
        <f t="array" ref="O917">_xlfn.XLOOKUP(1,($C$2:$C$8655=M917)*($F$2:$F$8655=N917),$D$2:$D$8655)</f>
        <v>45175</v>
      </c>
      <c r="P917" s="62">
        <v>88416482000106</v>
      </c>
      <c r="Q917" t="str">
        <v>KG LIQUIDO</v>
      </c>
      <c r="R917" s="85">
        <v>4663.17</v>
      </c>
      <c r="S917" s="85">
        <v>66719.66</v>
      </c>
      <c r="U917" s="84" t="b">
        <f t="shared" si="93"/>
        <v>1</v>
      </c>
      <c r="V917" s="84" t="b">
        <f t="shared" si="94"/>
        <v>1</v>
      </c>
      <c r="W917" s="84" t="b">
        <f t="shared" si="95"/>
        <v>1</v>
      </c>
      <c r="X917" s="84" t="b">
        <f t="shared" si="96"/>
        <v>1</v>
      </c>
      <c r="Y917" s="84" t="b">
        <f t="shared" si="97"/>
        <v>1</v>
      </c>
      <c r="AA917" s="84">
        <v>76123</v>
      </c>
      <c r="AB917" s="84" t="s">
        <v>80</v>
      </c>
      <c r="AC917" s="57">
        <v>45175</v>
      </c>
      <c r="AD917" s="84">
        <v>88416482000106</v>
      </c>
      <c r="AE917" s="84" t="s">
        <v>30</v>
      </c>
      <c r="AF917" s="84">
        <v>4663.17</v>
      </c>
      <c r="AG917" s="84">
        <v>66719.66</v>
      </c>
      <c r="AI917">
        <v>76336</v>
      </c>
      <c r="AJ917" s="84" t="str" cm="1">
        <f t="array" ref="AJ917">_xlfn.XLOOKUP(AI917,--LEFT(Main!$B$15:$B$1956,SEARCH(" ",Main!$B$15:$B$1956)),Main!$F$15:$F$1956,"")</f>
        <v>METASA</v>
      </c>
      <c r="AK917" s="57" cm="1">
        <f t="array" ref="AK917">_xlfn.XLOOKUP(1,(--LEFT(Main!$B$15:$B$1956,SEARCH(" ",Main!$B$15:$B$1956))=AI917)*(Main!$F$15:$F$1956=AJ917),Main!$C$15:$C$1956,"")</f>
        <v>45188</v>
      </c>
      <c r="AL917" s="62" cm="1">
        <f t="array" ref="AL917">--_xlfn.XLOOKUP(1,(Main!$F$15:$F$1956='PLANILHA EBR'!AJ917)*(--LEFT(Main!$B$15:$B$1956,SEARCH(" ",Main!$B$15:$B$1956))='PLANILHA EBR'!AI917),Main!$E$15:$E$1956)</f>
        <v>88416482000106</v>
      </c>
      <c r="AM917" s="84" t="str" cm="1">
        <f t="array" ref="AM917">_xlfn.XLOOKUP(1,(Main!$F$15:$F$1956='PLANILHA EBR'!AJ917)*(--LEFT(Main!$B$15:$B$1956,SEARCH(" ",Main!$B$15:$B$1956))='PLANILHA EBR'!AI917),Main!$H$15:$H$1956)</f>
        <v>KG LIQUIDO</v>
      </c>
      <c r="AN917">
        <v>24020.16</v>
      </c>
      <c r="AO917">
        <v>341385.32</v>
      </c>
      <c r="AP917">
        <v>7</v>
      </c>
    </row>
    <row r="918" spans="1:42" x14ac:dyDescent="0.25">
      <c r="A918" t="s">
        <v>5958</v>
      </c>
      <c r="B918" t="str">
        <f>C918&amp;"-"&amp;COUNTIF(C$2:C918,C918)</f>
        <v>69196-9</v>
      </c>
      <c r="C918">
        <v>69196</v>
      </c>
      <c r="D918" s="57">
        <v>44859</v>
      </c>
      <c r="E918" s="84" t="str">
        <f>F918&amp;"-"&amp;COUNTIF($F$2:F918,F918)</f>
        <v>METASA-818</v>
      </c>
      <c r="F918" s="84" t="str">
        <f t="shared" si="98"/>
        <v>METASA</v>
      </c>
      <c r="G918" t="s">
        <v>8581</v>
      </c>
      <c r="H918" s="62">
        <v>88416482000106</v>
      </c>
      <c r="I918" t="s">
        <v>30</v>
      </c>
      <c r="J918">
        <v>35.25</v>
      </c>
      <c r="K918">
        <v>509.72</v>
      </c>
      <c r="M918">
        <v>76142</v>
      </c>
      <c r="N918" t="str">
        <v>METASA</v>
      </c>
      <c r="O918" s="57" cm="1">
        <f t="array" ref="O918">_xlfn.XLOOKUP(1,($C$2:$C$8655=M918)*($F$2:$F$8655=N918),$D$2:$D$8655)</f>
        <v>45176</v>
      </c>
      <c r="P918" s="62">
        <v>88416482000106</v>
      </c>
      <c r="Q918" t="str">
        <v>KG LIQUIDO</v>
      </c>
      <c r="R918" s="85">
        <v>27171.59</v>
      </c>
      <c r="S918" s="85">
        <v>382173.18999999994</v>
      </c>
      <c r="U918" s="84" t="b">
        <f t="shared" si="93"/>
        <v>1</v>
      </c>
      <c r="V918" s="84" t="b">
        <f t="shared" si="94"/>
        <v>1</v>
      </c>
      <c r="W918" s="84" t="b">
        <f t="shared" si="95"/>
        <v>1</v>
      </c>
      <c r="X918" s="84" t="b">
        <f t="shared" si="96"/>
        <v>1</v>
      </c>
      <c r="Y918" s="84" t="b">
        <f t="shared" si="97"/>
        <v>1</v>
      </c>
      <c r="AA918" s="84">
        <v>76142</v>
      </c>
      <c r="AB918" s="84" t="s">
        <v>80</v>
      </c>
      <c r="AC918" s="57">
        <v>45176</v>
      </c>
      <c r="AD918" s="84">
        <v>88416482000106</v>
      </c>
      <c r="AE918" s="84" t="s">
        <v>30</v>
      </c>
      <c r="AF918" s="84">
        <v>27171.59</v>
      </c>
      <c r="AG918" s="84">
        <v>382173.19</v>
      </c>
      <c r="AI918">
        <v>76351</v>
      </c>
      <c r="AJ918" s="84" t="str" cm="1">
        <f t="array" ref="AJ918">_xlfn.XLOOKUP(AI918,--LEFT(Main!$B$15:$B$1956,SEARCH(" ",Main!$B$15:$B$1956)),Main!$F$15:$F$1956,"")</f>
        <v>METASA</v>
      </c>
      <c r="AK918" s="57" cm="1">
        <f t="array" ref="AK918">_xlfn.XLOOKUP(1,(--LEFT(Main!$B$15:$B$1956,SEARCH(" ",Main!$B$15:$B$1956))=AI918)*(Main!$F$15:$F$1956=AJ918),Main!$C$15:$C$1956,"")</f>
        <v>45190</v>
      </c>
      <c r="AL918" s="62" cm="1">
        <f t="array" ref="AL918">--_xlfn.XLOOKUP(1,(Main!$F$15:$F$1956='PLANILHA EBR'!AJ918)*(--LEFT(Main!$B$15:$B$1956,SEARCH(" ",Main!$B$15:$B$1956))='PLANILHA EBR'!AI918),Main!$E$15:$E$1956)</f>
        <v>88416482000106</v>
      </c>
      <c r="AM918" s="84" t="str" cm="1">
        <f t="array" ref="AM918">_xlfn.XLOOKUP(1,(Main!$F$15:$F$1956='PLANILHA EBR'!AJ918)*(--LEFT(Main!$B$15:$B$1956,SEARCH(" ",Main!$B$15:$B$1956))='PLANILHA EBR'!AI918),Main!$H$15:$H$1956)</f>
        <v>KG LIQUIDO</v>
      </c>
      <c r="AN918">
        <v>25422.81</v>
      </c>
      <c r="AO918">
        <v>644944.86</v>
      </c>
      <c r="AP918">
        <v>6</v>
      </c>
    </row>
    <row r="919" spans="1:42" x14ac:dyDescent="0.25">
      <c r="A919" t="s">
        <v>5958</v>
      </c>
      <c r="B919" t="str">
        <f>C919&amp;"-"&amp;COUNTIF(C$2:C919,C919)</f>
        <v>69196-10</v>
      </c>
      <c r="C919">
        <v>69196</v>
      </c>
      <c r="D919" s="57">
        <v>44859</v>
      </c>
      <c r="E919" s="84" t="str">
        <f>F919&amp;"-"&amp;COUNTIF($F$2:F919,F919)</f>
        <v>METASA-819</v>
      </c>
      <c r="F919" s="84" t="str">
        <f t="shared" si="98"/>
        <v>METASA</v>
      </c>
      <c r="G919" t="s">
        <v>8581</v>
      </c>
      <c r="H919" s="62">
        <v>88416482000106</v>
      </c>
      <c r="I919" t="s">
        <v>30</v>
      </c>
      <c r="J919">
        <v>3.72</v>
      </c>
      <c r="K919">
        <v>56.62</v>
      </c>
      <c r="M919">
        <v>76253</v>
      </c>
      <c r="N919" t="str">
        <v>METASA</v>
      </c>
      <c r="O919" s="57" cm="1">
        <f t="array" ref="O919">_xlfn.XLOOKUP(1,($C$2:$C$8655=M919)*($F$2:$F$8655=N919),$D$2:$D$8655)</f>
        <v>45183</v>
      </c>
      <c r="P919" s="62">
        <v>88416482000106</v>
      </c>
      <c r="Q919" t="str">
        <v>KG LIQUIDO</v>
      </c>
      <c r="R919" s="85">
        <v>25591.41</v>
      </c>
      <c r="S919" s="85">
        <v>376752.76</v>
      </c>
      <c r="U919" s="84" t="b">
        <f t="shared" si="93"/>
        <v>1</v>
      </c>
      <c r="V919" s="84" t="b">
        <f t="shared" si="94"/>
        <v>1</v>
      </c>
      <c r="W919" s="84" t="b">
        <f t="shared" si="95"/>
        <v>1</v>
      </c>
      <c r="X919" s="84" t="b">
        <f t="shared" si="96"/>
        <v>1</v>
      </c>
      <c r="Y919" s="84" t="b">
        <f t="shared" si="97"/>
        <v>1</v>
      </c>
      <c r="AA919" s="84">
        <v>76253</v>
      </c>
      <c r="AB919" s="84" t="s">
        <v>80</v>
      </c>
      <c r="AC919" s="57">
        <v>45183</v>
      </c>
      <c r="AD919" s="84">
        <v>88416482000106</v>
      </c>
      <c r="AE919" s="84" t="s">
        <v>30</v>
      </c>
      <c r="AF919" s="84">
        <v>25591.41</v>
      </c>
      <c r="AG919" s="84">
        <v>376752.76</v>
      </c>
      <c r="AI919">
        <v>76352</v>
      </c>
      <c r="AJ919" s="84" t="str" cm="1">
        <f t="array" ref="AJ919">_xlfn.XLOOKUP(AI919,--LEFT(Main!$B$15:$B$1956,SEARCH(" ",Main!$B$15:$B$1956)),Main!$F$15:$F$1956,"")</f>
        <v>METASA</v>
      </c>
      <c r="AK919" s="57" cm="1">
        <f t="array" ref="AK919">_xlfn.XLOOKUP(1,(--LEFT(Main!$B$15:$B$1956,SEARCH(" ",Main!$B$15:$B$1956))=AI919)*(Main!$F$15:$F$1956=AJ919),Main!$C$15:$C$1956,"")</f>
        <v>45190</v>
      </c>
      <c r="AL919" s="62" cm="1">
        <f t="array" ref="AL919">--_xlfn.XLOOKUP(1,(Main!$F$15:$F$1956='PLANILHA EBR'!AJ919)*(--LEFT(Main!$B$15:$B$1956,SEARCH(" ",Main!$B$15:$B$1956))='PLANILHA EBR'!AI919),Main!$E$15:$E$1956)</f>
        <v>88416482000106</v>
      </c>
      <c r="AM919" s="84" t="str" cm="1">
        <f t="array" ref="AM919">_xlfn.XLOOKUP(1,(Main!$F$15:$F$1956='PLANILHA EBR'!AJ919)*(--LEFT(Main!$B$15:$B$1956,SEARCH(" ",Main!$B$15:$B$1956))='PLANILHA EBR'!AI919),Main!$H$15:$H$1956)</f>
        <v>KG LIQUIDO</v>
      </c>
      <c r="AN919">
        <v>26402.94</v>
      </c>
      <c r="AO919">
        <v>420907.44</v>
      </c>
      <c r="AP919">
        <v>6</v>
      </c>
    </row>
    <row r="920" spans="1:42" x14ac:dyDescent="0.25">
      <c r="A920" t="s">
        <v>5958</v>
      </c>
      <c r="B920" t="str">
        <f>C920&amp;"-"&amp;COUNTIF(C$2:C920,C920)</f>
        <v>69219-1</v>
      </c>
      <c r="C920">
        <v>69219</v>
      </c>
      <c r="D920" s="57">
        <v>44860</v>
      </c>
      <c r="E920" s="84" t="str">
        <f>F920&amp;"-"&amp;COUNTIF($F$2:F920,F920)</f>
        <v>METASA-820</v>
      </c>
      <c r="F920" s="84" t="str">
        <f t="shared" si="98"/>
        <v>METASA</v>
      </c>
      <c r="G920" t="s">
        <v>8581</v>
      </c>
      <c r="H920" s="62">
        <v>88416482000106</v>
      </c>
      <c r="I920" t="s">
        <v>30</v>
      </c>
      <c r="J920">
        <v>560.1</v>
      </c>
      <c r="K920">
        <v>9454.49</v>
      </c>
      <c r="M920">
        <v>76336</v>
      </c>
      <c r="N920" t="str">
        <v>METASA</v>
      </c>
      <c r="O920" s="57" cm="1">
        <f t="array" ref="O920">_xlfn.XLOOKUP(1,($C$2:$C$8655=M920)*($F$2:$F$8655=N920),$D$2:$D$8655)</f>
        <v>45188</v>
      </c>
      <c r="P920" s="62">
        <v>88416482000106</v>
      </c>
      <c r="Q920" t="str">
        <v>KG LIQUIDO</v>
      </c>
      <c r="R920" s="85">
        <v>24020.16</v>
      </c>
      <c r="S920" s="85">
        <v>341385.31999999995</v>
      </c>
      <c r="U920" s="84" t="b">
        <f t="shared" si="93"/>
        <v>1</v>
      </c>
      <c r="V920" s="84" t="b">
        <f t="shared" si="94"/>
        <v>1</v>
      </c>
      <c r="W920" s="84" t="b">
        <f t="shared" si="95"/>
        <v>1</v>
      </c>
      <c r="X920" s="84" t="b">
        <f t="shared" si="96"/>
        <v>1</v>
      </c>
      <c r="Y920" s="84" t="b">
        <f t="shared" si="97"/>
        <v>1</v>
      </c>
      <c r="AA920" s="84">
        <v>76336</v>
      </c>
      <c r="AB920" s="84" t="s">
        <v>80</v>
      </c>
      <c r="AC920" s="57">
        <v>45188</v>
      </c>
      <c r="AD920" s="84">
        <v>88416482000106</v>
      </c>
      <c r="AE920" s="84" t="s">
        <v>30</v>
      </c>
      <c r="AF920" s="84">
        <v>24020.16</v>
      </c>
      <c r="AG920" s="84">
        <v>341385.32</v>
      </c>
      <c r="AI920">
        <v>76374</v>
      </c>
      <c r="AJ920" s="84" t="str" cm="1">
        <f t="array" ref="AJ920">_xlfn.XLOOKUP(AI920,--LEFT(Main!$B$15:$B$1956,SEARCH(" ",Main!$B$15:$B$1956)),Main!$F$15:$F$1956,"")</f>
        <v>METASA</v>
      </c>
      <c r="AK920" s="57" cm="1">
        <f t="array" ref="AK920">_xlfn.XLOOKUP(1,(--LEFT(Main!$B$15:$B$1956,SEARCH(" ",Main!$B$15:$B$1956))=AI920)*(Main!$F$15:$F$1956=AJ920),Main!$C$15:$C$1956,"")</f>
        <v>45191</v>
      </c>
      <c r="AL920" s="62" cm="1">
        <f t="array" ref="AL920">--_xlfn.XLOOKUP(1,(Main!$F$15:$F$1956='PLANILHA EBR'!AJ920)*(--LEFT(Main!$B$15:$B$1956,SEARCH(" ",Main!$B$15:$B$1956))='PLANILHA EBR'!AI920),Main!$E$15:$E$1956)</f>
        <v>88416482000106</v>
      </c>
      <c r="AM920" s="84" t="str" cm="1">
        <f t="array" ref="AM920">_xlfn.XLOOKUP(1,(Main!$F$15:$F$1956='PLANILHA EBR'!AJ920)*(--LEFT(Main!$B$15:$B$1956,SEARCH(" ",Main!$B$15:$B$1956))='PLANILHA EBR'!AI920),Main!$H$15:$H$1956)</f>
        <v>KG LIQUIDO</v>
      </c>
      <c r="AN920">
        <v>22412.98</v>
      </c>
      <c r="AO920">
        <v>339976.55</v>
      </c>
      <c r="AP920">
        <v>5</v>
      </c>
    </row>
    <row r="921" spans="1:42" x14ac:dyDescent="0.25">
      <c r="A921" t="s">
        <v>5958</v>
      </c>
      <c r="B921" t="str">
        <f>C921&amp;"-"&amp;COUNTIF(C$2:C921,C921)</f>
        <v>69219-2</v>
      </c>
      <c r="C921">
        <v>69219</v>
      </c>
      <c r="D921" s="57">
        <v>44860</v>
      </c>
      <c r="E921" s="84" t="str">
        <f>F921&amp;"-"&amp;COUNTIF($F$2:F921,F921)</f>
        <v>METASA-821</v>
      </c>
      <c r="F921" s="84" t="str">
        <f t="shared" si="98"/>
        <v>METASA</v>
      </c>
      <c r="G921" t="s">
        <v>8581</v>
      </c>
      <c r="H921" s="62">
        <v>88416482000106</v>
      </c>
      <c r="I921" t="s">
        <v>30</v>
      </c>
      <c r="J921">
        <v>686.91</v>
      </c>
      <c r="K921">
        <v>13271.1</v>
      </c>
      <c r="M921">
        <v>76351</v>
      </c>
      <c r="N921" t="str">
        <v>METASA</v>
      </c>
      <c r="O921" s="57" cm="1">
        <f t="array" ref="O921">_xlfn.XLOOKUP(1,($C$2:$C$8655=M921)*($F$2:$F$8655=N921),$D$2:$D$8655)</f>
        <v>45190</v>
      </c>
      <c r="P921" s="62">
        <v>88416482000106</v>
      </c>
      <c r="Q921" t="str">
        <v>KG LIQUIDO</v>
      </c>
      <c r="R921" s="85">
        <v>25422.81</v>
      </c>
      <c r="S921" s="85">
        <v>644944.86</v>
      </c>
      <c r="U921" s="84" t="b">
        <f t="shared" si="93"/>
        <v>1</v>
      </c>
      <c r="V921" s="84" t="b">
        <f t="shared" si="94"/>
        <v>1</v>
      </c>
      <c r="W921" s="84" t="b">
        <f t="shared" si="95"/>
        <v>1</v>
      </c>
      <c r="X921" s="84" t="b">
        <f t="shared" si="96"/>
        <v>1</v>
      </c>
      <c r="Y921" s="84" t="b">
        <f t="shared" si="97"/>
        <v>1</v>
      </c>
      <c r="AA921" s="84">
        <v>76351</v>
      </c>
      <c r="AB921" s="84" t="s">
        <v>80</v>
      </c>
      <c r="AC921" s="57">
        <v>45190</v>
      </c>
      <c r="AD921" s="84">
        <v>88416482000106</v>
      </c>
      <c r="AE921" s="84" t="s">
        <v>30</v>
      </c>
      <c r="AF921" s="84">
        <v>25422.81</v>
      </c>
      <c r="AG921" s="84">
        <v>644944.86</v>
      </c>
      <c r="AI921">
        <v>76425</v>
      </c>
      <c r="AJ921" s="84" t="str" cm="1">
        <f t="array" ref="AJ921">_xlfn.XLOOKUP(AI921,--LEFT(Main!$B$15:$B$1956,SEARCH(" ",Main!$B$15:$B$1956)),Main!$F$15:$F$1956,"")</f>
        <v>METASA</v>
      </c>
      <c r="AK921" s="57" cm="1">
        <f t="array" ref="AK921">_xlfn.XLOOKUP(1,(--LEFT(Main!$B$15:$B$1956,SEARCH(" ",Main!$B$15:$B$1956))=AI921)*(Main!$F$15:$F$1956=AJ921),Main!$C$15:$C$1956,"")</f>
        <v>45195</v>
      </c>
      <c r="AL921" s="62" cm="1">
        <f t="array" ref="AL921">--_xlfn.XLOOKUP(1,(Main!$F$15:$F$1956='PLANILHA EBR'!AJ921)*(--LEFT(Main!$B$15:$B$1956,SEARCH(" ",Main!$B$15:$B$1956))='PLANILHA EBR'!AI921),Main!$E$15:$E$1956)</f>
        <v>88416482000106</v>
      </c>
      <c r="AM921" s="84" t="str" cm="1">
        <f t="array" ref="AM921">_xlfn.XLOOKUP(1,(Main!$F$15:$F$1956='PLANILHA EBR'!AJ921)*(--LEFT(Main!$B$15:$B$1956,SEARCH(" ",Main!$B$15:$B$1956))='PLANILHA EBR'!AI921),Main!$H$15:$H$1956)</f>
        <v>KG LIQUIDO</v>
      </c>
      <c r="AN921">
        <v>27440.83</v>
      </c>
      <c r="AO921">
        <v>454050.68</v>
      </c>
      <c r="AP921">
        <v>4</v>
      </c>
    </row>
    <row r="922" spans="1:42" x14ac:dyDescent="0.25">
      <c r="A922" t="s">
        <v>5958</v>
      </c>
      <c r="B922" t="str">
        <f>C922&amp;"-"&amp;COUNTIF(C$2:C922,C922)</f>
        <v>69219-3</v>
      </c>
      <c r="C922">
        <v>69219</v>
      </c>
      <c r="D922" s="57">
        <v>44860</v>
      </c>
      <c r="E922" s="84" t="str">
        <f>F922&amp;"-"&amp;COUNTIF($F$2:F922,F922)</f>
        <v>METASA-822</v>
      </c>
      <c r="F922" s="84" t="str">
        <f t="shared" si="98"/>
        <v>METASA</v>
      </c>
      <c r="G922" t="s">
        <v>8581</v>
      </c>
      <c r="H922" s="62">
        <v>88416482000106</v>
      </c>
      <c r="I922" t="s">
        <v>30</v>
      </c>
      <c r="J922">
        <v>81.14</v>
      </c>
      <c r="K922">
        <v>1450.78</v>
      </c>
      <c r="M922">
        <v>76352</v>
      </c>
      <c r="N922" t="str">
        <v>METASA</v>
      </c>
      <c r="O922" s="57" cm="1">
        <f t="array" ref="O922">_xlfn.XLOOKUP(1,($C$2:$C$8655=M922)*($F$2:$F$8655=N922),$D$2:$D$8655)</f>
        <v>45190</v>
      </c>
      <c r="P922" s="62">
        <v>88416482000106</v>
      </c>
      <c r="Q922" t="str">
        <v>KG LIQUIDO</v>
      </c>
      <c r="R922" s="85">
        <v>26402.94</v>
      </c>
      <c r="S922" s="85">
        <v>420907.43999999994</v>
      </c>
      <c r="U922" s="84" t="b">
        <f t="shared" si="93"/>
        <v>1</v>
      </c>
      <c r="V922" s="84" t="b">
        <f t="shared" si="94"/>
        <v>1</v>
      </c>
      <c r="W922" s="84" t="b">
        <f t="shared" si="95"/>
        <v>1</v>
      </c>
      <c r="X922" s="84" t="b">
        <f t="shared" si="96"/>
        <v>1</v>
      </c>
      <c r="Y922" s="84" t="b">
        <f t="shared" si="97"/>
        <v>1</v>
      </c>
      <c r="AA922" s="84">
        <v>76352</v>
      </c>
      <c r="AB922" s="84" t="s">
        <v>80</v>
      </c>
      <c r="AC922" s="57">
        <v>45190</v>
      </c>
      <c r="AD922" s="84">
        <v>88416482000106</v>
      </c>
      <c r="AE922" s="84" t="s">
        <v>30</v>
      </c>
      <c r="AF922" s="84">
        <v>26402.94</v>
      </c>
      <c r="AG922" s="84">
        <v>420907.44</v>
      </c>
      <c r="AI922">
        <v>76426</v>
      </c>
      <c r="AJ922" s="84" t="str" cm="1">
        <f t="array" ref="AJ922">_xlfn.XLOOKUP(AI922,--LEFT(Main!$B$15:$B$1956,SEARCH(" ",Main!$B$15:$B$1956)),Main!$F$15:$F$1956,"")</f>
        <v>METASA</v>
      </c>
      <c r="AK922" s="57" cm="1">
        <f t="array" ref="AK922">_xlfn.XLOOKUP(1,(--LEFT(Main!$B$15:$B$1956,SEARCH(" ",Main!$B$15:$B$1956))=AI922)*(Main!$F$15:$F$1956=AJ922),Main!$C$15:$C$1956,"")</f>
        <v>45195</v>
      </c>
      <c r="AL922" s="62" cm="1">
        <f t="array" ref="AL922">--_xlfn.XLOOKUP(1,(Main!$F$15:$F$1956='PLANILHA EBR'!AJ922)*(--LEFT(Main!$B$15:$B$1956,SEARCH(" ",Main!$B$15:$B$1956))='PLANILHA EBR'!AI922),Main!$E$15:$E$1956)</f>
        <v>88416482000106</v>
      </c>
      <c r="AM922" s="84" t="str" cm="1">
        <f t="array" ref="AM922">_xlfn.XLOOKUP(1,(Main!$F$15:$F$1956='PLANILHA EBR'!AJ922)*(--LEFT(Main!$B$15:$B$1956,SEARCH(" ",Main!$B$15:$B$1956))='PLANILHA EBR'!AI922),Main!$H$15:$H$1956)</f>
        <v>KG LIQUIDO</v>
      </c>
      <c r="AN922">
        <v>28294.33</v>
      </c>
      <c r="AO922">
        <v>382984.99</v>
      </c>
      <c r="AP922">
        <v>215485</v>
      </c>
    </row>
    <row r="923" spans="1:42" x14ac:dyDescent="0.25">
      <c r="A923" t="s">
        <v>5958</v>
      </c>
      <c r="B923" t="str">
        <f>C923&amp;"-"&amp;COUNTIF(C$2:C923,C923)</f>
        <v>69219-4</v>
      </c>
      <c r="C923">
        <v>69219</v>
      </c>
      <c r="D923" s="57">
        <v>44860</v>
      </c>
      <c r="E923" s="84" t="str">
        <f>F923&amp;"-"&amp;COUNTIF($F$2:F923,F923)</f>
        <v>METASA-823</v>
      </c>
      <c r="F923" s="84" t="str">
        <f t="shared" si="98"/>
        <v>METASA</v>
      </c>
      <c r="G923" t="s">
        <v>8581</v>
      </c>
      <c r="H923" s="62">
        <v>88416482000106</v>
      </c>
      <c r="I923" t="s">
        <v>30</v>
      </c>
      <c r="J923">
        <v>130.24</v>
      </c>
      <c r="K923">
        <v>2646.48</v>
      </c>
      <c r="M923">
        <v>76374</v>
      </c>
      <c r="N923" t="str">
        <v>METASA</v>
      </c>
      <c r="O923" s="57" cm="1">
        <f t="array" ref="O923">_xlfn.XLOOKUP(1,($C$2:$C$8655=M923)*($F$2:$F$8655=N923),$D$2:$D$8655)</f>
        <v>45191</v>
      </c>
      <c r="P923" s="62">
        <v>88416482000106</v>
      </c>
      <c r="Q923" t="str">
        <v>KG LIQUIDO</v>
      </c>
      <c r="R923" s="85">
        <v>22412.979999999996</v>
      </c>
      <c r="S923" s="85">
        <v>339976.55</v>
      </c>
      <c r="U923" s="84" t="b">
        <f t="shared" si="93"/>
        <v>1</v>
      </c>
      <c r="V923" s="84" t="b">
        <f t="shared" si="94"/>
        <v>1</v>
      </c>
      <c r="W923" s="84" t="b">
        <f t="shared" si="95"/>
        <v>1</v>
      </c>
      <c r="X923" s="84" t="b">
        <f t="shared" si="96"/>
        <v>1</v>
      </c>
      <c r="Y923" s="84" t="b">
        <f t="shared" si="97"/>
        <v>1</v>
      </c>
      <c r="AA923" s="84">
        <v>76374</v>
      </c>
      <c r="AB923" s="84" t="s">
        <v>80</v>
      </c>
      <c r="AC923" s="57">
        <v>45191</v>
      </c>
      <c r="AD923" s="84">
        <v>88416482000106</v>
      </c>
      <c r="AE923" s="84" t="s">
        <v>30</v>
      </c>
      <c r="AF923" s="84">
        <v>22412.98</v>
      </c>
      <c r="AG923" s="84">
        <v>339976.55</v>
      </c>
      <c r="AI923">
        <v>76427</v>
      </c>
      <c r="AJ923" s="84" t="str" cm="1">
        <f t="array" ref="AJ923">_xlfn.XLOOKUP(AI923,--LEFT(Main!$B$15:$B$1956,SEARCH(" ",Main!$B$15:$B$1956)),Main!$F$15:$F$1956,"")</f>
        <v>METASA</v>
      </c>
      <c r="AK923" s="57" cm="1">
        <f t="array" ref="AK923">_xlfn.XLOOKUP(1,(--LEFT(Main!$B$15:$B$1956,SEARCH(" ",Main!$B$15:$B$1956))=AI923)*(Main!$F$15:$F$1956=AJ923),Main!$C$15:$C$1956,"")</f>
        <v>45195</v>
      </c>
      <c r="AL923" s="62" cm="1">
        <f t="array" ref="AL923">--_xlfn.XLOOKUP(1,(Main!$F$15:$F$1956='PLANILHA EBR'!AJ923)*(--LEFT(Main!$B$15:$B$1956,SEARCH(" ",Main!$B$15:$B$1956))='PLANILHA EBR'!AI923),Main!$E$15:$E$1956)</f>
        <v>88416482000106</v>
      </c>
      <c r="AM923" s="84" t="str" cm="1">
        <f t="array" ref="AM923">_xlfn.XLOOKUP(1,(Main!$F$15:$F$1956='PLANILHA EBR'!AJ923)*(--LEFT(Main!$B$15:$B$1956,SEARCH(" ",Main!$B$15:$B$1956))='PLANILHA EBR'!AI923),Main!$H$15:$H$1956)</f>
        <v>KG LIQUIDO</v>
      </c>
      <c r="AN923">
        <v>22840.639999999999</v>
      </c>
      <c r="AO923">
        <v>321402.40999999997</v>
      </c>
      <c r="AP923">
        <v>215485</v>
      </c>
    </row>
    <row r="924" spans="1:42" x14ac:dyDescent="0.25">
      <c r="A924" t="s">
        <v>5958</v>
      </c>
      <c r="B924" t="str">
        <f>C924&amp;"-"&amp;COUNTIF(C$2:C924,C924)</f>
        <v>69309-1</v>
      </c>
      <c r="C924">
        <v>69309</v>
      </c>
      <c r="D924" s="57">
        <v>44861</v>
      </c>
      <c r="E924" s="84" t="str">
        <f>F924&amp;"-"&amp;COUNTIF($F$2:F924,F924)</f>
        <v>METASA-824</v>
      </c>
      <c r="F924" s="84" t="str">
        <f t="shared" si="98"/>
        <v>METASA</v>
      </c>
      <c r="G924" t="s">
        <v>8581</v>
      </c>
      <c r="H924" s="62">
        <v>88416482000106</v>
      </c>
      <c r="I924" t="s">
        <v>30</v>
      </c>
      <c r="J924">
        <v>1073.6500000000001</v>
      </c>
      <c r="K924">
        <v>18123.22</v>
      </c>
      <c r="M924">
        <v>76425</v>
      </c>
      <c r="N924" t="str">
        <v>METASA</v>
      </c>
      <c r="O924" s="57" cm="1">
        <f t="array" ref="O924">_xlfn.XLOOKUP(1,($C$2:$C$8655=M924)*($F$2:$F$8655=N924),$D$2:$D$8655)</f>
        <v>45195</v>
      </c>
      <c r="P924" s="62">
        <v>88416482000106</v>
      </c>
      <c r="Q924" t="str">
        <v>KG LIQUIDO</v>
      </c>
      <c r="R924" s="85">
        <v>27440.83</v>
      </c>
      <c r="S924" s="85">
        <v>454050.68000000005</v>
      </c>
      <c r="U924" s="84" t="b">
        <f t="shared" si="93"/>
        <v>1</v>
      </c>
      <c r="V924" s="84" t="b">
        <f t="shared" si="94"/>
        <v>1</v>
      </c>
      <c r="W924" s="84" t="b">
        <f t="shared" si="95"/>
        <v>1</v>
      </c>
      <c r="X924" s="84" t="b">
        <f t="shared" si="96"/>
        <v>1</v>
      </c>
      <c r="Y924" s="84" t="b">
        <f t="shared" si="97"/>
        <v>1</v>
      </c>
      <c r="AA924" s="84">
        <v>76425</v>
      </c>
      <c r="AB924" s="84" t="s">
        <v>80</v>
      </c>
      <c r="AC924" s="57">
        <v>45195</v>
      </c>
      <c r="AD924" s="84">
        <v>88416482000106</v>
      </c>
      <c r="AE924" s="84" t="s">
        <v>30</v>
      </c>
      <c r="AF924" s="84">
        <v>27440.83</v>
      </c>
      <c r="AG924" s="84">
        <v>454050.68</v>
      </c>
      <c r="AI924">
        <v>76446</v>
      </c>
      <c r="AJ924" s="84" t="str" cm="1">
        <f t="array" ref="AJ924">_xlfn.XLOOKUP(AI924,--LEFT(Main!$B$15:$B$1956,SEARCH(" ",Main!$B$15:$B$1956)),Main!$F$15:$F$1956,"")</f>
        <v>METASA</v>
      </c>
      <c r="AK924" s="57" cm="1">
        <f t="array" ref="AK924">_xlfn.XLOOKUP(1,(--LEFT(Main!$B$15:$B$1956,SEARCH(" ",Main!$B$15:$B$1956))=AI924)*(Main!$F$15:$F$1956=AJ924),Main!$C$15:$C$1956,"")</f>
        <v>45196</v>
      </c>
      <c r="AL924" s="62" cm="1">
        <f t="array" ref="AL924">--_xlfn.XLOOKUP(1,(Main!$F$15:$F$1956='PLANILHA EBR'!AJ924)*(--LEFT(Main!$B$15:$B$1956,SEARCH(" ",Main!$B$15:$B$1956))='PLANILHA EBR'!AI924),Main!$E$15:$E$1956)</f>
        <v>88416482000106</v>
      </c>
      <c r="AM924" s="84" t="str" cm="1">
        <f t="array" ref="AM924">_xlfn.XLOOKUP(1,(Main!$F$15:$F$1956='PLANILHA EBR'!AJ924)*(--LEFT(Main!$B$15:$B$1956,SEARCH(" ",Main!$B$15:$B$1956))='PLANILHA EBR'!AI924),Main!$H$15:$H$1956)</f>
        <v>KG LIQUIDO</v>
      </c>
      <c r="AN924">
        <v>1965.73</v>
      </c>
      <c r="AO924">
        <v>29885.06</v>
      </c>
      <c r="AP924">
        <v>215485</v>
      </c>
    </row>
    <row r="925" spans="1:42" x14ac:dyDescent="0.25">
      <c r="A925" t="s">
        <v>5958</v>
      </c>
      <c r="B925" t="str">
        <f>C925&amp;"-"&amp;COUNTIF(C$2:C925,C925)</f>
        <v>69309-2</v>
      </c>
      <c r="C925">
        <v>69309</v>
      </c>
      <c r="D925" s="57">
        <v>44861</v>
      </c>
      <c r="E925" s="84" t="str">
        <f>F925&amp;"-"&amp;COUNTIF($F$2:F925,F925)</f>
        <v>METASA-825</v>
      </c>
      <c r="F925" s="84" t="str">
        <f t="shared" si="98"/>
        <v>METASA</v>
      </c>
      <c r="G925" t="s">
        <v>8581</v>
      </c>
      <c r="H925" s="62">
        <v>88416482000106</v>
      </c>
      <c r="I925" t="s">
        <v>30</v>
      </c>
      <c r="J925">
        <v>18.329999999999998</v>
      </c>
      <c r="K925">
        <v>309.41000000000003</v>
      </c>
      <c r="M925">
        <v>76426</v>
      </c>
      <c r="N925" t="str">
        <v>METASA</v>
      </c>
      <c r="O925" s="57" cm="1">
        <f t="array" ref="O925">_xlfn.XLOOKUP(1,($C$2:$C$8655=M925)*($F$2:$F$8655=N925),$D$2:$D$8655)</f>
        <v>45195</v>
      </c>
      <c r="P925" s="62">
        <v>88416482000106</v>
      </c>
      <c r="Q925" t="str">
        <v>KG LIQUIDO</v>
      </c>
      <c r="R925" s="85">
        <v>28294.33</v>
      </c>
      <c r="S925" s="85">
        <v>382984.99</v>
      </c>
      <c r="U925" s="84" t="b">
        <f t="shared" si="93"/>
        <v>1</v>
      </c>
      <c r="V925" s="84" t="b">
        <f t="shared" si="94"/>
        <v>1</v>
      </c>
      <c r="W925" s="84" t="b">
        <f t="shared" si="95"/>
        <v>1</v>
      </c>
      <c r="X925" s="84" t="b">
        <f t="shared" si="96"/>
        <v>1</v>
      </c>
      <c r="Y925" s="84" t="b">
        <f t="shared" si="97"/>
        <v>1</v>
      </c>
      <c r="AA925" s="84">
        <v>76426</v>
      </c>
      <c r="AB925" s="84" t="s">
        <v>80</v>
      </c>
      <c r="AC925" s="57">
        <v>45195</v>
      </c>
      <c r="AD925" s="84">
        <v>88416482000106</v>
      </c>
      <c r="AE925" s="84" t="s">
        <v>30</v>
      </c>
      <c r="AF925" s="84">
        <v>28294.33</v>
      </c>
      <c r="AG925" s="84">
        <v>382984.99</v>
      </c>
      <c r="AI925">
        <v>76504</v>
      </c>
      <c r="AJ925" s="84" t="str" cm="1">
        <f t="array" ref="AJ925">_xlfn.XLOOKUP(AI925,--LEFT(Main!$B$15:$B$1956,SEARCH(" ",Main!$B$15:$B$1956)),Main!$F$15:$F$1956,"")</f>
        <v>METASA</v>
      </c>
      <c r="AK925" s="57" cm="1">
        <f t="array" ref="AK925">_xlfn.XLOOKUP(1,(--LEFT(Main!$B$15:$B$1956,SEARCH(" ",Main!$B$15:$B$1956))=AI925)*(Main!$F$15:$F$1956=AJ925),Main!$C$15:$C$1956,"")</f>
        <v>45197</v>
      </c>
      <c r="AL925" s="62" cm="1">
        <f t="array" ref="AL925">--_xlfn.XLOOKUP(1,(Main!$F$15:$F$1956='PLANILHA EBR'!AJ925)*(--LEFT(Main!$B$15:$B$1956,SEARCH(" ",Main!$B$15:$B$1956))='PLANILHA EBR'!AI925),Main!$E$15:$E$1956)</f>
        <v>88416482000106</v>
      </c>
      <c r="AM925" s="84" t="str" cm="1">
        <f t="array" ref="AM925">_xlfn.XLOOKUP(1,(Main!$F$15:$F$1956='PLANILHA EBR'!AJ925)*(--LEFT(Main!$B$15:$B$1956,SEARCH(" ",Main!$B$15:$B$1956))='PLANILHA EBR'!AI925),Main!$H$15:$H$1956)</f>
        <v>KG LIQUIDO</v>
      </c>
      <c r="AN925">
        <v>19844.95</v>
      </c>
      <c r="AO925">
        <v>315888.05</v>
      </c>
      <c r="AP925">
        <v>168197</v>
      </c>
    </row>
    <row r="926" spans="1:42" x14ac:dyDescent="0.25">
      <c r="A926" t="s">
        <v>5958</v>
      </c>
      <c r="B926" t="str">
        <f>C926&amp;"-"&amp;COUNTIF(C$2:C926,C926)</f>
        <v>69309-3</v>
      </c>
      <c r="C926">
        <v>69309</v>
      </c>
      <c r="D926" s="57">
        <v>44861</v>
      </c>
      <c r="E926" s="84" t="str">
        <f>F926&amp;"-"&amp;COUNTIF($F$2:F926,F926)</f>
        <v>METASA-826</v>
      </c>
      <c r="F926" s="84" t="str">
        <f t="shared" si="98"/>
        <v>METASA</v>
      </c>
      <c r="G926" t="s">
        <v>8581</v>
      </c>
      <c r="H926" s="62">
        <v>88416482000106</v>
      </c>
      <c r="I926" t="s">
        <v>30</v>
      </c>
      <c r="J926">
        <v>846.57</v>
      </c>
      <c r="K926">
        <v>13739.83</v>
      </c>
      <c r="M926">
        <v>76427</v>
      </c>
      <c r="N926" t="str">
        <v>METASA</v>
      </c>
      <c r="O926" s="57" cm="1">
        <f t="array" ref="O926">_xlfn.XLOOKUP(1,($C$2:$C$8655=M926)*($F$2:$F$8655=N926),$D$2:$D$8655)</f>
        <v>45195</v>
      </c>
      <c r="P926" s="62">
        <v>88416482000106</v>
      </c>
      <c r="Q926" t="str">
        <v>KG LIQUIDO</v>
      </c>
      <c r="R926" s="85">
        <v>22840.640000000003</v>
      </c>
      <c r="S926" s="85">
        <v>321402.40999999997</v>
      </c>
      <c r="U926" s="84" t="b">
        <f t="shared" si="93"/>
        <v>1</v>
      </c>
      <c r="V926" s="84" t="b">
        <f t="shared" si="94"/>
        <v>1</v>
      </c>
      <c r="W926" s="84" t="b">
        <f t="shared" si="95"/>
        <v>1</v>
      </c>
      <c r="X926" s="84" t="b">
        <f t="shared" si="96"/>
        <v>1</v>
      </c>
      <c r="Y926" s="84" t="b">
        <f t="shared" si="97"/>
        <v>1</v>
      </c>
      <c r="AA926" s="84">
        <v>76427</v>
      </c>
      <c r="AB926" s="84" t="s">
        <v>80</v>
      </c>
      <c r="AC926" s="57">
        <v>45195</v>
      </c>
      <c r="AD926" s="84">
        <v>88416482000106</v>
      </c>
      <c r="AE926" s="84" t="s">
        <v>30</v>
      </c>
      <c r="AF926" s="84">
        <v>22840.639999999999</v>
      </c>
      <c r="AG926" s="84">
        <v>321402.40999999997</v>
      </c>
      <c r="AI926">
        <v>76542</v>
      </c>
      <c r="AJ926" s="84" t="str" cm="1">
        <f t="array" ref="AJ926">_xlfn.XLOOKUP(AI926,--LEFT(Main!$B$15:$B$1956,SEARCH(" ",Main!$B$15:$B$1956)),Main!$F$15:$F$1956,"")</f>
        <v>METASA</v>
      </c>
      <c r="AK926" s="57" cm="1">
        <f t="array" ref="AK926">_xlfn.XLOOKUP(1,(--LEFT(Main!$B$15:$B$1956,SEARCH(" ",Main!$B$15:$B$1956))=AI926)*(Main!$F$15:$F$1956=AJ926),Main!$C$15:$C$1956,"")</f>
        <v>45198</v>
      </c>
      <c r="AL926" s="62" cm="1">
        <f t="array" ref="AL926">--_xlfn.XLOOKUP(1,(Main!$F$15:$F$1956='PLANILHA EBR'!AJ926)*(--LEFT(Main!$B$15:$B$1956,SEARCH(" ",Main!$B$15:$B$1956))='PLANILHA EBR'!AI926),Main!$E$15:$E$1956)</f>
        <v>88416482000106</v>
      </c>
      <c r="AM926" s="84" t="str" cm="1">
        <f t="array" ref="AM926">_xlfn.XLOOKUP(1,(Main!$F$15:$F$1956='PLANILHA EBR'!AJ926)*(--LEFT(Main!$B$15:$B$1956,SEARCH(" ",Main!$B$15:$B$1956))='PLANILHA EBR'!AI926),Main!$H$15:$H$1956)</f>
        <v>KG LIQUIDO</v>
      </c>
      <c r="AN926">
        <v>2305.4899999999998</v>
      </c>
      <c r="AO926">
        <v>35105.42</v>
      </c>
      <c r="AP926">
        <v>168197</v>
      </c>
    </row>
    <row r="927" spans="1:42" x14ac:dyDescent="0.25">
      <c r="A927" t="s">
        <v>5958</v>
      </c>
      <c r="B927" t="str">
        <f>C927&amp;"-"&amp;COUNTIF(C$2:C927,C927)</f>
        <v>69309-4</v>
      </c>
      <c r="C927">
        <v>69309</v>
      </c>
      <c r="D927" s="57">
        <v>44861</v>
      </c>
      <c r="E927" s="84" t="str">
        <f>F927&amp;"-"&amp;COUNTIF($F$2:F927,F927)</f>
        <v>METASA-827</v>
      </c>
      <c r="F927" s="84" t="str">
        <f t="shared" si="98"/>
        <v>METASA</v>
      </c>
      <c r="G927" t="s">
        <v>8581</v>
      </c>
      <c r="H927" s="62">
        <v>88416482000106</v>
      </c>
      <c r="I927" t="s">
        <v>30</v>
      </c>
      <c r="J927">
        <v>2103.52</v>
      </c>
      <c r="K927">
        <v>35507.42</v>
      </c>
      <c r="M927">
        <v>76446</v>
      </c>
      <c r="N927" t="str">
        <v>METASA</v>
      </c>
      <c r="O927" s="57" cm="1">
        <f t="array" ref="O927">_xlfn.XLOOKUP(1,($C$2:$C$8655=M927)*($F$2:$F$8655=N927),$D$2:$D$8655)</f>
        <v>45196</v>
      </c>
      <c r="P927" s="62">
        <v>88416482000106</v>
      </c>
      <c r="Q927" t="str">
        <v>KG LIQUIDO</v>
      </c>
      <c r="R927" s="85">
        <v>1965.73</v>
      </c>
      <c r="S927" s="85">
        <v>29885.06</v>
      </c>
      <c r="U927" s="84" t="b">
        <f t="shared" si="93"/>
        <v>1</v>
      </c>
      <c r="V927" s="84" t="b">
        <f t="shared" si="94"/>
        <v>1</v>
      </c>
      <c r="W927" s="84" t="b">
        <f t="shared" si="95"/>
        <v>1</v>
      </c>
      <c r="X927" s="84" t="b">
        <f t="shared" si="96"/>
        <v>1</v>
      </c>
      <c r="Y927" s="84" t="b">
        <f t="shared" si="97"/>
        <v>1</v>
      </c>
      <c r="AA927" s="84">
        <v>76446</v>
      </c>
      <c r="AB927" s="84" t="s">
        <v>80</v>
      </c>
      <c r="AC927" s="57">
        <v>45196</v>
      </c>
      <c r="AD927" s="84">
        <v>88416482000106</v>
      </c>
      <c r="AE927" s="84" t="s">
        <v>30</v>
      </c>
      <c r="AF927" s="84">
        <v>1965.73</v>
      </c>
      <c r="AG927" s="84">
        <v>29885.06</v>
      </c>
      <c r="AI927">
        <v>76611</v>
      </c>
      <c r="AJ927" s="84" t="str" cm="1">
        <f t="array" ref="AJ927">_xlfn.XLOOKUP(AI927,--LEFT(Main!$B$15:$B$1956,SEARCH(" ",Main!$B$15:$B$1956)),Main!$F$15:$F$1956,"")</f>
        <v>METASA</v>
      </c>
      <c r="AK927" s="57" cm="1">
        <f t="array" ref="AK927">_xlfn.XLOOKUP(1,(--LEFT(Main!$B$15:$B$1956,SEARCH(" ",Main!$B$15:$B$1956))=AI927)*(Main!$F$15:$F$1956=AJ927),Main!$C$15:$C$1956,"")</f>
        <v>45203</v>
      </c>
      <c r="AL927" s="62" cm="1">
        <f t="array" ref="AL927">--_xlfn.XLOOKUP(1,(Main!$F$15:$F$1956='PLANILHA EBR'!AJ927)*(--LEFT(Main!$B$15:$B$1956,SEARCH(" ",Main!$B$15:$B$1956))='PLANILHA EBR'!AI927),Main!$E$15:$E$1956)</f>
        <v>88416482000106</v>
      </c>
      <c r="AM927" s="84" t="str" cm="1">
        <f t="array" ref="AM927">_xlfn.XLOOKUP(1,(Main!$F$15:$F$1956='PLANILHA EBR'!AJ927)*(--LEFT(Main!$B$15:$B$1956,SEARCH(" ",Main!$B$15:$B$1956))='PLANILHA EBR'!AI927),Main!$H$15:$H$1956)</f>
        <v>KG LIQUIDO</v>
      </c>
      <c r="AN927">
        <v>19500.080000000002</v>
      </c>
      <c r="AO927">
        <v>284176.21000000002</v>
      </c>
      <c r="AP927">
        <v>168197</v>
      </c>
    </row>
    <row r="928" spans="1:42" x14ac:dyDescent="0.25">
      <c r="A928" t="s">
        <v>5958</v>
      </c>
      <c r="B928" t="str">
        <f>C928&amp;"-"&amp;COUNTIF(C$2:C928,C928)</f>
        <v>69309-5</v>
      </c>
      <c r="C928">
        <v>69309</v>
      </c>
      <c r="D928" s="57">
        <v>44861</v>
      </c>
      <c r="E928" s="84" t="str">
        <f>F928&amp;"-"&amp;COUNTIF($F$2:F928,F928)</f>
        <v>METASA-828</v>
      </c>
      <c r="F928" s="84" t="str">
        <f t="shared" si="98"/>
        <v>METASA</v>
      </c>
      <c r="G928" t="s">
        <v>8581</v>
      </c>
      <c r="H928" s="62">
        <v>88416482000106</v>
      </c>
      <c r="I928" t="s">
        <v>30</v>
      </c>
      <c r="J928">
        <v>321.44</v>
      </c>
      <c r="K928">
        <v>5216.97</v>
      </c>
      <c r="M928">
        <v>76504</v>
      </c>
      <c r="N928" t="str">
        <v>METASA</v>
      </c>
      <c r="O928" s="57" cm="1">
        <f t="array" ref="O928">_xlfn.XLOOKUP(1,($C$2:$C$8655=M928)*($F$2:$F$8655=N928),$D$2:$D$8655)</f>
        <v>45197</v>
      </c>
      <c r="P928" s="62">
        <v>88416482000106</v>
      </c>
      <c r="Q928" t="str">
        <v>KG LIQUIDO</v>
      </c>
      <c r="R928" s="85">
        <v>19844.95</v>
      </c>
      <c r="S928" s="85">
        <v>315888.05</v>
      </c>
      <c r="U928" s="84" t="b">
        <f t="shared" si="93"/>
        <v>1</v>
      </c>
      <c r="V928" s="84" t="b">
        <f t="shared" si="94"/>
        <v>1</v>
      </c>
      <c r="W928" s="84" t="b">
        <f t="shared" si="95"/>
        <v>1</v>
      </c>
      <c r="X928" s="84" t="b">
        <f t="shared" si="96"/>
        <v>1</v>
      </c>
      <c r="Y928" s="84" t="b">
        <f t="shared" si="97"/>
        <v>1</v>
      </c>
      <c r="AA928" s="84">
        <v>76504</v>
      </c>
      <c r="AB928" s="84" t="s">
        <v>80</v>
      </c>
      <c r="AC928" s="57">
        <v>45197</v>
      </c>
      <c r="AD928" s="84">
        <v>88416482000106</v>
      </c>
      <c r="AE928" s="84" t="s">
        <v>30</v>
      </c>
      <c r="AF928" s="84">
        <v>19844.95</v>
      </c>
      <c r="AG928" s="84">
        <v>315888.05</v>
      </c>
      <c r="AI928">
        <v>76616</v>
      </c>
      <c r="AJ928" s="84" t="str" cm="1">
        <f t="array" ref="AJ928">_xlfn.XLOOKUP(AI928,--LEFT(Main!$B$15:$B$1956,SEARCH(" ",Main!$B$15:$B$1956)),Main!$F$15:$F$1956,"")</f>
        <v>METASA</v>
      </c>
      <c r="AK928" s="57" cm="1">
        <f t="array" ref="AK928">_xlfn.XLOOKUP(1,(--LEFT(Main!$B$15:$B$1956,SEARCH(" ",Main!$B$15:$B$1956))=AI928)*(Main!$F$15:$F$1956=AJ928),Main!$C$15:$C$1956,"")</f>
        <v>45203</v>
      </c>
      <c r="AL928" s="62" cm="1">
        <f t="array" ref="AL928">--_xlfn.XLOOKUP(1,(Main!$F$15:$F$1956='PLANILHA EBR'!AJ928)*(--LEFT(Main!$B$15:$B$1956,SEARCH(" ",Main!$B$15:$B$1956))='PLANILHA EBR'!AI928),Main!$E$15:$E$1956)</f>
        <v>88416482000106</v>
      </c>
      <c r="AM928" s="84" t="str" cm="1">
        <f t="array" ref="AM928">_xlfn.XLOOKUP(1,(Main!$F$15:$F$1956='PLANILHA EBR'!AJ928)*(--LEFT(Main!$B$15:$B$1956,SEARCH(" ",Main!$B$15:$B$1956))='PLANILHA EBR'!AI928),Main!$H$15:$H$1956)</f>
        <v>KG LIQUIDO</v>
      </c>
      <c r="AN928">
        <v>23692.74</v>
      </c>
      <c r="AO928">
        <v>343702.35</v>
      </c>
      <c r="AP928">
        <v>168197</v>
      </c>
    </row>
    <row r="929" spans="1:42" x14ac:dyDescent="0.25">
      <c r="A929" t="s">
        <v>5958</v>
      </c>
      <c r="B929" t="str">
        <f>C929&amp;"-"&amp;COUNTIF(C$2:C929,C929)</f>
        <v>69309-6</v>
      </c>
      <c r="C929">
        <v>69309</v>
      </c>
      <c r="D929" s="57">
        <v>44861</v>
      </c>
      <c r="E929" s="84" t="str">
        <f>F929&amp;"-"&amp;COUNTIF($F$2:F929,F929)</f>
        <v>METASA-829</v>
      </c>
      <c r="F929" s="84" t="str">
        <f t="shared" si="98"/>
        <v>METASA</v>
      </c>
      <c r="G929" t="s">
        <v>8581</v>
      </c>
      <c r="H929" s="62">
        <v>88416482000106</v>
      </c>
      <c r="I929" t="s">
        <v>30</v>
      </c>
      <c r="J929">
        <v>3082.43</v>
      </c>
      <c r="K929">
        <v>57548.97</v>
      </c>
      <c r="M929">
        <v>76542</v>
      </c>
      <c r="N929" t="str">
        <v>METASA</v>
      </c>
      <c r="O929" s="57" cm="1">
        <f t="array" ref="O929">_xlfn.XLOOKUP(1,($C$2:$C$8655=M929)*($F$2:$F$8655=N929),$D$2:$D$8655)</f>
        <v>45198</v>
      </c>
      <c r="P929" s="62">
        <v>88416482000106</v>
      </c>
      <c r="Q929" t="str">
        <v>KG LIQUIDO</v>
      </c>
      <c r="R929" s="85">
        <v>2305.4899999999998</v>
      </c>
      <c r="S929" s="85">
        <v>35105.420000000006</v>
      </c>
      <c r="U929" s="84" t="b">
        <f t="shared" si="93"/>
        <v>1</v>
      </c>
      <c r="V929" s="84" t="b">
        <f t="shared" si="94"/>
        <v>1</v>
      </c>
      <c r="W929" s="84" t="b">
        <f t="shared" si="95"/>
        <v>1</v>
      </c>
      <c r="X929" s="84" t="b">
        <f t="shared" si="96"/>
        <v>1</v>
      </c>
      <c r="Y929" s="84" t="b">
        <f t="shared" si="97"/>
        <v>1</v>
      </c>
      <c r="AA929" s="84">
        <v>76542</v>
      </c>
      <c r="AB929" s="84" t="s">
        <v>80</v>
      </c>
      <c r="AC929" s="57">
        <v>45198</v>
      </c>
      <c r="AD929" s="84">
        <v>88416482000106</v>
      </c>
      <c r="AE929" s="84" t="s">
        <v>30</v>
      </c>
      <c r="AF929" s="84">
        <v>2305.4899999999998</v>
      </c>
      <c r="AG929" s="84">
        <v>35105.42</v>
      </c>
      <c r="AI929">
        <v>76685</v>
      </c>
      <c r="AJ929" s="84" t="str" cm="1">
        <f t="array" ref="AJ929">_xlfn.XLOOKUP(AI929,--LEFT(Main!$B$15:$B$1956,SEARCH(" ",Main!$B$15:$B$1956)),Main!$F$15:$F$1956,"")</f>
        <v>METASA</v>
      </c>
      <c r="AK929" s="57" cm="1">
        <f t="array" ref="AK929">_xlfn.XLOOKUP(1,(--LEFT(Main!$B$15:$B$1956,SEARCH(" ",Main!$B$15:$B$1956))=AI929)*(Main!$F$15:$F$1956=AJ929),Main!$C$15:$C$1956,"")</f>
        <v>45205</v>
      </c>
      <c r="AL929" s="62" cm="1">
        <f t="array" ref="AL929">--_xlfn.XLOOKUP(1,(Main!$F$15:$F$1956='PLANILHA EBR'!AJ929)*(--LEFT(Main!$B$15:$B$1956,SEARCH(" ",Main!$B$15:$B$1956))='PLANILHA EBR'!AI929),Main!$E$15:$E$1956)</f>
        <v>88416482000106</v>
      </c>
      <c r="AM929" s="84" t="str" cm="1">
        <f t="array" ref="AM929">_xlfn.XLOOKUP(1,(Main!$F$15:$F$1956='PLANILHA EBR'!AJ929)*(--LEFT(Main!$B$15:$B$1956,SEARCH(" ",Main!$B$15:$B$1956))='PLANILHA EBR'!AI929),Main!$H$15:$H$1956)</f>
        <v>KG LIQUIDO</v>
      </c>
      <c r="AN929">
        <v>24399.47</v>
      </c>
      <c r="AO929">
        <v>440633.24</v>
      </c>
      <c r="AP929">
        <v>167249</v>
      </c>
    </row>
    <row r="930" spans="1:42" x14ac:dyDescent="0.25">
      <c r="A930" t="s">
        <v>5958</v>
      </c>
      <c r="B930" t="str">
        <f>C930&amp;"-"&amp;COUNTIF(C$2:C930,C930)</f>
        <v>69309-7</v>
      </c>
      <c r="C930">
        <v>69309</v>
      </c>
      <c r="D930" s="57">
        <v>44861</v>
      </c>
      <c r="E930" s="84" t="str">
        <f>F930&amp;"-"&amp;COUNTIF($F$2:F930,F930)</f>
        <v>METASA-830</v>
      </c>
      <c r="F930" s="84" t="str">
        <f t="shared" si="98"/>
        <v>METASA</v>
      </c>
      <c r="G930" t="s">
        <v>8581</v>
      </c>
      <c r="H930" s="62">
        <v>88416482000106</v>
      </c>
      <c r="I930" t="s">
        <v>30</v>
      </c>
      <c r="J930">
        <v>87.41</v>
      </c>
      <c r="K930">
        <v>1475.48</v>
      </c>
      <c r="M930">
        <v>76611</v>
      </c>
      <c r="N930" t="str">
        <v>METASA</v>
      </c>
      <c r="O930" s="57" cm="1">
        <f t="array" ref="O930">_xlfn.XLOOKUP(1,($C$2:$C$8655=M930)*($F$2:$F$8655=N930),$D$2:$D$8655)</f>
        <v>45203</v>
      </c>
      <c r="P930" s="62">
        <v>88416482000106</v>
      </c>
      <c r="Q930" t="str">
        <v>KG LIQUIDO</v>
      </c>
      <c r="R930" s="85">
        <v>19500.079999999998</v>
      </c>
      <c r="S930" s="85">
        <v>284176.21000000002</v>
      </c>
      <c r="U930" s="84" t="b">
        <f t="shared" si="93"/>
        <v>1</v>
      </c>
      <c r="V930" s="84" t="b">
        <f t="shared" si="94"/>
        <v>1</v>
      </c>
      <c r="W930" s="84" t="b">
        <f t="shared" si="95"/>
        <v>1</v>
      </c>
      <c r="X930" s="84" t="b">
        <f t="shared" si="96"/>
        <v>1</v>
      </c>
      <c r="Y930" s="84" t="b">
        <f t="shared" si="97"/>
        <v>1</v>
      </c>
      <c r="AA930" s="84">
        <v>76611</v>
      </c>
      <c r="AB930" s="84" t="s">
        <v>80</v>
      </c>
      <c r="AC930" s="57">
        <v>45203</v>
      </c>
      <c r="AD930" s="84">
        <v>88416482000106</v>
      </c>
      <c r="AE930" s="84" t="s">
        <v>30</v>
      </c>
      <c r="AF930" s="84">
        <v>19500.080000000002</v>
      </c>
      <c r="AG930" s="84">
        <v>284176.21000000002</v>
      </c>
      <c r="AI930">
        <v>76786</v>
      </c>
      <c r="AJ930" s="84" t="str" cm="1">
        <f t="array" ref="AJ930">_xlfn.XLOOKUP(AI930,--LEFT(Main!$B$15:$B$1956,SEARCH(" ",Main!$B$15:$B$1956)),Main!$F$15:$F$1956,"")</f>
        <v>METASA</v>
      </c>
      <c r="AK930" s="57" cm="1">
        <f t="array" ref="AK930">_xlfn.XLOOKUP(1,(--LEFT(Main!$B$15:$B$1956,SEARCH(" ",Main!$B$15:$B$1956))=AI930)*(Main!$F$15:$F$1956=AJ930),Main!$C$15:$C$1956,"")</f>
        <v>45215</v>
      </c>
      <c r="AL930" s="62" cm="1">
        <f t="array" ref="AL930">--_xlfn.XLOOKUP(1,(Main!$F$15:$F$1956='PLANILHA EBR'!AJ930)*(--LEFT(Main!$B$15:$B$1956,SEARCH(" ",Main!$B$15:$B$1956))='PLANILHA EBR'!AI930),Main!$E$15:$E$1956)</f>
        <v>88416482000106</v>
      </c>
      <c r="AM930" s="84" t="str" cm="1">
        <f t="array" ref="AM930">_xlfn.XLOOKUP(1,(Main!$F$15:$F$1956='PLANILHA EBR'!AJ930)*(--LEFT(Main!$B$15:$B$1956,SEARCH(" ",Main!$B$15:$B$1956))='PLANILHA EBR'!AI930),Main!$H$15:$H$1956)</f>
        <v>KG LIQUIDO</v>
      </c>
      <c r="AN930">
        <v>16070.82</v>
      </c>
      <c r="AO930">
        <v>248383.35999999999</v>
      </c>
      <c r="AP930">
        <v>167249</v>
      </c>
    </row>
    <row r="931" spans="1:42" x14ac:dyDescent="0.25">
      <c r="A931" t="s">
        <v>5958</v>
      </c>
      <c r="B931" t="str">
        <f>C931&amp;"-"&amp;COUNTIF(C$2:C931,C931)</f>
        <v>69309-8</v>
      </c>
      <c r="C931">
        <v>69309</v>
      </c>
      <c r="D931" s="57">
        <v>44861</v>
      </c>
      <c r="E931" s="84" t="str">
        <f>F931&amp;"-"&amp;COUNTIF($F$2:F931,F931)</f>
        <v>METASA-831</v>
      </c>
      <c r="F931" s="84" t="str">
        <f t="shared" si="98"/>
        <v>METASA</v>
      </c>
      <c r="G931" t="s">
        <v>8581</v>
      </c>
      <c r="H931" s="62">
        <v>88416482000106</v>
      </c>
      <c r="I931" t="s">
        <v>30</v>
      </c>
      <c r="J931">
        <v>1157.56</v>
      </c>
      <c r="K931">
        <v>30825.82</v>
      </c>
      <c r="M931">
        <v>76616</v>
      </c>
      <c r="N931" t="str">
        <v>METASA</v>
      </c>
      <c r="O931" s="57" cm="1">
        <f t="array" ref="O931">_xlfn.XLOOKUP(1,($C$2:$C$8655=M931)*($F$2:$F$8655=N931),$D$2:$D$8655)</f>
        <v>45203</v>
      </c>
      <c r="P931" s="62">
        <v>88416482000106</v>
      </c>
      <c r="Q931" t="str">
        <v>KG LIQUIDO</v>
      </c>
      <c r="R931" s="85">
        <v>23692.739999999998</v>
      </c>
      <c r="S931" s="85">
        <v>343702.35000000003</v>
      </c>
      <c r="U931" s="84" t="b">
        <f t="shared" ref="U931:U994" si="99">AA931=M931</f>
        <v>1</v>
      </c>
      <c r="V931" s="84" t="b">
        <f t="shared" ref="V931:V994" si="100">P931=AD931</f>
        <v>1</v>
      </c>
      <c r="W931" s="84" t="b">
        <f t="shared" ref="W931:W994" si="101">O931=AC931</f>
        <v>1</v>
      </c>
      <c r="X931" s="84" t="b">
        <f t="shared" ref="X931:X994" si="102">IF(AE931=Q931,AF931=R931," ")</f>
        <v>1</v>
      </c>
      <c r="Y931" s="84" t="b">
        <f t="shared" ref="Y931:Y994" si="103">AG931=S931</f>
        <v>1</v>
      </c>
      <c r="AA931" s="84">
        <v>76616</v>
      </c>
      <c r="AB931" s="84" t="s">
        <v>80</v>
      </c>
      <c r="AC931" s="57">
        <v>45203</v>
      </c>
      <c r="AD931" s="84">
        <v>88416482000106</v>
      </c>
      <c r="AE931" s="84" t="s">
        <v>30</v>
      </c>
      <c r="AF931" s="84">
        <v>23692.74</v>
      </c>
      <c r="AG931" s="84">
        <v>343702.35</v>
      </c>
      <c r="AI931">
        <v>76810</v>
      </c>
      <c r="AJ931" s="84" t="str" cm="1">
        <f t="array" ref="AJ931">_xlfn.XLOOKUP(AI931,--LEFT(Main!$B$15:$B$1956,SEARCH(" ",Main!$B$15:$B$1956)),Main!$F$15:$F$1956,"")</f>
        <v>FIBRA</v>
      </c>
      <c r="AK931" s="57" cm="1">
        <f t="array" ref="AK931">_xlfn.XLOOKUP(1,(--LEFT(Main!$B$15:$B$1956,SEARCH(" ",Main!$B$15:$B$1956))=AI931)*(Main!$F$15:$F$1956=AJ931),Main!$C$15:$C$1956,"")</f>
        <v>45230</v>
      </c>
      <c r="AL931" s="62" cm="1">
        <f t="array" ref="AL931">--_xlfn.XLOOKUP(1,(Main!$F$15:$F$1956='PLANILHA EBR'!AJ931)*(--LEFT(Main!$B$15:$B$1956,SEARCH(" ",Main!$B$15:$B$1956))='PLANILHA EBR'!AI931),Main!$E$15:$E$1956)</f>
        <v>8381863000168</v>
      </c>
      <c r="AM931" s="84" t="str" cm="1">
        <f t="array" ref="AM931">_xlfn.XLOOKUP(1,(Main!$F$15:$F$1956='PLANILHA EBR'!AJ931)*(--LEFT(Main!$B$15:$B$1956,SEARCH(" ",Main!$B$15:$B$1956))='PLANILHA EBR'!AI931),Main!$H$15:$H$1956)</f>
        <v>UNIDADE</v>
      </c>
      <c r="AN931">
        <v>3142</v>
      </c>
      <c r="AO931">
        <v>6636.96</v>
      </c>
      <c r="AP931">
        <v>167249</v>
      </c>
    </row>
    <row r="932" spans="1:42" x14ac:dyDescent="0.25">
      <c r="A932" t="s">
        <v>5958</v>
      </c>
      <c r="B932" t="str">
        <f>C932&amp;"-"&amp;COUNTIF(C$2:C932,C932)</f>
        <v>69309-9</v>
      </c>
      <c r="C932">
        <v>69309</v>
      </c>
      <c r="D932" s="57">
        <v>44861</v>
      </c>
      <c r="E932" s="84" t="str">
        <f>F932&amp;"-"&amp;COUNTIF($F$2:F932,F932)</f>
        <v>METASA-832</v>
      </c>
      <c r="F932" s="84" t="str">
        <f t="shared" si="98"/>
        <v>METASA</v>
      </c>
      <c r="G932" t="s">
        <v>8581</v>
      </c>
      <c r="H932" s="62">
        <v>88416482000106</v>
      </c>
      <c r="I932" t="s">
        <v>30</v>
      </c>
      <c r="J932">
        <v>12226.84</v>
      </c>
      <c r="K932">
        <v>325600.75</v>
      </c>
      <c r="M932">
        <v>76685</v>
      </c>
      <c r="N932" t="str">
        <v>METASA</v>
      </c>
      <c r="O932" s="57" cm="1">
        <f t="array" ref="O932">_xlfn.XLOOKUP(1,($C$2:$C$8655=M932)*($F$2:$F$8655=N932),$D$2:$D$8655)</f>
        <v>45205</v>
      </c>
      <c r="P932" s="62">
        <v>88416482000106</v>
      </c>
      <c r="Q932" t="str">
        <v>KG LIQUIDO</v>
      </c>
      <c r="R932" s="85">
        <v>24399.469999999998</v>
      </c>
      <c r="S932" s="85">
        <v>440633.24</v>
      </c>
      <c r="U932" s="84" t="b">
        <f t="shared" si="99"/>
        <v>1</v>
      </c>
      <c r="V932" s="84" t="b">
        <f t="shared" si="100"/>
        <v>1</v>
      </c>
      <c r="W932" s="84" t="b">
        <f t="shared" si="101"/>
        <v>1</v>
      </c>
      <c r="X932" s="84" t="b">
        <f t="shared" si="102"/>
        <v>1</v>
      </c>
      <c r="Y932" s="84" t="b">
        <f t="shared" si="103"/>
        <v>1</v>
      </c>
      <c r="AA932" s="84">
        <v>76685</v>
      </c>
      <c r="AB932" s="84" t="s">
        <v>80</v>
      </c>
      <c r="AC932" s="57">
        <v>45205</v>
      </c>
      <c r="AD932" s="84">
        <v>88416482000106</v>
      </c>
      <c r="AE932" s="84" t="s">
        <v>30</v>
      </c>
      <c r="AF932" s="84">
        <v>24399.47</v>
      </c>
      <c r="AG932" s="84">
        <v>440633.24</v>
      </c>
      <c r="AI932">
        <v>76870</v>
      </c>
      <c r="AJ932" s="84" t="str" cm="1">
        <f t="array" ref="AJ932">_xlfn.XLOOKUP(AI932,--LEFT(Main!$B$15:$B$1956,SEARCH(" ",Main!$B$15:$B$1956)),Main!$F$15:$F$1956,"")</f>
        <v>METASA</v>
      </c>
      <c r="AK932" s="57" cm="1">
        <f t="array" ref="AK932">_xlfn.XLOOKUP(1,(--LEFT(Main!$B$15:$B$1956,SEARCH(" ",Main!$B$15:$B$1956))=AI932)*(Main!$F$15:$F$1956=AJ932),Main!$C$15:$C$1956,"")</f>
        <v>45219</v>
      </c>
      <c r="AL932" s="62" cm="1">
        <f t="array" ref="AL932">--_xlfn.XLOOKUP(1,(Main!$F$15:$F$1956='PLANILHA EBR'!AJ932)*(--LEFT(Main!$B$15:$B$1956,SEARCH(" ",Main!$B$15:$B$1956))='PLANILHA EBR'!AI932),Main!$E$15:$E$1956)</f>
        <v>88416482000106</v>
      </c>
      <c r="AM932" s="84" t="str" cm="1">
        <f t="array" ref="AM932">_xlfn.XLOOKUP(1,(Main!$F$15:$F$1956='PLANILHA EBR'!AJ932)*(--LEFT(Main!$B$15:$B$1956,SEARCH(" ",Main!$B$15:$B$1956))='PLANILHA EBR'!AI932),Main!$H$15:$H$1956)</f>
        <v>KG LIQUIDO</v>
      </c>
      <c r="AN932">
        <v>9284.2199999999993</v>
      </c>
      <c r="AO932">
        <v>150622.68</v>
      </c>
      <c r="AP932">
        <v>167249</v>
      </c>
    </row>
    <row r="933" spans="1:42" x14ac:dyDescent="0.25">
      <c r="A933" t="s">
        <v>5958</v>
      </c>
      <c r="B933" t="str">
        <f>C933&amp;"-"&amp;COUNTIF(C$2:C933,C933)</f>
        <v>69309-10</v>
      </c>
      <c r="C933">
        <v>69309</v>
      </c>
      <c r="D933" s="57">
        <v>44861</v>
      </c>
      <c r="E933" s="84" t="str">
        <f>F933&amp;"-"&amp;COUNTIF($F$2:F933,F933)</f>
        <v>METASA-833</v>
      </c>
      <c r="F933" s="84" t="str">
        <f t="shared" si="98"/>
        <v>METASA</v>
      </c>
      <c r="G933" t="s">
        <v>8581</v>
      </c>
      <c r="H933" s="62">
        <v>88416482000106</v>
      </c>
      <c r="I933" t="s">
        <v>30</v>
      </c>
      <c r="J933">
        <v>620.83000000000004</v>
      </c>
      <c r="K933">
        <v>8300.5</v>
      </c>
      <c r="M933">
        <v>76786</v>
      </c>
      <c r="N933" t="str">
        <v>METASA</v>
      </c>
      <c r="O933" s="57" cm="1">
        <f t="array" ref="O933">_xlfn.XLOOKUP(1,($C$2:$C$8655=M933)*($F$2:$F$8655=N933),$D$2:$D$8655)</f>
        <v>45215</v>
      </c>
      <c r="P933" s="62">
        <v>88416482000106</v>
      </c>
      <c r="Q933" t="str">
        <v>KG LIQUIDO</v>
      </c>
      <c r="R933" s="85">
        <v>16070.82</v>
      </c>
      <c r="S933" s="85">
        <v>248383.35999999996</v>
      </c>
      <c r="U933" s="84" t="b">
        <f t="shared" si="99"/>
        <v>1</v>
      </c>
      <c r="V933" s="84" t="b">
        <f t="shared" si="100"/>
        <v>1</v>
      </c>
      <c r="W933" s="84" t="b">
        <f t="shared" si="101"/>
        <v>1</v>
      </c>
      <c r="X933" s="84" t="b">
        <f t="shared" si="102"/>
        <v>1</v>
      </c>
      <c r="Y933" s="84" t="b">
        <f t="shared" si="103"/>
        <v>1</v>
      </c>
      <c r="AA933" s="84">
        <v>76786</v>
      </c>
      <c r="AB933" s="84" t="s">
        <v>80</v>
      </c>
      <c r="AC933" s="57">
        <v>45215</v>
      </c>
      <c r="AD933" s="84">
        <v>88416482000106</v>
      </c>
      <c r="AE933" s="84" t="s">
        <v>30</v>
      </c>
      <c r="AF933" s="84">
        <v>16070.82</v>
      </c>
      <c r="AG933" s="84">
        <v>248383.35999999999</v>
      </c>
      <c r="AI933">
        <v>76876</v>
      </c>
      <c r="AJ933" s="84" t="str" cm="1">
        <f t="array" ref="AJ933">_xlfn.XLOOKUP(AI933,--LEFT(Main!$B$15:$B$1956,SEARCH(" ",Main!$B$15:$B$1956)),Main!$F$15:$F$1956,"")</f>
        <v>METASA</v>
      </c>
      <c r="AK933" s="57" cm="1">
        <f t="array" ref="AK933">_xlfn.XLOOKUP(1,(--LEFT(Main!$B$15:$B$1956,SEARCH(" ",Main!$B$15:$B$1956))=AI933)*(Main!$F$15:$F$1956=AJ933),Main!$C$15:$C$1956,"")</f>
        <v>45219</v>
      </c>
      <c r="AL933" s="62" cm="1">
        <f t="array" ref="AL933">--_xlfn.XLOOKUP(1,(Main!$F$15:$F$1956='PLANILHA EBR'!AJ933)*(--LEFT(Main!$B$15:$B$1956,SEARCH(" ",Main!$B$15:$B$1956))='PLANILHA EBR'!AI933),Main!$E$15:$E$1956)</f>
        <v>88416482000106</v>
      </c>
      <c r="AM933" s="84" t="str" cm="1">
        <f t="array" ref="AM933">_xlfn.XLOOKUP(1,(Main!$F$15:$F$1956='PLANILHA EBR'!AJ933)*(--LEFT(Main!$B$15:$B$1956,SEARCH(" ",Main!$B$15:$B$1956))='PLANILHA EBR'!AI933),Main!$H$15:$H$1956)</f>
        <v>KG LIQUIDO</v>
      </c>
      <c r="AN933">
        <v>163.11000000000001</v>
      </c>
      <c r="AO933">
        <v>2482.5300000000002</v>
      </c>
      <c r="AP933">
        <v>532137</v>
      </c>
    </row>
    <row r="934" spans="1:42" x14ac:dyDescent="0.25">
      <c r="A934" t="s">
        <v>5958</v>
      </c>
      <c r="B934" t="str">
        <f>C934&amp;"-"&amp;COUNTIF(C$2:C934,C934)</f>
        <v>69309-11</v>
      </c>
      <c r="C934">
        <v>69309</v>
      </c>
      <c r="D934" s="57">
        <v>44861</v>
      </c>
      <c r="E934" s="84" t="str">
        <f>F934&amp;"-"&amp;COUNTIF($F$2:F934,F934)</f>
        <v>METASA-834</v>
      </c>
      <c r="F934" s="84" t="str">
        <f t="shared" si="98"/>
        <v>METASA</v>
      </c>
      <c r="G934" t="s">
        <v>8581</v>
      </c>
      <c r="H934" s="62">
        <v>88416482000106</v>
      </c>
      <c r="I934" t="s">
        <v>30</v>
      </c>
      <c r="J934">
        <v>3.72</v>
      </c>
      <c r="K934">
        <v>56.62</v>
      </c>
      <c r="M934">
        <v>76810</v>
      </c>
      <c r="N934" t="str">
        <v>FIBRA</v>
      </c>
      <c r="O934" s="57" cm="1">
        <f t="array" ref="O934">_xlfn.XLOOKUP(1,($C$2:$C$8655=M934)*($F$2:$F$8655=N934),$D$2:$D$8655)</f>
        <v>45230</v>
      </c>
      <c r="P934" s="62">
        <v>8381863000168</v>
      </c>
      <c r="Q934" t="str">
        <v>UNIDADE</v>
      </c>
      <c r="R934" s="85">
        <v>3142</v>
      </c>
      <c r="S934" s="85">
        <v>6636.96</v>
      </c>
      <c r="U934" s="84" t="b">
        <f t="shared" si="99"/>
        <v>1</v>
      </c>
      <c r="V934" s="84" t="b">
        <f t="shared" si="100"/>
        <v>1</v>
      </c>
      <c r="W934" s="84" t="b">
        <f t="shared" si="101"/>
        <v>1</v>
      </c>
      <c r="X934" s="84" t="b">
        <f t="shared" si="102"/>
        <v>1</v>
      </c>
      <c r="Y934" s="84" t="b">
        <f t="shared" si="103"/>
        <v>1</v>
      </c>
      <c r="AA934" s="84">
        <v>76810</v>
      </c>
      <c r="AB934" s="84" t="s">
        <v>3400</v>
      </c>
      <c r="AC934" s="57">
        <v>45230</v>
      </c>
      <c r="AD934" s="84">
        <v>8381863000168</v>
      </c>
      <c r="AE934" s="84" t="s">
        <v>869</v>
      </c>
      <c r="AF934" s="84">
        <v>3142</v>
      </c>
      <c r="AG934" s="84">
        <v>6636.96</v>
      </c>
      <c r="AI934">
        <v>76877</v>
      </c>
      <c r="AJ934" s="84" t="str" cm="1">
        <f t="array" ref="AJ934">_xlfn.XLOOKUP(AI934,--LEFT(Main!$B$15:$B$1956,SEARCH(" ",Main!$B$15:$B$1956)),Main!$F$15:$F$1956,"")</f>
        <v>METASA</v>
      </c>
      <c r="AK934" s="57" cm="1">
        <f t="array" ref="AK934">_xlfn.XLOOKUP(1,(--LEFT(Main!$B$15:$B$1956,SEARCH(" ",Main!$B$15:$B$1956))=AI934)*(Main!$F$15:$F$1956=AJ934),Main!$C$15:$C$1956,"")</f>
        <v>45219</v>
      </c>
      <c r="AL934" s="62" cm="1">
        <f t="array" ref="AL934">--_xlfn.XLOOKUP(1,(Main!$F$15:$F$1956='PLANILHA EBR'!AJ934)*(--LEFT(Main!$B$15:$B$1956,SEARCH(" ",Main!$B$15:$B$1956))='PLANILHA EBR'!AI934),Main!$E$15:$E$1956)</f>
        <v>88416482000106</v>
      </c>
      <c r="AM934" s="84" t="str" cm="1">
        <f t="array" ref="AM934">_xlfn.XLOOKUP(1,(Main!$F$15:$F$1956='PLANILHA EBR'!AJ934)*(--LEFT(Main!$B$15:$B$1956,SEARCH(" ",Main!$B$15:$B$1956))='PLANILHA EBR'!AI934),Main!$H$15:$H$1956)</f>
        <v>KG LIQUIDO</v>
      </c>
      <c r="AN934">
        <v>14298.18</v>
      </c>
      <c r="AO934">
        <v>309309.53999999998</v>
      </c>
      <c r="AP934">
        <v>168198</v>
      </c>
    </row>
    <row r="935" spans="1:42" x14ac:dyDescent="0.25">
      <c r="A935" t="s">
        <v>5974</v>
      </c>
      <c r="B935" t="str">
        <f>C935&amp;"-"&amp;COUNTIF(C$2:C935,C935)</f>
        <v>66875-1</v>
      </c>
      <c r="C935">
        <v>66875</v>
      </c>
      <c r="D935" s="57">
        <v>44861</v>
      </c>
      <c r="E935" s="84" t="str">
        <f>F935&amp;"-"&amp;COUNTIF($F$2:F935,F935)</f>
        <v>VOESTALPINE-18</v>
      </c>
      <c r="F935" s="84" t="str">
        <f t="shared" si="98"/>
        <v>VOESTALPINE</v>
      </c>
      <c r="G935" t="s">
        <v>8583</v>
      </c>
      <c r="H935" s="62">
        <v>61479002000523</v>
      </c>
      <c r="I935" t="s">
        <v>30</v>
      </c>
      <c r="J935">
        <v>3000</v>
      </c>
      <c r="K935">
        <v>156420</v>
      </c>
      <c r="M935">
        <v>76870</v>
      </c>
      <c r="N935" t="str">
        <v>METASA</v>
      </c>
      <c r="O935" s="57" cm="1">
        <f t="array" ref="O935">_xlfn.XLOOKUP(1,($C$2:$C$8655=M935)*($F$2:$F$8655=N935),$D$2:$D$8655)</f>
        <v>45219</v>
      </c>
      <c r="P935" s="62">
        <v>88416482000106</v>
      </c>
      <c r="Q935" t="str">
        <v>KG LIQUIDO</v>
      </c>
      <c r="R935" s="85">
        <v>9284.2200000000012</v>
      </c>
      <c r="S935" s="85">
        <v>150622.68000000002</v>
      </c>
      <c r="U935" s="84" t="b">
        <f t="shared" si="99"/>
        <v>1</v>
      </c>
      <c r="V935" s="84" t="b">
        <f t="shared" si="100"/>
        <v>1</v>
      </c>
      <c r="W935" s="84" t="b">
        <f t="shared" si="101"/>
        <v>1</v>
      </c>
      <c r="X935" s="84" t="b">
        <f t="shared" si="102"/>
        <v>1</v>
      </c>
      <c r="Y935" s="84" t="b">
        <f t="shared" si="103"/>
        <v>1</v>
      </c>
      <c r="AA935" s="84">
        <v>76870</v>
      </c>
      <c r="AB935" s="84" t="s">
        <v>80</v>
      </c>
      <c r="AC935" s="57">
        <v>45219</v>
      </c>
      <c r="AD935" s="84">
        <v>88416482000106</v>
      </c>
      <c r="AE935" s="84" t="s">
        <v>30</v>
      </c>
      <c r="AF935" s="84">
        <v>9284.2199999999993</v>
      </c>
      <c r="AG935" s="84">
        <v>150622.68</v>
      </c>
      <c r="AI935">
        <v>76955</v>
      </c>
      <c r="AJ935" s="84" t="str" cm="1">
        <f t="array" ref="AJ935">_xlfn.XLOOKUP(AI935,--LEFT(Main!$B$15:$B$1956,SEARCH(" ",Main!$B$15:$B$1956)),Main!$F$15:$F$1956,"")</f>
        <v>METASA</v>
      </c>
      <c r="AK935" s="57" cm="1">
        <f t="array" ref="AK935">_xlfn.XLOOKUP(1,(--LEFT(Main!$B$15:$B$1956,SEARCH(" ",Main!$B$15:$B$1956))=AI935)*(Main!$F$15:$F$1956=AJ935),Main!$C$15:$C$1956,"")</f>
        <v>45224</v>
      </c>
      <c r="AL935" s="62" cm="1">
        <f t="array" ref="AL935">--_xlfn.XLOOKUP(1,(Main!$F$15:$F$1956='PLANILHA EBR'!AJ935)*(--LEFT(Main!$B$15:$B$1956,SEARCH(" ",Main!$B$15:$B$1956))='PLANILHA EBR'!AI935),Main!$E$15:$E$1956)</f>
        <v>88416482000106</v>
      </c>
      <c r="AM935" s="84" t="str" cm="1">
        <f t="array" ref="AM935">_xlfn.XLOOKUP(1,(Main!$F$15:$F$1956='PLANILHA EBR'!AJ935)*(--LEFT(Main!$B$15:$B$1956,SEARCH(" ",Main!$B$15:$B$1956))='PLANILHA EBR'!AI935),Main!$H$15:$H$1956)</f>
        <v>KG LIQUIDO</v>
      </c>
      <c r="AN935">
        <v>12104.44</v>
      </c>
      <c r="AO935">
        <v>178393.36</v>
      </c>
      <c r="AP935">
        <v>215486</v>
      </c>
    </row>
    <row r="936" spans="1:42" x14ac:dyDescent="0.25">
      <c r="A936" t="s">
        <v>5961</v>
      </c>
      <c r="B936" t="str">
        <f>C936&amp;"-"&amp;COUNTIF(C$2:C936,C936)</f>
        <v>66875-2</v>
      </c>
      <c r="C936">
        <v>66875</v>
      </c>
      <c r="D936" s="57">
        <v>44861</v>
      </c>
      <c r="E936" s="84" t="str">
        <f>F936&amp;"-"&amp;COUNTIF($F$2:F936,F936)</f>
        <v>VOESTALPINE-19</v>
      </c>
      <c r="F936" s="84" t="str">
        <f t="shared" si="98"/>
        <v>VOESTALPINE</v>
      </c>
      <c r="G936" t="s">
        <v>8583</v>
      </c>
      <c r="H936" s="62">
        <v>61479002000523</v>
      </c>
      <c r="I936" t="s">
        <v>30</v>
      </c>
      <c r="J936">
        <v>16200</v>
      </c>
      <c r="K936">
        <v>278478</v>
      </c>
      <c r="M936">
        <v>76876</v>
      </c>
      <c r="N936" t="str">
        <v>METASA</v>
      </c>
      <c r="O936" s="57" cm="1">
        <f t="array" ref="O936">_xlfn.XLOOKUP(1,($C$2:$C$8655=M936)*($F$2:$F$8655=N936),$D$2:$D$8655)</f>
        <v>45219</v>
      </c>
      <c r="P936" s="62">
        <v>88416482000106</v>
      </c>
      <c r="Q936" t="str">
        <v>KG LIQUIDO</v>
      </c>
      <c r="R936" s="85">
        <v>163.11000000000001</v>
      </c>
      <c r="S936" s="85">
        <v>2482.5300000000002</v>
      </c>
      <c r="U936" s="84" t="b">
        <f t="shared" si="99"/>
        <v>1</v>
      </c>
      <c r="V936" s="84" t="b">
        <f t="shared" si="100"/>
        <v>1</v>
      </c>
      <c r="W936" s="84" t="b">
        <f t="shared" si="101"/>
        <v>1</v>
      </c>
      <c r="X936" s="84" t="b">
        <f t="shared" si="102"/>
        <v>1</v>
      </c>
      <c r="Y936" s="84" t="b">
        <f t="shared" si="103"/>
        <v>1</v>
      </c>
      <c r="AA936" s="84">
        <v>76876</v>
      </c>
      <c r="AB936" s="84" t="s">
        <v>80</v>
      </c>
      <c r="AC936" s="57">
        <v>45219</v>
      </c>
      <c r="AD936" s="84">
        <v>88416482000106</v>
      </c>
      <c r="AE936" s="84" t="s">
        <v>30</v>
      </c>
      <c r="AF936" s="84">
        <v>163.11000000000001</v>
      </c>
      <c r="AG936" s="84">
        <v>2482.5300000000002</v>
      </c>
      <c r="AI936">
        <v>77061</v>
      </c>
      <c r="AJ936" s="84" t="str" cm="1">
        <f t="array" ref="AJ936">_xlfn.XLOOKUP(AI936,--LEFT(Main!$B$15:$B$1956,SEARCH(" ",Main!$B$15:$B$1956)),Main!$F$15:$F$1956,"")</f>
        <v>JOTUN</v>
      </c>
      <c r="AK936" s="57" cm="1">
        <f t="array" ref="AK936">_xlfn.XLOOKUP(1,(--LEFT(Main!$B$15:$B$1956,SEARCH(" ",Main!$B$15:$B$1956))=AI936)*(Main!$F$15:$F$1956=AJ936),Main!$C$15:$C$1956,"")</f>
        <v>45351</v>
      </c>
      <c r="AL936" s="62" cm="1">
        <f t="array" ref="AL936">--_xlfn.XLOOKUP(1,(Main!$F$15:$F$1956='PLANILHA EBR'!AJ936)*(--LEFT(Main!$B$15:$B$1956,SEARCH(" ",Main!$B$15:$B$1956))='PLANILHA EBR'!AI936),Main!$E$15:$E$1956)</f>
        <v>2907585000404</v>
      </c>
      <c r="AM936" s="84" t="str" cm="1">
        <f t="array" ref="AM936">_xlfn.XLOOKUP(1,(Main!$F$15:$F$1956='PLANILHA EBR'!AJ936)*(--LEFT(Main!$B$15:$B$1956,SEARCH(" ",Main!$B$15:$B$1956))='PLANILHA EBR'!AI936),Main!$H$15:$H$1956)</f>
        <v>KG LIQUIDO</v>
      </c>
      <c r="AN936">
        <v>6661.1299999999992</v>
      </c>
      <c r="AO936">
        <v>180775.22000000003</v>
      </c>
      <c r="AP936">
        <v>215479</v>
      </c>
    </row>
    <row r="937" spans="1:42" x14ac:dyDescent="0.25">
      <c r="A937" t="s">
        <v>5958</v>
      </c>
      <c r="B937" t="str">
        <f>C937&amp;"-"&amp;COUNTIF(C$2:C937,C937)</f>
        <v>69347-1</v>
      </c>
      <c r="C937">
        <v>69347</v>
      </c>
      <c r="D937" s="57">
        <v>44862</v>
      </c>
      <c r="E937" s="84" t="str">
        <f>F937&amp;"-"&amp;COUNTIF($F$2:F937,F937)</f>
        <v>METASA-835</v>
      </c>
      <c r="F937" s="84" t="str">
        <f t="shared" si="98"/>
        <v>METASA</v>
      </c>
      <c r="G937" t="s">
        <v>8581</v>
      </c>
      <c r="H937" s="62">
        <v>88416482000106</v>
      </c>
      <c r="I937" t="s">
        <v>30</v>
      </c>
      <c r="J937">
        <v>1.96</v>
      </c>
      <c r="K937">
        <v>33.08</v>
      </c>
      <c r="M937">
        <v>76877</v>
      </c>
      <c r="N937" t="str">
        <v>METASA</v>
      </c>
      <c r="O937" s="57" cm="1">
        <f t="array" ref="O937">_xlfn.XLOOKUP(1,($C$2:$C$8655=M937)*($F$2:$F$8655=N937),$D$2:$D$8655)</f>
        <v>45219</v>
      </c>
      <c r="P937" s="62">
        <v>88416482000106</v>
      </c>
      <c r="Q937" t="str">
        <v>KG LIQUIDO</v>
      </c>
      <c r="R937" s="85">
        <v>14298.18</v>
      </c>
      <c r="S937" s="85">
        <v>309309.53999999998</v>
      </c>
      <c r="U937" s="84" t="b">
        <f t="shared" si="99"/>
        <v>1</v>
      </c>
      <c r="V937" s="84" t="b">
        <f t="shared" si="100"/>
        <v>1</v>
      </c>
      <c r="W937" s="84" t="b">
        <f t="shared" si="101"/>
        <v>1</v>
      </c>
      <c r="X937" s="84" t="b">
        <f t="shared" si="102"/>
        <v>1</v>
      </c>
      <c r="Y937" s="84" t="b">
        <f t="shared" si="103"/>
        <v>1</v>
      </c>
      <c r="AA937" s="84">
        <v>76877</v>
      </c>
      <c r="AB937" s="84" t="s">
        <v>80</v>
      </c>
      <c r="AC937" s="57">
        <v>45219</v>
      </c>
      <c r="AD937" s="84">
        <v>88416482000106</v>
      </c>
      <c r="AE937" s="84" t="s">
        <v>30</v>
      </c>
      <c r="AF937" s="84">
        <v>14298.18</v>
      </c>
      <c r="AG937" s="84">
        <v>309309.53999999998</v>
      </c>
      <c r="AI937">
        <v>77092</v>
      </c>
      <c r="AJ937" s="84" t="str" cm="1">
        <f t="array" ref="AJ937">_xlfn.XLOOKUP(AI937,--LEFT(Main!$B$15:$B$1956,SEARCH(" ",Main!$B$15:$B$1956)),Main!$F$15:$F$1956,"")</f>
        <v>METASA</v>
      </c>
      <c r="AK937" s="57" cm="1">
        <f t="array" ref="AK937">_xlfn.XLOOKUP(1,(--LEFT(Main!$B$15:$B$1956,SEARCH(" ",Main!$B$15:$B$1956))=AI937)*(Main!$F$15:$F$1956=AJ937),Main!$C$15:$C$1956,"")</f>
        <v>45230</v>
      </c>
      <c r="AL937" s="62" cm="1">
        <f t="array" ref="AL937">--_xlfn.XLOOKUP(1,(Main!$F$15:$F$1956='PLANILHA EBR'!AJ937)*(--LEFT(Main!$B$15:$B$1956,SEARCH(" ",Main!$B$15:$B$1956))='PLANILHA EBR'!AI937),Main!$E$15:$E$1956)</f>
        <v>88416482000106</v>
      </c>
      <c r="AM937" s="84" t="str" cm="1">
        <f t="array" ref="AM937">_xlfn.XLOOKUP(1,(Main!$F$15:$F$1956='PLANILHA EBR'!AJ937)*(--LEFT(Main!$B$15:$B$1956,SEARCH(" ",Main!$B$15:$B$1956))='PLANILHA EBR'!AI937),Main!$H$15:$H$1956)</f>
        <v>KG LIQUIDO</v>
      </c>
      <c r="AN937">
        <v>14018.83</v>
      </c>
      <c r="AO937">
        <v>215151.31</v>
      </c>
      <c r="AP937">
        <v>120676</v>
      </c>
    </row>
    <row r="938" spans="1:42" x14ac:dyDescent="0.25">
      <c r="A938" t="s">
        <v>5958</v>
      </c>
      <c r="B938" t="str">
        <f>C938&amp;"-"&amp;COUNTIF(C$2:C938,C938)</f>
        <v>69347-2</v>
      </c>
      <c r="C938">
        <v>69347</v>
      </c>
      <c r="D938" s="57">
        <v>44862</v>
      </c>
      <c r="E938" s="84" t="str">
        <f>F938&amp;"-"&amp;COUNTIF($F$2:F938,F938)</f>
        <v>METASA-836</v>
      </c>
      <c r="F938" s="84" t="str">
        <f t="shared" si="98"/>
        <v>METASA</v>
      </c>
      <c r="G938" t="s">
        <v>8581</v>
      </c>
      <c r="H938" s="62">
        <v>88416482000106</v>
      </c>
      <c r="I938" t="s">
        <v>30</v>
      </c>
      <c r="J938">
        <v>713.32</v>
      </c>
      <c r="K938">
        <v>12611.5</v>
      </c>
      <c r="M938">
        <v>76955</v>
      </c>
      <c r="N938" t="str">
        <v>METASA</v>
      </c>
      <c r="O938" s="57" cm="1">
        <f t="array" ref="O938">_xlfn.XLOOKUP(1,($C$2:$C$8655=M938)*($F$2:$F$8655=N938),$D$2:$D$8655)</f>
        <v>45224</v>
      </c>
      <c r="P938" s="62">
        <v>88416482000106</v>
      </c>
      <c r="Q938" t="str">
        <v>KG LIQUIDO</v>
      </c>
      <c r="R938" s="85">
        <v>12104.439999999999</v>
      </c>
      <c r="S938" s="85">
        <v>178393.36</v>
      </c>
      <c r="U938" s="84" t="b">
        <f t="shared" si="99"/>
        <v>1</v>
      </c>
      <c r="V938" s="84" t="b">
        <f t="shared" si="100"/>
        <v>1</v>
      </c>
      <c r="W938" s="84" t="b">
        <f t="shared" si="101"/>
        <v>1</v>
      </c>
      <c r="X938" s="84" t="b">
        <f t="shared" si="102"/>
        <v>1</v>
      </c>
      <c r="Y938" s="84" t="b">
        <f t="shared" si="103"/>
        <v>1</v>
      </c>
      <c r="AA938" s="84">
        <v>76955</v>
      </c>
      <c r="AB938" s="84" t="s">
        <v>80</v>
      </c>
      <c r="AC938" s="57">
        <v>45224</v>
      </c>
      <c r="AD938" s="84">
        <v>88416482000106</v>
      </c>
      <c r="AE938" s="84" t="s">
        <v>30</v>
      </c>
      <c r="AF938" s="84">
        <v>12104.44</v>
      </c>
      <c r="AG938" s="84">
        <v>178393.36</v>
      </c>
      <c r="AI938">
        <v>77141</v>
      </c>
      <c r="AJ938" s="84" t="str" cm="1">
        <f t="array" ref="AJ938">_xlfn.XLOOKUP(AI938,--LEFT(Main!$B$15:$B$1956,SEARCH(" ",Main!$B$15:$B$1956)),Main!$F$15:$F$1956,"")</f>
        <v>METASA</v>
      </c>
      <c r="AK938" s="57" cm="1">
        <f t="array" ref="AK938">_xlfn.XLOOKUP(1,(--LEFT(Main!$B$15:$B$1956,SEARCH(" ",Main!$B$15:$B$1956))=AI938)*(Main!$F$15:$F$1956=AJ938),Main!$C$15:$C$1956,"")</f>
        <v>45233</v>
      </c>
      <c r="AL938" s="62" cm="1">
        <f t="array" ref="AL938">--_xlfn.XLOOKUP(1,(Main!$F$15:$F$1956='PLANILHA EBR'!AJ938)*(--LEFT(Main!$B$15:$B$1956,SEARCH(" ",Main!$B$15:$B$1956))='PLANILHA EBR'!AI938),Main!$E$15:$E$1956)</f>
        <v>88416482000106</v>
      </c>
      <c r="AM938" s="84" t="str" cm="1">
        <f t="array" ref="AM938">_xlfn.XLOOKUP(1,(Main!$F$15:$F$1956='PLANILHA EBR'!AJ938)*(--LEFT(Main!$B$15:$B$1956,SEARCH(" ",Main!$B$15:$B$1956))='PLANILHA EBR'!AI938),Main!$H$15:$H$1956)</f>
        <v>KG LIQUIDO</v>
      </c>
      <c r="AN938">
        <v>22409.59</v>
      </c>
      <c r="AO938">
        <v>352916.4</v>
      </c>
      <c r="AP938">
        <v>120676</v>
      </c>
    </row>
    <row r="939" spans="1:42" x14ac:dyDescent="0.25">
      <c r="A939" t="s">
        <v>5958</v>
      </c>
      <c r="B939" t="str">
        <f>C939&amp;"-"&amp;COUNTIF(C$2:C939,C939)</f>
        <v>69347-3</v>
      </c>
      <c r="C939">
        <v>69347</v>
      </c>
      <c r="D939" s="57">
        <v>44862</v>
      </c>
      <c r="E939" s="84" t="str">
        <f>F939&amp;"-"&amp;COUNTIF($F$2:F939,F939)</f>
        <v>METASA-837</v>
      </c>
      <c r="F939" s="84" t="str">
        <f t="shared" si="98"/>
        <v>METASA</v>
      </c>
      <c r="G939" t="s">
        <v>8581</v>
      </c>
      <c r="H939" s="62">
        <v>88416482000106</v>
      </c>
      <c r="I939" t="s">
        <v>30</v>
      </c>
      <c r="J939">
        <v>93.03</v>
      </c>
      <c r="K939">
        <v>1644.77</v>
      </c>
      <c r="M939">
        <v>77061</v>
      </c>
      <c r="N939" t="str">
        <v>JOTUN</v>
      </c>
      <c r="O939" s="57" cm="1">
        <f t="array" ref="O939">_xlfn.XLOOKUP(1,($C$2:$C$8655=M939)*($F$2:$F$8655=N939),$D$2:$D$8655)</f>
        <v>45351</v>
      </c>
      <c r="P939" s="62">
        <v>2907585000404</v>
      </c>
      <c r="Q939" t="str">
        <v>UNIDADE</v>
      </c>
      <c r="R939" s="85">
        <v>565</v>
      </c>
      <c r="S939" s="85">
        <v>180775.22</v>
      </c>
      <c r="U939" s="84" t="b">
        <f t="shared" si="99"/>
        <v>1</v>
      </c>
      <c r="V939" s="84" t="b">
        <f t="shared" si="100"/>
        <v>1</v>
      </c>
      <c r="W939" s="84" t="b">
        <f t="shared" si="101"/>
        <v>1</v>
      </c>
      <c r="X939" s="84" t="str">
        <f t="shared" si="102"/>
        <v xml:space="preserve"> </v>
      </c>
      <c r="Y939" s="84" t="b">
        <f t="shared" si="103"/>
        <v>1</v>
      </c>
      <c r="AA939" s="84">
        <v>77061</v>
      </c>
      <c r="AB939" s="84" t="s">
        <v>88</v>
      </c>
      <c r="AC939" s="57">
        <v>45351</v>
      </c>
      <c r="AD939" s="84">
        <v>2907585000404</v>
      </c>
      <c r="AE939" s="84" t="s">
        <v>30</v>
      </c>
      <c r="AF939" s="84">
        <v>6661.1299999999992</v>
      </c>
      <c r="AG939" s="84">
        <v>180775.22</v>
      </c>
      <c r="AI939">
        <v>77167</v>
      </c>
      <c r="AJ939" s="84" t="str" cm="1">
        <f t="array" ref="AJ939">_xlfn.XLOOKUP(AI939,--LEFT(Main!$B$15:$B$1956,SEARCH(" ",Main!$B$15:$B$1956)),Main!$F$15:$F$1956,"")</f>
        <v>METASA</v>
      </c>
      <c r="AK939" s="57" cm="1">
        <f t="array" ref="AK939">_xlfn.XLOOKUP(1,(--LEFT(Main!$B$15:$B$1956,SEARCH(" ",Main!$B$15:$B$1956))=AI939)*(Main!$F$15:$F$1956=AJ939),Main!$C$15:$C$1956,"")</f>
        <v>45236</v>
      </c>
      <c r="AL939" s="62" cm="1">
        <f t="array" ref="AL939">--_xlfn.XLOOKUP(1,(Main!$F$15:$F$1956='PLANILHA EBR'!AJ939)*(--LEFT(Main!$B$15:$B$1956,SEARCH(" ",Main!$B$15:$B$1956))='PLANILHA EBR'!AI939),Main!$E$15:$E$1956)</f>
        <v>88416482000106</v>
      </c>
      <c r="AM939" s="84" t="str" cm="1">
        <f t="array" ref="AM939">_xlfn.XLOOKUP(1,(Main!$F$15:$F$1956='PLANILHA EBR'!AJ939)*(--LEFT(Main!$B$15:$B$1956,SEARCH(" ",Main!$B$15:$B$1956))='PLANILHA EBR'!AI939),Main!$H$15:$H$1956)</f>
        <v>KG LIQUIDO</v>
      </c>
      <c r="AN939">
        <v>25975</v>
      </c>
      <c r="AO939">
        <v>494704.7</v>
      </c>
      <c r="AP939">
        <v>120668</v>
      </c>
    </row>
    <row r="940" spans="1:42" x14ac:dyDescent="0.25">
      <c r="A940" t="s">
        <v>5958</v>
      </c>
      <c r="B940" t="str">
        <f>C940&amp;"-"&amp;COUNTIF(C$2:C940,C940)</f>
        <v>69347-4</v>
      </c>
      <c r="C940">
        <v>69347</v>
      </c>
      <c r="D940" s="57">
        <v>44862</v>
      </c>
      <c r="E940" s="84" t="str">
        <f>F940&amp;"-"&amp;COUNTIF($F$2:F940,F940)</f>
        <v>METASA-838</v>
      </c>
      <c r="F940" s="84" t="str">
        <f t="shared" si="98"/>
        <v>METASA</v>
      </c>
      <c r="G940" t="s">
        <v>8581</v>
      </c>
      <c r="H940" s="62">
        <v>88416482000106</v>
      </c>
      <c r="I940" t="s">
        <v>30</v>
      </c>
      <c r="J940">
        <v>3145.48</v>
      </c>
      <c r="K940">
        <v>63287.06</v>
      </c>
      <c r="M940">
        <v>77092</v>
      </c>
      <c r="N940" t="str">
        <v>METASA</v>
      </c>
      <c r="O940" s="57" cm="1">
        <f t="array" ref="O940">_xlfn.XLOOKUP(1,($C$2:$C$8655=M940)*($F$2:$F$8655=N940),$D$2:$D$8655)</f>
        <v>45230</v>
      </c>
      <c r="P940" s="62">
        <v>88416482000106</v>
      </c>
      <c r="Q940" t="str">
        <v>KG LIQUIDO</v>
      </c>
      <c r="R940" s="85">
        <v>14018.829999999998</v>
      </c>
      <c r="S940" s="85">
        <v>215151.31</v>
      </c>
      <c r="U940" s="84" t="b">
        <f t="shared" si="99"/>
        <v>1</v>
      </c>
      <c r="V940" s="84" t="b">
        <f t="shared" si="100"/>
        <v>1</v>
      </c>
      <c r="W940" s="84" t="b">
        <f t="shared" si="101"/>
        <v>1</v>
      </c>
      <c r="X940" s="84" t="b">
        <f t="shared" si="102"/>
        <v>1</v>
      </c>
      <c r="Y940" s="84" t="b">
        <f t="shared" si="103"/>
        <v>1</v>
      </c>
      <c r="AA940" s="84">
        <v>77092</v>
      </c>
      <c r="AB940" s="84" t="s">
        <v>80</v>
      </c>
      <c r="AC940" s="57">
        <v>45230</v>
      </c>
      <c r="AD940" s="84">
        <v>88416482000106</v>
      </c>
      <c r="AE940" s="84" t="s">
        <v>30</v>
      </c>
      <c r="AF940" s="84">
        <v>14018.83</v>
      </c>
      <c r="AG940" s="84">
        <v>215151.31</v>
      </c>
      <c r="AI940">
        <v>77497</v>
      </c>
      <c r="AJ940" s="84" t="str" cm="1">
        <f t="array" ref="AJ940">_xlfn.XLOOKUP(AI940,--LEFT(Main!$B$15:$B$1956,SEARCH(" ",Main!$B$15:$B$1956)),Main!$F$15:$F$1956,"")</f>
        <v>METASA</v>
      </c>
      <c r="AK940" s="57" cm="1">
        <f t="array" ref="AK940">_xlfn.XLOOKUP(1,(--LEFT(Main!$B$15:$B$1956,SEARCH(" ",Main!$B$15:$B$1956))=AI940)*(Main!$F$15:$F$1956=AJ940),Main!$C$15:$C$1956,"")</f>
        <v>45253</v>
      </c>
      <c r="AL940" s="62" cm="1">
        <f t="array" ref="AL940">--_xlfn.XLOOKUP(1,(Main!$F$15:$F$1956='PLANILHA EBR'!AJ940)*(--LEFT(Main!$B$15:$B$1956,SEARCH(" ",Main!$B$15:$B$1956))='PLANILHA EBR'!AI940),Main!$E$15:$E$1956)</f>
        <v>88416482000106</v>
      </c>
      <c r="AM940" s="84" t="str" cm="1">
        <f t="array" ref="AM940">_xlfn.XLOOKUP(1,(Main!$F$15:$F$1956='PLANILHA EBR'!AJ940)*(--LEFT(Main!$B$15:$B$1956,SEARCH(" ",Main!$B$15:$B$1956))='PLANILHA EBR'!AI940),Main!$H$15:$H$1956)</f>
        <v>KG LIQUIDO</v>
      </c>
      <c r="AN940">
        <v>7601.89</v>
      </c>
      <c r="AO940">
        <v>117064.85</v>
      </c>
      <c r="AP940">
        <v>120667</v>
      </c>
    </row>
    <row r="941" spans="1:42" x14ac:dyDescent="0.25">
      <c r="A941" t="s">
        <v>5958</v>
      </c>
      <c r="B941" t="str">
        <f>C941&amp;"-"&amp;COUNTIF(C$2:C941,C941)</f>
        <v>69347-5</v>
      </c>
      <c r="C941">
        <v>69347</v>
      </c>
      <c r="D941" s="57">
        <v>44862</v>
      </c>
      <c r="E941" s="84" t="str">
        <f>F941&amp;"-"&amp;COUNTIF($F$2:F941,F941)</f>
        <v>METASA-839</v>
      </c>
      <c r="F941" s="84" t="str">
        <f t="shared" si="98"/>
        <v>METASA</v>
      </c>
      <c r="G941" t="s">
        <v>8581</v>
      </c>
      <c r="H941" s="62">
        <v>88416482000106</v>
      </c>
      <c r="I941" t="s">
        <v>30</v>
      </c>
      <c r="J941">
        <v>156.24</v>
      </c>
      <c r="K941">
        <v>2863.88</v>
      </c>
      <c r="M941">
        <v>77141</v>
      </c>
      <c r="N941" t="str">
        <v>METASA</v>
      </c>
      <c r="O941" s="57" cm="1">
        <f t="array" ref="O941">_xlfn.XLOOKUP(1,($C$2:$C$8655=M941)*($F$2:$F$8655=N941),$D$2:$D$8655)</f>
        <v>45233</v>
      </c>
      <c r="P941" s="62">
        <v>88416482000106</v>
      </c>
      <c r="Q941" t="str">
        <v>KG LIQUIDO</v>
      </c>
      <c r="R941" s="85">
        <v>22409.59</v>
      </c>
      <c r="S941" s="85">
        <v>352916.39999999997</v>
      </c>
      <c r="U941" s="84" t="b">
        <f t="shared" si="99"/>
        <v>1</v>
      </c>
      <c r="V941" s="84" t="b">
        <f t="shared" si="100"/>
        <v>1</v>
      </c>
      <c r="W941" s="84" t="b">
        <f t="shared" si="101"/>
        <v>1</v>
      </c>
      <c r="X941" s="84" t="b">
        <f t="shared" si="102"/>
        <v>1</v>
      </c>
      <c r="Y941" s="84" t="b">
        <f t="shared" si="103"/>
        <v>1</v>
      </c>
      <c r="AA941" s="84">
        <v>77141</v>
      </c>
      <c r="AB941" s="84" t="s">
        <v>80</v>
      </c>
      <c r="AC941" s="57">
        <v>45233</v>
      </c>
      <c r="AD941" s="84">
        <v>88416482000106</v>
      </c>
      <c r="AE941" s="84" t="s">
        <v>30</v>
      </c>
      <c r="AF941" s="84">
        <v>22409.59</v>
      </c>
      <c r="AG941" s="84">
        <v>352916.4</v>
      </c>
      <c r="AI941">
        <v>77498</v>
      </c>
      <c r="AJ941" s="84" t="str" cm="1">
        <f t="array" ref="AJ941">_xlfn.XLOOKUP(AI941,--LEFT(Main!$B$15:$B$1956,SEARCH(" ",Main!$B$15:$B$1956)),Main!$F$15:$F$1956,"")</f>
        <v>METASA</v>
      </c>
      <c r="AK941" s="57" cm="1">
        <f t="array" ref="AK941">_xlfn.XLOOKUP(1,(--LEFT(Main!$B$15:$B$1956,SEARCH(" ",Main!$B$15:$B$1956))=AI941)*(Main!$F$15:$F$1956=AJ941),Main!$C$15:$C$1956,"")</f>
        <v>45253</v>
      </c>
      <c r="AL941" s="62" cm="1">
        <f t="array" ref="AL941">--_xlfn.XLOOKUP(1,(Main!$F$15:$F$1956='PLANILHA EBR'!AJ941)*(--LEFT(Main!$B$15:$B$1956,SEARCH(" ",Main!$B$15:$B$1956))='PLANILHA EBR'!AI941),Main!$E$15:$E$1956)</f>
        <v>88416482000106</v>
      </c>
      <c r="AM941" s="84" t="str" cm="1">
        <f t="array" ref="AM941">_xlfn.XLOOKUP(1,(Main!$F$15:$F$1956='PLANILHA EBR'!AJ941)*(--LEFT(Main!$B$15:$B$1956,SEARCH(" ",Main!$B$15:$B$1956))='PLANILHA EBR'!AI941),Main!$H$15:$H$1956)</f>
        <v>KG LIQUIDO</v>
      </c>
      <c r="AN941">
        <v>234.63</v>
      </c>
      <c r="AO941">
        <v>3716.5</v>
      </c>
      <c r="AP941">
        <v>120666</v>
      </c>
    </row>
    <row r="942" spans="1:42" x14ac:dyDescent="0.25">
      <c r="A942" t="s">
        <v>5958</v>
      </c>
      <c r="B942" t="str">
        <f>C942&amp;"-"&amp;COUNTIF(C$2:C942,C942)</f>
        <v>69347-6</v>
      </c>
      <c r="C942">
        <v>69347</v>
      </c>
      <c r="D942" s="57">
        <v>44862</v>
      </c>
      <c r="E942" s="84" t="str">
        <f>F942&amp;"-"&amp;COUNTIF($F$2:F942,F942)</f>
        <v>METASA-840</v>
      </c>
      <c r="F942" s="84" t="str">
        <f t="shared" si="98"/>
        <v>METASA</v>
      </c>
      <c r="G942" t="s">
        <v>8581</v>
      </c>
      <c r="H942" s="62">
        <v>88416482000106</v>
      </c>
      <c r="I942" t="s">
        <v>30</v>
      </c>
      <c r="J942">
        <v>185.62</v>
      </c>
      <c r="K942">
        <v>3402.41</v>
      </c>
      <c r="M942">
        <v>77167</v>
      </c>
      <c r="N942" t="str">
        <v>METASA</v>
      </c>
      <c r="O942" s="57" cm="1">
        <f t="array" ref="O942">_xlfn.XLOOKUP(1,($C$2:$C$8655=M942)*($F$2:$F$8655=N942),$D$2:$D$8655)</f>
        <v>45236</v>
      </c>
      <c r="P942" s="62">
        <v>88416482000106</v>
      </c>
      <c r="Q942" t="str">
        <v>KG LIQUIDO</v>
      </c>
      <c r="R942" s="85">
        <v>25975</v>
      </c>
      <c r="S942" s="85">
        <v>494704.7</v>
      </c>
      <c r="U942" s="84" t="b">
        <f t="shared" si="99"/>
        <v>1</v>
      </c>
      <c r="V942" s="84" t="b">
        <f t="shared" si="100"/>
        <v>1</v>
      </c>
      <c r="W942" s="84" t="b">
        <f t="shared" si="101"/>
        <v>1</v>
      </c>
      <c r="X942" s="84" t="b">
        <f t="shared" si="102"/>
        <v>1</v>
      </c>
      <c r="Y942" s="84" t="b">
        <f t="shared" si="103"/>
        <v>1</v>
      </c>
      <c r="AA942" s="84">
        <v>77167</v>
      </c>
      <c r="AB942" s="84" t="s">
        <v>80</v>
      </c>
      <c r="AC942" s="57">
        <v>45236</v>
      </c>
      <c r="AD942" s="84">
        <v>88416482000106</v>
      </c>
      <c r="AE942" s="84" t="s">
        <v>30</v>
      </c>
      <c r="AF942" s="84">
        <v>25975</v>
      </c>
      <c r="AG942" s="84">
        <v>494704.7</v>
      </c>
      <c r="AI942">
        <v>77499</v>
      </c>
      <c r="AJ942" s="84" t="str" cm="1">
        <f t="array" ref="AJ942">_xlfn.XLOOKUP(AI942,--LEFT(Main!$B$15:$B$1956,SEARCH(" ",Main!$B$15:$B$1956)),Main!$F$15:$F$1956,"")</f>
        <v>METASA</v>
      </c>
      <c r="AK942" s="57" cm="1">
        <f t="array" ref="AK942">_xlfn.XLOOKUP(1,(--LEFT(Main!$B$15:$B$1956,SEARCH(" ",Main!$B$15:$B$1956))=AI942)*(Main!$F$15:$F$1956=AJ942),Main!$C$15:$C$1956,"")</f>
        <v>45253</v>
      </c>
      <c r="AL942" s="62" cm="1">
        <f t="array" ref="AL942">--_xlfn.XLOOKUP(1,(Main!$F$15:$F$1956='PLANILHA EBR'!AJ942)*(--LEFT(Main!$B$15:$B$1956,SEARCH(" ",Main!$B$15:$B$1956))='PLANILHA EBR'!AI942),Main!$E$15:$E$1956)</f>
        <v>88416482000106</v>
      </c>
      <c r="AM942" s="84" t="str" cm="1">
        <f t="array" ref="AM942">_xlfn.XLOOKUP(1,(Main!$F$15:$F$1956='PLANILHA EBR'!AJ942)*(--LEFT(Main!$B$15:$B$1956,SEARCH(" ",Main!$B$15:$B$1956))='PLANILHA EBR'!AI942),Main!$H$15:$H$1956)</f>
        <v>KG LIQUIDO</v>
      </c>
      <c r="AN942">
        <v>46.24</v>
      </c>
      <c r="AO942">
        <v>672.4</v>
      </c>
      <c r="AP942">
        <v>120421</v>
      </c>
    </row>
    <row r="943" spans="1:42" x14ac:dyDescent="0.25">
      <c r="A943" t="s">
        <v>5958</v>
      </c>
      <c r="B943" t="str">
        <f>C943&amp;"-"&amp;COUNTIF(C$2:C943,C943)</f>
        <v>69347-7</v>
      </c>
      <c r="C943">
        <v>69347</v>
      </c>
      <c r="D943" s="57">
        <v>44862</v>
      </c>
      <c r="E943" s="84" t="str">
        <f>F943&amp;"-"&amp;COUNTIF($F$2:F943,F943)</f>
        <v>METASA-841</v>
      </c>
      <c r="F943" s="84" t="str">
        <f t="shared" si="98"/>
        <v>METASA</v>
      </c>
      <c r="G943" t="s">
        <v>8581</v>
      </c>
      <c r="H943" s="62">
        <v>88416482000106</v>
      </c>
      <c r="I943" t="s">
        <v>30</v>
      </c>
      <c r="J943">
        <v>1208.4100000000001</v>
      </c>
      <c r="K943">
        <v>32723.74</v>
      </c>
      <c r="M943">
        <v>77497</v>
      </c>
      <c r="N943" t="str">
        <v>METASA</v>
      </c>
      <c r="O943" s="57" cm="1">
        <f t="array" ref="O943">_xlfn.XLOOKUP(1,($C$2:$C$8655=M943)*($F$2:$F$8655=N943),$D$2:$D$8655)</f>
        <v>45253</v>
      </c>
      <c r="P943" s="62">
        <v>88416482000106</v>
      </c>
      <c r="Q943" t="str">
        <v>KG LIQUIDO</v>
      </c>
      <c r="R943" s="85">
        <v>7601.89</v>
      </c>
      <c r="S943" s="85">
        <v>117064.84999999999</v>
      </c>
      <c r="U943" s="84" t="b">
        <f t="shared" si="99"/>
        <v>1</v>
      </c>
      <c r="V943" s="84" t="b">
        <f t="shared" si="100"/>
        <v>1</v>
      </c>
      <c r="W943" s="84" t="b">
        <f t="shared" si="101"/>
        <v>1</v>
      </c>
      <c r="X943" s="84" t="b">
        <f t="shared" si="102"/>
        <v>1</v>
      </c>
      <c r="Y943" s="84" t="b">
        <f t="shared" si="103"/>
        <v>1</v>
      </c>
      <c r="AA943" s="84">
        <v>77497</v>
      </c>
      <c r="AB943" s="84" t="s">
        <v>80</v>
      </c>
      <c r="AC943" s="57">
        <v>45253</v>
      </c>
      <c r="AD943" s="84">
        <v>88416482000106</v>
      </c>
      <c r="AE943" s="84" t="s">
        <v>30</v>
      </c>
      <c r="AF943" s="84">
        <v>7601.89</v>
      </c>
      <c r="AG943" s="84">
        <v>117064.85</v>
      </c>
      <c r="AI943">
        <v>77599</v>
      </c>
      <c r="AJ943" s="84" t="str" cm="1">
        <f t="array" ref="AJ943">_xlfn.XLOOKUP(AI943,--LEFT(Main!$B$15:$B$1956,SEARCH(" ",Main!$B$15:$B$1956)),Main!$F$15:$F$1956,"")</f>
        <v>FIBRA</v>
      </c>
      <c r="AK943" s="57" cm="1">
        <f t="array" ref="AK943">_xlfn.XLOOKUP(1,(--LEFT(Main!$B$15:$B$1956,SEARCH(" ",Main!$B$15:$B$1956))=AI943)*(Main!$F$15:$F$1956=AJ943),Main!$C$15:$C$1956,"")</f>
        <v>45278</v>
      </c>
      <c r="AL943" s="62" cm="1">
        <f t="array" ref="AL943">--_xlfn.XLOOKUP(1,(Main!$F$15:$F$1956='PLANILHA EBR'!AJ943)*(--LEFT(Main!$B$15:$B$1956,SEARCH(" ",Main!$B$15:$B$1956))='PLANILHA EBR'!AI943),Main!$E$15:$E$1956)</f>
        <v>8381863000168</v>
      </c>
      <c r="AM943" s="84" t="str" cm="1">
        <f t="array" ref="AM943">_xlfn.XLOOKUP(1,(Main!$F$15:$F$1956='PLANILHA EBR'!AJ943)*(--LEFT(Main!$B$15:$B$1956,SEARCH(" ",Main!$B$15:$B$1956))='PLANILHA EBR'!AI943),Main!$H$15:$H$1956)</f>
        <v>UNIDADE</v>
      </c>
      <c r="AN943">
        <v>14740</v>
      </c>
      <c r="AO943">
        <v>3598.77</v>
      </c>
      <c r="AP943">
        <v>120420</v>
      </c>
    </row>
    <row r="944" spans="1:42" x14ac:dyDescent="0.25">
      <c r="A944" t="s">
        <v>5958</v>
      </c>
      <c r="B944" t="str">
        <f>C944&amp;"-"&amp;COUNTIF(C$2:C944,C944)</f>
        <v>69347-8</v>
      </c>
      <c r="C944">
        <v>69347</v>
      </c>
      <c r="D944" s="57">
        <v>44862</v>
      </c>
      <c r="E944" s="84" t="str">
        <f>F944&amp;"-"&amp;COUNTIF($F$2:F944,F944)</f>
        <v>METASA-842</v>
      </c>
      <c r="F944" s="84" t="str">
        <f t="shared" si="98"/>
        <v>METASA</v>
      </c>
      <c r="G944" t="s">
        <v>8581</v>
      </c>
      <c r="H944" s="62">
        <v>88416482000106</v>
      </c>
      <c r="I944" t="s">
        <v>30</v>
      </c>
      <c r="J944">
        <v>541.37</v>
      </c>
      <c r="K944">
        <v>14660.3</v>
      </c>
      <c r="M944">
        <v>77498</v>
      </c>
      <c r="N944" t="str">
        <v>METASA</v>
      </c>
      <c r="O944" s="57" cm="1">
        <f t="array" ref="O944">_xlfn.XLOOKUP(1,($C$2:$C$8655=M944)*($F$2:$F$8655=N944),$D$2:$D$8655)</f>
        <v>45253</v>
      </c>
      <c r="P944" s="62">
        <v>88416482000106</v>
      </c>
      <c r="Q944" t="str">
        <v>KG LIQUIDO</v>
      </c>
      <c r="R944" s="85">
        <v>234.63</v>
      </c>
      <c r="S944" s="85">
        <v>3716.5</v>
      </c>
      <c r="U944" s="84" t="b">
        <f t="shared" si="99"/>
        <v>1</v>
      </c>
      <c r="V944" s="84" t="b">
        <f t="shared" si="100"/>
        <v>1</v>
      </c>
      <c r="W944" s="84" t="b">
        <f t="shared" si="101"/>
        <v>1</v>
      </c>
      <c r="X944" s="84" t="b">
        <f t="shared" si="102"/>
        <v>1</v>
      </c>
      <c r="Y944" s="84" t="b">
        <f t="shared" si="103"/>
        <v>1</v>
      </c>
      <c r="AA944" s="84">
        <v>77498</v>
      </c>
      <c r="AB944" s="84" t="s">
        <v>80</v>
      </c>
      <c r="AC944" s="57">
        <v>45253</v>
      </c>
      <c r="AD944" s="84">
        <v>88416482000106</v>
      </c>
      <c r="AE944" s="84" t="s">
        <v>30</v>
      </c>
      <c r="AF944" s="84">
        <v>234.63</v>
      </c>
      <c r="AG944" s="84">
        <v>3716.5</v>
      </c>
      <c r="AI944">
        <v>77611</v>
      </c>
      <c r="AJ944" s="84" t="str" cm="1">
        <f t="array" ref="AJ944">_xlfn.XLOOKUP(AI944,--LEFT(Main!$B$15:$B$1956,SEARCH(" ",Main!$B$15:$B$1956)),Main!$F$15:$F$1956,"")</f>
        <v>FIBRA</v>
      </c>
      <c r="AK944" s="57" cm="1">
        <f t="array" ref="AK944">_xlfn.XLOOKUP(1,(--LEFT(Main!$B$15:$B$1956,SEARCH(" ",Main!$B$15:$B$1956))=AI944)*(Main!$F$15:$F$1956=AJ944),Main!$C$15:$C$1956,"")</f>
        <v>45278</v>
      </c>
      <c r="AL944" s="62" cm="1">
        <f t="array" ref="AL944">--_xlfn.XLOOKUP(1,(Main!$F$15:$F$1956='PLANILHA EBR'!AJ944)*(--LEFT(Main!$B$15:$B$1956,SEARCH(" ",Main!$B$15:$B$1956))='PLANILHA EBR'!AI944),Main!$E$15:$E$1956)</f>
        <v>8381863000168</v>
      </c>
      <c r="AM944" s="84" t="str" cm="1">
        <f t="array" ref="AM944">_xlfn.XLOOKUP(1,(Main!$F$15:$F$1956='PLANILHA EBR'!AJ944)*(--LEFT(Main!$B$15:$B$1956,SEARCH(" ",Main!$B$15:$B$1956))='PLANILHA EBR'!AI944),Main!$H$15:$H$1956)</f>
        <v>UNIDADE</v>
      </c>
      <c r="AN944">
        <v>1530</v>
      </c>
      <c r="AO944">
        <v>5003.1000000000004</v>
      </c>
      <c r="AP944">
        <v>120419</v>
      </c>
    </row>
    <row r="945" spans="1:42" x14ac:dyDescent="0.25">
      <c r="A945" t="s">
        <v>5958</v>
      </c>
      <c r="B945" t="str">
        <f>C945&amp;"-"&amp;COUNTIF(C$2:C945,C945)</f>
        <v>69352-1</v>
      </c>
      <c r="C945">
        <v>69352</v>
      </c>
      <c r="D945" s="57">
        <v>44862</v>
      </c>
      <c r="E945" s="84" t="str">
        <f>F945&amp;"-"&amp;COUNTIF($F$2:F945,F945)</f>
        <v>METASA-843</v>
      </c>
      <c r="F945" s="84" t="str">
        <f t="shared" si="98"/>
        <v>METASA</v>
      </c>
      <c r="G945" t="s">
        <v>8581</v>
      </c>
      <c r="H945" s="62">
        <v>88416482000106</v>
      </c>
      <c r="I945" t="s">
        <v>30</v>
      </c>
      <c r="J945">
        <v>169.27</v>
      </c>
      <c r="K945">
        <v>2857.28</v>
      </c>
      <c r="M945">
        <v>77499</v>
      </c>
      <c r="N945" t="str">
        <v>METASA</v>
      </c>
      <c r="O945" s="57" cm="1">
        <f t="array" ref="O945">_xlfn.XLOOKUP(1,($C$2:$C$8655=M945)*($F$2:$F$8655=N945),$D$2:$D$8655)</f>
        <v>45253</v>
      </c>
      <c r="P945" s="62">
        <v>88416482000106</v>
      </c>
      <c r="Q945" t="str">
        <v>KG LIQUIDO</v>
      </c>
      <c r="R945" s="85">
        <v>46.24</v>
      </c>
      <c r="S945" s="85">
        <v>672.40000000000009</v>
      </c>
      <c r="U945" s="84" t="b">
        <f t="shared" si="99"/>
        <v>1</v>
      </c>
      <c r="V945" s="84" t="b">
        <f t="shared" si="100"/>
        <v>1</v>
      </c>
      <c r="W945" s="84" t="b">
        <f t="shared" si="101"/>
        <v>1</v>
      </c>
      <c r="X945" s="84" t="b">
        <f t="shared" si="102"/>
        <v>1</v>
      </c>
      <c r="Y945" s="84" t="b">
        <f t="shared" si="103"/>
        <v>1</v>
      </c>
      <c r="AA945" s="84">
        <v>77499</v>
      </c>
      <c r="AB945" s="84" t="s">
        <v>80</v>
      </c>
      <c r="AC945" s="57">
        <v>45253</v>
      </c>
      <c r="AD945" s="84">
        <v>88416482000106</v>
      </c>
      <c r="AE945" s="84" t="s">
        <v>30</v>
      </c>
      <c r="AF945" s="84">
        <v>46.24</v>
      </c>
      <c r="AG945" s="84">
        <v>672.4</v>
      </c>
      <c r="AI945">
        <v>77735</v>
      </c>
      <c r="AJ945" s="84" t="str" cm="1">
        <f t="array" ref="AJ945">_xlfn.XLOOKUP(AI945,--LEFT(Main!$B$15:$B$1956,SEARCH(" ",Main!$B$15:$B$1956)),Main!$F$15:$F$1956,"")</f>
        <v>JOTUN</v>
      </c>
      <c r="AK945" s="57" cm="1">
        <f t="array" ref="AK945">_xlfn.XLOOKUP(1,(--LEFT(Main!$B$15:$B$1956,SEARCH(" ",Main!$B$15:$B$1956))=AI945)*(Main!$F$15:$F$1956=AJ945),Main!$C$15:$C$1956,"")</f>
        <v>45370</v>
      </c>
      <c r="AL945" s="62" cm="1">
        <f t="array" ref="AL945">--_xlfn.XLOOKUP(1,(Main!$F$15:$F$1956='PLANILHA EBR'!AJ945)*(--LEFT(Main!$B$15:$B$1956,SEARCH(" ",Main!$B$15:$B$1956))='PLANILHA EBR'!AI945),Main!$E$15:$E$1956)</f>
        <v>2907585000404</v>
      </c>
      <c r="AM945" s="84" t="str" cm="1">
        <f t="array" ref="AM945">_xlfn.XLOOKUP(1,(Main!$F$15:$F$1956='PLANILHA EBR'!AJ945)*(--LEFT(Main!$B$15:$B$1956,SEARCH(" ",Main!$B$15:$B$1956))='PLANILHA EBR'!AI945),Main!$H$15:$H$1956)</f>
        <v>KG LIQUIDO</v>
      </c>
      <c r="AN945">
        <v>8752.7999999999993</v>
      </c>
      <c r="AO945">
        <v>360468</v>
      </c>
      <c r="AP945">
        <v>120418</v>
      </c>
    </row>
    <row r="946" spans="1:42" x14ac:dyDescent="0.25">
      <c r="A946" t="s">
        <v>5958</v>
      </c>
      <c r="B946" t="str">
        <f>C946&amp;"-"&amp;COUNTIF(C$2:C946,C946)</f>
        <v>69352-2</v>
      </c>
      <c r="C946">
        <v>69352</v>
      </c>
      <c r="D946" s="57">
        <v>44862</v>
      </c>
      <c r="E946" s="84" t="str">
        <f>F946&amp;"-"&amp;COUNTIF($F$2:F946,F946)</f>
        <v>METASA-844</v>
      </c>
      <c r="F946" s="84" t="str">
        <f t="shared" si="98"/>
        <v>METASA</v>
      </c>
      <c r="G946" t="s">
        <v>8581</v>
      </c>
      <c r="H946" s="62">
        <v>88416482000106</v>
      </c>
      <c r="I946" t="s">
        <v>30</v>
      </c>
      <c r="J946">
        <v>1629.79</v>
      </c>
      <c r="K946">
        <v>27510.86</v>
      </c>
      <c r="M946">
        <v>77599</v>
      </c>
      <c r="N946" t="str">
        <v>FIBRA</v>
      </c>
      <c r="O946" s="57" cm="1">
        <f t="array" ref="O946">_xlfn.XLOOKUP(1,($C$2:$C$8655=M946)*($F$2:$F$8655=N946),$D$2:$D$8655)</f>
        <v>45278</v>
      </c>
      <c r="P946" s="62">
        <v>8381863000168</v>
      </c>
      <c r="Q946" t="str">
        <v>UNIDADE</v>
      </c>
      <c r="R946" s="85">
        <v>14740</v>
      </c>
      <c r="S946" s="85">
        <v>3598.7699999999995</v>
      </c>
      <c r="U946" s="84" t="b">
        <f t="shared" si="99"/>
        <v>1</v>
      </c>
      <c r="V946" s="84" t="b">
        <f t="shared" si="100"/>
        <v>1</v>
      </c>
      <c r="W946" s="84" t="b">
        <f t="shared" si="101"/>
        <v>1</v>
      </c>
      <c r="X946" s="84" t="b">
        <f t="shared" si="102"/>
        <v>1</v>
      </c>
      <c r="Y946" s="84" t="b">
        <f t="shared" si="103"/>
        <v>1</v>
      </c>
      <c r="AA946" s="84">
        <v>77599</v>
      </c>
      <c r="AB946" s="84" t="s">
        <v>3400</v>
      </c>
      <c r="AC946" s="57">
        <v>45278</v>
      </c>
      <c r="AD946" s="84">
        <v>8381863000168</v>
      </c>
      <c r="AE946" s="84" t="s">
        <v>869</v>
      </c>
      <c r="AF946" s="84">
        <v>14740</v>
      </c>
      <c r="AG946" s="84">
        <v>3598.77</v>
      </c>
      <c r="AI946">
        <v>78652</v>
      </c>
      <c r="AJ946" s="84" t="str" cm="1">
        <f t="array" ref="AJ946">_xlfn.XLOOKUP(AI946,--LEFT(Main!$B$15:$B$1956,SEARCH(" ",Main!$B$15:$B$1956)),Main!$F$15:$F$1956,"")</f>
        <v>JOTUN</v>
      </c>
      <c r="AK946" s="57" cm="1">
        <f t="array" ref="AK946">_xlfn.XLOOKUP(1,(--LEFT(Main!$B$15:$B$1956,SEARCH(" ",Main!$B$15:$B$1956))=AI946)*(Main!$F$15:$F$1956=AJ946),Main!$C$15:$C$1956,"")</f>
        <v>45398</v>
      </c>
      <c r="AL946" s="62" cm="1">
        <f t="array" ref="AL946">--_xlfn.XLOOKUP(1,(Main!$F$15:$F$1956='PLANILHA EBR'!AJ946)*(--LEFT(Main!$B$15:$B$1956,SEARCH(" ",Main!$B$15:$B$1956))='PLANILHA EBR'!AI946),Main!$E$15:$E$1956)</f>
        <v>2907585000404</v>
      </c>
      <c r="AM946" s="84" t="str" cm="1">
        <f t="array" ref="AM946">_xlfn.XLOOKUP(1,(Main!$F$15:$F$1956='PLANILHA EBR'!AJ946)*(--LEFT(Main!$B$15:$B$1956,SEARCH(" ",Main!$B$15:$B$1956))='PLANILHA EBR'!AI946),Main!$H$15:$H$1956)</f>
        <v>KG LIQUIDO</v>
      </c>
      <c r="AN946">
        <v>43.936</v>
      </c>
      <c r="AO946">
        <v>3626.64</v>
      </c>
      <c r="AP946">
        <v>120417</v>
      </c>
    </row>
    <row r="947" spans="1:42" x14ac:dyDescent="0.25">
      <c r="A947" t="s">
        <v>5958</v>
      </c>
      <c r="B947" t="str">
        <f>C947&amp;"-"&amp;COUNTIF(C$2:C947,C947)</f>
        <v>69352-3</v>
      </c>
      <c r="C947">
        <v>69352</v>
      </c>
      <c r="D947" s="57">
        <v>44862</v>
      </c>
      <c r="E947" s="84" t="str">
        <f>F947&amp;"-"&amp;COUNTIF($F$2:F947,F947)</f>
        <v>METASA-845</v>
      </c>
      <c r="F947" s="84" t="str">
        <f t="shared" si="98"/>
        <v>METASA</v>
      </c>
      <c r="G947" t="s">
        <v>8581</v>
      </c>
      <c r="H947" s="62">
        <v>88416482000106</v>
      </c>
      <c r="I947" t="s">
        <v>30</v>
      </c>
      <c r="J947">
        <v>259.8</v>
      </c>
      <c r="K947">
        <v>4385.42</v>
      </c>
      <c r="M947">
        <v>77611</v>
      </c>
      <c r="N947" t="str">
        <v>FIBRA</v>
      </c>
      <c r="O947" s="57" cm="1">
        <f t="array" ref="O947">_xlfn.XLOOKUP(1,($C$2:$C$8655=M947)*($F$2:$F$8655=N947),$D$2:$D$8655)</f>
        <v>45278</v>
      </c>
      <c r="P947" s="62">
        <v>8381863000168</v>
      </c>
      <c r="Q947" t="str">
        <v>UNIDADE</v>
      </c>
      <c r="R947" s="85">
        <v>1530</v>
      </c>
      <c r="S947" s="85">
        <v>5003.1000000000004</v>
      </c>
      <c r="U947" s="84" t="b">
        <f t="shared" si="99"/>
        <v>1</v>
      </c>
      <c r="V947" s="84" t="b">
        <f t="shared" si="100"/>
        <v>1</v>
      </c>
      <c r="W947" s="84" t="b">
        <f t="shared" si="101"/>
        <v>1</v>
      </c>
      <c r="X947" s="84" t="b">
        <f t="shared" si="102"/>
        <v>1</v>
      </c>
      <c r="Y947" s="84" t="b">
        <f t="shared" si="103"/>
        <v>1</v>
      </c>
      <c r="AA947" s="84">
        <v>77611</v>
      </c>
      <c r="AB947" s="84" t="s">
        <v>3400</v>
      </c>
      <c r="AC947" s="57">
        <v>45278</v>
      </c>
      <c r="AD947" s="84">
        <v>8381863000168</v>
      </c>
      <c r="AE947" s="84" t="s">
        <v>869</v>
      </c>
      <c r="AF947" s="84">
        <v>1530</v>
      </c>
      <c r="AG947" s="84">
        <v>5003.1000000000004</v>
      </c>
      <c r="AI947">
        <v>78659</v>
      </c>
      <c r="AJ947" s="84" t="str" cm="1">
        <f t="array" ref="AJ947">_xlfn.XLOOKUP(AI947,--LEFT(Main!$B$15:$B$1956,SEARCH(" ",Main!$B$15:$B$1956)),Main!$F$15:$F$1956,"")</f>
        <v>JOTUN</v>
      </c>
      <c r="AK947" s="57" cm="1">
        <f t="array" ref="AK947">_xlfn.XLOOKUP(1,(--LEFT(Main!$B$15:$B$1956,SEARCH(" ",Main!$B$15:$B$1956))=AI947)*(Main!$F$15:$F$1956=AJ947),Main!$C$15:$C$1956,"")</f>
        <v>45398</v>
      </c>
      <c r="AL947" s="62" cm="1">
        <f t="array" ref="AL947">--_xlfn.XLOOKUP(1,(Main!$F$15:$F$1956='PLANILHA EBR'!AJ947)*(--LEFT(Main!$B$15:$B$1956,SEARCH(" ",Main!$B$15:$B$1956))='PLANILHA EBR'!AI947),Main!$E$15:$E$1956)</f>
        <v>2907585000404</v>
      </c>
      <c r="AM947" s="84" t="str" cm="1">
        <f t="array" ref="AM947">_xlfn.XLOOKUP(1,(Main!$F$15:$F$1956='PLANILHA EBR'!AJ947)*(--LEFT(Main!$B$15:$B$1956,SEARCH(" ",Main!$B$15:$B$1956))='PLANILHA EBR'!AI947),Main!$H$15:$H$1956)</f>
        <v>KG LIQUIDO</v>
      </c>
      <c r="AN947">
        <v>3962.7059999999997</v>
      </c>
      <c r="AO947">
        <v>163226.61000000002</v>
      </c>
      <c r="AP947">
        <v>120166</v>
      </c>
    </row>
    <row r="948" spans="1:42" x14ac:dyDescent="0.25">
      <c r="A948" t="s">
        <v>5958</v>
      </c>
      <c r="B948" t="str">
        <f>C948&amp;"-"&amp;COUNTIF(C$2:C948,C948)</f>
        <v>69352-4</v>
      </c>
      <c r="C948">
        <v>69352</v>
      </c>
      <c r="D948" s="57">
        <v>44862</v>
      </c>
      <c r="E948" s="84" t="str">
        <f>F948&amp;"-"&amp;COUNTIF($F$2:F948,F948)</f>
        <v>METASA-846</v>
      </c>
      <c r="F948" s="84" t="str">
        <f t="shared" si="98"/>
        <v>METASA</v>
      </c>
      <c r="G948" t="s">
        <v>8581</v>
      </c>
      <c r="H948" s="62">
        <v>88416482000106</v>
      </c>
      <c r="I948" t="s">
        <v>30</v>
      </c>
      <c r="J948">
        <v>2001.84</v>
      </c>
      <c r="K948">
        <v>32489.86</v>
      </c>
      <c r="M948">
        <v>77735</v>
      </c>
      <c r="N948" t="str">
        <v>JOTUN</v>
      </c>
      <c r="O948" s="57" cm="1">
        <f t="array" ref="O948">_xlfn.XLOOKUP(1,($C$2:$C$8655=M948)*($F$2:$F$8655=N948),$D$2:$D$8655)</f>
        <v>45370</v>
      </c>
      <c r="P948" s="62">
        <v>2907585000404</v>
      </c>
      <c r="Q948" t="str">
        <v>UNIDADE</v>
      </c>
      <c r="R948" s="85">
        <v>1209</v>
      </c>
      <c r="S948" s="85">
        <v>360468</v>
      </c>
      <c r="U948" s="84" t="b">
        <f t="shared" si="99"/>
        <v>1</v>
      </c>
      <c r="V948" s="84" t="b">
        <f t="shared" si="100"/>
        <v>1</v>
      </c>
      <c r="W948" s="84" t="b">
        <f t="shared" si="101"/>
        <v>1</v>
      </c>
      <c r="X948" s="84" t="str">
        <f t="shared" si="102"/>
        <v xml:space="preserve"> </v>
      </c>
      <c r="Y948" s="84" t="b">
        <f t="shared" si="103"/>
        <v>1</v>
      </c>
      <c r="AA948" s="84">
        <v>77735</v>
      </c>
      <c r="AB948" s="84" t="s">
        <v>88</v>
      </c>
      <c r="AC948" s="57">
        <v>45370</v>
      </c>
      <c r="AD948" s="84">
        <v>2907585000404</v>
      </c>
      <c r="AE948" s="84" t="s">
        <v>30</v>
      </c>
      <c r="AF948" s="84">
        <v>8752.7999999999993</v>
      </c>
      <c r="AG948" s="84">
        <v>360468</v>
      </c>
      <c r="AI948">
        <v>78819</v>
      </c>
      <c r="AJ948" s="84" t="str" cm="1">
        <f t="array" ref="AJ948">_xlfn.XLOOKUP(AI948,--LEFT(Main!$B$15:$B$1956,SEARCH(" ",Main!$B$15:$B$1956)),Main!$F$15:$F$1956,"")</f>
        <v>FIBRA</v>
      </c>
      <c r="AK948" s="57" cm="1">
        <f t="array" ref="AK948">_xlfn.XLOOKUP(1,(--LEFT(Main!$B$15:$B$1956,SEARCH(" ",Main!$B$15:$B$1956))=AI948)*(Main!$F$15:$F$1956=AJ948),Main!$C$15:$C$1956,"")</f>
        <v>45376</v>
      </c>
      <c r="AL948" s="62" cm="1">
        <f t="array" ref="AL948">--_xlfn.XLOOKUP(1,(Main!$F$15:$F$1956='PLANILHA EBR'!AJ948)*(--LEFT(Main!$B$15:$B$1956,SEARCH(" ",Main!$B$15:$B$1956))='PLANILHA EBR'!AI948),Main!$E$15:$E$1956)</f>
        <v>8381863000168</v>
      </c>
      <c r="AM948" s="84" t="str" cm="1">
        <f t="array" ref="AM948">_xlfn.XLOOKUP(1,(Main!$F$15:$F$1956='PLANILHA EBR'!AJ948)*(--LEFT(Main!$B$15:$B$1956,SEARCH(" ",Main!$B$15:$B$1956))='PLANILHA EBR'!AI948),Main!$H$15:$H$1956)</f>
        <v>UNIDADE</v>
      </c>
      <c r="AN948">
        <v>16900</v>
      </c>
      <c r="AO948">
        <v>787.49</v>
      </c>
      <c r="AP948">
        <v>120165</v>
      </c>
    </row>
    <row r="949" spans="1:42" x14ac:dyDescent="0.25">
      <c r="A949" t="s">
        <v>5958</v>
      </c>
      <c r="B949" t="str">
        <f>C949&amp;"-"&amp;COUNTIF(C$2:C949,C949)</f>
        <v>69352-5</v>
      </c>
      <c r="C949">
        <v>69352</v>
      </c>
      <c r="D949" s="57">
        <v>44862</v>
      </c>
      <c r="E949" s="84" t="str">
        <f>F949&amp;"-"&amp;COUNTIF($F$2:F949,F949)</f>
        <v>METASA-847</v>
      </c>
      <c r="F949" s="84" t="str">
        <f t="shared" si="98"/>
        <v>METASA</v>
      </c>
      <c r="G949" t="s">
        <v>8581</v>
      </c>
      <c r="H949" s="62">
        <v>88416482000106</v>
      </c>
      <c r="I949" t="s">
        <v>30</v>
      </c>
      <c r="J949">
        <v>437.63</v>
      </c>
      <c r="K949">
        <v>7387.19</v>
      </c>
      <c r="M949">
        <v>78652</v>
      </c>
      <c r="N949" t="str">
        <v>JOTUN</v>
      </c>
      <c r="O949" s="57" cm="1">
        <f t="array" ref="O949">_xlfn.XLOOKUP(1,($C$2:$C$8655=M949)*($F$2:$F$8655=N949),$D$2:$D$8655)</f>
        <v>45398</v>
      </c>
      <c r="P949" s="62">
        <v>2907585000404</v>
      </c>
      <c r="Q949" t="str">
        <v>UNIDADE</v>
      </c>
      <c r="R949" s="85">
        <v>3</v>
      </c>
      <c r="S949" s="85">
        <v>3626.6400000000003</v>
      </c>
      <c r="U949" s="84" t="b">
        <f t="shared" si="99"/>
        <v>1</v>
      </c>
      <c r="V949" s="84" t="b">
        <f t="shared" si="100"/>
        <v>1</v>
      </c>
      <c r="W949" s="84" t="b">
        <f t="shared" si="101"/>
        <v>1</v>
      </c>
      <c r="X949" s="84" t="str">
        <f t="shared" si="102"/>
        <v xml:space="preserve"> </v>
      </c>
      <c r="Y949" s="84" t="b">
        <f t="shared" si="103"/>
        <v>1</v>
      </c>
      <c r="AA949" s="84">
        <v>78652</v>
      </c>
      <c r="AB949" s="84" t="s">
        <v>88</v>
      </c>
      <c r="AC949" s="57">
        <v>45398</v>
      </c>
      <c r="AD949" s="84">
        <v>2907585000404</v>
      </c>
      <c r="AE949" s="84" t="s">
        <v>30</v>
      </c>
      <c r="AF949" s="84">
        <v>43.936</v>
      </c>
      <c r="AG949" s="84">
        <v>3626.64</v>
      </c>
      <c r="AI949">
        <v>78827</v>
      </c>
      <c r="AJ949" s="84" t="str" cm="1">
        <f t="array" ref="AJ949">_xlfn.XLOOKUP(AI949,--LEFT(Main!$B$15:$B$1956,SEARCH(" ",Main!$B$15:$B$1956)),Main!$F$15:$F$1956,"")</f>
        <v>JOTUN</v>
      </c>
      <c r="AK949" s="57" cm="1">
        <f t="array" ref="AK949">_xlfn.XLOOKUP(1,(--LEFT(Main!$B$15:$B$1956,SEARCH(" ",Main!$B$15:$B$1956))=AI949)*(Main!$F$15:$F$1956=AJ949),Main!$C$15:$C$1956,"")</f>
        <v>45404</v>
      </c>
      <c r="AL949" s="62" cm="1">
        <f t="array" ref="AL949">--_xlfn.XLOOKUP(1,(Main!$F$15:$F$1956='PLANILHA EBR'!AJ949)*(--LEFT(Main!$B$15:$B$1956,SEARCH(" ",Main!$B$15:$B$1956))='PLANILHA EBR'!AI949),Main!$E$15:$E$1956)</f>
        <v>2907585000404</v>
      </c>
      <c r="AM949" s="84" t="str" cm="1">
        <f t="array" ref="AM949">_xlfn.XLOOKUP(1,(Main!$F$15:$F$1956='PLANILHA EBR'!AJ949)*(--LEFT(Main!$B$15:$B$1956,SEARCH(" ",Main!$B$15:$B$1956))='PLANILHA EBR'!AI949),Main!$H$15:$H$1956)</f>
        <v>KG LIQUIDO</v>
      </c>
      <c r="AN949">
        <v>1932.06</v>
      </c>
      <c r="AO949">
        <v>37288.44</v>
      </c>
      <c r="AP949">
        <v>120164</v>
      </c>
    </row>
    <row r="950" spans="1:42" x14ac:dyDescent="0.25">
      <c r="A950" t="s">
        <v>5958</v>
      </c>
      <c r="B950" t="str">
        <f>C950&amp;"-"&amp;COUNTIF(C$2:C950,C950)</f>
        <v>69352-6</v>
      </c>
      <c r="C950">
        <v>69352</v>
      </c>
      <c r="D950" s="57">
        <v>44862</v>
      </c>
      <c r="E950" s="84" t="str">
        <f>F950&amp;"-"&amp;COUNTIF($F$2:F950,F950)</f>
        <v>METASA-848</v>
      </c>
      <c r="F950" s="84" t="str">
        <f t="shared" si="98"/>
        <v>METASA</v>
      </c>
      <c r="G950" t="s">
        <v>8581</v>
      </c>
      <c r="H950" s="62">
        <v>88416482000106</v>
      </c>
      <c r="I950" t="s">
        <v>30</v>
      </c>
      <c r="J950">
        <v>5927.19</v>
      </c>
      <c r="K950">
        <v>110660.64</v>
      </c>
      <c r="M950">
        <v>78659</v>
      </c>
      <c r="N950" t="str">
        <v>JOTUN</v>
      </c>
      <c r="O950" s="57" cm="1">
        <f t="array" ref="O950">_xlfn.XLOOKUP(1,($C$2:$C$8655=M950)*($F$2:$F$8655=N950),$D$2:$D$8655)</f>
        <v>45398</v>
      </c>
      <c r="P950" s="62">
        <v>2907585000404</v>
      </c>
      <c r="Q950" t="str">
        <v>UNIDADE</v>
      </c>
      <c r="R950" s="85">
        <v>485</v>
      </c>
      <c r="S950" s="85">
        <v>163226.61000000002</v>
      </c>
      <c r="U950" s="84" t="b">
        <f t="shared" si="99"/>
        <v>1</v>
      </c>
      <c r="V950" s="84" t="b">
        <f t="shared" si="100"/>
        <v>1</v>
      </c>
      <c r="W950" s="84" t="b">
        <f t="shared" si="101"/>
        <v>1</v>
      </c>
      <c r="X950" s="84" t="str">
        <f t="shared" si="102"/>
        <v xml:space="preserve"> </v>
      </c>
      <c r="Y950" s="84" t="b">
        <f t="shared" si="103"/>
        <v>1</v>
      </c>
      <c r="AA950" s="84">
        <v>78659</v>
      </c>
      <c r="AB950" s="84" t="s">
        <v>88</v>
      </c>
      <c r="AC950" s="57">
        <v>45398</v>
      </c>
      <c r="AD950" s="84">
        <v>2907585000404</v>
      </c>
      <c r="AE950" s="84" t="s">
        <v>30</v>
      </c>
      <c r="AF950" s="84">
        <v>3962.7059999999997</v>
      </c>
      <c r="AG950" s="84">
        <v>163226.60999999999</v>
      </c>
      <c r="AI950">
        <v>79435</v>
      </c>
      <c r="AJ950" s="84" t="str" cm="1">
        <f t="array" ref="AJ950">_xlfn.XLOOKUP(AI950,--LEFT(Main!$B$15:$B$1956,SEARCH(" ",Main!$B$15:$B$1956)),Main!$F$15:$F$1956,"")</f>
        <v>FIBRA</v>
      </c>
      <c r="AK950" s="57" cm="1">
        <f t="array" ref="AK950">_xlfn.XLOOKUP(1,(--LEFT(Main!$B$15:$B$1956,SEARCH(" ",Main!$B$15:$B$1956))=AI950)*(Main!$F$15:$F$1956=AJ950),Main!$C$15:$C$1956,"")</f>
        <v>45415</v>
      </c>
      <c r="AL950" s="62" cm="1">
        <f t="array" ref="AL950">--_xlfn.XLOOKUP(1,(Main!$F$15:$F$1956='PLANILHA EBR'!AJ950)*(--LEFT(Main!$B$15:$B$1956,SEARCH(" ",Main!$B$15:$B$1956))='PLANILHA EBR'!AI950),Main!$E$15:$E$1956)</f>
        <v>8381863000168</v>
      </c>
      <c r="AM950" s="84" t="str" cm="1">
        <f t="array" ref="AM950">_xlfn.XLOOKUP(1,(Main!$F$15:$F$1956='PLANILHA EBR'!AJ950)*(--LEFT(Main!$B$15:$B$1956,SEARCH(" ",Main!$B$15:$B$1956))='PLANILHA EBR'!AI950),Main!$H$15:$H$1956)</f>
        <v>UNIDADE</v>
      </c>
      <c r="AN950">
        <v>6000</v>
      </c>
      <c r="AO950">
        <v>600</v>
      </c>
      <c r="AP950">
        <v>120163</v>
      </c>
    </row>
    <row r="951" spans="1:42" x14ac:dyDescent="0.25">
      <c r="A951" t="s">
        <v>5958</v>
      </c>
      <c r="B951" t="str">
        <f>C951&amp;"-"&amp;COUNTIF(C$2:C951,C951)</f>
        <v>69352-7</v>
      </c>
      <c r="C951">
        <v>69352</v>
      </c>
      <c r="D951" s="57">
        <v>44862</v>
      </c>
      <c r="E951" s="84" t="str">
        <f>F951&amp;"-"&amp;COUNTIF($F$2:F951,F951)</f>
        <v>METASA-849</v>
      </c>
      <c r="F951" s="84" t="str">
        <f t="shared" si="98"/>
        <v>METASA</v>
      </c>
      <c r="G951" t="s">
        <v>8581</v>
      </c>
      <c r="H951" s="62">
        <v>88416482000106</v>
      </c>
      <c r="I951" t="s">
        <v>30</v>
      </c>
      <c r="J951">
        <v>721.76</v>
      </c>
      <c r="K951">
        <v>13944.4</v>
      </c>
      <c r="M951">
        <v>78819</v>
      </c>
      <c r="N951" t="str">
        <v>FIBRA</v>
      </c>
      <c r="O951" s="57" cm="1">
        <f t="array" ref="O951">_xlfn.XLOOKUP(1,($C$2:$C$8655=M951)*($F$2:$F$8655=N951),$D$2:$D$8655)</f>
        <v>45376</v>
      </c>
      <c r="P951" s="62">
        <v>8381863000168</v>
      </c>
      <c r="Q951" t="str">
        <v>UNIDADE</v>
      </c>
      <c r="R951" s="85">
        <v>16900</v>
      </c>
      <c r="S951" s="85">
        <v>787.49</v>
      </c>
      <c r="U951" s="84" t="b">
        <f t="shared" si="99"/>
        <v>1</v>
      </c>
      <c r="V951" s="84" t="b">
        <f t="shared" si="100"/>
        <v>1</v>
      </c>
      <c r="W951" s="84" t="b">
        <f t="shared" si="101"/>
        <v>1</v>
      </c>
      <c r="X951" s="84" t="b">
        <f t="shared" si="102"/>
        <v>1</v>
      </c>
      <c r="Y951" s="84" t="b">
        <f t="shared" si="103"/>
        <v>1</v>
      </c>
      <c r="AA951" s="84">
        <v>78819</v>
      </c>
      <c r="AB951" s="84" t="s">
        <v>3400</v>
      </c>
      <c r="AC951" s="57">
        <v>45376</v>
      </c>
      <c r="AD951" s="84">
        <v>8381863000168</v>
      </c>
      <c r="AE951" s="84" t="s">
        <v>869</v>
      </c>
      <c r="AF951" s="84">
        <v>16900</v>
      </c>
      <c r="AG951" s="84">
        <v>787.49</v>
      </c>
      <c r="AI951">
        <v>79787</v>
      </c>
      <c r="AJ951" s="84" t="str" cm="1">
        <f t="array" ref="AJ951">_xlfn.XLOOKUP(AI951,--LEFT(Main!$B$15:$B$1956,SEARCH(" ",Main!$B$15:$B$1956)),Main!$F$15:$F$1956,"")</f>
        <v>FIBRA</v>
      </c>
      <c r="AK951" s="57" cm="1">
        <f t="array" ref="AK951">_xlfn.XLOOKUP(1,(--LEFT(Main!$B$15:$B$1956,SEARCH(" ",Main!$B$15:$B$1956))=AI951)*(Main!$F$15:$F$1956=AJ951),Main!$C$15:$C$1956,"")</f>
        <v>45454</v>
      </c>
      <c r="AL951" s="62" cm="1">
        <f t="array" ref="AL951">--_xlfn.XLOOKUP(1,(Main!$F$15:$F$1956='PLANILHA EBR'!AJ951)*(--LEFT(Main!$B$15:$B$1956,SEARCH(" ",Main!$B$15:$B$1956))='PLANILHA EBR'!AI951),Main!$E$15:$E$1956)</f>
        <v>8381863000168</v>
      </c>
      <c r="AM951" s="84" t="str" cm="1">
        <f t="array" ref="AM951">_xlfn.XLOOKUP(1,(Main!$F$15:$F$1956='PLANILHA EBR'!AJ951)*(--LEFT(Main!$B$15:$B$1956,SEARCH(" ",Main!$B$15:$B$1956))='PLANILHA EBR'!AI951),Main!$H$15:$H$1956)</f>
        <v>UNIDADE</v>
      </c>
      <c r="AN951">
        <v>2900</v>
      </c>
      <c r="AO951">
        <v>359.6</v>
      </c>
      <c r="AP951">
        <v>120162</v>
      </c>
    </row>
    <row r="952" spans="1:42" x14ac:dyDescent="0.25">
      <c r="A952" t="s">
        <v>5958</v>
      </c>
      <c r="B952" t="str">
        <f>C952&amp;"-"&amp;COUNTIF(C$2:C952,C952)</f>
        <v>69352-8</v>
      </c>
      <c r="C952">
        <v>69352</v>
      </c>
      <c r="D952" s="57">
        <v>44862</v>
      </c>
      <c r="E952" s="84" t="str">
        <f>F952&amp;"-"&amp;COUNTIF($F$2:F952,F952)</f>
        <v>METASA-850</v>
      </c>
      <c r="F952" s="84" t="str">
        <f t="shared" si="98"/>
        <v>METASA</v>
      </c>
      <c r="G952" t="s">
        <v>8581</v>
      </c>
      <c r="H952" s="62">
        <v>88416482000106</v>
      </c>
      <c r="I952" t="s">
        <v>30</v>
      </c>
      <c r="J952">
        <v>180.72</v>
      </c>
      <c r="K952">
        <v>3491.51</v>
      </c>
      <c r="M952">
        <v>78827</v>
      </c>
      <c r="N952" t="str">
        <v>JOTUN</v>
      </c>
      <c r="O952" s="57" cm="1">
        <f t="array" ref="O952">_xlfn.XLOOKUP(1,($C$2:$C$8655=M952)*($F$2:$F$8655=N952),$D$2:$D$8655)</f>
        <v>45404</v>
      </c>
      <c r="P952" s="62">
        <v>2907585000404</v>
      </c>
      <c r="Q952" t="str">
        <v>UNIDADE</v>
      </c>
      <c r="R952" s="85">
        <v>126</v>
      </c>
      <c r="S952" s="85">
        <v>37288.44</v>
      </c>
      <c r="U952" s="84" t="b">
        <f t="shared" si="99"/>
        <v>1</v>
      </c>
      <c r="V952" s="84" t="b">
        <f t="shared" si="100"/>
        <v>1</v>
      </c>
      <c r="W952" s="84" t="b">
        <f t="shared" si="101"/>
        <v>1</v>
      </c>
      <c r="X952" s="84" t="str">
        <f t="shared" si="102"/>
        <v xml:space="preserve"> </v>
      </c>
      <c r="Y952" s="84" t="b">
        <f t="shared" si="103"/>
        <v>1</v>
      </c>
      <c r="AA952" s="84">
        <v>78827</v>
      </c>
      <c r="AB952" s="84" t="s">
        <v>88</v>
      </c>
      <c r="AC952" s="57">
        <v>45404</v>
      </c>
      <c r="AD952" s="84">
        <v>2907585000404</v>
      </c>
      <c r="AE952" s="84" t="s">
        <v>30</v>
      </c>
      <c r="AF952" s="84">
        <v>1932.06</v>
      </c>
      <c r="AG952" s="84">
        <v>37288.44</v>
      </c>
      <c r="AI952">
        <v>80228</v>
      </c>
      <c r="AJ952" s="84" t="str" cm="1">
        <f t="array" ref="AJ952">_xlfn.XLOOKUP(AI952,--LEFT(Main!$B$15:$B$1956,SEARCH(" ",Main!$B$15:$B$1956)),Main!$F$15:$F$1956,"")</f>
        <v>FIBRA</v>
      </c>
      <c r="AK952" s="57" cm="1">
        <f t="array" ref="AK952">_xlfn.XLOOKUP(1,(--LEFT(Main!$B$15:$B$1956,SEARCH(" ",Main!$B$15:$B$1956))=AI952)*(Main!$F$15:$F$1956=AJ952),Main!$C$15:$C$1956,"")</f>
        <v>45483</v>
      </c>
      <c r="AL952" s="62" cm="1">
        <f t="array" ref="AL952">--_xlfn.XLOOKUP(1,(Main!$F$15:$F$1956='PLANILHA EBR'!AJ952)*(--LEFT(Main!$B$15:$B$1956,SEARCH(" ",Main!$B$15:$B$1956))='PLANILHA EBR'!AI952),Main!$E$15:$E$1956)</f>
        <v>8381863000168</v>
      </c>
      <c r="AM952" s="84" t="str" cm="1">
        <f t="array" ref="AM952">_xlfn.XLOOKUP(1,(Main!$F$15:$F$1956='PLANILHA EBR'!AJ952)*(--LEFT(Main!$B$15:$B$1956,SEARCH(" ",Main!$B$15:$B$1956))='PLANILHA EBR'!AI952),Main!$H$15:$H$1956)</f>
        <v>UNIDADE</v>
      </c>
      <c r="AN952">
        <v>6074</v>
      </c>
      <c r="AO952">
        <v>11176.16</v>
      </c>
      <c r="AP952">
        <v>120161</v>
      </c>
    </row>
    <row r="953" spans="1:42" x14ac:dyDescent="0.25">
      <c r="A953" t="s">
        <v>5958</v>
      </c>
      <c r="B953" t="str">
        <f>C953&amp;"-"&amp;COUNTIF(C$2:C953,C953)</f>
        <v>69352-9</v>
      </c>
      <c r="C953">
        <v>69352</v>
      </c>
      <c r="D953" s="57">
        <v>44862</v>
      </c>
      <c r="E953" s="84" t="str">
        <f>F953&amp;"-"&amp;COUNTIF($F$2:F953,F953)</f>
        <v>METASA-851</v>
      </c>
      <c r="F953" s="84" t="str">
        <f t="shared" si="98"/>
        <v>METASA</v>
      </c>
      <c r="G953" t="s">
        <v>8581</v>
      </c>
      <c r="H953" s="62">
        <v>88416482000106</v>
      </c>
      <c r="I953" t="s">
        <v>30</v>
      </c>
      <c r="J953">
        <v>1106.99</v>
      </c>
      <c r="K953">
        <v>21387.05</v>
      </c>
      <c r="M953">
        <v>79435</v>
      </c>
      <c r="N953" t="str">
        <v>FIBRA</v>
      </c>
      <c r="O953" s="57" cm="1">
        <f t="array" ref="O953">_xlfn.XLOOKUP(1,($C$2:$C$8655=M953)*($F$2:$F$8655=N953),$D$2:$D$8655)</f>
        <v>45415</v>
      </c>
      <c r="P953" s="62">
        <v>8381863000168</v>
      </c>
      <c r="Q953" t="str">
        <v>UNIDADE</v>
      </c>
      <c r="R953" s="85">
        <v>6000</v>
      </c>
      <c r="S953" s="85">
        <v>600</v>
      </c>
      <c r="U953" s="84" t="b">
        <f t="shared" si="99"/>
        <v>1</v>
      </c>
      <c r="V953" s="84" t="b">
        <f t="shared" si="100"/>
        <v>1</v>
      </c>
      <c r="W953" s="84" t="b">
        <f t="shared" si="101"/>
        <v>1</v>
      </c>
      <c r="X953" s="84" t="b">
        <f t="shared" si="102"/>
        <v>1</v>
      </c>
      <c r="Y953" s="84" t="b">
        <f t="shared" si="103"/>
        <v>1</v>
      </c>
      <c r="AA953" s="84">
        <v>79435</v>
      </c>
      <c r="AB953" s="84" t="s">
        <v>3400</v>
      </c>
      <c r="AC953" s="57">
        <v>45415</v>
      </c>
      <c r="AD953" s="84">
        <v>8381863000168</v>
      </c>
      <c r="AE953" s="84" t="s">
        <v>869</v>
      </c>
      <c r="AF953" s="84">
        <v>6000</v>
      </c>
      <c r="AG953" s="84">
        <v>600</v>
      </c>
      <c r="AI953">
        <v>80369</v>
      </c>
      <c r="AJ953" s="84" t="str" cm="1">
        <f t="array" ref="AJ953">_xlfn.XLOOKUP(AI953,--LEFT(Main!$B$15:$B$1956,SEARCH(" ",Main!$B$15:$B$1956)),Main!$F$15:$F$1956,"")</f>
        <v>FIBRA</v>
      </c>
      <c r="AK953" s="57" cm="1">
        <f t="array" ref="AK953">_xlfn.XLOOKUP(1,(--LEFT(Main!$B$15:$B$1956,SEARCH(" ",Main!$B$15:$B$1956))=AI953)*(Main!$F$15:$F$1956=AJ953),Main!$C$15:$C$1956,"")</f>
        <v>45491</v>
      </c>
      <c r="AL953" s="62" cm="1">
        <f t="array" ref="AL953">--_xlfn.XLOOKUP(1,(Main!$F$15:$F$1956='PLANILHA EBR'!AJ953)*(--LEFT(Main!$B$15:$B$1956,SEARCH(" ",Main!$B$15:$B$1956))='PLANILHA EBR'!AI953),Main!$E$15:$E$1956)</f>
        <v>8381863000168</v>
      </c>
      <c r="AM953" s="84" t="str" cm="1">
        <f t="array" ref="AM953">_xlfn.XLOOKUP(1,(Main!$F$15:$F$1956='PLANILHA EBR'!AJ953)*(--LEFT(Main!$B$15:$B$1956,SEARCH(" ",Main!$B$15:$B$1956))='PLANILHA EBR'!AI953),Main!$H$15:$H$1956)</f>
        <v>UNIDADE</v>
      </c>
      <c r="AN953">
        <v>3160</v>
      </c>
      <c r="AO953">
        <v>4076.42</v>
      </c>
      <c r="AP953">
        <v>120160</v>
      </c>
    </row>
    <row r="954" spans="1:42" x14ac:dyDescent="0.25">
      <c r="A954" t="s">
        <v>5958</v>
      </c>
      <c r="B954" t="str">
        <f>C954&amp;"-"&amp;COUNTIF(C$2:C954,C954)</f>
        <v>69373-1</v>
      </c>
      <c r="C954">
        <v>69373</v>
      </c>
      <c r="D954" s="57">
        <v>44863</v>
      </c>
      <c r="E954" s="84" t="str">
        <f>F954&amp;"-"&amp;COUNTIF($F$2:F954,F954)</f>
        <v>METASA-852</v>
      </c>
      <c r="F954" s="84" t="str">
        <f t="shared" si="98"/>
        <v>METASA</v>
      </c>
      <c r="G954" t="s">
        <v>8581</v>
      </c>
      <c r="H954" s="62">
        <v>88416482000106</v>
      </c>
      <c r="I954" t="s">
        <v>30</v>
      </c>
      <c r="J954">
        <v>745.66</v>
      </c>
      <c r="K954">
        <v>12586.73</v>
      </c>
      <c r="M954">
        <v>79787</v>
      </c>
      <c r="N954" t="str">
        <v>FIBRA</v>
      </c>
      <c r="O954" s="57" cm="1">
        <f t="array" ref="O954">_xlfn.XLOOKUP(1,($C$2:$C$8655=M954)*($F$2:$F$8655=N954),$D$2:$D$8655)</f>
        <v>45454</v>
      </c>
      <c r="P954" s="62">
        <v>8381863000168</v>
      </c>
      <c r="Q954" t="str">
        <v>UNIDADE</v>
      </c>
      <c r="R954" s="85">
        <v>2900</v>
      </c>
      <c r="S954" s="85">
        <v>359.6</v>
      </c>
      <c r="U954" s="84" t="b">
        <f t="shared" si="99"/>
        <v>1</v>
      </c>
      <c r="V954" s="84" t="b">
        <f t="shared" si="100"/>
        <v>1</v>
      </c>
      <c r="W954" s="84" t="b">
        <f t="shared" si="101"/>
        <v>1</v>
      </c>
      <c r="X954" s="84" t="b">
        <f t="shared" si="102"/>
        <v>1</v>
      </c>
      <c r="Y954" s="84" t="b">
        <f t="shared" si="103"/>
        <v>1</v>
      </c>
      <c r="AA954" s="84">
        <v>79787</v>
      </c>
      <c r="AB954" s="84" t="s">
        <v>3400</v>
      </c>
      <c r="AC954" s="57">
        <v>45454</v>
      </c>
      <c r="AD954" s="84">
        <v>8381863000168</v>
      </c>
      <c r="AE954" s="84" t="s">
        <v>869</v>
      </c>
      <c r="AF954" s="84">
        <v>2900</v>
      </c>
      <c r="AG954" s="84">
        <v>359.6</v>
      </c>
      <c r="AI954">
        <v>80400</v>
      </c>
      <c r="AJ954" s="84" t="str" cm="1">
        <f t="array" ref="AJ954">_xlfn.XLOOKUP(AI954,--LEFT(Main!$B$15:$B$1956,SEARCH(" ",Main!$B$15:$B$1956)),Main!$F$15:$F$1956,"")</f>
        <v>JOTUN</v>
      </c>
      <c r="AK954" s="57" cm="1">
        <f t="array" ref="AK954">_xlfn.XLOOKUP(1,(--LEFT(Main!$B$15:$B$1956,SEARCH(" ",Main!$B$15:$B$1956))=AI954)*(Main!$F$15:$F$1956=AJ954),Main!$C$15:$C$1956,"")</f>
        <v>45454</v>
      </c>
      <c r="AL954" s="62" cm="1">
        <f t="array" ref="AL954">--_xlfn.XLOOKUP(1,(Main!$F$15:$F$1956='PLANILHA EBR'!AJ954)*(--LEFT(Main!$B$15:$B$1956,SEARCH(" ",Main!$B$15:$B$1956))='PLANILHA EBR'!AI954),Main!$E$15:$E$1956)</f>
        <v>2907585000404</v>
      </c>
      <c r="AM954" s="84" t="str" cm="1">
        <f t="array" ref="AM954">_xlfn.XLOOKUP(1,(Main!$F$15:$F$1956='PLANILHA EBR'!AJ954)*(--LEFT(Main!$B$15:$B$1956,SEARCH(" ",Main!$B$15:$B$1956))='PLANILHA EBR'!AI954),Main!$H$15:$H$1956)</f>
        <v>KG LIQUIDO</v>
      </c>
      <c r="AN954">
        <v>9001.0380000000005</v>
      </c>
      <c r="AO954">
        <v>242912.48000000004</v>
      </c>
      <c r="AP954">
        <v>120159</v>
      </c>
    </row>
    <row r="955" spans="1:42" x14ac:dyDescent="0.25">
      <c r="A955" t="s">
        <v>5958</v>
      </c>
      <c r="B955" t="str">
        <f>C955&amp;"-"&amp;COUNTIF(C$2:C955,C955)</f>
        <v>69373-2</v>
      </c>
      <c r="C955">
        <v>69373</v>
      </c>
      <c r="D955" s="57">
        <v>44863</v>
      </c>
      <c r="E955" s="84" t="str">
        <f>F955&amp;"-"&amp;COUNTIF($F$2:F955,F955)</f>
        <v>METASA-853</v>
      </c>
      <c r="F955" s="84" t="str">
        <f t="shared" si="98"/>
        <v>METASA</v>
      </c>
      <c r="G955" t="s">
        <v>8581</v>
      </c>
      <c r="H955" s="62">
        <v>88416482000106</v>
      </c>
      <c r="I955" t="s">
        <v>30</v>
      </c>
      <c r="J955">
        <v>108.04</v>
      </c>
      <c r="K955">
        <v>1823.72</v>
      </c>
      <c r="M955">
        <v>80228</v>
      </c>
      <c r="N955" t="str">
        <v>FIBRA</v>
      </c>
      <c r="O955" s="57" cm="1">
        <f t="array" ref="O955">_xlfn.XLOOKUP(1,($C$2:$C$8655=M955)*($F$2:$F$8655=N955),$D$2:$D$8655)</f>
        <v>45483</v>
      </c>
      <c r="P955" s="62">
        <v>8381863000168</v>
      </c>
      <c r="Q955" t="str">
        <v>UNIDADE</v>
      </c>
      <c r="R955" s="85">
        <v>6074</v>
      </c>
      <c r="S955" s="85">
        <v>11176.16</v>
      </c>
      <c r="U955" s="84" t="b">
        <f t="shared" si="99"/>
        <v>1</v>
      </c>
      <c r="V955" s="84" t="b">
        <f t="shared" si="100"/>
        <v>1</v>
      </c>
      <c r="W955" s="84" t="b">
        <f t="shared" si="101"/>
        <v>1</v>
      </c>
      <c r="X955" s="84" t="b">
        <f t="shared" si="102"/>
        <v>1</v>
      </c>
      <c r="Y955" s="84" t="b">
        <f t="shared" si="103"/>
        <v>1</v>
      </c>
      <c r="AA955" s="84">
        <v>80228</v>
      </c>
      <c r="AB955" s="84" t="s">
        <v>3400</v>
      </c>
      <c r="AC955" s="57">
        <v>45483</v>
      </c>
      <c r="AD955" s="84">
        <v>8381863000168</v>
      </c>
      <c r="AE955" s="84" t="s">
        <v>869</v>
      </c>
      <c r="AF955" s="84">
        <v>6074</v>
      </c>
      <c r="AG955" s="84">
        <v>11176.16</v>
      </c>
      <c r="AI955">
        <v>80473</v>
      </c>
      <c r="AJ955" s="84" t="str" cm="1">
        <f t="array" ref="AJ955">_xlfn.XLOOKUP(AI955,--LEFT(Main!$B$15:$B$1956,SEARCH(" ",Main!$B$15:$B$1956)),Main!$F$15:$F$1956,"")</f>
        <v>JOTUN</v>
      </c>
      <c r="AK955" s="57" cm="1">
        <f t="array" ref="AK955">_xlfn.XLOOKUP(1,(--LEFT(Main!$B$15:$B$1956,SEARCH(" ",Main!$B$15:$B$1956))=AI955)*(Main!$F$15:$F$1956=AJ955),Main!$C$15:$C$1956,"")</f>
        <v>45456</v>
      </c>
      <c r="AL955" s="62" cm="1">
        <f t="array" ref="AL955">--_xlfn.XLOOKUP(1,(Main!$F$15:$F$1956='PLANILHA EBR'!AJ955)*(--LEFT(Main!$B$15:$B$1956,SEARCH(" ",Main!$B$15:$B$1956))='PLANILHA EBR'!AI955),Main!$E$15:$E$1956)</f>
        <v>2907585000404</v>
      </c>
      <c r="AM955" s="84" t="str" cm="1">
        <f t="array" ref="AM955">_xlfn.XLOOKUP(1,(Main!$F$15:$F$1956='PLANILHA EBR'!AJ955)*(--LEFT(Main!$B$15:$B$1956,SEARCH(" ",Main!$B$15:$B$1956))='PLANILHA EBR'!AI955),Main!$H$15:$H$1956)</f>
        <v>KG LIQUIDO</v>
      </c>
      <c r="AN955">
        <v>570.79999999999995</v>
      </c>
      <c r="AO955">
        <v>24545.599999999999</v>
      </c>
      <c r="AP955">
        <v>120158</v>
      </c>
    </row>
    <row r="956" spans="1:42" x14ac:dyDescent="0.25">
      <c r="A956" t="s">
        <v>5958</v>
      </c>
      <c r="B956" t="str">
        <f>C956&amp;"-"&amp;COUNTIF(C$2:C956,C956)</f>
        <v>69373-3</v>
      </c>
      <c r="C956">
        <v>69373</v>
      </c>
      <c r="D956" s="57">
        <v>44863</v>
      </c>
      <c r="E956" s="84" t="str">
        <f>F956&amp;"-"&amp;COUNTIF($F$2:F956,F956)</f>
        <v>METASA-854</v>
      </c>
      <c r="F956" s="84" t="str">
        <f t="shared" si="98"/>
        <v>METASA</v>
      </c>
      <c r="G956" t="s">
        <v>8581</v>
      </c>
      <c r="H956" s="62">
        <v>88416482000106</v>
      </c>
      <c r="I956" t="s">
        <v>30</v>
      </c>
      <c r="J956">
        <v>1487.37</v>
      </c>
      <c r="K956">
        <v>25106.799999999999</v>
      </c>
      <c r="M956">
        <v>80369</v>
      </c>
      <c r="N956" t="str">
        <v>FIBRA</v>
      </c>
      <c r="O956" s="57" cm="1">
        <f t="array" ref="O956">_xlfn.XLOOKUP(1,($C$2:$C$8655=M956)*($F$2:$F$8655=N956),$D$2:$D$8655)</f>
        <v>45491</v>
      </c>
      <c r="P956" s="62">
        <v>8381863000168</v>
      </c>
      <c r="Q956" t="str">
        <v>UNIDADE</v>
      </c>
      <c r="R956" s="85">
        <v>3160</v>
      </c>
      <c r="S956" s="85">
        <v>4076.42</v>
      </c>
      <c r="U956" s="84" t="b">
        <f t="shared" si="99"/>
        <v>1</v>
      </c>
      <c r="V956" s="84" t="b">
        <f t="shared" si="100"/>
        <v>1</v>
      </c>
      <c r="W956" s="84" t="b">
        <f t="shared" si="101"/>
        <v>1</v>
      </c>
      <c r="X956" s="84" t="b">
        <f t="shared" si="102"/>
        <v>1</v>
      </c>
      <c r="Y956" s="84" t="b">
        <f t="shared" si="103"/>
        <v>1</v>
      </c>
      <c r="AA956" s="84">
        <v>80369</v>
      </c>
      <c r="AB956" s="84" t="s">
        <v>3400</v>
      </c>
      <c r="AC956" s="57">
        <v>45491</v>
      </c>
      <c r="AD956" s="84">
        <v>8381863000168</v>
      </c>
      <c r="AE956" s="84" t="s">
        <v>869</v>
      </c>
      <c r="AF956" s="84">
        <v>3160</v>
      </c>
      <c r="AG956" s="84">
        <v>4076.42</v>
      </c>
      <c r="AI956">
        <v>80714</v>
      </c>
      <c r="AJ956" s="84" t="str" cm="1">
        <f t="array" ref="AJ956">_xlfn.XLOOKUP(AI956,--LEFT(Main!$B$15:$B$1956,SEARCH(" ",Main!$B$15:$B$1956)),Main!$F$15:$F$1956,"")</f>
        <v>JOTUN</v>
      </c>
      <c r="AK956" s="57" cm="1">
        <f t="array" ref="AK956">_xlfn.XLOOKUP(1,(--LEFT(Main!$B$15:$B$1956,SEARCH(" ",Main!$B$15:$B$1956))=AI956)*(Main!$F$15:$F$1956=AJ956),Main!$C$15:$C$1956,"")</f>
        <v>45463</v>
      </c>
      <c r="AL956" s="62" cm="1">
        <f t="array" ref="AL956">--_xlfn.XLOOKUP(1,(Main!$F$15:$F$1956='PLANILHA EBR'!AJ956)*(--LEFT(Main!$B$15:$B$1956,SEARCH(" ",Main!$B$15:$B$1956))='PLANILHA EBR'!AI956),Main!$E$15:$E$1956)</f>
        <v>2907585000404</v>
      </c>
      <c r="AM956" s="84" t="str" cm="1">
        <f t="array" ref="AM956">_xlfn.XLOOKUP(1,(Main!$F$15:$F$1956='PLANILHA EBR'!AJ956)*(--LEFT(Main!$B$15:$B$1956,SEARCH(" ",Main!$B$15:$B$1956))='PLANILHA EBR'!AI956),Main!$H$15:$H$1956)</f>
        <v>KG LIQUIDO</v>
      </c>
      <c r="AN956">
        <v>1497.876</v>
      </c>
      <c r="AO956">
        <v>60448.56</v>
      </c>
      <c r="AP956">
        <v>111264</v>
      </c>
    </row>
    <row r="957" spans="1:42" x14ac:dyDescent="0.25">
      <c r="A957" t="s">
        <v>5958</v>
      </c>
      <c r="B957" t="str">
        <f>C957&amp;"-"&amp;COUNTIF(C$2:C957,C957)</f>
        <v>69373-4</v>
      </c>
      <c r="C957">
        <v>69373</v>
      </c>
      <c r="D957" s="57">
        <v>44863</v>
      </c>
      <c r="E957" s="84" t="str">
        <f>F957&amp;"-"&amp;COUNTIF($F$2:F957,F957)</f>
        <v>METASA-855</v>
      </c>
      <c r="F957" s="84" t="str">
        <f t="shared" si="98"/>
        <v>METASA</v>
      </c>
      <c r="G957" t="s">
        <v>8581</v>
      </c>
      <c r="H957" s="62">
        <v>88416482000106</v>
      </c>
      <c r="I957" t="s">
        <v>30</v>
      </c>
      <c r="J957">
        <v>2339.86</v>
      </c>
      <c r="K957">
        <v>37975.93</v>
      </c>
      <c r="M957">
        <v>80400</v>
      </c>
      <c r="N957" t="str">
        <v>JOTUN</v>
      </c>
      <c r="O957" s="57" cm="1">
        <f t="array" ref="O957">_xlfn.XLOOKUP(1,($C$2:$C$8655=M957)*($F$2:$F$8655=N957),$D$2:$D$8655)</f>
        <v>45454</v>
      </c>
      <c r="P957" s="62">
        <v>2907585000404</v>
      </c>
      <c r="Q957" t="str">
        <v>UNIDADE</v>
      </c>
      <c r="R957" s="85">
        <v>782</v>
      </c>
      <c r="S957" s="85">
        <v>242912.48</v>
      </c>
      <c r="U957" s="84" t="b">
        <f t="shared" si="99"/>
        <v>1</v>
      </c>
      <c r="V957" s="84" t="b">
        <f t="shared" si="100"/>
        <v>1</v>
      </c>
      <c r="W957" s="84" t="b">
        <f t="shared" si="101"/>
        <v>1</v>
      </c>
      <c r="X957" s="84" t="str">
        <f t="shared" si="102"/>
        <v xml:space="preserve"> </v>
      </c>
      <c r="Y957" s="84" t="b">
        <f t="shared" si="103"/>
        <v>1</v>
      </c>
      <c r="AA957" s="84">
        <v>80400</v>
      </c>
      <c r="AB957" s="84" t="s">
        <v>88</v>
      </c>
      <c r="AC957" s="57">
        <v>45454</v>
      </c>
      <c r="AD957" s="84">
        <v>2907585000404</v>
      </c>
      <c r="AE957" s="84" t="s">
        <v>30</v>
      </c>
      <c r="AF957" s="84">
        <v>9001.0380000000005</v>
      </c>
      <c r="AG957" s="84">
        <v>242912.48</v>
      </c>
      <c r="AI957">
        <v>80991</v>
      </c>
      <c r="AJ957" s="84" t="str" cm="1">
        <f t="array" ref="AJ957">_xlfn.XLOOKUP(AI957,--LEFT(Main!$B$15:$B$1956,SEARCH(" ",Main!$B$15:$B$1956)),Main!$F$15:$F$1956,"")</f>
        <v>JOTUN</v>
      </c>
      <c r="AK957" s="57" cm="1">
        <f t="array" ref="AK957">_xlfn.XLOOKUP(1,(--LEFT(Main!$B$15:$B$1956,SEARCH(" ",Main!$B$15:$B$1956))=AI957)*(Main!$F$15:$F$1956=AJ957),Main!$C$15:$C$1956,"")</f>
        <v>45471</v>
      </c>
      <c r="AL957" s="62" cm="1">
        <f t="array" ref="AL957">--_xlfn.XLOOKUP(1,(Main!$F$15:$F$1956='PLANILHA EBR'!AJ957)*(--LEFT(Main!$B$15:$B$1956,SEARCH(" ",Main!$B$15:$B$1956))='PLANILHA EBR'!AI957),Main!$E$15:$E$1956)</f>
        <v>2907585000404</v>
      </c>
      <c r="AM957" s="84" t="str" cm="1">
        <f t="array" ref="AM957">_xlfn.XLOOKUP(1,(Main!$F$15:$F$1956='PLANILHA EBR'!AJ957)*(--LEFT(Main!$B$15:$B$1956,SEARCH(" ",Main!$B$15:$B$1956))='PLANILHA EBR'!AI957),Main!$H$15:$H$1956)</f>
        <v>KG LIQUIDO</v>
      </c>
      <c r="AN957">
        <v>9087.982</v>
      </c>
      <c r="AO957">
        <v>217456.64000000001</v>
      </c>
      <c r="AP957">
        <v>111225</v>
      </c>
    </row>
    <row r="958" spans="1:42" x14ac:dyDescent="0.25">
      <c r="A958" t="s">
        <v>5958</v>
      </c>
      <c r="B958" t="str">
        <f>C958&amp;"-"&amp;COUNTIF(C$2:C958,C958)</f>
        <v>69373-5</v>
      </c>
      <c r="C958">
        <v>69373</v>
      </c>
      <c r="D958" s="57">
        <v>44863</v>
      </c>
      <c r="E958" s="84" t="str">
        <f>F958&amp;"-"&amp;COUNTIF($F$2:F958,F958)</f>
        <v>METASA-856</v>
      </c>
      <c r="F958" s="84" t="str">
        <f t="shared" si="98"/>
        <v>METASA</v>
      </c>
      <c r="G958" t="s">
        <v>8581</v>
      </c>
      <c r="H958" s="62">
        <v>88416482000106</v>
      </c>
      <c r="I958" t="s">
        <v>30</v>
      </c>
      <c r="J958">
        <v>1205.8699999999999</v>
      </c>
      <c r="K958">
        <v>20355.080000000002</v>
      </c>
      <c r="M958">
        <v>80473</v>
      </c>
      <c r="N958" t="str">
        <v>JOTUN</v>
      </c>
      <c r="O958" s="57" cm="1">
        <f t="array" ref="O958">_xlfn.XLOOKUP(1,($C$2:$C$8655=M958)*($F$2:$F$8655=N958),$D$2:$D$8655)</f>
        <v>45456</v>
      </c>
      <c r="P958" s="62">
        <v>2907585000404</v>
      </c>
      <c r="Q958" t="str">
        <v>UNIDADE</v>
      </c>
      <c r="R958" s="85">
        <v>40</v>
      </c>
      <c r="S958" s="85">
        <v>24545.599999999999</v>
      </c>
      <c r="U958" s="84" t="b">
        <f t="shared" si="99"/>
        <v>1</v>
      </c>
      <c r="V958" s="84" t="b">
        <f t="shared" si="100"/>
        <v>1</v>
      </c>
      <c r="W958" s="84" t="b">
        <f t="shared" si="101"/>
        <v>1</v>
      </c>
      <c r="X958" s="84" t="str">
        <f t="shared" si="102"/>
        <v xml:space="preserve"> </v>
      </c>
      <c r="Y958" s="84" t="b">
        <f t="shared" si="103"/>
        <v>1</v>
      </c>
      <c r="AA958" s="84">
        <v>80473</v>
      </c>
      <c r="AB958" s="84" t="s">
        <v>88</v>
      </c>
      <c r="AC958" s="57">
        <v>45456</v>
      </c>
      <c r="AD958" s="84">
        <v>2907585000404</v>
      </c>
      <c r="AE958" s="84" t="s">
        <v>30</v>
      </c>
      <c r="AF958" s="84">
        <v>570.79999999999995</v>
      </c>
      <c r="AG958" s="84">
        <v>24545.599999999999</v>
      </c>
      <c r="AI958">
        <v>81151</v>
      </c>
      <c r="AJ958" s="84" t="str" cm="1">
        <f t="array" ref="AJ958">_xlfn.XLOOKUP(AI958,--LEFT(Main!$B$15:$B$1956,SEARCH(" ",Main!$B$15:$B$1956)),Main!$F$15:$F$1956,"")</f>
        <v>JOTUN</v>
      </c>
      <c r="AK958" s="57" cm="1">
        <f t="array" ref="AK958">_xlfn.XLOOKUP(1,(--LEFT(Main!$B$15:$B$1956,SEARCH(" ",Main!$B$15:$B$1956))=AI958)*(Main!$F$15:$F$1956=AJ958),Main!$C$15:$C$1956,"")</f>
        <v>45476</v>
      </c>
      <c r="AL958" s="62" cm="1">
        <f t="array" ref="AL958">--_xlfn.XLOOKUP(1,(Main!$F$15:$F$1956='PLANILHA EBR'!AJ958)*(--LEFT(Main!$B$15:$B$1956,SEARCH(" ",Main!$B$15:$B$1956))='PLANILHA EBR'!AI958),Main!$E$15:$E$1956)</f>
        <v>2907585000404</v>
      </c>
      <c r="AM958" s="84" t="str" cm="1">
        <f t="array" ref="AM958">_xlfn.XLOOKUP(1,(Main!$F$15:$F$1956='PLANILHA EBR'!AJ958)*(--LEFT(Main!$B$15:$B$1956,SEARCH(" ",Main!$B$15:$B$1956))='PLANILHA EBR'!AI958),Main!$H$15:$H$1956)</f>
        <v>KG LIQUIDO</v>
      </c>
      <c r="AN958">
        <v>223.72800000000001</v>
      </c>
      <c r="AO958">
        <v>8130.24</v>
      </c>
      <c r="AP958">
        <v>111155</v>
      </c>
    </row>
    <row r="959" spans="1:42" x14ac:dyDescent="0.25">
      <c r="A959" t="s">
        <v>5958</v>
      </c>
      <c r="B959" t="str">
        <f>C959&amp;"-"&amp;COUNTIF(C$2:C959,C959)</f>
        <v>69373-6</v>
      </c>
      <c r="C959">
        <v>69373</v>
      </c>
      <c r="D959" s="57">
        <v>44863</v>
      </c>
      <c r="E959" s="84" t="str">
        <f>F959&amp;"-"&amp;COUNTIF($F$2:F959,F959)</f>
        <v>METASA-857</v>
      </c>
      <c r="F959" s="84" t="str">
        <f t="shared" si="98"/>
        <v>METASA</v>
      </c>
      <c r="G959" t="s">
        <v>8581</v>
      </c>
      <c r="H959" s="62">
        <v>88416482000106</v>
      </c>
      <c r="I959" t="s">
        <v>30</v>
      </c>
      <c r="J959">
        <v>901.98</v>
      </c>
      <c r="K959">
        <v>14639.14</v>
      </c>
      <c r="M959">
        <v>80714</v>
      </c>
      <c r="N959" t="str">
        <v>JOTUN</v>
      </c>
      <c r="O959" s="57" cm="1">
        <f t="array" ref="O959">_xlfn.XLOOKUP(1,($C$2:$C$8655=M959)*($F$2:$F$8655=N959),$D$2:$D$8655)</f>
        <v>45463</v>
      </c>
      <c r="P959" s="62">
        <v>2907585000404</v>
      </c>
      <c r="Q959" t="str">
        <v>UNIDADE</v>
      </c>
      <c r="R959" s="85">
        <v>108</v>
      </c>
      <c r="S959" s="85">
        <v>60448.56</v>
      </c>
      <c r="U959" s="84" t="b">
        <f t="shared" si="99"/>
        <v>1</v>
      </c>
      <c r="V959" s="84" t="b">
        <f t="shared" si="100"/>
        <v>1</v>
      </c>
      <c r="W959" s="84" t="b">
        <f t="shared" si="101"/>
        <v>1</v>
      </c>
      <c r="X959" s="84" t="str">
        <f t="shared" si="102"/>
        <v xml:space="preserve"> </v>
      </c>
      <c r="Y959" s="84" t="b">
        <f t="shared" si="103"/>
        <v>1</v>
      </c>
      <c r="AA959" s="84">
        <v>80714</v>
      </c>
      <c r="AB959" s="84" t="s">
        <v>88</v>
      </c>
      <c r="AC959" s="57">
        <v>45463</v>
      </c>
      <c r="AD959" s="84">
        <v>2907585000404</v>
      </c>
      <c r="AE959" s="84" t="s">
        <v>30</v>
      </c>
      <c r="AF959" s="84">
        <v>1497.876</v>
      </c>
      <c r="AG959" s="84">
        <v>60448.56</v>
      </c>
      <c r="AI959">
        <v>81561</v>
      </c>
      <c r="AJ959" s="84" t="str" cm="1">
        <f t="array" ref="AJ959">_xlfn.XLOOKUP(AI959,--LEFT(Main!$B$15:$B$1956,SEARCH(" ",Main!$B$15:$B$1956)),Main!$F$15:$F$1956,"")</f>
        <v>JOTUN</v>
      </c>
      <c r="AK959" s="57" cm="1">
        <f t="array" ref="AK959">_xlfn.XLOOKUP(1,(--LEFT(Main!$B$15:$B$1956,SEARCH(" ",Main!$B$15:$B$1956))=AI959)*(Main!$F$15:$F$1956=AJ959),Main!$C$15:$C$1956,"")</f>
        <v>45490</v>
      </c>
      <c r="AL959" s="62" cm="1">
        <f t="array" ref="AL959">--_xlfn.XLOOKUP(1,(Main!$F$15:$F$1956='PLANILHA EBR'!AJ959)*(--LEFT(Main!$B$15:$B$1956,SEARCH(" ",Main!$B$15:$B$1956))='PLANILHA EBR'!AI959),Main!$E$15:$E$1956)</f>
        <v>2907585000404</v>
      </c>
      <c r="AM959" s="84" t="str" cm="1">
        <f t="array" ref="AM959">_xlfn.XLOOKUP(1,(Main!$F$15:$F$1956='PLANILHA EBR'!AJ959)*(--LEFT(Main!$B$15:$B$1956,SEARCH(" ",Main!$B$15:$B$1956))='PLANILHA EBR'!AI959),Main!$H$15:$H$1956)</f>
        <v>KG LIQUIDO</v>
      </c>
      <c r="AN959">
        <v>2348.56</v>
      </c>
      <c r="AO959">
        <v>66510.12</v>
      </c>
      <c r="AP959">
        <v>110750</v>
      </c>
    </row>
    <row r="960" spans="1:42" x14ac:dyDescent="0.25">
      <c r="A960" t="s">
        <v>5958</v>
      </c>
      <c r="B960" t="str">
        <f>C960&amp;"-"&amp;COUNTIF(C$2:C960,C960)</f>
        <v>69373-7</v>
      </c>
      <c r="C960">
        <v>69373</v>
      </c>
      <c r="D960" s="57">
        <v>44863</v>
      </c>
      <c r="E960" s="84" t="str">
        <f>F960&amp;"-"&amp;COUNTIF($F$2:F960,F960)</f>
        <v>METASA-858</v>
      </c>
      <c r="F960" s="84" t="str">
        <f t="shared" si="98"/>
        <v>METASA</v>
      </c>
      <c r="G960" t="s">
        <v>8581</v>
      </c>
      <c r="H960" s="62">
        <v>88416482000106</v>
      </c>
      <c r="I960" t="s">
        <v>30</v>
      </c>
      <c r="J960">
        <v>4681.91</v>
      </c>
      <c r="K960">
        <v>87411.25</v>
      </c>
      <c r="M960">
        <v>80991</v>
      </c>
      <c r="N960" t="str">
        <v>JOTUN</v>
      </c>
      <c r="O960" s="57" cm="1">
        <f t="array" ref="O960">_xlfn.XLOOKUP(1,($C$2:$C$8655=M960)*($F$2:$F$8655=N960),$D$2:$D$8655)</f>
        <v>45471</v>
      </c>
      <c r="P960" s="62">
        <v>2907585000404</v>
      </c>
      <c r="Q960" t="str">
        <v>UNIDADE</v>
      </c>
      <c r="R960" s="85">
        <v>754</v>
      </c>
      <c r="S960" s="85">
        <v>217456.64000000001</v>
      </c>
      <c r="U960" s="84" t="b">
        <f t="shared" si="99"/>
        <v>1</v>
      </c>
      <c r="V960" s="84" t="b">
        <f t="shared" si="100"/>
        <v>1</v>
      </c>
      <c r="W960" s="84" t="b">
        <f t="shared" si="101"/>
        <v>1</v>
      </c>
      <c r="X960" s="84" t="str">
        <f t="shared" si="102"/>
        <v xml:space="preserve"> </v>
      </c>
      <c r="Y960" s="84" t="b">
        <f t="shared" si="103"/>
        <v>1</v>
      </c>
      <c r="AA960" s="84">
        <v>80991</v>
      </c>
      <c r="AB960" s="84" t="s">
        <v>88</v>
      </c>
      <c r="AC960" s="57">
        <v>45471</v>
      </c>
      <c r="AD960" s="84">
        <v>2907585000404</v>
      </c>
      <c r="AE960" s="84" t="s">
        <v>30</v>
      </c>
      <c r="AF960" s="84">
        <v>9087.982</v>
      </c>
      <c r="AG960" s="84">
        <v>217456.64000000001</v>
      </c>
      <c r="AI960">
        <v>81727</v>
      </c>
      <c r="AJ960" s="84" t="str" cm="1">
        <f t="array" ref="AJ960">_xlfn.XLOOKUP(AI960,--LEFT(Main!$B$15:$B$1956,SEARCH(" ",Main!$B$15:$B$1956)),Main!$F$15:$F$1956,"")</f>
        <v>JOTUN</v>
      </c>
      <c r="AK960" s="57" cm="1">
        <f t="array" ref="AK960">_xlfn.XLOOKUP(1,(--LEFT(Main!$B$15:$B$1956,SEARCH(" ",Main!$B$15:$B$1956))=AI960)*(Main!$F$15:$F$1956=AJ960),Main!$C$15:$C$1956,"")</f>
        <v>45496</v>
      </c>
      <c r="AL960" s="62" cm="1">
        <f t="array" ref="AL960">--_xlfn.XLOOKUP(1,(Main!$F$15:$F$1956='PLANILHA EBR'!AJ960)*(--LEFT(Main!$B$15:$B$1956,SEARCH(" ",Main!$B$15:$B$1956))='PLANILHA EBR'!AI960),Main!$E$15:$E$1956)</f>
        <v>2907585000404</v>
      </c>
      <c r="AM960" s="84" t="str" cm="1">
        <f t="array" ref="AM960">_xlfn.XLOOKUP(1,(Main!$F$15:$F$1956='PLANILHA EBR'!AJ960)*(--LEFT(Main!$B$15:$B$1956,SEARCH(" ",Main!$B$15:$B$1956))='PLANILHA EBR'!AI960),Main!$H$15:$H$1956)</f>
        <v>KG LIQUIDO</v>
      </c>
      <c r="AN960">
        <v>4174</v>
      </c>
      <c r="AO960">
        <v>294976</v>
      </c>
      <c r="AP960">
        <v>110749</v>
      </c>
    </row>
    <row r="961" spans="1:42" x14ac:dyDescent="0.25">
      <c r="A961" t="s">
        <v>5958</v>
      </c>
      <c r="B961" t="str">
        <f>C961&amp;"-"&amp;COUNTIF(C$2:C961,C961)</f>
        <v>69373-8</v>
      </c>
      <c r="C961">
        <v>69373</v>
      </c>
      <c r="D961" s="57">
        <v>44863</v>
      </c>
      <c r="E961" s="84" t="str">
        <f>F961&amp;"-"&amp;COUNTIF($F$2:F961,F961)</f>
        <v>METASA-859</v>
      </c>
      <c r="F961" s="84" t="str">
        <f t="shared" si="98"/>
        <v>METASA</v>
      </c>
      <c r="G961" t="s">
        <v>8581</v>
      </c>
      <c r="H961" s="62">
        <v>88416482000106</v>
      </c>
      <c r="I961" t="s">
        <v>30</v>
      </c>
      <c r="J961">
        <v>3916.01</v>
      </c>
      <c r="K961">
        <v>75657.3</v>
      </c>
      <c r="M961">
        <v>81151</v>
      </c>
      <c r="N961" t="str">
        <v>JOTUN</v>
      </c>
      <c r="O961" s="57" cm="1">
        <f t="array" ref="O961">_xlfn.XLOOKUP(1,($C$2:$C$8655=M961)*($F$2:$F$8655=N961),$D$2:$D$8655)</f>
        <v>45476</v>
      </c>
      <c r="P961" s="62">
        <v>2907585000404</v>
      </c>
      <c r="Q961" t="str">
        <v>UNIDADE</v>
      </c>
      <c r="R961" s="85">
        <v>24</v>
      </c>
      <c r="S961" s="85">
        <v>8130.24</v>
      </c>
      <c r="U961" s="84" t="b">
        <f t="shared" si="99"/>
        <v>1</v>
      </c>
      <c r="V961" s="84" t="b">
        <f t="shared" si="100"/>
        <v>1</v>
      </c>
      <c r="W961" s="84" t="b">
        <f t="shared" si="101"/>
        <v>1</v>
      </c>
      <c r="X961" s="84" t="str">
        <f t="shared" si="102"/>
        <v xml:space="preserve"> </v>
      </c>
      <c r="Y961" s="84" t="b">
        <f t="shared" si="103"/>
        <v>1</v>
      </c>
      <c r="AA961" s="84">
        <v>81151</v>
      </c>
      <c r="AB961" s="84" t="s">
        <v>88</v>
      </c>
      <c r="AC961" s="57">
        <v>45476</v>
      </c>
      <c r="AD961" s="84">
        <v>2907585000404</v>
      </c>
      <c r="AE961" s="84" t="s">
        <v>30</v>
      </c>
      <c r="AF961" s="84">
        <v>223.72800000000001</v>
      </c>
      <c r="AG961" s="84">
        <v>8130.24</v>
      </c>
      <c r="AI961">
        <v>81863</v>
      </c>
      <c r="AJ961" s="84" t="str" cm="1">
        <f t="array" ref="AJ961">_xlfn.XLOOKUP(AI961,--LEFT(Main!$B$15:$B$1956,SEARCH(" ",Main!$B$15:$B$1956)),Main!$F$15:$F$1956,"")</f>
        <v>JOTUN</v>
      </c>
      <c r="AK961" s="57" cm="1">
        <f t="array" ref="AK961">_xlfn.XLOOKUP(1,(--LEFT(Main!$B$15:$B$1956,SEARCH(" ",Main!$B$15:$B$1956))=AI961)*(Main!$F$15:$F$1956=AJ961),Main!$C$15:$C$1956,"")</f>
        <v>45499</v>
      </c>
      <c r="AL961" s="62" cm="1">
        <f t="array" ref="AL961">--_xlfn.XLOOKUP(1,(Main!$F$15:$F$1956='PLANILHA EBR'!AJ961)*(--LEFT(Main!$B$15:$B$1956,SEARCH(" ",Main!$B$15:$B$1956))='PLANILHA EBR'!AI961),Main!$E$15:$E$1956)</f>
        <v>2907585000404</v>
      </c>
      <c r="AM961" s="84" t="str" cm="1">
        <f t="array" ref="AM961">_xlfn.XLOOKUP(1,(Main!$F$15:$F$1956='PLANILHA EBR'!AJ961)*(--LEFT(Main!$B$15:$B$1956,SEARCH(" ",Main!$B$15:$B$1956))='PLANILHA EBR'!AI961),Main!$H$15:$H$1956)</f>
        <v>KG LIQUIDO</v>
      </c>
      <c r="AN961">
        <v>2849</v>
      </c>
      <c r="AO961">
        <v>122727.6</v>
      </c>
      <c r="AP961">
        <v>110748</v>
      </c>
    </row>
    <row r="962" spans="1:42" x14ac:dyDescent="0.25">
      <c r="A962" t="s">
        <v>5958</v>
      </c>
      <c r="B962" t="str">
        <f>C962&amp;"-"&amp;COUNTIF(C$2:C962,C962)</f>
        <v>69373-9</v>
      </c>
      <c r="C962">
        <v>69373</v>
      </c>
      <c r="D962" s="57">
        <v>44863</v>
      </c>
      <c r="E962" s="84" t="str">
        <f>F962&amp;"-"&amp;COUNTIF($F$2:F962,F962)</f>
        <v>METASA-860</v>
      </c>
      <c r="F962" s="84" t="str">
        <f t="shared" si="98"/>
        <v>METASA</v>
      </c>
      <c r="G962" t="s">
        <v>8581</v>
      </c>
      <c r="H962" s="62">
        <v>88416482000106</v>
      </c>
      <c r="I962" t="s">
        <v>30</v>
      </c>
      <c r="J962">
        <v>387.55</v>
      </c>
      <c r="K962">
        <v>7487.46</v>
      </c>
      <c r="M962">
        <v>81561</v>
      </c>
      <c r="N962" t="str">
        <v>JOTUN</v>
      </c>
      <c r="O962" s="57" cm="1">
        <f t="array" ref="O962">_xlfn.XLOOKUP(1,($C$2:$C$8655=M962)*($F$2:$F$8655=N962),$D$2:$D$8655)</f>
        <v>45490</v>
      </c>
      <c r="P962" s="62">
        <v>2907585000404</v>
      </c>
      <c r="Q962" t="str">
        <v>UNIDADE</v>
      </c>
      <c r="R962" s="85">
        <v>196</v>
      </c>
      <c r="S962" s="85">
        <v>66510.12</v>
      </c>
      <c r="U962" s="84" t="b">
        <f t="shared" si="99"/>
        <v>1</v>
      </c>
      <c r="V962" s="84" t="b">
        <f t="shared" si="100"/>
        <v>1</v>
      </c>
      <c r="W962" s="84" t="b">
        <f t="shared" si="101"/>
        <v>1</v>
      </c>
      <c r="X962" s="84" t="str">
        <f t="shared" si="102"/>
        <v xml:space="preserve"> </v>
      </c>
      <c r="Y962" s="84" t="b">
        <f t="shared" si="103"/>
        <v>1</v>
      </c>
      <c r="AA962" s="84">
        <v>81561</v>
      </c>
      <c r="AB962" s="84" t="s">
        <v>88</v>
      </c>
      <c r="AC962" s="57">
        <v>45490</v>
      </c>
      <c r="AD962" s="84">
        <v>2907585000404</v>
      </c>
      <c r="AE962" s="84" t="s">
        <v>30</v>
      </c>
      <c r="AF962" s="84">
        <v>2348.56</v>
      </c>
      <c r="AG962" s="84">
        <v>66510.12</v>
      </c>
      <c r="AI962">
        <v>81963</v>
      </c>
      <c r="AJ962" s="84" t="str" cm="1">
        <f t="array" ref="AJ962">_xlfn.XLOOKUP(AI962,--LEFT(Main!$B$15:$B$1956,SEARCH(" ",Main!$B$15:$B$1956)),Main!$F$15:$F$1956,"")</f>
        <v>JOTUN</v>
      </c>
      <c r="AK962" s="57" cm="1">
        <f t="array" ref="AK962">_xlfn.XLOOKUP(1,(--LEFT(Main!$B$15:$B$1956,SEARCH(" ",Main!$B$15:$B$1956))=AI962)*(Main!$F$15:$F$1956=AJ962),Main!$C$15:$C$1956,"")</f>
        <v>45503</v>
      </c>
      <c r="AL962" s="62" cm="1">
        <f t="array" ref="AL962">--_xlfn.XLOOKUP(1,(Main!$F$15:$F$1956='PLANILHA EBR'!AJ962)*(--LEFT(Main!$B$15:$B$1956,SEARCH(" ",Main!$B$15:$B$1956))='PLANILHA EBR'!AI962),Main!$E$15:$E$1956)</f>
        <v>2907585000404</v>
      </c>
      <c r="AM962" s="84" t="str" cm="1">
        <f t="array" ref="AM962">_xlfn.XLOOKUP(1,(Main!$F$15:$F$1956='PLANILHA EBR'!AJ962)*(--LEFT(Main!$B$15:$B$1956,SEARCH(" ",Main!$B$15:$B$1956))='PLANILHA EBR'!AI962),Main!$H$15:$H$1956)</f>
        <v>KG LIQUIDO</v>
      </c>
      <c r="AN962">
        <v>3754.75</v>
      </c>
      <c r="AO962">
        <v>126417.60000000001</v>
      </c>
      <c r="AP962">
        <v>110675</v>
      </c>
    </row>
    <row r="963" spans="1:42" x14ac:dyDescent="0.25">
      <c r="A963" t="s">
        <v>5958</v>
      </c>
      <c r="B963" t="str">
        <f>C963&amp;"-"&amp;COUNTIF(C$2:C963,C963)</f>
        <v>69373-10</v>
      </c>
      <c r="C963">
        <v>69373</v>
      </c>
      <c r="D963" s="57">
        <v>44863</v>
      </c>
      <c r="E963" s="84" t="str">
        <f>F963&amp;"-"&amp;COUNTIF($F$2:F963,F963)</f>
        <v>METASA-861</v>
      </c>
      <c r="F963" s="84" t="str">
        <f t="shared" ref="F963:F1026" si="104">LEFT(G963,SEARCH(" ",G963)-1)</f>
        <v>METASA</v>
      </c>
      <c r="G963" t="s">
        <v>8581</v>
      </c>
      <c r="H963" s="62">
        <v>88416482000106</v>
      </c>
      <c r="I963" t="s">
        <v>30</v>
      </c>
      <c r="J963">
        <v>644.97</v>
      </c>
      <c r="K963">
        <v>8623.25</v>
      </c>
      <c r="M963">
        <v>81727</v>
      </c>
      <c r="N963" t="str">
        <v>JOTUN</v>
      </c>
      <c r="O963" s="57" cm="1">
        <f t="array" ref="O963">_xlfn.XLOOKUP(1,($C$2:$C$8655=M963)*($F$2:$F$8655=N963),$D$2:$D$8655)</f>
        <v>45496</v>
      </c>
      <c r="P963" s="62">
        <v>2907585000404</v>
      </c>
      <c r="Q963" t="str">
        <v>UNIDADE</v>
      </c>
      <c r="R963" s="85">
        <v>240</v>
      </c>
      <c r="S963" s="85">
        <v>294976</v>
      </c>
      <c r="U963" s="84" t="b">
        <f t="shared" si="99"/>
        <v>1</v>
      </c>
      <c r="V963" s="84" t="b">
        <f t="shared" si="100"/>
        <v>1</v>
      </c>
      <c r="W963" s="84" t="b">
        <f t="shared" si="101"/>
        <v>1</v>
      </c>
      <c r="X963" s="84" t="str">
        <f t="shared" si="102"/>
        <v xml:space="preserve"> </v>
      </c>
      <c r="Y963" s="84" t="b">
        <f t="shared" si="103"/>
        <v>1</v>
      </c>
      <c r="AA963" s="84">
        <v>81727</v>
      </c>
      <c r="AB963" s="84" t="s">
        <v>88</v>
      </c>
      <c r="AC963" s="57">
        <v>45496</v>
      </c>
      <c r="AD963" s="84">
        <v>2907585000404</v>
      </c>
      <c r="AE963" s="84" t="s">
        <v>30</v>
      </c>
      <c r="AF963" s="84">
        <v>4174</v>
      </c>
      <c r="AG963" s="84">
        <v>294976</v>
      </c>
      <c r="AI963">
        <v>82235</v>
      </c>
      <c r="AJ963" s="84" t="str" cm="1">
        <f t="array" ref="AJ963">_xlfn.XLOOKUP(AI963,--LEFT(Main!$B$15:$B$1956,SEARCH(" ",Main!$B$15:$B$1956)),Main!$F$15:$F$1956,"")</f>
        <v>JOTUN</v>
      </c>
      <c r="AK963" s="57" cm="1">
        <f t="array" ref="AK963">_xlfn.XLOOKUP(1,(--LEFT(Main!$B$15:$B$1956,SEARCH(" ",Main!$B$15:$B$1956))=AI963)*(Main!$F$15:$F$1956=AJ963),Main!$C$15:$C$1956,"")</f>
        <v>45511</v>
      </c>
      <c r="AL963" s="62" cm="1">
        <f t="array" ref="AL963">--_xlfn.XLOOKUP(1,(Main!$F$15:$F$1956='PLANILHA EBR'!AJ963)*(--LEFT(Main!$B$15:$B$1956,SEARCH(" ",Main!$B$15:$B$1956))='PLANILHA EBR'!AI963),Main!$E$15:$E$1956)</f>
        <v>2907585000404</v>
      </c>
      <c r="AM963" s="84" t="str" cm="1">
        <f t="array" ref="AM963">_xlfn.XLOOKUP(1,(Main!$F$15:$F$1956='PLANILHA EBR'!AJ963)*(--LEFT(Main!$B$15:$B$1956,SEARCH(" ",Main!$B$15:$B$1956))='PLANILHA EBR'!AI963),Main!$H$15:$H$1956)</f>
        <v>KG LIQUIDO</v>
      </c>
      <c r="AN963">
        <v>9391.5</v>
      </c>
      <c r="AO963">
        <v>663696</v>
      </c>
      <c r="AP963">
        <v>110675</v>
      </c>
    </row>
    <row r="964" spans="1:42" x14ac:dyDescent="0.25">
      <c r="A964" t="s">
        <v>5958</v>
      </c>
      <c r="B964" t="str">
        <f>C964&amp;"-"&amp;COUNTIF(C$2:C964,C964)</f>
        <v>69373-11</v>
      </c>
      <c r="C964">
        <v>69373</v>
      </c>
      <c r="D964" s="57">
        <v>44863</v>
      </c>
      <c r="E964" s="84" t="str">
        <f>F964&amp;"-"&amp;COUNTIF($F$2:F964,F964)</f>
        <v>METASA-862</v>
      </c>
      <c r="F964" s="84" t="str">
        <f t="shared" si="104"/>
        <v>METASA</v>
      </c>
      <c r="G964" t="s">
        <v>8581</v>
      </c>
      <c r="H964" s="62">
        <v>88416482000106</v>
      </c>
      <c r="I964" t="s">
        <v>30</v>
      </c>
      <c r="J964">
        <v>14.88</v>
      </c>
      <c r="K964">
        <v>226.47</v>
      </c>
      <c r="M964">
        <v>81863</v>
      </c>
      <c r="N964" t="str">
        <v>JOTUN</v>
      </c>
      <c r="O964" s="57" cm="1">
        <f t="array" ref="O964">_xlfn.XLOOKUP(1,($C$2:$C$8655=M964)*($F$2:$F$8655=N964),$D$2:$D$8655)</f>
        <v>45499</v>
      </c>
      <c r="P964" s="62">
        <v>2907585000404</v>
      </c>
      <c r="Q964" t="str">
        <v>UNIDADE</v>
      </c>
      <c r="R964" s="85">
        <v>200</v>
      </c>
      <c r="S964" s="85">
        <v>122727.6</v>
      </c>
      <c r="U964" s="84" t="b">
        <f t="shared" si="99"/>
        <v>1</v>
      </c>
      <c r="V964" s="84" t="b">
        <f t="shared" si="100"/>
        <v>1</v>
      </c>
      <c r="W964" s="84" t="b">
        <f t="shared" si="101"/>
        <v>1</v>
      </c>
      <c r="X964" s="84" t="str">
        <f t="shared" si="102"/>
        <v xml:space="preserve"> </v>
      </c>
      <c r="Y964" s="84" t="b">
        <f t="shared" si="103"/>
        <v>1</v>
      </c>
      <c r="AA964" s="84">
        <v>81863</v>
      </c>
      <c r="AB964" s="84" t="s">
        <v>88</v>
      </c>
      <c r="AC964" s="57">
        <v>45499</v>
      </c>
      <c r="AD964" s="84">
        <v>2907585000404</v>
      </c>
      <c r="AE964" s="84" t="s">
        <v>30</v>
      </c>
      <c r="AF964" s="84">
        <v>2849</v>
      </c>
      <c r="AG964" s="84">
        <v>122727.6</v>
      </c>
      <c r="AI964">
        <v>82405</v>
      </c>
      <c r="AJ964" s="84" t="str" cm="1">
        <f t="array" ref="AJ964">_xlfn.XLOOKUP(AI964,--LEFT(Main!$B$15:$B$1956,SEARCH(" ",Main!$B$15:$B$1956)),Main!$F$15:$F$1956,"")</f>
        <v>JOTUN</v>
      </c>
      <c r="AK964" s="57" cm="1">
        <f t="array" ref="AK964">_xlfn.XLOOKUP(1,(--LEFT(Main!$B$15:$B$1956,SEARCH(" ",Main!$B$15:$B$1956))=AI964)*(Main!$F$15:$F$1956=AJ964),Main!$C$15:$C$1956,"")</f>
        <v>45517</v>
      </c>
      <c r="AL964" s="62" cm="1">
        <f t="array" ref="AL964">--_xlfn.XLOOKUP(1,(Main!$F$15:$F$1956='PLANILHA EBR'!AJ964)*(--LEFT(Main!$B$15:$B$1956,SEARCH(" ",Main!$B$15:$B$1956))='PLANILHA EBR'!AI964),Main!$E$15:$E$1956)</f>
        <v>2907585000404</v>
      </c>
      <c r="AM964" s="84" t="str" cm="1">
        <f t="array" ref="AM964">_xlfn.XLOOKUP(1,(Main!$F$15:$F$1956='PLANILHA EBR'!AJ964)*(--LEFT(Main!$B$15:$B$1956,SEARCH(" ",Main!$B$15:$B$1956))='PLANILHA EBR'!AI964),Main!$H$15:$H$1956)</f>
        <v>KG LIQUIDO</v>
      </c>
      <c r="AN964">
        <v>9609.4868888888886</v>
      </c>
      <c r="AO964">
        <v>225169.67</v>
      </c>
      <c r="AP964">
        <v>110675</v>
      </c>
    </row>
    <row r="965" spans="1:42" x14ac:dyDescent="0.25">
      <c r="A965" t="s">
        <v>5958</v>
      </c>
      <c r="B965" t="str">
        <f>C965&amp;"-"&amp;COUNTIF(C$2:C965,C965)</f>
        <v>69379-1</v>
      </c>
      <c r="C965">
        <v>69379</v>
      </c>
      <c r="D965" s="57">
        <v>44865</v>
      </c>
      <c r="E965" s="84" t="str">
        <f>F965&amp;"-"&amp;COUNTIF($F$2:F965,F965)</f>
        <v>METASA-863</v>
      </c>
      <c r="F965" s="84" t="str">
        <f t="shared" si="104"/>
        <v>METASA</v>
      </c>
      <c r="G965" t="s">
        <v>8581</v>
      </c>
      <c r="H965" s="62">
        <v>88416482000106</v>
      </c>
      <c r="I965" t="s">
        <v>30</v>
      </c>
      <c r="J965">
        <v>91.28</v>
      </c>
      <c r="K965">
        <v>1540.81</v>
      </c>
      <c r="M965">
        <v>81963</v>
      </c>
      <c r="N965" t="str">
        <v>JOTUN</v>
      </c>
      <c r="O965" s="57" cm="1">
        <f t="array" ref="O965">_xlfn.XLOOKUP(1,($C$2:$C$8655=M965)*($F$2:$F$8655=N965),$D$2:$D$8655)</f>
        <v>45503</v>
      </c>
      <c r="P965" s="62">
        <v>2907585000404</v>
      </c>
      <c r="Q965" t="str">
        <v>UNIDADE</v>
      </c>
      <c r="R965" s="85">
        <v>236</v>
      </c>
      <c r="S965" s="85">
        <v>126417.60000000001</v>
      </c>
      <c r="U965" s="84" t="b">
        <f t="shared" si="99"/>
        <v>1</v>
      </c>
      <c r="V965" s="84" t="b">
        <f t="shared" si="100"/>
        <v>1</v>
      </c>
      <c r="W965" s="84" t="b">
        <f t="shared" si="101"/>
        <v>1</v>
      </c>
      <c r="X965" s="84" t="str">
        <f t="shared" si="102"/>
        <v xml:space="preserve"> </v>
      </c>
      <c r="Y965" s="84" t="b">
        <f t="shared" si="103"/>
        <v>1</v>
      </c>
      <c r="AA965" s="84">
        <v>81963</v>
      </c>
      <c r="AB965" s="84" t="s">
        <v>88</v>
      </c>
      <c r="AC965" s="57">
        <v>45503</v>
      </c>
      <c r="AD965" s="84">
        <v>2907585000404</v>
      </c>
      <c r="AE965" s="84" t="s">
        <v>30</v>
      </c>
      <c r="AF965" s="84">
        <v>3754.75</v>
      </c>
      <c r="AG965" s="84">
        <v>126417.60000000001</v>
      </c>
      <c r="AI965">
        <v>82486</v>
      </c>
      <c r="AJ965" s="84" t="str" cm="1">
        <f t="array" ref="AJ965">_xlfn.XLOOKUP(AI965,--LEFT(Main!$B$15:$B$1956,SEARCH(" ",Main!$B$15:$B$1956)),Main!$F$15:$F$1956,"")</f>
        <v>ALPHA</v>
      </c>
      <c r="AK965" s="57" cm="1">
        <f t="array" ref="AK965">_xlfn.XLOOKUP(1,(--LEFT(Main!$B$15:$B$1956,SEARCH(" ",Main!$B$15:$B$1956))=AI965)*(Main!$F$15:$F$1956=AJ965),Main!$C$15:$C$1956,"")</f>
        <v>45327</v>
      </c>
      <c r="AL965" s="62" cm="1">
        <f t="array" ref="AL965">--_xlfn.XLOOKUP(1,(Main!$F$15:$F$1956='PLANILHA EBR'!AJ965)*(--LEFT(Main!$B$15:$B$1956,SEARCH(" ",Main!$B$15:$B$1956))='PLANILHA EBR'!AI965),Main!$E$15:$E$1956)</f>
        <v>59274316000467</v>
      </c>
      <c r="AM965" s="84" t="str" cm="1">
        <f t="array" ref="AM965">_xlfn.XLOOKUP(1,(Main!$F$15:$F$1956='PLANILHA EBR'!AJ965)*(--LEFT(Main!$B$15:$B$1956,SEARCH(" ",Main!$B$15:$B$1956))='PLANILHA EBR'!AI965),Main!$H$15:$H$1956)</f>
        <v>UNIDADE</v>
      </c>
      <c r="AN965">
        <v>86.53</v>
      </c>
      <c r="AO965">
        <v>3615.7400000000002</v>
      </c>
      <c r="AP965">
        <v>110651</v>
      </c>
    </row>
    <row r="966" spans="1:42" x14ac:dyDescent="0.25">
      <c r="A966" t="s">
        <v>5958</v>
      </c>
      <c r="B966" t="str">
        <f>C966&amp;"-"&amp;COUNTIF(C$2:C966,C966)</f>
        <v>69379-2</v>
      </c>
      <c r="C966">
        <v>69379</v>
      </c>
      <c r="D966" s="57">
        <v>44865</v>
      </c>
      <c r="E966" s="84" t="str">
        <f>F966&amp;"-"&amp;COUNTIF($F$2:F966,F966)</f>
        <v>METASA-864</v>
      </c>
      <c r="F966" s="84" t="str">
        <f t="shared" si="104"/>
        <v>METASA</v>
      </c>
      <c r="G966" t="s">
        <v>8581</v>
      </c>
      <c r="H966" s="62">
        <v>88416482000106</v>
      </c>
      <c r="I966" t="s">
        <v>30</v>
      </c>
      <c r="J966">
        <v>172.22</v>
      </c>
      <c r="K966">
        <v>2907.07</v>
      </c>
      <c r="M966">
        <v>82235</v>
      </c>
      <c r="N966" t="str">
        <v>JOTUN</v>
      </c>
      <c r="O966" s="57" cm="1">
        <f t="array" ref="O966">_xlfn.XLOOKUP(1,($C$2:$C$8655=M966)*($F$2:$F$8655=N966),$D$2:$D$8655)</f>
        <v>45511</v>
      </c>
      <c r="P966" s="62">
        <v>2907585000404</v>
      </c>
      <c r="Q966" t="str">
        <v>UNIDADE</v>
      </c>
      <c r="R966" s="85">
        <v>540</v>
      </c>
      <c r="S966" s="85">
        <v>663696</v>
      </c>
      <c r="U966" s="84" t="b">
        <f t="shared" si="99"/>
        <v>1</v>
      </c>
      <c r="V966" s="84" t="b">
        <f t="shared" si="100"/>
        <v>1</v>
      </c>
      <c r="W966" s="84" t="b">
        <f t="shared" si="101"/>
        <v>1</v>
      </c>
      <c r="X966" s="84" t="str">
        <f t="shared" si="102"/>
        <v xml:space="preserve"> </v>
      </c>
      <c r="Y966" s="84" t="b">
        <f t="shared" si="103"/>
        <v>1</v>
      </c>
      <c r="AA966" s="84">
        <v>82235</v>
      </c>
      <c r="AB966" s="84" t="s">
        <v>88</v>
      </c>
      <c r="AC966" s="57">
        <v>45511</v>
      </c>
      <c r="AD966" s="84">
        <v>2907585000404</v>
      </c>
      <c r="AE966" s="84" t="s">
        <v>30</v>
      </c>
      <c r="AF966" s="84">
        <v>9391.5</v>
      </c>
      <c r="AG966" s="84">
        <v>663696</v>
      </c>
      <c r="AI966">
        <v>82715</v>
      </c>
      <c r="AJ966" s="84" t="str" cm="1">
        <f t="array" ref="AJ966">_xlfn.XLOOKUP(AI966,--LEFT(Main!$B$15:$B$1956,SEARCH(" ",Main!$B$15:$B$1956)),Main!$F$15:$F$1956,"")</f>
        <v>JOTUN</v>
      </c>
      <c r="AK966" s="57" cm="1">
        <f t="array" ref="AK966">_xlfn.XLOOKUP(1,(--LEFT(Main!$B$15:$B$1956,SEARCH(" ",Main!$B$15:$B$1956))=AI966)*(Main!$F$15:$F$1956=AJ966),Main!$C$15:$C$1956,"")</f>
        <v>45527</v>
      </c>
      <c r="AL966" s="62" cm="1">
        <f t="array" ref="AL966">--_xlfn.XLOOKUP(1,(Main!$F$15:$F$1956='PLANILHA EBR'!AJ966)*(--LEFT(Main!$B$15:$B$1956,SEARCH(" ",Main!$B$15:$B$1956))='PLANILHA EBR'!AI966),Main!$E$15:$E$1956)</f>
        <v>2907585000404</v>
      </c>
      <c r="AM966" s="84" t="str" cm="1">
        <f t="array" ref="AM966">_xlfn.XLOOKUP(1,(Main!$F$15:$F$1956='PLANILHA EBR'!AJ966)*(--LEFT(Main!$B$15:$B$1956,SEARCH(" ",Main!$B$15:$B$1956))='PLANILHA EBR'!AI966),Main!$H$15:$H$1956)</f>
        <v>KG LIQUIDO</v>
      </c>
      <c r="AN966">
        <v>3262.2302142857143</v>
      </c>
      <c r="AO966">
        <v>149011.84</v>
      </c>
      <c r="AP966">
        <v>109830</v>
      </c>
    </row>
    <row r="967" spans="1:42" x14ac:dyDescent="0.25">
      <c r="A967" t="s">
        <v>5958</v>
      </c>
      <c r="B967" t="str">
        <f>C967&amp;"-"&amp;COUNTIF(C$2:C967,C967)</f>
        <v>69436-1</v>
      </c>
      <c r="C967">
        <v>69436</v>
      </c>
      <c r="D967" s="57">
        <v>44865</v>
      </c>
      <c r="E967" s="84" t="str">
        <f>F967&amp;"-"&amp;COUNTIF($F$2:F967,F967)</f>
        <v>METASA-865</v>
      </c>
      <c r="F967" s="84" t="str">
        <f t="shared" si="104"/>
        <v>METASA</v>
      </c>
      <c r="G967" t="s">
        <v>8581</v>
      </c>
      <c r="H967" s="62">
        <v>88416482000106</v>
      </c>
      <c r="I967" t="s">
        <v>30</v>
      </c>
      <c r="J967">
        <v>952.31</v>
      </c>
      <c r="K967">
        <v>16836.84</v>
      </c>
      <c r="M967">
        <v>82405</v>
      </c>
      <c r="N967" t="str">
        <v>JOTUN</v>
      </c>
      <c r="O967" s="57" cm="1">
        <f t="array" ref="O967">_xlfn.XLOOKUP(1,($C$2:$C$8655=M967)*($F$2:$F$8655=N967),$D$2:$D$8655)</f>
        <v>45517</v>
      </c>
      <c r="P967" s="62">
        <v>2907585000404</v>
      </c>
      <c r="Q967" t="str">
        <v>UNIDADE</v>
      </c>
      <c r="R967" s="85">
        <v>714</v>
      </c>
      <c r="S967" s="85">
        <v>225169.66999999998</v>
      </c>
      <c r="U967" s="84" t="b">
        <f t="shared" si="99"/>
        <v>1</v>
      </c>
      <c r="V967" s="84" t="b">
        <f t="shared" si="100"/>
        <v>1</v>
      </c>
      <c r="W967" s="84" t="b">
        <f t="shared" si="101"/>
        <v>1</v>
      </c>
      <c r="X967" s="84" t="str">
        <f t="shared" si="102"/>
        <v xml:space="preserve"> </v>
      </c>
      <c r="Y967" s="84" t="b">
        <f t="shared" si="103"/>
        <v>1</v>
      </c>
      <c r="AA967" s="84">
        <v>82405</v>
      </c>
      <c r="AB967" s="84" t="s">
        <v>88</v>
      </c>
      <c r="AC967" s="57">
        <v>45517</v>
      </c>
      <c r="AD967" s="84">
        <v>2907585000404</v>
      </c>
      <c r="AE967" s="84" t="s">
        <v>30</v>
      </c>
      <c r="AF967" s="84">
        <v>9609.4868888888886</v>
      </c>
      <c r="AG967" s="84">
        <v>225169.67</v>
      </c>
      <c r="AI967">
        <v>83326</v>
      </c>
      <c r="AJ967" s="84" t="str" cm="1">
        <f t="array" ref="AJ967">_xlfn.XLOOKUP(AI967,--LEFT(Main!$B$15:$B$1956,SEARCH(" ",Main!$B$15:$B$1956)),Main!$F$15:$F$1956,"")</f>
        <v>JOTUN</v>
      </c>
      <c r="AK967" s="57" cm="1">
        <f t="array" ref="AK967">_xlfn.XLOOKUP(1,(--LEFT(Main!$B$15:$B$1956,SEARCH(" ",Main!$B$15:$B$1956))=AI967)*(Main!$F$15:$F$1956=AJ967),Main!$C$15:$C$1956,"")</f>
        <v>45546</v>
      </c>
      <c r="AL967" s="62" cm="1">
        <f t="array" ref="AL967">--_xlfn.XLOOKUP(1,(Main!$F$15:$F$1956='PLANILHA EBR'!AJ967)*(--LEFT(Main!$B$15:$B$1956,SEARCH(" ",Main!$B$15:$B$1956))='PLANILHA EBR'!AI967),Main!$E$15:$E$1956)</f>
        <v>2907585000404</v>
      </c>
      <c r="AM967" s="84" t="str" cm="1">
        <f t="array" ref="AM967">_xlfn.XLOOKUP(1,(Main!$F$15:$F$1956='PLANILHA EBR'!AJ967)*(--LEFT(Main!$B$15:$B$1956,SEARCH(" ",Main!$B$15:$B$1956))='PLANILHA EBR'!AI967),Main!$H$15:$H$1956)</f>
        <v>KG LIQUIDO</v>
      </c>
      <c r="AN967">
        <v>447.2</v>
      </c>
      <c r="AO967">
        <v>26868.2</v>
      </c>
      <c r="AP967">
        <v>76616</v>
      </c>
    </row>
    <row r="968" spans="1:42" x14ac:dyDescent="0.25">
      <c r="A968" t="s">
        <v>5958</v>
      </c>
      <c r="B968" t="str">
        <f>C968&amp;"-"&amp;COUNTIF(C$2:C968,C968)</f>
        <v>69436-2</v>
      </c>
      <c r="C968">
        <v>69436</v>
      </c>
      <c r="D968" s="57">
        <v>44865</v>
      </c>
      <c r="E968" s="84" t="str">
        <f>F968&amp;"-"&amp;COUNTIF($F$2:F968,F968)</f>
        <v>METASA-866</v>
      </c>
      <c r="F968" s="84" t="str">
        <f t="shared" si="104"/>
        <v>METASA</v>
      </c>
      <c r="G968" t="s">
        <v>8581</v>
      </c>
      <c r="H968" s="62">
        <v>88416482000106</v>
      </c>
      <c r="I968" t="s">
        <v>30</v>
      </c>
      <c r="J968">
        <v>3114.14</v>
      </c>
      <c r="K968">
        <v>62656.5</v>
      </c>
      <c r="M968">
        <v>82486</v>
      </c>
      <c r="N968" t="str">
        <v>ALPHA</v>
      </c>
      <c r="O968" s="57" cm="1">
        <f t="array" ref="O968">_xlfn.XLOOKUP(1,($C$2:$C$8655=M968)*($F$2:$F$8655=N968),$D$2:$D$8655)</f>
        <v>45327</v>
      </c>
      <c r="P968" s="62">
        <v>59274316000467</v>
      </c>
      <c r="Q968" t="str">
        <v>UNIDADE</v>
      </c>
      <c r="R968" s="87">
        <v>237</v>
      </c>
      <c r="S968" s="85">
        <v>3626.52</v>
      </c>
      <c r="U968" s="84" t="b">
        <f t="shared" si="99"/>
        <v>1</v>
      </c>
      <c r="V968" s="84" t="b">
        <f t="shared" si="100"/>
        <v>1</v>
      </c>
      <c r="W968" s="84" t="b">
        <f t="shared" si="101"/>
        <v>1</v>
      </c>
      <c r="X968" s="84" t="s">
        <v>3780</v>
      </c>
      <c r="Y968" s="84" t="s">
        <v>3780</v>
      </c>
      <c r="AA968" s="84">
        <v>82486</v>
      </c>
      <c r="AB968" s="84" t="s">
        <v>3391</v>
      </c>
      <c r="AC968" s="57">
        <v>45327</v>
      </c>
      <c r="AD968" s="84">
        <v>59274316000467</v>
      </c>
      <c r="AE968" s="84" t="s">
        <v>869</v>
      </c>
      <c r="AF968" s="84">
        <v>86.53</v>
      </c>
      <c r="AG968" s="84">
        <v>3615.74</v>
      </c>
      <c r="AI968">
        <v>83691</v>
      </c>
      <c r="AJ968" s="84" t="str" cm="1">
        <f t="array" ref="AJ968">_xlfn.XLOOKUP(AI968,--LEFT(Main!$B$15:$B$1956,SEARCH(" ",Main!$B$15:$B$1956)),Main!$F$15:$F$1956,"")</f>
        <v>JOTUN</v>
      </c>
      <c r="AK968" s="57" cm="1">
        <f t="array" ref="AK968">_xlfn.XLOOKUP(1,(--LEFT(Main!$B$15:$B$1956,SEARCH(" ",Main!$B$15:$B$1956))=AI968)*(Main!$F$15:$F$1956=AJ968),Main!$C$15:$C$1956,"")</f>
        <v>45558</v>
      </c>
      <c r="AL968" s="62" cm="1">
        <f t="array" ref="AL968">--_xlfn.XLOOKUP(1,(Main!$F$15:$F$1956='PLANILHA EBR'!AJ968)*(--LEFT(Main!$B$15:$B$1956,SEARCH(" ",Main!$B$15:$B$1956))='PLANILHA EBR'!AI968),Main!$E$15:$E$1956)</f>
        <v>2907585000404</v>
      </c>
      <c r="AM968" s="84" t="str" cm="1">
        <f t="array" ref="AM968">_xlfn.XLOOKUP(1,(Main!$F$15:$F$1956='PLANILHA EBR'!AJ968)*(--LEFT(Main!$B$15:$B$1956,SEARCH(" ",Main!$B$15:$B$1956))='PLANILHA EBR'!AI968),Main!$H$15:$H$1956)</f>
        <v>KG LIQUIDO</v>
      </c>
      <c r="AN968">
        <v>5095.0146153846163</v>
      </c>
      <c r="AO968">
        <v>207427.20000000001</v>
      </c>
      <c r="AP968">
        <v>76542</v>
      </c>
    </row>
    <row r="969" spans="1:42" x14ac:dyDescent="0.25">
      <c r="A969" t="s">
        <v>5958</v>
      </c>
      <c r="B969" t="str">
        <f>C969&amp;"-"&amp;COUNTIF(C$2:C969,C969)</f>
        <v>69436-3</v>
      </c>
      <c r="C969">
        <v>69436</v>
      </c>
      <c r="D969" s="57">
        <v>44865</v>
      </c>
      <c r="E969" s="84" t="str">
        <f>F969&amp;"-"&amp;COUNTIF($F$2:F969,F969)</f>
        <v>METASA-867</v>
      </c>
      <c r="F969" s="84" t="str">
        <f t="shared" si="104"/>
        <v>METASA</v>
      </c>
      <c r="G969" t="s">
        <v>8581</v>
      </c>
      <c r="H969" s="62">
        <v>88416482000106</v>
      </c>
      <c r="I969" t="s">
        <v>30</v>
      </c>
      <c r="J969">
        <v>57.57</v>
      </c>
      <c r="K969">
        <v>1055.26</v>
      </c>
      <c r="M969">
        <v>82715</v>
      </c>
      <c r="N969" t="str">
        <v>JOTUN</v>
      </c>
      <c r="O969" s="57" cm="1">
        <f t="array" ref="O969">_xlfn.XLOOKUP(1,($C$2:$C$8655=M969)*($F$2:$F$8655=N969),$D$2:$D$8655)</f>
        <v>45527</v>
      </c>
      <c r="P969" s="62">
        <v>2907585000404</v>
      </c>
      <c r="Q969" t="str">
        <v>UNIDADE</v>
      </c>
      <c r="R969" s="85">
        <v>353</v>
      </c>
      <c r="S969" s="85">
        <v>149011.84</v>
      </c>
      <c r="U969" s="84" t="b">
        <f t="shared" si="99"/>
        <v>1</v>
      </c>
      <c r="V969" s="84" t="b">
        <f t="shared" si="100"/>
        <v>1</v>
      </c>
      <c r="W969" s="84" t="b">
        <f t="shared" si="101"/>
        <v>1</v>
      </c>
      <c r="X969" s="84" t="str">
        <f t="shared" si="102"/>
        <v xml:space="preserve"> </v>
      </c>
      <c r="Y969" s="84" t="b">
        <f t="shared" si="103"/>
        <v>1</v>
      </c>
      <c r="AA969" s="84">
        <v>82715</v>
      </c>
      <c r="AB969" s="84" t="s">
        <v>88</v>
      </c>
      <c r="AC969" s="57">
        <v>45527</v>
      </c>
      <c r="AD969" s="84">
        <v>2907585000404</v>
      </c>
      <c r="AE969" s="84" t="s">
        <v>30</v>
      </c>
      <c r="AF969" s="84">
        <v>3262.2302142857143</v>
      </c>
      <c r="AG969" s="84">
        <v>149011.84</v>
      </c>
      <c r="AI969">
        <v>94300</v>
      </c>
      <c r="AJ969" s="84" t="str" cm="1">
        <f t="array" ref="AJ969">_xlfn.XLOOKUP(AI969,--LEFT(Main!$B$15:$B$1956,SEARCH(" ",Main!$B$15:$B$1956)),Main!$F$15:$F$1956,"")</f>
        <v>INDUSPARQUET</v>
      </c>
      <c r="AK969" s="57" cm="1">
        <f t="array" ref="AK969">_xlfn.XLOOKUP(1,(--LEFT(Main!$B$15:$B$1956,SEARCH(" ",Main!$B$15:$B$1956))=AI969)*(Main!$F$15:$F$1956=AJ969),Main!$C$15:$C$1956,"")</f>
        <v>45503</v>
      </c>
      <c r="AL969" s="62" cm="1">
        <f t="array" ref="AL969">--_xlfn.XLOOKUP(1,(Main!$F$15:$F$1956='PLANILHA EBR'!AJ969)*(--LEFT(Main!$B$15:$B$1956,SEARCH(" ",Main!$B$15:$B$1956))='PLANILHA EBR'!AI969),Main!$E$15:$E$1956)</f>
        <v>72459373000136</v>
      </c>
      <c r="AM969" s="84" t="str" cm="1">
        <f t="array" ref="AM969">_xlfn.XLOOKUP(1,(Main!$F$15:$F$1956='PLANILHA EBR'!AJ969)*(--LEFT(Main!$B$15:$B$1956,SEARCH(" ",Main!$B$15:$B$1956))='PLANILHA EBR'!AI969),Main!$H$15:$H$1956)</f>
        <v>METRO CUBICO</v>
      </c>
      <c r="AN969">
        <v>337.279</v>
      </c>
      <c r="AO969">
        <v>307278.02</v>
      </c>
      <c r="AP969">
        <v>76504</v>
      </c>
    </row>
    <row r="970" spans="1:42" x14ac:dyDescent="0.25">
      <c r="A970" t="s">
        <v>5958</v>
      </c>
      <c r="B970" t="str">
        <f>C970&amp;"-"&amp;COUNTIF(C$2:C970,C970)</f>
        <v>69436-4</v>
      </c>
      <c r="C970">
        <v>69436</v>
      </c>
      <c r="D970" s="57">
        <v>44865</v>
      </c>
      <c r="E970" s="84" t="str">
        <f>F970&amp;"-"&amp;COUNTIF($F$2:F970,F970)</f>
        <v>METASA-868</v>
      </c>
      <c r="F970" s="84" t="str">
        <f t="shared" si="104"/>
        <v>METASA</v>
      </c>
      <c r="G970" t="s">
        <v>8581</v>
      </c>
      <c r="H970" s="62">
        <v>88416482000106</v>
      </c>
      <c r="I970" t="s">
        <v>30</v>
      </c>
      <c r="J970">
        <v>121.33</v>
      </c>
      <c r="K970">
        <v>2223.98</v>
      </c>
      <c r="M970">
        <v>83326</v>
      </c>
      <c r="N970" t="str">
        <v>JOTUN</v>
      </c>
      <c r="O970" s="57" cm="1">
        <f t="array" ref="O970">_xlfn.XLOOKUP(1,($C$2:$C$8655=M970)*($F$2:$F$8655=N970),$D$2:$D$8655)</f>
        <v>45546</v>
      </c>
      <c r="P970" s="62">
        <v>2907585000404</v>
      </c>
      <c r="Q970" t="str">
        <v>UNIDADE</v>
      </c>
      <c r="R970" s="85">
        <v>155</v>
      </c>
      <c r="S970" s="85">
        <v>26868.2</v>
      </c>
      <c r="U970" s="84" t="b">
        <f t="shared" si="99"/>
        <v>1</v>
      </c>
      <c r="V970" s="84" t="b">
        <f t="shared" si="100"/>
        <v>1</v>
      </c>
      <c r="W970" s="84" t="b">
        <f t="shared" si="101"/>
        <v>1</v>
      </c>
      <c r="X970" s="84" t="str">
        <f t="shared" si="102"/>
        <v xml:space="preserve"> </v>
      </c>
      <c r="Y970" s="84" t="b">
        <f t="shared" si="103"/>
        <v>1</v>
      </c>
      <c r="AA970" s="84">
        <v>83326</v>
      </c>
      <c r="AB970" s="84" t="s">
        <v>88</v>
      </c>
      <c r="AC970" s="57">
        <v>45546</v>
      </c>
      <c r="AD970" s="84">
        <v>2907585000404</v>
      </c>
      <c r="AE970" s="84" t="s">
        <v>30</v>
      </c>
      <c r="AF970" s="84">
        <v>447.2</v>
      </c>
      <c r="AG970" s="84">
        <v>26868.2</v>
      </c>
      <c r="AI970">
        <v>96038</v>
      </c>
      <c r="AJ970" s="84" t="str" cm="1">
        <f t="array" ref="AJ970">_xlfn.XLOOKUP(AI970,--LEFT(Main!$B$15:$B$1956,SEARCH(" ",Main!$B$15:$B$1956)),Main!$F$15:$F$1956,"")</f>
        <v>ROCKFIBRAS</v>
      </c>
      <c r="AK970" s="57" cm="1">
        <f t="array" ref="AK970">_xlfn.XLOOKUP(1,(--LEFT(Main!$B$15:$B$1956,SEARCH(" ",Main!$B$15:$B$1956))=AI970)*(Main!$F$15:$F$1956=AJ970),Main!$C$15:$C$1956,"")</f>
        <v>45359</v>
      </c>
      <c r="AL970" s="62" cm="1">
        <f t="array" ref="AL970">--_xlfn.XLOOKUP(1,(Main!$F$15:$F$1956='PLANILHA EBR'!AJ970)*(--LEFT(Main!$B$15:$B$1956,SEARCH(" ",Main!$B$15:$B$1956))='PLANILHA EBR'!AI970),Main!$E$15:$E$1956)</f>
        <v>71712855000193</v>
      </c>
      <c r="AM970" s="84" t="str" cm="1">
        <f t="array" ref="AM970">_xlfn.XLOOKUP(1,(Main!$F$15:$F$1956='PLANILHA EBR'!AJ970)*(--LEFT(Main!$B$15:$B$1956,SEARCH(" ",Main!$B$15:$B$1956))='PLANILHA EBR'!AI970),Main!$H$15:$H$1956)</f>
        <v>KG LIQUIDO</v>
      </c>
      <c r="AN970">
        <v>938.952</v>
      </c>
      <c r="AO970">
        <v>16182.5</v>
      </c>
      <c r="AP970">
        <v>76446</v>
      </c>
    </row>
    <row r="971" spans="1:42" x14ac:dyDescent="0.25">
      <c r="A971" t="s">
        <v>5958</v>
      </c>
      <c r="B971" t="str">
        <f>C971&amp;"-"&amp;COUNTIF(C$2:C971,C971)</f>
        <v>69436-5</v>
      </c>
      <c r="C971">
        <v>69436</v>
      </c>
      <c r="D971" s="57">
        <v>44865</v>
      </c>
      <c r="E971" s="84" t="str">
        <f>F971&amp;"-"&amp;COUNTIF($F$2:F971,F971)</f>
        <v>METASA-869</v>
      </c>
      <c r="F971" s="84" t="str">
        <f t="shared" si="104"/>
        <v>METASA</v>
      </c>
      <c r="G971" t="s">
        <v>8581</v>
      </c>
      <c r="H971" s="62">
        <v>88416482000106</v>
      </c>
      <c r="I971" t="s">
        <v>30</v>
      </c>
      <c r="J971">
        <v>414.86</v>
      </c>
      <c r="K971">
        <v>7148.04</v>
      </c>
      <c r="M971">
        <v>83691</v>
      </c>
      <c r="N971" t="str">
        <v>JOTUN</v>
      </c>
      <c r="O971" s="57" cm="1">
        <f t="array" ref="O971">_xlfn.XLOOKUP(1,($C$2:$C$8655=M971)*($F$2:$F$8655=N971),$D$2:$D$8655)</f>
        <v>45558</v>
      </c>
      <c r="P971" s="62">
        <v>2907585000404</v>
      </c>
      <c r="Q971" t="str">
        <v>UNIDADE</v>
      </c>
      <c r="R971" s="85">
        <v>1301</v>
      </c>
      <c r="S971" s="85">
        <v>207427.20000000001</v>
      </c>
      <c r="U971" s="84" t="b">
        <f t="shared" si="99"/>
        <v>1</v>
      </c>
      <c r="V971" s="84" t="b">
        <f t="shared" si="100"/>
        <v>1</v>
      </c>
      <c r="W971" s="84" t="b">
        <f t="shared" si="101"/>
        <v>1</v>
      </c>
      <c r="X971" s="84" t="str">
        <f t="shared" si="102"/>
        <v xml:space="preserve"> </v>
      </c>
      <c r="Y971" s="84" t="b">
        <f t="shared" si="103"/>
        <v>1</v>
      </c>
      <c r="AA971" s="84">
        <v>83691</v>
      </c>
      <c r="AB971" s="84" t="s">
        <v>88</v>
      </c>
      <c r="AC971" s="57">
        <v>45558</v>
      </c>
      <c r="AD971" s="84">
        <v>2907585000404</v>
      </c>
      <c r="AE971" s="84" t="s">
        <v>30</v>
      </c>
      <c r="AF971" s="84">
        <v>5095.0146153846163</v>
      </c>
      <c r="AG971" s="84">
        <v>207427.20000000001</v>
      </c>
      <c r="AI971">
        <v>105400</v>
      </c>
      <c r="AJ971" s="84" t="str" cm="1">
        <f t="array" ref="AJ971">_xlfn.XLOOKUP(AI971,--LEFT(Main!$B$15:$B$1956,SEARCH(" ",Main!$B$15:$B$1956)),Main!$F$15:$F$1956,"")</f>
        <v>ESAB</v>
      </c>
      <c r="AK971" s="57" cm="1">
        <f t="array" ref="AK971">_xlfn.XLOOKUP(1,(--LEFT(Main!$B$15:$B$1956,SEARCH(" ",Main!$B$15:$B$1956))=AI971)*(Main!$F$15:$F$1956=AJ971),Main!$C$15:$C$1956,"")</f>
        <v>44714</v>
      </c>
      <c r="AL971" s="62" cm="1">
        <f t="array" ref="AL971">--_xlfn.XLOOKUP(1,(Main!$F$15:$F$1956='PLANILHA EBR'!AJ971)*(--LEFT(Main!$B$15:$B$1956,SEARCH(" ",Main!$B$15:$B$1956))='PLANILHA EBR'!AI971),Main!$E$15:$E$1956)</f>
        <v>29799921000571</v>
      </c>
      <c r="AM971" s="84" t="str" cm="1">
        <f t="array" ref="AM971">_xlfn.XLOOKUP(1,(Main!$F$15:$F$1956='PLANILHA EBR'!AJ971)*(--LEFT(Main!$B$15:$B$1956,SEARCH(" ",Main!$B$15:$B$1956))='PLANILHA EBR'!AI971),Main!$H$15:$H$1956)</f>
        <v>KG LIQUIDO</v>
      </c>
      <c r="AN971">
        <v>3995</v>
      </c>
      <c r="AO971">
        <v>216751.25</v>
      </c>
      <c r="AP971">
        <v>76427</v>
      </c>
    </row>
    <row r="972" spans="1:42" x14ac:dyDescent="0.25">
      <c r="A972" t="s">
        <v>5958</v>
      </c>
      <c r="B972" t="str">
        <f>C972&amp;"-"&amp;COUNTIF(C$2:C972,C972)</f>
        <v>69436-6</v>
      </c>
      <c r="C972">
        <v>69436</v>
      </c>
      <c r="D972" s="57">
        <v>44865</v>
      </c>
      <c r="E972" s="84" t="str">
        <f>F972&amp;"-"&amp;COUNTIF($F$2:F972,F972)</f>
        <v>METASA-870</v>
      </c>
      <c r="F972" s="84" t="str">
        <f t="shared" si="104"/>
        <v>METASA</v>
      </c>
      <c r="G972" t="s">
        <v>8581</v>
      </c>
      <c r="H972" s="62">
        <v>88416482000106</v>
      </c>
      <c r="I972" t="s">
        <v>30</v>
      </c>
      <c r="J972">
        <v>1238.68</v>
      </c>
      <c r="K972">
        <v>24364.84</v>
      </c>
      <c r="M972">
        <v>94300</v>
      </c>
      <c r="N972" t="str">
        <v>INDUSPARQUET</v>
      </c>
      <c r="O972" s="57" cm="1">
        <f t="array" ref="O972">_xlfn.XLOOKUP(1,($C$2:$C$8655=M972)*($F$2:$F$8655=N972),$D$2:$D$8655)</f>
        <v>45503</v>
      </c>
      <c r="P972" s="62">
        <v>72459373000136</v>
      </c>
      <c r="Q972" t="str">
        <v>METRO QUADRADO</v>
      </c>
      <c r="R972" s="85">
        <v>337.279</v>
      </c>
      <c r="S972" s="85">
        <v>307278.02</v>
      </c>
      <c r="U972" s="84" t="b">
        <f t="shared" si="99"/>
        <v>1</v>
      </c>
      <c r="V972" s="84" t="b">
        <f t="shared" si="100"/>
        <v>1</v>
      </c>
      <c r="W972" s="84" t="b">
        <f t="shared" si="101"/>
        <v>1</v>
      </c>
      <c r="X972" s="84" t="str">
        <f t="shared" si="102"/>
        <v xml:space="preserve"> </v>
      </c>
      <c r="Y972" s="84" t="b">
        <f t="shared" si="103"/>
        <v>1</v>
      </c>
      <c r="AA972" s="84">
        <v>94300</v>
      </c>
      <c r="AB972" s="84" t="s">
        <v>5635</v>
      </c>
      <c r="AC972" s="57">
        <v>45503</v>
      </c>
      <c r="AD972" s="84">
        <v>72459373000136</v>
      </c>
      <c r="AE972" s="84" t="s">
        <v>5153</v>
      </c>
      <c r="AF972" s="84">
        <v>337.279</v>
      </c>
      <c r="AG972" s="84">
        <v>307278.02</v>
      </c>
      <c r="AI972">
        <v>105635</v>
      </c>
      <c r="AJ972" s="84" t="str" cm="1">
        <f t="array" ref="AJ972">_xlfn.XLOOKUP(AI972,--LEFT(Main!$B$15:$B$1956,SEARCH(" ",Main!$B$15:$B$1956)),Main!$F$15:$F$1956,"")</f>
        <v>ESAB</v>
      </c>
      <c r="AK972" s="57" cm="1">
        <f t="array" ref="AK972">_xlfn.XLOOKUP(1,(--LEFT(Main!$B$15:$B$1956,SEARCH(" ",Main!$B$15:$B$1956))=AI972)*(Main!$F$15:$F$1956=AJ972),Main!$C$15:$C$1956,"")</f>
        <v>44749</v>
      </c>
      <c r="AL972" s="62" cm="1">
        <f t="array" ref="AL972">--_xlfn.XLOOKUP(1,(Main!$F$15:$F$1956='PLANILHA EBR'!AJ972)*(--LEFT(Main!$B$15:$B$1956,SEARCH(" ",Main!$B$15:$B$1956))='PLANILHA EBR'!AI972),Main!$E$15:$E$1956)</f>
        <v>29799921000571</v>
      </c>
      <c r="AM972" s="84" t="str" cm="1">
        <f t="array" ref="AM972">_xlfn.XLOOKUP(1,(Main!$F$15:$F$1956='PLANILHA EBR'!AJ972)*(--LEFT(Main!$B$15:$B$1956,SEARCH(" ",Main!$B$15:$B$1956))='PLANILHA EBR'!AI972),Main!$H$15:$H$1956)</f>
        <v>KG LIQUIDO</v>
      </c>
      <c r="AN972">
        <v>700</v>
      </c>
      <c r="AO972">
        <v>183442</v>
      </c>
      <c r="AP972">
        <v>76426</v>
      </c>
    </row>
    <row r="973" spans="1:42" x14ac:dyDescent="0.25">
      <c r="A973" t="s">
        <v>5958</v>
      </c>
      <c r="B973" t="str">
        <f>C973&amp;"-"&amp;COUNTIF(C$2:C973,C973)</f>
        <v>69436-7</v>
      </c>
      <c r="C973">
        <v>69436</v>
      </c>
      <c r="D973" s="57">
        <v>44865</v>
      </c>
      <c r="E973" s="84" t="str">
        <f>F973&amp;"-"&amp;COUNTIF($F$2:F973,F973)</f>
        <v>METASA-871</v>
      </c>
      <c r="F973" s="84" t="str">
        <f t="shared" si="104"/>
        <v>METASA</v>
      </c>
      <c r="G973" t="s">
        <v>8581</v>
      </c>
      <c r="H973" s="62">
        <v>88416482000106</v>
      </c>
      <c r="I973" t="s">
        <v>30</v>
      </c>
      <c r="J973">
        <v>132.88</v>
      </c>
      <c r="K973">
        <v>2375.89</v>
      </c>
      <c r="M973">
        <v>96038</v>
      </c>
      <c r="N973" t="str">
        <v>ROCKFIBRAS</v>
      </c>
      <c r="O973" s="57" cm="1">
        <f t="array" ref="O973">_xlfn.XLOOKUP(1,($C$2:$C$8655=M973)*($F$2:$F$8655=N973),$D$2:$D$8655)</f>
        <v>45359</v>
      </c>
      <c r="P973" s="62">
        <v>71712855000193</v>
      </c>
      <c r="Q973" t="str">
        <v>METRO QUADRADO</v>
      </c>
      <c r="R973" s="85">
        <v>604.79999999999995</v>
      </c>
      <c r="S973" s="85">
        <v>16182.5</v>
      </c>
      <c r="U973" s="84" t="b">
        <f t="shared" si="99"/>
        <v>1</v>
      </c>
      <c r="V973" s="84" t="b">
        <f t="shared" si="100"/>
        <v>1</v>
      </c>
      <c r="W973" s="84" t="b">
        <f t="shared" si="101"/>
        <v>1</v>
      </c>
      <c r="X973" s="84" t="str">
        <f t="shared" si="102"/>
        <v xml:space="preserve"> </v>
      </c>
      <c r="Y973" s="84" t="b">
        <f t="shared" si="103"/>
        <v>1</v>
      </c>
      <c r="AA973" s="84">
        <v>96038</v>
      </c>
      <c r="AB973" s="84" t="s">
        <v>5157</v>
      </c>
      <c r="AC973" s="57">
        <v>45359</v>
      </c>
      <c r="AD973" s="84">
        <v>71712855000193</v>
      </c>
      <c r="AE973" s="84" t="s">
        <v>30</v>
      </c>
      <c r="AF973" s="84">
        <v>938.952</v>
      </c>
      <c r="AG973" s="84">
        <v>16182.5</v>
      </c>
      <c r="AI973">
        <v>105906</v>
      </c>
      <c r="AJ973" s="84" t="str" cm="1">
        <f t="array" ref="AJ973">_xlfn.XLOOKUP(AI973,--LEFT(Main!$B$15:$B$1956,SEARCH(" ",Main!$B$15:$B$1956)),Main!$F$15:$F$1956,"")</f>
        <v>ESAB</v>
      </c>
      <c r="AK973" s="57" cm="1">
        <f t="array" ref="AK973">_xlfn.XLOOKUP(1,(--LEFT(Main!$B$15:$B$1956,SEARCH(" ",Main!$B$15:$B$1956))=AI973)*(Main!$F$15:$F$1956=AJ973),Main!$C$15:$C$1956,"")</f>
        <v>44782</v>
      </c>
      <c r="AL973" s="62" cm="1">
        <f t="array" ref="AL973">--_xlfn.XLOOKUP(1,(Main!$F$15:$F$1956='PLANILHA EBR'!AJ973)*(--LEFT(Main!$B$15:$B$1956,SEARCH(" ",Main!$B$15:$B$1956))='PLANILHA EBR'!AI973),Main!$E$15:$E$1956)</f>
        <v>29799921000571</v>
      </c>
      <c r="AM973" s="84" t="str" cm="1">
        <f t="array" ref="AM973">_xlfn.XLOOKUP(1,(Main!$F$15:$F$1956='PLANILHA EBR'!AJ973)*(--LEFT(Main!$B$15:$B$1956,SEARCH(" ",Main!$B$15:$B$1956))='PLANILHA EBR'!AI973),Main!$H$15:$H$1956)</f>
        <v>KG LIQUIDO</v>
      </c>
      <c r="AN973">
        <v>740</v>
      </c>
      <c r="AO973">
        <v>82279</v>
      </c>
      <c r="AP973">
        <v>76425</v>
      </c>
    </row>
    <row r="974" spans="1:42" x14ac:dyDescent="0.25">
      <c r="A974" t="s">
        <v>5958</v>
      </c>
      <c r="B974" t="str">
        <f>C974&amp;"-"&amp;COUNTIF(C$2:C974,C974)</f>
        <v>69436-8</v>
      </c>
      <c r="C974">
        <v>69436</v>
      </c>
      <c r="D974" s="57">
        <v>44865</v>
      </c>
      <c r="E974" s="84" t="str">
        <f>F974&amp;"-"&amp;COUNTIF($F$2:F974,F974)</f>
        <v>METASA-872</v>
      </c>
      <c r="F974" s="84" t="str">
        <f t="shared" si="104"/>
        <v>METASA</v>
      </c>
      <c r="G974" t="s">
        <v>8581</v>
      </c>
      <c r="H974" s="62">
        <v>88416482000106</v>
      </c>
      <c r="I974" t="s">
        <v>30</v>
      </c>
      <c r="J974">
        <v>9741.34</v>
      </c>
      <c r="K974">
        <v>263795.49</v>
      </c>
      <c r="M974">
        <v>105400</v>
      </c>
      <c r="N974" t="str">
        <v>ESAB</v>
      </c>
      <c r="O974" s="57" cm="1">
        <f t="array" ref="O974">_xlfn.XLOOKUP(1,($C$2:$C$8655=M974)*($F$2:$F$8655=N974),$D$2:$D$8655)</f>
        <v>44714</v>
      </c>
      <c r="P974" s="62">
        <v>29799921000571</v>
      </c>
      <c r="Q974" t="str">
        <v>KG LIQUIDO</v>
      </c>
      <c r="R974" s="85">
        <v>3995</v>
      </c>
      <c r="S974" s="85">
        <v>216751.25</v>
      </c>
      <c r="U974" s="84" t="b">
        <f t="shared" si="99"/>
        <v>1</v>
      </c>
      <c r="V974" s="84" t="b">
        <f t="shared" si="100"/>
        <v>1</v>
      </c>
      <c r="W974" s="84" t="b">
        <f t="shared" si="101"/>
        <v>1</v>
      </c>
      <c r="X974" s="84" t="b">
        <f t="shared" si="102"/>
        <v>1</v>
      </c>
      <c r="Y974" s="84" t="b">
        <f t="shared" si="103"/>
        <v>1</v>
      </c>
      <c r="AA974" s="84">
        <v>105400</v>
      </c>
      <c r="AB974" s="84" t="s">
        <v>40</v>
      </c>
      <c r="AC974" s="57">
        <v>44714</v>
      </c>
      <c r="AD974" s="84">
        <v>29799921000571</v>
      </c>
      <c r="AE974" s="84" t="s">
        <v>30</v>
      </c>
      <c r="AF974" s="84">
        <v>3995</v>
      </c>
      <c r="AG974" s="84">
        <v>216751.25</v>
      </c>
      <c r="AI974">
        <v>105907</v>
      </c>
      <c r="AJ974" s="84" t="str" cm="1">
        <f t="array" ref="AJ974">_xlfn.XLOOKUP(AI974,--LEFT(Main!$B$15:$B$1956,SEARCH(" ",Main!$B$15:$B$1956)),Main!$F$15:$F$1956,"")</f>
        <v>ESAB</v>
      </c>
      <c r="AK974" s="57" cm="1">
        <f t="array" ref="AK974">_xlfn.XLOOKUP(1,(--LEFT(Main!$B$15:$B$1956,SEARCH(" ",Main!$B$15:$B$1956))=AI974)*(Main!$F$15:$F$1956=AJ974),Main!$C$15:$C$1956,"")</f>
        <v>44782</v>
      </c>
      <c r="AL974" s="62" cm="1">
        <f t="array" ref="AL974">--_xlfn.XLOOKUP(1,(Main!$F$15:$F$1956='PLANILHA EBR'!AJ974)*(--LEFT(Main!$B$15:$B$1956,SEARCH(" ",Main!$B$15:$B$1956))='PLANILHA EBR'!AI974),Main!$E$15:$E$1956)</f>
        <v>29799921000571</v>
      </c>
      <c r="AM974" s="84" t="str" cm="1">
        <f t="array" ref="AM974">_xlfn.XLOOKUP(1,(Main!$F$15:$F$1956='PLANILHA EBR'!AJ974)*(--LEFT(Main!$B$15:$B$1956,SEARCH(" ",Main!$B$15:$B$1956))='PLANILHA EBR'!AI974),Main!$H$15:$H$1956)</f>
        <v>KG LIQUIDO</v>
      </c>
      <c r="AN974">
        <v>260</v>
      </c>
      <c r="AO974">
        <v>68120</v>
      </c>
      <c r="AP974">
        <v>76374</v>
      </c>
    </row>
    <row r="975" spans="1:42" x14ac:dyDescent="0.25">
      <c r="A975" t="s">
        <v>5958</v>
      </c>
      <c r="B975" t="str">
        <f>C975&amp;"-"&amp;COUNTIF(C$2:C975,C975)</f>
        <v>69436-9</v>
      </c>
      <c r="C975">
        <v>69436</v>
      </c>
      <c r="D975" s="57">
        <v>44865</v>
      </c>
      <c r="E975" s="84" t="str">
        <f>F975&amp;"-"&amp;COUNTIF($F$2:F975,F975)</f>
        <v>METASA-873</v>
      </c>
      <c r="F975" s="84" t="str">
        <f t="shared" si="104"/>
        <v>METASA</v>
      </c>
      <c r="G975" t="s">
        <v>8581</v>
      </c>
      <c r="H975" s="62">
        <v>88416482000106</v>
      </c>
      <c r="I975" t="s">
        <v>30</v>
      </c>
      <c r="J975">
        <v>10617.42</v>
      </c>
      <c r="K975">
        <v>282741.89</v>
      </c>
      <c r="M975">
        <v>105635</v>
      </c>
      <c r="N975" t="str">
        <v>ESAB</v>
      </c>
      <c r="O975" s="57" cm="1">
        <f t="array" ref="O975">_xlfn.XLOOKUP(1,($C$2:$C$8655=M975)*($F$2:$F$8655=N975),$D$2:$D$8655)</f>
        <v>44749</v>
      </c>
      <c r="P975" s="62">
        <v>29799921000571</v>
      </c>
      <c r="Q975" t="str">
        <v>KG LIQUIDO</v>
      </c>
      <c r="R975" s="85">
        <v>700</v>
      </c>
      <c r="S975" s="85">
        <v>183442</v>
      </c>
      <c r="U975" s="84" t="b">
        <f t="shared" si="99"/>
        <v>1</v>
      </c>
      <c r="V975" s="84" t="b">
        <f t="shared" si="100"/>
        <v>1</v>
      </c>
      <c r="W975" s="84" t="b">
        <f t="shared" si="101"/>
        <v>1</v>
      </c>
      <c r="X975" s="84" t="b">
        <f t="shared" si="102"/>
        <v>1</v>
      </c>
      <c r="Y975" s="84" t="b">
        <f t="shared" si="103"/>
        <v>1</v>
      </c>
      <c r="AA975" s="84">
        <v>105635</v>
      </c>
      <c r="AB975" s="84" t="s">
        <v>40</v>
      </c>
      <c r="AC975" s="57">
        <v>44749</v>
      </c>
      <c r="AD975" s="84">
        <v>29799921000571</v>
      </c>
      <c r="AE975" s="84" t="s">
        <v>30</v>
      </c>
      <c r="AF975" s="84">
        <v>700</v>
      </c>
      <c r="AG975" s="84">
        <v>183442</v>
      </c>
      <c r="AI975">
        <v>106020</v>
      </c>
      <c r="AJ975" s="84" t="str" cm="1">
        <f t="array" ref="AJ975">_xlfn.XLOOKUP(AI975,--LEFT(Main!$B$15:$B$1956,SEARCH(" ",Main!$B$15:$B$1956)),Main!$F$15:$F$1956,"")</f>
        <v>ESAB</v>
      </c>
      <c r="AK975" s="57" cm="1">
        <f t="array" ref="AK975">_xlfn.XLOOKUP(1,(--LEFT(Main!$B$15:$B$1956,SEARCH(" ",Main!$B$15:$B$1956))=AI975)*(Main!$F$15:$F$1956=AJ975),Main!$C$15:$C$1956,"")</f>
        <v>44792</v>
      </c>
      <c r="AL975" s="62" cm="1">
        <f t="array" ref="AL975">--_xlfn.XLOOKUP(1,(Main!$F$15:$F$1956='PLANILHA EBR'!AJ975)*(--LEFT(Main!$B$15:$B$1956,SEARCH(" ",Main!$B$15:$B$1956))='PLANILHA EBR'!AI975),Main!$E$15:$E$1956)</f>
        <v>29799921000571</v>
      </c>
      <c r="AM975" s="84" t="str" cm="1">
        <f t="array" ref="AM975">_xlfn.XLOOKUP(1,(Main!$F$15:$F$1956='PLANILHA EBR'!AJ975)*(--LEFT(Main!$B$15:$B$1956,SEARCH(" ",Main!$B$15:$B$1956))='PLANILHA EBR'!AI975),Main!$H$15:$H$1956)</f>
        <v>KG LIQUIDO</v>
      </c>
      <c r="AN975">
        <v>630</v>
      </c>
      <c r="AO975">
        <v>13860</v>
      </c>
      <c r="AP975">
        <v>76352</v>
      </c>
    </row>
    <row r="976" spans="1:42" x14ac:dyDescent="0.25">
      <c r="A976" t="s">
        <v>5958</v>
      </c>
      <c r="B976" t="str">
        <f>C976&amp;"-"&amp;COUNTIF(C$2:C976,C976)</f>
        <v>69436-10</v>
      </c>
      <c r="C976">
        <v>69436</v>
      </c>
      <c r="D976" s="57">
        <v>44865</v>
      </c>
      <c r="E976" s="84" t="str">
        <f>F976&amp;"-"&amp;COUNTIF($F$2:F976,F976)</f>
        <v>METASA-874</v>
      </c>
      <c r="F976" s="84" t="str">
        <f t="shared" si="104"/>
        <v>METASA</v>
      </c>
      <c r="G976" t="s">
        <v>8581</v>
      </c>
      <c r="H976" s="62">
        <v>88416482000106</v>
      </c>
      <c r="I976" t="s">
        <v>30</v>
      </c>
      <c r="J976">
        <v>614.9</v>
      </c>
      <c r="K976">
        <v>9112.82</v>
      </c>
      <c r="M976">
        <v>105906</v>
      </c>
      <c r="N976" t="str">
        <v>ESAB</v>
      </c>
      <c r="O976" s="57" cm="1">
        <f t="array" ref="O976">_xlfn.XLOOKUP(1,($C$2:$C$8655=M976)*($F$2:$F$8655=N976),$D$2:$D$8655)</f>
        <v>44782</v>
      </c>
      <c r="P976" s="62">
        <v>29799921000571</v>
      </c>
      <c r="Q976" t="str">
        <v>KG LIQUIDO</v>
      </c>
      <c r="R976" s="85">
        <v>740</v>
      </c>
      <c r="S976" s="85">
        <v>82279</v>
      </c>
      <c r="U976" s="84" t="b">
        <f t="shared" si="99"/>
        <v>1</v>
      </c>
      <c r="V976" s="84" t="b">
        <f t="shared" si="100"/>
        <v>1</v>
      </c>
      <c r="W976" s="84" t="b">
        <f t="shared" si="101"/>
        <v>1</v>
      </c>
      <c r="X976" s="84" t="b">
        <f t="shared" si="102"/>
        <v>1</v>
      </c>
      <c r="Y976" s="84" t="b">
        <f t="shared" si="103"/>
        <v>1</v>
      </c>
      <c r="AA976" s="84">
        <v>105906</v>
      </c>
      <c r="AB976" s="84" t="s">
        <v>40</v>
      </c>
      <c r="AC976" s="57">
        <v>44782</v>
      </c>
      <c r="AD976" s="84">
        <v>29799921000571</v>
      </c>
      <c r="AE976" s="84" t="s">
        <v>30</v>
      </c>
      <c r="AF976" s="84">
        <v>740</v>
      </c>
      <c r="AG976" s="84">
        <v>82279</v>
      </c>
      <c r="AI976">
        <v>106068</v>
      </c>
      <c r="AJ976" s="84" t="str" cm="1">
        <f t="array" ref="AJ976">_xlfn.XLOOKUP(AI976,--LEFT(Main!$B$15:$B$1956,SEARCH(" ",Main!$B$15:$B$1956)),Main!$F$15:$F$1956,"")</f>
        <v>ESAB</v>
      </c>
      <c r="AK976" s="57" cm="1">
        <f t="array" ref="AK976">_xlfn.XLOOKUP(1,(--LEFT(Main!$B$15:$B$1956,SEARCH(" ",Main!$B$15:$B$1956))=AI976)*(Main!$F$15:$F$1956=AJ976),Main!$C$15:$C$1956,"")</f>
        <v>44796</v>
      </c>
      <c r="AL976" s="62" cm="1">
        <f t="array" ref="AL976">--_xlfn.XLOOKUP(1,(Main!$F$15:$F$1956='PLANILHA EBR'!AJ976)*(--LEFT(Main!$B$15:$B$1956,SEARCH(" ",Main!$B$15:$B$1956))='PLANILHA EBR'!AI976),Main!$E$15:$E$1956)</f>
        <v>29799921000571</v>
      </c>
      <c r="AM976" s="84" t="str" cm="1">
        <f t="array" ref="AM976">_xlfn.XLOOKUP(1,(Main!$F$15:$F$1956='PLANILHA EBR'!AJ976)*(--LEFT(Main!$B$15:$B$1956,SEARCH(" ",Main!$B$15:$B$1956))='PLANILHA EBR'!AI976),Main!$H$15:$H$1956)</f>
        <v>KG LIQUIDO</v>
      </c>
      <c r="AN976">
        <v>129.30000000000001</v>
      </c>
      <c r="AO976">
        <v>13686.71</v>
      </c>
      <c r="AP976">
        <v>76351</v>
      </c>
    </row>
    <row r="977" spans="1:42" x14ac:dyDescent="0.25">
      <c r="A977" t="s">
        <v>5958</v>
      </c>
      <c r="B977" t="str">
        <f>C977&amp;"-"&amp;COUNTIF(C$2:C977,C977)</f>
        <v>69436-11</v>
      </c>
      <c r="C977">
        <v>69436</v>
      </c>
      <c r="D977" s="57">
        <v>44865</v>
      </c>
      <c r="E977" s="84" t="str">
        <f>F977&amp;"-"&amp;COUNTIF($F$2:F977,F977)</f>
        <v>METASA-875</v>
      </c>
      <c r="F977" s="84" t="str">
        <f t="shared" si="104"/>
        <v>METASA</v>
      </c>
      <c r="G977" t="s">
        <v>8581</v>
      </c>
      <c r="H977" s="62">
        <v>88416482000106</v>
      </c>
      <c r="I977" t="s">
        <v>30</v>
      </c>
      <c r="J977">
        <v>42.29</v>
      </c>
      <c r="K977">
        <v>878.36</v>
      </c>
      <c r="M977">
        <v>105907</v>
      </c>
      <c r="N977" t="str">
        <v>ESAB</v>
      </c>
      <c r="O977" s="57" cm="1">
        <f t="array" ref="O977">_xlfn.XLOOKUP(1,($C$2:$C$8655=M977)*($F$2:$F$8655=N977),$D$2:$D$8655)</f>
        <v>44782</v>
      </c>
      <c r="P977" s="62">
        <v>29799921000571</v>
      </c>
      <c r="Q977" t="str">
        <v>KG LIQUIDO</v>
      </c>
      <c r="R977" s="85">
        <v>260</v>
      </c>
      <c r="S977" s="85">
        <v>68120</v>
      </c>
      <c r="U977" s="84" t="b">
        <f t="shared" si="99"/>
        <v>1</v>
      </c>
      <c r="V977" s="84" t="b">
        <f t="shared" si="100"/>
        <v>1</v>
      </c>
      <c r="W977" s="84" t="b">
        <f t="shared" si="101"/>
        <v>1</v>
      </c>
      <c r="X977" s="84" t="b">
        <f t="shared" si="102"/>
        <v>1</v>
      </c>
      <c r="Y977" s="84" t="b">
        <f t="shared" si="103"/>
        <v>1</v>
      </c>
      <c r="AA977" s="84">
        <v>105907</v>
      </c>
      <c r="AB977" s="84" t="s">
        <v>40</v>
      </c>
      <c r="AC977" s="57">
        <v>44782</v>
      </c>
      <c r="AD977" s="84">
        <v>29799921000571</v>
      </c>
      <c r="AE977" s="84" t="s">
        <v>30</v>
      </c>
      <c r="AF977" s="84">
        <v>260</v>
      </c>
      <c r="AG977" s="84">
        <v>68120</v>
      </c>
      <c r="AI977">
        <v>106069</v>
      </c>
      <c r="AJ977" s="84" t="str" cm="1">
        <f t="array" ref="AJ977">_xlfn.XLOOKUP(AI977,--LEFT(Main!$B$15:$B$1956,SEARCH(" ",Main!$B$15:$B$1956)),Main!$F$15:$F$1956,"")</f>
        <v>ESAB</v>
      </c>
      <c r="AK977" s="57" cm="1">
        <f t="array" ref="AK977">_xlfn.XLOOKUP(1,(--LEFT(Main!$B$15:$B$1956,SEARCH(" ",Main!$B$15:$B$1956))=AI977)*(Main!$F$15:$F$1956=AJ977),Main!$C$15:$C$1956,"")</f>
        <v>44796</v>
      </c>
      <c r="AL977" s="62" cm="1">
        <f t="array" ref="AL977">--_xlfn.XLOOKUP(1,(Main!$F$15:$F$1956='PLANILHA EBR'!AJ977)*(--LEFT(Main!$B$15:$B$1956,SEARCH(" ",Main!$B$15:$B$1956))='PLANILHA EBR'!AI977),Main!$E$15:$E$1956)</f>
        <v>29799921000571</v>
      </c>
      <c r="AM977" s="84" t="str" cm="1">
        <f t="array" ref="AM977">_xlfn.XLOOKUP(1,(Main!$F$15:$F$1956='PLANILHA EBR'!AJ977)*(--LEFT(Main!$B$15:$B$1956,SEARCH(" ",Main!$B$15:$B$1956))='PLANILHA EBR'!AI977),Main!$H$15:$H$1956)</f>
        <v>KG LIQUIDO</v>
      </c>
      <c r="AN977">
        <v>120</v>
      </c>
      <c r="AO977">
        <v>12704.18</v>
      </c>
      <c r="AP977">
        <v>76336</v>
      </c>
    </row>
    <row r="978" spans="1:42" x14ac:dyDescent="0.25">
      <c r="A978" t="s">
        <v>5958</v>
      </c>
      <c r="B978" t="str">
        <f>C978&amp;"-"&amp;COUNTIF(C$2:C978,C978)</f>
        <v>69439-1</v>
      </c>
      <c r="C978">
        <v>69439</v>
      </c>
      <c r="D978" s="57">
        <v>44865</v>
      </c>
      <c r="E978" s="84" t="str">
        <f>F978&amp;"-"&amp;COUNTIF($F$2:F978,F978)</f>
        <v>METASA-876</v>
      </c>
      <c r="F978" s="84" t="str">
        <f t="shared" si="104"/>
        <v>METASA</v>
      </c>
      <c r="G978" t="s">
        <v>8581</v>
      </c>
      <c r="H978" s="62">
        <v>88416482000106</v>
      </c>
      <c r="I978" t="s">
        <v>30</v>
      </c>
      <c r="J978">
        <v>851.55</v>
      </c>
      <c r="K978">
        <v>14374.16</v>
      </c>
      <c r="M978">
        <v>106020</v>
      </c>
      <c r="N978" t="str">
        <v>ESAB</v>
      </c>
      <c r="O978" s="57" cm="1">
        <f t="array" ref="O978">_xlfn.XLOOKUP(1,($C$2:$C$8655=M978)*($F$2:$F$8655=N978),$D$2:$D$8655)</f>
        <v>44792</v>
      </c>
      <c r="P978" s="62">
        <v>29799921000571</v>
      </c>
      <c r="Q978" t="str">
        <v>KG LIQUIDO</v>
      </c>
      <c r="R978" s="85">
        <v>630</v>
      </c>
      <c r="S978" s="85">
        <v>13860</v>
      </c>
      <c r="U978" s="84" t="b">
        <f t="shared" si="99"/>
        <v>1</v>
      </c>
      <c r="V978" s="84" t="b">
        <f t="shared" si="100"/>
        <v>1</v>
      </c>
      <c r="W978" s="84" t="b">
        <f t="shared" si="101"/>
        <v>1</v>
      </c>
      <c r="X978" s="84" t="b">
        <f t="shared" si="102"/>
        <v>1</v>
      </c>
      <c r="Y978" s="84" t="b">
        <f t="shared" si="103"/>
        <v>1</v>
      </c>
      <c r="AA978" s="84">
        <v>106020</v>
      </c>
      <c r="AB978" s="84" t="s">
        <v>40</v>
      </c>
      <c r="AC978" s="57">
        <v>44792</v>
      </c>
      <c r="AD978" s="84">
        <v>29799921000571</v>
      </c>
      <c r="AE978" s="84" t="s">
        <v>30</v>
      </c>
      <c r="AF978" s="84">
        <v>630</v>
      </c>
      <c r="AG978" s="84">
        <v>13860</v>
      </c>
      <c r="AI978">
        <v>106112</v>
      </c>
      <c r="AJ978" s="84" t="str" cm="1">
        <f t="array" ref="AJ978">_xlfn.XLOOKUP(AI978,--LEFT(Main!$B$15:$B$1956,SEARCH(" ",Main!$B$15:$B$1956)),Main!$F$15:$F$1956,"")</f>
        <v>ESAB</v>
      </c>
      <c r="AK978" s="57" cm="1">
        <f t="array" ref="AK978">_xlfn.XLOOKUP(1,(--LEFT(Main!$B$15:$B$1956,SEARCH(" ",Main!$B$15:$B$1956))=AI978)*(Main!$F$15:$F$1956=AJ978),Main!$C$15:$C$1956,"")</f>
        <v>44803</v>
      </c>
      <c r="AL978" s="62" cm="1">
        <f t="array" ref="AL978">--_xlfn.XLOOKUP(1,(Main!$F$15:$F$1956='PLANILHA EBR'!AJ978)*(--LEFT(Main!$B$15:$B$1956,SEARCH(" ",Main!$B$15:$B$1956))='PLANILHA EBR'!AI978),Main!$E$15:$E$1956)</f>
        <v>29799921000571</v>
      </c>
      <c r="AM978" s="84" t="str" cm="1">
        <f t="array" ref="AM978">_xlfn.XLOOKUP(1,(Main!$F$15:$F$1956='PLANILHA EBR'!AJ978)*(--LEFT(Main!$B$15:$B$1956,SEARCH(" ",Main!$B$15:$B$1956))='PLANILHA EBR'!AI978),Main!$H$15:$H$1956)</f>
        <v>KG LIQUIDO</v>
      </c>
      <c r="AN978">
        <v>2355</v>
      </c>
      <c r="AO978">
        <v>51810</v>
      </c>
      <c r="AP978">
        <v>76253</v>
      </c>
    </row>
    <row r="979" spans="1:42" x14ac:dyDescent="0.25">
      <c r="A979" t="s">
        <v>5958</v>
      </c>
      <c r="B979" t="str">
        <f>C979&amp;"-"&amp;COUNTIF(C$2:C979,C979)</f>
        <v>69439-2</v>
      </c>
      <c r="C979">
        <v>69439</v>
      </c>
      <c r="D979" s="57">
        <v>44865</v>
      </c>
      <c r="E979" s="84" t="str">
        <f>F979&amp;"-"&amp;COUNTIF($F$2:F979,F979)</f>
        <v>METASA-877</v>
      </c>
      <c r="F979" s="84" t="str">
        <f t="shared" si="104"/>
        <v>METASA</v>
      </c>
      <c r="G979" t="s">
        <v>8581</v>
      </c>
      <c r="H979" s="62">
        <v>88416482000106</v>
      </c>
      <c r="I979" t="s">
        <v>30</v>
      </c>
      <c r="J979">
        <v>899.19</v>
      </c>
      <c r="K979">
        <v>15178.33</v>
      </c>
      <c r="M979">
        <v>106068</v>
      </c>
      <c r="N979" t="str">
        <v>ESAB</v>
      </c>
      <c r="O979" s="57" cm="1">
        <f t="array" ref="O979">_xlfn.XLOOKUP(1,($C$2:$C$8655=M979)*($F$2:$F$8655=N979),$D$2:$D$8655)</f>
        <v>44796</v>
      </c>
      <c r="P979" s="62">
        <v>29799921000571</v>
      </c>
      <c r="Q979" t="str">
        <v>KG LIQUIDO</v>
      </c>
      <c r="R979" s="85">
        <v>129.30000000000001</v>
      </c>
      <c r="S979" s="85">
        <v>13686.71</v>
      </c>
      <c r="U979" s="84" t="b">
        <f t="shared" si="99"/>
        <v>1</v>
      </c>
      <c r="V979" s="84" t="b">
        <f t="shared" si="100"/>
        <v>1</v>
      </c>
      <c r="W979" s="84" t="b">
        <f t="shared" si="101"/>
        <v>1</v>
      </c>
      <c r="X979" s="84" t="b">
        <f t="shared" si="102"/>
        <v>1</v>
      </c>
      <c r="Y979" s="84" t="b">
        <f t="shared" si="103"/>
        <v>1</v>
      </c>
      <c r="AA979" s="84">
        <v>106068</v>
      </c>
      <c r="AB979" s="84" t="s">
        <v>40</v>
      </c>
      <c r="AC979" s="57">
        <v>44796</v>
      </c>
      <c r="AD979" s="84">
        <v>29799921000571</v>
      </c>
      <c r="AE979" s="84" t="s">
        <v>30</v>
      </c>
      <c r="AF979" s="84">
        <v>129.30000000000001</v>
      </c>
      <c r="AG979" s="84">
        <v>13686.71</v>
      </c>
      <c r="AI979">
        <v>106231</v>
      </c>
      <c r="AJ979" s="84" t="str" cm="1">
        <f t="array" ref="AJ979">_xlfn.XLOOKUP(AI979,--LEFT(Main!$B$15:$B$1956,SEARCH(" ",Main!$B$15:$B$1956)),Main!$F$15:$F$1956,"")</f>
        <v>ESAB</v>
      </c>
      <c r="AK979" s="57" cm="1">
        <f t="array" ref="AK979">_xlfn.XLOOKUP(1,(--LEFT(Main!$B$15:$B$1956,SEARCH(" ",Main!$B$15:$B$1956))=AI979)*(Main!$F$15:$F$1956=AJ979),Main!$C$15:$C$1956,"")</f>
        <v>44810</v>
      </c>
      <c r="AL979" s="62" cm="1">
        <f t="array" ref="AL979">--_xlfn.XLOOKUP(1,(Main!$F$15:$F$1956='PLANILHA EBR'!AJ979)*(--LEFT(Main!$B$15:$B$1956,SEARCH(" ",Main!$B$15:$B$1956))='PLANILHA EBR'!AI979),Main!$E$15:$E$1956)</f>
        <v>29799921000571</v>
      </c>
      <c r="AM979" s="84" t="str" cm="1">
        <f t="array" ref="AM979">_xlfn.XLOOKUP(1,(Main!$F$15:$F$1956='PLANILHA EBR'!AJ979)*(--LEFT(Main!$B$15:$B$1956,SEARCH(" ",Main!$B$15:$B$1956))='PLANILHA EBR'!AI979),Main!$H$15:$H$1956)</f>
        <v>KG LIQUIDO</v>
      </c>
      <c r="AN979">
        <v>1422</v>
      </c>
      <c r="AO979">
        <v>38723.26</v>
      </c>
      <c r="AP979">
        <v>76142</v>
      </c>
    </row>
    <row r="980" spans="1:42" x14ac:dyDescent="0.25">
      <c r="A980" t="s">
        <v>5958</v>
      </c>
      <c r="B980" t="str">
        <f>C980&amp;"-"&amp;COUNTIF(C$2:C980,C980)</f>
        <v>69439-3</v>
      </c>
      <c r="C980">
        <v>69439</v>
      </c>
      <c r="D980" s="57">
        <v>44865</v>
      </c>
      <c r="E980" s="84" t="str">
        <f>F980&amp;"-"&amp;COUNTIF($F$2:F980,F980)</f>
        <v>METASA-878</v>
      </c>
      <c r="F980" s="84" t="str">
        <f t="shared" si="104"/>
        <v>METASA</v>
      </c>
      <c r="G980" t="s">
        <v>8581</v>
      </c>
      <c r="H980" s="62">
        <v>88416482000106</v>
      </c>
      <c r="I980" t="s">
        <v>30</v>
      </c>
      <c r="J980">
        <v>376.69</v>
      </c>
      <c r="K980">
        <v>5036.3500000000004</v>
      </c>
      <c r="M980">
        <v>106069</v>
      </c>
      <c r="N980" t="str">
        <v>ESAB</v>
      </c>
      <c r="O980" s="57" cm="1">
        <f t="array" ref="O980">_xlfn.XLOOKUP(1,($C$2:$C$8655=M980)*($F$2:$F$8655=N980),$D$2:$D$8655)</f>
        <v>44796</v>
      </c>
      <c r="P980" s="62">
        <v>29799921000571</v>
      </c>
      <c r="Q980" t="str">
        <v>KG LIQUIDO</v>
      </c>
      <c r="R980" s="85">
        <v>120</v>
      </c>
      <c r="S980" s="85">
        <v>12704.18</v>
      </c>
      <c r="U980" s="84" t="b">
        <f t="shared" si="99"/>
        <v>1</v>
      </c>
      <c r="V980" s="84" t="b">
        <f t="shared" si="100"/>
        <v>1</v>
      </c>
      <c r="W980" s="84" t="b">
        <f t="shared" si="101"/>
        <v>1</v>
      </c>
      <c r="X980" s="84" t="b">
        <f t="shared" si="102"/>
        <v>1</v>
      </c>
      <c r="Y980" s="84" t="b">
        <f t="shared" si="103"/>
        <v>1</v>
      </c>
      <c r="AA980" s="84">
        <v>106069</v>
      </c>
      <c r="AB980" s="84" t="s">
        <v>40</v>
      </c>
      <c r="AC980" s="57">
        <v>44796</v>
      </c>
      <c r="AD980" s="84">
        <v>29799921000571</v>
      </c>
      <c r="AE980" s="84" t="s">
        <v>30</v>
      </c>
      <c r="AF980" s="84">
        <v>120</v>
      </c>
      <c r="AG980" s="84">
        <v>12704.18</v>
      </c>
      <c r="AI980">
        <v>106260</v>
      </c>
      <c r="AJ980" s="84" t="str" cm="1">
        <f t="array" ref="AJ980">_xlfn.XLOOKUP(AI980,--LEFT(Main!$B$15:$B$1956,SEARCH(" ",Main!$B$15:$B$1956)),Main!$F$15:$F$1956,"")</f>
        <v>ESAB</v>
      </c>
      <c r="AK980" s="57" cm="1">
        <f t="array" ref="AK980">_xlfn.XLOOKUP(1,(--LEFT(Main!$B$15:$B$1956,SEARCH(" ",Main!$B$15:$B$1956))=AI980)*(Main!$F$15:$F$1956=AJ980),Main!$C$15:$C$1956,"")</f>
        <v>44813</v>
      </c>
      <c r="AL980" s="62" cm="1">
        <f t="array" ref="AL980">--_xlfn.XLOOKUP(1,(Main!$F$15:$F$1956='PLANILHA EBR'!AJ980)*(--LEFT(Main!$B$15:$B$1956,SEARCH(" ",Main!$B$15:$B$1956))='PLANILHA EBR'!AI980),Main!$E$15:$E$1956)</f>
        <v>29799921000571</v>
      </c>
      <c r="AM980" s="84" t="str" cm="1">
        <f t="array" ref="AM980">_xlfn.XLOOKUP(1,(Main!$F$15:$F$1956='PLANILHA EBR'!AJ980)*(--LEFT(Main!$B$15:$B$1956,SEARCH(" ",Main!$B$15:$B$1956))='PLANILHA EBR'!AI980),Main!$H$15:$H$1956)</f>
        <v>KG LIQUIDO</v>
      </c>
      <c r="AN980">
        <v>2300</v>
      </c>
      <c r="AO980">
        <v>30301</v>
      </c>
      <c r="AP980">
        <v>76123</v>
      </c>
    </row>
    <row r="981" spans="1:42" x14ac:dyDescent="0.25">
      <c r="A981" t="s">
        <v>5958</v>
      </c>
      <c r="B981" t="str">
        <f>C981&amp;"-"&amp;COUNTIF(C$2:C981,C981)</f>
        <v>69439-4</v>
      </c>
      <c r="C981">
        <v>69439</v>
      </c>
      <c r="D981" s="57">
        <v>44865</v>
      </c>
      <c r="E981" s="84" t="str">
        <f>F981&amp;"-"&amp;COUNTIF($F$2:F981,F981)</f>
        <v>METASA-879</v>
      </c>
      <c r="F981" s="84" t="str">
        <f t="shared" si="104"/>
        <v>METASA</v>
      </c>
      <c r="G981" t="s">
        <v>8581</v>
      </c>
      <c r="H981" s="62">
        <v>88416482000106</v>
      </c>
      <c r="I981" t="s">
        <v>30</v>
      </c>
      <c r="J981">
        <v>2085.06</v>
      </c>
      <c r="K981">
        <v>35195.81</v>
      </c>
      <c r="M981">
        <v>106112</v>
      </c>
      <c r="N981" t="str">
        <v>ESAB</v>
      </c>
      <c r="O981" s="57" cm="1">
        <f t="array" ref="O981">_xlfn.XLOOKUP(1,($C$2:$C$8655=M981)*($F$2:$F$8655=N981),$D$2:$D$8655)</f>
        <v>44803</v>
      </c>
      <c r="P981" s="62">
        <v>29799921000571</v>
      </c>
      <c r="Q981" t="str">
        <v>KG LIQUIDO</v>
      </c>
      <c r="R981" s="85">
        <v>2355</v>
      </c>
      <c r="S981" s="85">
        <v>51810</v>
      </c>
      <c r="U981" s="84" t="b">
        <f t="shared" si="99"/>
        <v>1</v>
      </c>
      <c r="V981" s="84" t="b">
        <f t="shared" si="100"/>
        <v>1</v>
      </c>
      <c r="W981" s="84" t="b">
        <f t="shared" si="101"/>
        <v>1</v>
      </c>
      <c r="X981" s="84" t="b">
        <f t="shared" si="102"/>
        <v>1</v>
      </c>
      <c r="Y981" s="84" t="b">
        <f t="shared" si="103"/>
        <v>1</v>
      </c>
      <c r="AA981" s="84">
        <v>106112</v>
      </c>
      <c r="AB981" s="84" t="s">
        <v>40</v>
      </c>
      <c r="AC981" s="57">
        <v>44803</v>
      </c>
      <c r="AD981" s="84">
        <v>29799921000571</v>
      </c>
      <c r="AE981" s="84" t="s">
        <v>30</v>
      </c>
      <c r="AF981" s="84">
        <v>2355</v>
      </c>
      <c r="AG981" s="84">
        <v>51810</v>
      </c>
      <c r="AI981">
        <v>106317</v>
      </c>
      <c r="AJ981" s="84" t="str" cm="1">
        <f t="array" ref="AJ981">_xlfn.XLOOKUP(AI981,--LEFT(Main!$B$15:$B$1956,SEARCH(" ",Main!$B$15:$B$1956)),Main!$F$15:$F$1956,"")</f>
        <v>ESAB</v>
      </c>
      <c r="AK981" s="57" cm="1">
        <f t="array" ref="AK981">_xlfn.XLOOKUP(1,(--LEFT(Main!$B$15:$B$1956,SEARCH(" ",Main!$B$15:$B$1956))=AI981)*(Main!$F$15:$F$1956=AJ981),Main!$C$15:$C$1956,"")</f>
        <v>44818</v>
      </c>
      <c r="AL981" s="62" cm="1">
        <f t="array" ref="AL981">--_xlfn.XLOOKUP(1,(Main!$F$15:$F$1956='PLANILHA EBR'!AJ981)*(--LEFT(Main!$B$15:$B$1956,SEARCH(" ",Main!$B$15:$B$1956))='PLANILHA EBR'!AI981),Main!$E$15:$E$1956)</f>
        <v>29799921000571</v>
      </c>
      <c r="AM981" s="84" t="str" cm="1">
        <f t="array" ref="AM981">_xlfn.XLOOKUP(1,(Main!$F$15:$F$1956='PLANILHA EBR'!AJ981)*(--LEFT(Main!$B$15:$B$1956,SEARCH(" ",Main!$B$15:$B$1956))='PLANILHA EBR'!AI981),Main!$H$15:$H$1956)</f>
        <v>KG LIQUIDO</v>
      </c>
      <c r="AN981">
        <v>4000</v>
      </c>
      <c r="AO981">
        <v>57430</v>
      </c>
      <c r="AP981">
        <v>76068</v>
      </c>
    </row>
    <row r="982" spans="1:42" x14ac:dyDescent="0.25">
      <c r="A982" t="s">
        <v>5958</v>
      </c>
      <c r="B982" t="str">
        <f>C982&amp;"-"&amp;COUNTIF(C$2:C982,C982)</f>
        <v>69439-5</v>
      </c>
      <c r="C982">
        <v>69439</v>
      </c>
      <c r="D982" s="57">
        <v>44865</v>
      </c>
      <c r="E982" s="84" t="str">
        <f>F982&amp;"-"&amp;COUNTIF($F$2:F982,F982)</f>
        <v>METASA-880</v>
      </c>
      <c r="F982" s="84" t="str">
        <f t="shared" si="104"/>
        <v>METASA</v>
      </c>
      <c r="G982" t="s">
        <v>8581</v>
      </c>
      <c r="H982" s="62">
        <v>88416482000106</v>
      </c>
      <c r="I982" t="s">
        <v>30</v>
      </c>
      <c r="J982">
        <v>30.24</v>
      </c>
      <c r="K982">
        <v>510.45</v>
      </c>
      <c r="M982">
        <v>106231</v>
      </c>
      <c r="N982" t="str">
        <v>ESAB</v>
      </c>
      <c r="O982" s="57" cm="1">
        <f t="array" ref="O982">_xlfn.XLOOKUP(1,($C$2:$C$8655=M982)*($F$2:$F$8655=N982),$D$2:$D$8655)</f>
        <v>44810</v>
      </c>
      <c r="P982" s="62">
        <v>29799921000571</v>
      </c>
      <c r="Q982" t="str">
        <v>KG LIQUIDO</v>
      </c>
      <c r="R982" s="85">
        <v>1422</v>
      </c>
      <c r="S982" s="85">
        <v>38723.259999999995</v>
      </c>
      <c r="U982" s="84" t="b">
        <f t="shared" si="99"/>
        <v>1</v>
      </c>
      <c r="V982" s="84" t="b">
        <f t="shared" si="100"/>
        <v>1</v>
      </c>
      <c r="W982" s="84" t="b">
        <f t="shared" si="101"/>
        <v>1</v>
      </c>
      <c r="X982" s="84" t="b">
        <f t="shared" si="102"/>
        <v>1</v>
      </c>
      <c r="Y982" s="84" t="b">
        <f t="shared" si="103"/>
        <v>1</v>
      </c>
      <c r="AA982" s="84">
        <v>106231</v>
      </c>
      <c r="AB982" s="84" t="s">
        <v>40</v>
      </c>
      <c r="AC982" s="57">
        <v>44810</v>
      </c>
      <c r="AD982" s="84">
        <v>29799921000571</v>
      </c>
      <c r="AE982" s="84" t="s">
        <v>30</v>
      </c>
      <c r="AF982" s="84">
        <v>1422</v>
      </c>
      <c r="AG982" s="84">
        <v>38723.26</v>
      </c>
      <c r="AI982">
        <v>106318</v>
      </c>
      <c r="AJ982" s="84" t="str" cm="1">
        <f t="array" ref="AJ982">_xlfn.XLOOKUP(AI982,--LEFT(Main!$B$15:$B$1956,SEARCH(" ",Main!$B$15:$B$1956)),Main!$F$15:$F$1956,"")</f>
        <v>ESAB</v>
      </c>
      <c r="AK982" s="57" cm="1">
        <f t="array" ref="AK982">_xlfn.XLOOKUP(1,(--LEFT(Main!$B$15:$B$1956,SEARCH(" ",Main!$B$15:$B$1956))=AI982)*(Main!$F$15:$F$1956=AJ982),Main!$C$15:$C$1956,"")</f>
        <v>44818</v>
      </c>
      <c r="AL982" s="62" cm="1">
        <f t="array" ref="AL982">--_xlfn.XLOOKUP(1,(Main!$F$15:$F$1956='PLANILHA EBR'!AJ982)*(--LEFT(Main!$B$15:$B$1956,SEARCH(" ",Main!$B$15:$B$1956))='PLANILHA EBR'!AI982),Main!$E$15:$E$1956)</f>
        <v>29799921000571</v>
      </c>
      <c r="AM982" s="84" t="str" cm="1">
        <f t="array" ref="AM982">_xlfn.XLOOKUP(1,(Main!$F$15:$F$1956='PLANILHA EBR'!AJ982)*(--LEFT(Main!$B$15:$B$1956,SEARCH(" ",Main!$B$15:$B$1956))='PLANILHA EBR'!AI982),Main!$H$15:$H$1956)</f>
        <v>KG LIQUIDO</v>
      </c>
      <c r="AN982">
        <v>835</v>
      </c>
      <c r="AO982">
        <v>12583.45</v>
      </c>
      <c r="AP982">
        <v>76065</v>
      </c>
    </row>
    <row r="983" spans="1:42" x14ac:dyDescent="0.25">
      <c r="A983" t="s">
        <v>5958</v>
      </c>
      <c r="B983" t="str">
        <f>C983&amp;"-"&amp;COUNTIF(C$2:C983,C983)</f>
        <v>69439-6</v>
      </c>
      <c r="C983">
        <v>69439</v>
      </c>
      <c r="D983" s="57">
        <v>44865</v>
      </c>
      <c r="E983" s="84" t="str">
        <f>F983&amp;"-"&amp;COUNTIF($F$2:F983,F983)</f>
        <v>METASA-881</v>
      </c>
      <c r="F983" s="84" t="str">
        <f t="shared" si="104"/>
        <v>METASA</v>
      </c>
      <c r="G983" t="s">
        <v>8581</v>
      </c>
      <c r="H983" s="62">
        <v>88416482000106</v>
      </c>
      <c r="I983" t="s">
        <v>30</v>
      </c>
      <c r="J983">
        <v>3000.56</v>
      </c>
      <c r="K983">
        <v>48699.08</v>
      </c>
      <c r="M983">
        <v>106260</v>
      </c>
      <c r="N983" t="str">
        <v>ESAB</v>
      </c>
      <c r="O983" s="57" cm="1">
        <f t="array" ref="O983">_xlfn.XLOOKUP(1,($C$2:$C$8655=M983)*($F$2:$F$8655=N983),$D$2:$D$8655)</f>
        <v>44813</v>
      </c>
      <c r="P983" s="62">
        <v>29799921000571</v>
      </c>
      <c r="Q983" t="str">
        <v>KG LIQUIDO</v>
      </c>
      <c r="R983" s="85">
        <v>2300</v>
      </c>
      <c r="S983" s="85">
        <v>30301</v>
      </c>
      <c r="U983" s="84" t="b">
        <f t="shared" si="99"/>
        <v>1</v>
      </c>
      <c r="V983" s="84" t="b">
        <f t="shared" si="100"/>
        <v>1</v>
      </c>
      <c r="W983" s="84" t="b">
        <f t="shared" si="101"/>
        <v>1</v>
      </c>
      <c r="X983" s="84" t="b">
        <f t="shared" si="102"/>
        <v>1</v>
      </c>
      <c r="Y983" s="84" t="b">
        <f t="shared" si="103"/>
        <v>1</v>
      </c>
      <c r="AA983" s="84">
        <v>106260</v>
      </c>
      <c r="AB983" s="84" t="s">
        <v>40</v>
      </c>
      <c r="AC983" s="57">
        <v>44813</v>
      </c>
      <c r="AD983" s="84">
        <v>29799921000571</v>
      </c>
      <c r="AE983" s="84" t="s">
        <v>30</v>
      </c>
      <c r="AF983" s="84">
        <v>2300</v>
      </c>
      <c r="AG983" s="84">
        <v>30301</v>
      </c>
      <c r="AI983">
        <v>106506</v>
      </c>
      <c r="AJ983" s="84" t="str" cm="1">
        <f t="array" ref="AJ983">_xlfn.XLOOKUP(AI983,--LEFT(Main!$B$15:$B$1956,SEARCH(" ",Main!$B$15:$B$1956)),Main!$F$15:$F$1956,"")</f>
        <v>ESAB</v>
      </c>
      <c r="AK983" s="57" cm="1">
        <f t="array" ref="AK983">_xlfn.XLOOKUP(1,(--LEFT(Main!$B$15:$B$1956,SEARCH(" ",Main!$B$15:$B$1956))=AI983)*(Main!$F$15:$F$1956=AJ983),Main!$C$15:$C$1956,"")</f>
        <v>44838</v>
      </c>
      <c r="AL983" s="62" cm="1">
        <f t="array" ref="AL983">--_xlfn.XLOOKUP(1,(Main!$F$15:$F$1956='PLANILHA EBR'!AJ983)*(--LEFT(Main!$B$15:$B$1956,SEARCH(" ",Main!$B$15:$B$1956))='PLANILHA EBR'!AI983),Main!$E$15:$E$1956)</f>
        <v>29799921000571</v>
      </c>
      <c r="AM983" s="84" t="str" cm="1">
        <f t="array" ref="AM983">_xlfn.XLOOKUP(1,(Main!$F$15:$F$1956='PLANILHA EBR'!AJ983)*(--LEFT(Main!$B$15:$B$1956,SEARCH(" ",Main!$B$15:$B$1956))='PLANILHA EBR'!AI983),Main!$H$15:$H$1956)</f>
        <v>KG LIQUIDO</v>
      </c>
      <c r="AN983">
        <v>53.4</v>
      </c>
      <c r="AO983">
        <v>11876.25</v>
      </c>
      <c r="AP983">
        <v>76063</v>
      </c>
    </row>
    <row r="984" spans="1:42" x14ac:dyDescent="0.25">
      <c r="A984" t="s">
        <v>5958</v>
      </c>
      <c r="B984" t="str">
        <f>C984&amp;"-"&amp;COUNTIF(C$2:C984,C984)</f>
        <v>69439-7</v>
      </c>
      <c r="C984">
        <v>69439</v>
      </c>
      <c r="D984" s="57">
        <v>44865</v>
      </c>
      <c r="E984" s="84" t="str">
        <f>F984&amp;"-"&amp;COUNTIF($F$2:F984,F984)</f>
        <v>METASA-882</v>
      </c>
      <c r="F984" s="84" t="str">
        <f t="shared" si="104"/>
        <v>METASA</v>
      </c>
      <c r="G984" t="s">
        <v>8581</v>
      </c>
      <c r="H984" s="62">
        <v>88416482000106</v>
      </c>
      <c r="I984" t="s">
        <v>30</v>
      </c>
      <c r="J984">
        <v>319.23</v>
      </c>
      <c r="K984">
        <v>5388.6</v>
      </c>
      <c r="M984">
        <v>106317</v>
      </c>
      <c r="N984" t="str">
        <v>ESAB</v>
      </c>
      <c r="O984" s="57" cm="1">
        <f t="array" ref="O984">_xlfn.XLOOKUP(1,($C$2:$C$8655=M984)*($F$2:$F$8655=N984),$D$2:$D$8655)</f>
        <v>44818</v>
      </c>
      <c r="P984" s="62">
        <v>29799921000571</v>
      </c>
      <c r="Q984" t="str">
        <v>KG LIQUIDO</v>
      </c>
      <c r="R984" s="85">
        <v>4000</v>
      </c>
      <c r="S984" s="85">
        <v>57430</v>
      </c>
      <c r="U984" s="84" t="b">
        <f t="shared" si="99"/>
        <v>1</v>
      </c>
      <c r="V984" s="84" t="b">
        <f t="shared" si="100"/>
        <v>1</v>
      </c>
      <c r="W984" s="84" t="b">
        <f t="shared" si="101"/>
        <v>1</v>
      </c>
      <c r="X984" s="84" t="b">
        <f t="shared" si="102"/>
        <v>1</v>
      </c>
      <c r="Y984" s="84" t="b">
        <f t="shared" si="103"/>
        <v>1</v>
      </c>
      <c r="AA984" s="84">
        <v>106317</v>
      </c>
      <c r="AB984" s="84" t="s">
        <v>40</v>
      </c>
      <c r="AC984" s="57">
        <v>44818</v>
      </c>
      <c r="AD984" s="84">
        <v>29799921000571</v>
      </c>
      <c r="AE984" s="84" t="s">
        <v>30</v>
      </c>
      <c r="AF984" s="84">
        <v>4000</v>
      </c>
      <c r="AG984" s="84">
        <v>57430</v>
      </c>
      <c r="AI984">
        <v>106713</v>
      </c>
      <c r="AJ984" s="84" t="str" cm="1">
        <f t="array" ref="AJ984">_xlfn.XLOOKUP(AI984,--LEFT(Main!$B$15:$B$1956,SEARCH(" ",Main!$B$15:$B$1956)),Main!$F$15:$F$1956,"")</f>
        <v>ESAB</v>
      </c>
      <c r="AK984" s="57" cm="1">
        <f t="array" ref="AK984">_xlfn.XLOOKUP(1,(--LEFT(Main!$B$15:$B$1956,SEARCH(" ",Main!$B$15:$B$1956))=AI984)*(Main!$F$15:$F$1956=AJ984),Main!$C$15:$C$1956,"")</f>
        <v>44853</v>
      </c>
      <c r="AL984" s="62" cm="1">
        <f t="array" ref="AL984">--_xlfn.XLOOKUP(1,(Main!$F$15:$F$1956='PLANILHA EBR'!AJ984)*(--LEFT(Main!$B$15:$B$1956,SEARCH(" ",Main!$B$15:$B$1956))='PLANILHA EBR'!AI984),Main!$E$15:$E$1956)</f>
        <v>29799921000571</v>
      </c>
      <c r="AM984" s="84" t="str" cm="1">
        <f t="array" ref="AM984">_xlfn.XLOOKUP(1,(Main!$F$15:$F$1956='PLANILHA EBR'!AJ984)*(--LEFT(Main!$B$15:$B$1956,SEARCH(" ",Main!$B$15:$B$1956))='PLANILHA EBR'!AI984),Main!$H$15:$H$1956)</f>
        <v>KG LIQUIDO</v>
      </c>
      <c r="AN984">
        <v>2205</v>
      </c>
      <c r="AO984">
        <v>382705.94</v>
      </c>
      <c r="AP984">
        <v>76062</v>
      </c>
    </row>
    <row r="985" spans="1:42" x14ac:dyDescent="0.25">
      <c r="A985" t="s">
        <v>5958</v>
      </c>
      <c r="B985" t="str">
        <f>C985&amp;"-"&amp;COUNTIF(C$2:C985,C985)</f>
        <v>69439-8</v>
      </c>
      <c r="C985">
        <v>69439</v>
      </c>
      <c r="D985" s="57">
        <v>44865</v>
      </c>
      <c r="E985" s="84" t="str">
        <f>F985&amp;"-"&amp;COUNTIF($F$2:F985,F985)</f>
        <v>METASA-883</v>
      </c>
      <c r="F985" s="84" t="str">
        <f t="shared" si="104"/>
        <v>METASA</v>
      </c>
      <c r="G985" t="s">
        <v>8581</v>
      </c>
      <c r="H985" s="62">
        <v>88416482000106</v>
      </c>
      <c r="I985" t="s">
        <v>30</v>
      </c>
      <c r="J985">
        <v>741.78</v>
      </c>
      <c r="K985">
        <v>12039.09</v>
      </c>
      <c r="M985">
        <v>106318</v>
      </c>
      <c r="N985" t="str">
        <v>ESAB</v>
      </c>
      <c r="O985" s="57" cm="1">
        <f t="array" ref="O985">_xlfn.XLOOKUP(1,($C$2:$C$8655=M985)*($F$2:$F$8655=N985),$D$2:$D$8655)</f>
        <v>44818</v>
      </c>
      <c r="P985" s="62">
        <v>29799921000571</v>
      </c>
      <c r="Q985" t="str">
        <v>KG LIQUIDO</v>
      </c>
      <c r="R985" s="85">
        <v>835</v>
      </c>
      <c r="S985" s="85">
        <v>12583.45</v>
      </c>
      <c r="U985" s="84" t="b">
        <f t="shared" si="99"/>
        <v>1</v>
      </c>
      <c r="V985" s="84" t="b">
        <f t="shared" si="100"/>
        <v>1</v>
      </c>
      <c r="W985" s="84" t="b">
        <f t="shared" si="101"/>
        <v>1</v>
      </c>
      <c r="X985" s="84" t="b">
        <f t="shared" si="102"/>
        <v>1</v>
      </c>
      <c r="Y985" s="84" t="b">
        <f t="shared" si="103"/>
        <v>1</v>
      </c>
      <c r="AA985" s="84">
        <v>106318</v>
      </c>
      <c r="AB985" s="84" t="s">
        <v>40</v>
      </c>
      <c r="AC985" s="57">
        <v>44818</v>
      </c>
      <c r="AD985" s="84">
        <v>29799921000571</v>
      </c>
      <c r="AE985" s="84" t="s">
        <v>30</v>
      </c>
      <c r="AF985" s="84">
        <v>835</v>
      </c>
      <c r="AG985" s="84">
        <v>12583.45</v>
      </c>
      <c r="AI985">
        <v>106714</v>
      </c>
      <c r="AJ985" s="84" t="str" cm="1">
        <f t="array" ref="AJ985">_xlfn.XLOOKUP(AI985,--LEFT(Main!$B$15:$B$1956,SEARCH(" ",Main!$B$15:$B$1956)),Main!$F$15:$F$1956,"")</f>
        <v>ESAB</v>
      </c>
      <c r="AK985" s="57" cm="1">
        <f t="array" ref="AK985">_xlfn.XLOOKUP(1,(--LEFT(Main!$B$15:$B$1956,SEARCH(" ",Main!$B$15:$B$1956))=AI985)*(Main!$F$15:$F$1956=AJ985),Main!$C$15:$C$1956,"")</f>
        <v>44853</v>
      </c>
      <c r="AL985" s="62" cm="1">
        <f t="array" ref="AL985">--_xlfn.XLOOKUP(1,(Main!$F$15:$F$1956='PLANILHA EBR'!AJ985)*(--LEFT(Main!$B$15:$B$1956,SEARCH(" ",Main!$B$15:$B$1956))='PLANILHA EBR'!AI985),Main!$E$15:$E$1956)</f>
        <v>29799921000571</v>
      </c>
      <c r="AM985" s="84" t="str" cm="1">
        <f t="array" ref="AM985">_xlfn.XLOOKUP(1,(Main!$F$15:$F$1956='PLANILHA EBR'!AJ985)*(--LEFT(Main!$B$15:$B$1956,SEARCH(" ",Main!$B$15:$B$1956))='PLANILHA EBR'!AI985),Main!$H$15:$H$1956)</f>
        <v>KG LIQUIDO</v>
      </c>
      <c r="AN985">
        <v>587</v>
      </c>
      <c r="AO985">
        <v>59125.32</v>
      </c>
      <c r="AP985">
        <v>76034</v>
      </c>
    </row>
    <row r="986" spans="1:42" x14ac:dyDescent="0.25">
      <c r="A986" t="s">
        <v>5958</v>
      </c>
      <c r="B986" t="str">
        <f>C986&amp;"-"&amp;COUNTIF(C$2:C986,C986)</f>
        <v>69439-9</v>
      </c>
      <c r="C986">
        <v>69439</v>
      </c>
      <c r="D986" s="57">
        <v>44865</v>
      </c>
      <c r="E986" s="84" t="str">
        <f>F986&amp;"-"&amp;COUNTIF($F$2:F986,F986)</f>
        <v>METASA-884</v>
      </c>
      <c r="F986" s="84" t="str">
        <f t="shared" si="104"/>
        <v>METASA</v>
      </c>
      <c r="G986" t="s">
        <v>8581</v>
      </c>
      <c r="H986" s="62">
        <v>88416482000106</v>
      </c>
      <c r="I986" t="s">
        <v>30</v>
      </c>
      <c r="J986">
        <v>6009.36</v>
      </c>
      <c r="K986">
        <v>112194.75</v>
      </c>
      <c r="M986">
        <v>106506</v>
      </c>
      <c r="N986" t="str">
        <v>ESAB</v>
      </c>
      <c r="O986" s="57" cm="1">
        <f t="array" ref="O986">_xlfn.XLOOKUP(1,($C$2:$C$8655=M986)*($F$2:$F$8655=N986),$D$2:$D$8655)</f>
        <v>44838</v>
      </c>
      <c r="P986" s="62">
        <v>29799921000571</v>
      </c>
      <c r="Q986" t="str">
        <v>KG LIQUIDO</v>
      </c>
      <c r="R986" s="85">
        <v>53.4</v>
      </c>
      <c r="S986" s="85">
        <v>11876.25</v>
      </c>
      <c r="U986" s="84" t="b">
        <f t="shared" si="99"/>
        <v>1</v>
      </c>
      <c r="V986" s="84" t="b">
        <f t="shared" si="100"/>
        <v>1</v>
      </c>
      <c r="W986" s="84" t="b">
        <f t="shared" si="101"/>
        <v>1</v>
      </c>
      <c r="X986" s="84" t="b">
        <f t="shared" si="102"/>
        <v>1</v>
      </c>
      <c r="Y986" s="84" t="b">
        <f t="shared" si="103"/>
        <v>1</v>
      </c>
      <c r="AA986" s="84">
        <v>106506</v>
      </c>
      <c r="AB986" s="84" t="s">
        <v>40</v>
      </c>
      <c r="AC986" s="57">
        <v>44838</v>
      </c>
      <c r="AD986" s="84">
        <v>29799921000571</v>
      </c>
      <c r="AE986" s="84" t="s">
        <v>30</v>
      </c>
      <c r="AF986" s="84">
        <v>53.4</v>
      </c>
      <c r="AG986" s="84">
        <v>11876.25</v>
      </c>
      <c r="AI986">
        <v>106749</v>
      </c>
      <c r="AJ986" s="84" t="str" cm="1">
        <f t="array" ref="AJ986">_xlfn.XLOOKUP(AI986,--LEFT(Main!$B$15:$B$1956,SEARCH(" ",Main!$B$15:$B$1956)),Main!$F$15:$F$1956,"")</f>
        <v>FORJAFIX</v>
      </c>
      <c r="AK986" s="57" cm="1">
        <f t="array" ref="AK986">_xlfn.XLOOKUP(1,(--LEFT(Main!$B$15:$B$1956,SEARCH(" ",Main!$B$15:$B$1956))=AI986)*(Main!$F$15:$F$1956=AJ986),Main!$C$15:$C$1956,"")</f>
        <v>45244</v>
      </c>
      <c r="AL986" s="62" cm="1">
        <f t="array" ref="AL986">--_xlfn.XLOOKUP(1,(Main!$F$15:$F$1956='PLANILHA EBR'!AJ986)*(--LEFT(Main!$B$15:$B$1956,SEARCH(" ",Main!$B$15:$B$1956))='PLANILHA EBR'!AI986),Main!$E$15:$E$1956)</f>
        <v>3936142000153</v>
      </c>
      <c r="AM986" s="84" t="str" cm="1">
        <f t="array" ref="AM986">_xlfn.XLOOKUP(1,(Main!$F$15:$F$1956='PLANILHA EBR'!AJ986)*(--LEFT(Main!$B$15:$B$1956,SEARCH(" ",Main!$B$15:$B$1956))='PLANILHA EBR'!AI986),Main!$H$15:$H$1956)</f>
        <v>KG LIQUIDO</v>
      </c>
      <c r="AN986">
        <v>3579.6840000000002</v>
      </c>
      <c r="AO986">
        <v>97999.98</v>
      </c>
      <c r="AP986">
        <v>76001</v>
      </c>
    </row>
    <row r="987" spans="1:42" x14ac:dyDescent="0.25">
      <c r="A987" t="s">
        <v>5958</v>
      </c>
      <c r="B987" t="str">
        <f>C987&amp;"-"&amp;COUNTIF(C$2:C987,C987)</f>
        <v>69439-10</v>
      </c>
      <c r="C987">
        <v>69439</v>
      </c>
      <c r="D987" s="57">
        <v>44865</v>
      </c>
      <c r="E987" s="84" t="str">
        <f>F987&amp;"-"&amp;COUNTIF($F$2:F987,F987)</f>
        <v>METASA-885</v>
      </c>
      <c r="F987" s="84" t="str">
        <f t="shared" si="104"/>
        <v>METASA</v>
      </c>
      <c r="G987" t="s">
        <v>8581</v>
      </c>
      <c r="H987" s="62">
        <v>88416482000106</v>
      </c>
      <c r="I987" t="s">
        <v>30</v>
      </c>
      <c r="J987">
        <v>5329.06</v>
      </c>
      <c r="K987">
        <v>102957.44</v>
      </c>
      <c r="M987">
        <v>106713</v>
      </c>
      <c r="N987" t="str">
        <v>ESAB</v>
      </c>
      <c r="O987" s="57" cm="1">
        <f t="array" ref="O987">_xlfn.XLOOKUP(1,($C$2:$C$8655=M987)*($F$2:$F$8655=N987),$D$2:$D$8655)</f>
        <v>44853</v>
      </c>
      <c r="P987" s="62">
        <v>29799921000571</v>
      </c>
      <c r="Q987" t="str">
        <v>KG LIQUIDO</v>
      </c>
      <c r="R987" s="85">
        <v>2205</v>
      </c>
      <c r="S987" s="85">
        <v>382705.94</v>
      </c>
      <c r="U987" s="84" t="b">
        <f t="shared" si="99"/>
        <v>1</v>
      </c>
      <c r="V987" s="84" t="b">
        <f t="shared" si="100"/>
        <v>1</v>
      </c>
      <c r="W987" s="84" t="b">
        <f t="shared" si="101"/>
        <v>1</v>
      </c>
      <c r="X987" s="84" t="b">
        <f t="shared" si="102"/>
        <v>1</v>
      </c>
      <c r="Y987" s="84" t="b">
        <f t="shared" si="103"/>
        <v>1</v>
      </c>
      <c r="AA987" s="84">
        <v>106713</v>
      </c>
      <c r="AB987" s="84" t="s">
        <v>40</v>
      </c>
      <c r="AC987" s="57">
        <v>44853</v>
      </c>
      <c r="AD987" s="84">
        <v>29799921000571</v>
      </c>
      <c r="AE987" s="84" t="s">
        <v>30</v>
      </c>
      <c r="AF987" s="84">
        <v>2205</v>
      </c>
      <c r="AG987" s="84">
        <v>382705.94</v>
      </c>
      <c r="AI987">
        <v>106896</v>
      </c>
      <c r="AJ987" s="84" t="str" cm="1">
        <f t="array" ref="AJ987">_xlfn.XLOOKUP(AI987,--LEFT(Main!$B$15:$B$1956,SEARCH(" ",Main!$B$15:$B$1956)),Main!$F$15:$F$1956,"")</f>
        <v>ESAB</v>
      </c>
      <c r="AK987" s="57" cm="1">
        <f t="array" ref="AK987">_xlfn.XLOOKUP(1,(--LEFT(Main!$B$15:$B$1956,SEARCH(" ",Main!$B$15:$B$1956))=AI987)*(Main!$F$15:$F$1956=AJ987),Main!$C$15:$C$1956,"")</f>
        <v>44873</v>
      </c>
      <c r="AL987" s="62" cm="1">
        <f t="array" ref="AL987">--_xlfn.XLOOKUP(1,(Main!$F$15:$F$1956='PLANILHA EBR'!AJ987)*(--LEFT(Main!$B$15:$B$1956,SEARCH(" ",Main!$B$15:$B$1956))='PLANILHA EBR'!AI987),Main!$E$15:$E$1956)</f>
        <v>29799921000571</v>
      </c>
      <c r="AM987" s="84" t="str" cm="1">
        <f t="array" ref="AM987">_xlfn.XLOOKUP(1,(Main!$F$15:$F$1956='PLANILHA EBR'!AJ987)*(--LEFT(Main!$B$15:$B$1956,SEARCH(" ",Main!$B$15:$B$1956))='PLANILHA EBR'!AI987),Main!$H$15:$H$1956)</f>
        <v>KG LIQUIDO</v>
      </c>
      <c r="AN987">
        <v>9073.4</v>
      </c>
      <c r="AO987">
        <v>1028485.04</v>
      </c>
      <c r="AP987">
        <v>76000</v>
      </c>
    </row>
    <row r="988" spans="1:42" x14ac:dyDescent="0.25">
      <c r="A988" t="s">
        <v>5958</v>
      </c>
      <c r="B988" t="str">
        <f>C988&amp;"-"&amp;COUNTIF(C$2:C988,C988)</f>
        <v>69439-11</v>
      </c>
      <c r="C988">
        <v>69439</v>
      </c>
      <c r="D988" s="57">
        <v>44865</v>
      </c>
      <c r="E988" s="84" t="str">
        <f>F988&amp;"-"&amp;COUNTIF($F$2:F988,F988)</f>
        <v>METASA-886</v>
      </c>
      <c r="F988" s="84" t="str">
        <f t="shared" si="104"/>
        <v>METASA</v>
      </c>
      <c r="G988" t="s">
        <v>8581</v>
      </c>
      <c r="H988" s="62">
        <v>88416482000106</v>
      </c>
      <c r="I988" t="s">
        <v>30</v>
      </c>
      <c r="J988">
        <v>486.21</v>
      </c>
      <c r="K988">
        <v>9393.58</v>
      </c>
      <c r="M988">
        <v>106714</v>
      </c>
      <c r="N988" t="str">
        <v>ESAB</v>
      </c>
      <c r="O988" s="57" cm="1">
        <f t="array" ref="O988">_xlfn.XLOOKUP(1,($C$2:$C$8655=M988)*($F$2:$F$8655=N988),$D$2:$D$8655)</f>
        <v>44853</v>
      </c>
      <c r="P988" s="62">
        <v>29799921000571</v>
      </c>
      <c r="Q988" t="str">
        <v>KG LIQUIDO</v>
      </c>
      <c r="R988" s="85">
        <v>587</v>
      </c>
      <c r="S988" s="85">
        <v>59125.32</v>
      </c>
      <c r="U988" s="84" t="b">
        <f t="shared" si="99"/>
        <v>1</v>
      </c>
      <c r="V988" s="84" t="b">
        <f t="shared" si="100"/>
        <v>1</v>
      </c>
      <c r="W988" s="84" t="b">
        <f t="shared" si="101"/>
        <v>1</v>
      </c>
      <c r="X988" s="84" t="b">
        <f t="shared" si="102"/>
        <v>1</v>
      </c>
      <c r="Y988" s="84" t="b">
        <f t="shared" si="103"/>
        <v>1</v>
      </c>
      <c r="AA988" s="84">
        <v>106714</v>
      </c>
      <c r="AB988" s="84" t="s">
        <v>40</v>
      </c>
      <c r="AC988" s="57">
        <v>44853</v>
      </c>
      <c r="AD988" s="84">
        <v>29799921000571</v>
      </c>
      <c r="AE988" s="84" t="s">
        <v>30</v>
      </c>
      <c r="AF988" s="84">
        <v>587</v>
      </c>
      <c r="AG988" s="84">
        <v>59125.32</v>
      </c>
      <c r="AI988">
        <v>106922</v>
      </c>
      <c r="AJ988" s="84" t="str" cm="1">
        <f t="array" ref="AJ988">_xlfn.XLOOKUP(AI988,--LEFT(Main!$B$15:$B$1956,SEARCH(" ",Main!$B$15:$B$1956)),Main!$F$15:$F$1956,"")</f>
        <v>ESAB</v>
      </c>
      <c r="AK988" s="57" cm="1">
        <f t="array" ref="AK988">_xlfn.XLOOKUP(1,(--LEFT(Main!$B$15:$B$1956,SEARCH(" ",Main!$B$15:$B$1956))=AI988)*(Main!$F$15:$F$1956=AJ988),Main!$C$15:$C$1956,"")</f>
        <v>44873</v>
      </c>
      <c r="AL988" s="62" cm="1">
        <f t="array" ref="AL988">--_xlfn.XLOOKUP(1,(Main!$F$15:$F$1956='PLANILHA EBR'!AJ988)*(--LEFT(Main!$B$15:$B$1956,SEARCH(" ",Main!$B$15:$B$1956))='PLANILHA EBR'!AI988),Main!$E$15:$E$1956)</f>
        <v>29799921000571</v>
      </c>
      <c r="AM988" s="84" t="str" cm="1">
        <f t="array" ref="AM988">_xlfn.XLOOKUP(1,(Main!$F$15:$F$1956='PLANILHA EBR'!AJ988)*(--LEFT(Main!$B$15:$B$1956,SEARCH(" ",Main!$B$15:$B$1956))='PLANILHA EBR'!AI988),Main!$H$15:$H$1956)</f>
        <v>KG LIQUIDO</v>
      </c>
      <c r="AN988">
        <v>840</v>
      </c>
      <c r="AO988">
        <v>272160</v>
      </c>
      <c r="AP988">
        <v>75997</v>
      </c>
    </row>
    <row r="989" spans="1:42" x14ac:dyDescent="0.25">
      <c r="A989" t="s">
        <v>5958</v>
      </c>
      <c r="B989" t="str">
        <f>C989&amp;"-"&amp;COUNTIF(C$2:C989,C989)</f>
        <v>69439-12</v>
      </c>
      <c r="C989">
        <v>69439</v>
      </c>
      <c r="D989" s="57">
        <v>44865</v>
      </c>
      <c r="E989" s="84" t="str">
        <f>F989&amp;"-"&amp;COUNTIF($F$2:F989,F989)</f>
        <v>METASA-887</v>
      </c>
      <c r="F989" s="84" t="str">
        <f t="shared" si="104"/>
        <v>METASA</v>
      </c>
      <c r="G989" t="s">
        <v>8581</v>
      </c>
      <c r="H989" s="62">
        <v>88416482000106</v>
      </c>
      <c r="I989" t="s">
        <v>30</v>
      </c>
      <c r="J989">
        <v>725.31</v>
      </c>
      <c r="K989">
        <v>14012.99</v>
      </c>
      <c r="M989">
        <v>106749</v>
      </c>
      <c r="N989" t="str">
        <v>FORJAFIX</v>
      </c>
      <c r="O989" s="57" cm="1">
        <f t="array" ref="O989">_xlfn.XLOOKUP(1,($C$2:$C$8655=M989)*($F$2:$F$8655=N989),$D$2:$D$8655)</f>
        <v>45244</v>
      </c>
      <c r="P989" s="62">
        <v>3936142000153</v>
      </c>
      <c r="Q989" t="str">
        <v>UNIDADE</v>
      </c>
      <c r="R989" s="85">
        <v>4416</v>
      </c>
      <c r="S989" s="85">
        <v>97999.979999999981</v>
      </c>
      <c r="U989" s="84" t="b">
        <f t="shared" si="99"/>
        <v>1</v>
      </c>
      <c r="V989" s="84" t="b">
        <f t="shared" si="100"/>
        <v>1</v>
      </c>
      <c r="W989" s="84" t="b">
        <f t="shared" si="101"/>
        <v>1</v>
      </c>
      <c r="X989" s="84" t="str">
        <f t="shared" si="102"/>
        <v xml:space="preserve"> </v>
      </c>
      <c r="Y989" s="84" t="b">
        <f t="shared" si="103"/>
        <v>1</v>
      </c>
      <c r="AA989" s="84">
        <v>106749</v>
      </c>
      <c r="AB989" s="84" t="s">
        <v>3379</v>
      </c>
      <c r="AC989" s="57">
        <v>45244</v>
      </c>
      <c r="AD989" s="84">
        <v>3936142000153</v>
      </c>
      <c r="AE989" s="84" t="s">
        <v>30</v>
      </c>
      <c r="AF989" s="84">
        <v>3579.6840000000002</v>
      </c>
      <c r="AG989" s="84">
        <v>97999.98</v>
      </c>
      <c r="AI989">
        <v>107224</v>
      </c>
      <c r="AJ989" s="84" t="str" cm="1">
        <f t="array" ref="AJ989">_xlfn.XLOOKUP(AI989,--LEFT(Main!$B$15:$B$1956,SEARCH(" ",Main!$B$15:$B$1956)),Main!$F$15:$F$1956,"")</f>
        <v>ESAB</v>
      </c>
      <c r="AK989" s="57" cm="1">
        <f t="array" ref="AK989">_xlfn.XLOOKUP(1,(--LEFT(Main!$B$15:$B$1956,SEARCH(" ",Main!$B$15:$B$1956))=AI989)*(Main!$F$15:$F$1956=AJ989),Main!$C$15:$C$1956,"")</f>
        <v>44895</v>
      </c>
      <c r="AL989" s="62" cm="1">
        <f t="array" ref="AL989">--_xlfn.XLOOKUP(1,(Main!$F$15:$F$1956='PLANILHA EBR'!AJ989)*(--LEFT(Main!$B$15:$B$1956,SEARCH(" ",Main!$B$15:$B$1956))='PLANILHA EBR'!AI989),Main!$E$15:$E$1956)</f>
        <v>29799921000571</v>
      </c>
      <c r="AM989" s="84" t="str" cm="1">
        <f t="array" ref="AM989">_xlfn.XLOOKUP(1,(Main!$F$15:$F$1956='PLANILHA EBR'!AJ989)*(--LEFT(Main!$B$15:$B$1956,SEARCH(" ",Main!$B$15:$B$1956))='PLANILHA EBR'!AI989),Main!$H$15:$H$1956)</f>
        <v>KG LIQUIDO</v>
      </c>
      <c r="AN989">
        <v>72</v>
      </c>
      <c r="AO989">
        <v>19525.68</v>
      </c>
      <c r="AP989">
        <v>75995</v>
      </c>
    </row>
    <row r="990" spans="1:42" x14ac:dyDescent="0.25">
      <c r="A990" t="s">
        <v>5958</v>
      </c>
      <c r="B990" t="str">
        <f>C990&amp;"-"&amp;COUNTIF(C$2:C990,C990)</f>
        <v>69468-1</v>
      </c>
      <c r="C990">
        <v>69468</v>
      </c>
      <c r="D990" s="57">
        <v>44865</v>
      </c>
      <c r="E990" s="84" t="str">
        <f>F990&amp;"-"&amp;COUNTIF($F$2:F990,F990)</f>
        <v>METASA-888</v>
      </c>
      <c r="F990" s="84" t="str">
        <f t="shared" si="104"/>
        <v>METASA</v>
      </c>
      <c r="G990" t="s">
        <v>8581</v>
      </c>
      <c r="H990" s="62">
        <v>88416482000106</v>
      </c>
      <c r="I990" t="s">
        <v>30</v>
      </c>
      <c r="J990">
        <v>924.01</v>
      </c>
      <c r="K990">
        <v>15597.29</v>
      </c>
      <c r="M990">
        <v>106896</v>
      </c>
      <c r="N990" t="str">
        <v>ESAB</v>
      </c>
      <c r="O990" s="57" cm="1">
        <f t="array" ref="O990">_xlfn.XLOOKUP(1,($C$2:$C$8655=M990)*($F$2:$F$8655=N990),$D$2:$D$8655)</f>
        <v>44873</v>
      </c>
      <c r="P990" s="62">
        <v>29799921000571</v>
      </c>
      <c r="Q990" t="str">
        <v>KG LIQUIDO</v>
      </c>
      <c r="R990" s="85">
        <v>9073.4</v>
      </c>
      <c r="S990" s="85">
        <v>1028485.0399999999</v>
      </c>
      <c r="U990" s="84" t="b">
        <f t="shared" si="99"/>
        <v>1</v>
      </c>
      <c r="V990" s="84" t="b">
        <f t="shared" si="100"/>
        <v>1</v>
      </c>
      <c r="W990" s="84" t="b">
        <f t="shared" si="101"/>
        <v>1</v>
      </c>
      <c r="X990" s="84" t="b">
        <f t="shared" si="102"/>
        <v>1</v>
      </c>
      <c r="Y990" s="84" t="b">
        <f t="shared" si="103"/>
        <v>1</v>
      </c>
      <c r="AA990" s="84">
        <v>106896</v>
      </c>
      <c r="AB990" s="84" t="s">
        <v>40</v>
      </c>
      <c r="AC990" s="57">
        <v>44873</v>
      </c>
      <c r="AD990" s="84">
        <v>29799921000571</v>
      </c>
      <c r="AE990" s="84" t="s">
        <v>30</v>
      </c>
      <c r="AF990" s="84">
        <v>9073.4</v>
      </c>
      <c r="AG990" s="84">
        <v>1028485.04</v>
      </c>
      <c r="AI990">
        <v>107225</v>
      </c>
      <c r="AJ990" s="84" t="str" cm="1">
        <f t="array" ref="AJ990">_xlfn.XLOOKUP(AI990,--LEFT(Main!$B$15:$B$1956,SEARCH(" ",Main!$B$15:$B$1956)),Main!$F$15:$F$1956,"")</f>
        <v>ESAB</v>
      </c>
      <c r="AK990" s="57" cm="1">
        <f t="array" ref="AK990">_xlfn.XLOOKUP(1,(--LEFT(Main!$B$15:$B$1956,SEARCH(" ",Main!$B$15:$B$1956))=AI990)*(Main!$F$15:$F$1956=AJ990),Main!$C$15:$C$1956,"")</f>
        <v>44895</v>
      </c>
      <c r="AL990" s="62" cm="1">
        <f t="array" ref="AL990">--_xlfn.XLOOKUP(1,(Main!$F$15:$F$1956='PLANILHA EBR'!AJ990)*(--LEFT(Main!$B$15:$B$1956,SEARCH(" ",Main!$B$15:$B$1956))='PLANILHA EBR'!AI990),Main!$E$15:$E$1956)</f>
        <v>29799921000571</v>
      </c>
      <c r="AM990" s="84" t="str" cm="1">
        <f t="array" ref="AM990">_xlfn.XLOOKUP(1,(Main!$F$15:$F$1956='PLANILHA EBR'!AJ990)*(--LEFT(Main!$B$15:$B$1956,SEARCH(" ",Main!$B$15:$B$1956))='PLANILHA EBR'!AI990),Main!$H$15:$H$1956)</f>
        <v>KG LIQUIDO</v>
      </c>
      <c r="AN990">
        <v>2480</v>
      </c>
      <c r="AO990">
        <v>27948.400000000001</v>
      </c>
      <c r="AP990">
        <v>75982</v>
      </c>
    </row>
    <row r="991" spans="1:42" x14ac:dyDescent="0.25">
      <c r="A991" t="s">
        <v>5958</v>
      </c>
      <c r="B991" t="str">
        <f>C991&amp;"-"&amp;COUNTIF(C$2:C991,C991)</f>
        <v>69468-2</v>
      </c>
      <c r="C991">
        <v>69468</v>
      </c>
      <c r="D991" s="57">
        <v>44865</v>
      </c>
      <c r="E991" s="84" t="str">
        <f>F991&amp;"-"&amp;COUNTIF($F$2:F991,F991)</f>
        <v>METASA-889</v>
      </c>
      <c r="F991" s="84" t="str">
        <f t="shared" si="104"/>
        <v>METASA</v>
      </c>
      <c r="G991" t="s">
        <v>8581</v>
      </c>
      <c r="H991" s="62">
        <v>88416482000106</v>
      </c>
      <c r="I991" t="s">
        <v>30</v>
      </c>
      <c r="J991">
        <v>559.76</v>
      </c>
      <c r="K991">
        <v>9448.75</v>
      </c>
      <c r="M991">
        <v>106922</v>
      </c>
      <c r="N991" t="str">
        <v>ESAB</v>
      </c>
      <c r="O991" s="57" cm="1">
        <f t="array" ref="O991">_xlfn.XLOOKUP(1,($C$2:$C$8655=M991)*($F$2:$F$8655=N991),$D$2:$D$8655)</f>
        <v>44873</v>
      </c>
      <c r="P991" s="62">
        <v>29799921000571</v>
      </c>
      <c r="Q991" t="str">
        <v>KG LIQUIDO</v>
      </c>
      <c r="R991" s="85">
        <v>840</v>
      </c>
      <c r="S991" s="85">
        <v>272160</v>
      </c>
      <c r="U991" s="84" t="b">
        <f t="shared" si="99"/>
        <v>1</v>
      </c>
      <c r="V991" s="84" t="b">
        <f t="shared" si="100"/>
        <v>1</v>
      </c>
      <c r="W991" s="84" t="b">
        <f t="shared" si="101"/>
        <v>1</v>
      </c>
      <c r="X991" s="84" t="b">
        <f t="shared" si="102"/>
        <v>1</v>
      </c>
      <c r="Y991" s="84" t="b">
        <f t="shared" si="103"/>
        <v>1</v>
      </c>
      <c r="AA991" s="84">
        <v>106922</v>
      </c>
      <c r="AB991" s="84" t="s">
        <v>40</v>
      </c>
      <c r="AC991" s="57">
        <v>44873</v>
      </c>
      <c r="AD991" s="84">
        <v>29799921000571</v>
      </c>
      <c r="AE991" s="84" t="s">
        <v>30</v>
      </c>
      <c r="AF991" s="84">
        <v>840</v>
      </c>
      <c r="AG991" s="84">
        <v>272160</v>
      </c>
      <c r="AI991">
        <v>107235</v>
      </c>
      <c r="AJ991" s="84" t="str" cm="1">
        <f t="array" ref="AJ991">_xlfn.XLOOKUP(AI991,--LEFT(Main!$B$15:$B$1956,SEARCH(" ",Main!$B$15:$B$1956)),Main!$F$15:$F$1956,"")</f>
        <v>ESAB</v>
      </c>
      <c r="AK991" s="57" cm="1">
        <f t="array" ref="AK991">_xlfn.XLOOKUP(1,(--LEFT(Main!$B$15:$B$1956,SEARCH(" ",Main!$B$15:$B$1956))=AI991)*(Main!$F$15:$F$1956=AJ991),Main!$C$15:$C$1956,"")</f>
        <v>44896</v>
      </c>
      <c r="AL991" s="62" cm="1">
        <f t="array" ref="AL991">--_xlfn.XLOOKUP(1,(Main!$F$15:$F$1956='PLANILHA EBR'!AJ991)*(--LEFT(Main!$B$15:$B$1956,SEARCH(" ",Main!$B$15:$B$1956))='PLANILHA EBR'!AI991),Main!$E$15:$E$1956)</f>
        <v>29799921000571</v>
      </c>
      <c r="AM991" s="84" t="str" cm="1">
        <f t="array" ref="AM991">_xlfn.XLOOKUP(1,(Main!$F$15:$F$1956='PLANILHA EBR'!AJ991)*(--LEFT(Main!$B$15:$B$1956,SEARCH(" ",Main!$B$15:$B$1956))='PLANILHA EBR'!AI991),Main!$H$15:$H$1956)</f>
        <v>KG LIQUIDO</v>
      </c>
      <c r="AN991">
        <v>15</v>
      </c>
      <c r="AO991">
        <v>2583.9</v>
      </c>
      <c r="AP991">
        <v>75956</v>
      </c>
    </row>
    <row r="992" spans="1:42" x14ac:dyDescent="0.25">
      <c r="A992" t="s">
        <v>5958</v>
      </c>
      <c r="B992" t="str">
        <f>C992&amp;"-"&amp;COUNTIF(C$2:C992,C992)</f>
        <v>69468-3</v>
      </c>
      <c r="C992">
        <v>69468</v>
      </c>
      <c r="D992" s="57">
        <v>44865</v>
      </c>
      <c r="E992" s="84" t="str">
        <f>F992&amp;"-"&amp;COUNTIF($F$2:F992,F992)</f>
        <v>METASA-890</v>
      </c>
      <c r="F992" s="84" t="str">
        <f t="shared" si="104"/>
        <v>METASA</v>
      </c>
      <c r="G992" t="s">
        <v>8581</v>
      </c>
      <c r="H992" s="62">
        <v>88416482000106</v>
      </c>
      <c r="I992" t="s">
        <v>30</v>
      </c>
      <c r="J992">
        <v>2505.13</v>
      </c>
      <c r="K992">
        <v>42286.59</v>
      </c>
      <c r="M992">
        <v>107224</v>
      </c>
      <c r="N992" t="str">
        <v>ESAB</v>
      </c>
      <c r="O992" s="57" cm="1">
        <f t="array" ref="O992">_xlfn.XLOOKUP(1,($C$2:$C$8655=M992)*($F$2:$F$8655=N992),$D$2:$D$8655)</f>
        <v>44895</v>
      </c>
      <c r="P992" s="62">
        <v>29799921000571</v>
      </c>
      <c r="Q992" t="str">
        <v>KG LIQUIDO</v>
      </c>
      <c r="R992" s="85">
        <v>72</v>
      </c>
      <c r="S992" s="85">
        <v>19525.68</v>
      </c>
      <c r="U992" s="84" t="b">
        <f t="shared" si="99"/>
        <v>1</v>
      </c>
      <c r="V992" s="84" t="b">
        <f t="shared" si="100"/>
        <v>1</v>
      </c>
      <c r="W992" s="84" t="b">
        <f t="shared" si="101"/>
        <v>1</v>
      </c>
      <c r="X992" s="84" t="b">
        <f t="shared" si="102"/>
        <v>1</v>
      </c>
      <c r="Y992" s="84" t="b">
        <f t="shared" si="103"/>
        <v>1</v>
      </c>
      <c r="AA992" s="84">
        <v>107224</v>
      </c>
      <c r="AB992" s="84" t="s">
        <v>40</v>
      </c>
      <c r="AC992" s="57">
        <v>44895</v>
      </c>
      <c r="AD992" s="84">
        <v>29799921000571</v>
      </c>
      <c r="AE992" s="84" t="s">
        <v>30</v>
      </c>
      <c r="AF992" s="84">
        <v>72</v>
      </c>
      <c r="AG992" s="84">
        <v>19525.68</v>
      </c>
      <c r="AI992">
        <v>108087</v>
      </c>
      <c r="AJ992" s="84" t="str" cm="1">
        <f t="array" ref="AJ992">_xlfn.XLOOKUP(AI992,--LEFT(Main!$B$15:$B$1956,SEARCH(" ",Main!$B$15:$B$1956)),Main!$F$15:$F$1956,"")</f>
        <v>ESAB</v>
      </c>
      <c r="AK992" s="57" cm="1">
        <f t="array" ref="AK992">_xlfn.XLOOKUP(1,(--LEFT(Main!$B$15:$B$1956,SEARCH(" ",Main!$B$15:$B$1956))=AI992)*(Main!$F$15:$F$1956=AJ992),Main!$C$15:$C$1956,"")</f>
        <v>44973</v>
      </c>
      <c r="AL992" s="62" cm="1">
        <f t="array" ref="AL992">--_xlfn.XLOOKUP(1,(Main!$F$15:$F$1956='PLANILHA EBR'!AJ992)*(--LEFT(Main!$B$15:$B$1956,SEARCH(" ",Main!$B$15:$B$1956))='PLANILHA EBR'!AI992),Main!$E$15:$E$1956)</f>
        <v>29799921000571</v>
      </c>
      <c r="AM992" s="84" t="str" cm="1">
        <f t="array" ref="AM992">_xlfn.XLOOKUP(1,(Main!$F$15:$F$1956='PLANILHA EBR'!AJ992)*(--LEFT(Main!$B$15:$B$1956,SEARCH(" ",Main!$B$15:$B$1956))='PLANILHA EBR'!AI992),Main!$H$15:$H$1956)</f>
        <v>KG LIQUIDO</v>
      </c>
      <c r="AN992">
        <v>1646.2</v>
      </c>
      <c r="AO992">
        <v>374202.44</v>
      </c>
      <c r="AP992">
        <v>75955</v>
      </c>
    </row>
    <row r="993" spans="1:42" x14ac:dyDescent="0.25">
      <c r="A993" t="s">
        <v>5958</v>
      </c>
      <c r="B993" t="str">
        <f>C993&amp;"-"&amp;COUNTIF(C$2:C993,C993)</f>
        <v>69468-4</v>
      </c>
      <c r="C993">
        <v>69468</v>
      </c>
      <c r="D993" s="57">
        <v>44865</v>
      </c>
      <c r="E993" s="84" t="str">
        <f>F993&amp;"-"&amp;COUNTIF($F$2:F993,F993)</f>
        <v>METASA-891</v>
      </c>
      <c r="F993" s="84" t="str">
        <f t="shared" si="104"/>
        <v>METASA</v>
      </c>
      <c r="G993" t="s">
        <v>8581</v>
      </c>
      <c r="H993" s="62">
        <v>88416482000106</v>
      </c>
      <c r="I993" t="s">
        <v>30</v>
      </c>
      <c r="J993">
        <v>773.92</v>
      </c>
      <c r="K993">
        <v>10347.31</v>
      </c>
      <c r="M993">
        <v>107225</v>
      </c>
      <c r="N993" t="str">
        <v>ESAB</v>
      </c>
      <c r="O993" s="57" cm="1">
        <f t="array" ref="O993">_xlfn.XLOOKUP(1,($C$2:$C$8655=M993)*($F$2:$F$8655=N993),$D$2:$D$8655)</f>
        <v>44895</v>
      </c>
      <c r="P993" s="62">
        <v>29799921000571</v>
      </c>
      <c r="Q993" t="str">
        <v>KG LIQUIDO</v>
      </c>
      <c r="R993" s="85">
        <v>2480</v>
      </c>
      <c r="S993" s="85">
        <v>27948.400000000001</v>
      </c>
      <c r="U993" s="84" t="b">
        <f t="shared" si="99"/>
        <v>1</v>
      </c>
      <c r="V993" s="84" t="b">
        <f t="shared" si="100"/>
        <v>1</v>
      </c>
      <c r="W993" s="84" t="b">
        <f t="shared" si="101"/>
        <v>1</v>
      </c>
      <c r="X993" s="84" t="b">
        <f t="shared" si="102"/>
        <v>1</v>
      </c>
      <c r="Y993" s="84" t="b">
        <f t="shared" si="103"/>
        <v>1</v>
      </c>
      <c r="AA993" s="84">
        <v>107225</v>
      </c>
      <c r="AB993" s="84" t="s">
        <v>40</v>
      </c>
      <c r="AC993" s="57">
        <v>44895</v>
      </c>
      <c r="AD993" s="84">
        <v>29799921000571</v>
      </c>
      <c r="AE993" s="84" t="s">
        <v>30</v>
      </c>
      <c r="AF993" s="84">
        <v>2480</v>
      </c>
      <c r="AG993" s="84">
        <v>27948.400000000001</v>
      </c>
      <c r="AI993">
        <v>108447</v>
      </c>
      <c r="AJ993" s="84" t="str" cm="1">
        <f t="array" ref="AJ993">_xlfn.XLOOKUP(AI993,--LEFT(Main!$B$15:$B$1956,SEARCH(" ",Main!$B$15:$B$1956)),Main!$F$15:$F$1956,"")</f>
        <v>ESAB</v>
      </c>
      <c r="AK993" s="57" cm="1">
        <f t="array" ref="AK993">_xlfn.XLOOKUP(1,(--LEFT(Main!$B$15:$B$1956,SEARCH(" ",Main!$B$15:$B$1956))=AI993)*(Main!$F$15:$F$1956=AJ993),Main!$C$15:$C$1956,"")</f>
        <v>45001</v>
      </c>
      <c r="AL993" s="62" cm="1">
        <f t="array" ref="AL993">--_xlfn.XLOOKUP(1,(Main!$F$15:$F$1956='PLANILHA EBR'!AJ993)*(--LEFT(Main!$B$15:$B$1956,SEARCH(" ",Main!$B$15:$B$1956))='PLANILHA EBR'!AI993),Main!$E$15:$E$1956)</f>
        <v>29799921000571</v>
      </c>
      <c r="AM993" s="84" t="str" cm="1">
        <f t="array" ref="AM993">_xlfn.XLOOKUP(1,(Main!$F$15:$F$1956='PLANILHA EBR'!AJ993)*(--LEFT(Main!$B$15:$B$1956,SEARCH(" ",Main!$B$15:$B$1956))='PLANILHA EBR'!AI993),Main!$H$15:$H$1956)</f>
        <v>KG LIQUIDO</v>
      </c>
      <c r="AN993">
        <v>1594.6</v>
      </c>
      <c r="AO993">
        <v>371207.82</v>
      </c>
      <c r="AP993">
        <v>75947</v>
      </c>
    </row>
    <row r="994" spans="1:42" x14ac:dyDescent="0.25">
      <c r="A994" t="s">
        <v>5958</v>
      </c>
      <c r="B994" t="str">
        <f>C994&amp;"-"&amp;COUNTIF(C$2:C994,C994)</f>
        <v>69468-5</v>
      </c>
      <c r="C994">
        <v>69468</v>
      </c>
      <c r="D994" s="57">
        <v>44865</v>
      </c>
      <c r="E994" s="84" t="str">
        <f>F994&amp;"-"&amp;COUNTIF($F$2:F994,F994)</f>
        <v>METASA-892</v>
      </c>
      <c r="F994" s="84" t="str">
        <f t="shared" si="104"/>
        <v>METASA</v>
      </c>
      <c r="G994" t="s">
        <v>8581</v>
      </c>
      <c r="H994" s="62">
        <v>88416482000106</v>
      </c>
      <c r="I994" t="s">
        <v>30</v>
      </c>
      <c r="J994">
        <v>512.9</v>
      </c>
      <c r="K994">
        <v>8324.3700000000008</v>
      </c>
      <c r="M994">
        <v>107235</v>
      </c>
      <c r="N994" t="str">
        <v>ESAB</v>
      </c>
      <c r="O994" s="57" cm="1">
        <f t="array" ref="O994">_xlfn.XLOOKUP(1,($C$2:$C$8655=M994)*($F$2:$F$8655=N994),$D$2:$D$8655)</f>
        <v>44896</v>
      </c>
      <c r="P994" s="62">
        <v>29799921000571</v>
      </c>
      <c r="Q994" t="str">
        <v>KG LIQUIDO</v>
      </c>
      <c r="R994" s="85">
        <v>15</v>
      </c>
      <c r="S994" s="85">
        <v>2583.9</v>
      </c>
      <c r="U994" s="84" t="b">
        <f t="shared" si="99"/>
        <v>1</v>
      </c>
      <c r="V994" s="84" t="b">
        <f t="shared" si="100"/>
        <v>1</v>
      </c>
      <c r="W994" s="84" t="b">
        <f t="shared" si="101"/>
        <v>1</v>
      </c>
      <c r="X994" s="84" t="b">
        <f t="shared" si="102"/>
        <v>1</v>
      </c>
      <c r="Y994" s="84" t="b">
        <f t="shared" si="103"/>
        <v>1</v>
      </c>
      <c r="AA994" s="84">
        <v>107235</v>
      </c>
      <c r="AB994" s="84" t="s">
        <v>40</v>
      </c>
      <c r="AC994" s="57">
        <v>44896</v>
      </c>
      <c r="AD994" s="84">
        <v>29799921000571</v>
      </c>
      <c r="AE994" s="84" t="s">
        <v>30</v>
      </c>
      <c r="AF994" s="84">
        <v>15</v>
      </c>
      <c r="AG994" s="84">
        <v>2583.9</v>
      </c>
      <c r="AI994">
        <v>108759</v>
      </c>
      <c r="AJ994" s="84" t="str" cm="1">
        <f t="array" ref="AJ994">_xlfn.XLOOKUP(AI994,--LEFT(Main!$B$15:$B$1956,SEARCH(" ",Main!$B$15:$B$1956)),Main!$F$15:$F$1956,"")</f>
        <v>ESAB</v>
      </c>
      <c r="AK994" s="57" cm="1">
        <f t="array" ref="AK994">_xlfn.XLOOKUP(1,(--LEFT(Main!$B$15:$B$1956,SEARCH(" ",Main!$B$15:$B$1956))=AI994)*(Main!$F$15:$F$1956=AJ994),Main!$C$15:$C$1956,"")</f>
        <v>45030</v>
      </c>
      <c r="AL994" s="62" cm="1">
        <f t="array" ref="AL994">--_xlfn.XLOOKUP(1,(Main!$F$15:$F$1956='PLANILHA EBR'!AJ994)*(--LEFT(Main!$B$15:$B$1956,SEARCH(" ",Main!$B$15:$B$1956))='PLANILHA EBR'!AI994),Main!$E$15:$E$1956)</f>
        <v>29799921000571</v>
      </c>
      <c r="AM994" s="84" t="str" cm="1">
        <f t="array" ref="AM994">_xlfn.XLOOKUP(1,(Main!$F$15:$F$1956='PLANILHA EBR'!AJ994)*(--LEFT(Main!$B$15:$B$1956,SEARCH(" ",Main!$B$15:$B$1956))='PLANILHA EBR'!AI994),Main!$H$15:$H$1956)</f>
        <v>KG LIQUIDO</v>
      </c>
      <c r="AN994">
        <v>1955</v>
      </c>
      <c r="AO994">
        <v>352823.89999999997</v>
      </c>
      <c r="AP994">
        <v>75916</v>
      </c>
    </row>
    <row r="995" spans="1:42" x14ac:dyDescent="0.25">
      <c r="A995" t="s">
        <v>5958</v>
      </c>
      <c r="B995" t="str">
        <f>C995&amp;"-"&amp;COUNTIF(C$2:C995,C995)</f>
        <v>69468-6</v>
      </c>
      <c r="C995">
        <v>69468</v>
      </c>
      <c r="D995" s="57">
        <v>44865</v>
      </c>
      <c r="E995" s="84" t="str">
        <f>F995&amp;"-"&amp;COUNTIF($F$2:F995,F995)</f>
        <v>METASA-893</v>
      </c>
      <c r="F995" s="84" t="str">
        <f t="shared" si="104"/>
        <v>METASA</v>
      </c>
      <c r="G995" t="s">
        <v>8581</v>
      </c>
      <c r="H995" s="62">
        <v>88416482000106</v>
      </c>
      <c r="I995" t="s">
        <v>30</v>
      </c>
      <c r="J995">
        <v>759.41</v>
      </c>
      <c r="K995">
        <v>12818.84</v>
      </c>
      <c r="M995">
        <v>108087</v>
      </c>
      <c r="N995" t="str">
        <v>ESAB</v>
      </c>
      <c r="O995" s="57" cm="1">
        <f t="array" ref="O995">_xlfn.XLOOKUP(1,($C$2:$C$8655=M995)*($F$2:$F$8655=N995),$D$2:$D$8655)</f>
        <v>44973</v>
      </c>
      <c r="P995" s="62">
        <v>29799921000571</v>
      </c>
      <c r="Q995" t="str">
        <v>KG LIQUIDO</v>
      </c>
      <c r="R995" s="85">
        <v>1646.2</v>
      </c>
      <c r="S995" s="85">
        <v>374202.43999999994</v>
      </c>
      <c r="U995" s="84" t="b">
        <f t="shared" ref="U995:U1058" si="105">AA995=M995</f>
        <v>1</v>
      </c>
      <c r="V995" s="84" t="b">
        <f t="shared" ref="V995:V1058" si="106">P995=AD995</f>
        <v>1</v>
      </c>
      <c r="W995" s="84" t="b">
        <f t="shared" ref="W995:W1058" si="107">O995=AC995</f>
        <v>1</v>
      </c>
      <c r="X995" s="84" t="b">
        <f t="shared" ref="X995:X1058" si="108">IF(AE995=Q995,AF995=R995," ")</f>
        <v>1</v>
      </c>
      <c r="Y995" s="84" t="b">
        <f t="shared" ref="Y995:Y1058" si="109">AG995=S995</f>
        <v>1</v>
      </c>
      <c r="AA995" s="84">
        <v>108087</v>
      </c>
      <c r="AB995" s="84" t="s">
        <v>40</v>
      </c>
      <c r="AC995" s="57">
        <v>44973</v>
      </c>
      <c r="AD995" s="84">
        <v>29799921000571</v>
      </c>
      <c r="AE995" s="84" t="s">
        <v>30</v>
      </c>
      <c r="AF995" s="84">
        <v>1646.2</v>
      </c>
      <c r="AG995" s="84">
        <v>374202.44</v>
      </c>
      <c r="AI995">
        <v>108803</v>
      </c>
      <c r="AJ995" s="84" t="str" cm="1">
        <f t="array" ref="AJ995">_xlfn.XLOOKUP(AI995,--LEFT(Main!$B$15:$B$1956,SEARCH(" ",Main!$B$15:$B$1956)),Main!$F$15:$F$1956,"")</f>
        <v>ESAB</v>
      </c>
      <c r="AK995" s="57" cm="1">
        <f t="array" ref="AK995">_xlfn.XLOOKUP(1,(--LEFT(Main!$B$15:$B$1956,SEARCH(" ",Main!$B$15:$B$1956))=AI995)*(Main!$F$15:$F$1956=AJ995),Main!$C$15:$C$1956,"")</f>
        <v>45034</v>
      </c>
      <c r="AL995" s="62" cm="1">
        <f t="array" ref="AL995">--_xlfn.XLOOKUP(1,(Main!$F$15:$F$1956='PLANILHA EBR'!AJ995)*(--LEFT(Main!$B$15:$B$1956,SEARCH(" ",Main!$B$15:$B$1956))='PLANILHA EBR'!AI995),Main!$E$15:$E$1956)</f>
        <v>29799921000571</v>
      </c>
      <c r="AM995" s="84" t="str" cm="1">
        <f t="array" ref="AM995">_xlfn.XLOOKUP(1,(Main!$F$15:$F$1956='PLANILHA EBR'!AJ995)*(--LEFT(Main!$B$15:$B$1956,SEARCH(" ",Main!$B$15:$B$1956))='PLANILHA EBR'!AI995),Main!$H$15:$H$1956)</f>
        <v>KG LIQUIDO</v>
      </c>
      <c r="AN995">
        <v>1100</v>
      </c>
      <c r="AO995">
        <v>29370</v>
      </c>
      <c r="AP995">
        <v>75877</v>
      </c>
    </row>
    <row r="996" spans="1:42" x14ac:dyDescent="0.25">
      <c r="A996" t="s">
        <v>5958</v>
      </c>
      <c r="B996" t="str">
        <f>C996&amp;"-"&amp;COUNTIF(C$2:C996,C996)</f>
        <v>69468-7</v>
      </c>
      <c r="C996">
        <v>69468</v>
      </c>
      <c r="D996" s="57">
        <v>44865</v>
      </c>
      <c r="E996" s="84" t="str">
        <f>F996&amp;"-"&amp;COUNTIF($F$2:F996,F996)</f>
        <v>METASA-894</v>
      </c>
      <c r="F996" s="84" t="str">
        <f t="shared" si="104"/>
        <v>METASA</v>
      </c>
      <c r="G996" t="s">
        <v>8581</v>
      </c>
      <c r="H996" s="62">
        <v>88416482000106</v>
      </c>
      <c r="I996" t="s">
        <v>30</v>
      </c>
      <c r="J996">
        <v>1173.9100000000001</v>
      </c>
      <c r="K996">
        <v>21916.9</v>
      </c>
      <c r="M996">
        <v>108447</v>
      </c>
      <c r="N996" t="str">
        <v>ESAB</v>
      </c>
      <c r="O996" s="57" cm="1">
        <f t="array" ref="O996">_xlfn.XLOOKUP(1,($C$2:$C$8655=M996)*($F$2:$F$8655=N996),$D$2:$D$8655)</f>
        <v>45001</v>
      </c>
      <c r="P996" s="62">
        <v>29799921000571</v>
      </c>
      <c r="Q996" t="str">
        <v>KG LIQUIDO</v>
      </c>
      <c r="R996" s="85">
        <v>1594.6</v>
      </c>
      <c r="S996" s="85">
        <v>371207.82</v>
      </c>
      <c r="U996" s="84" t="b">
        <f t="shared" si="105"/>
        <v>1</v>
      </c>
      <c r="V996" s="84" t="b">
        <f t="shared" si="106"/>
        <v>1</v>
      </c>
      <c r="W996" s="84" t="b">
        <f t="shared" si="107"/>
        <v>1</v>
      </c>
      <c r="X996" s="84" t="b">
        <f t="shared" si="108"/>
        <v>1</v>
      </c>
      <c r="Y996" s="84" t="b">
        <f t="shared" si="109"/>
        <v>1</v>
      </c>
      <c r="AA996" s="84">
        <v>108447</v>
      </c>
      <c r="AB996" s="84" t="s">
        <v>40</v>
      </c>
      <c r="AC996" s="57">
        <v>45001</v>
      </c>
      <c r="AD996" s="84">
        <v>29799921000571</v>
      </c>
      <c r="AE996" s="84" t="s">
        <v>30</v>
      </c>
      <c r="AF996" s="84">
        <v>1594.6</v>
      </c>
      <c r="AG996" s="84">
        <v>371207.82</v>
      </c>
      <c r="AI996">
        <v>108946</v>
      </c>
      <c r="AJ996" s="84" t="str" cm="1">
        <f t="array" ref="AJ996">_xlfn.XLOOKUP(AI996,--LEFT(Main!$B$15:$B$1956,SEARCH(" ",Main!$B$15:$B$1956)),Main!$F$15:$F$1956,"")</f>
        <v>ESAB</v>
      </c>
      <c r="AK996" s="57" cm="1">
        <f t="array" ref="AK996">_xlfn.XLOOKUP(1,(--LEFT(Main!$B$15:$B$1956,SEARCH(" ",Main!$B$15:$B$1956))=AI996)*(Main!$F$15:$F$1956=AJ996),Main!$C$15:$C$1956,"")</f>
        <v>45044</v>
      </c>
      <c r="AL996" s="62" cm="1">
        <f t="array" ref="AL996">--_xlfn.XLOOKUP(1,(Main!$F$15:$F$1956='PLANILHA EBR'!AJ996)*(--LEFT(Main!$B$15:$B$1956,SEARCH(" ",Main!$B$15:$B$1956))='PLANILHA EBR'!AI996),Main!$E$15:$E$1956)</f>
        <v>29799921000571</v>
      </c>
      <c r="AM996" s="84" t="str" cm="1">
        <f t="array" ref="AM996">_xlfn.XLOOKUP(1,(Main!$F$15:$F$1956='PLANILHA EBR'!AJ996)*(--LEFT(Main!$B$15:$B$1956,SEARCH(" ",Main!$B$15:$B$1956))='PLANILHA EBR'!AI996),Main!$H$15:$H$1956)</f>
        <v>KG LIQUIDO</v>
      </c>
      <c r="AN996">
        <v>1926.2</v>
      </c>
      <c r="AO996">
        <v>374422.07999999996</v>
      </c>
      <c r="AP996">
        <v>75853</v>
      </c>
    </row>
    <row r="997" spans="1:42" x14ac:dyDescent="0.25">
      <c r="A997" t="s">
        <v>5958</v>
      </c>
      <c r="B997" t="str">
        <f>C997&amp;"-"&amp;COUNTIF(C$2:C997,C997)</f>
        <v>69468-8</v>
      </c>
      <c r="C997">
        <v>69468</v>
      </c>
      <c r="D997" s="57">
        <v>44865</v>
      </c>
      <c r="E997" s="84" t="str">
        <f>F997&amp;"-"&amp;COUNTIF($F$2:F997,F997)</f>
        <v>METASA-895</v>
      </c>
      <c r="F997" s="84" t="str">
        <f t="shared" si="104"/>
        <v>METASA</v>
      </c>
      <c r="G997" t="s">
        <v>8581</v>
      </c>
      <c r="H997" s="62">
        <v>88416482000106</v>
      </c>
      <c r="I997" t="s">
        <v>30</v>
      </c>
      <c r="J997">
        <v>4953.43</v>
      </c>
      <c r="K997">
        <v>83613.899999999994</v>
      </c>
      <c r="M997">
        <v>108759</v>
      </c>
      <c r="N997" t="str">
        <v>ESAB</v>
      </c>
      <c r="O997" s="57" cm="1">
        <f t="array" ref="O997">_xlfn.XLOOKUP(1,($C$2:$C$8655=M997)*($F$2:$F$8655=N997),$D$2:$D$8655)</f>
        <v>45030</v>
      </c>
      <c r="P997" s="62">
        <v>29799921000571</v>
      </c>
      <c r="Q997" t="str">
        <v>KG LIQUIDO</v>
      </c>
      <c r="R997" s="85">
        <v>1955</v>
      </c>
      <c r="S997" s="85">
        <v>352823.89999999997</v>
      </c>
      <c r="U997" s="84" t="b">
        <f t="shared" si="105"/>
        <v>1</v>
      </c>
      <c r="V997" s="84" t="b">
        <f t="shared" si="106"/>
        <v>1</v>
      </c>
      <c r="W997" s="84" t="b">
        <f t="shared" si="107"/>
        <v>1</v>
      </c>
      <c r="X997" s="84" t="b">
        <f t="shared" si="108"/>
        <v>1</v>
      </c>
      <c r="Y997" s="84" t="b">
        <f t="shared" si="109"/>
        <v>1</v>
      </c>
      <c r="AA997" s="84">
        <v>108759</v>
      </c>
      <c r="AB997" s="84" t="s">
        <v>40</v>
      </c>
      <c r="AC997" s="57">
        <v>45030</v>
      </c>
      <c r="AD997" s="84">
        <v>29799921000571</v>
      </c>
      <c r="AE997" s="84" t="s">
        <v>30</v>
      </c>
      <c r="AF997" s="84">
        <v>1955</v>
      </c>
      <c r="AG997" s="84">
        <v>352823.9</v>
      </c>
      <c r="AI997">
        <v>109122</v>
      </c>
      <c r="AJ997" s="84" t="str" cm="1">
        <f t="array" ref="AJ997">_xlfn.XLOOKUP(AI997,--LEFT(Main!$B$15:$B$1956,SEARCH(" ",Main!$B$15:$B$1956)),Main!$F$15:$F$1956,"")</f>
        <v>ESAB</v>
      </c>
      <c r="AK997" s="57" cm="1">
        <f t="array" ref="AK997">_xlfn.XLOOKUP(1,(--LEFT(Main!$B$15:$B$1956,SEARCH(" ",Main!$B$15:$B$1956))=AI997)*(Main!$F$15:$F$1956=AJ997),Main!$C$15:$C$1956,"")</f>
        <v>45057</v>
      </c>
      <c r="AL997" s="62" cm="1">
        <f t="array" ref="AL997">--_xlfn.XLOOKUP(1,(Main!$F$15:$F$1956='PLANILHA EBR'!AJ997)*(--LEFT(Main!$B$15:$B$1956,SEARCH(" ",Main!$B$15:$B$1956))='PLANILHA EBR'!AI997),Main!$E$15:$E$1956)</f>
        <v>29799921000571</v>
      </c>
      <c r="AM997" s="84" t="str" cm="1">
        <f t="array" ref="AM997">_xlfn.XLOOKUP(1,(Main!$F$15:$F$1956='PLANILHA EBR'!AJ997)*(--LEFT(Main!$B$15:$B$1956,SEARCH(" ",Main!$B$15:$B$1956))='PLANILHA EBR'!AI997),Main!$H$15:$H$1956)</f>
        <v>KG LIQUIDO</v>
      </c>
      <c r="AN997">
        <v>1640</v>
      </c>
      <c r="AO997">
        <v>239273.55</v>
      </c>
      <c r="AP997">
        <v>75847</v>
      </c>
    </row>
    <row r="998" spans="1:42" x14ac:dyDescent="0.25">
      <c r="A998" t="s">
        <v>5958</v>
      </c>
      <c r="B998" t="str">
        <f>C998&amp;"-"&amp;COUNTIF(C$2:C998,C998)</f>
        <v>69468-9</v>
      </c>
      <c r="C998">
        <v>69468</v>
      </c>
      <c r="D998" s="57">
        <v>44865</v>
      </c>
      <c r="E998" s="84" t="str">
        <f>F998&amp;"-"&amp;COUNTIF($F$2:F998,F998)</f>
        <v>METASA-896</v>
      </c>
      <c r="F998" s="84" t="str">
        <f t="shared" si="104"/>
        <v>METASA</v>
      </c>
      <c r="G998" t="s">
        <v>8581</v>
      </c>
      <c r="H998" s="62">
        <v>88416482000106</v>
      </c>
      <c r="I998" t="s">
        <v>30</v>
      </c>
      <c r="J998">
        <v>2245.54</v>
      </c>
      <c r="K998">
        <v>43383.83</v>
      </c>
      <c r="M998">
        <v>108803</v>
      </c>
      <c r="N998" t="str">
        <v>ESAB</v>
      </c>
      <c r="O998" s="57" cm="1">
        <f t="array" ref="O998">_xlfn.XLOOKUP(1,($C$2:$C$8655=M998)*($F$2:$F$8655=N998),$D$2:$D$8655)</f>
        <v>45034</v>
      </c>
      <c r="P998" s="62">
        <v>29799921000571</v>
      </c>
      <c r="Q998" t="str">
        <v>KG LIQUIDO</v>
      </c>
      <c r="R998" s="85">
        <v>1100</v>
      </c>
      <c r="S998" s="85">
        <v>29370</v>
      </c>
      <c r="U998" s="84" t="b">
        <f t="shared" si="105"/>
        <v>1</v>
      </c>
      <c r="V998" s="84" t="b">
        <f t="shared" si="106"/>
        <v>1</v>
      </c>
      <c r="W998" s="84" t="b">
        <f t="shared" si="107"/>
        <v>1</v>
      </c>
      <c r="X998" s="84" t="b">
        <f t="shared" si="108"/>
        <v>1</v>
      </c>
      <c r="Y998" s="84" t="b">
        <f t="shared" si="109"/>
        <v>1</v>
      </c>
      <c r="AA998" s="84">
        <v>108803</v>
      </c>
      <c r="AB998" s="84" t="s">
        <v>40</v>
      </c>
      <c r="AC998" s="57">
        <v>45034</v>
      </c>
      <c r="AD998" s="84">
        <v>29799921000571</v>
      </c>
      <c r="AE998" s="84" t="s">
        <v>30</v>
      </c>
      <c r="AF998" s="84">
        <v>1100</v>
      </c>
      <c r="AG998" s="84">
        <v>29370</v>
      </c>
      <c r="AI998">
        <v>109702</v>
      </c>
      <c r="AJ998" s="84" t="str" cm="1">
        <f t="array" ref="AJ998">_xlfn.XLOOKUP(AI998,--LEFT(Main!$B$15:$B$1956,SEARCH(" ",Main!$B$15:$B$1956)),Main!$F$15:$F$1956,"")</f>
        <v>FORJAFIX</v>
      </c>
      <c r="AK998" s="57" cm="1">
        <f t="array" ref="AK998">_xlfn.XLOOKUP(1,(--LEFT(Main!$B$15:$B$1956,SEARCH(" ",Main!$B$15:$B$1956))=AI998)*(Main!$F$15:$F$1956=AJ998),Main!$C$15:$C$1956,"")</f>
        <v>45390</v>
      </c>
      <c r="AL998" s="62" cm="1">
        <f t="array" ref="AL998">--_xlfn.XLOOKUP(1,(Main!$F$15:$F$1956='PLANILHA EBR'!AJ998)*(--LEFT(Main!$B$15:$B$1956,SEARCH(" ",Main!$B$15:$B$1956))='PLANILHA EBR'!AI998),Main!$E$15:$E$1956)</f>
        <v>3936142000153</v>
      </c>
      <c r="AM998" s="84" t="str" cm="1">
        <f t="array" ref="AM998">_xlfn.XLOOKUP(1,(Main!$F$15:$F$1956='PLANILHA EBR'!AJ998)*(--LEFT(Main!$B$15:$B$1956,SEARCH(" ",Main!$B$15:$B$1956))='PLANILHA EBR'!AI998),Main!$H$15:$H$1956)</f>
        <v>KG LIQUIDO</v>
      </c>
      <c r="AN998">
        <v>25.44</v>
      </c>
      <c r="AO998">
        <v>3201.2</v>
      </c>
      <c r="AP998">
        <v>75804</v>
      </c>
    </row>
    <row r="999" spans="1:42" x14ac:dyDescent="0.25">
      <c r="A999" t="s">
        <v>5958</v>
      </c>
      <c r="B999" t="str">
        <f>C999&amp;"-"&amp;COUNTIF(C$2:C999,C999)</f>
        <v>69468-10</v>
      </c>
      <c r="C999">
        <v>69468</v>
      </c>
      <c r="D999" s="57">
        <v>44865</v>
      </c>
      <c r="E999" s="84" t="str">
        <f>F999&amp;"-"&amp;COUNTIF($F$2:F999,F999)</f>
        <v>METASA-897</v>
      </c>
      <c r="F999" s="84" t="str">
        <f t="shared" si="104"/>
        <v>METASA</v>
      </c>
      <c r="G999" t="s">
        <v>8581</v>
      </c>
      <c r="H999" s="62">
        <v>88416482000106</v>
      </c>
      <c r="I999" t="s">
        <v>30</v>
      </c>
      <c r="J999">
        <v>679.19</v>
      </c>
      <c r="K999">
        <v>13121.95</v>
      </c>
      <c r="M999">
        <v>108946</v>
      </c>
      <c r="N999" t="str">
        <v>ESAB</v>
      </c>
      <c r="O999" s="57" cm="1">
        <f t="array" ref="O999">_xlfn.XLOOKUP(1,($C$2:$C$8655=M999)*($F$2:$F$8655=N999),$D$2:$D$8655)</f>
        <v>45044</v>
      </c>
      <c r="P999" s="62">
        <v>29799921000571</v>
      </c>
      <c r="Q999" t="str">
        <v>KG LIQUIDO</v>
      </c>
      <c r="R999" s="85">
        <v>1926.1999999999998</v>
      </c>
      <c r="S999" s="85">
        <v>374422.07999999996</v>
      </c>
      <c r="U999" s="84" t="b">
        <f t="shared" si="105"/>
        <v>1</v>
      </c>
      <c r="V999" s="84" t="b">
        <f t="shared" si="106"/>
        <v>1</v>
      </c>
      <c r="W999" s="84" t="b">
        <f t="shared" si="107"/>
        <v>1</v>
      </c>
      <c r="X999" s="84" t="b">
        <f t="shared" si="108"/>
        <v>1</v>
      </c>
      <c r="Y999" s="84" t="b">
        <f t="shared" si="109"/>
        <v>1</v>
      </c>
      <c r="AA999" s="84">
        <v>108946</v>
      </c>
      <c r="AB999" s="84" t="s">
        <v>40</v>
      </c>
      <c r="AC999" s="57">
        <v>45044</v>
      </c>
      <c r="AD999" s="84">
        <v>29799921000571</v>
      </c>
      <c r="AE999" s="84" t="s">
        <v>30</v>
      </c>
      <c r="AF999" s="84">
        <v>1926.2</v>
      </c>
      <c r="AG999" s="84">
        <v>374422.08</v>
      </c>
      <c r="AI999">
        <v>109830</v>
      </c>
      <c r="AJ999" s="84" t="str" cm="1">
        <f t="array" ref="AJ999">_xlfn.XLOOKUP(AI999,--LEFT(Main!$B$15:$B$1956,SEARCH(" ",Main!$B$15:$B$1956)),Main!$F$15:$F$1956,"")</f>
        <v>ESAB</v>
      </c>
      <c r="AK999" s="57" cm="1">
        <f t="array" ref="AK999">_xlfn.XLOOKUP(1,(--LEFT(Main!$B$15:$B$1956,SEARCH(" ",Main!$B$15:$B$1956))=AI999)*(Main!$F$15:$F$1956=AJ999),Main!$C$15:$C$1956,"")</f>
        <v>45104</v>
      </c>
      <c r="AL999" s="62" cm="1">
        <f t="array" ref="AL999">--_xlfn.XLOOKUP(1,(Main!$F$15:$F$1956='PLANILHA EBR'!AJ999)*(--LEFT(Main!$B$15:$B$1956,SEARCH(" ",Main!$B$15:$B$1956))='PLANILHA EBR'!AI999),Main!$E$15:$E$1956)</f>
        <v>29799921000571</v>
      </c>
      <c r="AM999" s="84" t="str" cm="1">
        <f t="array" ref="AM999">_xlfn.XLOOKUP(1,(Main!$F$15:$F$1956='PLANILHA EBR'!AJ999)*(--LEFT(Main!$B$15:$B$1956,SEARCH(" ",Main!$B$15:$B$1956))='PLANILHA EBR'!AI999),Main!$H$15:$H$1956)</f>
        <v>KG LIQUIDO</v>
      </c>
      <c r="AN999">
        <v>135</v>
      </c>
      <c r="AO999">
        <v>44910.45</v>
      </c>
      <c r="AP999">
        <v>75652</v>
      </c>
    </row>
    <row r="1000" spans="1:42" x14ac:dyDescent="0.25">
      <c r="A1000" t="s">
        <v>5958</v>
      </c>
      <c r="B1000" t="str">
        <f>C1000&amp;"-"&amp;COUNTIF(C$2:C1000,C1000)</f>
        <v>69468-11</v>
      </c>
      <c r="C1000">
        <v>69468</v>
      </c>
      <c r="D1000" s="57">
        <v>44865</v>
      </c>
      <c r="E1000" s="84" t="str">
        <f>F1000&amp;"-"&amp;COUNTIF($F$2:F1000,F1000)</f>
        <v>METASA-898</v>
      </c>
      <c r="F1000" s="84" t="str">
        <f t="shared" si="104"/>
        <v>METASA</v>
      </c>
      <c r="G1000" t="s">
        <v>8581</v>
      </c>
      <c r="H1000" s="62">
        <v>88416482000106</v>
      </c>
      <c r="I1000" t="s">
        <v>30</v>
      </c>
      <c r="J1000">
        <v>580.16</v>
      </c>
      <c r="K1000">
        <v>11208.69</v>
      </c>
      <c r="M1000">
        <v>109122</v>
      </c>
      <c r="N1000" t="str">
        <v>ESAB</v>
      </c>
      <c r="O1000" s="57" cm="1">
        <f t="array" ref="O1000">_xlfn.XLOOKUP(1,($C$2:$C$8655=M1000)*($F$2:$F$8655=N1000),$D$2:$D$8655)</f>
        <v>45057</v>
      </c>
      <c r="P1000" s="62">
        <v>29799921000571</v>
      </c>
      <c r="Q1000" t="str">
        <v>KG LIQUIDO</v>
      </c>
      <c r="R1000" s="85">
        <v>1640</v>
      </c>
      <c r="S1000" s="85">
        <v>239273.55</v>
      </c>
      <c r="U1000" s="84" t="b">
        <f t="shared" si="105"/>
        <v>1</v>
      </c>
      <c r="V1000" s="84" t="b">
        <f t="shared" si="106"/>
        <v>1</v>
      </c>
      <c r="W1000" s="84" t="b">
        <f t="shared" si="107"/>
        <v>1</v>
      </c>
      <c r="X1000" s="84" t="b">
        <f t="shared" si="108"/>
        <v>1</v>
      </c>
      <c r="Y1000" s="84" t="b">
        <f t="shared" si="109"/>
        <v>1</v>
      </c>
      <c r="AA1000" s="84">
        <v>109122</v>
      </c>
      <c r="AB1000" s="84" t="s">
        <v>40</v>
      </c>
      <c r="AC1000" s="57">
        <v>45057</v>
      </c>
      <c r="AD1000" s="84">
        <v>29799921000571</v>
      </c>
      <c r="AE1000" s="84" t="s">
        <v>30</v>
      </c>
      <c r="AF1000" s="84">
        <v>1640</v>
      </c>
      <c r="AG1000" s="84">
        <v>239273.55</v>
      </c>
      <c r="AI1000">
        <v>110059</v>
      </c>
      <c r="AJ1000" s="84" t="str" cm="1">
        <f t="array" ref="AJ1000">_xlfn.XLOOKUP(AI1000,--LEFT(Main!$B$15:$B$1956,SEARCH(" ",Main!$B$15:$B$1956)),Main!$F$15:$F$1956,"")</f>
        <v>LABORGLAS</v>
      </c>
      <c r="AK1000" s="57" cm="1">
        <f t="array" ref="AK1000">_xlfn.XLOOKUP(1,(--LEFT(Main!$B$15:$B$1956,SEARCH(" ",Main!$B$15:$B$1956))=AI1000)*(Main!$F$15:$F$1956=AJ1000),Main!$C$15:$C$1956,"")</f>
        <v>45559</v>
      </c>
      <c r="AL1000" s="62" cm="1">
        <f t="array" ref="AL1000">--_xlfn.XLOOKUP(1,(Main!$F$15:$F$1956='PLANILHA EBR'!AJ1000)*(--LEFT(Main!$B$15:$B$1956,SEARCH(" ",Main!$B$15:$B$1956))='PLANILHA EBR'!AI1000),Main!$E$15:$E$1956)</f>
        <v>43887033000108</v>
      </c>
      <c r="AM1000" s="84" t="str" cm="1">
        <f t="array" ref="AM1000">_xlfn.XLOOKUP(1,(Main!$F$15:$F$1956='PLANILHA EBR'!AJ1000)*(--LEFT(Main!$B$15:$B$1956,SEARCH(" ",Main!$B$15:$B$1956))='PLANILHA EBR'!AI1000),Main!$H$15:$H$1956)</f>
        <v>UNIDADE</v>
      </c>
      <c r="AN1000">
        <v>1</v>
      </c>
      <c r="AO1000">
        <v>25554.79</v>
      </c>
      <c r="AP1000">
        <v>75403</v>
      </c>
    </row>
    <row r="1001" spans="1:42" x14ac:dyDescent="0.25">
      <c r="A1001" t="s">
        <v>5958</v>
      </c>
      <c r="B1001" t="str">
        <f>C1001&amp;"-"&amp;COUNTIF(C$2:C1001,C1001)</f>
        <v>69471-1</v>
      </c>
      <c r="C1001">
        <v>69471</v>
      </c>
      <c r="D1001" s="57">
        <v>44865</v>
      </c>
      <c r="E1001" s="84" t="str">
        <f>F1001&amp;"-"&amp;COUNTIF($F$2:F1001,F1001)</f>
        <v>METASA-899</v>
      </c>
      <c r="F1001" s="84" t="str">
        <f t="shared" si="104"/>
        <v>METASA</v>
      </c>
      <c r="G1001" t="s">
        <v>8581</v>
      </c>
      <c r="H1001" s="62">
        <v>88416482000106</v>
      </c>
      <c r="I1001" t="s">
        <v>30</v>
      </c>
      <c r="J1001">
        <v>1874.91</v>
      </c>
      <c r="K1001">
        <v>31648.48</v>
      </c>
      <c r="M1001">
        <v>109702</v>
      </c>
      <c r="N1001" t="str">
        <v>FORJAFIX</v>
      </c>
      <c r="O1001" s="57" cm="1">
        <f t="array" ref="O1001">_xlfn.XLOOKUP(1,($C$2:$C$8655=M1001)*($F$2:$F$8655=N1001),$D$2:$D$8655)</f>
        <v>45390</v>
      </c>
      <c r="P1001" s="62">
        <v>3936142000153</v>
      </c>
      <c r="Q1001" t="str">
        <v>UNIDADE</v>
      </c>
      <c r="R1001" s="85">
        <v>1060</v>
      </c>
      <c r="S1001" s="85">
        <v>3201.2</v>
      </c>
      <c r="U1001" s="84" t="b">
        <f t="shared" si="105"/>
        <v>1</v>
      </c>
      <c r="V1001" s="84" t="b">
        <f t="shared" si="106"/>
        <v>1</v>
      </c>
      <c r="W1001" s="84" t="b">
        <f t="shared" si="107"/>
        <v>1</v>
      </c>
      <c r="X1001" s="84" t="str">
        <f t="shared" si="108"/>
        <v xml:space="preserve"> </v>
      </c>
      <c r="Y1001" s="84" t="b">
        <f t="shared" si="109"/>
        <v>1</v>
      </c>
      <c r="AA1001" s="84">
        <v>109702</v>
      </c>
      <c r="AB1001" s="84" t="s">
        <v>3379</v>
      </c>
      <c r="AC1001" s="57">
        <v>45390</v>
      </c>
      <c r="AD1001" s="84">
        <v>3936142000153</v>
      </c>
      <c r="AE1001" s="84" t="s">
        <v>30</v>
      </c>
      <c r="AF1001" s="84">
        <v>25.44</v>
      </c>
      <c r="AG1001" s="84">
        <v>3201.2</v>
      </c>
      <c r="AI1001">
        <v>110651</v>
      </c>
      <c r="AJ1001" s="84" t="str" cm="1">
        <f t="array" ref="AJ1001">_xlfn.XLOOKUP(AI1001,--LEFT(Main!$B$15:$B$1956,SEARCH(" ",Main!$B$15:$B$1956)),Main!$F$15:$F$1956,"")</f>
        <v>ESAB</v>
      </c>
      <c r="AK1001" s="57" cm="1">
        <f t="array" ref="AK1001">_xlfn.XLOOKUP(1,(--LEFT(Main!$B$15:$B$1956,SEARCH(" ",Main!$B$15:$B$1956))=AI1001)*(Main!$F$15:$F$1956=AJ1001),Main!$C$15:$C$1956,"")</f>
        <v>45160</v>
      </c>
      <c r="AL1001" s="62" cm="1">
        <f t="array" ref="AL1001">--_xlfn.XLOOKUP(1,(Main!$F$15:$F$1956='PLANILHA EBR'!AJ1001)*(--LEFT(Main!$B$15:$B$1956,SEARCH(" ",Main!$B$15:$B$1956))='PLANILHA EBR'!AI1001),Main!$E$15:$E$1956)</f>
        <v>29799921000571</v>
      </c>
      <c r="AM1001" s="84" t="str" cm="1">
        <f t="array" ref="AM1001">_xlfn.XLOOKUP(1,(Main!$F$15:$F$1956='PLANILHA EBR'!AJ1001)*(--LEFT(Main!$B$15:$B$1956,SEARCH(" ",Main!$B$15:$B$1956))='PLANILHA EBR'!AI1001),Main!$H$15:$H$1956)</f>
        <v>KG LIQUIDO</v>
      </c>
      <c r="AN1001">
        <v>90</v>
      </c>
      <c r="AO1001">
        <v>2104.1999999999998</v>
      </c>
      <c r="AP1001">
        <v>75395</v>
      </c>
    </row>
    <row r="1002" spans="1:42" x14ac:dyDescent="0.25">
      <c r="A1002" t="s">
        <v>5958</v>
      </c>
      <c r="B1002" t="str">
        <f>C1002&amp;"-"&amp;COUNTIF(C$2:C1002,C1002)</f>
        <v>69471-2</v>
      </c>
      <c r="C1002">
        <v>69471</v>
      </c>
      <c r="D1002" s="57">
        <v>44865</v>
      </c>
      <c r="E1002" s="84" t="str">
        <f>F1002&amp;"-"&amp;COUNTIF($F$2:F1002,F1002)</f>
        <v>METASA-900</v>
      </c>
      <c r="F1002" s="84" t="str">
        <f t="shared" si="104"/>
        <v>METASA</v>
      </c>
      <c r="G1002" t="s">
        <v>8581</v>
      </c>
      <c r="H1002" s="62">
        <v>88416482000106</v>
      </c>
      <c r="I1002" t="s">
        <v>30</v>
      </c>
      <c r="J1002">
        <v>3659.56</v>
      </c>
      <c r="K1002">
        <v>61773.37</v>
      </c>
      <c r="M1002">
        <v>109830</v>
      </c>
      <c r="N1002" t="str">
        <v>ESAB</v>
      </c>
      <c r="O1002" s="57" cm="1">
        <f t="array" ref="O1002">_xlfn.XLOOKUP(1,($C$2:$C$8655=M1002)*($F$2:$F$8655=N1002),$D$2:$D$8655)</f>
        <v>45104</v>
      </c>
      <c r="P1002" s="62">
        <v>29799921000571</v>
      </c>
      <c r="Q1002" t="str">
        <v>KG LIQUIDO</v>
      </c>
      <c r="R1002" s="85">
        <v>135</v>
      </c>
      <c r="S1002" s="85">
        <v>44910.45</v>
      </c>
      <c r="U1002" s="84" t="b">
        <f t="shared" si="105"/>
        <v>1</v>
      </c>
      <c r="V1002" s="84" t="b">
        <f t="shared" si="106"/>
        <v>1</v>
      </c>
      <c r="W1002" s="84" t="b">
        <f t="shared" si="107"/>
        <v>1</v>
      </c>
      <c r="X1002" s="84" t="b">
        <f t="shared" si="108"/>
        <v>1</v>
      </c>
      <c r="Y1002" s="84" t="b">
        <f t="shared" si="109"/>
        <v>1</v>
      </c>
      <c r="AA1002" s="84">
        <v>109830</v>
      </c>
      <c r="AB1002" s="84" t="s">
        <v>40</v>
      </c>
      <c r="AC1002" s="57">
        <v>45104</v>
      </c>
      <c r="AD1002" s="84">
        <v>29799921000571</v>
      </c>
      <c r="AE1002" s="84" t="s">
        <v>30</v>
      </c>
      <c r="AF1002" s="84">
        <v>135</v>
      </c>
      <c r="AG1002" s="84">
        <v>44910.45</v>
      </c>
      <c r="AI1002">
        <v>110655</v>
      </c>
      <c r="AJ1002" s="84" t="str" cm="1">
        <f t="array" ref="AJ1002">_xlfn.XLOOKUP(AI1002,--LEFT(Main!$B$15:$B$1956,SEARCH(" ",Main!$B$15:$B$1956)),Main!$F$15:$F$1956,"")</f>
        <v>TECNOFLON</v>
      </c>
      <c r="AK1002" s="57" cm="1">
        <f t="array" ref="AK1002">_xlfn.XLOOKUP(1,(--LEFT(Main!$B$15:$B$1956,SEARCH(" ",Main!$B$15:$B$1956))=AI1002)*(Main!$F$15:$F$1956=AJ1002),Main!$C$15:$C$1956,"")</f>
        <v>45077</v>
      </c>
      <c r="AL1002" s="62" cm="1">
        <f t="array" ref="AL1002">--_xlfn.XLOOKUP(1,(Main!$F$15:$F$1956='PLANILHA EBR'!AJ1002)*(--LEFT(Main!$B$15:$B$1956,SEARCH(" ",Main!$B$15:$B$1956))='PLANILHA EBR'!AI1002),Main!$E$15:$E$1956)</f>
        <v>69196657000172</v>
      </c>
      <c r="AM1002" s="84" t="str" cm="1">
        <f t="array" ref="AM1002">_xlfn.XLOOKUP(1,(Main!$F$15:$F$1956='PLANILHA EBR'!AJ1002)*(--LEFT(Main!$B$15:$B$1956,SEARCH(" ",Main!$B$15:$B$1956))='PLANILHA EBR'!AI1002),Main!$H$15:$H$1956)</f>
        <v>KG LIQUIDO</v>
      </c>
      <c r="AN1002">
        <v>828.76199999999994</v>
      </c>
      <c r="AO1002">
        <v>98844.88</v>
      </c>
      <c r="AP1002">
        <v>75378</v>
      </c>
    </row>
    <row r="1003" spans="1:42" x14ac:dyDescent="0.25">
      <c r="A1003" t="s">
        <v>5958</v>
      </c>
      <c r="B1003" t="str">
        <f>C1003&amp;"-"&amp;COUNTIF(C$2:C1003,C1003)</f>
        <v>69471-3</v>
      </c>
      <c r="C1003">
        <v>69471</v>
      </c>
      <c r="D1003" s="57">
        <v>44865</v>
      </c>
      <c r="E1003" s="84" t="str">
        <f>F1003&amp;"-"&amp;COUNTIF($F$2:F1003,F1003)</f>
        <v>METASA-901</v>
      </c>
      <c r="F1003" s="84" t="str">
        <f t="shared" si="104"/>
        <v>METASA</v>
      </c>
      <c r="G1003" t="s">
        <v>8581</v>
      </c>
      <c r="H1003" s="62">
        <v>88416482000106</v>
      </c>
      <c r="I1003" t="s">
        <v>30</v>
      </c>
      <c r="J1003">
        <v>2078.37</v>
      </c>
      <c r="K1003">
        <v>27787.81</v>
      </c>
      <c r="M1003">
        <v>110059</v>
      </c>
      <c r="N1003" t="str">
        <v>LABORGLAS</v>
      </c>
      <c r="O1003" s="57" cm="1">
        <f t="array" ref="O1003">_xlfn.XLOOKUP(1,($C$2:$C$8655=M1003)*($F$2:$F$8655=N1003),$D$2:$D$8655)</f>
        <v>45559</v>
      </c>
      <c r="P1003" s="62">
        <v>43887033000108</v>
      </c>
      <c r="Q1003" t="str">
        <v>UNIDADE</v>
      </c>
      <c r="R1003" s="85">
        <v>1</v>
      </c>
      <c r="S1003" s="85">
        <v>25554.79</v>
      </c>
      <c r="U1003" s="84" t="b">
        <f t="shared" si="105"/>
        <v>1</v>
      </c>
      <c r="V1003" s="84" t="b">
        <f t="shared" si="106"/>
        <v>1</v>
      </c>
      <c r="W1003" s="84" t="b">
        <f t="shared" si="107"/>
        <v>1</v>
      </c>
      <c r="X1003" s="84" t="b">
        <f t="shared" si="108"/>
        <v>1</v>
      </c>
      <c r="Y1003" s="84" t="b">
        <f t="shared" si="109"/>
        <v>1</v>
      </c>
      <c r="AA1003" s="84">
        <v>110059</v>
      </c>
      <c r="AB1003" s="84" t="s">
        <v>5930</v>
      </c>
      <c r="AC1003" s="57">
        <v>45559</v>
      </c>
      <c r="AD1003" s="84">
        <v>43887033000108</v>
      </c>
      <c r="AE1003" s="84" t="s">
        <v>869</v>
      </c>
      <c r="AF1003" s="84">
        <v>1</v>
      </c>
      <c r="AG1003" s="84">
        <v>25554.79</v>
      </c>
      <c r="AI1003">
        <v>110675</v>
      </c>
      <c r="AJ1003" s="84" t="str" cm="1">
        <f t="array" ref="AJ1003">_xlfn.XLOOKUP(AI1003,--LEFT(Main!$B$15:$B$1956,SEARCH(" ",Main!$B$15:$B$1956)),Main!$F$15:$F$1956,"")</f>
        <v>ESAB</v>
      </c>
      <c r="AK1003" s="57" cm="1">
        <f t="array" ref="AK1003">_xlfn.XLOOKUP(1,(--LEFT(Main!$B$15:$B$1956,SEARCH(" ",Main!$B$15:$B$1956))=AI1003)*(Main!$F$15:$F$1956=AJ1003),Main!$C$15:$C$1956,"")</f>
        <v>45161</v>
      </c>
      <c r="AL1003" s="62" cm="1">
        <f t="array" ref="AL1003">--_xlfn.XLOOKUP(1,(Main!$F$15:$F$1956='PLANILHA EBR'!AJ1003)*(--LEFT(Main!$B$15:$B$1956,SEARCH(" ",Main!$B$15:$B$1956))='PLANILHA EBR'!AI1003),Main!$E$15:$E$1956)</f>
        <v>29799921000571</v>
      </c>
      <c r="AM1003" s="84" t="str" cm="1">
        <f t="array" ref="AM1003">_xlfn.XLOOKUP(1,(Main!$F$15:$F$1956='PLANILHA EBR'!AJ1003)*(--LEFT(Main!$B$15:$B$1956,SEARCH(" ",Main!$B$15:$B$1956))='PLANILHA EBR'!AI1003),Main!$H$15:$H$1956)</f>
        <v>KG LIQUIDO</v>
      </c>
      <c r="AN1003">
        <v>310</v>
      </c>
      <c r="AO1003">
        <v>93966.2</v>
      </c>
      <c r="AP1003">
        <v>75351</v>
      </c>
    </row>
    <row r="1004" spans="1:42" x14ac:dyDescent="0.25">
      <c r="A1004" t="s">
        <v>5958</v>
      </c>
      <c r="B1004" t="str">
        <f>C1004&amp;"-"&amp;COUNTIF(C$2:C1004,C1004)</f>
        <v>69471-4</v>
      </c>
      <c r="C1004">
        <v>69471</v>
      </c>
      <c r="D1004" s="57">
        <v>44865</v>
      </c>
      <c r="E1004" s="84" t="str">
        <f>F1004&amp;"-"&amp;COUNTIF($F$2:F1004,F1004)</f>
        <v>METASA-902</v>
      </c>
      <c r="F1004" s="84" t="str">
        <f t="shared" si="104"/>
        <v>METASA</v>
      </c>
      <c r="G1004" t="s">
        <v>8581</v>
      </c>
      <c r="H1004" s="62">
        <v>88416482000106</v>
      </c>
      <c r="I1004" t="s">
        <v>30</v>
      </c>
      <c r="J1004">
        <v>259.98</v>
      </c>
      <c r="K1004">
        <v>4388.46</v>
      </c>
      <c r="M1004">
        <v>110651</v>
      </c>
      <c r="N1004" t="str">
        <v>ESAB</v>
      </c>
      <c r="O1004" s="57" cm="1">
        <f t="array" ref="O1004">_xlfn.XLOOKUP(1,($C$2:$C$8655=M1004)*($F$2:$F$8655=N1004),$D$2:$D$8655)</f>
        <v>45160</v>
      </c>
      <c r="P1004" s="62">
        <v>29799921000571</v>
      </c>
      <c r="Q1004" t="str">
        <v>KG LIQUIDO</v>
      </c>
      <c r="R1004" s="85">
        <v>90</v>
      </c>
      <c r="S1004" s="85">
        <v>2104.1999999999998</v>
      </c>
      <c r="U1004" s="84" t="b">
        <f t="shared" si="105"/>
        <v>1</v>
      </c>
      <c r="V1004" s="84" t="b">
        <f t="shared" si="106"/>
        <v>1</v>
      </c>
      <c r="W1004" s="84" t="b">
        <f t="shared" si="107"/>
        <v>1</v>
      </c>
      <c r="X1004" s="84" t="b">
        <f t="shared" si="108"/>
        <v>1</v>
      </c>
      <c r="Y1004" s="84" t="b">
        <f t="shared" si="109"/>
        <v>1</v>
      </c>
      <c r="AA1004" s="84">
        <v>110651</v>
      </c>
      <c r="AB1004" s="84" t="s">
        <v>40</v>
      </c>
      <c r="AC1004" s="57">
        <v>45160</v>
      </c>
      <c r="AD1004" s="84">
        <v>29799921000571</v>
      </c>
      <c r="AE1004" s="84" t="s">
        <v>30</v>
      </c>
      <c r="AF1004" s="84">
        <v>90</v>
      </c>
      <c r="AG1004" s="84">
        <v>2104.1999999999998</v>
      </c>
      <c r="AI1004">
        <v>110748</v>
      </c>
      <c r="AJ1004" s="84" t="str" cm="1">
        <f t="array" ref="AJ1004">_xlfn.XLOOKUP(AI1004,--LEFT(Main!$B$15:$B$1956,SEARCH(" ",Main!$B$15:$B$1956)),Main!$F$15:$F$1956,"")</f>
        <v>ESAB</v>
      </c>
      <c r="AK1004" s="57" cm="1">
        <f t="array" ref="AK1004">_xlfn.XLOOKUP(1,(--LEFT(Main!$B$15:$B$1956,SEARCH(" ",Main!$B$15:$B$1956))=AI1004)*(Main!$F$15:$F$1956=AJ1004),Main!$C$15:$C$1956,"")</f>
        <v>45168</v>
      </c>
      <c r="AL1004" s="62" cm="1">
        <f t="array" ref="AL1004">--_xlfn.XLOOKUP(1,(Main!$F$15:$F$1956='PLANILHA EBR'!AJ1004)*(--LEFT(Main!$B$15:$B$1956,SEARCH(" ",Main!$B$15:$B$1956))='PLANILHA EBR'!AI1004),Main!$E$15:$E$1956)</f>
        <v>29799921000571</v>
      </c>
      <c r="AM1004" s="84" t="str" cm="1">
        <f t="array" ref="AM1004">_xlfn.XLOOKUP(1,(Main!$F$15:$F$1956='PLANILHA EBR'!AJ1004)*(--LEFT(Main!$B$15:$B$1956,SEARCH(" ",Main!$B$15:$B$1956))='PLANILHA EBR'!AI1004),Main!$H$15:$H$1956)</f>
        <v>KG LIQUIDO</v>
      </c>
      <c r="AN1004">
        <v>1000</v>
      </c>
      <c r="AO1004">
        <v>26700</v>
      </c>
      <c r="AP1004">
        <v>75309</v>
      </c>
    </row>
    <row r="1005" spans="1:42" x14ac:dyDescent="0.25">
      <c r="A1005" t="s">
        <v>5958</v>
      </c>
      <c r="B1005" t="str">
        <f>C1005&amp;"-"&amp;COUNTIF(C$2:C1005,C1005)</f>
        <v>69471-5</v>
      </c>
      <c r="C1005">
        <v>69471</v>
      </c>
      <c r="D1005" s="57">
        <v>44865</v>
      </c>
      <c r="E1005" s="84" t="str">
        <f>F1005&amp;"-"&amp;COUNTIF($F$2:F1005,F1005)</f>
        <v>METASA-903</v>
      </c>
      <c r="F1005" s="84" t="str">
        <f t="shared" si="104"/>
        <v>METASA</v>
      </c>
      <c r="G1005" t="s">
        <v>8581</v>
      </c>
      <c r="H1005" s="62">
        <v>88416482000106</v>
      </c>
      <c r="I1005" t="s">
        <v>30</v>
      </c>
      <c r="J1005">
        <v>33.020000000000003</v>
      </c>
      <c r="K1005">
        <v>557.38</v>
      </c>
      <c r="M1005">
        <v>110655</v>
      </c>
      <c r="N1005" t="str">
        <v>TECNOFLON</v>
      </c>
      <c r="O1005" s="57" cm="1">
        <f t="array" ref="O1005">_xlfn.XLOOKUP(1,($C$2:$C$8655=M1005)*($F$2:$F$8655=N1005),$D$2:$D$8655)</f>
        <v>45077</v>
      </c>
      <c r="P1005" s="62">
        <v>69196657000172</v>
      </c>
      <c r="Q1005" t="str">
        <v>UNIDADE</v>
      </c>
      <c r="R1005" s="85">
        <v>144</v>
      </c>
      <c r="S1005" s="85">
        <v>98844.88</v>
      </c>
      <c r="U1005" s="84" t="b">
        <f t="shared" si="105"/>
        <v>1</v>
      </c>
      <c r="V1005" s="84" t="b">
        <f t="shared" si="106"/>
        <v>1</v>
      </c>
      <c r="W1005" s="84" t="b">
        <f t="shared" si="107"/>
        <v>1</v>
      </c>
      <c r="X1005" s="84" t="str">
        <f t="shared" si="108"/>
        <v xml:space="preserve"> </v>
      </c>
      <c r="Y1005" s="84" t="b">
        <f t="shared" si="109"/>
        <v>1</v>
      </c>
      <c r="AA1005" s="84">
        <v>110655</v>
      </c>
      <c r="AB1005" s="84" t="s">
        <v>835</v>
      </c>
      <c r="AC1005" s="57">
        <v>45077</v>
      </c>
      <c r="AD1005" s="84">
        <v>69196657000172</v>
      </c>
      <c r="AE1005" s="84" t="s">
        <v>30</v>
      </c>
      <c r="AF1005" s="84">
        <v>828.76199999999994</v>
      </c>
      <c r="AG1005" s="84">
        <v>98844.88</v>
      </c>
      <c r="AI1005">
        <v>110749</v>
      </c>
      <c r="AJ1005" s="84" t="str" cm="1">
        <f t="array" ref="AJ1005">_xlfn.XLOOKUP(AI1005,--LEFT(Main!$B$15:$B$1956,SEARCH(" ",Main!$B$15:$B$1956)),Main!$F$15:$F$1956,"")</f>
        <v>ESAB</v>
      </c>
      <c r="AK1005" s="57" cm="1">
        <f t="array" ref="AK1005">_xlfn.XLOOKUP(1,(--LEFT(Main!$B$15:$B$1956,SEARCH(" ",Main!$B$15:$B$1956))=AI1005)*(Main!$F$15:$F$1956=AJ1005),Main!$C$15:$C$1956,"")</f>
        <v>45168</v>
      </c>
      <c r="AL1005" s="62" cm="1">
        <f t="array" ref="AL1005">--_xlfn.XLOOKUP(1,(Main!$F$15:$F$1956='PLANILHA EBR'!AJ1005)*(--LEFT(Main!$B$15:$B$1956,SEARCH(" ",Main!$B$15:$B$1956))='PLANILHA EBR'!AI1005),Main!$E$15:$E$1956)</f>
        <v>29799921000571</v>
      </c>
      <c r="AM1005" s="84" t="str" cm="1">
        <f t="array" ref="AM1005">_xlfn.XLOOKUP(1,(Main!$F$15:$F$1956='PLANILHA EBR'!AJ1005)*(--LEFT(Main!$B$15:$B$1956,SEARCH(" ",Main!$B$15:$B$1956))='PLANILHA EBR'!AI1005),Main!$H$15:$H$1956)</f>
        <v>KG LIQUIDO</v>
      </c>
      <c r="AN1005">
        <v>420</v>
      </c>
      <c r="AO1005">
        <v>8488.2000000000007</v>
      </c>
      <c r="AP1005">
        <v>75292</v>
      </c>
    </row>
    <row r="1006" spans="1:42" x14ac:dyDescent="0.25">
      <c r="A1006" t="s">
        <v>5958</v>
      </c>
      <c r="B1006" t="str">
        <f>C1006&amp;"-"&amp;COUNTIF(C$2:C1006,C1006)</f>
        <v>69471-6</v>
      </c>
      <c r="C1006">
        <v>69471</v>
      </c>
      <c r="D1006" s="57">
        <v>44865</v>
      </c>
      <c r="E1006" s="84" t="str">
        <f>F1006&amp;"-"&amp;COUNTIF($F$2:F1006,F1006)</f>
        <v>METASA-904</v>
      </c>
      <c r="F1006" s="84" t="str">
        <f t="shared" si="104"/>
        <v>METASA</v>
      </c>
      <c r="G1006" t="s">
        <v>8581</v>
      </c>
      <c r="H1006" s="62">
        <v>88416482000106</v>
      </c>
      <c r="I1006" t="s">
        <v>30</v>
      </c>
      <c r="J1006">
        <v>513.92999999999995</v>
      </c>
      <c r="K1006">
        <v>8341.08</v>
      </c>
      <c r="M1006">
        <v>110675</v>
      </c>
      <c r="N1006" t="str">
        <v>ESAB</v>
      </c>
      <c r="O1006" s="57" cm="1">
        <f t="array" ref="O1006">_xlfn.XLOOKUP(1,($C$2:$C$8655=M1006)*($F$2:$F$8655=N1006),$D$2:$D$8655)</f>
        <v>45161</v>
      </c>
      <c r="P1006" s="62">
        <v>29799921000571</v>
      </c>
      <c r="Q1006" t="str">
        <v>KG LIQUIDO</v>
      </c>
      <c r="R1006" s="85">
        <v>310</v>
      </c>
      <c r="S1006" s="85">
        <v>93966.2</v>
      </c>
      <c r="U1006" s="84" t="b">
        <f t="shared" si="105"/>
        <v>1</v>
      </c>
      <c r="V1006" s="84" t="b">
        <f t="shared" si="106"/>
        <v>1</v>
      </c>
      <c r="W1006" s="84" t="b">
        <f t="shared" si="107"/>
        <v>1</v>
      </c>
      <c r="X1006" s="84" t="b">
        <f t="shared" si="108"/>
        <v>1</v>
      </c>
      <c r="Y1006" s="84" t="b">
        <f t="shared" si="109"/>
        <v>1</v>
      </c>
      <c r="AA1006" s="84">
        <v>110675</v>
      </c>
      <c r="AB1006" s="84" t="s">
        <v>40</v>
      </c>
      <c r="AC1006" s="57">
        <v>45161</v>
      </c>
      <c r="AD1006" s="84">
        <v>29799921000571</v>
      </c>
      <c r="AE1006" s="84" t="s">
        <v>30</v>
      </c>
      <c r="AF1006" s="84">
        <v>310</v>
      </c>
      <c r="AG1006" s="84">
        <v>93966.2</v>
      </c>
      <c r="AI1006">
        <v>110750</v>
      </c>
      <c r="AJ1006" s="84" t="str" cm="1">
        <f t="array" ref="AJ1006">_xlfn.XLOOKUP(AI1006,--LEFT(Main!$B$15:$B$1956,SEARCH(" ",Main!$B$15:$B$1956)),Main!$F$15:$F$1956,"")</f>
        <v>ESAB</v>
      </c>
      <c r="AK1006" s="57" cm="1">
        <f t="array" ref="AK1006">_xlfn.XLOOKUP(1,(--LEFT(Main!$B$15:$B$1956,SEARCH(" ",Main!$B$15:$B$1956))=AI1006)*(Main!$F$15:$F$1956=AJ1006),Main!$C$15:$C$1956,"")</f>
        <v>45168</v>
      </c>
      <c r="AL1006" s="62" cm="1">
        <f t="array" ref="AL1006">--_xlfn.XLOOKUP(1,(Main!$F$15:$F$1956='PLANILHA EBR'!AJ1006)*(--LEFT(Main!$B$15:$B$1956,SEARCH(" ",Main!$B$15:$B$1956))='PLANILHA EBR'!AI1006),Main!$E$15:$E$1956)</f>
        <v>29799921000571</v>
      </c>
      <c r="AM1006" s="84" t="str" cm="1">
        <f t="array" ref="AM1006">_xlfn.XLOOKUP(1,(Main!$F$15:$F$1956='PLANILHA EBR'!AJ1006)*(--LEFT(Main!$B$15:$B$1956,SEARCH(" ",Main!$B$15:$B$1956))='PLANILHA EBR'!AI1006),Main!$H$15:$H$1956)</f>
        <v>KG LIQUIDO</v>
      </c>
      <c r="AN1006">
        <v>45</v>
      </c>
      <c r="AO1006">
        <v>909.45</v>
      </c>
      <c r="AP1006">
        <v>75289</v>
      </c>
    </row>
    <row r="1007" spans="1:42" x14ac:dyDescent="0.25">
      <c r="A1007" t="s">
        <v>5958</v>
      </c>
      <c r="B1007" t="str">
        <f>C1007&amp;"-"&amp;COUNTIF(C$2:C1007,C1007)</f>
        <v>69471-7</v>
      </c>
      <c r="C1007">
        <v>69471</v>
      </c>
      <c r="D1007" s="57">
        <v>44865</v>
      </c>
      <c r="E1007" s="84" t="str">
        <f>F1007&amp;"-"&amp;COUNTIF($F$2:F1007,F1007)</f>
        <v>METASA-905</v>
      </c>
      <c r="F1007" s="84" t="str">
        <f t="shared" si="104"/>
        <v>METASA</v>
      </c>
      <c r="G1007" t="s">
        <v>8581</v>
      </c>
      <c r="H1007" s="62">
        <v>88416482000106</v>
      </c>
      <c r="I1007" t="s">
        <v>30</v>
      </c>
      <c r="J1007">
        <v>2491.7800000000002</v>
      </c>
      <c r="K1007">
        <v>42061.25</v>
      </c>
      <c r="M1007">
        <v>110748</v>
      </c>
      <c r="N1007" t="str">
        <v>ESAB</v>
      </c>
      <c r="O1007" s="57" cm="1">
        <f t="array" ref="O1007">_xlfn.XLOOKUP(1,($C$2:$C$8655=M1007)*($F$2:$F$8655=N1007),$D$2:$D$8655)</f>
        <v>45168</v>
      </c>
      <c r="P1007" s="62">
        <v>29799921000571</v>
      </c>
      <c r="Q1007" t="str">
        <v>KG LIQUIDO</v>
      </c>
      <c r="R1007" s="85">
        <v>1000</v>
      </c>
      <c r="S1007" s="85">
        <v>26700</v>
      </c>
      <c r="U1007" s="84" t="b">
        <f t="shared" si="105"/>
        <v>1</v>
      </c>
      <c r="V1007" s="84" t="b">
        <f t="shared" si="106"/>
        <v>1</v>
      </c>
      <c r="W1007" s="84" t="b">
        <f t="shared" si="107"/>
        <v>1</v>
      </c>
      <c r="X1007" s="84" t="b">
        <f t="shared" si="108"/>
        <v>1</v>
      </c>
      <c r="Y1007" s="84" t="b">
        <f t="shared" si="109"/>
        <v>1</v>
      </c>
      <c r="AA1007" s="84">
        <v>110748</v>
      </c>
      <c r="AB1007" s="84" t="s">
        <v>40</v>
      </c>
      <c r="AC1007" s="57">
        <v>45168</v>
      </c>
      <c r="AD1007" s="84">
        <v>29799921000571</v>
      </c>
      <c r="AE1007" s="84" t="s">
        <v>30</v>
      </c>
      <c r="AF1007" s="84">
        <v>1000</v>
      </c>
      <c r="AG1007" s="84">
        <v>26700</v>
      </c>
      <c r="AI1007">
        <v>111155</v>
      </c>
      <c r="AJ1007" s="84" t="str" cm="1">
        <f t="array" ref="AJ1007">_xlfn.XLOOKUP(AI1007,--LEFT(Main!$B$15:$B$1956,SEARCH(" ",Main!$B$15:$B$1956)),Main!$F$15:$F$1956,"")</f>
        <v>TECNOFLON</v>
      </c>
      <c r="AK1007" s="57" cm="1">
        <f t="array" ref="AK1007">_xlfn.XLOOKUP(1,(--LEFT(Main!$B$15:$B$1956,SEARCH(" ",Main!$B$15:$B$1956))=AI1007)*(Main!$F$15:$F$1956=AJ1007),Main!$C$15:$C$1956,"")</f>
        <v>45126</v>
      </c>
      <c r="AL1007" s="62" cm="1">
        <f t="array" ref="AL1007">--_xlfn.XLOOKUP(1,(Main!$F$15:$F$1956='PLANILHA EBR'!AJ1007)*(--LEFT(Main!$B$15:$B$1956,SEARCH(" ",Main!$B$15:$B$1956))='PLANILHA EBR'!AI1007),Main!$E$15:$E$1956)</f>
        <v>69196657000172</v>
      </c>
      <c r="AM1007" s="84" t="str" cm="1">
        <f t="array" ref="AM1007">_xlfn.XLOOKUP(1,(Main!$F$15:$F$1956='PLANILHA EBR'!AJ1007)*(--LEFT(Main!$B$15:$B$1956,SEARCH(" ",Main!$B$15:$B$1956))='PLANILHA EBR'!AI1007),Main!$H$15:$H$1956)</f>
        <v>KG LIQUIDO</v>
      </c>
      <c r="AN1007">
        <v>0.751</v>
      </c>
      <c r="AO1007">
        <v>364.56</v>
      </c>
      <c r="AP1007">
        <v>75252</v>
      </c>
    </row>
    <row r="1008" spans="1:42" x14ac:dyDescent="0.25">
      <c r="A1008" t="s">
        <v>5958</v>
      </c>
      <c r="B1008" t="str">
        <f>C1008&amp;"-"&amp;COUNTIF(C$2:C1008,C1008)</f>
        <v>69471-8</v>
      </c>
      <c r="C1008">
        <v>69471</v>
      </c>
      <c r="D1008" s="57">
        <v>44865</v>
      </c>
      <c r="E1008" s="84" t="str">
        <f>F1008&amp;"-"&amp;COUNTIF($F$2:F1008,F1008)</f>
        <v>METASA-906</v>
      </c>
      <c r="F1008" s="84" t="str">
        <f t="shared" si="104"/>
        <v>METASA</v>
      </c>
      <c r="G1008" t="s">
        <v>8581</v>
      </c>
      <c r="H1008" s="62">
        <v>88416482000106</v>
      </c>
      <c r="I1008" t="s">
        <v>30</v>
      </c>
      <c r="J1008">
        <v>161.75</v>
      </c>
      <c r="K1008">
        <v>2625.2</v>
      </c>
      <c r="M1008">
        <v>110749</v>
      </c>
      <c r="N1008" t="str">
        <v>ESAB</v>
      </c>
      <c r="O1008" s="57" cm="1">
        <f t="array" ref="O1008">_xlfn.XLOOKUP(1,($C$2:$C$8655=M1008)*($F$2:$F$8655=N1008),$D$2:$D$8655)</f>
        <v>45168</v>
      </c>
      <c r="P1008" s="62">
        <v>29799921000571</v>
      </c>
      <c r="Q1008" t="str">
        <v>KG LIQUIDO</v>
      </c>
      <c r="R1008" s="85">
        <v>420</v>
      </c>
      <c r="S1008" s="85">
        <v>8488.2000000000007</v>
      </c>
      <c r="U1008" s="84" t="b">
        <f t="shared" si="105"/>
        <v>1</v>
      </c>
      <c r="V1008" s="84" t="b">
        <f t="shared" si="106"/>
        <v>1</v>
      </c>
      <c r="W1008" s="84" t="b">
        <f t="shared" si="107"/>
        <v>1</v>
      </c>
      <c r="X1008" s="84" t="b">
        <f t="shared" si="108"/>
        <v>1</v>
      </c>
      <c r="Y1008" s="84" t="b">
        <f t="shared" si="109"/>
        <v>1</v>
      </c>
      <c r="AA1008" s="84">
        <v>110749</v>
      </c>
      <c r="AB1008" s="84" t="s">
        <v>40</v>
      </c>
      <c r="AC1008" s="57">
        <v>45168</v>
      </c>
      <c r="AD1008" s="84">
        <v>29799921000571</v>
      </c>
      <c r="AE1008" s="84" t="s">
        <v>30</v>
      </c>
      <c r="AF1008" s="84">
        <v>420</v>
      </c>
      <c r="AG1008" s="84">
        <v>8488.2000000000007</v>
      </c>
      <c r="AI1008">
        <v>111225</v>
      </c>
      <c r="AJ1008" s="84" t="str" cm="1">
        <f t="array" ref="AJ1008">_xlfn.XLOOKUP(AI1008,--LEFT(Main!$B$15:$B$1956,SEARCH(" ",Main!$B$15:$B$1956)),Main!$F$15:$F$1956,"")</f>
        <v>ESAB</v>
      </c>
      <c r="AK1008" s="57" cm="1">
        <f t="array" ref="AK1008">_xlfn.XLOOKUP(1,(--LEFT(Main!$B$15:$B$1956,SEARCH(" ",Main!$B$15:$B$1956))=AI1008)*(Main!$F$15:$F$1956=AJ1008),Main!$C$15:$C$1956,"")</f>
        <v>45201</v>
      </c>
      <c r="AL1008" s="62" cm="1">
        <f t="array" ref="AL1008">--_xlfn.XLOOKUP(1,(Main!$F$15:$F$1956='PLANILHA EBR'!AJ1008)*(--LEFT(Main!$B$15:$B$1956,SEARCH(" ",Main!$B$15:$B$1956))='PLANILHA EBR'!AI1008),Main!$E$15:$E$1956)</f>
        <v>29799921000571</v>
      </c>
      <c r="AM1008" s="84" t="str" cm="1">
        <f t="array" ref="AM1008">_xlfn.XLOOKUP(1,(Main!$F$15:$F$1956='PLANILHA EBR'!AJ1008)*(--LEFT(Main!$B$15:$B$1956,SEARCH(" ",Main!$B$15:$B$1956))='PLANILHA EBR'!AI1008),Main!$H$15:$H$1956)</f>
        <v>KG LIQUIDO</v>
      </c>
      <c r="AN1008">
        <v>500</v>
      </c>
      <c r="AO1008">
        <v>9445</v>
      </c>
      <c r="AP1008">
        <v>75209</v>
      </c>
    </row>
    <row r="1009" spans="1:42" x14ac:dyDescent="0.25">
      <c r="A1009" t="s">
        <v>5958</v>
      </c>
      <c r="B1009" t="str">
        <f>C1009&amp;"-"&amp;COUNTIF(C$2:C1009,C1009)</f>
        <v>69471-9</v>
      </c>
      <c r="C1009">
        <v>69471</v>
      </c>
      <c r="D1009" s="57">
        <v>44865</v>
      </c>
      <c r="E1009" s="84" t="str">
        <f>F1009&amp;"-"&amp;COUNTIF($F$2:F1009,F1009)</f>
        <v>METASA-907</v>
      </c>
      <c r="F1009" s="84" t="str">
        <f t="shared" si="104"/>
        <v>METASA</v>
      </c>
      <c r="G1009" t="s">
        <v>8581</v>
      </c>
      <c r="H1009" s="62">
        <v>88416482000106</v>
      </c>
      <c r="I1009" t="s">
        <v>30</v>
      </c>
      <c r="J1009">
        <v>2813.6</v>
      </c>
      <c r="K1009">
        <v>52529.91</v>
      </c>
      <c r="M1009">
        <v>110750</v>
      </c>
      <c r="N1009" t="str">
        <v>ESAB</v>
      </c>
      <c r="O1009" s="57" cm="1">
        <f t="array" ref="O1009">_xlfn.XLOOKUP(1,($C$2:$C$8655=M1009)*($F$2:$F$8655=N1009),$D$2:$D$8655)</f>
        <v>45168</v>
      </c>
      <c r="P1009" s="62">
        <v>29799921000571</v>
      </c>
      <c r="Q1009" t="str">
        <v>KG LIQUIDO</v>
      </c>
      <c r="R1009" s="85">
        <v>45</v>
      </c>
      <c r="S1009" s="85">
        <v>909.45</v>
      </c>
      <c r="U1009" s="84" t="b">
        <f t="shared" si="105"/>
        <v>1</v>
      </c>
      <c r="V1009" s="84" t="b">
        <f t="shared" si="106"/>
        <v>1</v>
      </c>
      <c r="W1009" s="84" t="b">
        <f t="shared" si="107"/>
        <v>1</v>
      </c>
      <c r="X1009" s="84" t="b">
        <f t="shared" si="108"/>
        <v>1</v>
      </c>
      <c r="Y1009" s="84" t="b">
        <f t="shared" si="109"/>
        <v>1</v>
      </c>
      <c r="AA1009" s="84">
        <v>110750</v>
      </c>
      <c r="AB1009" s="84" t="s">
        <v>40</v>
      </c>
      <c r="AC1009" s="57">
        <v>45168</v>
      </c>
      <c r="AD1009" s="84">
        <v>29799921000571</v>
      </c>
      <c r="AE1009" s="84" t="s">
        <v>30</v>
      </c>
      <c r="AF1009" s="84">
        <v>45</v>
      </c>
      <c r="AG1009" s="84">
        <v>909.45</v>
      </c>
      <c r="AI1009">
        <v>111264</v>
      </c>
      <c r="AJ1009" s="84" t="str" cm="1">
        <f t="array" ref="AJ1009">_xlfn.XLOOKUP(AI1009,--LEFT(Main!$B$15:$B$1956,SEARCH(" ",Main!$B$15:$B$1956)),Main!$F$15:$F$1956,"")</f>
        <v>ESAB</v>
      </c>
      <c r="AK1009" s="57" cm="1">
        <f t="array" ref="AK1009">_xlfn.XLOOKUP(1,(--LEFT(Main!$B$15:$B$1956,SEARCH(" ",Main!$B$15:$B$1956))=AI1009)*(Main!$F$15:$F$1956=AJ1009),Main!$C$15:$C$1956,"")</f>
        <v>45203</v>
      </c>
      <c r="AL1009" s="62" cm="1">
        <f t="array" ref="AL1009">--_xlfn.XLOOKUP(1,(Main!$F$15:$F$1956='PLANILHA EBR'!AJ1009)*(--LEFT(Main!$B$15:$B$1956,SEARCH(" ",Main!$B$15:$B$1956))='PLANILHA EBR'!AI1009),Main!$E$15:$E$1956)</f>
        <v>29799921000571</v>
      </c>
      <c r="AM1009" s="84" t="str" cm="1">
        <f t="array" ref="AM1009">_xlfn.XLOOKUP(1,(Main!$F$15:$F$1956='PLANILHA EBR'!AJ1009)*(--LEFT(Main!$B$15:$B$1956,SEARCH(" ",Main!$B$15:$B$1956))='PLANILHA EBR'!AI1009),Main!$H$15:$H$1956)</f>
        <v>KG LIQUIDO</v>
      </c>
      <c r="AN1009">
        <v>45</v>
      </c>
      <c r="AO1009">
        <v>909.45</v>
      </c>
      <c r="AP1009">
        <v>75156</v>
      </c>
    </row>
    <row r="1010" spans="1:42" x14ac:dyDescent="0.25">
      <c r="A1010" t="s">
        <v>5958</v>
      </c>
      <c r="B1010" t="str">
        <f>C1010&amp;"-"&amp;COUNTIF(C$2:C1010,C1010)</f>
        <v>69471-10</v>
      </c>
      <c r="C1010">
        <v>69471</v>
      </c>
      <c r="D1010" s="57">
        <v>44865</v>
      </c>
      <c r="E1010" s="84" t="str">
        <f>F1010&amp;"-"&amp;COUNTIF($F$2:F1010,F1010)</f>
        <v>METASA-908</v>
      </c>
      <c r="F1010" s="84" t="str">
        <f t="shared" si="104"/>
        <v>METASA</v>
      </c>
      <c r="G1010" t="s">
        <v>8581</v>
      </c>
      <c r="H1010" s="62">
        <v>88416482000106</v>
      </c>
      <c r="I1010" t="s">
        <v>30</v>
      </c>
      <c r="J1010">
        <v>640.91</v>
      </c>
      <c r="K1010">
        <v>12382.38</v>
      </c>
      <c r="M1010">
        <v>111155</v>
      </c>
      <c r="N1010" t="str">
        <v>TECNOFLON</v>
      </c>
      <c r="O1010" s="57" cm="1">
        <f t="array" ref="O1010">_xlfn.XLOOKUP(1,($C$2:$C$8655=M1010)*($F$2:$F$8655=N1010),$D$2:$D$8655)</f>
        <v>45126</v>
      </c>
      <c r="P1010" s="62">
        <v>69196657000172</v>
      </c>
      <c r="Q1010" t="str">
        <v>UNIDADE</v>
      </c>
      <c r="R1010" s="85">
        <v>9</v>
      </c>
      <c r="S1010" s="85">
        <v>364.56</v>
      </c>
      <c r="U1010" s="84" t="b">
        <f t="shared" si="105"/>
        <v>1</v>
      </c>
      <c r="V1010" s="84" t="b">
        <f t="shared" si="106"/>
        <v>1</v>
      </c>
      <c r="W1010" s="84" t="b">
        <f t="shared" si="107"/>
        <v>1</v>
      </c>
      <c r="X1010" s="84" t="str">
        <f t="shared" si="108"/>
        <v xml:space="preserve"> </v>
      </c>
      <c r="Y1010" s="84" t="b">
        <f t="shared" si="109"/>
        <v>1</v>
      </c>
      <c r="AA1010" s="84">
        <v>111155</v>
      </c>
      <c r="AB1010" s="84" t="s">
        <v>835</v>
      </c>
      <c r="AC1010" s="57">
        <v>45126</v>
      </c>
      <c r="AD1010" s="84">
        <v>69196657000172</v>
      </c>
      <c r="AE1010" s="84" t="s">
        <v>30</v>
      </c>
      <c r="AF1010" s="84">
        <v>0.751</v>
      </c>
      <c r="AG1010" s="84">
        <v>364.56</v>
      </c>
      <c r="AI1010">
        <v>111394</v>
      </c>
      <c r="AJ1010" s="84" t="str" cm="1">
        <f t="array" ref="AJ1010">_xlfn.XLOOKUP(AI1010,--LEFT(Main!$B$15:$B$1956,SEARCH(" ",Main!$B$15:$B$1956)),Main!$F$15:$F$1956,"")</f>
        <v>ESAB</v>
      </c>
      <c r="AK1010" s="57" cm="1">
        <f t="array" ref="AK1010">_xlfn.XLOOKUP(1,(--LEFT(Main!$B$15:$B$1956,SEARCH(" ",Main!$B$15:$B$1956))=AI1010)*(Main!$F$15:$F$1956=AJ1010),Main!$C$15:$C$1956,"")</f>
        <v>45210</v>
      </c>
      <c r="AL1010" s="62" cm="1">
        <f t="array" ref="AL1010">--_xlfn.XLOOKUP(1,(Main!$F$15:$F$1956='PLANILHA EBR'!AJ1010)*(--LEFT(Main!$B$15:$B$1956,SEARCH(" ",Main!$B$15:$B$1956))='PLANILHA EBR'!AI1010),Main!$E$15:$E$1956)</f>
        <v>29799921000571</v>
      </c>
      <c r="AM1010" s="84" t="str" cm="1">
        <f t="array" ref="AM1010">_xlfn.XLOOKUP(1,(Main!$F$15:$F$1956='PLANILHA EBR'!AJ1010)*(--LEFT(Main!$B$15:$B$1956,SEARCH(" ",Main!$B$15:$B$1956))='PLANILHA EBR'!AI1010),Main!$H$15:$H$1956)</f>
        <v>KG LIQUIDO</v>
      </c>
      <c r="AN1010">
        <v>647.79999999999995</v>
      </c>
      <c r="AO1010">
        <v>15090.380000000001</v>
      </c>
      <c r="AP1010">
        <v>74970</v>
      </c>
    </row>
    <row r="1011" spans="1:42" x14ac:dyDescent="0.25">
      <c r="A1011" t="s">
        <v>5958</v>
      </c>
      <c r="B1011" t="str">
        <f>C1011&amp;"-"&amp;COUNTIF(C$2:C1011,C1011)</f>
        <v>69471-11</v>
      </c>
      <c r="C1011">
        <v>69471</v>
      </c>
      <c r="D1011" s="57">
        <v>44865</v>
      </c>
      <c r="E1011" s="84" t="str">
        <f>F1011&amp;"-"&amp;COUNTIF($F$2:F1011,F1011)</f>
        <v>METASA-909</v>
      </c>
      <c r="F1011" s="84" t="str">
        <f t="shared" si="104"/>
        <v>METASA</v>
      </c>
      <c r="G1011" t="s">
        <v>8581</v>
      </c>
      <c r="H1011" s="62">
        <v>88416482000106</v>
      </c>
      <c r="I1011" t="s">
        <v>30</v>
      </c>
      <c r="J1011">
        <v>1141.46</v>
      </c>
      <c r="K1011">
        <v>22053.01</v>
      </c>
      <c r="M1011">
        <v>111225</v>
      </c>
      <c r="N1011" t="str">
        <v>ESAB</v>
      </c>
      <c r="O1011" s="57" cm="1">
        <f t="array" ref="O1011">_xlfn.XLOOKUP(1,($C$2:$C$8655=M1011)*($F$2:$F$8655=N1011),$D$2:$D$8655)</f>
        <v>45201</v>
      </c>
      <c r="P1011" s="62">
        <v>29799921000571</v>
      </c>
      <c r="Q1011" t="str">
        <v>KG LIQUIDO</v>
      </c>
      <c r="R1011" s="85">
        <v>500</v>
      </c>
      <c r="S1011" s="85">
        <v>9445</v>
      </c>
      <c r="U1011" s="84" t="b">
        <f t="shared" si="105"/>
        <v>1</v>
      </c>
      <c r="V1011" s="84" t="b">
        <f t="shared" si="106"/>
        <v>1</v>
      </c>
      <c r="W1011" s="84" t="b">
        <f t="shared" si="107"/>
        <v>1</v>
      </c>
      <c r="X1011" s="84" t="b">
        <f t="shared" si="108"/>
        <v>1</v>
      </c>
      <c r="Y1011" s="84" t="b">
        <f t="shared" si="109"/>
        <v>1</v>
      </c>
      <c r="AA1011" s="84">
        <v>111225</v>
      </c>
      <c r="AB1011" s="84" t="s">
        <v>40</v>
      </c>
      <c r="AC1011" s="57">
        <v>45201</v>
      </c>
      <c r="AD1011" s="84">
        <v>29799921000571</v>
      </c>
      <c r="AE1011" s="84" t="s">
        <v>30</v>
      </c>
      <c r="AF1011" s="84">
        <v>500</v>
      </c>
      <c r="AG1011" s="84">
        <v>9445</v>
      </c>
      <c r="AI1011">
        <v>111569</v>
      </c>
      <c r="AJ1011" s="84" t="str" cm="1">
        <f t="array" ref="AJ1011">_xlfn.XLOOKUP(AI1011,--LEFT(Main!$B$15:$B$1956,SEARCH(" ",Main!$B$15:$B$1956)),Main!$F$15:$F$1956,"")</f>
        <v>ESAB</v>
      </c>
      <c r="AK1011" s="57" cm="1">
        <f t="array" ref="AK1011">_xlfn.XLOOKUP(1,(--LEFT(Main!$B$15:$B$1956,SEARCH(" ",Main!$B$15:$B$1956))=AI1011)*(Main!$F$15:$F$1956=AJ1011),Main!$C$15:$C$1956,"")</f>
        <v>45219</v>
      </c>
      <c r="AL1011" s="62" cm="1">
        <f t="array" ref="AL1011">--_xlfn.XLOOKUP(1,(Main!$F$15:$F$1956='PLANILHA EBR'!AJ1011)*(--LEFT(Main!$B$15:$B$1956,SEARCH(" ",Main!$B$15:$B$1956))='PLANILHA EBR'!AI1011),Main!$E$15:$E$1956)</f>
        <v>29799921000571</v>
      </c>
      <c r="AM1011" s="84" t="str" cm="1">
        <f t="array" ref="AM1011">_xlfn.XLOOKUP(1,(Main!$F$15:$F$1956='PLANILHA EBR'!AJ1011)*(--LEFT(Main!$B$15:$B$1956,SEARCH(" ",Main!$B$15:$B$1956))='PLANILHA EBR'!AI1011),Main!$H$15:$H$1956)</f>
        <v>KG LIQUIDO</v>
      </c>
      <c r="AN1011">
        <v>200</v>
      </c>
      <c r="AO1011">
        <v>23678</v>
      </c>
      <c r="AP1011">
        <v>74069</v>
      </c>
    </row>
    <row r="1012" spans="1:42" x14ac:dyDescent="0.25">
      <c r="A1012" t="s">
        <v>5958</v>
      </c>
      <c r="B1012" t="str">
        <f>C1012&amp;"-"&amp;COUNTIF(C$2:C1012,C1012)</f>
        <v>69471-12</v>
      </c>
      <c r="C1012">
        <v>69471</v>
      </c>
      <c r="D1012" s="57">
        <v>44865</v>
      </c>
      <c r="E1012" s="84" t="str">
        <f>F1012&amp;"-"&amp;COUNTIF($F$2:F1012,F1012)</f>
        <v>METASA-910</v>
      </c>
      <c r="F1012" s="84" t="str">
        <f t="shared" si="104"/>
        <v>METASA</v>
      </c>
      <c r="G1012" t="s">
        <v>8581</v>
      </c>
      <c r="H1012" s="62">
        <v>88416482000106</v>
      </c>
      <c r="I1012" t="s">
        <v>30</v>
      </c>
      <c r="J1012">
        <v>5624.19</v>
      </c>
      <c r="K1012">
        <v>108659.36</v>
      </c>
      <c r="M1012">
        <v>111264</v>
      </c>
      <c r="N1012" t="str">
        <v>ESAB</v>
      </c>
      <c r="O1012" s="57" cm="1">
        <f t="array" ref="O1012">_xlfn.XLOOKUP(1,($C$2:$C$8655=M1012)*($F$2:$F$8655=N1012),$D$2:$D$8655)</f>
        <v>45203</v>
      </c>
      <c r="P1012" s="62">
        <v>29799921000571</v>
      </c>
      <c r="Q1012" t="str">
        <v>KG LIQUIDO</v>
      </c>
      <c r="R1012" s="85">
        <v>45</v>
      </c>
      <c r="S1012" s="85">
        <v>909.45</v>
      </c>
      <c r="U1012" s="84" t="b">
        <f t="shared" si="105"/>
        <v>1</v>
      </c>
      <c r="V1012" s="84" t="b">
        <f t="shared" si="106"/>
        <v>1</v>
      </c>
      <c r="W1012" s="84" t="b">
        <f t="shared" si="107"/>
        <v>1</v>
      </c>
      <c r="X1012" s="84" t="b">
        <f t="shared" si="108"/>
        <v>1</v>
      </c>
      <c r="Y1012" s="84" t="b">
        <f t="shared" si="109"/>
        <v>1</v>
      </c>
      <c r="AA1012" s="84">
        <v>111264</v>
      </c>
      <c r="AB1012" s="84" t="s">
        <v>40</v>
      </c>
      <c r="AC1012" s="57">
        <v>45203</v>
      </c>
      <c r="AD1012" s="84">
        <v>29799921000571</v>
      </c>
      <c r="AE1012" s="84" t="s">
        <v>30</v>
      </c>
      <c r="AF1012" s="84">
        <v>45</v>
      </c>
      <c r="AG1012" s="84">
        <v>909.45</v>
      </c>
      <c r="AI1012">
        <v>111914</v>
      </c>
      <c r="AJ1012" s="84" t="str" cm="1">
        <f t="array" ref="AJ1012">_xlfn.XLOOKUP(AI1012,--LEFT(Main!$B$15:$B$1956,SEARCH(" ",Main!$B$15:$B$1956)),Main!$F$15:$F$1956,"")</f>
        <v>ESAB</v>
      </c>
      <c r="AK1012" s="57" cm="1">
        <f t="array" ref="AK1012">_xlfn.XLOOKUP(1,(--LEFT(Main!$B$15:$B$1956,SEARCH(" ",Main!$B$15:$B$1956))=AI1012)*(Main!$F$15:$F$1956=AJ1012),Main!$C$15:$C$1956,"")</f>
        <v>45243</v>
      </c>
      <c r="AL1012" s="62" cm="1">
        <f t="array" ref="AL1012">--_xlfn.XLOOKUP(1,(Main!$F$15:$F$1956='PLANILHA EBR'!AJ1012)*(--LEFT(Main!$B$15:$B$1956,SEARCH(" ",Main!$B$15:$B$1956))='PLANILHA EBR'!AI1012),Main!$E$15:$E$1956)</f>
        <v>29799921000571</v>
      </c>
      <c r="AM1012" s="84" t="str" cm="1">
        <f t="array" ref="AM1012">_xlfn.XLOOKUP(1,(Main!$F$15:$F$1956='PLANILHA EBR'!AJ1012)*(--LEFT(Main!$B$15:$B$1956,SEARCH(" ",Main!$B$15:$B$1956))='PLANILHA EBR'!AI1012),Main!$H$15:$H$1956)</f>
        <v>KG LIQUIDO</v>
      </c>
      <c r="AN1012">
        <v>270</v>
      </c>
      <c r="AO1012">
        <v>7716.6</v>
      </c>
      <c r="AP1012">
        <v>72295</v>
      </c>
    </row>
    <row r="1013" spans="1:42" x14ac:dyDescent="0.25">
      <c r="A1013" t="s">
        <v>5958</v>
      </c>
      <c r="B1013" t="str">
        <f>C1013&amp;"-"&amp;COUNTIF(C$2:C1013,C1013)</f>
        <v>69471-13</v>
      </c>
      <c r="C1013">
        <v>69471</v>
      </c>
      <c r="D1013" s="57">
        <v>44865</v>
      </c>
      <c r="E1013" s="84" t="str">
        <f>F1013&amp;"-"&amp;COUNTIF($F$2:F1013,F1013)</f>
        <v>METASA-911</v>
      </c>
      <c r="F1013" s="84" t="str">
        <f t="shared" si="104"/>
        <v>METASA</v>
      </c>
      <c r="G1013" t="s">
        <v>8581</v>
      </c>
      <c r="H1013" s="62">
        <v>88416482000106</v>
      </c>
      <c r="I1013" t="s">
        <v>30</v>
      </c>
      <c r="J1013">
        <v>826.46</v>
      </c>
      <c r="K1013">
        <v>14239.91</v>
      </c>
      <c r="M1013">
        <v>111394</v>
      </c>
      <c r="N1013" t="str">
        <v>ESAB</v>
      </c>
      <c r="O1013" s="57" cm="1">
        <f t="array" ref="O1013">_xlfn.XLOOKUP(1,($C$2:$C$8655=M1013)*($F$2:$F$8655=N1013),$D$2:$D$8655)</f>
        <v>45210</v>
      </c>
      <c r="P1013" s="62">
        <v>29799921000571</v>
      </c>
      <c r="Q1013" t="str">
        <v>KG LIQUIDO</v>
      </c>
      <c r="R1013" s="85">
        <v>647.79999999999995</v>
      </c>
      <c r="S1013" s="85">
        <v>15090.38</v>
      </c>
      <c r="U1013" s="84" t="b">
        <f t="shared" si="105"/>
        <v>1</v>
      </c>
      <c r="V1013" s="84" t="b">
        <f t="shared" si="106"/>
        <v>1</v>
      </c>
      <c r="W1013" s="84" t="b">
        <f t="shared" si="107"/>
        <v>1</v>
      </c>
      <c r="X1013" s="84" t="b">
        <f t="shared" si="108"/>
        <v>1</v>
      </c>
      <c r="Y1013" s="84" t="b">
        <f t="shared" si="109"/>
        <v>1</v>
      </c>
      <c r="AA1013" s="84">
        <v>111394</v>
      </c>
      <c r="AB1013" s="84" t="s">
        <v>40</v>
      </c>
      <c r="AC1013" s="57">
        <v>45210</v>
      </c>
      <c r="AD1013" s="84">
        <v>29799921000571</v>
      </c>
      <c r="AE1013" s="84" t="s">
        <v>30</v>
      </c>
      <c r="AF1013" s="84">
        <v>647.79999999999995</v>
      </c>
      <c r="AG1013" s="84">
        <v>15090.38</v>
      </c>
      <c r="AI1013">
        <v>112226</v>
      </c>
      <c r="AJ1013" s="84" t="str" cm="1">
        <f t="array" ref="AJ1013">_xlfn.XLOOKUP(AI1013,--LEFT(Main!$B$15:$B$1956,SEARCH(" ",Main!$B$15:$B$1956)),Main!$F$15:$F$1956,"")</f>
        <v>ESAB</v>
      </c>
      <c r="AK1013" s="57" cm="1">
        <f t="array" ref="AK1013">_xlfn.XLOOKUP(1,(--LEFT(Main!$B$15:$B$1956,SEARCH(" ",Main!$B$15:$B$1956))=AI1013)*(Main!$F$15:$F$1956=AJ1013),Main!$C$15:$C$1956,"")</f>
        <v>45265</v>
      </c>
      <c r="AL1013" s="62" cm="1">
        <f t="array" ref="AL1013">--_xlfn.XLOOKUP(1,(Main!$F$15:$F$1956='PLANILHA EBR'!AJ1013)*(--LEFT(Main!$B$15:$B$1956,SEARCH(" ",Main!$B$15:$B$1956))='PLANILHA EBR'!AI1013),Main!$E$15:$E$1956)</f>
        <v>29799921000571</v>
      </c>
      <c r="AM1013" s="84" t="str" cm="1">
        <f t="array" ref="AM1013">_xlfn.XLOOKUP(1,(Main!$F$15:$F$1956='PLANILHA EBR'!AJ1013)*(--LEFT(Main!$B$15:$B$1956,SEARCH(" ",Main!$B$15:$B$1956))='PLANILHA EBR'!AI1013),Main!$H$15:$H$1956)</f>
        <v>KG LIQUIDO</v>
      </c>
      <c r="AN1013">
        <v>735</v>
      </c>
      <c r="AO1013">
        <v>21006.3</v>
      </c>
      <c r="AP1013">
        <v>71767</v>
      </c>
    </row>
    <row r="1014" spans="1:42" x14ac:dyDescent="0.25">
      <c r="A1014" t="s">
        <v>5958</v>
      </c>
      <c r="B1014" t="str">
        <f>C1014&amp;"-"&amp;COUNTIF(C$2:C1014,C1014)</f>
        <v>69471-14</v>
      </c>
      <c r="C1014">
        <v>69471</v>
      </c>
      <c r="D1014" s="57">
        <v>44865</v>
      </c>
      <c r="E1014" s="84" t="str">
        <f>F1014&amp;"-"&amp;COUNTIF($F$2:F1014,F1014)</f>
        <v>METASA-912</v>
      </c>
      <c r="F1014" s="84" t="str">
        <f t="shared" si="104"/>
        <v>METASA</v>
      </c>
      <c r="G1014" t="s">
        <v>8581</v>
      </c>
      <c r="H1014" s="62">
        <v>88416482000106</v>
      </c>
      <c r="I1014" t="s">
        <v>30</v>
      </c>
      <c r="J1014">
        <v>3008.08</v>
      </c>
      <c r="K1014">
        <v>59168.93</v>
      </c>
      <c r="M1014">
        <v>111569</v>
      </c>
      <c r="N1014" t="str">
        <v>ESAB</v>
      </c>
      <c r="O1014" s="57" cm="1">
        <f t="array" ref="O1014">_xlfn.XLOOKUP(1,($C$2:$C$8655=M1014)*($F$2:$F$8655=N1014),$D$2:$D$8655)</f>
        <v>45219</v>
      </c>
      <c r="P1014" s="62">
        <v>29799921000571</v>
      </c>
      <c r="Q1014" t="str">
        <v>KG LIQUIDO</v>
      </c>
      <c r="R1014" s="85">
        <v>200</v>
      </c>
      <c r="S1014" s="85">
        <v>23678</v>
      </c>
      <c r="U1014" s="84" t="b">
        <f t="shared" si="105"/>
        <v>1</v>
      </c>
      <c r="V1014" s="84" t="b">
        <f t="shared" si="106"/>
        <v>1</v>
      </c>
      <c r="W1014" s="84" t="b">
        <f t="shared" si="107"/>
        <v>1</v>
      </c>
      <c r="X1014" s="84" t="b">
        <f t="shared" si="108"/>
        <v>1</v>
      </c>
      <c r="Y1014" s="84" t="b">
        <f t="shared" si="109"/>
        <v>1</v>
      </c>
      <c r="AA1014" s="84">
        <v>111569</v>
      </c>
      <c r="AB1014" s="84" t="s">
        <v>40</v>
      </c>
      <c r="AC1014" s="57">
        <v>45219</v>
      </c>
      <c r="AD1014" s="84">
        <v>29799921000571</v>
      </c>
      <c r="AE1014" s="84" t="s">
        <v>30</v>
      </c>
      <c r="AF1014" s="84">
        <v>200</v>
      </c>
      <c r="AG1014" s="84">
        <v>23678</v>
      </c>
      <c r="AI1014">
        <v>112557</v>
      </c>
      <c r="AJ1014" s="84" t="str" cm="1">
        <f t="array" ref="AJ1014">_xlfn.XLOOKUP(AI1014,--LEFT(Main!$B$15:$B$1956,SEARCH(" ",Main!$B$15:$B$1956)),Main!$F$15:$F$1956,"")</f>
        <v>ESAB</v>
      </c>
      <c r="AK1014" s="57" cm="1">
        <f t="array" ref="AK1014">_xlfn.XLOOKUP(1,(--LEFT(Main!$B$15:$B$1956,SEARCH(" ",Main!$B$15:$B$1956))=AI1014)*(Main!$F$15:$F$1956=AJ1014),Main!$C$15:$C$1956,"")</f>
        <v>45296</v>
      </c>
      <c r="AL1014" s="62" cm="1">
        <f t="array" ref="AL1014">--_xlfn.XLOOKUP(1,(Main!$F$15:$F$1956='PLANILHA EBR'!AJ1014)*(--LEFT(Main!$B$15:$B$1956,SEARCH(" ",Main!$B$15:$B$1956))='PLANILHA EBR'!AI1014),Main!$E$15:$E$1956)</f>
        <v>29799921000571</v>
      </c>
      <c r="AM1014" s="84" t="str" cm="1">
        <f t="array" ref="AM1014">_xlfn.XLOOKUP(1,(Main!$F$15:$F$1956='PLANILHA EBR'!AJ1014)*(--LEFT(Main!$B$15:$B$1956,SEARCH(" ",Main!$B$15:$B$1956))='PLANILHA EBR'!AI1014),Main!$H$15:$H$1956)</f>
        <v>KG LIQUIDO</v>
      </c>
      <c r="AN1014">
        <v>800</v>
      </c>
      <c r="AO1014">
        <v>93280</v>
      </c>
      <c r="AP1014">
        <v>71767</v>
      </c>
    </row>
    <row r="1015" spans="1:42" x14ac:dyDescent="0.25">
      <c r="A1015" t="s">
        <v>5958</v>
      </c>
      <c r="B1015" t="str">
        <f>C1015&amp;"-"&amp;COUNTIF(C$2:C1015,C1015)</f>
        <v>69471-15</v>
      </c>
      <c r="C1015">
        <v>69471</v>
      </c>
      <c r="D1015" s="57">
        <v>44865</v>
      </c>
      <c r="E1015" s="84" t="str">
        <f>F1015&amp;"-"&amp;COUNTIF($F$2:F1015,F1015)</f>
        <v>METASA-913</v>
      </c>
      <c r="F1015" s="84" t="str">
        <f t="shared" si="104"/>
        <v>METASA</v>
      </c>
      <c r="G1015" t="s">
        <v>8581</v>
      </c>
      <c r="H1015" s="62">
        <v>88416482000106</v>
      </c>
      <c r="I1015" t="s">
        <v>30</v>
      </c>
      <c r="J1015">
        <v>201.63</v>
      </c>
      <c r="K1015">
        <v>3605.14</v>
      </c>
      <c r="M1015">
        <v>111914</v>
      </c>
      <c r="N1015" t="str">
        <v>ESAB</v>
      </c>
      <c r="O1015" s="57" cm="1">
        <f t="array" ref="O1015">_xlfn.XLOOKUP(1,($C$2:$C$8655=M1015)*($F$2:$F$8655=N1015),$D$2:$D$8655)</f>
        <v>45243</v>
      </c>
      <c r="P1015" s="62">
        <v>29799921000571</v>
      </c>
      <c r="Q1015" t="str">
        <v>KG LIQUIDO</v>
      </c>
      <c r="R1015" s="85">
        <v>270</v>
      </c>
      <c r="S1015" s="85">
        <v>7716.6</v>
      </c>
      <c r="U1015" s="84" t="b">
        <f t="shared" si="105"/>
        <v>1</v>
      </c>
      <c r="V1015" s="84" t="b">
        <f t="shared" si="106"/>
        <v>1</v>
      </c>
      <c r="W1015" s="84" t="b">
        <f t="shared" si="107"/>
        <v>1</v>
      </c>
      <c r="X1015" s="84" t="b">
        <f t="shared" si="108"/>
        <v>1</v>
      </c>
      <c r="Y1015" s="84" t="b">
        <f t="shared" si="109"/>
        <v>1</v>
      </c>
      <c r="AA1015" s="84">
        <v>111914</v>
      </c>
      <c r="AB1015" s="84" t="s">
        <v>40</v>
      </c>
      <c r="AC1015" s="57">
        <v>45243</v>
      </c>
      <c r="AD1015" s="84">
        <v>29799921000571</v>
      </c>
      <c r="AE1015" s="84" t="s">
        <v>30</v>
      </c>
      <c r="AF1015" s="84">
        <v>270</v>
      </c>
      <c r="AG1015" s="84">
        <v>7716.6</v>
      </c>
      <c r="AI1015">
        <v>113098</v>
      </c>
      <c r="AJ1015" s="84" t="str" cm="1">
        <f t="array" ref="AJ1015">_xlfn.XLOOKUP(AI1015,--LEFT(Main!$B$15:$B$1956,SEARCH(" ",Main!$B$15:$B$1956)),Main!$F$15:$F$1956,"")</f>
        <v>FORJAFIX</v>
      </c>
      <c r="AK1015" s="57" cm="1">
        <f t="array" ref="AK1015">_xlfn.XLOOKUP(1,(--LEFT(Main!$B$15:$B$1956,SEARCH(" ",Main!$B$15:$B$1956))=AI1015)*(Main!$F$15:$F$1956=AJ1015),Main!$C$15:$C$1956,"")</f>
        <v>45558</v>
      </c>
      <c r="AL1015" s="62" cm="1">
        <f t="array" ref="AL1015">--_xlfn.XLOOKUP(1,(Main!$F$15:$F$1956='PLANILHA EBR'!AJ1015)*(--LEFT(Main!$B$15:$B$1956,SEARCH(" ",Main!$B$15:$B$1956))='PLANILHA EBR'!AI1015),Main!$E$15:$E$1956)</f>
        <v>3936142000153</v>
      </c>
      <c r="AM1015" s="84" t="str" cm="1">
        <f t="array" ref="AM1015">_xlfn.XLOOKUP(1,(Main!$F$15:$F$1956='PLANILHA EBR'!AJ1015)*(--LEFT(Main!$B$15:$B$1956,SEARCH(" ",Main!$B$15:$B$1956))='PLANILHA EBR'!AI1015),Main!$H$15:$H$1956)</f>
        <v>KG LIQUIDO</v>
      </c>
      <c r="AN1015">
        <v>2.54</v>
      </c>
      <c r="AO1015">
        <v>2000.22</v>
      </c>
      <c r="AP1015">
        <v>71767</v>
      </c>
    </row>
    <row r="1016" spans="1:42" x14ac:dyDescent="0.25">
      <c r="A1016" t="s">
        <v>5958</v>
      </c>
      <c r="B1016" t="str">
        <f>C1016&amp;"-"&amp;COUNTIF(C$2:C1016,C1016)</f>
        <v>69471-16</v>
      </c>
      <c r="C1016">
        <v>69471</v>
      </c>
      <c r="D1016" s="57">
        <v>44865</v>
      </c>
      <c r="E1016" s="84" t="str">
        <f>F1016&amp;"-"&amp;COUNTIF($F$2:F1016,F1016)</f>
        <v>METASA-914</v>
      </c>
      <c r="F1016" s="84" t="str">
        <f t="shared" si="104"/>
        <v>METASA</v>
      </c>
      <c r="G1016" t="s">
        <v>8581</v>
      </c>
      <c r="H1016" s="62">
        <v>88416482000106</v>
      </c>
      <c r="I1016" t="s">
        <v>30</v>
      </c>
      <c r="J1016">
        <v>118.32</v>
      </c>
      <c r="K1016">
        <v>2115.56</v>
      </c>
      <c r="M1016">
        <v>112226</v>
      </c>
      <c r="N1016" t="str">
        <v>ESAB</v>
      </c>
      <c r="O1016" s="57" cm="1">
        <f t="array" ref="O1016">_xlfn.XLOOKUP(1,($C$2:$C$8655=M1016)*($F$2:$F$8655=N1016),$D$2:$D$8655)</f>
        <v>45265</v>
      </c>
      <c r="P1016" s="62">
        <v>29799921000571</v>
      </c>
      <c r="Q1016" t="str">
        <v>KG LIQUIDO</v>
      </c>
      <c r="R1016" s="85">
        <v>735</v>
      </c>
      <c r="S1016" s="85">
        <v>21006.3</v>
      </c>
      <c r="U1016" s="84" t="b">
        <f t="shared" si="105"/>
        <v>1</v>
      </c>
      <c r="V1016" s="84" t="b">
        <f t="shared" si="106"/>
        <v>1</v>
      </c>
      <c r="W1016" s="84" t="b">
        <f t="shared" si="107"/>
        <v>1</v>
      </c>
      <c r="X1016" s="84" t="b">
        <f t="shared" si="108"/>
        <v>1</v>
      </c>
      <c r="Y1016" s="84" t="b">
        <f t="shared" si="109"/>
        <v>1</v>
      </c>
      <c r="AA1016" s="84">
        <v>112226</v>
      </c>
      <c r="AB1016" s="84" t="s">
        <v>40</v>
      </c>
      <c r="AC1016" s="57">
        <v>45265</v>
      </c>
      <c r="AD1016" s="84">
        <v>29799921000571</v>
      </c>
      <c r="AE1016" s="84" t="s">
        <v>30</v>
      </c>
      <c r="AF1016" s="84">
        <v>735</v>
      </c>
      <c r="AG1016" s="84">
        <v>21006.3</v>
      </c>
      <c r="AI1016">
        <v>113129</v>
      </c>
      <c r="AJ1016" s="84" t="str" cm="1">
        <f t="array" ref="AJ1016">_xlfn.XLOOKUP(AI1016,--LEFT(Main!$B$15:$B$1956,SEARCH(" ",Main!$B$15:$B$1956)),Main!$F$15:$F$1956,"")</f>
        <v>ESAB</v>
      </c>
      <c r="AK1016" s="57" cm="1">
        <f t="array" ref="AK1016">_xlfn.XLOOKUP(1,(--LEFT(Main!$B$15:$B$1956,SEARCH(" ",Main!$B$15:$B$1956))=AI1016)*(Main!$F$15:$F$1956=AJ1016),Main!$C$15:$C$1956,"")</f>
        <v>45344</v>
      </c>
      <c r="AL1016" s="62" cm="1">
        <f t="array" ref="AL1016">--_xlfn.XLOOKUP(1,(Main!$F$15:$F$1956='PLANILHA EBR'!AJ1016)*(--LEFT(Main!$B$15:$B$1956,SEARCH(" ",Main!$B$15:$B$1956))='PLANILHA EBR'!AI1016),Main!$E$15:$E$1956)</f>
        <v>29799921000571</v>
      </c>
      <c r="AM1016" s="84" t="str" cm="1">
        <f t="array" ref="AM1016">_xlfn.XLOOKUP(1,(Main!$F$15:$F$1956='PLANILHA EBR'!AJ1016)*(--LEFT(Main!$B$15:$B$1956,SEARCH(" ",Main!$B$15:$B$1956))='PLANILHA EBR'!AI1016),Main!$H$15:$H$1956)</f>
        <v>KG LIQUIDO</v>
      </c>
      <c r="AN1016">
        <v>1565</v>
      </c>
      <c r="AO1016">
        <v>28942.75</v>
      </c>
      <c r="AP1016">
        <v>71766</v>
      </c>
    </row>
    <row r="1017" spans="1:42" x14ac:dyDescent="0.25">
      <c r="A1017" t="s">
        <v>5958</v>
      </c>
      <c r="B1017" t="str">
        <f>C1017&amp;"-"&amp;COUNTIF(C$2:C1017,C1017)</f>
        <v>69476-1</v>
      </c>
      <c r="C1017">
        <v>69476</v>
      </c>
      <c r="D1017" s="57">
        <v>44865</v>
      </c>
      <c r="E1017" s="84" t="str">
        <f>F1017&amp;"-"&amp;COUNTIF($F$2:F1017,F1017)</f>
        <v>METASA-915</v>
      </c>
      <c r="F1017" s="84" t="str">
        <f t="shared" si="104"/>
        <v>METASA</v>
      </c>
      <c r="G1017" t="s">
        <v>8581</v>
      </c>
      <c r="H1017" s="62">
        <v>88416482000106</v>
      </c>
      <c r="I1017" t="s">
        <v>30</v>
      </c>
      <c r="J1017">
        <v>214.16</v>
      </c>
      <c r="K1017">
        <v>3615.02</v>
      </c>
      <c r="M1017">
        <v>112557</v>
      </c>
      <c r="N1017" t="str">
        <v>ESAB</v>
      </c>
      <c r="O1017" s="57" cm="1">
        <f t="array" ref="O1017">_xlfn.XLOOKUP(1,($C$2:$C$8655=M1017)*($F$2:$F$8655=N1017),$D$2:$D$8655)</f>
        <v>45296</v>
      </c>
      <c r="P1017" s="62">
        <v>29799921000571</v>
      </c>
      <c r="Q1017" t="str">
        <v>KG LIQUIDO</v>
      </c>
      <c r="R1017" s="85">
        <v>800</v>
      </c>
      <c r="S1017" s="85">
        <v>93280</v>
      </c>
      <c r="U1017" s="84" t="b">
        <f t="shared" si="105"/>
        <v>1</v>
      </c>
      <c r="V1017" s="84" t="b">
        <f t="shared" si="106"/>
        <v>1</v>
      </c>
      <c r="W1017" s="84" t="b">
        <f t="shared" si="107"/>
        <v>1</v>
      </c>
      <c r="X1017" s="84" t="b">
        <f t="shared" si="108"/>
        <v>1</v>
      </c>
      <c r="Y1017" s="84" t="b">
        <f t="shared" si="109"/>
        <v>1</v>
      </c>
      <c r="AA1017" s="84">
        <v>112557</v>
      </c>
      <c r="AB1017" s="84" t="s">
        <v>40</v>
      </c>
      <c r="AC1017" s="57">
        <v>45296</v>
      </c>
      <c r="AD1017" s="84">
        <v>29799921000571</v>
      </c>
      <c r="AE1017" s="84" t="s">
        <v>30</v>
      </c>
      <c r="AF1017" s="84">
        <v>800</v>
      </c>
      <c r="AG1017" s="84">
        <v>93280</v>
      </c>
      <c r="AI1017">
        <v>113382</v>
      </c>
      <c r="AJ1017" s="84" t="str" cm="1">
        <f t="array" ref="AJ1017">_xlfn.XLOOKUP(AI1017,--LEFT(Main!$B$15:$B$1956,SEARCH(" ",Main!$B$15:$B$1956)),Main!$F$15:$F$1956,"")</f>
        <v>ESAB</v>
      </c>
      <c r="AK1017" s="57" cm="1">
        <f t="array" ref="AK1017">_xlfn.XLOOKUP(1,(--LEFT(Main!$B$15:$B$1956,SEARCH(" ",Main!$B$15:$B$1956))=AI1017)*(Main!$F$15:$F$1956=AJ1017),Main!$C$15:$C$1956,"")</f>
        <v>45364</v>
      </c>
      <c r="AL1017" s="62" cm="1">
        <f t="array" ref="AL1017">--_xlfn.XLOOKUP(1,(Main!$F$15:$F$1956='PLANILHA EBR'!AJ1017)*(--LEFT(Main!$B$15:$B$1956,SEARCH(" ",Main!$B$15:$B$1956))='PLANILHA EBR'!AI1017),Main!$E$15:$E$1956)</f>
        <v>29799921000571</v>
      </c>
      <c r="AM1017" s="84" t="str" cm="1">
        <f t="array" ref="AM1017">_xlfn.XLOOKUP(1,(Main!$F$15:$F$1956='PLANILHA EBR'!AJ1017)*(--LEFT(Main!$B$15:$B$1956,SEARCH(" ",Main!$B$15:$B$1956))='PLANILHA EBR'!AI1017),Main!$H$15:$H$1956)</f>
        <v>KG LIQUIDO</v>
      </c>
      <c r="AN1017">
        <v>1545</v>
      </c>
      <c r="AO1017">
        <v>38856.75</v>
      </c>
      <c r="AP1017">
        <v>71765</v>
      </c>
    </row>
    <row r="1018" spans="1:42" x14ac:dyDescent="0.25">
      <c r="A1018" t="s">
        <v>5958</v>
      </c>
      <c r="B1018" t="str">
        <f>C1018&amp;"-"&amp;COUNTIF(C$2:C1018,C1018)</f>
        <v>69476-2</v>
      </c>
      <c r="C1018">
        <v>69476</v>
      </c>
      <c r="D1018" s="57">
        <v>44865</v>
      </c>
      <c r="E1018" s="84" t="str">
        <f>F1018&amp;"-"&amp;COUNTIF($F$2:F1018,F1018)</f>
        <v>METASA-916</v>
      </c>
      <c r="F1018" s="84" t="str">
        <f t="shared" si="104"/>
        <v>METASA</v>
      </c>
      <c r="G1018" t="s">
        <v>8581</v>
      </c>
      <c r="H1018" s="62">
        <v>88416482000106</v>
      </c>
      <c r="I1018" t="s">
        <v>30</v>
      </c>
      <c r="J1018">
        <v>291.91000000000003</v>
      </c>
      <c r="K1018">
        <v>4927.4399999999996</v>
      </c>
      <c r="M1018">
        <v>113098</v>
      </c>
      <c r="N1018" t="str">
        <v>FORJAFIX</v>
      </c>
      <c r="O1018" s="57" cm="1">
        <f t="array" ref="O1018">_xlfn.XLOOKUP(1,($C$2:$C$8655=M1018)*($F$2:$F$8655=N1018),$D$2:$D$8655)</f>
        <v>45558</v>
      </c>
      <c r="P1018" s="62">
        <v>3936142000153</v>
      </c>
      <c r="Q1018" t="str">
        <v>UNIDADE</v>
      </c>
      <c r="R1018" s="85">
        <v>106</v>
      </c>
      <c r="S1018" s="85">
        <v>2000.22</v>
      </c>
      <c r="U1018" s="84" t="b">
        <f t="shared" si="105"/>
        <v>1</v>
      </c>
      <c r="V1018" s="84" t="b">
        <f t="shared" si="106"/>
        <v>1</v>
      </c>
      <c r="W1018" s="84" t="b">
        <f t="shared" si="107"/>
        <v>1</v>
      </c>
      <c r="X1018" s="84" t="str">
        <f t="shared" si="108"/>
        <v xml:space="preserve"> </v>
      </c>
      <c r="Y1018" s="84" t="b">
        <f t="shared" si="109"/>
        <v>1</v>
      </c>
      <c r="AA1018" s="84">
        <v>113098</v>
      </c>
      <c r="AB1018" s="84" t="s">
        <v>3379</v>
      </c>
      <c r="AC1018" s="57">
        <v>45558</v>
      </c>
      <c r="AD1018" s="84">
        <v>3936142000153</v>
      </c>
      <c r="AE1018" s="84" t="s">
        <v>30</v>
      </c>
      <c r="AF1018" s="84">
        <v>2.54</v>
      </c>
      <c r="AG1018" s="84">
        <v>2000.22</v>
      </c>
      <c r="AI1018">
        <v>113398</v>
      </c>
      <c r="AJ1018" s="84" t="str" cm="1">
        <f t="array" ref="AJ1018">_xlfn.XLOOKUP(AI1018,--LEFT(Main!$B$15:$B$1956,SEARCH(" ",Main!$B$15:$B$1956)),Main!$F$15:$F$1956,"")</f>
        <v>ESAB</v>
      </c>
      <c r="AK1018" s="57" cm="1">
        <f t="array" ref="AK1018">_xlfn.XLOOKUP(1,(--LEFT(Main!$B$15:$B$1956,SEARCH(" ",Main!$B$15:$B$1956))=AI1018)*(Main!$F$15:$F$1956=AJ1018),Main!$C$15:$C$1956,"")</f>
        <v>45366</v>
      </c>
      <c r="AL1018" s="62" cm="1">
        <f t="array" ref="AL1018">--_xlfn.XLOOKUP(1,(Main!$F$15:$F$1956='PLANILHA EBR'!AJ1018)*(--LEFT(Main!$B$15:$B$1956,SEARCH(" ",Main!$B$15:$B$1956))='PLANILHA EBR'!AI1018),Main!$E$15:$E$1956)</f>
        <v>29799921000571</v>
      </c>
      <c r="AM1018" s="84" t="str" cm="1">
        <f t="array" ref="AM1018">_xlfn.XLOOKUP(1,(Main!$F$15:$F$1956='PLANILHA EBR'!AJ1018)*(--LEFT(Main!$B$15:$B$1956,SEARCH(" ",Main!$B$15:$B$1956))='PLANILHA EBR'!AI1018),Main!$H$15:$H$1956)</f>
        <v>KG LIQUIDO</v>
      </c>
      <c r="AN1018">
        <v>400</v>
      </c>
      <c r="AO1018">
        <v>125656</v>
      </c>
      <c r="AP1018">
        <v>71246</v>
      </c>
    </row>
    <row r="1019" spans="1:42" x14ac:dyDescent="0.25">
      <c r="A1019" t="s">
        <v>5958</v>
      </c>
      <c r="B1019" t="str">
        <f>C1019&amp;"-"&amp;COUNTIF(C$2:C1019,C1019)</f>
        <v>69476-3</v>
      </c>
      <c r="C1019">
        <v>69476</v>
      </c>
      <c r="D1019" s="57">
        <v>44865</v>
      </c>
      <c r="E1019" s="84" t="str">
        <f>F1019&amp;"-"&amp;COUNTIF($F$2:F1019,F1019)</f>
        <v>METASA-917</v>
      </c>
      <c r="F1019" s="84" t="str">
        <f t="shared" si="104"/>
        <v>METASA</v>
      </c>
      <c r="G1019" t="s">
        <v>8581</v>
      </c>
      <c r="H1019" s="62">
        <v>88416482000106</v>
      </c>
      <c r="I1019" t="s">
        <v>30</v>
      </c>
      <c r="J1019">
        <v>6792.87</v>
      </c>
      <c r="K1019">
        <v>90820.67</v>
      </c>
      <c r="M1019">
        <v>113129</v>
      </c>
      <c r="N1019" t="str">
        <v>ESAB</v>
      </c>
      <c r="O1019" s="57" cm="1">
        <f t="array" ref="O1019">_xlfn.XLOOKUP(1,($C$2:$C$8655=M1019)*($F$2:$F$8655=N1019),$D$2:$D$8655)</f>
        <v>45344</v>
      </c>
      <c r="P1019" s="62">
        <v>29799921000571</v>
      </c>
      <c r="Q1019" t="str">
        <v>KG LIQUIDO</v>
      </c>
      <c r="R1019" s="85">
        <v>1565</v>
      </c>
      <c r="S1019" s="85">
        <v>28942.75</v>
      </c>
      <c r="U1019" s="84" t="b">
        <f t="shared" si="105"/>
        <v>1</v>
      </c>
      <c r="V1019" s="84" t="b">
        <f t="shared" si="106"/>
        <v>1</v>
      </c>
      <c r="W1019" s="84" t="b">
        <f t="shared" si="107"/>
        <v>1</v>
      </c>
      <c r="X1019" s="84" t="b">
        <f t="shared" si="108"/>
        <v>1</v>
      </c>
      <c r="Y1019" s="84" t="b">
        <f t="shared" si="109"/>
        <v>1</v>
      </c>
      <c r="AA1019" s="84">
        <v>113129</v>
      </c>
      <c r="AB1019" s="84" t="s">
        <v>40</v>
      </c>
      <c r="AC1019" s="57">
        <v>45344</v>
      </c>
      <c r="AD1019" s="84">
        <v>29799921000571</v>
      </c>
      <c r="AE1019" s="84" t="s">
        <v>30</v>
      </c>
      <c r="AF1019" s="84">
        <v>1565</v>
      </c>
      <c r="AG1019" s="84">
        <v>28942.75</v>
      </c>
      <c r="AI1019">
        <v>115282</v>
      </c>
      <c r="AJ1019" s="84" t="str" cm="1">
        <f t="array" ref="AJ1019">_xlfn.XLOOKUP(AI1019,--LEFT(Main!$B$15:$B$1956,SEARCH(" ",Main!$B$15:$B$1956)),Main!$F$15:$F$1956,"")</f>
        <v>ESAB</v>
      </c>
      <c r="AK1019" s="57" cm="1">
        <f t="array" ref="AK1019">_xlfn.XLOOKUP(1,(--LEFT(Main!$B$15:$B$1956,SEARCH(" ",Main!$B$15:$B$1956))=AI1019)*(Main!$F$15:$F$1956=AJ1019),Main!$C$15:$C$1956,"")</f>
        <v>45497</v>
      </c>
      <c r="AL1019" s="62" cm="1">
        <f t="array" ref="AL1019">--_xlfn.XLOOKUP(1,(Main!$F$15:$F$1956='PLANILHA EBR'!AJ1019)*(--LEFT(Main!$B$15:$B$1956,SEARCH(" ",Main!$B$15:$B$1956))='PLANILHA EBR'!AI1019),Main!$E$15:$E$1956)</f>
        <v>29799921000571</v>
      </c>
      <c r="AM1019" s="84" t="str" cm="1">
        <f t="array" ref="AM1019">_xlfn.XLOOKUP(1,(Main!$F$15:$F$1956='PLANILHA EBR'!AJ1019)*(--LEFT(Main!$B$15:$B$1956,SEARCH(" ",Main!$B$15:$B$1956))='PLANILHA EBR'!AI1019),Main!$H$15:$H$1956)</f>
        <v>KG LIQUIDO</v>
      </c>
      <c r="AN1019">
        <v>510</v>
      </c>
      <c r="AO1019">
        <v>13856.7</v>
      </c>
      <c r="AP1019">
        <v>71244</v>
      </c>
    </row>
    <row r="1020" spans="1:42" x14ac:dyDescent="0.25">
      <c r="A1020" t="s">
        <v>5958</v>
      </c>
      <c r="B1020" t="str">
        <f>C1020&amp;"-"&amp;COUNTIF(C$2:C1020,C1020)</f>
        <v>69476-4</v>
      </c>
      <c r="C1020">
        <v>69476</v>
      </c>
      <c r="D1020" s="57">
        <v>44865</v>
      </c>
      <c r="E1020" s="84" t="str">
        <f>F1020&amp;"-"&amp;COUNTIF($F$2:F1020,F1020)</f>
        <v>METASA-918</v>
      </c>
      <c r="F1020" s="84" t="str">
        <f t="shared" si="104"/>
        <v>METASA</v>
      </c>
      <c r="G1020" t="s">
        <v>8581</v>
      </c>
      <c r="H1020" s="62">
        <v>88416482000106</v>
      </c>
      <c r="I1020" t="s">
        <v>30</v>
      </c>
      <c r="J1020">
        <v>584.27</v>
      </c>
      <c r="K1020">
        <v>9862.48</v>
      </c>
      <c r="M1020">
        <v>113382</v>
      </c>
      <c r="N1020" t="str">
        <v>ESAB</v>
      </c>
      <c r="O1020" s="57" cm="1">
        <f t="array" ref="O1020">_xlfn.XLOOKUP(1,($C$2:$C$8655=M1020)*($F$2:$F$8655=N1020),$D$2:$D$8655)</f>
        <v>45364</v>
      </c>
      <c r="P1020" s="62">
        <v>29799921000571</v>
      </c>
      <c r="Q1020" t="str">
        <v>KG LIQUIDO</v>
      </c>
      <c r="R1020" s="85">
        <v>1545</v>
      </c>
      <c r="S1020" s="85">
        <v>38856.75</v>
      </c>
      <c r="U1020" s="84" t="b">
        <f t="shared" si="105"/>
        <v>1</v>
      </c>
      <c r="V1020" s="84" t="b">
        <f t="shared" si="106"/>
        <v>1</v>
      </c>
      <c r="W1020" s="84" t="b">
        <f t="shared" si="107"/>
        <v>1</v>
      </c>
      <c r="X1020" s="84" t="b">
        <f t="shared" si="108"/>
        <v>1</v>
      </c>
      <c r="Y1020" s="84" t="b">
        <f t="shared" si="109"/>
        <v>1</v>
      </c>
      <c r="AA1020" s="84">
        <v>113382</v>
      </c>
      <c r="AB1020" s="84" t="s">
        <v>40</v>
      </c>
      <c r="AC1020" s="57">
        <v>45364</v>
      </c>
      <c r="AD1020" s="84">
        <v>29799921000571</v>
      </c>
      <c r="AE1020" s="84" t="s">
        <v>30</v>
      </c>
      <c r="AF1020" s="84">
        <v>1545</v>
      </c>
      <c r="AG1020" s="84">
        <v>38856.75</v>
      </c>
      <c r="AI1020">
        <v>115463</v>
      </c>
      <c r="AJ1020" s="84" t="str" cm="1">
        <f t="array" ref="AJ1020">_xlfn.XLOOKUP(AI1020,--LEFT(Main!$B$15:$B$1956,SEARCH(" ",Main!$B$15:$B$1956)),Main!$F$15:$F$1956,"")</f>
        <v>ESAB</v>
      </c>
      <c r="AK1020" s="57" cm="1">
        <f t="array" ref="AK1020">_xlfn.XLOOKUP(1,(--LEFT(Main!$B$15:$B$1956,SEARCH(" ",Main!$B$15:$B$1956))=AI1020)*(Main!$F$15:$F$1956=AJ1020),Main!$C$15:$C$1956,"")</f>
        <v>45510</v>
      </c>
      <c r="AL1020" s="62" cm="1">
        <f t="array" ref="AL1020">--_xlfn.XLOOKUP(1,(Main!$F$15:$F$1956='PLANILHA EBR'!AJ1020)*(--LEFT(Main!$B$15:$B$1956,SEARCH(" ",Main!$B$15:$B$1956))='PLANILHA EBR'!AI1020),Main!$E$15:$E$1956)</f>
        <v>29799921000571</v>
      </c>
      <c r="AM1020" s="84" t="str" cm="1">
        <f t="array" ref="AM1020">_xlfn.XLOOKUP(1,(Main!$F$15:$F$1956='PLANILHA EBR'!AJ1020)*(--LEFT(Main!$B$15:$B$1956,SEARCH(" ",Main!$B$15:$B$1956))='PLANILHA EBR'!AI1020),Main!$H$15:$H$1956)</f>
        <v>KG LIQUIDO</v>
      </c>
      <c r="AN1020">
        <v>100</v>
      </c>
      <c r="AO1020">
        <v>1568</v>
      </c>
      <c r="AP1020">
        <v>71244</v>
      </c>
    </row>
    <row r="1021" spans="1:42" x14ac:dyDescent="0.25">
      <c r="A1021" t="s">
        <v>5958</v>
      </c>
      <c r="B1021" t="str">
        <f>C1021&amp;"-"&amp;COUNTIF(C$2:C1021,C1021)</f>
        <v>69476-5</v>
      </c>
      <c r="C1021">
        <v>69476</v>
      </c>
      <c r="D1021" s="57">
        <v>44865</v>
      </c>
      <c r="E1021" s="84" t="str">
        <f>F1021&amp;"-"&amp;COUNTIF($F$2:F1021,F1021)</f>
        <v>METASA-919</v>
      </c>
      <c r="F1021" s="84" t="str">
        <f t="shared" si="104"/>
        <v>METASA</v>
      </c>
      <c r="G1021" t="s">
        <v>8581</v>
      </c>
      <c r="H1021" s="62">
        <v>88416482000106</v>
      </c>
      <c r="I1021" t="s">
        <v>30</v>
      </c>
      <c r="J1021">
        <v>646.67999999999995</v>
      </c>
      <c r="K1021">
        <v>10495.62</v>
      </c>
      <c r="M1021">
        <v>113398</v>
      </c>
      <c r="N1021" t="str">
        <v>ESAB</v>
      </c>
      <c r="O1021" s="57" cm="1">
        <f t="array" ref="O1021">_xlfn.XLOOKUP(1,($C$2:$C$8655=M1021)*($F$2:$F$8655=N1021),$D$2:$D$8655)</f>
        <v>45366</v>
      </c>
      <c r="P1021" s="62">
        <v>29799921000571</v>
      </c>
      <c r="Q1021" t="str">
        <v>KG LIQUIDO</v>
      </c>
      <c r="R1021" s="85">
        <v>400</v>
      </c>
      <c r="S1021" s="85">
        <v>125656</v>
      </c>
      <c r="U1021" s="84" t="b">
        <f t="shared" si="105"/>
        <v>1</v>
      </c>
      <c r="V1021" s="84" t="b">
        <f t="shared" si="106"/>
        <v>1</v>
      </c>
      <c r="W1021" s="84" t="b">
        <f t="shared" si="107"/>
        <v>1</v>
      </c>
      <c r="X1021" s="84" t="b">
        <f t="shared" si="108"/>
        <v>1</v>
      </c>
      <c r="Y1021" s="84" t="b">
        <f t="shared" si="109"/>
        <v>1</v>
      </c>
      <c r="AA1021" s="84">
        <v>113398</v>
      </c>
      <c r="AB1021" s="84" t="s">
        <v>40</v>
      </c>
      <c r="AC1021" s="57">
        <v>45366</v>
      </c>
      <c r="AD1021" s="84">
        <v>29799921000571</v>
      </c>
      <c r="AE1021" s="84" t="s">
        <v>30</v>
      </c>
      <c r="AF1021" s="84">
        <v>400</v>
      </c>
      <c r="AG1021" s="84">
        <v>125656</v>
      </c>
      <c r="AI1021">
        <v>115621</v>
      </c>
      <c r="AJ1021" s="84" t="str" cm="1">
        <f t="array" ref="AJ1021">_xlfn.XLOOKUP(AI1021,--LEFT(Main!$B$15:$B$1956,SEARCH(" ",Main!$B$15:$B$1956)),Main!$F$15:$F$1956,"")</f>
        <v>ESAB</v>
      </c>
      <c r="AK1021" s="57" cm="1">
        <f t="array" ref="AK1021">_xlfn.XLOOKUP(1,(--LEFT(Main!$B$15:$B$1956,SEARCH(" ",Main!$B$15:$B$1956))=AI1021)*(Main!$F$15:$F$1956=AJ1021),Main!$C$15:$C$1956,"")</f>
        <v>45520</v>
      </c>
      <c r="AL1021" s="62" cm="1">
        <f t="array" ref="AL1021">--_xlfn.XLOOKUP(1,(Main!$F$15:$F$1956='PLANILHA EBR'!AJ1021)*(--LEFT(Main!$B$15:$B$1956,SEARCH(" ",Main!$B$15:$B$1956))='PLANILHA EBR'!AI1021),Main!$E$15:$E$1956)</f>
        <v>29799921000571</v>
      </c>
      <c r="AM1021" s="84" t="str" cm="1">
        <f t="array" ref="AM1021">_xlfn.XLOOKUP(1,(Main!$F$15:$F$1956='PLANILHA EBR'!AJ1021)*(--LEFT(Main!$B$15:$B$1956,SEARCH(" ",Main!$B$15:$B$1956))='PLANILHA EBR'!AI1021),Main!$H$15:$H$1956)</f>
        <v>KG LIQUIDO</v>
      </c>
      <c r="AN1021">
        <v>300</v>
      </c>
      <c r="AO1021">
        <v>8151</v>
      </c>
      <c r="AP1021">
        <v>71244</v>
      </c>
    </row>
    <row r="1022" spans="1:42" x14ac:dyDescent="0.25">
      <c r="A1022" t="s">
        <v>5958</v>
      </c>
      <c r="B1022" t="str">
        <f>C1022&amp;"-"&amp;COUNTIF(C$2:C1022,C1022)</f>
        <v>69476-6</v>
      </c>
      <c r="C1022">
        <v>69476</v>
      </c>
      <c r="D1022" s="57">
        <v>44865</v>
      </c>
      <c r="E1022" s="84" t="str">
        <f>F1022&amp;"-"&amp;COUNTIF($F$2:F1022,F1022)</f>
        <v>METASA-920</v>
      </c>
      <c r="F1022" s="84" t="str">
        <f t="shared" si="104"/>
        <v>METASA</v>
      </c>
      <c r="G1022" t="s">
        <v>8581</v>
      </c>
      <c r="H1022" s="62">
        <v>88416482000106</v>
      </c>
      <c r="I1022" t="s">
        <v>30</v>
      </c>
      <c r="J1022">
        <v>8422.1200000000008</v>
      </c>
      <c r="K1022">
        <v>142165.39000000001</v>
      </c>
      <c r="M1022">
        <v>115282</v>
      </c>
      <c r="N1022" t="str">
        <v>ESAB</v>
      </c>
      <c r="O1022" s="57" cm="1">
        <f t="array" ref="O1022">_xlfn.XLOOKUP(1,($C$2:$C$8655=M1022)*($F$2:$F$8655=N1022),$D$2:$D$8655)</f>
        <v>45497</v>
      </c>
      <c r="P1022" s="62">
        <v>29799921000571</v>
      </c>
      <c r="Q1022" t="str">
        <v>KG LIQUIDO</v>
      </c>
      <c r="R1022" s="85">
        <v>510</v>
      </c>
      <c r="S1022" s="85">
        <v>13856.7</v>
      </c>
      <c r="U1022" s="84" t="b">
        <f t="shared" si="105"/>
        <v>1</v>
      </c>
      <c r="V1022" s="84" t="b">
        <f t="shared" si="106"/>
        <v>1</v>
      </c>
      <c r="W1022" s="84" t="b">
        <f t="shared" si="107"/>
        <v>1</v>
      </c>
      <c r="X1022" s="84" t="b">
        <f t="shared" si="108"/>
        <v>1</v>
      </c>
      <c r="Y1022" s="84" t="b">
        <f t="shared" si="109"/>
        <v>1</v>
      </c>
      <c r="AA1022" s="84">
        <v>115282</v>
      </c>
      <c r="AB1022" s="84" t="s">
        <v>40</v>
      </c>
      <c r="AC1022" s="57">
        <v>45497</v>
      </c>
      <c r="AD1022" s="84">
        <v>29799921000571</v>
      </c>
      <c r="AE1022" s="84" t="s">
        <v>30</v>
      </c>
      <c r="AF1022" s="84">
        <v>510</v>
      </c>
      <c r="AG1022" s="84">
        <v>13856.7</v>
      </c>
      <c r="AI1022">
        <v>119466</v>
      </c>
      <c r="AJ1022" s="84" t="str" cm="1">
        <f t="array" ref="AJ1022">_xlfn.XLOOKUP(AI1022,--LEFT(Main!$B$15:$B$1956,SEARCH(" ",Main!$B$15:$B$1956)),Main!$F$15:$F$1956,"")</f>
        <v>POLEODUTO</v>
      </c>
      <c r="AK1022" s="57" cm="1">
        <f t="array" ref="AK1022">_xlfn.XLOOKUP(1,(--LEFT(Main!$B$15:$B$1956,SEARCH(" ",Main!$B$15:$B$1956))=AI1022)*(Main!$F$15:$F$1956=AJ1022),Main!$C$15:$C$1956,"")</f>
        <v>45014</v>
      </c>
      <c r="AL1022" s="62" cm="1">
        <f t="array" ref="AL1022">--_xlfn.XLOOKUP(1,(Main!$F$15:$F$1956='PLANILHA EBR'!AJ1022)*(--LEFT(Main!$B$15:$B$1956,SEARCH(" ",Main!$B$15:$B$1956))='PLANILHA EBR'!AI1022),Main!$E$15:$E$1956)</f>
        <v>72797913000191</v>
      </c>
      <c r="AM1022" s="84" t="str" cm="1">
        <f t="array" ref="AM1022">_xlfn.XLOOKUP(1,(Main!$F$15:$F$1956='PLANILHA EBR'!AJ1022)*(--LEFT(Main!$B$15:$B$1956,SEARCH(" ",Main!$B$15:$B$1956))='PLANILHA EBR'!AI1022),Main!$H$15:$H$1956)</f>
        <v>KG LIQUIDO</v>
      </c>
      <c r="AN1022">
        <v>16452.8</v>
      </c>
      <c r="AO1022">
        <v>975520</v>
      </c>
      <c r="AP1022">
        <v>69393</v>
      </c>
    </row>
    <row r="1023" spans="1:42" x14ac:dyDescent="0.25">
      <c r="A1023" t="s">
        <v>5958</v>
      </c>
      <c r="B1023" t="str">
        <f>C1023&amp;"-"&amp;COUNTIF(C$2:C1023,C1023)</f>
        <v>69476-7</v>
      </c>
      <c r="C1023">
        <v>69476</v>
      </c>
      <c r="D1023" s="57">
        <v>44865</v>
      </c>
      <c r="E1023" s="84" t="str">
        <f>F1023&amp;"-"&amp;COUNTIF($F$2:F1023,F1023)</f>
        <v>METASA-921</v>
      </c>
      <c r="F1023" s="84" t="str">
        <f t="shared" si="104"/>
        <v>METASA</v>
      </c>
      <c r="G1023" t="s">
        <v>8581</v>
      </c>
      <c r="H1023" s="62">
        <v>88416482000106</v>
      </c>
      <c r="I1023" t="s">
        <v>30</v>
      </c>
      <c r="J1023">
        <v>321.44</v>
      </c>
      <c r="K1023">
        <v>5216.97</v>
      </c>
      <c r="M1023">
        <v>115463</v>
      </c>
      <c r="N1023" t="str">
        <v>ESAB</v>
      </c>
      <c r="O1023" s="57" cm="1">
        <f t="array" ref="O1023">_xlfn.XLOOKUP(1,($C$2:$C$8655=M1023)*($F$2:$F$8655=N1023),$D$2:$D$8655)</f>
        <v>45510</v>
      </c>
      <c r="P1023" s="62">
        <v>29799921000571</v>
      </c>
      <c r="Q1023" t="str">
        <v>KG LIQUIDO</v>
      </c>
      <c r="R1023" s="85">
        <v>100</v>
      </c>
      <c r="S1023" s="85">
        <v>1568</v>
      </c>
      <c r="U1023" s="84" t="b">
        <f t="shared" si="105"/>
        <v>1</v>
      </c>
      <c r="V1023" s="84" t="b">
        <f t="shared" si="106"/>
        <v>1</v>
      </c>
      <c r="W1023" s="84" t="b">
        <f t="shared" si="107"/>
        <v>1</v>
      </c>
      <c r="X1023" s="84" t="b">
        <f t="shared" si="108"/>
        <v>1</v>
      </c>
      <c r="Y1023" s="84" t="b">
        <f t="shared" si="109"/>
        <v>1</v>
      </c>
      <c r="AA1023" s="84">
        <v>115463</v>
      </c>
      <c r="AB1023" s="84" t="s">
        <v>40</v>
      </c>
      <c r="AC1023" s="57">
        <v>45510</v>
      </c>
      <c r="AD1023" s="84">
        <v>29799921000571</v>
      </c>
      <c r="AE1023" s="84" t="s">
        <v>30</v>
      </c>
      <c r="AF1023" s="84">
        <v>100</v>
      </c>
      <c r="AG1023" s="84">
        <v>1568</v>
      </c>
      <c r="AI1023">
        <v>119468</v>
      </c>
      <c r="AJ1023" s="84" t="str" cm="1">
        <f t="array" ref="AJ1023">_xlfn.XLOOKUP(AI1023,--LEFT(Main!$B$15:$B$1956,SEARCH(" ",Main!$B$15:$B$1956)),Main!$F$15:$F$1956,"")</f>
        <v>POLEODUTO</v>
      </c>
      <c r="AK1023" s="57" cm="1">
        <f t="array" ref="AK1023">_xlfn.XLOOKUP(1,(--LEFT(Main!$B$15:$B$1956,SEARCH(" ",Main!$B$15:$B$1956))=AI1023)*(Main!$F$15:$F$1956=AJ1023),Main!$C$15:$C$1956,"")</f>
        <v>45014</v>
      </c>
      <c r="AL1023" s="62" cm="1">
        <f t="array" ref="AL1023">--_xlfn.XLOOKUP(1,(Main!$F$15:$F$1956='PLANILHA EBR'!AJ1023)*(--LEFT(Main!$B$15:$B$1956,SEARCH(" ",Main!$B$15:$B$1956))='PLANILHA EBR'!AI1023),Main!$E$15:$E$1956)</f>
        <v>72797913000191</v>
      </c>
      <c r="AM1023" s="84" t="str" cm="1">
        <f t="array" ref="AM1023">_xlfn.XLOOKUP(1,(Main!$F$15:$F$1956='PLANILHA EBR'!AJ1023)*(--LEFT(Main!$B$15:$B$1956,SEARCH(" ",Main!$B$15:$B$1956))='PLANILHA EBR'!AI1023),Main!$H$15:$H$1956)</f>
        <v>KG LIQUIDO</v>
      </c>
      <c r="AN1023">
        <v>12485.39</v>
      </c>
      <c r="AO1023">
        <v>621875.35</v>
      </c>
      <c r="AP1023">
        <v>69113</v>
      </c>
    </row>
    <row r="1024" spans="1:42" x14ac:dyDescent="0.25">
      <c r="A1024" t="s">
        <v>5958</v>
      </c>
      <c r="B1024" t="str">
        <f>C1024&amp;"-"&amp;COUNTIF(C$2:C1024,C1024)</f>
        <v>69476-8</v>
      </c>
      <c r="C1024">
        <v>69476</v>
      </c>
      <c r="D1024" s="57">
        <v>44865</v>
      </c>
      <c r="E1024" s="84" t="str">
        <f>F1024&amp;"-"&amp;COUNTIF($F$2:F1024,F1024)</f>
        <v>METASA-922</v>
      </c>
      <c r="F1024" s="84" t="str">
        <f t="shared" si="104"/>
        <v>METASA</v>
      </c>
      <c r="G1024" t="s">
        <v>8581</v>
      </c>
      <c r="H1024" s="62">
        <v>88416482000106</v>
      </c>
      <c r="I1024" t="s">
        <v>30</v>
      </c>
      <c r="J1024">
        <v>3006.54</v>
      </c>
      <c r="K1024">
        <v>56132.1</v>
      </c>
      <c r="M1024">
        <v>115621</v>
      </c>
      <c r="N1024" t="str">
        <v>ESAB</v>
      </c>
      <c r="O1024" s="57" cm="1">
        <f t="array" ref="O1024">_xlfn.XLOOKUP(1,($C$2:$C$8655=M1024)*($F$2:$F$8655=N1024),$D$2:$D$8655)</f>
        <v>45520</v>
      </c>
      <c r="P1024" s="62">
        <v>29799921000571</v>
      </c>
      <c r="Q1024" t="str">
        <v>KG LIQUIDO</v>
      </c>
      <c r="R1024" s="85">
        <v>300</v>
      </c>
      <c r="S1024" s="85">
        <v>8151</v>
      </c>
      <c r="U1024" s="84" t="b">
        <f t="shared" si="105"/>
        <v>1</v>
      </c>
      <c r="V1024" s="84" t="b">
        <f t="shared" si="106"/>
        <v>1</v>
      </c>
      <c r="W1024" s="84" t="b">
        <f t="shared" si="107"/>
        <v>1</v>
      </c>
      <c r="X1024" s="84" t="b">
        <f t="shared" si="108"/>
        <v>1</v>
      </c>
      <c r="Y1024" s="84" t="b">
        <f t="shared" si="109"/>
        <v>1</v>
      </c>
      <c r="AA1024" s="84">
        <v>115621</v>
      </c>
      <c r="AB1024" s="84" t="s">
        <v>40</v>
      </c>
      <c r="AC1024" s="57">
        <v>45520</v>
      </c>
      <c r="AD1024" s="84">
        <v>29799921000571</v>
      </c>
      <c r="AE1024" s="84" t="s">
        <v>30</v>
      </c>
      <c r="AF1024" s="84">
        <v>300</v>
      </c>
      <c r="AG1024" s="84">
        <v>8151</v>
      </c>
      <c r="AI1024">
        <v>119484</v>
      </c>
      <c r="AJ1024" s="84" t="str" cm="1">
        <f t="array" ref="AJ1024">_xlfn.XLOOKUP(AI1024,--LEFT(Main!$B$15:$B$1956,SEARCH(" ",Main!$B$15:$B$1956)),Main!$F$15:$F$1956,"")</f>
        <v>POLEODUTO</v>
      </c>
      <c r="AK1024" s="57" cm="1">
        <f t="array" ref="AK1024">_xlfn.XLOOKUP(1,(--LEFT(Main!$B$15:$B$1956,SEARCH(" ",Main!$B$15:$B$1956))=AI1024)*(Main!$F$15:$F$1956=AJ1024),Main!$C$15:$C$1956,"")</f>
        <v>45014</v>
      </c>
      <c r="AL1024" s="62" cm="1">
        <f t="array" ref="AL1024">--_xlfn.XLOOKUP(1,(Main!$F$15:$F$1956='PLANILHA EBR'!AJ1024)*(--LEFT(Main!$B$15:$B$1956,SEARCH(" ",Main!$B$15:$B$1956))='PLANILHA EBR'!AI1024),Main!$E$15:$E$1956)</f>
        <v>72797913000191</v>
      </c>
      <c r="AM1024" s="84" t="str" cm="1">
        <f t="array" ref="AM1024">_xlfn.XLOOKUP(1,(Main!$F$15:$F$1956='PLANILHA EBR'!AJ1024)*(--LEFT(Main!$B$15:$B$1956,SEARCH(" ",Main!$B$15:$B$1956))='PLANILHA EBR'!AI1024),Main!$H$15:$H$1956)</f>
        <v>KG LIQUIDO</v>
      </c>
      <c r="AN1024">
        <v>13176.54</v>
      </c>
      <c r="AO1024">
        <v>793287.51</v>
      </c>
      <c r="AP1024">
        <v>69112</v>
      </c>
    </row>
    <row r="1025" spans="1:42" x14ac:dyDescent="0.25">
      <c r="A1025" t="s">
        <v>5958</v>
      </c>
      <c r="B1025" t="str">
        <f>C1025&amp;"-"&amp;COUNTIF(C$2:C1025,C1025)</f>
        <v>69476-9</v>
      </c>
      <c r="C1025">
        <v>69476</v>
      </c>
      <c r="D1025" s="57">
        <v>44865</v>
      </c>
      <c r="E1025" s="84" t="str">
        <f>F1025&amp;"-"&amp;COUNTIF($F$2:F1025,F1025)</f>
        <v>METASA-923</v>
      </c>
      <c r="F1025" s="84" t="str">
        <f t="shared" si="104"/>
        <v>METASA</v>
      </c>
      <c r="G1025" t="s">
        <v>8581</v>
      </c>
      <c r="H1025" s="62">
        <v>88416482000106</v>
      </c>
      <c r="I1025" t="s">
        <v>30</v>
      </c>
      <c r="J1025">
        <v>1560.7</v>
      </c>
      <c r="K1025">
        <v>30152.73</v>
      </c>
      <c r="M1025">
        <v>119466</v>
      </c>
      <c r="N1025" t="str">
        <v>POLEODUTO</v>
      </c>
      <c r="O1025" s="57" cm="1">
        <f t="array" ref="O1025">_xlfn.XLOOKUP(1,($C$2:$C$8655=M1025)*($F$2:$F$8655=N1025),$D$2:$D$8655)</f>
        <v>45014</v>
      </c>
      <c r="P1025" s="62">
        <v>72797913000191</v>
      </c>
      <c r="Q1025" t="str">
        <v>M</v>
      </c>
      <c r="R1025" s="85">
        <v>3359.5756999999999</v>
      </c>
      <c r="S1025" s="85">
        <v>975520</v>
      </c>
      <c r="U1025" s="84" t="b">
        <f t="shared" si="105"/>
        <v>1</v>
      </c>
      <c r="V1025" s="84" t="b">
        <f t="shared" si="106"/>
        <v>1</v>
      </c>
      <c r="W1025" s="84" t="b">
        <f t="shared" si="107"/>
        <v>1</v>
      </c>
      <c r="X1025" s="84" t="str">
        <f t="shared" si="108"/>
        <v xml:space="preserve"> </v>
      </c>
      <c r="Y1025" s="84" t="b">
        <f t="shared" si="109"/>
        <v>1</v>
      </c>
      <c r="AA1025" s="84">
        <v>119466</v>
      </c>
      <c r="AB1025" s="84" t="s">
        <v>841</v>
      </c>
      <c r="AC1025" s="57">
        <v>45014</v>
      </c>
      <c r="AD1025" s="84">
        <v>72797913000191</v>
      </c>
      <c r="AE1025" s="84" t="s">
        <v>30</v>
      </c>
      <c r="AF1025" s="84">
        <v>16452.8</v>
      </c>
      <c r="AG1025" s="84">
        <v>975520</v>
      </c>
      <c r="AI1025">
        <v>119485</v>
      </c>
      <c r="AJ1025" s="84" t="str" cm="1">
        <f t="array" ref="AJ1025">_xlfn.XLOOKUP(AI1025,--LEFT(Main!$B$15:$B$1956,SEARCH(" ",Main!$B$15:$B$1956)),Main!$F$15:$F$1956,"")</f>
        <v>POLEODUTO</v>
      </c>
      <c r="AK1025" s="57" cm="1">
        <f t="array" ref="AK1025">_xlfn.XLOOKUP(1,(--LEFT(Main!$B$15:$B$1956,SEARCH(" ",Main!$B$15:$B$1956))=AI1025)*(Main!$F$15:$F$1956=AJ1025),Main!$C$15:$C$1956,"")</f>
        <v>45014</v>
      </c>
      <c r="AL1025" s="62" cm="1">
        <f t="array" ref="AL1025">--_xlfn.XLOOKUP(1,(Main!$F$15:$F$1956='PLANILHA EBR'!AJ1025)*(--LEFT(Main!$B$15:$B$1956,SEARCH(" ",Main!$B$15:$B$1956))='PLANILHA EBR'!AI1025),Main!$E$15:$E$1956)</f>
        <v>72797913000191</v>
      </c>
      <c r="AM1025" s="84" t="str" cm="1">
        <f t="array" ref="AM1025">_xlfn.XLOOKUP(1,(Main!$F$15:$F$1956='PLANILHA EBR'!AJ1025)*(--LEFT(Main!$B$15:$B$1956,SEARCH(" ",Main!$B$15:$B$1956))='PLANILHA EBR'!AI1025),Main!$H$15:$H$1956)</f>
        <v>KG LIQUIDO</v>
      </c>
      <c r="AN1025">
        <v>1619.45</v>
      </c>
      <c r="AO1025">
        <v>119242.8</v>
      </c>
      <c r="AP1025">
        <v>68863</v>
      </c>
    </row>
    <row r="1026" spans="1:42" x14ac:dyDescent="0.25">
      <c r="A1026" t="s">
        <v>5958</v>
      </c>
      <c r="B1026" t="str">
        <f>C1026&amp;"-"&amp;COUNTIF(C$2:C1026,C1026)</f>
        <v>69476-10</v>
      </c>
      <c r="C1026">
        <v>69476</v>
      </c>
      <c r="D1026" s="57">
        <v>44865</v>
      </c>
      <c r="E1026" s="84" t="str">
        <f>F1026&amp;"-"&amp;COUNTIF($F$2:F1026,F1026)</f>
        <v>METASA-924</v>
      </c>
      <c r="F1026" s="84" t="str">
        <f t="shared" si="104"/>
        <v>METASA</v>
      </c>
      <c r="G1026" t="s">
        <v>8581</v>
      </c>
      <c r="H1026" s="62">
        <v>88416482000106</v>
      </c>
      <c r="I1026" t="s">
        <v>30</v>
      </c>
      <c r="J1026">
        <v>14.55</v>
      </c>
      <c r="K1026">
        <v>281.11</v>
      </c>
      <c r="M1026">
        <v>119468</v>
      </c>
      <c r="N1026" t="str">
        <v>POLEODUTO</v>
      </c>
      <c r="O1026" s="57" cm="1">
        <f t="array" ref="O1026">_xlfn.XLOOKUP(1,($C$2:$C$8655=M1026)*($F$2:$F$8655=N1026),$D$2:$D$8655)</f>
        <v>45014</v>
      </c>
      <c r="P1026" s="62">
        <v>72797913000191</v>
      </c>
      <c r="Q1026" t="str">
        <v>M</v>
      </c>
      <c r="R1026" s="85">
        <v>1763.1825000000001</v>
      </c>
      <c r="S1026" s="85">
        <v>621875.35000000009</v>
      </c>
      <c r="U1026" s="84" t="b">
        <f t="shared" si="105"/>
        <v>1</v>
      </c>
      <c r="V1026" s="84" t="b">
        <f t="shared" si="106"/>
        <v>1</v>
      </c>
      <c r="W1026" s="84" t="b">
        <f t="shared" si="107"/>
        <v>1</v>
      </c>
      <c r="X1026" s="84" t="str">
        <f t="shared" si="108"/>
        <v xml:space="preserve"> </v>
      </c>
      <c r="Y1026" s="84" t="b">
        <f t="shared" si="109"/>
        <v>1</v>
      </c>
      <c r="AA1026" s="84">
        <v>119468</v>
      </c>
      <c r="AB1026" s="84" t="s">
        <v>841</v>
      </c>
      <c r="AC1026" s="57">
        <v>45014</v>
      </c>
      <c r="AD1026" s="84">
        <v>72797913000191</v>
      </c>
      <c r="AE1026" s="84" t="s">
        <v>30</v>
      </c>
      <c r="AF1026" s="84">
        <v>12485.39</v>
      </c>
      <c r="AG1026" s="84">
        <v>621875.35</v>
      </c>
      <c r="AI1026">
        <v>119691</v>
      </c>
      <c r="AJ1026" s="84" t="str" cm="1">
        <f t="array" ref="AJ1026">_xlfn.XLOOKUP(AI1026,--LEFT(Main!$B$15:$B$1956,SEARCH(" ",Main!$B$15:$B$1956)),Main!$F$15:$F$1956,"")</f>
        <v>POLEODUTO</v>
      </c>
      <c r="AK1026" s="57" cm="1">
        <f t="array" ref="AK1026">_xlfn.XLOOKUP(1,(--LEFT(Main!$B$15:$B$1956,SEARCH(" ",Main!$B$15:$B$1956))=AI1026)*(Main!$F$15:$F$1956=AJ1026),Main!$C$15:$C$1956,"")</f>
        <v>45043</v>
      </c>
      <c r="AL1026" s="62" cm="1">
        <f t="array" ref="AL1026">--_xlfn.XLOOKUP(1,(Main!$F$15:$F$1956='PLANILHA EBR'!AJ1026)*(--LEFT(Main!$B$15:$B$1956,SEARCH(" ",Main!$B$15:$B$1956))='PLANILHA EBR'!AI1026),Main!$E$15:$E$1956)</f>
        <v>72797913000191</v>
      </c>
      <c r="AM1026" s="84" t="str" cm="1">
        <f t="array" ref="AM1026">_xlfn.XLOOKUP(1,(Main!$F$15:$F$1956='PLANILHA EBR'!AJ1026)*(--LEFT(Main!$B$15:$B$1956,SEARCH(" ",Main!$B$15:$B$1956))='PLANILHA EBR'!AI1026),Main!$H$15:$H$1956)</f>
        <v>KG LIQUIDO</v>
      </c>
      <c r="AN1026">
        <v>2467.92</v>
      </c>
      <c r="AO1026">
        <v>146328</v>
      </c>
      <c r="AP1026">
        <v>66172</v>
      </c>
    </row>
    <row r="1027" spans="1:42" x14ac:dyDescent="0.25">
      <c r="A1027" t="s">
        <v>5958</v>
      </c>
      <c r="B1027" t="str">
        <f>C1027&amp;"-"&amp;COUNTIF(C$2:C1027,C1027)</f>
        <v>69481-1</v>
      </c>
      <c r="C1027">
        <v>69481</v>
      </c>
      <c r="D1027" s="57">
        <v>44865</v>
      </c>
      <c r="E1027" s="84" t="str">
        <f>F1027&amp;"-"&amp;COUNTIF($F$2:F1027,F1027)</f>
        <v>METASA-925</v>
      </c>
      <c r="F1027" s="84" t="str">
        <f t="shared" ref="F1027:F1090" si="110">LEFT(G1027,SEARCH(" ",G1027)-1)</f>
        <v>METASA</v>
      </c>
      <c r="G1027" t="s">
        <v>8581</v>
      </c>
      <c r="H1027" s="62">
        <v>88416482000106</v>
      </c>
      <c r="I1027" t="s">
        <v>30</v>
      </c>
      <c r="J1027">
        <v>19013.61</v>
      </c>
      <c r="K1027">
        <v>514888.56</v>
      </c>
      <c r="M1027">
        <v>119484</v>
      </c>
      <c r="N1027" t="str">
        <v>POLEODUTO</v>
      </c>
      <c r="O1027" s="57" cm="1">
        <f t="array" ref="O1027">_xlfn.XLOOKUP(1,($C$2:$C$8655=M1027)*($F$2:$F$8655=N1027),$D$2:$D$8655)</f>
        <v>45014</v>
      </c>
      <c r="P1027" s="62">
        <v>72797913000191</v>
      </c>
      <c r="Q1027" t="str">
        <v>UNIDADE</v>
      </c>
      <c r="R1027" s="85">
        <v>4415</v>
      </c>
      <c r="S1027" s="85">
        <v>793287.51</v>
      </c>
      <c r="U1027" s="84" t="b">
        <f t="shared" si="105"/>
        <v>1</v>
      </c>
      <c r="V1027" s="84" t="b">
        <f t="shared" si="106"/>
        <v>1</v>
      </c>
      <c r="W1027" s="84" t="b">
        <f t="shared" si="107"/>
        <v>1</v>
      </c>
      <c r="X1027" s="84" t="str">
        <f t="shared" si="108"/>
        <v xml:space="preserve"> </v>
      </c>
      <c r="Y1027" s="84" t="b">
        <f t="shared" si="109"/>
        <v>1</v>
      </c>
      <c r="AA1027" s="84">
        <v>119484</v>
      </c>
      <c r="AB1027" s="84" t="s">
        <v>841</v>
      </c>
      <c r="AC1027" s="57">
        <v>45014</v>
      </c>
      <c r="AD1027" s="84">
        <v>72797913000191</v>
      </c>
      <c r="AE1027" s="84" t="s">
        <v>30</v>
      </c>
      <c r="AF1027" s="84">
        <v>13176.54</v>
      </c>
      <c r="AG1027" s="84">
        <v>793287.51</v>
      </c>
      <c r="AI1027">
        <v>119693</v>
      </c>
      <c r="AJ1027" s="84" t="str" cm="1">
        <f t="array" ref="AJ1027">_xlfn.XLOOKUP(AI1027,--LEFT(Main!$B$15:$B$1956,SEARCH(" ",Main!$B$15:$B$1956)),Main!$F$15:$F$1956,"")</f>
        <v>POLEODUTO</v>
      </c>
      <c r="AK1027" s="57" cm="1">
        <f t="array" ref="AK1027">_xlfn.XLOOKUP(1,(--LEFT(Main!$B$15:$B$1956,SEARCH(" ",Main!$B$15:$B$1956))=AI1027)*(Main!$F$15:$F$1956=AJ1027),Main!$C$15:$C$1956,"")</f>
        <v>45042</v>
      </c>
      <c r="AL1027" s="62" cm="1">
        <f t="array" ref="AL1027">--_xlfn.XLOOKUP(1,(Main!$F$15:$F$1956='PLANILHA EBR'!AJ1027)*(--LEFT(Main!$B$15:$B$1956,SEARCH(" ",Main!$B$15:$B$1956))='PLANILHA EBR'!AI1027),Main!$E$15:$E$1956)</f>
        <v>72797913000191</v>
      </c>
      <c r="AM1027" s="84" t="str" cm="1">
        <f t="array" ref="AM1027">_xlfn.XLOOKUP(1,(Main!$F$15:$F$1956='PLANILHA EBR'!AJ1027)*(--LEFT(Main!$B$15:$B$1956,SEARCH(" ",Main!$B$15:$B$1956))='PLANILHA EBR'!AI1027),Main!$H$15:$H$1956)</f>
        <v>KG LIQUIDO</v>
      </c>
      <c r="AN1027">
        <v>15187.2</v>
      </c>
      <c r="AO1027">
        <v>875152.41</v>
      </c>
      <c r="AP1027">
        <v>66172</v>
      </c>
    </row>
    <row r="1028" spans="1:42" x14ac:dyDescent="0.25">
      <c r="A1028" t="s">
        <v>5958</v>
      </c>
      <c r="B1028" t="str">
        <f>C1028&amp;"-"&amp;COUNTIF(C$2:C1028,C1028)</f>
        <v>69481-2</v>
      </c>
      <c r="C1028">
        <v>69481</v>
      </c>
      <c r="D1028" s="57">
        <v>44865</v>
      </c>
      <c r="E1028" s="84" t="str">
        <f>F1028&amp;"-"&amp;COUNTIF($F$2:F1028,F1028)</f>
        <v>METASA-926</v>
      </c>
      <c r="F1028" s="84" t="str">
        <f t="shared" si="110"/>
        <v>METASA</v>
      </c>
      <c r="G1028" t="s">
        <v>8581</v>
      </c>
      <c r="H1028" s="62">
        <v>88416482000106</v>
      </c>
      <c r="I1028" t="s">
        <v>30</v>
      </c>
      <c r="J1028">
        <v>1494.08</v>
      </c>
      <c r="K1028">
        <v>39787.35</v>
      </c>
      <c r="M1028">
        <v>119485</v>
      </c>
      <c r="N1028" t="str">
        <v>POLEODUTO</v>
      </c>
      <c r="O1028" s="57" cm="1">
        <f t="array" ref="O1028">_xlfn.XLOOKUP(1,($C$2:$C$8655=M1028)*($F$2:$F$8655=N1028),$D$2:$D$8655)</f>
        <v>45014</v>
      </c>
      <c r="P1028" s="62">
        <v>72797913000191</v>
      </c>
      <c r="Q1028" t="str">
        <v>UNIDADE</v>
      </c>
      <c r="R1028" s="85">
        <v>72</v>
      </c>
      <c r="S1028" s="85">
        <v>119242.8</v>
      </c>
      <c r="U1028" s="84" t="b">
        <f t="shared" si="105"/>
        <v>1</v>
      </c>
      <c r="V1028" s="84" t="b">
        <f t="shared" si="106"/>
        <v>1</v>
      </c>
      <c r="W1028" s="84" t="b">
        <f t="shared" si="107"/>
        <v>1</v>
      </c>
      <c r="X1028" s="84" t="str">
        <f t="shared" si="108"/>
        <v xml:space="preserve"> </v>
      </c>
      <c r="Y1028" s="84" t="b">
        <f t="shared" si="109"/>
        <v>1</v>
      </c>
      <c r="AA1028" s="84">
        <v>119485</v>
      </c>
      <c r="AB1028" s="84" t="s">
        <v>841</v>
      </c>
      <c r="AC1028" s="57">
        <v>45014</v>
      </c>
      <c r="AD1028" s="84">
        <v>72797913000191</v>
      </c>
      <c r="AE1028" s="84" t="s">
        <v>30</v>
      </c>
      <c r="AF1028" s="84">
        <v>1619.45</v>
      </c>
      <c r="AG1028" s="84">
        <v>119242.8</v>
      </c>
      <c r="AI1028">
        <v>119900</v>
      </c>
      <c r="AJ1028" s="84" t="str" cm="1">
        <f t="array" ref="AJ1028">_xlfn.XLOOKUP(AI1028,--LEFT(Main!$B$15:$B$1956,SEARCH(" ",Main!$B$15:$B$1956)),Main!$F$15:$F$1956,"")</f>
        <v>POLEODUTO</v>
      </c>
      <c r="AK1028" s="57" cm="1">
        <f t="array" ref="AK1028">_xlfn.XLOOKUP(1,(--LEFT(Main!$B$15:$B$1956,SEARCH(" ",Main!$B$15:$B$1956))=AI1028)*(Main!$F$15:$F$1956=AJ1028),Main!$C$15:$C$1956,"")</f>
        <v>45075</v>
      </c>
      <c r="AL1028" s="62" cm="1">
        <f t="array" ref="AL1028">--_xlfn.XLOOKUP(1,(Main!$F$15:$F$1956='PLANILHA EBR'!AJ1028)*(--LEFT(Main!$B$15:$B$1956,SEARCH(" ",Main!$B$15:$B$1956))='PLANILHA EBR'!AI1028),Main!$E$15:$E$1956)</f>
        <v>72797913000191</v>
      </c>
      <c r="AM1028" s="84" t="str" cm="1">
        <f t="array" ref="AM1028">_xlfn.XLOOKUP(1,(Main!$F$15:$F$1956='PLANILHA EBR'!AJ1028)*(--LEFT(Main!$B$15:$B$1956,SEARCH(" ",Main!$B$15:$B$1956))='PLANILHA EBR'!AI1028),Main!$H$15:$H$1956)</f>
        <v>KG LIQUIDO</v>
      </c>
      <c r="AN1028">
        <v>2190.35</v>
      </c>
      <c r="AO1028">
        <v>165337.65</v>
      </c>
      <c r="AP1028">
        <v>66172</v>
      </c>
    </row>
    <row r="1029" spans="1:42" x14ac:dyDescent="0.25">
      <c r="A1029" t="s">
        <v>5958</v>
      </c>
      <c r="B1029" t="str">
        <f>C1029&amp;"-"&amp;COUNTIF(C$2:C1029,C1029)</f>
        <v>69481-3</v>
      </c>
      <c r="C1029">
        <v>69481</v>
      </c>
      <c r="D1029" s="57">
        <v>44865</v>
      </c>
      <c r="E1029" s="84" t="str">
        <f>F1029&amp;"-"&amp;COUNTIF($F$2:F1029,F1029)</f>
        <v>METASA-927</v>
      </c>
      <c r="F1029" s="84" t="str">
        <f t="shared" si="110"/>
        <v>METASA</v>
      </c>
      <c r="G1029" t="s">
        <v>8581</v>
      </c>
      <c r="H1029" s="62">
        <v>88416482000106</v>
      </c>
      <c r="I1029" t="s">
        <v>30</v>
      </c>
      <c r="J1029">
        <v>218.03</v>
      </c>
      <c r="K1029">
        <v>5806.14</v>
      </c>
      <c r="M1029">
        <v>119691</v>
      </c>
      <c r="N1029" t="str">
        <v>POLEODUTO</v>
      </c>
      <c r="O1029" s="57" cm="1">
        <f t="array" ref="O1029">_xlfn.XLOOKUP(1,($C$2:$C$8655=M1029)*($F$2:$F$8655=N1029),$D$2:$D$8655)</f>
        <v>45043</v>
      </c>
      <c r="P1029" s="62">
        <v>72797913000191</v>
      </c>
      <c r="Q1029" t="str">
        <v>M</v>
      </c>
      <c r="R1029" s="85">
        <v>504</v>
      </c>
      <c r="S1029" s="85">
        <v>146328</v>
      </c>
      <c r="U1029" s="84" t="b">
        <f t="shared" si="105"/>
        <v>1</v>
      </c>
      <c r="V1029" s="84" t="b">
        <f t="shared" si="106"/>
        <v>1</v>
      </c>
      <c r="W1029" s="84" t="b">
        <f t="shared" si="107"/>
        <v>1</v>
      </c>
      <c r="X1029" s="84" t="str">
        <f t="shared" si="108"/>
        <v xml:space="preserve"> </v>
      </c>
      <c r="Y1029" s="84" t="b">
        <f t="shared" si="109"/>
        <v>1</v>
      </c>
      <c r="AA1029" s="84">
        <v>119691</v>
      </c>
      <c r="AB1029" s="84" t="s">
        <v>841</v>
      </c>
      <c r="AC1029" s="57">
        <v>45043</v>
      </c>
      <c r="AD1029" s="84">
        <v>72797913000191</v>
      </c>
      <c r="AE1029" s="84" t="s">
        <v>30</v>
      </c>
      <c r="AF1029" s="84">
        <v>2467.92</v>
      </c>
      <c r="AG1029" s="84">
        <v>146328</v>
      </c>
      <c r="AI1029">
        <v>120158</v>
      </c>
      <c r="AJ1029" s="84" t="str" cm="1">
        <f t="array" ref="AJ1029">_xlfn.XLOOKUP(AI1029,--LEFT(Main!$B$15:$B$1956,SEARCH(" ",Main!$B$15:$B$1956)),Main!$F$15:$F$1956,"")</f>
        <v>POLEODUTO</v>
      </c>
      <c r="AK1029" s="57" cm="1">
        <f t="array" ref="AK1029">_xlfn.XLOOKUP(1,(--LEFT(Main!$B$15:$B$1956,SEARCH(" ",Main!$B$15:$B$1956))=AI1029)*(Main!$F$15:$F$1956=AJ1029),Main!$C$15:$C$1956,"")</f>
        <v>45106</v>
      </c>
      <c r="AL1029" s="62" cm="1">
        <f t="array" ref="AL1029">--_xlfn.XLOOKUP(1,(Main!$F$15:$F$1956='PLANILHA EBR'!AJ1029)*(--LEFT(Main!$B$15:$B$1956,SEARCH(" ",Main!$B$15:$B$1956))='PLANILHA EBR'!AI1029),Main!$E$15:$E$1956)</f>
        <v>72797913000191</v>
      </c>
      <c r="AM1029" s="84" t="str" cm="1">
        <f t="array" ref="AM1029">_xlfn.XLOOKUP(1,(Main!$F$15:$F$1956='PLANILHA EBR'!AJ1029)*(--LEFT(Main!$B$15:$B$1956,SEARCH(" ",Main!$B$15:$B$1956))='PLANILHA EBR'!AI1029),Main!$H$15:$H$1956)</f>
        <v>KG LIQUIDO</v>
      </c>
      <c r="AN1029">
        <v>7496.15</v>
      </c>
      <c r="AO1029">
        <v>410259.64</v>
      </c>
      <c r="AP1029">
        <v>66172</v>
      </c>
    </row>
    <row r="1030" spans="1:42" x14ac:dyDescent="0.25">
      <c r="A1030" t="s">
        <v>5958</v>
      </c>
      <c r="B1030" t="str">
        <f>C1030&amp;"-"&amp;COUNTIF(C$2:C1030,C1030)</f>
        <v>69547-1</v>
      </c>
      <c r="C1030">
        <v>69547</v>
      </c>
      <c r="D1030" s="57">
        <v>44869</v>
      </c>
      <c r="E1030" s="84" t="str">
        <f>F1030&amp;"-"&amp;COUNTIF($F$2:F1030,F1030)</f>
        <v>METASA-928</v>
      </c>
      <c r="F1030" s="84" t="str">
        <f t="shared" si="110"/>
        <v>METASA</v>
      </c>
      <c r="G1030" t="s">
        <v>8581</v>
      </c>
      <c r="H1030" s="62">
        <v>88416482000106</v>
      </c>
      <c r="I1030" t="s">
        <v>30</v>
      </c>
      <c r="J1030">
        <v>29420.48</v>
      </c>
      <c r="K1030">
        <v>256546.59</v>
      </c>
      <c r="M1030">
        <v>119693</v>
      </c>
      <c r="N1030" t="str">
        <v>POLEODUTO</v>
      </c>
      <c r="O1030" s="57" cm="1">
        <f t="array" ref="O1030">_xlfn.XLOOKUP(1,($C$2:$C$8655=M1030)*($F$2:$F$8655=N1030),$D$2:$D$8655)</f>
        <v>45042</v>
      </c>
      <c r="P1030" s="62">
        <v>72797913000191</v>
      </c>
      <c r="Q1030" t="str">
        <v>M</v>
      </c>
      <c r="R1030" s="85">
        <v>2016</v>
      </c>
      <c r="S1030" s="85">
        <v>875152.41</v>
      </c>
      <c r="U1030" s="84" t="b">
        <f t="shared" si="105"/>
        <v>1</v>
      </c>
      <c r="V1030" s="84" t="b">
        <f t="shared" si="106"/>
        <v>1</v>
      </c>
      <c r="W1030" s="84" t="b">
        <f t="shared" si="107"/>
        <v>1</v>
      </c>
      <c r="X1030" s="84" t="str">
        <f t="shared" si="108"/>
        <v xml:space="preserve"> </v>
      </c>
      <c r="Y1030" s="84" t="b">
        <f t="shared" si="109"/>
        <v>1</v>
      </c>
      <c r="AA1030" s="84">
        <v>119693</v>
      </c>
      <c r="AB1030" s="84" t="s">
        <v>841</v>
      </c>
      <c r="AC1030" s="57">
        <v>45042</v>
      </c>
      <c r="AD1030" s="84">
        <v>72797913000191</v>
      </c>
      <c r="AE1030" s="84" t="s">
        <v>30</v>
      </c>
      <c r="AF1030" s="84">
        <v>15187.2</v>
      </c>
      <c r="AG1030" s="84">
        <v>875152.41</v>
      </c>
      <c r="AI1030">
        <v>120159</v>
      </c>
      <c r="AJ1030" s="84" t="str" cm="1">
        <f t="array" ref="AJ1030">_xlfn.XLOOKUP(AI1030,--LEFT(Main!$B$15:$B$1956,SEARCH(" ",Main!$B$15:$B$1956)),Main!$F$15:$F$1956,"")</f>
        <v>POLEODUTO</v>
      </c>
      <c r="AK1030" s="57" cm="1">
        <f t="array" ref="AK1030">_xlfn.XLOOKUP(1,(--LEFT(Main!$B$15:$B$1956,SEARCH(" ",Main!$B$15:$B$1956))=AI1030)*(Main!$F$15:$F$1956=AJ1030),Main!$C$15:$C$1956,"")</f>
        <v>45106</v>
      </c>
      <c r="AL1030" s="62" cm="1">
        <f t="array" ref="AL1030">--_xlfn.XLOOKUP(1,(Main!$F$15:$F$1956='PLANILHA EBR'!AJ1030)*(--LEFT(Main!$B$15:$B$1956,SEARCH(" ",Main!$B$15:$B$1956))='PLANILHA EBR'!AI1030),Main!$E$15:$E$1956)</f>
        <v>72797913000191</v>
      </c>
      <c r="AM1030" s="84" t="str" cm="1">
        <f t="array" ref="AM1030">_xlfn.XLOOKUP(1,(Main!$F$15:$F$1956='PLANILHA EBR'!AJ1030)*(--LEFT(Main!$B$15:$B$1956,SEARCH(" ",Main!$B$15:$B$1956))='PLANILHA EBR'!AI1030),Main!$H$15:$H$1956)</f>
        <v>KG LIQUIDO</v>
      </c>
      <c r="AN1030">
        <v>3020.36</v>
      </c>
      <c r="AO1030">
        <v>161796.56</v>
      </c>
      <c r="AP1030">
        <v>66172</v>
      </c>
    </row>
    <row r="1031" spans="1:42" x14ac:dyDescent="0.25">
      <c r="A1031" t="s">
        <v>5962</v>
      </c>
      <c r="B1031" t="str">
        <f>C1031&amp;"-"&amp;COUNTIF(C$2:C1031,C1031)</f>
        <v>106896-1</v>
      </c>
      <c r="C1031">
        <v>106896</v>
      </c>
      <c r="D1031" s="57">
        <v>44873</v>
      </c>
      <c r="E1031" s="84" t="str">
        <f>F1031&amp;"-"&amp;COUNTIF($F$2:F1031,F1031)</f>
        <v>ESAB-45</v>
      </c>
      <c r="F1031" s="84" t="str">
        <f t="shared" si="110"/>
        <v>ESAB</v>
      </c>
      <c r="G1031" t="s">
        <v>8582</v>
      </c>
      <c r="H1031" s="62">
        <v>29799921000571</v>
      </c>
      <c r="I1031" t="s">
        <v>30</v>
      </c>
      <c r="J1031">
        <v>158.4</v>
      </c>
      <c r="K1031">
        <v>42956.5</v>
      </c>
      <c r="M1031">
        <v>119900</v>
      </c>
      <c r="N1031" t="str">
        <v>POLEODUTO</v>
      </c>
      <c r="O1031" s="57" cm="1">
        <f t="array" ref="O1031">_xlfn.XLOOKUP(1,($C$2:$C$8655=M1031)*($F$2:$F$8655=N1031),$D$2:$D$8655)</f>
        <v>45075</v>
      </c>
      <c r="P1031" s="62">
        <v>72797913000191</v>
      </c>
      <c r="Q1031" t="str">
        <v>UNIDADE</v>
      </c>
      <c r="R1031" s="85">
        <v>95</v>
      </c>
      <c r="S1031" s="85">
        <v>165337.65</v>
      </c>
      <c r="U1031" s="84" t="b">
        <f t="shared" si="105"/>
        <v>1</v>
      </c>
      <c r="V1031" s="84" t="b">
        <f t="shared" si="106"/>
        <v>1</v>
      </c>
      <c r="W1031" s="84" t="b">
        <f t="shared" si="107"/>
        <v>1</v>
      </c>
      <c r="X1031" s="84" t="str">
        <f t="shared" si="108"/>
        <v xml:space="preserve"> </v>
      </c>
      <c r="Y1031" s="84" t="b">
        <f t="shared" si="109"/>
        <v>1</v>
      </c>
      <c r="AA1031" s="84">
        <v>119900</v>
      </c>
      <c r="AB1031" s="84" t="s">
        <v>841</v>
      </c>
      <c r="AC1031" s="57">
        <v>45075</v>
      </c>
      <c r="AD1031" s="84">
        <v>72797913000191</v>
      </c>
      <c r="AE1031" s="84" t="s">
        <v>30</v>
      </c>
      <c r="AF1031" s="84">
        <v>2190.35</v>
      </c>
      <c r="AG1031" s="84">
        <v>165337.65</v>
      </c>
      <c r="AI1031">
        <v>120160</v>
      </c>
      <c r="AJ1031" s="84" t="str" cm="1">
        <f t="array" ref="AJ1031">_xlfn.XLOOKUP(AI1031,--LEFT(Main!$B$15:$B$1956,SEARCH(" ",Main!$B$15:$B$1956)),Main!$F$15:$F$1956,"")</f>
        <v>POLEODUTO</v>
      </c>
      <c r="AK1031" s="57" cm="1">
        <f t="array" ref="AK1031">_xlfn.XLOOKUP(1,(--LEFT(Main!$B$15:$B$1956,SEARCH(" ",Main!$B$15:$B$1956))=AI1031)*(Main!$F$15:$F$1956=AJ1031),Main!$C$15:$C$1956,"")</f>
        <v>45106</v>
      </c>
      <c r="AL1031" s="62" cm="1">
        <f t="array" ref="AL1031">--_xlfn.XLOOKUP(1,(Main!$F$15:$F$1956='PLANILHA EBR'!AJ1031)*(--LEFT(Main!$B$15:$B$1956,SEARCH(" ",Main!$B$15:$B$1956))='PLANILHA EBR'!AI1031),Main!$E$15:$E$1956)</f>
        <v>72797913000191</v>
      </c>
      <c r="AM1031" s="84" t="str" cm="1">
        <f t="array" ref="AM1031">_xlfn.XLOOKUP(1,(Main!$F$15:$F$1956='PLANILHA EBR'!AJ1031)*(--LEFT(Main!$B$15:$B$1956,SEARCH(" ",Main!$B$15:$B$1956))='PLANILHA EBR'!AI1031),Main!$H$15:$H$1956)</f>
        <v>KG LIQUIDO</v>
      </c>
      <c r="AN1031">
        <v>6926.06</v>
      </c>
      <c r="AO1031">
        <v>357334.17</v>
      </c>
      <c r="AP1031">
        <v>29379</v>
      </c>
    </row>
    <row r="1032" spans="1:42" x14ac:dyDescent="0.25">
      <c r="A1032" t="s">
        <v>5960</v>
      </c>
      <c r="B1032" t="str">
        <f>C1032&amp;"-"&amp;COUNTIF(C$2:C1032,C1032)</f>
        <v>106896-2</v>
      </c>
      <c r="C1032">
        <v>106896</v>
      </c>
      <c r="D1032" s="57">
        <v>44873</v>
      </c>
      <c r="E1032" s="84" t="str">
        <f>F1032&amp;"-"&amp;COUNTIF($F$2:F1032,F1032)</f>
        <v>ESAB-46</v>
      </c>
      <c r="F1032" s="84" t="str">
        <f t="shared" si="110"/>
        <v>ESAB</v>
      </c>
      <c r="G1032" t="s">
        <v>8582</v>
      </c>
      <c r="H1032" s="62">
        <v>29799921000571</v>
      </c>
      <c r="I1032" t="s">
        <v>30</v>
      </c>
      <c r="J1032">
        <v>480</v>
      </c>
      <c r="K1032">
        <v>72705.600000000006</v>
      </c>
      <c r="M1032">
        <v>120158</v>
      </c>
      <c r="N1032" t="str">
        <v>POLEODUTO</v>
      </c>
      <c r="O1032" s="57" cm="1">
        <f t="array" ref="O1032">_xlfn.XLOOKUP(1,($C$2:$C$8655=M1032)*($F$2:$F$8655=N1032),$D$2:$D$8655)</f>
        <v>45106</v>
      </c>
      <c r="P1032" s="62">
        <v>72797913000191</v>
      </c>
      <c r="Q1032" t="str">
        <v>M</v>
      </c>
      <c r="R1032" s="85">
        <v>648</v>
      </c>
      <c r="S1032" s="85">
        <v>410259.64</v>
      </c>
      <c r="U1032" s="84" t="b">
        <f t="shared" si="105"/>
        <v>1</v>
      </c>
      <c r="V1032" s="84" t="b">
        <f t="shared" si="106"/>
        <v>1</v>
      </c>
      <c r="W1032" s="84" t="b">
        <f t="shared" si="107"/>
        <v>1</v>
      </c>
      <c r="X1032" s="84" t="str">
        <f t="shared" si="108"/>
        <v xml:space="preserve"> </v>
      </c>
      <c r="Y1032" s="84" t="b">
        <f t="shared" si="109"/>
        <v>1</v>
      </c>
      <c r="AA1032" s="84">
        <v>120158</v>
      </c>
      <c r="AB1032" s="84" t="s">
        <v>841</v>
      </c>
      <c r="AC1032" s="57">
        <v>45106</v>
      </c>
      <c r="AD1032" s="84">
        <v>72797913000191</v>
      </c>
      <c r="AE1032" s="84" t="s">
        <v>30</v>
      </c>
      <c r="AF1032" s="84">
        <v>7496.15</v>
      </c>
      <c r="AG1032" s="84">
        <v>410259.64</v>
      </c>
      <c r="AI1032">
        <v>120161</v>
      </c>
      <c r="AJ1032" s="84" t="str" cm="1">
        <f t="array" ref="AJ1032">_xlfn.XLOOKUP(AI1032,--LEFT(Main!$B$15:$B$1956,SEARCH(" ",Main!$B$15:$B$1956)),Main!$F$15:$F$1956,"")</f>
        <v>POLEODUTO</v>
      </c>
      <c r="AK1032" s="57" cm="1">
        <f t="array" ref="AK1032">_xlfn.XLOOKUP(1,(--LEFT(Main!$B$15:$B$1956,SEARCH(" ",Main!$B$15:$B$1956))=AI1032)*(Main!$F$15:$F$1956=AJ1032),Main!$C$15:$C$1956,"")</f>
        <v>45106</v>
      </c>
      <c r="AL1032" s="62" cm="1">
        <f t="array" ref="AL1032">--_xlfn.XLOOKUP(1,(Main!$F$15:$F$1956='PLANILHA EBR'!AJ1032)*(--LEFT(Main!$B$15:$B$1956,SEARCH(" ",Main!$B$15:$B$1956))='PLANILHA EBR'!AI1032),Main!$E$15:$E$1956)</f>
        <v>72797913000191</v>
      </c>
      <c r="AM1032" s="84" t="str" cm="1">
        <f t="array" ref="AM1032">_xlfn.XLOOKUP(1,(Main!$F$15:$F$1956='PLANILHA EBR'!AJ1032)*(--LEFT(Main!$B$15:$B$1956,SEARCH(" ",Main!$B$15:$B$1956))='PLANILHA EBR'!AI1032),Main!$H$15:$H$1956)</f>
        <v>KG LIQUIDO</v>
      </c>
      <c r="AN1032">
        <v>5243.2</v>
      </c>
      <c r="AO1032">
        <v>301267.74</v>
      </c>
      <c r="AP1032">
        <v>29379</v>
      </c>
    </row>
    <row r="1033" spans="1:42" x14ac:dyDescent="0.25">
      <c r="A1033" t="s">
        <v>5962</v>
      </c>
      <c r="B1033" t="str">
        <f>C1033&amp;"-"&amp;COUNTIF(C$2:C1033,C1033)</f>
        <v>106896-3</v>
      </c>
      <c r="C1033">
        <v>106896</v>
      </c>
      <c r="D1033" s="57">
        <v>44873</v>
      </c>
      <c r="E1033" s="84" t="str">
        <f>F1033&amp;"-"&amp;COUNTIF($F$2:F1033,F1033)</f>
        <v>ESAB-47</v>
      </c>
      <c r="F1033" s="84" t="str">
        <f t="shared" si="110"/>
        <v>ESAB</v>
      </c>
      <c r="G1033" t="s">
        <v>8582</v>
      </c>
      <c r="H1033" s="62">
        <v>29799921000571</v>
      </c>
      <c r="I1033" t="s">
        <v>30</v>
      </c>
      <c r="J1033">
        <v>159.6</v>
      </c>
      <c r="K1033">
        <v>44927.4</v>
      </c>
      <c r="M1033">
        <v>120159</v>
      </c>
      <c r="N1033" t="str">
        <v>POLEODUTO</v>
      </c>
      <c r="O1033" s="57" cm="1">
        <f t="array" ref="O1033">_xlfn.XLOOKUP(1,($C$2:$C$8655=M1033)*($F$2:$F$8655=N1033),$D$2:$D$8655)</f>
        <v>45106</v>
      </c>
      <c r="P1033" s="62">
        <v>72797913000191</v>
      </c>
      <c r="Q1033" t="str">
        <v>M</v>
      </c>
      <c r="R1033" s="85">
        <v>293</v>
      </c>
      <c r="S1033" s="85">
        <v>161796.56</v>
      </c>
      <c r="U1033" s="84" t="b">
        <f t="shared" si="105"/>
        <v>1</v>
      </c>
      <c r="V1033" s="84" t="b">
        <f t="shared" si="106"/>
        <v>1</v>
      </c>
      <c r="W1033" s="84" t="b">
        <f t="shared" si="107"/>
        <v>1</v>
      </c>
      <c r="X1033" s="84" t="str">
        <f t="shared" si="108"/>
        <v xml:space="preserve"> </v>
      </c>
      <c r="Y1033" s="84" t="b">
        <f t="shared" si="109"/>
        <v>1</v>
      </c>
      <c r="AA1033" s="84">
        <v>120159</v>
      </c>
      <c r="AB1033" s="84" t="s">
        <v>841</v>
      </c>
      <c r="AC1033" s="57">
        <v>45106</v>
      </c>
      <c r="AD1033" s="84">
        <v>72797913000191</v>
      </c>
      <c r="AE1033" s="84" t="s">
        <v>30</v>
      </c>
      <c r="AF1033" s="84">
        <v>3020.36</v>
      </c>
      <c r="AG1033" s="84">
        <v>161796.56</v>
      </c>
      <c r="AI1033">
        <v>120162</v>
      </c>
      <c r="AJ1033" s="84" t="str" cm="1">
        <f t="array" ref="AJ1033">_xlfn.XLOOKUP(AI1033,--LEFT(Main!$B$15:$B$1956,SEARCH(" ",Main!$B$15:$B$1956)),Main!$F$15:$F$1956,"")</f>
        <v>POLEODUTO</v>
      </c>
      <c r="AK1033" s="57" cm="1">
        <f t="array" ref="AK1033">_xlfn.XLOOKUP(1,(--LEFT(Main!$B$15:$B$1956,SEARCH(" ",Main!$B$15:$B$1956))=AI1033)*(Main!$F$15:$F$1956=AJ1033),Main!$C$15:$C$1956,"")</f>
        <v>45106</v>
      </c>
      <c r="AL1033" s="62" cm="1">
        <f t="array" ref="AL1033">--_xlfn.XLOOKUP(1,(Main!$F$15:$F$1956='PLANILHA EBR'!AJ1033)*(--LEFT(Main!$B$15:$B$1956,SEARCH(" ",Main!$B$15:$B$1956))='PLANILHA EBR'!AI1033),Main!$E$15:$E$1956)</f>
        <v>72797913000191</v>
      </c>
      <c r="AM1033" s="84" t="str" cm="1">
        <f t="array" ref="AM1033">_xlfn.XLOOKUP(1,(Main!$F$15:$F$1956='PLANILHA EBR'!AJ1033)*(--LEFT(Main!$B$15:$B$1956,SEARCH(" ",Main!$B$15:$B$1956))='PLANILHA EBR'!AI1033),Main!$H$15:$H$1956)</f>
        <v>KG LIQUIDO</v>
      </c>
      <c r="AN1033">
        <v>7862.27</v>
      </c>
      <c r="AO1033">
        <v>449933.97</v>
      </c>
      <c r="AP1033">
        <v>29379</v>
      </c>
    </row>
    <row r="1034" spans="1:42" x14ac:dyDescent="0.25">
      <c r="A1034" t="s">
        <v>5960</v>
      </c>
      <c r="B1034" t="str">
        <f>C1034&amp;"-"&amp;COUNTIF(C$2:C1034,C1034)</f>
        <v>106896-4</v>
      </c>
      <c r="C1034">
        <v>106896</v>
      </c>
      <c r="D1034" s="57">
        <v>44873</v>
      </c>
      <c r="E1034" s="84" t="str">
        <f>F1034&amp;"-"&amp;COUNTIF($F$2:F1034,F1034)</f>
        <v>ESAB-48</v>
      </c>
      <c r="F1034" s="84" t="str">
        <f t="shared" si="110"/>
        <v>ESAB</v>
      </c>
      <c r="G1034" t="s">
        <v>8582</v>
      </c>
      <c r="H1034" s="62">
        <v>29799921000571</v>
      </c>
      <c r="I1034" t="s">
        <v>30</v>
      </c>
      <c r="J1034">
        <v>145.80000000000001</v>
      </c>
      <c r="K1034">
        <v>22569.84</v>
      </c>
      <c r="M1034">
        <v>120160</v>
      </c>
      <c r="N1034" t="str">
        <v>POLEODUTO</v>
      </c>
      <c r="O1034" s="57" cm="1">
        <f t="array" ref="O1034">_xlfn.XLOOKUP(1,($C$2:$C$8655=M1034)*($F$2:$F$8655=N1034),$D$2:$D$8655)</f>
        <v>45106</v>
      </c>
      <c r="P1034" s="62">
        <v>72797913000191</v>
      </c>
      <c r="Q1034" t="str">
        <v>M</v>
      </c>
      <c r="R1034" s="85">
        <v>1077</v>
      </c>
      <c r="S1034" s="85">
        <v>357334.17</v>
      </c>
      <c r="U1034" s="84" t="b">
        <f t="shared" si="105"/>
        <v>1</v>
      </c>
      <c r="V1034" s="84" t="b">
        <f t="shared" si="106"/>
        <v>1</v>
      </c>
      <c r="W1034" s="84" t="b">
        <f t="shared" si="107"/>
        <v>1</v>
      </c>
      <c r="X1034" s="84" t="str">
        <f t="shared" si="108"/>
        <v xml:space="preserve"> </v>
      </c>
      <c r="Y1034" s="84" t="b">
        <f t="shared" si="109"/>
        <v>1</v>
      </c>
      <c r="AA1034" s="84">
        <v>120160</v>
      </c>
      <c r="AB1034" s="84" t="s">
        <v>841</v>
      </c>
      <c r="AC1034" s="57">
        <v>45106</v>
      </c>
      <c r="AD1034" s="84">
        <v>72797913000191</v>
      </c>
      <c r="AE1034" s="84" t="s">
        <v>30</v>
      </c>
      <c r="AF1034" s="84">
        <v>6926.06</v>
      </c>
      <c r="AG1034" s="84">
        <v>357334.17</v>
      </c>
      <c r="AI1034">
        <v>120163</v>
      </c>
      <c r="AJ1034" s="84" t="str" cm="1">
        <f t="array" ref="AJ1034">_xlfn.XLOOKUP(AI1034,--LEFT(Main!$B$15:$B$1956,SEARCH(" ",Main!$B$15:$B$1956)),Main!$F$15:$F$1956,"")</f>
        <v>POLEODUTO</v>
      </c>
      <c r="AK1034" s="57" cm="1">
        <f t="array" ref="AK1034">_xlfn.XLOOKUP(1,(--LEFT(Main!$B$15:$B$1956,SEARCH(" ",Main!$B$15:$B$1956))=AI1034)*(Main!$F$15:$F$1956=AJ1034),Main!$C$15:$C$1956,"")</f>
        <v>45106</v>
      </c>
      <c r="AL1034" s="62" cm="1">
        <f t="array" ref="AL1034">--_xlfn.XLOOKUP(1,(Main!$F$15:$F$1956='PLANILHA EBR'!AJ1034)*(--LEFT(Main!$B$15:$B$1956,SEARCH(" ",Main!$B$15:$B$1956))='PLANILHA EBR'!AI1034),Main!$E$15:$E$1956)</f>
        <v>72797913000191</v>
      </c>
      <c r="AM1034" s="84" t="str" cm="1">
        <f t="array" ref="AM1034">_xlfn.XLOOKUP(1,(Main!$F$15:$F$1956='PLANILHA EBR'!AJ1034)*(--LEFT(Main!$B$15:$B$1956,SEARCH(" ",Main!$B$15:$B$1956))='PLANILHA EBR'!AI1034),Main!$H$15:$H$1956)</f>
        <v>KG LIQUIDO</v>
      </c>
      <c r="AN1034">
        <v>2113.19</v>
      </c>
      <c r="AO1034">
        <v>147472.82</v>
      </c>
      <c r="AP1034">
        <v>29379</v>
      </c>
    </row>
    <row r="1035" spans="1:42" x14ac:dyDescent="0.25">
      <c r="A1035" t="s">
        <v>5962</v>
      </c>
      <c r="B1035" t="str">
        <f>C1035&amp;"-"&amp;COUNTIF(C$2:C1035,C1035)</f>
        <v>106896-5</v>
      </c>
      <c r="C1035">
        <v>106896</v>
      </c>
      <c r="D1035" s="57">
        <v>44873</v>
      </c>
      <c r="E1035" s="84" t="str">
        <f>F1035&amp;"-"&amp;COUNTIF($F$2:F1035,F1035)</f>
        <v>ESAB-49</v>
      </c>
      <c r="F1035" s="84" t="str">
        <f t="shared" si="110"/>
        <v>ESAB</v>
      </c>
      <c r="G1035" t="s">
        <v>8582</v>
      </c>
      <c r="H1035" s="62">
        <v>29799921000571</v>
      </c>
      <c r="I1035" t="s">
        <v>30</v>
      </c>
      <c r="J1035">
        <v>147.6</v>
      </c>
      <c r="K1035">
        <v>24858.79</v>
      </c>
      <c r="M1035">
        <v>120161</v>
      </c>
      <c r="N1035" t="str">
        <v>POLEODUTO</v>
      </c>
      <c r="O1035" s="57" cm="1">
        <f t="array" ref="O1035">_xlfn.XLOOKUP(1,($C$2:$C$8655=M1035)*($F$2:$F$8655=N1035),$D$2:$D$8655)</f>
        <v>45106</v>
      </c>
      <c r="P1035" s="62">
        <v>72797913000191</v>
      </c>
      <c r="Q1035" t="str">
        <v>M</v>
      </c>
      <c r="R1035" s="85">
        <v>696</v>
      </c>
      <c r="S1035" s="85">
        <v>301267.74</v>
      </c>
      <c r="U1035" s="84" t="b">
        <f t="shared" si="105"/>
        <v>1</v>
      </c>
      <c r="V1035" s="84" t="b">
        <f t="shared" si="106"/>
        <v>1</v>
      </c>
      <c r="W1035" s="84" t="b">
        <f t="shared" si="107"/>
        <v>1</v>
      </c>
      <c r="X1035" s="84" t="str">
        <f t="shared" si="108"/>
        <v xml:space="preserve"> </v>
      </c>
      <c r="Y1035" s="84" t="b">
        <f t="shared" si="109"/>
        <v>1</v>
      </c>
      <c r="AA1035" s="84">
        <v>120161</v>
      </c>
      <c r="AB1035" s="84" t="s">
        <v>841</v>
      </c>
      <c r="AC1035" s="57">
        <v>45106</v>
      </c>
      <c r="AD1035" s="84">
        <v>72797913000191</v>
      </c>
      <c r="AE1035" s="84" t="s">
        <v>30</v>
      </c>
      <c r="AF1035" s="84">
        <v>5243.2</v>
      </c>
      <c r="AG1035" s="84">
        <v>301267.74</v>
      </c>
      <c r="AI1035">
        <v>120164</v>
      </c>
      <c r="AJ1035" s="84" t="str" cm="1">
        <f t="array" ref="AJ1035">_xlfn.XLOOKUP(AI1035,--LEFT(Main!$B$15:$B$1956,SEARCH(" ",Main!$B$15:$B$1956)),Main!$F$15:$F$1956,"")</f>
        <v>POLEODUTO</v>
      </c>
      <c r="AK1035" s="57" cm="1">
        <f t="array" ref="AK1035">_xlfn.XLOOKUP(1,(--LEFT(Main!$B$15:$B$1956,SEARCH(" ",Main!$B$15:$B$1956))=AI1035)*(Main!$F$15:$F$1956=AJ1035),Main!$C$15:$C$1956,"")</f>
        <v>45106</v>
      </c>
      <c r="AL1035" s="62" cm="1">
        <f t="array" ref="AL1035">--_xlfn.XLOOKUP(1,(Main!$F$15:$F$1956='PLANILHA EBR'!AJ1035)*(--LEFT(Main!$B$15:$B$1956,SEARCH(" ",Main!$B$15:$B$1956))='PLANILHA EBR'!AI1035),Main!$E$15:$E$1956)</f>
        <v>72797913000191</v>
      </c>
      <c r="AM1035" s="84" t="str" cm="1">
        <f t="array" ref="AM1035">_xlfn.XLOOKUP(1,(Main!$F$15:$F$1956='PLANILHA EBR'!AJ1035)*(--LEFT(Main!$B$15:$B$1956,SEARCH(" ",Main!$B$15:$B$1956))='PLANILHA EBR'!AI1035),Main!$H$15:$H$1956)</f>
        <v>KG LIQUIDO</v>
      </c>
      <c r="AN1035">
        <v>3135.84</v>
      </c>
      <c r="AO1035">
        <v>52271.75</v>
      </c>
      <c r="AP1035">
        <v>29379</v>
      </c>
    </row>
    <row r="1036" spans="1:42" x14ac:dyDescent="0.25">
      <c r="A1036" t="s">
        <v>5964</v>
      </c>
      <c r="B1036" t="str">
        <f>C1036&amp;"-"&amp;COUNTIF(C$2:C1036,C1036)</f>
        <v>106896-6</v>
      </c>
      <c r="C1036">
        <v>106896</v>
      </c>
      <c r="D1036" s="57">
        <v>44873</v>
      </c>
      <c r="E1036" s="84" t="str">
        <f>F1036&amp;"-"&amp;COUNTIF($F$2:F1036,F1036)</f>
        <v>ESAB-50</v>
      </c>
      <c r="F1036" s="84" t="str">
        <f t="shared" si="110"/>
        <v>ESAB</v>
      </c>
      <c r="G1036" t="s">
        <v>8582</v>
      </c>
      <c r="H1036" s="62">
        <v>29799921000571</v>
      </c>
      <c r="I1036" t="s">
        <v>30</v>
      </c>
      <c r="J1036">
        <v>1692</v>
      </c>
      <c r="K1036">
        <v>21031.56</v>
      </c>
      <c r="M1036">
        <v>120162</v>
      </c>
      <c r="N1036" t="str">
        <v>POLEODUTO</v>
      </c>
      <c r="O1036" s="57" cm="1">
        <f t="array" ref="O1036">_xlfn.XLOOKUP(1,($C$2:$C$8655=M1036)*($F$2:$F$8655=N1036),$D$2:$D$8655)</f>
        <v>45106</v>
      </c>
      <c r="P1036" s="62">
        <v>72797913000191</v>
      </c>
      <c r="Q1036" t="str">
        <v>M</v>
      </c>
      <c r="R1036" s="85">
        <v>858</v>
      </c>
      <c r="S1036" s="85">
        <v>449933.97</v>
      </c>
      <c r="U1036" s="84" t="b">
        <f t="shared" si="105"/>
        <v>1</v>
      </c>
      <c r="V1036" s="84" t="b">
        <f t="shared" si="106"/>
        <v>1</v>
      </c>
      <c r="W1036" s="84" t="b">
        <f t="shared" si="107"/>
        <v>1</v>
      </c>
      <c r="X1036" s="84" t="str">
        <f t="shared" si="108"/>
        <v xml:space="preserve"> </v>
      </c>
      <c r="Y1036" s="84" t="b">
        <f t="shared" si="109"/>
        <v>1</v>
      </c>
      <c r="AA1036" s="84">
        <v>120162</v>
      </c>
      <c r="AB1036" s="84" t="s">
        <v>841</v>
      </c>
      <c r="AC1036" s="57">
        <v>45106</v>
      </c>
      <c r="AD1036" s="84">
        <v>72797913000191</v>
      </c>
      <c r="AE1036" s="84" t="s">
        <v>30</v>
      </c>
      <c r="AF1036" s="84">
        <v>7862.27</v>
      </c>
      <c r="AG1036" s="84">
        <v>449933.97</v>
      </c>
      <c r="AI1036">
        <v>120165</v>
      </c>
      <c r="AJ1036" s="84" t="str" cm="1">
        <f t="array" ref="AJ1036">_xlfn.XLOOKUP(AI1036,--LEFT(Main!$B$15:$B$1956,SEARCH(" ",Main!$B$15:$B$1956)),Main!$F$15:$F$1956,"")</f>
        <v>POLEODUTO</v>
      </c>
      <c r="AK1036" s="57" cm="1">
        <f t="array" ref="AK1036">_xlfn.XLOOKUP(1,(--LEFT(Main!$B$15:$B$1956,SEARCH(" ",Main!$B$15:$B$1956))=AI1036)*(Main!$F$15:$F$1956=AJ1036),Main!$C$15:$C$1956,"")</f>
        <v>45106</v>
      </c>
      <c r="AL1036" s="62" cm="1">
        <f t="array" ref="AL1036">--_xlfn.XLOOKUP(1,(Main!$F$15:$F$1956='PLANILHA EBR'!AJ1036)*(--LEFT(Main!$B$15:$B$1956,SEARCH(" ",Main!$B$15:$B$1956))='PLANILHA EBR'!AI1036),Main!$E$15:$E$1956)</f>
        <v>72797913000191</v>
      </c>
      <c r="AM1036" s="84" t="str" cm="1">
        <f t="array" ref="AM1036">_xlfn.XLOOKUP(1,(Main!$F$15:$F$1956='PLANILHA EBR'!AJ1036)*(--LEFT(Main!$B$15:$B$1956,SEARCH(" ",Main!$B$15:$B$1956))='PLANILHA EBR'!AI1036),Main!$H$15:$H$1956)</f>
        <v>KG LIQUIDO</v>
      </c>
      <c r="AN1036">
        <v>1396.69</v>
      </c>
      <c r="AO1036">
        <v>88255</v>
      </c>
      <c r="AP1036">
        <v>29368</v>
      </c>
    </row>
    <row r="1037" spans="1:42" x14ac:dyDescent="0.25">
      <c r="A1037" t="s">
        <v>5961</v>
      </c>
      <c r="B1037" t="str">
        <f>C1037&amp;"-"&amp;COUNTIF(C$2:C1037,C1037)</f>
        <v>106896-7</v>
      </c>
      <c r="C1037">
        <v>106896</v>
      </c>
      <c r="D1037" s="57">
        <v>44873</v>
      </c>
      <c r="E1037" s="84" t="str">
        <f>F1037&amp;"-"&amp;COUNTIF($F$2:F1037,F1037)</f>
        <v>ESAB-51</v>
      </c>
      <c r="F1037" s="84" t="str">
        <f t="shared" si="110"/>
        <v>ESAB</v>
      </c>
      <c r="G1037" t="s">
        <v>8582</v>
      </c>
      <c r="H1037" s="62">
        <v>29799921000571</v>
      </c>
      <c r="I1037" t="s">
        <v>30</v>
      </c>
      <c r="J1037">
        <v>2010</v>
      </c>
      <c r="K1037">
        <v>44220</v>
      </c>
      <c r="M1037">
        <v>120163</v>
      </c>
      <c r="N1037" t="str">
        <v>POLEODUTO</v>
      </c>
      <c r="O1037" s="57" cm="1">
        <f t="array" ref="O1037">_xlfn.XLOOKUP(1,($C$2:$C$8655=M1037)*($F$2:$F$8655=N1037),$D$2:$D$8655)</f>
        <v>45106</v>
      </c>
      <c r="P1037" s="62">
        <v>72797913000191</v>
      </c>
      <c r="Q1037" t="str">
        <v>UNIDADE</v>
      </c>
      <c r="R1037" s="85">
        <v>279</v>
      </c>
      <c r="S1037" s="85">
        <v>147472.82</v>
      </c>
      <c r="U1037" s="84" t="b">
        <f t="shared" si="105"/>
        <v>1</v>
      </c>
      <c r="V1037" s="84" t="b">
        <f t="shared" si="106"/>
        <v>1</v>
      </c>
      <c r="W1037" s="84" t="b">
        <f t="shared" si="107"/>
        <v>1</v>
      </c>
      <c r="X1037" s="84" t="str">
        <f t="shared" si="108"/>
        <v xml:space="preserve"> </v>
      </c>
      <c r="Y1037" s="84" t="b">
        <f t="shared" si="109"/>
        <v>1</v>
      </c>
      <c r="AA1037" s="84">
        <v>120163</v>
      </c>
      <c r="AB1037" s="84" t="s">
        <v>841</v>
      </c>
      <c r="AC1037" s="57">
        <v>45106</v>
      </c>
      <c r="AD1037" s="84">
        <v>72797913000191</v>
      </c>
      <c r="AE1037" s="84" t="s">
        <v>30</v>
      </c>
      <c r="AF1037" s="84">
        <v>2113.19</v>
      </c>
      <c r="AG1037" s="84">
        <v>147472.82</v>
      </c>
      <c r="AI1037">
        <v>120166</v>
      </c>
      <c r="AJ1037" s="84" t="str" cm="1">
        <f t="array" ref="AJ1037">_xlfn.XLOOKUP(AI1037,--LEFT(Main!$B$15:$B$1956,SEARCH(" ",Main!$B$15:$B$1956)),Main!$F$15:$F$1956,"")</f>
        <v>POLEODUTO</v>
      </c>
      <c r="AK1037" s="57" cm="1">
        <f t="array" ref="AK1037">_xlfn.XLOOKUP(1,(--LEFT(Main!$B$15:$B$1956,SEARCH(" ",Main!$B$15:$B$1956))=AI1037)*(Main!$F$15:$F$1956=AJ1037),Main!$C$15:$C$1956,"")</f>
        <v>45106</v>
      </c>
      <c r="AL1037" s="62" cm="1">
        <f t="array" ref="AL1037">--_xlfn.XLOOKUP(1,(Main!$F$15:$F$1956='PLANILHA EBR'!AJ1037)*(--LEFT(Main!$B$15:$B$1956,SEARCH(" ",Main!$B$15:$B$1956))='PLANILHA EBR'!AI1037),Main!$E$15:$E$1956)</f>
        <v>72797913000191</v>
      </c>
      <c r="AM1037" s="84" t="str" cm="1">
        <f t="array" ref="AM1037">_xlfn.XLOOKUP(1,(Main!$F$15:$F$1956='PLANILHA EBR'!AJ1037)*(--LEFT(Main!$B$15:$B$1956,SEARCH(" ",Main!$B$15:$B$1956))='PLANILHA EBR'!AI1037),Main!$H$15:$H$1956)</f>
        <v>KG LIQUIDO</v>
      </c>
      <c r="AN1037">
        <v>8035.43</v>
      </c>
      <c r="AO1037">
        <v>476631.7</v>
      </c>
      <c r="AP1037">
        <v>29368</v>
      </c>
    </row>
    <row r="1038" spans="1:42" x14ac:dyDescent="0.25">
      <c r="A1038" t="s">
        <v>5970</v>
      </c>
      <c r="B1038" t="str">
        <f>C1038&amp;"-"&amp;COUNTIF(C$2:C1038,C1038)</f>
        <v>106896-8</v>
      </c>
      <c r="C1038">
        <v>106896</v>
      </c>
      <c r="D1038" s="57">
        <v>44873</v>
      </c>
      <c r="E1038" s="84" t="str">
        <f>F1038&amp;"-"&amp;COUNTIF($F$2:F1038,F1038)</f>
        <v>ESAB-52</v>
      </c>
      <c r="F1038" s="84" t="str">
        <f t="shared" si="110"/>
        <v>ESAB</v>
      </c>
      <c r="G1038" t="s">
        <v>8582</v>
      </c>
      <c r="H1038" s="62">
        <v>29799921000571</v>
      </c>
      <c r="I1038" t="s">
        <v>30</v>
      </c>
      <c r="J1038">
        <v>600</v>
      </c>
      <c r="K1038">
        <v>9348</v>
      </c>
      <c r="M1038">
        <v>120164</v>
      </c>
      <c r="N1038" t="str">
        <v>POLEODUTO</v>
      </c>
      <c r="O1038" s="57" cm="1">
        <f t="array" ref="O1038">_xlfn.XLOOKUP(1,($C$2:$C$8655=M1038)*($F$2:$F$8655=N1038),$D$2:$D$8655)</f>
        <v>45106</v>
      </c>
      <c r="P1038" s="62">
        <v>72797913000191</v>
      </c>
      <c r="Q1038" t="str">
        <v>UNIDADE</v>
      </c>
      <c r="R1038" s="85">
        <v>102</v>
      </c>
      <c r="S1038" s="85">
        <v>52271.75</v>
      </c>
      <c r="U1038" s="84" t="b">
        <f t="shared" si="105"/>
        <v>1</v>
      </c>
      <c r="V1038" s="84" t="b">
        <f t="shared" si="106"/>
        <v>1</v>
      </c>
      <c r="W1038" s="84" t="b">
        <f t="shared" si="107"/>
        <v>1</v>
      </c>
      <c r="X1038" s="84" t="str">
        <f t="shared" si="108"/>
        <v xml:space="preserve"> </v>
      </c>
      <c r="Y1038" s="84" t="b">
        <f t="shared" si="109"/>
        <v>1</v>
      </c>
      <c r="AA1038" s="84">
        <v>120164</v>
      </c>
      <c r="AB1038" s="84" t="s">
        <v>841</v>
      </c>
      <c r="AC1038" s="57">
        <v>45106</v>
      </c>
      <c r="AD1038" s="84">
        <v>72797913000191</v>
      </c>
      <c r="AE1038" s="84" t="s">
        <v>30</v>
      </c>
      <c r="AF1038" s="84">
        <v>3135.84</v>
      </c>
      <c r="AG1038" s="84">
        <v>52271.75</v>
      </c>
      <c r="AI1038">
        <v>120301</v>
      </c>
      <c r="AJ1038" s="84" t="str" cm="1">
        <f t="array" ref="AJ1038">_xlfn.XLOOKUP(AI1038,--LEFT(Main!$B$15:$B$1956,SEARCH(" ",Main!$B$15:$B$1956)),Main!$F$15:$F$1956,"")</f>
        <v>TECFLUX</v>
      </c>
      <c r="AK1038" s="57" cm="1">
        <f t="array" ref="AK1038">_xlfn.XLOOKUP(1,(--LEFT(Main!$B$15:$B$1956,SEARCH(" ",Main!$B$15:$B$1956))=AI1038)*(Main!$F$15:$F$1956=AJ1038),Main!$C$15:$C$1956,"")</f>
        <v>45077</v>
      </c>
      <c r="AL1038" s="62" cm="1">
        <f t="array" ref="AL1038">--_xlfn.XLOOKUP(1,(Main!$F$15:$F$1956='PLANILHA EBR'!AJ1038)*(--LEFT(Main!$B$15:$B$1956,SEARCH(" ",Main!$B$15:$B$1956))='PLANILHA EBR'!AI1038),Main!$E$15:$E$1956)</f>
        <v>60933017000123</v>
      </c>
      <c r="AM1038" s="84" t="str" cm="1">
        <f t="array" ref="AM1038">_xlfn.XLOOKUP(1,(Main!$F$15:$F$1956='PLANILHA EBR'!AJ1038)*(--LEFT(Main!$B$15:$B$1956,SEARCH(" ",Main!$B$15:$B$1956))='PLANILHA EBR'!AI1038),Main!$H$15:$H$1956)</f>
        <v>KG LIQUIDO</v>
      </c>
      <c r="AN1038">
        <v>30</v>
      </c>
      <c r="AO1038">
        <v>12388.8</v>
      </c>
      <c r="AP1038">
        <v>29241</v>
      </c>
    </row>
    <row r="1039" spans="1:42" x14ac:dyDescent="0.25">
      <c r="A1039" t="s">
        <v>5963</v>
      </c>
      <c r="B1039" t="str">
        <f>C1039&amp;"-"&amp;COUNTIF(C$2:C1039,C1039)</f>
        <v>106896-9</v>
      </c>
      <c r="C1039">
        <v>106896</v>
      </c>
      <c r="D1039" s="57">
        <v>44873</v>
      </c>
      <c r="E1039" s="84" t="str">
        <f>F1039&amp;"-"&amp;COUNTIF($F$2:F1039,F1039)</f>
        <v>ESAB-53</v>
      </c>
      <c r="F1039" s="84" t="str">
        <f t="shared" si="110"/>
        <v>ESAB</v>
      </c>
      <c r="G1039" t="s">
        <v>8582</v>
      </c>
      <c r="H1039" s="62">
        <v>29799921000571</v>
      </c>
      <c r="I1039" t="s">
        <v>30</v>
      </c>
      <c r="J1039">
        <v>250</v>
      </c>
      <c r="K1039">
        <v>75997.5</v>
      </c>
      <c r="M1039">
        <v>120165</v>
      </c>
      <c r="N1039" t="str">
        <v>POLEODUTO</v>
      </c>
      <c r="O1039" s="57" cm="1">
        <f t="array" ref="O1039">_xlfn.XLOOKUP(1,($C$2:$C$8655=M1039)*($F$2:$F$8655=N1039),$D$2:$D$8655)</f>
        <v>45106</v>
      </c>
      <c r="P1039" s="62">
        <v>72797913000191</v>
      </c>
      <c r="Q1039" t="str">
        <v>UNIDADE</v>
      </c>
      <c r="R1039" s="85">
        <v>407</v>
      </c>
      <c r="S1039" s="85">
        <v>88255</v>
      </c>
      <c r="U1039" s="84" t="b">
        <f t="shared" si="105"/>
        <v>1</v>
      </c>
      <c r="V1039" s="84" t="b">
        <f t="shared" si="106"/>
        <v>1</v>
      </c>
      <c r="W1039" s="84" t="b">
        <f t="shared" si="107"/>
        <v>1</v>
      </c>
      <c r="X1039" s="84" t="str">
        <f t="shared" si="108"/>
        <v xml:space="preserve"> </v>
      </c>
      <c r="Y1039" s="84" t="b">
        <f t="shared" si="109"/>
        <v>1</v>
      </c>
      <c r="AA1039" s="84">
        <v>120165</v>
      </c>
      <c r="AB1039" s="84" t="s">
        <v>841</v>
      </c>
      <c r="AC1039" s="57">
        <v>45106</v>
      </c>
      <c r="AD1039" s="84">
        <v>72797913000191</v>
      </c>
      <c r="AE1039" s="84" t="s">
        <v>30</v>
      </c>
      <c r="AF1039" s="84">
        <v>1396.69</v>
      </c>
      <c r="AG1039" s="84">
        <v>88255</v>
      </c>
      <c r="AI1039">
        <v>120417</v>
      </c>
      <c r="AJ1039" s="84" t="str" cm="1">
        <f t="array" ref="AJ1039">_xlfn.XLOOKUP(AI1039,--LEFT(Main!$B$15:$B$1956,SEARCH(" ",Main!$B$15:$B$1956)),Main!$F$15:$F$1956,"")</f>
        <v>POLEODUTO</v>
      </c>
      <c r="AK1039" s="57" cm="1">
        <f t="array" ref="AK1039">_xlfn.XLOOKUP(1,(--LEFT(Main!$B$15:$B$1956,SEARCH(" ",Main!$B$15:$B$1956))=AI1039)*(Main!$F$15:$F$1956=AJ1039),Main!$C$15:$C$1956,"")</f>
        <v>45134</v>
      </c>
      <c r="AL1039" s="62" cm="1">
        <f t="array" ref="AL1039">--_xlfn.XLOOKUP(1,(Main!$F$15:$F$1956='PLANILHA EBR'!AJ1039)*(--LEFT(Main!$B$15:$B$1956,SEARCH(" ",Main!$B$15:$B$1956))='PLANILHA EBR'!AI1039),Main!$E$15:$E$1956)</f>
        <v>72797913000191</v>
      </c>
      <c r="AM1039" s="84" t="str" cm="1">
        <f t="array" ref="AM1039">_xlfn.XLOOKUP(1,(Main!$F$15:$F$1956='PLANILHA EBR'!AJ1039)*(--LEFT(Main!$B$15:$B$1956,SEARCH(" ",Main!$B$15:$B$1956))='PLANILHA EBR'!AI1039),Main!$H$15:$H$1956)</f>
        <v>KG LIQUIDO</v>
      </c>
      <c r="AN1039">
        <v>1104.27</v>
      </c>
      <c r="AO1039">
        <v>77305.25</v>
      </c>
      <c r="AP1039">
        <v>29216</v>
      </c>
    </row>
    <row r="1040" spans="1:42" x14ac:dyDescent="0.25">
      <c r="A1040" t="s">
        <v>5965</v>
      </c>
      <c r="B1040" t="str">
        <f>C1040&amp;"-"&amp;COUNTIF(C$2:C1040,C1040)</f>
        <v>106896-10</v>
      </c>
      <c r="C1040">
        <v>106896</v>
      </c>
      <c r="D1040" s="57">
        <v>44873</v>
      </c>
      <c r="E1040" s="84" t="str">
        <f>F1040&amp;"-"&amp;COUNTIF($F$2:F1040,F1040)</f>
        <v>ESAB-54</v>
      </c>
      <c r="F1040" s="84" t="str">
        <f t="shared" si="110"/>
        <v>ESAB</v>
      </c>
      <c r="G1040" t="s">
        <v>8582</v>
      </c>
      <c r="H1040" s="62">
        <v>29799921000571</v>
      </c>
      <c r="I1040" t="s">
        <v>30</v>
      </c>
      <c r="J1040">
        <v>520</v>
      </c>
      <c r="K1040">
        <v>163488</v>
      </c>
      <c r="M1040">
        <v>120166</v>
      </c>
      <c r="N1040" t="str">
        <v>POLEODUTO</v>
      </c>
      <c r="O1040" s="57" cm="1">
        <f t="array" ref="O1040">_xlfn.XLOOKUP(1,($C$2:$C$8655=M1040)*($F$2:$F$8655=N1040),$D$2:$D$8655)</f>
        <v>45106</v>
      </c>
      <c r="P1040" s="62">
        <v>72797913000191</v>
      </c>
      <c r="Q1040" t="str">
        <v>M</v>
      </c>
      <c r="R1040" s="85">
        <v>1641.4455</v>
      </c>
      <c r="S1040" s="85">
        <v>476631.7</v>
      </c>
      <c r="U1040" s="84" t="b">
        <f t="shared" si="105"/>
        <v>1</v>
      </c>
      <c r="V1040" s="84" t="b">
        <f t="shared" si="106"/>
        <v>1</v>
      </c>
      <c r="W1040" s="84" t="b">
        <f t="shared" si="107"/>
        <v>1</v>
      </c>
      <c r="X1040" s="84" t="str">
        <f t="shared" si="108"/>
        <v xml:space="preserve"> </v>
      </c>
      <c r="Y1040" s="84" t="b">
        <f t="shared" si="109"/>
        <v>1</v>
      </c>
      <c r="AA1040" s="84">
        <v>120166</v>
      </c>
      <c r="AB1040" s="84" t="s">
        <v>841</v>
      </c>
      <c r="AC1040" s="57">
        <v>45106</v>
      </c>
      <c r="AD1040" s="84">
        <v>72797913000191</v>
      </c>
      <c r="AE1040" s="84" t="s">
        <v>30</v>
      </c>
      <c r="AF1040" s="84">
        <v>8035.43</v>
      </c>
      <c r="AG1040" s="84">
        <v>476631.7</v>
      </c>
      <c r="AI1040">
        <v>120418</v>
      </c>
      <c r="AJ1040" s="84" t="str" cm="1">
        <f t="array" ref="AJ1040">_xlfn.XLOOKUP(AI1040,--LEFT(Main!$B$15:$B$1956,SEARCH(" ",Main!$B$15:$B$1956)),Main!$F$15:$F$1956,"")</f>
        <v>POLEODUTO</v>
      </c>
      <c r="AK1040" s="57" cm="1">
        <f t="array" ref="AK1040">_xlfn.XLOOKUP(1,(--LEFT(Main!$B$15:$B$1956,SEARCH(" ",Main!$B$15:$B$1956))=AI1040)*(Main!$F$15:$F$1956=AJ1040),Main!$C$15:$C$1956,"")</f>
        <v>45134</v>
      </c>
      <c r="AL1040" s="62" cm="1">
        <f t="array" ref="AL1040">--_xlfn.XLOOKUP(1,(Main!$F$15:$F$1956='PLANILHA EBR'!AJ1040)*(--LEFT(Main!$B$15:$B$1956,SEARCH(" ",Main!$B$15:$B$1956))='PLANILHA EBR'!AI1040),Main!$E$15:$E$1956)</f>
        <v>72797913000191</v>
      </c>
      <c r="AM1040" s="84" t="str" cm="1">
        <f t="array" ref="AM1040">_xlfn.XLOOKUP(1,(Main!$F$15:$F$1956='PLANILHA EBR'!AJ1040)*(--LEFT(Main!$B$15:$B$1956,SEARCH(" ",Main!$B$15:$B$1956))='PLANILHA EBR'!AI1040),Main!$H$15:$H$1956)</f>
        <v>KG LIQUIDO</v>
      </c>
      <c r="AN1040">
        <v>14623.58</v>
      </c>
      <c r="AO1040">
        <v>1110404.83</v>
      </c>
      <c r="AP1040">
        <v>29216</v>
      </c>
    </row>
    <row r="1041" spans="1:42" x14ac:dyDescent="0.25">
      <c r="A1041" t="s">
        <v>5960</v>
      </c>
      <c r="B1041" t="str">
        <f>C1041&amp;"-"&amp;COUNTIF(C$2:C1041,C1041)</f>
        <v>106896-11</v>
      </c>
      <c r="C1041">
        <v>106896</v>
      </c>
      <c r="D1041" s="57">
        <v>44873</v>
      </c>
      <c r="E1041" s="84" t="str">
        <f>F1041&amp;"-"&amp;COUNTIF($F$2:F1041,F1041)</f>
        <v>ESAB-55</v>
      </c>
      <c r="F1041" s="84" t="str">
        <f t="shared" si="110"/>
        <v>ESAB</v>
      </c>
      <c r="G1041" t="s">
        <v>8582</v>
      </c>
      <c r="H1041" s="62">
        <v>29799921000571</v>
      </c>
      <c r="I1041" t="s">
        <v>30</v>
      </c>
      <c r="J1041">
        <v>995</v>
      </c>
      <c r="K1041">
        <v>145120.75</v>
      </c>
      <c r="M1041">
        <v>120301</v>
      </c>
      <c r="N1041" t="str">
        <v>TECFLUX</v>
      </c>
      <c r="O1041" s="57" cm="1">
        <f t="array" ref="O1041">_xlfn.XLOOKUP(1,($C$2:$C$8655=M1041)*($F$2:$F$8655=N1041),$D$2:$D$8655)</f>
        <v>45077</v>
      </c>
      <c r="P1041" s="62">
        <v>60933017000123</v>
      </c>
      <c r="Q1041" t="str">
        <v>M</v>
      </c>
      <c r="R1041" s="85">
        <v>30</v>
      </c>
      <c r="S1041" s="85">
        <v>12388.8</v>
      </c>
      <c r="U1041" s="84" t="b">
        <f t="shared" si="105"/>
        <v>1</v>
      </c>
      <c r="V1041" s="84" t="b">
        <f t="shared" si="106"/>
        <v>1</v>
      </c>
      <c r="W1041" s="84" t="b">
        <f t="shared" si="107"/>
        <v>1</v>
      </c>
      <c r="X1041" s="84" t="str">
        <f t="shared" si="108"/>
        <v xml:space="preserve"> </v>
      </c>
      <c r="Y1041" s="84" t="b">
        <f t="shared" si="109"/>
        <v>1</v>
      </c>
      <c r="AA1041" s="84">
        <v>120301</v>
      </c>
      <c r="AB1041" s="84" t="s">
        <v>856</v>
      </c>
      <c r="AC1041" s="57">
        <v>45077</v>
      </c>
      <c r="AD1041" s="84">
        <v>60933017000123</v>
      </c>
      <c r="AE1041" s="84" t="s">
        <v>30</v>
      </c>
      <c r="AF1041" s="84">
        <v>30</v>
      </c>
      <c r="AG1041" s="84">
        <v>12388.8</v>
      </c>
      <c r="AI1041">
        <v>120419</v>
      </c>
      <c r="AJ1041" s="84" t="str" cm="1">
        <f t="array" ref="AJ1041">_xlfn.XLOOKUP(AI1041,--LEFT(Main!$B$15:$B$1956,SEARCH(" ",Main!$B$15:$B$1956)),Main!$F$15:$F$1956,"")</f>
        <v>POLEODUTO</v>
      </c>
      <c r="AK1041" s="57" cm="1">
        <f t="array" ref="AK1041">_xlfn.XLOOKUP(1,(--LEFT(Main!$B$15:$B$1956,SEARCH(" ",Main!$B$15:$B$1956))=AI1041)*(Main!$F$15:$F$1956=AJ1041),Main!$C$15:$C$1956,"")</f>
        <v>45134</v>
      </c>
      <c r="AL1041" s="62" cm="1">
        <f t="array" ref="AL1041">--_xlfn.XLOOKUP(1,(Main!$F$15:$F$1956='PLANILHA EBR'!AJ1041)*(--LEFT(Main!$B$15:$B$1956,SEARCH(" ",Main!$B$15:$B$1956))='PLANILHA EBR'!AI1041),Main!$E$15:$E$1956)</f>
        <v>72797913000191</v>
      </c>
      <c r="AM1041" s="84" t="str" cm="1">
        <f t="array" ref="AM1041">_xlfn.XLOOKUP(1,(Main!$F$15:$F$1956='PLANILHA EBR'!AJ1041)*(--LEFT(Main!$B$15:$B$1956,SEARCH(" ",Main!$B$15:$B$1956))='PLANILHA EBR'!AI1041),Main!$H$15:$H$1956)</f>
        <v>KG LIQUIDO</v>
      </c>
      <c r="AN1041">
        <v>10466.719999999999</v>
      </c>
      <c r="AO1041">
        <v>532004.44999999995</v>
      </c>
      <c r="AP1041">
        <v>29216</v>
      </c>
    </row>
    <row r="1042" spans="1:42" x14ac:dyDescent="0.25">
      <c r="A1042" t="s">
        <v>5960</v>
      </c>
      <c r="B1042" t="str">
        <f>C1042&amp;"-"&amp;COUNTIF(C$2:C1042,C1042)</f>
        <v>106896-12</v>
      </c>
      <c r="C1042">
        <v>106896</v>
      </c>
      <c r="D1042" s="57">
        <v>44873</v>
      </c>
      <c r="E1042" s="84" t="str">
        <f>F1042&amp;"-"&amp;COUNTIF($F$2:F1042,F1042)</f>
        <v>ESAB-56</v>
      </c>
      <c r="F1042" s="84" t="str">
        <f t="shared" si="110"/>
        <v>ESAB</v>
      </c>
      <c r="G1042" t="s">
        <v>8582</v>
      </c>
      <c r="H1042" s="62">
        <v>29799921000571</v>
      </c>
      <c r="I1042" t="s">
        <v>30</v>
      </c>
      <c r="J1042">
        <v>420</v>
      </c>
      <c r="K1042">
        <v>59463.6</v>
      </c>
      <c r="M1042">
        <v>120417</v>
      </c>
      <c r="N1042" t="str">
        <v>POLEODUTO</v>
      </c>
      <c r="O1042" s="57" cm="1">
        <f t="array" ref="O1042">_xlfn.XLOOKUP(1,($C$2:$C$8655=M1042)*($F$2:$F$8655=N1042),$D$2:$D$8655)</f>
        <v>45134</v>
      </c>
      <c r="P1042" s="62">
        <v>72797913000191</v>
      </c>
      <c r="Q1042" t="str">
        <v>UNIDADE</v>
      </c>
      <c r="R1042" s="85">
        <v>71</v>
      </c>
      <c r="S1042" s="85">
        <v>77305.25</v>
      </c>
      <c r="U1042" s="84" t="b">
        <f t="shared" si="105"/>
        <v>1</v>
      </c>
      <c r="V1042" s="84" t="b">
        <f t="shared" si="106"/>
        <v>1</v>
      </c>
      <c r="W1042" s="84" t="b">
        <f t="shared" si="107"/>
        <v>1</v>
      </c>
      <c r="X1042" s="84" t="str">
        <f t="shared" si="108"/>
        <v xml:space="preserve"> </v>
      </c>
      <c r="Y1042" s="84" t="b">
        <f t="shared" si="109"/>
        <v>1</v>
      </c>
      <c r="AA1042" s="84">
        <v>120417</v>
      </c>
      <c r="AB1042" s="84" t="s">
        <v>841</v>
      </c>
      <c r="AC1042" s="57">
        <v>45134</v>
      </c>
      <c r="AD1042" s="84">
        <v>72797913000191</v>
      </c>
      <c r="AE1042" s="84" t="s">
        <v>30</v>
      </c>
      <c r="AF1042" s="84">
        <v>1104.27</v>
      </c>
      <c r="AG1042" s="84">
        <v>77305.25</v>
      </c>
      <c r="AI1042">
        <v>120420</v>
      </c>
      <c r="AJ1042" s="84" t="str" cm="1">
        <f t="array" ref="AJ1042">_xlfn.XLOOKUP(AI1042,--LEFT(Main!$B$15:$B$1956,SEARCH(" ",Main!$B$15:$B$1956)),Main!$F$15:$F$1956,"")</f>
        <v>POLEODUTO</v>
      </c>
      <c r="AK1042" s="57" cm="1">
        <f t="array" ref="AK1042">_xlfn.XLOOKUP(1,(--LEFT(Main!$B$15:$B$1956,SEARCH(" ",Main!$B$15:$B$1956))=AI1042)*(Main!$F$15:$F$1956=AJ1042),Main!$C$15:$C$1956,"")</f>
        <v>45134</v>
      </c>
      <c r="AL1042" s="62" cm="1">
        <f t="array" ref="AL1042">--_xlfn.XLOOKUP(1,(Main!$F$15:$F$1956='PLANILHA EBR'!AJ1042)*(--LEFT(Main!$B$15:$B$1956,SEARCH(" ",Main!$B$15:$B$1956))='PLANILHA EBR'!AI1042),Main!$E$15:$E$1956)</f>
        <v>72797913000191</v>
      </c>
      <c r="AM1042" s="84" t="str" cm="1">
        <f t="array" ref="AM1042">_xlfn.XLOOKUP(1,(Main!$F$15:$F$1956='PLANILHA EBR'!AJ1042)*(--LEFT(Main!$B$15:$B$1956,SEARCH(" ",Main!$B$15:$B$1956))='PLANILHA EBR'!AI1042),Main!$H$15:$H$1956)</f>
        <v>KG LIQUIDO</v>
      </c>
      <c r="AN1042">
        <v>6509.16</v>
      </c>
      <c r="AO1042">
        <v>448509.54</v>
      </c>
      <c r="AP1042">
        <v>29208</v>
      </c>
    </row>
    <row r="1043" spans="1:42" x14ac:dyDescent="0.25">
      <c r="A1043" t="s">
        <v>5960</v>
      </c>
      <c r="B1043" t="str">
        <f>C1043&amp;"-"&amp;COUNTIF(C$2:C1043,C1043)</f>
        <v>106896-13</v>
      </c>
      <c r="C1043">
        <v>106896</v>
      </c>
      <c r="D1043" s="57">
        <v>44873</v>
      </c>
      <c r="E1043" s="84" t="str">
        <f>F1043&amp;"-"&amp;COUNTIF($F$2:F1043,F1043)</f>
        <v>ESAB-57</v>
      </c>
      <c r="F1043" s="84" t="str">
        <f t="shared" si="110"/>
        <v>ESAB</v>
      </c>
      <c r="G1043" t="s">
        <v>8582</v>
      </c>
      <c r="H1043" s="62">
        <v>29799921000571</v>
      </c>
      <c r="I1043" t="s">
        <v>30</v>
      </c>
      <c r="J1043">
        <v>995</v>
      </c>
      <c r="K1043">
        <v>139797.5</v>
      </c>
      <c r="M1043">
        <v>120418</v>
      </c>
      <c r="N1043" t="str">
        <v>POLEODUTO</v>
      </c>
      <c r="O1043" s="57" cm="1">
        <f t="array" ref="O1043">_xlfn.XLOOKUP(1,($C$2:$C$8655=M1043)*($F$2:$F$8655=N1043),$D$2:$D$8655)</f>
        <v>45134</v>
      </c>
      <c r="P1043" s="62">
        <v>72797913000191</v>
      </c>
      <c r="Q1043" t="str">
        <v>UNIDADE</v>
      </c>
      <c r="R1043" s="85">
        <v>23693</v>
      </c>
      <c r="S1043" s="85">
        <v>1110404.8299999998</v>
      </c>
      <c r="U1043" s="84" t="b">
        <f t="shared" si="105"/>
        <v>1</v>
      </c>
      <c r="V1043" s="84" t="b">
        <f t="shared" si="106"/>
        <v>1</v>
      </c>
      <c r="W1043" s="84" t="b">
        <f t="shared" si="107"/>
        <v>1</v>
      </c>
      <c r="X1043" s="84" t="str">
        <f t="shared" si="108"/>
        <v xml:space="preserve"> </v>
      </c>
      <c r="Y1043" s="84" t="b">
        <f t="shared" si="109"/>
        <v>1</v>
      </c>
      <c r="AA1043" s="84">
        <v>120418</v>
      </c>
      <c r="AB1043" s="84" t="s">
        <v>841</v>
      </c>
      <c r="AC1043" s="57">
        <v>45134</v>
      </c>
      <c r="AD1043" s="84">
        <v>72797913000191</v>
      </c>
      <c r="AE1043" s="84" t="s">
        <v>30</v>
      </c>
      <c r="AF1043" s="84">
        <v>14623.58</v>
      </c>
      <c r="AG1043" s="84">
        <v>1110404.83</v>
      </c>
      <c r="AI1043">
        <v>120421</v>
      </c>
      <c r="AJ1043" s="84" t="str" cm="1">
        <f t="array" ref="AJ1043">_xlfn.XLOOKUP(AI1043,--LEFT(Main!$B$15:$B$1956,SEARCH(" ",Main!$B$15:$B$1956)),Main!$F$15:$F$1956,"")</f>
        <v>POLEODUTO</v>
      </c>
      <c r="AK1043" s="57" cm="1">
        <f t="array" ref="AK1043">_xlfn.XLOOKUP(1,(--LEFT(Main!$B$15:$B$1956,SEARCH(" ",Main!$B$15:$B$1956))=AI1043)*(Main!$F$15:$F$1956=AJ1043),Main!$C$15:$C$1956,"")</f>
        <v>45134</v>
      </c>
      <c r="AL1043" s="62" cm="1">
        <f t="array" ref="AL1043">--_xlfn.XLOOKUP(1,(Main!$F$15:$F$1956='PLANILHA EBR'!AJ1043)*(--LEFT(Main!$B$15:$B$1956,SEARCH(" ",Main!$B$15:$B$1956))='PLANILHA EBR'!AI1043),Main!$E$15:$E$1956)</f>
        <v>72797913000191</v>
      </c>
      <c r="AM1043" s="84" t="str" cm="1">
        <f t="array" ref="AM1043">_xlfn.XLOOKUP(1,(Main!$F$15:$F$1956='PLANILHA EBR'!AJ1043)*(--LEFT(Main!$B$15:$B$1956,SEARCH(" ",Main!$B$15:$B$1956))='PLANILHA EBR'!AI1043),Main!$H$15:$H$1956)</f>
        <v>KG LIQUIDO</v>
      </c>
      <c r="AN1043">
        <v>645</v>
      </c>
      <c r="AO1043">
        <v>34668.019999999997</v>
      </c>
      <c r="AP1043">
        <v>29141</v>
      </c>
    </row>
    <row r="1044" spans="1:42" x14ac:dyDescent="0.25">
      <c r="A1044" t="s">
        <v>5975</v>
      </c>
      <c r="B1044" t="str">
        <f>C1044&amp;"-"&amp;COUNTIF(C$2:C1044,C1044)</f>
        <v>106896-14</v>
      </c>
      <c r="C1044">
        <v>106896</v>
      </c>
      <c r="D1044" s="57">
        <v>44873</v>
      </c>
      <c r="E1044" s="84" t="str">
        <f>F1044&amp;"-"&amp;COUNTIF($F$2:F1044,F1044)</f>
        <v>ESAB-58</v>
      </c>
      <c r="F1044" s="84" t="str">
        <f t="shared" si="110"/>
        <v>ESAB</v>
      </c>
      <c r="G1044" t="s">
        <v>8582</v>
      </c>
      <c r="H1044" s="62">
        <v>29799921000571</v>
      </c>
      <c r="I1044" t="s">
        <v>30</v>
      </c>
      <c r="J1044">
        <v>500</v>
      </c>
      <c r="K1044">
        <v>162000</v>
      </c>
      <c r="M1044">
        <v>120419</v>
      </c>
      <c r="N1044" t="str">
        <v>POLEODUTO</v>
      </c>
      <c r="O1044" s="57" cm="1">
        <f t="array" ref="O1044">_xlfn.XLOOKUP(1,($C$2:$C$8655=M1044)*($F$2:$F$8655=N1044),$D$2:$D$8655)</f>
        <v>45134</v>
      </c>
      <c r="P1044" s="62">
        <v>72797913000191</v>
      </c>
      <c r="Q1044" t="str">
        <v>M</v>
      </c>
      <c r="R1044" s="85">
        <v>5014</v>
      </c>
      <c r="S1044" s="85">
        <v>532004.44999999995</v>
      </c>
      <c r="U1044" s="84" t="b">
        <f t="shared" si="105"/>
        <v>1</v>
      </c>
      <c r="V1044" s="84" t="b">
        <f t="shared" si="106"/>
        <v>1</v>
      </c>
      <c r="W1044" s="84" t="b">
        <f t="shared" si="107"/>
        <v>1</v>
      </c>
      <c r="X1044" s="84" t="str">
        <f t="shared" si="108"/>
        <v xml:space="preserve"> </v>
      </c>
      <c r="Y1044" s="84" t="b">
        <f t="shared" si="109"/>
        <v>1</v>
      </c>
      <c r="AA1044" s="84">
        <v>120419</v>
      </c>
      <c r="AB1044" s="84" t="s">
        <v>841</v>
      </c>
      <c r="AC1044" s="57">
        <v>45134</v>
      </c>
      <c r="AD1044" s="84">
        <v>72797913000191</v>
      </c>
      <c r="AE1044" s="84" t="s">
        <v>30</v>
      </c>
      <c r="AF1044" s="84">
        <v>10466.719999999999</v>
      </c>
      <c r="AG1044" s="84">
        <v>532004.44999999995</v>
      </c>
      <c r="AI1044">
        <v>120666</v>
      </c>
      <c r="AJ1044" s="84" t="str" cm="1">
        <f t="array" ref="AJ1044">_xlfn.XLOOKUP(AI1044,--LEFT(Main!$B$15:$B$1956,SEARCH(" ",Main!$B$15:$B$1956)),Main!$F$15:$F$1956,"")</f>
        <v>POLEODUTO</v>
      </c>
      <c r="AK1044" s="57" cm="1">
        <f t="array" ref="AK1044">_xlfn.XLOOKUP(1,(--LEFT(Main!$B$15:$B$1956,SEARCH(" ",Main!$B$15:$B$1956))=AI1044)*(Main!$F$15:$F$1956=AJ1044),Main!$C$15:$C$1956,"")</f>
        <v>45167</v>
      </c>
      <c r="AL1044" s="62" cm="1">
        <f t="array" ref="AL1044">--_xlfn.XLOOKUP(1,(Main!$F$15:$F$1956='PLANILHA EBR'!AJ1044)*(--LEFT(Main!$B$15:$B$1956,SEARCH(" ",Main!$B$15:$B$1956))='PLANILHA EBR'!AI1044),Main!$E$15:$E$1956)</f>
        <v>72797913000191</v>
      </c>
      <c r="AM1044" s="84" t="str" cm="1">
        <f t="array" ref="AM1044">_xlfn.XLOOKUP(1,(Main!$F$15:$F$1956='PLANILHA EBR'!AJ1044)*(--LEFT(Main!$B$15:$B$1956,SEARCH(" ",Main!$B$15:$B$1956))='PLANILHA EBR'!AI1044),Main!$H$15:$H$1956)</f>
        <v>KG LIQUIDO</v>
      </c>
      <c r="AN1044">
        <v>16694.89</v>
      </c>
      <c r="AO1044">
        <v>1115310.3600000001</v>
      </c>
      <c r="AP1044">
        <v>29141</v>
      </c>
    </row>
    <row r="1045" spans="1:42" x14ac:dyDescent="0.25">
      <c r="A1045" t="s">
        <v>5976</v>
      </c>
      <c r="B1045" t="str">
        <f>C1045&amp;"-"&amp;COUNTIF(C$2:C1045,C1045)</f>
        <v>106922-1</v>
      </c>
      <c r="C1045">
        <v>106922</v>
      </c>
      <c r="D1045" s="57">
        <v>44873</v>
      </c>
      <c r="E1045" s="84" t="str">
        <f>F1045&amp;"-"&amp;COUNTIF($F$2:F1045,F1045)</f>
        <v>ESAB-59</v>
      </c>
      <c r="F1045" s="84" t="str">
        <f t="shared" si="110"/>
        <v>ESAB</v>
      </c>
      <c r="G1045" t="s">
        <v>8582</v>
      </c>
      <c r="H1045" s="62">
        <v>29799921000571</v>
      </c>
      <c r="I1045" t="s">
        <v>30</v>
      </c>
      <c r="J1045">
        <v>840</v>
      </c>
      <c r="K1045">
        <v>272160</v>
      </c>
      <c r="M1045">
        <v>120420</v>
      </c>
      <c r="N1045" t="str">
        <v>POLEODUTO</v>
      </c>
      <c r="O1045" s="57" cm="1">
        <f t="array" ref="O1045">_xlfn.XLOOKUP(1,($C$2:$C$8655=M1045)*($F$2:$F$8655=N1045),$D$2:$D$8655)</f>
        <v>45134</v>
      </c>
      <c r="P1045" s="62">
        <v>72797913000191</v>
      </c>
      <c r="Q1045" t="str">
        <v>UNIDADE</v>
      </c>
      <c r="R1045" s="85">
        <v>544</v>
      </c>
      <c r="S1045" s="85">
        <v>448509.54</v>
      </c>
      <c r="U1045" s="84" t="b">
        <f t="shared" si="105"/>
        <v>1</v>
      </c>
      <c r="V1045" s="84" t="b">
        <f t="shared" si="106"/>
        <v>1</v>
      </c>
      <c r="W1045" s="84" t="b">
        <f t="shared" si="107"/>
        <v>1</v>
      </c>
      <c r="X1045" s="84" t="str">
        <f t="shared" si="108"/>
        <v xml:space="preserve"> </v>
      </c>
      <c r="Y1045" s="84" t="b">
        <f t="shared" si="109"/>
        <v>1</v>
      </c>
      <c r="AA1045" s="84">
        <v>120420</v>
      </c>
      <c r="AB1045" s="84" t="s">
        <v>841</v>
      </c>
      <c r="AC1045" s="57">
        <v>45134</v>
      </c>
      <c r="AD1045" s="84">
        <v>72797913000191</v>
      </c>
      <c r="AE1045" s="84" t="s">
        <v>30</v>
      </c>
      <c r="AF1045" s="84">
        <v>6509.16</v>
      </c>
      <c r="AG1045" s="84">
        <v>448509.54</v>
      </c>
      <c r="AI1045">
        <v>120667</v>
      </c>
      <c r="AJ1045" s="84" t="str" cm="1">
        <f t="array" ref="AJ1045">_xlfn.XLOOKUP(AI1045,--LEFT(Main!$B$15:$B$1956,SEARCH(" ",Main!$B$15:$B$1956)),Main!$F$15:$F$1956,"")</f>
        <v>POLEODUTO</v>
      </c>
      <c r="AK1045" s="57" cm="1">
        <f t="array" ref="AK1045">_xlfn.XLOOKUP(1,(--LEFT(Main!$B$15:$B$1956,SEARCH(" ",Main!$B$15:$B$1956))=AI1045)*(Main!$F$15:$F$1956=AJ1045),Main!$C$15:$C$1956,"")</f>
        <v>45167</v>
      </c>
      <c r="AL1045" s="62" cm="1">
        <f t="array" ref="AL1045">--_xlfn.XLOOKUP(1,(Main!$F$15:$F$1956='PLANILHA EBR'!AJ1045)*(--LEFT(Main!$B$15:$B$1956,SEARCH(" ",Main!$B$15:$B$1956))='PLANILHA EBR'!AI1045),Main!$E$15:$E$1956)</f>
        <v>72797913000191</v>
      </c>
      <c r="AM1045" s="84" t="str" cm="1">
        <f t="array" ref="AM1045">_xlfn.XLOOKUP(1,(Main!$F$15:$F$1956='PLANILHA EBR'!AJ1045)*(--LEFT(Main!$B$15:$B$1956,SEARCH(" ",Main!$B$15:$B$1956))='PLANILHA EBR'!AI1045),Main!$H$15:$H$1956)</f>
        <v>KG LIQUIDO</v>
      </c>
      <c r="AN1045">
        <v>5897.86</v>
      </c>
      <c r="AO1045">
        <v>336689.28</v>
      </c>
      <c r="AP1045">
        <v>28920</v>
      </c>
    </row>
    <row r="1046" spans="1:42" x14ac:dyDescent="0.25">
      <c r="A1046" t="s">
        <v>5958</v>
      </c>
      <c r="B1046" t="str">
        <f>C1046&amp;"-"&amp;COUNTIF(C$2:C1046,C1046)</f>
        <v>69585-1</v>
      </c>
      <c r="C1046">
        <v>69585</v>
      </c>
      <c r="D1046" s="57">
        <v>44873</v>
      </c>
      <c r="E1046" s="84" t="str">
        <f>F1046&amp;"-"&amp;COUNTIF($F$2:F1046,F1046)</f>
        <v>METASA-929</v>
      </c>
      <c r="F1046" s="84" t="str">
        <f t="shared" si="110"/>
        <v>METASA</v>
      </c>
      <c r="G1046" t="s">
        <v>8581</v>
      </c>
      <c r="H1046" s="62">
        <v>88416482000106</v>
      </c>
      <c r="I1046" t="s">
        <v>30</v>
      </c>
      <c r="J1046">
        <v>27581.7</v>
      </c>
      <c r="K1046">
        <v>240512.42</v>
      </c>
      <c r="M1046">
        <v>120421</v>
      </c>
      <c r="N1046" t="str">
        <v>POLEODUTO</v>
      </c>
      <c r="O1046" s="57" cm="1">
        <f t="array" ref="O1046">_xlfn.XLOOKUP(1,($C$2:$C$8655=M1046)*($F$2:$F$8655=N1046),$D$2:$D$8655)</f>
        <v>45134</v>
      </c>
      <c r="P1046" s="62">
        <v>72797913000191</v>
      </c>
      <c r="Q1046" t="str">
        <v>UNIDADE</v>
      </c>
      <c r="R1046" s="85">
        <v>38</v>
      </c>
      <c r="S1046" s="85">
        <v>34668.020000000004</v>
      </c>
      <c r="U1046" s="84" t="b">
        <f t="shared" si="105"/>
        <v>1</v>
      </c>
      <c r="V1046" s="84" t="b">
        <f t="shared" si="106"/>
        <v>1</v>
      </c>
      <c r="W1046" s="84" t="b">
        <f t="shared" si="107"/>
        <v>1</v>
      </c>
      <c r="X1046" s="84" t="str">
        <f t="shared" si="108"/>
        <v xml:space="preserve"> </v>
      </c>
      <c r="Y1046" s="84" t="b">
        <f t="shared" si="109"/>
        <v>1</v>
      </c>
      <c r="AA1046" s="84">
        <v>120421</v>
      </c>
      <c r="AB1046" s="84" t="s">
        <v>841</v>
      </c>
      <c r="AC1046" s="57">
        <v>45134</v>
      </c>
      <c r="AD1046" s="84">
        <v>72797913000191</v>
      </c>
      <c r="AE1046" s="84" t="s">
        <v>30</v>
      </c>
      <c r="AF1046" s="84">
        <v>645</v>
      </c>
      <c r="AG1046" s="84">
        <v>34668.019999999997</v>
      </c>
      <c r="AI1046">
        <v>120668</v>
      </c>
      <c r="AJ1046" s="84" t="str" cm="1">
        <f t="array" ref="AJ1046">_xlfn.XLOOKUP(AI1046,--LEFT(Main!$B$15:$B$1956,SEARCH(" ",Main!$B$15:$B$1956)),Main!$F$15:$F$1956,"")</f>
        <v>POLEODUTO</v>
      </c>
      <c r="AK1046" s="57" cm="1">
        <f t="array" ref="AK1046">_xlfn.XLOOKUP(1,(--LEFT(Main!$B$15:$B$1956,SEARCH(" ",Main!$B$15:$B$1956))=AI1046)*(Main!$F$15:$F$1956=AJ1046),Main!$C$15:$C$1956,"")</f>
        <v>45167</v>
      </c>
      <c r="AL1046" s="62" cm="1">
        <f t="array" ref="AL1046">--_xlfn.XLOOKUP(1,(Main!$F$15:$F$1956='PLANILHA EBR'!AJ1046)*(--LEFT(Main!$B$15:$B$1956,SEARCH(" ",Main!$B$15:$B$1956))='PLANILHA EBR'!AI1046),Main!$E$15:$E$1956)</f>
        <v>72797913000191</v>
      </c>
      <c r="AM1046" s="84" t="str" cm="1">
        <f t="array" ref="AM1046">_xlfn.XLOOKUP(1,(Main!$F$15:$F$1956='PLANILHA EBR'!AJ1046)*(--LEFT(Main!$B$15:$B$1956,SEARCH(" ",Main!$B$15:$B$1956))='PLANILHA EBR'!AI1046),Main!$H$15:$H$1956)</f>
        <v>KG LIQUIDO</v>
      </c>
      <c r="AN1046">
        <v>16629.53</v>
      </c>
      <c r="AO1046">
        <v>1091762.27</v>
      </c>
      <c r="AP1046">
        <v>28815</v>
      </c>
    </row>
    <row r="1047" spans="1:42" x14ac:dyDescent="0.25">
      <c r="A1047" t="s">
        <v>5958</v>
      </c>
      <c r="B1047" t="str">
        <f>C1047&amp;"-"&amp;COUNTIF(C$2:C1047,C1047)</f>
        <v>69587-1</v>
      </c>
      <c r="C1047">
        <v>69587</v>
      </c>
      <c r="D1047" s="57">
        <v>44873</v>
      </c>
      <c r="E1047" s="84" t="str">
        <f>F1047&amp;"-"&amp;COUNTIF($F$2:F1047,F1047)</f>
        <v>METASA-930</v>
      </c>
      <c r="F1047" s="84" t="str">
        <f t="shared" si="110"/>
        <v>METASA</v>
      </c>
      <c r="G1047" t="s">
        <v>8581</v>
      </c>
      <c r="H1047" s="62">
        <v>88416482000106</v>
      </c>
      <c r="I1047" t="s">
        <v>30</v>
      </c>
      <c r="J1047">
        <v>19858.87</v>
      </c>
      <c r="K1047">
        <v>173169.35</v>
      </c>
      <c r="M1047">
        <v>120666</v>
      </c>
      <c r="N1047" t="str">
        <v>POLEODUTO</v>
      </c>
      <c r="O1047" s="57" cm="1">
        <f t="array" ref="O1047">_xlfn.XLOOKUP(1,($C$2:$C$8655=M1047)*($F$2:$F$8655=N1047),$D$2:$D$8655)</f>
        <v>45167</v>
      </c>
      <c r="P1047" s="62">
        <v>72797913000191</v>
      </c>
      <c r="Q1047" t="str">
        <v>M</v>
      </c>
      <c r="R1047" s="85">
        <v>7686</v>
      </c>
      <c r="S1047" s="85">
        <v>1115310.3599999999</v>
      </c>
      <c r="U1047" s="84" t="b">
        <f t="shared" si="105"/>
        <v>1</v>
      </c>
      <c r="V1047" s="84" t="b">
        <f t="shared" si="106"/>
        <v>1</v>
      </c>
      <c r="W1047" s="84" t="b">
        <f t="shared" si="107"/>
        <v>1</v>
      </c>
      <c r="X1047" s="84" t="str">
        <f t="shared" si="108"/>
        <v xml:space="preserve"> </v>
      </c>
      <c r="Y1047" s="84" t="b">
        <f t="shared" si="109"/>
        <v>1</v>
      </c>
      <c r="AA1047" s="84">
        <v>120666</v>
      </c>
      <c r="AB1047" s="84" t="s">
        <v>841</v>
      </c>
      <c r="AC1047" s="57">
        <v>45167</v>
      </c>
      <c r="AD1047" s="84">
        <v>72797913000191</v>
      </c>
      <c r="AE1047" s="84" t="s">
        <v>30</v>
      </c>
      <c r="AF1047" s="84">
        <v>16694.89</v>
      </c>
      <c r="AG1047" s="84">
        <v>1115310.3600000001</v>
      </c>
      <c r="AI1047">
        <v>120676</v>
      </c>
      <c r="AJ1047" s="84" t="str" cm="1">
        <f t="array" ref="AJ1047">_xlfn.XLOOKUP(AI1047,--LEFT(Main!$B$15:$B$1956,SEARCH(" ",Main!$B$15:$B$1956)),Main!$F$15:$F$1956,"")</f>
        <v>POLEODUTO</v>
      </c>
      <c r="AK1047" s="57" cm="1">
        <f t="array" ref="AK1047">_xlfn.XLOOKUP(1,(--LEFT(Main!$B$15:$B$1956,SEARCH(" ",Main!$B$15:$B$1956))=AI1047)*(Main!$F$15:$F$1956=AJ1047),Main!$C$15:$C$1956,"")</f>
        <v>45167</v>
      </c>
      <c r="AL1047" s="62" cm="1">
        <f t="array" ref="AL1047">--_xlfn.XLOOKUP(1,(Main!$F$15:$F$1956='PLANILHA EBR'!AJ1047)*(--LEFT(Main!$B$15:$B$1956,SEARCH(" ",Main!$B$15:$B$1956))='PLANILHA EBR'!AI1047),Main!$E$15:$E$1956)</f>
        <v>72797913000191</v>
      </c>
      <c r="AM1047" s="84" t="str" cm="1">
        <f t="array" ref="AM1047">_xlfn.XLOOKUP(1,(Main!$F$15:$F$1956='PLANILHA EBR'!AJ1047)*(--LEFT(Main!$B$15:$B$1956,SEARCH(" ",Main!$B$15:$B$1956))='PLANILHA EBR'!AI1047),Main!$H$15:$H$1956)</f>
        <v>KG LIQUIDO</v>
      </c>
      <c r="AN1047">
        <v>3571.36636</v>
      </c>
      <c r="AO1047">
        <v>1233575.8799999999</v>
      </c>
      <c r="AP1047">
        <v>28815</v>
      </c>
    </row>
    <row r="1048" spans="1:42" x14ac:dyDescent="0.25">
      <c r="A1048" t="s">
        <v>5958</v>
      </c>
      <c r="B1048" t="str">
        <f>C1048&amp;"-"&amp;COUNTIF(C$2:C1048,C1048)</f>
        <v>69589-1</v>
      </c>
      <c r="C1048">
        <v>69589</v>
      </c>
      <c r="D1048" s="57">
        <v>44873</v>
      </c>
      <c r="E1048" s="84" t="str">
        <f>F1048&amp;"-"&amp;COUNTIF($F$2:F1048,F1048)</f>
        <v>METASA-931</v>
      </c>
      <c r="F1048" s="84" t="str">
        <f t="shared" si="110"/>
        <v>METASA</v>
      </c>
      <c r="G1048" t="s">
        <v>8581</v>
      </c>
      <c r="H1048" s="62">
        <v>88416482000106</v>
      </c>
      <c r="I1048" t="s">
        <v>30</v>
      </c>
      <c r="J1048">
        <v>20594.400000000001</v>
      </c>
      <c r="K1048">
        <v>179583.17</v>
      </c>
      <c r="M1048">
        <v>120667</v>
      </c>
      <c r="N1048" t="str">
        <v>POLEODUTO</v>
      </c>
      <c r="O1048" s="57" cm="1">
        <f t="array" ref="O1048">_xlfn.XLOOKUP(1,($C$2:$C$8655=M1048)*($F$2:$F$8655=N1048),$D$2:$D$8655)</f>
        <v>45167</v>
      </c>
      <c r="P1048" s="62">
        <v>72797913000191</v>
      </c>
      <c r="Q1048" t="str">
        <v>M</v>
      </c>
      <c r="R1048" s="85">
        <v>576</v>
      </c>
      <c r="S1048" s="85">
        <v>336689.28</v>
      </c>
      <c r="U1048" s="84" t="b">
        <f t="shared" si="105"/>
        <v>1</v>
      </c>
      <c r="V1048" s="84" t="b">
        <f t="shared" si="106"/>
        <v>1</v>
      </c>
      <c r="W1048" s="84" t="b">
        <f t="shared" si="107"/>
        <v>1</v>
      </c>
      <c r="X1048" s="84" t="str">
        <f t="shared" si="108"/>
        <v xml:space="preserve"> </v>
      </c>
      <c r="Y1048" s="84" t="b">
        <f t="shared" si="109"/>
        <v>1</v>
      </c>
      <c r="AA1048" s="84">
        <v>120667</v>
      </c>
      <c r="AB1048" s="84" t="s">
        <v>841</v>
      </c>
      <c r="AC1048" s="57">
        <v>45167</v>
      </c>
      <c r="AD1048" s="84">
        <v>72797913000191</v>
      </c>
      <c r="AE1048" s="84" t="s">
        <v>30</v>
      </c>
      <c r="AF1048" s="84">
        <v>5897.86</v>
      </c>
      <c r="AG1048" s="84">
        <v>336689.28</v>
      </c>
      <c r="AI1048">
        <v>121390</v>
      </c>
      <c r="AJ1048" s="84" t="str" cm="1">
        <f t="array" ref="AJ1048">_xlfn.XLOOKUP(AI1048,--LEFT(Main!$B$15:$B$1956,SEARCH(" ",Main!$B$15:$B$1956)),Main!$F$15:$F$1956,"")</f>
        <v>POLEODUTO</v>
      </c>
      <c r="AK1048" s="57" cm="1">
        <f t="array" ref="AK1048">_xlfn.XLOOKUP(1,(--LEFT(Main!$B$15:$B$1956,SEARCH(" ",Main!$B$15:$B$1956))=AI1048)*(Main!$F$15:$F$1956=AJ1048),Main!$C$15:$C$1956,"")</f>
        <v>45279</v>
      </c>
      <c r="AL1048" s="62" cm="1">
        <f t="array" ref="AL1048">--_xlfn.XLOOKUP(1,(Main!$F$15:$F$1956='PLANILHA EBR'!AJ1048)*(--LEFT(Main!$B$15:$B$1956,SEARCH(" ",Main!$B$15:$B$1956))='PLANILHA EBR'!AI1048),Main!$E$15:$E$1956)</f>
        <v>72797913000191</v>
      </c>
      <c r="AM1048" s="84" t="str" cm="1">
        <f t="array" ref="AM1048">_xlfn.XLOOKUP(1,(Main!$F$15:$F$1956='PLANILHA EBR'!AJ1048)*(--LEFT(Main!$B$15:$B$1956,SEARCH(" ",Main!$B$15:$B$1956))='PLANILHA EBR'!AI1048),Main!$H$15:$H$1956)</f>
        <v>KG LIQUIDO</v>
      </c>
      <c r="AN1048">
        <v>18333.12</v>
      </c>
      <c r="AO1048">
        <v>1087649.47</v>
      </c>
      <c r="AP1048">
        <v>28815</v>
      </c>
    </row>
    <row r="1049" spans="1:42" x14ac:dyDescent="0.25">
      <c r="A1049" t="s">
        <v>5958</v>
      </c>
      <c r="B1049" t="str">
        <f>C1049&amp;"-"&amp;COUNTIF(C$2:C1049,C1049)</f>
        <v>69595-1</v>
      </c>
      <c r="C1049">
        <v>69595</v>
      </c>
      <c r="D1049" s="57">
        <v>44873</v>
      </c>
      <c r="E1049" s="84" t="str">
        <f>F1049&amp;"-"&amp;COUNTIF($F$2:F1049,F1049)</f>
        <v>METASA-932</v>
      </c>
      <c r="F1049" s="84" t="str">
        <f t="shared" si="110"/>
        <v>METASA</v>
      </c>
      <c r="G1049" t="s">
        <v>8581</v>
      </c>
      <c r="H1049" s="62">
        <v>88416482000106</v>
      </c>
      <c r="I1049" t="s">
        <v>30</v>
      </c>
      <c r="J1049">
        <v>1190.8499999999999</v>
      </c>
      <c r="K1049">
        <v>20101.560000000001</v>
      </c>
      <c r="M1049">
        <v>120668</v>
      </c>
      <c r="N1049" t="str">
        <v>POLEODUTO</v>
      </c>
      <c r="O1049" s="57" cm="1">
        <f t="array" ref="O1049">_xlfn.XLOOKUP(1,($C$2:$C$8655=M1049)*($F$2:$F$8655=N1049),$D$2:$D$8655)</f>
        <v>45167</v>
      </c>
      <c r="P1049" s="62">
        <v>72797913000191</v>
      </c>
      <c r="Q1049" t="str">
        <v>UNIDADE</v>
      </c>
      <c r="R1049" s="85">
        <v>8845</v>
      </c>
      <c r="S1049" s="85">
        <v>1091762.2699999998</v>
      </c>
      <c r="U1049" s="84" t="b">
        <f t="shared" si="105"/>
        <v>1</v>
      </c>
      <c r="V1049" s="84" t="b">
        <f t="shared" si="106"/>
        <v>1</v>
      </c>
      <c r="W1049" s="84" t="b">
        <f t="shared" si="107"/>
        <v>1</v>
      </c>
      <c r="X1049" s="84" t="str">
        <f t="shared" si="108"/>
        <v xml:space="preserve"> </v>
      </c>
      <c r="Y1049" s="84" t="b">
        <f t="shared" si="109"/>
        <v>1</v>
      </c>
      <c r="AA1049" s="84">
        <v>120668</v>
      </c>
      <c r="AB1049" s="84" t="s">
        <v>841</v>
      </c>
      <c r="AC1049" s="57">
        <v>45167</v>
      </c>
      <c r="AD1049" s="84">
        <v>72797913000191</v>
      </c>
      <c r="AE1049" s="84" t="s">
        <v>30</v>
      </c>
      <c r="AF1049" s="84">
        <v>16629.53</v>
      </c>
      <c r="AG1049" s="84">
        <v>1091762.27</v>
      </c>
      <c r="AI1049">
        <v>121391</v>
      </c>
      <c r="AJ1049" s="84" t="str" cm="1">
        <f t="array" ref="AJ1049">_xlfn.XLOOKUP(AI1049,--LEFT(Main!$B$15:$B$1956,SEARCH(" ",Main!$B$15:$B$1956)),Main!$F$15:$F$1956,"")</f>
        <v>POLEODUTO</v>
      </c>
      <c r="AK1049" s="57" cm="1">
        <f t="array" ref="AK1049">_xlfn.XLOOKUP(1,(--LEFT(Main!$B$15:$B$1956,SEARCH(" ",Main!$B$15:$B$1956))=AI1049)*(Main!$F$15:$F$1956=AJ1049),Main!$C$15:$C$1956,"")</f>
        <v>45279</v>
      </c>
      <c r="AL1049" s="62" cm="1">
        <f t="array" ref="AL1049">--_xlfn.XLOOKUP(1,(Main!$F$15:$F$1956='PLANILHA EBR'!AJ1049)*(--LEFT(Main!$B$15:$B$1956,SEARCH(" ",Main!$B$15:$B$1956))='PLANILHA EBR'!AI1049),Main!$E$15:$E$1956)</f>
        <v>72797913000191</v>
      </c>
      <c r="AM1049" s="84" t="str" cm="1">
        <f t="array" ref="AM1049">_xlfn.XLOOKUP(1,(Main!$F$15:$F$1956='PLANILHA EBR'!AJ1049)*(--LEFT(Main!$B$15:$B$1956,SEARCH(" ",Main!$B$15:$B$1956))='PLANILHA EBR'!AI1049),Main!$H$15:$H$1956)</f>
        <v>KG LIQUIDO</v>
      </c>
      <c r="AN1049">
        <v>19207.580000000002</v>
      </c>
      <c r="AO1049">
        <v>1058116.27</v>
      </c>
      <c r="AP1049">
        <v>28813</v>
      </c>
    </row>
    <row r="1050" spans="1:42" x14ac:dyDescent="0.25">
      <c r="A1050" t="s">
        <v>5958</v>
      </c>
      <c r="B1050" t="str">
        <f>C1050&amp;"-"&amp;COUNTIF(C$2:C1050,C1050)</f>
        <v>69595-2</v>
      </c>
      <c r="C1050">
        <v>69595</v>
      </c>
      <c r="D1050" s="57">
        <v>44873</v>
      </c>
      <c r="E1050" s="84" t="str">
        <f>F1050&amp;"-"&amp;COUNTIF($F$2:F1050,F1050)</f>
        <v>METASA-933</v>
      </c>
      <c r="F1050" s="84" t="str">
        <f t="shared" si="110"/>
        <v>METASA</v>
      </c>
      <c r="G1050" t="s">
        <v>8581</v>
      </c>
      <c r="H1050" s="62">
        <v>88416482000106</v>
      </c>
      <c r="I1050" t="s">
        <v>30</v>
      </c>
      <c r="J1050">
        <v>428.39</v>
      </c>
      <c r="K1050">
        <v>7231.22</v>
      </c>
      <c r="M1050">
        <v>120676</v>
      </c>
      <c r="N1050" t="str">
        <v>POLEODUTO</v>
      </c>
      <c r="O1050" s="57" cm="1">
        <f t="array" ref="O1050">_xlfn.XLOOKUP(1,($C$2:$C$8655=M1050)*($F$2:$F$8655=N1050),$D$2:$D$8655)</f>
        <v>45167</v>
      </c>
      <c r="P1050" s="62">
        <v>72797913000191</v>
      </c>
      <c r="Q1050" t="str">
        <v>UNIDADE</v>
      </c>
      <c r="R1050" s="85">
        <v>41661</v>
      </c>
      <c r="S1050" s="85">
        <v>1233575.8799999999</v>
      </c>
      <c r="U1050" s="84" t="b">
        <f t="shared" si="105"/>
        <v>1</v>
      </c>
      <c r="V1050" s="84" t="b">
        <f t="shared" si="106"/>
        <v>1</v>
      </c>
      <c r="W1050" s="84" t="b">
        <f t="shared" si="107"/>
        <v>1</v>
      </c>
      <c r="X1050" s="84" t="str">
        <f t="shared" si="108"/>
        <v xml:space="preserve"> </v>
      </c>
      <c r="Y1050" s="84" t="b">
        <f t="shared" si="109"/>
        <v>1</v>
      </c>
      <c r="AA1050" s="84">
        <v>120676</v>
      </c>
      <c r="AB1050" s="84" t="s">
        <v>841</v>
      </c>
      <c r="AC1050" s="57">
        <v>45167</v>
      </c>
      <c r="AD1050" s="84">
        <v>72797913000191</v>
      </c>
      <c r="AE1050" s="84" t="s">
        <v>30</v>
      </c>
      <c r="AF1050" s="84">
        <v>3571.36636</v>
      </c>
      <c r="AG1050" s="84">
        <v>1233575.8799999999</v>
      </c>
      <c r="AI1050">
        <v>121506</v>
      </c>
      <c r="AJ1050" s="84" t="str" cm="1">
        <f t="array" ref="AJ1050">_xlfn.XLOOKUP(AI1050,--LEFT(Main!$B$15:$B$1956,SEARCH(" ",Main!$B$15:$B$1956)),Main!$F$15:$F$1956,"")</f>
        <v>POLEODUTO</v>
      </c>
      <c r="AK1050" s="57" cm="1">
        <f t="array" ref="AK1050">_xlfn.XLOOKUP(1,(--LEFT(Main!$B$15:$B$1956,SEARCH(" ",Main!$B$15:$B$1956))=AI1050)*(Main!$F$15:$F$1956=AJ1050),Main!$C$15:$C$1956,"")</f>
        <v>45308</v>
      </c>
      <c r="AL1050" s="62" cm="1">
        <f t="array" ref="AL1050">--_xlfn.XLOOKUP(1,(Main!$F$15:$F$1956='PLANILHA EBR'!AJ1050)*(--LEFT(Main!$B$15:$B$1956,SEARCH(" ",Main!$B$15:$B$1956))='PLANILHA EBR'!AI1050),Main!$E$15:$E$1956)</f>
        <v>72797913000191</v>
      </c>
      <c r="AM1050" s="84" t="str" cm="1">
        <f t="array" ref="AM1050">_xlfn.XLOOKUP(1,(Main!$F$15:$F$1956='PLANILHA EBR'!AJ1050)*(--LEFT(Main!$B$15:$B$1956,SEARCH(" ",Main!$B$15:$B$1956))='PLANILHA EBR'!AI1050),Main!$H$15:$H$1956)</f>
        <v>KG LIQUIDO</v>
      </c>
      <c r="AN1050">
        <v>773.76</v>
      </c>
      <c r="AO1050">
        <v>52468.67</v>
      </c>
      <c r="AP1050">
        <v>28813</v>
      </c>
    </row>
    <row r="1051" spans="1:42" x14ac:dyDescent="0.25">
      <c r="A1051" t="s">
        <v>5958</v>
      </c>
      <c r="B1051" t="str">
        <f>C1051&amp;"-"&amp;COUNTIF(C$2:C1051,C1051)</f>
        <v>69595-3</v>
      </c>
      <c r="C1051">
        <v>69595</v>
      </c>
      <c r="D1051" s="57">
        <v>44873</v>
      </c>
      <c r="E1051" s="84" t="str">
        <f>F1051&amp;"-"&amp;COUNTIF($F$2:F1051,F1051)</f>
        <v>METASA-934</v>
      </c>
      <c r="F1051" s="84" t="str">
        <f t="shared" si="110"/>
        <v>METASA</v>
      </c>
      <c r="G1051" t="s">
        <v>8581</v>
      </c>
      <c r="H1051" s="62">
        <v>88416482000106</v>
      </c>
      <c r="I1051" t="s">
        <v>30</v>
      </c>
      <c r="J1051">
        <v>4930.55</v>
      </c>
      <c r="K1051">
        <v>65921.45</v>
      </c>
      <c r="M1051">
        <v>121390</v>
      </c>
      <c r="N1051" t="str">
        <v>POLEODUTO</v>
      </c>
      <c r="O1051" s="57" cm="1">
        <f t="array" ref="O1051">_xlfn.XLOOKUP(1,($C$2:$C$8655=M1051)*($F$2:$F$8655=N1051),$D$2:$D$8655)</f>
        <v>45279</v>
      </c>
      <c r="P1051" s="62">
        <v>72797913000191</v>
      </c>
      <c r="Q1051" t="str">
        <v>M</v>
      </c>
      <c r="R1051" s="85">
        <v>3744</v>
      </c>
      <c r="S1051" s="85">
        <v>1087649.47</v>
      </c>
      <c r="U1051" s="84" t="b">
        <f t="shared" si="105"/>
        <v>1</v>
      </c>
      <c r="V1051" s="84" t="b">
        <f t="shared" si="106"/>
        <v>1</v>
      </c>
      <c r="W1051" s="84" t="b">
        <f t="shared" si="107"/>
        <v>1</v>
      </c>
      <c r="X1051" s="84" t="str">
        <f t="shared" si="108"/>
        <v xml:space="preserve"> </v>
      </c>
      <c r="Y1051" s="84" t="b">
        <f t="shared" si="109"/>
        <v>1</v>
      </c>
      <c r="AA1051" s="84">
        <v>121390</v>
      </c>
      <c r="AB1051" s="84" t="s">
        <v>841</v>
      </c>
      <c r="AC1051" s="57">
        <v>45279</v>
      </c>
      <c r="AD1051" s="84">
        <v>72797913000191</v>
      </c>
      <c r="AE1051" s="84" t="s">
        <v>30</v>
      </c>
      <c r="AF1051" s="84">
        <v>18333.12</v>
      </c>
      <c r="AG1051" s="84">
        <v>1087649.47</v>
      </c>
      <c r="AI1051">
        <v>121582</v>
      </c>
      <c r="AJ1051" s="84" t="str" cm="1">
        <f t="array" ref="AJ1051">_xlfn.XLOOKUP(AI1051,--LEFT(Main!$B$15:$B$1956,SEARCH(" ",Main!$B$15:$B$1956)),Main!$F$15:$F$1956,"")</f>
        <v>POLEODUTO</v>
      </c>
      <c r="AK1051" s="57" cm="1">
        <f t="array" ref="AK1051">_xlfn.XLOOKUP(1,(--LEFT(Main!$B$15:$B$1956,SEARCH(" ",Main!$B$15:$B$1956))=AI1051)*(Main!$F$15:$F$1956=AJ1051),Main!$C$15:$C$1956,"")</f>
        <v>45320</v>
      </c>
      <c r="AL1051" s="62" cm="1">
        <f t="array" ref="AL1051">--_xlfn.XLOOKUP(1,(Main!$F$15:$F$1956='PLANILHA EBR'!AJ1051)*(--LEFT(Main!$B$15:$B$1956,SEARCH(" ",Main!$B$15:$B$1956))='PLANILHA EBR'!AI1051),Main!$E$15:$E$1956)</f>
        <v>72797913000191</v>
      </c>
      <c r="AM1051" s="84" t="str" cm="1">
        <f t="array" ref="AM1051">_xlfn.XLOOKUP(1,(Main!$F$15:$F$1956='PLANILHA EBR'!AJ1051)*(--LEFT(Main!$B$15:$B$1956,SEARCH(" ",Main!$B$15:$B$1956))='PLANILHA EBR'!AI1051),Main!$H$15:$H$1956)</f>
        <v>KG LIQUIDO</v>
      </c>
      <c r="AN1051">
        <v>13768.23</v>
      </c>
      <c r="AO1051">
        <v>724529.86</v>
      </c>
      <c r="AP1051">
        <v>28813</v>
      </c>
    </row>
    <row r="1052" spans="1:42" x14ac:dyDescent="0.25">
      <c r="A1052" t="s">
        <v>5958</v>
      </c>
      <c r="B1052" t="str">
        <f>C1052&amp;"-"&amp;COUNTIF(C$2:C1052,C1052)</f>
        <v>69595-4</v>
      </c>
      <c r="C1052">
        <v>69595</v>
      </c>
      <c r="D1052" s="57">
        <v>44873</v>
      </c>
      <c r="E1052" s="84" t="str">
        <f>F1052&amp;"-"&amp;COUNTIF($F$2:F1052,F1052)</f>
        <v>METASA-935</v>
      </c>
      <c r="F1052" s="84" t="str">
        <f t="shared" si="110"/>
        <v>METASA</v>
      </c>
      <c r="G1052" t="s">
        <v>8581</v>
      </c>
      <c r="H1052" s="62">
        <v>88416482000106</v>
      </c>
      <c r="I1052" t="s">
        <v>30</v>
      </c>
      <c r="J1052">
        <v>325.45</v>
      </c>
      <c r="K1052">
        <v>5493.6</v>
      </c>
      <c r="M1052">
        <v>121391</v>
      </c>
      <c r="N1052" t="str">
        <v>POLEODUTO</v>
      </c>
      <c r="O1052" s="57" cm="1">
        <f t="array" ref="O1052">_xlfn.XLOOKUP(1,($C$2:$C$8655=M1052)*($F$2:$F$8655=N1052),$D$2:$D$8655)</f>
        <v>45279</v>
      </c>
      <c r="P1052" s="62">
        <v>72797913000191</v>
      </c>
      <c r="Q1052" t="str">
        <v>M</v>
      </c>
      <c r="R1052" s="85">
        <v>8773</v>
      </c>
      <c r="S1052" s="85">
        <v>1058116.27</v>
      </c>
      <c r="U1052" s="84" t="b">
        <f t="shared" si="105"/>
        <v>1</v>
      </c>
      <c r="V1052" s="84" t="b">
        <f t="shared" si="106"/>
        <v>1</v>
      </c>
      <c r="W1052" s="84" t="b">
        <f t="shared" si="107"/>
        <v>1</v>
      </c>
      <c r="X1052" s="84" t="str">
        <f t="shared" si="108"/>
        <v xml:space="preserve"> </v>
      </c>
      <c r="Y1052" s="84" t="b">
        <f t="shared" si="109"/>
        <v>1</v>
      </c>
      <c r="AA1052" s="84">
        <v>121391</v>
      </c>
      <c r="AB1052" s="84" t="s">
        <v>841</v>
      </c>
      <c r="AC1052" s="57">
        <v>45279</v>
      </c>
      <c r="AD1052" s="84">
        <v>72797913000191</v>
      </c>
      <c r="AE1052" s="84" t="s">
        <v>30</v>
      </c>
      <c r="AF1052" s="84">
        <v>19207.580000000002</v>
      </c>
      <c r="AG1052" s="84">
        <v>1058116.27</v>
      </c>
      <c r="AI1052">
        <v>121583</v>
      </c>
      <c r="AJ1052" s="84" t="str" cm="1">
        <f t="array" ref="AJ1052">_xlfn.XLOOKUP(AI1052,--LEFT(Main!$B$15:$B$1956,SEARCH(" ",Main!$B$15:$B$1956)),Main!$F$15:$F$1956,"")</f>
        <v>POLEODUTO</v>
      </c>
      <c r="AK1052" s="57" cm="1">
        <f t="array" ref="AK1052">_xlfn.XLOOKUP(1,(--LEFT(Main!$B$15:$B$1956,SEARCH(" ",Main!$B$15:$B$1956))=AI1052)*(Main!$F$15:$F$1956=AJ1052),Main!$C$15:$C$1956,"")</f>
        <v>45320</v>
      </c>
      <c r="AL1052" s="62" cm="1">
        <f t="array" ref="AL1052">--_xlfn.XLOOKUP(1,(Main!$F$15:$F$1956='PLANILHA EBR'!AJ1052)*(--LEFT(Main!$B$15:$B$1956,SEARCH(" ",Main!$B$15:$B$1956))='PLANILHA EBR'!AI1052),Main!$E$15:$E$1956)</f>
        <v>72797913000191</v>
      </c>
      <c r="AM1052" s="84" t="str" cm="1">
        <f t="array" ref="AM1052">_xlfn.XLOOKUP(1,(Main!$F$15:$F$1956='PLANILHA EBR'!AJ1052)*(--LEFT(Main!$B$15:$B$1956,SEARCH(" ",Main!$B$15:$B$1956))='PLANILHA EBR'!AI1052),Main!$H$15:$H$1956)</f>
        <v>KG LIQUIDO</v>
      </c>
      <c r="AN1052">
        <v>24836.83</v>
      </c>
      <c r="AO1052">
        <v>1932648.32</v>
      </c>
      <c r="AP1052">
        <v>28710</v>
      </c>
    </row>
    <row r="1053" spans="1:42" x14ac:dyDescent="0.25">
      <c r="A1053" t="s">
        <v>5958</v>
      </c>
      <c r="B1053" t="str">
        <f>C1053&amp;"-"&amp;COUNTIF(C$2:C1053,C1053)</f>
        <v>69595-5</v>
      </c>
      <c r="C1053">
        <v>69595</v>
      </c>
      <c r="D1053" s="57">
        <v>44873</v>
      </c>
      <c r="E1053" s="84" t="str">
        <f>F1053&amp;"-"&amp;COUNTIF($F$2:F1053,F1053)</f>
        <v>METASA-936</v>
      </c>
      <c r="F1053" s="84" t="str">
        <f t="shared" si="110"/>
        <v>METASA</v>
      </c>
      <c r="G1053" t="s">
        <v>8581</v>
      </c>
      <c r="H1053" s="62">
        <v>88416482000106</v>
      </c>
      <c r="I1053" t="s">
        <v>30</v>
      </c>
      <c r="J1053">
        <v>15.07</v>
      </c>
      <c r="K1053">
        <v>254.38</v>
      </c>
      <c r="M1053">
        <v>121506</v>
      </c>
      <c r="N1053" t="str">
        <v>POLEODUTO</v>
      </c>
      <c r="O1053" s="57" cm="1">
        <f t="array" ref="O1053">_xlfn.XLOOKUP(1,($C$2:$C$8655=M1053)*($F$2:$F$8655=N1053),$D$2:$D$8655)</f>
        <v>45308</v>
      </c>
      <c r="P1053" s="62">
        <v>72797913000191</v>
      </c>
      <c r="Q1053" t="str">
        <v>METRO QUADRADO</v>
      </c>
      <c r="R1053" s="85">
        <v>193.44</v>
      </c>
      <c r="S1053" s="85">
        <v>52468.67</v>
      </c>
      <c r="U1053" s="84" t="b">
        <f t="shared" si="105"/>
        <v>1</v>
      </c>
      <c r="V1053" s="84" t="b">
        <f t="shared" si="106"/>
        <v>1</v>
      </c>
      <c r="W1053" s="84" t="b">
        <f t="shared" si="107"/>
        <v>1</v>
      </c>
      <c r="X1053" s="84" t="str">
        <f t="shared" si="108"/>
        <v xml:space="preserve"> </v>
      </c>
      <c r="Y1053" s="84" t="b">
        <f t="shared" si="109"/>
        <v>1</v>
      </c>
      <c r="AA1053" s="84">
        <v>121506</v>
      </c>
      <c r="AB1053" s="84" t="s">
        <v>841</v>
      </c>
      <c r="AC1053" s="57">
        <v>45308</v>
      </c>
      <c r="AD1053" s="84">
        <v>72797913000191</v>
      </c>
      <c r="AE1053" s="84" t="s">
        <v>30</v>
      </c>
      <c r="AF1053" s="84">
        <v>773.76</v>
      </c>
      <c r="AG1053" s="84">
        <v>52468.67</v>
      </c>
      <c r="AI1053">
        <v>121713</v>
      </c>
      <c r="AJ1053" s="84" t="str" cm="1">
        <f t="array" ref="AJ1053">_xlfn.XLOOKUP(AI1053,--LEFT(Main!$B$15:$B$1956,SEARCH(" ",Main!$B$15:$B$1956)),Main!$F$15:$F$1956,"")</f>
        <v>POLEODUTO</v>
      </c>
      <c r="AK1053" s="57" cm="1">
        <f t="array" ref="AK1053">_xlfn.XLOOKUP(1,(--LEFT(Main!$B$15:$B$1956,SEARCH(" ",Main!$B$15:$B$1956))=AI1053)*(Main!$F$15:$F$1956=AJ1053),Main!$C$15:$C$1956,"")</f>
        <v>45338</v>
      </c>
      <c r="AL1053" s="62" cm="1">
        <f t="array" ref="AL1053">--_xlfn.XLOOKUP(1,(Main!$F$15:$F$1956='PLANILHA EBR'!AJ1053)*(--LEFT(Main!$B$15:$B$1956,SEARCH(" ",Main!$B$15:$B$1956))='PLANILHA EBR'!AI1053),Main!$E$15:$E$1956)</f>
        <v>72797913000191</v>
      </c>
      <c r="AM1053" s="84" t="str" cm="1">
        <f t="array" ref="AM1053">_xlfn.XLOOKUP(1,(Main!$F$15:$F$1956='PLANILHA EBR'!AJ1053)*(--LEFT(Main!$B$15:$B$1956,SEARCH(" ",Main!$B$15:$B$1956))='PLANILHA EBR'!AI1053),Main!$H$15:$H$1956)</f>
        <v>KG LIQUIDO</v>
      </c>
      <c r="AN1053">
        <v>595</v>
      </c>
      <c r="AO1053">
        <v>259999.04</v>
      </c>
      <c r="AP1053">
        <v>28710</v>
      </c>
    </row>
    <row r="1054" spans="1:42" x14ac:dyDescent="0.25">
      <c r="A1054" t="s">
        <v>5958</v>
      </c>
      <c r="B1054" t="str">
        <f>C1054&amp;"-"&amp;COUNTIF(C$2:C1054,C1054)</f>
        <v>69595-6</v>
      </c>
      <c r="C1054">
        <v>69595</v>
      </c>
      <c r="D1054" s="57">
        <v>44873</v>
      </c>
      <c r="E1054" s="84" t="str">
        <f>F1054&amp;"-"&amp;COUNTIF($F$2:F1054,F1054)</f>
        <v>METASA-937</v>
      </c>
      <c r="F1054" s="84" t="str">
        <f t="shared" si="110"/>
        <v>METASA</v>
      </c>
      <c r="G1054" t="s">
        <v>8581</v>
      </c>
      <c r="H1054" s="62">
        <v>88416482000106</v>
      </c>
      <c r="I1054" t="s">
        <v>30</v>
      </c>
      <c r="J1054">
        <v>747.21</v>
      </c>
      <c r="K1054">
        <v>12127.22</v>
      </c>
      <c r="M1054">
        <v>121582</v>
      </c>
      <c r="N1054" t="str">
        <v>POLEODUTO</v>
      </c>
      <c r="O1054" s="57" cm="1">
        <f t="array" ref="O1054">_xlfn.XLOOKUP(1,($C$2:$C$8655=M1054)*($F$2:$F$8655=N1054),$D$2:$D$8655)</f>
        <v>45320</v>
      </c>
      <c r="P1054" s="62">
        <v>72797913000191</v>
      </c>
      <c r="Q1054" t="str">
        <v>UNIDADE</v>
      </c>
      <c r="R1054" s="85">
        <v>8210</v>
      </c>
      <c r="S1054" s="85">
        <v>724529.85999999975</v>
      </c>
      <c r="U1054" s="84" t="b">
        <f t="shared" si="105"/>
        <v>1</v>
      </c>
      <c r="V1054" s="84" t="b">
        <f t="shared" si="106"/>
        <v>1</v>
      </c>
      <c r="W1054" s="84" t="b">
        <f t="shared" si="107"/>
        <v>1</v>
      </c>
      <c r="X1054" s="84" t="str">
        <f t="shared" si="108"/>
        <v xml:space="preserve"> </v>
      </c>
      <c r="Y1054" s="84" t="b">
        <f t="shared" si="109"/>
        <v>1</v>
      </c>
      <c r="AA1054" s="84">
        <v>121582</v>
      </c>
      <c r="AB1054" s="84" t="s">
        <v>841</v>
      </c>
      <c r="AC1054" s="57">
        <v>45320</v>
      </c>
      <c r="AD1054" s="84">
        <v>72797913000191</v>
      </c>
      <c r="AE1054" s="84" t="s">
        <v>30</v>
      </c>
      <c r="AF1054" s="84">
        <v>13768.23</v>
      </c>
      <c r="AG1054" s="84">
        <v>724529.86</v>
      </c>
      <c r="AI1054">
        <v>121785</v>
      </c>
      <c r="AJ1054" s="84" t="str" cm="1">
        <f t="array" ref="AJ1054">_xlfn.XLOOKUP(AI1054,--LEFT(Main!$B$15:$B$1956,SEARCH(" ",Main!$B$15:$B$1956)),Main!$F$15:$F$1956,"")</f>
        <v>POLEODUTO</v>
      </c>
      <c r="AK1054" s="57" cm="1">
        <f t="array" ref="AK1054">_xlfn.XLOOKUP(1,(--LEFT(Main!$B$15:$B$1956,SEARCH(" ",Main!$B$15:$B$1956))=AI1054)*(Main!$F$15:$F$1956=AJ1054),Main!$C$15:$C$1956,"")</f>
        <v>45349</v>
      </c>
      <c r="AL1054" s="62" cm="1">
        <f t="array" ref="AL1054">--_xlfn.XLOOKUP(1,(Main!$F$15:$F$1956='PLANILHA EBR'!AJ1054)*(--LEFT(Main!$B$15:$B$1956,SEARCH(" ",Main!$B$15:$B$1956))='PLANILHA EBR'!AI1054),Main!$E$15:$E$1956)</f>
        <v>72797913000191</v>
      </c>
      <c r="AM1054" s="84" t="str" cm="1">
        <f t="array" ref="AM1054">_xlfn.XLOOKUP(1,(Main!$F$15:$F$1956='PLANILHA EBR'!AJ1054)*(--LEFT(Main!$B$15:$B$1956,SEARCH(" ",Main!$B$15:$B$1956))='PLANILHA EBR'!AI1054),Main!$H$15:$H$1956)</f>
        <v>KG LIQUIDO</v>
      </c>
      <c r="AN1054">
        <v>8928</v>
      </c>
      <c r="AO1054">
        <v>605407.68000000005</v>
      </c>
      <c r="AP1054">
        <v>28674</v>
      </c>
    </row>
    <row r="1055" spans="1:42" x14ac:dyDescent="0.25">
      <c r="A1055" t="s">
        <v>5958</v>
      </c>
      <c r="B1055" t="str">
        <f>C1055&amp;"-"&amp;COUNTIF(C$2:C1055,C1055)</f>
        <v>69595-7</v>
      </c>
      <c r="C1055">
        <v>69595</v>
      </c>
      <c r="D1055" s="57">
        <v>44873</v>
      </c>
      <c r="E1055" s="84" t="str">
        <f>F1055&amp;"-"&amp;COUNTIF($F$2:F1055,F1055)</f>
        <v>METASA-938</v>
      </c>
      <c r="F1055" s="84" t="str">
        <f t="shared" si="110"/>
        <v>METASA</v>
      </c>
      <c r="G1055" t="s">
        <v>8581</v>
      </c>
      <c r="H1055" s="62">
        <v>88416482000106</v>
      </c>
      <c r="I1055" t="s">
        <v>30</v>
      </c>
      <c r="J1055">
        <v>1323.38</v>
      </c>
      <c r="K1055">
        <v>22338.66</v>
      </c>
      <c r="M1055">
        <v>121583</v>
      </c>
      <c r="N1055" t="str">
        <v>POLEODUTO</v>
      </c>
      <c r="O1055" s="57" cm="1">
        <f t="array" ref="O1055">_xlfn.XLOOKUP(1,($C$2:$C$8655=M1055)*($F$2:$F$8655=N1055),$D$2:$D$8655)</f>
        <v>45320</v>
      </c>
      <c r="P1055" s="62">
        <v>72797913000191</v>
      </c>
      <c r="Q1055" t="str">
        <v>M</v>
      </c>
      <c r="R1055" s="85">
        <v>26966</v>
      </c>
      <c r="S1055" s="85">
        <v>1932648.32</v>
      </c>
      <c r="U1055" s="84" t="b">
        <f t="shared" si="105"/>
        <v>1</v>
      </c>
      <c r="V1055" s="84" t="b">
        <f t="shared" si="106"/>
        <v>1</v>
      </c>
      <c r="W1055" s="84" t="b">
        <f t="shared" si="107"/>
        <v>1</v>
      </c>
      <c r="X1055" s="84" t="str">
        <f t="shared" si="108"/>
        <v xml:space="preserve"> </v>
      </c>
      <c r="Y1055" s="84" t="b">
        <f t="shared" si="109"/>
        <v>1</v>
      </c>
      <c r="AA1055" s="84">
        <v>121583</v>
      </c>
      <c r="AB1055" s="84" t="s">
        <v>841</v>
      </c>
      <c r="AC1055" s="57">
        <v>45320</v>
      </c>
      <c r="AD1055" s="84">
        <v>72797913000191</v>
      </c>
      <c r="AE1055" s="84" t="s">
        <v>30</v>
      </c>
      <c r="AF1055" s="84">
        <v>24836.83</v>
      </c>
      <c r="AG1055" s="84">
        <v>1932648.32</v>
      </c>
      <c r="AI1055">
        <v>122015</v>
      </c>
      <c r="AJ1055" s="84" t="str" cm="1">
        <f t="array" ref="AJ1055">_xlfn.XLOOKUP(AI1055,--LEFT(Main!$B$15:$B$1956,SEARCH(" ",Main!$B$15:$B$1956)),Main!$F$15:$F$1956,"")</f>
        <v>POLEODUTO</v>
      </c>
      <c r="AK1055" s="57" cm="1">
        <f t="array" ref="AK1055">_xlfn.XLOOKUP(1,(--LEFT(Main!$B$15:$B$1956,SEARCH(" ",Main!$B$15:$B$1956))=AI1055)*(Main!$F$15:$F$1956=AJ1055),Main!$C$15:$C$1956,"")</f>
        <v>45377</v>
      </c>
      <c r="AL1055" s="62" cm="1">
        <f t="array" ref="AL1055">--_xlfn.XLOOKUP(1,(Main!$F$15:$F$1956='PLANILHA EBR'!AJ1055)*(--LEFT(Main!$B$15:$B$1956,SEARCH(" ",Main!$B$15:$B$1956))='PLANILHA EBR'!AI1055),Main!$E$15:$E$1956)</f>
        <v>72797913000191</v>
      </c>
      <c r="AM1055" s="84" t="str" cm="1">
        <f t="array" ref="AM1055">_xlfn.XLOOKUP(1,(Main!$F$15:$F$1956='PLANILHA EBR'!AJ1055)*(--LEFT(Main!$B$15:$B$1956,SEARCH(" ",Main!$B$15:$B$1956))='PLANILHA EBR'!AI1055),Main!$H$15:$H$1956)</f>
        <v>KG LIQUIDO</v>
      </c>
      <c r="AN1055">
        <v>1152</v>
      </c>
      <c r="AO1055">
        <v>78117.119999999995</v>
      </c>
      <c r="AP1055">
        <v>28674</v>
      </c>
    </row>
    <row r="1056" spans="1:42" x14ac:dyDescent="0.25">
      <c r="A1056" t="s">
        <v>5958</v>
      </c>
      <c r="B1056" t="str">
        <f>C1056&amp;"-"&amp;COUNTIF(C$2:C1056,C1056)</f>
        <v>69595-8</v>
      </c>
      <c r="C1056">
        <v>69595</v>
      </c>
      <c r="D1056" s="57">
        <v>44873</v>
      </c>
      <c r="E1056" s="84" t="str">
        <f>F1056&amp;"-"&amp;COUNTIF($F$2:F1056,F1056)</f>
        <v>METASA-939</v>
      </c>
      <c r="F1056" s="84" t="str">
        <f t="shared" si="110"/>
        <v>METASA</v>
      </c>
      <c r="G1056" t="s">
        <v>8581</v>
      </c>
      <c r="H1056" s="62">
        <v>88416482000106</v>
      </c>
      <c r="I1056" t="s">
        <v>30</v>
      </c>
      <c r="J1056">
        <v>2418.8200000000002</v>
      </c>
      <c r="K1056">
        <v>39257.449999999997</v>
      </c>
      <c r="M1056">
        <v>121713</v>
      </c>
      <c r="N1056" t="str">
        <v>POLEODUTO</v>
      </c>
      <c r="O1056" s="57" cm="1">
        <f t="array" ref="O1056">_xlfn.XLOOKUP(1,($C$2:$C$8655=M1056)*($F$2:$F$8655=N1056),$D$2:$D$8655)</f>
        <v>45338</v>
      </c>
      <c r="P1056" s="62">
        <v>72797913000191</v>
      </c>
      <c r="Q1056" t="str">
        <v>UNIDADE</v>
      </c>
      <c r="R1056" s="85">
        <v>52800</v>
      </c>
      <c r="S1056" s="85">
        <v>259999.03999999998</v>
      </c>
      <c r="U1056" s="84" t="b">
        <f t="shared" si="105"/>
        <v>1</v>
      </c>
      <c r="V1056" s="84" t="b">
        <f t="shared" si="106"/>
        <v>1</v>
      </c>
      <c r="W1056" s="84" t="b">
        <f t="shared" si="107"/>
        <v>1</v>
      </c>
      <c r="X1056" s="84" t="str">
        <f t="shared" si="108"/>
        <v xml:space="preserve"> </v>
      </c>
      <c r="Y1056" s="84" t="b">
        <f t="shared" si="109"/>
        <v>1</v>
      </c>
      <c r="AA1056" s="84">
        <v>121713</v>
      </c>
      <c r="AB1056" s="84" t="s">
        <v>841</v>
      </c>
      <c r="AC1056" s="57">
        <v>45338</v>
      </c>
      <c r="AD1056" s="84">
        <v>72797913000191</v>
      </c>
      <c r="AE1056" s="84" t="s">
        <v>30</v>
      </c>
      <c r="AF1056" s="84">
        <v>595</v>
      </c>
      <c r="AG1056" s="84">
        <v>259999.04</v>
      </c>
      <c r="AI1056">
        <v>122016</v>
      </c>
      <c r="AJ1056" s="84" t="str" cm="1">
        <f t="array" ref="AJ1056">_xlfn.XLOOKUP(AI1056,--LEFT(Main!$B$15:$B$1956,SEARCH(" ",Main!$B$15:$B$1956)),Main!$F$15:$F$1956,"")</f>
        <v>POLEODUTO</v>
      </c>
      <c r="AK1056" s="57" cm="1">
        <f t="array" ref="AK1056">_xlfn.XLOOKUP(1,(--LEFT(Main!$B$15:$B$1956,SEARCH(" ",Main!$B$15:$B$1956))=AI1056)*(Main!$F$15:$F$1956=AJ1056),Main!$C$15:$C$1956,"")</f>
        <v>45377</v>
      </c>
      <c r="AL1056" s="62" cm="1">
        <f t="array" ref="AL1056">--_xlfn.XLOOKUP(1,(Main!$F$15:$F$1956='PLANILHA EBR'!AJ1056)*(--LEFT(Main!$B$15:$B$1956,SEARCH(" ",Main!$B$15:$B$1956))='PLANILHA EBR'!AI1056),Main!$E$15:$E$1956)</f>
        <v>72797913000191</v>
      </c>
      <c r="AM1056" s="84" t="str" cm="1">
        <f t="array" ref="AM1056">_xlfn.XLOOKUP(1,(Main!$F$15:$F$1956='PLANILHA EBR'!AJ1056)*(--LEFT(Main!$B$15:$B$1956,SEARCH(" ",Main!$B$15:$B$1956))='PLANILHA EBR'!AI1056),Main!$H$15:$H$1956)</f>
        <v>KG LIQUIDO</v>
      </c>
      <c r="AN1056">
        <v>10080</v>
      </c>
      <c r="AO1056">
        <v>683524.8</v>
      </c>
      <c r="AP1056">
        <v>28674</v>
      </c>
    </row>
    <row r="1057" spans="1:42" x14ac:dyDescent="0.25">
      <c r="A1057" t="s">
        <v>5958</v>
      </c>
      <c r="B1057" t="str">
        <f>C1057&amp;"-"&amp;COUNTIF(C$2:C1057,C1057)</f>
        <v>69595-9</v>
      </c>
      <c r="C1057">
        <v>69595</v>
      </c>
      <c r="D1057" s="57">
        <v>44873</v>
      </c>
      <c r="E1057" s="84" t="str">
        <f>F1057&amp;"-"&amp;COUNTIF($F$2:F1057,F1057)</f>
        <v>METASA-940</v>
      </c>
      <c r="F1057" s="84" t="str">
        <f t="shared" si="110"/>
        <v>METASA</v>
      </c>
      <c r="G1057" t="s">
        <v>8581</v>
      </c>
      <c r="H1057" s="62">
        <v>88416482000106</v>
      </c>
      <c r="I1057" t="s">
        <v>30</v>
      </c>
      <c r="J1057">
        <v>3565.59</v>
      </c>
      <c r="K1057">
        <v>66569.570000000007</v>
      </c>
      <c r="M1057">
        <v>121785</v>
      </c>
      <c r="N1057" t="str">
        <v>POLEODUTO</v>
      </c>
      <c r="O1057" s="57" cm="1">
        <f t="array" ref="O1057">_xlfn.XLOOKUP(1,($C$2:$C$8655=M1057)*($F$2:$F$8655=N1057),$D$2:$D$8655)</f>
        <v>45349</v>
      </c>
      <c r="P1057" s="62">
        <v>72797913000191</v>
      </c>
      <c r="Q1057" t="str">
        <v>METRO QUADRADO</v>
      </c>
      <c r="R1057" s="85">
        <v>2232</v>
      </c>
      <c r="S1057" s="85">
        <v>605407.68000000005</v>
      </c>
      <c r="U1057" s="84" t="b">
        <f t="shared" si="105"/>
        <v>1</v>
      </c>
      <c r="V1057" s="84" t="b">
        <f t="shared" si="106"/>
        <v>1</v>
      </c>
      <c r="W1057" s="84" t="b">
        <f t="shared" si="107"/>
        <v>1</v>
      </c>
      <c r="X1057" s="84" t="str">
        <f t="shared" si="108"/>
        <v xml:space="preserve"> </v>
      </c>
      <c r="Y1057" s="84" t="b">
        <f t="shared" si="109"/>
        <v>1</v>
      </c>
      <c r="AA1057" s="84">
        <v>121785</v>
      </c>
      <c r="AB1057" s="84" t="s">
        <v>841</v>
      </c>
      <c r="AC1057" s="57">
        <v>45349</v>
      </c>
      <c r="AD1057" s="84">
        <v>72797913000191</v>
      </c>
      <c r="AE1057" s="84" t="s">
        <v>30</v>
      </c>
      <c r="AF1057" s="84">
        <v>8928</v>
      </c>
      <c r="AG1057" s="84">
        <v>605407.68000000005</v>
      </c>
      <c r="AI1057">
        <v>122642</v>
      </c>
      <c r="AJ1057" s="84" t="str" cm="1">
        <f t="array" ref="AJ1057">_xlfn.XLOOKUP(AI1057,--LEFT(Main!$B$15:$B$1956,SEARCH(" ",Main!$B$15:$B$1956)),Main!$F$15:$F$1956,"")</f>
        <v>POLEODUTO</v>
      </c>
      <c r="AK1057" s="57" cm="1">
        <f t="array" ref="AK1057">_xlfn.XLOOKUP(1,(--LEFT(Main!$B$15:$B$1956,SEARCH(" ",Main!$B$15:$B$1956))=AI1057)*(Main!$F$15:$F$1956=AJ1057),Main!$C$15:$C$1956,"")</f>
        <v>45469</v>
      </c>
      <c r="AL1057" s="62" cm="1">
        <f t="array" ref="AL1057">--_xlfn.XLOOKUP(1,(Main!$F$15:$F$1956='PLANILHA EBR'!AJ1057)*(--LEFT(Main!$B$15:$B$1956,SEARCH(" ",Main!$B$15:$B$1956))='PLANILHA EBR'!AI1057),Main!$E$15:$E$1956)</f>
        <v>72797913000191</v>
      </c>
      <c r="AM1057" s="84" t="str" cm="1">
        <f t="array" ref="AM1057">_xlfn.XLOOKUP(1,(Main!$F$15:$F$1956='PLANILHA EBR'!AJ1057)*(--LEFT(Main!$B$15:$B$1956,SEARCH(" ",Main!$B$15:$B$1956))='PLANILHA EBR'!AI1057),Main!$H$15:$H$1956)</f>
        <v>KG LIQUIDO</v>
      </c>
      <c r="AN1057">
        <v>19236.560000000001</v>
      </c>
      <c r="AO1057">
        <v>1266683.76</v>
      </c>
      <c r="AP1057">
        <v>28674</v>
      </c>
    </row>
    <row r="1058" spans="1:42" x14ac:dyDescent="0.25">
      <c r="A1058" t="s">
        <v>5958</v>
      </c>
      <c r="B1058" t="str">
        <f>C1058&amp;"-"&amp;COUNTIF(C$2:C1058,C1058)</f>
        <v>69595-10</v>
      </c>
      <c r="C1058">
        <v>69595</v>
      </c>
      <c r="D1058" s="57">
        <v>44873</v>
      </c>
      <c r="E1058" s="84" t="str">
        <f>F1058&amp;"-"&amp;COUNTIF($F$2:F1058,F1058)</f>
        <v>METASA-941</v>
      </c>
      <c r="F1058" s="84" t="str">
        <f t="shared" si="110"/>
        <v>METASA</v>
      </c>
      <c r="G1058" t="s">
        <v>8581</v>
      </c>
      <c r="H1058" s="62">
        <v>88416482000106</v>
      </c>
      <c r="I1058" t="s">
        <v>30</v>
      </c>
      <c r="J1058">
        <v>757.32</v>
      </c>
      <c r="K1058">
        <v>14631.42</v>
      </c>
      <c r="M1058">
        <v>122015</v>
      </c>
      <c r="N1058" t="str">
        <v>POLEODUTO</v>
      </c>
      <c r="O1058" s="57" cm="1">
        <f t="array" ref="O1058">_xlfn.XLOOKUP(1,($C$2:$C$8655=M1058)*($F$2:$F$8655=N1058),$D$2:$D$8655)</f>
        <v>45377</v>
      </c>
      <c r="P1058" s="62">
        <v>72797913000191</v>
      </c>
      <c r="Q1058" t="str">
        <v>METRO QUADRADO</v>
      </c>
      <c r="R1058" s="85">
        <v>288</v>
      </c>
      <c r="S1058" s="85">
        <v>78117.119999999995</v>
      </c>
      <c r="U1058" s="84" t="b">
        <f t="shared" si="105"/>
        <v>1</v>
      </c>
      <c r="V1058" s="84" t="b">
        <f t="shared" si="106"/>
        <v>1</v>
      </c>
      <c r="W1058" s="84" t="b">
        <f t="shared" si="107"/>
        <v>1</v>
      </c>
      <c r="X1058" s="84" t="str">
        <f t="shared" si="108"/>
        <v xml:space="preserve"> </v>
      </c>
      <c r="Y1058" s="84" t="b">
        <f t="shared" si="109"/>
        <v>1</v>
      </c>
      <c r="AA1058" s="84">
        <v>122015</v>
      </c>
      <c r="AB1058" s="84" t="s">
        <v>841</v>
      </c>
      <c r="AC1058" s="57">
        <v>45377</v>
      </c>
      <c r="AD1058" s="84">
        <v>72797913000191</v>
      </c>
      <c r="AE1058" s="84" t="s">
        <v>30</v>
      </c>
      <c r="AF1058" s="84">
        <v>1152</v>
      </c>
      <c r="AG1058" s="84">
        <v>78117.119999999995</v>
      </c>
      <c r="AI1058">
        <v>123046</v>
      </c>
      <c r="AJ1058" s="84" t="str" cm="1">
        <f t="array" ref="AJ1058">_xlfn.XLOOKUP(AI1058,--LEFT(Main!$B$15:$B$1956,SEARCH(" ",Main!$B$15:$B$1956)),Main!$F$15:$F$1956,"")</f>
        <v>POLEODUTO</v>
      </c>
      <c r="AK1058" s="57" cm="1">
        <f t="array" ref="AK1058">_xlfn.XLOOKUP(1,(--LEFT(Main!$B$15:$B$1956,SEARCH(" ",Main!$B$15:$B$1956))=AI1058)*(Main!$F$15:$F$1956=AJ1058),Main!$C$15:$C$1956,"")</f>
        <v>45527</v>
      </c>
      <c r="AL1058" s="62" cm="1">
        <f t="array" ref="AL1058">--_xlfn.XLOOKUP(1,(Main!$F$15:$F$1956='PLANILHA EBR'!AJ1058)*(--LEFT(Main!$B$15:$B$1956,SEARCH(" ",Main!$B$15:$B$1956))='PLANILHA EBR'!AI1058),Main!$E$15:$E$1956)</f>
        <v>72797913000191</v>
      </c>
      <c r="AM1058" s="84" t="str" cm="1">
        <f t="array" ref="AM1058">_xlfn.XLOOKUP(1,(Main!$F$15:$F$1956='PLANILHA EBR'!AJ1058)*(--LEFT(Main!$B$15:$B$1956,SEARCH(" ",Main!$B$15:$B$1956))='PLANILHA EBR'!AI1058),Main!$H$15:$H$1956)</f>
        <v>KG LIQUIDO</v>
      </c>
      <c r="AN1058">
        <v>67.3</v>
      </c>
      <c r="AO1058">
        <v>5231.2</v>
      </c>
      <c r="AP1058">
        <v>28448</v>
      </c>
    </row>
    <row r="1059" spans="1:42" x14ac:dyDescent="0.25">
      <c r="A1059" t="s">
        <v>5958</v>
      </c>
      <c r="B1059" t="str">
        <f>C1059&amp;"-"&amp;COUNTIF(C$2:C1059,C1059)</f>
        <v>69595-11</v>
      </c>
      <c r="C1059">
        <v>69595</v>
      </c>
      <c r="D1059" s="57">
        <v>44873</v>
      </c>
      <c r="E1059" s="84" t="str">
        <f>F1059&amp;"-"&amp;COUNTIF($F$2:F1059,F1059)</f>
        <v>METASA-942</v>
      </c>
      <c r="F1059" s="84" t="str">
        <f t="shared" si="110"/>
        <v>METASA</v>
      </c>
      <c r="G1059" t="s">
        <v>8581</v>
      </c>
      <c r="H1059" s="62">
        <v>88416482000106</v>
      </c>
      <c r="I1059" t="s">
        <v>30</v>
      </c>
      <c r="J1059">
        <v>69.739999999999995</v>
      </c>
      <c r="K1059">
        <v>1347.38</v>
      </c>
      <c r="M1059">
        <v>122016</v>
      </c>
      <c r="N1059" t="str">
        <v>POLEODUTO</v>
      </c>
      <c r="O1059" s="57" cm="1">
        <f t="array" ref="O1059">_xlfn.XLOOKUP(1,($C$2:$C$8655=M1059)*($F$2:$F$8655=N1059),$D$2:$D$8655)</f>
        <v>45377</v>
      </c>
      <c r="P1059" s="62">
        <v>72797913000191</v>
      </c>
      <c r="Q1059" t="str">
        <v>METRO QUADRADO</v>
      </c>
      <c r="R1059" s="85">
        <v>2520</v>
      </c>
      <c r="S1059" s="85">
        <v>683524.8</v>
      </c>
      <c r="U1059" s="84" t="b">
        <f t="shared" ref="U1059:U1122" si="111">AA1059=M1059</f>
        <v>1</v>
      </c>
      <c r="V1059" s="84" t="b">
        <f t="shared" ref="V1059:V1122" si="112">P1059=AD1059</f>
        <v>1</v>
      </c>
      <c r="W1059" s="84" t="b">
        <f t="shared" ref="W1059:W1122" si="113">O1059=AC1059</f>
        <v>1</v>
      </c>
      <c r="X1059" s="84" t="str">
        <f t="shared" ref="X1059:X1122" si="114">IF(AE1059=Q1059,AF1059=R1059," ")</f>
        <v xml:space="preserve"> </v>
      </c>
      <c r="Y1059" s="84" t="b">
        <f t="shared" ref="Y1059:Y1122" si="115">AG1059=S1059</f>
        <v>1</v>
      </c>
      <c r="AA1059" s="84">
        <v>122016</v>
      </c>
      <c r="AB1059" s="84" t="s">
        <v>841</v>
      </c>
      <c r="AC1059" s="57">
        <v>45377</v>
      </c>
      <c r="AD1059" s="84">
        <v>72797913000191</v>
      </c>
      <c r="AE1059" s="84" t="s">
        <v>30</v>
      </c>
      <c r="AF1059" s="84">
        <v>10080</v>
      </c>
      <c r="AG1059" s="84">
        <v>683524.8</v>
      </c>
      <c r="AI1059">
        <v>125468</v>
      </c>
      <c r="AJ1059" s="84" t="str" cm="1">
        <f t="array" ref="AJ1059">_xlfn.XLOOKUP(AI1059,--LEFT(Main!$B$15:$B$1956,SEARCH(" ",Main!$B$15:$B$1956)),Main!$F$15:$F$1956,"")</f>
        <v>TECFLUX</v>
      </c>
      <c r="AK1059" s="57" cm="1">
        <f t="array" ref="AK1059">_xlfn.XLOOKUP(1,(--LEFT(Main!$B$15:$B$1956,SEARCH(" ",Main!$B$15:$B$1956))=AI1059)*(Main!$F$15:$F$1956=AJ1059),Main!$C$15:$C$1956,"")</f>
        <v>45273</v>
      </c>
      <c r="AL1059" s="62" cm="1">
        <f t="array" ref="AL1059">--_xlfn.XLOOKUP(1,(Main!$F$15:$F$1956='PLANILHA EBR'!AJ1059)*(--LEFT(Main!$B$15:$B$1956,SEARCH(" ",Main!$B$15:$B$1956))='PLANILHA EBR'!AI1059),Main!$E$15:$E$1956)</f>
        <v>60933017000123</v>
      </c>
      <c r="AM1059" s="84" t="str" cm="1">
        <f t="array" ref="AM1059">_xlfn.XLOOKUP(1,(Main!$F$15:$F$1956='PLANILHA EBR'!AJ1059)*(--LEFT(Main!$B$15:$B$1956,SEARCH(" ",Main!$B$15:$B$1956))='PLANILHA EBR'!AI1059),Main!$H$15:$H$1956)</f>
        <v>KG LIQUIDO</v>
      </c>
      <c r="AN1059">
        <v>1580</v>
      </c>
      <c r="AO1059">
        <v>874370.06</v>
      </c>
      <c r="AP1059">
        <v>28416</v>
      </c>
    </row>
    <row r="1060" spans="1:42" x14ac:dyDescent="0.25">
      <c r="A1060" t="s">
        <v>5958</v>
      </c>
      <c r="B1060" t="str">
        <f>C1060&amp;"-"&amp;COUNTIF(C$2:C1060,C1060)</f>
        <v>69595-12</v>
      </c>
      <c r="C1060">
        <v>69595</v>
      </c>
      <c r="D1060" s="57">
        <v>44873</v>
      </c>
      <c r="E1060" s="84" t="str">
        <f>F1060&amp;"-"&amp;COUNTIF($F$2:F1060,F1060)</f>
        <v>METASA-943</v>
      </c>
      <c r="F1060" s="84" t="str">
        <f t="shared" si="110"/>
        <v>METASA</v>
      </c>
      <c r="G1060" t="s">
        <v>8581</v>
      </c>
      <c r="H1060" s="62">
        <v>88416482000106</v>
      </c>
      <c r="I1060" t="s">
        <v>30</v>
      </c>
      <c r="J1060">
        <v>1353.56</v>
      </c>
      <c r="K1060">
        <v>26150.78</v>
      </c>
      <c r="M1060">
        <v>122642</v>
      </c>
      <c r="N1060" t="str">
        <v>POLEODUTO</v>
      </c>
      <c r="O1060" s="57" cm="1">
        <f t="array" ref="O1060">_xlfn.XLOOKUP(1,($C$2:$C$8655=M1060)*($F$2:$F$8655=N1060),$D$2:$D$8655)</f>
        <v>45469</v>
      </c>
      <c r="P1060" s="62">
        <v>72797913000191</v>
      </c>
      <c r="Q1060" t="str">
        <v>M</v>
      </c>
      <c r="R1060" s="85">
        <v>10214</v>
      </c>
      <c r="S1060" s="85">
        <v>1266683.7599999995</v>
      </c>
      <c r="U1060" s="84" t="b">
        <f t="shared" si="111"/>
        <v>1</v>
      </c>
      <c r="V1060" s="84" t="b">
        <f t="shared" si="112"/>
        <v>1</v>
      </c>
      <c r="W1060" s="84" t="b">
        <f t="shared" si="113"/>
        <v>1</v>
      </c>
      <c r="X1060" s="84" t="str">
        <f t="shared" si="114"/>
        <v xml:space="preserve"> </v>
      </c>
      <c r="Y1060" s="84" t="b">
        <f t="shared" si="115"/>
        <v>1</v>
      </c>
      <c r="AA1060" s="84">
        <v>122642</v>
      </c>
      <c r="AB1060" s="84" t="s">
        <v>841</v>
      </c>
      <c r="AC1060" s="57">
        <v>45469</v>
      </c>
      <c r="AD1060" s="84">
        <v>72797913000191</v>
      </c>
      <c r="AE1060" s="84" t="s">
        <v>30</v>
      </c>
      <c r="AF1060" s="84">
        <v>19236.560000000001</v>
      </c>
      <c r="AG1060" s="84">
        <v>1266683.76</v>
      </c>
      <c r="AI1060">
        <v>126293</v>
      </c>
      <c r="AJ1060" s="84" t="str" cm="1">
        <f t="array" ref="AJ1060">_xlfn.XLOOKUP(AI1060,--LEFT(Main!$B$15:$B$1956,SEARCH(" ",Main!$B$15:$B$1956)),Main!$F$15:$F$1956,"")</f>
        <v>TECFLUX</v>
      </c>
      <c r="AK1060" s="57" cm="1">
        <f t="array" ref="AK1060">_xlfn.XLOOKUP(1,(--LEFT(Main!$B$15:$B$1956,SEARCH(" ",Main!$B$15:$B$1956))=AI1060)*(Main!$F$15:$F$1956=AJ1060),Main!$C$15:$C$1956,"")</f>
        <v>45314</v>
      </c>
      <c r="AL1060" s="62" cm="1">
        <f t="array" ref="AL1060">--_xlfn.XLOOKUP(1,(Main!$F$15:$F$1956='PLANILHA EBR'!AJ1060)*(--LEFT(Main!$B$15:$B$1956,SEARCH(" ",Main!$B$15:$B$1956))='PLANILHA EBR'!AI1060),Main!$E$15:$E$1956)</f>
        <v>60933017000123</v>
      </c>
      <c r="AM1060" s="84" t="str" cm="1">
        <f t="array" ref="AM1060">_xlfn.XLOOKUP(1,(Main!$F$15:$F$1956='PLANILHA EBR'!AJ1060)*(--LEFT(Main!$B$15:$B$1956,SEARCH(" ",Main!$B$15:$B$1956))='PLANILHA EBR'!AI1060),Main!$H$15:$H$1956)</f>
        <v>KG LIQUIDO</v>
      </c>
      <c r="AN1060">
        <v>15</v>
      </c>
      <c r="AO1060">
        <v>35613.599999999999</v>
      </c>
      <c r="AP1060">
        <v>28400</v>
      </c>
    </row>
    <row r="1061" spans="1:42" x14ac:dyDescent="0.25">
      <c r="A1061" t="s">
        <v>5958</v>
      </c>
      <c r="B1061" t="str">
        <f>C1061&amp;"-"&amp;COUNTIF(C$2:C1061,C1061)</f>
        <v>69595-13</v>
      </c>
      <c r="C1061">
        <v>69595</v>
      </c>
      <c r="D1061" s="57">
        <v>44873</v>
      </c>
      <c r="E1061" s="84" t="str">
        <f>F1061&amp;"-"&amp;COUNTIF($F$2:F1061,F1061)</f>
        <v>METASA-944</v>
      </c>
      <c r="F1061" s="84" t="str">
        <f t="shared" si="110"/>
        <v>METASA</v>
      </c>
      <c r="G1061" t="s">
        <v>8581</v>
      </c>
      <c r="H1061" s="62">
        <v>88416482000106</v>
      </c>
      <c r="I1061" t="s">
        <v>30</v>
      </c>
      <c r="J1061">
        <v>207.29</v>
      </c>
      <c r="K1061">
        <v>3664.89</v>
      </c>
      <c r="M1061">
        <v>123046</v>
      </c>
      <c r="N1061" t="str">
        <v>POLEODUTO</v>
      </c>
      <c r="O1061" s="57" cm="1">
        <f t="array" ref="O1061">_xlfn.XLOOKUP(1,($C$2:$C$8655=M1061)*($F$2:$F$8655=N1061),$D$2:$D$8655)</f>
        <v>45527</v>
      </c>
      <c r="P1061" s="62">
        <v>72797913000191</v>
      </c>
      <c r="Q1061" t="str">
        <v>M</v>
      </c>
      <c r="R1061" s="85">
        <v>80</v>
      </c>
      <c r="S1061" s="85">
        <v>5231.2000000000007</v>
      </c>
      <c r="U1061" s="84" t="b">
        <f t="shared" si="111"/>
        <v>1</v>
      </c>
      <c r="V1061" s="84" t="b">
        <f t="shared" si="112"/>
        <v>1</v>
      </c>
      <c r="W1061" s="84" t="b">
        <f t="shared" si="113"/>
        <v>1</v>
      </c>
      <c r="X1061" s="84" t="str">
        <f t="shared" si="114"/>
        <v xml:space="preserve"> </v>
      </c>
      <c r="Y1061" s="84" t="b">
        <f t="shared" si="115"/>
        <v>1</v>
      </c>
      <c r="AA1061" s="84">
        <v>123046</v>
      </c>
      <c r="AB1061" s="84" t="s">
        <v>841</v>
      </c>
      <c r="AC1061" s="57">
        <v>45527</v>
      </c>
      <c r="AD1061" s="84">
        <v>72797913000191</v>
      </c>
      <c r="AE1061" s="84" t="s">
        <v>30</v>
      </c>
      <c r="AF1061" s="84">
        <v>67.3</v>
      </c>
      <c r="AG1061" s="84">
        <v>5231.2</v>
      </c>
      <c r="AI1061">
        <v>126912</v>
      </c>
      <c r="AJ1061" s="84" t="str" cm="1">
        <f t="array" ref="AJ1061">_xlfn.XLOOKUP(AI1061,--LEFT(Main!$B$15:$B$1956,SEARCH(" ",Main!$B$15:$B$1956)),Main!$F$15:$F$1956,"")</f>
        <v>TECFLUX</v>
      </c>
      <c r="AK1061" s="57" cm="1">
        <f t="array" ref="AK1061">_xlfn.XLOOKUP(1,(--LEFT(Main!$B$15:$B$1956,SEARCH(" ",Main!$B$15:$B$1956))=AI1061)*(Main!$F$15:$F$1956=AJ1061),Main!$C$15:$C$1956,"")</f>
        <v>45337</v>
      </c>
      <c r="AL1061" s="62" cm="1">
        <f t="array" ref="AL1061">--_xlfn.XLOOKUP(1,(Main!$F$15:$F$1956='PLANILHA EBR'!AJ1061)*(--LEFT(Main!$B$15:$B$1956,SEARCH(" ",Main!$B$15:$B$1956))='PLANILHA EBR'!AI1061),Main!$E$15:$E$1956)</f>
        <v>60933017000123</v>
      </c>
      <c r="AM1061" s="84" t="str" cm="1">
        <f t="array" ref="AM1061">_xlfn.XLOOKUP(1,(Main!$F$15:$F$1956='PLANILHA EBR'!AJ1061)*(--LEFT(Main!$B$15:$B$1956,SEARCH(" ",Main!$B$15:$B$1956))='PLANILHA EBR'!AI1061),Main!$H$15:$H$1956)</f>
        <v>KG LIQUIDO</v>
      </c>
      <c r="AN1061">
        <v>64.62</v>
      </c>
      <c r="AO1061">
        <v>27738.9</v>
      </c>
      <c r="AP1061">
        <v>28400</v>
      </c>
    </row>
    <row r="1062" spans="1:42" x14ac:dyDescent="0.25">
      <c r="A1062" t="s">
        <v>5958</v>
      </c>
      <c r="B1062" t="str">
        <f>C1062&amp;"-"&amp;COUNTIF(C$2:C1062,C1062)</f>
        <v>69595-14</v>
      </c>
      <c r="C1062">
        <v>69595</v>
      </c>
      <c r="D1062" s="57">
        <v>44873</v>
      </c>
      <c r="E1062" s="84" t="str">
        <f>F1062&amp;"-"&amp;COUNTIF($F$2:F1062,F1062)</f>
        <v>METASA-945</v>
      </c>
      <c r="F1062" s="84" t="str">
        <f t="shared" si="110"/>
        <v>METASA</v>
      </c>
      <c r="G1062" t="s">
        <v>8581</v>
      </c>
      <c r="H1062" s="62">
        <v>88416482000106</v>
      </c>
      <c r="I1062" t="s">
        <v>30</v>
      </c>
      <c r="J1062">
        <v>586.46</v>
      </c>
      <c r="K1062">
        <v>11799.58</v>
      </c>
      <c r="M1062">
        <v>125468</v>
      </c>
      <c r="N1062" t="str">
        <v>TECFLUX</v>
      </c>
      <c r="O1062" s="57" cm="1">
        <f t="array" ref="O1062">_xlfn.XLOOKUP(1,($C$2:$C$8655=M1062)*($F$2:$F$8655=N1062),$D$2:$D$8655)</f>
        <v>45273</v>
      </c>
      <c r="P1062" s="62">
        <v>60933017000123</v>
      </c>
      <c r="Q1062" t="str">
        <v>M</v>
      </c>
      <c r="R1062" s="85">
        <v>4086</v>
      </c>
      <c r="S1062" s="85">
        <v>874370.05999999994</v>
      </c>
      <c r="U1062" s="84" t="b">
        <f t="shared" si="111"/>
        <v>1</v>
      </c>
      <c r="V1062" s="84" t="b">
        <f t="shared" si="112"/>
        <v>1</v>
      </c>
      <c r="W1062" s="84" t="b">
        <f t="shared" si="113"/>
        <v>1</v>
      </c>
      <c r="X1062" s="84" t="str">
        <f t="shared" si="114"/>
        <v xml:space="preserve"> </v>
      </c>
      <c r="Y1062" s="84" t="b">
        <f t="shared" si="115"/>
        <v>1</v>
      </c>
      <c r="AA1062" s="84">
        <v>125468</v>
      </c>
      <c r="AB1062" s="84" t="s">
        <v>856</v>
      </c>
      <c r="AC1062" s="57">
        <v>45273</v>
      </c>
      <c r="AD1062" s="84">
        <v>60933017000123</v>
      </c>
      <c r="AE1062" s="84" t="s">
        <v>30</v>
      </c>
      <c r="AF1062" s="84">
        <v>1580</v>
      </c>
      <c r="AG1062" s="84">
        <v>874370.06</v>
      </c>
      <c r="AI1062">
        <v>127544</v>
      </c>
      <c r="AJ1062" s="84" t="str" cm="1">
        <f t="array" ref="AJ1062">_xlfn.XLOOKUP(AI1062,--LEFT(Main!$B$15:$B$1956,SEARCH(" ",Main!$B$15:$B$1956)),Main!$F$15:$F$1956,"")</f>
        <v>TECFLUX</v>
      </c>
      <c r="AK1062" s="57" cm="1">
        <f t="array" ref="AK1062">_xlfn.XLOOKUP(1,(--LEFT(Main!$B$15:$B$1956,SEARCH(" ",Main!$B$15:$B$1956))=AI1062)*(Main!$F$15:$F$1956=AJ1062),Main!$C$15:$C$1956,"")</f>
        <v>45362</v>
      </c>
      <c r="AL1062" s="62" cm="1">
        <f t="array" ref="AL1062">--_xlfn.XLOOKUP(1,(Main!$F$15:$F$1956='PLANILHA EBR'!AJ1062)*(--LEFT(Main!$B$15:$B$1956,SEARCH(" ",Main!$B$15:$B$1956))='PLANILHA EBR'!AI1062),Main!$E$15:$E$1956)</f>
        <v>60933017000123</v>
      </c>
      <c r="AM1062" s="84" t="str" cm="1">
        <f t="array" ref="AM1062">_xlfn.XLOOKUP(1,(Main!$F$15:$F$1956='PLANILHA EBR'!AJ1062)*(--LEFT(Main!$B$15:$B$1956,SEARCH(" ",Main!$B$15:$B$1956))='PLANILHA EBR'!AI1062),Main!$H$15:$H$1956)</f>
        <v>KG LIQUIDO</v>
      </c>
      <c r="AN1062">
        <v>22.896000000000001</v>
      </c>
      <c r="AO1062">
        <v>16927.2</v>
      </c>
      <c r="AP1062">
        <v>28400</v>
      </c>
    </row>
    <row r="1063" spans="1:42" x14ac:dyDescent="0.25">
      <c r="A1063" t="s">
        <v>5958</v>
      </c>
      <c r="B1063" t="str">
        <f>C1063&amp;"-"&amp;COUNTIF(C$2:C1063,C1063)</f>
        <v>69595-15</v>
      </c>
      <c r="C1063">
        <v>69595</v>
      </c>
      <c r="D1063" s="57">
        <v>44873</v>
      </c>
      <c r="E1063" s="84" t="str">
        <f>F1063&amp;"-"&amp;COUNTIF($F$2:F1063,F1063)</f>
        <v>METASA-946</v>
      </c>
      <c r="F1063" s="84" t="str">
        <f t="shared" si="110"/>
        <v>METASA</v>
      </c>
      <c r="G1063" t="s">
        <v>8581</v>
      </c>
      <c r="H1063" s="62">
        <v>88416482000106</v>
      </c>
      <c r="I1063" t="s">
        <v>30</v>
      </c>
      <c r="J1063">
        <v>358.96</v>
      </c>
      <c r="K1063">
        <v>6418.2</v>
      </c>
      <c r="M1063">
        <v>126293</v>
      </c>
      <c r="N1063" t="str">
        <v>TECFLUX</v>
      </c>
      <c r="O1063" s="57" cm="1">
        <f t="array" ref="O1063">_xlfn.XLOOKUP(1,($C$2:$C$8655=M1063)*($F$2:$F$8655=N1063),$D$2:$D$8655)</f>
        <v>45314</v>
      </c>
      <c r="P1063" s="62">
        <v>60933017000123</v>
      </c>
      <c r="Q1063" t="str">
        <v>M</v>
      </c>
      <c r="R1063" s="85">
        <v>168</v>
      </c>
      <c r="S1063" s="85">
        <v>35613.599999999999</v>
      </c>
      <c r="U1063" s="84" t="b">
        <f t="shared" si="111"/>
        <v>1</v>
      </c>
      <c r="V1063" s="84" t="b">
        <f t="shared" si="112"/>
        <v>1</v>
      </c>
      <c r="W1063" s="84" t="b">
        <f t="shared" si="113"/>
        <v>1</v>
      </c>
      <c r="X1063" s="84" t="str">
        <f t="shared" si="114"/>
        <v xml:space="preserve"> </v>
      </c>
      <c r="Y1063" s="84" t="b">
        <f t="shared" si="115"/>
        <v>1</v>
      </c>
      <c r="AA1063" s="84">
        <v>126293</v>
      </c>
      <c r="AB1063" s="84" t="s">
        <v>856</v>
      </c>
      <c r="AC1063" s="57">
        <v>45314</v>
      </c>
      <c r="AD1063" s="84">
        <v>60933017000123</v>
      </c>
      <c r="AE1063" s="84" t="s">
        <v>30</v>
      </c>
      <c r="AF1063" s="84">
        <v>15</v>
      </c>
      <c r="AG1063" s="84">
        <v>35613.599999999999</v>
      </c>
      <c r="AI1063">
        <v>128259</v>
      </c>
      <c r="AJ1063" s="84" t="str" cm="1">
        <f t="array" ref="AJ1063">_xlfn.XLOOKUP(AI1063,--LEFT(Main!$B$15:$B$1956,SEARCH(" ",Main!$B$15:$B$1956)),Main!$F$15:$F$1956,"")</f>
        <v>TECFLUX</v>
      </c>
      <c r="AK1063" s="57" cm="1">
        <f t="array" ref="AK1063">_xlfn.XLOOKUP(1,(--LEFT(Main!$B$15:$B$1956,SEARCH(" ",Main!$B$15:$B$1956))=AI1063)*(Main!$F$15:$F$1956=AJ1063),Main!$C$15:$C$1956,"")</f>
        <v>45390</v>
      </c>
      <c r="AL1063" s="62" cm="1">
        <f t="array" ref="AL1063">--_xlfn.XLOOKUP(1,(Main!$F$15:$F$1956='PLANILHA EBR'!AJ1063)*(--LEFT(Main!$B$15:$B$1956,SEARCH(" ",Main!$B$15:$B$1956))='PLANILHA EBR'!AI1063),Main!$E$15:$E$1956)</f>
        <v>60933017000123</v>
      </c>
      <c r="AM1063" s="84" t="str" cm="1">
        <f t="array" ref="AM1063">_xlfn.XLOOKUP(1,(Main!$F$15:$F$1956='PLANILHA EBR'!AJ1063)*(--LEFT(Main!$B$15:$B$1956,SEARCH(" ",Main!$B$15:$B$1956))='PLANILHA EBR'!AI1063),Main!$H$15:$H$1956)</f>
        <v>KG LIQUIDO</v>
      </c>
      <c r="AN1063">
        <v>15</v>
      </c>
      <c r="AO1063">
        <v>41784.6</v>
      </c>
      <c r="AP1063">
        <v>28400</v>
      </c>
    </row>
    <row r="1064" spans="1:42" x14ac:dyDescent="0.25">
      <c r="A1064" t="s">
        <v>5958</v>
      </c>
      <c r="B1064" t="str">
        <f>C1064&amp;"-"&amp;COUNTIF(C$2:C1064,C1064)</f>
        <v>69595-16</v>
      </c>
      <c r="C1064">
        <v>69595</v>
      </c>
      <c r="D1064" s="57">
        <v>44873</v>
      </c>
      <c r="E1064" s="84" t="str">
        <f>F1064&amp;"-"&amp;COUNTIF($F$2:F1064,F1064)</f>
        <v>METASA-947</v>
      </c>
      <c r="F1064" s="84" t="str">
        <f t="shared" si="110"/>
        <v>METASA</v>
      </c>
      <c r="G1064" t="s">
        <v>8581</v>
      </c>
      <c r="H1064" s="62">
        <v>88416482000106</v>
      </c>
      <c r="I1064" t="s">
        <v>30</v>
      </c>
      <c r="J1064">
        <v>3059.7</v>
      </c>
      <c r="K1064">
        <v>78420.11</v>
      </c>
      <c r="M1064">
        <v>126912</v>
      </c>
      <c r="N1064" t="str">
        <v>TECFLUX</v>
      </c>
      <c r="O1064" s="57" cm="1">
        <f t="array" ref="O1064">_xlfn.XLOOKUP(1,($C$2:$C$8655=M1064)*($F$2:$F$8655=N1064),$D$2:$D$8655)</f>
        <v>45337</v>
      </c>
      <c r="P1064" s="62">
        <v>60933017000123</v>
      </c>
      <c r="Q1064" t="str">
        <v>M</v>
      </c>
      <c r="R1064" s="85">
        <v>90</v>
      </c>
      <c r="S1064" s="85">
        <v>27738.9</v>
      </c>
      <c r="U1064" s="84" t="b">
        <f t="shared" si="111"/>
        <v>1</v>
      </c>
      <c r="V1064" s="84" t="b">
        <f t="shared" si="112"/>
        <v>1</v>
      </c>
      <c r="W1064" s="84" t="b">
        <f t="shared" si="113"/>
        <v>1</v>
      </c>
      <c r="X1064" s="84" t="str">
        <f t="shared" si="114"/>
        <v xml:space="preserve"> </v>
      </c>
      <c r="Y1064" s="84" t="b">
        <f t="shared" si="115"/>
        <v>1</v>
      </c>
      <c r="AA1064" s="84">
        <v>126912</v>
      </c>
      <c r="AB1064" s="84" t="s">
        <v>856</v>
      </c>
      <c r="AC1064" s="57">
        <v>45337</v>
      </c>
      <c r="AD1064" s="84">
        <v>60933017000123</v>
      </c>
      <c r="AE1064" s="84" t="s">
        <v>30</v>
      </c>
      <c r="AF1064" s="84">
        <v>64.62</v>
      </c>
      <c r="AG1064" s="84">
        <v>27738.9</v>
      </c>
      <c r="AI1064">
        <v>129382</v>
      </c>
      <c r="AJ1064" s="84" t="str" cm="1">
        <f t="array" ref="AJ1064">_xlfn.XLOOKUP(AI1064,--LEFT(Main!$B$15:$B$1956,SEARCH(" ",Main!$B$15:$B$1956)),Main!$F$15:$F$1956,"")</f>
        <v>TECFLUX</v>
      </c>
      <c r="AK1064" s="57" cm="1">
        <f t="array" ref="AK1064">_xlfn.XLOOKUP(1,(--LEFT(Main!$B$15:$B$1956,SEARCH(" ",Main!$B$15:$B$1956))=AI1064)*(Main!$F$15:$F$1956=AJ1064),Main!$C$15:$C$1956,"")</f>
        <v>45439</v>
      </c>
      <c r="AL1064" s="62" cm="1">
        <f t="array" ref="AL1064">--_xlfn.XLOOKUP(1,(Main!$F$15:$F$1956='PLANILHA EBR'!AJ1064)*(--LEFT(Main!$B$15:$B$1956,SEARCH(" ",Main!$B$15:$B$1956))='PLANILHA EBR'!AI1064),Main!$E$15:$E$1956)</f>
        <v>60933017000123</v>
      </c>
      <c r="AM1064" s="84" t="str" cm="1">
        <f t="array" ref="AM1064">_xlfn.XLOOKUP(1,(Main!$F$15:$F$1956='PLANILHA EBR'!AJ1064)*(--LEFT(Main!$B$15:$B$1956,SEARCH(" ",Main!$B$15:$B$1956))='PLANILHA EBR'!AI1064),Main!$H$15:$H$1956)</f>
        <v>KG LIQUIDO</v>
      </c>
      <c r="AN1064">
        <v>645.6</v>
      </c>
      <c r="AO1064">
        <v>685380</v>
      </c>
      <c r="AP1064">
        <v>28400</v>
      </c>
    </row>
    <row r="1065" spans="1:42" x14ac:dyDescent="0.25">
      <c r="A1065" t="s">
        <v>5958</v>
      </c>
      <c r="B1065" t="str">
        <f>C1065&amp;"-"&amp;COUNTIF(C$2:C1065,C1065)</f>
        <v>69649-1</v>
      </c>
      <c r="C1065">
        <v>69649</v>
      </c>
      <c r="D1065" s="57">
        <v>44874</v>
      </c>
      <c r="E1065" s="84" t="str">
        <f>F1065&amp;"-"&amp;COUNTIF($F$2:F1065,F1065)</f>
        <v>METASA-948</v>
      </c>
      <c r="F1065" s="84" t="str">
        <f t="shared" si="110"/>
        <v>METASA</v>
      </c>
      <c r="G1065" t="s">
        <v>8581</v>
      </c>
      <c r="H1065" s="62">
        <v>88416482000106</v>
      </c>
      <c r="I1065" t="s">
        <v>30</v>
      </c>
      <c r="J1065">
        <v>942.19</v>
      </c>
      <c r="K1065">
        <v>15904.17</v>
      </c>
      <c r="M1065">
        <v>127544</v>
      </c>
      <c r="N1065" t="str">
        <v>TECFLUX</v>
      </c>
      <c r="O1065" s="57" cm="1">
        <f t="array" ref="O1065">_xlfn.XLOOKUP(1,($C$2:$C$8655=M1065)*($F$2:$F$8655=N1065),$D$2:$D$8655)</f>
        <v>45362</v>
      </c>
      <c r="P1065" s="62">
        <v>60933017000123</v>
      </c>
      <c r="Q1065" t="str">
        <v>M</v>
      </c>
      <c r="R1065" s="85">
        <v>144</v>
      </c>
      <c r="S1065" s="85">
        <v>16927.2</v>
      </c>
      <c r="U1065" s="84" t="b">
        <f t="shared" si="111"/>
        <v>1</v>
      </c>
      <c r="V1065" s="84" t="b">
        <f t="shared" si="112"/>
        <v>1</v>
      </c>
      <c r="W1065" s="84" t="b">
        <f t="shared" si="113"/>
        <v>1</v>
      </c>
      <c r="X1065" s="84" t="str">
        <f t="shared" si="114"/>
        <v xml:space="preserve"> </v>
      </c>
      <c r="Y1065" s="84" t="b">
        <f t="shared" si="115"/>
        <v>1</v>
      </c>
      <c r="AA1065" s="84">
        <v>127544</v>
      </c>
      <c r="AB1065" s="84" t="s">
        <v>856</v>
      </c>
      <c r="AC1065" s="57">
        <v>45362</v>
      </c>
      <c r="AD1065" s="84">
        <v>60933017000123</v>
      </c>
      <c r="AE1065" s="84" t="s">
        <v>30</v>
      </c>
      <c r="AF1065" s="84">
        <v>22.896000000000001</v>
      </c>
      <c r="AG1065" s="84">
        <v>16927.2</v>
      </c>
      <c r="AI1065">
        <v>136704</v>
      </c>
      <c r="AJ1065" s="84" t="str" cm="1">
        <f t="array" ref="AJ1065">_xlfn.XLOOKUP(AI1065,--LEFT(Main!$B$15:$B$1956,SEARCH(" ",Main!$B$15:$B$1956)),Main!$F$15:$F$1956,"")</f>
        <v>STAUFF</v>
      </c>
      <c r="AK1065" s="57" cm="1">
        <f t="array" ref="AK1065">_xlfn.XLOOKUP(1,(--LEFT(Main!$B$15:$B$1956,SEARCH(" ",Main!$B$15:$B$1956))=AI1065)*(Main!$F$15:$F$1956=AJ1065),Main!$C$15:$C$1956,"")</f>
        <v>45362</v>
      </c>
      <c r="AL1065" s="62" cm="1">
        <f t="array" ref="AL1065">--_xlfn.XLOOKUP(1,(Main!$F$15:$F$1956='PLANILHA EBR'!AJ1065)*(--LEFT(Main!$B$15:$B$1956,SEARCH(" ",Main!$B$15:$B$1956))='PLANILHA EBR'!AI1065),Main!$E$15:$E$1956)</f>
        <v>3279094000178</v>
      </c>
      <c r="AM1065" s="84" t="str" cm="1">
        <f t="array" ref="AM1065">_xlfn.XLOOKUP(1,(Main!$F$15:$F$1956='PLANILHA EBR'!AJ1065)*(--LEFT(Main!$B$15:$B$1956,SEARCH(" ",Main!$B$15:$B$1956))='PLANILHA EBR'!AI1065),Main!$H$15:$H$1956)</f>
        <v>KG LIQUIDO</v>
      </c>
      <c r="AN1065">
        <v>62</v>
      </c>
      <c r="AO1065">
        <v>203184</v>
      </c>
      <c r="AP1065">
        <v>28400</v>
      </c>
    </row>
    <row r="1066" spans="1:42" x14ac:dyDescent="0.25">
      <c r="A1066" t="s">
        <v>5958</v>
      </c>
      <c r="B1066" t="str">
        <f>C1066&amp;"-"&amp;COUNTIF(C$2:C1066,C1066)</f>
        <v>69649-2</v>
      </c>
      <c r="C1066">
        <v>69649</v>
      </c>
      <c r="D1066" s="57">
        <v>44874</v>
      </c>
      <c r="E1066" s="84" t="str">
        <f>F1066&amp;"-"&amp;COUNTIF($F$2:F1066,F1066)</f>
        <v>METASA-949</v>
      </c>
      <c r="F1066" s="84" t="str">
        <f t="shared" si="110"/>
        <v>METASA</v>
      </c>
      <c r="G1066" t="s">
        <v>8581</v>
      </c>
      <c r="H1066" s="62">
        <v>88416482000106</v>
      </c>
      <c r="I1066" t="s">
        <v>30</v>
      </c>
      <c r="J1066">
        <v>726.36</v>
      </c>
      <c r="K1066">
        <v>9711.43</v>
      </c>
      <c r="M1066">
        <v>128259</v>
      </c>
      <c r="N1066" t="str">
        <v>TECFLUX</v>
      </c>
      <c r="O1066" s="57" cm="1">
        <f t="array" ref="O1066">_xlfn.XLOOKUP(1,($C$2:$C$8655=M1066)*($F$2:$F$8655=N1066),$D$2:$D$8655)</f>
        <v>45390</v>
      </c>
      <c r="P1066" s="62">
        <v>60933017000123</v>
      </c>
      <c r="Q1066" t="str">
        <v>UNIDADE</v>
      </c>
      <c r="R1066" s="85">
        <v>5</v>
      </c>
      <c r="S1066" s="85">
        <v>41784.6</v>
      </c>
      <c r="U1066" s="84" t="b">
        <f t="shared" si="111"/>
        <v>1</v>
      </c>
      <c r="V1066" s="84" t="b">
        <f t="shared" si="112"/>
        <v>1</v>
      </c>
      <c r="W1066" s="84" t="b">
        <f t="shared" si="113"/>
        <v>1</v>
      </c>
      <c r="X1066" s="84" t="str">
        <f t="shared" si="114"/>
        <v xml:space="preserve"> </v>
      </c>
      <c r="Y1066" s="84" t="b">
        <f t="shared" si="115"/>
        <v>1</v>
      </c>
      <c r="AA1066" s="84">
        <v>128259</v>
      </c>
      <c r="AB1066" s="84" t="s">
        <v>856</v>
      </c>
      <c r="AC1066" s="57">
        <v>45390</v>
      </c>
      <c r="AD1066" s="84">
        <v>60933017000123</v>
      </c>
      <c r="AE1066" s="84" t="s">
        <v>30</v>
      </c>
      <c r="AF1066" s="84">
        <v>15</v>
      </c>
      <c r="AG1066" s="84">
        <v>41784.6</v>
      </c>
      <c r="AI1066">
        <v>139538</v>
      </c>
      <c r="AJ1066" s="84" t="str" cm="1">
        <f t="array" ref="AJ1066">_xlfn.XLOOKUP(AI1066,--LEFT(Main!$B$15:$B$1956,SEARCH(" ",Main!$B$15:$B$1956)),Main!$F$15:$F$1956,"")</f>
        <v>STAUFF</v>
      </c>
      <c r="AK1066" s="57" cm="1">
        <f t="array" ref="AK1066">_xlfn.XLOOKUP(1,(--LEFT(Main!$B$15:$B$1956,SEARCH(" ",Main!$B$15:$B$1956))=AI1066)*(Main!$F$15:$F$1956=AJ1066),Main!$C$15:$C$1956,"")</f>
        <v>45483</v>
      </c>
      <c r="AL1066" s="62" cm="1">
        <f t="array" ref="AL1066">--_xlfn.XLOOKUP(1,(Main!$F$15:$F$1956='PLANILHA EBR'!AJ1066)*(--LEFT(Main!$B$15:$B$1956,SEARCH(" ",Main!$B$15:$B$1956))='PLANILHA EBR'!AI1066),Main!$E$15:$E$1956)</f>
        <v>3279094000178</v>
      </c>
      <c r="AM1066" s="84" t="str" cm="1">
        <f t="array" ref="AM1066">_xlfn.XLOOKUP(1,(Main!$F$15:$F$1956='PLANILHA EBR'!AJ1066)*(--LEFT(Main!$B$15:$B$1956,SEARCH(" ",Main!$B$15:$B$1956))='PLANILHA EBR'!AI1066),Main!$H$15:$H$1956)</f>
        <v>KG LIQUIDO</v>
      </c>
      <c r="AN1066">
        <v>418.5</v>
      </c>
      <c r="AO1066">
        <v>987635.46</v>
      </c>
      <c r="AP1066">
        <v>28367</v>
      </c>
    </row>
    <row r="1067" spans="1:42" x14ac:dyDescent="0.25">
      <c r="A1067" t="s">
        <v>5958</v>
      </c>
      <c r="B1067" t="str">
        <f>C1067&amp;"-"&amp;COUNTIF(C$2:C1067,C1067)</f>
        <v>69649-3</v>
      </c>
      <c r="C1067">
        <v>69649</v>
      </c>
      <c r="D1067" s="57">
        <v>44874</v>
      </c>
      <c r="E1067" s="84" t="str">
        <f>F1067&amp;"-"&amp;COUNTIF($F$2:F1067,F1067)</f>
        <v>METASA-950</v>
      </c>
      <c r="F1067" s="84" t="str">
        <f t="shared" si="110"/>
        <v>METASA</v>
      </c>
      <c r="G1067" t="s">
        <v>8581</v>
      </c>
      <c r="H1067" s="62">
        <v>88416482000106</v>
      </c>
      <c r="I1067" t="s">
        <v>30</v>
      </c>
      <c r="J1067">
        <v>1657.49</v>
      </c>
      <c r="K1067">
        <v>27978.45</v>
      </c>
      <c r="M1067">
        <v>129382</v>
      </c>
      <c r="N1067" t="str">
        <v>TECFLUX</v>
      </c>
      <c r="O1067" s="57" cm="1">
        <f t="array" ref="O1067">_xlfn.XLOOKUP(1,($C$2:$C$8655=M1067)*($F$2:$F$8655=N1067),$D$2:$D$8655)</f>
        <v>45439</v>
      </c>
      <c r="P1067" s="62">
        <v>60933017000123</v>
      </c>
      <c r="Q1067" t="str">
        <v>M</v>
      </c>
      <c r="R1067" s="85">
        <v>600</v>
      </c>
      <c r="S1067" s="85">
        <v>685380</v>
      </c>
      <c r="U1067" s="84" t="b">
        <f t="shared" si="111"/>
        <v>1</v>
      </c>
      <c r="V1067" s="84" t="b">
        <f t="shared" si="112"/>
        <v>1</v>
      </c>
      <c r="W1067" s="84" t="b">
        <f t="shared" si="113"/>
        <v>1</v>
      </c>
      <c r="X1067" s="84" t="str">
        <f t="shared" si="114"/>
        <v xml:space="preserve"> </v>
      </c>
      <c r="Y1067" s="84" t="b">
        <f t="shared" si="115"/>
        <v>1</v>
      </c>
      <c r="AA1067" s="84">
        <v>129382</v>
      </c>
      <c r="AB1067" s="84" t="s">
        <v>856</v>
      </c>
      <c r="AC1067" s="57">
        <v>45439</v>
      </c>
      <c r="AD1067" s="84">
        <v>60933017000123</v>
      </c>
      <c r="AE1067" s="84" t="s">
        <v>30</v>
      </c>
      <c r="AF1067" s="84">
        <v>645.6</v>
      </c>
      <c r="AG1067" s="84">
        <v>685380</v>
      </c>
      <c r="AI1067">
        <v>147190</v>
      </c>
      <c r="AJ1067" s="84" t="str" cm="1">
        <f t="array" ref="AJ1067">_xlfn.XLOOKUP(AI1067,--LEFT(Main!$B$15:$B$1956,SEARCH(" ",Main!$B$15:$B$1956)),Main!$F$15:$F$1956,"")</f>
        <v>TUBOS OLIVEIRA</v>
      </c>
      <c r="AK1067" s="57" cm="1">
        <f t="array" ref="AK1067">_xlfn.XLOOKUP(1,(--LEFT(Main!$B$15:$B$1956,SEARCH(" ",Main!$B$15:$B$1956))=AI1067)*(Main!$F$15:$F$1956=AJ1067),Main!$C$15:$C$1956,"")</f>
        <v>45344</v>
      </c>
      <c r="AL1067" s="62" cm="1">
        <f t="array" ref="AL1067">--_xlfn.XLOOKUP(1,(Main!$F$15:$F$1956='PLANILHA EBR'!AJ1067)*(--LEFT(Main!$B$15:$B$1956,SEARCH(" ",Main!$B$15:$B$1956))='PLANILHA EBR'!AI1067),Main!$E$15:$E$1956)</f>
        <v>57424244000119</v>
      </c>
      <c r="AM1067" s="84" t="str" cm="1">
        <f t="array" ref="AM1067">_xlfn.XLOOKUP(1,(Main!$F$15:$F$1956='PLANILHA EBR'!AJ1067)*(--LEFT(Main!$B$15:$B$1956,SEARCH(" ",Main!$B$15:$B$1956))='PLANILHA EBR'!AI1067),Main!$H$15:$H$1956)</f>
        <v>KG LIQUIDO</v>
      </c>
      <c r="AN1067">
        <v>395</v>
      </c>
      <c r="AO1067">
        <v>8127.14</v>
      </c>
      <c r="AP1067">
        <v>28344</v>
      </c>
    </row>
    <row r="1068" spans="1:42" x14ac:dyDescent="0.25">
      <c r="A1068" t="s">
        <v>5958</v>
      </c>
      <c r="B1068" t="str">
        <f>C1068&amp;"-"&amp;COUNTIF(C$2:C1068,C1068)</f>
        <v>69649-4</v>
      </c>
      <c r="C1068">
        <v>69649</v>
      </c>
      <c r="D1068" s="57">
        <v>44874</v>
      </c>
      <c r="E1068" s="84" t="str">
        <f>F1068&amp;"-"&amp;COUNTIF($F$2:F1068,F1068)</f>
        <v>METASA-951</v>
      </c>
      <c r="F1068" s="84" t="str">
        <f t="shared" si="110"/>
        <v>METASA</v>
      </c>
      <c r="G1068" t="s">
        <v>8581</v>
      </c>
      <c r="H1068" s="62">
        <v>88416482000106</v>
      </c>
      <c r="I1068" t="s">
        <v>30</v>
      </c>
      <c r="J1068">
        <v>14.78</v>
      </c>
      <c r="K1068">
        <v>249.49</v>
      </c>
      <c r="M1068">
        <v>136704</v>
      </c>
      <c r="N1068" t="str">
        <v>STAUFF</v>
      </c>
      <c r="O1068" s="57" cm="1">
        <f t="array" ref="O1068">_xlfn.XLOOKUP(1,($C$2:$C$8655=M1068)*($F$2:$F$8655=N1068),$D$2:$D$8655)</f>
        <v>45362</v>
      </c>
      <c r="P1068" s="62">
        <v>3279094000178</v>
      </c>
      <c r="Q1068" t="str">
        <v>UNIDADE</v>
      </c>
      <c r="R1068" s="85">
        <v>800</v>
      </c>
      <c r="S1068" s="85">
        <v>203184</v>
      </c>
      <c r="U1068" s="84" t="b">
        <f t="shared" si="111"/>
        <v>1</v>
      </c>
      <c r="V1068" s="84" t="b">
        <f t="shared" si="112"/>
        <v>1</v>
      </c>
      <c r="W1068" s="84" t="b">
        <f t="shared" si="113"/>
        <v>1</v>
      </c>
      <c r="X1068" s="84" t="str">
        <f t="shared" si="114"/>
        <v xml:space="preserve"> </v>
      </c>
      <c r="Y1068" s="84" t="b">
        <f t="shared" si="115"/>
        <v>1</v>
      </c>
      <c r="AA1068" s="84">
        <v>136704</v>
      </c>
      <c r="AB1068" s="84" t="s">
        <v>5200</v>
      </c>
      <c r="AC1068" s="57">
        <v>45362</v>
      </c>
      <c r="AD1068" s="84">
        <v>3279094000178</v>
      </c>
      <c r="AE1068" s="84" t="s">
        <v>30</v>
      </c>
      <c r="AF1068" s="84">
        <v>62</v>
      </c>
      <c r="AG1068" s="84">
        <v>203184</v>
      </c>
      <c r="AI1068">
        <v>147542</v>
      </c>
      <c r="AJ1068" s="84" t="str" cm="1">
        <f t="array" ref="AJ1068">_xlfn.XLOOKUP(AI1068,--LEFT(Main!$B$15:$B$1956,SEARCH(" ",Main!$B$15:$B$1956)),Main!$F$15:$F$1956,"")</f>
        <v>TUBOS OLIVEIRA</v>
      </c>
      <c r="AK1068" s="57" cm="1">
        <f t="array" ref="AK1068">_xlfn.XLOOKUP(1,(--LEFT(Main!$B$15:$B$1956,SEARCH(" ",Main!$B$15:$B$1956))=AI1068)*(Main!$F$15:$F$1956=AJ1068),Main!$C$15:$C$1956,"")</f>
        <v>45355</v>
      </c>
      <c r="AL1068" s="62" cm="1">
        <f t="array" ref="AL1068">--_xlfn.XLOOKUP(1,(Main!$F$15:$F$1956='PLANILHA EBR'!AJ1068)*(--LEFT(Main!$B$15:$B$1956,SEARCH(" ",Main!$B$15:$B$1956))='PLANILHA EBR'!AI1068),Main!$E$15:$E$1956)</f>
        <v>57424244000119</v>
      </c>
      <c r="AM1068" s="84" t="str" cm="1">
        <f t="array" ref="AM1068">_xlfn.XLOOKUP(1,(Main!$F$15:$F$1956='PLANILHA EBR'!AJ1068)*(--LEFT(Main!$B$15:$B$1956,SEARCH(" ",Main!$B$15:$B$1956))='PLANILHA EBR'!AI1068),Main!$H$15:$H$1956)</f>
        <v>KG LIQUIDO</v>
      </c>
      <c r="AN1068">
        <v>1195</v>
      </c>
      <c r="AO1068">
        <v>17369.82</v>
      </c>
      <c r="AP1068">
        <v>28344</v>
      </c>
    </row>
    <row r="1069" spans="1:42" x14ac:dyDescent="0.25">
      <c r="A1069" t="s">
        <v>5958</v>
      </c>
      <c r="B1069" t="str">
        <f>C1069&amp;"-"&amp;COUNTIF(C$2:C1069,C1069)</f>
        <v>69649-5</v>
      </c>
      <c r="C1069">
        <v>69649</v>
      </c>
      <c r="D1069" s="57">
        <v>44874</v>
      </c>
      <c r="E1069" s="84" t="str">
        <f>F1069&amp;"-"&amp;COUNTIF($F$2:F1069,F1069)</f>
        <v>METASA-952</v>
      </c>
      <c r="F1069" s="84" t="str">
        <f t="shared" si="110"/>
        <v>METASA</v>
      </c>
      <c r="G1069" t="s">
        <v>8581</v>
      </c>
      <c r="H1069" s="62">
        <v>88416482000106</v>
      </c>
      <c r="I1069" t="s">
        <v>30</v>
      </c>
      <c r="J1069">
        <v>2106.42</v>
      </c>
      <c r="K1069">
        <v>34187.199999999997</v>
      </c>
      <c r="M1069">
        <v>139538</v>
      </c>
      <c r="N1069" t="str">
        <v>STAUFF</v>
      </c>
      <c r="O1069" s="57" cm="1">
        <f t="array" ref="O1069">_xlfn.XLOOKUP(1,($C$2:$C$8655=M1069)*($F$2:$F$8655=N1069),$D$2:$D$8655)</f>
        <v>45483</v>
      </c>
      <c r="P1069" s="62">
        <v>3279094000178</v>
      </c>
      <c r="Q1069" t="str">
        <v>UNIDADE</v>
      </c>
      <c r="R1069" s="85">
        <v>2403</v>
      </c>
      <c r="S1069" s="85">
        <v>987635.46</v>
      </c>
      <c r="U1069" s="84" t="b">
        <f t="shared" si="111"/>
        <v>1</v>
      </c>
      <c r="V1069" s="84" t="b">
        <f t="shared" si="112"/>
        <v>1</v>
      </c>
      <c r="W1069" s="84" t="b">
        <f t="shared" si="113"/>
        <v>1</v>
      </c>
      <c r="X1069" s="84" t="str">
        <f t="shared" si="114"/>
        <v xml:space="preserve"> </v>
      </c>
      <c r="Y1069" s="84" t="b">
        <f t="shared" si="115"/>
        <v>1</v>
      </c>
      <c r="AA1069" s="84">
        <v>139538</v>
      </c>
      <c r="AB1069" s="84" t="s">
        <v>5200</v>
      </c>
      <c r="AC1069" s="57">
        <v>45483</v>
      </c>
      <c r="AD1069" s="84">
        <v>3279094000178</v>
      </c>
      <c r="AE1069" s="84" t="s">
        <v>30</v>
      </c>
      <c r="AF1069" s="84">
        <v>418.5</v>
      </c>
      <c r="AG1069" s="84">
        <v>987635.46</v>
      </c>
      <c r="AI1069">
        <v>147951</v>
      </c>
      <c r="AJ1069" s="84" t="str" cm="1">
        <f t="array" ref="AJ1069">_xlfn.XLOOKUP(AI1069,--LEFT(Main!$B$15:$B$1956,SEARCH(" ",Main!$B$15:$B$1956)),Main!$F$15:$F$1956,"")</f>
        <v>GERDAU</v>
      </c>
      <c r="AK1069" s="57" cm="1">
        <f t="array" ref="AK1069">_xlfn.XLOOKUP(1,(--LEFT(Main!$B$15:$B$1956,SEARCH(" ",Main!$B$15:$B$1956))=AI1069)*(Main!$F$15:$F$1956=AJ1069),Main!$C$15:$C$1956,"")</f>
        <v>44992</v>
      </c>
      <c r="AL1069" s="62" cm="1">
        <f t="array" ref="AL1069">--_xlfn.XLOOKUP(1,(Main!$F$15:$F$1956='PLANILHA EBR'!AJ1069)*(--LEFT(Main!$B$15:$B$1956,SEARCH(" ",Main!$B$15:$B$1956))='PLANILHA EBR'!AI1069),Main!$E$15:$E$1956)</f>
        <v>17227422015129</v>
      </c>
      <c r="AM1069" s="84" t="str" cm="1">
        <f t="array" ref="AM1069">_xlfn.XLOOKUP(1,(Main!$F$15:$F$1956='PLANILHA EBR'!AJ1069)*(--LEFT(Main!$B$15:$B$1956,SEARCH(" ",Main!$B$15:$B$1956))='PLANILHA EBR'!AI1069),Main!$H$15:$H$1956)</f>
        <v>KG LIQUIDO</v>
      </c>
      <c r="AN1069">
        <v>34922</v>
      </c>
      <c r="AO1069">
        <v>333694.25</v>
      </c>
      <c r="AP1069">
        <v>25726</v>
      </c>
    </row>
    <row r="1070" spans="1:42" x14ac:dyDescent="0.25">
      <c r="A1070" t="s">
        <v>5958</v>
      </c>
      <c r="B1070" t="str">
        <f>C1070&amp;"-"&amp;COUNTIF(C$2:C1070,C1070)</f>
        <v>69649-6</v>
      </c>
      <c r="C1070">
        <v>69649</v>
      </c>
      <c r="D1070" s="57">
        <v>44874</v>
      </c>
      <c r="E1070" s="84" t="str">
        <f>F1070&amp;"-"&amp;COUNTIF($F$2:F1070,F1070)</f>
        <v>METASA-953</v>
      </c>
      <c r="F1070" s="84" t="str">
        <f t="shared" si="110"/>
        <v>METASA</v>
      </c>
      <c r="G1070" t="s">
        <v>8581</v>
      </c>
      <c r="H1070" s="62">
        <v>88416482000106</v>
      </c>
      <c r="I1070" t="s">
        <v>30</v>
      </c>
      <c r="J1070">
        <v>359.51</v>
      </c>
      <c r="K1070">
        <v>6068.53</v>
      </c>
      <c r="M1070">
        <v>147190</v>
      </c>
      <c r="N1070" t="str">
        <v>TUBOS</v>
      </c>
      <c r="O1070" s="57" cm="1">
        <f t="array" ref="O1070">_xlfn.XLOOKUP(1,($C$2:$C$8655=M1070)*($F$2:$F$8655=N1070),$D$2:$D$8655)</f>
        <v>45344</v>
      </c>
      <c r="P1070" s="62">
        <v>57424244000119</v>
      </c>
      <c r="Q1070" t="str">
        <v>M</v>
      </c>
      <c r="R1070" s="85">
        <v>18.810000000000002</v>
      </c>
      <c r="S1070" s="85">
        <v>8127.14</v>
      </c>
      <c r="U1070" s="84" t="b">
        <f t="shared" si="111"/>
        <v>1</v>
      </c>
      <c r="V1070" s="84" t="b">
        <f t="shared" si="112"/>
        <v>1</v>
      </c>
      <c r="W1070" s="84" t="b">
        <f t="shared" si="113"/>
        <v>1</v>
      </c>
      <c r="X1070" s="84" t="str">
        <f t="shared" si="114"/>
        <v xml:space="preserve"> </v>
      </c>
      <c r="Y1070" s="84" t="b">
        <f t="shared" si="115"/>
        <v>1</v>
      </c>
      <c r="AA1070" s="84">
        <v>147190</v>
      </c>
      <c r="AB1070" s="84" t="s">
        <v>5209</v>
      </c>
      <c r="AC1070" s="57">
        <v>45344</v>
      </c>
      <c r="AD1070" s="84">
        <v>57424244000119</v>
      </c>
      <c r="AE1070" s="84" t="s">
        <v>30</v>
      </c>
      <c r="AF1070" s="84">
        <v>395</v>
      </c>
      <c r="AG1070" s="84">
        <v>8127.14</v>
      </c>
      <c r="AI1070">
        <v>149095</v>
      </c>
      <c r="AJ1070" s="84" t="str" cm="1">
        <f t="array" ref="AJ1070">_xlfn.XLOOKUP(AI1070,--LEFT(Main!$B$15:$B$1956,SEARCH(" ",Main!$B$15:$B$1956)),Main!$F$15:$F$1956,"")</f>
        <v>GERDAU</v>
      </c>
      <c r="AK1070" s="57" cm="1">
        <f t="array" ref="AK1070">_xlfn.XLOOKUP(1,(--LEFT(Main!$B$15:$B$1956,SEARCH(" ",Main!$B$15:$B$1956))=AI1070)*(Main!$F$15:$F$1956=AJ1070),Main!$C$15:$C$1956,"")</f>
        <v>45016</v>
      </c>
      <c r="AL1070" s="62" cm="1">
        <f t="array" ref="AL1070">--_xlfn.XLOOKUP(1,(Main!$F$15:$F$1956='PLANILHA EBR'!AJ1070)*(--LEFT(Main!$B$15:$B$1956,SEARCH(" ",Main!$B$15:$B$1956))='PLANILHA EBR'!AI1070),Main!$E$15:$E$1956)</f>
        <v>17227422015129</v>
      </c>
      <c r="AM1070" s="84" t="str" cm="1">
        <f t="array" ref="AM1070">_xlfn.XLOOKUP(1,(Main!$F$15:$F$1956='PLANILHA EBR'!AJ1070)*(--LEFT(Main!$B$15:$B$1956,SEARCH(" ",Main!$B$15:$B$1956))='PLANILHA EBR'!AI1070),Main!$H$15:$H$1956)</f>
        <v>KG LIQUIDO</v>
      </c>
      <c r="AN1070">
        <v>31246</v>
      </c>
      <c r="AO1070">
        <v>298420.96000000002</v>
      </c>
      <c r="AP1070">
        <v>25726</v>
      </c>
    </row>
    <row r="1071" spans="1:42" x14ac:dyDescent="0.25">
      <c r="A1071" t="s">
        <v>5958</v>
      </c>
      <c r="B1071" t="str">
        <f>C1071&amp;"-"&amp;COUNTIF(C$2:C1071,C1071)</f>
        <v>69649-7</v>
      </c>
      <c r="C1071">
        <v>69649</v>
      </c>
      <c r="D1071" s="57">
        <v>44874</v>
      </c>
      <c r="E1071" s="84" t="str">
        <f>F1071&amp;"-"&amp;COUNTIF($F$2:F1071,F1071)</f>
        <v>METASA-954</v>
      </c>
      <c r="F1071" s="84" t="str">
        <f t="shared" si="110"/>
        <v>METASA</v>
      </c>
      <c r="G1071" t="s">
        <v>8581</v>
      </c>
      <c r="H1071" s="62">
        <v>88416482000106</v>
      </c>
      <c r="I1071" t="s">
        <v>30</v>
      </c>
      <c r="J1071">
        <v>3722</v>
      </c>
      <c r="K1071">
        <v>69489.75</v>
      </c>
      <c r="M1071">
        <v>147542</v>
      </c>
      <c r="N1071" t="str">
        <v>TUBOS</v>
      </c>
      <c r="O1071" s="57" cm="1">
        <f t="array" ref="O1071">_xlfn.XLOOKUP(1,($C$2:$C$8655=M1071)*($F$2:$F$8655=N1071),$D$2:$D$8655)</f>
        <v>45355</v>
      </c>
      <c r="P1071" s="62">
        <v>57424244000119</v>
      </c>
      <c r="Q1071" t="str">
        <v>M</v>
      </c>
      <c r="R1071" s="85">
        <v>30</v>
      </c>
      <c r="S1071" s="85">
        <v>17369.82</v>
      </c>
      <c r="U1071" s="84" t="b">
        <f t="shared" si="111"/>
        <v>1</v>
      </c>
      <c r="V1071" s="84" t="b">
        <f t="shared" si="112"/>
        <v>1</v>
      </c>
      <c r="W1071" s="84" t="b">
        <f t="shared" si="113"/>
        <v>1</v>
      </c>
      <c r="X1071" s="84" t="str">
        <f t="shared" si="114"/>
        <v xml:space="preserve"> </v>
      </c>
      <c r="Y1071" s="84" t="b">
        <f t="shared" si="115"/>
        <v>1</v>
      </c>
      <c r="AA1071" s="84">
        <v>147542</v>
      </c>
      <c r="AB1071" s="84" t="s">
        <v>5209</v>
      </c>
      <c r="AC1071" s="57">
        <v>45355</v>
      </c>
      <c r="AD1071" s="84">
        <v>57424244000119</v>
      </c>
      <c r="AE1071" s="84" t="s">
        <v>30</v>
      </c>
      <c r="AF1071" s="84">
        <v>1195</v>
      </c>
      <c r="AG1071" s="84">
        <v>17369.82</v>
      </c>
      <c r="AI1071">
        <v>149096</v>
      </c>
      <c r="AJ1071" s="84" t="str" cm="1">
        <f t="array" ref="AJ1071">_xlfn.XLOOKUP(AI1071,--LEFT(Main!$B$15:$B$1956,SEARCH(" ",Main!$B$15:$B$1956)),Main!$F$15:$F$1956,"")</f>
        <v>GERDAU</v>
      </c>
      <c r="AK1071" s="57" cm="1">
        <f t="array" ref="AK1071">_xlfn.XLOOKUP(1,(--LEFT(Main!$B$15:$B$1956,SEARCH(" ",Main!$B$15:$B$1956))=AI1071)*(Main!$F$15:$F$1956=AJ1071),Main!$C$15:$C$1956,"")</f>
        <v>45016</v>
      </c>
      <c r="AL1071" s="62" cm="1">
        <f t="array" ref="AL1071">--_xlfn.XLOOKUP(1,(Main!$F$15:$F$1956='PLANILHA EBR'!AJ1071)*(--LEFT(Main!$B$15:$B$1956,SEARCH(" ",Main!$B$15:$B$1956))='PLANILHA EBR'!AI1071),Main!$E$15:$E$1956)</f>
        <v>17227422015129</v>
      </c>
      <c r="AM1071" s="84" t="str" cm="1">
        <f t="array" ref="AM1071">_xlfn.XLOOKUP(1,(Main!$F$15:$F$1956='PLANILHA EBR'!AJ1071)*(--LEFT(Main!$B$15:$B$1956,SEARCH(" ",Main!$B$15:$B$1956))='PLANILHA EBR'!AI1071),Main!$H$15:$H$1956)</f>
        <v>KG LIQUIDO</v>
      </c>
      <c r="AN1071">
        <v>12866</v>
      </c>
      <c r="AO1071">
        <v>122879.21</v>
      </c>
      <c r="AP1071">
        <v>25726</v>
      </c>
    </row>
    <row r="1072" spans="1:42" x14ac:dyDescent="0.25">
      <c r="A1072" t="s">
        <v>5958</v>
      </c>
      <c r="B1072" t="str">
        <f>C1072&amp;"-"&amp;COUNTIF(C$2:C1072,C1072)</f>
        <v>69649-8</v>
      </c>
      <c r="C1072">
        <v>69649</v>
      </c>
      <c r="D1072" s="57">
        <v>44874</v>
      </c>
      <c r="E1072" s="84" t="str">
        <f>F1072&amp;"-"&amp;COUNTIF($F$2:F1072,F1072)</f>
        <v>METASA-955</v>
      </c>
      <c r="F1072" s="84" t="str">
        <f t="shared" si="110"/>
        <v>METASA</v>
      </c>
      <c r="G1072" t="s">
        <v>8581</v>
      </c>
      <c r="H1072" s="62">
        <v>88416482000106</v>
      </c>
      <c r="I1072" t="s">
        <v>30</v>
      </c>
      <c r="J1072">
        <v>4204</v>
      </c>
      <c r="K1072">
        <v>81221.289999999994</v>
      </c>
      <c r="M1072">
        <v>147951</v>
      </c>
      <c r="N1072" t="str">
        <v>GERDAU</v>
      </c>
      <c r="O1072" s="57" cm="1">
        <f t="array" ref="O1072">_xlfn.XLOOKUP(1,($C$2:$C$8655=M1072)*($F$2:$F$8655=N1072),$D$2:$D$8655)</f>
        <v>44992</v>
      </c>
      <c r="P1072" s="62">
        <v>17227422015129</v>
      </c>
      <c r="Q1072" t="str">
        <v>TON</v>
      </c>
      <c r="R1072" s="85">
        <v>34.921999999999997</v>
      </c>
      <c r="S1072" s="85">
        <v>333694.25</v>
      </c>
      <c r="U1072" s="84" t="b">
        <f t="shared" si="111"/>
        <v>1</v>
      </c>
      <c r="V1072" s="84" t="b">
        <f t="shared" si="112"/>
        <v>1</v>
      </c>
      <c r="W1072" s="84" t="b">
        <f t="shared" si="113"/>
        <v>1</v>
      </c>
      <c r="X1072" s="84" t="str">
        <f t="shared" si="114"/>
        <v xml:space="preserve"> </v>
      </c>
      <c r="Y1072" s="84" t="b">
        <f t="shared" si="115"/>
        <v>1</v>
      </c>
      <c r="AA1072" s="84">
        <v>147951</v>
      </c>
      <c r="AB1072" s="84" t="s">
        <v>591</v>
      </c>
      <c r="AC1072" s="57">
        <v>44992</v>
      </c>
      <c r="AD1072" s="84">
        <v>17227422015129</v>
      </c>
      <c r="AE1072" s="84" t="s">
        <v>30</v>
      </c>
      <c r="AF1072" s="84">
        <v>34922</v>
      </c>
      <c r="AG1072" s="84">
        <v>333694.25</v>
      </c>
      <c r="AI1072">
        <v>149097</v>
      </c>
      <c r="AJ1072" s="84" t="str" cm="1">
        <f t="array" ref="AJ1072">_xlfn.XLOOKUP(AI1072,--LEFT(Main!$B$15:$B$1956,SEARCH(" ",Main!$B$15:$B$1956)),Main!$F$15:$F$1956,"")</f>
        <v>GERDAU</v>
      </c>
      <c r="AK1072" s="57" cm="1">
        <f t="array" ref="AK1072">_xlfn.XLOOKUP(1,(--LEFT(Main!$B$15:$B$1956,SEARCH(" ",Main!$B$15:$B$1956))=AI1072)*(Main!$F$15:$F$1956=AJ1072),Main!$C$15:$C$1956,"")</f>
        <v>45016</v>
      </c>
      <c r="AL1072" s="62" cm="1">
        <f t="array" ref="AL1072">--_xlfn.XLOOKUP(1,(Main!$F$15:$F$1956='PLANILHA EBR'!AJ1072)*(--LEFT(Main!$B$15:$B$1956,SEARCH(" ",Main!$B$15:$B$1956))='PLANILHA EBR'!AI1072),Main!$E$15:$E$1956)</f>
        <v>17227422015129</v>
      </c>
      <c r="AM1072" s="84" t="str" cm="1">
        <f t="array" ref="AM1072">_xlfn.XLOOKUP(1,(Main!$F$15:$F$1956='PLANILHA EBR'!AJ1072)*(--LEFT(Main!$B$15:$B$1956,SEARCH(" ",Main!$B$15:$B$1956))='PLANILHA EBR'!AI1072),Main!$H$15:$H$1956)</f>
        <v>KG LIQUIDO</v>
      </c>
      <c r="AN1072">
        <v>16542</v>
      </c>
      <c r="AO1072">
        <v>157987.57</v>
      </c>
      <c r="AP1072">
        <v>24870</v>
      </c>
    </row>
    <row r="1073" spans="1:42" x14ac:dyDescent="0.25">
      <c r="A1073" t="s">
        <v>5958</v>
      </c>
      <c r="B1073" t="str">
        <f>C1073&amp;"-"&amp;COUNTIF(C$2:C1073,C1073)</f>
        <v>69649-9</v>
      </c>
      <c r="C1073">
        <v>69649</v>
      </c>
      <c r="D1073" s="57">
        <v>44874</v>
      </c>
      <c r="E1073" s="84" t="str">
        <f>F1073&amp;"-"&amp;COUNTIF($F$2:F1073,F1073)</f>
        <v>METASA-956</v>
      </c>
      <c r="F1073" s="84" t="str">
        <f t="shared" si="110"/>
        <v>METASA</v>
      </c>
      <c r="G1073" t="s">
        <v>8581</v>
      </c>
      <c r="H1073" s="62">
        <v>88416482000106</v>
      </c>
      <c r="I1073" t="s">
        <v>30</v>
      </c>
      <c r="J1073">
        <v>345.21</v>
      </c>
      <c r="K1073">
        <v>6669.46</v>
      </c>
      <c r="M1073">
        <v>149095</v>
      </c>
      <c r="N1073" t="str">
        <v>GERDAU</v>
      </c>
      <c r="O1073" s="57" cm="1">
        <f t="array" ref="O1073">_xlfn.XLOOKUP(1,($C$2:$C$8655=M1073)*($F$2:$F$8655=N1073),$D$2:$D$8655)</f>
        <v>45016</v>
      </c>
      <c r="P1073" s="62">
        <v>17227422015129</v>
      </c>
      <c r="Q1073" t="str">
        <v>TON</v>
      </c>
      <c r="R1073" s="85">
        <v>31.245999999999999</v>
      </c>
      <c r="S1073" s="85">
        <v>298420.96000000002</v>
      </c>
      <c r="U1073" s="84" t="b">
        <f t="shared" si="111"/>
        <v>1</v>
      </c>
      <c r="V1073" s="84" t="b">
        <f t="shared" si="112"/>
        <v>1</v>
      </c>
      <c r="W1073" s="84" t="b">
        <f t="shared" si="113"/>
        <v>1</v>
      </c>
      <c r="X1073" s="84" t="str">
        <f t="shared" si="114"/>
        <v xml:space="preserve"> </v>
      </c>
      <c r="Y1073" s="84" t="b">
        <f t="shared" si="115"/>
        <v>1</v>
      </c>
      <c r="AA1073" s="84">
        <v>149095</v>
      </c>
      <c r="AB1073" s="84" t="s">
        <v>591</v>
      </c>
      <c r="AC1073" s="57">
        <v>45016</v>
      </c>
      <c r="AD1073" s="84">
        <v>17227422015129</v>
      </c>
      <c r="AE1073" s="84" t="s">
        <v>30</v>
      </c>
      <c r="AF1073" s="84">
        <v>31246</v>
      </c>
      <c r="AG1073" s="84">
        <v>298420.96000000002</v>
      </c>
      <c r="AI1073">
        <v>149101</v>
      </c>
      <c r="AJ1073" s="84" t="str" cm="1">
        <f t="array" ref="AJ1073">_xlfn.XLOOKUP(AI1073,--LEFT(Main!$B$15:$B$1956,SEARCH(" ",Main!$B$15:$B$1956)),Main!$F$15:$F$1956,"")</f>
        <v>GERDAU</v>
      </c>
      <c r="AK1073" s="57" cm="1">
        <f t="array" ref="AK1073">_xlfn.XLOOKUP(1,(--LEFT(Main!$B$15:$B$1956,SEARCH(" ",Main!$B$15:$B$1956))=AI1073)*(Main!$F$15:$F$1956=AJ1073),Main!$C$15:$C$1956,"")</f>
        <v>45016</v>
      </c>
      <c r="AL1073" s="62" cm="1">
        <f t="array" ref="AL1073">--_xlfn.XLOOKUP(1,(Main!$F$15:$F$1956='PLANILHA EBR'!AJ1073)*(--LEFT(Main!$B$15:$B$1956,SEARCH(" ",Main!$B$15:$B$1956))='PLANILHA EBR'!AI1073),Main!$E$15:$E$1956)</f>
        <v>17227422015129</v>
      </c>
      <c r="AM1073" s="84" t="str" cm="1">
        <f t="array" ref="AM1073">_xlfn.XLOOKUP(1,(Main!$F$15:$F$1956='PLANILHA EBR'!AJ1073)*(--LEFT(Main!$B$15:$B$1956,SEARCH(" ",Main!$B$15:$B$1956))='PLANILHA EBR'!AI1073),Main!$H$15:$H$1956)</f>
        <v>KG LIQUIDO</v>
      </c>
      <c r="AN1073">
        <v>23894</v>
      </c>
      <c r="AO1073">
        <v>228204.26</v>
      </c>
      <c r="AP1073">
        <v>21838</v>
      </c>
    </row>
    <row r="1074" spans="1:42" x14ac:dyDescent="0.25">
      <c r="A1074" t="s">
        <v>5958</v>
      </c>
      <c r="B1074" t="str">
        <f>C1074&amp;"-"&amp;COUNTIF(C$2:C1074,C1074)</f>
        <v>69649-10</v>
      </c>
      <c r="C1074">
        <v>69649</v>
      </c>
      <c r="D1074" s="57">
        <v>44874</v>
      </c>
      <c r="E1074" s="84" t="str">
        <f>F1074&amp;"-"&amp;COUNTIF($F$2:F1074,F1074)</f>
        <v>METASA-957</v>
      </c>
      <c r="F1074" s="84" t="str">
        <f t="shared" si="110"/>
        <v>METASA</v>
      </c>
      <c r="G1074" t="s">
        <v>8581</v>
      </c>
      <c r="H1074" s="62">
        <v>88416482000106</v>
      </c>
      <c r="I1074" t="s">
        <v>30</v>
      </c>
      <c r="J1074">
        <v>580.57000000000005</v>
      </c>
      <c r="K1074">
        <v>11216.61</v>
      </c>
      <c r="M1074">
        <v>149096</v>
      </c>
      <c r="N1074" t="str">
        <v>GERDAU</v>
      </c>
      <c r="O1074" s="57" cm="1">
        <f t="array" ref="O1074">_xlfn.XLOOKUP(1,($C$2:$C$8655=M1074)*($F$2:$F$8655=N1074),$D$2:$D$8655)</f>
        <v>45016</v>
      </c>
      <c r="P1074" s="62">
        <v>17227422015129</v>
      </c>
      <c r="Q1074" t="str">
        <v>TON</v>
      </c>
      <c r="R1074" s="85">
        <v>12.866</v>
      </c>
      <c r="S1074" s="85">
        <v>122879.21</v>
      </c>
      <c r="U1074" s="84" t="b">
        <f t="shared" si="111"/>
        <v>1</v>
      </c>
      <c r="V1074" s="84" t="b">
        <f t="shared" si="112"/>
        <v>1</v>
      </c>
      <c r="W1074" s="84" t="b">
        <f t="shared" si="113"/>
        <v>1</v>
      </c>
      <c r="X1074" s="84" t="str">
        <f t="shared" si="114"/>
        <v xml:space="preserve"> </v>
      </c>
      <c r="Y1074" s="84" t="b">
        <f t="shared" si="115"/>
        <v>1</v>
      </c>
      <c r="AA1074" s="84">
        <v>149096</v>
      </c>
      <c r="AB1074" s="84" t="s">
        <v>591</v>
      </c>
      <c r="AC1074" s="57">
        <v>45016</v>
      </c>
      <c r="AD1074" s="84">
        <v>17227422015129</v>
      </c>
      <c r="AE1074" s="84" t="s">
        <v>30</v>
      </c>
      <c r="AF1074" s="84">
        <v>12866</v>
      </c>
      <c r="AG1074" s="84">
        <v>122879.21</v>
      </c>
      <c r="AI1074">
        <v>149102</v>
      </c>
      <c r="AJ1074" s="84" t="str" cm="1">
        <f t="array" ref="AJ1074">_xlfn.XLOOKUP(AI1074,--LEFT(Main!$B$15:$B$1956,SEARCH(" ",Main!$B$15:$B$1956)),Main!$F$15:$F$1956,"")</f>
        <v>GERDAU</v>
      </c>
      <c r="AK1074" s="57" cm="1">
        <f t="array" ref="AK1074">_xlfn.XLOOKUP(1,(--LEFT(Main!$B$15:$B$1956,SEARCH(" ",Main!$B$15:$B$1956))=AI1074)*(Main!$F$15:$F$1956=AJ1074),Main!$C$15:$C$1956,"")</f>
        <v>45016</v>
      </c>
      <c r="AL1074" s="62" cm="1">
        <f t="array" ref="AL1074">--_xlfn.XLOOKUP(1,(Main!$F$15:$F$1956='PLANILHA EBR'!AJ1074)*(--LEFT(Main!$B$15:$B$1956,SEARCH(" ",Main!$B$15:$B$1956))='PLANILHA EBR'!AI1074),Main!$E$15:$E$1956)</f>
        <v>17227422015129</v>
      </c>
      <c r="AM1074" s="84" t="str" cm="1">
        <f t="array" ref="AM1074">_xlfn.XLOOKUP(1,(Main!$F$15:$F$1956='PLANILHA EBR'!AJ1074)*(--LEFT(Main!$B$15:$B$1956,SEARCH(" ",Main!$B$15:$B$1956))='PLANILHA EBR'!AI1074),Main!$H$15:$H$1956)</f>
        <v>KG LIQUIDO</v>
      </c>
      <c r="AN1074">
        <v>23894</v>
      </c>
      <c r="AO1074">
        <v>228204.26</v>
      </c>
      <c r="AP1074">
        <v>21838</v>
      </c>
    </row>
    <row r="1075" spans="1:42" x14ac:dyDescent="0.25">
      <c r="A1075" t="s">
        <v>5958</v>
      </c>
      <c r="B1075" t="str">
        <f>C1075&amp;"-"&amp;COUNTIF(C$2:C1075,C1075)</f>
        <v>69649-11</v>
      </c>
      <c r="C1075">
        <v>69649</v>
      </c>
      <c r="D1075" s="57">
        <v>44874</v>
      </c>
      <c r="E1075" s="84" t="str">
        <f>F1075&amp;"-"&amp;COUNTIF($F$2:F1075,F1075)</f>
        <v>METASA-958</v>
      </c>
      <c r="F1075" s="84" t="str">
        <f t="shared" si="110"/>
        <v>METASA</v>
      </c>
      <c r="G1075" t="s">
        <v>8581</v>
      </c>
      <c r="H1075" s="62">
        <v>88416482000106</v>
      </c>
      <c r="I1075" t="s">
        <v>30</v>
      </c>
      <c r="J1075">
        <v>290.05</v>
      </c>
      <c r="K1075">
        <v>5128.08</v>
      </c>
      <c r="M1075">
        <v>149097</v>
      </c>
      <c r="N1075" t="str">
        <v>GERDAU</v>
      </c>
      <c r="O1075" s="57" cm="1">
        <f t="array" ref="O1075">_xlfn.XLOOKUP(1,($C$2:$C$8655=M1075)*($F$2:$F$8655=N1075),$D$2:$D$8655)</f>
        <v>45016</v>
      </c>
      <c r="P1075" s="62">
        <v>17227422015129</v>
      </c>
      <c r="Q1075" t="str">
        <v>TON</v>
      </c>
      <c r="R1075" s="85">
        <v>16.542000000000002</v>
      </c>
      <c r="S1075" s="85">
        <v>157987.57</v>
      </c>
      <c r="U1075" s="84" t="b">
        <f t="shared" si="111"/>
        <v>1</v>
      </c>
      <c r="V1075" s="84" t="b">
        <f t="shared" si="112"/>
        <v>1</v>
      </c>
      <c r="W1075" s="84" t="b">
        <f t="shared" si="113"/>
        <v>1</v>
      </c>
      <c r="X1075" s="84" t="str">
        <f t="shared" si="114"/>
        <v xml:space="preserve"> </v>
      </c>
      <c r="Y1075" s="84" t="b">
        <f t="shared" si="115"/>
        <v>1</v>
      </c>
      <c r="AA1075" s="84">
        <v>149097</v>
      </c>
      <c r="AB1075" s="84" t="s">
        <v>591</v>
      </c>
      <c r="AC1075" s="57">
        <v>45016</v>
      </c>
      <c r="AD1075" s="84">
        <v>17227422015129</v>
      </c>
      <c r="AE1075" s="84" t="s">
        <v>30</v>
      </c>
      <c r="AF1075" s="84">
        <v>16542</v>
      </c>
      <c r="AG1075" s="84">
        <v>157987.57</v>
      </c>
      <c r="AI1075">
        <v>149107</v>
      </c>
      <c r="AJ1075" s="84" t="str" cm="1">
        <f t="array" ref="AJ1075">_xlfn.XLOOKUP(AI1075,--LEFT(Main!$B$15:$B$1956,SEARCH(" ",Main!$B$15:$B$1956)),Main!$F$15:$F$1956,"")</f>
        <v>GERDAU</v>
      </c>
      <c r="AK1075" s="57" cm="1">
        <f t="array" ref="AK1075">_xlfn.XLOOKUP(1,(--LEFT(Main!$B$15:$B$1956,SEARCH(" ",Main!$B$15:$B$1956))=AI1075)*(Main!$F$15:$F$1956=AJ1075),Main!$C$15:$C$1956,"")</f>
        <v>45016</v>
      </c>
      <c r="AL1075" s="62" cm="1">
        <f t="array" ref="AL1075">--_xlfn.XLOOKUP(1,(Main!$F$15:$F$1956='PLANILHA EBR'!AJ1075)*(--LEFT(Main!$B$15:$B$1956,SEARCH(" ",Main!$B$15:$B$1956))='PLANILHA EBR'!AI1075),Main!$E$15:$E$1956)</f>
        <v>17227422015129</v>
      </c>
      <c r="AM1075" s="84" t="str" cm="1">
        <f t="array" ref="AM1075">_xlfn.XLOOKUP(1,(Main!$F$15:$F$1956='PLANILHA EBR'!AJ1075)*(--LEFT(Main!$B$15:$B$1956,SEARCH(" ",Main!$B$15:$B$1956))='PLANILHA EBR'!AI1075),Main!$H$15:$H$1956)</f>
        <v>KG LIQUIDO</v>
      </c>
      <c r="AN1075">
        <v>22056</v>
      </c>
      <c r="AO1075">
        <v>210650.06</v>
      </c>
      <c r="AP1075">
        <v>21838</v>
      </c>
    </row>
    <row r="1076" spans="1:42" x14ac:dyDescent="0.25">
      <c r="A1076" t="s">
        <v>5958</v>
      </c>
      <c r="B1076" t="str">
        <f>C1076&amp;"-"&amp;COUNTIF(C$2:C1076,C1076)</f>
        <v>69649-12</v>
      </c>
      <c r="C1076">
        <v>69649</v>
      </c>
      <c r="D1076" s="57">
        <v>44874</v>
      </c>
      <c r="E1076" s="84" t="str">
        <f>F1076&amp;"-"&amp;COUNTIF($F$2:F1076,F1076)</f>
        <v>METASA-959</v>
      </c>
      <c r="F1076" s="84" t="str">
        <f t="shared" si="110"/>
        <v>METASA</v>
      </c>
      <c r="G1076" t="s">
        <v>8581</v>
      </c>
      <c r="H1076" s="62">
        <v>88416482000106</v>
      </c>
      <c r="I1076" t="s">
        <v>30</v>
      </c>
      <c r="J1076">
        <v>819.22</v>
      </c>
      <c r="K1076">
        <v>16482.71</v>
      </c>
      <c r="M1076">
        <v>149101</v>
      </c>
      <c r="N1076" t="str">
        <v>GERDAU</v>
      </c>
      <c r="O1076" s="57" cm="1">
        <f t="array" ref="O1076">_xlfn.XLOOKUP(1,($C$2:$C$8655=M1076)*($F$2:$F$8655=N1076),$D$2:$D$8655)</f>
        <v>45016</v>
      </c>
      <c r="P1076" s="62">
        <v>17227422015129</v>
      </c>
      <c r="Q1076" t="str">
        <v>TON</v>
      </c>
      <c r="R1076" s="85">
        <v>23.893999999999998</v>
      </c>
      <c r="S1076" s="85">
        <v>228204.26</v>
      </c>
      <c r="U1076" s="84" t="b">
        <f t="shared" si="111"/>
        <v>1</v>
      </c>
      <c r="V1076" s="84" t="b">
        <f t="shared" si="112"/>
        <v>1</v>
      </c>
      <c r="W1076" s="84" t="b">
        <f t="shared" si="113"/>
        <v>1</v>
      </c>
      <c r="X1076" s="84" t="str">
        <f t="shared" si="114"/>
        <v xml:space="preserve"> </v>
      </c>
      <c r="Y1076" s="84" t="b">
        <f t="shared" si="115"/>
        <v>1</v>
      </c>
      <c r="AA1076" s="84">
        <v>149101</v>
      </c>
      <c r="AB1076" s="84" t="s">
        <v>591</v>
      </c>
      <c r="AC1076" s="57">
        <v>45016</v>
      </c>
      <c r="AD1076" s="84">
        <v>17227422015129</v>
      </c>
      <c r="AE1076" s="84" t="s">
        <v>30</v>
      </c>
      <c r="AF1076" s="84">
        <v>23894</v>
      </c>
      <c r="AG1076" s="84">
        <v>228204.26</v>
      </c>
      <c r="AI1076">
        <v>149263</v>
      </c>
      <c r="AJ1076" s="84" t="str" cm="1">
        <f t="array" ref="AJ1076">_xlfn.XLOOKUP(AI1076,--LEFT(Main!$B$15:$B$1956,SEARCH(" ",Main!$B$15:$B$1956)),Main!$F$15:$F$1956,"")</f>
        <v>TUBOS OLIVEIRA</v>
      </c>
      <c r="AK1076" s="57" cm="1">
        <f t="array" ref="AK1076">_xlfn.XLOOKUP(1,(--LEFT(Main!$B$15:$B$1956,SEARCH(" ",Main!$B$15:$B$1956))=AI1076)*(Main!$F$15:$F$1956=AJ1076),Main!$C$15:$C$1956,"")</f>
        <v>45405</v>
      </c>
      <c r="AL1076" s="62" cm="1">
        <f t="array" ref="AL1076">--_xlfn.XLOOKUP(1,(Main!$F$15:$F$1956='PLANILHA EBR'!AJ1076)*(--LEFT(Main!$B$15:$B$1956,SEARCH(" ",Main!$B$15:$B$1956))='PLANILHA EBR'!AI1076),Main!$E$15:$E$1956)</f>
        <v>57424244000119</v>
      </c>
      <c r="AM1076" s="84" t="str" cm="1">
        <f t="array" ref="AM1076">_xlfn.XLOOKUP(1,(Main!$F$15:$F$1956='PLANILHA EBR'!AJ1076)*(--LEFT(Main!$B$15:$B$1956,SEARCH(" ",Main!$B$15:$B$1956))='PLANILHA EBR'!AI1076),Main!$H$15:$H$1956)</f>
        <v>KG LIQUIDO</v>
      </c>
      <c r="AN1076">
        <v>1816</v>
      </c>
      <c r="AO1076">
        <v>23277.599999999999</v>
      </c>
      <c r="AP1076">
        <v>21838</v>
      </c>
    </row>
    <row r="1077" spans="1:42" x14ac:dyDescent="0.25">
      <c r="A1077" t="s">
        <v>5958</v>
      </c>
      <c r="B1077" t="str">
        <f>C1077&amp;"-"&amp;COUNTIF(C$2:C1077,C1077)</f>
        <v>69649-13</v>
      </c>
      <c r="C1077">
        <v>69649</v>
      </c>
      <c r="D1077" s="57">
        <v>44874</v>
      </c>
      <c r="E1077" s="84" t="str">
        <f>F1077&amp;"-"&amp;COUNTIF($F$2:F1077,F1077)</f>
        <v>METASA-960</v>
      </c>
      <c r="F1077" s="84" t="str">
        <f t="shared" si="110"/>
        <v>METASA</v>
      </c>
      <c r="G1077" t="s">
        <v>8581</v>
      </c>
      <c r="H1077" s="62">
        <v>88416482000106</v>
      </c>
      <c r="I1077" t="s">
        <v>30</v>
      </c>
      <c r="J1077">
        <v>17.22</v>
      </c>
      <c r="K1077">
        <v>262.08999999999997</v>
      </c>
      <c r="M1077">
        <v>149102</v>
      </c>
      <c r="N1077" t="str">
        <v>GERDAU</v>
      </c>
      <c r="O1077" s="57" cm="1">
        <f t="array" ref="O1077">_xlfn.XLOOKUP(1,($C$2:$C$8655=M1077)*($F$2:$F$8655=N1077),$D$2:$D$8655)</f>
        <v>45016</v>
      </c>
      <c r="P1077" s="62">
        <v>17227422015129</v>
      </c>
      <c r="Q1077" t="str">
        <v>TON</v>
      </c>
      <c r="R1077" s="85">
        <v>23.893999999999998</v>
      </c>
      <c r="S1077" s="85">
        <v>228204.26</v>
      </c>
      <c r="U1077" s="84" t="b">
        <f t="shared" si="111"/>
        <v>1</v>
      </c>
      <c r="V1077" s="84" t="b">
        <f t="shared" si="112"/>
        <v>1</v>
      </c>
      <c r="W1077" s="84" t="b">
        <f t="shared" si="113"/>
        <v>1</v>
      </c>
      <c r="X1077" s="84" t="str">
        <f t="shared" si="114"/>
        <v xml:space="preserve"> </v>
      </c>
      <c r="Y1077" s="84" t="b">
        <f t="shared" si="115"/>
        <v>1</v>
      </c>
      <c r="AA1077" s="84">
        <v>149102</v>
      </c>
      <c r="AB1077" s="84" t="s">
        <v>591</v>
      </c>
      <c r="AC1077" s="57">
        <v>45016</v>
      </c>
      <c r="AD1077" s="84">
        <v>17227422015129</v>
      </c>
      <c r="AE1077" s="84" t="s">
        <v>30</v>
      </c>
      <c r="AF1077" s="84">
        <v>23894</v>
      </c>
      <c r="AG1077" s="84">
        <v>228204.26</v>
      </c>
      <c r="AI1077">
        <v>150234</v>
      </c>
      <c r="AJ1077" s="84" t="str" cm="1">
        <f t="array" ref="AJ1077">_xlfn.XLOOKUP(AI1077,--LEFT(Main!$B$15:$B$1956,SEARCH(" ",Main!$B$15:$B$1956)),Main!$F$15:$F$1956,"")</f>
        <v>GERDAU</v>
      </c>
      <c r="AK1077" s="57" cm="1">
        <f t="array" ref="AK1077">_xlfn.XLOOKUP(1,(--LEFT(Main!$B$15:$B$1956,SEARCH(" ",Main!$B$15:$B$1956))=AI1077)*(Main!$F$15:$F$1956=AJ1077),Main!$C$15:$C$1956,"")</f>
        <v>45044</v>
      </c>
      <c r="AL1077" s="62" cm="1">
        <f t="array" ref="AL1077">--_xlfn.XLOOKUP(1,(Main!$F$15:$F$1956='PLANILHA EBR'!AJ1077)*(--LEFT(Main!$B$15:$B$1956,SEARCH(" ",Main!$B$15:$B$1956))='PLANILHA EBR'!AI1077),Main!$E$15:$E$1956)</f>
        <v>17227422015129</v>
      </c>
      <c r="AM1077" s="84" t="str" cm="1">
        <f t="array" ref="AM1077">_xlfn.XLOOKUP(1,(Main!$F$15:$F$1956='PLANILHA EBR'!AJ1077)*(--LEFT(Main!$B$15:$B$1956,SEARCH(" ",Main!$B$15:$B$1956))='PLANILHA EBR'!AI1077),Main!$H$15:$H$1956)</f>
        <v>KG LIQUIDO</v>
      </c>
      <c r="AN1077">
        <v>12866</v>
      </c>
      <c r="AO1077">
        <v>122879.21</v>
      </c>
      <c r="AP1077">
        <v>20638</v>
      </c>
    </row>
    <row r="1078" spans="1:42" x14ac:dyDescent="0.25">
      <c r="A1078" t="s">
        <v>5958</v>
      </c>
      <c r="B1078" t="str">
        <f>C1078&amp;"-"&amp;COUNTIF(C$2:C1078,C1078)</f>
        <v>69710-1</v>
      </c>
      <c r="C1078">
        <v>69710</v>
      </c>
      <c r="D1078" s="57">
        <v>44875</v>
      </c>
      <c r="E1078" s="84" t="str">
        <f>F1078&amp;"-"&amp;COUNTIF($F$2:F1078,F1078)</f>
        <v>METASA-961</v>
      </c>
      <c r="F1078" s="84" t="str">
        <f t="shared" si="110"/>
        <v>METASA</v>
      </c>
      <c r="G1078" t="s">
        <v>8581</v>
      </c>
      <c r="H1078" s="62">
        <v>88416482000106</v>
      </c>
      <c r="I1078" t="s">
        <v>30</v>
      </c>
      <c r="J1078">
        <v>585.54</v>
      </c>
      <c r="K1078">
        <v>9883.91</v>
      </c>
      <c r="M1078">
        <v>149107</v>
      </c>
      <c r="N1078" t="str">
        <v>GERDAU</v>
      </c>
      <c r="O1078" s="57" cm="1">
        <f t="array" ref="O1078">_xlfn.XLOOKUP(1,($C$2:$C$8655=M1078)*($F$2:$F$8655=N1078),$D$2:$D$8655)</f>
        <v>45016</v>
      </c>
      <c r="P1078" s="62">
        <v>17227422015129</v>
      </c>
      <c r="Q1078" t="str">
        <v>TON</v>
      </c>
      <c r="R1078" s="85">
        <v>22.056000000000001</v>
      </c>
      <c r="S1078" s="85">
        <v>210650.06</v>
      </c>
      <c r="U1078" s="84" t="b">
        <f t="shared" si="111"/>
        <v>1</v>
      </c>
      <c r="V1078" s="84" t="b">
        <f t="shared" si="112"/>
        <v>1</v>
      </c>
      <c r="W1078" s="84" t="b">
        <f t="shared" si="113"/>
        <v>1</v>
      </c>
      <c r="X1078" s="84" t="str">
        <f t="shared" si="114"/>
        <v xml:space="preserve"> </v>
      </c>
      <c r="Y1078" s="84" t="b">
        <f t="shared" si="115"/>
        <v>1</v>
      </c>
      <c r="AA1078" s="84">
        <v>149107</v>
      </c>
      <c r="AB1078" s="84" t="s">
        <v>591</v>
      </c>
      <c r="AC1078" s="57">
        <v>45016</v>
      </c>
      <c r="AD1078" s="84">
        <v>17227422015129</v>
      </c>
      <c r="AE1078" s="84" t="s">
        <v>30</v>
      </c>
      <c r="AF1078" s="84">
        <v>22056</v>
      </c>
      <c r="AG1078" s="84">
        <v>210650.06</v>
      </c>
      <c r="AI1078">
        <v>150236</v>
      </c>
      <c r="AJ1078" s="84" t="str" cm="1">
        <f t="array" ref="AJ1078">_xlfn.XLOOKUP(AI1078,--LEFT(Main!$B$15:$B$1956,SEARCH(" ",Main!$B$15:$B$1956)),Main!$F$15:$F$1956,"")</f>
        <v>GERDAU</v>
      </c>
      <c r="AK1078" s="57" cm="1">
        <f t="array" ref="AK1078">_xlfn.XLOOKUP(1,(--LEFT(Main!$B$15:$B$1956,SEARCH(" ",Main!$B$15:$B$1956))=AI1078)*(Main!$F$15:$F$1956=AJ1078),Main!$C$15:$C$1956,"")</f>
        <v>45044</v>
      </c>
      <c r="AL1078" s="62" cm="1">
        <f t="array" ref="AL1078">--_xlfn.XLOOKUP(1,(Main!$F$15:$F$1956='PLANILHA EBR'!AJ1078)*(--LEFT(Main!$B$15:$B$1956,SEARCH(" ",Main!$B$15:$B$1956))='PLANILHA EBR'!AI1078),Main!$E$15:$E$1956)</f>
        <v>17227422015129</v>
      </c>
      <c r="AM1078" s="84" t="str" cm="1">
        <f t="array" ref="AM1078">_xlfn.XLOOKUP(1,(Main!$F$15:$F$1956='PLANILHA EBR'!AJ1078)*(--LEFT(Main!$B$15:$B$1956,SEARCH(" ",Main!$B$15:$B$1956))='PLANILHA EBR'!AI1078),Main!$H$15:$H$1956)</f>
        <v>KG LIQUIDO</v>
      </c>
      <c r="AN1078">
        <v>20218</v>
      </c>
      <c r="AO1078">
        <v>193095.92</v>
      </c>
      <c r="AP1078">
        <v>20027</v>
      </c>
    </row>
    <row r="1079" spans="1:42" x14ac:dyDescent="0.25">
      <c r="A1079" t="s">
        <v>5958</v>
      </c>
      <c r="B1079" t="str">
        <f>C1079&amp;"-"&amp;COUNTIF(C$2:C1079,C1079)</f>
        <v>69710-2</v>
      </c>
      <c r="C1079">
        <v>69710</v>
      </c>
      <c r="D1079" s="57">
        <v>44875</v>
      </c>
      <c r="E1079" s="84" t="str">
        <f>F1079&amp;"-"&amp;COUNTIF($F$2:F1079,F1079)</f>
        <v>METASA-962</v>
      </c>
      <c r="F1079" s="84" t="str">
        <f t="shared" si="110"/>
        <v>METASA</v>
      </c>
      <c r="G1079" t="s">
        <v>8581</v>
      </c>
      <c r="H1079" s="62">
        <v>88416482000106</v>
      </c>
      <c r="I1079" t="s">
        <v>30</v>
      </c>
      <c r="J1079">
        <v>1636.46</v>
      </c>
      <c r="K1079">
        <v>27623.439999999999</v>
      </c>
      <c r="M1079">
        <v>149263</v>
      </c>
      <c r="N1079" t="str">
        <v>TUBOS</v>
      </c>
      <c r="O1079" s="57" cm="1">
        <f t="array" ref="O1079">_xlfn.XLOOKUP(1,($C$2:$C$8655=M1079)*($F$2:$F$8655=N1079),$D$2:$D$8655)</f>
        <v>45405</v>
      </c>
      <c r="P1079" s="62">
        <v>57424244000119</v>
      </c>
      <c r="Q1079" t="str">
        <v>M</v>
      </c>
      <c r="R1079" s="85">
        <v>60.82</v>
      </c>
      <c r="S1079" s="85">
        <v>23277.600000000002</v>
      </c>
      <c r="U1079" s="84" t="b">
        <f t="shared" si="111"/>
        <v>1</v>
      </c>
      <c r="V1079" s="84" t="b">
        <f t="shared" si="112"/>
        <v>1</v>
      </c>
      <c r="W1079" s="84" t="b">
        <f t="shared" si="113"/>
        <v>1</v>
      </c>
      <c r="X1079" s="84" t="str">
        <f t="shared" si="114"/>
        <v xml:space="preserve"> </v>
      </c>
      <c r="Y1079" s="84" t="b">
        <f t="shared" si="115"/>
        <v>1</v>
      </c>
      <c r="AA1079" s="84">
        <v>149263</v>
      </c>
      <c r="AB1079" s="84" t="s">
        <v>5209</v>
      </c>
      <c r="AC1079" s="57">
        <v>45405</v>
      </c>
      <c r="AD1079" s="84">
        <v>57424244000119</v>
      </c>
      <c r="AE1079" s="84" t="s">
        <v>30</v>
      </c>
      <c r="AF1079" s="84">
        <v>1816</v>
      </c>
      <c r="AG1079" s="84">
        <v>23277.599999999999</v>
      </c>
      <c r="AI1079">
        <v>150237</v>
      </c>
      <c r="AJ1079" s="84" t="str" cm="1">
        <f t="array" ref="AJ1079">_xlfn.XLOOKUP(AI1079,--LEFT(Main!$B$15:$B$1956,SEARCH(" ",Main!$B$15:$B$1956)),Main!$F$15:$F$1956,"")</f>
        <v>GERDAU</v>
      </c>
      <c r="AK1079" s="57" cm="1">
        <f t="array" ref="AK1079">_xlfn.XLOOKUP(1,(--LEFT(Main!$B$15:$B$1956,SEARCH(" ",Main!$B$15:$B$1956))=AI1079)*(Main!$F$15:$F$1956=AJ1079),Main!$C$15:$C$1956,"")</f>
        <v>45044</v>
      </c>
      <c r="AL1079" s="62" cm="1">
        <f t="array" ref="AL1079">--_xlfn.XLOOKUP(1,(Main!$F$15:$F$1956='PLANILHA EBR'!AJ1079)*(--LEFT(Main!$B$15:$B$1956,SEARCH(" ",Main!$B$15:$B$1956))='PLANILHA EBR'!AI1079),Main!$E$15:$E$1956)</f>
        <v>17227422015129</v>
      </c>
      <c r="AM1079" s="84" t="str" cm="1">
        <f t="array" ref="AM1079">_xlfn.XLOOKUP(1,(Main!$F$15:$F$1956='PLANILHA EBR'!AJ1079)*(--LEFT(Main!$B$15:$B$1956,SEARCH(" ",Main!$B$15:$B$1956))='PLANILHA EBR'!AI1079),Main!$H$15:$H$1956)</f>
        <v>KG LIQUIDO</v>
      </c>
      <c r="AN1079">
        <v>7352</v>
      </c>
      <c r="AO1079">
        <v>70216.69</v>
      </c>
      <c r="AP1079">
        <v>20027</v>
      </c>
    </row>
    <row r="1080" spans="1:42" x14ac:dyDescent="0.25">
      <c r="A1080" t="s">
        <v>5958</v>
      </c>
      <c r="B1080" t="str">
        <f>C1080&amp;"-"&amp;COUNTIF(C$2:C1080,C1080)</f>
        <v>69710-3</v>
      </c>
      <c r="C1080">
        <v>69710</v>
      </c>
      <c r="D1080" s="57">
        <v>44875</v>
      </c>
      <c r="E1080" s="84" t="str">
        <f>F1080&amp;"-"&amp;COUNTIF($F$2:F1080,F1080)</f>
        <v>METASA-963</v>
      </c>
      <c r="F1080" s="84" t="str">
        <f t="shared" si="110"/>
        <v>METASA</v>
      </c>
      <c r="G1080" t="s">
        <v>8581</v>
      </c>
      <c r="H1080" s="62">
        <v>88416482000106</v>
      </c>
      <c r="I1080" t="s">
        <v>30</v>
      </c>
      <c r="J1080">
        <v>7.56</v>
      </c>
      <c r="K1080">
        <v>127.61</v>
      </c>
      <c r="M1080">
        <v>150234</v>
      </c>
      <c r="N1080" t="str">
        <v>GERDAU</v>
      </c>
      <c r="O1080" s="57" cm="1">
        <f t="array" ref="O1080">_xlfn.XLOOKUP(1,($C$2:$C$8655=M1080)*($F$2:$F$8655=N1080),$D$2:$D$8655)</f>
        <v>45044</v>
      </c>
      <c r="P1080" s="62">
        <v>17227422015129</v>
      </c>
      <c r="Q1080" t="str">
        <v>TON</v>
      </c>
      <c r="R1080" s="85">
        <v>12.866</v>
      </c>
      <c r="S1080" s="85">
        <v>122879.21</v>
      </c>
      <c r="U1080" s="84" t="b">
        <f t="shared" si="111"/>
        <v>1</v>
      </c>
      <c r="V1080" s="84" t="b">
        <f t="shared" si="112"/>
        <v>1</v>
      </c>
      <c r="W1080" s="84" t="b">
        <f t="shared" si="113"/>
        <v>1</v>
      </c>
      <c r="X1080" s="84" t="str">
        <f t="shared" si="114"/>
        <v xml:space="preserve"> </v>
      </c>
      <c r="Y1080" s="84" t="b">
        <f t="shared" si="115"/>
        <v>1</v>
      </c>
      <c r="AA1080" s="84">
        <v>150234</v>
      </c>
      <c r="AB1080" s="84" t="s">
        <v>591</v>
      </c>
      <c r="AC1080" s="57">
        <v>45044</v>
      </c>
      <c r="AD1080" s="84">
        <v>17227422015129</v>
      </c>
      <c r="AE1080" s="84" t="s">
        <v>30</v>
      </c>
      <c r="AF1080" s="84">
        <v>12866</v>
      </c>
      <c r="AG1080" s="84">
        <v>122879.21</v>
      </c>
      <c r="AI1080">
        <v>150327</v>
      </c>
      <c r="AJ1080" s="84" t="str" cm="1">
        <f t="array" ref="AJ1080">_xlfn.XLOOKUP(AI1080,--LEFT(Main!$B$15:$B$1956,SEARCH(" ",Main!$B$15:$B$1956)),Main!$F$15:$F$1956,"")</f>
        <v>GERDAU</v>
      </c>
      <c r="AK1080" s="57" cm="1">
        <f t="array" ref="AK1080">_xlfn.XLOOKUP(1,(--LEFT(Main!$B$15:$B$1956,SEARCH(" ",Main!$B$15:$B$1956))=AI1080)*(Main!$F$15:$F$1956=AJ1080),Main!$C$15:$C$1956,"")</f>
        <v>45044</v>
      </c>
      <c r="AL1080" s="62" cm="1">
        <f t="array" ref="AL1080">--_xlfn.XLOOKUP(1,(Main!$F$15:$F$1956='PLANILHA EBR'!AJ1080)*(--LEFT(Main!$B$15:$B$1956,SEARCH(" ",Main!$B$15:$B$1956))='PLANILHA EBR'!AI1080),Main!$E$15:$E$1956)</f>
        <v>17227422015129</v>
      </c>
      <c r="AM1080" s="84" t="str" cm="1">
        <f t="array" ref="AM1080">_xlfn.XLOOKUP(1,(Main!$F$15:$F$1956='PLANILHA EBR'!AJ1080)*(--LEFT(Main!$B$15:$B$1956,SEARCH(" ",Main!$B$15:$B$1956))='PLANILHA EBR'!AI1080),Main!$H$15:$H$1956)</f>
        <v>KG LIQUIDO</v>
      </c>
      <c r="AN1080">
        <v>20218</v>
      </c>
      <c r="AO1080">
        <v>193095.92</v>
      </c>
      <c r="AP1080">
        <v>20008</v>
      </c>
    </row>
    <row r="1081" spans="1:42" x14ac:dyDescent="0.25">
      <c r="A1081" t="s">
        <v>5958</v>
      </c>
      <c r="B1081" t="str">
        <f>C1081&amp;"-"&amp;COUNTIF(C$2:C1081,C1081)</f>
        <v>69710-4</v>
      </c>
      <c r="C1081">
        <v>69710</v>
      </c>
      <c r="D1081" s="57">
        <v>44875</v>
      </c>
      <c r="E1081" s="84" t="str">
        <f>F1081&amp;"-"&amp;COUNTIF($F$2:F1081,F1081)</f>
        <v>METASA-964</v>
      </c>
      <c r="F1081" s="84" t="str">
        <f t="shared" si="110"/>
        <v>METASA</v>
      </c>
      <c r="G1081" t="s">
        <v>8581</v>
      </c>
      <c r="H1081" s="62">
        <v>88416482000106</v>
      </c>
      <c r="I1081" t="s">
        <v>30</v>
      </c>
      <c r="J1081">
        <v>5319.26</v>
      </c>
      <c r="K1081">
        <v>86331.59</v>
      </c>
      <c r="M1081">
        <v>150236</v>
      </c>
      <c r="N1081" t="str">
        <v>GERDAU</v>
      </c>
      <c r="O1081" s="57" cm="1">
        <f t="array" ref="O1081">_xlfn.XLOOKUP(1,($C$2:$C$8655=M1081)*($F$2:$F$8655=N1081),$D$2:$D$8655)</f>
        <v>45044</v>
      </c>
      <c r="P1081" s="62">
        <v>17227422015129</v>
      </c>
      <c r="Q1081" t="str">
        <v>TON</v>
      </c>
      <c r="R1081" s="85">
        <v>20.218</v>
      </c>
      <c r="S1081" s="85">
        <v>193095.92</v>
      </c>
      <c r="U1081" s="84" t="b">
        <f t="shared" si="111"/>
        <v>1</v>
      </c>
      <c r="V1081" s="84" t="b">
        <f t="shared" si="112"/>
        <v>1</v>
      </c>
      <c r="W1081" s="84" t="b">
        <f t="shared" si="113"/>
        <v>1</v>
      </c>
      <c r="X1081" s="84" t="str">
        <f t="shared" si="114"/>
        <v xml:space="preserve"> </v>
      </c>
      <c r="Y1081" s="84" t="b">
        <f t="shared" si="115"/>
        <v>1</v>
      </c>
      <c r="AA1081" s="84">
        <v>150236</v>
      </c>
      <c r="AB1081" s="84" t="s">
        <v>591</v>
      </c>
      <c r="AC1081" s="57">
        <v>45044</v>
      </c>
      <c r="AD1081" s="84">
        <v>17227422015129</v>
      </c>
      <c r="AE1081" s="84" t="s">
        <v>30</v>
      </c>
      <c r="AF1081" s="84">
        <v>20218</v>
      </c>
      <c r="AG1081" s="84">
        <v>193095.92</v>
      </c>
      <c r="AI1081">
        <v>150357</v>
      </c>
      <c r="AJ1081" s="84" t="str" cm="1">
        <f t="array" ref="AJ1081">_xlfn.XLOOKUP(AI1081,--LEFT(Main!$B$15:$B$1956,SEARCH(" ",Main!$B$15:$B$1956)),Main!$F$15:$F$1956,"")</f>
        <v>GERDAU</v>
      </c>
      <c r="AK1081" s="57" cm="1">
        <f t="array" ref="AK1081">_xlfn.XLOOKUP(1,(--LEFT(Main!$B$15:$B$1956,SEARCH(" ",Main!$B$15:$B$1956))=AI1081)*(Main!$F$15:$F$1956=AJ1081),Main!$C$15:$C$1956,"")</f>
        <v>45044</v>
      </c>
      <c r="AL1081" s="62" cm="1">
        <f t="array" ref="AL1081">--_xlfn.XLOOKUP(1,(Main!$F$15:$F$1956='PLANILHA EBR'!AJ1081)*(--LEFT(Main!$B$15:$B$1956,SEARCH(" ",Main!$B$15:$B$1956))='PLANILHA EBR'!AI1081),Main!$E$15:$E$1956)</f>
        <v>17227422015129</v>
      </c>
      <c r="AM1081" s="84" t="str" cm="1">
        <f t="array" ref="AM1081">_xlfn.XLOOKUP(1,(Main!$F$15:$F$1956='PLANILHA EBR'!AJ1081)*(--LEFT(Main!$B$15:$B$1956,SEARCH(" ",Main!$B$15:$B$1956))='PLANILHA EBR'!AI1081),Main!$H$15:$H$1956)</f>
        <v>KG LIQUIDO</v>
      </c>
      <c r="AN1081">
        <v>23894</v>
      </c>
      <c r="AO1081">
        <v>228204.26</v>
      </c>
      <c r="AP1081">
        <v>9303</v>
      </c>
    </row>
    <row r="1082" spans="1:42" x14ac:dyDescent="0.25">
      <c r="A1082" t="s">
        <v>5958</v>
      </c>
      <c r="B1082" t="str">
        <f>C1082&amp;"-"&amp;COUNTIF(C$2:C1082,C1082)</f>
        <v>69710-5</v>
      </c>
      <c r="C1082">
        <v>69710</v>
      </c>
      <c r="D1082" s="57">
        <v>44875</v>
      </c>
      <c r="E1082" s="84" t="str">
        <f>F1082&amp;"-"&amp;COUNTIF($F$2:F1082,F1082)</f>
        <v>METASA-965</v>
      </c>
      <c r="F1082" s="84" t="str">
        <f t="shared" si="110"/>
        <v>METASA</v>
      </c>
      <c r="G1082" t="s">
        <v>8581</v>
      </c>
      <c r="H1082" s="62">
        <v>88416482000106</v>
      </c>
      <c r="I1082" t="s">
        <v>30</v>
      </c>
      <c r="J1082">
        <v>594.41999999999996</v>
      </c>
      <c r="K1082">
        <v>10033.81</v>
      </c>
      <c r="M1082">
        <v>150237</v>
      </c>
      <c r="N1082" t="str">
        <v>GERDAU</v>
      </c>
      <c r="O1082" s="57" cm="1">
        <f t="array" ref="O1082">_xlfn.XLOOKUP(1,($C$2:$C$8655=M1082)*($F$2:$F$8655=N1082),$D$2:$D$8655)</f>
        <v>45044</v>
      </c>
      <c r="P1082" s="62">
        <v>17227422015129</v>
      </c>
      <c r="Q1082" t="str">
        <v>TON</v>
      </c>
      <c r="R1082" s="85">
        <v>7.3520000000000003</v>
      </c>
      <c r="S1082" s="85">
        <v>70216.69</v>
      </c>
      <c r="U1082" s="84" t="b">
        <f t="shared" si="111"/>
        <v>1</v>
      </c>
      <c r="V1082" s="84" t="b">
        <f t="shared" si="112"/>
        <v>1</v>
      </c>
      <c r="W1082" s="84" t="b">
        <f t="shared" si="113"/>
        <v>1</v>
      </c>
      <c r="X1082" s="84" t="str">
        <f t="shared" si="114"/>
        <v xml:space="preserve"> </v>
      </c>
      <c r="Y1082" s="84" t="b">
        <f t="shared" si="115"/>
        <v>1</v>
      </c>
      <c r="AA1082" s="84">
        <v>150237</v>
      </c>
      <c r="AB1082" s="84" t="s">
        <v>591</v>
      </c>
      <c r="AC1082" s="57">
        <v>45044</v>
      </c>
      <c r="AD1082" s="84">
        <v>17227422015129</v>
      </c>
      <c r="AE1082" s="84" t="s">
        <v>30</v>
      </c>
      <c r="AF1082" s="84">
        <v>7352</v>
      </c>
      <c r="AG1082" s="84">
        <v>70216.69</v>
      </c>
      <c r="AI1082">
        <v>150460</v>
      </c>
      <c r="AJ1082" s="84" t="str" cm="1">
        <f t="array" ref="AJ1082">_xlfn.XLOOKUP(AI1082,--LEFT(Main!$B$15:$B$1956,SEARCH(" ",Main!$B$15:$B$1956)),Main!$F$15:$F$1956,"")</f>
        <v>GERDAU</v>
      </c>
      <c r="AK1082" s="57" cm="1">
        <f t="array" ref="AK1082">_xlfn.XLOOKUP(1,(--LEFT(Main!$B$15:$B$1956,SEARCH(" ",Main!$B$15:$B$1956))=AI1082)*(Main!$F$15:$F$1956=AJ1082),Main!$C$15:$C$1956,"")</f>
        <v>45050</v>
      </c>
      <c r="AL1082" s="62" cm="1">
        <f t="array" ref="AL1082">--_xlfn.XLOOKUP(1,(Main!$F$15:$F$1956='PLANILHA EBR'!AJ1082)*(--LEFT(Main!$B$15:$B$1956,SEARCH(" ",Main!$B$15:$B$1956))='PLANILHA EBR'!AI1082),Main!$E$15:$E$1956)</f>
        <v>17227422015129</v>
      </c>
      <c r="AM1082" s="84" t="str" cm="1">
        <f t="array" ref="AM1082">_xlfn.XLOOKUP(1,(Main!$F$15:$F$1956='PLANILHA EBR'!AJ1082)*(--LEFT(Main!$B$15:$B$1956,SEARCH(" ",Main!$B$15:$B$1956))='PLANILHA EBR'!AI1082),Main!$H$15:$H$1956)</f>
        <v>KG LIQUIDO</v>
      </c>
      <c r="AN1082">
        <v>22056</v>
      </c>
      <c r="AO1082">
        <v>210650.06</v>
      </c>
      <c r="AP1082">
        <v>9299</v>
      </c>
    </row>
    <row r="1083" spans="1:42" x14ac:dyDescent="0.25">
      <c r="A1083" t="s">
        <v>5958</v>
      </c>
      <c r="B1083" t="str">
        <f>C1083&amp;"-"&amp;COUNTIF(C$2:C1083,C1083)</f>
        <v>69710-6</v>
      </c>
      <c r="C1083">
        <v>69710</v>
      </c>
      <c r="D1083" s="57">
        <v>44875</v>
      </c>
      <c r="E1083" s="84" t="str">
        <f>F1083&amp;"-"&amp;COUNTIF($F$2:F1083,F1083)</f>
        <v>METASA-966</v>
      </c>
      <c r="F1083" s="84" t="str">
        <f t="shared" si="110"/>
        <v>METASA</v>
      </c>
      <c r="G1083" t="s">
        <v>8581</v>
      </c>
      <c r="H1083" s="62">
        <v>88416482000106</v>
      </c>
      <c r="I1083" t="s">
        <v>30</v>
      </c>
      <c r="J1083">
        <v>12575.4</v>
      </c>
      <c r="K1083">
        <v>234782.72</v>
      </c>
      <c r="M1083">
        <v>150327</v>
      </c>
      <c r="N1083" t="str">
        <v>GERDAU</v>
      </c>
      <c r="O1083" s="57" cm="1">
        <f t="array" ref="O1083">_xlfn.XLOOKUP(1,($C$2:$C$8655=M1083)*($F$2:$F$8655=N1083),$D$2:$D$8655)</f>
        <v>45044</v>
      </c>
      <c r="P1083" s="62">
        <v>17227422015129</v>
      </c>
      <c r="Q1083" t="str">
        <v>TON</v>
      </c>
      <c r="R1083" s="85">
        <v>20.218</v>
      </c>
      <c r="S1083" s="85">
        <v>193095.92</v>
      </c>
      <c r="U1083" s="84" t="b">
        <f t="shared" si="111"/>
        <v>1</v>
      </c>
      <c r="V1083" s="84" t="b">
        <f t="shared" si="112"/>
        <v>1</v>
      </c>
      <c r="W1083" s="84" t="b">
        <f t="shared" si="113"/>
        <v>1</v>
      </c>
      <c r="X1083" s="84" t="str">
        <f t="shared" si="114"/>
        <v xml:space="preserve"> </v>
      </c>
      <c r="Y1083" s="84" t="b">
        <f t="shared" si="115"/>
        <v>1</v>
      </c>
      <c r="AA1083" s="84">
        <v>150327</v>
      </c>
      <c r="AB1083" s="84" t="s">
        <v>591</v>
      </c>
      <c r="AC1083" s="57">
        <v>45044</v>
      </c>
      <c r="AD1083" s="84">
        <v>17227422015129</v>
      </c>
      <c r="AE1083" s="84" t="s">
        <v>30</v>
      </c>
      <c r="AF1083" s="84">
        <v>20218</v>
      </c>
      <c r="AG1083" s="84">
        <v>193095.92</v>
      </c>
      <c r="AI1083">
        <v>150522</v>
      </c>
      <c r="AJ1083" s="84" t="str" cm="1">
        <f t="array" ref="AJ1083">_xlfn.XLOOKUP(AI1083,--LEFT(Main!$B$15:$B$1956,SEARCH(" ",Main!$B$15:$B$1956)),Main!$F$15:$F$1956,"")</f>
        <v>GERDAU</v>
      </c>
      <c r="AK1083" s="57" cm="1">
        <f t="array" ref="AK1083">_xlfn.XLOOKUP(1,(--LEFT(Main!$B$15:$B$1956,SEARCH(" ",Main!$B$15:$B$1956))=AI1083)*(Main!$F$15:$F$1956=AJ1083),Main!$C$15:$C$1956,"")</f>
        <v>45051</v>
      </c>
      <c r="AL1083" s="62" cm="1">
        <f t="array" ref="AL1083">--_xlfn.XLOOKUP(1,(Main!$F$15:$F$1956='PLANILHA EBR'!AJ1083)*(--LEFT(Main!$B$15:$B$1956,SEARCH(" ",Main!$B$15:$B$1956))='PLANILHA EBR'!AI1083),Main!$E$15:$E$1956)</f>
        <v>17227422015129</v>
      </c>
      <c r="AM1083" s="84" t="str" cm="1">
        <f t="array" ref="AM1083">_xlfn.XLOOKUP(1,(Main!$F$15:$F$1956='PLANILHA EBR'!AJ1083)*(--LEFT(Main!$B$15:$B$1956,SEARCH(" ",Main!$B$15:$B$1956))='PLANILHA EBR'!AI1083),Main!$H$15:$H$1956)</f>
        <v>KG LIQUIDO</v>
      </c>
      <c r="AN1083">
        <v>5514</v>
      </c>
      <c r="AO1083">
        <v>52662.53</v>
      </c>
      <c r="AP1083">
        <v>5749</v>
      </c>
    </row>
    <row r="1084" spans="1:42" x14ac:dyDescent="0.25">
      <c r="A1084" t="s">
        <v>5958</v>
      </c>
      <c r="B1084" t="str">
        <f>C1084&amp;"-"&amp;COUNTIF(C$2:C1084,C1084)</f>
        <v>69710-7</v>
      </c>
      <c r="C1084">
        <v>69710</v>
      </c>
      <c r="D1084" s="57">
        <v>44875</v>
      </c>
      <c r="E1084" s="84" t="str">
        <f>F1084&amp;"-"&amp;COUNTIF($F$2:F1084,F1084)</f>
        <v>METASA-967</v>
      </c>
      <c r="F1084" s="84" t="str">
        <f t="shared" si="110"/>
        <v>METASA</v>
      </c>
      <c r="G1084" t="s">
        <v>8581</v>
      </c>
      <c r="H1084" s="62">
        <v>88416482000106</v>
      </c>
      <c r="I1084" t="s">
        <v>30</v>
      </c>
      <c r="J1084">
        <v>80.989999999999995</v>
      </c>
      <c r="K1084">
        <v>1367.11</v>
      </c>
      <c r="M1084">
        <v>150357</v>
      </c>
      <c r="N1084" t="str">
        <v>GERDAU</v>
      </c>
      <c r="O1084" s="57" cm="1">
        <f t="array" ref="O1084">_xlfn.XLOOKUP(1,($C$2:$C$8655=M1084)*($F$2:$F$8655=N1084),$D$2:$D$8655)</f>
        <v>45044</v>
      </c>
      <c r="P1084" s="62">
        <v>17227422015129</v>
      </c>
      <c r="Q1084" t="str">
        <v>TON</v>
      </c>
      <c r="R1084" s="85">
        <v>23.893999999999998</v>
      </c>
      <c r="S1084" s="85">
        <v>228204.26</v>
      </c>
      <c r="U1084" s="84" t="b">
        <f t="shared" si="111"/>
        <v>1</v>
      </c>
      <c r="V1084" s="84" t="b">
        <f t="shared" si="112"/>
        <v>1</v>
      </c>
      <c r="W1084" s="84" t="b">
        <f t="shared" si="113"/>
        <v>1</v>
      </c>
      <c r="X1084" s="84" t="str">
        <f t="shared" si="114"/>
        <v xml:space="preserve"> </v>
      </c>
      <c r="Y1084" s="84" t="b">
        <f t="shared" si="115"/>
        <v>1</v>
      </c>
      <c r="AA1084" s="84">
        <v>150357</v>
      </c>
      <c r="AB1084" s="84" t="s">
        <v>591</v>
      </c>
      <c r="AC1084" s="57">
        <v>45044</v>
      </c>
      <c r="AD1084" s="84">
        <v>17227422015129</v>
      </c>
      <c r="AE1084" s="84" t="s">
        <v>30</v>
      </c>
      <c r="AF1084" s="84">
        <v>23894</v>
      </c>
      <c r="AG1084" s="84">
        <v>228204.26</v>
      </c>
      <c r="AI1084">
        <v>150523</v>
      </c>
      <c r="AJ1084" s="84" t="str" cm="1">
        <f t="array" ref="AJ1084">_xlfn.XLOOKUP(AI1084,--LEFT(Main!$B$15:$B$1956,SEARCH(" ",Main!$B$15:$B$1956)),Main!$F$15:$F$1956,"")</f>
        <v>GERDAU</v>
      </c>
      <c r="AK1084" s="57" cm="1">
        <f t="array" ref="AK1084">_xlfn.XLOOKUP(1,(--LEFT(Main!$B$15:$B$1956,SEARCH(" ",Main!$B$15:$B$1956))=AI1084)*(Main!$F$15:$F$1956=AJ1084),Main!$C$15:$C$1956,"")</f>
        <v>45051</v>
      </c>
      <c r="AL1084" s="62" cm="1">
        <f t="array" ref="AL1084">--_xlfn.XLOOKUP(1,(Main!$F$15:$F$1956='PLANILHA EBR'!AJ1084)*(--LEFT(Main!$B$15:$B$1956,SEARCH(" ",Main!$B$15:$B$1956))='PLANILHA EBR'!AI1084),Main!$E$15:$E$1956)</f>
        <v>17227422015129</v>
      </c>
      <c r="AM1084" s="84" t="str" cm="1">
        <f t="array" ref="AM1084">_xlfn.XLOOKUP(1,(Main!$F$15:$F$1956='PLANILHA EBR'!AJ1084)*(--LEFT(Main!$B$15:$B$1956,SEARCH(" ",Main!$B$15:$B$1956))='PLANILHA EBR'!AI1084),Main!$H$15:$H$1956)</f>
        <v>KG LIQUIDO</v>
      </c>
      <c r="AN1084">
        <v>20218</v>
      </c>
      <c r="AO1084">
        <v>193095.92</v>
      </c>
      <c r="AP1084">
        <v>5748</v>
      </c>
    </row>
    <row r="1085" spans="1:42" x14ac:dyDescent="0.25">
      <c r="A1085" t="s">
        <v>5958</v>
      </c>
      <c r="B1085" t="str">
        <f>C1085&amp;"-"&amp;COUNTIF(C$2:C1085,C1085)</f>
        <v>69710-8</v>
      </c>
      <c r="C1085">
        <v>69710</v>
      </c>
      <c r="D1085" s="57">
        <v>44875</v>
      </c>
      <c r="E1085" s="84" t="str">
        <f>F1085&amp;"-"&amp;COUNTIF($F$2:F1085,F1085)</f>
        <v>METASA-968</v>
      </c>
      <c r="F1085" s="84" t="str">
        <f t="shared" si="110"/>
        <v>METASA</v>
      </c>
      <c r="G1085" t="s">
        <v>8581</v>
      </c>
      <c r="H1085" s="62">
        <v>88416482000106</v>
      </c>
      <c r="I1085" t="s">
        <v>30</v>
      </c>
      <c r="J1085">
        <v>4339.3100000000004</v>
      </c>
      <c r="K1085">
        <v>83835.47</v>
      </c>
      <c r="M1085">
        <v>150460</v>
      </c>
      <c r="N1085" t="str">
        <v>GERDAU</v>
      </c>
      <c r="O1085" s="57" cm="1">
        <f t="array" ref="O1085">_xlfn.XLOOKUP(1,($C$2:$C$8655=M1085)*($F$2:$F$8655=N1085),$D$2:$D$8655)</f>
        <v>45050</v>
      </c>
      <c r="P1085" s="62">
        <v>17227422015129</v>
      </c>
      <c r="Q1085" t="str">
        <v>TON</v>
      </c>
      <c r="R1085" s="85">
        <v>22.056000000000001</v>
      </c>
      <c r="S1085" s="85">
        <v>210650.06</v>
      </c>
      <c r="U1085" s="84" t="b">
        <f t="shared" si="111"/>
        <v>1</v>
      </c>
      <c r="V1085" s="84" t="b">
        <f t="shared" si="112"/>
        <v>1</v>
      </c>
      <c r="W1085" s="84" t="b">
        <f t="shared" si="113"/>
        <v>1</v>
      </c>
      <c r="X1085" s="84" t="str">
        <f t="shared" si="114"/>
        <v xml:space="preserve"> </v>
      </c>
      <c r="Y1085" s="84" t="b">
        <f t="shared" si="115"/>
        <v>1</v>
      </c>
      <c r="AA1085" s="84">
        <v>150460</v>
      </c>
      <c r="AB1085" s="84" t="s">
        <v>591</v>
      </c>
      <c r="AC1085" s="57">
        <v>45050</v>
      </c>
      <c r="AD1085" s="84">
        <v>17227422015129</v>
      </c>
      <c r="AE1085" s="84" t="s">
        <v>30</v>
      </c>
      <c r="AF1085" s="84">
        <v>22056</v>
      </c>
      <c r="AG1085" s="84">
        <v>210650.06</v>
      </c>
      <c r="AI1085">
        <v>152574</v>
      </c>
      <c r="AJ1085" s="84" t="str" cm="1">
        <f t="array" ref="AJ1085">_xlfn.XLOOKUP(AI1085,--LEFT(Main!$B$15:$B$1956,SEARCH(" ",Main!$B$15:$B$1956)),Main!$F$15:$F$1956,"")</f>
        <v>CARDAL</v>
      </c>
      <c r="AK1085" s="57" cm="1">
        <f t="array" ref="AK1085">_xlfn.XLOOKUP(1,(--LEFT(Main!$B$15:$B$1956,SEARCH(" ",Main!$B$15:$B$1956))=AI1085)*(Main!$F$15:$F$1956=AJ1085),Main!$C$15:$C$1956,"")</f>
        <v>45265</v>
      </c>
      <c r="AL1085" s="62" cm="1">
        <f t="array" ref="AL1085">--_xlfn.XLOOKUP(1,(Main!$F$15:$F$1956='PLANILHA EBR'!AJ1085)*(--LEFT(Main!$B$15:$B$1956,SEARCH(" ",Main!$B$15:$B$1956))='PLANILHA EBR'!AI1085),Main!$E$15:$E$1956)</f>
        <v>43562859000105</v>
      </c>
      <c r="AM1085" s="84" t="str" cm="1">
        <f t="array" ref="AM1085">_xlfn.XLOOKUP(1,(Main!$F$15:$F$1956='PLANILHA EBR'!AJ1085)*(--LEFT(Main!$B$15:$B$1956,SEARCH(" ",Main!$B$15:$B$1956))='PLANILHA EBR'!AI1085),Main!$H$15:$H$1956)</f>
        <v>UNIDADE</v>
      </c>
      <c r="AN1085">
        <v>3</v>
      </c>
      <c r="AO1085">
        <v>4125.96</v>
      </c>
      <c r="AP1085">
        <v>5748</v>
      </c>
    </row>
    <row r="1086" spans="1:42" x14ac:dyDescent="0.25">
      <c r="A1086" t="s">
        <v>5958</v>
      </c>
      <c r="B1086" t="str">
        <f>C1086&amp;"-"&amp;COUNTIF(C$2:C1086,C1086)</f>
        <v>69710-9</v>
      </c>
      <c r="C1086">
        <v>69710</v>
      </c>
      <c r="D1086" s="57">
        <v>44875</v>
      </c>
      <c r="E1086" s="84" t="str">
        <f>F1086&amp;"-"&amp;COUNTIF($F$2:F1086,F1086)</f>
        <v>METASA-969</v>
      </c>
      <c r="F1086" s="84" t="str">
        <f t="shared" si="110"/>
        <v>METASA</v>
      </c>
      <c r="G1086" t="s">
        <v>8581</v>
      </c>
      <c r="H1086" s="62">
        <v>88416482000106</v>
      </c>
      <c r="I1086" t="s">
        <v>30</v>
      </c>
      <c r="J1086">
        <v>26.88</v>
      </c>
      <c r="K1086">
        <v>519.32000000000005</v>
      </c>
      <c r="M1086">
        <v>150522</v>
      </c>
      <c r="N1086" t="str">
        <v>GERDAU</v>
      </c>
      <c r="O1086" s="57" cm="1">
        <f t="array" ref="O1086">_xlfn.XLOOKUP(1,($C$2:$C$8655=M1086)*($F$2:$F$8655=N1086),$D$2:$D$8655)</f>
        <v>45051</v>
      </c>
      <c r="P1086" s="62">
        <v>17227422015129</v>
      </c>
      <c r="Q1086" t="str">
        <v>TON</v>
      </c>
      <c r="R1086" s="85">
        <v>5.5140000000000002</v>
      </c>
      <c r="S1086" s="85">
        <v>52662.53</v>
      </c>
      <c r="U1086" s="84" t="b">
        <f t="shared" si="111"/>
        <v>1</v>
      </c>
      <c r="V1086" s="84" t="b">
        <f t="shared" si="112"/>
        <v>1</v>
      </c>
      <c r="W1086" s="84" t="b">
        <f t="shared" si="113"/>
        <v>1</v>
      </c>
      <c r="X1086" s="84" t="str">
        <f t="shared" si="114"/>
        <v xml:space="preserve"> </v>
      </c>
      <c r="Y1086" s="84" t="b">
        <f t="shared" si="115"/>
        <v>1</v>
      </c>
      <c r="AA1086" s="84">
        <v>150522</v>
      </c>
      <c r="AB1086" s="84" t="s">
        <v>591</v>
      </c>
      <c r="AC1086" s="57">
        <v>45051</v>
      </c>
      <c r="AD1086" s="84">
        <v>17227422015129</v>
      </c>
      <c r="AE1086" s="84" t="s">
        <v>30</v>
      </c>
      <c r="AF1086" s="84">
        <v>5514</v>
      </c>
      <c r="AG1086" s="84">
        <v>52662.53</v>
      </c>
      <c r="AI1086">
        <v>158735</v>
      </c>
      <c r="AJ1086" s="84" t="str" cm="1">
        <f t="array" ref="AJ1086">_xlfn.XLOOKUP(AI1086,--LEFT(Main!$B$15:$B$1956,SEARCH(" ",Main!$B$15:$B$1956)),Main!$F$15:$F$1956,"")</f>
        <v>HCI</v>
      </c>
      <c r="AK1086" s="57" cm="1">
        <f t="array" ref="AK1086">_xlfn.XLOOKUP(1,(--LEFT(Main!$B$15:$B$1956,SEARCH(" ",Main!$B$15:$B$1956))=AI1086)*(Main!$F$15:$F$1956=AJ1086),Main!$C$15:$C$1956,"")</f>
        <v>44966</v>
      </c>
      <c r="AL1086" s="62" cm="1">
        <f t="array" ref="AL1086">--_xlfn.XLOOKUP(1,(Main!$F$15:$F$1956='PLANILHA EBR'!AJ1086)*(--LEFT(Main!$B$15:$B$1956,SEARCH(" ",Main!$B$15:$B$1956))='PLANILHA EBR'!AI1086),Main!$E$15:$E$1956)</f>
        <v>62312426000138</v>
      </c>
      <c r="AM1086" s="84" t="str" cm="1">
        <f t="array" ref="AM1086">_xlfn.XLOOKUP(1,(Main!$F$15:$F$1956='PLANILHA EBR'!AJ1086)*(--LEFT(Main!$B$15:$B$1956,SEARCH(" ",Main!$B$15:$B$1956))='PLANILHA EBR'!AI1086),Main!$H$15:$H$1956)</f>
        <v>KG LIQUIDO</v>
      </c>
      <c r="AN1086">
        <v>2295.81</v>
      </c>
      <c r="AO1086">
        <v>67631.98000000001</v>
      </c>
      <c r="AP1086">
        <v>3648</v>
      </c>
    </row>
    <row r="1087" spans="1:42" x14ac:dyDescent="0.25">
      <c r="A1087" t="s">
        <v>5958</v>
      </c>
      <c r="B1087" t="str">
        <f>C1087&amp;"-"&amp;COUNTIF(C$2:C1087,C1087)</f>
        <v>69710-10</v>
      </c>
      <c r="C1087">
        <v>69710</v>
      </c>
      <c r="D1087" s="57">
        <v>44875</v>
      </c>
      <c r="E1087" s="84" t="str">
        <f>F1087&amp;"-"&amp;COUNTIF($F$2:F1087,F1087)</f>
        <v>METASA-970</v>
      </c>
      <c r="F1087" s="84" t="str">
        <f t="shared" si="110"/>
        <v>METASA</v>
      </c>
      <c r="G1087" t="s">
        <v>8581</v>
      </c>
      <c r="H1087" s="62">
        <v>88416482000106</v>
      </c>
      <c r="I1087" t="s">
        <v>30</v>
      </c>
      <c r="J1087">
        <v>214.99</v>
      </c>
      <c r="K1087">
        <v>4153.6099999999997</v>
      </c>
      <c r="M1087">
        <v>150523</v>
      </c>
      <c r="N1087" t="str">
        <v>GERDAU</v>
      </c>
      <c r="O1087" s="57" cm="1">
        <f t="array" ref="O1087">_xlfn.XLOOKUP(1,($C$2:$C$8655=M1087)*($F$2:$F$8655=N1087),$D$2:$D$8655)</f>
        <v>45051</v>
      </c>
      <c r="P1087" s="62">
        <v>17227422015129</v>
      </c>
      <c r="Q1087" t="str">
        <v>TON</v>
      </c>
      <c r="R1087" s="85">
        <v>20.218</v>
      </c>
      <c r="S1087" s="85">
        <v>193095.92</v>
      </c>
      <c r="U1087" s="84" t="b">
        <f t="shared" si="111"/>
        <v>1</v>
      </c>
      <c r="V1087" s="84" t="b">
        <f t="shared" si="112"/>
        <v>1</v>
      </c>
      <c r="W1087" s="84" t="b">
        <f t="shared" si="113"/>
        <v>1</v>
      </c>
      <c r="X1087" s="84" t="str">
        <f t="shared" si="114"/>
        <v xml:space="preserve"> </v>
      </c>
      <c r="Y1087" s="84" t="b">
        <f t="shared" si="115"/>
        <v>1</v>
      </c>
      <c r="AA1087" s="84">
        <v>150523</v>
      </c>
      <c r="AB1087" s="84" t="s">
        <v>591</v>
      </c>
      <c r="AC1087" s="57">
        <v>45051</v>
      </c>
      <c r="AD1087" s="84">
        <v>17227422015129</v>
      </c>
      <c r="AE1087" s="84" t="s">
        <v>30</v>
      </c>
      <c r="AF1087" s="84">
        <v>20218</v>
      </c>
      <c r="AG1087" s="84">
        <v>193095.92</v>
      </c>
      <c r="AI1087">
        <v>160605</v>
      </c>
      <c r="AJ1087" s="84" t="str" cm="1">
        <f t="array" ref="AJ1087">_xlfn.XLOOKUP(AI1087,--LEFT(Main!$B$15:$B$1956,SEARCH(" ",Main!$B$15:$B$1956)),Main!$F$15:$F$1956,"")</f>
        <v>AKZONOBEL</v>
      </c>
      <c r="AK1087" s="57" cm="1">
        <f t="array" ref="AK1087">_xlfn.XLOOKUP(1,(--LEFT(Main!$B$15:$B$1956,SEARCH(" ",Main!$B$15:$B$1956))=AI1087)*(Main!$F$15:$F$1956=AJ1087),Main!$C$15:$C$1956,"")</f>
        <v>44805</v>
      </c>
      <c r="AL1087" s="62" cm="1">
        <f t="array" ref="AL1087">--_xlfn.XLOOKUP(1,(Main!$F$15:$F$1956='PLANILHA EBR'!AJ1087)*(--LEFT(Main!$B$15:$B$1956,SEARCH(" ",Main!$B$15:$B$1956))='PLANILHA EBR'!AI1087),Main!$E$15:$E$1956)</f>
        <v>60561719009775</v>
      </c>
      <c r="AM1087" s="84" t="str" cm="1">
        <f t="array" ref="AM1087">_xlfn.XLOOKUP(1,(Main!$F$15:$F$1956='PLANILHA EBR'!AJ1087)*(--LEFT(Main!$B$15:$B$1956,SEARCH(" ",Main!$B$15:$B$1956))='PLANILHA EBR'!AI1087),Main!$H$15:$H$1956)</f>
        <v>KG LIQUIDO</v>
      </c>
      <c r="AN1087">
        <v>60</v>
      </c>
      <c r="AO1087">
        <v>4440.3100000000004</v>
      </c>
      <c r="AP1087">
        <v>3648</v>
      </c>
    </row>
    <row r="1088" spans="1:42" x14ac:dyDescent="0.25">
      <c r="A1088" t="s">
        <v>5958</v>
      </c>
      <c r="B1088" t="str">
        <f>C1088&amp;"-"&amp;COUNTIF(C$2:C1088,C1088)</f>
        <v>69710-11</v>
      </c>
      <c r="C1088">
        <v>69710</v>
      </c>
      <c r="D1088" s="57">
        <v>44875</v>
      </c>
      <c r="E1088" s="84" t="str">
        <f>F1088&amp;"-"&amp;COUNTIF($F$2:F1088,F1088)</f>
        <v>METASA-971</v>
      </c>
      <c r="F1088" s="84" t="str">
        <f t="shared" si="110"/>
        <v>METASA</v>
      </c>
      <c r="G1088" t="s">
        <v>8581</v>
      </c>
      <c r="H1088" s="62">
        <v>88416482000106</v>
      </c>
      <c r="I1088" t="s">
        <v>30</v>
      </c>
      <c r="J1088">
        <v>130.9</v>
      </c>
      <c r="K1088">
        <v>2340.4899999999998</v>
      </c>
      <c r="M1088">
        <v>152574</v>
      </c>
      <c r="N1088" t="str">
        <v>CARDAL</v>
      </c>
      <c r="O1088" s="57" cm="1">
        <f t="array" ref="O1088">_xlfn.XLOOKUP(1,($C$2:$C$8655=M1088)*($F$2:$F$8655=N1088),$D$2:$D$8655)</f>
        <v>45265</v>
      </c>
      <c r="P1088" s="62">
        <v>43562859000105</v>
      </c>
      <c r="Q1088" t="str">
        <v>UNIDADE</v>
      </c>
      <c r="R1088" s="85">
        <v>3</v>
      </c>
      <c r="S1088" s="85">
        <v>4125.96</v>
      </c>
      <c r="U1088" s="84" t="b">
        <f t="shared" si="111"/>
        <v>1</v>
      </c>
      <c r="V1088" s="84" t="b">
        <f t="shared" si="112"/>
        <v>1</v>
      </c>
      <c r="W1088" s="84" t="b">
        <f t="shared" si="113"/>
        <v>1</v>
      </c>
      <c r="X1088" s="84" t="b">
        <f t="shared" si="114"/>
        <v>1</v>
      </c>
      <c r="Y1088" s="84" t="b">
        <f t="shared" si="115"/>
        <v>1</v>
      </c>
      <c r="AA1088" s="84">
        <v>152574</v>
      </c>
      <c r="AB1088" s="84" t="s">
        <v>5219</v>
      </c>
      <c r="AC1088" s="57">
        <v>45265</v>
      </c>
      <c r="AD1088" s="84">
        <v>43562859000105</v>
      </c>
      <c r="AE1088" s="84" t="s">
        <v>869</v>
      </c>
      <c r="AF1088" s="84">
        <v>3</v>
      </c>
      <c r="AG1088" s="84">
        <v>4125.96</v>
      </c>
      <c r="AI1088">
        <v>160767</v>
      </c>
      <c r="AJ1088" s="84" t="str" cm="1">
        <f t="array" ref="AJ1088">_xlfn.XLOOKUP(AI1088,--LEFT(Main!$B$15:$B$1956,SEARCH(" ",Main!$B$15:$B$1956)),Main!$F$15:$F$1956,"")</f>
        <v>HCI</v>
      </c>
      <c r="AK1088" s="57" cm="1">
        <f t="array" ref="AK1088">_xlfn.XLOOKUP(1,(--LEFT(Main!$B$15:$B$1956,SEARCH(" ",Main!$B$15:$B$1956))=AI1088)*(Main!$F$15:$F$1956=AJ1088),Main!$C$15:$C$1956,"")</f>
        <v>44999</v>
      </c>
      <c r="AL1088" s="62" cm="1">
        <f t="array" ref="AL1088">--_xlfn.XLOOKUP(1,(Main!$F$15:$F$1956='PLANILHA EBR'!AJ1088)*(--LEFT(Main!$B$15:$B$1956,SEARCH(" ",Main!$B$15:$B$1956))='PLANILHA EBR'!AI1088),Main!$E$15:$E$1956)</f>
        <v>62312426000138</v>
      </c>
      <c r="AM1088" s="84" t="str" cm="1">
        <f t="array" ref="AM1088">_xlfn.XLOOKUP(1,(Main!$F$15:$F$1956='PLANILHA EBR'!AJ1088)*(--LEFT(Main!$B$15:$B$1956,SEARCH(" ",Main!$B$15:$B$1956))='PLANILHA EBR'!AI1088),Main!$H$15:$H$1956)</f>
        <v>KG LIQUIDO</v>
      </c>
      <c r="AN1088">
        <v>644.34</v>
      </c>
      <c r="AO1088">
        <v>22006.32</v>
      </c>
      <c r="AP1088">
        <v>3641</v>
      </c>
    </row>
    <row r="1089" spans="1:42" x14ac:dyDescent="0.25">
      <c r="A1089" t="s">
        <v>5958</v>
      </c>
      <c r="B1089" t="str">
        <f>C1089&amp;"-"&amp;COUNTIF(C$2:C1089,C1089)</f>
        <v>69779-1</v>
      </c>
      <c r="C1089">
        <v>69779</v>
      </c>
      <c r="D1089" s="57">
        <v>44876</v>
      </c>
      <c r="E1089" s="84" t="str">
        <f>F1089&amp;"-"&amp;COUNTIF($F$2:F1089,F1089)</f>
        <v>METASA-972</v>
      </c>
      <c r="F1089" s="84" t="str">
        <f t="shared" si="110"/>
        <v>METASA</v>
      </c>
      <c r="G1089" t="s">
        <v>8581</v>
      </c>
      <c r="H1089" s="62">
        <v>88416482000106</v>
      </c>
      <c r="I1089" t="s">
        <v>30</v>
      </c>
      <c r="J1089">
        <v>73.430000000000007</v>
      </c>
      <c r="K1089">
        <v>1239.5</v>
      </c>
      <c r="M1089">
        <v>158735</v>
      </c>
      <c r="N1089" t="str">
        <v>H</v>
      </c>
      <c r="O1089" s="57" cm="1">
        <f t="array" ref="O1089">_xlfn.XLOOKUP(1,($C$2:$C$8655=M1089)*($F$2:$F$8655=N1089),$D$2:$D$8655)</f>
        <v>44966</v>
      </c>
      <c r="P1089" s="62">
        <v>62312426000138</v>
      </c>
      <c r="Q1089" t="str">
        <v>M</v>
      </c>
      <c r="R1089" s="85">
        <v>35.480000000000004</v>
      </c>
      <c r="S1089" s="85">
        <v>67631.98</v>
      </c>
      <c r="U1089" s="84" t="b">
        <f t="shared" si="111"/>
        <v>1</v>
      </c>
      <c r="V1089" s="84" t="b">
        <f t="shared" si="112"/>
        <v>1</v>
      </c>
      <c r="W1089" s="84" t="b">
        <f t="shared" si="113"/>
        <v>1</v>
      </c>
      <c r="X1089" s="84" t="str">
        <f t="shared" si="114"/>
        <v xml:space="preserve"> </v>
      </c>
      <c r="Y1089" s="84" t="b">
        <f t="shared" si="115"/>
        <v>1</v>
      </c>
      <c r="AA1089" s="84">
        <v>158735</v>
      </c>
      <c r="AB1089" s="84" t="s">
        <v>604</v>
      </c>
      <c r="AC1089" s="57">
        <v>44966</v>
      </c>
      <c r="AD1089" s="84">
        <v>62312426000138</v>
      </c>
      <c r="AE1089" s="84" t="s">
        <v>30</v>
      </c>
      <c r="AF1089" s="84">
        <v>2295.81</v>
      </c>
      <c r="AG1089" s="84">
        <v>67631.98</v>
      </c>
      <c r="AI1089">
        <v>162495</v>
      </c>
      <c r="AJ1089" s="84" t="str" cm="1">
        <f t="array" ref="AJ1089">_xlfn.XLOOKUP(AI1089,--LEFT(Main!$B$15:$B$1956,SEARCH(" ",Main!$B$15:$B$1956)),Main!$F$15:$F$1956,"")</f>
        <v>HCI</v>
      </c>
      <c r="AK1089" s="57" cm="1">
        <f t="array" ref="AK1089">_xlfn.XLOOKUP(1,(--LEFT(Main!$B$15:$B$1956,SEARCH(" ",Main!$B$15:$B$1956))=AI1089)*(Main!$F$15:$F$1956=AJ1089),Main!$C$15:$C$1956,"")</f>
        <v>45029</v>
      </c>
      <c r="AL1089" s="62" cm="1">
        <f t="array" ref="AL1089">--_xlfn.XLOOKUP(1,(Main!$F$15:$F$1956='PLANILHA EBR'!AJ1089)*(--LEFT(Main!$B$15:$B$1956,SEARCH(" ",Main!$B$15:$B$1956))='PLANILHA EBR'!AI1089),Main!$E$15:$E$1956)</f>
        <v>62312426000138</v>
      </c>
      <c r="AM1089" s="84" t="str" cm="1">
        <f t="array" ref="AM1089">_xlfn.XLOOKUP(1,(Main!$F$15:$F$1956='PLANILHA EBR'!AJ1089)*(--LEFT(Main!$B$15:$B$1956,SEARCH(" ",Main!$B$15:$B$1956))='PLANILHA EBR'!AI1089),Main!$H$15:$H$1956)</f>
        <v>UNIDADE</v>
      </c>
      <c r="AN1089">
        <v>239</v>
      </c>
      <c r="AO1089">
        <v>166847.53</v>
      </c>
      <c r="AP1089">
        <v>3641</v>
      </c>
    </row>
    <row r="1090" spans="1:42" x14ac:dyDescent="0.25">
      <c r="A1090" t="s">
        <v>5958</v>
      </c>
      <c r="B1090" t="str">
        <f>C1090&amp;"-"&amp;COUNTIF(C$2:C1090,C1090)</f>
        <v>69779-2</v>
      </c>
      <c r="C1090">
        <v>69779</v>
      </c>
      <c r="D1090" s="57">
        <v>44876</v>
      </c>
      <c r="E1090" s="84" t="str">
        <f>F1090&amp;"-"&amp;COUNTIF($F$2:F1090,F1090)</f>
        <v>METASA-973</v>
      </c>
      <c r="F1090" s="84" t="str">
        <f t="shared" si="110"/>
        <v>METASA</v>
      </c>
      <c r="G1090" t="s">
        <v>8581</v>
      </c>
      <c r="H1090" s="62">
        <v>88416482000106</v>
      </c>
      <c r="I1090" t="s">
        <v>30</v>
      </c>
      <c r="J1090">
        <v>201.96</v>
      </c>
      <c r="K1090">
        <v>3409.08</v>
      </c>
      <c r="M1090">
        <v>160605</v>
      </c>
      <c r="N1090" t="str">
        <v>AKZO</v>
      </c>
      <c r="O1090" s="57" cm="1">
        <f t="array" ref="O1090">_xlfn.XLOOKUP(1,($C$2:$C$8655=M1090)*($F$2:$F$8655=N1090),$D$2:$D$8655)</f>
        <v>44805</v>
      </c>
      <c r="P1090" s="62">
        <v>60561719009775</v>
      </c>
      <c r="Q1090" t="str">
        <v>UNIDADE</v>
      </c>
      <c r="R1090" s="85">
        <v>6</v>
      </c>
      <c r="S1090" s="85">
        <v>4440.3100000000004</v>
      </c>
      <c r="U1090" s="84" t="b">
        <f t="shared" si="111"/>
        <v>1</v>
      </c>
      <c r="V1090" s="84" t="b">
        <f t="shared" si="112"/>
        <v>1</v>
      </c>
      <c r="W1090" s="84" t="b">
        <f t="shared" si="113"/>
        <v>1</v>
      </c>
      <c r="X1090" s="84" t="str">
        <f t="shared" si="114"/>
        <v xml:space="preserve"> </v>
      </c>
      <c r="Y1090" s="84" t="b">
        <f t="shared" si="115"/>
        <v>1</v>
      </c>
      <c r="AA1090" s="84">
        <v>160605</v>
      </c>
      <c r="AB1090" s="84" t="s">
        <v>600</v>
      </c>
      <c r="AC1090" s="57">
        <v>44805</v>
      </c>
      <c r="AD1090" s="84">
        <v>60561719009775</v>
      </c>
      <c r="AE1090" s="84" t="s">
        <v>30</v>
      </c>
      <c r="AF1090" s="84">
        <v>60</v>
      </c>
      <c r="AG1090" s="84">
        <v>4440.3100000000004</v>
      </c>
      <c r="AI1090">
        <v>162670</v>
      </c>
      <c r="AJ1090" s="84" t="str" cm="1">
        <f t="array" ref="AJ1090">_xlfn.XLOOKUP(AI1090,--LEFT(Main!$B$15:$B$1956,SEARCH(" ",Main!$B$15:$B$1956)),Main!$F$15:$F$1956,"")</f>
        <v>HCI</v>
      </c>
      <c r="AK1090" s="57" cm="1">
        <f t="array" ref="AK1090">_xlfn.XLOOKUP(1,(--LEFT(Main!$B$15:$B$1956,SEARCH(" ",Main!$B$15:$B$1956))=AI1090)*(Main!$F$15:$F$1956=AJ1090),Main!$C$15:$C$1956,"")</f>
        <v>45033</v>
      </c>
      <c r="AL1090" s="62" cm="1">
        <f t="array" ref="AL1090">--_xlfn.XLOOKUP(1,(Main!$F$15:$F$1956='PLANILHA EBR'!AJ1090)*(--LEFT(Main!$B$15:$B$1956,SEARCH(" ",Main!$B$15:$B$1956))='PLANILHA EBR'!AI1090),Main!$E$15:$E$1956)</f>
        <v>62312426000138</v>
      </c>
      <c r="AM1090" s="84" t="str" cm="1">
        <f t="array" ref="AM1090">_xlfn.XLOOKUP(1,(Main!$F$15:$F$1956='PLANILHA EBR'!AJ1090)*(--LEFT(Main!$B$15:$B$1956,SEARCH(" ",Main!$B$15:$B$1956))='PLANILHA EBR'!AI1090),Main!$H$15:$H$1956)</f>
        <v>UNIDADE</v>
      </c>
      <c r="AN1090">
        <v>4</v>
      </c>
      <c r="AO1090">
        <v>5516.84</v>
      </c>
      <c r="AP1090">
        <v>3068</v>
      </c>
    </row>
    <row r="1091" spans="1:42" x14ac:dyDescent="0.25">
      <c r="A1091" t="s">
        <v>5958</v>
      </c>
      <c r="B1091" t="str">
        <f>C1091&amp;"-"&amp;COUNTIF(C$2:C1091,C1091)</f>
        <v>69779-3</v>
      </c>
      <c r="C1091">
        <v>69779</v>
      </c>
      <c r="D1091" s="57">
        <v>44876</v>
      </c>
      <c r="E1091" s="84" t="str">
        <f>F1091&amp;"-"&amp;COUNTIF($F$2:F1091,F1091)</f>
        <v>METASA-974</v>
      </c>
      <c r="F1091" s="84" t="str">
        <f t="shared" ref="F1091:F1154" si="116">LEFT(G1091,SEARCH(" ",G1091)-1)</f>
        <v>METASA</v>
      </c>
      <c r="G1091" t="s">
        <v>8581</v>
      </c>
      <c r="H1091" s="62">
        <v>88416482000106</v>
      </c>
      <c r="I1091" t="s">
        <v>30</v>
      </c>
      <c r="J1091">
        <v>583.57000000000005</v>
      </c>
      <c r="K1091">
        <v>9471.34</v>
      </c>
      <c r="M1091">
        <v>160767</v>
      </c>
      <c r="N1091" t="str">
        <v>H</v>
      </c>
      <c r="O1091" s="57" cm="1">
        <f t="array" ref="O1091">_xlfn.XLOOKUP(1,($C$2:$C$8655=M1091)*($F$2:$F$8655=N1091),$D$2:$D$8655)</f>
        <v>44999</v>
      </c>
      <c r="P1091" s="62">
        <v>62312426000138</v>
      </c>
      <c r="Q1091" t="str">
        <v>M</v>
      </c>
      <c r="R1091" s="85">
        <v>6</v>
      </c>
      <c r="S1091" s="85">
        <v>22006.32</v>
      </c>
      <c r="U1091" s="84" t="b">
        <f t="shared" si="111"/>
        <v>1</v>
      </c>
      <c r="V1091" s="84" t="b">
        <f t="shared" si="112"/>
        <v>1</v>
      </c>
      <c r="W1091" s="84" t="b">
        <f t="shared" si="113"/>
        <v>1</v>
      </c>
      <c r="X1091" s="84" t="str">
        <f t="shared" si="114"/>
        <v xml:space="preserve"> </v>
      </c>
      <c r="Y1091" s="84" t="b">
        <f t="shared" si="115"/>
        <v>1</v>
      </c>
      <c r="AA1091" s="84">
        <v>160767</v>
      </c>
      <c r="AB1091" s="84" t="s">
        <v>604</v>
      </c>
      <c r="AC1091" s="57">
        <v>44999</v>
      </c>
      <c r="AD1091" s="84">
        <v>62312426000138</v>
      </c>
      <c r="AE1091" s="84" t="s">
        <v>30</v>
      </c>
      <c r="AF1091" s="84">
        <v>644.34</v>
      </c>
      <c r="AG1091" s="84">
        <v>22006.32</v>
      </c>
      <c r="AI1091">
        <v>166582</v>
      </c>
      <c r="AJ1091" s="84" t="str" cm="1">
        <f t="array" ref="AJ1091">_xlfn.XLOOKUP(AI1091,--LEFT(Main!$B$15:$B$1956,SEARCH(" ",Main!$B$15:$B$1956)),Main!$F$15:$F$1956,"")</f>
        <v>HCI</v>
      </c>
      <c r="AK1091" s="57" cm="1">
        <f t="array" ref="AK1091">_xlfn.XLOOKUP(1,(--LEFT(Main!$B$15:$B$1956,SEARCH(" ",Main!$B$15:$B$1956))=AI1091)*(Main!$F$15:$F$1956=AJ1091),Main!$C$15:$C$1956,"")</f>
        <v>45100</v>
      </c>
      <c r="AL1091" s="62" cm="1">
        <f t="array" ref="AL1091">--_xlfn.XLOOKUP(1,(Main!$F$15:$F$1956='PLANILHA EBR'!AJ1091)*(--LEFT(Main!$B$15:$B$1956,SEARCH(" ",Main!$B$15:$B$1956))='PLANILHA EBR'!AI1091),Main!$E$15:$E$1956)</f>
        <v>62312426000138</v>
      </c>
      <c r="AM1091" s="84" t="str" cm="1">
        <f t="array" ref="AM1091">_xlfn.XLOOKUP(1,(Main!$F$15:$F$1956='PLANILHA EBR'!AJ1091)*(--LEFT(Main!$B$15:$B$1956,SEARCH(" ",Main!$B$15:$B$1956))='PLANILHA EBR'!AI1091),Main!$H$15:$H$1956)</f>
        <v>KG LIQUIDO</v>
      </c>
      <c r="AN1091">
        <v>439</v>
      </c>
      <c r="AO1091">
        <v>482828.25</v>
      </c>
      <c r="AP1091">
        <v>2074</v>
      </c>
    </row>
    <row r="1092" spans="1:42" x14ac:dyDescent="0.25">
      <c r="A1092" t="s">
        <v>5958</v>
      </c>
      <c r="B1092" t="str">
        <f>C1092&amp;"-"&amp;COUNTIF(C$2:C1092,C1092)</f>
        <v>69779-4</v>
      </c>
      <c r="C1092">
        <v>69779</v>
      </c>
      <c r="D1092" s="57">
        <v>44876</v>
      </c>
      <c r="E1092" s="84" t="str">
        <f>F1092&amp;"-"&amp;COUNTIF($F$2:F1092,F1092)</f>
        <v>METASA-975</v>
      </c>
      <c r="F1092" s="84" t="str">
        <f t="shared" si="116"/>
        <v>METASA</v>
      </c>
      <c r="G1092" t="s">
        <v>8581</v>
      </c>
      <c r="H1092" s="62">
        <v>88416482000106</v>
      </c>
      <c r="I1092" t="s">
        <v>30</v>
      </c>
      <c r="J1092">
        <v>92.03</v>
      </c>
      <c r="K1092">
        <v>1553.47</v>
      </c>
      <c r="M1092">
        <v>162495</v>
      </c>
      <c r="N1092" t="str">
        <v>H</v>
      </c>
      <c r="O1092" s="57" cm="1">
        <f t="array" ref="O1092">_xlfn.XLOOKUP(1,($C$2:$C$8655=M1092)*($F$2:$F$8655=N1092),$D$2:$D$8655)</f>
        <v>45029</v>
      </c>
      <c r="P1092" s="62">
        <v>62312426000138</v>
      </c>
      <c r="Q1092" t="str">
        <v>UNIDADE</v>
      </c>
      <c r="R1092" s="85">
        <v>239</v>
      </c>
      <c r="S1092" s="85">
        <v>166847.53000000003</v>
      </c>
      <c r="U1092" s="84" t="b">
        <f t="shared" si="111"/>
        <v>1</v>
      </c>
      <c r="V1092" s="84" t="b">
        <f t="shared" si="112"/>
        <v>1</v>
      </c>
      <c r="W1092" s="84" t="b">
        <f t="shared" si="113"/>
        <v>1</v>
      </c>
      <c r="X1092" s="84" t="b">
        <f t="shared" si="114"/>
        <v>1</v>
      </c>
      <c r="Y1092" s="84" t="b">
        <f t="shared" si="115"/>
        <v>1</v>
      </c>
      <c r="AA1092" s="84">
        <v>162495</v>
      </c>
      <c r="AB1092" s="84" t="s">
        <v>604</v>
      </c>
      <c r="AC1092" s="57">
        <v>45029</v>
      </c>
      <c r="AD1092" s="84">
        <v>62312426000138</v>
      </c>
      <c r="AE1092" s="84" t="s">
        <v>869</v>
      </c>
      <c r="AF1092" s="84">
        <v>239</v>
      </c>
      <c r="AG1092" s="84">
        <v>166847.53</v>
      </c>
      <c r="AI1092">
        <v>167249</v>
      </c>
      <c r="AJ1092" s="84" t="str" cm="1">
        <f t="array" ref="AJ1092">_xlfn.XLOOKUP(AI1092,--LEFT(Main!$B$15:$B$1956,SEARCH(" ",Main!$B$15:$B$1956)),Main!$F$15:$F$1956,"")</f>
        <v>HCI</v>
      </c>
      <c r="AK1092" s="57" cm="1">
        <f t="array" ref="AK1092">_xlfn.XLOOKUP(1,(--LEFT(Main!$B$15:$B$1956,SEARCH(" ",Main!$B$15:$B$1956))=AI1092)*(Main!$F$15:$F$1956=AJ1092),Main!$C$15:$C$1956,"")</f>
        <v>45111</v>
      </c>
      <c r="AL1092" s="62" cm="1">
        <f t="array" ref="AL1092">--_xlfn.XLOOKUP(1,(Main!$F$15:$F$1956='PLANILHA EBR'!AJ1092)*(--LEFT(Main!$B$15:$B$1956,SEARCH(" ",Main!$B$15:$B$1956))='PLANILHA EBR'!AI1092),Main!$E$15:$E$1956)</f>
        <v>62312426000138</v>
      </c>
      <c r="AM1092" s="84" t="str" cm="1">
        <f t="array" ref="AM1092">_xlfn.XLOOKUP(1,(Main!$F$15:$F$1956='PLANILHA EBR'!AJ1092)*(--LEFT(Main!$B$15:$B$1956,SEARCH(" ",Main!$B$15:$B$1956))='PLANILHA EBR'!AI1092),Main!$H$15:$H$1956)</f>
        <v>UNIDADE</v>
      </c>
      <c r="AN1092">
        <v>471</v>
      </c>
      <c r="AO1092">
        <v>904383.54999999993</v>
      </c>
      <c r="AP1092">
        <v>380</v>
      </c>
    </row>
    <row r="1093" spans="1:42" x14ac:dyDescent="0.25">
      <c r="A1093" t="s">
        <v>5958</v>
      </c>
      <c r="B1093" t="str">
        <f>C1093&amp;"-"&amp;COUNTIF(C$2:C1093,C1093)</f>
        <v>69779-5</v>
      </c>
      <c r="C1093">
        <v>69779</v>
      </c>
      <c r="D1093" s="57">
        <v>44876</v>
      </c>
      <c r="E1093" s="84" t="str">
        <f>F1093&amp;"-"&amp;COUNTIF($F$2:F1093,F1093)</f>
        <v>METASA-976</v>
      </c>
      <c r="F1093" s="84" t="str">
        <f t="shared" si="116"/>
        <v>METASA</v>
      </c>
      <c r="G1093" t="s">
        <v>8581</v>
      </c>
      <c r="H1093" s="62">
        <v>88416482000106</v>
      </c>
      <c r="I1093" t="s">
        <v>30</v>
      </c>
      <c r="J1093">
        <v>697.92</v>
      </c>
      <c r="K1093">
        <v>13030.17</v>
      </c>
      <c r="M1093">
        <v>162670</v>
      </c>
      <c r="N1093" t="str">
        <v>H</v>
      </c>
      <c r="O1093" s="57" cm="1">
        <f t="array" ref="O1093">_xlfn.XLOOKUP(1,($C$2:$C$8655=M1093)*($F$2:$F$8655=N1093),$D$2:$D$8655)</f>
        <v>45033</v>
      </c>
      <c r="P1093" s="62">
        <v>62312426000138</v>
      </c>
      <c r="Q1093" t="str">
        <v>UNIDADE</v>
      </c>
      <c r="R1093" s="85">
        <v>4</v>
      </c>
      <c r="S1093" s="85">
        <v>5516.84</v>
      </c>
      <c r="U1093" s="84" t="b">
        <f t="shared" si="111"/>
        <v>1</v>
      </c>
      <c r="V1093" s="84" t="b">
        <f t="shared" si="112"/>
        <v>1</v>
      </c>
      <c r="W1093" s="84" t="b">
        <f t="shared" si="113"/>
        <v>1</v>
      </c>
      <c r="X1093" s="84" t="b">
        <f t="shared" si="114"/>
        <v>1</v>
      </c>
      <c r="Y1093" s="84" t="b">
        <f t="shared" si="115"/>
        <v>1</v>
      </c>
      <c r="AA1093" s="84">
        <v>162670</v>
      </c>
      <c r="AB1093" s="84" t="s">
        <v>604</v>
      </c>
      <c r="AC1093" s="57">
        <v>45033</v>
      </c>
      <c r="AD1093" s="84">
        <v>62312426000138</v>
      </c>
      <c r="AE1093" s="84" t="s">
        <v>869</v>
      </c>
      <c r="AF1093" s="84">
        <v>4</v>
      </c>
      <c r="AG1093" s="84">
        <v>5516.84</v>
      </c>
      <c r="AI1093">
        <v>168197</v>
      </c>
      <c r="AJ1093" s="84" t="str" cm="1">
        <f t="array" ref="AJ1093">_xlfn.XLOOKUP(AI1093,--LEFT(Main!$B$15:$B$1956,SEARCH(" ",Main!$B$15:$B$1956)),Main!$F$15:$F$1956,"")</f>
        <v>HCI</v>
      </c>
      <c r="AK1093" s="57" cm="1">
        <f t="array" ref="AK1093">_xlfn.XLOOKUP(1,(--LEFT(Main!$B$15:$B$1956,SEARCH(" ",Main!$B$15:$B$1956))=AI1093)*(Main!$F$15:$F$1956=AJ1093),Main!$C$15:$C$1956,"")</f>
        <v>45126</v>
      </c>
      <c r="AL1093" s="62" cm="1">
        <f t="array" ref="AL1093">--_xlfn.XLOOKUP(1,(Main!$F$15:$F$1956='PLANILHA EBR'!AJ1093)*(--LEFT(Main!$B$15:$B$1956,SEARCH(" ",Main!$B$15:$B$1956))='PLANILHA EBR'!AI1093),Main!$E$15:$E$1956)</f>
        <v>62312426000138</v>
      </c>
      <c r="AM1093" s="84" t="str" cm="1">
        <f t="array" ref="AM1093">_xlfn.XLOOKUP(1,(Main!$F$15:$F$1956='PLANILHA EBR'!AJ1093)*(--LEFT(Main!$B$15:$B$1956,SEARCH(" ",Main!$B$15:$B$1956))='PLANILHA EBR'!AI1093),Main!$H$15:$H$1956)</f>
        <v>UNIDADE</v>
      </c>
      <c r="AN1093">
        <v>18</v>
      </c>
      <c r="AO1093">
        <v>41715.730000000003</v>
      </c>
      <c r="AP1093">
        <v>379</v>
      </c>
    </row>
    <row r="1094" spans="1:42" x14ac:dyDescent="0.25">
      <c r="A1094" t="s">
        <v>5958</v>
      </c>
      <c r="B1094" t="str">
        <f>C1094&amp;"-"&amp;COUNTIF(C$2:C1094,C1094)</f>
        <v>69779-6</v>
      </c>
      <c r="C1094">
        <v>69779</v>
      </c>
      <c r="D1094" s="57">
        <v>44876</v>
      </c>
      <c r="E1094" s="84" t="str">
        <f>F1094&amp;"-"&amp;COUNTIF($F$2:F1094,F1094)</f>
        <v>METASA-977</v>
      </c>
      <c r="F1094" s="84" t="str">
        <f t="shared" si="116"/>
        <v>METASA</v>
      </c>
      <c r="G1094" t="s">
        <v>8581</v>
      </c>
      <c r="H1094" s="62">
        <v>88416482000106</v>
      </c>
      <c r="I1094" t="s">
        <v>30</v>
      </c>
      <c r="J1094">
        <v>575.58000000000004</v>
      </c>
      <c r="K1094">
        <v>11120.21</v>
      </c>
      <c r="M1094">
        <v>166582</v>
      </c>
      <c r="N1094" t="str">
        <v>H</v>
      </c>
      <c r="O1094" s="57" cm="1">
        <f t="array" ref="O1094">_xlfn.XLOOKUP(1,($C$2:$C$8655=M1094)*($F$2:$F$8655=N1094),$D$2:$D$8655)</f>
        <v>45100</v>
      </c>
      <c r="P1094" s="62">
        <v>62312426000138</v>
      </c>
      <c r="Q1094" t="str">
        <v>M</v>
      </c>
      <c r="R1094" s="85">
        <v>2629.6</v>
      </c>
      <c r="S1094" s="85">
        <v>482828.25</v>
      </c>
      <c r="U1094" s="84" t="b">
        <f t="shared" si="111"/>
        <v>1</v>
      </c>
      <c r="V1094" s="84" t="b">
        <f t="shared" si="112"/>
        <v>1</v>
      </c>
      <c r="W1094" s="84" t="b">
        <f t="shared" si="113"/>
        <v>1</v>
      </c>
      <c r="X1094" s="84" t="str">
        <f t="shared" si="114"/>
        <v xml:space="preserve"> </v>
      </c>
      <c r="Y1094" s="84" t="b">
        <f t="shared" si="115"/>
        <v>1</v>
      </c>
      <c r="AA1094" s="84">
        <v>166582</v>
      </c>
      <c r="AB1094" s="84" t="s">
        <v>604</v>
      </c>
      <c r="AC1094" s="57">
        <v>45100</v>
      </c>
      <c r="AD1094" s="84">
        <v>62312426000138</v>
      </c>
      <c r="AE1094" s="84" t="s">
        <v>30</v>
      </c>
      <c r="AF1094" s="84">
        <v>439</v>
      </c>
      <c r="AG1094" s="84">
        <v>482828.25</v>
      </c>
      <c r="AI1094">
        <v>168198</v>
      </c>
      <c r="AJ1094" s="84" t="str" cm="1">
        <f t="array" ref="AJ1094">_xlfn.XLOOKUP(AI1094,--LEFT(Main!$B$15:$B$1956,SEARCH(" ",Main!$B$15:$B$1956)),Main!$F$15:$F$1956,"")</f>
        <v>HCI</v>
      </c>
      <c r="AK1094" s="57" cm="1">
        <f t="array" ref="AK1094">_xlfn.XLOOKUP(1,(--LEFT(Main!$B$15:$B$1956,SEARCH(" ",Main!$B$15:$B$1956))=AI1094)*(Main!$F$15:$F$1956=AJ1094),Main!$C$15:$C$1956,"")</f>
        <v>45126</v>
      </c>
      <c r="AL1094" s="62" cm="1">
        <f t="array" ref="AL1094">--_xlfn.XLOOKUP(1,(Main!$F$15:$F$1956='PLANILHA EBR'!AJ1094)*(--LEFT(Main!$B$15:$B$1956,SEARCH(" ",Main!$B$15:$B$1956))='PLANILHA EBR'!AI1094),Main!$E$15:$E$1956)</f>
        <v>62312426000138</v>
      </c>
      <c r="AM1094" s="84" t="str" cm="1">
        <f t="array" ref="AM1094">_xlfn.XLOOKUP(1,(Main!$F$15:$F$1956='PLANILHA EBR'!AJ1094)*(--LEFT(Main!$B$15:$B$1956,SEARCH(" ",Main!$B$15:$B$1956))='PLANILHA EBR'!AI1094),Main!$H$15:$H$1956)</f>
        <v>UNIDADE</v>
      </c>
      <c r="AN1094">
        <v>151</v>
      </c>
      <c r="AO1094">
        <v>539062.51</v>
      </c>
      <c r="AP1094">
        <v>671672</v>
      </c>
    </row>
    <row r="1095" spans="1:42" x14ac:dyDescent="0.25">
      <c r="A1095" t="s">
        <v>5958</v>
      </c>
      <c r="B1095" t="str">
        <f>C1095&amp;"-"&amp;COUNTIF(C$2:C1095,C1095)</f>
        <v>69779-7</v>
      </c>
      <c r="C1095">
        <v>69779</v>
      </c>
      <c r="D1095" s="57">
        <v>44876</v>
      </c>
      <c r="E1095" s="84" t="str">
        <f>F1095&amp;"-"&amp;COUNTIF($F$2:F1095,F1095)</f>
        <v>METASA-978</v>
      </c>
      <c r="F1095" s="84" t="str">
        <f t="shared" si="116"/>
        <v>METASA</v>
      </c>
      <c r="G1095" t="s">
        <v>8581</v>
      </c>
      <c r="H1095" s="62">
        <v>88416482000106</v>
      </c>
      <c r="I1095" t="s">
        <v>30</v>
      </c>
      <c r="J1095">
        <v>692.67</v>
      </c>
      <c r="K1095">
        <v>12246.41</v>
      </c>
      <c r="M1095">
        <v>167249</v>
      </c>
      <c r="N1095" t="str">
        <v>H</v>
      </c>
      <c r="O1095" s="57" cm="1">
        <f t="array" ref="O1095">_xlfn.XLOOKUP(1,($C$2:$C$8655=M1095)*($F$2:$F$8655=N1095),$D$2:$D$8655)</f>
        <v>45111</v>
      </c>
      <c r="P1095" s="62">
        <v>62312426000138</v>
      </c>
      <c r="Q1095" t="str">
        <v>UNIDADE</v>
      </c>
      <c r="R1095" s="85">
        <v>471</v>
      </c>
      <c r="S1095" s="85">
        <v>904383.55000000016</v>
      </c>
      <c r="U1095" s="84" t="b">
        <f t="shared" si="111"/>
        <v>1</v>
      </c>
      <c r="V1095" s="84" t="b">
        <f t="shared" si="112"/>
        <v>1</v>
      </c>
      <c r="W1095" s="84" t="b">
        <f t="shared" si="113"/>
        <v>1</v>
      </c>
      <c r="X1095" s="84" t="b">
        <f t="shared" si="114"/>
        <v>1</v>
      </c>
      <c r="Y1095" s="84" t="b">
        <f t="shared" si="115"/>
        <v>1</v>
      </c>
      <c r="AA1095" s="84">
        <v>167249</v>
      </c>
      <c r="AB1095" s="84" t="s">
        <v>604</v>
      </c>
      <c r="AC1095" s="57">
        <v>45111</v>
      </c>
      <c r="AD1095" s="84">
        <v>62312426000138</v>
      </c>
      <c r="AE1095" s="84" t="s">
        <v>869</v>
      </c>
      <c r="AF1095" s="84">
        <v>471</v>
      </c>
      <c r="AG1095" s="84">
        <v>904383.55</v>
      </c>
      <c r="AI1095">
        <v>172444</v>
      </c>
      <c r="AJ1095" s="84" t="str" cm="1">
        <f t="array" ref="AJ1095">_xlfn.XLOOKUP(AI1095,--LEFT(Main!$B$15:$B$1956,SEARCH(" ",Main!$B$15:$B$1956)),Main!$F$15:$F$1956,"")</f>
        <v>HCI</v>
      </c>
      <c r="AK1095" s="57" cm="1">
        <f t="array" ref="AK1095">_xlfn.XLOOKUP(1,(--LEFT(Main!$B$15:$B$1956,SEARCH(" ",Main!$B$15:$B$1956))=AI1095)*(Main!$F$15:$F$1956=AJ1095),Main!$C$15:$C$1956,"")</f>
        <v>45205</v>
      </c>
      <c r="AL1095" s="62" cm="1">
        <f t="array" ref="AL1095">--_xlfn.XLOOKUP(1,(Main!$F$15:$F$1956='PLANILHA EBR'!AJ1095)*(--LEFT(Main!$B$15:$B$1956,SEARCH(" ",Main!$B$15:$B$1956))='PLANILHA EBR'!AI1095),Main!$E$15:$E$1956)</f>
        <v>62312426000138</v>
      </c>
      <c r="AM1095" s="84" t="str" cm="1">
        <f t="array" ref="AM1095">_xlfn.XLOOKUP(1,(Main!$F$15:$F$1956='PLANILHA EBR'!AJ1095)*(--LEFT(Main!$B$15:$B$1956,SEARCH(" ",Main!$B$15:$B$1956))='PLANILHA EBR'!AI1095),Main!$H$15:$H$1956)</f>
        <v>KG LIQUIDO</v>
      </c>
      <c r="AN1095">
        <v>1786</v>
      </c>
      <c r="AO1095">
        <v>35495.699999999997</v>
      </c>
      <c r="AP1095">
        <v>671672</v>
      </c>
    </row>
    <row r="1096" spans="1:42" x14ac:dyDescent="0.25">
      <c r="A1096" t="s">
        <v>5958</v>
      </c>
      <c r="B1096" t="str">
        <f>C1096&amp;"-"&amp;COUNTIF(C$2:C1096,C1096)</f>
        <v>69779-8</v>
      </c>
      <c r="C1096">
        <v>69779</v>
      </c>
      <c r="D1096" s="57">
        <v>44876</v>
      </c>
      <c r="E1096" s="84" t="str">
        <f>F1096&amp;"-"&amp;COUNTIF($F$2:F1096,F1096)</f>
        <v>METASA-979</v>
      </c>
      <c r="F1096" s="84" t="str">
        <f t="shared" si="116"/>
        <v>METASA</v>
      </c>
      <c r="G1096" t="s">
        <v>8581</v>
      </c>
      <c r="H1096" s="62">
        <v>88416482000106</v>
      </c>
      <c r="I1096" t="s">
        <v>30</v>
      </c>
      <c r="J1096">
        <v>2632.56</v>
      </c>
      <c r="K1096">
        <v>52967.11</v>
      </c>
      <c r="M1096">
        <v>168197</v>
      </c>
      <c r="N1096" t="str">
        <v>H</v>
      </c>
      <c r="O1096" s="57" cm="1">
        <f t="array" ref="O1096">_xlfn.XLOOKUP(1,($C$2:$C$8655=M1096)*($F$2:$F$8655=N1096),$D$2:$D$8655)</f>
        <v>45126</v>
      </c>
      <c r="P1096" s="62">
        <v>62312426000138</v>
      </c>
      <c r="Q1096" t="str">
        <v>UNIDADE</v>
      </c>
      <c r="R1096" s="85">
        <v>18</v>
      </c>
      <c r="S1096" s="85">
        <v>41715.729999999996</v>
      </c>
      <c r="U1096" s="84" t="b">
        <f t="shared" si="111"/>
        <v>1</v>
      </c>
      <c r="V1096" s="84" t="b">
        <f t="shared" si="112"/>
        <v>1</v>
      </c>
      <c r="W1096" s="84" t="b">
        <f t="shared" si="113"/>
        <v>1</v>
      </c>
      <c r="X1096" s="84" t="b">
        <f t="shared" si="114"/>
        <v>1</v>
      </c>
      <c r="Y1096" s="84" t="b">
        <f t="shared" si="115"/>
        <v>1</v>
      </c>
      <c r="AA1096" s="84">
        <v>168197</v>
      </c>
      <c r="AB1096" s="84" t="s">
        <v>604</v>
      </c>
      <c r="AC1096" s="57">
        <v>45126</v>
      </c>
      <c r="AD1096" s="84">
        <v>62312426000138</v>
      </c>
      <c r="AE1096" s="84" t="s">
        <v>869</v>
      </c>
      <c r="AF1096" s="84">
        <v>18</v>
      </c>
      <c r="AG1096" s="84">
        <v>41715.730000000003</v>
      </c>
      <c r="AI1096">
        <v>173176</v>
      </c>
      <c r="AJ1096" s="84" t="str" cm="1">
        <f t="array" ref="AJ1096">_xlfn.XLOOKUP(AI1096,--LEFT(Main!$B$15:$B$1956,SEARCH(" ",Main!$B$15:$B$1956)),Main!$F$15:$F$1956,"")</f>
        <v>HCI</v>
      </c>
      <c r="AK1096" s="57" cm="1">
        <f t="array" ref="AK1096">_xlfn.XLOOKUP(1,(--LEFT(Main!$B$15:$B$1956,SEARCH(" ",Main!$B$15:$B$1956))=AI1096)*(Main!$F$15:$F$1956=AJ1096),Main!$C$15:$C$1956,"")</f>
        <v>45222</v>
      </c>
      <c r="AL1096" s="62" cm="1">
        <f t="array" ref="AL1096">--_xlfn.XLOOKUP(1,(Main!$F$15:$F$1956='PLANILHA EBR'!AJ1096)*(--LEFT(Main!$B$15:$B$1956,SEARCH(" ",Main!$B$15:$B$1956))='PLANILHA EBR'!AI1096),Main!$E$15:$E$1956)</f>
        <v>62312426000138</v>
      </c>
      <c r="AM1096" s="84" t="str" cm="1">
        <f t="array" ref="AM1096">_xlfn.XLOOKUP(1,(Main!$F$15:$F$1956='PLANILHA EBR'!AJ1096)*(--LEFT(Main!$B$15:$B$1956,SEARCH(" ",Main!$B$15:$B$1956))='PLANILHA EBR'!AI1096),Main!$H$15:$H$1956)</f>
        <v>KG LIQUIDO</v>
      </c>
      <c r="AN1096">
        <v>1105</v>
      </c>
      <c r="AO1096">
        <v>25919.71</v>
      </c>
      <c r="AP1096">
        <v>671672</v>
      </c>
    </row>
    <row r="1097" spans="1:42" x14ac:dyDescent="0.25">
      <c r="A1097" t="s">
        <v>5958</v>
      </c>
      <c r="B1097" t="str">
        <f>C1097&amp;"-"&amp;COUNTIF(C$2:C1097,C1097)</f>
        <v>69779-9</v>
      </c>
      <c r="C1097">
        <v>69779</v>
      </c>
      <c r="D1097" s="57">
        <v>44876</v>
      </c>
      <c r="E1097" s="84" t="str">
        <f>F1097&amp;"-"&amp;COUNTIF($F$2:F1097,F1097)</f>
        <v>METASA-980</v>
      </c>
      <c r="F1097" s="84" t="str">
        <f t="shared" si="116"/>
        <v>METASA</v>
      </c>
      <c r="G1097" t="s">
        <v>8581</v>
      </c>
      <c r="H1097" s="62">
        <v>88416482000106</v>
      </c>
      <c r="I1097" t="s">
        <v>30</v>
      </c>
      <c r="J1097">
        <v>646</v>
      </c>
      <c r="K1097">
        <v>11841.18</v>
      </c>
      <c r="M1097">
        <v>168198</v>
      </c>
      <c r="N1097" t="str">
        <v>H</v>
      </c>
      <c r="O1097" s="57" cm="1">
        <f t="array" ref="O1097">_xlfn.XLOOKUP(1,($C$2:$C$8655=M1097)*($F$2:$F$8655=N1097),$D$2:$D$8655)</f>
        <v>45126</v>
      </c>
      <c r="P1097" s="62">
        <v>62312426000138</v>
      </c>
      <c r="Q1097" t="str">
        <v>UNIDADE</v>
      </c>
      <c r="R1097" s="85">
        <v>151</v>
      </c>
      <c r="S1097" s="85">
        <v>539062.50999999989</v>
      </c>
      <c r="U1097" s="84" t="b">
        <f t="shared" si="111"/>
        <v>1</v>
      </c>
      <c r="V1097" s="84" t="b">
        <f t="shared" si="112"/>
        <v>1</v>
      </c>
      <c r="W1097" s="84" t="b">
        <f t="shared" si="113"/>
        <v>1</v>
      </c>
      <c r="X1097" s="84" t="b">
        <f t="shared" si="114"/>
        <v>1</v>
      </c>
      <c r="Y1097" s="84" t="b">
        <f t="shared" si="115"/>
        <v>1</v>
      </c>
      <c r="AA1097" s="84">
        <v>168198</v>
      </c>
      <c r="AB1097" s="84" t="s">
        <v>604</v>
      </c>
      <c r="AC1097" s="57">
        <v>45126</v>
      </c>
      <c r="AD1097" s="84">
        <v>62312426000138</v>
      </c>
      <c r="AE1097" s="84" t="s">
        <v>869</v>
      </c>
      <c r="AF1097" s="84">
        <v>151</v>
      </c>
      <c r="AG1097" s="84">
        <v>539062.51</v>
      </c>
      <c r="AI1097">
        <v>173229</v>
      </c>
      <c r="AJ1097" s="84" t="str" cm="1">
        <f t="array" ref="AJ1097">_xlfn.XLOOKUP(AI1097,--LEFT(Main!$B$15:$B$1956,SEARCH(" ",Main!$B$15:$B$1956)),Main!$F$15:$F$1956,"")</f>
        <v>HCI</v>
      </c>
      <c r="AK1097" s="57" cm="1">
        <f t="array" ref="AK1097">_xlfn.XLOOKUP(1,(--LEFT(Main!$B$15:$B$1956,SEARCH(" ",Main!$B$15:$B$1956))=AI1097)*(Main!$F$15:$F$1956=AJ1097),Main!$C$15:$C$1956,"")</f>
        <v>45222</v>
      </c>
      <c r="AL1097" s="62" cm="1">
        <f t="array" ref="AL1097">--_xlfn.XLOOKUP(1,(Main!$F$15:$F$1956='PLANILHA EBR'!AJ1097)*(--LEFT(Main!$B$15:$B$1956,SEARCH(" ",Main!$B$15:$B$1956))='PLANILHA EBR'!AI1097),Main!$E$15:$E$1956)</f>
        <v>62312426000138</v>
      </c>
      <c r="AM1097" s="84" t="str" cm="1">
        <f t="array" ref="AM1097">_xlfn.XLOOKUP(1,(Main!$F$15:$F$1956='PLANILHA EBR'!AJ1097)*(--LEFT(Main!$B$15:$B$1956,SEARCH(" ",Main!$B$15:$B$1956))='PLANILHA EBR'!AI1097),Main!$H$15:$H$1956)</f>
        <v>KG LIQUIDO</v>
      </c>
      <c r="AN1097">
        <v>3311.8965517241372</v>
      </c>
      <c r="AO1097">
        <v>159821.61000000002</v>
      </c>
      <c r="AP1097">
        <v>303306</v>
      </c>
    </row>
    <row r="1098" spans="1:42" x14ac:dyDescent="0.25">
      <c r="A1098" t="s">
        <v>5958</v>
      </c>
      <c r="B1098" t="str">
        <f>C1098&amp;"-"&amp;COUNTIF(C$2:C1098,C1098)</f>
        <v>69779-10</v>
      </c>
      <c r="C1098">
        <v>69779</v>
      </c>
      <c r="D1098" s="57">
        <v>44876</v>
      </c>
      <c r="E1098" s="84" t="str">
        <f>F1098&amp;"-"&amp;COUNTIF($F$2:F1098,F1098)</f>
        <v>METASA-981</v>
      </c>
      <c r="F1098" s="84" t="str">
        <f t="shared" si="116"/>
        <v>METASA</v>
      </c>
      <c r="G1098" t="s">
        <v>8581</v>
      </c>
      <c r="H1098" s="62">
        <v>88416482000106</v>
      </c>
      <c r="I1098" t="s">
        <v>30</v>
      </c>
      <c r="J1098">
        <v>5566.79</v>
      </c>
      <c r="K1098">
        <v>150748.67000000001</v>
      </c>
      <c r="M1098">
        <v>172444</v>
      </c>
      <c r="N1098" t="str">
        <v>H</v>
      </c>
      <c r="O1098" s="57" cm="1">
        <f t="array" ref="O1098">_xlfn.XLOOKUP(1,($C$2:$C$8655=M1098)*($F$2:$F$8655=N1098),$D$2:$D$8655)</f>
        <v>45205</v>
      </c>
      <c r="P1098" s="62">
        <v>62312426000138</v>
      </c>
      <c r="Q1098" t="str">
        <v>M</v>
      </c>
      <c r="R1098" s="85">
        <v>36.869999999999997</v>
      </c>
      <c r="S1098" s="85">
        <v>35495.699999999997</v>
      </c>
      <c r="U1098" s="84" t="b">
        <f t="shared" si="111"/>
        <v>1</v>
      </c>
      <c r="V1098" s="84" t="b">
        <f t="shared" si="112"/>
        <v>1</v>
      </c>
      <c r="W1098" s="84" t="b">
        <f t="shared" si="113"/>
        <v>1</v>
      </c>
      <c r="X1098" s="84" t="str">
        <f t="shared" si="114"/>
        <v xml:space="preserve"> </v>
      </c>
      <c r="Y1098" s="84" t="b">
        <f t="shared" si="115"/>
        <v>1</v>
      </c>
      <c r="AA1098" s="84">
        <v>172444</v>
      </c>
      <c r="AB1098" s="84" t="s">
        <v>604</v>
      </c>
      <c r="AC1098" s="57">
        <v>45205</v>
      </c>
      <c r="AD1098" s="84">
        <v>62312426000138</v>
      </c>
      <c r="AE1098" s="84" t="s">
        <v>30</v>
      </c>
      <c r="AF1098" s="84">
        <v>1786</v>
      </c>
      <c r="AG1098" s="84">
        <v>35495.699999999997</v>
      </c>
      <c r="AI1098">
        <v>173670</v>
      </c>
      <c r="AJ1098" s="84" t="str" cm="1">
        <f t="array" ref="AJ1098">_xlfn.XLOOKUP(AI1098,--LEFT(Main!$B$15:$B$1956,SEARCH(" ",Main!$B$15:$B$1956)),Main!$F$15:$F$1956,"")</f>
        <v>HCI</v>
      </c>
      <c r="AK1098" s="57" cm="1">
        <f t="array" ref="AK1098">_xlfn.XLOOKUP(1,(--LEFT(Main!$B$15:$B$1956,SEARCH(" ",Main!$B$15:$B$1956))=AI1098)*(Main!$F$15:$F$1956=AJ1098),Main!$C$15:$C$1956,"")</f>
        <v>45230</v>
      </c>
      <c r="AL1098" s="62" cm="1">
        <f t="array" ref="AL1098">--_xlfn.XLOOKUP(1,(Main!$F$15:$F$1956='PLANILHA EBR'!AJ1098)*(--LEFT(Main!$B$15:$B$1956,SEARCH(" ",Main!$B$15:$B$1956))='PLANILHA EBR'!AI1098),Main!$E$15:$E$1956)</f>
        <v>62312426000138</v>
      </c>
      <c r="AM1098" s="84" t="str" cm="1">
        <f t="array" ref="AM1098">_xlfn.XLOOKUP(1,(Main!$F$15:$F$1956='PLANILHA EBR'!AJ1098)*(--LEFT(Main!$B$15:$B$1956,SEARCH(" ",Main!$B$15:$B$1956))='PLANILHA EBR'!AI1098),Main!$H$15:$H$1956)</f>
        <v>KG LIQUIDO</v>
      </c>
      <c r="AN1098">
        <v>8</v>
      </c>
      <c r="AO1098">
        <v>1935.15</v>
      </c>
      <c r="AP1098">
        <v>303306</v>
      </c>
    </row>
    <row r="1099" spans="1:42" x14ac:dyDescent="0.25">
      <c r="A1099" t="s">
        <v>5958</v>
      </c>
      <c r="B1099" t="str">
        <f>C1099&amp;"-"&amp;COUNTIF(C$2:C1099,C1099)</f>
        <v>69779-11</v>
      </c>
      <c r="C1099">
        <v>69779</v>
      </c>
      <c r="D1099" s="57">
        <v>44876</v>
      </c>
      <c r="E1099" s="84" t="str">
        <f>F1099&amp;"-"&amp;COUNTIF($F$2:F1099,F1099)</f>
        <v>METASA-982</v>
      </c>
      <c r="F1099" s="84" t="str">
        <f t="shared" si="116"/>
        <v>METASA</v>
      </c>
      <c r="G1099" t="s">
        <v>8581</v>
      </c>
      <c r="H1099" s="62">
        <v>88416482000106</v>
      </c>
      <c r="I1099" t="s">
        <v>30</v>
      </c>
      <c r="J1099">
        <v>2829.15</v>
      </c>
      <c r="K1099">
        <v>41928</v>
      </c>
      <c r="M1099">
        <v>173176</v>
      </c>
      <c r="N1099" t="str">
        <v>H</v>
      </c>
      <c r="O1099" s="57" cm="1">
        <f t="array" ref="O1099">_xlfn.XLOOKUP(1,($C$2:$C$8655=M1099)*($F$2:$F$8655=N1099),$D$2:$D$8655)</f>
        <v>45222</v>
      </c>
      <c r="P1099" s="62">
        <v>62312426000138</v>
      </c>
      <c r="Q1099" t="str">
        <v>M</v>
      </c>
      <c r="R1099" s="85">
        <v>6.02</v>
      </c>
      <c r="S1099" s="85">
        <v>25919.71</v>
      </c>
      <c r="U1099" s="84" t="b">
        <f t="shared" si="111"/>
        <v>1</v>
      </c>
      <c r="V1099" s="84" t="b">
        <f t="shared" si="112"/>
        <v>1</v>
      </c>
      <c r="W1099" s="84" t="b">
        <f t="shared" si="113"/>
        <v>1</v>
      </c>
      <c r="X1099" s="84" t="str">
        <f t="shared" si="114"/>
        <v xml:space="preserve"> </v>
      </c>
      <c r="Y1099" s="84" t="b">
        <f t="shared" si="115"/>
        <v>1</v>
      </c>
      <c r="AA1099" s="84">
        <v>173176</v>
      </c>
      <c r="AB1099" s="84" t="s">
        <v>604</v>
      </c>
      <c r="AC1099" s="57">
        <v>45222</v>
      </c>
      <c r="AD1099" s="84">
        <v>62312426000138</v>
      </c>
      <c r="AE1099" s="84" t="s">
        <v>30</v>
      </c>
      <c r="AF1099" s="84">
        <v>1105</v>
      </c>
      <c r="AG1099" s="84">
        <v>25919.71</v>
      </c>
      <c r="AI1099">
        <v>174215</v>
      </c>
      <c r="AJ1099" s="84" t="str" cm="1">
        <f t="array" ref="AJ1099">_xlfn.XLOOKUP(AI1099,--LEFT(Main!$B$15:$B$1956,SEARCH(" ",Main!$B$15:$B$1956)),Main!$F$15:$F$1956,"")</f>
        <v>HCI</v>
      </c>
      <c r="AK1099" s="57" cm="1">
        <f t="array" ref="AK1099">_xlfn.XLOOKUP(1,(--LEFT(Main!$B$15:$B$1956,SEARCH(" ",Main!$B$15:$B$1956))=AI1099)*(Main!$F$15:$F$1956=AJ1099),Main!$C$15:$C$1956,"")</f>
        <v>45240</v>
      </c>
      <c r="AL1099" s="62" cm="1">
        <f t="array" ref="AL1099">--_xlfn.XLOOKUP(1,(Main!$F$15:$F$1956='PLANILHA EBR'!AJ1099)*(--LEFT(Main!$B$15:$B$1956,SEARCH(" ",Main!$B$15:$B$1956))='PLANILHA EBR'!AI1099),Main!$E$15:$E$1956)</f>
        <v>62312426000138</v>
      </c>
      <c r="AM1099" s="84" t="str" cm="1">
        <f t="array" ref="AM1099">_xlfn.XLOOKUP(1,(Main!$F$15:$F$1956='PLANILHA EBR'!AJ1099)*(--LEFT(Main!$B$15:$B$1956,SEARCH(" ",Main!$B$15:$B$1956))='PLANILHA EBR'!AI1099),Main!$H$15:$H$1956)</f>
        <v>KG LIQUIDO</v>
      </c>
      <c r="AN1099">
        <v>2258</v>
      </c>
      <c r="AO1099">
        <v>50764.729999999996</v>
      </c>
      <c r="AP1099">
        <v>303306</v>
      </c>
    </row>
    <row r="1100" spans="1:42" x14ac:dyDescent="0.25">
      <c r="A1100" t="s">
        <v>5958</v>
      </c>
      <c r="B1100" t="str">
        <f>C1100&amp;"-"&amp;COUNTIF(C$2:C1100,C1100)</f>
        <v>69779-12</v>
      </c>
      <c r="C1100">
        <v>69779</v>
      </c>
      <c r="D1100" s="57">
        <v>44876</v>
      </c>
      <c r="E1100" s="84" t="str">
        <f>F1100&amp;"-"&amp;COUNTIF($F$2:F1100,F1100)</f>
        <v>METASA-983</v>
      </c>
      <c r="F1100" s="84" t="str">
        <f t="shared" si="116"/>
        <v>METASA</v>
      </c>
      <c r="G1100" t="s">
        <v>8581</v>
      </c>
      <c r="H1100" s="62">
        <v>88416482000106</v>
      </c>
      <c r="I1100" t="s">
        <v>30</v>
      </c>
      <c r="J1100">
        <v>192.65</v>
      </c>
      <c r="K1100">
        <v>4001.34</v>
      </c>
      <c r="M1100">
        <v>173229</v>
      </c>
      <c r="N1100" t="str">
        <v>H</v>
      </c>
      <c r="O1100" s="57" cm="1">
        <f t="array" ref="O1100">_xlfn.XLOOKUP(1,($C$2:$C$8655=M1100)*($F$2:$F$8655=N1100),$D$2:$D$8655)</f>
        <v>45222</v>
      </c>
      <c r="P1100" s="62">
        <v>62312426000138</v>
      </c>
      <c r="Q1100" t="str">
        <v>M</v>
      </c>
      <c r="R1100" s="85">
        <v>939.56999999999994</v>
      </c>
      <c r="S1100" s="85">
        <v>159821.60999999999</v>
      </c>
      <c r="U1100" s="84" t="b">
        <f t="shared" si="111"/>
        <v>1</v>
      </c>
      <c r="V1100" s="84" t="b">
        <f t="shared" si="112"/>
        <v>1</v>
      </c>
      <c r="W1100" s="84" t="b">
        <f t="shared" si="113"/>
        <v>1</v>
      </c>
      <c r="X1100" s="84" t="str">
        <f t="shared" si="114"/>
        <v xml:space="preserve"> </v>
      </c>
      <c r="Y1100" s="84" t="b">
        <f t="shared" si="115"/>
        <v>1</v>
      </c>
      <c r="AA1100" s="84">
        <v>173229</v>
      </c>
      <c r="AB1100" s="84" t="s">
        <v>604</v>
      </c>
      <c r="AC1100" s="57">
        <v>45222</v>
      </c>
      <c r="AD1100" s="84">
        <v>62312426000138</v>
      </c>
      <c r="AE1100" s="84" t="s">
        <v>30</v>
      </c>
      <c r="AF1100" s="84">
        <v>3311.8965517241372</v>
      </c>
      <c r="AG1100" s="84">
        <v>159821.60999999999</v>
      </c>
      <c r="AI1100">
        <v>176103</v>
      </c>
      <c r="AJ1100" s="84" t="str" cm="1">
        <f t="array" ref="AJ1100">_xlfn.XLOOKUP(AI1100,--LEFT(Main!$B$15:$B$1956,SEARCH(" ",Main!$B$15:$B$1956)),Main!$F$15:$F$1956,"")</f>
        <v>HCI</v>
      </c>
      <c r="AK1100" s="57" cm="1">
        <f t="array" ref="AK1100">_xlfn.XLOOKUP(1,(--LEFT(Main!$B$15:$B$1956,SEARCH(" ",Main!$B$15:$B$1956))=AI1100)*(Main!$F$15:$F$1956=AJ1100),Main!$C$15:$C$1956,"")</f>
        <v>45281</v>
      </c>
      <c r="AL1100" s="62" cm="1">
        <f t="array" ref="AL1100">--_xlfn.XLOOKUP(1,(Main!$F$15:$F$1956='PLANILHA EBR'!AJ1100)*(--LEFT(Main!$B$15:$B$1956,SEARCH(" ",Main!$B$15:$B$1956))='PLANILHA EBR'!AI1100),Main!$E$15:$E$1956)</f>
        <v>62312426000138</v>
      </c>
      <c r="AM1100" s="84" t="str" cm="1">
        <f t="array" ref="AM1100">_xlfn.XLOOKUP(1,(Main!$F$15:$F$1956='PLANILHA EBR'!AJ1100)*(--LEFT(Main!$B$15:$B$1956,SEARCH(" ",Main!$B$15:$B$1956))='PLANILHA EBR'!AI1100),Main!$H$15:$H$1956)</f>
        <v>KG LIQUIDO</v>
      </c>
      <c r="AN1100">
        <v>1</v>
      </c>
      <c r="AO1100">
        <v>420</v>
      </c>
      <c r="AP1100">
        <v>211441</v>
      </c>
    </row>
    <row r="1101" spans="1:42" x14ac:dyDescent="0.25">
      <c r="A1101" t="s">
        <v>5958</v>
      </c>
      <c r="B1101" t="str">
        <f>C1101&amp;"-"&amp;COUNTIF(C$2:C1101,C1101)</f>
        <v>69779-13</v>
      </c>
      <c r="C1101">
        <v>69779</v>
      </c>
      <c r="D1101" s="57">
        <v>44876</v>
      </c>
      <c r="E1101" s="84" t="str">
        <f>F1101&amp;"-"&amp;COUNTIF($F$2:F1101,F1101)</f>
        <v>METASA-984</v>
      </c>
      <c r="F1101" s="84" t="str">
        <f t="shared" si="116"/>
        <v>METASA</v>
      </c>
      <c r="G1101" t="s">
        <v>8581</v>
      </c>
      <c r="H1101" s="62">
        <v>88416482000106</v>
      </c>
      <c r="I1101" t="s">
        <v>30</v>
      </c>
      <c r="J1101">
        <v>933.88</v>
      </c>
      <c r="K1101">
        <v>23935.34</v>
      </c>
      <c r="M1101">
        <v>173670</v>
      </c>
      <c r="N1101" t="str">
        <v>H</v>
      </c>
      <c r="O1101" s="57" cm="1">
        <f t="array" ref="O1101">_xlfn.XLOOKUP(1,($C$2:$C$8655=M1101)*($F$2:$F$8655=N1101),$D$2:$D$8655)</f>
        <v>45230</v>
      </c>
      <c r="P1101" s="62">
        <v>62312426000138</v>
      </c>
      <c r="Q1101" t="str">
        <v>UNIDADE</v>
      </c>
      <c r="R1101" s="85">
        <v>8</v>
      </c>
      <c r="S1101" s="85">
        <v>1935.15</v>
      </c>
      <c r="U1101" s="84" t="b">
        <f t="shared" si="111"/>
        <v>1</v>
      </c>
      <c r="V1101" s="84" t="b">
        <f t="shared" si="112"/>
        <v>1</v>
      </c>
      <c r="W1101" s="84" t="b">
        <f t="shared" si="113"/>
        <v>1</v>
      </c>
      <c r="X1101" s="84" t="str">
        <f t="shared" si="114"/>
        <v xml:space="preserve"> </v>
      </c>
      <c r="Y1101" s="84" t="b">
        <f t="shared" si="115"/>
        <v>1</v>
      </c>
      <c r="AA1101" s="84">
        <v>173670</v>
      </c>
      <c r="AB1101" s="84" t="s">
        <v>604</v>
      </c>
      <c r="AC1101" s="57">
        <v>45230</v>
      </c>
      <c r="AD1101" s="84">
        <v>62312426000138</v>
      </c>
      <c r="AE1101" s="84" t="s">
        <v>30</v>
      </c>
      <c r="AF1101" s="84">
        <v>8</v>
      </c>
      <c r="AG1101" s="84">
        <v>1935.15</v>
      </c>
      <c r="AI1101">
        <v>177033</v>
      </c>
      <c r="AJ1101" s="84" t="str" cm="1">
        <f t="array" ref="AJ1101">_xlfn.XLOOKUP(AI1101,--LEFT(Main!$B$15:$B$1956,SEARCH(" ",Main!$B$15:$B$1956)),Main!$F$15:$F$1956,"")</f>
        <v>HCI</v>
      </c>
      <c r="AK1101" s="57" cm="1">
        <f t="array" ref="AK1101">_xlfn.XLOOKUP(1,(--LEFT(Main!$B$15:$B$1956,SEARCH(" ",Main!$B$15:$B$1956))=AI1101)*(Main!$F$15:$F$1956=AJ1101),Main!$C$15:$C$1956,"")</f>
        <v>45303</v>
      </c>
      <c r="AL1101" s="62" cm="1">
        <f t="array" ref="AL1101">--_xlfn.XLOOKUP(1,(Main!$F$15:$F$1956='PLANILHA EBR'!AJ1101)*(--LEFT(Main!$B$15:$B$1956,SEARCH(" ",Main!$B$15:$B$1956))='PLANILHA EBR'!AI1101),Main!$E$15:$E$1956)</f>
        <v>62312426000138</v>
      </c>
      <c r="AM1101" s="84" t="str" cm="1">
        <f t="array" ref="AM1101">_xlfn.XLOOKUP(1,(Main!$F$15:$F$1956='PLANILHA EBR'!AJ1101)*(--LEFT(Main!$B$15:$B$1956,SEARCH(" ",Main!$B$15:$B$1956))='PLANILHA EBR'!AI1101),Main!$H$15:$H$1956)</f>
        <v>KG LIQUIDO</v>
      </c>
      <c r="AN1101">
        <v>710.57692307692309</v>
      </c>
      <c r="AO1101">
        <v>67827.76999999999</v>
      </c>
      <c r="AP1101">
        <v>211441</v>
      </c>
    </row>
    <row r="1102" spans="1:42" x14ac:dyDescent="0.25">
      <c r="A1102" t="s">
        <v>5958</v>
      </c>
      <c r="B1102" t="str">
        <f>C1102&amp;"-"&amp;COUNTIF(C$2:C1102,C1102)</f>
        <v>69779-14</v>
      </c>
      <c r="C1102">
        <v>69779</v>
      </c>
      <c r="D1102" s="57">
        <v>44876</v>
      </c>
      <c r="E1102" s="84" t="str">
        <f>F1102&amp;"-"&amp;COUNTIF($F$2:F1102,F1102)</f>
        <v>METASA-985</v>
      </c>
      <c r="F1102" s="84" t="str">
        <f t="shared" si="116"/>
        <v>METASA</v>
      </c>
      <c r="G1102" t="s">
        <v>8581</v>
      </c>
      <c r="H1102" s="62">
        <v>88416482000106</v>
      </c>
      <c r="I1102" t="s">
        <v>30</v>
      </c>
      <c r="J1102">
        <v>140.28</v>
      </c>
      <c r="K1102">
        <v>2913.62</v>
      </c>
      <c r="M1102">
        <v>174215</v>
      </c>
      <c r="N1102" t="str">
        <v>H</v>
      </c>
      <c r="O1102" s="57" cm="1">
        <f t="array" ref="O1102">_xlfn.XLOOKUP(1,($C$2:$C$8655=M1102)*($F$2:$F$8655=N1102),$D$2:$D$8655)</f>
        <v>45240</v>
      </c>
      <c r="P1102" s="62">
        <v>62312426000138</v>
      </c>
      <c r="Q1102" t="str">
        <v>M</v>
      </c>
      <c r="R1102" s="85">
        <v>95.72</v>
      </c>
      <c r="S1102" s="85">
        <v>50764.73000000001</v>
      </c>
      <c r="U1102" s="84" t="b">
        <f t="shared" si="111"/>
        <v>1</v>
      </c>
      <c r="V1102" s="84" t="b">
        <f t="shared" si="112"/>
        <v>1</v>
      </c>
      <c r="W1102" s="84" t="b">
        <f t="shared" si="113"/>
        <v>1</v>
      </c>
      <c r="X1102" s="84" t="str">
        <f t="shared" si="114"/>
        <v xml:space="preserve"> </v>
      </c>
      <c r="Y1102" s="84" t="b">
        <f t="shared" si="115"/>
        <v>1</v>
      </c>
      <c r="AA1102" s="84">
        <v>174215</v>
      </c>
      <c r="AB1102" s="84" t="s">
        <v>604</v>
      </c>
      <c r="AC1102" s="57">
        <v>45240</v>
      </c>
      <c r="AD1102" s="84">
        <v>62312426000138</v>
      </c>
      <c r="AE1102" s="84" t="s">
        <v>30</v>
      </c>
      <c r="AF1102" s="84">
        <v>2258</v>
      </c>
      <c r="AG1102" s="84">
        <v>50764.73</v>
      </c>
      <c r="AI1102">
        <v>177626</v>
      </c>
      <c r="AJ1102" s="84" t="str" cm="1">
        <f t="array" ref="AJ1102">_xlfn.XLOOKUP(AI1102,--LEFT(Main!$B$15:$B$1956,SEARCH(" ",Main!$B$15:$B$1956)),Main!$F$15:$F$1956,"")</f>
        <v>HCI</v>
      </c>
      <c r="AK1102" s="57" cm="1">
        <f t="array" ref="AK1102">_xlfn.XLOOKUP(1,(--LEFT(Main!$B$15:$B$1956,SEARCH(" ",Main!$B$15:$B$1956))=AI1102)*(Main!$F$15:$F$1956=AJ1102),Main!$C$15:$C$1956,"")</f>
        <v>45317</v>
      </c>
      <c r="AL1102" s="62" cm="1">
        <f t="array" ref="AL1102">--_xlfn.XLOOKUP(1,(Main!$F$15:$F$1956='PLANILHA EBR'!AJ1102)*(--LEFT(Main!$B$15:$B$1956,SEARCH(" ",Main!$B$15:$B$1956))='PLANILHA EBR'!AI1102),Main!$E$15:$E$1956)</f>
        <v>62312426000138</v>
      </c>
      <c r="AM1102" s="84" t="str" cm="1">
        <f t="array" ref="AM1102">_xlfn.XLOOKUP(1,(Main!$F$15:$F$1956='PLANILHA EBR'!AJ1102)*(--LEFT(Main!$B$15:$B$1956,SEARCH(" ",Main!$B$15:$B$1956))='PLANILHA EBR'!AI1102),Main!$H$15:$H$1956)</f>
        <v>KG LIQUIDO</v>
      </c>
      <c r="AN1102">
        <v>1065</v>
      </c>
      <c r="AO1102">
        <v>108513.66</v>
      </c>
      <c r="AP1102">
        <v>211441</v>
      </c>
    </row>
    <row r="1103" spans="1:42" x14ac:dyDescent="0.25">
      <c r="A1103" t="s">
        <v>5968</v>
      </c>
      <c r="B1103" t="str">
        <f>C1103&amp;"-"&amp;COUNTIF(C$2:C1103,C1103)</f>
        <v>62667-1</v>
      </c>
      <c r="C1103">
        <v>62667</v>
      </c>
      <c r="D1103" s="57">
        <v>44879</v>
      </c>
      <c r="E1103" s="84" t="str">
        <f>F1103&amp;"-"&amp;COUNTIF($F$2:F1103,F1103)</f>
        <v>JOTUN-37</v>
      </c>
      <c r="F1103" s="84" t="str">
        <f t="shared" si="116"/>
        <v>JOTUN</v>
      </c>
      <c r="G1103" t="s">
        <v>8585</v>
      </c>
      <c r="H1103" s="62">
        <v>2907585000404</v>
      </c>
      <c r="I1103" t="s">
        <v>869</v>
      </c>
      <c r="J1103">
        <v>115</v>
      </c>
      <c r="K1103">
        <v>50366.55</v>
      </c>
      <c r="M1103">
        <v>176103</v>
      </c>
      <c r="N1103" t="str">
        <v>H</v>
      </c>
      <c r="O1103" s="57" cm="1">
        <f t="array" ref="O1103">_xlfn.XLOOKUP(1,($C$2:$C$8655=M1103)*($F$2:$F$8655=N1103),$D$2:$D$8655)</f>
        <v>45281</v>
      </c>
      <c r="P1103" s="62">
        <v>62312426000138</v>
      </c>
      <c r="Q1103" t="str">
        <v>UNIDADE</v>
      </c>
      <c r="R1103" s="85">
        <v>1</v>
      </c>
      <c r="S1103" s="85">
        <v>420</v>
      </c>
      <c r="U1103" s="84" t="b">
        <f t="shared" si="111"/>
        <v>1</v>
      </c>
      <c r="V1103" s="84" t="b">
        <f t="shared" si="112"/>
        <v>1</v>
      </c>
      <c r="W1103" s="84" t="b">
        <f t="shared" si="113"/>
        <v>1</v>
      </c>
      <c r="X1103" s="84" t="str">
        <f t="shared" si="114"/>
        <v xml:space="preserve"> </v>
      </c>
      <c r="Y1103" s="84" t="b">
        <f t="shared" si="115"/>
        <v>1</v>
      </c>
      <c r="AA1103" s="84">
        <v>176103</v>
      </c>
      <c r="AB1103" s="84" t="s">
        <v>604</v>
      </c>
      <c r="AC1103" s="57">
        <v>45281</v>
      </c>
      <c r="AD1103" s="84">
        <v>62312426000138</v>
      </c>
      <c r="AE1103" s="84" t="s">
        <v>30</v>
      </c>
      <c r="AF1103" s="84">
        <v>1</v>
      </c>
      <c r="AG1103" s="84">
        <v>420</v>
      </c>
      <c r="AI1103">
        <v>177627</v>
      </c>
      <c r="AJ1103" s="84" t="str" cm="1">
        <f t="array" ref="AJ1103">_xlfn.XLOOKUP(AI1103,--LEFT(Main!$B$15:$B$1956,SEARCH(" ",Main!$B$15:$B$1956)),Main!$F$15:$F$1956,"")</f>
        <v>HCI</v>
      </c>
      <c r="AK1103" s="57" cm="1">
        <f t="array" ref="AK1103">_xlfn.XLOOKUP(1,(--LEFT(Main!$B$15:$B$1956,SEARCH(" ",Main!$B$15:$B$1956))=AI1103)*(Main!$F$15:$F$1956=AJ1103),Main!$C$15:$C$1956,"")</f>
        <v>45317</v>
      </c>
      <c r="AL1103" s="62" cm="1">
        <f t="array" ref="AL1103">--_xlfn.XLOOKUP(1,(Main!$F$15:$F$1956='PLANILHA EBR'!AJ1103)*(--LEFT(Main!$B$15:$B$1956,SEARCH(" ",Main!$B$15:$B$1956))='PLANILHA EBR'!AI1103),Main!$E$15:$E$1956)</f>
        <v>62312426000138</v>
      </c>
      <c r="AM1103" s="84" t="str" cm="1">
        <f t="array" ref="AM1103">_xlfn.XLOOKUP(1,(Main!$F$15:$F$1956='PLANILHA EBR'!AJ1103)*(--LEFT(Main!$B$15:$B$1956,SEARCH(" ",Main!$B$15:$B$1956))='PLANILHA EBR'!AI1103),Main!$H$15:$H$1956)</f>
        <v>KG LIQUIDO</v>
      </c>
      <c r="AN1103">
        <v>14</v>
      </c>
      <c r="AO1103">
        <v>6781.13</v>
      </c>
      <c r="AP1103">
        <v>210609</v>
      </c>
    </row>
    <row r="1104" spans="1:42" x14ac:dyDescent="0.25">
      <c r="A1104" t="s">
        <v>5968</v>
      </c>
      <c r="B1104" t="str">
        <f>C1104&amp;"-"&amp;COUNTIF(C$2:C1104,C1104)</f>
        <v>62667-2</v>
      </c>
      <c r="C1104">
        <v>62667</v>
      </c>
      <c r="D1104" s="57">
        <v>44879</v>
      </c>
      <c r="E1104" s="84" t="str">
        <f>F1104&amp;"-"&amp;COUNTIF($F$2:F1104,F1104)</f>
        <v>JOTUN-38</v>
      </c>
      <c r="F1104" s="84" t="str">
        <f t="shared" si="116"/>
        <v>JOTUN</v>
      </c>
      <c r="G1104" t="s">
        <v>8585</v>
      </c>
      <c r="H1104" s="62">
        <v>2907585000404</v>
      </c>
      <c r="I1104" t="s">
        <v>869</v>
      </c>
      <c r="J1104">
        <v>33</v>
      </c>
      <c r="K1104">
        <v>8943.83</v>
      </c>
      <c r="M1104">
        <v>177033</v>
      </c>
      <c r="N1104" t="str">
        <v>H</v>
      </c>
      <c r="O1104" s="57" cm="1">
        <f t="array" ref="O1104">_xlfn.XLOOKUP(1,($C$2:$C$8655=M1104)*($F$2:$F$8655=N1104),$D$2:$D$8655)</f>
        <v>45303</v>
      </c>
      <c r="P1104" s="62">
        <v>62312426000138</v>
      </c>
      <c r="Q1104" t="str">
        <v>UNIDADE</v>
      </c>
      <c r="R1104" s="85">
        <v>693</v>
      </c>
      <c r="S1104" s="85">
        <v>67827.77</v>
      </c>
      <c r="U1104" s="84" t="b">
        <f t="shared" si="111"/>
        <v>1</v>
      </c>
      <c r="V1104" s="84" t="b">
        <f t="shared" si="112"/>
        <v>1</v>
      </c>
      <c r="W1104" s="84" t="b">
        <f t="shared" si="113"/>
        <v>1</v>
      </c>
      <c r="X1104" s="84" t="str">
        <f t="shared" si="114"/>
        <v xml:space="preserve"> </v>
      </c>
      <c r="Y1104" s="84" t="b">
        <f t="shared" si="115"/>
        <v>1</v>
      </c>
      <c r="AA1104" s="84">
        <v>177033</v>
      </c>
      <c r="AB1104" s="84" t="s">
        <v>604</v>
      </c>
      <c r="AC1104" s="57">
        <v>45303</v>
      </c>
      <c r="AD1104" s="84">
        <v>62312426000138</v>
      </c>
      <c r="AE1104" s="84" t="s">
        <v>30</v>
      </c>
      <c r="AF1104" s="84">
        <v>710.57692307692309</v>
      </c>
      <c r="AG1104" s="84">
        <v>67827.77</v>
      </c>
      <c r="AI1104">
        <v>179406</v>
      </c>
      <c r="AJ1104" s="84" t="str" cm="1">
        <f t="array" ref="AJ1104">_xlfn.XLOOKUP(AI1104,--LEFT(Main!$B$15:$B$1956,SEARCH(" ",Main!$B$15:$B$1956)),Main!$F$15:$F$1956,"")</f>
        <v>HCI</v>
      </c>
      <c r="AK1104" s="57" cm="1">
        <f t="array" ref="AK1104">_xlfn.XLOOKUP(1,(--LEFT(Main!$B$15:$B$1956,SEARCH(" ",Main!$B$15:$B$1956))=AI1104)*(Main!$F$15:$F$1956=AJ1104),Main!$C$15:$C$1956,"")</f>
        <v>45358</v>
      </c>
      <c r="AL1104" s="62" cm="1">
        <f t="array" ref="AL1104">--_xlfn.XLOOKUP(1,(Main!$F$15:$F$1956='PLANILHA EBR'!AJ1104)*(--LEFT(Main!$B$15:$B$1956,SEARCH(" ",Main!$B$15:$B$1956))='PLANILHA EBR'!AI1104),Main!$E$15:$E$1956)</f>
        <v>62312426000138</v>
      </c>
      <c r="AM1104" s="84" t="str" cm="1">
        <f t="array" ref="AM1104">_xlfn.XLOOKUP(1,(Main!$F$15:$F$1956='PLANILHA EBR'!AJ1104)*(--LEFT(Main!$B$15:$B$1956,SEARCH(" ",Main!$B$15:$B$1956))='PLANILHA EBR'!AI1104),Main!$H$15:$H$1956)</f>
        <v>KG LIQUIDO</v>
      </c>
      <c r="AN1104">
        <v>945.19230769230762</v>
      </c>
      <c r="AO1104">
        <v>24389.510000000002</v>
      </c>
      <c r="AP1104">
        <v>210600</v>
      </c>
    </row>
    <row r="1105" spans="1:42" x14ac:dyDescent="0.25">
      <c r="A1105" t="s">
        <v>5968</v>
      </c>
      <c r="B1105" t="str">
        <f>C1105&amp;"-"&amp;COUNTIF(C$2:C1105,C1105)</f>
        <v>62667-3</v>
      </c>
      <c r="C1105">
        <v>62667</v>
      </c>
      <c r="D1105" s="57">
        <v>44879</v>
      </c>
      <c r="E1105" s="84" t="str">
        <f>F1105&amp;"-"&amp;COUNTIF($F$2:F1105,F1105)</f>
        <v>JOTUN-39</v>
      </c>
      <c r="F1105" s="84" t="str">
        <f t="shared" si="116"/>
        <v>JOTUN</v>
      </c>
      <c r="G1105" t="s">
        <v>8585</v>
      </c>
      <c r="H1105" s="62">
        <v>2907585000404</v>
      </c>
      <c r="I1105" t="s">
        <v>869</v>
      </c>
      <c r="J1105">
        <v>18</v>
      </c>
      <c r="K1105">
        <v>12495.91</v>
      </c>
      <c r="M1105">
        <v>177626</v>
      </c>
      <c r="N1105" t="str">
        <v>H</v>
      </c>
      <c r="O1105" s="57" cm="1">
        <f t="array" ref="O1105">_xlfn.XLOOKUP(1,($C$2:$C$8655=M1105)*($F$2:$F$8655=N1105),$D$2:$D$8655)</f>
        <v>45317</v>
      </c>
      <c r="P1105" s="62">
        <v>62312426000138</v>
      </c>
      <c r="Q1105" t="str">
        <v>M</v>
      </c>
      <c r="R1105" s="85">
        <v>62.39</v>
      </c>
      <c r="S1105" s="85">
        <v>108513.66</v>
      </c>
      <c r="U1105" s="84" t="b">
        <f t="shared" si="111"/>
        <v>1</v>
      </c>
      <c r="V1105" s="84" t="b">
        <f t="shared" si="112"/>
        <v>1</v>
      </c>
      <c r="W1105" s="84" t="b">
        <f t="shared" si="113"/>
        <v>1</v>
      </c>
      <c r="X1105" s="84" t="str">
        <f t="shared" si="114"/>
        <v xml:space="preserve"> </v>
      </c>
      <c r="Y1105" s="84" t="b">
        <f t="shared" si="115"/>
        <v>1</v>
      </c>
      <c r="AA1105" s="84">
        <v>177626</v>
      </c>
      <c r="AB1105" s="84" t="s">
        <v>604</v>
      </c>
      <c r="AC1105" s="57">
        <v>45317</v>
      </c>
      <c r="AD1105" s="84">
        <v>62312426000138</v>
      </c>
      <c r="AE1105" s="84" t="s">
        <v>30</v>
      </c>
      <c r="AF1105" s="84">
        <v>1065</v>
      </c>
      <c r="AG1105" s="84">
        <v>108513.66</v>
      </c>
      <c r="AI1105">
        <v>179642</v>
      </c>
      <c r="AJ1105" s="84" t="str" cm="1">
        <f t="array" ref="AJ1105">_xlfn.XLOOKUP(AI1105,--LEFT(Main!$B$15:$B$1956,SEARCH(" ",Main!$B$15:$B$1956)),Main!$F$15:$F$1956,"")</f>
        <v>HCI</v>
      </c>
      <c r="AK1105" s="57" cm="1">
        <f t="array" ref="AK1105">_xlfn.XLOOKUP(1,(--LEFT(Main!$B$15:$B$1956,SEARCH(" ",Main!$B$15:$B$1956))=AI1105)*(Main!$F$15:$F$1956=AJ1105),Main!$C$15:$C$1956,"")</f>
        <v>45364</v>
      </c>
      <c r="AL1105" s="62" cm="1">
        <f t="array" ref="AL1105">--_xlfn.XLOOKUP(1,(Main!$F$15:$F$1956='PLANILHA EBR'!AJ1105)*(--LEFT(Main!$B$15:$B$1956,SEARCH(" ",Main!$B$15:$B$1956))='PLANILHA EBR'!AI1105),Main!$E$15:$E$1956)</f>
        <v>62312426000138</v>
      </c>
      <c r="AM1105" s="84" t="str" cm="1">
        <f t="array" ref="AM1105">_xlfn.XLOOKUP(1,(Main!$F$15:$F$1956='PLANILHA EBR'!AJ1105)*(--LEFT(Main!$B$15:$B$1956,SEARCH(" ",Main!$B$15:$B$1956))='PLANILHA EBR'!AI1105),Main!$H$15:$H$1956)</f>
        <v>KG LIQUIDO</v>
      </c>
      <c r="AN1105">
        <v>4000.0000000000005</v>
      </c>
      <c r="AO1105">
        <v>114228.39</v>
      </c>
      <c r="AP1105">
        <v>210599</v>
      </c>
    </row>
    <row r="1106" spans="1:42" x14ac:dyDescent="0.25">
      <c r="A1106" t="s">
        <v>5968</v>
      </c>
      <c r="B1106" t="str">
        <f>C1106&amp;"-"&amp;COUNTIF(C$2:C1106,C1106)</f>
        <v>62667-4</v>
      </c>
      <c r="C1106">
        <v>62667</v>
      </c>
      <c r="D1106" s="57">
        <v>44879</v>
      </c>
      <c r="E1106" s="84" t="str">
        <f>F1106&amp;"-"&amp;COUNTIF($F$2:F1106,F1106)</f>
        <v>JOTUN-40</v>
      </c>
      <c r="F1106" s="84" t="str">
        <f t="shared" si="116"/>
        <v>JOTUN</v>
      </c>
      <c r="G1106" t="s">
        <v>8585</v>
      </c>
      <c r="H1106" s="62">
        <v>2907585000404</v>
      </c>
      <c r="I1106" t="s">
        <v>869</v>
      </c>
      <c r="J1106">
        <v>6</v>
      </c>
      <c r="K1106">
        <v>2604.3000000000002</v>
      </c>
      <c r="M1106">
        <v>177627</v>
      </c>
      <c r="N1106" t="str">
        <v>H</v>
      </c>
      <c r="O1106" s="57" cm="1">
        <f t="array" ref="O1106">_xlfn.XLOOKUP(1,($C$2:$C$8655=M1106)*($F$2:$F$8655=N1106),$D$2:$D$8655)</f>
        <v>45317</v>
      </c>
      <c r="P1106" s="62">
        <v>62312426000138</v>
      </c>
      <c r="Q1106" t="str">
        <v>UNIDADE</v>
      </c>
      <c r="R1106" s="85">
        <v>36</v>
      </c>
      <c r="S1106" s="85">
        <v>6781.1299999999992</v>
      </c>
      <c r="U1106" s="84" t="b">
        <f t="shared" si="111"/>
        <v>1</v>
      </c>
      <c r="V1106" s="84" t="b">
        <f t="shared" si="112"/>
        <v>1</v>
      </c>
      <c r="W1106" s="84" t="b">
        <f t="shared" si="113"/>
        <v>1</v>
      </c>
      <c r="X1106" s="84" t="str">
        <f t="shared" si="114"/>
        <v xml:space="preserve"> </v>
      </c>
      <c r="Y1106" s="84" t="b">
        <f t="shared" si="115"/>
        <v>1</v>
      </c>
      <c r="AA1106" s="84">
        <v>177627</v>
      </c>
      <c r="AB1106" s="84" t="s">
        <v>604</v>
      </c>
      <c r="AC1106" s="57">
        <v>45317</v>
      </c>
      <c r="AD1106" s="84">
        <v>62312426000138</v>
      </c>
      <c r="AE1106" s="84" t="s">
        <v>30</v>
      </c>
      <c r="AF1106" s="84">
        <v>14</v>
      </c>
      <c r="AG1106" s="84">
        <v>6781.13</v>
      </c>
      <c r="AI1106">
        <v>180061</v>
      </c>
      <c r="AJ1106" s="84" t="str" cm="1">
        <f t="array" ref="AJ1106">_xlfn.XLOOKUP(AI1106,--LEFT(Main!$B$15:$B$1956,SEARCH(" ",Main!$B$15:$B$1956)),Main!$F$15:$F$1956,"")</f>
        <v>HCI</v>
      </c>
      <c r="AK1106" s="57" cm="1">
        <f t="array" ref="AK1106">_xlfn.XLOOKUP(1,(--LEFT(Main!$B$15:$B$1956,SEARCH(" ",Main!$B$15:$B$1956))=AI1106)*(Main!$F$15:$F$1956=AJ1106),Main!$C$15:$C$1956,"")</f>
        <v>45373</v>
      </c>
      <c r="AL1106" s="62" cm="1">
        <f t="array" ref="AL1106">--_xlfn.XLOOKUP(1,(Main!$F$15:$F$1956='PLANILHA EBR'!AJ1106)*(--LEFT(Main!$B$15:$B$1956,SEARCH(" ",Main!$B$15:$B$1956))='PLANILHA EBR'!AI1106),Main!$E$15:$E$1956)</f>
        <v>62312426000138</v>
      </c>
      <c r="AM1106" s="84" t="str" cm="1">
        <f t="array" ref="AM1106">_xlfn.XLOOKUP(1,(Main!$F$15:$F$1956='PLANILHA EBR'!AJ1106)*(--LEFT(Main!$B$15:$B$1956,SEARCH(" ",Main!$B$15:$B$1956))='PLANILHA EBR'!AI1106),Main!$H$15:$H$1956)</f>
        <v>KG LIQUIDO</v>
      </c>
      <c r="AN1106">
        <v>165.00000000000003</v>
      </c>
      <c r="AO1106">
        <v>5042.0200000000004</v>
      </c>
      <c r="AP1106">
        <v>210599</v>
      </c>
    </row>
    <row r="1107" spans="1:42" x14ac:dyDescent="0.25">
      <c r="A1107" t="s">
        <v>5968</v>
      </c>
      <c r="B1107" t="str">
        <f>C1107&amp;"-"&amp;COUNTIF(C$2:C1107,C1107)</f>
        <v>62667-5</v>
      </c>
      <c r="C1107">
        <v>62667</v>
      </c>
      <c r="D1107" s="57">
        <v>44879</v>
      </c>
      <c r="E1107" s="84" t="str">
        <f>F1107&amp;"-"&amp;COUNTIF($F$2:F1107,F1107)</f>
        <v>JOTUN-41</v>
      </c>
      <c r="F1107" s="84" t="str">
        <f t="shared" si="116"/>
        <v>JOTUN</v>
      </c>
      <c r="G1107" t="s">
        <v>8585</v>
      </c>
      <c r="H1107" s="62">
        <v>2907585000404</v>
      </c>
      <c r="I1107" t="s">
        <v>869</v>
      </c>
      <c r="J1107">
        <v>115</v>
      </c>
      <c r="K1107">
        <v>18015.900000000001</v>
      </c>
      <c r="M1107">
        <v>179406</v>
      </c>
      <c r="N1107" t="str">
        <v>H</v>
      </c>
      <c r="O1107" s="57" cm="1">
        <f t="array" ref="O1107">_xlfn.XLOOKUP(1,($C$2:$C$8655=M1107)*($F$2:$F$8655=N1107),$D$2:$D$8655)</f>
        <v>45358</v>
      </c>
      <c r="P1107" s="62">
        <v>62312426000138</v>
      </c>
      <c r="Q1107" t="str">
        <v>UNIDADE</v>
      </c>
      <c r="R1107" s="85">
        <v>117</v>
      </c>
      <c r="S1107" s="85">
        <v>24389.509999999995</v>
      </c>
      <c r="U1107" s="84" t="b">
        <f t="shared" si="111"/>
        <v>1</v>
      </c>
      <c r="V1107" s="84" t="b">
        <f t="shared" si="112"/>
        <v>1</v>
      </c>
      <c r="W1107" s="84" t="b">
        <f t="shared" si="113"/>
        <v>1</v>
      </c>
      <c r="X1107" s="84" t="str">
        <f t="shared" si="114"/>
        <v xml:space="preserve"> </v>
      </c>
      <c r="Y1107" s="84" t="b">
        <f t="shared" si="115"/>
        <v>1</v>
      </c>
      <c r="AA1107" s="84">
        <v>179406</v>
      </c>
      <c r="AB1107" s="84" t="s">
        <v>604</v>
      </c>
      <c r="AC1107" s="57">
        <v>45358</v>
      </c>
      <c r="AD1107" s="84">
        <v>62312426000138</v>
      </c>
      <c r="AE1107" s="84" t="s">
        <v>30</v>
      </c>
      <c r="AF1107" s="84">
        <v>945.19230769230762</v>
      </c>
      <c r="AG1107" s="84">
        <v>24389.51</v>
      </c>
      <c r="AI1107">
        <v>180973</v>
      </c>
      <c r="AJ1107" s="84" t="str" cm="1">
        <f t="array" ref="AJ1107">_xlfn.XLOOKUP(AI1107,--LEFT(Main!$B$15:$B$1956,SEARCH(" ",Main!$B$15:$B$1956)),Main!$F$15:$F$1956,"")</f>
        <v>HCI</v>
      </c>
      <c r="AK1107" s="57" cm="1">
        <f t="array" ref="AK1107">_xlfn.XLOOKUP(1,(--LEFT(Main!$B$15:$B$1956,SEARCH(" ",Main!$B$15:$B$1956))=AI1107)*(Main!$F$15:$F$1956=AJ1107),Main!$C$15:$C$1956,"")</f>
        <v>45393</v>
      </c>
      <c r="AL1107" s="62" cm="1">
        <f t="array" ref="AL1107">--_xlfn.XLOOKUP(1,(Main!$F$15:$F$1956='PLANILHA EBR'!AJ1107)*(--LEFT(Main!$B$15:$B$1956,SEARCH(" ",Main!$B$15:$B$1956))='PLANILHA EBR'!AI1107),Main!$E$15:$E$1956)</f>
        <v>62312426000138</v>
      </c>
      <c r="AM1107" s="84" t="str" cm="1">
        <f t="array" ref="AM1107">_xlfn.XLOOKUP(1,(Main!$F$15:$F$1956='PLANILHA EBR'!AJ1107)*(--LEFT(Main!$B$15:$B$1956,SEARCH(" ",Main!$B$15:$B$1956))='PLANILHA EBR'!AI1107),Main!$H$15:$H$1956)</f>
        <v>KG LIQUIDO</v>
      </c>
      <c r="AN1107">
        <v>450</v>
      </c>
      <c r="AO1107">
        <v>17080.349999999999</v>
      </c>
      <c r="AP1107">
        <v>210599</v>
      </c>
    </row>
    <row r="1108" spans="1:42" x14ac:dyDescent="0.25">
      <c r="A1108" t="s">
        <v>5968</v>
      </c>
      <c r="B1108" t="str">
        <f>C1108&amp;"-"&amp;COUNTIF(C$2:C1108,C1108)</f>
        <v>62667-6</v>
      </c>
      <c r="C1108">
        <v>62667</v>
      </c>
      <c r="D1108" s="57">
        <v>44879</v>
      </c>
      <c r="E1108" s="84" t="str">
        <f>F1108&amp;"-"&amp;COUNTIF($F$2:F1108,F1108)</f>
        <v>JOTUN-42</v>
      </c>
      <c r="F1108" s="84" t="str">
        <f t="shared" si="116"/>
        <v>JOTUN</v>
      </c>
      <c r="G1108" t="s">
        <v>8585</v>
      </c>
      <c r="H1108" s="62">
        <v>2907585000404</v>
      </c>
      <c r="I1108" t="s">
        <v>869</v>
      </c>
      <c r="J1108">
        <v>38</v>
      </c>
      <c r="K1108">
        <v>18039.36</v>
      </c>
      <c r="M1108">
        <v>179642</v>
      </c>
      <c r="N1108" t="str">
        <v>H</v>
      </c>
      <c r="O1108" s="57" cm="1">
        <f t="array" ref="O1108">_xlfn.XLOOKUP(1,($C$2:$C$8655=M1108)*($F$2:$F$8655=N1108),$D$2:$D$8655)</f>
        <v>45364</v>
      </c>
      <c r="P1108" s="62">
        <v>62312426000138</v>
      </c>
      <c r="Q1108" t="str">
        <v>M</v>
      </c>
      <c r="R1108" s="85">
        <v>955.8</v>
      </c>
      <c r="S1108" s="85">
        <v>114228.39</v>
      </c>
      <c r="U1108" s="84" t="b">
        <f t="shared" si="111"/>
        <v>1</v>
      </c>
      <c r="V1108" s="84" t="b">
        <f t="shared" si="112"/>
        <v>1</v>
      </c>
      <c r="W1108" s="84" t="b">
        <f t="shared" si="113"/>
        <v>1</v>
      </c>
      <c r="X1108" s="84" t="str">
        <f t="shared" si="114"/>
        <v xml:space="preserve"> </v>
      </c>
      <c r="Y1108" s="84" t="b">
        <f t="shared" si="115"/>
        <v>1</v>
      </c>
      <c r="AA1108" s="84">
        <v>179642</v>
      </c>
      <c r="AB1108" s="84" t="s">
        <v>604</v>
      </c>
      <c r="AC1108" s="57">
        <v>45364</v>
      </c>
      <c r="AD1108" s="84">
        <v>62312426000138</v>
      </c>
      <c r="AE1108" s="84" t="s">
        <v>30</v>
      </c>
      <c r="AF1108" s="84">
        <v>4000.0000000000005</v>
      </c>
      <c r="AG1108" s="84">
        <v>114228.39</v>
      </c>
      <c r="AI1108">
        <v>181802</v>
      </c>
      <c r="AJ1108" s="84" t="str" cm="1">
        <f t="array" ref="AJ1108">_xlfn.XLOOKUP(AI1108,--LEFT(Main!$B$15:$B$1956,SEARCH(" ",Main!$B$15:$B$1956)),Main!$F$15:$F$1956,"")</f>
        <v>HCI</v>
      </c>
      <c r="AK1108" s="57" cm="1">
        <f t="array" ref="AK1108">_xlfn.XLOOKUP(1,(--LEFT(Main!$B$15:$B$1956,SEARCH(" ",Main!$B$15:$B$1956))=AI1108)*(Main!$F$15:$F$1956=AJ1108),Main!$C$15:$C$1956,"")</f>
        <v>45415</v>
      </c>
      <c r="AL1108" s="62" cm="1">
        <f t="array" ref="AL1108">--_xlfn.XLOOKUP(1,(Main!$F$15:$F$1956='PLANILHA EBR'!AJ1108)*(--LEFT(Main!$B$15:$B$1956,SEARCH(" ",Main!$B$15:$B$1956))='PLANILHA EBR'!AI1108),Main!$E$15:$E$1956)</f>
        <v>62312426000138</v>
      </c>
      <c r="AM1108" s="84" t="str" cm="1">
        <f t="array" ref="AM1108">_xlfn.XLOOKUP(1,(Main!$F$15:$F$1956='PLANILHA EBR'!AJ1108)*(--LEFT(Main!$B$15:$B$1956,SEARCH(" ",Main!$B$15:$B$1956))='PLANILHA EBR'!AI1108),Main!$H$15:$H$1956)</f>
        <v>KG LIQUIDO</v>
      </c>
      <c r="AN1108">
        <v>584</v>
      </c>
      <c r="AO1108">
        <v>30735.57</v>
      </c>
      <c r="AP1108">
        <v>210599</v>
      </c>
    </row>
    <row r="1109" spans="1:42" x14ac:dyDescent="0.25">
      <c r="A1109" t="s">
        <v>5968</v>
      </c>
      <c r="B1109" t="str">
        <f>C1109&amp;"-"&amp;COUNTIF(C$2:C1109,C1109)</f>
        <v>62667-7</v>
      </c>
      <c r="C1109">
        <v>62667</v>
      </c>
      <c r="D1109" s="57">
        <v>44879</v>
      </c>
      <c r="E1109" s="84" t="str">
        <f>F1109&amp;"-"&amp;COUNTIF($F$2:F1109,F1109)</f>
        <v>JOTUN-43</v>
      </c>
      <c r="F1109" s="84" t="str">
        <f t="shared" si="116"/>
        <v>JOTUN</v>
      </c>
      <c r="G1109" t="s">
        <v>8585</v>
      </c>
      <c r="H1109" s="62">
        <v>2907585000404</v>
      </c>
      <c r="I1109" t="s">
        <v>869</v>
      </c>
      <c r="J1109">
        <v>38</v>
      </c>
      <c r="K1109">
        <v>3651.04</v>
      </c>
      <c r="M1109">
        <v>180061</v>
      </c>
      <c r="N1109" t="str">
        <v>H</v>
      </c>
      <c r="O1109" s="57" cm="1">
        <f t="array" ref="O1109">_xlfn.XLOOKUP(1,($C$2:$C$8655=M1109)*($F$2:$F$8655=N1109),$D$2:$D$8655)</f>
        <v>45373</v>
      </c>
      <c r="P1109" s="62">
        <v>62312426000138</v>
      </c>
      <c r="Q1109" t="str">
        <v>UNIDADE</v>
      </c>
      <c r="R1109" s="85">
        <v>148</v>
      </c>
      <c r="S1109" s="85">
        <v>5042.0200000000004</v>
      </c>
      <c r="U1109" s="84" t="b">
        <f t="shared" si="111"/>
        <v>1</v>
      </c>
      <c r="V1109" s="84" t="b">
        <f t="shared" si="112"/>
        <v>1</v>
      </c>
      <c r="W1109" s="84" t="b">
        <f t="shared" si="113"/>
        <v>1</v>
      </c>
      <c r="X1109" s="84" t="str">
        <f t="shared" si="114"/>
        <v xml:space="preserve"> </v>
      </c>
      <c r="Y1109" s="84" t="b">
        <f t="shared" si="115"/>
        <v>1</v>
      </c>
      <c r="AA1109" s="84">
        <v>180061</v>
      </c>
      <c r="AB1109" s="84" t="s">
        <v>604</v>
      </c>
      <c r="AC1109" s="57">
        <v>45373</v>
      </c>
      <c r="AD1109" s="84">
        <v>62312426000138</v>
      </c>
      <c r="AE1109" s="84" t="s">
        <v>30</v>
      </c>
      <c r="AF1109" s="84">
        <v>165.00000000000003</v>
      </c>
      <c r="AG1109" s="84">
        <v>5042.0200000000004</v>
      </c>
      <c r="AI1109">
        <v>181813</v>
      </c>
      <c r="AJ1109" s="84" t="str" cm="1">
        <f t="array" ref="AJ1109">_xlfn.XLOOKUP(AI1109,--LEFT(Main!$B$15:$B$1956,SEARCH(" ",Main!$B$15:$B$1956)),Main!$F$15:$F$1956,"")</f>
        <v>HCI</v>
      </c>
      <c r="AK1109" s="57" cm="1">
        <f t="array" ref="AK1109">_xlfn.XLOOKUP(1,(--LEFT(Main!$B$15:$B$1956,SEARCH(" ",Main!$B$15:$B$1956))=AI1109)*(Main!$F$15:$F$1956=AJ1109),Main!$C$15:$C$1956,"")</f>
        <v>45415</v>
      </c>
      <c r="AL1109" s="62" cm="1">
        <f t="array" ref="AL1109">--_xlfn.XLOOKUP(1,(Main!$F$15:$F$1956='PLANILHA EBR'!AJ1109)*(--LEFT(Main!$B$15:$B$1956,SEARCH(" ",Main!$B$15:$B$1956))='PLANILHA EBR'!AI1109),Main!$E$15:$E$1956)</f>
        <v>62312426000138</v>
      </c>
      <c r="AM1109" s="84" t="str" cm="1">
        <f t="array" ref="AM1109">_xlfn.XLOOKUP(1,(Main!$F$15:$F$1956='PLANILHA EBR'!AJ1109)*(--LEFT(Main!$B$15:$B$1956,SEARCH(" ",Main!$B$15:$B$1956))='PLANILHA EBR'!AI1109),Main!$H$15:$H$1956)</f>
        <v>KG LIQUIDO</v>
      </c>
      <c r="AN1109">
        <v>1688</v>
      </c>
      <c r="AO1109">
        <v>116579.54</v>
      </c>
      <c r="AP1109">
        <v>166582</v>
      </c>
    </row>
    <row r="1110" spans="1:42" x14ac:dyDescent="0.25">
      <c r="A1110" t="s">
        <v>5968</v>
      </c>
      <c r="B1110" t="str">
        <f>C1110&amp;"-"&amp;COUNTIF(C$2:C1110,C1110)</f>
        <v>62667-8</v>
      </c>
      <c r="C1110">
        <v>62667</v>
      </c>
      <c r="D1110" s="57">
        <v>44879</v>
      </c>
      <c r="E1110" s="84" t="str">
        <f>F1110&amp;"-"&amp;COUNTIF($F$2:F1110,F1110)</f>
        <v>JOTUN-44</v>
      </c>
      <c r="F1110" s="84" t="str">
        <f t="shared" si="116"/>
        <v>JOTUN</v>
      </c>
      <c r="G1110" t="s">
        <v>8585</v>
      </c>
      <c r="H1110" s="62">
        <v>2907585000404</v>
      </c>
      <c r="I1110" t="s">
        <v>869</v>
      </c>
      <c r="J1110">
        <v>20</v>
      </c>
      <c r="K1110">
        <v>12809.16</v>
      </c>
      <c r="M1110">
        <v>180973</v>
      </c>
      <c r="N1110" t="str">
        <v>H</v>
      </c>
      <c r="O1110" s="57" cm="1">
        <f t="array" ref="O1110">_xlfn.XLOOKUP(1,($C$2:$C$8655=M1110)*($F$2:$F$8655=N1110),$D$2:$D$8655)</f>
        <v>45393</v>
      </c>
      <c r="P1110" s="62">
        <v>62312426000138</v>
      </c>
      <c r="Q1110" t="str">
        <v>M</v>
      </c>
      <c r="R1110" s="85">
        <v>6.18</v>
      </c>
      <c r="S1110" s="85">
        <v>17080.349999999999</v>
      </c>
      <c r="U1110" s="84" t="b">
        <f t="shared" si="111"/>
        <v>1</v>
      </c>
      <c r="V1110" s="84" t="b">
        <f t="shared" si="112"/>
        <v>1</v>
      </c>
      <c r="W1110" s="84" t="b">
        <f t="shared" si="113"/>
        <v>1</v>
      </c>
      <c r="X1110" s="84" t="str">
        <f t="shared" si="114"/>
        <v xml:space="preserve"> </v>
      </c>
      <c r="Y1110" s="84" t="b">
        <f t="shared" si="115"/>
        <v>1</v>
      </c>
      <c r="AA1110" s="84">
        <v>180973</v>
      </c>
      <c r="AB1110" s="84" t="s">
        <v>604</v>
      </c>
      <c r="AC1110" s="57">
        <v>45393</v>
      </c>
      <c r="AD1110" s="84">
        <v>62312426000138</v>
      </c>
      <c r="AE1110" s="84" t="s">
        <v>30</v>
      </c>
      <c r="AF1110" s="84">
        <v>450</v>
      </c>
      <c r="AG1110" s="84">
        <v>17080.349999999999</v>
      </c>
      <c r="AI1110">
        <v>182292</v>
      </c>
      <c r="AJ1110" s="84" t="str" cm="1">
        <f t="array" ref="AJ1110">_xlfn.XLOOKUP(AI1110,--LEFT(Main!$B$15:$B$1956,SEARCH(" ",Main!$B$15:$B$1956)),Main!$F$15:$F$1956,"")</f>
        <v>HCI</v>
      </c>
      <c r="AK1110" s="57" cm="1">
        <f t="array" ref="AK1110">_xlfn.XLOOKUP(1,(--LEFT(Main!$B$15:$B$1956,SEARCH(" ",Main!$B$15:$B$1956))=AI1110)*(Main!$F$15:$F$1956=AJ1110),Main!$C$15:$C$1956,"")</f>
        <v>45428</v>
      </c>
      <c r="AL1110" s="62" cm="1">
        <f t="array" ref="AL1110">--_xlfn.XLOOKUP(1,(Main!$F$15:$F$1956='PLANILHA EBR'!AJ1110)*(--LEFT(Main!$B$15:$B$1956,SEARCH(" ",Main!$B$15:$B$1956))='PLANILHA EBR'!AI1110),Main!$E$15:$E$1956)</f>
        <v>62312426000138</v>
      </c>
      <c r="AM1110" s="84" t="str" cm="1">
        <f t="array" ref="AM1110">_xlfn.XLOOKUP(1,(Main!$F$15:$F$1956='PLANILHA EBR'!AJ1110)*(--LEFT(Main!$B$15:$B$1956,SEARCH(" ",Main!$B$15:$B$1956))='PLANILHA EBR'!AI1110),Main!$H$15:$H$1956)</f>
        <v>UNIDADE</v>
      </c>
      <c r="AN1110">
        <v>55</v>
      </c>
      <c r="AO1110">
        <v>112901.93</v>
      </c>
      <c r="AP1110">
        <v>162495</v>
      </c>
    </row>
    <row r="1111" spans="1:42" x14ac:dyDescent="0.25">
      <c r="A1111" t="s">
        <v>5968</v>
      </c>
      <c r="B1111" t="str">
        <f>C1111&amp;"-"&amp;COUNTIF(C$2:C1111,C1111)</f>
        <v>62667-9</v>
      </c>
      <c r="C1111">
        <v>62667</v>
      </c>
      <c r="D1111" s="57">
        <v>44879</v>
      </c>
      <c r="E1111" s="84" t="str">
        <f>F1111&amp;"-"&amp;COUNTIF($F$2:F1111,F1111)</f>
        <v>JOTUN-45</v>
      </c>
      <c r="F1111" s="84" t="str">
        <f t="shared" si="116"/>
        <v>JOTUN</v>
      </c>
      <c r="G1111" t="s">
        <v>8585</v>
      </c>
      <c r="H1111" s="62">
        <v>2907585000404</v>
      </c>
      <c r="I1111" t="s">
        <v>869</v>
      </c>
      <c r="J1111">
        <v>20</v>
      </c>
      <c r="K1111">
        <v>3415.68</v>
      </c>
      <c r="M1111">
        <v>181802</v>
      </c>
      <c r="N1111" t="str">
        <v>H</v>
      </c>
      <c r="O1111" s="57" cm="1">
        <f t="array" ref="O1111">_xlfn.XLOOKUP(1,($C$2:$C$8655=M1111)*($F$2:$F$8655=N1111),$D$2:$D$8655)</f>
        <v>45415</v>
      </c>
      <c r="P1111" s="62">
        <v>62312426000138</v>
      </c>
      <c r="Q1111" t="str">
        <v>UNIDADE</v>
      </c>
      <c r="R1111" s="85">
        <v>527</v>
      </c>
      <c r="S1111" s="85">
        <v>30735.569999999996</v>
      </c>
      <c r="U1111" s="84" t="b">
        <f t="shared" si="111"/>
        <v>1</v>
      </c>
      <c r="V1111" s="84" t="b">
        <f t="shared" si="112"/>
        <v>1</v>
      </c>
      <c r="W1111" s="84" t="b">
        <f t="shared" si="113"/>
        <v>1</v>
      </c>
      <c r="X1111" s="84" t="str">
        <f t="shared" si="114"/>
        <v xml:space="preserve"> </v>
      </c>
      <c r="Y1111" s="84" t="b">
        <f t="shared" si="115"/>
        <v>1</v>
      </c>
      <c r="AA1111" s="84">
        <v>181802</v>
      </c>
      <c r="AB1111" s="84" t="s">
        <v>604</v>
      </c>
      <c r="AC1111" s="57">
        <v>45415</v>
      </c>
      <c r="AD1111" s="84">
        <v>62312426000138</v>
      </c>
      <c r="AE1111" s="84" t="s">
        <v>30</v>
      </c>
      <c r="AF1111" s="84">
        <v>584</v>
      </c>
      <c r="AG1111" s="84">
        <v>30735.57</v>
      </c>
      <c r="AI1111">
        <v>182293</v>
      </c>
      <c r="AJ1111" s="84" t="str" cm="1">
        <f t="array" ref="AJ1111">_xlfn.XLOOKUP(AI1111,--LEFT(Main!$B$15:$B$1956,SEARCH(" ",Main!$B$15:$B$1956)),Main!$F$15:$F$1956,"")</f>
        <v>HCI</v>
      </c>
      <c r="AK1111" s="57" cm="1">
        <f t="array" ref="AK1111">_xlfn.XLOOKUP(1,(--LEFT(Main!$B$15:$B$1956,SEARCH(" ",Main!$B$15:$B$1956))=AI1111)*(Main!$F$15:$F$1956=AJ1111),Main!$C$15:$C$1956,"")</f>
        <v>45428</v>
      </c>
      <c r="AL1111" s="62" cm="1">
        <f t="array" ref="AL1111">--_xlfn.XLOOKUP(1,(Main!$F$15:$F$1956='PLANILHA EBR'!AJ1111)*(--LEFT(Main!$B$15:$B$1956,SEARCH(" ",Main!$B$15:$B$1956))='PLANILHA EBR'!AI1111),Main!$E$15:$E$1956)</f>
        <v>62312426000138</v>
      </c>
      <c r="AM1111" s="84" t="str" cm="1">
        <f t="array" ref="AM1111">_xlfn.XLOOKUP(1,(Main!$F$15:$F$1956='PLANILHA EBR'!AJ1111)*(--LEFT(Main!$B$15:$B$1956,SEARCH(" ",Main!$B$15:$B$1956))='PLANILHA EBR'!AI1111),Main!$H$15:$H$1956)</f>
        <v>UNIDADE</v>
      </c>
      <c r="AN1111">
        <v>1</v>
      </c>
      <c r="AO1111">
        <v>2603.15</v>
      </c>
      <c r="AP1111">
        <v>162495</v>
      </c>
    </row>
    <row r="1112" spans="1:42" x14ac:dyDescent="0.25">
      <c r="A1112" t="s">
        <v>5968</v>
      </c>
      <c r="B1112" t="str">
        <f>C1112&amp;"-"&amp;COUNTIF(C$2:C1112,C1112)</f>
        <v>62667-10</v>
      </c>
      <c r="C1112">
        <v>62667</v>
      </c>
      <c r="D1112" s="57">
        <v>44879</v>
      </c>
      <c r="E1112" s="84" t="str">
        <f>F1112&amp;"-"&amp;COUNTIF($F$2:F1112,F1112)</f>
        <v>JOTUN-46</v>
      </c>
      <c r="F1112" s="84" t="str">
        <f t="shared" si="116"/>
        <v>JOTUN</v>
      </c>
      <c r="G1112" t="s">
        <v>8585</v>
      </c>
      <c r="H1112" s="62">
        <v>2907585000404</v>
      </c>
      <c r="I1112" t="s">
        <v>869</v>
      </c>
      <c r="J1112">
        <v>15</v>
      </c>
      <c r="K1112">
        <v>10515.95</v>
      </c>
      <c r="M1112">
        <v>181813</v>
      </c>
      <c r="N1112" t="str">
        <v>H</v>
      </c>
      <c r="O1112" s="57" cm="1">
        <f t="array" ref="O1112">_xlfn.XLOOKUP(1,($C$2:$C$8655=M1112)*($F$2:$F$8655=N1112),$D$2:$D$8655)</f>
        <v>45415</v>
      </c>
      <c r="P1112" s="62">
        <v>62312426000138</v>
      </c>
      <c r="Q1112" t="str">
        <v>M</v>
      </c>
      <c r="R1112" s="85">
        <v>860.08</v>
      </c>
      <c r="S1112" s="85">
        <v>116579.54</v>
      </c>
      <c r="U1112" s="84" t="b">
        <f t="shared" si="111"/>
        <v>1</v>
      </c>
      <c r="V1112" s="84" t="b">
        <f t="shared" si="112"/>
        <v>1</v>
      </c>
      <c r="W1112" s="84" t="b">
        <f t="shared" si="113"/>
        <v>1</v>
      </c>
      <c r="X1112" s="84" t="str">
        <f t="shared" si="114"/>
        <v xml:space="preserve"> </v>
      </c>
      <c r="Y1112" s="84" t="b">
        <f t="shared" si="115"/>
        <v>1</v>
      </c>
      <c r="AA1112" s="84">
        <v>181813</v>
      </c>
      <c r="AB1112" s="84" t="s">
        <v>604</v>
      </c>
      <c r="AC1112" s="57">
        <v>45415</v>
      </c>
      <c r="AD1112" s="84">
        <v>62312426000138</v>
      </c>
      <c r="AE1112" s="84" t="s">
        <v>30</v>
      </c>
      <c r="AF1112" s="84">
        <v>1688</v>
      </c>
      <c r="AG1112" s="84">
        <v>116579.54</v>
      </c>
      <c r="AI1112">
        <v>182294</v>
      </c>
      <c r="AJ1112" s="84" t="str" cm="1">
        <f t="array" ref="AJ1112">_xlfn.XLOOKUP(AI1112,--LEFT(Main!$B$15:$B$1956,SEARCH(" ",Main!$B$15:$B$1956)),Main!$F$15:$F$1956,"")</f>
        <v>HCI</v>
      </c>
      <c r="AK1112" s="57" cm="1">
        <f t="array" ref="AK1112">_xlfn.XLOOKUP(1,(--LEFT(Main!$B$15:$B$1956,SEARCH(" ",Main!$B$15:$B$1956))=AI1112)*(Main!$F$15:$F$1956=AJ1112),Main!$C$15:$C$1956,"")</f>
        <v>45428</v>
      </c>
      <c r="AL1112" s="62" cm="1">
        <f t="array" ref="AL1112">--_xlfn.XLOOKUP(1,(Main!$F$15:$F$1956='PLANILHA EBR'!AJ1112)*(--LEFT(Main!$B$15:$B$1956,SEARCH(" ",Main!$B$15:$B$1956))='PLANILHA EBR'!AI1112),Main!$E$15:$E$1956)</f>
        <v>62312426000138</v>
      </c>
      <c r="AM1112" s="84" t="str" cm="1">
        <f t="array" ref="AM1112">_xlfn.XLOOKUP(1,(Main!$F$15:$F$1956='PLANILHA EBR'!AJ1112)*(--LEFT(Main!$B$15:$B$1956,SEARCH(" ",Main!$B$15:$B$1956))='PLANILHA EBR'!AI1112),Main!$H$15:$H$1956)</f>
        <v>UNIDADE</v>
      </c>
      <c r="AN1112">
        <v>2</v>
      </c>
      <c r="AO1112">
        <v>3084.92</v>
      </c>
      <c r="AP1112">
        <v>150523</v>
      </c>
    </row>
    <row r="1113" spans="1:42" x14ac:dyDescent="0.25">
      <c r="A1113" t="s">
        <v>5958</v>
      </c>
      <c r="B1113" t="str">
        <f>C1113&amp;"-"&amp;COUNTIF(C$2:C1113,C1113)</f>
        <v>69825-1</v>
      </c>
      <c r="C1113">
        <v>69825</v>
      </c>
      <c r="D1113" s="57">
        <v>44879</v>
      </c>
      <c r="E1113" s="84" t="str">
        <f>F1113&amp;"-"&amp;COUNTIF($F$2:F1113,F1113)</f>
        <v>METASA-986</v>
      </c>
      <c r="F1113" s="84" t="str">
        <f t="shared" si="116"/>
        <v>METASA</v>
      </c>
      <c r="G1113" t="s">
        <v>8581</v>
      </c>
      <c r="H1113" s="62">
        <v>88416482000106</v>
      </c>
      <c r="I1113" t="s">
        <v>30</v>
      </c>
      <c r="J1113">
        <v>591.6</v>
      </c>
      <c r="K1113">
        <v>9986.2000000000007</v>
      </c>
      <c r="M1113">
        <v>182292</v>
      </c>
      <c r="N1113" t="str">
        <v>H</v>
      </c>
      <c r="O1113" s="57" cm="1">
        <f t="array" ref="O1113">_xlfn.XLOOKUP(1,($C$2:$C$8655=M1113)*($F$2:$F$8655=N1113),$D$2:$D$8655)</f>
        <v>45428</v>
      </c>
      <c r="P1113" s="62">
        <v>62312426000138</v>
      </c>
      <c r="Q1113" t="str">
        <v>UNIDADE</v>
      </c>
      <c r="R1113" s="85">
        <v>55</v>
      </c>
      <c r="S1113" s="85">
        <v>112901.93000000001</v>
      </c>
      <c r="U1113" s="84" t="b">
        <f t="shared" si="111"/>
        <v>1</v>
      </c>
      <c r="V1113" s="84" t="b">
        <f t="shared" si="112"/>
        <v>1</v>
      </c>
      <c r="W1113" s="84" t="b">
        <f t="shared" si="113"/>
        <v>1</v>
      </c>
      <c r="X1113" s="84" t="b">
        <f t="shared" si="114"/>
        <v>1</v>
      </c>
      <c r="Y1113" s="84" t="b">
        <f t="shared" si="115"/>
        <v>1</v>
      </c>
      <c r="AA1113" s="84">
        <v>182292</v>
      </c>
      <c r="AB1113" s="84" t="s">
        <v>604</v>
      </c>
      <c r="AC1113" s="57">
        <v>45428</v>
      </c>
      <c r="AD1113" s="84">
        <v>62312426000138</v>
      </c>
      <c r="AE1113" s="84" t="s">
        <v>869</v>
      </c>
      <c r="AF1113" s="84">
        <v>55</v>
      </c>
      <c r="AG1113" s="84">
        <v>112901.93</v>
      </c>
      <c r="AI1113">
        <v>182295</v>
      </c>
      <c r="AJ1113" s="84" t="str" cm="1">
        <f t="array" ref="AJ1113">_xlfn.XLOOKUP(AI1113,--LEFT(Main!$B$15:$B$1956,SEARCH(" ",Main!$B$15:$B$1956)),Main!$F$15:$F$1956,"")</f>
        <v>HCI</v>
      </c>
      <c r="AK1113" s="57" cm="1">
        <f t="array" ref="AK1113">_xlfn.XLOOKUP(1,(--LEFT(Main!$B$15:$B$1956,SEARCH(" ",Main!$B$15:$B$1956))=AI1113)*(Main!$F$15:$F$1956=AJ1113),Main!$C$15:$C$1956,"")</f>
        <v>45428</v>
      </c>
      <c r="AL1113" s="62" cm="1">
        <f t="array" ref="AL1113">--_xlfn.XLOOKUP(1,(Main!$F$15:$F$1956='PLANILHA EBR'!AJ1113)*(--LEFT(Main!$B$15:$B$1956,SEARCH(" ",Main!$B$15:$B$1956))='PLANILHA EBR'!AI1113),Main!$E$15:$E$1956)</f>
        <v>62312426000138</v>
      </c>
      <c r="AM1113" s="84" t="str" cm="1">
        <f t="array" ref="AM1113">_xlfn.XLOOKUP(1,(Main!$F$15:$F$1956='PLANILHA EBR'!AJ1113)*(--LEFT(Main!$B$15:$B$1956,SEARCH(" ",Main!$B$15:$B$1956))='PLANILHA EBR'!AI1113),Main!$H$15:$H$1956)</f>
        <v>UNIDADE</v>
      </c>
      <c r="AN1113">
        <v>2</v>
      </c>
      <c r="AO1113">
        <v>3084.92</v>
      </c>
      <c r="AP1113">
        <v>150522</v>
      </c>
    </row>
    <row r="1114" spans="1:42" x14ac:dyDescent="0.25">
      <c r="A1114" t="s">
        <v>5958</v>
      </c>
      <c r="B1114" t="str">
        <f>C1114&amp;"-"&amp;COUNTIF(C$2:C1114,C1114)</f>
        <v>69825-2</v>
      </c>
      <c r="C1114">
        <v>69825</v>
      </c>
      <c r="D1114" s="57">
        <v>44879</v>
      </c>
      <c r="E1114" s="84" t="str">
        <f>F1114&amp;"-"&amp;COUNTIF($F$2:F1114,F1114)</f>
        <v>METASA-987</v>
      </c>
      <c r="F1114" s="84" t="str">
        <f t="shared" si="116"/>
        <v>METASA</v>
      </c>
      <c r="G1114" t="s">
        <v>8581</v>
      </c>
      <c r="H1114" s="62">
        <v>88416482000106</v>
      </c>
      <c r="I1114" t="s">
        <v>30</v>
      </c>
      <c r="J1114">
        <v>1604.1</v>
      </c>
      <c r="K1114">
        <v>27077.21</v>
      </c>
      <c r="M1114">
        <v>182293</v>
      </c>
      <c r="N1114" t="str">
        <v>H</v>
      </c>
      <c r="O1114" s="57" cm="1">
        <f t="array" ref="O1114">_xlfn.XLOOKUP(1,($C$2:$C$8655=M1114)*($F$2:$F$8655=N1114),$D$2:$D$8655)</f>
        <v>45428</v>
      </c>
      <c r="P1114" s="62">
        <v>62312426000138</v>
      </c>
      <c r="Q1114" t="str">
        <v>UNIDADE</v>
      </c>
      <c r="R1114" s="85">
        <v>1</v>
      </c>
      <c r="S1114" s="85">
        <v>2603.15</v>
      </c>
      <c r="U1114" s="84" t="b">
        <f t="shared" si="111"/>
        <v>1</v>
      </c>
      <c r="V1114" s="84" t="b">
        <f t="shared" si="112"/>
        <v>1</v>
      </c>
      <c r="W1114" s="84" t="b">
        <f t="shared" si="113"/>
        <v>1</v>
      </c>
      <c r="X1114" s="84" t="b">
        <f t="shared" si="114"/>
        <v>1</v>
      </c>
      <c r="Y1114" s="84" t="b">
        <f t="shared" si="115"/>
        <v>1</v>
      </c>
      <c r="AA1114" s="84">
        <v>182293</v>
      </c>
      <c r="AB1114" s="84" t="s">
        <v>604</v>
      </c>
      <c r="AC1114" s="57">
        <v>45428</v>
      </c>
      <c r="AD1114" s="84">
        <v>62312426000138</v>
      </c>
      <c r="AE1114" s="84" t="s">
        <v>869</v>
      </c>
      <c r="AF1114" s="84">
        <v>1</v>
      </c>
      <c r="AG1114" s="84">
        <v>2603.15</v>
      </c>
      <c r="AI1114">
        <v>183769</v>
      </c>
      <c r="AJ1114" s="84" t="str" cm="1">
        <f t="array" ref="AJ1114">_xlfn.XLOOKUP(AI1114,--LEFT(Main!$B$15:$B$1956,SEARCH(" ",Main!$B$15:$B$1956)),Main!$F$15:$F$1956,"")</f>
        <v>HCI</v>
      </c>
      <c r="AK1114" s="57" cm="1">
        <f t="array" ref="AK1114">_xlfn.XLOOKUP(1,(--LEFT(Main!$B$15:$B$1956,SEARCH(" ",Main!$B$15:$B$1956))=AI1114)*(Main!$F$15:$F$1956=AJ1114),Main!$C$15:$C$1956,"")</f>
        <v>45463</v>
      </c>
      <c r="AL1114" s="62" cm="1">
        <f t="array" ref="AL1114">--_xlfn.XLOOKUP(1,(Main!$F$15:$F$1956='PLANILHA EBR'!AJ1114)*(--LEFT(Main!$B$15:$B$1956,SEARCH(" ",Main!$B$15:$B$1956))='PLANILHA EBR'!AI1114),Main!$E$15:$E$1956)</f>
        <v>62312426000138</v>
      </c>
      <c r="AM1114" s="84" t="str" cm="1">
        <f t="array" ref="AM1114">_xlfn.XLOOKUP(1,(Main!$F$15:$F$1956='PLANILHA EBR'!AJ1114)*(--LEFT(Main!$B$15:$B$1956,SEARCH(" ",Main!$B$15:$B$1956))='PLANILHA EBR'!AI1114),Main!$H$15:$H$1956)</f>
        <v>UNIDADE</v>
      </c>
      <c r="AN1114">
        <v>4</v>
      </c>
      <c r="AO1114">
        <v>15215.2</v>
      </c>
      <c r="AP1114">
        <v>150460</v>
      </c>
    </row>
    <row r="1115" spans="1:42" x14ac:dyDescent="0.25">
      <c r="A1115" t="s">
        <v>5958</v>
      </c>
      <c r="B1115" t="str">
        <f>C1115&amp;"-"&amp;COUNTIF(C$2:C1115,C1115)</f>
        <v>69825-3</v>
      </c>
      <c r="C1115">
        <v>69825</v>
      </c>
      <c r="D1115" s="57">
        <v>44879</v>
      </c>
      <c r="E1115" s="84" t="str">
        <f>F1115&amp;"-"&amp;COUNTIF($F$2:F1115,F1115)</f>
        <v>METASA-988</v>
      </c>
      <c r="F1115" s="84" t="str">
        <f t="shared" si="116"/>
        <v>METASA</v>
      </c>
      <c r="G1115" t="s">
        <v>8581</v>
      </c>
      <c r="H1115" s="62">
        <v>88416482000106</v>
      </c>
      <c r="I1115" t="s">
        <v>30</v>
      </c>
      <c r="J1115">
        <v>820.97</v>
      </c>
      <c r="K1115">
        <v>10976.37</v>
      </c>
      <c r="M1115">
        <v>182294</v>
      </c>
      <c r="N1115" t="str">
        <v>H</v>
      </c>
      <c r="O1115" s="57" cm="1">
        <f t="array" ref="O1115">_xlfn.XLOOKUP(1,($C$2:$C$8655=M1115)*($F$2:$F$8655=N1115),$D$2:$D$8655)</f>
        <v>45428</v>
      </c>
      <c r="P1115" s="62">
        <v>62312426000138</v>
      </c>
      <c r="Q1115" t="str">
        <v>UNIDADE</v>
      </c>
      <c r="R1115" s="85">
        <v>2</v>
      </c>
      <c r="S1115" s="85">
        <v>3084.92</v>
      </c>
      <c r="U1115" s="84" t="b">
        <f t="shared" si="111"/>
        <v>1</v>
      </c>
      <c r="V1115" s="84" t="b">
        <f t="shared" si="112"/>
        <v>1</v>
      </c>
      <c r="W1115" s="84" t="b">
        <f t="shared" si="113"/>
        <v>1</v>
      </c>
      <c r="X1115" s="84" t="b">
        <f t="shared" si="114"/>
        <v>1</v>
      </c>
      <c r="Y1115" s="84" t="b">
        <f t="shared" si="115"/>
        <v>1</v>
      </c>
      <c r="AA1115" s="84">
        <v>182294</v>
      </c>
      <c r="AB1115" s="84" t="s">
        <v>604</v>
      </c>
      <c r="AC1115" s="57">
        <v>45428</v>
      </c>
      <c r="AD1115" s="84">
        <v>62312426000138</v>
      </c>
      <c r="AE1115" s="84" t="s">
        <v>869</v>
      </c>
      <c r="AF1115" s="84">
        <v>2</v>
      </c>
      <c r="AG1115" s="84">
        <v>3084.92</v>
      </c>
      <c r="AI1115">
        <v>183770</v>
      </c>
      <c r="AJ1115" s="84" t="str" cm="1">
        <f t="array" ref="AJ1115">_xlfn.XLOOKUP(AI1115,--LEFT(Main!$B$15:$B$1956,SEARCH(" ",Main!$B$15:$B$1956)),Main!$F$15:$F$1956,"")</f>
        <v>HCI</v>
      </c>
      <c r="AK1115" s="57" cm="1">
        <f t="array" ref="AK1115">_xlfn.XLOOKUP(1,(--LEFT(Main!$B$15:$B$1956,SEARCH(" ",Main!$B$15:$B$1956))=AI1115)*(Main!$F$15:$F$1956=AJ1115),Main!$C$15:$C$1956,"")</f>
        <v>45463</v>
      </c>
      <c r="AL1115" s="62" cm="1">
        <f t="array" ref="AL1115">--_xlfn.XLOOKUP(1,(Main!$F$15:$F$1956='PLANILHA EBR'!AJ1115)*(--LEFT(Main!$B$15:$B$1956,SEARCH(" ",Main!$B$15:$B$1956))='PLANILHA EBR'!AI1115),Main!$E$15:$E$1956)</f>
        <v>62312426000138</v>
      </c>
      <c r="AM1115" s="84" t="str" cm="1">
        <f t="array" ref="AM1115">_xlfn.XLOOKUP(1,(Main!$F$15:$F$1956='PLANILHA EBR'!AJ1115)*(--LEFT(Main!$B$15:$B$1956,SEARCH(" ",Main!$B$15:$B$1956))='PLANILHA EBR'!AI1115),Main!$H$15:$H$1956)</f>
        <v>UNIDADE</v>
      </c>
      <c r="AN1115">
        <v>1</v>
      </c>
      <c r="AO1115">
        <v>1988.89</v>
      </c>
      <c r="AP1115">
        <v>150357</v>
      </c>
    </row>
    <row r="1116" spans="1:42" x14ac:dyDescent="0.25">
      <c r="A1116" t="s">
        <v>5958</v>
      </c>
      <c r="B1116" t="str">
        <f>C1116&amp;"-"&amp;COUNTIF(C$2:C1116,C1116)</f>
        <v>69825-4</v>
      </c>
      <c r="C1116">
        <v>69825</v>
      </c>
      <c r="D1116" s="57">
        <v>44879</v>
      </c>
      <c r="E1116" s="84" t="str">
        <f>F1116&amp;"-"&amp;COUNTIF($F$2:F1116,F1116)</f>
        <v>METASA-989</v>
      </c>
      <c r="F1116" s="84" t="str">
        <f t="shared" si="116"/>
        <v>METASA</v>
      </c>
      <c r="G1116" t="s">
        <v>8581</v>
      </c>
      <c r="H1116" s="62">
        <v>88416482000106</v>
      </c>
      <c r="I1116" t="s">
        <v>30</v>
      </c>
      <c r="J1116">
        <v>816.4</v>
      </c>
      <c r="K1116">
        <v>13780.83</v>
      </c>
      <c r="M1116">
        <v>182295</v>
      </c>
      <c r="N1116" t="str">
        <v>H</v>
      </c>
      <c r="O1116" s="57" cm="1">
        <f t="array" ref="O1116">_xlfn.XLOOKUP(1,($C$2:$C$8655=M1116)*($F$2:$F$8655=N1116),$D$2:$D$8655)</f>
        <v>45428</v>
      </c>
      <c r="P1116" s="62">
        <v>62312426000138</v>
      </c>
      <c r="Q1116" t="str">
        <v>UNIDADE</v>
      </c>
      <c r="R1116" s="85">
        <v>2</v>
      </c>
      <c r="S1116" s="85">
        <v>3084.92</v>
      </c>
      <c r="U1116" s="84" t="b">
        <f t="shared" si="111"/>
        <v>1</v>
      </c>
      <c r="V1116" s="84" t="b">
        <f t="shared" si="112"/>
        <v>1</v>
      </c>
      <c r="W1116" s="84" t="b">
        <f t="shared" si="113"/>
        <v>1</v>
      </c>
      <c r="X1116" s="84" t="b">
        <f t="shared" si="114"/>
        <v>1</v>
      </c>
      <c r="Y1116" s="84" t="b">
        <f t="shared" si="115"/>
        <v>1</v>
      </c>
      <c r="AA1116" s="84">
        <v>182295</v>
      </c>
      <c r="AB1116" s="84" t="s">
        <v>604</v>
      </c>
      <c r="AC1116" s="57">
        <v>45428</v>
      </c>
      <c r="AD1116" s="84">
        <v>62312426000138</v>
      </c>
      <c r="AE1116" s="84" t="s">
        <v>869</v>
      </c>
      <c r="AF1116" s="84">
        <v>2</v>
      </c>
      <c r="AG1116" s="84">
        <v>3084.92</v>
      </c>
      <c r="AI1116">
        <v>183772</v>
      </c>
      <c r="AJ1116" s="84" t="str" cm="1">
        <f t="array" ref="AJ1116">_xlfn.XLOOKUP(AI1116,--LEFT(Main!$B$15:$B$1956,SEARCH(" ",Main!$B$15:$B$1956)),Main!$F$15:$F$1956,"")</f>
        <v>HCI</v>
      </c>
      <c r="AK1116" s="57" cm="1">
        <f t="array" ref="AK1116">_xlfn.XLOOKUP(1,(--LEFT(Main!$B$15:$B$1956,SEARCH(" ",Main!$B$15:$B$1956))=AI1116)*(Main!$F$15:$F$1956=AJ1116),Main!$C$15:$C$1956,"")</f>
        <v>45463</v>
      </c>
      <c r="AL1116" s="62" cm="1">
        <f t="array" ref="AL1116">--_xlfn.XLOOKUP(1,(Main!$F$15:$F$1956='PLANILHA EBR'!AJ1116)*(--LEFT(Main!$B$15:$B$1956,SEARCH(" ",Main!$B$15:$B$1956))='PLANILHA EBR'!AI1116),Main!$E$15:$E$1956)</f>
        <v>62312426000138</v>
      </c>
      <c r="AM1116" s="84" t="str" cm="1">
        <f t="array" ref="AM1116">_xlfn.XLOOKUP(1,(Main!$F$15:$F$1956='PLANILHA EBR'!AJ1116)*(--LEFT(Main!$B$15:$B$1956,SEARCH(" ",Main!$B$15:$B$1956))='PLANILHA EBR'!AI1116),Main!$H$15:$H$1956)</f>
        <v>UNIDADE</v>
      </c>
      <c r="AN1116">
        <v>63</v>
      </c>
      <c r="AO1116">
        <v>307350.7</v>
      </c>
      <c r="AP1116">
        <v>150327</v>
      </c>
    </row>
    <row r="1117" spans="1:42" x14ac:dyDescent="0.25">
      <c r="A1117" t="s">
        <v>5958</v>
      </c>
      <c r="B1117" t="str">
        <f>C1117&amp;"-"&amp;COUNTIF(C$2:C1117,C1117)</f>
        <v>69825-5</v>
      </c>
      <c r="C1117">
        <v>69825</v>
      </c>
      <c r="D1117" s="57">
        <v>44879</v>
      </c>
      <c r="E1117" s="84" t="str">
        <f>F1117&amp;"-"&amp;COUNTIF($F$2:F1117,F1117)</f>
        <v>METASA-990</v>
      </c>
      <c r="F1117" s="84" t="str">
        <f t="shared" si="116"/>
        <v>METASA</v>
      </c>
      <c r="G1117" t="s">
        <v>8581</v>
      </c>
      <c r="H1117" s="62">
        <v>88416482000106</v>
      </c>
      <c r="I1117" t="s">
        <v>30</v>
      </c>
      <c r="J1117">
        <v>7.56</v>
      </c>
      <c r="K1117">
        <v>127.61</v>
      </c>
      <c r="M1117">
        <v>183769</v>
      </c>
      <c r="N1117" t="str">
        <v>H</v>
      </c>
      <c r="O1117" s="57" cm="1">
        <f t="array" ref="O1117">_xlfn.XLOOKUP(1,($C$2:$C$8655=M1117)*($F$2:$F$8655=N1117),$D$2:$D$8655)</f>
        <v>45463</v>
      </c>
      <c r="P1117" s="62">
        <v>62312426000138</v>
      </c>
      <c r="Q1117" t="str">
        <v>UNIDADE</v>
      </c>
      <c r="R1117" s="85">
        <v>4</v>
      </c>
      <c r="S1117" s="85">
        <v>15215.2</v>
      </c>
      <c r="U1117" s="84" t="b">
        <f t="shared" si="111"/>
        <v>1</v>
      </c>
      <c r="V1117" s="84" t="b">
        <f t="shared" si="112"/>
        <v>1</v>
      </c>
      <c r="W1117" s="84" t="b">
        <f t="shared" si="113"/>
        <v>1</v>
      </c>
      <c r="X1117" s="84" t="b">
        <f t="shared" si="114"/>
        <v>1</v>
      </c>
      <c r="Y1117" s="84" t="b">
        <f t="shared" si="115"/>
        <v>1</v>
      </c>
      <c r="AA1117" s="84">
        <v>183769</v>
      </c>
      <c r="AB1117" s="84" t="s">
        <v>604</v>
      </c>
      <c r="AC1117" s="57">
        <v>45463</v>
      </c>
      <c r="AD1117" s="84">
        <v>62312426000138</v>
      </c>
      <c r="AE1117" s="84" t="s">
        <v>869</v>
      </c>
      <c r="AF1117" s="84">
        <v>4</v>
      </c>
      <c r="AG1117" s="84">
        <v>15215.2</v>
      </c>
      <c r="AI1117">
        <v>183774</v>
      </c>
      <c r="AJ1117" s="84" t="str" cm="1">
        <f t="array" ref="AJ1117">_xlfn.XLOOKUP(AI1117,--LEFT(Main!$B$15:$B$1956,SEARCH(" ",Main!$B$15:$B$1956)),Main!$F$15:$F$1956,"")</f>
        <v>HCI</v>
      </c>
      <c r="AK1117" s="57" cm="1">
        <f t="array" ref="AK1117">_xlfn.XLOOKUP(1,(--LEFT(Main!$B$15:$B$1956,SEARCH(" ",Main!$B$15:$B$1956))=AI1117)*(Main!$F$15:$F$1956=AJ1117),Main!$C$15:$C$1956,"")</f>
        <v>45463</v>
      </c>
      <c r="AL1117" s="62" cm="1">
        <f t="array" ref="AL1117">--_xlfn.XLOOKUP(1,(Main!$F$15:$F$1956='PLANILHA EBR'!AJ1117)*(--LEFT(Main!$B$15:$B$1956,SEARCH(" ",Main!$B$15:$B$1956))='PLANILHA EBR'!AI1117),Main!$E$15:$E$1956)</f>
        <v>62312426000138</v>
      </c>
      <c r="AM1117" s="84" t="str" cm="1">
        <f t="array" ref="AM1117">_xlfn.XLOOKUP(1,(Main!$F$15:$F$1956='PLANILHA EBR'!AJ1117)*(--LEFT(Main!$B$15:$B$1956,SEARCH(" ",Main!$B$15:$B$1956))='PLANILHA EBR'!AI1117),Main!$H$15:$H$1956)</f>
        <v>UNIDADE</v>
      </c>
      <c r="AN1117">
        <v>20</v>
      </c>
      <c r="AO1117">
        <v>54314.11</v>
      </c>
      <c r="AP1117">
        <v>150237</v>
      </c>
    </row>
    <row r="1118" spans="1:42" x14ac:dyDescent="0.25">
      <c r="A1118" t="s">
        <v>5958</v>
      </c>
      <c r="B1118" t="str">
        <f>C1118&amp;"-"&amp;COUNTIF(C$2:C1118,C1118)</f>
        <v>69825-6</v>
      </c>
      <c r="C1118">
        <v>69825</v>
      </c>
      <c r="D1118" s="57">
        <v>44879</v>
      </c>
      <c r="E1118" s="84" t="str">
        <f>F1118&amp;"-"&amp;COUNTIF($F$2:F1118,F1118)</f>
        <v>METASA-991</v>
      </c>
      <c r="F1118" s="84" t="str">
        <f t="shared" si="116"/>
        <v>METASA</v>
      </c>
      <c r="G1118" t="s">
        <v>8581</v>
      </c>
      <c r="H1118" s="62">
        <v>88416482000106</v>
      </c>
      <c r="I1118" t="s">
        <v>30</v>
      </c>
      <c r="J1118">
        <v>3282.45</v>
      </c>
      <c r="K1118">
        <v>53274.16</v>
      </c>
      <c r="M1118">
        <v>183770</v>
      </c>
      <c r="N1118" t="str">
        <v>H</v>
      </c>
      <c r="O1118" s="57" cm="1">
        <f t="array" ref="O1118">_xlfn.XLOOKUP(1,($C$2:$C$8655=M1118)*($F$2:$F$8655=N1118),$D$2:$D$8655)</f>
        <v>45463</v>
      </c>
      <c r="P1118" s="62">
        <v>62312426000138</v>
      </c>
      <c r="Q1118" t="str">
        <v>UNIDADE</v>
      </c>
      <c r="R1118" s="85">
        <v>1</v>
      </c>
      <c r="S1118" s="85">
        <v>1988.89</v>
      </c>
      <c r="U1118" s="84" t="b">
        <f t="shared" si="111"/>
        <v>1</v>
      </c>
      <c r="V1118" s="84" t="b">
        <f t="shared" si="112"/>
        <v>1</v>
      </c>
      <c r="W1118" s="84" t="b">
        <f t="shared" si="113"/>
        <v>1</v>
      </c>
      <c r="X1118" s="84" t="b">
        <f t="shared" si="114"/>
        <v>1</v>
      </c>
      <c r="Y1118" s="84" t="b">
        <f t="shared" si="115"/>
        <v>1</v>
      </c>
      <c r="AA1118" s="84">
        <v>183770</v>
      </c>
      <c r="AB1118" s="84" t="s">
        <v>604</v>
      </c>
      <c r="AC1118" s="57">
        <v>45463</v>
      </c>
      <c r="AD1118" s="84">
        <v>62312426000138</v>
      </c>
      <c r="AE1118" s="84" t="s">
        <v>869</v>
      </c>
      <c r="AF1118" s="84">
        <v>1</v>
      </c>
      <c r="AG1118" s="84">
        <v>1988.89</v>
      </c>
      <c r="AI1118">
        <v>185070</v>
      </c>
      <c r="AJ1118" s="84" t="str" cm="1">
        <f t="array" ref="AJ1118">_xlfn.XLOOKUP(AI1118,--LEFT(Main!$B$15:$B$1956,SEARCH(" ",Main!$B$15:$B$1956)),Main!$F$15:$F$1956,"")</f>
        <v>HCI</v>
      </c>
      <c r="AK1118" s="57" cm="1">
        <f t="array" ref="AK1118">_xlfn.XLOOKUP(1,(--LEFT(Main!$B$15:$B$1956,SEARCH(" ",Main!$B$15:$B$1956))=AI1118)*(Main!$F$15:$F$1956=AJ1118),Main!$C$15:$C$1956,"")</f>
        <v>45489</v>
      </c>
      <c r="AL1118" s="62" cm="1">
        <f t="array" ref="AL1118">--_xlfn.XLOOKUP(1,(Main!$F$15:$F$1956='PLANILHA EBR'!AJ1118)*(--LEFT(Main!$B$15:$B$1956,SEARCH(" ",Main!$B$15:$B$1956))='PLANILHA EBR'!AI1118),Main!$E$15:$E$1956)</f>
        <v>62312426000138</v>
      </c>
      <c r="AM1118" s="84" t="str" cm="1">
        <f t="array" ref="AM1118">_xlfn.XLOOKUP(1,(Main!$F$15:$F$1956='PLANILHA EBR'!AJ1118)*(--LEFT(Main!$B$15:$B$1956,SEARCH(" ",Main!$B$15:$B$1956))='PLANILHA EBR'!AI1118),Main!$H$15:$H$1956)</f>
        <v>KG LIQUIDO</v>
      </c>
      <c r="AN1118">
        <v>110</v>
      </c>
      <c r="AO1118">
        <v>4005.38</v>
      </c>
      <c r="AP1118">
        <v>150236</v>
      </c>
    </row>
    <row r="1119" spans="1:42" x14ac:dyDescent="0.25">
      <c r="A1119" t="s">
        <v>5958</v>
      </c>
      <c r="B1119" t="str">
        <f>C1119&amp;"-"&amp;COUNTIF(C$2:C1119,C1119)</f>
        <v>69825-7</v>
      </c>
      <c r="C1119">
        <v>69825</v>
      </c>
      <c r="D1119" s="57">
        <v>44879</v>
      </c>
      <c r="E1119" s="84" t="str">
        <f>F1119&amp;"-"&amp;COUNTIF($F$2:F1119,F1119)</f>
        <v>METASA-992</v>
      </c>
      <c r="F1119" s="84" t="str">
        <f t="shared" si="116"/>
        <v>METASA</v>
      </c>
      <c r="G1119" t="s">
        <v>8581</v>
      </c>
      <c r="H1119" s="62">
        <v>88416482000106</v>
      </c>
      <c r="I1119" t="s">
        <v>30</v>
      </c>
      <c r="J1119">
        <v>120.09</v>
      </c>
      <c r="K1119">
        <v>2027.12</v>
      </c>
      <c r="M1119">
        <v>183772</v>
      </c>
      <c r="N1119" t="str">
        <v>H</v>
      </c>
      <c r="O1119" s="57" cm="1">
        <f t="array" ref="O1119">_xlfn.XLOOKUP(1,($C$2:$C$8655=M1119)*($F$2:$F$8655=N1119),$D$2:$D$8655)</f>
        <v>45463</v>
      </c>
      <c r="P1119" s="62">
        <v>62312426000138</v>
      </c>
      <c r="Q1119" t="str">
        <v>UNIDADE</v>
      </c>
      <c r="R1119" s="85">
        <v>63</v>
      </c>
      <c r="S1119" s="85">
        <v>307350.7</v>
      </c>
      <c r="U1119" s="84" t="b">
        <f t="shared" si="111"/>
        <v>1</v>
      </c>
      <c r="V1119" s="84" t="b">
        <f t="shared" si="112"/>
        <v>1</v>
      </c>
      <c r="W1119" s="84" t="b">
        <f t="shared" si="113"/>
        <v>1</v>
      </c>
      <c r="X1119" s="84" t="b">
        <f t="shared" si="114"/>
        <v>1</v>
      </c>
      <c r="Y1119" s="84" t="b">
        <f t="shared" si="115"/>
        <v>1</v>
      </c>
      <c r="AA1119" s="84">
        <v>183772</v>
      </c>
      <c r="AB1119" s="84" t="s">
        <v>604</v>
      </c>
      <c r="AC1119" s="57">
        <v>45463</v>
      </c>
      <c r="AD1119" s="84">
        <v>62312426000138</v>
      </c>
      <c r="AE1119" s="84" t="s">
        <v>869</v>
      </c>
      <c r="AF1119" s="84">
        <v>63</v>
      </c>
      <c r="AG1119" s="84">
        <v>307350.7</v>
      </c>
      <c r="AI1119">
        <v>188465</v>
      </c>
      <c r="AJ1119" s="84" t="str" cm="1">
        <f t="array" ref="AJ1119">_xlfn.XLOOKUP(AI1119,--LEFT(Main!$B$15:$B$1956,SEARCH(" ",Main!$B$15:$B$1956)),Main!$F$15:$F$1956,"")</f>
        <v>ABRASSER</v>
      </c>
      <c r="AK1119" s="57" cm="1">
        <f t="array" ref="AK1119">_xlfn.XLOOKUP(1,(--LEFT(Main!$B$15:$B$1956,SEARCH(" ",Main!$B$15:$B$1956))=AI1119)*(Main!$F$15:$F$1956=AJ1119),Main!$C$15:$C$1956,"")</f>
        <v>45337</v>
      </c>
      <c r="AL1119" s="62" cm="1">
        <f t="array" ref="AL1119">--_xlfn.XLOOKUP(1,(Main!$F$15:$F$1956='PLANILHA EBR'!AJ1119)*(--LEFT(Main!$B$15:$B$1956,SEARCH(" ",Main!$B$15:$B$1956))='PLANILHA EBR'!AI1119),Main!$E$15:$E$1956)</f>
        <v>94478518000189</v>
      </c>
      <c r="AM1119" s="84" t="str" cm="1">
        <f t="array" ref="AM1119">_xlfn.XLOOKUP(1,(Main!$F$15:$F$1956='PLANILHA EBR'!AJ1119)*(--LEFT(Main!$B$15:$B$1956,SEARCH(" ",Main!$B$15:$B$1956))='PLANILHA EBR'!AI1119),Main!$H$15:$H$1956)</f>
        <v>KG LIQUIDO</v>
      </c>
      <c r="AN1119">
        <v>450</v>
      </c>
      <c r="AO1119">
        <v>15600</v>
      </c>
      <c r="AP1119">
        <v>150234</v>
      </c>
    </row>
    <row r="1120" spans="1:42" x14ac:dyDescent="0.25">
      <c r="A1120" t="s">
        <v>5958</v>
      </c>
      <c r="B1120" t="str">
        <f>C1120&amp;"-"&amp;COUNTIF(C$2:C1120,C1120)</f>
        <v>69825-8</v>
      </c>
      <c r="C1120">
        <v>69825</v>
      </c>
      <c r="D1120" s="57">
        <v>44879</v>
      </c>
      <c r="E1120" s="84" t="str">
        <f>F1120&amp;"-"&amp;COUNTIF($F$2:F1120,F1120)</f>
        <v>METASA-993</v>
      </c>
      <c r="F1120" s="84" t="str">
        <f t="shared" si="116"/>
        <v>METASA</v>
      </c>
      <c r="G1120" t="s">
        <v>8581</v>
      </c>
      <c r="H1120" s="62">
        <v>88416482000106</v>
      </c>
      <c r="I1120" t="s">
        <v>30</v>
      </c>
      <c r="J1120">
        <v>1335.24</v>
      </c>
      <c r="K1120">
        <v>21670.95</v>
      </c>
      <c r="M1120">
        <v>183774</v>
      </c>
      <c r="N1120" t="str">
        <v>H</v>
      </c>
      <c r="O1120" s="57" cm="1">
        <f t="array" ref="O1120">_xlfn.XLOOKUP(1,($C$2:$C$8655=M1120)*($F$2:$F$8655=N1120),$D$2:$D$8655)</f>
        <v>45463</v>
      </c>
      <c r="P1120" s="62">
        <v>62312426000138</v>
      </c>
      <c r="Q1120" t="str">
        <v>UNIDADE</v>
      </c>
      <c r="R1120" s="85">
        <v>20</v>
      </c>
      <c r="S1120" s="85">
        <v>54314.11</v>
      </c>
      <c r="U1120" s="84" t="b">
        <f t="shared" si="111"/>
        <v>1</v>
      </c>
      <c r="V1120" s="84" t="b">
        <f t="shared" si="112"/>
        <v>1</v>
      </c>
      <c r="W1120" s="84" t="b">
        <f t="shared" si="113"/>
        <v>1</v>
      </c>
      <c r="X1120" s="84" t="b">
        <f t="shared" si="114"/>
        <v>1</v>
      </c>
      <c r="Y1120" s="84" t="b">
        <f t="shared" si="115"/>
        <v>1</v>
      </c>
      <c r="AA1120" s="84">
        <v>183774</v>
      </c>
      <c r="AB1120" s="84" t="s">
        <v>604</v>
      </c>
      <c r="AC1120" s="57">
        <v>45463</v>
      </c>
      <c r="AD1120" s="84">
        <v>62312426000138</v>
      </c>
      <c r="AE1120" s="84" t="s">
        <v>869</v>
      </c>
      <c r="AF1120" s="84">
        <v>20</v>
      </c>
      <c r="AG1120" s="84">
        <v>54314.11</v>
      </c>
      <c r="AI1120">
        <v>191192</v>
      </c>
      <c r="AJ1120" s="84" t="str" cm="1">
        <f t="array" ref="AJ1120">_xlfn.XLOOKUP(AI1120,--LEFT(Main!$B$15:$B$1956,SEARCH(" ",Main!$B$15:$B$1956)),Main!$F$15:$F$1956,"")</f>
        <v>HILTI</v>
      </c>
      <c r="AK1120" s="57" cm="1">
        <f t="array" ref="AK1120">_xlfn.XLOOKUP(1,(--LEFT(Main!$B$15:$B$1956,SEARCH(" ",Main!$B$15:$B$1956))=AI1120)*(Main!$F$15:$F$1956=AJ1120),Main!$C$15:$C$1956,"")</f>
        <v>45321</v>
      </c>
      <c r="AL1120" s="62" cm="1">
        <f t="array" ref="AL1120">--_xlfn.XLOOKUP(1,(Main!$F$15:$F$1956='PLANILHA EBR'!AJ1120)*(--LEFT(Main!$B$15:$B$1956,SEARCH(" ",Main!$B$15:$B$1956))='PLANILHA EBR'!AI1120),Main!$E$15:$E$1956)</f>
        <v>65000655001691</v>
      </c>
      <c r="AM1120" s="84" t="str" cm="1">
        <f t="array" ref="AM1120">_xlfn.XLOOKUP(1,(Main!$F$15:$F$1956='PLANILHA EBR'!AJ1120)*(--LEFT(Main!$B$15:$B$1956,SEARCH(" ",Main!$B$15:$B$1956))='PLANILHA EBR'!AI1120),Main!$H$15:$H$1956)</f>
        <v>KG LIQUIDO</v>
      </c>
      <c r="AN1120">
        <v>28.527999999999999</v>
      </c>
      <c r="AO1120">
        <v>140531.65</v>
      </c>
      <c r="AP1120">
        <v>120301</v>
      </c>
    </row>
    <row r="1121" spans="1:42" x14ac:dyDescent="0.25">
      <c r="A1121" t="s">
        <v>5958</v>
      </c>
      <c r="B1121" t="str">
        <f>C1121&amp;"-"&amp;COUNTIF(C$2:C1121,C1121)</f>
        <v>69825-9</v>
      </c>
      <c r="C1121">
        <v>69825</v>
      </c>
      <c r="D1121" s="57">
        <v>44879</v>
      </c>
      <c r="E1121" s="84" t="str">
        <f>F1121&amp;"-"&amp;COUNTIF($F$2:F1121,F1121)</f>
        <v>METASA-994</v>
      </c>
      <c r="F1121" s="84" t="str">
        <f t="shared" si="116"/>
        <v>METASA</v>
      </c>
      <c r="G1121" t="s">
        <v>8581</v>
      </c>
      <c r="H1121" s="62">
        <v>88416482000106</v>
      </c>
      <c r="I1121" t="s">
        <v>30</v>
      </c>
      <c r="J1121">
        <v>9048.8700000000008</v>
      </c>
      <c r="K1121">
        <v>168942.4</v>
      </c>
      <c r="M1121">
        <v>185070</v>
      </c>
      <c r="N1121" t="str">
        <v>H</v>
      </c>
      <c r="O1121" s="57" cm="1">
        <f t="array" ref="O1121">_xlfn.XLOOKUP(1,($C$2:$C$8655=M1121)*($F$2:$F$8655=N1121),$D$2:$D$8655)</f>
        <v>45489</v>
      </c>
      <c r="P1121" s="62">
        <v>62312426000138</v>
      </c>
      <c r="Q1121" t="str">
        <v>UNIDADE</v>
      </c>
      <c r="R1121" s="85">
        <v>1</v>
      </c>
      <c r="S1121" s="85">
        <v>4005.38</v>
      </c>
      <c r="U1121" s="84" t="b">
        <f t="shared" si="111"/>
        <v>1</v>
      </c>
      <c r="V1121" s="84" t="b">
        <f t="shared" si="112"/>
        <v>1</v>
      </c>
      <c r="W1121" s="84" t="b">
        <f t="shared" si="113"/>
        <v>1</v>
      </c>
      <c r="X1121" s="84" t="str">
        <f t="shared" si="114"/>
        <v xml:space="preserve"> </v>
      </c>
      <c r="Y1121" s="84" t="b">
        <f t="shared" si="115"/>
        <v>1</v>
      </c>
      <c r="AA1121" s="84">
        <v>185070</v>
      </c>
      <c r="AB1121" s="84" t="s">
        <v>604</v>
      </c>
      <c r="AC1121" s="57">
        <v>45489</v>
      </c>
      <c r="AD1121" s="84">
        <v>62312426000138</v>
      </c>
      <c r="AE1121" s="84" t="s">
        <v>30</v>
      </c>
      <c r="AF1121" s="84">
        <v>110</v>
      </c>
      <c r="AG1121" s="84">
        <v>4005.38</v>
      </c>
      <c r="AI1121">
        <v>196722</v>
      </c>
      <c r="AJ1121" s="84" t="str" cm="1">
        <f t="array" ref="AJ1121">_xlfn.XLOOKUP(AI1121,--LEFT(Main!$B$15:$B$1956,SEARCH(" ",Main!$B$15:$B$1956)),Main!$F$15:$F$1956,"")</f>
        <v>ABRASSER</v>
      </c>
      <c r="AK1121" s="57" cm="1">
        <f t="array" ref="AK1121">_xlfn.XLOOKUP(1,(--LEFT(Main!$B$15:$B$1956,SEARCH(" ",Main!$B$15:$B$1956))=AI1121)*(Main!$F$15:$F$1956=AJ1121),Main!$C$15:$C$1956,"")</f>
        <v>45512</v>
      </c>
      <c r="AL1121" s="62" cm="1">
        <f t="array" ref="AL1121">--_xlfn.XLOOKUP(1,(Main!$F$15:$F$1956='PLANILHA EBR'!AJ1121)*(--LEFT(Main!$B$15:$B$1956,SEARCH(" ",Main!$B$15:$B$1956))='PLANILHA EBR'!AI1121),Main!$E$15:$E$1956)</f>
        <v>94478518000189</v>
      </c>
      <c r="AM1121" s="84" t="str" cm="1">
        <f t="array" ref="AM1121">_xlfn.XLOOKUP(1,(Main!$F$15:$F$1956='PLANILHA EBR'!AJ1121)*(--LEFT(Main!$B$15:$B$1956,SEARCH(" ",Main!$B$15:$B$1956))='PLANILHA EBR'!AI1121),Main!$H$15:$H$1956)</f>
        <v>KG LIQUIDO</v>
      </c>
      <c r="AN1121">
        <v>1073</v>
      </c>
      <c r="AO1121">
        <v>13301.68</v>
      </c>
      <c r="AP1121">
        <v>119900</v>
      </c>
    </row>
    <row r="1122" spans="1:42" x14ac:dyDescent="0.25">
      <c r="A1122" t="s">
        <v>5958</v>
      </c>
      <c r="B1122" t="str">
        <f>C1122&amp;"-"&amp;COUNTIF(C$2:C1122,C1122)</f>
        <v>69825-10</v>
      </c>
      <c r="C1122">
        <v>69825</v>
      </c>
      <c r="D1122" s="57">
        <v>44879</v>
      </c>
      <c r="E1122" s="84" t="str">
        <f>F1122&amp;"-"&amp;COUNTIF($F$2:F1122,F1122)</f>
        <v>METASA-995</v>
      </c>
      <c r="F1122" s="84" t="str">
        <f t="shared" si="116"/>
        <v>METASA</v>
      </c>
      <c r="G1122" t="s">
        <v>8581</v>
      </c>
      <c r="H1122" s="62">
        <v>88416482000106</v>
      </c>
      <c r="I1122" t="s">
        <v>30</v>
      </c>
      <c r="J1122">
        <v>1704.31</v>
      </c>
      <c r="K1122">
        <v>32927.269999999997</v>
      </c>
      <c r="M1122">
        <v>188465</v>
      </c>
      <c r="N1122" t="str">
        <v>ABRASSER</v>
      </c>
      <c r="O1122" s="57" cm="1">
        <f t="array" ref="O1122">_xlfn.XLOOKUP(1,($C$2:$C$8655=M1122)*($F$2:$F$8655=N1122),$D$2:$D$8655)</f>
        <v>45337</v>
      </c>
      <c r="P1122" s="62">
        <v>94478518000189</v>
      </c>
      <c r="Q1122" t="str">
        <v>UNIDADE</v>
      </c>
      <c r="R1122" s="85">
        <v>1000</v>
      </c>
      <c r="S1122" s="85">
        <v>15600</v>
      </c>
      <c r="U1122" s="84" t="b">
        <f t="shared" si="111"/>
        <v>1</v>
      </c>
      <c r="V1122" s="84" t="b">
        <f t="shared" si="112"/>
        <v>1</v>
      </c>
      <c r="W1122" s="84" t="b">
        <f t="shared" si="113"/>
        <v>1</v>
      </c>
      <c r="X1122" s="84" t="str">
        <f t="shared" si="114"/>
        <v xml:space="preserve"> </v>
      </c>
      <c r="Y1122" s="84" t="b">
        <f t="shared" si="115"/>
        <v>1</v>
      </c>
      <c r="AA1122" s="84">
        <v>188465</v>
      </c>
      <c r="AB1122" s="84" t="s">
        <v>3224</v>
      </c>
      <c r="AC1122" s="57">
        <v>45337</v>
      </c>
      <c r="AD1122" s="84">
        <v>94478518000189</v>
      </c>
      <c r="AE1122" s="84" t="s">
        <v>30</v>
      </c>
      <c r="AF1122" s="84">
        <v>450</v>
      </c>
      <c r="AG1122" s="84">
        <v>15600</v>
      </c>
      <c r="AI1122">
        <v>196728</v>
      </c>
      <c r="AJ1122" s="84" t="str" cm="1">
        <f t="array" ref="AJ1122">_xlfn.XLOOKUP(AI1122,--LEFT(Main!$B$15:$B$1956,SEARCH(" ",Main!$B$15:$B$1956)),Main!$F$15:$F$1956,"")</f>
        <v>HILTI</v>
      </c>
      <c r="AK1122" s="57" cm="1">
        <f t="array" ref="AK1122">_xlfn.XLOOKUP(1,(--LEFT(Main!$B$15:$B$1956,SEARCH(" ",Main!$B$15:$B$1956))=AI1122)*(Main!$F$15:$F$1956=AJ1122),Main!$C$15:$C$1956,"")</f>
        <v>45379</v>
      </c>
      <c r="AL1122" s="62" cm="1">
        <f t="array" ref="AL1122">--_xlfn.XLOOKUP(1,(Main!$F$15:$F$1956='PLANILHA EBR'!AJ1122)*(--LEFT(Main!$B$15:$B$1956,SEARCH(" ",Main!$B$15:$B$1956))='PLANILHA EBR'!AI1122),Main!$E$15:$E$1956)</f>
        <v>65000655001691</v>
      </c>
      <c r="AM1122" s="84" t="str" cm="1">
        <f t="array" ref="AM1122">_xlfn.XLOOKUP(1,(Main!$F$15:$F$1956='PLANILHA EBR'!AJ1122)*(--LEFT(Main!$B$15:$B$1956,SEARCH(" ",Main!$B$15:$B$1956))='PLANILHA EBR'!AI1122),Main!$H$15:$H$1956)</f>
        <v>KG LIQUIDO</v>
      </c>
      <c r="AN1122">
        <v>98.31</v>
      </c>
      <c r="AO1122">
        <v>209790</v>
      </c>
      <c r="AP1122">
        <v>119693</v>
      </c>
    </row>
    <row r="1123" spans="1:42" x14ac:dyDescent="0.25">
      <c r="A1123" t="s">
        <v>5958</v>
      </c>
      <c r="B1123" t="str">
        <f>C1123&amp;"-"&amp;COUNTIF(C$2:C1123,C1123)</f>
        <v>69825-11</v>
      </c>
      <c r="C1123">
        <v>69825</v>
      </c>
      <c r="D1123" s="57">
        <v>44879</v>
      </c>
      <c r="E1123" s="84" t="str">
        <f>F1123&amp;"-"&amp;COUNTIF($F$2:F1123,F1123)</f>
        <v>METASA-996</v>
      </c>
      <c r="F1123" s="84" t="str">
        <f t="shared" si="116"/>
        <v>METASA</v>
      </c>
      <c r="G1123" t="s">
        <v>8581</v>
      </c>
      <c r="H1123" s="62">
        <v>88416482000106</v>
      </c>
      <c r="I1123" t="s">
        <v>30</v>
      </c>
      <c r="J1123">
        <v>336.17</v>
      </c>
      <c r="K1123">
        <v>6494.8</v>
      </c>
      <c r="M1123">
        <v>191192</v>
      </c>
      <c r="N1123" t="str">
        <v>HILTI</v>
      </c>
      <c r="O1123" s="57" cm="1">
        <f t="array" ref="O1123">_xlfn.XLOOKUP(1,($C$2:$C$8655=M1123)*($F$2:$F$8655=N1123),$D$2:$D$8655)</f>
        <v>45321</v>
      </c>
      <c r="P1123" s="62">
        <v>65000655001691</v>
      </c>
      <c r="Q1123" t="str">
        <v>CJ</v>
      </c>
      <c r="R1123" s="85">
        <v>34</v>
      </c>
      <c r="S1123" s="85">
        <v>140531.65</v>
      </c>
      <c r="U1123" s="84" t="b">
        <f t="shared" ref="U1123:U1186" si="117">AA1123=M1123</f>
        <v>1</v>
      </c>
      <c r="V1123" s="84" t="b">
        <f t="shared" ref="V1123:V1186" si="118">P1123=AD1123</f>
        <v>1</v>
      </c>
      <c r="W1123" s="84" t="b">
        <f t="shared" ref="W1123:W1186" si="119">O1123=AC1123</f>
        <v>1</v>
      </c>
      <c r="X1123" s="84" t="str">
        <f t="shared" ref="X1123:X1186" si="120">IF(AE1123=Q1123,AF1123=R1123," ")</f>
        <v xml:space="preserve"> </v>
      </c>
      <c r="Y1123" s="84" t="b">
        <f t="shared" ref="Y1123:Y1186" si="121">AG1123=S1123</f>
        <v>1</v>
      </c>
      <c r="AA1123" s="84">
        <v>191192</v>
      </c>
      <c r="AB1123" s="84" t="s">
        <v>4765</v>
      </c>
      <c r="AC1123" s="57">
        <v>45321</v>
      </c>
      <c r="AD1123" s="84">
        <v>65000655001691</v>
      </c>
      <c r="AE1123" s="84" t="s">
        <v>30</v>
      </c>
      <c r="AF1123" s="84">
        <v>28.527999999999999</v>
      </c>
      <c r="AG1123" s="84">
        <v>140531.65</v>
      </c>
      <c r="AI1123">
        <v>198707</v>
      </c>
      <c r="AJ1123" s="84" t="str" cm="1">
        <f t="array" ref="AJ1123">_xlfn.XLOOKUP(AI1123,--LEFT(Main!$B$15:$B$1956,SEARCH(" ",Main!$B$15:$B$1956)),Main!$F$15:$F$1956,"")</f>
        <v>ESSENTRA</v>
      </c>
      <c r="AK1123" s="57" cm="1">
        <f t="array" ref="AK1123">_xlfn.XLOOKUP(1,(--LEFT(Main!$B$15:$B$1956,SEARCH(" ",Main!$B$15:$B$1956))=AI1123)*(Main!$F$15:$F$1956=AJ1123),Main!$C$15:$C$1956,"")</f>
        <v>45513</v>
      </c>
      <c r="AL1123" s="62" cm="1">
        <f t="array" ref="AL1123">--_xlfn.XLOOKUP(1,(Main!$F$15:$F$1956='PLANILHA EBR'!AJ1123)*(--LEFT(Main!$B$15:$B$1956,SEARCH(" ",Main!$B$15:$B$1956))='PLANILHA EBR'!AI1123),Main!$E$15:$E$1956)</f>
        <v>56993074001011</v>
      </c>
      <c r="AM1123" s="84" t="str" cm="1">
        <f t="array" ref="AM1123">_xlfn.XLOOKUP(1,(Main!$F$15:$F$1956='PLANILHA EBR'!AJ1123)*(--LEFT(Main!$B$15:$B$1956,SEARCH(" ",Main!$B$15:$B$1956))='PLANILHA EBR'!AI1123),Main!$H$15:$H$1956)</f>
        <v>KG LIQUIDO</v>
      </c>
      <c r="AN1123">
        <v>884.88888888888891</v>
      </c>
      <c r="AO1123">
        <v>13600</v>
      </c>
      <c r="AP1123">
        <v>119691</v>
      </c>
    </row>
    <row r="1124" spans="1:42" x14ac:dyDescent="0.25">
      <c r="A1124" t="s">
        <v>5958</v>
      </c>
      <c r="B1124" t="str">
        <f>C1124&amp;"-"&amp;COUNTIF(C$2:C1124,C1124)</f>
        <v>69825-12</v>
      </c>
      <c r="C1124">
        <v>69825</v>
      </c>
      <c r="D1124" s="57">
        <v>44879</v>
      </c>
      <c r="E1124" s="84" t="str">
        <f>F1124&amp;"-"&amp;COUNTIF($F$2:F1124,F1124)</f>
        <v>METASA-997</v>
      </c>
      <c r="F1124" s="84" t="str">
        <f t="shared" si="116"/>
        <v>METASA</v>
      </c>
      <c r="G1124" t="s">
        <v>8581</v>
      </c>
      <c r="H1124" s="62">
        <v>88416482000106</v>
      </c>
      <c r="I1124" t="s">
        <v>30</v>
      </c>
      <c r="J1124">
        <v>431.97</v>
      </c>
      <c r="K1124">
        <v>8345.66</v>
      </c>
      <c r="M1124">
        <v>196722</v>
      </c>
      <c r="N1124" t="str">
        <v>ABRASSER</v>
      </c>
      <c r="O1124" s="57" cm="1">
        <f t="array" ref="O1124">_xlfn.XLOOKUP(1,($C$2:$C$8655=M1124)*($F$2:$F$8655=N1124),$D$2:$D$8655)</f>
        <v>45512</v>
      </c>
      <c r="P1124" s="62">
        <v>94478518000189</v>
      </c>
      <c r="Q1124" t="str">
        <v>KG LIQUIDO</v>
      </c>
      <c r="R1124" s="85">
        <v>1094</v>
      </c>
      <c r="S1124" s="87">
        <v>13301.68</v>
      </c>
      <c r="U1124" s="84" t="b">
        <f t="shared" si="117"/>
        <v>1</v>
      </c>
      <c r="V1124" s="84" t="b">
        <f t="shared" si="118"/>
        <v>1</v>
      </c>
      <c r="W1124" s="84" t="b">
        <f t="shared" si="119"/>
        <v>1</v>
      </c>
      <c r="X1124" s="84" t="s">
        <v>3780</v>
      </c>
      <c r="Y1124" s="84" t="b">
        <f t="shared" si="121"/>
        <v>1</v>
      </c>
      <c r="AA1124" s="84">
        <v>196722</v>
      </c>
      <c r="AB1124" s="84" t="s">
        <v>3224</v>
      </c>
      <c r="AC1124" s="57">
        <v>45512</v>
      </c>
      <c r="AD1124" s="58">
        <v>94478518000189</v>
      </c>
      <c r="AE1124" s="84" t="s">
        <v>30</v>
      </c>
      <c r="AF1124" s="84">
        <v>1073</v>
      </c>
      <c r="AG1124" s="84">
        <v>13301.68</v>
      </c>
      <c r="AI1124">
        <v>199333</v>
      </c>
      <c r="AJ1124" s="84" t="str" cm="1">
        <f t="array" ref="AJ1124">_xlfn.XLOOKUP(AI1124,--LEFT(Main!$B$15:$B$1956,SEARCH(" ",Main!$B$15:$B$1956)),Main!$F$15:$F$1956,"")</f>
        <v>HILTI</v>
      </c>
      <c r="AK1124" s="57" cm="1">
        <f t="array" ref="AK1124">_xlfn.XLOOKUP(1,(--LEFT(Main!$B$15:$B$1956,SEARCH(" ",Main!$B$15:$B$1956))=AI1124)*(Main!$F$15:$F$1956=AJ1124),Main!$C$15:$C$1956,"")</f>
        <v>45408</v>
      </c>
      <c r="AL1124" s="62" cm="1">
        <f t="array" ref="AL1124">--_xlfn.XLOOKUP(1,(Main!$F$15:$F$1956='PLANILHA EBR'!AJ1124)*(--LEFT(Main!$B$15:$B$1956,SEARCH(" ",Main!$B$15:$B$1956))='PLANILHA EBR'!AI1124),Main!$E$15:$E$1956)</f>
        <v>65000655001691</v>
      </c>
      <c r="AM1124" s="84" t="str" cm="1">
        <f t="array" ref="AM1124">_xlfn.XLOOKUP(1,(Main!$F$15:$F$1956='PLANILHA EBR'!AJ1124)*(--LEFT(Main!$B$15:$B$1956,SEARCH(" ",Main!$B$15:$B$1956))='PLANILHA EBR'!AI1124),Main!$H$15:$H$1956)</f>
        <v>KG LIQUIDO</v>
      </c>
      <c r="AN1124">
        <v>27.896999999999998</v>
      </c>
      <c r="AO1124">
        <v>80456.69</v>
      </c>
      <c r="AP1124">
        <v>119485</v>
      </c>
    </row>
    <row r="1125" spans="1:42" x14ac:dyDescent="0.25">
      <c r="A1125" t="s">
        <v>5958</v>
      </c>
      <c r="B1125" t="str">
        <f>C1125&amp;"-"&amp;COUNTIF(C$2:C1125,C1125)</f>
        <v>69825-13</v>
      </c>
      <c r="C1125">
        <v>69825</v>
      </c>
      <c r="D1125" s="57">
        <v>44879</v>
      </c>
      <c r="E1125" s="84" t="str">
        <f>F1125&amp;"-"&amp;COUNTIF($F$2:F1125,F1125)</f>
        <v>METASA-998</v>
      </c>
      <c r="F1125" s="84" t="str">
        <f t="shared" si="116"/>
        <v>METASA</v>
      </c>
      <c r="G1125" t="s">
        <v>8581</v>
      </c>
      <c r="H1125" s="62">
        <v>88416482000106</v>
      </c>
      <c r="I1125" t="s">
        <v>30</v>
      </c>
      <c r="J1125">
        <v>177.28</v>
      </c>
      <c r="K1125">
        <v>5238.62</v>
      </c>
      <c r="M1125">
        <v>196728</v>
      </c>
      <c r="N1125" t="str">
        <v>HILTI</v>
      </c>
      <c r="O1125" s="57" cm="1">
        <f t="array" ref="O1125">_xlfn.XLOOKUP(1,($C$2:$C$8655=M1125)*($F$2:$F$8655=N1125),$D$2:$D$8655)</f>
        <v>45379</v>
      </c>
      <c r="P1125" s="62">
        <v>65000655001691</v>
      </c>
      <c r="Q1125" t="str">
        <v>CJ</v>
      </c>
      <c r="R1125" s="85">
        <v>30</v>
      </c>
      <c r="S1125" s="85">
        <v>209790</v>
      </c>
      <c r="U1125" s="84" t="b">
        <f t="shared" si="117"/>
        <v>1</v>
      </c>
      <c r="V1125" s="84" t="b">
        <f t="shared" si="118"/>
        <v>1</v>
      </c>
      <c r="W1125" s="84" t="b">
        <f t="shared" si="119"/>
        <v>1</v>
      </c>
      <c r="X1125" s="84" t="str">
        <f t="shared" si="120"/>
        <v xml:space="preserve"> </v>
      </c>
      <c r="Y1125" s="84" t="b">
        <f t="shared" si="121"/>
        <v>1</v>
      </c>
      <c r="AA1125" s="84">
        <v>196728</v>
      </c>
      <c r="AB1125" s="84" t="s">
        <v>4765</v>
      </c>
      <c r="AC1125" s="57">
        <v>45379</v>
      </c>
      <c r="AD1125" s="84">
        <v>65000655001691</v>
      </c>
      <c r="AE1125" s="84" t="s">
        <v>30</v>
      </c>
      <c r="AF1125" s="84">
        <v>98.31</v>
      </c>
      <c r="AG1125" s="84">
        <v>209790</v>
      </c>
      <c r="AI1125">
        <v>199956</v>
      </c>
      <c r="AJ1125" s="84" t="str" cm="1">
        <f t="array" ref="AJ1125">_xlfn.XLOOKUP(AI1125,--LEFT(Main!$B$15:$B$1956,SEARCH(" ",Main!$B$15:$B$1956)),Main!$F$15:$F$1956,"")</f>
        <v>ESSENTRA</v>
      </c>
      <c r="AK1125" s="57" cm="1">
        <f t="array" ref="AK1125">_xlfn.XLOOKUP(1,(--LEFT(Main!$B$15:$B$1956,SEARCH(" ",Main!$B$15:$B$1956))=AI1125)*(Main!$F$15:$F$1956=AJ1125),Main!$C$15:$C$1956,"")</f>
        <v>45533</v>
      </c>
      <c r="AL1125" s="62" cm="1">
        <f t="array" ref="AL1125">--_xlfn.XLOOKUP(1,(Main!$F$15:$F$1956='PLANILHA EBR'!AJ1125)*(--LEFT(Main!$B$15:$B$1956,SEARCH(" ",Main!$B$15:$B$1956))='PLANILHA EBR'!AI1125),Main!$E$15:$E$1956)</f>
        <v>56993074001011</v>
      </c>
      <c r="AM1125" s="84" t="str" cm="1">
        <f t="array" ref="AM1125">_xlfn.XLOOKUP(1,(Main!$F$15:$F$1956='PLANILHA EBR'!AJ1125)*(--LEFT(Main!$B$15:$B$1956,SEARCH(" ",Main!$B$15:$B$1956))='PLANILHA EBR'!AI1125),Main!$H$15:$H$1956)</f>
        <v>KG LIQUIDO</v>
      </c>
      <c r="AN1125">
        <v>442.44</v>
      </c>
      <c r="AO1125">
        <v>6800</v>
      </c>
      <c r="AP1125">
        <v>119484</v>
      </c>
    </row>
    <row r="1126" spans="1:42" x14ac:dyDescent="0.25">
      <c r="A1126" t="s">
        <v>5968</v>
      </c>
      <c r="B1126" t="str">
        <f>C1126&amp;"-"&amp;COUNTIF(C$2:C1126,C1126)</f>
        <v>62792-1</v>
      </c>
      <c r="C1126">
        <v>62792</v>
      </c>
      <c r="D1126" s="57">
        <v>44881</v>
      </c>
      <c r="E1126" s="84" t="str">
        <f>F1126&amp;"-"&amp;COUNTIF($F$2:F1126,F1126)</f>
        <v>JOTUN-47</v>
      </c>
      <c r="F1126" s="84" t="str">
        <f t="shared" si="116"/>
        <v>JOTUN</v>
      </c>
      <c r="G1126" t="s">
        <v>8585</v>
      </c>
      <c r="H1126" s="62">
        <v>2907585000404</v>
      </c>
      <c r="I1126" t="s">
        <v>869</v>
      </c>
      <c r="J1126">
        <v>13</v>
      </c>
      <c r="K1126">
        <v>6498.48</v>
      </c>
      <c r="M1126">
        <v>198707</v>
      </c>
      <c r="N1126" t="str">
        <v>ESSENTRA</v>
      </c>
      <c r="O1126" s="57" cm="1">
        <f t="array" ref="O1126">_xlfn.XLOOKUP(1,($C$2:$C$8655=M1126)*($F$2:$F$8655=N1126),$D$2:$D$8655)</f>
        <v>45513</v>
      </c>
      <c r="P1126" s="62">
        <v>56993074001011</v>
      </c>
      <c r="Q1126" t="str">
        <v>M</v>
      </c>
      <c r="R1126" s="85">
        <v>1200</v>
      </c>
      <c r="S1126" s="85">
        <v>13600</v>
      </c>
      <c r="U1126" s="84" t="b">
        <f t="shared" si="117"/>
        <v>1</v>
      </c>
      <c r="V1126" s="84" t="b">
        <f t="shared" si="118"/>
        <v>1</v>
      </c>
      <c r="W1126" s="84" t="b">
        <f t="shared" si="119"/>
        <v>1</v>
      </c>
      <c r="X1126" s="84" t="str">
        <f t="shared" si="120"/>
        <v xml:space="preserve"> </v>
      </c>
      <c r="Y1126" s="84" t="b">
        <f t="shared" si="121"/>
        <v>1</v>
      </c>
      <c r="AA1126" s="84">
        <v>198707</v>
      </c>
      <c r="AB1126" s="84" t="s">
        <v>5331</v>
      </c>
      <c r="AC1126" s="57">
        <v>45513</v>
      </c>
      <c r="AD1126" s="84">
        <v>56993074001011</v>
      </c>
      <c r="AE1126" s="84" t="s">
        <v>30</v>
      </c>
      <c r="AF1126" s="84">
        <v>884.88888888888891</v>
      </c>
      <c r="AG1126" s="84">
        <v>13600</v>
      </c>
      <c r="AI1126">
        <v>200647</v>
      </c>
      <c r="AJ1126" s="84" t="str" cm="1">
        <f t="array" ref="AJ1126">_xlfn.XLOOKUP(AI1126,--LEFT(Main!$B$15:$B$1956,SEARCH(" ",Main!$B$15:$B$1956)),Main!$F$15:$F$1956,"")</f>
        <v>REWEFLON</v>
      </c>
      <c r="AK1126" s="57" cm="1">
        <f t="array" ref="AK1126">_xlfn.XLOOKUP(1,(--LEFT(Main!$B$15:$B$1956,SEARCH(" ",Main!$B$15:$B$1956))=AI1126)*(Main!$F$15:$F$1956=AJ1126),Main!$C$15:$C$1956,"")</f>
        <v>45481</v>
      </c>
      <c r="AL1126" s="62" cm="1">
        <f t="array" ref="AL1126">--_xlfn.XLOOKUP(1,(Main!$F$15:$F$1956='PLANILHA EBR'!AJ1126)*(--LEFT(Main!$B$15:$B$1956,SEARCH(" ",Main!$B$15:$B$1956))='PLANILHA EBR'!AI1126),Main!$E$15:$E$1956)</f>
        <v>73212722000183</v>
      </c>
      <c r="AM1126" s="84" t="str" cm="1">
        <f t="array" ref="AM1126">_xlfn.XLOOKUP(1,(Main!$F$15:$F$1956='PLANILHA EBR'!AJ1126)*(--LEFT(Main!$B$15:$B$1956,SEARCH(" ",Main!$B$15:$B$1956))='PLANILHA EBR'!AI1126),Main!$H$15:$H$1956)</f>
        <v>KG LIQUIDO</v>
      </c>
      <c r="AN1126">
        <v>3052.6</v>
      </c>
      <c r="AO1126">
        <v>273543.76</v>
      </c>
      <c r="AP1126">
        <v>119468</v>
      </c>
    </row>
    <row r="1127" spans="1:42" x14ac:dyDescent="0.25">
      <c r="A1127" t="s">
        <v>5972</v>
      </c>
      <c r="B1127" t="str">
        <f>C1127&amp;"-"&amp;COUNTIF(C$2:C1127,C1127)</f>
        <v>62792-2</v>
      </c>
      <c r="C1127">
        <v>62792</v>
      </c>
      <c r="D1127" s="57">
        <v>44881</v>
      </c>
      <c r="E1127" s="84" t="str">
        <f>F1127&amp;"-"&amp;COUNTIF($F$2:F1127,F1127)</f>
        <v>JOTUN-48</v>
      </c>
      <c r="F1127" s="84" t="str">
        <f t="shared" si="116"/>
        <v>JOTUN</v>
      </c>
      <c r="G1127" t="s">
        <v>8585</v>
      </c>
      <c r="H1127" s="62">
        <v>2907585000404</v>
      </c>
      <c r="I1127" t="s">
        <v>869</v>
      </c>
      <c r="J1127">
        <v>29</v>
      </c>
      <c r="K1127">
        <v>469.19</v>
      </c>
      <c r="M1127">
        <v>199333</v>
      </c>
      <c r="N1127" t="str">
        <v>HILTI</v>
      </c>
      <c r="O1127" s="57" cm="1">
        <f t="array" ref="O1127">_xlfn.XLOOKUP(1,($C$2:$C$8655=M1127)*($F$2:$F$8655=N1127),$D$2:$D$8655)</f>
        <v>45408</v>
      </c>
      <c r="P1127" s="62">
        <v>65000655001691</v>
      </c>
      <c r="Q1127" t="str">
        <v>UNIDADE</v>
      </c>
      <c r="R1127" s="85">
        <v>14</v>
      </c>
      <c r="S1127" s="85">
        <v>80456.69</v>
      </c>
      <c r="U1127" s="84" t="b">
        <f t="shared" si="117"/>
        <v>1</v>
      </c>
      <c r="V1127" s="84" t="b">
        <f t="shared" si="118"/>
        <v>1</v>
      </c>
      <c r="W1127" s="84" t="b">
        <f t="shared" si="119"/>
        <v>1</v>
      </c>
      <c r="X1127" s="84" t="str">
        <f t="shared" si="120"/>
        <v xml:space="preserve"> </v>
      </c>
      <c r="Y1127" s="84" t="b">
        <f t="shared" si="121"/>
        <v>1</v>
      </c>
      <c r="AA1127" s="84">
        <v>199333</v>
      </c>
      <c r="AB1127" s="84" t="s">
        <v>4765</v>
      </c>
      <c r="AC1127" s="57">
        <v>45408</v>
      </c>
      <c r="AD1127" s="84">
        <v>65000655001691</v>
      </c>
      <c r="AE1127" s="84" t="s">
        <v>30</v>
      </c>
      <c r="AF1127" s="84">
        <v>27.896999999999998</v>
      </c>
      <c r="AG1127" s="84">
        <v>80456.69</v>
      </c>
      <c r="AI1127">
        <v>204359</v>
      </c>
      <c r="AJ1127" s="84" t="str" cm="1">
        <f t="array" ref="AJ1127">_xlfn.XLOOKUP(AI1127,--LEFT(Main!$B$15:$B$1956,SEARCH(" ",Main!$B$15:$B$1956)),Main!$F$15:$F$1956,"")</f>
        <v>REWEFLON</v>
      </c>
      <c r="AK1127" s="57" cm="1">
        <f t="array" ref="AK1127">_xlfn.XLOOKUP(1,(--LEFT(Main!$B$15:$B$1956,SEARCH(" ",Main!$B$15:$B$1956))=AI1127)*(Main!$F$15:$F$1956=AJ1127),Main!$C$15:$C$1956,"")</f>
        <v>45532</v>
      </c>
      <c r="AL1127" s="62" cm="1">
        <f t="array" ref="AL1127">--_xlfn.XLOOKUP(1,(Main!$F$15:$F$1956='PLANILHA EBR'!AJ1127)*(--LEFT(Main!$B$15:$B$1956,SEARCH(" ",Main!$B$15:$B$1956))='PLANILHA EBR'!AI1127),Main!$E$15:$E$1956)</f>
        <v>73212722000183</v>
      </c>
      <c r="AM1127" s="84" t="str" cm="1">
        <f t="array" ref="AM1127">_xlfn.XLOOKUP(1,(Main!$F$15:$F$1956='PLANILHA EBR'!AJ1127)*(--LEFT(Main!$B$15:$B$1956,SEARCH(" ",Main!$B$15:$B$1956))='PLANILHA EBR'!AI1127),Main!$H$15:$H$1956)</f>
        <v>KG LIQUIDO</v>
      </c>
      <c r="AN1127">
        <v>33.75</v>
      </c>
      <c r="AO1127">
        <v>3080.7</v>
      </c>
      <c r="AP1127">
        <v>119466</v>
      </c>
    </row>
    <row r="1128" spans="1:42" x14ac:dyDescent="0.25">
      <c r="A1128" t="s">
        <v>5971</v>
      </c>
      <c r="B1128" t="str">
        <f>C1128&amp;"-"&amp;COUNTIF(C$2:C1128,C1128)</f>
        <v>62792-3</v>
      </c>
      <c r="C1128">
        <v>62792</v>
      </c>
      <c r="D1128" s="57">
        <v>44881</v>
      </c>
      <c r="E1128" s="84" t="str">
        <f>F1128&amp;"-"&amp;COUNTIF($F$2:F1128,F1128)</f>
        <v>JOTUN-49</v>
      </c>
      <c r="F1128" s="84" t="str">
        <f t="shared" si="116"/>
        <v>JOTUN</v>
      </c>
      <c r="G1128" t="s">
        <v>8585</v>
      </c>
      <c r="H1128" s="62">
        <v>2907585000404</v>
      </c>
      <c r="I1128" t="s">
        <v>869</v>
      </c>
      <c r="J1128">
        <v>29</v>
      </c>
      <c r="K1128">
        <v>329.47</v>
      </c>
      <c r="M1128">
        <v>199956</v>
      </c>
      <c r="N1128" t="str">
        <v>ESSENTRA</v>
      </c>
      <c r="O1128" s="57" cm="1">
        <f t="array" ref="O1128">_xlfn.XLOOKUP(1,($C$2:$C$8655=M1128)*($F$2:$F$8655=N1128),$D$2:$D$8655)</f>
        <v>45533</v>
      </c>
      <c r="P1128" s="62">
        <v>56993074001011</v>
      </c>
      <c r="Q1128" t="str">
        <v>M</v>
      </c>
      <c r="R1128" s="85">
        <v>600</v>
      </c>
      <c r="S1128" s="85">
        <v>6800</v>
      </c>
      <c r="U1128" s="84" t="b">
        <f t="shared" si="117"/>
        <v>1</v>
      </c>
      <c r="V1128" s="84" t="b">
        <f t="shared" si="118"/>
        <v>1</v>
      </c>
      <c r="W1128" s="84" t="b">
        <f t="shared" si="119"/>
        <v>1</v>
      </c>
      <c r="X1128" s="84" t="str">
        <f t="shared" si="120"/>
        <v xml:space="preserve"> </v>
      </c>
      <c r="Y1128" s="84" t="b">
        <f t="shared" si="121"/>
        <v>1</v>
      </c>
      <c r="AA1128" s="84">
        <v>199956</v>
      </c>
      <c r="AB1128" s="84" t="s">
        <v>5331</v>
      </c>
      <c r="AC1128" s="57">
        <v>45533</v>
      </c>
      <c r="AD1128" s="84">
        <v>56993074001011</v>
      </c>
      <c r="AE1128" s="84" t="s">
        <v>30</v>
      </c>
      <c r="AF1128" s="84">
        <v>442.44</v>
      </c>
      <c r="AG1128" s="84">
        <v>6800</v>
      </c>
      <c r="AI1128">
        <v>204912</v>
      </c>
      <c r="AJ1128" s="84" t="str" cm="1">
        <f t="array" ref="AJ1128">_xlfn.XLOOKUP(AI1128,--LEFT(Main!$B$15:$B$1956,SEARCH(" ",Main!$B$15:$B$1956)),Main!$F$15:$F$1956,"")</f>
        <v>HILTI</v>
      </c>
      <c r="AK1128" s="57" cm="1">
        <f t="array" ref="AK1128">_xlfn.XLOOKUP(1,(--LEFT(Main!$B$15:$B$1956,SEARCH(" ",Main!$B$15:$B$1956))=AI1128)*(Main!$F$15:$F$1956=AJ1128),Main!$C$15:$C$1956,"")</f>
        <v>45471</v>
      </c>
      <c r="AL1128" s="62" cm="1">
        <f t="array" ref="AL1128">--_xlfn.XLOOKUP(1,(Main!$F$15:$F$1956='PLANILHA EBR'!AJ1128)*(--LEFT(Main!$B$15:$B$1956,SEARCH(" ",Main!$B$15:$B$1956))='PLANILHA EBR'!AI1128),Main!$E$15:$E$1956)</f>
        <v>65000655001691</v>
      </c>
      <c r="AM1128" s="84" t="str" cm="1">
        <f t="array" ref="AM1128">_xlfn.XLOOKUP(1,(Main!$F$15:$F$1956='PLANILHA EBR'!AJ1128)*(--LEFT(Main!$B$15:$B$1956,SEARCH(" ",Main!$B$15:$B$1956))='PLANILHA EBR'!AI1128),Main!$H$15:$H$1956)</f>
        <v>KG LIQUIDO</v>
      </c>
      <c r="AN1128">
        <v>87.200999999999993</v>
      </c>
      <c r="AO1128">
        <v>255291.66999999998</v>
      </c>
      <c r="AP1128">
        <v>110655</v>
      </c>
    </row>
    <row r="1129" spans="1:42" x14ac:dyDescent="0.25">
      <c r="A1129" t="s">
        <v>5968</v>
      </c>
      <c r="B1129" t="str">
        <f>C1129&amp;"-"&amp;COUNTIF(C$2:C1129,C1129)</f>
        <v>62792-4</v>
      </c>
      <c r="C1129">
        <v>62792</v>
      </c>
      <c r="D1129" s="57">
        <v>44881</v>
      </c>
      <c r="E1129" s="84" t="str">
        <f>F1129&amp;"-"&amp;COUNTIF($F$2:F1129,F1129)</f>
        <v>JOTUN-50</v>
      </c>
      <c r="F1129" s="84" t="str">
        <f t="shared" si="116"/>
        <v>JOTUN</v>
      </c>
      <c r="G1129" t="s">
        <v>8585</v>
      </c>
      <c r="H1129" s="62">
        <v>2907585000404</v>
      </c>
      <c r="I1129" t="s">
        <v>869</v>
      </c>
      <c r="J1129">
        <v>16</v>
      </c>
      <c r="K1129">
        <v>7998.14</v>
      </c>
      <c r="M1129">
        <v>200647</v>
      </c>
      <c r="N1129" t="str">
        <v>REWEFLON</v>
      </c>
      <c r="O1129" s="57" cm="1">
        <f t="array" ref="O1129">_xlfn.XLOOKUP(1,($C$2:$C$8655=M1129)*($F$2:$F$8655=N1129),$D$2:$D$8655)</f>
        <v>45481</v>
      </c>
      <c r="P1129" s="62">
        <v>73212722000183</v>
      </c>
      <c r="Q1129" t="str">
        <v>METRO QUADRADO</v>
      </c>
      <c r="R1129" s="85">
        <v>658</v>
      </c>
      <c r="S1129" s="85">
        <v>273543.76</v>
      </c>
      <c r="U1129" s="84" t="b">
        <f t="shared" si="117"/>
        <v>1</v>
      </c>
      <c r="V1129" s="84" t="b">
        <f t="shared" si="118"/>
        <v>1</v>
      </c>
      <c r="W1129" s="84" t="b">
        <f t="shared" si="119"/>
        <v>1</v>
      </c>
      <c r="X1129" s="84" t="str">
        <f t="shared" si="120"/>
        <v xml:space="preserve"> </v>
      </c>
      <c r="Y1129" s="84" t="b">
        <f t="shared" si="121"/>
        <v>1</v>
      </c>
      <c r="AA1129" s="84">
        <v>200647</v>
      </c>
      <c r="AB1129" s="84" t="s">
        <v>5336</v>
      </c>
      <c r="AC1129" s="57">
        <v>45481</v>
      </c>
      <c r="AD1129" s="84">
        <v>73212722000183</v>
      </c>
      <c r="AE1129" s="84" t="s">
        <v>30</v>
      </c>
      <c r="AF1129" s="84">
        <v>3052.6</v>
      </c>
      <c r="AG1129" s="84">
        <v>273543.76</v>
      </c>
      <c r="AI1129">
        <v>205789</v>
      </c>
      <c r="AJ1129" s="84" t="str" cm="1">
        <f t="array" ref="AJ1129">_xlfn.XLOOKUP(AI1129,--LEFT(Main!$B$15:$B$1956,SEARCH(" ",Main!$B$15:$B$1956)),Main!$F$15:$F$1956,"")</f>
        <v>HILTI</v>
      </c>
      <c r="AK1129" s="57" cm="1">
        <f t="array" ref="AK1129">_xlfn.XLOOKUP(1,(--LEFT(Main!$B$15:$B$1956,SEARCH(" ",Main!$B$15:$B$1956))=AI1129)*(Main!$F$15:$F$1956=AJ1129),Main!$C$15:$C$1956,"")</f>
        <v>45510</v>
      </c>
      <c r="AL1129" s="62" cm="1">
        <f t="array" ref="AL1129">--_xlfn.XLOOKUP(1,(Main!$F$15:$F$1956='PLANILHA EBR'!AJ1129)*(--LEFT(Main!$B$15:$B$1956,SEARCH(" ",Main!$B$15:$B$1956))='PLANILHA EBR'!AI1129),Main!$E$15:$E$1956)</f>
        <v>65000655001691</v>
      </c>
      <c r="AM1129" s="84" t="str" cm="1">
        <f t="array" ref="AM1129">_xlfn.XLOOKUP(1,(Main!$F$15:$F$1956='PLANILHA EBR'!AJ1129)*(--LEFT(Main!$B$15:$B$1956,SEARCH(" ",Main!$B$15:$B$1956))='PLANILHA EBR'!AI1129),Main!$H$15:$H$1956)</f>
        <v>KG LIQUIDO</v>
      </c>
      <c r="AN1129">
        <v>58.985999999999997</v>
      </c>
      <c r="AO1129">
        <v>133537.5</v>
      </c>
      <c r="AP1129">
        <v>110655</v>
      </c>
    </row>
    <row r="1130" spans="1:42" x14ac:dyDescent="0.25">
      <c r="A1130" t="s">
        <v>5958</v>
      </c>
      <c r="B1130" t="str">
        <f>C1130&amp;"-"&amp;COUNTIF(C$2:C1130,C1130)</f>
        <v>69880-1</v>
      </c>
      <c r="C1130">
        <v>69880</v>
      </c>
      <c r="D1130" s="57">
        <v>44882</v>
      </c>
      <c r="E1130" s="84" t="str">
        <f>F1130&amp;"-"&amp;COUNTIF($F$2:F1130,F1130)</f>
        <v>METASA-999</v>
      </c>
      <c r="F1130" s="84" t="str">
        <f t="shared" si="116"/>
        <v>METASA</v>
      </c>
      <c r="G1130" t="s">
        <v>8581</v>
      </c>
      <c r="H1130" s="62">
        <v>88416482000106</v>
      </c>
      <c r="I1130" t="s">
        <v>30</v>
      </c>
      <c r="J1130">
        <v>419.2</v>
      </c>
      <c r="K1130">
        <v>7076.1</v>
      </c>
      <c r="M1130">
        <v>204359</v>
      </c>
      <c r="N1130" t="str">
        <v>REWEFLON</v>
      </c>
      <c r="O1130" s="57" cm="1">
        <f t="array" ref="O1130">_xlfn.XLOOKUP(1,($C$2:$C$8655=M1130)*($F$2:$F$8655=N1130),$D$2:$D$8655)</f>
        <v>45532</v>
      </c>
      <c r="P1130" s="62">
        <v>73212722000183</v>
      </c>
      <c r="Q1130" t="str">
        <v>METRO QUADRADO</v>
      </c>
      <c r="R1130" s="85">
        <v>15</v>
      </c>
      <c r="S1130" s="85">
        <v>3080.7</v>
      </c>
      <c r="U1130" s="84" t="b">
        <f t="shared" si="117"/>
        <v>1</v>
      </c>
      <c r="V1130" s="84" t="b">
        <f t="shared" si="118"/>
        <v>1</v>
      </c>
      <c r="W1130" s="84" t="b">
        <f t="shared" si="119"/>
        <v>1</v>
      </c>
      <c r="X1130" s="84" t="str">
        <f t="shared" si="120"/>
        <v xml:space="preserve"> </v>
      </c>
      <c r="Y1130" s="84" t="b">
        <f t="shared" si="121"/>
        <v>1</v>
      </c>
      <c r="AA1130" s="84">
        <v>204359</v>
      </c>
      <c r="AB1130" s="84" t="s">
        <v>5336</v>
      </c>
      <c r="AC1130" s="57">
        <v>45532</v>
      </c>
      <c r="AD1130" s="84">
        <v>73212722000183</v>
      </c>
      <c r="AE1130" s="84" t="s">
        <v>30</v>
      </c>
      <c r="AF1130" s="84">
        <v>33.75</v>
      </c>
      <c r="AG1130" s="84">
        <v>3080.7</v>
      </c>
      <c r="AI1130">
        <v>210599</v>
      </c>
      <c r="AJ1130" s="84" t="str" cm="1">
        <f t="array" ref="AJ1130">_xlfn.XLOOKUP(AI1130,--LEFT(Main!$B$15:$B$1956,SEARCH(" ",Main!$B$15:$B$1956)),Main!$F$15:$F$1956,"")</f>
        <v>TEADIT</v>
      </c>
      <c r="AK1130" s="57" cm="1">
        <f t="array" ref="AK1130">_xlfn.XLOOKUP(1,(--LEFT(Main!$B$15:$B$1956,SEARCH(" ",Main!$B$15:$B$1956))=AI1130)*(Main!$F$15:$F$1956=AJ1130),Main!$C$15:$C$1956,"")</f>
        <v>45022</v>
      </c>
      <c r="AL1130" s="62" cm="1">
        <f t="array" ref="AL1130">--_xlfn.XLOOKUP(1,(Main!$F$15:$F$1956='PLANILHA EBR'!AJ1130)*(--LEFT(Main!$B$15:$B$1956,SEARCH(" ",Main!$B$15:$B$1956))='PLANILHA EBR'!AI1130),Main!$E$15:$E$1956)</f>
        <v>62948658000187</v>
      </c>
      <c r="AM1130" s="84" t="str" cm="1">
        <f t="array" ref="AM1130">_xlfn.XLOOKUP(1,(Main!$F$15:$F$1956='PLANILHA EBR'!AJ1130)*(--LEFT(Main!$B$15:$B$1956,SEARCH(" ",Main!$B$15:$B$1956))='PLANILHA EBR'!AI1130),Main!$H$15:$H$1956)</f>
        <v>KG LIQUIDO</v>
      </c>
      <c r="AN1130">
        <v>3.62</v>
      </c>
      <c r="AO1130">
        <v>435850.95999999996</v>
      </c>
      <c r="AP1130">
        <v>109122</v>
      </c>
    </row>
    <row r="1131" spans="1:42" x14ac:dyDescent="0.25">
      <c r="A1131" t="s">
        <v>5958</v>
      </c>
      <c r="B1131" t="str">
        <f>C1131&amp;"-"&amp;COUNTIF(C$2:C1131,C1131)</f>
        <v>69880-2</v>
      </c>
      <c r="C1131">
        <v>69880</v>
      </c>
      <c r="D1131" s="57">
        <v>44882</v>
      </c>
      <c r="E1131" s="84" t="str">
        <f>F1131&amp;"-"&amp;COUNTIF($F$2:F1131,F1131)</f>
        <v>METASA-1000</v>
      </c>
      <c r="F1131" s="84" t="str">
        <f t="shared" si="116"/>
        <v>METASA</v>
      </c>
      <c r="G1131" t="s">
        <v>8581</v>
      </c>
      <c r="H1131" s="62">
        <v>88416482000106</v>
      </c>
      <c r="I1131" t="s">
        <v>30</v>
      </c>
      <c r="J1131">
        <v>1029.8900000000001</v>
      </c>
      <c r="K1131">
        <v>17384.54</v>
      </c>
      <c r="M1131">
        <v>204912</v>
      </c>
      <c r="N1131" t="str">
        <v>HILTI</v>
      </c>
      <c r="O1131" s="57" cm="1">
        <f t="array" ref="O1131">_xlfn.XLOOKUP(1,($C$2:$C$8655=M1131)*($F$2:$F$8655=N1131),$D$2:$D$8655)</f>
        <v>45471</v>
      </c>
      <c r="P1131" s="62">
        <v>65000655001691</v>
      </c>
      <c r="Q1131" t="str">
        <v>CJ</v>
      </c>
      <c r="R1131" s="85">
        <v>44</v>
      </c>
      <c r="S1131" s="85">
        <v>255291.66999999998</v>
      </c>
      <c r="U1131" s="84" t="b">
        <f t="shared" si="117"/>
        <v>1</v>
      </c>
      <c r="V1131" s="84" t="b">
        <f t="shared" si="118"/>
        <v>1</v>
      </c>
      <c r="W1131" s="84" t="b">
        <f t="shared" si="119"/>
        <v>1</v>
      </c>
      <c r="X1131" s="84" t="str">
        <f t="shared" si="120"/>
        <v xml:space="preserve"> </v>
      </c>
      <c r="Y1131" s="84" t="b">
        <f t="shared" si="121"/>
        <v>1</v>
      </c>
      <c r="AA1131" s="84">
        <v>204912</v>
      </c>
      <c r="AB1131" s="84" t="s">
        <v>4765</v>
      </c>
      <c r="AC1131" s="57">
        <v>45471</v>
      </c>
      <c r="AD1131" s="84">
        <v>65000655001691</v>
      </c>
      <c r="AE1131" s="84" t="s">
        <v>30</v>
      </c>
      <c r="AF1131" s="84">
        <v>87.200999999999993</v>
      </c>
      <c r="AG1131" s="84">
        <v>255291.67</v>
      </c>
      <c r="AI1131">
        <v>210600</v>
      </c>
      <c r="AJ1131" s="84" t="str" cm="1">
        <f t="array" ref="AJ1131">_xlfn.XLOOKUP(AI1131,--LEFT(Main!$B$15:$B$1956,SEARCH(" ",Main!$B$15:$B$1956)),Main!$F$15:$F$1956,"")</f>
        <v>TEADIT</v>
      </c>
      <c r="AK1131" s="57" cm="1">
        <f t="array" ref="AK1131">_xlfn.XLOOKUP(1,(--LEFT(Main!$B$15:$B$1956,SEARCH(" ",Main!$B$15:$B$1956))=AI1131)*(Main!$F$15:$F$1956=AJ1131),Main!$C$15:$C$1956,"")</f>
        <v>45022</v>
      </c>
      <c r="AL1131" s="62" cm="1">
        <f t="array" ref="AL1131">--_xlfn.XLOOKUP(1,(Main!$F$15:$F$1956='PLANILHA EBR'!AJ1131)*(--LEFT(Main!$B$15:$B$1956,SEARCH(" ",Main!$B$15:$B$1956))='PLANILHA EBR'!AI1131),Main!$E$15:$E$1956)</f>
        <v>62948658000187</v>
      </c>
      <c r="AM1131" s="84" t="str" cm="1">
        <f t="array" ref="AM1131">_xlfn.XLOOKUP(1,(Main!$F$15:$F$1956='PLANILHA EBR'!AJ1131)*(--LEFT(Main!$B$15:$B$1956,SEARCH(" ",Main!$B$15:$B$1956))='PLANILHA EBR'!AI1131),Main!$H$15:$H$1956)</f>
        <v>KG LIQUIDO</v>
      </c>
      <c r="AN1131">
        <v>1098.67</v>
      </c>
      <c r="AO1131">
        <v>420603.08</v>
      </c>
      <c r="AP1131">
        <v>109122</v>
      </c>
    </row>
    <row r="1132" spans="1:42" x14ac:dyDescent="0.25">
      <c r="A1132" t="s">
        <v>5958</v>
      </c>
      <c r="B1132" t="str">
        <f>C1132&amp;"-"&amp;COUNTIF(C$2:C1132,C1132)</f>
        <v>69880-3</v>
      </c>
      <c r="C1132">
        <v>69880</v>
      </c>
      <c r="D1132" s="57">
        <v>44882</v>
      </c>
      <c r="E1132" s="84" t="str">
        <f>F1132&amp;"-"&amp;COUNTIF($F$2:F1132,F1132)</f>
        <v>METASA-1001</v>
      </c>
      <c r="F1132" s="84" t="str">
        <f t="shared" si="116"/>
        <v>METASA</v>
      </c>
      <c r="G1132" t="s">
        <v>8581</v>
      </c>
      <c r="H1132" s="62">
        <v>88416482000106</v>
      </c>
      <c r="I1132" t="s">
        <v>30</v>
      </c>
      <c r="J1132">
        <v>993.67</v>
      </c>
      <c r="K1132">
        <v>16127.26</v>
      </c>
      <c r="M1132">
        <v>205789</v>
      </c>
      <c r="N1132" t="str">
        <v>HILTI</v>
      </c>
      <c r="O1132" s="57" cm="1">
        <f t="array" ref="O1132">_xlfn.XLOOKUP(1,($C$2:$C$8655=M1132)*($F$2:$F$8655=N1132),$D$2:$D$8655)</f>
        <v>45510</v>
      </c>
      <c r="P1132" s="62">
        <v>65000655001691</v>
      </c>
      <c r="Q1132" t="str">
        <v>CJ</v>
      </c>
      <c r="R1132" s="85">
        <v>18</v>
      </c>
      <c r="S1132" s="85">
        <v>133537.5</v>
      </c>
      <c r="U1132" s="84" t="b">
        <f t="shared" si="117"/>
        <v>1</v>
      </c>
      <c r="V1132" s="84" t="b">
        <f t="shared" si="118"/>
        <v>1</v>
      </c>
      <c r="W1132" s="84" t="b">
        <f t="shared" si="119"/>
        <v>1</v>
      </c>
      <c r="X1132" s="84" t="str">
        <f t="shared" si="120"/>
        <v xml:space="preserve"> </v>
      </c>
      <c r="Y1132" s="84" t="b">
        <f t="shared" si="121"/>
        <v>1</v>
      </c>
      <c r="AA1132" s="84">
        <v>205789</v>
      </c>
      <c r="AB1132" s="84" t="s">
        <v>4765</v>
      </c>
      <c r="AC1132" s="57">
        <v>45510</v>
      </c>
      <c r="AD1132" s="84">
        <v>65000655001691</v>
      </c>
      <c r="AE1132" s="84" t="s">
        <v>30</v>
      </c>
      <c r="AF1132" s="84">
        <v>58.985999999999997</v>
      </c>
      <c r="AG1132" s="84">
        <v>133537.5</v>
      </c>
      <c r="AI1132">
        <v>210609</v>
      </c>
      <c r="AJ1132" s="84" t="str" cm="1">
        <f t="array" ref="AJ1132">_xlfn.XLOOKUP(AI1132,--LEFT(Main!$B$15:$B$1956,SEARCH(" ",Main!$B$15:$B$1956)),Main!$F$15:$F$1956,"")</f>
        <v>TEADIT</v>
      </c>
      <c r="AK1132" s="57" cm="1">
        <f t="array" ref="AK1132">_xlfn.XLOOKUP(1,(--LEFT(Main!$B$15:$B$1956,SEARCH(" ",Main!$B$15:$B$1956))=AI1132)*(Main!$F$15:$F$1956=AJ1132),Main!$C$15:$C$1956,"")</f>
        <v>45022</v>
      </c>
      <c r="AL1132" s="62" cm="1">
        <f t="array" ref="AL1132">--_xlfn.XLOOKUP(1,(Main!$F$15:$F$1956='PLANILHA EBR'!AJ1132)*(--LEFT(Main!$B$15:$B$1956,SEARCH(" ",Main!$B$15:$B$1956))='PLANILHA EBR'!AI1132),Main!$E$15:$E$1956)</f>
        <v>62948658000187</v>
      </c>
      <c r="AM1132" s="84" t="str" cm="1">
        <f t="array" ref="AM1132">_xlfn.XLOOKUP(1,(Main!$F$15:$F$1956='PLANILHA EBR'!AJ1132)*(--LEFT(Main!$B$15:$B$1956,SEARCH(" ",Main!$B$15:$B$1956))='PLANILHA EBR'!AI1132),Main!$H$15:$H$1956)</f>
        <v>KG LIQUIDO</v>
      </c>
      <c r="AN1132">
        <v>1136.78</v>
      </c>
      <c r="AO1132">
        <v>463069.42</v>
      </c>
      <c r="AP1132">
        <v>108946</v>
      </c>
    </row>
    <row r="1133" spans="1:42" x14ac:dyDescent="0.25">
      <c r="A1133" t="s">
        <v>5958</v>
      </c>
      <c r="B1133" t="str">
        <f>C1133&amp;"-"&amp;COUNTIF(C$2:C1133,C1133)</f>
        <v>69880-4</v>
      </c>
      <c r="C1133">
        <v>69880</v>
      </c>
      <c r="D1133" s="57">
        <v>44882</v>
      </c>
      <c r="E1133" s="84" t="str">
        <f>F1133&amp;"-"&amp;COUNTIF($F$2:F1133,F1133)</f>
        <v>METASA-1002</v>
      </c>
      <c r="F1133" s="84" t="str">
        <f t="shared" si="116"/>
        <v>METASA</v>
      </c>
      <c r="G1133" t="s">
        <v>8581</v>
      </c>
      <c r="H1133" s="62">
        <v>88416482000106</v>
      </c>
      <c r="I1133" t="s">
        <v>30</v>
      </c>
      <c r="J1133">
        <v>2578.6999999999998</v>
      </c>
      <c r="K1133">
        <v>41852.300000000003</v>
      </c>
      <c r="M1133">
        <v>210599</v>
      </c>
      <c r="N1133" t="str">
        <v>TEADIT</v>
      </c>
      <c r="O1133" s="57" cm="1">
        <f t="array" ref="O1133">_xlfn.XLOOKUP(1,($C$2:$C$8655=M1133)*($F$2:$F$8655=N1133),$D$2:$D$8655)</f>
        <v>45022</v>
      </c>
      <c r="P1133" s="62">
        <v>62948658000187</v>
      </c>
      <c r="Q1133" t="str">
        <v>UNIDADE</v>
      </c>
      <c r="R1133" s="85">
        <v>2256</v>
      </c>
      <c r="S1133" s="85">
        <v>435850.9599999999</v>
      </c>
      <c r="U1133" s="84" t="b">
        <f t="shared" si="117"/>
        <v>1</v>
      </c>
      <c r="V1133" s="84" t="b">
        <f t="shared" si="118"/>
        <v>1</v>
      </c>
      <c r="W1133" s="84" t="b">
        <f t="shared" si="119"/>
        <v>1</v>
      </c>
      <c r="X1133" s="84" t="str">
        <f t="shared" si="120"/>
        <v xml:space="preserve"> </v>
      </c>
      <c r="Y1133" s="84" t="b">
        <f t="shared" si="121"/>
        <v>1</v>
      </c>
      <c r="AA1133" s="84">
        <v>210599</v>
      </c>
      <c r="AB1133" s="84" t="s">
        <v>875</v>
      </c>
      <c r="AC1133" s="57">
        <v>45022</v>
      </c>
      <c r="AD1133" s="84">
        <v>62948658000187</v>
      </c>
      <c r="AE1133" s="84" t="s">
        <v>30</v>
      </c>
      <c r="AF1133" s="84">
        <v>3.62</v>
      </c>
      <c r="AG1133" s="84">
        <v>435850.96</v>
      </c>
      <c r="AI1133">
        <v>211441</v>
      </c>
      <c r="AJ1133" s="84" t="str" cm="1">
        <f t="array" ref="AJ1133">_xlfn.XLOOKUP(AI1133,--LEFT(Main!$B$15:$B$1956,SEARCH(" ",Main!$B$15:$B$1956)),Main!$F$15:$F$1956,"")</f>
        <v>TEADIT</v>
      </c>
      <c r="AK1133" s="57" cm="1">
        <f t="array" ref="AK1133">_xlfn.XLOOKUP(1,(--LEFT(Main!$B$15:$B$1956,SEARCH(" ",Main!$B$15:$B$1956))=AI1133)*(Main!$F$15:$F$1956=AJ1133),Main!$C$15:$C$1956,"")</f>
        <v>45036</v>
      </c>
      <c r="AL1133" s="62" cm="1">
        <f t="array" ref="AL1133">--_xlfn.XLOOKUP(1,(Main!$F$15:$F$1956='PLANILHA EBR'!AJ1133)*(--LEFT(Main!$B$15:$B$1956,SEARCH(" ",Main!$B$15:$B$1956))='PLANILHA EBR'!AI1133),Main!$E$15:$E$1956)</f>
        <v>62948658000187</v>
      </c>
      <c r="AM1133" s="84" t="str" cm="1">
        <f t="array" ref="AM1133">_xlfn.XLOOKUP(1,(Main!$F$15:$F$1956='PLANILHA EBR'!AJ1133)*(--LEFT(Main!$B$15:$B$1956,SEARCH(" ",Main!$B$15:$B$1956))='PLANILHA EBR'!AI1133),Main!$H$15:$H$1956)</f>
        <v>KG LIQUIDO</v>
      </c>
      <c r="AN1133">
        <v>13.920000000000002</v>
      </c>
      <c r="AO1133">
        <v>108632.56999999999</v>
      </c>
      <c r="AP1133">
        <v>108946</v>
      </c>
    </row>
    <row r="1134" spans="1:42" x14ac:dyDescent="0.25">
      <c r="A1134" t="s">
        <v>5958</v>
      </c>
      <c r="B1134" t="str">
        <f>C1134&amp;"-"&amp;COUNTIF(C$2:C1134,C1134)</f>
        <v>69880-5</v>
      </c>
      <c r="C1134">
        <v>69880</v>
      </c>
      <c r="D1134" s="57">
        <v>44882</v>
      </c>
      <c r="E1134" s="84" t="str">
        <f>F1134&amp;"-"&amp;COUNTIF($F$2:F1134,F1134)</f>
        <v>METASA-1003</v>
      </c>
      <c r="F1134" s="84" t="str">
        <f t="shared" si="116"/>
        <v>METASA</v>
      </c>
      <c r="G1134" t="s">
        <v>8581</v>
      </c>
      <c r="H1134" s="62">
        <v>88416482000106</v>
      </c>
      <c r="I1134" t="s">
        <v>30</v>
      </c>
      <c r="J1134">
        <v>4046.49</v>
      </c>
      <c r="K1134">
        <v>75547.97</v>
      </c>
      <c r="M1134">
        <v>210600</v>
      </c>
      <c r="N1134" t="str">
        <v>TEADIT</v>
      </c>
      <c r="O1134" s="57" cm="1">
        <f t="array" ref="O1134">_xlfn.XLOOKUP(1,($C$2:$C$8655=M1134)*($F$2:$F$8655=N1134),$D$2:$D$8655)</f>
        <v>45022</v>
      </c>
      <c r="P1134" s="62">
        <v>62948658000187</v>
      </c>
      <c r="Q1134" t="str">
        <v>UNIDADE</v>
      </c>
      <c r="R1134" s="85">
        <v>568</v>
      </c>
      <c r="S1134" s="85">
        <v>420603.07999999996</v>
      </c>
      <c r="U1134" s="84" t="b">
        <f t="shared" si="117"/>
        <v>1</v>
      </c>
      <c r="V1134" s="84" t="b">
        <f t="shared" si="118"/>
        <v>1</v>
      </c>
      <c r="W1134" s="84" t="b">
        <f t="shared" si="119"/>
        <v>1</v>
      </c>
      <c r="X1134" s="84" t="str">
        <f t="shared" si="120"/>
        <v xml:space="preserve"> </v>
      </c>
      <c r="Y1134" s="84" t="b">
        <f t="shared" si="121"/>
        <v>1</v>
      </c>
      <c r="AA1134" s="84">
        <v>210600</v>
      </c>
      <c r="AB1134" s="84" t="s">
        <v>875</v>
      </c>
      <c r="AC1134" s="57">
        <v>45022</v>
      </c>
      <c r="AD1134" s="84">
        <v>62948658000187</v>
      </c>
      <c r="AE1134" s="84" t="s">
        <v>30</v>
      </c>
      <c r="AF1134" s="84">
        <v>1098.67</v>
      </c>
      <c r="AG1134" s="84">
        <v>420603.08</v>
      </c>
      <c r="AI1134">
        <v>215479</v>
      </c>
      <c r="AJ1134" s="84" t="str" cm="1">
        <f t="array" ref="AJ1134">_xlfn.XLOOKUP(AI1134,--LEFT(Main!$B$15:$B$1956,SEARCH(" ",Main!$B$15:$B$1956)),Main!$F$15:$F$1956,"")</f>
        <v>TEADIT</v>
      </c>
      <c r="AK1134" s="57" cm="1">
        <f t="array" ref="AK1134">_xlfn.XLOOKUP(1,(--LEFT(Main!$B$15:$B$1956,SEARCH(" ",Main!$B$15:$B$1956))=AI1134)*(Main!$F$15:$F$1956=AJ1134),Main!$C$15:$C$1956,"")</f>
        <v>45113</v>
      </c>
      <c r="AL1134" s="62" cm="1">
        <f t="array" ref="AL1134">--_xlfn.XLOOKUP(1,(Main!$F$15:$F$1956='PLANILHA EBR'!AJ1134)*(--LEFT(Main!$B$15:$B$1956,SEARCH(" ",Main!$B$15:$B$1956))='PLANILHA EBR'!AI1134),Main!$E$15:$E$1956)</f>
        <v>62948658000187</v>
      </c>
      <c r="AM1134" s="84" t="str" cm="1">
        <f t="array" ref="AM1134">_xlfn.XLOOKUP(1,(Main!$F$15:$F$1956='PLANILHA EBR'!AJ1134)*(--LEFT(Main!$B$15:$B$1956,SEARCH(" ",Main!$B$15:$B$1956))='PLANILHA EBR'!AI1134),Main!$H$15:$H$1956)</f>
        <v>KG LIQUIDO</v>
      </c>
      <c r="AN1134">
        <v>1.4</v>
      </c>
      <c r="AO1134">
        <v>202</v>
      </c>
      <c r="AP1134">
        <v>108946</v>
      </c>
    </row>
    <row r="1135" spans="1:42" x14ac:dyDescent="0.25">
      <c r="A1135" t="s">
        <v>5958</v>
      </c>
      <c r="B1135" t="str">
        <f>C1135&amp;"-"&amp;COUNTIF(C$2:C1135,C1135)</f>
        <v>69880-6</v>
      </c>
      <c r="C1135">
        <v>69880</v>
      </c>
      <c r="D1135" s="57">
        <v>44882</v>
      </c>
      <c r="E1135" s="84" t="str">
        <f>F1135&amp;"-"&amp;COUNTIF($F$2:F1135,F1135)</f>
        <v>METASA-1004</v>
      </c>
      <c r="F1135" s="84" t="str">
        <f t="shared" si="116"/>
        <v>METASA</v>
      </c>
      <c r="G1135" t="s">
        <v>8581</v>
      </c>
      <c r="H1135" s="62">
        <v>88416482000106</v>
      </c>
      <c r="I1135" t="s">
        <v>30</v>
      </c>
      <c r="J1135">
        <v>2353.56</v>
      </c>
      <c r="K1135">
        <v>45470.77</v>
      </c>
      <c r="M1135">
        <v>210609</v>
      </c>
      <c r="N1135" t="str">
        <v>TEADIT</v>
      </c>
      <c r="O1135" s="57" cm="1">
        <f t="array" ref="O1135">_xlfn.XLOOKUP(1,($C$2:$C$8655=M1135)*($F$2:$F$8655=N1135),$D$2:$D$8655)</f>
        <v>45022</v>
      </c>
      <c r="P1135" s="62">
        <v>62948658000187</v>
      </c>
      <c r="Q1135" t="str">
        <v>UNIDADE</v>
      </c>
      <c r="R1135" s="85">
        <v>4183</v>
      </c>
      <c r="S1135" s="85">
        <v>463069.42</v>
      </c>
      <c r="U1135" s="84" t="b">
        <f t="shared" si="117"/>
        <v>1</v>
      </c>
      <c r="V1135" s="84" t="b">
        <f t="shared" si="118"/>
        <v>1</v>
      </c>
      <c r="W1135" s="84" t="b">
        <f t="shared" si="119"/>
        <v>1</v>
      </c>
      <c r="X1135" s="84" t="str">
        <f t="shared" si="120"/>
        <v xml:space="preserve"> </v>
      </c>
      <c r="Y1135" s="84" t="b">
        <f t="shared" si="121"/>
        <v>1</v>
      </c>
      <c r="AA1135" s="84">
        <v>210609</v>
      </c>
      <c r="AB1135" s="84" t="s">
        <v>875</v>
      </c>
      <c r="AC1135" s="57">
        <v>45022</v>
      </c>
      <c r="AD1135" s="84">
        <v>62948658000187</v>
      </c>
      <c r="AE1135" s="84" t="s">
        <v>30</v>
      </c>
      <c r="AF1135" s="84">
        <v>1136.78</v>
      </c>
      <c r="AG1135" s="84">
        <v>463069.42</v>
      </c>
      <c r="AI1135">
        <v>215485</v>
      </c>
      <c r="AJ1135" s="84" t="str" cm="1">
        <f t="array" ref="AJ1135">_xlfn.XLOOKUP(AI1135,--LEFT(Main!$B$15:$B$1956,SEARCH(" ",Main!$B$15:$B$1956)),Main!$F$15:$F$1956,"")</f>
        <v>TEADIT</v>
      </c>
      <c r="AK1135" s="57" cm="1">
        <f t="array" ref="AK1135">_xlfn.XLOOKUP(1,(--LEFT(Main!$B$15:$B$1956,SEARCH(" ",Main!$B$15:$B$1956))=AI1135)*(Main!$F$15:$F$1956=AJ1135),Main!$C$15:$C$1956,"")</f>
        <v>45113</v>
      </c>
      <c r="AL1135" s="62" cm="1">
        <f t="array" ref="AL1135">--_xlfn.XLOOKUP(1,(Main!$F$15:$F$1956='PLANILHA EBR'!AJ1135)*(--LEFT(Main!$B$15:$B$1956,SEARCH(" ",Main!$B$15:$B$1956))='PLANILHA EBR'!AI1135),Main!$E$15:$E$1956)</f>
        <v>62948658000187</v>
      </c>
      <c r="AM1135" s="84" t="str" cm="1">
        <f t="array" ref="AM1135">_xlfn.XLOOKUP(1,(Main!$F$15:$F$1956='PLANILHA EBR'!AJ1135)*(--LEFT(Main!$B$15:$B$1956,SEARCH(" ",Main!$B$15:$B$1956))='PLANILHA EBR'!AI1135),Main!$H$15:$H$1956)</f>
        <v>KG LIQUIDO</v>
      </c>
      <c r="AN1135">
        <v>215537.72</v>
      </c>
      <c r="AO1135">
        <v>293499.33999999997</v>
      </c>
      <c r="AP1135">
        <v>108946</v>
      </c>
    </row>
    <row r="1136" spans="1:42" x14ac:dyDescent="0.25">
      <c r="A1136" t="s">
        <v>5958</v>
      </c>
      <c r="B1136" t="str">
        <f>C1136&amp;"-"&amp;COUNTIF(C$2:C1136,C1136)</f>
        <v>69880-7</v>
      </c>
      <c r="C1136">
        <v>69880</v>
      </c>
      <c r="D1136" s="57">
        <v>44882</v>
      </c>
      <c r="E1136" s="84" t="str">
        <f>F1136&amp;"-"&amp;COUNTIF($F$2:F1136,F1136)</f>
        <v>METASA-1005</v>
      </c>
      <c r="F1136" s="84" t="str">
        <f t="shared" si="116"/>
        <v>METASA</v>
      </c>
      <c r="G1136" t="s">
        <v>8581</v>
      </c>
      <c r="H1136" s="62">
        <v>88416482000106</v>
      </c>
      <c r="I1136" t="s">
        <v>30</v>
      </c>
      <c r="J1136">
        <v>291.5</v>
      </c>
      <c r="K1136">
        <v>5631.78</v>
      </c>
      <c r="M1136">
        <v>211441</v>
      </c>
      <c r="N1136" t="str">
        <v>TEADIT</v>
      </c>
      <c r="O1136" s="57" cm="1">
        <f t="array" ref="O1136">_xlfn.XLOOKUP(1,($C$2:$C$8655=M1136)*($F$2:$F$8655=N1136),$D$2:$D$8655)</f>
        <v>45036</v>
      </c>
      <c r="P1136" s="62">
        <v>62948658000187</v>
      </c>
      <c r="Q1136" t="str">
        <v>UNIDADE</v>
      </c>
      <c r="R1136" s="85">
        <v>758</v>
      </c>
      <c r="S1136" s="85">
        <v>108632.56999999998</v>
      </c>
      <c r="U1136" s="84" t="b">
        <f t="shared" si="117"/>
        <v>1</v>
      </c>
      <c r="V1136" s="84" t="b">
        <f t="shared" si="118"/>
        <v>1</v>
      </c>
      <c r="W1136" s="84" t="b">
        <f t="shared" si="119"/>
        <v>1</v>
      </c>
      <c r="X1136" s="84" t="str">
        <f t="shared" si="120"/>
        <v xml:space="preserve"> </v>
      </c>
      <c r="Y1136" s="84" t="b">
        <f t="shared" si="121"/>
        <v>1</v>
      </c>
      <c r="AA1136" s="84">
        <v>211441</v>
      </c>
      <c r="AB1136" s="84" t="s">
        <v>875</v>
      </c>
      <c r="AC1136" s="57">
        <v>45036</v>
      </c>
      <c r="AD1136" s="84">
        <v>62948658000187</v>
      </c>
      <c r="AE1136" s="84" t="s">
        <v>30</v>
      </c>
      <c r="AF1136" s="84">
        <v>13.920000000000002</v>
      </c>
      <c r="AG1136" s="84">
        <v>108632.57</v>
      </c>
      <c r="AI1136">
        <v>215486</v>
      </c>
      <c r="AJ1136" s="84" t="str" cm="1">
        <f t="array" ref="AJ1136">_xlfn.XLOOKUP(AI1136,--LEFT(Main!$B$15:$B$1956,SEARCH(" ",Main!$B$15:$B$1956)),Main!$F$15:$F$1956,"")</f>
        <v>TEADIT</v>
      </c>
      <c r="AK1136" s="57" cm="1">
        <f t="array" ref="AK1136">_xlfn.XLOOKUP(1,(--LEFT(Main!$B$15:$B$1956,SEARCH(" ",Main!$B$15:$B$1956))=AI1136)*(Main!$F$15:$F$1956=AJ1136),Main!$C$15:$C$1956,"")</f>
        <v>45113</v>
      </c>
      <c r="AL1136" s="62" cm="1">
        <f t="array" ref="AL1136">--_xlfn.XLOOKUP(1,(Main!$F$15:$F$1956='PLANILHA EBR'!AJ1136)*(--LEFT(Main!$B$15:$B$1956,SEARCH(" ",Main!$B$15:$B$1956))='PLANILHA EBR'!AI1136),Main!$E$15:$E$1956)</f>
        <v>62948658000187</v>
      </c>
      <c r="AM1136" s="84" t="str" cm="1">
        <f t="array" ref="AM1136">_xlfn.XLOOKUP(1,(Main!$F$15:$F$1956='PLANILHA EBR'!AJ1136)*(--LEFT(Main!$B$15:$B$1956,SEARCH(" ",Main!$B$15:$B$1956))='PLANILHA EBR'!AI1136),Main!$H$15:$H$1956)</f>
        <v>KG LIQUIDO</v>
      </c>
      <c r="AN1136">
        <v>461.65</v>
      </c>
      <c r="AO1136">
        <v>193209.58</v>
      </c>
      <c r="AP1136">
        <v>108946</v>
      </c>
    </row>
    <row r="1137" spans="1:42" x14ac:dyDescent="0.25">
      <c r="A1137" t="s">
        <v>5958</v>
      </c>
      <c r="B1137" t="str">
        <f>C1137&amp;"-"&amp;COUNTIF(C$2:C1137,C1137)</f>
        <v>69880-8</v>
      </c>
      <c r="C1137">
        <v>69880</v>
      </c>
      <c r="D1137" s="57">
        <v>44882</v>
      </c>
      <c r="E1137" s="84" t="str">
        <f>F1137&amp;"-"&amp;COUNTIF($F$2:F1137,F1137)</f>
        <v>METASA-1006</v>
      </c>
      <c r="F1137" s="84" t="str">
        <f t="shared" si="116"/>
        <v>METASA</v>
      </c>
      <c r="G1137" t="s">
        <v>8581</v>
      </c>
      <c r="H1137" s="62">
        <v>88416482000106</v>
      </c>
      <c r="I1137" t="s">
        <v>30</v>
      </c>
      <c r="J1137">
        <v>450.35</v>
      </c>
      <c r="K1137">
        <v>7962.19</v>
      </c>
      <c r="M1137">
        <v>215479</v>
      </c>
      <c r="N1137" t="str">
        <v>TEADIT</v>
      </c>
      <c r="O1137" s="57" cm="1">
        <f t="array" ref="O1137">_xlfn.XLOOKUP(1,($C$2:$C$8655=M1137)*($F$2:$F$8655=N1137),$D$2:$D$8655)</f>
        <v>45113</v>
      </c>
      <c r="P1137" s="62">
        <v>62948658000187</v>
      </c>
      <c r="Q1137" t="str">
        <v>UNIDADE</v>
      </c>
      <c r="R1137" s="85">
        <v>4</v>
      </c>
      <c r="S1137" s="85">
        <v>202</v>
      </c>
      <c r="U1137" s="84" t="b">
        <f t="shared" si="117"/>
        <v>1</v>
      </c>
      <c r="V1137" s="84" t="b">
        <f t="shared" si="118"/>
        <v>1</v>
      </c>
      <c r="W1137" s="84" t="b">
        <f t="shared" si="119"/>
        <v>1</v>
      </c>
      <c r="X1137" s="84" t="str">
        <f t="shared" si="120"/>
        <v xml:space="preserve"> </v>
      </c>
      <c r="Y1137" s="84" t="b">
        <f t="shared" si="121"/>
        <v>1</v>
      </c>
      <c r="AA1137" s="84">
        <v>215479</v>
      </c>
      <c r="AB1137" s="84" t="s">
        <v>875</v>
      </c>
      <c r="AC1137" s="57">
        <v>45113</v>
      </c>
      <c r="AD1137" s="84">
        <v>62948658000187</v>
      </c>
      <c r="AE1137" s="84" t="s">
        <v>30</v>
      </c>
      <c r="AF1137" s="84">
        <v>1.4</v>
      </c>
      <c r="AG1137" s="84">
        <v>202</v>
      </c>
      <c r="AI1137">
        <v>221859</v>
      </c>
      <c r="AJ1137" s="84" t="str" cm="1">
        <f t="array" ref="AJ1137">_xlfn.XLOOKUP(AI1137,--LEFT(Main!$B$15:$B$1956,SEARCH(" ",Main!$B$15:$B$1956)),Main!$F$15:$F$1956,"")</f>
        <v>TEADIT</v>
      </c>
      <c r="AK1137" s="57" cm="1">
        <f t="array" ref="AK1137">_xlfn.XLOOKUP(1,(--LEFT(Main!$B$15:$B$1956,SEARCH(" ",Main!$B$15:$B$1956))=AI1137)*(Main!$F$15:$F$1956=AJ1137),Main!$C$15:$C$1956,"")</f>
        <v>45226</v>
      </c>
      <c r="AL1137" s="62" cm="1">
        <f t="array" ref="AL1137">--_xlfn.XLOOKUP(1,(Main!$F$15:$F$1956='PLANILHA EBR'!AJ1137)*(--LEFT(Main!$B$15:$B$1956,SEARCH(" ",Main!$B$15:$B$1956))='PLANILHA EBR'!AI1137),Main!$E$15:$E$1956)</f>
        <v>62948658000187</v>
      </c>
      <c r="AM1137" s="84" t="str" cm="1">
        <f t="array" ref="AM1137">_xlfn.XLOOKUP(1,(Main!$F$15:$F$1956='PLANILHA EBR'!AJ1137)*(--LEFT(Main!$B$15:$B$1956,SEARCH(" ",Main!$B$15:$B$1956))='PLANILHA EBR'!AI1137),Main!$H$15:$H$1956)</f>
        <v>KG LIQUIDO</v>
      </c>
      <c r="AN1137">
        <v>0.43</v>
      </c>
      <c r="AO1137">
        <v>139.47</v>
      </c>
      <c r="AP1137">
        <v>108946</v>
      </c>
    </row>
    <row r="1138" spans="1:42" x14ac:dyDescent="0.25">
      <c r="A1138" t="s">
        <v>5958</v>
      </c>
      <c r="B1138" t="str">
        <f>C1138&amp;"-"&amp;COUNTIF(C$2:C1138,C1138)</f>
        <v>69880-9</v>
      </c>
      <c r="C1138">
        <v>69880</v>
      </c>
      <c r="D1138" s="57">
        <v>44882</v>
      </c>
      <c r="E1138" s="84" t="str">
        <f>F1138&amp;"-"&amp;COUNTIF($F$2:F1138,F1138)</f>
        <v>METASA-1007</v>
      </c>
      <c r="F1138" s="84" t="str">
        <f t="shared" si="116"/>
        <v>METASA</v>
      </c>
      <c r="G1138" t="s">
        <v>8581</v>
      </c>
      <c r="H1138" s="62">
        <v>88416482000106</v>
      </c>
      <c r="I1138" t="s">
        <v>30</v>
      </c>
      <c r="J1138">
        <v>1444.58</v>
      </c>
      <c r="K1138">
        <v>29064.95</v>
      </c>
      <c r="M1138">
        <v>215485</v>
      </c>
      <c r="N1138" t="str">
        <v>TEADIT</v>
      </c>
      <c r="O1138" s="57" cm="1">
        <f t="array" ref="O1138">_xlfn.XLOOKUP(1,($C$2:$C$8655=M1138)*($F$2:$F$8655=N1138),$D$2:$D$8655)</f>
        <v>45113</v>
      </c>
      <c r="P1138" s="62">
        <v>62948658000187</v>
      </c>
      <c r="Q1138" t="str">
        <v>UNIDADE</v>
      </c>
      <c r="R1138" s="85">
        <v>334</v>
      </c>
      <c r="S1138" s="85">
        <v>293499.33999999997</v>
      </c>
      <c r="U1138" s="84" t="b">
        <f t="shared" si="117"/>
        <v>1</v>
      </c>
      <c r="V1138" s="84" t="b">
        <f t="shared" si="118"/>
        <v>1</v>
      </c>
      <c r="W1138" s="84" t="b">
        <f t="shared" si="119"/>
        <v>1</v>
      </c>
      <c r="X1138" s="84" t="str">
        <f t="shared" si="120"/>
        <v xml:space="preserve"> </v>
      </c>
      <c r="Y1138" s="84" t="b">
        <f t="shared" si="121"/>
        <v>1</v>
      </c>
      <c r="AA1138" s="84">
        <v>215485</v>
      </c>
      <c r="AB1138" s="84" t="s">
        <v>875</v>
      </c>
      <c r="AC1138" s="57">
        <v>45113</v>
      </c>
      <c r="AD1138" s="84">
        <v>62948658000187</v>
      </c>
      <c r="AE1138" s="84" t="s">
        <v>30</v>
      </c>
      <c r="AF1138" s="84">
        <v>215537.72</v>
      </c>
      <c r="AG1138" s="84">
        <v>293499.34000000003</v>
      </c>
      <c r="AI1138">
        <v>221860</v>
      </c>
      <c r="AJ1138" s="84" t="str" cm="1">
        <f t="array" ref="AJ1138">_xlfn.XLOOKUP(AI1138,--LEFT(Main!$B$15:$B$1956,SEARCH(" ",Main!$B$15:$B$1956)),Main!$F$15:$F$1956,"")</f>
        <v>TEADIT</v>
      </c>
      <c r="AK1138" s="57" cm="1">
        <f t="array" ref="AK1138">_xlfn.XLOOKUP(1,(--LEFT(Main!$B$15:$B$1956,SEARCH(" ",Main!$B$15:$B$1956))=AI1138)*(Main!$F$15:$F$1956=AJ1138),Main!$C$15:$C$1956,"")</f>
        <v>45226</v>
      </c>
      <c r="AL1138" s="62" cm="1">
        <f t="array" ref="AL1138">--_xlfn.XLOOKUP(1,(Main!$F$15:$F$1956='PLANILHA EBR'!AJ1138)*(--LEFT(Main!$B$15:$B$1956,SEARCH(" ",Main!$B$15:$B$1956))='PLANILHA EBR'!AI1138),Main!$E$15:$E$1956)</f>
        <v>62948658000187</v>
      </c>
      <c r="AM1138" s="84" t="str" cm="1">
        <f t="array" ref="AM1138">_xlfn.XLOOKUP(1,(Main!$F$15:$F$1956='PLANILHA EBR'!AJ1138)*(--LEFT(Main!$B$15:$B$1956,SEARCH(" ",Main!$B$15:$B$1956))='PLANILHA EBR'!AI1138),Main!$H$15:$H$1956)</f>
        <v>KG LIQUIDO</v>
      </c>
      <c r="AN1138">
        <v>139.80000000000001</v>
      </c>
      <c r="AO1138">
        <v>34781.19</v>
      </c>
      <c r="AP1138">
        <v>108803</v>
      </c>
    </row>
    <row r="1139" spans="1:42" x14ac:dyDescent="0.25">
      <c r="A1139" t="s">
        <v>5958</v>
      </c>
      <c r="B1139" t="str">
        <f>C1139&amp;"-"&amp;COUNTIF(C$2:C1139,C1139)</f>
        <v>69880-10</v>
      </c>
      <c r="C1139">
        <v>69880</v>
      </c>
      <c r="D1139" s="57">
        <v>44882</v>
      </c>
      <c r="E1139" s="84" t="str">
        <f>F1139&amp;"-"&amp;COUNTIF($F$2:F1139,F1139)</f>
        <v>METASA-1008</v>
      </c>
      <c r="F1139" s="84" t="str">
        <f t="shared" si="116"/>
        <v>METASA</v>
      </c>
      <c r="G1139" t="s">
        <v>8581</v>
      </c>
      <c r="H1139" s="62">
        <v>88416482000106</v>
      </c>
      <c r="I1139" t="s">
        <v>30</v>
      </c>
      <c r="J1139">
        <v>164.41</v>
      </c>
      <c r="K1139">
        <v>3013.64</v>
      </c>
      <c r="M1139">
        <v>215486</v>
      </c>
      <c r="N1139" t="str">
        <v>TEADIT</v>
      </c>
      <c r="O1139" s="57" cm="1">
        <f t="array" ref="O1139">_xlfn.XLOOKUP(1,($C$2:$C$8655=M1139)*($F$2:$F$8655=N1139),$D$2:$D$8655)</f>
        <v>45113</v>
      </c>
      <c r="P1139" s="62">
        <v>62948658000187</v>
      </c>
      <c r="Q1139" t="str">
        <v>UNIDADE</v>
      </c>
      <c r="R1139" s="85">
        <v>1138</v>
      </c>
      <c r="S1139" s="85">
        <v>193209.58000000005</v>
      </c>
      <c r="U1139" s="84" t="b">
        <f t="shared" si="117"/>
        <v>1</v>
      </c>
      <c r="V1139" s="84" t="b">
        <f t="shared" si="118"/>
        <v>1</v>
      </c>
      <c r="W1139" s="84" t="b">
        <f t="shared" si="119"/>
        <v>1</v>
      </c>
      <c r="X1139" s="84" t="str">
        <f t="shared" si="120"/>
        <v xml:space="preserve"> </v>
      </c>
      <c r="Y1139" s="84" t="b">
        <f t="shared" si="121"/>
        <v>1</v>
      </c>
      <c r="AA1139" s="84">
        <v>215486</v>
      </c>
      <c r="AB1139" s="84" t="s">
        <v>875</v>
      </c>
      <c r="AC1139" s="57">
        <v>45113</v>
      </c>
      <c r="AD1139" s="84">
        <v>62948658000187</v>
      </c>
      <c r="AE1139" s="84" t="s">
        <v>30</v>
      </c>
      <c r="AF1139" s="84">
        <v>461.65</v>
      </c>
      <c r="AG1139" s="84">
        <v>193209.58</v>
      </c>
      <c r="AI1139">
        <v>221867</v>
      </c>
      <c r="AJ1139" s="84" t="str" cm="1">
        <f t="array" ref="AJ1139">_xlfn.XLOOKUP(AI1139,--LEFT(Main!$B$15:$B$1956,SEARCH(" ",Main!$B$15:$B$1956)),Main!$F$15:$F$1956,"")</f>
        <v>TEADIT</v>
      </c>
      <c r="AK1139" s="57" cm="1">
        <f t="array" ref="AK1139">_xlfn.XLOOKUP(1,(--LEFT(Main!$B$15:$B$1956,SEARCH(" ",Main!$B$15:$B$1956))=AI1139)*(Main!$F$15:$F$1956=AJ1139),Main!$C$15:$C$1956,"")</f>
        <v>45226</v>
      </c>
      <c r="AL1139" s="62" cm="1">
        <f t="array" ref="AL1139">--_xlfn.XLOOKUP(1,(Main!$F$15:$F$1956='PLANILHA EBR'!AJ1139)*(--LEFT(Main!$B$15:$B$1956,SEARCH(" ",Main!$B$15:$B$1956))='PLANILHA EBR'!AI1139),Main!$E$15:$E$1956)</f>
        <v>62948658000187</v>
      </c>
      <c r="AM1139" s="84" t="str" cm="1">
        <f t="array" ref="AM1139">_xlfn.XLOOKUP(1,(Main!$F$15:$F$1956='PLANILHA EBR'!AJ1139)*(--LEFT(Main!$B$15:$B$1956,SEARCH(" ",Main!$B$15:$B$1956))='PLANILHA EBR'!AI1139),Main!$H$15:$H$1956)</f>
        <v>KG LIQUIDO</v>
      </c>
      <c r="AN1139">
        <v>176.89</v>
      </c>
      <c r="AO1139">
        <v>45645.72</v>
      </c>
      <c r="AP1139">
        <v>108759</v>
      </c>
    </row>
    <row r="1140" spans="1:42" x14ac:dyDescent="0.25">
      <c r="A1140" t="s">
        <v>5958</v>
      </c>
      <c r="B1140" t="str">
        <f>C1140&amp;"-"&amp;COUNTIF(C$2:C1140,C1140)</f>
        <v>69880-11</v>
      </c>
      <c r="C1140">
        <v>69880</v>
      </c>
      <c r="D1140" s="57">
        <v>44882</v>
      </c>
      <c r="E1140" s="84" t="str">
        <f>F1140&amp;"-"&amp;COUNTIF($F$2:F1140,F1140)</f>
        <v>METASA-1009</v>
      </c>
      <c r="F1140" s="84" t="str">
        <f t="shared" si="116"/>
        <v>METASA</v>
      </c>
      <c r="G1140" t="s">
        <v>8581</v>
      </c>
      <c r="H1140" s="62">
        <v>88416482000106</v>
      </c>
      <c r="I1140" t="s">
        <v>30</v>
      </c>
      <c r="J1140">
        <v>104.73</v>
      </c>
      <c r="K1140">
        <v>1919.7</v>
      </c>
      <c r="M1140">
        <v>221859</v>
      </c>
      <c r="N1140" t="str">
        <v>TEADIT</v>
      </c>
      <c r="O1140" s="57" cm="1">
        <f t="array" ref="O1140">_xlfn.XLOOKUP(1,($C$2:$C$8655=M1140)*($F$2:$F$8655=N1140),$D$2:$D$8655)</f>
        <v>45226</v>
      </c>
      <c r="P1140" s="62">
        <v>62948658000187</v>
      </c>
      <c r="Q1140" t="str">
        <v>UNIDADE</v>
      </c>
      <c r="R1140" s="85">
        <v>1</v>
      </c>
      <c r="S1140" s="85">
        <v>139.47</v>
      </c>
      <c r="U1140" s="84" t="b">
        <f t="shared" si="117"/>
        <v>1</v>
      </c>
      <c r="V1140" s="84" t="b">
        <f t="shared" si="118"/>
        <v>1</v>
      </c>
      <c r="W1140" s="84" t="b">
        <f t="shared" si="119"/>
        <v>1</v>
      </c>
      <c r="X1140" s="84" t="str">
        <f t="shared" si="120"/>
        <v xml:space="preserve"> </v>
      </c>
      <c r="Y1140" s="84" t="b">
        <f t="shared" si="121"/>
        <v>1</v>
      </c>
      <c r="AA1140" s="84">
        <v>221859</v>
      </c>
      <c r="AB1140" s="84" t="s">
        <v>875</v>
      </c>
      <c r="AC1140" s="57">
        <v>45226</v>
      </c>
      <c r="AD1140" s="84">
        <v>62948658000187</v>
      </c>
      <c r="AE1140" s="84" t="s">
        <v>30</v>
      </c>
      <c r="AF1140" s="84">
        <v>0.43</v>
      </c>
      <c r="AG1140" s="84">
        <v>139.47</v>
      </c>
      <c r="AI1140">
        <v>222001</v>
      </c>
      <c r="AJ1140" s="84" t="str" cm="1">
        <f t="array" ref="AJ1140">_xlfn.XLOOKUP(AI1140,--LEFT(Main!$B$15:$B$1956,SEARCH(" ",Main!$B$15:$B$1956)),Main!$F$15:$F$1956,"")</f>
        <v>ARTEX</v>
      </c>
      <c r="AK1140" s="57" cm="1">
        <f t="array" ref="AK1140">_xlfn.XLOOKUP(1,(--LEFT(Main!$B$15:$B$1956,SEARCH(" ",Main!$B$15:$B$1956))=AI1140)*(Main!$F$15:$F$1956=AJ1140),Main!$C$15:$C$1956,"")</f>
        <v>44998</v>
      </c>
      <c r="AL1140" s="62" cm="1">
        <f t="array" ref="AL1140">--_xlfn.XLOOKUP(1,(Main!$F$15:$F$1956='PLANILHA EBR'!AJ1140)*(--LEFT(Main!$B$15:$B$1956,SEARCH(" ",Main!$B$15:$B$1956))='PLANILHA EBR'!AI1140),Main!$E$15:$E$1956)</f>
        <v>33150053000733</v>
      </c>
      <c r="AM1140" s="84" t="str" cm="1">
        <f t="array" ref="AM1140">_xlfn.XLOOKUP(1,(Main!$F$15:$F$1956='PLANILHA EBR'!AJ1140)*(--LEFT(Main!$B$15:$B$1956,SEARCH(" ",Main!$B$15:$B$1956))='PLANILHA EBR'!AI1140),Main!$H$15:$H$1956)</f>
        <v>KG LIQUIDO</v>
      </c>
      <c r="AN1140">
        <v>916</v>
      </c>
      <c r="AO1140">
        <v>44185.67</v>
      </c>
      <c r="AP1140">
        <v>108759</v>
      </c>
    </row>
    <row r="1141" spans="1:42" x14ac:dyDescent="0.25">
      <c r="A1141" t="s">
        <v>5958</v>
      </c>
      <c r="B1141" t="str">
        <f>C1141&amp;"-"&amp;COUNTIF(C$2:C1141,C1141)</f>
        <v>69880-12</v>
      </c>
      <c r="C1141">
        <v>69880</v>
      </c>
      <c r="D1141" s="57">
        <v>44882</v>
      </c>
      <c r="E1141" s="84" t="str">
        <f>F1141&amp;"-"&amp;COUNTIF($F$2:F1141,F1141)</f>
        <v>METASA-1010</v>
      </c>
      <c r="F1141" s="84" t="str">
        <f t="shared" si="116"/>
        <v>METASA</v>
      </c>
      <c r="G1141" t="s">
        <v>8581</v>
      </c>
      <c r="H1141" s="62">
        <v>88416482000106</v>
      </c>
      <c r="I1141" t="s">
        <v>30</v>
      </c>
      <c r="J1141">
        <v>4851.6499999999996</v>
      </c>
      <c r="K1141">
        <v>131382.68</v>
      </c>
      <c r="M1141">
        <v>221860</v>
      </c>
      <c r="N1141" t="str">
        <v>TEADIT</v>
      </c>
      <c r="O1141" s="57" cm="1">
        <f t="array" ref="O1141">_xlfn.XLOOKUP(1,($C$2:$C$8655=M1141)*($F$2:$F$8655=N1141),$D$2:$D$8655)</f>
        <v>45226</v>
      </c>
      <c r="P1141" s="62">
        <v>62948658000187</v>
      </c>
      <c r="Q1141" t="str">
        <v>UNIDADE</v>
      </c>
      <c r="R1141" s="85">
        <v>616</v>
      </c>
      <c r="S1141" s="85">
        <v>34781.19</v>
      </c>
      <c r="U1141" s="84" t="b">
        <f t="shared" si="117"/>
        <v>1</v>
      </c>
      <c r="V1141" s="84" t="b">
        <f t="shared" si="118"/>
        <v>1</v>
      </c>
      <c r="W1141" s="84" t="b">
        <f t="shared" si="119"/>
        <v>1</v>
      </c>
      <c r="X1141" s="84" t="str">
        <f t="shared" si="120"/>
        <v xml:space="preserve"> </v>
      </c>
      <c r="Y1141" s="84" t="b">
        <f t="shared" si="121"/>
        <v>1</v>
      </c>
      <c r="AA1141" s="84">
        <v>221860</v>
      </c>
      <c r="AB1141" s="84" t="s">
        <v>875</v>
      </c>
      <c r="AC1141" s="57">
        <v>45226</v>
      </c>
      <c r="AD1141" s="84">
        <v>62948658000187</v>
      </c>
      <c r="AE1141" s="84" t="s">
        <v>30</v>
      </c>
      <c r="AF1141" s="84">
        <v>139.80000000000001</v>
      </c>
      <c r="AG1141" s="84">
        <v>34781.19</v>
      </c>
      <c r="AI1141">
        <v>222003</v>
      </c>
      <c r="AJ1141" s="84" t="str" cm="1">
        <f t="array" ref="AJ1141">_xlfn.XLOOKUP(AI1141,--LEFT(Main!$B$15:$B$1956,SEARCH(" ",Main!$B$15:$B$1956)),Main!$F$15:$F$1956,"")</f>
        <v>ARTEX</v>
      </c>
      <c r="AK1141" s="57" cm="1">
        <f t="array" ref="AK1141">_xlfn.XLOOKUP(1,(--LEFT(Main!$B$15:$B$1956,SEARCH(" ",Main!$B$15:$B$1956))=AI1141)*(Main!$F$15:$F$1956=AJ1141),Main!$C$15:$C$1956,"")</f>
        <v>44998</v>
      </c>
      <c r="AL1141" s="62" cm="1">
        <f t="array" ref="AL1141">--_xlfn.XLOOKUP(1,(Main!$F$15:$F$1956='PLANILHA EBR'!AJ1141)*(--LEFT(Main!$B$15:$B$1956,SEARCH(" ",Main!$B$15:$B$1956))='PLANILHA EBR'!AI1141),Main!$E$15:$E$1956)</f>
        <v>33150053000733</v>
      </c>
      <c r="AM1141" s="84" t="str" cm="1">
        <f t="array" ref="AM1141">_xlfn.XLOOKUP(1,(Main!$F$15:$F$1956='PLANILHA EBR'!AJ1141)*(--LEFT(Main!$B$15:$B$1956,SEARCH(" ",Main!$B$15:$B$1956))='PLANILHA EBR'!AI1141),Main!$H$15:$H$1956)</f>
        <v>KG LIQUIDO</v>
      </c>
      <c r="AN1141">
        <v>1217</v>
      </c>
      <c r="AO1141">
        <v>65515.92</v>
      </c>
      <c r="AP1141">
        <v>108759</v>
      </c>
    </row>
    <row r="1142" spans="1:42" x14ac:dyDescent="0.25">
      <c r="A1142" t="s">
        <v>5958</v>
      </c>
      <c r="B1142" t="str">
        <f>C1142&amp;"-"&amp;COUNTIF(C$2:C1142,C1142)</f>
        <v>69880-13</v>
      </c>
      <c r="C1142">
        <v>69880</v>
      </c>
      <c r="D1142" s="57">
        <v>44882</v>
      </c>
      <c r="E1142" s="84" t="str">
        <f>F1142&amp;"-"&amp;COUNTIF($F$2:F1142,F1142)</f>
        <v>METASA-1011</v>
      </c>
      <c r="F1142" s="84" t="str">
        <f t="shared" si="116"/>
        <v>METASA</v>
      </c>
      <c r="G1142" t="s">
        <v>8581</v>
      </c>
      <c r="H1142" s="62">
        <v>88416482000106</v>
      </c>
      <c r="I1142" t="s">
        <v>30</v>
      </c>
      <c r="J1142">
        <v>1250.3599999999999</v>
      </c>
      <c r="K1142">
        <v>18530.34</v>
      </c>
      <c r="M1142">
        <v>221867</v>
      </c>
      <c r="N1142" t="str">
        <v>TEADIT</v>
      </c>
      <c r="O1142" s="57" cm="1">
        <f t="array" ref="O1142">_xlfn.XLOOKUP(1,($C$2:$C$8655=M1142)*($F$2:$F$8655=N1142),$D$2:$D$8655)</f>
        <v>45226</v>
      </c>
      <c r="P1142" s="62">
        <v>62948658000187</v>
      </c>
      <c r="Q1142" t="str">
        <v>UNIDADE</v>
      </c>
      <c r="R1142" s="85">
        <v>869</v>
      </c>
      <c r="S1142" s="85">
        <v>45645.719999999994</v>
      </c>
      <c r="U1142" s="84" t="b">
        <f t="shared" si="117"/>
        <v>1</v>
      </c>
      <c r="V1142" s="84" t="b">
        <f t="shared" si="118"/>
        <v>1</v>
      </c>
      <c r="W1142" s="84" t="b">
        <f t="shared" si="119"/>
        <v>1</v>
      </c>
      <c r="X1142" s="84" t="str">
        <f t="shared" si="120"/>
        <v xml:space="preserve"> </v>
      </c>
      <c r="Y1142" s="84" t="b">
        <f t="shared" si="121"/>
        <v>1</v>
      </c>
      <c r="AA1142" s="84">
        <v>221867</v>
      </c>
      <c r="AB1142" s="84" t="s">
        <v>875</v>
      </c>
      <c r="AC1142" s="57">
        <v>45226</v>
      </c>
      <c r="AD1142" s="84">
        <v>62948658000187</v>
      </c>
      <c r="AE1142" s="84" t="s">
        <v>30</v>
      </c>
      <c r="AF1142" s="84">
        <v>176.89</v>
      </c>
      <c r="AG1142" s="84">
        <v>45645.72</v>
      </c>
      <c r="AI1142">
        <v>222733</v>
      </c>
      <c r="AJ1142" s="84" t="str" cm="1">
        <f t="array" ref="AJ1142">_xlfn.XLOOKUP(AI1142,--LEFT(Main!$B$15:$B$1956,SEARCH(" ",Main!$B$15:$B$1956)),Main!$F$15:$F$1956,"")</f>
        <v>TEADIT</v>
      </c>
      <c r="AK1142" s="57" cm="1">
        <f t="array" ref="AK1142">_xlfn.XLOOKUP(1,(--LEFT(Main!$B$15:$B$1956,SEARCH(" ",Main!$B$15:$B$1956))=AI1142)*(Main!$F$15:$F$1956=AJ1142),Main!$C$15:$C$1956,"")</f>
        <v>45246</v>
      </c>
      <c r="AL1142" s="62" cm="1">
        <f t="array" ref="AL1142">--_xlfn.XLOOKUP(1,(Main!$F$15:$F$1956='PLANILHA EBR'!AJ1142)*(--LEFT(Main!$B$15:$B$1956,SEARCH(" ",Main!$B$15:$B$1956))='PLANILHA EBR'!AI1142),Main!$E$15:$E$1956)</f>
        <v>62948658000187</v>
      </c>
      <c r="AM1142" s="84" t="str" cm="1">
        <f t="array" ref="AM1142">_xlfn.XLOOKUP(1,(Main!$F$15:$F$1956='PLANILHA EBR'!AJ1142)*(--LEFT(Main!$B$15:$B$1956,SEARCH(" ",Main!$B$15:$B$1956))='PLANILHA EBR'!AI1142),Main!$H$15:$H$1956)</f>
        <v>KG LIQUIDO</v>
      </c>
      <c r="AN1142">
        <v>6.32</v>
      </c>
      <c r="AO1142">
        <v>1855.13</v>
      </c>
      <c r="AP1142">
        <v>108759</v>
      </c>
    </row>
    <row r="1143" spans="1:42" x14ac:dyDescent="0.25">
      <c r="A1143" t="s">
        <v>5958</v>
      </c>
      <c r="B1143" t="str">
        <f>C1143&amp;"-"&amp;COUNTIF(C$2:C1143,C1143)</f>
        <v>69880-14</v>
      </c>
      <c r="C1143">
        <v>69880</v>
      </c>
      <c r="D1143" s="57">
        <v>44882</v>
      </c>
      <c r="E1143" s="84" t="str">
        <f>F1143&amp;"-"&amp;COUNTIF($F$2:F1143,F1143)</f>
        <v>METASA-1012</v>
      </c>
      <c r="F1143" s="84" t="str">
        <f t="shared" si="116"/>
        <v>METASA</v>
      </c>
      <c r="G1143" t="s">
        <v>8581</v>
      </c>
      <c r="H1143" s="62">
        <v>88416482000106</v>
      </c>
      <c r="I1143" t="s">
        <v>30</v>
      </c>
      <c r="J1143">
        <v>3628.36</v>
      </c>
      <c r="K1143">
        <v>98255.99</v>
      </c>
      <c r="M1143">
        <v>222001</v>
      </c>
      <c r="N1143" t="str">
        <v>ACO</v>
      </c>
      <c r="O1143" s="57" cm="1">
        <f t="array" ref="O1143">_xlfn.XLOOKUP(1,($C$2:$C$8655=M1143)*($F$2:$F$8655=N1143),$D$2:$D$8655)</f>
        <v>44998</v>
      </c>
      <c r="P1143" s="62">
        <v>33150053000733</v>
      </c>
      <c r="Q1143" t="str">
        <v>M</v>
      </c>
      <c r="R1143" s="85">
        <v>6.08</v>
      </c>
      <c r="S1143" s="85">
        <v>44185.67</v>
      </c>
      <c r="U1143" s="84" t="b">
        <f t="shared" si="117"/>
        <v>1</v>
      </c>
      <c r="V1143" s="84" t="b">
        <f t="shared" si="118"/>
        <v>1</v>
      </c>
      <c r="W1143" s="84" t="b">
        <f t="shared" si="119"/>
        <v>1</v>
      </c>
      <c r="X1143" s="84" t="str">
        <f t="shared" si="120"/>
        <v xml:space="preserve"> </v>
      </c>
      <c r="Y1143" s="84" t="b">
        <f t="shared" si="121"/>
        <v>1</v>
      </c>
      <c r="AA1143" s="84">
        <v>222001</v>
      </c>
      <c r="AB1143" s="84" t="s">
        <v>607</v>
      </c>
      <c r="AC1143" s="57">
        <v>44998</v>
      </c>
      <c r="AD1143" s="84">
        <v>33150053000733</v>
      </c>
      <c r="AE1143" s="84" t="s">
        <v>30</v>
      </c>
      <c r="AF1143" s="84">
        <v>916</v>
      </c>
      <c r="AG1143" s="84">
        <v>44185.67</v>
      </c>
      <c r="AI1143">
        <v>222734</v>
      </c>
      <c r="AJ1143" s="84" t="str" cm="1">
        <f t="array" ref="AJ1143">_xlfn.XLOOKUP(AI1143,--LEFT(Main!$B$15:$B$1956,SEARCH(" ",Main!$B$15:$B$1956)),Main!$F$15:$F$1956,"")</f>
        <v>TEADIT</v>
      </c>
      <c r="AK1143" s="57" cm="1">
        <f t="array" ref="AK1143">_xlfn.XLOOKUP(1,(--LEFT(Main!$B$15:$B$1956,SEARCH(" ",Main!$B$15:$B$1956))=AI1143)*(Main!$F$15:$F$1956=AJ1143),Main!$C$15:$C$1956,"")</f>
        <v>45246</v>
      </c>
      <c r="AL1143" s="62" cm="1">
        <f t="array" ref="AL1143">--_xlfn.XLOOKUP(1,(Main!$F$15:$F$1956='PLANILHA EBR'!AJ1143)*(--LEFT(Main!$B$15:$B$1956,SEARCH(" ",Main!$B$15:$B$1956))='PLANILHA EBR'!AI1143),Main!$E$15:$E$1956)</f>
        <v>62948658000187</v>
      </c>
      <c r="AM1143" s="84" t="str" cm="1">
        <f t="array" ref="AM1143">_xlfn.XLOOKUP(1,(Main!$F$15:$F$1956='PLANILHA EBR'!AJ1143)*(--LEFT(Main!$B$15:$B$1956,SEARCH(" ",Main!$B$15:$B$1956))='PLANILHA EBR'!AI1143),Main!$H$15:$H$1956)</f>
        <v>KG LIQUIDO</v>
      </c>
      <c r="AN1143">
        <v>0.28000000000000003</v>
      </c>
      <c r="AO1143">
        <v>189.85</v>
      </c>
      <c r="AP1143">
        <v>108759</v>
      </c>
    </row>
    <row r="1144" spans="1:42" x14ac:dyDescent="0.25">
      <c r="A1144" t="s">
        <v>5958</v>
      </c>
      <c r="B1144" t="str">
        <f>C1144&amp;"-"&amp;COUNTIF(C$2:C1144,C1144)</f>
        <v>69880-15</v>
      </c>
      <c r="C1144">
        <v>69880</v>
      </c>
      <c r="D1144" s="57">
        <v>44882</v>
      </c>
      <c r="E1144" s="84" t="str">
        <f>F1144&amp;"-"&amp;COUNTIF($F$2:F1144,F1144)</f>
        <v>METASA-1013</v>
      </c>
      <c r="F1144" s="84" t="str">
        <f t="shared" si="116"/>
        <v>METASA</v>
      </c>
      <c r="G1144" t="s">
        <v>8581</v>
      </c>
      <c r="H1144" s="62">
        <v>88416482000106</v>
      </c>
      <c r="I1144" t="s">
        <v>30</v>
      </c>
      <c r="J1144">
        <v>580.58000000000004</v>
      </c>
      <c r="K1144">
        <v>12058.65</v>
      </c>
      <c r="M1144">
        <v>222003</v>
      </c>
      <c r="N1144" t="str">
        <v>ACO</v>
      </c>
      <c r="O1144" s="57" cm="1">
        <f t="array" ref="O1144">_xlfn.XLOOKUP(1,($C$2:$C$8655=M1144)*($F$2:$F$8655=N1144),$D$2:$D$8655)</f>
        <v>44998</v>
      </c>
      <c r="P1144" s="62">
        <v>33150053000733</v>
      </c>
      <c r="Q1144" t="str">
        <v>M</v>
      </c>
      <c r="R1144" s="85">
        <v>66</v>
      </c>
      <c r="S1144" s="85">
        <v>65515.92</v>
      </c>
      <c r="U1144" s="84" t="b">
        <f t="shared" si="117"/>
        <v>1</v>
      </c>
      <c r="V1144" s="84" t="b">
        <f t="shared" si="118"/>
        <v>1</v>
      </c>
      <c r="W1144" s="84" t="b">
        <f t="shared" si="119"/>
        <v>1</v>
      </c>
      <c r="X1144" s="84" t="str">
        <f t="shared" si="120"/>
        <v xml:space="preserve"> </v>
      </c>
      <c r="Y1144" s="84" t="b">
        <f t="shared" si="121"/>
        <v>1</v>
      </c>
      <c r="AA1144" s="84">
        <v>222003</v>
      </c>
      <c r="AB1144" s="84" t="s">
        <v>607</v>
      </c>
      <c r="AC1144" s="57">
        <v>44998</v>
      </c>
      <c r="AD1144" s="84">
        <v>33150053000733</v>
      </c>
      <c r="AE1144" s="84" t="s">
        <v>30</v>
      </c>
      <c r="AF1144" s="84">
        <v>1217</v>
      </c>
      <c r="AG1144" s="84">
        <v>65515.92</v>
      </c>
      <c r="AI1144">
        <v>222736</v>
      </c>
      <c r="AJ1144" s="84" t="str" cm="1">
        <f t="array" ref="AJ1144">_xlfn.XLOOKUP(AI1144,--LEFT(Main!$B$15:$B$1956,SEARCH(" ",Main!$B$15:$B$1956)),Main!$F$15:$F$1956,"")</f>
        <v>TEADIT</v>
      </c>
      <c r="AK1144" s="57" cm="1">
        <f t="array" ref="AK1144">_xlfn.XLOOKUP(1,(--LEFT(Main!$B$15:$B$1956,SEARCH(" ",Main!$B$15:$B$1956))=AI1144)*(Main!$F$15:$F$1956=AJ1144),Main!$C$15:$C$1956,"")</f>
        <v>45246</v>
      </c>
      <c r="AL1144" s="62" cm="1">
        <f t="array" ref="AL1144">--_xlfn.XLOOKUP(1,(Main!$F$15:$F$1956='PLANILHA EBR'!AJ1144)*(--LEFT(Main!$B$15:$B$1956,SEARCH(" ",Main!$B$15:$B$1956))='PLANILHA EBR'!AI1144),Main!$E$15:$E$1956)</f>
        <v>62948658000187</v>
      </c>
      <c r="AM1144" s="84" t="str" cm="1">
        <f t="array" ref="AM1144">_xlfn.XLOOKUP(1,(Main!$F$15:$F$1956='PLANILHA EBR'!AJ1144)*(--LEFT(Main!$B$15:$B$1956,SEARCH(" ",Main!$B$15:$B$1956))='PLANILHA EBR'!AI1144),Main!$H$15:$H$1956)</f>
        <v>KG LIQUIDO</v>
      </c>
      <c r="AN1144">
        <v>6.64</v>
      </c>
      <c r="AO1144">
        <v>3034.48</v>
      </c>
      <c r="AP1144">
        <v>108759</v>
      </c>
    </row>
    <row r="1145" spans="1:42" x14ac:dyDescent="0.25">
      <c r="A1145" t="s">
        <v>5958</v>
      </c>
      <c r="B1145" t="str">
        <f>C1145&amp;"-"&amp;COUNTIF(C$2:C1145,C1145)</f>
        <v>69926-1</v>
      </c>
      <c r="C1145">
        <v>69926</v>
      </c>
      <c r="D1145" s="57">
        <v>44883</v>
      </c>
      <c r="E1145" s="84" t="str">
        <f>F1145&amp;"-"&amp;COUNTIF($F$2:F1145,F1145)</f>
        <v>METASA-1014</v>
      </c>
      <c r="F1145" s="84" t="str">
        <f t="shared" si="116"/>
        <v>METASA</v>
      </c>
      <c r="G1145" t="s">
        <v>8581</v>
      </c>
      <c r="H1145" s="62">
        <v>88416482000106</v>
      </c>
      <c r="I1145" t="s">
        <v>30</v>
      </c>
      <c r="J1145">
        <v>178.28</v>
      </c>
      <c r="K1145">
        <v>3009.37</v>
      </c>
      <c r="M1145">
        <v>222733</v>
      </c>
      <c r="N1145" t="str">
        <v>TEADIT</v>
      </c>
      <c r="O1145" s="57" cm="1">
        <f t="array" ref="O1145">_xlfn.XLOOKUP(1,($C$2:$C$8655=M1145)*($F$2:$F$8655=N1145),$D$2:$D$8655)</f>
        <v>45246</v>
      </c>
      <c r="P1145" s="62">
        <v>62948658000187</v>
      </c>
      <c r="Q1145" t="str">
        <v>UNIDADE</v>
      </c>
      <c r="R1145" s="85">
        <v>18</v>
      </c>
      <c r="S1145" s="85">
        <v>1855.13</v>
      </c>
      <c r="U1145" s="84" t="b">
        <f t="shared" si="117"/>
        <v>1</v>
      </c>
      <c r="V1145" s="84" t="b">
        <f t="shared" si="118"/>
        <v>1</v>
      </c>
      <c r="W1145" s="84" t="b">
        <f t="shared" si="119"/>
        <v>1</v>
      </c>
      <c r="X1145" s="84" t="str">
        <f t="shared" si="120"/>
        <v xml:space="preserve"> </v>
      </c>
      <c r="Y1145" s="84" t="b">
        <f t="shared" si="121"/>
        <v>1</v>
      </c>
      <c r="AA1145" s="84">
        <v>222733</v>
      </c>
      <c r="AB1145" s="84" t="s">
        <v>875</v>
      </c>
      <c r="AC1145" s="57">
        <v>45246</v>
      </c>
      <c r="AD1145" s="84">
        <v>62948658000187</v>
      </c>
      <c r="AE1145" s="84" t="s">
        <v>30</v>
      </c>
      <c r="AF1145" s="84">
        <v>6.32</v>
      </c>
      <c r="AG1145" s="84">
        <v>1855.13</v>
      </c>
      <c r="AI1145">
        <v>222743</v>
      </c>
      <c r="AJ1145" s="84" t="str" cm="1">
        <f t="array" ref="AJ1145">_xlfn.XLOOKUP(AI1145,--LEFT(Main!$B$15:$B$1956,SEARCH(" ",Main!$B$15:$B$1956)),Main!$F$15:$F$1956,"")</f>
        <v>TEADIT</v>
      </c>
      <c r="AK1145" s="57" cm="1">
        <f t="array" ref="AK1145">_xlfn.XLOOKUP(1,(--LEFT(Main!$B$15:$B$1956,SEARCH(" ",Main!$B$15:$B$1956))=AI1145)*(Main!$F$15:$F$1956=AJ1145),Main!$C$15:$C$1956,"")</f>
        <v>45246</v>
      </c>
      <c r="AL1145" s="62" cm="1">
        <f t="array" ref="AL1145">--_xlfn.XLOOKUP(1,(Main!$F$15:$F$1956='PLANILHA EBR'!AJ1145)*(--LEFT(Main!$B$15:$B$1956,SEARCH(" ",Main!$B$15:$B$1956))='PLANILHA EBR'!AI1145),Main!$E$15:$E$1956)</f>
        <v>62948658000187</v>
      </c>
      <c r="AM1145" s="84" t="str" cm="1">
        <f t="array" ref="AM1145">_xlfn.XLOOKUP(1,(Main!$F$15:$F$1956='PLANILHA EBR'!AJ1145)*(--LEFT(Main!$B$15:$B$1956,SEARCH(" ",Main!$B$15:$B$1956))='PLANILHA EBR'!AI1145),Main!$H$15:$H$1956)</f>
        <v>KG LIQUIDO</v>
      </c>
      <c r="AN1145">
        <v>268.3</v>
      </c>
      <c r="AO1145">
        <v>89540.31</v>
      </c>
      <c r="AP1145">
        <v>74219</v>
      </c>
    </row>
    <row r="1146" spans="1:42" x14ac:dyDescent="0.25">
      <c r="A1146" t="s">
        <v>5958</v>
      </c>
      <c r="B1146" t="str">
        <f>C1146&amp;"-"&amp;COUNTIF(C$2:C1146,C1146)</f>
        <v>69926-2</v>
      </c>
      <c r="C1146">
        <v>69926</v>
      </c>
      <c r="D1146" s="57">
        <v>44883</v>
      </c>
      <c r="E1146" s="84" t="str">
        <f>F1146&amp;"-"&amp;COUNTIF($F$2:F1146,F1146)</f>
        <v>METASA-1015</v>
      </c>
      <c r="F1146" s="84" t="str">
        <f t="shared" si="116"/>
        <v>METASA</v>
      </c>
      <c r="G1146" t="s">
        <v>8581</v>
      </c>
      <c r="H1146" s="62">
        <v>88416482000106</v>
      </c>
      <c r="I1146" t="s">
        <v>30</v>
      </c>
      <c r="J1146">
        <v>2153.0500000000002</v>
      </c>
      <c r="K1146">
        <v>36343.47</v>
      </c>
      <c r="M1146">
        <v>222734</v>
      </c>
      <c r="N1146" t="str">
        <v>TEADIT</v>
      </c>
      <c r="O1146" s="57" cm="1">
        <f t="array" ref="O1146">_xlfn.XLOOKUP(1,($C$2:$C$8655=M1146)*($F$2:$F$8655=N1146),$D$2:$D$8655)</f>
        <v>45246</v>
      </c>
      <c r="P1146" s="62">
        <v>62948658000187</v>
      </c>
      <c r="Q1146" t="str">
        <v>UNIDADE</v>
      </c>
      <c r="R1146" s="85">
        <v>1</v>
      </c>
      <c r="S1146" s="85">
        <v>189.85</v>
      </c>
      <c r="U1146" s="84" t="b">
        <f t="shared" si="117"/>
        <v>1</v>
      </c>
      <c r="V1146" s="84" t="b">
        <f t="shared" si="118"/>
        <v>1</v>
      </c>
      <c r="W1146" s="84" t="b">
        <f t="shared" si="119"/>
        <v>1</v>
      </c>
      <c r="X1146" s="84" t="str">
        <f t="shared" si="120"/>
        <v xml:space="preserve"> </v>
      </c>
      <c r="Y1146" s="84" t="b">
        <f t="shared" si="121"/>
        <v>1</v>
      </c>
      <c r="AA1146" s="84">
        <v>222734</v>
      </c>
      <c r="AB1146" s="84" t="s">
        <v>875</v>
      </c>
      <c r="AC1146" s="57">
        <v>45246</v>
      </c>
      <c r="AD1146" s="84">
        <v>62948658000187</v>
      </c>
      <c r="AE1146" s="84" t="s">
        <v>30</v>
      </c>
      <c r="AF1146" s="84">
        <v>0.28000000000000003</v>
      </c>
      <c r="AG1146" s="84">
        <v>189.85</v>
      </c>
      <c r="AI1146">
        <v>222744</v>
      </c>
      <c r="AJ1146" s="84" t="str" cm="1">
        <f t="array" ref="AJ1146">_xlfn.XLOOKUP(AI1146,--LEFT(Main!$B$15:$B$1956,SEARCH(" ",Main!$B$15:$B$1956)),Main!$F$15:$F$1956,"")</f>
        <v>TEADIT</v>
      </c>
      <c r="AK1146" s="57" cm="1">
        <f t="array" ref="AK1146">_xlfn.XLOOKUP(1,(--LEFT(Main!$B$15:$B$1956,SEARCH(" ",Main!$B$15:$B$1956))=AI1146)*(Main!$F$15:$F$1956=AJ1146),Main!$C$15:$C$1956,"")</f>
        <v>45246</v>
      </c>
      <c r="AL1146" s="62" cm="1">
        <f t="array" ref="AL1146">--_xlfn.XLOOKUP(1,(Main!$F$15:$F$1956='PLANILHA EBR'!AJ1146)*(--LEFT(Main!$B$15:$B$1956,SEARCH(" ",Main!$B$15:$B$1956))='PLANILHA EBR'!AI1146),Main!$E$15:$E$1956)</f>
        <v>62948658000187</v>
      </c>
      <c r="AM1146" s="84" t="str" cm="1">
        <f t="array" ref="AM1146">_xlfn.XLOOKUP(1,(Main!$F$15:$F$1956='PLANILHA EBR'!AJ1146)*(--LEFT(Main!$B$15:$B$1956,SEARCH(" ",Main!$B$15:$B$1956))='PLANILHA EBR'!AI1146),Main!$H$15:$H$1956)</f>
        <v>KG LIQUIDO</v>
      </c>
      <c r="AN1146">
        <v>179.37</v>
      </c>
      <c r="AO1146">
        <v>59846.400000000001</v>
      </c>
      <c r="AP1146">
        <v>74162</v>
      </c>
    </row>
    <row r="1147" spans="1:42" x14ac:dyDescent="0.25">
      <c r="A1147" t="s">
        <v>5958</v>
      </c>
      <c r="B1147" t="str">
        <f>C1147&amp;"-"&amp;COUNTIF(C$2:C1147,C1147)</f>
        <v>69926-3</v>
      </c>
      <c r="C1147">
        <v>69926</v>
      </c>
      <c r="D1147" s="57">
        <v>44883</v>
      </c>
      <c r="E1147" s="84" t="str">
        <f>F1147&amp;"-"&amp;COUNTIF($F$2:F1147,F1147)</f>
        <v>METASA-1016</v>
      </c>
      <c r="F1147" s="84" t="str">
        <f t="shared" si="116"/>
        <v>METASA</v>
      </c>
      <c r="G1147" t="s">
        <v>8581</v>
      </c>
      <c r="H1147" s="62">
        <v>88416482000106</v>
      </c>
      <c r="I1147" t="s">
        <v>30</v>
      </c>
      <c r="J1147">
        <v>795.61</v>
      </c>
      <c r="K1147">
        <v>10637.31</v>
      </c>
      <c r="M1147">
        <v>222736</v>
      </c>
      <c r="N1147" t="str">
        <v>TEADIT</v>
      </c>
      <c r="O1147" s="57" cm="1">
        <f t="array" ref="O1147">_xlfn.XLOOKUP(1,($C$2:$C$8655=M1147)*($F$2:$F$8655=N1147),$D$2:$D$8655)</f>
        <v>45246</v>
      </c>
      <c r="P1147" s="62">
        <v>62948658000187</v>
      </c>
      <c r="Q1147" t="str">
        <v>UNIDADE</v>
      </c>
      <c r="R1147" s="85">
        <v>14</v>
      </c>
      <c r="S1147" s="85">
        <v>3034.48</v>
      </c>
      <c r="U1147" s="84" t="b">
        <f t="shared" si="117"/>
        <v>1</v>
      </c>
      <c r="V1147" s="84" t="b">
        <f t="shared" si="118"/>
        <v>1</v>
      </c>
      <c r="W1147" s="84" t="b">
        <f t="shared" si="119"/>
        <v>1</v>
      </c>
      <c r="X1147" s="84" t="str">
        <f t="shared" si="120"/>
        <v xml:space="preserve"> </v>
      </c>
      <c r="Y1147" s="84" t="b">
        <f t="shared" si="121"/>
        <v>1</v>
      </c>
      <c r="AA1147" s="84">
        <v>222736</v>
      </c>
      <c r="AB1147" s="84" t="s">
        <v>875</v>
      </c>
      <c r="AC1147" s="57">
        <v>45246</v>
      </c>
      <c r="AD1147" s="84">
        <v>62948658000187</v>
      </c>
      <c r="AE1147" s="84" t="s">
        <v>30</v>
      </c>
      <c r="AF1147" s="84">
        <v>6.64</v>
      </c>
      <c r="AG1147" s="84">
        <v>3034.48</v>
      </c>
      <c r="AI1147">
        <v>222784</v>
      </c>
      <c r="AJ1147" s="84" t="str" cm="1">
        <f t="array" ref="AJ1147">_xlfn.XLOOKUP(AI1147,--LEFT(Main!$B$15:$B$1956,SEARCH(" ",Main!$B$15:$B$1956)),Main!$F$15:$F$1956,"")</f>
        <v>TEADIT</v>
      </c>
      <c r="AK1147" s="57" cm="1">
        <f t="array" ref="AK1147">_xlfn.XLOOKUP(1,(--LEFT(Main!$B$15:$B$1956,SEARCH(" ",Main!$B$15:$B$1956))=AI1147)*(Main!$F$15:$F$1956=AJ1147),Main!$C$15:$C$1956,"")</f>
        <v>45246</v>
      </c>
      <c r="AL1147" s="62" cm="1">
        <f t="array" ref="AL1147">--_xlfn.XLOOKUP(1,(Main!$F$15:$F$1956='PLANILHA EBR'!AJ1147)*(--LEFT(Main!$B$15:$B$1956,SEARCH(" ",Main!$B$15:$B$1956))='PLANILHA EBR'!AI1147),Main!$E$15:$E$1956)</f>
        <v>62948658000187</v>
      </c>
      <c r="AM1147" s="84" t="str" cm="1">
        <f t="array" ref="AM1147">_xlfn.XLOOKUP(1,(Main!$F$15:$F$1956='PLANILHA EBR'!AJ1147)*(--LEFT(Main!$B$15:$B$1956,SEARCH(" ",Main!$B$15:$B$1956))='PLANILHA EBR'!AI1147),Main!$H$15:$H$1956)</f>
        <v>KG LIQUIDO</v>
      </c>
      <c r="AN1147">
        <v>124.01</v>
      </c>
      <c r="AO1147">
        <v>56849.91</v>
      </c>
      <c r="AP1147">
        <v>74159</v>
      </c>
    </row>
    <row r="1148" spans="1:42" x14ac:dyDescent="0.25">
      <c r="A1148" t="s">
        <v>5958</v>
      </c>
      <c r="B1148" t="str">
        <f>C1148&amp;"-"&amp;COUNTIF(C$2:C1148,C1148)</f>
        <v>69926-4</v>
      </c>
      <c r="C1148">
        <v>69926</v>
      </c>
      <c r="D1148" s="57">
        <v>44883</v>
      </c>
      <c r="E1148" s="84" t="str">
        <f>F1148&amp;"-"&amp;COUNTIF($F$2:F1148,F1148)</f>
        <v>METASA-1017</v>
      </c>
      <c r="F1148" s="84" t="str">
        <f t="shared" si="116"/>
        <v>METASA</v>
      </c>
      <c r="G1148" t="s">
        <v>8581</v>
      </c>
      <c r="H1148" s="62">
        <v>88416482000106</v>
      </c>
      <c r="I1148" t="s">
        <v>30</v>
      </c>
      <c r="J1148">
        <v>214.48</v>
      </c>
      <c r="K1148">
        <v>3620.42</v>
      </c>
      <c r="M1148">
        <v>222743</v>
      </c>
      <c r="N1148" t="str">
        <v>TEADIT</v>
      </c>
      <c r="O1148" s="57" cm="1">
        <f t="array" ref="O1148">_xlfn.XLOOKUP(1,($C$2:$C$8655=M1148)*($F$2:$F$8655=N1148),$D$2:$D$8655)</f>
        <v>45246</v>
      </c>
      <c r="P1148" s="62">
        <v>62948658000187</v>
      </c>
      <c r="Q1148" t="str">
        <v>UNIDADE</v>
      </c>
      <c r="R1148" s="85">
        <v>234</v>
      </c>
      <c r="S1148" s="85">
        <v>89540.309999999983</v>
      </c>
      <c r="U1148" s="84" t="b">
        <f t="shared" si="117"/>
        <v>1</v>
      </c>
      <c r="V1148" s="84" t="b">
        <f t="shared" si="118"/>
        <v>1</v>
      </c>
      <c r="W1148" s="84" t="b">
        <f t="shared" si="119"/>
        <v>1</v>
      </c>
      <c r="X1148" s="84" t="str">
        <f t="shared" si="120"/>
        <v xml:space="preserve"> </v>
      </c>
      <c r="Y1148" s="84" t="b">
        <f t="shared" si="121"/>
        <v>1</v>
      </c>
      <c r="AA1148" s="84">
        <v>222743</v>
      </c>
      <c r="AB1148" s="84" t="s">
        <v>875</v>
      </c>
      <c r="AC1148" s="57">
        <v>45246</v>
      </c>
      <c r="AD1148" s="84">
        <v>62948658000187</v>
      </c>
      <c r="AE1148" s="84" t="s">
        <v>30</v>
      </c>
      <c r="AF1148" s="84">
        <v>268.3</v>
      </c>
      <c r="AG1148" s="84">
        <v>89540.31</v>
      </c>
      <c r="AI1148">
        <v>222785</v>
      </c>
      <c r="AJ1148" s="84" t="str" cm="1">
        <f t="array" ref="AJ1148">_xlfn.XLOOKUP(AI1148,--LEFT(Main!$B$15:$B$1956,SEARCH(" ",Main!$B$15:$B$1956)),Main!$F$15:$F$1956,"")</f>
        <v>TEADIT</v>
      </c>
      <c r="AK1148" s="57" cm="1">
        <f t="array" ref="AK1148">_xlfn.XLOOKUP(1,(--LEFT(Main!$B$15:$B$1956,SEARCH(" ",Main!$B$15:$B$1956))=AI1148)*(Main!$F$15:$F$1956=AJ1148),Main!$C$15:$C$1956,"")</f>
        <v>45246</v>
      </c>
      <c r="AL1148" s="62" cm="1">
        <f t="array" ref="AL1148">--_xlfn.XLOOKUP(1,(Main!$F$15:$F$1956='PLANILHA EBR'!AJ1148)*(--LEFT(Main!$B$15:$B$1956,SEARCH(" ",Main!$B$15:$B$1956))='PLANILHA EBR'!AI1148),Main!$E$15:$E$1956)</f>
        <v>62948658000187</v>
      </c>
      <c r="AM1148" s="84" t="str" cm="1">
        <f t="array" ref="AM1148">_xlfn.XLOOKUP(1,(Main!$F$15:$F$1956='PLANILHA EBR'!AJ1148)*(--LEFT(Main!$B$15:$B$1956,SEARCH(" ",Main!$B$15:$B$1956))='PLANILHA EBR'!AI1148),Main!$H$15:$H$1956)</f>
        <v>KG LIQUIDO</v>
      </c>
      <c r="AN1148">
        <v>92.82</v>
      </c>
      <c r="AO1148">
        <v>57465.59</v>
      </c>
      <c r="AP1148">
        <v>74148</v>
      </c>
    </row>
    <row r="1149" spans="1:42" x14ac:dyDescent="0.25">
      <c r="A1149" t="s">
        <v>5958</v>
      </c>
      <c r="B1149" t="str">
        <f>C1149&amp;"-"&amp;COUNTIF(C$2:C1149,C1149)</f>
        <v>69926-5</v>
      </c>
      <c r="C1149">
        <v>69926</v>
      </c>
      <c r="D1149" s="57">
        <v>44883</v>
      </c>
      <c r="E1149" s="84" t="str">
        <f>F1149&amp;"-"&amp;COUNTIF($F$2:F1149,F1149)</f>
        <v>METASA-1018</v>
      </c>
      <c r="F1149" s="84" t="str">
        <f t="shared" si="116"/>
        <v>METASA</v>
      </c>
      <c r="G1149" t="s">
        <v>8581</v>
      </c>
      <c r="H1149" s="62">
        <v>88416482000106</v>
      </c>
      <c r="I1149" t="s">
        <v>30</v>
      </c>
      <c r="J1149">
        <v>2625.17</v>
      </c>
      <c r="K1149">
        <v>42606.51</v>
      </c>
      <c r="M1149">
        <v>222744</v>
      </c>
      <c r="N1149" t="str">
        <v>TEADIT</v>
      </c>
      <c r="O1149" s="57" cm="1">
        <f t="array" ref="O1149">_xlfn.XLOOKUP(1,($C$2:$C$8655=M1149)*($F$2:$F$8655=N1149),$D$2:$D$8655)</f>
        <v>45246</v>
      </c>
      <c r="P1149" s="62">
        <v>62948658000187</v>
      </c>
      <c r="Q1149" t="str">
        <v>UNIDADE</v>
      </c>
      <c r="R1149" s="85">
        <v>194</v>
      </c>
      <c r="S1149" s="85">
        <v>59846.400000000016</v>
      </c>
      <c r="U1149" s="84" t="b">
        <f t="shared" si="117"/>
        <v>1</v>
      </c>
      <c r="V1149" s="84" t="b">
        <f t="shared" si="118"/>
        <v>1</v>
      </c>
      <c r="W1149" s="84" t="b">
        <f t="shared" si="119"/>
        <v>1</v>
      </c>
      <c r="X1149" s="84" t="str">
        <f t="shared" si="120"/>
        <v xml:space="preserve"> </v>
      </c>
      <c r="Y1149" s="84" t="b">
        <f t="shared" si="121"/>
        <v>1</v>
      </c>
      <c r="AA1149" s="84">
        <v>222744</v>
      </c>
      <c r="AB1149" s="84" t="s">
        <v>875</v>
      </c>
      <c r="AC1149" s="57">
        <v>45246</v>
      </c>
      <c r="AD1149" s="84">
        <v>62948658000187</v>
      </c>
      <c r="AE1149" s="84" t="s">
        <v>30</v>
      </c>
      <c r="AF1149" s="84">
        <v>179.37</v>
      </c>
      <c r="AG1149" s="84">
        <v>59846.400000000001</v>
      </c>
      <c r="AI1149">
        <v>223423</v>
      </c>
      <c r="AJ1149" s="84" t="str" cm="1">
        <f t="array" ref="AJ1149">_xlfn.XLOOKUP(AI1149,--LEFT(Main!$B$15:$B$1956,SEARCH(" ",Main!$B$15:$B$1956)),Main!$F$15:$F$1956,"")</f>
        <v>TEADIT</v>
      </c>
      <c r="AK1149" s="57" cm="1">
        <f t="array" ref="AK1149">_xlfn.XLOOKUP(1,(--LEFT(Main!$B$15:$B$1956,SEARCH(" ",Main!$B$15:$B$1956))=AI1149)*(Main!$F$15:$F$1956=AJ1149),Main!$C$15:$C$1956,"")</f>
        <v>45258</v>
      </c>
      <c r="AL1149" s="62" cm="1">
        <f t="array" ref="AL1149">--_xlfn.XLOOKUP(1,(Main!$F$15:$F$1956='PLANILHA EBR'!AJ1149)*(--LEFT(Main!$B$15:$B$1956,SEARCH(" ",Main!$B$15:$B$1956))='PLANILHA EBR'!AI1149),Main!$E$15:$E$1956)</f>
        <v>62948658000187</v>
      </c>
      <c r="AM1149" s="84" t="str" cm="1">
        <f t="array" ref="AM1149">_xlfn.XLOOKUP(1,(Main!$F$15:$F$1956='PLANILHA EBR'!AJ1149)*(--LEFT(Main!$B$15:$B$1956,SEARCH(" ",Main!$B$15:$B$1956))='PLANILHA EBR'!AI1149),Main!$H$15:$H$1956)</f>
        <v>KG LIQUIDO</v>
      </c>
      <c r="AN1149">
        <v>88.05</v>
      </c>
      <c r="AO1149">
        <v>115834.94</v>
      </c>
      <c r="AP1149">
        <v>74139</v>
      </c>
    </row>
    <row r="1150" spans="1:42" x14ac:dyDescent="0.25">
      <c r="A1150" t="s">
        <v>5958</v>
      </c>
      <c r="B1150" t="str">
        <f>C1150&amp;"-"&amp;COUNTIF(C$2:C1150,C1150)</f>
        <v>69926-6</v>
      </c>
      <c r="C1150">
        <v>69926</v>
      </c>
      <c r="D1150" s="57">
        <v>44883</v>
      </c>
      <c r="E1150" s="84" t="str">
        <f>F1150&amp;"-"&amp;COUNTIF($F$2:F1150,F1150)</f>
        <v>METASA-1019</v>
      </c>
      <c r="F1150" s="84" t="str">
        <f t="shared" si="116"/>
        <v>METASA</v>
      </c>
      <c r="G1150" t="s">
        <v>8581</v>
      </c>
      <c r="H1150" s="62">
        <v>88416482000106</v>
      </c>
      <c r="I1150" t="s">
        <v>30</v>
      </c>
      <c r="J1150">
        <v>2028</v>
      </c>
      <c r="K1150">
        <v>34232.629999999997</v>
      </c>
      <c r="M1150">
        <v>222784</v>
      </c>
      <c r="N1150" t="str">
        <v>TEADIT</v>
      </c>
      <c r="O1150" s="57" cm="1">
        <f t="array" ref="O1150">_xlfn.XLOOKUP(1,($C$2:$C$8655=M1150)*($F$2:$F$8655=N1150),$D$2:$D$8655)</f>
        <v>45246</v>
      </c>
      <c r="P1150" s="62">
        <v>62948658000187</v>
      </c>
      <c r="Q1150" t="str">
        <v>UNIDADE</v>
      </c>
      <c r="R1150" s="85">
        <v>230</v>
      </c>
      <c r="S1150" s="85">
        <v>56849.909999999996</v>
      </c>
      <c r="U1150" s="84" t="b">
        <f t="shared" si="117"/>
        <v>1</v>
      </c>
      <c r="V1150" s="84" t="b">
        <f t="shared" si="118"/>
        <v>1</v>
      </c>
      <c r="W1150" s="84" t="b">
        <f t="shared" si="119"/>
        <v>1</v>
      </c>
      <c r="X1150" s="84" t="str">
        <f t="shared" si="120"/>
        <v xml:space="preserve"> </v>
      </c>
      <c r="Y1150" s="84" t="b">
        <f t="shared" si="121"/>
        <v>1</v>
      </c>
      <c r="AA1150" s="84">
        <v>222784</v>
      </c>
      <c r="AB1150" s="84" t="s">
        <v>875</v>
      </c>
      <c r="AC1150" s="57">
        <v>45246</v>
      </c>
      <c r="AD1150" s="84">
        <v>62948658000187</v>
      </c>
      <c r="AE1150" s="84" t="s">
        <v>30</v>
      </c>
      <c r="AF1150" s="84">
        <v>124.01</v>
      </c>
      <c r="AG1150" s="84">
        <v>56849.91</v>
      </c>
      <c r="AI1150">
        <v>223424</v>
      </c>
      <c r="AJ1150" s="84" t="str" cm="1">
        <f t="array" ref="AJ1150">_xlfn.XLOOKUP(AI1150,--LEFT(Main!$B$15:$B$1956,SEARCH(" ",Main!$B$15:$B$1956)),Main!$F$15:$F$1956,"")</f>
        <v>TEADIT</v>
      </c>
      <c r="AK1150" s="57" cm="1">
        <f t="array" ref="AK1150">_xlfn.XLOOKUP(1,(--LEFT(Main!$B$15:$B$1956,SEARCH(" ",Main!$B$15:$B$1956))=AI1150)*(Main!$F$15:$F$1956=AJ1150),Main!$C$15:$C$1956,"")</f>
        <v>45258</v>
      </c>
      <c r="AL1150" s="62" cm="1">
        <f t="array" ref="AL1150">--_xlfn.XLOOKUP(1,(Main!$F$15:$F$1956='PLANILHA EBR'!AJ1150)*(--LEFT(Main!$B$15:$B$1956,SEARCH(" ",Main!$B$15:$B$1956))='PLANILHA EBR'!AI1150),Main!$E$15:$E$1956)</f>
        <v>62948658000187</v>
      </c>
      <c r="AM1150" s="84" t="str" cm="1">
        <f t="array" ref="AM1150">_xlfn.XLOOKUP(1,(Main!$F$15:$F$1956='PLANILHA EBR'!AJ1150)*(--LEFT(Main!$B$15:$B$1956,SEARCH(" ",Main!$B$15:$B$1956))='PLANILHA EBR'!AI1150),Main!$H$15:$H$1956)</f>
        <v>KG LIQUIDO</v>
      </c>
      <c r="AN1150">
        <v>86.89</v>
      </c>
      <c r="AO1150">
        <v>128859.65999999999</v>
      </c>
      <c r="AP1150">
        <v>74131</v>
      </c>
    </row>
    <row r="1151" spans="1:42" x14ac:dyDescent="0.25">
      <c r="A1151" t="s">
        <v>5958</v>
      </c>
      <c r="B1151" t="str">
        <f>C1151&amp;"-"&amp;COUNTIF(C$2:C1151,C1151)</f>
        <v>69926-7</v>
      </c>
      <c r="C1151">
        <v>69926</v>
      </c>
      <c r="D1151" s="57">
        <v>44883</v>
      </c>
      <c r="E1151" s="84" t="str">
        <f>F1151&amp;"-"&amp;COUNTIF($F$2:F1151,F1151)</f>
        <v>METASA-1020</v>
      </c>
      <c r="F1151" s="84" t="str">
        <f t="shared" si="116"/>
        <v>METASA</v>
      </c>
      <c r="G1151" t="s">
        <v>8581</v>
      </c>
      <c r="H1151" s="62">
        <v>88416482000106</v>
      </c>
      <c r="I1151" t="s">
        <v>30</v>
      </c>
      <c r="J1151">
        <v>836.04</v>
      </c>
      <c r="K1151">
        <v>13568.93</v>
      </c>
      <c r="M1151">
        <v>222785</v>
      </c>
      <c r="N1151" t="str">
        <v>TEADIT</v>
      </c>
      <c r="O1151" s="57" cm="1">
        <f t="array" ref="O1151">_xlfn.XLOOKUP(1,($C$2:$C$8655=M1151)*($F$2:$F$8655=N1151),$D$2:$D$8655)</f>
        <v>45246</v>
      </c>
      <c r="P1151" s="62">
        <v>62948658000187</v>
      </c>
      <c r="Q1151" t="str">
        <v>UNIDADE</v>
      </c>
      <c r="R1151" s="85">
        <v>308</v>
      </c>
      <c r="S1151" s="85">
        <v>57465.59</v>
      </c>
      <c r="U1151" s="84" t="b">
        <f t="shared" si="117"/>
        <v>1</v>
      </c>
      <c r="V1151" s="84" t="b">
        <f t="shared" si="118"/>
        <v>1</v>
      </c>
      <c r="W1151" s="84" t="b">
        <f t="shared" si="119"/>
        <v>1</v>
      </c>
      <c r="X1151" s="84" t="str">
        <f t="shared" si="120"/>
        <v xml:space="preserve"> </v>
      </c>
      <c r="Y1151" s="84" t="b">
        <f t="shared" si="121"/>
        <v>1</v>
      </c>
      <c r="AA1151" s="84">
        <v>222785</v>
      </c>
      <c r="AB1151" s="84" t="s">
        <v>875</v>
      </c>
      <c r="AC1151" s="57">
        <v>45246</v>
      </c>
      <c r="AD1151" s="84">
        <v>62948658000187</v>
      </c>
      <c r="AE1151" s="84" t="s">
        <v>30</v>
      </c>
      <c r="AF1151" s="84">
        <v>92.82</v>
      </c>
      <c r="AG1151" s="84">
        <v>57465.59</v>
      </c>
      <c r="AI1151">
        <v>223425</v>
      </c>
      <c r="AJ1151" s="84" t="str" cm="1">
        <f t="array" ref="AJ1151">_xlfn.XLOOKUP(AI1151,--LEFT(Main!$B$15:$B$1956,SEARCH(" ",Main!$B$15:$B$1956)),Main!$F$15:$F$1956,"")</f>
        <v>TEADIT</v>
      </c>
      <c r="AK1151" s="57" cm="1">
        <f t="array" ref="AK1151">_xlfn.XLOOKUP(1,(--LEFT(Main!$B$15:$B$1956,SEARCH(" ",Main!$B$15:$B$1956))=AI1151)*(Main!$F$15:$F$1956=AJ1151),Main!$C$15:$C$1956,"")</f>
        <v>45258</v>
      </c>
      <c r="AL1151" s="62" cm="1">
        <f t="array" ref="AL1151">--_xlfn.XLOOKUP(1,(Main!$F$15:$F$1956='PLANILHA EBR'!AJ1151)*(--LEFT(Main!$B$15:$B$1956,SEARCH(" ",Main!$B$15:$B$1956))='PLANILHA EBR'!AI1151),Main!$E$15:$E$1956)</f>
        <v>62948658000187</v>
      </c>
      <c r="AM1151" s="84" t="str" cm="1">
        <f t="array" ref="AM1151">_xlfn.XLOOKUP(1,(Main!$F$15:$F$1956='PLANILHA EBR'!AJ1151)*(--LEFT(Main!$B$15:$B$1956,SEARCH(" ",Main!$B$15:$B$1956))='PLANILHA EBR'!AI1151),Main!$H$15:$H$1956)</f>
        <v>KG LIQUIDO</v>
      </c>
      <c r="AN1151">
        <v>132.29</v>
      </c>
      <c r="AO1151">
        <v>51357.03</v>
      </c>
      <c r="AP1151">
        <v>74107</v>
      </c>
    </row>
    <row r="1152" spans="1:42" x14ac:dyDescent="0.25">
      <c r="A1152" t="s">
        <v>5958</v>
      </c>
      <c r="B1152" t="str">
        <f>C1152&amp;"-"&amp;COUNTIF(C$2:C1152,C1152)</f>
        <v>69926-8</v>
      </c>
      <c r="C1152">
        <v>69926</v>
      </c>
      <c r="D1152" s="57">
        <v>44883</v>
      </c>
      <c r="E1152" s="84" t="str">
        <f>F1152&amp;"-"&amp;COUNTIF($F$2:F1152,F1152)</f>
        <v>METASA-1021</v>
      </c>
      <c r="F1152" s="84" t="str">
        <f t="shared" si="116"/>
        <v>METASA</v>
      </c>
      <c r="G1152" t="s">
        <v>8581</v>
      </c>
      <c r="H1152" s="62">
        <v>88416482000106</v>
      </c>
      <c r="I1152" t="s">
        <v>30</v>
      </c>
      <c r="J1152">
        <v>8889.3700000000008</v>
      </c>
      <c r="K1152">
        <v>165964.53</v>
      </c>
      <c r="M1152">
        <v>223423</v>
      </c>
      <c r="N1152" t="str">
        <v>TEADIT</v>
      </c>
      <c r="O1152" s="57" cm="1">
        <f t="array" ref="O1152">_xlfn.XLOOKUP(1,($C$2:$C$8655=M1152)*($F$2:$F$8655=N1152),$D$2:$D$8655)</f>
        <v>45258</v>
      </c>
      <c r="P1152" s="62">
        <v>62948658000187</v>
      </c>
      <c r="Q1152" t="str">
        <v>UNIDADE</v>
      </c>
      <c r="R1152" s="85">
        <v>650</v>
      </c>
      <c r="S1152" s="85">
        <v>115834.94</v>
      </c>
      <c r="U1152" s="84" t="b">
        <f t="shared" si="117"/>
        <v>1</v>
      </c>
      <c r="V1152" s="84" t="b">
        <f t="shared" si="118"/>
        <v>1</v>
      </c>
      <c r="W1152" s="84" t="b">
        <f t="shared" si="119"/>
        <v>1</v>
      </c>
      <c r="X1152" s="84" t="str">
        <f t="shared" si="120"/>
        <v xml:space="preserve"> </v>
      </c>
      <c r="Y1152" s="84" t="b">
        <f t="shared" si="121"/>
        <v>1</v>
      </c>
      <c r="AA1152" s="84">
        <v>223423</v>
      </c>
      <c r="AB1152" s="84" t="s">
        <v>875</v>
      </c>
      <c r="AC1152" s="57">
        <v>45258</v>
      </c>
      <c r="AD1152" s="84">
        <v>62948658000187</v>
      </c>
      <c r="AE1152" s="84" t="s">
        <v>30</v>
      </c>
      <c r="AF1152" s="84">
        <v>88.05</v>
      </c>
      <c r="AG1152" s="84">
        <v>115834.94</v>
      </c>
      <c r="AI1152">
        <v>223426</v>
      </c>
      <c r="AJ1152" s="84" t="str" cm="1">
        <f t="array" ref="AJ1152">_xlfn.XLOOKUP(AI1152,--LEFT(Main!$B$15:$B$1956,SEARCH(" ",Main!$B$15:$B$1956)),Main!$F$15:$F$1956,"")</f>
        <v>TEADIT</v>
      </c>
      <c r="AK1152" s="57" cm="1">
        <f t="array" ref="AK1152">_xlfn.XLOOKUP(1,(--LEFT(Main!$B$15:$B$1956,SEARCH(" ",Main!$B$15:$B$1956))=AI1152)*(Main!$F$15:$F$1956=AJ1152),Main!$C$15:$C$1956,"")</f>
        <v>45258</v>
      </c>
      <c r="AL1152" s="62" cm="1">
        <f t="array" ref="AL1152">--_xlfn.XLOOKUP(1,(Main!$F$15:$F$1956='PLANILHA EBR'!AJ1152)*(--LEFT(Main!$B$15:$B$1956,SEARCH(" ",Main!$B$15:$B$1956))='PLANILHA EBR'!AI1152),Main!$E$15:$E$1956)</f>
        <v>62948658000187</v>
      </c>
      <c r="AM1152" s="84" t="str" cm="1">
        <f t="array" ref="AM1152">_xlfn.XLOOKUP(1,(Main!$F$15:$F$1956='PLANILHA EBR'!AJ1152)*(--LEFT(Main!$B$15:$B$1956,SEARCH(" ",Main!$B$15:$B$1956))='PLANILHA EBR'!AI1152),Main!$H$15:$H$1956)</f>
        <v>KG LIQUIDO</v>
      </c>
      <c r="AN1152">
        <v>1.65</v>
      </c>
      <c r="AO1152">
        <v>2170.85</v>
      </c>
      <c r="AP1152">
        <v>74105</v>
      </c>
    </row>
    <row r="1153" spans="1:42" x14ac:dyDescent="0.25">
      <c r="A1153" t="s">
        <v>5958</v>
      </c>
      <c r="B1153" t="str">
        <f>C1153&amp;"-"&amp;COUNTIF(C$2:C1153,C1153)</f>
        <v>69926-9</v>
      </c>
      <c r="C1153">
        <v>69926</v>
      </c>
      <c r="D1153" s="57">
        <v>44883</v>
      </c>
      <c r="E1153" s="84" t="str">
        <f>F1153&amp;"-"&amp;COUNTIF($F$2:F1153,F1153)</f>
        <v>METASA-1022</v>
      </c>
      <c r="F1153" s="84" t="str">
        <f t="shared" si="116"/>
        <v>METASA</v>
      </c>
      <c r="G1153" t="s">
        <v>8581</v>
      </c>
      <c r="H1153" s="62">
        <v>88416482000106</v>
      </c>
      <c r="I1153" t="s">
        <v>30</v>
      </c>
      <c r="J1153">
        <v>363.29</v>
      </c>
      <c r="K1153">
        <v>6132.33</v>
      </c>
      <c r="M1153">
        <v>223424</v>
      </c>
      <c r="N1153" t="str">
        <v>TEADIT</v>
      </c>
      <c r="O1153" s="57" cm="1">
        <f t="array" ref="O1153">_xlfn.XLOOKUP(1,($C$2:$C$8655=M1153)*($F$2:$F$8655=N1153),$D$2:$D$8655)</f>
        <v>45258</v>
      </c>
      <c r="P1153" s="62">
        <v>62948658000187</v>
      </c>
      <c r="Q1153" t="str">
        <v>UNIDADE</v>
      </c>
      <c r="R1153" s="85">
        <v>1065</v>
      </c>
      <c r="S1153" s="85">
        <v>128859.66</v>
      </c>
      <c r="U1153" s="84" t="b">
        <f t="shared" si="117"/>
        <v>1</v>
      </c>
      <c r="V1153" s="84" t="b">
        <f t="shared" si="118"/>
        <v>1</v>
      </c>
      <c r="W1153" s="84" t="b">
        <f t="shared" si="119"/>
        <v>1</v>
      </c>
      <c r="X1153" s="84" t="str">
        <f t="shared" si="120"/>
        <v xml:space="preserve"> </v>
      </c>
      <c r="Y1153" s="84" t="b">
        <f t="shared" si="121"/>
        <v>1</v>
      </c>
      <c r="AA1153" s="84">
        <v>223424</v>
      </c>
      <c r="AB1153" s="84" t="s">
        <v>875</v>
      </c>
      <c r="AC1153" s="57">
        <v>45258</v>
      </c>
      <c r="AD1153" s="84">
        <v>62948658000187</v>
      </c>
      <c r="AE1153" s="84" t="s">
        <v>30</v>
      </c>
      <c r="AF1153" s="84">
        <v>86.89</v>
      </c>
      <c r="AG1153" s="84">
        <v>128859.66</v>
      </c>
      <c r="AI1153">
        <v>224092</v>
      </c>
      <c r="AJ1153" s="84" t="str" cm="1">
        <f t="array" ref="AJ1153">_xlfn.XLOOKUP(AI1153,--LEFT(Main!$B$15:$B$1956,SEARCH(" ",Main!$B$15:$B$1956)),Main!$F$15:$F$1956,"")</f>
        <v>TEADIT</v>
      </c>
      <c r="AK1153" s="57" cm="1">
        <f t="array" ref="AK1153">_xlfn.XLOOKUP(1,(--LEFT(Main!$B$15:$B$1956,SEARCH(" ",Main!$B$15:$B$1956))=AI1153)*(Main!$F$15:$F$1956=AJ1153),Main!$C$15:$C$1956,"")</f>
        <v>45271</v>
      </c>
      <c r="AL1153" s="62" cm="1">
        <f t="array" ref="AL1153">--_xlfn.XLOOKUP(1,(Main!$F$15:$F$1956='PLANILHA EBR'!AJ1153)*(--LEFT(Main!$B$15:$B$1956,SEARCH(" ",Main!$B$15:$B$1956))='PLANILHA EBR'!AI1153),Main!$E$15:$E$1956)</f>
        <v>62948658000187</v>
      </c>
      <c r="AM1153" s="84" t="str" cm="1">
        <f t="array" ref="AM1153">_xlfn.XLOOKUP(1,(Main!$F$15:$F$1956='PLANILHA EBR'!AJ1153)*(--LEFT(Main!$B$15:$B$1956,SEARCH(" ",Main!$B$15:$B$1956))='PLANILHA EBR'!AI1153),Main!$H$15:$H$1956)</f>
        <v>KG LIQUIDO</v>
      </c>
      <c r="AN1153">
        <v>7.8</v>
      </c>
      <c r="AO1153">
        <v>10262.200000000001</v>
      </c>
      <c r="AP1153">
        <v>74103</v>
      </c>
    </row>
    <row r="1154" spans="1:42" x14ac:dyDescent="0.25">
      <c r="A1154" t="s">
        <v>5958</v>
      </c>
      <c r="B1154" t="str">
        <f>C1154&amp;"-"&amp;COUNTIF(C$2:C1154,C1154)</f>
        <v>69926-10</v>
      </c>
      <c r="C1154">
        <v>69926</v>
      </c>
      <c r="D1154" s="57">
        <v>44883</v>
      </c>
      <c r="E1154" s="84" t="str">
        <f>F1154&amp;"-"&amp;COUNTIF($F$2:F1154,F1154)</f>
        <v>METASA-1023</v>
      </c>
      <c r="F1154" s="84" t="str">
        <f t="shared" si="116"/>
        <v>METASA</v>
      </c>
      <c r="G1154" t="s">
        <v>8581</v>
      </c>
      <c r="H1154" s="62">
        <v>88416482000106</v>
      </c>
      <c r="I1154" t="s">
        <v>30</v>
      </c>
      <c r="J1154">
        <v>490.14</v>
      </c>
      <c r="K1154">
        <v>9469.5</v>
      </c>
      <c r="M1154">
        <v>223425</v>
      </c>
      <c r="N1154" t="str">
        <v>TEADIT</v>
      </c>
      <c r="O1154" s="57" cm="1">
        <f t="array" ref="O1154">_xlfn.XLOOKUP(1,($C$2:$C$8655=M1154)*($F$2:$F$8655=N1154),$D$2:$D$8655)</f>
        <v>45258</v>
      </c>
      <c r="P1154" s="62">
        <v>62948658000187</v>
      </c>
      <c r="Q1154" t="str">
        <v>UNIDADE</v>
      </c>
      <c r="R1154" s="85">
        <v>30</v>
      </c>
      <c r="S1154" s="85">
        <v>51357.03</v>
      </c>
      <c r="U1154" s="84" t="b">
        <f t="shared" si="117"/>
        <v>1</v>
      </c>
      <c r="V1154" s="84" t="b">
        <f t="shared" si="118"/>
        <v>1</v>
      </c>
      <c r="W1154" s="84" t="b">
        <f t="shared" si="119"/>
        <v>1</v>
      </c>
      <c r="X1154" s="84" t="str">
        <f t="shared" si="120"/>
        <v xml:space="preserve"> </v>
      </c>
      <c r="Y1154" s="84" t="b">
        <f t="shared" si="121"/>
        <v>1</v>
      </c>
      <c r="AA1154" s="84">
        <v>223425</v>
      </c>
      <c r="AB1154" s="84" t="s">
        <v>875</v>
      </c>
      <c r="AC1154" s="57">
        <v>45258</v>
      </c>
      <c r="AD1154" s="84">
        <v>62948658000187</v>
      </c>
      <c r="AE1154" s="84" t="s">
        <v>30</v>
      </c>
      <c r="AF1154" s="84">
        <v>132.29</v>
      </c>
      <c r="AG1154" s="84">
        <v>51357.03</v>
      </c>
      <c r="AI1154">
        <v>224093</v>
      </c>
      <c r="AJ1154" s="84" t="str" cm="1">
        <f t="array" ref="AJ1154">_xlfn.XLOOKUP(AI1154,--LEFT(Main!$B$15:$B$1956,SEARCH(" ",Main!$B$15:$B$1956)),Main!$F$15:$F$1956,"")</f>
        <v>TEADIT</v>
      </c>
      <c r="AK1154" s="57" cm="1">
        <f t="array" ref="AK1154">_xlfn.XLOOKUP(1,(--LEFT(Main!$B$15:$B$1956,SEARCH(" ",Main!$B$15:$B$1956))=AI1154)*(Main!$F$15:$F$1956=AJ1154),Main!$C$15:$C$1956,"")</f>
        <v>45271</v>
      </c>
      <c r="AL1154" s="62" cm="1">
        <f t="array" ref="AL1154">--_xlfn.XLOOKUP(1,(Main!$F$15:$F$1956='PLANILHA EBR'!AJ1154)*(--LEFT(Main!$B$15:$B$1956,SEARCH(" ",Main!$B$15:$B$1956))='PLANILHA EBR'!AI1154),Main!$E$15:$E$1956)</f>
        <v>62948658000187</v>
      </c>
      <c r="AM1154" s="84" t="str" cm="1">
        <f t="array" ref="AM1154">_xlfn.XLOOKUP(1,(Main!$F$15:$F$1956='PLANILHA EBR'!AJ1154)*(--LEFT(Main!$B$15:$B$1956,SEARCH(" ",Main!$B$15:$B$1956))='PLANILHA EBR'!AI1154),Main!$H$15:$H$1956)</f>
        <v>KG LIQUIDO</v>
      </c>
      <c r="AN1154">
        <v>1.1399999999999999</v>
      </c>
      <c r="AO1154">
        <v>1367.4</v>
      </c>
      <c r="AP1154">
        <v>74071</v>
      </c>
    </row>
    <row r="1155" spans="1:42" x14ac:dyDescent="0.25">
      <c r="A1155" t="s">
        <v>5958</v>
      </c>
      <c r="B1155" t="str">
        <f>C1155&amp;"-"&amp;COUNTIF(C$2:C1155,C1155)</f>
        <v>69926-11</v>
      </c>
      <c r="C1155">
        <v>69926</v>
      </c>
      <c r="D1155" s="57">
        <v>44883</v>
      </c>
      <c r="E1155" s="84" t="str">
        <f>F1155&amp;"-"&amp;COUNTIF($F$2:F1155,F1155)</f>
        <v>METASA-1024</v>
      </c>
      <c r="F1155" s="84" t="str">
        <f t="shared" ref="F1155:F1218" si="122">LEFT(G1155,SEARCH(" ",G1155)-1)</f>
        <v>METASA</v>
      </c>
      <c r="G1155" t="s">
        <v>8581</v>
      </c>
      <c r="H1155" s="62">
        <v>88416482000106</v>
      </c>
      <c r="I1155" t="s">
        <v>30</v>
      </c>
      <c r="J1155">
        <v>412.22</v>
      </c>
      <c r="K1155">
        <v>7964.09</v>
      </c>
      <c r="M1155">
        <v>223426</v>
      </c>
      <c r="N1155" t="str">
        <v>TEADIT</v>
      </c>
      <c r="O1155" s="57" cm="1">
        <f t="array" ref="O1155">_xlfn.XLOOKUP(1,($C$2:$C$8655=M1155)*($F$2:$F$8655=N1155),$D$2:$D$8655)</f>
        <v>45258</v>
      </c>
      <c r="P1155" s="62">
        <v>62948658000187</v>
      </c>
      <c r="Q1155" t="str">
        <v>UNIDADE</v>
      </c>
      <c r="R1155" s="85">
        <v>11</v>
      </c>
      <c r="S1155" s="85">
        <v>2170.85</v>
      </c>
      <c r="U1155" s="84" t="b">
        <f t="shared" si="117"/>
        <v>1</v>
      </c>
      <c r="V1155" s="84" t="b">
        <f t="shared" si="118"/>
        <v>1</v>
      </c>
      <c r="W1155" s="84" t="b">
        <f t="shared" si="119"/>
        <v>1</v>
      </c>
      <c r="X1155" s="84" t="str">
        <f t="shared" si="120"/>
        <v xml:space="preserve"> </v>
      </c>
      <c r="Y1155" s="84" t="b">
        <f t="shared" si="121"/>
        <v>1</v>
      </c>
      <c r="AA1155" s="84">
        <v>223426</v>
      </c>
      <c r="AB1155" s="84" t="s">
        <v>875</v>
      </c>
      <c r="AC1155" s="57">
        <v>45258</v>
      </c>
      <c r="AD1155" s="84">
        <v>62948658000187</v>
      </c>
      <c r="AE1155" s="84" t="s">
        <v>30</v>
      </c>
      <c r="AF1155" s="84">
        <v>1.65</v>
      </c>
      <c r="AG1155" s="84">
        <v>2170.85</v>
      </c>
      <c r="AI1155">
        <v>224094</v>
      </c>
      <c r="AJ1155" s="84" t="str" cm="1">
        <f t="array" ref="AJ1155">_xlfn.XLOOKUP(AI1155,--LEFT(Main!$B$15:$B$1956,SEARCH(" ",Main!$B$15:$B$1956)),Main!$F$15:$F$1956,"")</f>
        <v>TEADIT</v>
      </c>
      <c r="AK1155" s="57" cm="1">
        <f t="array" ref="AK1155">_xlfn.XLOOKUP(1,(--LEFT(Main!$B$15:$B$1956,SEARCH(" ",Main!$B$15:$B$1956))=AI1155)*(Main!$F$15:$F$1956=AJ1155),Main!$C$15:$C$1956,"")</f>
        <v>45271</v>
      </c>
      <c r="AL1155" s="62" cm="1">
        <f t="array" ref="AL1155">--_xlfn.XLOOKUP(1,(Main!$F$15:$F$1956='PLANILHA EBR'!AJ1155)*(--LEFT(Main!$B$15:$B$1956,SEARCH(" ",Main!$B$15:$B$1956))='PLANILHA EBR'!AI1155),Main!$E$15:$E$1956)</f>
        <v>62948658000187</v>
      </c>
      <c r="AM1155" s="84" t="str" cm="1">
        <f t="array" ref="AM1155">_xlfn.XLOOKUP(1,(Main!$F$15:$F$1956='PLANILHA EBR'!AJ1155)*(--LEFT(Main!$B$15:$B$1956,SEARCH(" ",Main!$B$15:$B$1956))='PLANILHA EBR'!AI1155),Main!$H$15:$H$1956)</f>
        <v>KG LIQUIDO</v>
      </c>
      <c r="AN1155">
        <v>6.02</v>
      </c>
      <c r="AO1155">
        <v>6888.14</v>
      </c>
      <c r="AP1155">
        <v>74048</v>
      </c>
    </row>
    <row r="1156" spans="1:42" x14ac:dyDescent="0.25">
      <c r="A1156" t="s">
        <v>5958</v>
      </c>
      <c r="B1156" t="str">
        <f>C1156&amp;"-"&amp;COUNTIF(C$2:C1156,C1156)</f>
        <v>69926-12</v>
      </c>
      <c r="C1156">
        <v>69926</v>
      </c>
      <c r="D1156" s="57">
        <v>44883</v>
      </c>
      <c r="E1156" s="84" t="str">
        <f>F1156&amp;"-"&amp;COUNTIF($F$2:F1156,F1156)</f>
        <v>METASA-1025</v>
      </c>
      <c r="F1156" s="84" t="str">
        <f t="shared" si="122"/>
        <v>METASA</v>
      </c>
      <c r="G1156" t="s">
        <v>8581</v>
      </c>
      <c r="H1156" s="62">
        <v>88416482000106</v>
      </c>
      <c r="I1156" t="s">
        <v>30</v>
      </c>
      <c r="J1156">
        <v>1262.04</v>
      </c>
      <c r="K1156">
        <v>24382.61</v>
      </c>
      <c r="M1156">
        <v>224092</v>
      </c>
      <c r="N1156" t="str">
        <v>TEADIT</v>
      </c>
      <c r="O1156" s="57" cm="1">
        <f t="array" ref="O1156">_xlfn.XLOOKUP(1,($C$2:$C$8655=M1156)*($F$2:$F$8655=N1156),$D$2:$D$8655)</f>
        <v>45271</v>
      </c>
      <c r="P1156" s="62">
        <v>62948658000187</v>
      </c>
      <c r="Q1156" t="str">
        <v>UNIDADE</v>
      </c>
      <c r="R1156" s="85">
        <v>52</v>
      </c>
      <c r="S1156" s="85">
        <v>10262.200000000001</v>
      </c>
      <c r="U1156" s="84" t="b">
        <f t="shared" si="117"/>
        <v>1</v>
      </c>
      <c r="V1156" s="84" t="b">
        <f t="shared" si="118"/>
        <v>1</v>
      </c>
      <c r="W1156" s="84" t="b">
        <f t="shared" si="119"/>
        <v>1</v>
      </c>
      <c r="X1156" s="84" t="str">
        <f t="shared" si="120"/>
        <v xml:space="preserve"> </v>
      </c>
      <c r="Y1156" s="84" t="b">
        <f t="shared" si="121"/>
        <v>1</v>
      </c>
      <c r="AA1156" s="84">
        <v>224092</v>
      </c>
      <c r="AB1156" s="84" t="s">
        <v>875</v>
      </c>
      <c r="AC1156" s="57">
        <v>45271</v>
      </c>
      <c r="AD1156" s="84">
        <v>62948658000187</v>
      </c>
      <c r="AE1156" s="84" t="s">
        <v>30</v>
      </c>
      <c r="AF1156" s="84">
        <v>7.8</v>
      </c>
      <c r="AG1156" s="84">
        <v>10262.200000000001</v>
      </c>
      <c r="AI1156">
        <v>224436</v>
      </c>
      <c r="AJ1156" s="84" t="str" cm="1">
        <f t="array" ref="AJ1156">_xlfn.XLOOKUP(AI1156,--LEFT(Main!$B$15:$B$1956,SEARCH(" ",Main!$B$15:$B$1956)),Main!$F$15:$F$1956,"")</f>
        <v>TEADIT</v>
      </c>
      <c r="AK1156" s="57" cm="1">
        <f t="array" ref="AK1156">_xlfn.XLOOKUP(1,(--LEFT(Main!$B$15:$B$1956,SEARCH(" ",Main!$B$15:$B$1956))=AI1156)*(Main!$F$15:$F$1956=AJ1156),Main!$C$15:$C$1956,"")</f>
        <v>45275</v>
      </c>
      <c r="AL1156" s="62" cm="1">
        <f t="array" ref="AL1156">--_xlfn.XLOOKUP(1,(Main!$F$15:$F$1956='PLANILHA EBR'!AJ1156)*(--LEFT(Main!$B$15:$B$1956,SEARCH(" ",Main!$B$15:$B$1956))='PLANILHA EBR'!AI1156),Main!$E$15:$E$1956)</f>
        <v>62948658000187</v>
      </c>
      <c r="AM1156" s="84" t="str" cm="1">
        <f t="array" ref="AM1156">_xlfn.XLOOKUP(1,(Main!$F$15:$F$1956='PLANILHA EBR'!AJ1156)*(--LEFT(Main!$B$15:$B$1956,SEARCH(" ",Main!$B$15:$B$1956))='PLANILHA EBR'!AI1156),Main!$H$15:$H$1956)</f>
        <v>KG LIQUIDO</v>
      </c>
      <c r="AN1156">
        <v>26.36</v>
      </c>
      <c r="AO1156">
        <v>7853.68</v>
      </c>
      <c r="AP1156">
        <v>74043</v>
      </c>
    </row>
    <row r="1157" spans="1:42" x14ac:dyDescent="0.25">
      <c r="A1157" t="s">
        <v>5958</v>
      </c>
      <c r="B1157" t="str">
        <f>C1157&amp;"-"&amp;COUNTIF(C$2:C1157,C1157)</f>
        <v>69926-13</v>
      </c>
      <c r="C1157">
        <v>69926</v>
      </c>
      <c r="D1157" s="57">
        <v>44883</v>
      </c>
      <c r="E1157" s="84" t="str">
        <f>F1157&amp;"-"&amp;COUNTIF($F$2:F1157,F1157)</f>
        <v>METASA-1026</v>
      </c>
      <c r="F1157" s="84" t="str">
        <f t="shared" si="122"/>
        <v>METASA</v>
      </c>
      <c r="G1157" t="s">
        <v>8581</v>
      </c>
      <c r="H1157" s="62">
        <v>88416482000106</v>
      </c>
      <c r="I1157" t="s">
        <v>30</v>
      </c>
      <c r="J1157">
        <v>1939.94</v>
      </c>
      <c r="K1157">
        <v>25937</v>
      </c>
      <c r="M1157">
        <v>224093</v>
      </c>
      <c r="N1157" t="str">
        <v>TEADIT</v>
      </c>
      <c r="O1157" s="57" cm="1">
        <f t="array" ref="O1157">_xlfn.XLOOKUP(1,($C$2:$C$8655=M1157)*($F$2:$F$8655=N1157),$D$2:$D$8655)</f>
        <v>45271</v>
      </c>
      <c r="P1157" s="62">
        <v>62948658000187</v>
      </c>
      <c r="Q1157" t="str">
        <v>UNIDADE</v>
      </c>
      <c r="R1157" s="85">
        <v>6</v>
      </c>
      <c r="S1157" s="85">
        <v>1367.4</v>
      </c>
      <c r="U1157" s="84" t="b">
        <f t="shared" si="117"/>
        <v>1</v>
      </c>
      <c r="V1157" s="84" t="b">
        <f t="shared" si="118"/>
        <v>1</v>
      </c>
      <c r="W1157" s="84" t="b">
        <f t="shared" si="119"/>
        <v>1</v>
      </c>
      <c r="X1157" s="84" t="str">
        <f t="shared" si="120"/>
        <v xml:space="preserve"> </v>
      </c>
      <c r="Y1157" s="84" t="b">
        <f t="shared" si="121"/>
        <v>1</v>
      </c>
      <c r="AA1157" s="84">
        <v>224093</v>
      </c>
      <c r="AB1157" s="84" t="s">
        <v>875</v>
      </c>
      <c r="AC1157" s="57">
        <v>45271</v>
      </c>
      <c r="AD1157" s="84">
        <v>62948658000187</v>
      </c>
      <c r="AE1157" s="84" t="s">
        <v>30</v>
      </c>
      <c r="AF1157" s="84">
        <v>1.1399999999999999</v>
      </c>
      <c r="AG1157" s="84">
        <v>1367.4</v>
      </c>
      <c r="AI1157">
        <v>224437</v>
      </c>
      <c r="AJ1157" s="84" t="str" cm="1">
        <f t="array" ref="AJ1157">_xlfn.XLOOKUP(AI1157,--LEFT(Main!$B$15:$B$1956,SEARCH(" ",Main!$B$15:$B$1956)),Main!$F$15:$F$1956,"")</f>
        <v>TEADIT</v>
      </c>
      <c r="AK1157" s="57" cm="1">
        <f t="array" ref="AK1157">_xlfn.XLOOKUP(1,(--LEFT(Main!$B$15:$B$1956,SEARCH(" ",Main!$B$15:$B$1956))=AI1157)*(Main!$F$15:$F$1956=AJ1157),Main!$C$15:$C$1956,"")</f>
        <v>45275</v>
      </c>
      <c r="AL1157" s="62" cm="1">
        <f t="array" ref="AL1157">--_xlfn.XLOOKUP(1,(Main!$F$15:$F$1956='PLANILHA EBR'!AJ1157)*(--LEFT(Main!$B$15:$B$1956,SEARCH(" ",Main!$B$15:$B$1956))='PLANILHA EBR'!AI1157),Main!$E$15:$E$1956)</f>
        <v>62948658000187</v>
      </c>
      <c r="AM1157" s="84" t="str" cm="1">
        <f t="array" ref="AM1157">_xlfn.XLOOKUP(1,(Main!$F$15:$F$1956='PLANILHA EBR'!AJ1157)*(--LEFT(Main!$B$15:$B$1956,SEARCH(" ",Main!$B$15:$B$1956))='PLANILHA EBR'!AI1157),Main!$H$15:$H$1956)</f>
        <v>KG LIQUIDO</v>
      </c>
      <c r="AN1157">
        <v>6.41</v>
      </c>
      <c r="AO1157">
        <v>8870.84</v>
      </c>
      <c r="AP1157">
        <v>73973</v>
      </c>
    </row>
    <row r="1158" spans="1:42" x14ac:dyDescent="0.25">
      <c r="A1158" t="s">
        <v>5958</v>
      </c>
      <c r="B1158" t="str">
        <f>C1158&amp;"-"&amp;COUNTIF(C$2:C1158,C1158)</f>
        <v>69939-1</v>
      </c>
      <c r="C1158">
        <v>69939</v>
      </c>
      <c r="D1158" s="57">
        <v>44883</v>
      </c>
      <c r="E1158" s="84" t="str">
        <f>F1158&amp;"-"&amp;COUNTIF($F$2:F1158,F1158)</f>
        <v>METASA-1027</v>
      </c>
      <c r="F1158" s="84" t="str">
        <f t="shared" si="122"/>
        <v>METASA</v>
      </c>
      <c r="G1158" t="s">
        <v>8581</v>
      </c>
      <c r="H1158" s="62">
        <v>88416482000106</v>
      </c>
      <c r="I1158" t="s">
        <v>30</v>
      </c>
      <c r="J1158">
        <v>20226.580000000002</v>
      </c>
      <c r="K1158">
        <v>176375.78</v>
      </c>
      <c r="M1158">
        <v>224094</v>
      </c>
      <c r="N1158" t="str">
        <v>TEADIT</v>
      </c>
      <c r="O1158" s="57" cm="1">
        <f t="array" ref="O1158">_xlfn.XLOOKUP(1,($C$2:$C$8655=M1158)*($F$2:$F$8655=N1158),$D$2:$D$8655)</f>
        <v>45271</v>
      </c>
      <c r="P1158" s="62">
        <v>62948658000187</v>
      </c>
      <c r="Q1158" t="str">
        <v>UNIDADE</v>
      </c>
      <c r="R1158" s="85">
        <v>14</v>
      </c>
      <c r="S1158" s="85">
        <v>6888.14</v>
      </c>
      <c r="U1158" s="84" t="b">
        <f t="shared" si="117"/>
        <v>1</v>
      </c>
      <c r="V1158" s="84" t="b">
        <f t="shared" si="118"/>
        <v>1</v>
      </c>
      <c r="W1158" s="84" t="b">
        <f t="shared" si="119"/>
        <v>1</v>
      </c>
      <c r="X1158" s="84" t="str">
        <f t="shared" si="120"/>
        <v xml:space="preserve"> </v>
      </c>
      <c r="Y1158" s="84" t="b">
        <f t="shared" si="121"/>
        <v>1</v>
      </c>
      <c r="AA1158" s="84">
        <v>224094</v>
      </c>
      <c r="AB1158" s="84" t="s">
        <v>875</v>
      </c>
      <c r="AC1158" s="57">
        <v>45271</v>
      </c>
      <c r="AD1158" s="84">
        <v>62948658000187</v>
      </c>
      <c r="AE1158" s="84" t="s">
        <v>30</v>
      </c>
      <c r="AF1158" s="84">
        <v>6.02</v>
      </c>
      <c r="AG1158" s="84">
        <v>6888.14</v>
      </c>
      <c r="AI1158">
        <v>224438</v>
      </c>
      <c r="AJ1158" s="84" t="str" cm="1">
        <f t="array" ref="AJ1158">_xlfn.XLOOKUP(AI1158,--LEFT(Main!$B$15:$B$1956,SEARCH(" ",Main!$B$15:$B$1956)),Main!$F$15:$F$1956,"")</f>
        <v>TEADIT</v>
      </c>
      <c r="AK1158" s="57" cm="1">
        <f t="array" ref="AK1158">_xlfn.XLOOKUP(1,(--LEFT(Main!$B$15:$B$1956,SEARCH(" ",Main!$B$15:$B$1956))=AI1158)*(Main!$F$15:$F$1956=AJ1158),Main!$C$15:$C$1956,"")</f>
        <v>45275</v>
      </c>
      <c r="AL1158" s="62" cm="1">
        <f t="array" ref="AL1158">--_xlfn.XLOOKUP(1,(Main!$F$15:$F$1956='PLANILHA EBR'!AJ1158)*(--LEFT(Main!$B$15:$B$1956,SEARCH(" ",Main!$B$15:$B$1956))='PLANILHA EBR'!AI1158),Main!$E$15:$E$1956)</f>
        <v>62948658000187</v>
      </c>
      <c r="AM1158" s="84" t="str" cm="1">
        <f t="array" ref="AM1158">_xlfn.XLOOKUP(1,(Main!$F$15:$F$1956='PLANILHA EBR'!AJ1158)*(--LEFT(Main!$B$15:$B$1956,SEARCH(" ",Main!$B$15:$B$1956))='PLANILHA EBR'!AI1158),Main!$H$15:$H$1956)</f>
        <v>KG LIQUIDO</v>
      </c>
      <c r="AN1158">
        <v>14.62</v>
      </c>
      <c r="AO1158">
        <v>4592.6099999999997</v>
      </c>
      <c r="AP1158">
        <v>73963</v>
      </c>
    </row>
    <row r="1159" spans="1:42" x14ac:dyDescent="0.25">
      <c r="A1159" t="s">
        <v>5958</v>
      </c>
      <c r="B1159" t="str">
        <f>C1159&amp;"-"&amp;COUNTIF(C$2:C1159,C1159)</f>
        <v>69953-1</v>
      </c>
      <c r="C1159">
        <v>69953</v>
      </c>
      <c r="D1159" s="57">
        <v>44883</v>
      </c>
      <c r="E1159" s="84" t="str">
        <f>F1159&amp;"-"&amp;COUNTIF($F$2:F1159,F1159)</f>
        <v>METASA-1028</v>
      </c>
      <c r="F1159" s="84" t="str">
        <f t="shared" si="122"/>
        <v>METASA</v>
      </c>
      <c r="G1159" t="s">
        <v>8581</v>
      </c>
      <c r="H1159" s="62">
        <v>88416482000106</v>
      </c>
      <c r="I1159" t="s">
        <v>30</v>
      </c>
      <c r="J1159">
        <v>10641.94</v>
      </c>
      <c r="K1159">
        <v>92797.72</v>
      </c>
      <c r="M1159">
        <v>224436</v>
      </c>
      <c r="N1159" t="str">
        <v>TEADIT</v>
      </c>
      <c r="O1159" s="57" cm="1">
        <f t="array" ref="O1159">_xlfn.XLOOKUP(1,($C$2:$C$8655=M1159)*($F$2:$F$8655=N1159),$D$2:$D$8655)</f>
        <v>45275</v>
      </c>
      <c r="P1159" s="62">
        <v>62948658000187</v>
      </c>
      <c r="Q1159" t="str">
        <v>UNIDADE</v>
      </c>
      <c r="R1159" s="85">
        <v>183</v>
      </c>
      <c r="S1159" s="85">
        <v>7853.6799999999994</v>
      </c>
      <c r="U1159" s="84" t="b">
        <f t="shared" si="117"/>
        <v>1</v>
      </c>
      <c r="V1159" s="84" t="b">
        <f t="shared" si="118"/>
        <v>1</v>
      </c>
      <c r="W1159" s="84" t="b">
        <f t="shared" si="119"/>
        <v>1</v>
      </c>
      <c r="X1159" s="84" t="str">
        <f t="shared" si="120"/>
        <v xml:space="preserve"> </v>
      </c>
      <c r="Y1159" s="84" t="b">
        <f t="shared" si="121"/>
        <v>1</v>
      </c>
      <c r="AA1159" s="84">
        <v>224436</v>
      </c>
      <c r="AB1159" s="84" t="s">
        <v>875</v>
      </c>
      <c r="AC1159" s="57">
        <v>45275</v>
      </c>
      <c r="AD1159" s="84">
        <v>62948658000187</v>
      </c>
      <c r="AE1159" s="84" t="s">
        <v>30</v>
      </c>
      <c r="AF1159" s="84">
        <v>26.36</v>
      </c>
      <c r="AG1159" s="84">
        <v>7853.68</v>
      </c>
      <c r="AI1159">
        <v>224793</v>
      </c>
      <c r="AJ1159" s="84" t="str" cm="1">
        <f t="array" ref="AJ1159">_xlfn.XLOOKUP(AI1159,--LEFT(Main!$B$15:$B$1956,SEARCH(" ",Main!$B$15:$B$1956)),Main!$F$15:$F$1956,"")</f>
        <v>TEADIT</v>
      </c>
      <c r="AK1159" s="57" cm="1">
        <f t="array" ref="AK1159">_xlfn.XLOOKUP(1,(--LEFT(Main!$B$15:$B$1956,SEARCH(" ",Main!$B$15:$B$1956))=AI1159)*(Main!$F$15:$F$1956=AJ1159),Main!$C$15:$C$1956,"")</f>
        <v>45288</v>
      </c>
      <c r="AL1159" s="62" cm="1">
        <f t="array" ref="AL1159">--_xlfn.XLOOKUP(1,(Main!$F$15:$F$1956='PLANILHA EBR'!AJ1159)*(--LEFT(Main!$B$15:$B$1956,SEARCH(" ",Main!$B$15:$B$1956))='PLANILHA EBR'!AI1159),Main!$E$15:$E$1956)</f>
        <v>62948658000187</v>
      </c>
      <c r="AM1159" s="84" t="str" cm="1">
        <f t="array" ref="AM1159">_xlfn.XLOOKUP(1,(Main!$F$15:$F$1956='PLANILHA EBR'!AJ1159)*(--LEFT(Main!$B$15:$B$1956,SEARCH(" ",Main!$B$15:$B$1956))='PLANILHA EBR'!AI1159),Main!$H$15:$H$1956)</f>
        <v>KG LIQUIDO</v>
      </c>
      <c r="AN1159">
        <v>18.46</v>
      </c>
      <c r="AO1159">
        <v>4501.67</v>
      </c>
      <c r="AP1159">
        <v>73891</v>
      </c>
    </row>
    <row r="1160" spans="1:42" x14ac:dyDescent="0.25">
      <c r="A1160" t="s">
        <v>5958</v>
      </c>
      <c r="B1160" t="str">
        <f>C1160&amp;"-"&amp;COUNTIF(C$2:C1160,C1160)</f>
        <v>69953-2</v>
      </c>
      <c r="C1160">
        <v>69953</v>
      </c>
      <c r="D1160" s="57">
        <v>44883</v>
      </c>
      <c r="E1160" s="84" t="str">
        <f>F1160&amp;"-"&amp;COUNTIF($F$2:F1160,F1160)</f>
        <v>METASA-1029</v>
      </c>
      <c r="F1160" s="84" t="str">
        <f t="shared" si="122"/>
        <v>METASA</v>
      </c>
      <c r="G1160" t="s">
        <v>8581</v>
      </c>
      <c r="H1160" s="62">
        <v>88416482000106</v>
      </c>
      <c r="I1160" t="s">
        <v>30</v>
      </c>
      <c r="J1160">
        <v>9020.82</v>
      </c>
      <c r="K1160">
        <v>69279.899999999994</v>
      </c>
      <c r="M1160">
        <v>224437</v>
      </c>
      <c r="N1160" t="str">
        <v>TEADIT</v>
      </c>
      <c r="O1160" s="57" cm="1">
        <f t="array" ref="O1160">_xlfn.XLOOKUP(1,($C$2:$C$8655=M1160)*($F$2:$F$8655=N1160),$D$2:$D$8655)</f>
        <v>45275</v>
      </c>
      <c r="P1160" s="62">
        <v>62948658000187</v>
      </c>
      <c r="Q1160" t="str">
        <v>UNIDADE</v>
      </c>
      <c r="R1160" s="85">
        <v>169</v>
      </c>
      <c r="S1160" s="85">
        <v>8870.84</v>
      </c>
      <c r="U1160" s="84" t="b">
        <f t="shared" si="117"/>
        <v>1</v>
      </c>
      <c r="V1160" s="84" t="b">
        <f t="shared" si="118"/>
        <v>1</v>
      </c>
      <c r="W1160" s="84" t="b">
        <f t="shared" si="119"/>
        <v>1</v>
      </c>
      <c r="X1160" s="84" t="str">
        <f t="shared" si="120"/>
        <v xml:space="preserve"> </v>
      </c>
      <c r="Y1160" s="84" t="b">
        <f t="shared" si="121"/>
        <v>1</v>
      </c>
      <c r="AA1160" s="84">
        <v>224437</v>
      </c>
      <c r="AB1160" s="84" t="s">
        <v>875</v>
      </c>
      <c r="AC1160" s="57">
        <v>45275</v>
      </c>
      <c r="AD1160" s="84">
        <v>62948658000187</v>
      </c>
      <c r="AE1160" s="84" t="s">
        <v>30</v>
      </c>
      <c r="AF1160" s="84">
        <v>6.41</v>
      </c>
      <c r="AG1160" s="84">
        <v>8870.84</v>
      </c>
      <c r="AI1160">
        <v>225053</v>
      </c>
      <c r="AJ1160" s="84" t="str" cm="1">
        <f t="array" ref="AJ1160">_xlfn.XLOOKUP(AI1160,--LEFT(Main!$B$15:$B$1956,SEARCH(" ",Main!$B$15:$B$1956)),Main!$F$15:$F$1956,"")</f>
        <v>TEADIT</v>
      </c>
      <c r="AK1160" s="57" cm="1">
        <f t="array" ref="AK1160">_xlfn.XLOOKUP(1,(--LEFT(Main!$B$15:$B$1956,SEARCH(" ",Main!$B$15:$B$1956))=AI1160)*(Main!$F$15:$F$1956=AJ1160),Main!$C$15:$C$1956,"")</f>
        <v>45299</v>
      </c>
      <c r="AL1160" s="62" cm="1">
        <f t="array" ref="AL1160">--_xlfn.XLOOKUP(1,(Main!$F$15:$F$1956='PLANILHA EBR'!AJ1160)*(--LEFT(Main!$B$15:$B$1956,SEARCH(" ",Main!$B$15:$B$1956))='PLANILHA EBR'!AI1160),Main!$E$15:$E$1956)</f>
        <v>62948658000187</v>
      </c>
      <c r="AM1160" s="84" t="str" cm="1">
        <f t="array" ref="AM1160">_xlfn.XLOOKUP(1,(Main!$F$15:$F$1956='PLANILHA EBR'!AJ1160)*(--LEFT(Main!$B$15:$B$1956,SEARCH(" ",Main!$B$15:$B$1956))='PLANILHA EBR'!AI1160),Main!$H$15:$H$1956)</f>
        <v>KG LIQUIDO</v>
      </c>
      <c r="AN1160">
        <v>3.66</v>
      </c>
      <c r="AO1160">
        <v>1518.88</v>
      </c>
      <c r="AP1160">
        <v>73867</v>
      </c>
    </row>
    <row r="1161" spans="1:42" x14ac:dyDescent="0.25">
      <c r="A1161" t="s">
        <v>5958</v>
      </c>
      <c r="B1161" t="str">
        <f>C1161&amp;"-"&amp;COUNTIF(C$2:C1161,C1161)</f>
        <v>69959-1</v>
      </c>
      <c r="C1161">
        <v>69959</v>
      </c>
      <c r="D1161" s="57">
        <v>44883</v>
      </c>
      <c r="E1161" s="84" t="str">
        <f>F1161&amp;"-"&amp;COUNTIF($F$2:F1161,F1161)</f>
        <v>METASA-1030</v>
      </c>
      <c r="F1161" s="84" t="str">
        <f t="shared" si="122"/>
        <v>METASA</v>
      </c>
      <c r="G1161" t="s">
        <v>8581</v>
      </c>
      <c r="H1161" s="62">
        <v>88416482000106</v>
      </c>
      <c r="I1161" t="s">
        <v>30</v>
      </c>
      <c r="J1161">
        <v>14710.24</v>
      </c>
      <c r="K1161">
        <v>128273.29</v>
      </c>
      <c r="M1161">
        <v>224438</v>
      </c>
      <c r="N1161" t="str">
        <v>TEADIT</v>
      </c>
      <c r="O1161" s="57" cm="1">
        <f t="array" ref="O1161">_xlfn.XLOOKUP(1,($C$2:$C$8655=M1161)*($F$2:$F$8655=N1161),$D$2:$D$8655)</f>
        <v>45275</v>
      </c>
      <c r="P1161" s="62">
        <v>62948658000187</v>
      </c>
      <c r="Q1161" t="str">
        <v>UNIDADE</v>
      </c>
      <c r="R1161" s="85">
        <v>69</v>
      </c>
      <c r="S1161" s="85">
        <v>4592.6100000000006</v>
      </c>
      <c r="U1161" s="84" t="b">
        <f t="shared" si="117"/>
        <v>1</v>
      </c>
      <c r="V1161" s="84" t="b">
        <f t="shared" si="118"/>
        <v>1</v>
      </c>
      <c r="W1161" s="84" t="b">
        <f t="shared" si="119"/>
        <v>1</v>
      </c>
      <c r="X1161" s="84" t="str">
        <f t="shared" si="120"/>
        <v xml:space="preserve"> </v>
      </c>
      <c r="Y1161" s="84" t="b">
        <f t="shared" si="121"/>
        <v>1</v>
      </c>
      <c r="AA1161" s="84">
        <v>224438</v>
      </c>
      <c r="AB1161" s="84" t="s">
        <v>875</v>
      </c>
      <c r="AC1161" s="57">
        <v>45275</v>
      </c>
      <c r="AD1161" s="84">
        <v>62948658000187</v>
      </c>
      <c r="AE1161" s="84" t="s">
        <v>30</v>
      </c>
      <c r="AF1161" s="84">
        <v>14.62</v>
      </c>
      <c r="AG1161" s="84">
        <v>4592.6099999999997</v>
      </c>
      <c r="AI1161">
        <v>225410</v>
      </c>
      <c r="AJ1161" s="84" t="str" cm="1">
        <f t="array" ref="AJ1161">_xlfn.XLOOKUP(AI1161,--LEFT(Main!$B$15:$B$1956,SEARCH(" ",Main!$B$15:$B$1956)),Main!$F$15:$F$1956,"")</f>
        <v>TEADIT</v>
      </c>
      <c r="AK1161" s="57" cm="1">
        <f t="array" ref="AK1161">_xlfn.XLOOKUP(1,(--LEFT(Main!$B$15:$B$1956,SEARCH(" ",Main!$B$15:$B$1956))=AI1161)*(Main!$F$15:$F$1956=AJ1161),Main!$C$15:$C$1956,"")</f>
        <v>45302</v>
      </c>
      <c r="AL1161" s="62" cm="1">
        <f t="array" ref="AL1161">--_xlfn.XLOOKUP(1,(Main!$F$15:$F$1956='PLANILHA EBR'!AJ1161)*(--LEFT(Main!$B$15:$B$1956,SEARCH(" ",Main!$B$15:$B$1956))='PLANILHA EBR'!AI1161),Main!$E$15:$E$1956)</f>
        <v>62948658000187</v>
      </c>
      <c r="AM1161" s="84" t="str" cm="1">
        <f t="array" ref="AM1161">_xlfn.XLOOKUP(1,(Main!$F$15:$F$1956='PLANILHA EBR'!AJ1161)*(--LEFT(Main!$B$15:$B$1956,SEARCH(" ",Main!$B$15:$B$1956))='PLANILHA EBR'!AI1161),Main!$H$15:$H$1956)</f>
        <v>KG LIQUIDO</v>
      </c>
      <c r="AN1161">
        <v>1.32</v>
      </c>
      <c r="AO1161">
        <v>1248.0899999999999</v>
      </c>
      <c r="AP1161">
        <v>73853</v>
      </c>
    </row>
    <row r="1162" spans="1:42" x14ac:dyDescent="0.25">
      <c r="A1162" t="s">
        <v>5958</v>
      </c>
      <c r="B1162" t="str">
        <f>C1162&amp;"-"&amp;COUNTIF(C$2:C1162,C1162)</f>
        <v>69983-1</v>
      </c>
      <c r="C1162">
        <v>69983</v>
      </c>
      <c r="D1162" s="57">
        <v>44886</v>
      </c>
      <c r="E1162" s="84" t="str">
        <f>F1162&amp;"-"&amp;COUNTIF($F$2:F1162,F1162)</f>
        <v>METASA-1031</v>
      </c>
      <c r="F1162" s="84" t="str">
        <f t="shared" si="122"/>
        <v>METASA</v>
      </c>
      <c r="G1162" t="s">
        <v>8581</v>
      </c>
      <c r="H1162" s="62">
        <v>88416482000106</v>
      </c>
      <c r="I1162" t="s">
        <v>30</v>
      </c>
      <c r="J1162">
        <v>519.76</v>
      </c>
      <c r="K1162">
        <v>8773.56</v>
      </c>
      <c r="M1162">
        <v>224793</v>
      </c>
      <c r="N1162" t="str">
        <v>TEADIT</v>
      </c>
      <c r="O1162" s="57" cm="1">
        <f t="array" ref="O1162">_xlfn.XLOOKUP(1,($C$2:$C$8655=M1162)*($F$2:$F$8655=N1162),$D$2:$D$8655)</f>
        <v>45288</v>
      </c>
      <c r="P1162" s="62">
        <v>62948658000187</v>
      </c>
      <c r="Q1162" t="str">
        <v>UNIDADE</v>
      </c>
      <c r="R1162" s="85">
        <v>29</v>
      </c>
      <c r="S1162" s="85">
        <v>4501.67</v>
      </c>
      <c r="U1162" s="84" t="b">
        <f t="shared" si="117"/>
        <v>1</v>
      </c>
      <c r="V1162" s="84" t="b">
        <f t="shared" si="118"/>
        <v>1</v>
      </c>
      <c r="W1162" s="84" t="b">
        <f t="shared" si="119"/>
        <v>1</v>
      </c>
      <c r="X1162" s="84" t="str">
        <f t="shared" si="120"/>
        <v xml:space="preserve"> </v>
      </c>
      <c r="Y1162" s="84" t="b">
        <f t="shared" si="121"/>
        <v>1</v>
      </c>
      <c r="AA1162" s="84">
        <v>224793</v>
      </c>
      <c r="AB1162" s="84" t="s">
        <v>875</v>
      </c>
      <c r="AC1162" s="57">
        <v>45288</v>
      </c>
      <c r="AD1162" s="84">
        <v>62948658000187</v>
      </c>
      <c r="AE1162" s="84" t="s">
        <v>30</v>
      </c>
      <c r="AF1162" s="84">
        <v>18.46</v>
      </c>
      <c r="AG1162" s="84">
        <v>4501.67</v>
      </c>
      <c r="AI1162">
        <v>225411</v>
      </c>
      <c r="AJ1162" s="84" t="str" cm="1">
        <f t="array" ref="AJ1162">_xlfn.XLOOKUP(AI1162,--LEFT(Main!$B$15:$B$1956,SEARCH(" ",Main!$B$15:$B$1956)),Main!$F$15:$F$1956,"")</f>
        <v>TEADIT</v>
      </c>
      <c r="AK1162" s="57" cm="1">
        <f t="array" ref="AK1162">_xlfn.XLOOKUP(1,(--LEFT(Main!$B$15:$B$1956,SEARCH(" ",Main!$B$15:$B$1956))=AI1162)*(Main!$F$15:$F$1956=AJ1162),Main!$C$15:$C$1956,"")</f>
        <v>45302</v>
      </c>
      <c r="AL1162" s="62" cm="1">
        <f t="array" ref="AL1162">--_xlfn.XLOOKUP(1,(Main!$F$15:$F$1956='PLANILHA EBR'!AJ1162)*(--LEFT(Main!$B$15:$B$1956,SEARCH(" ",Main!$B$15:$B$1956))='PLANILHA EBR'!AI1162),Main!$E$15:$E$1956)</f>
        <v>62948658000187</v>
      </c>
      <c r="AM1162" s="84" t="str" cm="1">
        <f t="array" ref="AM1162">_xlfn.XLOOKUP(1,(Main!$F$15:$F$1956='PLANILHA EBR'!AJ1162)*(--LEFT(Main!$B$15:$B$1956,SEARCH(" ",Main!$B$15:$B$1956))='PLANILHA EBR'!AI1162),Main!$H$15:$H$1956)</f>
        <v>KG LIQUIDO</v>
      </c>
      <c r="AN1162">
        <v>0.35</v>
      </c>
      <c r="AO1162">
        <v>317.47999999999996</v>
      </c>
      <c r="AP1162">
        <v>73821</v>
      </c>
    </row>
    <row r="1163" spans="1:42" x14ac:dyDescent="0.25">
      <c r="A1163" t="s">
        <v>5958</v>
      </c>
      <c r="B1163" t="str">
        <f>C1163&amp;"-"&amp;COUNTIF(C$2:C1163,C1163)</f>
        <v>69983-2</v>
      </c>
      <c r="C1163">
        <v>69983</v>
      </c>
      <c r="D1163" s="57">
        <v>44886</v>
      </c>
      <c r="E1163" s="84" t="str">
        <f>F1163&amp;"-"&amp;COUNTIF($F$2:F1163,F1163)</f>
        <v>METASA-1032</v>
      </c>
      <c r="F1163" s="84" t="str">
        <f t="shared" si="122"/>
        <v>METASA</v>
      </c>
      <c r="G1163" t="s">
        <v>8581</v>
      </c>
      <c r="H1163" s="62">
        <v>88416482000106</v>
      </c>
      <c r="I1163" t="s">
        <v>30</v>
      </c>
      <c r="J1163">
        <v>1452.01</v>
      </c>
      <c r="K1163">
        <v>24509.93</v>
      </c>
      <c r="M1163">
        <v>225053</v>
      </c>
      <c r="N1163" t="str">
        <v>TEADIT</v>
      </c>
      <c r="O1163" s="57" cm="1">
        <f t="array" ref="O1163">_xlfn.XLOOKUP(1,($C$2:$C$8655=M1163)*($F$2:$F$8655=N1163),$D$2:$D$8655)</f>
        <v>45299</v>
      </c>
      <c r="P1163" s="62">
        <v>62948658000187</v>
      </c>
      <c r="Q1163" t="str">
        <v>UNIDADE</v>
      </c>
      <c r="R1163" s="85">
        <v>58</v>
      </c>
      <c r="S1163" s="85">
        <v>1518.88</v>
      </c>
      <c r="U1163" s="84" t="b">
        <f t="shared" si="117"/>
        <v>1</v>
      </c>
      <c r="V1163" s="84" t="b">
        <f t="shared" si="118"/>
        <v>1</v>
      </c>
      <c r="W1163" s="84" t="b">
        <f t="shared" si="119"/>
        <v>1</v>
      </c>
      <c r="X1163" s="84" t="str">
        <f t="shared" si="120"/>
        <v xml:space="preserve"> </v>
      </c>
      <c r="Y1163" s="84" t="b">
        <f t="shared" si="121"/>
        <v>1</v>
      </c>
      <c r="AA1163" s="84">
        <v>225053</v>
      </c>
      <c r="AB1163" s="84" t="s">
        <v>875</v>
      </c>
      <c r="AC1163" s="57">
        <v>45299</v>
      </c>
      <c r="AD1163" s="84">
        <v>62948658000187</v>
      </c>
      <c r="AE1163" s="84" t="s">
        <v>30</v>
      </c>
      <c r="AF1163" s="84">
        <v>3.66</v>
      </c>
      <c r="AG1163" s="84">
        <v>1518.88</v>
      </c>
      <c r="AI1163">
        <v>225412</v>
      </c>
      <c r="AJ1163" s="84" t="str" cm="1">
        <f t="array" ref="AJ1163">_xlfn.XLOOKUP(AI1163,--LEFT(Main!$B$15:$B$1956,SEARCH(" ",Main!$B$15:$B$1956)),Main!$F$15:$F$1956,"")</f>
        <v>TEADIT</v>
      </c>
      <c r="AK1163" s="57" cm="1">
        <f t="array" ref="AK1163">_xlfn.XLOOKUP(1,(--LEFT(Main!$B$15:$B$1956,SEARCH(" ",Main!$B$15:$B$1956))=AI1163)*(Main!$F$15:$F$1956=AJ1163),Main!$C$15:$C$1956,"")</f>
        <v>45302</v>
      </c>
      <c r="AL1163" s="62" cm="1">
        <f t="array" ref="AL1163">--_xlfn.XLOOKUP(1,(Main!$F$15:$F$1956='PLANILHA EBR'!AJ1163)*(--LEFT(Main!$B$15:$B$1956,SEARCH(" ",Main!$B$15:$B$1956))='PLANILHA EBR'!AI1163),Main!$E$15:$E$1956)</f>
        <v>62948658000187</v>
      </c>
      <c r="AM1163" s="84" t="str" cm="1">
        <f t="array" ref="AM1163">_xlfn.XLOOKUP(1,(Main!$F$15:$F$1956='PLANILHA EBR'!AJ1163)*(--LEFT(Main!$B$15:$B$1956,SEARCH(" ",Main!$B$15:$B$1956))='PLANILHA EBR'!AI1163),Main!$H$15:$H$1956)</f>
        <v>KG LIQUIDO</v>
      </c>
      <c r="AN1163">
        <v>13.98</v>
      </c>
      <c r="AO1163">
        <v>18887.34</v>
      </c>
      <c r="AP1163">
        <v>73768</v>
      </c>
    </row>
    <row r="1164" spans="1:42" x14ac:dyDescent="0.25">
      <c r="A1164" t="s">
        <v>5958</v>
      </c>
      <c r="B1164" t="str">
        <f>C1164&amp;"-"&amp;COUNTIF(C$2:C1164,C1164)</f>
        <v>69983-3</v>
      </c>
      <c r="C1164">
        <v>69983</v>
      </c>
      <c r="D1164" s="57">
        <v>44886</v>
      </c>
      <c r="E1164" s="84" t="str">
        <f>F1164&amp;"-"&amp;COUNTIF($F$2:F1164,F1164)</f>
        <v>METASA-1033</v>
      </c>
      <c r="F1164" s="84" t="str">
        <f t="shared" si="122"/>
        <v>METASA</v>
      </c>
      <c r="G1164" t="s">
        <v>8581</v>
      </c>
      <c r="H1164" s="62">
        <v>88416482000106</v>
      </c>
      <c r="I1164" t="s">
        <v>30</v>
      </c>
      <c r="J1164">
        <v>1012.49</v>
      </c>
      <c r="K1164">
        <v>17090.830000000002</v>
      </c>
      <c r="M1164">
        <v>225410</v>
      </c>
      <c r="N1164" t="str">
        <v>TEADIT</v>
      </c>
      <c r="O1164" s="57" cm="1">
        <f t="array" ref="O1164">_xlfn.XLOOKUP(1,($C$2:$C$8655=M1164)*($F$2:$F$8655=N1164),$D$2:$D$8655)</f>
        <v>45302</v>
      </c>
      <c r="P1164" s="62">
        <v>62948658000187</v>
      </c>
      <c r="Q1164" t="str">
        <v>UNIDADE</v>
      </c>
      <c r="R1164" s="85">
        <v>19</v>
      </c>
      <c r="S1164" s="85">
        <v>1248.0900000000001</v>
      </c>
      <c r="U1164" s="84" t="b">
        <f t="shared" si="117"/>
        <v>1</v>
      </c>
      <c r="V1164" s="84" t="b">
        <f t="shared" si="118"/>
        <v>1</v>
      </c>
      <c r="W1164" s="84" t="b">
        <f t="shared" si="119"/>
        <v>1</v>
      </c>
      <c r="X1164" s="84" t="str">
        <f t="shared" si="120"/>
        <v xml:space="preserve"> </v>
      </c>
      <c r="Y1164" s="84" t="b">
        <f t="shared" si="121"/>
        <v>1</v>
      </c>
      <c r="AA1164" s="84">
        <v>225410</v>
      </c>
      <c r="AB1164" s="84" t="s">
        <v>875</v>
      </c>
      <c r="AC1164" s="57">
        <v>45302</v>
      </c>
      <c r="AD1164" s="84">
        <v>62948658000187</v>
      </c>
      <c r="AE1164" s="84" t="s">
        <v>30</v>
      </c>
      <c r="AF1164" s="84">
        <v>1.32</v>
      </c>
      <c r="AG1164" s="84">
        <v>1248.0899999999999</v>
      </c>
      <c r="AI1164">
        <v>225413</v>
      </c>
      <c r="AJ1164" s="84" t="str" cm="1">
        <f t="array" ref="AJ1164">_xlfn.XLOOKUP(AI1164,--LEFT(Main!$B$15:$B$1956,SEARCH(" ",Main!$B$15:$B$1956)),Main!$F$15:$F$1956,"")</f>
        <v>TEADIT</v>
      </c>
      <c r="AK1164" s="57" cm="1">
        <f t="array" ref="AK1164">_xlfn.XLOOKUP(1,(--LEFT(Main!$B$15:$B$1956,SEARCH(" ",Main!$B$15:$B$1956))=AI1164)*(Main!$F$15:$F$1956=AJ1164),Main!$C$15:$C$1956,"")</f>
        <v>45302</v>
      </c>
      <c r="AL1164" s="62" cm="1">
        <f t="array" ref="AL1164">--_xlfn.XLOOKUP(1,(Main!$F$15:$F$1956='PLANILHA EBR'!AJ1164)*(--LEFT(Main!$B$15:$B$1956,SEARCH(" ",Main!$B$15:$B$1956))='PLANILHA EBR'!AI1164),Main!$E$15:$E$1956)</f>
        <v>62948658000187</v>
      </c>
      <c r="AM1164" s="84" t="str" cm="1">
        <f t="array" ref="AM1164">_xlfn.XLOOKUP(1,(Main!$F$15:$F$1956='PLANILHA EBR'!AJ1164)*(--LEFT(Main!$B$15:$B$1956,SEARCH(" ",Main!$B$15:$B$1956))='PLANILHA EBR'!AI1164),Main!$H$15:$H$1956)</f>
        <v>KG LIQUIDO</v>
      </c>
      <c r="AN1164">
        <v>3.97</v>
      </c>
      <c r="AO1164">
        <v>1685.78</v>
      </c>
      <c r="AP1164">
        <v>73689</v>
      </c>
    </row>
    <row r="1165" spans="1:42" x14ac:dyDescent="0.25">
      <c r="A1165" t="s">
        <v>5958</v>
      </c>
      <c r="B1165" t="str">
        <f>C1165&amp;"-"&amp;COUNTIF(C$2:C1165,C1165)</f>
        <v>69983-4</v>
      </c>
      <c r="C1165">
        <v>69983</v>
      </c>
      <c r="D1165" s="57">
        <v>44886</v>
      </c>
      <c r="E1165" s="84" t="str">
        <f>F1165&amp;"-"&amp;COUNTIF($F$2:F1165,F1165)</f>
        <v>METASA-1034</v>
      </c>
      <c r="F1165" s="84" t="str">
        <f t="shared" si="122"/>
        <v>METASA</v>
      </c>
      <c r="G1165" t="s">
        <v>8581</v>
      </c>
      <c r="H1165" s="62">
        <v>88416482000106</v>
      </c>
      <c r="I1165" t="s">
        <v>30</v>
      </c>
      <c r="J1165">
        <v>675.8</v>
      </c>
      <c r="K1165">
        <v>9035.4500000000007</v>
      </c>
      <c r="M1165">
        <v>225411</v>
      </c>
      <c r="N1165" t="str">
        <v>TEADIT</v>
      </c>
      <c r="O1165" s="57" cm="1">
        <f t="array" ref="O1165">_xlfn.XLOOKUP(1,($C$2:$C$8655=M1165)*($F$2:$F$8655=N1165),$D$2:$D$8655)</f>
        <v>45302</v>
      </c>
      <c r="P1165" s="62">
        <v>62948658000187</v>
      </c>
      <c r="Q1165" t="str">
        <v>UNIDADE</v>
      </c>
      <c r="R1165" s="85">
        <v>5</v>
      </c>
      <c r="S1165" s="85">
        <v>317.48</v>
      </c>
      <c r="U1165" s="84" t="b">
        <f t="shared" si="117"/>
        <v>1</v>
      </c>
      <c r="V1165" s="84" t="b">
        <f t="shared" si="118"/>
        <v>1</v>
      </c>
      <c r="W1165" s="84" t="b">
        <f t="shared" si="119"/>
        <v>1</v>
      </c>
      <c r="X1165" s="84" t="str">
        <f t="shared" si="120"/>
        <v xml:space="preserve"> </v>
      </c>
      <c r="Y1165" s="84" t="b">
        <f t="shared" si="121"/>
        <v>1</v>
      </c>
      <c r="AA1165" s="84">
        <v>225411</v>
      </c>
      <c r="AB1165" s="84" t="s">
        <v>875</v>
      </c>
      <c r="AC1165" s="57">
        <v>45302</v>
      </c>
      <c r="AD1165" s="84">
        <v>62948658000187</v>
      </c>
      <c r="AE1165" s="84" t="s">
        <v>30</v>
      </c>
      <c r="AF1165" s="84">
        <v>0.35</v>
      </c>
      <c r="AG1165" s="84">
        <v>317.48</v>
      </c>
      <c r="AI1165">
        <v>225778</v>
      </c>
      <c r="AJ1165" s="84" t="str" cm="1">
        <f t="array" ref="AJ1165">_xlfn.XLOOKUP(AI1165,--LEFT(Main!$B$15:$B$1956,SEARCH(" ",Main!$B$15:$B$1956)),Main!$F$15:$F$1956,"")</f>
        <v>TEADIT</v>
      </c>
      <c r="AK1165" s="57" cm="1">
        <f t="array" ref="AK1165">_xlfn.XLOOKUP(1,(--LEFT(Main!$B$15:$B$1956,SEARCH(" ",Main!$B$15:$B$1956))=AI1165)*(Main!$F$15:$F$1956=AJ1165),Main!$C$15:$C$1956,"")</f>
        <v>45308</v>
      </c>
      <c r="AL1165" s="62" cm="1">
        <f t="array" ref="AL1165">--_xlfn.XLOOKUP(1,(Main!$F$15:$F$1956='PLANILHA EBR'!AJ1165)*(--LEFT(Main!$B$15:$B$1956,SEARCH(" ",Main!$B$15:$B$1956))='PLANILHA EBR'!AI1165),Main!$E$15:$E$1956)</f>
        <v>62948658000187</v>
      </c>
      <c r="AM1165" s="84" t="str" cm="1">
        <f t="array" ref="AM1165">_xlfn.XLOOKUP(1,(Main!$F$15:$F$1956='PLANILHA EBR'!AJ1165)*(--LEFT(Main!$B$15:$B$1956,SEARCH(" ",Main!$B$15:$B$1956))='PLANILHA EBR'!AI1165),Main!$H$15:$H$1956)</f>
        <v>KG LIQUIDO</v>
      </c>
      <c r="AN1165">
        <v>26.66</v>
      </c>
      <c r="AO1165">
        <v>8244.0499999999993</v>
      </c>
      <c r="AP1165">
        <v>73665</v>
      </c>
    </row>
    <row r="1166" spans="1:42" x14ac:dyDescent="0.25">
      <c r="A1166" t="s">
        <v>5958</v>
      </c>
      <c r="B1166" t="str">
        <f>C1166&amp;"-"&amp;COUNTIF(C$2:C1166,C1166)</f>
        <v>69983-5</v>
      </c>
      <c r="C1166">
        <v>69983</v>
      </c>
      <c r="D1166" s="57">
        <v>44886</v>
      </c>
      <c r="E1166" s="84" t="str">
        <f>F1166&amp;"-"&amp;COUNTIF($F$2:F1166,F1166)</f>
        <v>METASA-1035</v>
      </c>
      <c r="F1166" s="84" t="str">
        <f t="shared" si="122"/>
        <v>METASA</v>
      </c>
      <c r="G1166" t="s">
        <v>8581</v>
      </c>
      <c r="H1166" s="62">
        <v>88416482000106</v>
      </c>
      <c r="I1166" t="s">
        <v>30</v>
      </c>
      <c r="J1166">
        <v>1081.8499999999999</v>
      </c>
      <c r="K1166">
        <v>17558.43</v>
      </c>
      <c r="M1166">
        <v>225412</v>
      </c>
      <c r="N1166" t="str">
        <v>TEADIT</v>
      </c>
      <c r="O1166" s="57" cm="1">
        <f t="array" ref="O1166">_xlfn.XLOOKUP(1,($C$2:$C$8655=M1166)*($F$2:$F$8655=N1166),$D$2:$D$8655)</f>
        <v>45302</v>
      </c>
      <c r="P1166" s="62">
        <v>62948658000187</v>
      </c>
      <c r="Q1166" t="str">
        <v>UNIDADE</v>
      </c>
      <c r="R1166" s="85">
        <v>274</v>
      </c>
      <c r="S1166" s="85">
        <v>18887.34</v>
      </c>
      <c r="U1166" s="84" t="b">
        <f t="shared" si="117"/>
        <v>1</v>
      </c>
      <c r="V1166" s="84" t="b">
        <f t="shared" si="118"/>
        <v>1</v>
      </c>
      <c r="W1166" s="84" t="b">
        <f t="shared" si="119"/>
        <v>1</v>
      </c>
      <c r="X1166" s="84" t="str">
        <f t="shared" si="120"/>
        <v xml:space="preserve"> </v>
      </c>
      <c r="Y1166" s="84" t="b">
        <f t="shared" si="121"/>
        <v>1</v>
      </c>
      <c r="AA1166" s="84">
        <v>225412</v>
      </c>
      <c r="AB1166" s="84" t="s">
        <v>875</v>
      </c>
      <c r="AC1166" s="57">
        <v>45302</v>
      </c>
      <c r="AD1166" s="84">
        <v>62948658000187</v>
      </c>
      <c r="AE1166" s="84" t="s">
        <v>30</v>
      </c>
      <c r="AF1166" s="84">
        <v>13.98</v>
      </c>
      <c r="AG1166" s="84">
        <v>18887.34</v>
      </c>
      <c r="AI1166">
        <v>225779</v>
      </c>
      <c r="AJ1166" s="84" t="str" cm="1">
        <f t="array" ref="AJ1166">_xlfn.XLOOKUP(AI1166,--LEFT(Main!$B$15:$B$1956,SEARCH(" ",Main!$B$15:$B$1956)),Main!$F$15:$F$1956,"")</f>
        <v>TEADIT</v>
      </c>
      <c r="AK1166" s="57" cm="1">
        <f t="array" ref="AK1166">_xlfn.XLOOKUP(1,(--LEFT(Main!$B$15:$B$1956,SEARCH(" ",Main!$B$15:$B$1956))=AI1166)*(Main!$F$15:$F$1956=AJ1166),Main!$C$15:$C$1956,"")</f>
        <v>45308</v>
      </c>
      <c r="AL1166" s="62" cm="1">
        <f t="array" ref="AL1166">--_xlfn.XLOOKUP(1,(Main!$F$15:$F$1956='PLANILHA EBR'!AJ1166)*(--LEFT(Main!$B$15:$B$1956,SEARCH(" ",Main!$B$15:$B$1956))='PLANILHA EBR'!AI1166),Main!$E$15:$E$1956)</f>
        <v>62948658000187</v>
      </c>
      <c r="AM1166" s="84" t="str" cm="1">
        <f t="array" ref="AM1166">_xlfn.XLOOKUP(1,(Main!$F$15:$F$1956='PLANILHA EBR'!AJ1166)*(--LEFT(Main!$B$15:$B$1956,SEARCH(" ",Main!$B$15:$B$1956))='PLANILHA EBR'!AI1166),Main!$H$15:$H$1956)</f>
        <v>KG LIQUIDO</v>
      </c>
      <c r="AN1166">
        <v>0.67</v>
      </c>
      <c r="AO1166">
        <v>429.93999999999994</v>
      </c>
      <c r="AP1166">
        <v>73612</v>
      </c>
    </row>
    <row r="1167" spans="1:42" x14ac:dyDescent="0.25">
      <c r="A1167" t="s">
        <v>5958</v>
      </c>
      <c r="B1167" t="str">
        <f>C1167&amp;"-"&amp;COUNTIF(C$2:C1167,C1167)</f>
        <v>69983-6</v>
      </c>
      <c r="C1167">
        <v>69983</v>
      </c>
      <c r="D1167" s="57">
        <v>44886</v>
      </c>
      <c r="E1167" s="84" t="str">
        <f>F1167&amp;"-"&amp;COUNTIF($F$2:F1167,F1167)</f>
        <v>METASA-1036</v>
      </c>
      <c r="F1167" s="84" t="str">
        <f t="shared" si="122"/>
        <v>METASA</v>
      </c>
      <c r="G1167" t="s">
        <v>8581</v>
      </c>
      <c r="H1167" s="62">
        <v>88416482000106</v>
      </c>
      <c r="I1167" t="s">
        <v>30</v>
      </c>
      <c r="J1167">
        <v>457.97</v>
      </c>
      <c r="K1167">
        <v>7730.53</v>
      </c>
      <c r="M1167">
        <v>225413</v>
      </c>
      <c r="N1167" t="str">
        <v>TEADIT</v>
      </c>
      <c r="O1167" s="57" cm="1">
        <f t="array" ref="O1167">_xlfn.XLOOKUP(1,($C$2:$C$8655=M1167)*($F$2:$F$8655=N1167),$D$2:$D$8655)</f>
        <v>45302</v>
      </c>
      <c r="P1167" s="62">
        <v>62948658000187</v>
      </c>
      <c r="Q1167" t="str">
        <v>UNIDADE</v>
      </c>
      <c r="R1167" s="85">
        <v>14</v>
      </c>
      <c r="S1167" s="85">
        <v>1685.78</v>
      </c>
      <c r="U1167" s="84" t="b">
        <f t="shared" si="117"/>
        <v>1</v>
      </c>
      <c r="V1167" s="84" t="b">
        <f t="shared" si="118"/>
        <v>1</v>
      </c>
      <c r="W1167" s="84" t="b">
        <f t="shared" si="119"/>
        <v>1</v>
      </c>
      <c r="X1167" s="84" t="str">
        <f t="shared" si="120"/>
        <v xml:space="preserve"> </v>
      </c>
      <c r="Y1167" s="84" t="b">
        <f t="shared" si="121"/>
        <v>1</v>
      </c>
      <c r="AA1167" s="84">
        <v>225413</v>
      </c>
      <c r="AB1167" s="84" t="s">
        <v>875</v>
      </c>
      <c r="AC1167" s="57">
        <v>45302</v>
      </c>
      <c r="AD1167" s="84">
        <v>62948658000187</v>
      </c>
      <c r="AE1167" s="84" t="s">
        <v>30</v>
      </c>
      <c r="AF1167" s="84">
        <v>3.97</v>
      </c>
      <c r="AG1167" s="84">
        <v>1685.78</v>
      </c>
      <c r="AI1167">
        <v>226222</v>
      </c>
      <c r="AJ1167" s="84" t="str" cm="1">
        <f t="array" ref="AJ1167">_xlfn.XLOOKUP(AI1167,--LEFT(Main!$B$15:$B$1956,SEARCH(" ",Main!$B$15:$B$1956)),Main!$F$15:$F$1956,"")</f>
        <v>TEADIT</v>
      </c>
      <c r="AK1167" s="57" cm="1">
        <f t="array" ref="AK1167">_xlfn.XLOOKUP(1,(--LEFT(Main!$B$15:$B$1956,SEARCH(" ",Main!$B$15:$B$1956))=AI1167)*(Main!$F$15:$F$1956=AJ1167),Main!$C$15:$C$1956,"")</f>
        <v>45316</v>
      </c>
      <c r="AL1167" s="62" cm="1">
        <f t="array" ref="AL1167">--_xlfn.XLOOKUP(1,(Main!$F$15:$F$1956='PLANILHA EBR'!AJ1167)*(--LEFT(Main!$B$15:$B$1956,SEARCH(" ",Main!$B$15:$B$1956))='PLANILHA EBR'!AI1167),Main!$E$15:$E$1956)</f>
        <v>62948658000187</v>
      </c>
      <c r="AM1167" s="84" t="str" cm="1">
        <f t="array" ref="AM1167">_xlfn.XLOOKUP(1,(Main!$F$15:$F$1956='PLANILHA EBR'!AJ1167)*(--LEFT(Main!$B$15:$B$1956,SEARCH(" ",Main!$B$15:$B$1956))='PLANILHA EBR'!AI1167),Main!$H$15:$H$1956)</f>
        <v>KG LIQUIDO</v>
      </c>
      <c r="AN1167">
        <v>0.4</v>
      </c>
      <c r="AO1167">
        <v>139.47</v>
      </c>
      <c r="AP1167">
        <v>73582</v>
      </c>
    </row>
    <row r="1168" spans="1:42" x14ac:dyDescent="0.25">
      <c r="A1168" t="s">
        <v>5958</v>
      </c>
      <c r="B1168" t="str">
        <f>C1168&amp;"-"&amp;COUNTIF(C$2:C1168,C1168)</f>
        <v>69983-7</v>
      </c>
      <c r="C1168">
        <v>69983</v>
      </c>
      <c r="D1168" s="57">
        <v>44886</v>
      </c>
      <c r="E1168" s="84" t="str">
        <f>F1168&amp;"-"&amp;COUNTIF($F$2:F1168,F1168)</f>
        <v>METASA-1037</v>
      </c>
      <c r="F1168" s="84" t="str">
        <f t="shared" si="122"/>
        <v>METASA</v>
      </c>
      <c r="G1168" t="s">
        <v>8581</v>
      </c>
      <c r="H1168" s="62">
        <v>88416482000106</v>
      </c>
      <c r="I1168" t="s">
        <v>30</v>
      </c>
      <c r="J1168">
        <v>3159.7</v>
      </c>
      <c r="K1168">
        <v>58991.6</v>
      </c>
      <c r="M1168">
        <v>225778</v>
      </c>
      <c r="N1168" t="str">
        <v>TEADIT</v>
      </c>
      <c r="O1168" s="57" cm="1">
        <f t="array" ref="O1168">_xlfn.XLOOKUP(1,($C$2:$C$8655=M1168)*($F$2:$F$8655=N1168),$D$2:$D$8655)</f>
        <v>45308</v>
      </c>
      <c r="P1168" s="62">
        <v>62948658000187</v>
      </c>
      <c r="Q1168" t="str">
        <v>UNIDADE</v>
      </c>
      <c r="R1168" s="85">
        <v>85</v>
      </c>
      <c r="S1168" s="85">
        <v>8244.0499999999993</v>
      </c>
      <c r="U1168" s="84" t="b">
        <f t="shared" si="117"/>
        <v>1</v>
      </c>
      <c r="V1168" s="84" t="b">
        <f t="shared" si="118"/>
        <v>1</v>
      </c>
      <c r="W1168" s="84" t="b">
        <f t="shared" si="119"/>
        <v>1</v>
      </c>
      <c r="X1168" s="84" t="str">
        <f t="shared" si="120"/>
        <v xml:space="preserve"> </v>
      </c>
      <c r="Y1168" s="84" t="b">
        <f t="shared" si="121"/>
        <v>1</v>
      </c>
      <c r="AA1168" s="84">
        <v>225778</v>
      </c>
      <c r="AB1168" s="84" t="s">
        <v>875</v>
      </c>
      <c r="AC1168" s="57">
        <v>45308</v>
      </c>
      <c r="AD1168" s="84">
        <v>62948658000187</v>
      </c>
      <c r="AE1168" s="84" t="s">
        <v>30</v>
      </c>
      <c r="AF1168" s="84">
        <v>26.66</v>
      </c>
      <c r="AG1168" s="84">
        <v>8244.0499999999993</v>
      </c>
      <c r="AI1168">
        <v>226223</v>
      </c>
      <c r="AJ1168" s="84" t="str" cm="1">
        <f t="array" ref="AJ1168">_xlfn.XLOOKUP(AI1168,--LEFT(Main!$B$15:$B$1956,SEARCH(" ",Main!$B$15:$B$1956)),Main!$F$15:$F$1956,"")</f>
        <v>TEADIT</v>
      </c>
      <c r="AK1168" s="57" cm="1">
        <f t="array" ref="AK1168">_xlfn.XLOOKUP(1,(--LEFT(Main!$B$15:$B$1956,SEARCH(" ",Main!$B$15:$B$1956))=AI1168)*(Main!$F$15:$F$1956=AJ1168),Main!$C$15:$C$1956,"")</f>
        <v>45316</v>
      </c>
      <c r="AL1168" s="62" cm="1">
        <f t="array" ref="AL1168">--_xlfn.XLOOKUP(1,(Main!$F$15:$F$1956='PLANILHA EBR'!AJ1168)*(--LEFT(Main!$B$15:$B$1956,SEARCH(" ",Main!$B$15:$B$1956))='PLANILHA EBR'!AI1168),Main!$E$15:$E$1956)</f>
        <v>62948658000187</v>
      </c>
      <c r="AM1168" s="84" t="str" cm="1">
        <f t="array" ref="AM1168">_xlfn.XLOOKUP(1,(Main!$F$15:$F$1956='PLANILHA EBR'!AJ1168)*(--LEFT(Main!$B$15:$B$1956,SEARCH(" ",Main!$B$15:$B$1956))='PLANILHA EBR'!AI1168),Main!$H$15:$H$1956)</f>
        <v>KG LIQUIDO</v>
      </c>
      <c r="AN1168">
        <v>9.93</v>
      </c>
      <c r="AO1168">
        <v>2377.46</v>
      </c>
      <c r="AP1168">
        <v>73543</v>
      </c>
    </row>
    <row r="1169" spans="1:42" x14ac:dyDescent="0.25">
      <c r="A1169" t="s">
        <v>5958</v>
      </c>
      <c r="B1169" t="str">
        <f>C1169&amp;"-"&amp;COUNTIF(C$2:C1169,C1169)</f>
        <v>69983-8</v>
      </c>
      <c r="C1169">
        <v>69983</v>
      </c>
      <c r="D1169" s="57">
        <v>44886</v>
      </c>
      <c r="E1169" s="84" t="str">
        <f>F1169&amp;"-"&amp;COUNTIF($F$2:F1169,F1169)</f>
        <v>METASA-1038</v>
      </c>
      <c r="F1169" s="84" t="str">
        <f t="shared" si="122"/>
        <v>METASA</v>
      </c>
      <c r="G1169" t="s">
        <v>8581</v>
      </c>
      <c r="H1169" s="62">
        <v>88416482000106</v>
      </c>
      <c r="I1169" t="s">
        <v>30</v>
      </c>
      <c r="J1169">
        <v>638.70000000000005</v>
      </c>
      <c r="K1169">
        <v>12339.68</v>
      </c>
      <c r="M1169">
        <v>225779</v>
      </c>
      <c r="N1169" t="str">
        <v>TEADIT</v>
      </c>
      <c r="O1169" s="57" cm="1">
        <f t="array" ref="O1169">_xlfn.XLOOKUP(1,($C$2:$C$8655=M1169)*($F$2:$F$8655=N1169),$D$2:$D$8655)</f>
        <v>45308</v>
      </c>
      <c r="P1169" s="62">
        <v>62948658000187</v>
      </c>
      <c r="Q1169" t="str">
        <v>UNIDADE</v>
      </c>
      <c r="R1169" s="85">
        <v>2</v>
      </c>
      <c r="S1169" s="85">
        <v>429.93999999999994</v>
      </c>
      <c r="U1169" s="84" t="b">
        <f t="shared" si="117"/>
        <v>1</v>
      </c>
      <c r="V1169" s="84" t="b">
        <f t="shared" si="118"/>
        <v>1</v>
      </c>
      <c r="W1169" s="84" t="b">
        <f t="shared" si="119"/>
        <v>1</v>
      </c>
      <c r="X1169" s="84" t="str">
        <f t="shared" si="120"/>
        <v xml:space="preserve"> </v>
      </c>
      <c r="Y1169" s="84" t="b">
        <f t="shared" si="121"/>
        <v>1</v>
      </c>
      <c r="AA1169" s="84">
        <v>225779</v>
      </c>
      <c r="AB1169" s="84" t="s">
        <v>875</v>
      </c>
      <c r="AC1169" s="57">
        <v>45308</v>
      </c>
      <c r="AD1169" s="84">
        <v>62948658000187</v>
      </c>
      <c r="AE1169" s="84" t="s">
        <v>30</v>
      </c>
      <c r="AF1169" s="84">
        <v>0.67</v>
      </c>
      <c r="AG1169" s="84">
        <v>429.94</v>
      </c>
      <c r="AI1169">
        <v>226224</v>
      </c>
      <c r="AJ1169" s="84" t="str" cm="1">
        <f t="array" ref="AJ1169">_xlfn.XLOOKUP(AI1169,--LEFT(Main!$B$15:$B$1956,SEARCH(" ",Main!$B$15:$B$1956)),Main!$F$15:$F$1956,"")</f>
        <v>TEADIT</v>
      </c>
      <c r="AK1169" s="57" cm="1">
        <f t="array" ref="AK1169">_xlfn.XLOOKUP(1,(--LEFT(Main!$B$15:$B$1956,SEARCH(" ",Main!$B$15:$B$1956))=AI1169)*(Main!$F$15:$F$1956=AJ1169),Main!$C$15:$C$1956,"")</f>
        <v>45316</v>
      </c>
      <c r="AL1169" s="62" cm="1">
        <f t="array" ref="AL1169">--_xlfn.XLOOKUP(1,(Main!$F$15:$F$1956='PLANILHA EBR'!AJ1169)*(--LEFT(Main!$B$15:$B$1956,SEARCH(" ",Main!$B$15:$B$1956))='PLANILHA EBR'!AI1169),Main!$E$15:$E$1956)</f>
        <v>62948658000187</v>
      </c>
      <c r="AM1169" s="84" t="str" cm="1">
        <f t="array" ref="AM1169">_xlfn.XLOOKUP(1,(Main!$F$15:$F$1956='PLANILHA EBR'!AJ1169)*(--LEFT(Main!$B$15:$B$1956,SEARCH(" ",Main!$B$15:$B$1956))='PLANILHA EBR'!AI1169),Main!$H$15:$H$1956)</f>
        <v>KG LIQUIDO</v>
      </c>
      <c r="AN1169">
        <v>0.86</v>
      </c>
      <c r="AO1169">
        <v>1813.54</v>
      </c>
      <c r="AP1169">
        <v>73460</v>
      </c>
    </row>
    <row r="1170" spans="1:42" x14ac:dyDescent="0.25">
      <c r="A1170" t="s">
        <v>5958</v>
      </c>
      <c r="B1170" t="str">
        <f>C1170&amp;"-"&amp;COUNTIF(C$2:C1170,C1170)</f>
        <v>69983-9</v>
      </c>
      <c r="C1170">
        <v>69983</v>
      </c>
      <c r="D1170" s="57">
        <v>44886</v>
      </c>
      <c r="E1170" s="84" t="str">
        <f>F1170&amp;"-"&amp;COUNTIF($F$2:F1170,F1170)</f>
        <v>METASA-1039</v>
      </c>
      <c r="F1170" s="84" t="str">
        <f t="shared" si="122"/>
        <v>METASA</v>
      </c>
      <c r="G1170" t="s">
        <v>8581</v>
      </c>
      <c r="H1170" s="62">
        <v>88416482000106</v>
      </c>
      <c r="I1170" t="s">
        <v>30</v>
      </c>
      <c r="J1170">
        <v>796.15</v>
      </c>
      <c r="K1170">
        <v>15381.62</v>
      </c>
      <c r="M1170">
        <v>226222</v>
      </c>
      <c r="N1170" t="str">
        <v>TEADIT</v>
      </c>
      <c r="O1170" s="57" cm="1">
        <f t="array" ref="O1170">_xlfn.XLOOKUP(1,($C$2:$C$8655=M1170)*($F$2:$F$8655=N1170),$D$2:$D$8655)</f>
        <v>45316</v>
      </c>
      <c r="P1170" s="62">
        <v>62948658000187</v>
      </c>
      <c r="Q1170" t="str">
        <v>UNIDADE</v>
      </c>
      <c r="R1170" s="85">
        <v>1</v>
      </c>
      <c r="S1170" s="85">
        <v>139.47</v>
      </c>
      <c r="U1170" s="84" t="b">
        <f t="shared" si="117"/>
        <v>1</v>
      </c>
      <c r="V1170" s="84" t="b">
        <f t="shared" si="118"/>
        <v>1</v>
      </c>
      <c r="W1170" s="84" t="b">
        <f t="shared" si="119"/>
        <v>1</v>
      </c>
      <c r="X1170" s="84" t="str">
        <f t="shared" si="120"/>
        <v xml:space="preserve"> </v>
      </c>
      <c r="Y1170" s="84" t="b">
        <f t="shared" si="121"/>
        <v>1</v>
      </c>
      <c r="AA1170" s="84">
        <v>226222</v>
      </c>
      <c r="AB1170" s="84" t="s">
        <v>875</v>
      </c>
      <c r="AC1170" s="57">
        <v>45316</v>
      </c>
      <c r="AD1170" s="84">
        <v>62948658000187</v>
      </c>
      <c r="AE1170" s="84" t="s">
        <v>30</v>
      </c>
      <c r="AF1170" s="84">
        <v>0.4</v>
      </c>
      <c r="AG1170" s="84">
        <v>139.47</v>
      </c>
      <c r="AI1170">
        <v>226225</v>
      </c>
      <c r="AJ1170" s="84" t="str" cm="1">
        <f t="array" ref="AJ1170">_xlfn.XLOOKUP(AI1170,--LEFT(Main!$B$15:$B$1956,SEARCH(" ",Main!$B$15:$B$1956)),Main!$F$15:$F$1956,"")</f>
        <v>TEADIT</v>
      </c>
      <c r="AK1170" s="57" cm="1">
        <f t="array" ref="AK1170">_xlfn.XLOOKUP(1,(--LEFT(Main!$B$15:$B$1956,SEARCH(" ",Main!$B$15:$B$1956))=AI1170)*(Main!$F$15:$F$1956=AJ1170),Main!$C$15:$C$1956,"")</f>
        <v>45316</v>
      </c>
      <c r="AL1170" s="62" cm="1">
        <f t="array" ref="AL1170">--_xlfn.XLOOKUP(1,(Main!$F$15:$F$1956='PLANILHA EBR'!AJ1170)*(--LEFT(Main!$B$15:$B$1956,SEARCH(" ",Main!$B$15:$B$1956))='PLANILHA EBR'!AI1170),Main!$E$15:$E$1956)</f>
        <v>62948658000187</v>
      </c>
      <c r="AM1170" s="84" t="str" cm="1">
        <f t="array" ref="AM1170">_xlfn.XLOOKUP(1,(Main!$F$15:$F$1956='PLANILHA EBR'!AJ1170)*(--LEFT(Main!$B$15:$B$1956,SEARCH(" ",Main!$B$15:$B$1956))='PLANILHA EBR'!AI1170),Main!$H$15:$H$1956)</f>
        <v>KG LIQUIDO</v>
      </c>
      <c r="AN1170">
        <v>7.8</v>
      </c>
      <c r="AO1170">
        <v>7864.6</v>
      </c>
      <c r="AP1170">
        <v>73456</v>
      </c>
    </row>
    <row r="1171" spans="1:42" x14ac:dyDescent="0.25">
      <c r="A1171" t="s">
        <v>5958</v>
      </c>
      <c r="B1171" t="str">
        <f>C1171&amp;"-"&amp;COUNTIF(C$2:C1171,C1171)</f>
        <v>69983-10</v>
      </c>
      <c r="C1171">
        <v>69983</v>
      </c>
      <c r="D1171" s="57">
        <v>44886</v>
      </c>
      <c r="E1171" s="84" t="str">
        <f>F1171&amp;"-"&amp;COUNTIF($F$2:F1171,F1171)</f>
        <v>METASA-1040</v>
      </c>
      <c r="F1171" s="84" t="str">
        <f t="shared" si="122"/>
        <v>METASA</v>
      </c>
      <c r="G1171" t="s">
        <v>8581</v>
      </c>
      <c r="H1171" s="62">
        <v>88416482000106</v>
      </c>
      <c r="I1171" t="s">
        <v>30</v>
      </c>
      <c r="J1171">
        <v>3133.51</v>
      </c>
      <c r="K1171">
        <v>52893.65</v>
      </c>
      <c r="M1171">
        <v>226223</v>
      </c>
      <c r="N1171" t="str">
        <v>TEADIT</v>
      </c>
      <c r="O1171" s="57" cm="1">
        <f t="array" ref="O1171">_xlfn.XLOOKUP(1,($C$2:$C$8655=M1171)*($F$2:$F$8655=N1171),$D$2:$D$8655)</f>
        <v>45316</v>
      </c>
      <c r="P1171" s="62">
        <v>62948658000187</v>
      </c>
      <c r="Q1171" t="str">
        <v>UNIDADE</v>
      </c>
      <c r="R1171" s="85">
        <v>23</v>
      </c>
      <c r="S1171" s="85">
        <v>2377.46</v>
      </c>
      <c r="U1171" s="84" t="b">
        <f t="shared" si="117"/>
        <v>1</v>
      </c>
      <c r="V1171" s="84" t="b">
        <f t="shared" si="118"/>
        <v>1</v>
      </c>
      <c r="W1171" s="84" t="b">
        <f t="shared" si="119"/>
        <v>1</v>
      </c>
      <c r="X1171" s="84" t="str">
        <f t="shared" si="120"/>
        <v xml:space="preserve"> </v>
      </c>
      <c r="Y1171" s="84" t="b">
        <f t="shared" si="121"/>
        <v>1</v>
      </c>
      <c r="AA1171" s="84">
        <v>226223</v>
      </c>
      <c r="AB1171" s="84" t="s">
        <v>875</v>
      </c>
      <c r="AC1171" s="57">
        <v>45316</v>
      </c>
      <c r="AD1171" s="84">
        <v>62948658000187</v>
      </c>
      <c r="AE1171" s="84" t="s">
        <v>30</v>
      </c>
      <c r="AF1171" s="84">
        <v>9.93</v>
      </c>
      <c r="AG1171" s="84">
        <v>2377.46</v>
      </c>
      <c r="AI1171">
        <v>226226</v>
      </c>
      <c r="AJ1171" s="84" t="str" cm="1">
        <f t="array" ref="AJ1171">_xlfn.XLOOKUP(AI1171,--LEFT(Main!$B$15:$B$1956,SEARCH(" ",Main!$B$15:$B$1956)),Main!$F$15:$F$1956,"")</f>
        <v>TEADIT</v>
      </c>
      <c r="AK1171" s="57" cm="1">
        <f t="array" ref="AK1171">_xlfn.XLOOKUP(1,(--LEFT(Main!$B$15:$B$1956,SEARCH(" ",Main!$B$15:$B$1956))=AI1171)*(Main!$F$15:$F$1956=AJ1171),Main!$C$15:$C$1956,"")</f>
        <v>45316</v>
      </c>
      <c r="AL1171" s="62" cm="1">
        <f t="array" ref="AL1171">--_xlfn.XLOOKUP(1,(Main!$F$15:$F$1956='PLANILHA EBR'!AJ1171)*(--LEFT(Main!$B$15:$B$1956,SEARCH(" ",Main!$B$15:$B$1956))='PLANILHA EBR'!AI1171),Main!$E$15:$E$1956)</f>
        <v>62948658000187</v>
      </c>
      <c r="AM1171" s="84" t="str" cm="1">
        <f t="array" ref="AM1171">_xlfn.XLOOKUP(1,(Main!$F$15:$F$1956='PLANILHA EBR'!AJ1171)*(--LEFT(Main!$B$15:$B$1956,SEARCH(" ",Main!$B$15:$B$1956))='PLANILHA EBR'!AI1171),Main!$H$15:$H$1956)</f>
        <v>KG LIQUIDO</v>
      </c>
      <c r="AN1171">
        <v>13.46</v>
      </c>
      <c r="AO1171">
        <v>6486.66</v>
      </c>
      <c r="AP1171">
        <v>73450</v>
      </c>
    </row>
    <row r="1172" spans="1:42" x14ac:dyDescent="0.25">
      <c r="A1172" t="s">
        <v>5958</v>
      </c>
      <c r="B1172" t="str">
        <f>C1172&amp;"-"&amp;COUNTIF(C$2:C1172,C1172)</f>
        <v>69983-11</v>
      </c>
      <c r="C1172">
        <v>69983</v>
      </c>
      <c r="D1172" s="57">
        <v>44886</v>
      </c>
      <c r="E1172" s="84" t="str">
        <f>F1172&amp;"-"&amp;COUNTIF($F$2:F1172,F1172)</f>
        <v>METASA-1041</v>
      </c>
      <c r="F1172" s="84" t="str">
        <f t="shared" si="122"/>
        <v>METASA</v>
      </c>
      <c r="G1172" t="s">
        <v>8581</v>
      </c>
      <c r="H1172" s="62">
        <v>88416482000106</v>
      </c>
      <c r="I1172" t="s">
        <v>30</v>
      </c>
      <c r="J1172">
        <v>1579.9</v>
      </c>
      <c r="K1172">
        <v>40492.839999999997</v>
      </c>
      <c r="M1172">
        <v>226224</v>
      </c>
      <c r="N1172" t="str">
        <v>TEADIT</v>
      </c>
      <c r="O1172" s="57" cm="1">
        <f t="array" ref="O1172">_xlfn.XLOOKUP(1,($C$2:$C$8655=M1172)*($F$2:$F$8655=N1172),$D$2:$D$8655)</f>
        <v>45316</v>
      </c>
      <c r="P1172" s="62">
        <v>62948658000187</v>
      </c>
      <c r="Q1172" t="str">
        <v>UNIDADE</v>
      </c>
      <c r="R1172" s="85">
        <v>2</v>
      </c>
      <c r="S1172" s="85">
        <v>1813.54</v>
      </c>
      <c r="U1172" s="84" t="b">
        <f t="shared" si="117"/>
        <v>1</v>
      </c>
      <c r="V1172" s="84" t="b">
        <f t="shared" si="118"/>
        <v>1</v>
      </c>
      <c r="W1172" s="84" t="b">
        <f t="shared" si="119"/>
        <v>1</v>
      </c>
      <c r="X1172" s="84" t="str">
        <f t="shared" si="120"/>
        <v xml:space="preserve"> </v>
      </c>
      <c r="Y1172" s="84" t="b">
        <f t="shared" si="121"/>
        <v>1</v>
      </c>
      <c r="AA1172" s="84">
        <v>226224</v>
      </c>
      <c r="AB1172" s="84" t="s">
        <v>875</v>
      </c>
      <c r="AC1172" s="57">
        <v>45316</v>
      </c>
      <c r="AD1172" s="84">
        <v>62948658000187</v>
      </c>
      <c r="AE1172" s="84" t="s">
        <v>30</v>
      </c>
      <c r="AF1172" s="84">
        <v>0.86</v>
      </c>
      <c r="AG1172" s="84">
        <v>1813.54</v>
      </c>
      <c r="AI1172">
        <v>226227</v>
      </c>
      <c r="AJ1172" s="84" t="str" cm="1">
        <f t="array" ref="AJ1172">_xlfn.XLOOKUP(AI1172,--LEFT(Main!$B$15:$B$1956,SEARCH(" ",Main!$B$15:$B$1956)),Main!$F$15:$F$1956,"")</f>
        <v>TEADIT</v>
      </c>
      <c r="AK1172" s="57" cm="1">
        <f t="array" ref="AK1172">_xlfn.XLOOKUP(1,(--LEFT(Main!$B$15:$B$1956,SEARCH(" ",Main!$B$15:$B$1956))=AI1172)*(Main!$F$15:$F$1956=AJ1172),Main!$C$15:$C$1956,"")</f>
        <v>45316</v>
      </c>
      <c r="AL1172" s="62" cm="1">
        <f t="array" ref="AL1172">--_xlfn.XLOOKUP(1,(Main!$F$15:$F$1956='PLANILHA EBR'!AJ1172)*(--LEFT(Main!$B$15:$B$1956,SEARCH(" ",Main!$B$15:$B$1956))='PLANILHA EBR'!AI1172),Main!$E$15:$E$1956)</f>
        <v>62948658000187</v>
      </c>
      <c r="AM1172" s="84" t="str" cm="1">
        <f t="array" ref="AM1172">_xlfn.XLOOKUP(1,(Main!$F$15:$F$1956='PLANILHA EBR'!AJ1172)*(--LEFT(Main!$B$15:$B$1956,SEARCH(" ",Main!$B$15:$B$1956))='PLANILHA EBR'!AI1172),Main!$H$15:$H$1956)</f>
        <v>KG LIQUIDO</v>
      </c>
      <c r="AN1172">
        <v>9.8000000000000007</v>
      </c>
      <c r="AO1172">
        <v>15467.38</v>
      </c>
      <c r="AP1172">
        <v>73446</v>
      </c>
    </row>
    <row r="1173" spans="1:42" x14ac:dyDescent="0.25">
      <c r="A1173" t="s">
        <v>5958</v>
      </c>
      <c r="B1173" t="str">
        <f>C1173&amp;"-"&amp;COUNTIF(C$2:C1173,C1173)</f>
        <v>70052-1</v>
      </c>
      <c r="C1173">
        <v>70052</v>
      </c>
      <c r="D1173" s="57">
        <v>44888</v>
      </c>
      <c r="E1173" s="84" t="str">
        <f>F1173&amp;"-"&amp;COUNTIF($F$2:F1173,F1173)</f>
        <v>METASA-1042</v>
      </c>
      <c r="F1173" s="84" t="str">
        <f t="shared" si="122"/>
        <v>METASA</v>
      </c>
      <c r="G1173" t="s">
        <v>8581</v>
      </c>
      <c r="H1173" s="62">
        <v>88416482000106</v>
      </c>
      <c r="I1173" t="s">
        <v>30</v>
      </c>
      <c r="J1173">
        <v>570.63</v>
      </c>
      <c r="K1173">
        <v>10088.74</v>
      </c>
      <c r="M1173">
        <v>226225</v>
      </c>
      <c r="N1173" t="str">
        <v>TEADIT</v>
      </c>
      <c r="O1173" s="57" cm="1">
        <f t="array" ref="O1173">_xlfn.XLOOKUP(1,($C$2:$C$8655=M1173)*($F$2:$F$8655=N1173),$D$2:$D$8655)</f>
        <v>45316</v>
      </c>
      <c r="P1173" s="62">
        <v>62948658000187</v>
      </c>
      <c r="Q1173" t="str">
        <v>UNIDADE</v>
      </c>
      <c r="R1173" s="85">
        <v>52</v>
      </c>
      <c r="S1173" s="85">
        <v>7864.6</v>
      </c>
      <c r="U1173" s="84" t="b">
        <f t="shared" si="117"/>
        <v>1</v>
      </c>
      <c r="V1173" s="84" t="b">
        <f t="shared" si="118"/>
        <v>1</v>
      </c>
      <c r="W1173" s="84" t="b">
        <f t="shared" si="119"/>
        <v>1</v>
      </c>
      <c r="X1173" s="84" t="str">
        <f t="shared" si="120"/>
        <v xml:space="preserve"> </v>
      </c>
      <c r="Y1173" s="84" t="b">
        <f t="shared" si="121"/>
        <v>1</v>
      </c>
      <c r="AA1173" s="84">
        <v>226225</v>
      </c>
      <c r="AB1173" s="84" t="s">
        <v>875</v>
      </c>
      <c r="AC1173" s="57">
        <v>45316</v>
      </c>
      <c r="AD1173" s="84">
        <v>62948658000187</v>
      </c>
      <c r="AE1173" s="84" t="s">
        <v>30</v>
      </c>
      <c r="AF1173" s="84">
        <v>7.8</v>
      </c>
      <c r="AG1173" s="84">
        <v>7864.6</v>
      </c>
      <c r="AI1173">
        <v>226228</v>
      </c>
      <c r="AJ1173" s="84" t="str" cm="1">
        <f t="array" ref="AJ1173">_xlfn.XLOOKUP(AI1173,--LEFT(Main!$B$15:$B$1956,SEARCH(" ",Main!$B$15:$B$1956)),Main!$F$15:$F$1956,"")</f>
        <v>TEADIT</v>
      </c>
      <c r="AK1173" s="57" cm="1">
        <f t="array" ref="AK1173">_xlfn.XLOOKUP(1,(--LEFT(Main!$B$15:$B$1956,SEARCH(" ",Main!$B$15:$B$1956))=AI1173)*(Main!$F$15:$F$1956=AJ1173),Main!$C$15:$C$1956,"")</f>
        <v>45316</v>
      </c>
      <c r="AL1173" s="62" cm="1">
        <f t="array" ref="AL1173">--_xlfn.XLOOKUP(1,(Main!$F$15:$F$1956='PLANILHA EBR'!AJ1173)*(--LEFT(Main!$B$15:$B$1956,SEARCH(" ",Main!$B$15:$B$1956))='PLANILHA EBR'!AI1173),Main!$E$15:$E$1956)</f>
        <v>62948658000187</v>
      </c>
      <c r="AM1173" s="84" t="str" cm="1">
        <f t="array" ref="AM1173">_xlfn.XLOOKUP(1,(Main!$F$15:$F$1956='PLANILHA EBR'!AJ1173)*(--LEFT(Main!$B$15:$B$1956,SEARCH(" ",Main!$B$15:$B$1956))='PLANILHA EBR'!AI1173),Main!$H$15:$H$1956)</f>
        <v>KG LIQUIDO</v>
      </c>
      <c r="AN1173">
        <v>74.239999999999995</v>
      </c>
      <c r="AO1173">
        <v>29071.62</v>
      </c>
      <c r="AP1173">
        <v>73441</v>
      </c>
    </row>
    <row r="1174" spans="1:42" x14ac:dyDescent="0.25">
      <c r="A1174" t="s">
        <v>5958</v>
      </c>
      <c r="B1174" t="str">
        <f>C1174&amp;"-"&amp;COUNTIF(C$2:C1174,C1174)</f>
        <v>70052-2</v>
      </c>
      <c r="C1174">
        <v>70052</v>
      </c>
      <c r="D1174" s="57">
        <v>44888</v>
      </c>
      <c r="E1174" s="84" t="str">
        <f>F1174&amp;"-"&amp;COUNTIF($F$2:F1174,F1174)</f>
        <v>METASA-1043</v>
      </c>
      <c r="F1174" s="84" t="str">
        <f t="shared" si="122"/>
        <v>METASA</v>
      </c>
      <c r="G1174" t="s">
        <v>8581</v>
      </c>
      <c r="H1174" s="62">
        <v>88416482000106</v>
      </c>
      <c r="I1174" t="s">
        <v>30</v>
      </c>
      <c r="J1174">
        <v>1346.54</v>
      </c>
      <c r="K1174">
        <v>27092.38</v>
      </c>
      <c r="M1174">
        <v>226226</v>
      </c>
      <c r="N1174" t="str">
        <v>TEADIT</v>
      </c>
      <c r="O1174" s="57" cm="1">
        <f t="array" ref="O1174">_xlfn.XLOOKUP(1,($C$2:$C$8655=M1174)*($F$2:$F$8655=N1174),$D$2:$D$8655)</f>
        <v>45316</v>
      </c>
      <c r="P1174" s="62">
        <v>62948658000187</v>
      </c>
      <c r="Q1174" t="str">
        <v>UNIDADE</v>
      </c>
      <c r="R1174" s="85">
        <v>64</v>
      </c>
      <c r="S1174" s="85">
        <v>6486.6600000000008</v>
      </c>
      <c r="U1174" s="84" t="b">
        <f t="shared" si="117"/>
        <v>1</v>
      </c>
      <c r="V1174" s="84" t="b">
        <f t="shared" si="118"/>
        <v>1</v>
      </c>
      <c r="W1174" s="84" t="b">
        <f t="shared" si="119"/>
        <v>1</v>
      </c>
      <c r="X1174" s="84" t="str">
        <f t="shared" si="120"/>
        <v xml:space="preserve"> </v>
      </c>
      <c r="Y1174" s="84" t="b">
        <f t="shared" si="121"/>
        <v>1</v>
      </c>
      <c r="AA1174" s="84">
        <v>226226</v>
      </c>
      <c r="AB1174" s="84" t="s">
        <v>875</v>
      </c>
      <c r="AC1174" s="57">
        <v>45316</v>
      </c>
      <c r="AD1174" s="84">
        <v>62948658000187</v>
      </c>
      <c r="AE1174" s="84" t="s">
        <v>30</v>
      </c>
      <c r="AF1174" s="84">
        <v>13.46</v>
      </c>
      <c r="AG1174" s="84">
        <v>6486.66</v>
      </c>
      <c r="AI1174">
        <v>226229</v>
      </c>
      <c r="AJ1174" s="84" t="str" cm="1">
        <f t="array" ref="AJ1174">_xlfn.XLOOKUP(AI1174,--LEFT(Main!$B$15:$B$1956,SEARCH(" ",Main!$B$15:$B$1956)),Main!$F$15:$F$1956,"")</f>
        <v>TEADIT</v>
      </c>
      <c r="AK1174" s="57" cm="1">
        <f t="array" ref="AK1174">_xlfn.XLOOKUP(1,(--LEFT(Main!$B$15:$B$1956,SEARCH(" ",Main!$B$15:$B$1956))=AI1174)*(Main!$F$15:$F$1956=AJ1174),Main!$C$15:$C$1956,"")</f>
        <v>45316</v>
      </c>
      <c r="AL1174" s="62" cm="1">
        <f t="array" ref="AL1174">--_xlfn.XLOOKUP(1,(Main!$F$15:$F$1956='PLANILHA EBR'!AJ1174)*(--LEFT(Main!$B$15:$B$1956,SEARCH(" ",Main!$B$15:$B$1956))='PLANILHA EBR'!AI1174),Main!$E$15:$E$1956)</f>
        <v>62948658000187</v>
      </c>
      <c r="AM1174" s="84" t="str" cm="1">
        <f t="array" ref="AM1174">_xlfn.XLOOKUP(1,(Main!$F$15:$F$1956='PLANILHA EBR'!AJ1174)*(--LEFT(Main!$B$15:$B$1956,SEARCH(" ",Main!$B$15:$B$1956))='PLANILHA EBR'!AI1174),Main!$H$15:$H$1956)</f>
        <v>KG LIQUIDO</v>
      </c>
      <c r="AN1174">
        <v>15</v>
      </c>
      <c r="AO1174">
        <v>4864.74</v>
      </c>
      <c r="AP1174">
        <v>73340</v>
      </c>
    </row>
    <row r="1175" spans="1:42" x14ac:dyDescent="0.25">
      <c r="A1175" t="s">
        <v>5958</v>
      </c>
      <c r="B1175" t="str">
        <f>C1175&amp;"-"&amp;COUNTIF(C$2:C1175,C1175)</f>
        <v>70052-3</v>
      </c>
      <c r="C1175">
        <v>70052</v>
      </c>
      <c r="D1175" s="57">
        <v>44888</v>
      </c>
      <c r="E1175" s="84" t="str">
        <f>F1175&amp;"-"&amp;COUNTIF($F$2:F1175,F1175)</f>
        <v>METASA-1044</v>
      </c>
      <c r="F1175" s="84" t="str">
        <f t="shared" si="122"/>
        <v>METASA</v>
      </c>
      <c r="G1175" t="s">
        <v>8581</v>
      </c>
      <c r="H1175" s="62">
        <v>88416482000106</v>
      </c>
      <c r="I1175" t="s">
        <v>30</v>
      </c>
      <c r="J1175">
        <v>1007.78</v>
      </c>
      <c r="K1175">
        <v>17364.05</v>
      </c>
      <c r="M1175">
        <v>226227</v>
      </c>
      <c r="N1175" t="str">
        <v>TEADIT</v>
      </c>
      <c r="O1175" s="57" cm="1">
        <f t="array" ref="O1175">_xlfn.XLOOKUP(1,($C$2:$C$8655=M1175)*($F$2:$F$8655=N1175),$D$2:$D$8655)</f>
        <v>45316</v>
      </c>
      <c r="P1175" s="62">
        <v>62948658000187</v>
      </c>
      <c r="Q1175" t="str">
        <v>UNIDADE</v>
      </c>
      <c r="R1175" s="85">
        <v>191</v>
      </c>
      <c r="S1175" s="85">
        <v>15467.379999999997</v>
      </c>
      <c r="U1175" s="84" t="b">
        <f t="shared" si="117"/>
        <v>1</v>
      </c>
      <c r="V1175" s="84" t="b">
        <f t="shared" si="118"/>
        <v>1</v>
      </c>
      <c r="W1175" s="84" t="b">
        <f t="shared" si="119"/>
        <v>1</v>
      </c>
      <c r="X1175" s="84" t="str">
        <f t="shared" si="120"/>
        <v xml:space="preserve"> </v>
      </c>
      <c r="Y1175" s="84" t="b">
        <f t="shared" si="121"/>
        <v>1</v>
      </c>
      <c r="AA1175" s="84">
        <v>226227</v>
      </c>
      <c r="AB1175" s="84" t="s">
        <v>875</v>
      </c>
      <c r="AC1175" s="57">
        <v>45316</v>
      </c>
      <c r="AD1175" s="84">
        <v>62948658000187</v>
      </c>
      <c r="AE1175" s="84" t="s">
        <v>30</v>
      </c>
      <c r="AF1175" s="84">
        <v>9.8000000000000007</v>
      </c>
      <c r="AG1175" s="84">
        <v>15467.38</v>
      </c>
      <c r="AI1175">
        <v>226517</v>
      </c>
      <c r="AJ1175" s="84" t="str" cm="1">
        <f t="array" ref="AJ1175">_xlfn.XLOOKUP(AI1175,--LEFT(Main!$B$15:$B$1956,SEARCH(" ",Main!$B$15:$B$1956)),Main!$F$15:$F$1956,"")</f>
        <v>TEADIT</v>
      </c>
      <c r="AK1175" s="57" cm="1">
        <f t="array" ref="AK1175">_xlfn.XLOOKUP(1,(--LEFT(Main!$B$15:$B$1956,SEARCH(" ",Main!$B$15:$B$1956))=AI1175)*(Main!$F$15:$F$1956=AJ1175),Main!$C$15:$C$1956,"")</f>
        <v>45321</v>
      </c>
      <c r="AL1175" s="62" cm="1">
        <f t="array" ref="AL1175">--_xlfn.XLOOKUP(1,(Main!$F$15:$F$1956='PLANILHA EBR'!AJ1175)*(--LEFT(Main!$B$15:$B$1956,SEARCH(" ",Main!$B$15:$B$1956))='PLANILHA EBR'!AI1175),Main!$E$15:$E$1956)</f>
        <v>62948658000187</v>
      </c>
      <c r="AM1175" s="84" t="str" cm="1">
        <f t="array" ref="AM1175">_xlfn.XLOOKUP(1,(Main!$F$15:$F$1956='PLANILHA EBR'!AJ1175)*(--LEFT(Main!$B$15:$B$1956,SEARCH(" ",Main!$B$15:$B$1956))='PLANILHA EBR'!AI1175),Main!$H$15:$H$1956)</f>
        <v>KG LIQUIDO</v>
      </c>
      <c r="AN1175">
        <v>5.81</v>
      </c>
      <c r="AO1175">
        <v>5736.26</v>
      </c>
      <c r="AP1175">
        <v>73309</v>
      </c>
    </row>
    <row r="1176" spans="1:42" x14ac:dyDescent="0.25">
      <c r="A1176" t="s">
        <v>5958</v>
      </c>
      <c r="B1176" t="str">
        <f>C1176&amp;"-"&amp;COUNTIF(C$2:C1176,C1176)</f>
        <v>70052-4</v>
      </c>
      <c r="C1176">
        <v>70052</v>
      </c>
      <c r="D1176" s="57">
        <v>44888</v>
      </c>
      <c r="E1176" s="84" t="str">
        <f>F1176&amp;"-"&amp;COUNTIF($F$2:F1176,F1176)</f>
        <v>METASA-1045</v>
      </c>
      <c r="F1176" s="84" t="str">
        <f t="shared" si="122"/>
        <v>METASA</v>
      </c>
      <c r="G1176" t="s">
        <v>8581</v>
      </c>
      <c r="H1176" s="62">
        <v>88416482000106</v>
      </c>
      <c r="I1176" t="s">
        <v>30</v>
      </c>
      <c r="J1176">
        <v>320.07</v>
      </c>
      <c r="K1176">
        <v>5514.81</v>
      </c>
      <c r="M1176">
        <v>226228</v>
      </c>
      <c r="N1176" t="str">
        <v>TEADIT</v>
      </c>
      <c r="O1176" s="57" cm="1">
        <f t="array" ref="O1176">_xlfn.XLOOKUP(1,($C$2:$C$8655=M1176)*($F$2:$F$8655=N1176),$D$2:$D$8655)</f>
        <v>45316</v>
      </c>
      <c r="P1176" s="62">
        <v>62948658000187</v>
      </c>
      <c r="Q1176" t="str">
        <v>UNIDADE</v>
      </c>
      <c r="R1176" s="85">
        <v>256</v>
      </c>
      <c r="S1176" s="85">
        <v>29071.619999999995</v>
      </c>
      <c r="U1176" s="84" t="b">
        <f t="shared" si="117"/>
        <v>1</v>
      </c>
      <c r="V1176" s="84" t="b">
        <f t="shared" si="118"/>
        <v>1</v>
      </c>
      <c r="W1176" s="84" t="b">
        <f t="shared" si="119"/>
        <v>1</v>
      </c>
      <c r="X1176" s="84" t="str">
        <f t="shared" si="120"/>
        <v xml:space="preserve"> </v>
      </c>
      <c r="Y1176" s="84" t="b">
        <f t="shared" si="121"/>
        <v>1</v>
      </c>
      <c r="AA1176" s="84">
        <v>226228</v>
      </c>
      <c r="AB1176" s="84" t="s">
        <v>875</v>
      </c>
      <c r="AC1176" s="57">
        <v>45316</v>
      </c>
      <c r="AD1176" s="84">
        <v>62948658000187</v>
      </c>
      <c r="AE1176" s="84" t="s">
        <v>30</v>
      </c>
      <c r="AF1176" s="84">
        <v>74.239999999999995</v>
      </c>
      <c r="AG1176" s="84">
        <v>29071.62</v>
      </c>
      <c r="AI1176">
        <v>226518</v>
      </c>
      <c r="AJ1176" s="84" t="str" cm="1">
        <f t="array" ref="AJ1176">_xlfn.XLOOKUP(AI1176,--LEFT(Main!$B$15:$B$1956,SEARCH(" ",Main!$B$15:$B$1956)),Main!$F$15:$F$1956,"")</f>
        <v>TEADIT</v>
      </c>
      <c r="AK1176" s="57" cm="1">
        <f t="array" ref="AK1176">_xlfn.XLOOKUP(1,(--LEFT(Main!$B$15:$B$1956,SEARCH(" ",Main!$B$15:$B$1956))=AI1176)*(Main!$F$15:$F$1956=AJ1176),Main!$C$15:$C$1956,"")</f>
        <v>45321</v>
      </c>
      <c r="AL1176" s="62" cm="1">
        <f t="array" ref="AL1176">--_xlfn.XLOOKUP(1,(Main!$F$15:$F$1956='PLANILHA EBR'!AJ1176)*(--LEFT(Main!$B$15:$B$1956,SEARCH(" ",Main!$B$15:$B$1956))='PLANILHA EBR'!AI1176),Main!$E$15:$E$1956)</f>
        <v>62948658000187</v>
      </c>
      <c r="AM1176" s="84" t="str" cm="1">
        <f t="array" ref="AM1176">_xlfn.XLOOKUP(1,(Main!$F$15:$F$1956='PLANILHA EBR'!AJ1176)*(--LEFT(Main!$B$15:$B$1956,SEARCH(" ",Main!$B$15:$B$1956))='PLANILHA EBR'!AI1176),Main!$H$15:$H$1956)</f>
        <v>KG LIQUIDO</v>
      </c>
      <c r="AN1176">
        <v>163.31</v>
      </c>
      <c r="AO1176">
        <v>136513.4</v>
      </c>
      <c r="AP1176">
        <v>73286</v>
      </c>
    </row>
    <row r="1177" spans="1:42" x14ac:dyDescent="0.25">
      <c r="A1177" t="s">
        <v>5958</v>
      </c>
      <c r="B1177" t="str">
        <f>C1177&amp;"-"&amp;COUNTIF(C$2:C1177,C1177)</f>
        <v>70052-5</v>
      </c>
      <c r="C1177">
        <v>70052</v>
      </c>
      <c r="D1177" s="57">
        <v>44888</v>
      </c>
      <c r="E1177" s="84" t="str">
        <f>F1177&amp;"-"&amp;COUNTIF($F$2:F1177,F1177)</f>
        <v>METASA-1046</v>
      </c>
      <c r="F1177" s="84" t="str">
        <f t="shared" si="122"/>
        <v>METASA</v>
      </c>
      <c r="G1177" t="s">
        <v>8581</v>
      </c>
      <c r="H1177" s="62">
        <v>88416482000106</v>
      </c>
      <c r="I1177" t="s">
        <v>30</v>
      </c>
      <c r="J1177">
        <v>3745.66</v>
      </c>
      <c r="K1177">
        <v>73677.14</v>
      </c>
      <c r="M1177">
        <v>226229</v>
      </c>
      <c r="N1177" t="str">
        <v>TEADIT</v>
      </c>
      <c r="O1177" s="57" cm="1">
        <f t="array" ref="O1177">_xlfn.XLOOKUP(1,($C$2:$C$8655=M1177)*($F$2:$F$8655=N1177),$D$2:$D$8655)</f>
        <v>45316</v>
      </c>
      <c r="P1177" s="62">
        <v>62948658000187</v>
      </c>
      <c r="Q1177" t="str">
        <v>UNIDADE</v>
      </c>
      <c r="R1177" s="85">
        <v>2</v>
      </c>
      <c r="S1177" s="85">
        <v>4864.74</v>
      </c>
      <c r="U1177" s="84" t="b">
        <f t="shared" si="117"/>
        <v>1</v>
      </c>
      <c r="V1177" s="84" t="b">
        <f t="shared" si="118"/>
        <v>1</v>
      </c>
      <c r="W1177" s="84" t="b">
        <f t="shared" si="119"/>
        <v>1</v>
      </c>
      <c r="X1177" s="84" t="str">
        <f t="shared" si="120"/>
        <v xml:space="preserve"> </v>
      </c>
      <c r="Y1177" s="84" t="b">
        <f t="shared" si="121"/>
        <v>1</v>
      </c>
      <c r="AA1177" s="84">
        <v>226229</v>
      </c>
      <c r="AB1177" s="84" t="s">
        <v>875</v>
      </c>
      <c r="AC1177" s="57">
        <v>45316</v>
      </c>
      <c r="AD1177" s="84">
        <v>62948658000187</v>
      </c>
      <c r="AE1177" s="84" t="s">
        <v>30</v>
      </c>
      <c r="AF1177" s="84">
        <v>15</v>
      </c>
      <c r="AG1177" s="84">
        <v>4864.74</v>
      </c>
      <c r="AI1177">
        <v>227414</v>
      </c>
      <c r="AJ1177" s="84" t="str" cm="1">
        <f t="array" ref="AJ1177">_xlfn.XLOOKUP(AI1177,--LEFT(Main!$B$15:$B$1956,SEARCH(" ",Main!$B$15:$B$1956)),Main!$F$15:$F$1956,"")</f>
        <v>TEADIT</v>
      </c>
      <c r="AK1177" s="57" cm="1">
        <f t="array" ref="AK1177">_xlfn.XLOOKUP(1,(--LEFT(Main!$B$15:$B$1956,SEARCH(" ",Main!$B$15:$B$1956))=AI1177)*(Main!$F$15:$F$1956=AJ1177),Main!$C$15:$C$1956,"")</f>
        <v>45336</v>
      </c>
      <c r="AL1177" s="62" cm="1">
        <f t="array" ref="AL1177">--_xlfn.XLOOKUP(1,(Main!$F$15:$F$1956='PLANILHA EBR'!AJ1177)*(--LEFT(Main!$B$15:$B$1956,SEARCH(" ",Main!$B$15:$B$1956))='PLANILHA EBR'!AI1177),Main!$E$15:$E$1956)</f>
        <v>62948658000187</v>
      </c>
      <c r="AM1177" s="84" t="str" cm="1">
        <f t="array" ref="AM1177">_xlfn.XLOOKUP(1,(Main!$F$15:$F$1956='PLANILHA EBR'!AJ1177)*(--LEFT(Main!$B$15:$B$1956,SEARCH(" ",Main!$B$15:$B$1956))='PLANILHA EBR'!AI1177),Main!$H$15:$H$1956)</f>
        <v>KG LIQUIDO</v>
      </c>
      <c r="AN1177">
        <v>27.47</v>
      </c>
      <c r="AO1177">
        <v>131456.9</v>
      </c>
      <c r="AP1177">
        <v>73190</v>
      </c>
    </row>
    <row r="1178" spans="1:42" x14ac:dyDescent="0.25">
      <c r="A1178" t="s">
        <v>5958</v>
      </c>
      <c r="B1178" t="str">
        <f>C1178&amp;"-"&amp;COUNTIF(C$2:C1178,C1178)</f>
        <v>70052-6</v>
      </c>
      <c r="C1178">
        <v>70052</v>
      </c>
      <c r="D1178" s="57">
        <v>44888</v>
      </c>
      <c r="E1178" s="84" t="str">
        <f>F1178&amp;"-"&amp;COUNTIF($F$2:F1178,F1178)</f>
        <v>METASA-1047</v>
      </c>
      <c r="F1178" s="84" t="str">
        <f t="shared" si="122"/>
        <v>METASA</v>
      </c>
      <c r="G1178" t="s">
        <v>8581</v>
      </c>
      <c r="H1178" s="62">
        <v>88416482000106</v>
      </c>
      <c r="I1178" t="s">
        <v>30</v>
      </c>
      <c r="J1178">
        <v>59.76</v>
      </c>
      <c r="K1178">
        <v>1068.51</v>
      </c>
      <c r="M1178">
        <v>226517</v>
      </c>
      <c r="N1178" t="str">
        <v>TEADIT</v>
      </c>
      <c r="O1178" s="57" cm="1">
        <f t="array" ref="O1178">_xlfn.XLOOKUP(1,($C$2:$C$8655=M1178)*($F$2:$F$8655=N1178),$D$2:$D$8655)</f>
        <v>45321</v>
      </c>
      <c r="P1178" s="62">
        <v>62948658000187</v>
      </c>
      <c r="Q1178" t="str">
        <v>UNIDADE</v>
      </c>
      <c r="R1178" s="85">
        <v>51</v>
      </c>
      <c r="S1178" s="85">
        <v>5736.2599999999993</v>
      </c>
      <c r="U1178" s="84" t="b">
        <f t="shared" si="117"/>
        <v>1</v>
      </c>
      <c r="V1178" s="84" t="b">
        <f t="shared" si="118"/>
        <v>1</v>
      </c>
      <c r="W1178" s="84" t="b">
        <f t="shared" si="119"/>
        <v>1</v>
      </c>
      <c r="X1178" s="84" t="str">
        <f t="shared" si="120"/>
        <v xml:space="preserve"> </v>
      </c>
      <c r="Y1178" s="84" t="b">
        <f t="shared" si="121"/>
        <v>1</v>
      </c>
      <c r="AA1178" s="84">
        <v>226517</v>
      </c>
      <c r="AB1178" s="84" t="s">
        <v>875</v>
      </c>
      <c r="AC1178" s="57">
        <v>45321</v>
      </c>
      <c r="AD1178" s="84">
        <v>62948658000187</v>
      </c>
      <c r="AE1178" s="84" t="s">
        <v>30</v>
      </c>
      <c r="AF1178" s="84">
        <v>5.81</v>
      </c>
      <c r="AG1178" s="84">
        <v>5736.26</v>
      </c>
      <c r="AI1178">
        <v>227652</v>
      </c>
      <c r="AJ1178" s="84" t="str" cm="1">
        <f t="array" ref="AJ1178">_xlfn.XLOOKUP(AI1178,--LEFT(Main!$B$15:$B$1956,SEARCH(" ",Main!$B$15:$B$1956)),Main!$F$15:$F$1956,"")</f>
        <v>TEADIT</v>
      </c>
      <c r="AK1178" s="57" cm="1">
        <f t="array" ref="AK1178">_xlfn.XLOOKUP(1,(--LEFT(Main!$B$15:$B$1956,SEARCH(" ",Main!$B$15:$B$1956))=AI1178)*(Main!$F$15:$F$1956=AJ1178),Main!$C$15:$C$1956,"")</f>
        <v>45338</v>
      </c>
      <c r="AL1178" s="62" cm="1">
        <f t="array" ref="AL1178">--_xlfn.XLOOKUP(1,(Main!$F$15:$F$1956='PLANILHA EBR'!AJ1178)*(--LEFT(Main!$B$15:$B$1956,SEARCH(" ",Main!$B$15:$B$1956))='PLANILHA EBR'!AI1178),Main!$E$15:$E$1956)</f>
        <v>62948658000187</v>
      </c>
      <c r="AM1178" s="84" t="str" cm="1">
        <f t="array" ref="AM1178">_xlfn.XLOOKUP(1,(Main!$F$15:$F$1956='PLANILHA EBR'!AJ1178)*(--LEFT(Main!$B$15:$B$1956,SEARCH(" ",Main!$B$15:$B$1956))='PLANILHA EBR'!AI1178),Main!$H$15:$H$1956)</f>
        <v>KG LIQUIDO</v>
      </c>
      <c r="AN1178">
        <v>3.9288888888888889</v>
      </c>
      <c r="AO1178">
        <v>2110.5300000000002</v>
      </c>
      <c r="AP1178">
        <v>73190</v>
      </c>
    </row>
    <row r="1179" spans="1:42" x14ac:dyDescent="0.25">
      <c r="A1179" t="s">
        <v>5958</v>
      </c>
      <c r="B1179" t="str">
        <f>C1179&amp;"-"&amp;COUNTIF(C$2:C1179,C1179)</f>
        <v>70052-7</v>
      </c>
      <c r="C1179">
        <v>70052</v>
      </c>
      <c r="D1179" s="57">
        <v>44888</v>
      </c>
      <c r="E1179" s="84" t="str">
        <f>F1179&amp;"-"&amp;COUNTIF($F$2:F1179,F1179)</f>
        <v>METASA-1048</v>
      </c>
      <c r="F1179" s="84" t="str">
        <f t="shared" si="122"/>
        <v>METASA</v>
      </c>
      <c r="G1179" t="s">
        <v>8581</v>
      </c>
      <c r="H1179" s="62">
        <v>88416482000106</v>
      </c>
      <c r="I1179" t="s">
        <v>30</v>
      </c>
      <c r="J1179">
        <v>87.64</v>
      </c>
      <c r="K1179">
        <v>1567</v>
      </c>
      <c r="M1179">
        <v>226518</v>
      </c>
      <c r="N1179" t="str">
        <v>TEADIT</v>
      </c>
      <c r="O1179" s="57" cm="1">
        <f t="array" ref="O1179">_xlfn.XLOOKUP(1,($C$2:$C$8655=M1179)*($F$2:$F$8655=N1179),$D$2:$D$8655)</f>
        <v>45321</v>
      </c>
      <c r="P1179" s="62">
        <v>62948658000187</v>
      </c>
      <c r="Q1179" t="str">
        <v>UNIDADE</v>
      </c>
      <c r="R1179" s="85">
        <v>77</v>
      </c>
      <c r="S1179" s="85">
        <v>136513.40000000002</v>
      </c>
      <c r="U1179" s="84" t="b">
        <f t="shared" si="117"/>
        <v>1</v>
      </c>
      <c r="V1179" s="84" t="b">
        <f t="shared" si="118"/>
        <v>1</v>
      </c>
      <c r="W1179" s="84" t="b">
        <f t="shared" si="119"/>
        <v>1</v>
      </c>
      <c r="X1179" s="84" t="str">
        <f t="shared" si="120"/>
        <v xml:space="preserve"> </v>
      </c>
      <c r="Y1179" s="84" t="b">
        <f t="shared" si="121"/>
        <v>1</v>
      </c>
      <c r="AA1179" s="84">
        <v>226518</v>
      </c>
      <c r="AB1179" s="84" t="s">
        <v>875</v>
      </c>
      <c r="AC1179" s="57">
        <v>45321</v>
      </c>
      <c r="AD1179" s="84">
        <v>62948658000187</v>
      </c>
      <c r="AE1179" s="84" t="s">
        <v>30</v>
      </c>
      <c r="AF1179" s="84">
        <v>163.31</v>
      </c>
      <c r="AG1179" s="84">
        <v>136513.4</v>
      </c>
      <c r="AI1179">
        <v>227822</v>
      </c>
      <c r="AJ1179" s="84" t="str" cm="1">
        <f t="array" ref="AJ1179">_xlfn.XLOOKUP(AI1179,--LEFT(Main!$B$15:$B$1956,SEARCH(" ",Main!$B$15:$B$1956)),Main!$F$15:$F$1956,"")</f>
        <v>TEADIT</v>
      </c>
      <c r="AK1179" s="57" cm="1">
        <f t="array" ref="AK1179">_xlfn.XLOOKUP(1,(--LEFT(Main!$B$15:$B$1956,SEARCH(" ",Main!$B$15:$B$1956))=AI1179)*(Main!$F$15:$F$1956=AJ1179),Main!$C$15:$C$1956,"")</f>
        <v>45342</v>
      </c>
      <c r="AL1179" s="62" cm="1">
        <f t="array" ref="AL1179">--_xlfn.XLOOKUP(1,(Main!$F$15:$F$1956='PLANILHA EBR'!AJ1179)*(--LEFT(Main!$B$15:$B$1956,SEARCH(" ",Main!$B$15:$B$1956))='PLANILHA EBR'!AI1179),Main!$E$15:$E$1956)</f>
        <v>62948658000187</v>
      </c>
      <c r="AM1179" s="84" t="str" cm="1">
        <f t="array" ref="AM1179">_xlfn.XLOOKUP(1,(Main!$F$15:$F$1956='PLANILHA EBR'!AJ1179)*(--LEFT(Main!$B$15:$B$1956,SEARCH(" ",Main!$B$15:$B$1956))='PLANILHA EBR'!AI1179),Main!$H$15:$H$1956)</f>
        <v>KG LIQUIDO</v>
      </c>
      <c r="AN1179">
        <v>3.43</v>
      </c>
      <c r="AO1179">
        <v>2329.23</v>
      </c>
      <c r="AP1179">
        <v>73154</v>
      </c>
    </row>
    <row r="1180" spans="1:42" x14ac:dyDescent="0.25">
      <c r="A1180" t="s">
        <v>5958</v>
      </c>
      <c r="B1180" t="str">
        <f>C1180&amp;"-"&amp;COUNTIF(C$2:C1180,C1180)</f>
        <v>70052-8</v>
      </c>
      <c r="C1180">
        <v>70052</v>
      </c>
      <c r="D1180" s="57">
        <v>44888</v>
      </c>
      <c r="E1180" s="84" t="str">
        <f>F1180&amp;"-"&amp;COUNTIF($F$2:F1180,F1180)</f>
        <v>METASA-1049</v>
      </c>
      <c r="F1180" s="84" t="str">
        <f t="shared" si="122"/>
        <v>METASA</v>
      </c>
      <c r="G1180" t="s">
        <v>8581</v>
      </c>
      <c r="H1180" s="62">
        <v>88416482000106</v>
      </c>
      <c r="I1180" t="s">
        <v>30</v>
      </c>
      <c r="J1180">
        <v>7102.06</v>
      </c>
      <c r="K1180">
        <v>192323.78</v>
      </c>
      <c r="M1180">
        <v>227414</v>
      </c>
      <c r="N1180" t="str">
        <v>TEADIT</v>
      </c>
      <c r="O1180" s="57" cm="1">
        <f t="array" ref="O1180">_xlfn.XLOOKUP(1,($C$2:$C$8655=M1180)*($F$2:$F$8655=N1180),$D$2:$D$8655)</f>
        <v>45336</v>
      </c>
      <c r="P1180" s="62">
        <v>62948658000187</v>
      </c>
      <c r="Q1180" t="str">
        <v>UNIDADE</v>
      </c>
      <c r="R1180" s="85">
        <v>14</v>
      </c>
      <c r="S1180" s="85">
        <v>131456.9</v>
      </c>
      <c r="U1180" s="84" t="b">
        <f t="shared" si="117"/>
        <v>1</v>
      </c>
      <c r="V1180" s="84" t="b">
        <f t="shared" si="118"/>
        <v>1</v>
      </c>
      <c r="W1180" s="84" t="b">
        <f t="shared" si="119"/>
        <v>1</v>
      </c>
      <c r="X1180" s="84" t="str">
        <f t="shared" si="120"/>
        <v xml:space="preserve"> </v>
      </c>
      <c r="Y1180" s="84" t="b">
        <f t="shared" si="121"/>
        <v>1</v>
      </c>
      <c r="AA1180" s="84">
        <v>227414</v>
      </c>
      <c r="AB1180" s="84" t="s">
        <v>875</v>
      </c>
      <c r="AC1180" s="57">
        <v>45336</v>
      </c>
      <c r="AD1180" s="84">
        <v>62948658000187</v>
      </c>
      <c r="AE1180" s="84" t="s">
        <v>30</v>
      </c>
      <c r="AF1180" s="84">
        <v>27.47</v>
      </c>
      <c r="AG1180" s="84">
        <v>131456.9</v>
      </c>
      <c r="AI1180">
        <v>228052</v>
      </c>
      <c r="AJ1180" s="84" t="str" cm="1">
        <f t="array" ref="AJ1180">_xlfn.XLOOKUP(AI1180,--LEFT(Main!$B$15:$B$1956,SEARCH(" ",Main!$B$15:$B$1956)),Main!$F$15:$F$1956,"")</f>
        <v>TEADIT</v>
      </c>
      <c r="AK1180" s="57" cm="1">
        <f t="array" ref="AK1180">_xlfn.XLOOKUP(1,(--LEFT(Main!$B$15:$B$1956,SEARCH(" ",Main!$B$15:$B$1956))=AI1180)*(Main!$F$15:$F$1956=AJ1180),Main!$C$15:$C$1956,"")</f>
        <v>45344</v>
      </c>
      <c r="AL1180" s="62" cm="1">
        <f t="array" ref="AL1180">--_xlfn.XLOOKUP(1,(Main!$F$15:$F$1956='PLANILHA EBR'!AJ1180)*(--LEFT(Main!$B$15:$B$1956,SEARCH(" ",Main!$B$15:$B$1956))='PLANILHA EBR'!AI1180),Main!$E$15:$E$1956)</f>
        <v>62948658000187</v>
      </c>
      <c r="AM1180" s="84" t="str" cm="1">
        <f t="array" ref="AM1180">_xlfn.XLOOKUP(1,(Main!$F$15:$F$1956='PLANILHA EBR'!AJ1180)*(--LEFT(Main!$B$15:$B$1956,SEARCH(" ",Main!$B$15:$B$1956))='PLANILHA EBR'!AI1180),Main!$H$15:$H$1956)</f>
        <v>KG LIQUIDO</v>
      </c>
      <c r="AN1180">
        <v>7.95</v>
      </c>
      <c r="AO1180">
        <v>37749.15</v>
      </c>
      <c r="AP1180">
        <v>73104</v>
      </c>
    </row>
    <row r="1181" spans="1:42" x14ac:dyDescent="0.25">
      <c r="A1181" t="s">
        <v>5958</v>
      </c>
      <c r="B1181" t="str">
        <f>C1181&amp;"-"&amp;COUNTIF(C$2:C1181,C1181)</f>
        <v>70052-9</v>
      </c>
      <c r="C1181">
        <v>70052</v>
      </c>
      <c r="D1181" s="57">
        <v>44888</v>
      </c>
      <c r="E1181" s="84" t="str">
        <f>F1181&amp;"-"&amp;COUNTIF($F$2:F1181,F1181)</f>
        <v>METASA-1050</v>
      </c>
      <c r="F1181" s="84" t="str">
        <f t="shared" si="122"/>
        <v>METASA</v>
      </c>
      <c r="G1181" t="s">
        <v>8581</v>
      </c>
      <c r="H1181" s="62">
        <v>88416482000106</v>
      </c>
      <c r="I1181" t="s">
        <v>30</v>
      </c>
      <c r="J1181">
        <v>9188.07</v>
      </c>
      <c r="K1181">
        <v>267372.84000000003</v>
      </c>
      <c r="M1181">
        <v>227652</v>
      </c>
      <c r="N1181" t="str">
        <v>TEADIT</v>
      </c>
      <c r="O1181" s="57" cm="1">
        <f t="array" ref="O1181">_xlfn.XLOOKUP(1,($C$2:$C$8655=M1181)*($F$2:$F$8655=N1181),$D$2:$D$8655)</f>
        <v>45338</v>
      </c>
      <c r="P1181" s="62">
        <v>62948658000187</v>
      </c>
      <c r="Q1181" t="str">
        <v>UNIDADE</v>
      </c>
      <c r="R1181" s="85">
        <v>29</v>
      </c>
      <c r="S1181" s="85">
        <v>2110.5299999999997</v>
      </c>
      <c r="U1181" s="84" t="b">
        <f t="shared" si="117"/>
        <v>1</v>
      </c>
      <c r="V1181" s="84" t="b">
        <f t="shared" si="118"/>
        <v>1</v>
      </c>
      <c r="W1181" s="84" t="b">
        <f t="shared" si="119"/>
        <v>1</v>
      </c>
      <c r="X1181" s="84" t="str">
        <f t="shared" si="120"/>
        <v xml:space="preserve"> </v>
      </c>
      <c r="Y1181" s="84" t="b">
        <f t="shared" si="121"/>
        <v>1</v>
      </c>
      <c r="AA1181" s="84">
        <v>227652</v>
      </c>
      <c r="AB1181" s="84" t="s">
        <v>875</v>
      </c>
      <c r="AC1181" s="57">
        <v>45338</v>
      </c>
      <c r="AD1181" s="84">
        <v>62948658000187</v>
      </c>
      <c r="AE1181" s="84" t="s">
        <v>30</v>
      </c>
      <c r="AF1181" s="84">
        <v>3.9288888888888889</v>
      </c>
      <c r="AG1181" s="84">
        <v>2110.5300000000002</v>
      </c>
      <c r="AI1181">
        <v>228497</v>
      </c>
      <c r="AJ1181" s="84" t="str" cm="1">
        <f t="array" ref="AJ1181">_xlfn.XLOOKUP(AI1181,--LEFT(Main!$B$15:$B$1956,SEARCH(" ",Main!$B$15:$B$1956)),Main!$F$15:$F$1956,"")</f>
        <v>TEADIT</v>
      </c>
      <c r="AK1181" s="57" cm="1">
        <f t="array" ref="AK1181">_xlfn.XLOOKUP(1,(--LEFT(Main!$B$15:$B$1956,SEARCH(" ",Main!$B$15:$B$1956))=AI1181)*(Main!$F$15:$F$1956=AJ1181),Main!$C$15:$C$1956,"")</f>
        <v>45351</v>
      </c>
      <c r="AL1181" s="62" cm="1">
        <f t="array" ref="AL1181">--_xlfn.XLOOKUP(1,(Main!$F$15:$F$1956='PLANILHA EBR'!AJ1181)*(--LEFT(Main!$B$15:$B$1956,SEARCH(" ",Main!$B$15:$B$1956))='PLANILHA EBR'!AI1181),Main!$E$15:$E$1956)</f>
        <v>62948658000187</v>
      </c>
      <c r="AM1181" s="84" t="str" cm="1">
        <f t="array" ref="AM1181">_xlfn.XLOOKUP(1,(Main!$F$15:$F$1956='PLANILHA EBR'!AJ1181)*(--LEFT(Main!$B$15:$B$1956,SEARCH(" ",Main!$B$15:$B$1956))='PLANILHA EBR'!AI1181),Main!$H$15:$H$1956)</f>
        <v>KG LIQUIDO</v>
      </c>
      <c r="AN1181">
        <v>0.99</v>
      </c>
      <c r="AO1181">
        <v>1431.13</v>
      </c>
      <c r="AP1181">
        <v>73053</v>
      </c>
    </row>
    <row r="1182" spans="1:42" x14ac:dyDescent="0.25">
      <c r="A1182" t="s">
        <v>5958</v>
      </c>
      <c r="B1182" t="str">
        <f>C1182&amp;"-"&amp;COUNTIF(C$2:C1182,C1182)</f>
        <v>70052-10</v>
      </c>
      <c r="C1182">
        <v>70052</v>
      </c>
      <c r="D1182" s="57">
        <v>44888</v>
      </c>
      <c r="E1182" s="84" t="str">
        <f>F1182&amp;"-"&amp;COUNTIF($F$2:F1182,F1182)</f>
        <v>METASA-1051</v>
      </c>
      <c r="F1182" s="84" t="str">
        <f t="shared" si="122"/>
        <v>METASA</v>
      </c>
      <c r="G1182" t="s">
        <v>8581</v>
      </c>
      <c r="H1182" s="62">
        <v>88416482000106</v>
      </c>
      <c r="I1182" t="s">
        <v>30</v>
      </c>
      <c r="J1182">
        <v>2196.84</v>
      </c>
      <c r="K1182">
        <v>58501.85</v>
      </c>
      <c r="M1182">
        <v>227822</v>
      </c>
      <c r="N1182" t="str">
        <v>TEADIT</v>
      </c>
      <c r="O1182" s="57" cm="1">
        <f t="array" ref="O1182">_xlfn.XLOOKUP(1,($C$2:$C$8655=M1182)*($F$2:$F$8655=N1182),$D$2:$D$8655)</f>
        <v>45342</v>
      </c>
      <c r="P1182" s="62">
        <v>62948658000187</v>
      </c>
      <c r="Q1182" t="str">
        <v>UNIDADE</v>
      </c>
      <c r="R1182" s="85">
        <v>1</v>
      </c>
      <c r="S1182" s="85">
        <v>2329.23</v>
      </c>
      <c r="U1182" s="84" t="b">
        <f t="shared" si="117"/>
        <v>1</v>
      </c>
      <c r="V1182" s="84" t="b">
        <f t="shared" si="118"/>
        <v>1</v>
      </c>
      <c r="W1182" s="84" t="b">
        <f t="shared" si="119"/>
        <v>1</v>
      </c>
      <c r="X1182" s="84" t="str">
        <f t="shared" si="120"/>
        <v xml:space="preserve"> </v>
      </c>
      <c r="Y1182" s="84" t="b">
        <f t="shared" si="121"/>
        <v>1</v>
      </c>
      <c r="AA1182" s="84">
        <v>227822</v>
      </c>
      <c r="AB1182" s="84" t="s">
        <v>875</v>
      </c>
      <c r="AC1182" s="57">
        <v>45342</v>
      </c>
      <c r="AD1182" s="84">
        <v>62948658000187</v>
      </c>
      <c r="AE1182" s="84" t="s">
        <v>30</v>
      </c>
      <c r="AF1182" s="84">
        <v>3.43</v>
      </c>
      <c r="AG1182" s="84">
        <v>2329.23</v>
      </c>
      <c r="AI1182">
        <v>228499</v>
      </c>
      <c r="AJ1182" s="84" t="str" cm="1">
        <f t="array" ref="AJ1182">_xlfn.XLOOKUP(AI1182,--LEFT(Main!$B$15:$B$1956,SEARCH(" ",Main!$B$15:$B$1956)),Main!$F$15:$F$1956,"")</f>
        <v>TEADIT</v>
      </c>
      <c r="AK1182" s="57" cm="1">
        <f t="array" ref="AK1182">_xlfn.XLOOKUP(1,(--LEFT(Main!$B$15:$B$1956,SEARCH(" ",Main!$B$15:$B$1956))=AI1182)*(Main!$F$15:$F$1956=AJ1182),Main!$C$15:$C$1956,"")</f>
        <v>45351</v>
      </c>
      <c r="AL1182" s="62" cm="1">
        <f t="array" ref="AL1182">--_xlfn.XLOOKUP(1,(Main!$F$15:$F$1956='PLANILHA EBR'!AJ1182)*(--LEFT(Main!$B$15:$B$1956,SEARCH(" ",Main!$B$15:$B$1956))='PLANILHA EBR'!AI1182),Main!$E$15:$E$1956)</f>
        <v>62948658000187</v>
      </c>
      <c r="AM1182" s="84" t="str" cm="1">
        <f t="array" ref="AM1182">_xlfn.XLOOKUP(1,(Main!$F$15:$F$1956='PLANILHA EBR'!AJ1182)*(--LEFT(Main!$B$15:$B$1956,SEARCH(" ",Main!$B$15:$B$1956))='PLANILHA EBR'!AI1182),Main!$H$15:$H$1956)</f>
        <v>KG LIQUIDO</v>
      </c>
      <c r="AN1182">
        <v>27.74</v>
      </c>
      <c r="AO1182">
        <v>24249</v>
      </c>
      <c r="AP1182">
        <v>73053</v>
      </c>
    </row>
    <row r="1183" spans="1:42" x14ac:dyDescent="0.25">
      <c r="A1183" t="s">
        <v>5958</v>
      </c>
      <c r="B1183" t="str">
        <f>C1183&amp;"-"&amp;COUNTIF(C$2:C1183,C1183)</f>
        <v>70052-11</v>
      </c>
      <c r="C1183">
        <v>70052</v>
      </c>
      <c r="D1183" s="57">
        <v>44888</v>
      </c>
      <c r="E1183" s="84" t="str">
        <f>F1183&amp;"-"&amp;COUNTIF($F$2:F1183,F1183)</f>
        <v>METASA-1052</v>
      </c>
      <c r="F1183" s="84" t="str">
        <f t="shared" si="122"/>
        <v>METASA</v>
      </c>
      <c r="G1183" t="s">
        <v>8581</v>
      </c>
      <c r="H1183" s="62">
        <v>88416482000106</v>
      </c>
      <c r="I1183" t="s">
        <v>30</v>
      </c>
      <c r="J1183">
        <v>674.76</v>
      </c>
      <c r="K1183">
        <v>18272.5</v>
      </c>
      <c r="M1183">
        <v>228052</v>
      </c>
      <c r="N1183" t="str">
        <v>TEADIT</v>
      </c>
      <c r="O1183" s="57" cm="1">
        <f t="array" ref="O1183">_xlfn.XLOOKUP(1,($C$2:$C$8655=M1183)*($F$2:$F$8655=N1183),$D$2:$D$8655)</f>
        <v>45344</v>
      </c>
      <c r="P1183" s="62">
        <v>62948658000187</v>
      </c>
      <c r="Q1183" t="str">
        <v>UNIDADE</v>
      </c>
      <c r="R1183" s="85">
        <v>3</v>
      </c>
      <c r="S1183" s="85">
        <v>37749.15</v>
      </c>
      <c r="U1183" s="84" t="b">
        <f t="shared" si="117"/>
        <v>1</v>
      </c>
      <c r="V1183" s="84" t="b">
        <f t="shared" si="118"/>
        <v>1</v>
      </c>
      <c r="W1183" s="84" t="b">
        <f t="shared" si="119"/>
        <v>1</v>
      </c>
      <c r="X1183" s="84" t="str">
        <f t="shared" si="120"/>
        <v xml:space="preserve"> </v>
      </c>
      <c r="Y1183" s="84" t="b">
        <f t="shared" si="121"/>
        <v>1</v>
      </c>
      <c r="AA1183" s="84">
        <v>228052</v>
      </c>
      <c r="AB1183" s="84" t="s">
        <v>875</v>
      </c>
      <c r="AC1183" s="57">
        <v>45344</v>
      </c>
      <c r="AD1183" s="84">
        <v>62948658000187</v>
      </c>
      <c r="AE1183" s="84" t="s">
        <v>30</v>
      </c>
      <c r="AF1183" s="84">
        <v>7.95</v>
      </c>
      <c r="AG1183" s="84">
        <v>37749.15</v>
      </c>
      <c r="AI1183">
        <v>228522</v>
      </c>
      <c r="AJ1183" s="84" t="str" cm="1">
        <f t="array" ref="AJ1183">_xlfn.XLOOKUP(AI1183,--LEFT(Main!$B$15:$B$1956,SEARCH(" ",Main!$B$15:$B$1956)),Main!$F$15:$F$1956,"")</f>
        <v>TEADIT</v>
      </c>
      <c r="AK1183" s="57" cm="1">
        <f t="array" ref="AK1183">_xlfn.XLOOKUP(1,(--LEFT(Main!$B$15:$B$1956,SEARCH(" ",Main!$B$15:$B$1956))=AI1183)*(Main!$F$15:$F$1956=AJ1183),Main!$C$15:$C$1956,"")</f>
        <v>45351</v>
      </c>
      <c r="AL1183" s="62" cm="1">
        <f t="array" ref="AL1183">--_xlfn.XLOOKUP(1,(Main!$F$15:$F$1956='PLANILHA EBR'!AJ1183)*(--LEFT(Main!$B$15:$B$1956,SEARCH(" ",Main!$B$15:$B$1956))='PLANILHA EBR'!AI1183),Main!$E$15:$E$1956)</f>
        <v>62948658000187</v>
      </c>
      <c r="AM1183" s="84" t="str" cm="1">
        <f t="array" ref="AM1183">_xlfn.XLOOKUP(1,(Main!$F$15:$F$1956='PLANILHA EBR'!AJ1183)*(--LEFT(Main!$B$15:$B$1956,SEARCH(" ",Main!$B$15:$B$1956))='PLANILHA EBR'!AI1183),Main!$H$15:$H$1956)</f>
        <v>KG LIQUIDO</v>
      </c>
      <c r="AN1183">
        <v>14.88</v>
      </c>
      <c r="AO1183">
        <v>110875.2</v>
      </c>
      <c r="AP1183">
        <v>73008</v>
      </c>
    </row>
    <row r="1184" spans="1:42" x14ac:dyDescent="0.25">
      <c r="A1184" t="s">
        <v>5958</v>
      </c>
      <c r="B1184" t="str">
        <f>C1184&amp;"-"&amp;COUNTIF(C$2:C1184,C1184)</f>
        <v>70052-12</v>
      </c>
      <c r="C1184">
        <v>70052</v>
      </c>
      <c r="D1184" s="57">
        <v>44888</v>
      </c>
      <c r="E1184" s="84" t="str">
        <f>F1184&amp;"-"&amp;COUNTIF($F$2:F1184,F1184)</f>
        <v>METASA-1053</v>
      </c>
      <c r="F1184" s="84" t="str">
        <f t="shared" si="122"/>
        <v>METASA</v>
      </c>
      <c r="G1184" t="s">
        <v>8581</v>
      </c>
      <c r="H1184" s="62">
        <v>88416482000106</v>
      </c>
      <c r="I1184" t="s">
        <v>30</v>
      </c>
      <c r="J1184">
        <v>1249.3800000000001</v>
      </c>
      <c r="K1184">
        <v>33270.99</v>
      </c>
      <c r="M1184">
        <v>228497</v>
      </c>
      <c r="N1184" t="str">
        <v>TEADIT</v>
      </c>
      <c r="O1184" s="57" cm="1">
        <f t="array" ref="O1184">_xlfn.XLOOKUP(1,($C$2:$C$8655=M1184)*($F$2:$F$8655=N1184),$D$2:$D$8655)</f>
        <v>45351</v>
      </c>
      <c r="P1184" s="62">
        <v>62948658000187</v>
      </c>
      <c r="Q1184" t="str">
        <v>UNIDADE</v>
      </c>
      <c r="R1184" s="85">
        <v>1</v>
      </c>
      <c r="S1184" s="85">
        <v>1431.13</v>
      </c>
      <c r="U1184" s="84" t="b">
        <f t="shared" si="117"/>
        <v>1</v>
      </c>
      <c r="V1184" s="84" t="b">
        <f t="shared" si="118"/>
        <v>1</v>
      </c>
      <c r="W1184" s="84" t="b">
        <f t="shared" si="119"/>
        <v>1</v>
      </c>
      <c r="X1184" s="84" t="str">
        <f t="shared" si="120"/>
        <v xml:space="preserve"> </v>
      </c>
      <c r="Y1184" s="84" t="b">
        <f t="shared" si="121"/>
        <v>1</v>
      </c>
      <c r="AA1184" s="84">
        <v>228497</v>
      </c>
      <c r="AB1184" s="84" t="s">
        <v>875</v>
      </c>
      <c r="AC1184" s="57">
        <v>45351</v>
      </c>
      <c r="AD1184" s="84">
        <v>62948658000187</v>
      </c>
      <c r="AE1184" s="84" t="s">
        <v>30</v>
      </c>
      <c r="AF1184" s="84">
        <v>0.99</v>
      </c>
      <c r="AG1184" s="84">
        <v>1431.13</v>
      </c>
      <c r="AI1184">
        <v>228950</v>
      </c>
      <c r="AJ1184" s="84" t="str" cm="1">
        <f t="array" ref="AJ1184">_xlfn.XLOOKUP(AI1184,--LEFT(Main!$B$15:$B$1956,SEARCH(" ",Main!$B$15:$B$1956)),Main!$F$15:$F$1956,"")</f>
        <v>TEADIT</v>
      </c>
      <c r="AK1184" s="57" cm="1">
        <f t="array" ref="AK1184">_xlfn.XLOOKUP(1,(--LEFT(Main!$B$15:$B$1956,SEARCH(" ",Main!$B$15:$B$1956))=AI1184)*(Main!$F$15:$F$1956=AJ1184),Main!$C$15:$C$1956,"")</f>
        <v>45358</v>
      </c>
      <c r="AL1184" s="62" cm="1">
        <f t="array" ref="AL1184">--_xlfn.XLOOKUP(1,(Main!$F$15:$F$1956='PLANILHA EBR'!AJ1184)*(--LEFT(Main!$B$15:$B$1956,SEARCH(" ",Main!$B$15:$B$1956))='PLANILHA EBR'!AI1184),Main!$E$15:$E$1956)</f>
        <v>62948658000187</v>
      </c>
      <c r="AM1184" s="84" t="str" cm="1">
        <f t="array" ref="AM1184">_xlfn.XLOOKUP(1,(Main!$F$15:$F$1956='PLANILHA EBR'!AJ1184)*(--LEFT(Main!$B$15:$B$1956,SEARCH(" ",Main!$B$15:$B$1956))='PLANILHA EBR'!AI1184),Main!$H$15:$H$1956)</f>
        <v>KG LIQUIDO</v>
      </c>
      <c r="AN1184">
        <v>5.34</v>
      </c>
      <c r="AO1184">
        <v>8834.92</v>
      </c>
      <c r="AP1184">
        <v>73000</v>
      </c>
    </row>
    <row r="1185" spans="1:42" x14ac:dyDescent="0.25">
      <c r="A1185" t="s">
        <v>5958</v>
      </c>
      <c r="B1185" t="str">
        <f>C1185&amp;"-"&amp;COUNTIF(C$2:C1185,C1185)</f>
        <v>70091-1</v>
      </c>
      <c r="C1185">
        <v>70091</v>
      </c>
      <c r="D1185" s="57">
        <v>44889</v>
      </c>
      <c r="E1185" s="84" t="str">
        <f>F1185&amp;"-"&amp;COUNTIF($F$2:F1185,F1185)</f>
        <v>METASA-1054</v>
      </c>
      <c r="F1185" s="84" t="str">
        <f t="shared" si="122"/>
        <v>METASA</v>
      </c>
      <c r="G1185" t="s">
        <v>8581</v>
      </c>
      <c r="H1185" s="62">
        <v>88416482000106</v>
      </c>
      <c r="I1185" t="s">
        <v>30</v>
      </c>
      <c r="J1185">
        <v>704.8</v>
      </c>
      <c r="K1185">
        <v>11897.02</v>
      </c>
      <c r="M1185">
        <v>228499</v>
      </c>
      <c r="N1185" t="str">
        <v>TEADIT</v>
      </c>
      <c r="O1185" s="57" cm="1">
        <f t="array" ref="O1185">_xlfn.XLOOKUP(1,($C$2:$C$8655=M1185)*($F$2:$F$8655=N1185),$D$2:$D$8655)</f>
        <v>45351</v>
      </c>
      <c r="P1185" s="62">
        <v>62948658000187</v>
      </c>
      <c r="Q1185" t="str">
        <v>UNIDADE</v>
      </c>
      <c r="R1185" s="85">
        <v>15</v>
      </c>
      <c r="S1185" s="85">
        <v>24249</v>
      </c>
      <c r="U1185" s="84" t="b">
        <f t="shared" si="117"/>
        <v>1</v>
      </c>
      <c r="V1185" s="84" t="b">
        <f t="shared" si="118"/>
        <v>1</v>
      </c>
      <c r="W1185" s="84" t="b">
        <f t="shared" si="119"/>
        <v>1</v>
      </c>
      <c r="X1185" s="84" t="str">
        <f t="shared" si="120"/>
        <v xml:space="preserve"> </v>
      </c>
      <c r="Y1185" s="84" t="b">
        <f t="shared" si="121"/>
        <v>1</v>
      </c>
      <c r="AA1185" s="84">
        <v>228499</v>
      </c>
      <c r="AB1185" s="84" t="s">
        <v>875</v>
      </c>
      <c r="AC1185" s="57">
        <v>45351</v>
      </c>
      <c r="AD1185" s="84">
        <v>62948658000187</v>
      </c>
      <c r="AE1185" s="84" t="s">
        <v>30</v>
      </c>
      <c r="AF1185" s="84">
        <v>27.74</v>
      </c>
      <c r="AG1185" s="84">
        <v>24249</v>
      </c>
      <c r="AI1185">
        <v>229690</v>
      </c>
      <c r="AJ1185" s="84" t="str" cm="1">
        <f t="array" ref="AJ1185">_xlfn.XLOOKUP(AI1185,--LEFT(Main!$B$15:$B$1956,SEARCH(" ",Main!$B$15:$B$1956)),Main!$F$15:$F$1956,"")</f>
        <v>TEADIT</v>
      </c>
      <c r="AK1185" s="57" cm="1">
        <f t="array" ref="AK1185">_xlfn.XLOOKUP(1,(--LEFT(Main!$B$15:$B$1956,SEARCH(" ",Main!$B$15:$B$1956))=AI1185)*(Main!$F$15:$F$1956=AJ1185),Main!$C$15:$C$1956,"")</f>
        <v>45370</v>
      </c>
      <c r="AL1185" s="62" cm="1">
        <f t="array" ref="AL1185">--_xlfn.XLOOKUP(1,(Main!$F$15:$F$1956='PLANILHA EBR'!AJ1185)*(--LEFT(Main!$B$15:$B$1956,SEARCH(" ",Main!$B$15:$B$1956))='PLANILHA EBR'!AI1185),Main!$E$15:$E$1956)</f>
        <v>62948658000187</v>
      </c>
      <c r="AM1185" s="84" t="str" cm="1">
        <f t="array" ref="AM1185">_xlfn.XLOOKUP(1,(Main!$F$15:$F$1956='PLANILHA EBR'!AJ1185)*(--LEFT(Main!$B$15:$B$1956,SEARCH(" ",Main!$B$15:$B$1956))='PLANILHA EBR'!AI1185),Main!$H$15:$H$1956)</f>
        <v>KG LIQUIDO</v>
      </c>
      <c r="AN1185">
        <v>1.0700000000000003</v>
      </c>
      <c r="AO1185">
        <v>1003.0400000000001</v>
      </c>
      <c r="AP1185">
        <v>72926</v>
      </c>
    </row>
    <row r="1186" spans="1:42" x14ac:dyDescent="0.25">
      <c r="A1186" t="s">
        <v>5958</v>
      </c>
      <c r="B1186" t="str">
        <f>C1186&amp;"-"&amp;COUNTIF(C$2:C1186,C1186)</f>
        <v>70091-2</v>
      </c>
      <c r="C1186">
        <v>70091</v>
      </c>
      <c r="D1186" s="57">
        <v>44889</v>
      </c>
      <c r="E1186" s="84" t="str">
        <f>F1186&amp;"-"&amp;COUNTIF($F$2:F1186,F1186)</f>
        <v>METASA-1055</v>
      </c>
      <c r="F1186" s="84" t="str">
        <f t="shared" si="122"/>
        <v>METASA</v>
      </c>
      <c r="G1186" t="s">
        <v>8581</v>
      </c>
      <c r="H1186" s="62">
        <v>88416482000106</v>
      </c>
      <c r="I1186" t="s">
        <v>30</v>
      </c>
      <c r="J1186">
        <v>281</v>
      </c>
      <c r="K1186">
        <v>4743.28</v>
      </c>
      <c r="M1186">
        <v>228522</v>
      </c>
      <c r="N1186" t="str">
        <v>TEADIT</v>
      </c>
      <c r="O1186" s="57" cm="1">
        <f t="array" ref="O1186">_xlfn.XLOOKUP(1,($C$2:$C$8655=M1186)*($F$2:$F$8655=N1186),$D$2:$D$8655)</f>
        <v>45351</v>
      </c>
      <c r="P1186" s="62">
        <v>62948658000187</v>
      </c>
      <c r="Q1186" t="str">
        <v>UNIDADE</v>
      </c>
      <c r="R1186" s="85">
        <v>24</v>
      </c>
      <c r="S1186" s="85">
        <v>110875.2</v>
      </c>
      <c r="U1186" s="84" t="b">
        <f t="shared" si="117"/>
        <v>1</v>
      </c>
      <c r="V1186" s="84" t="b">
        <f t="shared" si="118"/>
        <v>1</v>
      </c>
      <c r="W1186" s="84" t="b">
        <f t="shared" si="119"/>
        <v>1</v>
      </c>
      <c r="X1186" s="84" t="str">
        <f t="shared" si="120"/>
        <v xml:space="preserve"> </v>
      </c>
      <c r="Y1186" s="84" t="b">
        <f t="shared" si="121"/>
        <v>1</v>
      </c>
      <c r="AA1186" s="84">
        <v>228522</v>
      </c>
      <c r="AB1186" s="84" t="s">
        <v>875</v>
      </c>
      <c r="AC1186" s="57">
        <v>45351</v>
      </c>
      <c r="AD1186" s="84">
        <v>62948658000187</v>
      </c>
      <c r="AE1186" s="84" t="s">
        <v>30</v>
      </c>
      <c r="AF1186" s="84">
        <v>14.88</v>
      </c>
      <c r="AG1186" s="84">
        <v>110875.2</v>
      </c>
      <c r="AI1186">
        <v>230680</v>
      </c>
      <c r="AJ1186" s="84" t="str" cm="1">
        <f t="array" ref="AJ1186">_xlfn.XLOOKUP(AI1186,--LEFT(Main!$B$15:$B$1956,SEARCH(" ",Main!$B$15:$B$1956)),Main!$F$15:$F$1956,"")</f>
        <v>TEADIT</v>
      </c>
      <c r="AK1186" s="57" cm="1">
        <f t="array" ref="AK1186">_xlfn.XLOOKUP(1,(--LEFT(Main!$B$15:$B$1956,SEARCH(" ",Main!$B$15:$B$1956))=AI1186)*(Main!$F$15:$F$1956=AJ1186),Main!$C$15:$C$1956,"")</f>
        <v>45386</v>
      </c>
      <c r="AL1186" s="62" cm="1">
        <f t="array" ref="AL1186">--_xlfn.XLOOKUP(1,(Main!$F$15:$F$1956='PLANILHA EBR'!AJ1186)*(--LEFT(Main!$B$15:$B$1956,SEARCH(" ",Main!$B$15:$B$1956))='PLANILHA EBR'!AI1186),Main!$E$15:$E$1956)</f>
        <v>62948658000187</v>
      </c>
      <c r="AM1186" s="84" t="str" cm="1">
        <f t="array" ref="AM1186">_xlfn.XLOOKUP(1,(Main!$F$15:$F$1956='PLANILHA EBR'!AJ1186)*(--LEFT(Main!$B$15:$B$1956,SEARCH(" ",Main!$B$15:$B$1956))='PLANILHA EBR'!AI1186),Main!$H$15:$H$1956)</f>
        <v>KG LIQUIDO</v>
      </c>
      <c r="AN1186">
        <v>1.54</v>
      </c>
      <c r="AO1186">
        <v>1847.25</v>
      </c>
      <c r="AP1186">
        <v>72923</v>
      </c>
    </row>
    <row r="1187" spans="1:42" x14ac:dyDescent="0.25">
      <c r="A1187" t="s">
        <v>5958</v>
      </c>
      <c r="B1187" t="str">
        <f>C1187&amp;"-"&amp;COUNTIF(C$2:C1187,C1187)</f>
        <v>70091-3</v>
      </c>
      <c r="C1187">
        <v>70091</v>
      </c>
      <c r="D1187" s="57">
        <v>44889</v>
      </c>
      <c r="E1187" s="84" t="str">
        <f>F1187&amp;"-"&amp;COUNTIF($F$2:F1187,F1187)</f>
        <v>METASA-1056</v>
      </c>
      <c r="F1187" s="84" t="str">
        <f t="shared" si="122"/>
        <v>METASA</v>
      </c>
      <c r="G1187" t="s">
        <v>8581</v>
      </c>
      <c r="H1187" s="62">
        <v>88416482000106</v>
      </c>
      <c r="I1187" t="s">
        <v>30</v>
      </c>
      <c r="J1187">
        <v>791.28</v>
      </c>
      <c r="K1187">
        <v>10579.41</v>
      </c>
      <c r="M1187">
        <v>228950</v>
      </c>
      <c r="N1187" t="str">
        <v>TEADIT</v>
      </c>
      <c r="O1187" s="57" cm="1">
        <f t="array" ref="O1187">_xlfn.XLOOKUP(1,($C$2:$C$8655=M1187)*($F$2:$F$8655=N1187),$D$2:$D$8655)</f>
        <v>45358</v>
      </c>
      <c r="P1187" s="62">
        <v>62948658000187</v>
      </c>
      <c r="Q1187" t="str">
        <v>UNIDADE</v>
      </c>
      <c r="R1187" s="85">
        <v>45</v>
      </c>
      <c r="S1187" s="85">
        <v>8834.92</v>
      </c>
      <c r="U1187" s="84" t="b">
        <f t="shared" ref="U1187:U1250" si="123">AA1187=M1187</f>
        <v>1</v>
      </c>
      <c r="V1187" s="84" t="b">
        <f t="shared" ref="V1187:V1250" si="124">P1187=AD1187</f>
        <v>1</v>
      </c>
      <c r="W1187" s="84" t="b">
        <f t="shared" ref="W1187:W1250" si="125">O1187=AC1187</f>
        <v>1</v>
      </c>
      <c r="X1187" s="84" t="str">
        <f t="shared" ref="X1187:X1250" si="126">IF(AE1187=Q1187,AF1187=R1187," ")</f>
        <v xml:space="preserve"> </v>
      </c>
      <c r="Y1187" s="84" t="b">
        <f t="shared" ref="Y1187:Y1250" si="127">AG1187=S1187</f>
        <v>1</v>
      </c>
      <c r="AA1187" s="84">
        <v>228950</v>
      </c>
      <c r="AB1187" s="84" t="s">
        <v>875</v>
      </c>
      <c r="AC1187" s="57">
        <v>45358</v>
      </c>
      <c r="AD1187" s="84">
        <v>62948658000187</v>
      </c>
      <c r="AE1187" s="84" t="s">
        <v>30</v>
      </c>
      <c r="AF1187" s="84">
        <v>5.34</v>
      </c>
      <c r="AG1187" s="84">
        <v>8834.92</v>
      </c>
      <c r="AI1187">
        <v>232256</v>
      </c>
      <c r="AJ1187" s="84" t="str" cm="1">
        <f t="array" ref="AJ1187">_xlfn.XLOOKUP(AI1187,--LEFT(Main!$B$15:$B$1956,SEARCH(" ",Main!$B$15:$B$1956)),Main!$F$15:$F$1956,"")</f>
        <v>TEADIT</v>
      </c>
      <c r="AK1187" s="57" cm="1">
        <f t="array" ref="AK1187">_xlfn.XLOOKUP(1,(--LEFT(Main!$B$15:$B$1956,SEARCH(" ",Main!$B$15:$B$1956))=AI1187)*(Main!$F$15:$F$1956=AJ1187),Main!$C$15:$C$1956,"")</f>
        <v>45412</v>
      </c>
      <c r="AL1187" s="62" cm="1">
        <f t="array" ref="AL1187">--_xlfn.XLOOKUP(1,(Main!$F$15:$F$1956='PLANILHA EBR'!AJ1187)*(--LEFT(Main!$B$15:$B$1956,SEARCH(" ",Main!$B$15:$B$1956))='PLANILHA EBR'!AI1187),Main!$E$15:$E$1956)</f>
        <v>62948658000187</v>
      </c>
      <c r="AM1187" s="84" t="str" cm="1">
        <f t="array" ref="AM1187">_xlfn.XLOOKUP(1,(Main!$F$15:$F$1956='PLANILHA EBR'!AJ1187)*(--LEFT(Main!$B$15:$B$1956,SEARCH(" ",Main!$B$15:$B$1956))='PLANILHA EBR'!AI1187),Main!$H$15:$H$1956)</f>
        <v>KG LIQUIDO</v>
      </c>
      <c r="AN1187">
        <v>0.84</v>
      </c>
      <c r="AO1187">
        <v>1758.49</v>
      </c>
      <c r="AP1187">
        <v>72922</v>
      </c>
    </row>
    <row r="1188" spans="1:42" x14ac:dyDescent="0.25">
      <c r="A1188" t="s">
        <v>5958</v>
      </c>
      <c r="B1188" t="str">
        <f>C1188&amp;"-"&amp;COUNTIF(C$2:C1188,C1188)</f>
        <v>70091-4</v>
      </c>
      <c r="C1188">
        <v>70091</v>
      </c>
      <c r="D1188" s="57">
        <v>44889</v>
      </c>
      <c r="E1188" s="84" t="str">
        <f>F1188&amp;"-"&amp;COUNTIF($F$2:F1188,F1188)</f>
        <v>METASA-1057</v>
      </c>
      <c r="F1188" s="84" t="str">
        <f t="shared" si="122"/>
        <v>METASA</v>
      </c>
      <c r="G1188" t="s">
        <v>8581</v>
      </c>
      <c r="H1188" s="62">
        <v>88416482000106</v>
      </c>
      <c r="I1188" t="s">
        <v>30</v>
      </c>
      <c r="J1188">
        <v>663.5</v>
      </c>
      <c r="K1188">
        <v>11199.88</v>
      </c>
      <c r="M1188">
        <v>229690</v>
      </c>
      <c r="N1188" t="str">
        <v>TEADIT</v>
      </c>
      <c r="O1188" s="57" cm="1">
        <f t="array" ref="O1188">_xlfn.XLOOKUP(1,($C$2:$C$8655=M1188)*($F$2:$F$8655=N1188),$D$2:$D$8655)</f>
        <v>45370</v>
      </c>
      <c r="P1188" s="62">
        <v>62948658000187</v>
      </c>
      <c r="Q1188" t="str">
        <v>UNIDADE</v>
      </c>
      <c r="R1188" s="85">
        <v>26</v>
      </c>
      <c r="S1188" s="85">
        <v>1003.04</v>
      </c>
      <c r="U1188" s="84" t="b">
        <f t="shared" si="123"/>
        <v>1</v>
      </c>
      <c r="V1188" s="84" t="b">
        <f t="shared" si="124"/>
        <v>1</v>
      </c>
      <c r="W1188" s="84" t="b">
        <f t="shared" si="125"/>
        <v>1</v>
      </c>
      <c r="X1188" s="84" t="str">
        <f t="shared" si="126"/>
        <v xml:space="preserve"> </v>
      </c>
      <c r="Y1188" s="84" t="b">
        <f t="shared" si="127"/>
        <v>1</v>
      </c>
      <c r="AA1188" s="84">
        <v>229690</v>
      </c>
      <c r="AB1188" s="84" t="s">
        <v>875</v>
      </c>
      <c r="AC1188" s="57">
        <v>45370</v>
      </c>
      <c r="AD1188" s="84">
        <v>62948658000187</v>
      </c>
      <c r="AE1188" s="84" t="s">
        <v>30</v>
      </c>
      <c r="AF1188" s="84">
        <v>1.0700000000000003</v>
      </c>
      <c r="AG1188" s="84">
        <v>1003.04</v>
      </c>
      <c r="AI1188">
        <v>233105</v>
      </c>
      <c r="AJ1188" s="84" t="str" cm="1">
        <f t="array" ref="AJ1188">_xlfn.XLOOKUP(AI1188,--LEFT(Main!$B$15:$B$1956,SEARCH(" ",Main!$B$15:$B$1956)),Main!$F$15:$F$1956,"")</f>
        <v>TEADIT</v>
      </c>
      <c r="AK1188" s="57" cm="1">
        <f t="array" ref="AK1188">_xlfn.XLOOKUP(1,(--LEFT(Main!$B$15:$B$1956,SEARCH(" ",Main!$B$15:$B$1956))=AI1188)*(Main!$F$15:$F$1956=AJ1188),Main!$C$15:$C$1956,"")</f>
        <v>45429</v>
      </c>
      <c r="AL1188" s="62" cm="1">
        <f t="array" ref="AL1188">--_xlfn.XLOOKUP(1,(Main!$F$15:$F$1956='PLANILHA EBR'!AJ1188)*(--LEFT(Main!$B$15:$B$1956,SEARCH(" ",Main!$B$15:$B$1956))='PLANILHA EBR'!AI1188),Main!$E$15:$E$1956)</f>
        <v>62948658000187</v>
      </c>
      <c r="AM1188" s="84" t="str" cm="1">
        <f t="array" ref="AM1188">_xlfn.XLOOKUP(1,(Main!$F$15:$F$1956='PLANILHA EBR'!AJ1188)*(--LEFT(Main!$B$15:$B$1956,SEARCH(" ",Main!$B$15:$B$1956))='PLANILHA EBR'!AI1188),Main!$H$15:$H$1956)</f>
        <v>KG LIQUIDO</v>
      </c>
      <c r="AN1188">
        <v>1.6</v>
      </c>
      <c r="AO1188">
        <v>1353.71</v>
      </c>
      <c r="AP1188">
        <v>72911</v>
      </c>
    </row>
    <row r="1189" spans="1:42" x14ac:dyDescent="0.25">
      <c r="A1189" t="s">
        <v>5958</v>
      </c>
      <c r="B1189" t="str">
        <f>C1189&amp;"-"&amp;COUNTIF(C$2:C1189,C1189)</f>
        <v>70091-5</v>
      </c>
      <c r="C1189">
        <v>70091</v>
      </c>
      <c r="D1189" s="57">
        <v>44889</v>
      </c>
      <c r="E1189" s="84" t="str">
        <f>F1189&amp;"-"&amp;COUNTIF($F$2:F1189,F1189)</f>
        <v>METASA-1058</v>
      </c>
      <c r="F1189" s="84" t="str">
        <f t="shared" si="122"/>
        <v>METASA</v>
      </c>
      <c r="G1189" t="s">
        <v>8581</v>
      </c>
      <c r="H1189" s="62">
        <v>88416482000106</v>
      </c>
      <c r="I1189" t="s">
        <v>30</v>
      </c>
      <c r="J1189">
        <v>535.66999999999996</v>
      </c>
      <c r="K1189">
        <v>7161.91</v>
      </c>
      <c r="M1189">
        <v>230680</v>
      </c>
      <c r="N1189" t="str">
        <v>TEADIT</v>
      </c>
      <c r="O1189" s="57" cm="1">
        <f t="array" ref="O1189">_xlfn.XLOOKUP(1,($C$2:$C$8655=M1189)*($F$2:$F$8655=N1189),$D$2:$D$8655)</f>
        <v>45386</v>
      </c>
      <c r="P1189" s="62">
        <v>62948658000187</v>
      </c>
      <c r="Q1189" t="str">
        <v>UNIDADE</v>
      </c>
      <c r="R1189" s="85">
        <v>80</v>
      </c>
      <c r="S1189" s="85">
        <v>1847.2500000000002</v>
      </c>
      <c r="U1189" s="84" t="b">
        <f t="shared" si="123"/>
        <v>1</v>
      </c>
      <c r="V1189" s="84" t="b">
        <f t="shared" si="124"/>
        <v>1</v>
      </c>
      <c r="W1189" s="84" t="b">
        <f t="shared" si="125"/>
        <v>1</v>
      </c>
      <c r="X1189" s="84" t="str">
        <f t="shared" si="126"/>
        <v xml:space="preserve"> </v>
      </c>
      <c r="Y1189" s="84" t="b">
        <f t="shared" si="127"/>
        <v>1</v>
      </c>
      <c r="AA1189" s="84">
        <v>230680</v>
      </c>
      <c r="AB1189" s="84" t="s">
        <v>875</v>
      </c>
      <c r="AC1189" s="57">
        <v>45386</v>
      </c>
      <c r="AD1189" s="84">
        <v>62948658000187</v>
      </c>
      <c r="AE1189" s="84" t="s">
        <v>30</v>
      </c>
      <c r="AF1189" s="84">
        <v>1.54</v>
      </c>
      <c r="AG1189" s="84">
        <v>1847.25</v>
      </c>
      <c r="AI1189">
        <v>233106</v>
      </c>
      <c r="AJ1189" s="84" t="str" cm="1">
        <f t="array" ref="AJ1189">_xlfn.XLOOKUP(AI1189,--LEFT(Main!$B$15:$B$1956,SEARCH(" ",Main!$B$15:$B$1956)),Main!$F$15:$F$1956,"")</f>
        <v>TEADIT</v>
      </c>
      <c r="AK1189" s="57" cm="1">
        <f t="array" ref="AK1189">_xlfn.XLOOKUP(1,(--LEFT(Main!$B$15:$B$1956,SEARCH(" ",Main!$B$15:$B$1956))=AI1189)*(Main!$F$15:$F$1956=AJ1189),Main!$C$15:$C$1956,"")</f>
        <v>45429</v>
      </c>
      <c r="AL1189" s="62" cm="1">
        <f t="array" ref="AL1189">--_xlfn.XLOOKUP(1,(Main!$F$15:$F$1956='PLANILHA EBR'!AJ1189)*(--LEFT(Main!$B$15:$B$1956,SEARCH(" ",Main!$B$15:$B$1956))='PLANILHA EBR'!AI1189),Main!$E$15:$E$1956)</f>
        <v>62948658000187</v>
      </c>
      <c r="AM1189" s="84" t="str" cm="1">
        <f t="array" ref="AM1189">_xlfn.XLOOKUP(1,(Main!$F$15:$F$1956='PLANILHA EBR'!AJ1189)*(--LEFT(Main!$B$15:$B$1956,SEARCH(" ",Main!$B$15:$B$1956))='PLANILHA EBR'!AI1189),Main!$H$15:$H$1956)</f>
        <v>KG LIQUIDO</v>
      </c>
      <c r="AN1189">
        <v>0.43000000000000005</v>
      </c>
      <c r="AO1189">
        <v>778.66</v>
      </c>
      <c r="AP1189">
        <v>72909</v>
      </c>
    </row>
    <row r="1190" spans="1:42" x14ac:dyDescent="0.25">
      <c r="A1190" t="s">
        <v>5958</v>
      </c>
      <c r="B1190" t="str">
        <f>C1190&amp;"-"&amp;COUNTIF(C$2:C1190,C1190)</f>
        <v>70091-6</v>
      </c>
      <c r="C1190">
        <v>70091</v>
      </c>
      <c r="D1190" s="57">
        <v>44889</v>
      </c>
      <c r="E1190" s="84" t="str">
        <f>F1190&amp;"-"&amp;COUNTIF($F$2:F1190,F1190)</f>
        <v>METASA-1059</v>
      </c>
      <c r="F1190" s="84" t="str">
        <f t="shared" si="122"/>
        <v>METASA</v>
      </c>
      <c r="G1190" t="s">
        <v>8581</v>
      </c>
      <c r="H1190" s="62">
        <v>88416482000106</v>
      </c>
      <c r="I1190" t="s">
        <v>30</v>
      </c>
      <c r="J1190">
        <v>2811.66</v>
      </c>
      <c r="K1190">
        <v>45633.25</v>
      </c>
      <c r="M1190">
        <v>232256</v>
      </c>
      <c r="N1190" t="str">
        <v>TEADIT</v>
      </c>
      <c r="O1190" s="57" cm="1">
        <f t="array" ref="O1190">_xlfn.XLOOKUP(1,($C$2:$C$8655=M1190)*($F$2:$F$8655=N1190),$D$2:$D$8655)</f>
        <v>45412</v>
      </c>
      <c r="P1190" s="62">
        <v>62948658000187</v>
      </c>
      <c r="Q1190" t="str">
        <v>UNIDADE</v>
      </c>
      <c r="R1190" s="85">
        <v>65</v>
      </c>
      <c r="S1190" s="85">
        <v>1758.49</v>
      </c>
      <c r="U1190" s="84" t="b">
        <f t="shared" si="123"/>
        <v>1</v>
      </c>
      <c r="V1190" s="84" t="b">
        <f t="shared" si="124"/>
        <v>1</v>
      </c>
      <c r="W1190" s="84" t="b">
        <f t="shared" si="125"/>
        <v>1</v>
      </c>
      <c r="X1190" s="84" t="str">
        <f t="shared" si="126"/>
        <v xml:space="preserve"> </v>
      </c>
      <c r="Y1190" s="84" t="b">
        <f t="shared" si="127"/>
        <v>1</v>
      </c>
      <c r="AA1190" s="84">
        <v>232256</v>
      </c>
      <c r="AB1190" s="84" t="s">
        <v>875</v>
      </c>
      <c r="AC1190" s="57">
        <v>45412</v>
      </c>
      <c r="AD1190" s="84">
        <v>62948658000187</v>
      </c>
      <c r="AE1190" s="84" t="s">
        <v>30</v>
      </c>
      <c r="AF1190" s="84">
        <v>0.84</v>
      </c>
      <c r="AG1190" s="84">
        <v>1758.49</v>
      </c>
      <c r="AI1190">
        <v>234559</v>
      </c>
      <c r="AJ1190" s="84" t="str" cm="1">
        <f t="array" ref="AJ1190">_xlfn.XLOOKUP(AI1190,--LEFT(Main!$B$15:$B$1956,SEARCH(" ",Main!$B$15:$B$1956)),Main!$F$15:$F$1956,"")</f>
        <v>TEADIT</v>
      </c>
      <c r="AK1190" s="57" cm="1">
        <f t="array" ref="AK1190">_xlfn.XLOOKUP(1,(--LEFT(Main!$B$15:$B$1956,SEARCH(" ",Main!$B$15:$B$1956))=AI1190)*(Main!$F$15:$F$1956=AJ1190),Main!$C$15:$C$1956,"")</f>
        <v>45455</v>
      </c>
      <c r="AL1190" s="62" cm="1">
        <f t="array" ref="AL1190">--_xlfn.XLOOKUP(1,(Main!$F$15:$F$1956='PLANILHA EBR'!AJ1190)*(--LEFT(Main!$B$15:$B$1956,SEARCH(" ",Main!$B$15:$B$1956))='PLANILHA EBR'!AI1190),Main!$E$15:$E$1956)</f>
        <v>62948658000187</v>
      </c>
      <c r="AM1190" s="84" t="str" cm="1">
        <f t="array" ref="AM1190">_xlfn.XLOOKUP(1,(Main!$F$15:$F$1956='PLANILHA EBR'!AJ1190)*(--LEFT(Main!$B$15:$B$1956,SEARCH(" ",Main!$B$15:$B$1956))='PLANILHA EBR'!AI1190),Main!$H$15:$H$1956)</f>
        <v>KG LIQUIDO</v>
      </c>
      <c r="AN1190">
        <v>0.63</v>
      </c>
      <c r="AO1190">
        <v>232.19</v>
      </c>
      <c r="AP1190">
        <v>72887</v>
      </c>
    </row>
    <row r="1191" spans="1:42" x14ac:dyDescent="0.25">
      <c r="A1191" t="s">
        <v>5958</v>
      </c>
      <c r="B1191" t="str">
        <f>C1191&amp;"-"&amp;COUNTIF(C$2:C1191,C1191)</f>
        <v>70091-7</v>
      </c>
      <c r="C1191">
        <v>70091</v>
      </c>
      <c r="D1191" s="57">
        <v>44889</v>
      </c>
      <c r="E1191" s="84" t="str">
        <f>F1191&amp;"-"&amp;COUNTIF($F$2:F1191,F1191)</f>
        <v>METASA-1060</v>
      </c>
      <c r="F1191" s="84" t="str">
        <f t="shared" si="122"/>
        <v>METASA</v>
      </c>
      <c r="G1191" t="s">
        <v>8581</v>
      </c>
      <c r="H1191" s="62">
        <v>88416482000106</v>
      </c>
      <c r="I1191" t="s">
        <v>30</v>
      </c>
      <c r="J1191">
        <v>2176.56</v>
      </c>
      <c r="K1191">
        <v>36740.33</v>
      </c>
      <c r="M1191">
        <v>233105</v>
      </c>
      <c r="N1191" t="str">
        <v>TEADIT</v>
      </c>
      <c r="O1191" s="57" cm="1">
        <f t="array" ref="O1191">_xlfn.XLOOKUP(1,($C$2:$C$8655=M1191)*($F$2:$F$8655=N1191),$D$2:$D$8655)</f>
        <v>45429</v>
      </c>
      <c r="P1191" s="62">
        <v>62948658000187</v>
      </c>
      <c r="Q1191" t="str">
        <v>UNIDADE</v>
      </c>
      <c r="R1191" s="85">
        <v>29</v>
      </c>
      <c r="S1191" s="85">
        <v>1353.71</v>
      </c>
      <c r="U1191" s="84" t="b">
        <f t="shared" si="123"/>
        <v>1</v>
      </c>
      <c r="V1191" s="84" t="b">
        <f t="shared" si="124"/>
        <v>1</v>
      </c>
      <c r="W1191" s="84" t="b">
        <f t="shared" si="125"/>
        <v>1</v>
      </c>
      <c r="X1191" s="84" t="str">
        <f t="shared" si="126"/>
        <v xml:space="preserve"> </v>
      </c>
      <c r="Y1191" s="84" t="b">
        <f t="shared" si="127"/>
        <v>1</v>
      </c>
      <c r="AA1191" s="84">
        <v>233105</v>
      </c>
      <c r="AB1191" s="84" t="s">
        <v>875</v>
      </c>
      <c r="AC1191" s="57">
        <v>45429</v>
      </c>
      <c r="AD1191" s="84">
        <v>62948658000187</v>
      </c>
      <c r="AE1191" s="84" t="s">
        <v>30</v>
      </c>
      <c r="AF1191" s="84">
        <v>1.6</v>
      </c>
      <c r="AG1191" s="84">
        <v>1353.71</v>
      </c>
      <c r="AI1191">
        <v>236656</v>
      </c>
      <c r="AJ1191" s="84" t="str" cm="1">
        <f t="array" ref="AJ1191">_xlfn.XLOOKUP(AI1191,--LEFT(Main!$B$15:$B$1956,SEARCH(" ",Main!$B$15:$B$1956)),Main!$F$15:$F$1956,"")</f>
        <v>TEADIT</v>
      </c>
      <c r="AK1191" s="57" cm="1">
        <f t="array" ref="AK1191">_xlfn.XLOOKUP(1,(--LEFT(Main!$B$15:$B$1956,SEARCH(" ",Main!$B$15:$B$1956))=AI1191)*(Main!$F$15:$F$1956=AJ1191),Main!$C$15:$C$1956,"")</f>
        <v>45492</v>
      </c>
      <c r="AL1191" s="62" cm="1">
        <f t="array" ref="AL1191">--_xlfn.XLOOKUP(1,(Main!$F$15:$F$1956='PLANILHA EBR'!AJ1191)*(--LEFT(Main!$B$15:$B$1956,SEARCH(" ",Main!$B$15:$B$1956))='PLANILHA EBR'!AI1191),Main!$E$15:$E$1956)</f>
        <v>62948658000187</v>
      </c>
      <c r="AM1191" s="84" t="str" cm="1">
        <f t="array" ref="AM1191">_xlfn.XLOOKUP(1,(Main!$F$15:$F$1956='PLANILHA EBR'!AJ1191)*(--LEFT(Main!$B$15:$B$1956,SEARCH(" ",Main!$B$15:$B$1956))='PLANILHA EBR'!AI1191),Main!$H$15:$H$1956)</f>
        <v>KG LIQUIDO</v>
      </c>
      <c r="AN1191">
        <v>2.15</v>
      </c>
      <c r="AO1191">
        <v>1402.67</v>
      </c>
      <c r="AP1191">
        <v>72883</v>
      </c>
    </row>
    <row r="1192" spans="1:42" x14ac:dyDescent="0.25">
      <c r="A1192" t="s">
        <v>5958</v>
      </c>
      <c r="B1192" t="str">
        <f>C1192&amp;"-"&amp;COUNTIF(C$2:C1192,C1192)</f>
        <v>70091-8</v>
      </c>
      <c r="C1192">
        <v>70091</v>
      </c>
      <c r="D1192" s="57">
        <v>44889</v>
      </c>
      <c r="E1192" s="84" t="str">
        <f>F1192&amp;"-"&amp;COUNTIF($F$2:F1192,F1192)</f>
        <v>METASA-1061</v>
      </c>
      <c r="F1192" s="84" t="str">
        <f t="shared" si="122"/>
        <v>METASA</v>
      </c>
      <c r="G1192" t="s">
        <v>8581</v>
      </c>
      <c r="H1192" s="62">
        <v>88416482000106</v>
      </c>
      <c r="I1192" t="s">
        <v>30</v>
      </c>
      <c r="J1192">
        <v>6599.91</v>
      </c>
      <c r="K1192">
        <v>123220.32</v>
      </c>
      <c r="M1192">
        <v>233106</v>
      </c>
      <c r="N1192" t="str">
        <v>TEADIT</v>
      </c>
      <c r="O1192" s="57" cm="1">
        <f t="array" ref="O1192">_xlfn.XLOOKUP(1,($C$2:$C$8655=M1192)*($F$2:$F$8655=N1192),$D$2:$D$8655)</f>
        <v>45429</v>
      </c>
      <c r="P1192" s="62">
        <v>62948658000187</v>
      </c>
      <c r="Q1192" t="str">
        <v>UNIDADE</v>
      </c>
      <c r="R1192" s="85">
        <v>17</v>
      </c>
      <c r="S1192" s="85">
        <v>778.66000000000008</v>
      </c>
      <c r="U1192" s="84" t="b">
        <f t="shared" si="123"/>
        <v>1</v>
      </c>
      <c r="V1192" s="84" t="b">
        <f t="shared" si="124"/>
        <v>1</v>
      </c>
      <c r="W1192" s="84" t="b">
        <f t="shared" si="125"/>
        <v>1</v>
      </c>
      <c r="X1192" s="84" t="str">
        <f t="shared" si="126"/>
        <v xml:space="preserve"> </v>
      </c>
      <c r="Y1192" s="84" t="b">
        <f t="shared" si="127"/>
        <v>1</v>
      </c>
      <c r="AA1192" s="84">
        <v>233106</v>
      </c>
      <c r="AB1192" s="84" t="s">
        <v>875</v>
      </c>
      <c r="AC1192" s="57">
        <v>45429</v>
      </c>
      <c r="AD1192" s="84">
        <v>62948658000187</v>
      </c>
      <c r="AE1192" s="84" t="s">
        <v>30</v>
      </c>
      <c r="AF1192" s="84">
        <v>0.43000000000000005</v>
      </c>
      <c r="AG1192" s="84">
        <v>778.66</v>
      </c>
      <c r="AI1192">
        <v>237666</v>
      </c>
      <c r="AJ1192" s="84" t="str" cm="1">
        <f t="array" ref="AJ1192">_xlfn.XLOOKUP(AI1192,--LEFT(Main!$B$15:$B$1956,SEARCH(" ",Main!$B$15:$B$1956)),Main!$F$15:$F$1956,"")</f>
        <v>TEADIT</v>
      </c>
      <c r="AK1192" s="57" cm="1">
        <f t="array" ref="AK1192">_xlfn.XLOOKUP(1,(--LEFT(Main!$B$15:$B$1956,SEARCH(" ",Main!$B$15:$B$1956))=AI1192)*(Main!$F$15:$F$1956=AJ1192),Main!$C$15:$C$1956,"")</f>
        <v>45506</v>
      </c>
      <c r="AL1192" s="62" cm="1">
        <f t="array" ref="AL1192">--_xlfn.XLOOKUP(1,(Main!$F$15:$F$1956='PLANILHA EBR'!AJ1192)*(--LEFT(Main!$B$15:$B$1956,SEARCH(" ",Main!$B$15:$B$1956))='PLANILHA EBR'!AI1192),Main!$E$15:$E$1956)</f>
        <v>62948658000187</v>
      </c>
      <c r="AM1192" s="84" t="str" cm="1">
        <f t="array" ref="AM1192">_xlfn.XLOOKUP(1,(Main!$F$15:$F$1956='PLANILHA EBR'!AJ1192)*(--LEFT(Main!$B$15:$B$1956,SEARCH(" ",Main!$B$15:$B$1956))='PLANILHA EBR'!AI1192),Main!$H$15:$H$1956)</f>
        <v>KG LIQUIDO</v>
      </c>
      <c r="AN1192">
        <v>0.3</v>
      </c>
      <c r="AO1192">
        <v>218.6</v>
      </c>
      <c r="AP1192">
        <v>72855</v>
      </c>
    </row>
    <row r="1193" spans="1:42" x14ac:dyDescent="0.25">
      <c r="A1193" t="s">
        <v>5958</v>
      </c>
      <c r="B1193" t="str">
        <f>C1193&amp;"-"&amp;COUNTIF(C$2:C1193,C1193)</f>
        <v>70091-9</v>
      </c>
      <c r="C1193">
        <v>70091</v>
      </c>
      <c r="D1193" s="57">
        <v>44889</v>
      </c>
      <c r="E1193" s="84" t="str">
        <f>F1193&amp;"-"&amp;COUNTIF($F$2:F1193,F1193)</f>
        <v>METASA-1062</v>
      </c>
      <c r="F1193" s="84" t="str">
        <f t="shared" si="122"/>
        <v>METASA</v>
      </c>
      <c r="G1193" t="s">
        <v>8581</v>
      </c>
      <c r="H1193" s="62">
        <v>88416482000106</v>
      </c>
      <c r="I1193" t="s">
        <v>30</v>
      </c>
      <c r="J1193">
        <v>451.6</v>
      </c>
      <c r="K1193">
        <v>8724.91</v>
      </c>
      <c r="M1193">
        <v>234559</v>
      </c>
      <c r="N1193" t="str">
        <v>TEADIT</v>
      </c>
      <c r="O1193" s="57" cm="1">
        <f t="array" ref="O1193">_xlfn.XLOOKUP(1,($C$2:$C$8655=M1193)*($F$2:$F$8655=N1193),$D$2:$D$8655)</f>
        <v>45455</v>
      </c>
      <c r="P1193" s="62">
        <v>62948658000187</v>
      </c>
      <c r="Q1193" t="str">
        <v>UNIDADE</v>
      </c>
      <c r="R1193" s="85">
        <v>13</v>
      </c>
      <c r="S1193" s="85">
        <v>232.19</v>
      </c>
      <c r="U1193" s="84" t="b">
        <f t="shared" si="123"/>
        <v>1</v>
      </c>
      <c r="V1193" s="84" t="b">
        <f t="shared" si="124"/>
        <v>1</v>
      </c>
      <c r="W1193" s="84" t="b">
        <f t="shared" si="125"/>
        <v>1</v>
      </c>
      <c r="X1193" s="84" t="str">
        <f t="shared" si="126"/>
        <v xml:space="preserve"> </v>
      </c>
      <c r="Y1193" s="84" t="b">
        <f t="shared" si="127"/>
        <v>1</v>
      </c>
      <c r="AA1193" s="84">
        <v>234559</v>
      </c>
      <c r="AB1193" s="84" t="s">
        <v>875</v>
      </c>
      <c r="AC1193" s="57">
        <v>45455</v>
      </c>
      <c r="AD1193" s="84">
        <v>62948658000187</v>
      </c>
      <c r="AE1193" s="84" t="s">
        <v>30</v>
      </c>
      <c r="AF1193" s="84">
        <v>0.63</v>
      </c>
      <c r="AG1193" s="84">
        <v>232.19</v>
      </c>
      <c r="AI1193">
        <v>238043</v>
      </c>
      <c r="AJ1193" s="84" t="str" cm="1">
        <f t="array" ref="AJ1193">_xlfn.XLOOKUP(AI1193,--LEFT(Main!$B$15:$B$1956,SEARCH(" ",Main!$B$15:$B$1956)),Main!$F$15:$F$1956,"")</f>
        <v>TEADIT</v>
      </c>
      <c r="AK1193" s="57" cm="1">
        <f t="array" ref="AK1193">_xlfn.XLOOKUP(1,(--LEFT(Main!$B$15:$B$1956,SEARCH(" ",Main!$B$15:$B$1956))=AI1193)*(Main!$F$15:$F$1956=AJ1193),Main!$C$15:$C$1956,"")</f>
        <v>45513</v>
      </c>
      <c r="AL1193" s="62" cm="1">
        <f t="array" ref="AL1193">--_xlfn.XLOOKUP(1,(Main!$F$15:$F$1956='PLANILHA EBR'!AJ1193)*(--LEFT(Main!$B$15:$B$1956,SEARCH(" ",Main!$B$15:$B$1956))='PLANILHA EBR'!AI1193),Main!$E$15:$E$1956)</f>
        <v>62948658000187</v>
      </c>
      <c r="AM1193" s="84" t="str" cm="1">
        <f t="array" ref="AM1193">_xlfn.XLOOKUP(1,(Main!$F$15:$F$1956='PLANILHA EBR'!AJ1193)*(--LEFT(Main!$B$15:$B$1956,SEARCH(" ",Main!$B$15:$B$1956))='PLANILHA EBR'!AI1193),Main!$H$15:$H$1956)</f>
        <v>KG LIQUIDO</v>
      </c>
      <c r="AN1193">
        <v>45.92</v>
      </c>
      <c r="AO1193">
        <v>110080.73</v>
      </c>
      <c r="AP1193">
        <v>72855</v>
      </c>
    </row>
    <row r="1194" spans="1:42" x14ac:dyDescent="0.25">
      <c r="A1194" t="s">
        <v>5958</v>
      </c>
      <c r="B1194" t="str">
        <f>C1194&amp;"-"&amp;COUNTIF(C$2:C1194,C1194)</f>
        <v>70091-10</v>
      </c>
      <c r="C1194">
        <v>70091</v>
      </c>
      <c r="D1194" s="57">
        <v>44889</v>
      </c>
      <c r="E1194" s="84" t="str">
        <f>F1194&amp;"-"&amp;COUNTIF($F$2:F1194,F1194)</f>
        <v>METASA-1063</v>
      </c>
      <c r="F1194" s="84" t="str">
        <f t="shared" si="122"/>
        <v>METASA</v>
      </c>
      <c r="G1194" t="s">
        <v>8581</v>
      </c>
      <c r="H1194" s="62">
        <v>88416482000106</v>
      </c>
      <c r="I1194" t="s">
        <v>30</v>
      </c>
      <c r="J1194">
        <v>919.84</v>
      </c>
      <c r="K1194">
        <v>17771.310000000001</v>
      </c>
      <c r="M1194">
        <v>236656</v>
      </c>
      <c r="N1194" t="str">
        <v>TEADIT</v>
      </c>
      <c r="O1194" s="57" cm="1">
        <f t="array" ref="O1194">_xlfn.XLOOKUP(1,($C$2:$C$8655=M1194)*($F$2:$F$8655=N1194),$D$2:$D$8655)</f>
        <v>45492</v>
      </c>
      <c r="P1194" s="62">
        <v>62948658000187</v>
      </c>
      <c r="Q1194" t="str">
        <v>UNIDADE</v>
      </c>
      <c r="R1194" s="85">
        <v>42</v>
      </c>
      <c r="S1194" s="85">
        <v>1402.67</v>
      </c>
      <c r="U1194" s="84" t="b">
        <f t="shared" si="123"/>
        <v>1</v>
      </c>
      <c r="V1194" s="84" t="b">
        <f t="shared" si="124"/>
        <v>1</v>
      </c>
      <c r="W1194" s="84" t="b">
        <f t="shared" si="125"/>
        <v>1</v>
      </c>
      <c r="X1194" s="84" t="str">
        <f t="shared" si="126"/>
        <v xml:space="preserve"> </v>
      </c>
      <c r="Y1194" s="84" t="b">
        <f t="shared" si="127"/>
        <v>1</v>
      </c>
      <c r="AA1194" s="84">
        <v>236656</v>
      </c>
      <c r="AB1194" s="84" t="s">
        <v>875</v>
      </c>
      <c r="AC1194" s="57">
        <v>45492</v>
      </c>
      <c r="AD1194" s="84">
        <v>62948658000187</v>
      </c>
      <c r="AE1194" s="84" t="s">
        <v>30</v>
      </c>
      <c r="AF1194" s="84">
        <v>2.15</v>
      </c>
      <c r="AG1194" s="84">
        <v>1402.67</v>
      </c>
      <c r="AI1194">
        <v>238708</v>
      </c>
      <c r="AJ1194" s="84" t="str" cm="1">
        <f t="array" ref="AJ1194">_xlfn.XLOOKUP(AI1194,--LEFT(Main!$B$15:$B$1956,SEARCH(" ",Main!$B$15:$B$1956)),Main!$F$15:$F$1956,"")</f>
        <v>TEADIT</v>
      </c>
      <c r="AK1194" s="57" cm="1">
        <f t="array" ref="AK1194">_xlfn.XLOOKUP(1,(--LEFT(Main!$B$15:$B$1956,SEARCH(" ",Main!$B$15:$B$1956))=AI1194)*(Main!$F$15:$F$1956=AJ1194),Main!$C$15:$C$1956,"")</f>
        <v>45525</v>
      </c>
      <c r="AL1194" s="62" cm="1">
        <f t="array" ref="AL1194">--_xlfn.XLOOKUP(1,(Main!$F$15:$F$1956='PLANILHA EBR'!AJ1194)*(--LEFT(Main!$B$15:$B$1956,SEARCH(" ",Main!$B$15:$B$1956))='PLANILHA EBR'!AI1194),Main!$E$15:$E$1956)</f>
        <v>62948658000187</v>
      </c>
      <c r="AM1194" s="84" t="str" cm="1">
        <f t="array" ref="AM1194">_xlfn.XLOOKUP(1,(Main!$F$15:$F$1956='PLANILHA EBR'!AJ1194)*(--LEFT(Main!$B$15:$B$1956,SEARCH(" ",Main!$B$15:$B$1956))='PLANILHA EBR'!AI1194),Main!$H$15:$H$1956)</f>
        <v>KG LIQUIDO</v>
      </c>
      <c r="AN1194">
        <v>224.09</v>
      </c>
      <c r="AO1194">
        <v>121884.55</v>
      </c>
      <c r="AP1194">
        <v>72851</v>
      </c>
    </row>
    <row r="1195" spans="1:42" x14ac:dyDescent="0.25">
      <c r="A1195" t="s">
        <v>5958</v>
      </c>
      <c r="B1195" t="str">
        <f>C1195&amp;"-"&amp;COUNTIF(C$2:C1195,C1195)</f>
        <v>70091-11</v>
      </c>
      <c r="C1195">
        <v>70091</v>
      </c>
      <c r="D1195" s="57">
        <v>44889</v>
      </c>
      <c r="E1195" s="84" t="str">
        <f>F1195&amp;"-"&amp;COUNTIF($F$2:F1195,F1195)</f>
        <v>METASA-1064</v>
      </c>
      <c r="F1195" s="84" t="str">
        <f t="shared" si="122"/>
        <v>METASA</v>
      </c>
      <c r="G1195" t="s">
        <v>8581</v>
      </c>
      <c r="H1195" s="62">
        <v>88416482000106</v>
      </c>
      <c r="I1195" t="s">
        <v>30</v>
      </c>
      <c r="J1195">
        <v>434.9</v>
      </c>
      <c r="K1195">
        <v>8402.27</v>
      </c>
      <c r="M1195">
        <v>237666</v>
      </c>
      <c r="N1195" t="str">
        <v>TEADIT</v>
      </c>
      <c r="O1195" s="57" cm="1">
        <f t="array" ref="O1195">_xlfn.XLOOKUP(1,($C$2:$C$8655=M1195)*($F$2:$F$8655=N1195),$D$2:$D$8655)</f>
        <v>45506</v>
      </c>
      <c r="P1195" s="62">
        <v>62948658000187</v>
      </c>
      <c r="Q1195" t="str">
        <v>UNIDADE</v>
      </c>
      <c r="R1195" s="85">
        <v>6</v>
      </c>
      <c r="S1195" s="85">
        <v>218.6</v>
      </c>
      <c r="U1195" s="84" t="b">
        <f t="shared" si="123"/>
        <v>1</v>
      </c>
      <c r="V1195" s="84" t="b">
        <f t="shared" si="124"/>
        <v>1</v>
      </c>
      <c r="W1195" s="84" t="b">
        <f t="shared" si="125"/>
        <v>1</v>
      </c>
      <c r="X1195" s="84" t="str">
        <f t="shared" si="126"/>
        <v xml:space="preserve"> </v>
      </c>
      <c r="Y1195" s="84" t="b">
        <f t="shared" si="127"/>
        <v>1</v>
      </c>
      <c r="AA1195" s="84">
        <v>237666</v>
      </c>
      <c r="AB1195" s="84" t="s">
        <v>875</v>
      </c>
      <c r="AC1195" s="57">
        <v>45506</v>
      </c>
      <c r="AD1195" s="84">
        <v>62948658000187</v>
      </c>
      <c r="AE1195" s="84" t="s">
        <v>30</v>
      </c>
      <c r="AF1195" s="84">
        <v>0.3</v>
      </c>
      <c r="AG1195" s="84">
        <v>218.6</v>
      </c>
      <c r="AI1195">
        <v>238786</v>
      </c>
      <c r="AJ1195" s="84" t="str" cm="1">
        <f t="array" ref="AJ1195">_xlfn.XLOOKUP(AI1195,--LEFT(Main!$B$15:$B$1956,SEARCH(" ",Main!$B$15:$B$1956)),Main!$F$15:$F$1956,"")</f>
        <v>TEADIT</v>
      </c>
      <c r="AK1195" s="57" cm="1">
        <f t="array" ref="AK1195">_xlfn.XLOOKUP(1,(--LEFT(Main!$B$15:$B$1956,SEARCH(" ",Main!$B$15:$B$1956))=AI1195)*(Main!$F$15:$F$1956=AJ1195),Main!$C$15:$C$1956,"")</f>
        <v>45526</v>
      </c>
      <c r="AL1195" s="62" cm="1">
        <f t="array" ref="AL1195">--_xlfn.XLOOKUP(1,(Main!$F$15:$F$1956='PLANILHA EBR'!AJ1195)*(--LEFT(Main!$B$15:$B$1956,SEARCH(" ",Main!$B$15:$B$1956))='PLANILHA EBR'!AI1195),Main!$E$15:$E$1956)</f>
        <v>62948658000187</v>
      </c>
      <c r="AM1195" s="84" t="str" cm="1">
        <f t="array" ref="AM1195">_xlfn.XLOOKUP(1,(Main!$F$15:$F$1956='PLANILHA EBR'!AJ1195)*(--LEFT(Main!$B$15:$B$1956,SEARCH(" ",Main!$B$15:$B$1956))='PLANILHA EBR'!AI1195),Main!$H$15:$H$1956)</f>
        <v>KG LIQUIDO</v>
      </c>
      <c r="AN1195">
        <v>8.8000000000000007</v>
      </c>
      <c r="AO1195">
        <v>2648.68</v>
      </c>
      <c r="AP1195">
        <v>72847</v>
      </c>
    </row>
    <row r="1196" spans="1:42" x14ac:dyDescent="0.25">
      <c r="A1196" t="s">
        <v>5958</v>
      </c>
      <c r="B1196" t="str">
        <f>C1196&amp;"-"&amp;COUNTIF(C$2:C1196,C1196)</f>
        <v>70091-12</v>
      </c>
      <c r="C1196">
        <v>70091</v>
      </c>
      <c r="D1196" s="57">
        <v>44889</v>
      </c>
      <c r="E1196" s="84" t="str">
        <f>F1196&amp;"-"&amp;COUNTIF($F$2:F1196,F1196)</f>
        <v>METASA-1065</v>
      </c>
      <c r="F1196" s="84" t="str">
        <f t="shared" si="122"/>
        <v>METASA</v>
      </c>
      <c r="G1196" t="s">
        <v>8581</v>
      </c>
      <c r="H1196" s="62">
        <v>88416482000106</v>
      </c>
      <c r="I1196" t="s">
        <v>30</v>
      </c>
      <c r="J1196">
        <v>1560.8</v>
      </c>
      <c r="K1196">
        <v>26346.3</v>
      </c>
      <c r="M1196">
        <v>238043</v>
      </c>
      <c r="N1196" t="str">
        <v>TEADIT</v>
      </c>
      <c r="O1196" s="57" cm="1">
        <f t="array" ref="O1196">_xlfn.XLOOKUP(1,($C$2:$C$8655=M1196)*($F$2:$F$8655=N1196),$D$2:$D$8655)</f>
        <v>45513</v>
      </c>
      <c r="P1196" s="62">
        <v>62948658000187</v>
      </c>
      <c r="Q1196" t="str">
        <v>UNIDADE</v>
      </c>
      <c r="R1196" s="85">
        <v>1346</v>
      </c>
      <c r="S1196" s="85">
        <v>110080.73000000001</v>
      </c>
      <c r="U1196" s="84" t="b">
        <f t="shared" si="123"/>
        <v>1</v>
      </c>
      <c r="V1196" s="84" t="b">
        <f t="shared" si="124"/>
        <v>1</v>
      </c>
      <c r="W1196" s="84" t="b">
        <f t="shared" si="125"/>
        <v>1</v>
      </c>
      <c r="X1196" s="84" t="str">
        <f t="shared" si="126"/>
        <v xml:space="preserve"> </v>
      </c>
      <c r="Y1196" s="84" t="b">
        <f t="shared" si="127"/>
        <v>1</v>
      </c>
      <c r="AA1196" s="84">
        <v>238043</v>
      </c>
      <c r="AB1196" s="84" t="s">
        <v>875</v>
      </c>
      <c r="AC1196" s="57">
        <v>45513</v>
      </c>
      <c r="AD1196" s="84">
        <v>62948658000187</v>
      </c>
      <c r="AE1196" s="84" t="s">
        <v>30</v>
      </c>
      <c r="AF1196" s="84">
        <v>45.92</v>
      </c>
      <c r="AG1196" s="84">
        <v>110080.73</v>
      </c>
      <c r="AI1196">
        <v>239976</v>
      </c>
      <c r="AJ1196" s="84" t="str" cm="1">
        <f t="array" ref="AJ1196">_xlfn.XLOOKUP(AI1196,--LEFT(Main!$B$15:$B$1956,SEARCH(" ",Main!$B$15:$B$1956)),Main!$F$15:$F$1956,"")</f>
        <v>TEADIT</v>
      </c>
      <c r="AK1196" s="57" cm="1">
        <f t="array" ref="AK1196">_xlfn.XLOOKUP(1,(--LEFT(Main!$B$15:$B$1956,SEARCH(" ",Main!$B$15:$B$1956))=AI1196)*(Main!$F$15:$F$1956=AJ1196),Main!$C$15:$C$1956,"")</f>
        <v>45547</v>
      </c>
      <c r="AL1196" s="62" cm="1">
        <f t="array" ref="AL1196">--_xlfn.XLOOKUP(1,(Main!$F$15:$F$1956='PLANILHA EBR'!AJ1196)*(--LEFT(Main!$B$15:$B$1956,SEARCH(" ",Main!$B$15:$B$1956))='PLANILHA EBR'!AI1196),Main!$E$15:$E$1956)</f>
        <v>62948658000187</v>
      </c>
      <c r="AM1196" s="84" t="str" cm="1">
        <f t="array" ref="AM1196">_xlfn.XLOOKUP(1,(Main!$F$15:$F$1956='PLANILHA EBR'!AJ1196)*(--LEFT(Main!$B$15:$B$1956,SEARCH(" ",Main!$B$15:$B$1956))='PLANILHA EBR'!AI1196),Main!$H$15:$H$1956)</f>
        <v>KG LIQUIDO</v>
      </c>
      <c r="AN1196">
        <v>120.67999999999999</v>
      </c>
      <c r="AO1196">
        <v>120.68</v>
      </c>
      <c r="AP1196">
        <v>72806</v>
      </c>
    </row>
    <row r="1197" spans="1:42" x14ac:dyDescent="0.25">
      <c r="A1197" t="s">
        <v>5958</v>
      </c>
      <c r="B1197" t="str">
        <f>C1197&amp;"-"&amp;COUNTIF(C$2:C1197,C1197)</f>
        <v>70091-13</v>
      </c>
      <c r="C1197">
        <v>70091</v>
      </c>
      <c r="D1197" s="57">
        <v>44889</v>
      </c>
      <c r="E1197" s="84" t="str">
        <f>F1197&amp;"-"&amp;COUNTIF($F$2:F1197,F1197)</f>
        <v>METASA-1066</v>
      </c>
      <c r="F1197" s="84" t="str">
        <f t="shared" si="122"/>
        <v>METASA</v>
      </c>
      <c r="G1197" t="s">
        <v>8581</v>
      </c>
      <c r="H1197" s="62">
        <v>88416482000106</v>
      </c>
      <c r="I1197" t="s">
        <v>30</v>
      </c>
      <c r="J1197">
        <v>98.87</v>
      </c>
      <c r="K1197">
        <v>1321.89</v>
      </c>
      <c r="M1197">
        <v>238708</v>
      </c>
      <c r="N1197" t="str">
        <v>TEADIT</v>
      </c>
      <c r="O1197" s="57" cm="1">
        <f t="array" ref="O1197">_xlfn.XLOOKUP(1,($C$2:$C$8655=M1197)*($F$2:$F$8655=N1197),$D$2:$D$8655)</f>
        <v>45525</v>
      </c>
      <c r="P1197" s="62">
        <v>62948658000187</v>
      </c>
      <c r="Q1197" t="str">
        <v>UNIDADE</v>
      </c>
      <c r="R1197" s="85">
        <v>909</v>
      </c>
      <c r="S1197" s="85">
        <v>121884.54999999999</v>
      </c>
      <c r="U1197" s="84" t="b">
        <f t="shared" si="123"/>
        <v>1</v>
      </c>
      <c r="V1197" s="84" t="b">
        <f t="shared" si="124"/>
        <v>1</v>
      </c>
      <c r="W1197" s="84" t="b">
        <f t="shared" si="125"/>
        <v>1</v>
      </c>
      <c r="X1197" s="84" t="str">
        <f t="shared" si="126"/>
        <v xml:space="preserve"> </v>
      </c>
      <c r="Y1197" s="84" t="b">
        <f t="shared" si="127"/>
        <v>1</v>
      </c>
      <c r="AA1197" s="84">
        <v>238708</v>
      </c>
      <c r="AB1197" s="84" t="s">
        <v>875</v>
      </c>
      <c r="AC1197" s="57">
        <v>45525</v>
      </c>
      <c r="AD1197" s="84">
        <v>62948658000187</v>
      </c>
      <c r="AE1197" s="84" t="s">
        <v>30</v>
      </c>
      <c r="AF1197" s="84">
        <v>224.09</v>
      </c>
      <c r="AG1197" s="84">
        <v>121884.55</v>
      </c>
      <c r="AI1197">
        <v>244874</v>
      </c>
      <c r="AJ1197" s="84" t="str" cm="1">
        <f t="array" ref="AJ1197">_xlfn.XLOOKUP(AI1197,--LEFT(Main!$B$15:$B$1956,SEARCH(" ",Main!$B$15:$B$1956)),Main!$F$15:$F$1956,"")</f>
        <v>ARTEX</v>
      </c>
      <c r="AK1197" s="57" cm="1">
        <f t="array" ref="AK1197">_xlfn.XLOOKUP(1,(--LEFT(Main!$B$15:$B$1956,SEARCH(" ",Main!$B$15:$B$1956))=AI1197)*(Main!$F$15:$F$1956=AJ1197),Main!$C$15:$C$1956,"")</f>
        <v>45273</v>
      </c>
      <c r="AL1197" s="62" cm="1">
        <f t="array" ref="AL1197">--_xlfn.XLOOKUP(1,(Main!$F$15:$F$1956='PLANILHA EBR'!AJ1197)*(--LEFT(Main!$B$15:$B$1956,SEARCH(" ",Main!$B$15:$B$1956))='PLANILHA EBR'!AI1197),Main!$E$15:$E$1956)</f>
        <v>33150053000733</v>
      </c>
      <c r="AM1197" s="84" t="str" cm="1">
        <f t="array" ref="AM1197">_xlfn.XLOOKUP(1,(Main!$F$15:$F$1956='PLANILHA EBR'!AJ1197)*(--LEFT(Main!$B$15:$B$1956,SEARCH(" ",Main!$B$15:$B$1956))='PLANILHA EBR'!AI1197),Main!$H$15:$H$1956)</f>
        <v>KG LIQUIDO</v>
      </c>
      <c r="AN1197">
        <v>1347</v>
      </c>
      <c r="AO1197">
        <v>66454.080000000002</v>
      </c>
      <c r="AP1197">
        <v>72756</v>
      </c>
    </row>
    <row r="1198" spans="1:42" x14ac:dyDescent="0.25">
      <c r="A1198" t="s">
        <v>5958</v>
      </c>
      <c r="B1198" t="str">
        <f>C1198&amp;"-"&amp;COUNTIF(C$2:C1198,C1198)</f>
        <v>70144-1</v>
      </c>
      <c r="C1198">
        <v>70144</v>
      </c>
      <c r="D1198" s="57">
        <v>44890</v>
      </c>
      <c r="E1198" s="84" t="str">
        <f>F1198&amp;"-"&amp;COUNTIF($F$2:F1198,F1198)</f>
        <v>METASA-1067</v>
      </c>
      <c r="F1198" s="84" t="str">
        <f t="shared" si="122"/>
        <v>METASA</v>
      </c>
      <c r="G1198" t="s">
        <v>8581</v>
      </c>
      <c r="H1198" s="62">
        <v>88416482000106</v>
      </c>
      <c r="I1198" t="s">
        <v>30</v>
      </c>
      <c r="J1198">
        <v>442.65</v>
      </c>
      <c r="K1198">
        <v>7471.93</v>
      </c>
      <c r="M1198">
        <v>238786</v>
      </c>
      <c r="N1198" t="str">
        <v>TEADIT</v>
      </c>
      <c r="O1198" s="57" cm="1">
        <f t="array" ref="O1198">_xlfn.XLOOKUP(1,($C$2:$C$8655=M1198)*($F$2:$F$8655=N1198),$D$2:$D$8655)</f>
        <v>45526</v>
      </c>
      <c r="P1198" s="62">
        <v>62948658000187</v>
      </c>
      <c r="Q1198" t="str">
        <v>UNIDADE</v>
      </c>
      <c r="R1198" s="85">
        <v>4</v>
      </c>
      <c r="S1198" s="85">
        <v>2648.68</v>
      </c>
      <c r="U1198" s="84" t="b">
        <f t="shared" si="123"/>
        <v>1</v>
      </c>
      <c r="V1198" s="84" t="b">
        <f t="shared" si="124"/>
        <v>1</v>
      </c>
      <c r="W1198" s="84" t="b">
        <f t="shared" si="125"/>
        <v>1</v>
      </c>
      <c r="X1198" s="84" t="str">
        <f t="shared" si="126"/>
        <v xml:space="preserve"> </v>
      </c>
      <c r="Y1198" s="84" t="b">
        <f t="shared" si="127"/>
        <v>1</v>
      </c>
      <c r="AA1198" s="84">
        <v>238786</v>
      </c>
      <c r="AB1198" s="84" t="s">
        <v>875</v>
      </c>
      <c r="AC1198" s="57">
        <v>45526</v>
      </c>
      <c r="AD1198" s="84">
        <v>62948658000187</v>
      </c>
      <c r="AE1198" s="84" t="s">
        <v>30</v>
      </c>
      <c r="AF1198" s="84">
        <v>8.8000000000000007</v>
      </c>
      <c r="AG1198" s="84">
        <v>2648.68</v>
      </c>
      <c r="AI1198">
        <v>245201</v>
      </c>
      <c r="AJ1198" s="84" t="str" cm="1">
        <f t="array" ref="AJ1198">_xlfn.XLOOKUP(AI1198,--LEFT(Main!$B$15:$B$1956,SEARCH(" ",Main!$B$15:$B$1956)),Main!$F$15:$F$1956,"")</f>
        <v>ARTEX</v>
      </c>
      <c r="AK1198" s="57" cm="1">
        <f t="array" ref="AK1198">_xlfn.XLOOKUP(1,(--LEFT(Main!$B$15:$B$1956,SEARCH(" ",Main!$B$15:$B$1956))=AI1198)*(Main!$F$15:$F$1956=AJ1198),Main!$C$15:$C$1956,"")</f>
        <v>45275</v>
      </c>
      <c r="AL1198" s="62" cm="1">
        <f t="array" ref="AL1198">--_xlfn.XLOOKUP(1,(Main!$F$15:$F$1956='PLANILHA EBR'!AJ1198)*(--LEFT(Main!$B$15:$B$1956,SEARCH(" ",Main!$B$15:$B$1956))='PLANILHA EBR'!AI1198),Main!$E$15:$E$1956)</f>
        <v>33150053000733</v>
      </c>
      <c r="AM1198" s="84" t="str" cm="1">
        <f t="array" ref="AM1198">_xlfn.XLOOKUP(1,(Main!$F$15:$F$1956='PLANILHA EBR'!AJ1198)*(--LEFT(Main!$B$15:$B$1956,SEARCH(" ",Main!$B$15:$B$1956))='PLANILHA EBR'!AI1198),Main!$H$15:$H$1956)</f>
        <v>KG LIQUIDO</v>
      </c>
      <c r="AN1198">
        <v>400</v>
      </c>
      <c r="AO1198">
        <v>19074.419999999998</v>
      </c>
      <c r="AP1198">
        <v>72754</v>
      </c>
    </row>
    <row r="1199" spans="1:42" x14ac:dyDescent="0.25">
      <c r="A1199" t="s">
        <v>5958</v>
      </c>
      <c r="B1199" t="str">
        <f>C1199&amp;"-"&amp;COUNTIF(C$2:C1199,C1199)</f>
        <v>70144-2</v>
      </c>
      <c r="C1199">
        <v>70144</v>
      </c>
      <c r="D1199" s="57">
        <v>44890</v>
      </c>
      <c r="E1199" s="84" t="str">
        <f>F1199&amp;"-"&amp;COUNTIF($F$2:F1199,F1199)</f>
        <v>METASA-1068</v>
      </c>
      <c r="F1199" s="84" t="str">
        <f t="shared" si="122"/>
        <v>METASA</v>
      </c>
      <c r="G1199" t="s">
        <v>8581</v>
      </c>
      <c r="H1199" s="62">
        <v>88416482000106</v>
      </c>
      <c r="I1199" t="s">
        <v>30</v>
      </c>
      <c r="J1199">
        <v>1766.22</v>
      </c>
      <c r="K1199">
        <v>29813.8</v>
      </c>
      <c r="M1199">
        <v>239976</v>
      </c>
      <c r="N1199" t="str">
        <v>TEADIT</v>
      </c>
      <c r="O1199" s="57" cm="1">
        <f t="array" ref="O1199">_xlfn.XLOOKUP(1,($C$2:$C$8655=M1199)*($F$2:$F$8655=N1199),$D$2:$D$8655)</f>
        <v>45547</v>
      </c>
      <c r="P1199" s="62">
        <v>62948658000187</v>
      </c>
      <c r="Q1199" t="str">
        <v>UNIDADE</v>
      </c>
      <c r="R1199" s="85">
        <v>4</v>
      </c>
      <c r="S1199" s="85">
        <v>120.68</v>
      </c>
      <c r="U1199" s="84" t="b">
        <f t="shared" si="123"/>
        <v>1</v>
      </c>
      <c r="V1199" s="84" t="b">
        <f t="shared" si="124"/>
        <v>1</v>
      </c>
      <c r="W1199" s="84" t="b">
        <f t="shared" si="125"/>
        <v>1</v>
      </c>
      <c r="X1199" s="84" t="str">
        <f t="shared" si="126"/>
        <v xml:space="preserve"> </v>
      </c>
      <c r="Y1199" s="84" t="b">
        <f t="shared" si="127"/>
        <v>1</v>
      </c>
      <c r="AA1199" s="84">
        <v>239976</v>
      </c>
      <c r="AB1199" s="84" t="s">
        <v>875</v>
      </c>
      <c r="AC1199" s="57">
        <v>45547</v>
      </c>
      <c r="AD1199" s="84">
        <v>62948658000187</v>
      </c>
      <c r="AE1199" s="84" t="s">
        <v>30</v>
      </c>
      <c r="AF1199" s="84">
        <v>120.67999999999999</v>
      </c>
      <c r="AG1199" s="84">
        <v>120.68</v>
      </c>
      <c r="AI1199">
        <v>245349</v>
      </c>
      <c r="AJ1199" s="84" t="str" cm="1">
        <f t="array" ref="AJ1199">_xlfn.XLOOKUP(AI1199,--LEFT(Main!$B$15:$B$1956,SEARCH(" ",Main!$B$15:$B$1956)),Main!$F$15:$F$1956,"")</f>
        <v>ARTEX</v>
      </c>
      <c r="AK1199" s="57" cm="1">
        <f t="array" ref="AK1199">_xlfn.XLOOKUP(1,(--LEFT(Main!$B$15:$B$1956,SEARCH(" ",Main!$B$15:$B$1956))=AI1199)*(Main!$F$15:$F$1956=AJ1199),Main!$C$15:$C$1956,"")</f>
        <v>45275</v>
      </c>
      <c r="AL1199" s="62" cm="1">
        <f t="array" ref="AL1199">--_xlfn.XLOOKUP(1,(Main!$F$15:$F$1956='PLANILHA EBR'!AJ1199)*(--LEFT(Main!$B$15:$B$1956,SEARCH(" ",Main!$B$15:$B$1956))='PLANILHA EBR'!AI1199),Main!$E$15:$E$1956)</f>
        <v>33150053000733</v>
      </c>
      <c r="AM1199" s="84" t="str" cm="1">
        <f t="array" ref="AM1199">_xlfn.XLOOKUP(1,(Main!$F$15:$F$1956='PLANILHA EBR'!AJ1199)*(--LEFT(Main!$B$15:$B$1956,SEARCH(" ",Main!$B$15:$B$1956))='PLANILHA EBR'!AI1199),Main!$H$15:$H$1956)</f>
        <v>KG LIQUIDO</v>
      </c>
      <c r="AN1199">
        <v>1992</v>
      </c>
      <c r="AO1199">
        <v>67207.040000000008</v>
      </c>
      <c r="AP1199">
        <v>72678</v>
      </c>
    </row>
    <row r="1200" spans="1:42" x14ac:dyDescent="0.25">
      <c r="A1200" t="s">
        <v>5958</v>
      </c>
      <c r="B1200" t="str">
        <f>C1200&amp;"-"&amp;COUNTIF(C$2:C1200,C1200)</f>
        <v>70144-3</v>
      </c>
      <c r="C1200">
        <v>70144</v>
      </c>
      <c r="D1200" s="57">
        <v>44890</v>
      </c>
      <c r="E1200" s="84" t="str">
        <f>F1200&amp;"-"&amp;COUNTIF($F$2:F1200,F1200)</f>
        <v>METASA-1069</v>
      </c>
      <c r="F1200" s="84" t="str">
        <f t="shared" si="122"/>
        <v>METASA</v>
      </c>
      <c r="G1200" t="s">
        <v>8581</v>
      </c>
      <c r="H1200" s="62">
        <v>88416482000106</v>
      </c>
      <c r="I1200" t="s">
        <v>30</v>
      </c>
      <c r="J1200">
        <v>803.24</v>
      </c>
      <c r="K1200">
        <v>13558.69</v>
      </c>
      <c r="M1200">
        <v>244874</v>
      </c>
      <c r="N1200" t="str">
        <v>ACO</v>
      </c>
      <c r="O1200" s="57" cm="1">
        <f t="array" ref="O1200">_xlfn.XLOOKUP(1,($C$2:$C$8655=M1200)*($F$2:$F$8655=N1200),$D$2:$D$8655)</f>
        <v>45273</v>
      </c>
      <c r="P1200" s="62">
        <v>33150053000733</v>
      </c>
      <c r="Q1200" t="str">
        <v>M</v>
      </c>
      <c r="R1200" s="85">
        <v>528</v>
      </c>
      <c r="S1200" s="85">
        <v>66454.080000000002</v>
      </c>
      <c r="U1200" s="84" t="b">
        <f t="shared" si="123"/>
        <v>1</v>
      </c>
      <c r="V1200" s="84" t="b">
        <f t="shared" si="124"/>
        <v>1</v>
      </c>
      <c r="W1200" s="84" t="b">
        <f t="shared" si="125"/>
        <v>1</v>
      </c>
      <c r="X1200" s="84" t="str">
        <f t="shared" si="126"/>
        <v xml:space="preserve"> </v>
      </c>
      <c r="Y1200" s="84" t="b">
        <f t="shared" si="127"/>
        <v>1</v>
      </c>
      <c r="AA1200" s="84">
        <v>244874</v>
      </c>
      <c r="AB1200" s="84" t="s">
        <v>607</v>
      </c>
      <c r="AC1200" s="57">
        <v>45273</v>
      </c>
      <c r="AD1200" s="84">
        <v>33150053000733</v>
      </c>
      <c r="AE1200" s="84" t="s">
        <v>30</v>
      </c>
      <c r="AF1200" s="84">
        <v>1347</v>
      </c>
      <c r="AG1200" s="84">
        <v>66454.080000000002</v>
      </c>
      <c r="AI1200">
        <v>247797</v>
      </c>
      <c r="AJ1200" s="84" t="str" cm="1">
        <f t="array" ref="AJ1200">_xlfn.XLOOKUP(AI1200,--LEFT(Main!$B$15:$B$1956,SEARCH(" ",Main!$B$15:$B$1956)),Main!$F$15:$F$1956,"")</f>
        <v>ARTEX</v>
      </c>
      <c r="AK1200" s="57" cm="1">
        <f t="array" ref="AK1200">_xlfn.XLOOKUP(1,(--LEFT(Main!$B$15:$B$1956,SEARCH(" ",Main!$B$15:$B$1956))=AI1200)*(Main!$F$15:$F$1956=AJ1200),Main!$C$15:$C$1956,"")</f>
        <v>45322</v>
      </c>
      <c r="AL1200" s="62" cm="1">
        <f t="array" ref="AL1200">--_xlfn.XLOOKUP(1,(Main!$F$15:$F$1956='PLANILHA EBR'!AJ1200)*(--LEFT(Main!$B$15:$B$1956,SEARCH(" ",Main!$B$15:$B$1956))='PLANILHA EBR'!AI1200),Main!$E$15:$E$1956)</f>
        <v>33150053000733</v>
      </c>
      <c r="AM1200" s="84" t="str" cm="1">
        <f t="array" ref="AM1200">_xlfn.XLOOKUP(1,(Main!$F$15:$F$1956='PLANILHA EBR'!AJ1200)*(--LEFT(Main!$B$15:$B$1956,SEARCH(" ",Main!$B$15:$B$1956))='PLANILHA EBR'!AI1200),Main!$H$15:$H$1956)</f>
        <v>KG LIQUIDO</v>
      </c>
      <c r="AN1200">
        <v>17071</v>
      </c>
      <c r="AO1200">
        <v>557368.15</v>
      </c>
      <c r="AP1200">
        <v>72507</v>
      </c>
    </row>
    <row r="1201" spans="1:42" x14ac:dyDescent="0.25">
      <c r="A1201" t="s">
        <v>5958</v>
      </c>
      <c r="B1201" t="str">
        <f>C1201&amp;"-"&amp;COUNTIF(C$2:C1201,C1201)</f>
        <v>70144-4</v>
      </c>
      <c r="C1201">
        <v>70144</v>
      </c>
      <c r="D1201" s="57">
        <v>44890</v>
      </c>
      <c r="E1201" s="84" t="str">
        <f>F1201&amp;"-"&amp;COUNTIF($F$2:F1201,F1201)</f>
        <v>METASA-1070</v>
      </c>
      <c r="F1201" s="84" t="str">
        <f t="shared" si="122"/>
        <v>METASA</v>
      </c>
      <c r="G1201" t="s">
        <v>8581</v>
      </c>
      <c r="H1201" s="62">
        <v>88416482000106</v>
      </c>
      <c r="I1201" t="s">
        <v>30</v>
      </c>
      <c r="J1201">
        <v>319.67</v>
      </c>
      <c r="K1201">
        <v>5188.24</v>
      </c>
      <c r="M1201">
        <v>245201</v>
      </c>
      <c r="N1201" t="str">
        <v>ACO</v>
      </c>
      <c r="O1201" s="57" cm="1">
        <f t="array" ref="O1201">_xlfn.XLOOKUP(1,($C$2:$C$8655=M1201)*($F$2:$F$8655=N1201),$D$2:$D$8655)</f>
        <v>45275</v>
      </c>
      <c r="P1201" s="62">
        <v>33150053000733</v>
      </c>
      <c r="Q1201" t="str">
        <v>M</v>
      </c>
      <c r="R1201" s="85">
        <v>6</v>
      </c>
      <c r="S1201" s="85">
        <v>19074.419999999998</v>
      </c>
      <c r="U1201" s="84" t="b">
        <f t="shared" si="123"/>
        <v>1</v>
      </c>
      <c r="V1201" s="84" t="b">
        <f t="shared" si="124"/>
        <v>1</v>
      </c>
      <c r="W1201" s="84" t="b">
        <f t="shared" si="125"/>
        <v>1</v>
      </c>
      <c r="X1201" s="84" t="str">
        <f t="shared" si="126"/>
        <v xml:space="preserve"> </v>
      </c>
      <c r="Y1201" s="84" t="b">
        <f t="shared" si="127"/>
        <v>1</v>
      </c>
      <c r="AA1201" s="84">
        <v>245201</v>
      </c>
      <c r="AB1201" s="84" t="s">
        <v>607</v>
      </c>
      <c r="AC1201" s="57">
        <v>45275</v>
      </c>
      <c r="AD1201" s="84">
        <v>33150053000733</v>
      </c>
      <c r="AE1201" s="84" t="s">
        <v>30</v>
      </c>
      <c r="AF1201" s="84">
        <v>400</v>
      </c>
      <c r="AG1201" s="84">
        <v>19074.419999999998</v>
      </c>
      <c r="AI1201">
        <v>250045</v>
      </c>
      <c r="AJ1201" s="84" t="str" cm="1">
        <f t="array" ref="AJ1201">_xlfn.XLOOKUP(AI1201,--LEFT(Main!$B$15:$B$1956,SEARCH(" ",Main!$B$15:$B$1956)),Main!$F$15:$F$1956,"")</f>
        <v>ARTEX</v>
      </c>
      <c r="AK1201" s="57" cm="1">
        <f t="array" ref="AK1201">_xlfn.XLOOKUP(1,(--LEFT(Main!$B$15:$B$1956,SEARCH(" ",Main!$B$15:$B$1956))=AI1201)*(Main!$F$15:$F$1956=AJ1201),Main!$C$15:$C$1956,"")</f>
        <v>45351</v>
      </c>
      <c r="AL1201" s="62" cm="1">
        <f t="array" ref="AL1201">--_xlfn.XLOOKUP(1,(Main!$F$15:$F$1956='PLANILHA EBR'!AJ1201)*(--LEFT(Main!$B$15:$B$1956,SEARCH(" ",Main!$B$15:$B$1956))='PLANILHA EBR'!AI1201),Main!$E$15:$E$1956)</f>
        <v>33150053000733</v>
      </c>
      <c r="AM1201" s="84" t="str" cm="1">
        <f t="array" ref="AM1201">_xlfn.XLOOKUP(1,(Main!$F$15:$F$1956='PLANILHA EBR'!AJ1201)*(--LEFT(Main!$B$15:$B$1956,SEARCH(" ",Main!$B$15:$B$1956))='PLANILHA EBR'!AI1201),Main!$H$15:$H$1956)</f>
        <v>KG LIQUIDO</v>
      </c>
      <c r="AN1201">
        <v>3532</v>
      </c>
      <c r="AO1201">
        <v>125543.09999999999</v>
      </c>
      <c r="AP1201">
        <v>71844</v>
      </c>
    </row>
    <row r="1202" spans="1:42" x14ac:dyDescent="0.25">
      <c r="A1202" t="s">
        <v>5958</v>
      </c>
      <c r="B1202" t="str">
        <f>C1202&amp;"-"&amp;COUNTIF(C$2:C1202,C1202)</f>
        <v>70144-5</v>
      </c>
      <c r="C1202">
        <v>70144</v>
      </c>
      <c r="D1202" s="57">
        <v>44890</v>
      </c>
      <c r="E1202" s="84" t="str">
        <f>F1202&amp;"-"&amp;COUNTIF($F$2:F1202,F1202)</f>
        <v>METASA-1071</v>
      </c>
      <c r="F1202" s="84" t="str">
        <f t="shared" si="122"/>
        <v>METASA</v>
      </c>
      <c r="G1202" t="s">
        <v>8581</v>
      </c>
      <c r="H1202" s="62">
        <v>88416482000106</v>
      </c>
      <c r="I1202" t="s">
        <v>30</v>
      </c>
      <c r="J1202">
        <v>598.61</v>
      </c>
      <c r="K1202">
        <v>10104.540000000001</v>
      </c>
      <c r="M1202">
        <v>245349</v>
      </c>
      <c r="N1202" t="str">
        <v>ACO</v>
      </c>
      <c r="O1202" s="57" cm="1">
        <f t="array" ref="O1202">_xlfn.XLOOKUP(1,($C$2:$C$8655=M1202)*($F$2:$F$8655=N1202),$D$2:$D$8655)</f>
        <v>45275</v>
      </c>
      <c r="P1202" s="62">
        <v>33150053000733</v>
      </c>
      <c r="Q1202" t="str">
        <v>METRO QUADRADO</v>
      </c>
      <c r="R1202" s="85">
        <v>34.889400000000002</v>
      </c>
      <c r="S1202" s="85">
        <v>67207.039999999994</v>
      </c>
      <c r="U1202" s="84" t="b">
        <f t="shared" si="123"/>
        <v>1</v>
      </c>
      <c r="V1202" s="84" t="b">
        <f t="shared" si="124"/>
        <v>1</v>
      </c>
      <c r="W1202" s="84" t="b">
        <f t="shared" si="125"/>
        <v>1</v>
      </c>
      <c r="X1202" s="84" t="str">
        <f t="shared" si="126"/>
        <v xml:space="preserve"> </v>
      </c>
      <c r="Y1202" s="84" t="b">
        <f t="shared" si="127"/>
        <v>1</v>
      </c>
      <c r="AA1202" s="84">
        <v>245349</v>
      </c>
      <c r="AB1202" s="84" t="s">
        <v>607</v>
      </c>
      <c r="AC1202" s="57">
        <v>45275</v>
      </c>
      <c r="AD1202" s="84">
        <v>33150053000733</v>
      </c>
      <c r="AE1202" s="84" t="s">
        <v>30</v>
      </c>
      <c r="AF1202" s="84">
        <v>1992</v>
      </c>
      <c r="AG1202" s="84">
        <v>67207.039999999994</v>
      </c>
      <c r="AI1202">
        <v>250714</v>
      </c>
      <c r="AJ1202" s="84" t="str" cm="1">
        <f t="array" ref="AJ1202">_xlfn.XLOOKUP(AI1202,--LEFT(Main!$B$15:$B$1956,SEARCH(" ",Main!$B$15:$B$1956)),Main!$F$15:$F$1956,"")</f>
        <v>ARTEX</v>
      </c>
      <c r="AK1202" s="57" cm="1">
        <f t="array" ref="AK1202">_xlfn.XLOOKUP(1,(--LEFT(Main!$B$15:$B$1956,SEARCH(" ",Main!$B$15:$B$1956))=AI1202)*(Main!$F$15:$F$1956=AJ1202),Main!$C$15:$C$1956,"")</f>
        <v>45359</v>
      </c>
      <c r="AL1202" s="62" cm="1">
        <f t="array" ref="AL1202">--_xlfn.XLOOKUP(1,(Main!$F$15:$F$1956='PLANILHA EBR'!AJ1202)*(--LEFT(Main!$B$15:$B$1956,SEARCH(" ",Main!$B$15:$B$1956))='PLANILHA EBR'!AI1202),Main!$E$15:$E$1956)</f>
        <v>33150053000733</v>
      </c>
      <c r="AM1202" s="84" t="str" cm="1">
        <f t="array" ref="AM1202">_xlfn.XLOOKUP(1,(Main!$F$15:$F$1956='PLANILHA EBR'!AJ1202)*(--LEFT(Main!$B$15:$B$1956,SEARCH(" ",Main!$B$15:$B$1956))='PLANILHA EBR'!AI1202),Main!$H$15:$H$1956)</f>
        <v>KG LIQUIDO</v>
      </c>
      <c r="AN1202">
        <v>2164</v>
      </c>
      <c r="AO1202">
        <v>120808.56</v>
      </c>
      <c r="AP1202">
        <v>69476</v>
      </c>
    </row>
    <row r="1203" spans="1:42" x14ac:dyDescent="0.25">
      <c r="A1203" t="s">
        <v>5958</v>
      </c>
      <c r="B1203" t="str">
        <f>C1203&amp;"-"&amp;COUNTIF(C$2:C1203,C1203)</f>
        <v>70144-6</v>
      </c>
      <c r="C1203">
        <v>70144</v>
      </c>
      <c r="D1203" s="57">
        <v>44890</v>
      </c>
      <c r="E1203" s="84" t="str">
        <f>F1203&amp;"-"&amp;COUNTIF($F$2:F1203,F1203)</f>
        <v>METASA-1072</v>
      </c>
      <c r="F1203" s="84" t="str">
        <f t="shared" si="122"/>
        <v>METASA</v>
      </c>
      <c r="G1203" t="s">
        <v>8581</v>
      </c>
      <c r="H1203" s="62">
        <v>88416482000106</v>
      </c>
      <c r="I1203" t="s">
        <v>30</v>
      </c>
      <c r="J1203">
        <v>950.7</v>
      </c>
      <c r="K1203">
        <v>17749.57</v>
      </c>
      <c r="M1203">
        <v>247797</v>
      </c>
      <c r="N1203" t="str">
        <v>ACO</v>
      </c>
      <c r="O1203" s="57" cm="1">
        <f t="array" ref="O1203">_xlfn.XLOOKUP(1,($C$2:$C$8655=M1203)*($F$2:$F$8655=N1203),$D$2:$D$8655)</f>
        <v>45322</v>
      </c>
      <c r="P1203" s="62">
        <v>33150053000733</v>
      </c>
      <c r="Q1203" t="str">
        <v>METRO QUADRADO</v>
      </c>
      <c r="R1203" s="85">
        <v>2133.875</v>
      </c>
      <c r="S1203" s="85">
        <v>557368.15</v>
      </c>
      <c r="U1203" s="84" t="b">
        <f t="shared" si="123"/>
        <v>1</v>
      </c>
      <c r="V1203" s="84" t="b">
        <f t="shared" si="124"/>
        <v>1</v>
      </c>
      <c r="W1203" s="84" t="b">
        <f t="shared" si="125"/>
        <v>1</v>
      </c>
      <c r="X1203" s="84" t="str">
        <f t="shared" si="126"/>
        <v xml:space="preserve"> </v>
      </c>
      <c r="Y1203" s="84" t="b">
        <f t="shared" si="127"/>
        <v>1</v>
      </c>
      <c r="AA1203" s="84">
        <v>247797</v>
      </c>
      <c r="AB1203" s="84" t="s">
        <v>607</v>
      </c>
      <c r="AC1203" s="57">
        <v>45322</v>
      </c>
      <c r="AD1203" s="84">
        <v>33150053000733</v>
      </c>
      <c r="AE1203" s="84" t="s">
        <v>30</v>
      </c>
      <c r="AF1203" s="84">
        <v>17071</v>
      </c>
      <c r="AG1203" s="84">
        <v>557368.15</v>
      </c>
      <c r="AI1203">
        <v>252225</v>
      </c>
      <c r="AJ1203" s="84" t="str" cm="1">
        <f t="array" ref="AJ1203">_xlfn.XLOOKUP(AI1203,--LEFT(Main!$B$15:$B$1956,SEARCH(" ",Main!$B$15:$B$1956)),Main!$F$15:$F$1956,"")</f>
        <v>ARTEX</v>
      </c>
      <c r="AK1203" s="57" cm="1">
        <f t="array" ref="AK1203">_xlfn.XLOOKUP(1,(--LEFT(Main!$B$15:$B$1956,SEARCH(" ",Main!$B$15:$B$1956))=AI1203)*(Main!$F$15:$F$1956=AJ1203),Main!$C$15:$C$1956,"")</f>
        <v>45379</v>
      </c>
      <c r="AL1203" s="62" cm="1">
        <f t="array" ref="AL1203">--_xlfn.XLOOKUP(1,(Main!$F$15:$F$1956='PLANILHA EBR'!AJ1203)*(--LEFT(Main!$B$15:$B$1956,SEARCH(" ",Main!$B$15:$B$1956))='PLANILHA EBR'!AI1203),Main!$E$15:$E$1956)</f>
        <v>33150053000733</v>
      </c>
      <c r="AM1203" s="84" t="str" cm="1">
        <f t="array" ref="AM1203">_xlfn.XLOOKUP(1,(Main!$F$15:$F$1956='PLANILHA EBR'!AJ1203)*(--LEFT(Main!$B$15:$B$1956,SEARCH(" ",Main!$B$15:$B$1956))='PLANILHA EBR'!AI1203),Main!$H$15:$H$1956)</f>
        <v>KG LIQUIDO</v>
      </c>
      <c r="AN1203">
        <v>714</v>
      </c>
      <c r="AO1203">
        <v>44560.44</v>
      </c>
      <c r="AP1203">
        <v>68760</v>
      </c>
    </row>
    <row r="1204" spans="1:42" x14ac:dyDescent="0.25">
      <c r="A1204" t="s">
        <v>5958</v>
      </c>
      <c r="B1204" t="str">
        <f>C1204&amp;"-"&amp;COUNTIF(C$2:C1204,C1204)</f>
        <v>70144-7</v>
      </c>
      <c r="C1204">
        <v>70144</v>
      </c>
      <c r="D1204" s="57">
        <v>44890</v>
      </c>
      <c r="E1204" s="84" t="str">
        <f>F1204&amp;"-"&amp;COUNTIF($F$2:F1204,F1204)</f>
        <v>METASA-1073</v>
      </c>
      <c r="F1204" s="84" t="str">
        <f t="shared" si="122"/>
        <v>METASA</v>
      </c>
      <c r="G1204" t="s">
        <v>8581</v>
      </c>
      <c r="H1204" s="62">
        <v>88416482000106</v>
      </c>
      <c r="I1204" t="s">
        <v>30</v>
      </c>
      <c r="J1204">
        <v>1211.9000000000001</v>
      </c>
      <c r="K1204">
        <v>23413.91</v>
      </c>
      <c r="M1204">
        <v>250045</v>
      </c>
      <c r="N1204" t="str">
        <v>ACO</v>
      </c>
      <c r="O1204" s="57" cm="1">
        <f t="array" ref="O1204">_xlfn.XLOOKUP(1,($C$2:$C$8655=M1204)*($F$2:$F$8655=N1204),$D$2:$D$8655)</f>
        <v>45351</v>
      </c>
      <c r="P1204" s="62">
        <v>33150053000733</v>
      </c>
      <c r="Q1204" t="str">
        <v>UNIDADE</v>
      </c>
      <c r="R1204" s="85">
        <v>114</v>
      </c>
      <c r="S1204" s="85">
        <v>125543.09999999999</v>
      </c>
      <c r="U1204" s="84" t="b">
        <f t="shared" si="123"/>
        <v>1</v>
      </c>
      <c r="V1204" s="84" t="b">
        <f t="shared" si="124"/>
        <v>1</v>
      </c>
      <c r="W1204" s="84" t="b">
        <f t="shared" si="125"/>
        <v>1</v>
      </c>
      <c r="X1204" s="84" t="str">
        <f t="shared" si="126"/>
        <v xml:space="preserve"> </v>
      </c>
      <c r="Y1204" s="84" t="b">
        <f t="shared" si="127"/>
        <v>1</v>
      </c>
      <c r="AA1204" s="84">
        <v>250045</v>
      </c>
      <c r="AB1204" s="84" t="s">
        <v>607</v>
      </c>
      <c r="AC1204" s="57">
        <v>45351</v>
      </c>
      <c r="AD1204" s="84">
        <v>33150053000733</v>
      </c>
      <c r="AE1204" s="84" t="s">
        <v>30</v>
      </c>
      <c r="AF1204" s="84">
        <v>3532</v>
      </c>
      <c r="AG1204" s="84">
        <v>125543.1</v>
      </c>
      <c r="AI1204">
        <v>252928</v>
      </c>
      <c r="AJ1204" s="84" t="str" cm="1">
        <f t="array" ref="AJ1204">_xlfn.XLOOKUP(AI1204,--LEFT(Main!$B$15:$B$1956,SEARCH(" ",Main!$B$15:$B$1956)),Main!$F$15:$F$1956,"")</f>
        <v>ARTEX</v>
      </c>
      <c r="AK1204" s="57" cm="1">
        <f t="array" ref="AK1204">_xlfn.XLOOKUP(1,(--LEFT(Main!$B$15:$B$1956,SEARCH(" ",Main!$B$15:$B$1956))=AI1204)*(Main!$F$15:$F$1956=AJ1204),Main!$C$15:$C$1956,"")</f>
        <v>45387</v>
      </c>
      <c r="AL1204" s="62" cm="1">
        <f t="array" ref="AL1204">--_xlfn.XLOOKUP(1,(Main!$F$15:$F$1956='PLANILHA EBR'!AJ1204)*(--LEFT(Main!$B$15:$B$1956,SEARCH(" ",Main!$B$15:$B$1956))='PLANILHA EBR'!AI1204),Main!$E$15:$E$1956)</f>
        <v>33150053000733</v>
      </c>
      <c r="AM1204" s="84" t="str" cm="1">
        <f t="array" ref="AM1204">_xlfn.XLOOKUP(1,(Main!$F$15:$F$1956='PLANILHA EBR'!AJ1204)*(--LEFT(Main!$B$15:$B$1956,SEARCH(" ",Main!$B$15:$B$1956))='PLANILHA EBR'!AI1204),Main!$H$15:$H$1956)</f>
        <v>KG LIQUIDO</v>
      </c>
      <c r="AN1204">
        <v>3214</v>
      </c>
      <c r="AO1204">
        <v>142219.5</v>
      </c>
      <c r="AP1204">
        <v>68696</v>
      </c>
    </row>
    <row r="1205" spans="1:42" x14ac:dyDescent="0.25">
      <c r="A1205" t="s">
        <v>5958</v>
      </c>
      <c r="B1205" t="str">
        <f>C1205&amp;"-"&amp;COUNTIF(C$2:C1205,C1205)</f>
        <v>70144-8</v>
      </c>
      <c r="C1205">
        <v>70144</v>
      </c>
      <c r="D1205" s="57">
        <v>44890</v>
      </c>
      <c r="E1205" s="84" t="str">
        <f>F1205&amp;"-"&amp;COUNTIF($F$2:F1205,F1205)</f>
        <v>METASA-1074</v>
      </c>
      <c r="F1205" s="84" t="str">
        <f t="shared" si="122"/>
        <v>METASA</v>
      </c>
      <c r="G1205" t="s">
        <v>8581</v>
      </c>
      <c r="H1205" s="62">
        <v>88416482000106</v>
      </c>
      <c r="I1205" t="s">
        <v>30</v>
      </c>
      <c r="J1205">
        <v>220.38</v>
      </c>
      <c r="K1205">
        <v>4257.74</v>
      </c>
      <c r="M1205">
        <v>250714</v>
      </c>
      <c r="N1205" t="str">
        <v>ACO</v>
      </c>
      <c r="O1205" s="57" cm="1">
        <f t="array" ref="O1205">_xlfn.XLOOKUP(1,($C$2:$C$8655=M1205)*($F$2:$F$8655=N1205),$D$2:$D$8655)</f>
        <v>45359</v>
      </c>
      <c r="P1205" s="62">
        <v>33150053000733</v>
      </c>
      <c r="Q1205" t="str">
        <v>M</v>
      </c>
      <c r="R1205" s="85">
        <v>552</v>
      </c>
      <c r="S1205" s="85">
        <v>120808.56</v>
      </c>
      <c r="U1205" s="84" t="b">
        <f t="shared" si="123"/>
        <v>1</v>
      </c>
      <c r="V1205" s="84" t="b">
        <f t="shared" si="124"/>
        <v>1</v>
      </c>
      <c r="W1205" s="84" t="b">
        <f t="shared" si="125"/>
        <v>1</v>
      </c>
      <c r="X1205" s="84" t="str">
        <f t="shared" si="126"/>
        <v xml:space="preserve"> </v>
      </c>
      <c r="Y1205" s="84" t="b">
        <f t="shared" si="127"/>
        <v>1</v>
      </c>
      <c r="AA1205" s="84">
        <v>250714</v>
      </c>
      <c r="AB1205" s="84" t="s">
        <v>607</v>
      </c>
      <c r="AC1205" s="57">
        <v>45359</v>
      </c>
      <c r="AD1205" s="84">
        <v>33150053000733</v>
      </c>
      <c r="AE1205" s="84" t="s">
        <v>30</v>
      </c>
      <c r="AF1205" s="84">
        <v>2164</v>
      </c>
      <c r="AG1205" s="84">
        <v>120808.56</v>
      </c>
      <c r="AI1205">
        <v>253755</v>
      </c>
      <c r="AJ1205" s="84" t="str" cm="1">
        <f t="array" ref="AJ1205">_xlfn.XLOOKUP(AI1205,--LEFT(Main!$B$15:$B$1956,SEARCH(" ",Main!$B$15:$B$1956)),Main!$F$15:$F$1956,"")</f>
        <v>ARTEX</v>
      </c>
      <c r="AK1205" s="57" cm="1">
        <f t="array" ref="AK1205">_xlfn.XLOOKUP(1,(--LEFT(Main!$B$15:$B$1956,SEARCH(" ",Main!$B$15:$B$1956))=AI1205)*(Main!$F$15:$F$1956=AJ1205),Main!$C$15:$C$1956,"")</f>
        <v>45399</v>
      </c>
      <c r="AL1205" s="62" cm="1">
        <f t="array" ref="AL1205">--_xlfn.XLOOKUP(1,(Main!$F$15:$F$1956='PLANILHA EBR'!AJ1205)*(--LEFT(Main!$B$15:$B$1956,SEARCH(" ",Main!$B$15:$B$1956))='PLANILHA EBR'!AI1205),Main!$E$15:$E$1956)</f>
        <v>33150053000733</v>
      </c>
      <c r="AM1205" s="84" t="str" cm="1">
        <f t="array" ref="AM1205">_xlfn.XLOOKUP(1,(Main!$F$15:$F$1956='PLANILHA EBR'!AJ1205)*(--LEFT(Main!$B$15:$B$1956,SEARCH(" ",Main!$B$15:$B$1956))='PLANILHA EBR'!AI1205),Main!$H$15:$H$1956)</f>
        <v>KG LIQUIDO</v>
      </c>
      <c r="AN1205">
        <v>575</v>
      </c>
      <c r="AO1205">
        <v>25443.75</v>
      </c>
      <c r="AP1205">
        <v>68677</v>
      </c>
    </row>
    <row r="1206" spans="1:42" x14ac:dyDescent="0.25">
      <c r="A1206" t="s">
        <v>5958</v>
      </c>
      <c r="B1206" t="str">
        <f>C1206&amp;"-"&amp;COUNTIF(C$2:C1206,C1206)</f>
        <v>70144-9</v>
      </c>
      <c r="C1206">
        <v>70144</v>
      </c>
      <c r="D1206" s="57">
        <v>44890</v>
      </c>
      <c r="E1206" s="84" t="str">
        <f>F1206&amp;"-"&amp;COUNTIF($F$2:F1206,F1206)</f>
        <v>METASA-1075</v>
      </c>
      <c r="F1206" s="84" t="str">
        <f t="shared" si="122"/>
        <v>METASA</v>
      </c>
      <c r="G1206" t="s">
        <v>8581</v>
      </c>
      <c r="H1206" s="62">
        <v>88416482000106</v>
      </c>
      <c r="I1206" t="s">
        <v>30</v>
      </c>
      <c r="J1206">
        <v>1995.28</v>
      </c>
      <c r="K1206">
        <v>38548.81</v>
      </c>
      <c r="M1206">
        <v>252225</v>
      </c>
      <c r="N1206" t="str">
        <v>ACO</v>
      </c>
      <c r="O1206" s="57" cm="1">
        <f t="array" ref="O1206">_xlfn.XLOOKUP(1,($C$2:$C$8655=M1206)*($F$2:$F$8655=N1206),$D$2:$D$8655)</f>
        <v>45379</v>
      </c>
      <c r="P1206" s="62">
        <v>33150053000733</v>
      </c>
      <c r="Q1206" t="str">
        <v>M</v>
      </c>
      <c r="R1206" s="85">
        <v>18</v>
      </c>
      <c r="S1206" s="85">
        <v>44560.44</v>
      </c>
      <c r="U1206" s="84" t="b">
        <f t="shared" si="123"/>
        <v>1</v>
      </c>
      <c r="V1206" s="84" t="b">
        <f t="shared" si="124"/>
        <v>1</v>
      </c>
      <c r="W1206" s="84" t="b">
        <f t="shared" si="125"/>
        <v>1</v>
      </c>
      <c r="X1206" s="84" t="str">
        <f t="shared" si="126"/>
        <v xml:space="preserve"> </v>
      </c>
      <c r="Y1206" s="84" t="b">
        <f t="shared" si="127"/>
        <v>1</v>
      </c>
      <c r="AA1206" s="84">
        <v>252225</v>
      </c>
      <c r="AB1206" s="84" t="s">
        <v>607</v>
      </c>
      <c r="AC1206" s="57">
        <v>45379</v>
      </c>
      <c r="AD1206" s="84">
        <v>33150053000733</v>
      </c>
      <c r="AE1206" s="84" t="s">
        <v>30</v>
      </c>
      <c r="AF1206" s="84">
        <v>714</v>
      </c>
      <c r="AG1206" s="84">
        <v>44560.44</v>
      </c>
      <c r="AI1206">
        <v>256319</v>
      </c>
      <c r="AJ1206" s="84" t="str" cm="1">
        <f t="array" ref="AJ1206">_xlfn.XLOOKUP(AI1206,--LEFT(Main!$B$15:$B$1956,SEARCH(" ",Main!$B$15:$B$1956)),Main!$F$15:$F$1956,"")</f>
        <v>ARTEX</v>
      </c>
      <c r="AK1206" s="57" cm="1">
        <f t="array" ref="AK1206">_xlfn.XLOOKUP(1,(--LEFT(Main!$B$15:$B$1956,SEARCH(" ",Main!$B$15:$B$1956))=AI1206)*(Main!$F$15:$F$1956=AJ1206),Main!$C$15:$C$1956,"")</f>
        <v>45432</v>
      </c>
      <c r="AL1206" s="62" cm="1">
        <f t="array" ref="AL1206">--_xlfn.XLOOKUP(1,(Main!$F$15:$F$1956='PLANILHA EBR'!AJ1206)*(--LEFT(Main!$B$15:$B$1956,SEARCH(" ",Main!$B$15:$B$1956))='PLANILHA EBR'!AI1206),Main!$E$15:$E$1956)</f>
        <v>33150053000733</v>
      </c>
      <c r="AM1206" s="84" t="str" cm="1">
        <f t="array" ref="AM1206">_xlfn.XLOOKUP(1,(Main!$F$15:$F$1956='PLANILHA EBR'!AJ1206)*(--LEFT(Main!$B$15:$B$1956,SEARCH(" ",Main!$B$15:$B$1956))='PLANILHA EBR'!AI1206),Main!$H$15:$H$1956)</f>
        <v>KG LIQUIDO</v>
      </c>
      <c r="AN1206">
        <v>945</v>
      </c>
      <c r="AO1206">
        <v>45174.6</v>
      </c>
      <c r="AP1206">
        <v>68654</v>
      </c>
    </row>
    <row r="1207" spans="1:42" x14ac:dyDescent="0.25">
      <c r="A1207" t="s">
        <v>5958</v>
      </c>
      <c r="B1207" t="str">
        <f>C1207&amp;"-"&amp;COUNTIF(C$2:C1207,C1207)</f>
        <v>70144-10</v>
      </c>
      <c r="C1207">
        <v>70144</v>
      </c>
      <c r="D1207" s="57">
        <v>44890</v>
      </c>
      <c r="E1207" s="84" t="str">
        <f>F1207&amp;"-"&amp;COUNTIF($F$2:F1207,F1207)</f>
        <v>METASA-1076</v>
      </c>
      <c r="F1207" s="84" t="str">
        <f t="shared" si="122"/>
        <v>METASA</v>
      </c>
      <c r="G1207" t="s">
        <v>8581</v>
      </c>
      <c r="H1207" s="62">
        <v>88416482000106</v>
      </c>
      <c r="I1207" t="s">
        <v>30</v>
      </c>
      <c r="J1207">
        <v>73.66</v>
      </c>
      <c r="K1207">
        <v>1317.04</v>
      </c>
      <c r="M1207">
        <v>252928</v>
      </c>
      <c r="N1207" t="str">
        <v>ACO</v>
      </c>
      <c r="O1207" s="57" cm="1">
        <f t="array" ref="O1207">_xlfn.XLOOKUP(1,($C$2:$C$8655=M1207)*($F$2:$F$8655=N1207),$D$2:$D$8655)</f>
        <v>45387</v>
      </c>
      <c r="P1207" s="62">
        <v>33150053000733</v>
      </c>
      <c r="Q1207" t="str">
        <v>M</v>
      </c>
      <c r="R1207" s="85">
        <v>3831.8677000000002</v>
      </c>
      <c r="S1207" s="85">
        <v>142219.5</v>
      </c>
      <c r="U1207" s="84" t="b">
        <f t="shared" si="123"/>
        <v>1</v>
      </c>
      <c r="V1207" s="84" t="b">
        <f t="shared" si="124"/>
        <v>1</v>
      </c>
      <c r="W1207" s="84" t="b">
        <f t="shared" si="125"/>
        <v>1</v>
      </c>
      <c r="X1207" s="84" t="str">
        <f t="shared" si="126"/>
        <v xml:space="preserve"> </v>
      </c>
      <c r="Y1207" s="84" t="b">
        <f t="shared" si="127"/>
        <v>1</v>
      </c>
      <c r="AA1207" s="84">
        <v>252928</v>
      </c>
      <c r="AB1207" s="84" t="s">
        <v>607</v>
      </c>
      <c r="AC1207" s="57">
        <v>45387</v>
      </c>
      <c r="AD1207" s="84">
        <v>33150053000733</v>
      </c>
      <c r="AE1207" s="84" t="s">
        <v>30</v>
      </c>
      <c r="AF1207" s="84">
        <v>3214</v>
      </c>
      <c r="AG1207" s="84">
        <v>142219.5</v>
      </c>
      <c r="AI1207">
        <v>256322</v>
      </c>
      <c r="AJ1207" s="84" t="str" cm="1">
        <f t="array" ref="AJ1207">_xlfn.XLOOKUP(AI1207,--LEFT(Main!$B$15:$B$1956,SEARCH(" ",Main!$B$15:$B$1956)),Main!$F$15:$F$1956,"")</f>
        <v>ARTEX</v>
      </c>
      <c r="AK1207" s="57" cm="1">
        <f t="array" ref="AK1207">_xlfn.XLOOKUP(1,(--LEFT(Main!$B$15:$B$1956,SEARCH(" ",Main!$B$15:$B$1956))=AI1207)*(Main!$F$15:$F$1956=AJ1207),Main!$C$15:$C$1956,"")</f>
        <v>45432</v>
      </c>
      <c r="AL1207" s="62" cm="1">
        <f t="array" ref="AL1207">--_xlfn.XLOOKUP(1,(Main!$F$15:$F$1956='PLANILHA EBR'!AJ1207)*(--LEFT(Main!$B$15:$B$1956,SEARCH(" ",Main!$B$15:$B$1956))='PLANILHA EBR'!AI1207),Main!$E$15:$E$1956)</f>
        <v>33150053000733</v>
      </c>
      <c r="AM1207" s="84" t="str" cm="1">
        <f t="array" ref="AM1207">_xlfn.XLOOKUP(1,(Main!$F$15:$F$1956='PLANILHA EBR'!AJ1207)*(--LEFT(Main!$B$15:$B$1956,SEARCH(" ",Main!$B$15:$B$1956))='PLANILHA EBR'!AI1207),Main!$H$15:$H$1956)</f>
        <v>KG LIQUIDO</v>
      </c>
      <c r="AN1207">
        <v>468</v>
      </c>
      <c r="AO1207">
        <v>24090.48</v>
      </c>
      <c r="AP1207">
        <v>68127</v>
      </c>
    </row>
    <row r="1208" spans="1:42" x14ac:dyDescent="0.25">
      <c r="A1208" t="s">
        <v>5958</v>
      </c>
      <c r="B1208" t="str">
        <f>C1208&amp;"-"&amp;COUNTIF(C$2:C1208,C1208)</f>
        <v>70144-11</v>
      </c>
      <c r="C1208">
        <v>70144</v>
      </c>
      <c r="D1208" s="57">
        <v>44890</v>
      </c>
      <c r="E1208" s="84" t="str">
        <f>F1208&amp;"-"&amp;COUNTIF($F$2:F1208,F1208)</f>
        <v>METASA-1077</v>
      </c>
      <c r="F1208" s="84" t="str">
        <f t="shared" si="122"/>
        <v>METASA</v>
      </c>
      <c r="G1208" t="s">
        <v>8581</v>
      </c>
      <c r="H1208" s="62">
        <v>88416482000106</v>
      </c>
      <c r="I1208" t="s">
        <v>30</v>
      </c>
      <c r="J1208">
        <v>1058.82</v>
      </c>
      <c r="K1208">
        <v>17872.88</v>
      </c>
      <c r="M1208">
        <v>253755</v>
      </c>
      <c r="N1208" t="str">
        <v>ACO</v>
      </c>
      <c r="O1208" s="57" cm="1">
        <f t="array" ref="O1208">_xlfn.XLOOKUP(1,($C$2:$C$8655=M1208)*($F$2:$F$8655=N1208),$D$2:$D$8655)</f>
        <v>45399</v>
      </c>
      <c r="P1208" s="62">
        <v>33150053000733</v>
      </c>
      <c r="Q1208" t="str">
        <v>M</v>
      </c>
      <c r="R1208" s="85">
        <v>685.53950000000009</v>
      </c>
      <c r="S1208" s="85">
        <v>25443.75</v>
      </c>
      <c r="U1208" s="84" t="b">
        <f t="shared" si="123"/>
        <v>1</v>
      </c>
      <c r="V1208" s="84" t="b">
        <f t="shared" si="124"/>
        <v>1</v>
      </c>
      <c r="W1208" s="84" t="b">
        <f t="shared" si="125"/>
        <v>1</v>
      </c>
      <c r="X1208" s="84" t="str">
        <f t="shared" si="126"/>
        <v xml:space="preserve"> </v>
      </c>
      <c r="Y1208" s="84" t="b">
        <f t="shared" si="127"/>
        <v>1</v>
      </c>
      <c r="AA1208" s="84">
        <v>253755</v>
      </c>
      <c r="AB1208" s="84" t="s">
        <v>607</v>
      </c>
      <c r="AC1208" s="57">
        <v>45399</v>
      </c>
      <c r="AD1208" s="84">
        <v>33150053000733</v>
      </c>
      <c r="AE1208" s="84" t="s">
        <v>30</v>
      </c>
      <c r="AF1208" s="84">
        <v>575</v>
      </c>
      <c r="AG1208" s="84">
        <v>25443.75</v>
      </c>
      <c r="AI1208">
        <v>256324</v>
      </c>
      <c r="AJ1208" s="84" t="str" cm="1">
        <f t="array" ref="AJ1208">_xlfn.XLOOKUP(AI1208,--LEFT(Main!$B$15:$B$1956,SEARCH(" ",Main!$B$15:$B$1956)),Main!$F$15:$F$1956,"")</f>
        <v>ARTEX</v>
      </c>
      <c r="AK1208" s="57" cm="1">
        <f t="array" ref="AK1208">_xlfn.XLOOKUP(1,(--LEFT(Main!$B$15:$B$1956,SEARCH(" ",Main!$B$15:$B$1956))=AI1208)*(Main!$F$15:$F$1956=AJ1208),Main!$C$15:$C$1956,"")</f>
        <v>45432</v>
      </c>
      <c r="AL1208" s="62" cm="1">
        <f t="array" ref="AL1208">--_xlfn.XLOOKUP(1,(Main!$F$15:$F$1956='PLANILHA EBR'!AJ1208)*(--LEFT(Main!$B$15:$B$1956,SEARCH(" ",Main!$B$15:$B$1956))='PLANILHA EBR'!AI1208),Main!$E$15:$E$1956)</f>
        <v>33150053000733</v>
      </c>
      <c r="AM1208" s="84" t="str" cm="1">
        <f t="array" ref="AM1208">_xlfn.XLOOKUP(1,(Main!$F$15:$F$1956='PLANILHA EBR'!AJ1208)*(--LEFT(Main!$B$15:$B$1956,SEARCH(" ",Main!$B$15:$B$1956))='PLANILHA EBR'!AI1208),Main!$H$15:$H$1956)</f>
        <v>KG LIQUIDO</v>
      </c>
      <c r="AN1208">
        <v>214</v>
      </c>
      <c r="AO1208">
        <v>31094.28</v>
      </c>
      <c r="AP1208">
        <v>68127</v>
      </c>
    </row>
    <row r="1209" spans="1:42" x14ac:dyDescent="0.25">
      <c r="A1209" t="s">
        <v>5958</v>
      </c>
      <c r="B1209" t="str">
        <f>C1209&amp;"-"&amp;COUNTIF(C$2:C1209,C1209)</f>
        <v>70144-12</v>
      </c>
      <c r="C1209">
        <v>70144</v>
      </c>
      <c r="D1209" s="57">
        <v>44890</v>
      </c>
      <c r="E1209" s="84" t="str">
        <f>F1209&amp;"-"&amp;COUNTIF($F$2:F1209,F1209)</f>
        <v>METASA-1078</v>
      </c>
      <c r="F1209" s="84" t="str">
        <f t="shared" si="122"/>
        <v>METASA</v>
      </c>
      <c r="G1209" t="s">
        <v>8581</v>
      </c>
      <c r="H1209" s="62">
        <v>88416482000106</v>
      </c>
      <c r="I1209" t="s">
        <v>30</v>
      </c>
      <c r="J1209">
        <v>5371.1</v>
      </c>
      <c r="K1209">
        <v>137661.29</v>
      </c>
      <c r="M1209">
        <v>256319</v>
      </c>
      <c r="N1209" t="str">
        <v>ACO</v>
      </c>
      <c r="O1209" s="57" cm="1">
        <f t="array" ref="O1209">_xlfn.XLOOKUP(1,($C$2:$C$8655=M1209)*($F$2:$F$8655=N1209),$D$2:$D$8655)</f>
        <v>45432</v>
      </c>
      <c r="P1209" s="62">
        <v>33150053000733</v>
      </c>
      <c r="Q1209" t="str">
        <v>M</v>
      </c>
      <c r="R1209" s="85">
        <v>30</v>
      </c>
      <c r="S1209" s="85">
        <v>45174.6</v>
      </c>
      <c r="U1209" s="84" t="b">
        <f t="shared" si="123"/>
        <v>1</v>
      </c>
      <c r="V1209" s="84" t="b">
        <f t="shared" si="124"/>
        <v>1</v>
      </c>
      <c r="W1209" s="84" t="b">
        <f t="shared" si="125"/>
        <v>1</v>
      </c>
      <c r="X1209" s="84" t="str">
        <f t="shared" si="126"/>
        <v xml:space="preserve"> </v>
      </c>
      <c r="Y1209" s="84" t="b">
        <f t="shared" si="127"/>
        <v>1</v>
      </c>
      <c r="AA1209" s="84">
        <v>256319</v>
      </c>
      <c r="AB1209" s="84" t="s">
        <v>607</v>
      </c>
      <c r="AC1209" s="57">
        <v>45432</v>
      </c>
      <c r="AD1209" s="84">
        <v>33150053000733</v>
      </c>
      <c r="AE1209" s="84" t="s">
        <v>30</v>
      </c>
      <c r="AF1209" s="84">
        <v>945</v>
      </c>
      <c r="AG1209" s="84">
        <v>45174.6</v>
      </c>
      <c r="AI1209">
        <v>256328</v>
      </c>
      <c r="AJ1209" s="84" t="str" cm="1">
        <f t="array" ref="AJ1209">_xlfn.XLOOKUP(AI1209,--LEFT(Main!$B$15:$B$1956,SEARCH(" ",Main!$B$15:$B$1956)),Main!$F$15:$F$1956,"")</f>
        <v>ARTEX</v>
      </c>
      <c r="AK1209" s="57" cm="1">
        <f t="array" ref="AK1209">_xlfn.XLOOKUP(1,(--LEFT(Main!$B$15:$B$1956,SEARCH(" ",Main!$B$15:$B$1956))=AI1209)*(Main!$F$15:$F$1956=AJ1209),Main!$C$15:$C$1956,"")</f>
        <v>45432</v>
      </c>
      <c r="AL1209" s="62" cm="1">
        <f t="array" ref="AL1209">--_xlfn.XLOOKUP(1,(Main!$F$15:$F$1956='PLANILHA EBR'!AJ1209)*(--LEFT(Main!$B$15:$B$1956,SEARCH(" ",Main!$B$15:$B$1956))='PLANILHA EBR'!AI1209),Main!$E$15:$E$1956)</f>
        <v>33150053000733</v>
      </c>
      <c r="AM1209" s="84" t="str" cm="1">
        <f t="array" ref="AM1209">_xlfn.XLOOKUP(1,(Main!$F$15:$F$1956='PLANILHA EBR'!AJ1209)*(--LEFT(Main!$B$15:$B$1956,SEARCH(" ",Main!$B$15:$B$1956))='PLANILHA EBR'!AI1209),Main!$H$15:$H$1956)</f>
        <v>KG LIQUIDO</v>
      </c>
      <c r="AN1209">
        <v>861</v>
      </c>
      <c r="AO1209">
        <v>64080</v>
      </c>
      <c r="AP1209">
        <v>68127</v>
      </c>
    </row>
    <row r="1210" spans="1:42" x14ac:dyDescent="0.25">
      <c r="A1210" t="s">
        <v>5958</v>
      </c>
      <c r="B1210" t="str">
        <f>C1210&amp;"-"&amp;COUNTIF(C$2:C1210,C1210)</f>
        <v>70144-13</v>
      </c>
      <c r="C1210">
        <v>70144</v>
      </c>
      <c r="D1210" s="57">
        <v>44890</v>
      </c>
      <c r="E1210" s="84" t="str">
        <f>F1210&amp;"-"&amp;COUNTIF($F$2:F1210,F1210)</f>
        <v>METASA-1079</v>
      </c>
      <c r="F1210" s="84" t="str">
        <f t="shared" si="122"/>
        <v>METASA</v>
      </c>
      <c r="G1210" t="s">
        <v>8581</v>
      </c>
      <c r="H1210" s="62">
        <v>88416482000106</v>
      </c>
      <c r="I1210" t="s">
        <v>30</v>
      </c>
      <c r="J1210">
        <v>409.76</v>
      </c>
      <c r="K1210">
        <v>7326.51</v>
      </c>
      <c r="M1210">
        <v>256322</v>
      </c>
      <c r="N1210" t="str">
        <v>ACO</v>
      </c>
      <c r="O1210" s="57" cm="1">
        <f t="array" ref="O1210">_xlfn.XLOOKUP(1,($C$2:$C$8655=M1210)*($F$2:$F$8655=N1210),$D$2:$D$8655)</f>
        <v>45432</v>
      </c>
      <c r="P1210" s="62">
        <v>33150053000733</v>
      </c>
      <c r="Q1210" t="str">
        <v>M</v>
      </c>
      <c r="R1210" s="85">
        <v>12</v>
      </c>
      <c r="S1210" s="85">
        <v>24090.48</v>
      </c>
      <c r="U1210" s="84" t="b">
        <f t="shared" si="123"/>
        <v>1</v>
      </c>
      <c r="V1210" s="84" t="b">
        <f t="shared" si="124"/>
        <v>1</v>
      </c>
      <c r="W1210" s="84" t="b">
        <f t="shared" si="125"/>
        <v>1</v>
      </c>
      <c r="X1210" s="84" t="str">
        <f t="shared" si="126"/>
        <v xml:space="preserve"> </v>
      </c>
      <c r="Y1210" s="84" t="b">
        <f t="shared" si="127"/>
        <v>1</v>
      </c>
      <c r="AA1210" s="84">
        <v>256322</v>
      </c>
      <c r="AB1210" s="84" t="s">
        <v>607</v>
      </c>
      <c r="AC1210" s="57">
        <v>45432</v>
      </c>
      <c r="AD1210" s="84">
        <v>33150053000733</v>
      </c>
      <c r="AE1210" s="84" t="s">
        <v>30</v>
      </c>
      <c r="AF1210" s="84">
        <v>468</v>
      </c>
      <c r="AG1210" s="84">
        <v>24090.48</v>
      </c>
      <c r="AI1210">
        <v>260288</v>
      </c>
      <c r="AJ1210" s="84" t="str" cm="1">
        <f t="array" ref="AJ1210">_xlfn.XLOOKUP(AI1210,--LEFT(Main!$B$15:$B$1956,SEARCH(" ",Main!$B$15:$B$1956)),Main!$F$15:$F$1956,"")</f>
        <v>ARTEX</v>
      </c>
      <c r="AK1210" s="57" cm="1">
        <f t="array" ref="AK1210">_xlfn.XLOOKUP(1,(--LEFT(Main!$B$15:$B$1956,SEARCH(" ",Main!$B$15:$B$1956))=AI1210)*(Main!$F$15:$F$1956=AJ1210),Main!$C$15:$C$1956,"")</f>
        <v>45483</v>
      </c>
      <c r="AL1210" s="62" cm="1">
        <f t="array" ref="AL1210">--_xlfn.XLOOKUP(1,(Main!$F$15:$F$1956='PLANILHA EBR'!AJ1210)*(--LEFT(Main!$B$15:$B$1956,SEARCH(" ",Main!$B$15:$B$1956))='PLANILHA EBR'!AI1210),Main!$E$15:$E$1956)</f>
        <v>33150053000733</v>
      </c>
      <c r="AM1210" s="84" t="str" cm="1">
        <f t="array" ref="AM1210">_xlfn.XLOOKUP(1,(Main!$F$15:$F$1956='PLANILHA EBR'!AJ1210)*(--LEFT(Main!$B$15:$B$1956,SEARCH(" ",Main!$B$15:$B$1956))='PLANILHA EBR'!AI1210),Main!$H$15:$H$1956)</f>
        <v>KG LIQUIDO</v>
      </c>
      <c r="AN1210">
        <v>862</v>
      </c>
      <c r="AO1210">
        <v>27911.65</v>
      </c>
      <c r="AP1210">
        <v>68127</v>
      </c>
    </row>
    <row r="1211" spans="1:42" x14ac:dyDescent="0.25">
      <c r="A1211" t="s">
        <v>5958</v>
      </c>
      <c r="B1211" t="str">
        <f>C1211&amp;"-"&amp;COUNTIF(C$2:C1211,C1211)</f>
        <v>70144-14</v>
      </c>
      <c r="C1211">
        <v>70144</v>
      </c>
      <c r="D1211" s="57">
        <v>44890</v>
      </c>
      <c r="E1211" s="84" t="str">
        <f>F1211&amp;"-"&amp;COUNTIF($F$2:F1211,F1211)</f>
        <v>METASA-1080</v>
      </c>
      <c r="F1211" s="84" t="str">
        <f t="shared" si="122"/>
        <v>METASA</v>
      </c>
      <c r="G1211" t="s">
        <v>8581</v>
      </c>
      <c r="H1211" s="62">
        <v>88416482000106</v>
      </c>
      <c r="I1211" t="s">
        <v>30</v>
      </c>
      <c r="J1211">
        <v>1327.1</v>
      </c>
      <c r="K1211">
        <v>23728.55</v>
      </c>
      <c r="M1211">
        <v>256324</v>
      </c>
      <c r="N1211" t="str">
        <v>ACO</v>
      </c>
      <c r="O1211" s="57" cm="1">
        <f t="array" ref="O1211">_xlfn.XLOOKUP(1,($C$2:$C$8655=M1211)*($F$2:$F$8655=N1211),$D$2:$D$8655)</f>
        <v>45432</v>
      </c>
      <c r="P1211" s="62">
        <v>33150053000733</v>
      </c>
      <c r="Q1211" t="str">
        <v>M</v>
      </c>
      <c r="R1211" s="85">
        <v>84</v>
      </c>
      <c r="S1211" s="85">
        <v>31094.28</v>
      </c>
      <c r="U1211" s="84" t="b">
        <f t="shared" si="123"/>
        <v>1</v>
      </c>
      <c r="V1211" s="84" t="b">
        <f t="shared" si="124"/>
        <v>1</v>
      </c>
      <c r="W1211" s="84" t="b">
        <f t="shared" si="125"/>
        <v>1</v>
      </c>
      <c r="X1211" s="84" t="str">
        <f t="shared" si="126"/>
        <v xml:space="preserve"> </v>
      </c>
      <c r="Y1211" s="84" t="b">
        <f t="shared" si="127"/>
        <v>1</v>
      </c>
      <c r="AA1211" s="84">
        <v>256324</v>
      </c>
      <c r="AB1211" s="84" t="s">
        <v>607</v>
      </c>
      <c r="AC1211" s="57">
        <v>45432</v>
      </c>
      <c r="AD1211" s="84">
        <v>33150053000733</v>
      </c>
      <c r="AE1211" s="84" t="s">
        <v>30</v>
      </c>
      <c r="AF1211" s="84">
        <v>214</v>
      </c>
      <c r="AG1211" s="84">
        <v>31094.28</v>
      </c>
      <c r="AI1211">
        <v>262584</v>
      </c>
      <c r="AJ1211" s="84" t="str" cm="1">
        <f t="array" ref="AJ1211">_xlfn.XLOOKUP(AI1211,--LEFT(Main!$B$15:$B$1956,SEARCH(" ",Main!$B$15:$B$1956)),Main!$F$15:$F$1956,"")</f>
        <v>FRONTEC</v>
      </c>
      <c r="AK1211" s="57" cm="1">
        <f t="array" ref="AK1211">_xlfn.XLOOKUP(1,(--LEFT(Main!$B$15:$B$1956,SEARCH(" ",Main!$B$15:$B$1956))=AI1211)*(Main!$F$15:$F$1956=AJ1211),Main!$C$15:$C$1956,"")</f>
        <v>45432</v>
      </c>
      <c r="AL1211" s="62" cm="1">
        <f t="array" ref="AL1211">--_xlfn.XLOOKUP(1,(Main!$F$15:$F$1956='PLANILHA EBR'!AJ1211)*(--LEFT(Main!$B$15:$B$1956,SEARCH(" ",Main!$B$15:$B$1956))='PLANILHA EBR'!AI1211),Main!$E$15:$E$1956)</f>
        <v>72178353000197</v>
      </c>
      <c r="AM1211" s="84" t="str" cm="1">
        <f t="array" ref="AM1211">_xlfn.XLOOKUP(1,(Main!$F$15:$F$1956='PLANILHA EBR'!AJ1211)*(--LEFT(Main!$B$15:$B$1956,SEARCH(" ",Main!$B$15:$B$1956))='PLANILHA EBR'!AI1211),Main!$H$15:$H$1956)</f>
        <v>KG LIQUIDO</v>
      </c>
      <c r="AN1211">
        <v>18.239999999999998</v>
      </c>
      <c r="AO1211">
        <v>2466.08</v>
      </c>
      <c r="AP1211">
        <v>67482</v>
      </c>
    </row>
    <row r="1212" spans="1:42" x14ac:dyDescent="0.25">
      <c r="A1212" t="s">
        <v>5958</v>
      </c>
      <c r="B1212" t="str">
        <f>C1212&amp;"-"&amp;COUNTIF(C$2:C1212,C1212)</f>
        <v>70163-1</v>
      </c>
      <c r="C1212">
        <v>70163</v>
      </c>
      <c r="D1212" s="57">
        <v>44890</v>
      </c>
      <c r="E1212" s="84" t="str">
        <f>F1212&amp;"-"&amp;COUNTIF($F$2:F1212,F1212)</f>
        <v>METASA-1081</v>
      </c>
      <c r="F1212" s="84" t="str">
        <f t="shared" si="122"/>
        <v>METASA</v>
      </c>
      <c r="G1212" t="s">
        <v>8581</v>
      </c>
      <c r="H1212" s="62">
        <v>88416482000106</v>
      </c>
      <c r="I1212" t="s">
        <v>30</v>
      </c>
      <c r="J1212">
        <v>105.18</v>
      </c>
      <c r="K1212">
        <v>1775.44</v>
      </c>
      <c r="M1212">
        <v>256328</v>
      </c>
      <c r="N1212" t="str">
        <v>ACO</v>
      </c>
      <c r="O1212" s="57" cm="1">
        <f t="array" ref="O1212">_xlfn.XLOOKUP(1,($C$2:$C$8655=M1212)*($F$2:$F$8655=N1212),$D$2:$D$8655)</f>
        <v>45432</v>
      </c>
      <c r="P1212" s="62">
        <v>33150053000733</v>
      </c>
      <c r="Q1212" t="str">
        <v>M</v>
      </c>
      <c r="R1212" s="85">
        <v>6</v>
      </c>
      <c r="S1212" s="85">
        <v>64080</v>
      </c>
      <c r="U1212" s="84" t="b">
        <f t="shared" si="123"/>
        <v>1</v>
      </c>
      <c r="V1212" s="84" t="b">
        <f t="shared" si="124"/>
        <v>1</v>
      </c>
      <c r="W1212" s="84" t="b">
        <f t="shared" si="125"/>
        <v>1</v>
      </c>
      <c r="X1212" s="84" t="str">
        <f t="shared" si="126"/>
        <v xml:space="preserve"> </v>
      </c>
      <c r="Y1212" s="84" t="b">
        <f t="shared" si="127"/>
        <v>1</v>
      </c>
      <c r="AA1212" s="84">
        <v>256328</v>
      </c>
      <c r="AB1212" s="84" t="s">
        <v>607</v>
      </c>
      <c r="AC1212" s="57">
        <v>45432</v>
      </c>
      <c r="AD1212" s="84">
        <v>33150053000733</v>
      </c>
      <c r="AE1212" s="84" t="s">
        <v>30</v>
      </c>
      <c r="AF1212" s="84">
        <v>861</v>
      </c>
      <c r="AG1212" s="84">
        <v>64080</v>
      </c>
      <c r="AI1212">
        <v>263016</v>
      </c>
      <c r="AJ1212" s="84" t="str" cm="1">
        <f t="array" ref="AJ1212">_xlfn.XLOOKUP(AI1212,--LEFT(Main!$B$15:$B$1956,SEARCH(" ",Main!$B$15:$B$1956)),Main!$F$15:$F$1956,"")</f>
        <v>PLANAM FORROS</v>
      </c>
      <c r="AK1212" s="57" cm="1">
        <f t="array" ref="AK1212">_xlfn.XLOOKUP(1,(--LEFT(Main!$B$15:$B$1956,SEARCH(" ",Main!$B$15:$B$1956))=AI1212)*(Main!$F$15:$F$1956=AJ1212),Main!$C$15:$C$1956,"")</f>
        <v>45414</v>
      </c>
      <c r="AL1212" s="62" cm="1">
        <f t="array" ref="AL1212">--_xlfn.XLOOKUP(1,(Main!$F$15:$F$1956='PLANILHA EBR'!AJ1212)*(--LEFT(Main!$B$15:$B$1956,SEARCH(" ",Main!$B$15:$B$1956))='PLANILHA EBR'!AI1212),Main!$E$15:$E$1956)</f>
        <v>67859025000116</v>
      </c>
      <c r="AM1212" s="84" t="str" cm="1">
        <f t="array" ref="AM1212">_xlfn.XLOOKUP(1,(Main!$F$15:$F$1956='PLANILHA EBR'!AJ1212)*(--LEFT(Main!$B$15:$B$1956,SEARCH(" ",Main!$B$15:$B$1956))='PLANILHA EBR'!AI1212),Main!$H$15:$H$1956)</f>
        <v>KG LIQUIDO</v>
      </c>
      <c r="AN1212">
        <v>56</v>
      </c>
      <c r="AO1212">
        <v>37413.61</v>
      </c>
      <c r="AP1212">
        <v>67481</v>
      </c>
    </row>
    <row r="1213" spans="1:42" x14ac:dyDescent="0.25">
      <c r="A1213" t="s">
        <v>5958</v>
      </c>
      <c r="B1213" t="str">
        <f>C1213&amp;"-"&amp;COUNTIF(C$2:C1213,C1213)</f>
        <v>70163-2</v>
      </c>
      <c r="C1213">
        <v>70163</v>
      </c>
      <c r="D1213" s="57">
        <v>44890</v>
      </c>
      <c r="E1213" s="84" t="str">
        <f>F1213&amp;"-"&amp;COUNTIF($F$2:F1213,F1213)</f>
        <v>METASA-1082</v>
      </c>
      <c r="F1213" s="84" t="str">
        <f t="shared" si="122"/>
        <v>METASA</v>
      </c>
      <c r="G1213" t="s">
        <v>8581</v>
      </c>
      <c r="H1213" s="62">
        <v>88416482000106</v>
      </c>
      <c r="I1213" t="s">
        <v>30</v>
      </c>
      <c r="J1213">
        <v>118.84</v>
      </c>
      <c r="K1213">
        <v>2006.02</v>
      </c>
      <c r="M1213">
        <v>260288</v>
      </c>
      <c r="N1213" t="str">
        <v>ACO</v>
      </c>
      <c r="O1213" s="57" cm="1">
        <f t="array" ref="O1213">_xlfn.XLOOKUP(1,($C$2:$C$8655=M1213)*($F$2:$F$8655=N1213),$D$2:$D$8655)</f>
        <v>45483</v>
      </c>
      <c r="P1213" s="62">
        <v>33150053000733</v>
      </c>
      <c r="Q1213" t="str">
        <v>METRO QUADRADO</v>
      </c>
      <c r="R1213" s="85">
        <v>35.945</v>
      </c>
      <c r="S1213" s="85">
        <v>27911.65</v>
      </c>
      <c r="U1213" s="84" t="b">
        <f t="shared" si="123"/>
        <v>1</v>
      </c>
      <c r="V1213" s="84" t="b">
        <f t="shared" si="124"/>
        <v>1</v>
      </c>
      <c r="W1213" s="84" t="b">
        <f t="shared" si="125"/>
        <v>1</v>
      </c>
      <c r="X1213" s="84" t="str">
        <f t="shared" si="126"/>
        <v xml:space="preserve"> </v>
      </c>
      <c r="Y1213" s="84" t="b">
        <f t="shared" si="127"/>
        <v>1</v>
      </c>
      <c r="AA1213" s="84">
        <v>260288</v>
      </c>
      <c r="AB1213" s="84" t="s">
        <v>607</v>
      </c>
      <c r="AC1213" s="57">
        <v>45483</v>
      </c>
      <c r="AD1213" s="84">
        <v>33150053000733</v>
      </c>
      <c r="AE1213" s="84" t="s">
        <v>30</v>
      </c>
      <c r="AF1213" s="84">
        <v>862</v>
      </c>
      <c r="AG1213" s="84">
        <v>27911.65</v>
      </c>
      <c r="AI1213">
        <v>263205</v>
      </c>
      <c r="AJ1213" s="84" t="str" cm="1">
        <f t="array" ref="AJ1213">_xlfn.XLOOKUP(AI1213,--LEFT(Main!$B$15:$B$1956,SEARCH(" ",Main!$B$15:$B$1956)),Main!$F$15:$F$1956,"")</f>
        <v>FRONTEC</v>
      </c>
      <c r="AK1213" s="57" cm="1">
        <f t="array" ref="AK1213">_xlfn.XLOOKUP(1,(--LEFT(Main!$B$15:$B$1956,SEARCH(" ",Main!$B$15:$B$1956))=AI1213)*(Main!$F$15:$F$1956=AJ1213),Main!$C$15:$C$1956,"")</f>
        <v>45440</v>
      </c>
      <c r="AL1213" s="62" cm="1">
        <f t="array" ref="AL1213">--_xlfn.XLOOKUP(1,(Main!$F$15:$F$1956='PLANILHA EBR'!AJ1213)*(--LEFT(Main!$B$15:$B$1956,SEARCH(" ",Main!$B$15:$B$1956))='PLANILHA EBR'!AI1213),Main!$E$15:$E$1956)</f>
        <v>72178353000197</v>
      </c>
      <c r="AM1213" s="84" t="str" cm="1">
        <f t="array" ref="AM1213">_xlfn.XLOOKUP(1,(Main!$F$15:$F$1956='PLANILHA EBR'!AJ1213)*(--LEFT(Main!$B$15:$B$1956,SEARCH(" ",Main!$B$15:$B$1956))='PLANILHA EBR'!AI1213),Main!$H$15:$H$1956)</f>
        <v>KG LIQUIDO</v>
      </c>
      <c r="AN1213">
        <v>34.1</v>
      </c>
      <c r="AO1213">
        <v>12610.64</v>
      </c>
      <c r="AP1213">
        <v>67481</v>
      </c>
    </row>
    <row r="1214" spans="1:42" x14ac:dyDescent="0.25">
      <c r="A1214" t="s">
        <v>5958</v>
      </c>
      <c r="B1214" t="str">
        <f>C1214&amp;"-"&amp;COUNTIF(C$2:C1214,C1214)</f>
        <v>70163-3</v>
      </c>
      <c r="C1214">
        <v>70163</v>
      </c>
      <c r="D1214" s="57">
        <v>44890</v>
      </c>
      <c r="E1214" s="84" t="str">
        <f>F1214&amp;"-"&amp;COUNTIF($F$2:F1214,F1214)</f>
        <v>METASA-1083</v>
      </c>
      <c r="F1214" s="84" t="str">
        <f t="shared" si="122"/>
        <v>METASA</v>
      </c>
      <c r="G1214" t="s">
        <v>8581</v>
      </c>
      <c r="H1214" s="62">
        <v>88416482000106</v>
      </c>
      <c r="I1214" t="s">
        <v>30</v>
      </c>
      <c r="J1214">
        <v>1102.92</v>
      </c>
      <c r="K1214">
        <v>18617.29</v>
      </c>
      <c r="M1214">
        <v>262584</v>
      </c>
      <c r="N1214" t="str">
        <v>FRONTEC</v>
      </c>
      <c r="O1214" s="57" cm="1">
        <f t="array" ref="O1214">_xlfn.XLOOKUP(1,($C$2:$C$8655=M1214)*($F$2:$F$8655=N1214),$D$2:$D$8655)</f>
        <v>45432</v>
      </c>
      <c r="P1214" s="62">
        <v>72178353000197</v>
      </c>
      <c r="Q1214" t="str">
        <v>M</v>
      </c>
      <c r="R1214" s="85">
        <v>800</v>
      </c>
      <c r="S1214" s="85">
        <v>2466.08</v>
      </c>
      <c r="U1214" s="84" t="b">
        <f t="shared" si="123"/>
        <v>1</v>
      </c>
      <c r="V1214" s="84" t="b">
        <f t="shared" si="124"/>
        <v>1</v>
      </c>
      <c r="W1214" s="84" t="b">
        <f t="shared" si="125"/>
        <v>1</v>
      </c>
      <c r="X1214" s="84" t="str">
        <f t="shared" si="126"/>
        <v xml:space="preserve"> </v>
      </c>
      <c r="Y1214" s="84" t="b">
        <f t="shared" si="127"/>
        <v>1</v>
      </c>
      <c r="AA1214" s="84">
        <v>262584</v>
      </c>
      <c r="AB1214" s="84" t="s">
        <v>5419</v>
      </c>
      <c r="AC1214" s="57">
        <v>45432</v>
      </c>
      <c r="AD1214" s="84">
        <v>72178353000197</v>
      </c>
      <c r="AE1214" s="84" t="s">
        <v>30</v>
      </c>
      <c r="AF1214" s="84">
        <v>18.239999999999998</v>
      </c>
      <c r="AG1214" s="84">
        <v>2466.08</v>
      </c>
      <c r="AI1214">
        <v>265596</v>
      </c>
      <c r="AJ1214" s="84" t="str" cm="1">
        <f t="array" ref="AJ1214">_xlfn.XLOOKUP(AI1214,--LEFT(Main!$B$15:$B$1956,SEARCH(" ",Main!$B$15:$B$1956)),Main!$F$15:$F$1956,"")</f>
        <v>FRONTEC</v>
      </c>
      <c r="AK1214" s="57" cm="1">
        <f t="array" ref="AK1214">_xlfn.XLOOKUP(1,(--LEFT(Main!$B$15:$B$1956,SEARCH(" ",Main!$B$15:$B$1956))=AI1214)*(Main!$F$15:$F$1956=AJ1214),Main!$C$15:$C$1956,"")</f>
        <v>45470</v>
      </c>
      <c r="AL1214" s="62" cm="1">
        <f t="array" ref="AL1214">--_xlfn.XLOOKUP(1,(Main!$F$15:$F$1956='PLANILHA EBR'!AJ1214)*(--LEFT(Main!$B$15:$B$1956,SEARCH(" ",Main!$B$15:$B$1956))='PLANILHA EBR'!AI1214),Main!$E$15:$E$1956)</f>
        <v>72178353000197</v>
      </c>
      <c r="AM1214" s="84" t="str" cm="1">
        <f t="array" ref="AM1214">_xlfn.XLOOKUP(1,(Main!$F$15:$F$1956='PLANILHA EBR'!AJ1214)*(--LEFT(Main!$B$15:$B$1956,SEARCH(" ",Main!$B$15:$B$1956))='PLANILHA EBR'!AI1214),Main!$H$15:$H$1956)</f>
        <v>KG LIQUIDO</v>
      </c>
      <c r="AN1214">
        <v>18.600000000000001</v>
      </c>
      <c r="AO1214">
        <v>6878.52</v>
      </c>
      <c r="AP1214">
        <v>66809</v>
      </c>
    </row>
    <row r="1215" spans="1:42" x14ac:dyDescent="0.25">
      <c r="A1215" t="s">
        <v>5958</v>
      </c>
      <c r="B1215" t="str">
        <f>C1215&amp;"-"&amp;COUNTIF(C$2:C1215,C1215)</f>
        <v>70163-4</v>
      </c>
      <c r="C1215">
        <v>70163</v>
      </c>
      <c r="D1215" s="57">
        <v>44890</v>
      </c>
      <c r="E1215" s="84" t="str">
        <f>F1215&amp;"-"&amp;COUNTIF($F$2:F1215,F1215)</f>
        <v>METASA-1084</v>
      </c>
      <c r="F1215" s="84" t="str">
        <f t="shared" si="122"/>
        <v>METASA</v>
      </c>
      <c r="G1215" t="s">
        <v>8581</v>
      </c>
      <c r="H1215" s="62">
        <v>88416482000106</v>
      </c>
      <c r="I1215" t="s">
        <v>30</v>
      </c>
      <c r="J1215">
        <v>18.37</v>
      </c>
      <c r="K1215">
        <v>310.08999999999997</v>
      </c>
      <c r="M1215">
        <v>263016</v>
      </c>
      <c r="N1215" t="str">
        <v>PLANAM</v>
      </c>
      <c r="O1215" s="57" cm="1">
        <f t="array" ref="O1215">_xlfn.XLOOKUP(1,($C$2:$C$8655=M1215)*($F$2:$F$8655=N1215),$D$2:$D$8655)</f>
        <v>45414</v>
      </c>
      <c r="P1215" s="62">
        <v>67859025000116</v>
      </c>
      <c r="Q1215" t="str">
        <v>KG LIQUIDO</v>
      </c>
      <c r="R1215" s="85">
        <v>200.9</v>
      </c>
      <c r="S1215" s="87">
        <v>38965.58</v>
      </c>
      <c r="U1215" s="84" t="b">
        <f t="shared" si="123"/>
        <v>1</v>
      </c>
      <c r="V1215" s="84" t="b">
        <f t="shared" si="124"/>
        <v>1</v>
      </c>
      <c r="W1215" s="84" t="b">
        <f t="shared" si="125"/>
        <v>1</v>
      </c>
      <c r="X1215" s="84" t="s">
        <v>3780</v>
      </c>
      <c r="Y1215" s="84" t="b">
        <f t="shared" si="127"/>
        <v>1</v>
      </c>
      <c r="AA1215" s="84">
        <v>263016</v>
      </c>
      <c r="AB1215" s="84" t="s">
        <v>5534</v>
      </c>
      <c r="AC1215" s="57">
        <v>45414</v>
      </c>
      <c r="AD1215" s="84">
        <v>67859025000116</v>
      </c>
      <c r="AE1215" s="84" t="s">
        <v>30</v>
      </c>
      <c r="AF1215" s="84">
        <v>84</v>
      </c>
      <c r="AG1215" s="84">
        <v>38965.58</v>
      </c>
      <c r="AI1215">
        <v>267549</v>
      </c>
      <c r="AJ1215" s="84" t="str" cm="1">
        <f t="array" ref="AJ1215">_xlfn.XLOOKUP(AI1215,--LEFT(Main!$B$15:$B$1956,SEARCH(" ",Main!$B$15:$B$1956)),Main!$F$15:$F$1956,"")</f>
        <v>FRONTEC</v>
      </c>
      <c r="AK1215" s="57" cm="1">
        <f t="array" ref="AK1215">_xlfn.XLOOKUP(1,(--LEFT(Main!$B$15:$B$1956,SEARCH(" ",Main!$B$15:$B$1956))=AI1215)*(Main!$F$15:$F$1956=AJ1215),Main!$C$15:$C$1956,"")</f>
        <v>45495</v>
      </c>
      <c r="AL1215" s="62" cm="1">
        <f t="array" ref="AL1215">--_xlfn.XLOOKUP(1,(Main!$F$15:$F$1956='PLANILHA EBR'!AJ1215)*(--LEFT(Main!$B$15:$B$1956,SEARCH(" ",Main!$B$15:$B$1956))='PLANILHA EBR'!AI1215),Main!$E$15:$E$1956)</f>
        <v>72178353000197</v>
      </c>
      <c r="AM1215" s="84" t="str" cm="1">
        <f t="array" ref="AM1215">_xlfn.XLOOKUP(1,(Main!$F$15:$F$1956='PLANILHA EBR'!AJ1215)*(--LEFT(Main!$B$15:$B$1956,SEARCH(" ",Main!$B$15:$B$1956))='PLANILHA EBR'!AI1215),Main!$H$15:$H$1956)</f>
        <v>KG LIQUIDO</v>
      </c>
      <c r="AN1215">
        <v>15.5</v>
      </c>
      <c r="AO1215">
        <v>5732.09</v>
      </c>
      <c r="AP1215">
        <v>65472</v>
      </c>
    </row>
    <row r="1216" spans="1:42" x14ac:dyDescent="0.25">
      <c r="A1216" t="s">
        <v>5958</v>
      </c>
      <c r="B1216" t="str">
        <f>C1216&amp;"-"&amp;COUNTIF(C$2:C1216,C1216)</f>
        <v>70163-5</v>
      </c>
      <c r="C1216">
        <v>70163</v>
      </c>
      <c r="D1216" s="57">
        <v>44890</v>
      </c>
      <c r="E1216" s="84" t="str">
        <f>F1216&amp;"-"&amp;COUNTIF($F$2:F1216,F1216)</f>
        <v>METASA-1085</v>
      </c>
      <c r="F1216" s="84" t="str">
        <f t="shared" si="122"/>
        <v>METASA</v>
      </c>
      <c r="G1216" t="s">
        <v>8581</v>
      </c>
      <c r="H1216" s="62">
        <v>88416482000106</v>
      </c>
      <c r="I1216" t="s">
        <v>30</v>
      </c>
      <c r="J1216">
        <v>497.2</v>
      </c>
      <c r="K1216">
        <v>8069.56</v>
      </c>
      <c r="M1216">
        <v>263205</v>
      </c>
      <c r="N1216" t="str">
        <v>FRONTEC</v>
      </c>
      <c r="O1216" s="57" cm="1">
        <f t="array" ref="O1216">_xlfn.XLOOKUP(1,($C$2:$C$8655=M1216)*($F$2:$F$8655=N1216),$D$2:$D$8655)</f>
        <v>45440</v>
      </c>
      <c r="P1216" s="62">
        <v>72178353000197</v>
      </c>
      <c r="Q1216" t="str">
        <v>UNIDADE</v>
      </c>
      <c r="R1216" s="85">
        <v>11000</v>
      </c>
      <c r="S1216" s="85">
        <v>12610.64</v>
      </c>
      <c r="U1216" s="84" t="b">
        <f t="shared" si="123"/>
        <v>1</v>
      </c>
      <c r="V1216" s="84" t="b">
        <f t="shared" si="124"/>
        <v>1</v>
      </c>
      <c r="W1216" s="84" t="b">
        <f t="shared" si="125"/>
        <v>1</v>
      </c>
      <c r="X1216" s="84" t="str">
        <f t="shared" si="126"/>
        <v xml:space="preserve"> </v>
      </c>
      <c r="Y1216" s="84" t="b">
        <f t="shared" si="127"/>
        <v>1</v>
      </c>
      <c r="AA1216" s="84">
        <v>263205</v>
      </c>
      <c r="AB1216" s="84" t="s">
        <v>5419</v>
      </c>
      <c r="AC1216" s="57">
        <v>45440</v>
      </c>
      <c r="AD1216" s="84">
        <v>72178353000197</v>
      </c>
      <c r="AE1216" s="84" t="s">
        <v>30</v>
      </c>
      <c r="AF1216" s="84">
        <v>34.1</v>
      </c>
      <c r="AG1216" s="84">
        <v>12610.64</v>
      </c>
      <c r="AI1216">
        <v>268854</v>
      </c>
      <c r="AJ1216" s="84" t="str" cm="1">
        <f t="array" ref="AJ1216">_xlfn.XLOOKUP(AI1216,--LEFT(Main!$B$15:$B$1956,SEARCH(" ",Main!$B$15:$B$1956)),Main!$F$15:$F$1956,"")</f>
        <v>FRONTEC</v>
      </c>
      <c r="AK1216" s="57" cm="1">
        <f t="array" ref="AK1216">_xlfn.XLOOKUP(1,(--LEFT(Main!$B$15:$B$1956,SEARCH(" ",Main!$B$15:$B$1956))=AI1216)*(Main!$F$15:$F$1956=AJ1216),Main!$C$15:$C$1956,"")</f>
        <v>45510</v>
      </c>
      <c r="AL1216" s="62" cm="1">
        <f t="array" ref="AL1216">--_xlfn.XLOOKUP(1,(Main!$F$15:$F$1956='PLANILHA EBR'!AJ1216)*(--LEFT(Main!$B$15:$B$1956,SEARCH(" ",Main!$B$15:$B$1956))='PLANILHA EBR'!AI1216),Main!$E$15:$E$1956)</f>
        <v>72178353000197</v>
      </c>
      <c r="AM1216" s="84" t="str" cm="1">
        <f t="array" ref="AM1216">_xlfn.XLOOKUP(1,(Main!$F$15:$F$1956='PLANILHA EBR'!AJ1216)*(--LEFT(Main!$B$15:$B$1956,SEARCH(" ",Main!$B$15:$B$1956))='PLANILHA EBR'!AI1216),Main!$H$15:$H$1956)</f>
        <v>KG LIQUIDO</v>
      </c>
      <c r="AN1216">
        <v>105.6</v>
      </c>
      <c r="AO1216">
        <v>6122.29</v>
      </c>
      <c r="AP1216">
        <v>31319</v>
      </c>
    </row>
    <row r="1217" spans="1:42" x14ac:dyDescent="0.25">
      <c r="A1217" t="s">
        <v>5958</v>
      </c>
      <c r="B1217" t="str">
        <f>C1217&amp;"-"&amp;COUNTIF(C$2:C1217,C1217)</f>
        <v>70163-6</v>
      </c>
      <c r="C1217">
        <v>70163</v>
      </c>
      <c r="D1217" s="57">
        <v>44890</v>
      </c>
      <c r="E1217" s="84" t="str">
        <f>F1217&amp;"-"&amp;COUNTIF($F$2:F1217,F1217)</f>
        <v>METASA-1086</v>
      </c>
      <c r="F1217" s="84" t="str">
        <f t="shared" si="122"/>
        <v>METASA</v>
      </c>
      <c r="G1217" t="s">
        <v>8581</v>
      </c>
      <c r="H1217" s="62">
        <v>88416482000106</v>
      </c>
      <c r="I1217" t="s">
        <v>30</v>
      </c>
      <c r="J1217">
        <v>90.47</v>
      </c>
      <c r="K1217">
        <v>1527.13</v>
      </c>
      <c r="M1217">
        <v>265596</v>
      </c>
      <c r="N1217" t="str">
        <v>FRONTEC</v>
      </c>
      <c r="O1217" s="57" cm="1">
        <f t="array" ref="O1217">_xlfn.XLOOKUP(1,($C$2:$C$8655=M1217)*($F$2:$F$8655=N1217),$D$2:$D$8655)</f>
        <v>45470</v>
      </c>
      <c r="P1217" s="62">
        <v>72178353000197</v>
      </c>
      <c r="Q1217" t="str">
        <v>UNIDADE</v>
      </c>
      <c r="R1217" s="85">
        <v>6000</v>
      </c>
      <c r="S1217" s="85">
        <v>6878.52</v>
      </c>
      <c r="U1217" s="84" t="b">
        <f t="shared" si="123"/>
        <v>1</v>
      </c>
      <c r="V1217" s="84" t="b">
        <f t="shared" si="124"/>
        <v>1</v>
      </c>
      <c r="W1217" s="84" t="b">
        <f t="shared" si="125"/>
        <v>1</v>
      </c>
      <c r="X1217" s="84" t="str">
        <f t="shared" si="126"/>
        <v xml:space="preserve"> </v>
      </c>
      <c r="Y1217" s="84" t="b">
        <f t="shared" si="127"/>
        <v>1</v>
      </c>
      <c r="AA1217" s="84">
        <v>265596</v>
      </c>
      <c r="AB1217" s="84" t="s">
        <v>5419</v>
      </c>
      <c r="AC1217" s="57">
        <v>45470</v>
      </c>
      <c r="AD1217" s="84">
        <v>72178353000197</v>
      </c>
      <c r="AE1217" s="84" t="s">
        <v>30</v>
      </c>
      <c r="AF1217" s="84">
        <v>18.600000000000001</v>
      </c>
      <c r="AG1217" s="84">
        <v>6878.52</v>
      </c>
      <c r="AI1217">
        <v>268857</v>
      </c>
      <c r="AJ1217" s="84" t="str" cm="1">
        <f t="array" ref="AJ1217">_xlfn.XLOOKUP(AI1217,--LEFT(Main!$B$15:$B$1956,SEARCH(" ",Main!$B$15:$B$1956)),Main!$F$15:$F$1956,"")</f>
        <v>FRONTEC</v>
      </c>
      <c r="AK1217" s="57" cm="1">
        <f t="array" ref="AK1217">_xlfn.XLOOKUP(1,(--LEFT(Main!$B$15:$B$1956,SEARCH(" ",Main!$B$15:$B$1956))=AI1217)*(Main!$F$15:$F$1956=AJ1217),Main!$C$15:$C$1956,"")</f>
        <v>45510</v>
      </c>
      <c r="AL1217" s="62" cm="1">
        <f t="array" ref="AL1217">--_xlfn.XLOOKUP(1,(Main!$F$15:$F$1956='PLANILHA EBR'!AJ1217)*(--LEFT(Main!$B$15:$B$1956,SEARCH(" ",Main!$B$15:$B$1956))='PLANILHA EBR'!AI1217),Main!$E$15:$E$1956)</f>
        <v>72178353000197</v>
      </c>
      <c r="AM1217" s="84" t="str" cm="1">
        <f t="array" ref="AM1217">_xlfn.XLOOKUP(1,(Main!$F$15:$F$1956='PLANILHA EBR'!AJ1217)*(--LEFT(Main!$B$15:$B$1956,SEARCH(" ",Main!$B$15:$B$1956))='PLANILHA EBR'!AI1217),Main!$H$15:$H$1956)</f>
        <v>KG LIQUIDO</v>
      </c>
      <c r="AN1217">
        <v>94.35</v>
      </c>
      <c r="AO1217">
        <v>13685.86</v>
      </c>
      <c r="AP1217">
        <v>25742</v>
      </c>
    </row>
    <row r="1218" spans="1:42" x14ac:dyDescent="0.25">
      <c r="A1218" t="s">
        <v>5958</v>
      </c>
      <c r="B1218" t="str">
        <f>C1218&amp;"-"&amp;COUNTIF(C$2:C1218,C1218)</f>
        <v>70163-7</v>
      </c>
      <c r="C1218">
        <v>70163</v>
      </c>
      <c r="D1218" s="57">
        <v>44890</v>
      </c>
      <c r="E1218" s="84" t="str">
        <f>F1218&amp;"-"&amp;COUNTIF($F$2:F1218,F1218)</f>
        <v>METASA-1087</v>
      </c>
      <c r="F1218" s="84" t="str">
        <f t="shared" si="122"/>
        <v>METASA</v>
      </c>
      <c r="G1218" t="s">
        <v>8581</v>
      </c>
      <c r="H1218" s="62">
        <v>88416482000106</v>
      </c>
      <c r="I1218" t="s">
        <v>30</v>
      </c>
      <c r="J1218">
        <v>769.49</v>
      </c>
      <c r="K1218">
        <v>14366.38</v>
      </c>
      <c r="M1218">
        <v>267549</v>
      </c>
      <c r="N1218" t="str">
        <v>FRONTEC</v>
      </c>
      <c r="O1218" s="57" cm="1">
        <f t="array" ref="O1218">_xlfn.XLOOKUP(1,($C$2:$C$8655=M1218)*($F$2:$F$8655=N1218),$D$2:$D$8655)</f>
        <v>45495</v>
      </c>
      <c r="P1218" s="62">
        <v>72178353000197</v>
      </c>
      <c r="Q1218" t="str">
        <v>UNIDADE</v>
      </c>
      <c r="R1218" s="85">
        <v>5000</v>
      </c>
      <c r="S1218" s="85">
        <v>5732.09</v>
      </c>
      <c r="U1218" s="84" t="b">
        <f t="shared" si="123"/>
        <v>1</v>
      </c>
      <c r="V1218" s="84" t="b">
        <f t="shared" si="124"/>
        <v>1</v>
      </c>
      <c r="W1218" s="84" t="b">
        <f t="shared" si="125"/>
        <v>1</v>
      </c>
      <c r="X1218" s="84" t="str">
        <f t="shared" si="126"/>
        <v xml:space="preserve"> </v>
      </c>
      <c r="Y1218" s="84" t="b">
        <f t="shared" si="127"/>
        <v>1</v>
      </c>
      <c r="AA1218" s="84">
        <v>267549</v>
      </c>
      <c r="AB1218" s="84" t="s">
        <v>5419</v>
      </c>
      <c r="AC1218" s="57">
        <v>45495</v>
      </c>
      <c r="AD1218" s="84">
        <v>72178353000197</v>
      </c>
      <c r="AE1218" s="84" t="s">
        <v>30</v>
      </c>
      <c r="AF1218" s="84">
        <v>15.5</v>
      </c>
      <c r="AG1218" s="84">
        <v>5732.09</v>
      </c>
      <c r="AI1218">
        <v>271366</v>
      </c>
      <c r="AJ1218" s="84" t="str" cm="1">
        <f t="array" ref="AJ1218">_xlfn.XLOOKUP(AI1218,--LEFT(Main!$B$15:$B$1956,SEARCH(" ",Main!$B$15:$B$1956)),Main!$F$15:$F$1956,"")</f>
        <v>FRONTEC</v>
      </c>
      <c r="AK1218" s="57" cm="1">
        <f t="array" ref="AK1218">_xlfn.XLOOKUP(1,(--LEFT(Main!$B$15:$B$1956,SEARCH(" ",Main!$B$15:$B$1956))=AI1218)*(Main!$F$15:$F$1956=AJ1218),Main!$C$15:$C$1956,"")</f>
        <v>45539</v>
      </c>
      <c r="AL1218" s="62" cm="1">
        <f t="array" ref="AL1218">--_xlfn.XLOOKUP(1,(Main!$F$15:$F$1956='PLANILHA EBR'!AJ1218)*(--LEFT(Main!$B$15:$B$1956,SEARCH(" ",Main!$B$15:$B$1956))='PLANILHA EBR'!AI1218),Main!$E$15:$E$1956)</f>
        <v>72178353000197</v>
      </c>
      <c r="AM1218" s="84" t="str" cm="1">
        <f t="array" ref="AM1218">_xlfn.XLOOKUP(1,(Main!$F$15:$F$1956='PLANILHA EBR'!AJ1218)*(--LEFT(Main!$B$15:$B$1956,SEARCH(" ",Main!$B$15:$B$1956))='PLANILHA EBR'!AI1218),Main!$H$15:$H$1956)</f>
        <v>KG LIQUIDO</v>
      </c>
      <c r="AN1218">
        <v>97.89</v>
      </c>
      <c r="AO1218">
        <v>13278.17</v>
      </c>
      <c r="AP1218">
        <v>25465</v>
      </c>
    </row>
    <row r="1219" spans="1:42" x14ac:dyDescent="0.25">
      <c r="A1219" t="s">
        <v>5958</v>
      </c>
      <c r="B1219" t="str">
        <f>C1219&amp;"-"&amp;COUNTIF(C$2:C1219,C1219)</f>
        <v>70163-8</v>
      </c>
      <c r="C1219">
        <v>70163</v>
      </c>
      <c r="D1219" s="57">
        <v>44890</v>
      </c>
      <c r="E1219" s="84" t="str">
        <f>F1219&amp;"-"&amp;COUNTIF($F$2:F1219,F1219)</f>
        <v>METASA-1088</v>
      </c>
      <c r="F1219" s="84" t="str">
        <f t="shared" ref="F1219:F1282" si="128">LEFT(G1219,SEARCH(" ",G1219)-1)</f>
        <v>METASA</v>
      </c>
      <c r="G1219" t="s">
        <v>8581</v>
      </c>
      <c r="H1219" s="62">
        <v>88416482000106</v>
      </c>
      <c r="I1219" t="s">
        <v>30</v>
      </c>
      <c r="J1219">
        <v>2339.39</v>
      </c>
      <c r="K1219">
        <v>45197.02</v>
      </c>
      <c r="M1219">
        <v>268854</v>
      </c>
      <c r="N1219" t="str">
        <v>FRONTEC</v>
      </c>
      <c r="O1219" s="57" cm="1">
        <f t="array" ref="O1219">_xlfn.XLOOKUP(1,($C$2:$C$8655=M1219)*($F$2:$F$8655=N1219),$D$2:$D$8655)</f>
        <v>45510</v>
      </c>
      <c r="P1219" s="62">
        <v>72178353000197</v>
      </c>
      <c r="Q1219" t="str">
        <v>UNIDADE</v>
      </c>
      <c r="R1219" s="85">
        <v>72000</v>
      </c>
      <c r="S1219" s="85">
        <v>6122.29</v>
      </c>
      <c r="U1219" s="84" t="b">
        <f t="shared" si="123"/>
        <v>1</v>
      </c>
      <c r="V1219" s="84" t="b">
        <f t="shared" si="124"/>
        <v>1</v>
      </c>
      <c r="W1219" s="84" t="b">
        <f t="shared" si="125"/>
        <v>1</v>
      </c>
      <c r="X1219" s="84" t="str">
        <f t="shared" si="126"/>
        <v xml:space="preserve"> </v>
      </c>
      <c r="Y1219" s="84" t="b">
        <f t="shared" si="127"/>
        <v>1</v>
      </c>
      <c r="AA1219" s="84">
        <v>268854</v>
      </c>
      <c r="AB1219" s="84" t="s">
        <v>5419</v>
      </c>
      <c r="AC1219" s="57">
        <v>45510</v>
      </c>
      <c r="AD1219" s="84">
        <v>72178353000197</v>
      </c>
      <c r="AE1219" s="84" t="s">
        <v>30</v>
      </c>
      <c r="AF1219" s="84">
        <v>105.6</v>
      </c>
      <c r="AG1219" s="84">
        <v>6122.29</v>
      </c>
      <c r="AI1219">
        <v>303306</v>
      </c>
      <c r="AJ1219" s="84" t="str" cm="1">
        <f t="array" ref="AJ1219">_xlfn.XLOOKUP(AI1219,--LEFT(Main!$B$15:$B$1956,SEARCH(" ",Main!$B$15:$B$1956)),Main!$F$15:$F$1956,"")</f>
        <v>PPG</v>
      </c>
      <c r="AK1219" s="57" cm="1">
        <f t="array" ref="AK1219">_xlfn.XLOOKUP(1,(--LEFT(Main!$B$15:$B$1956,SEARCH(" ",Main!$B$15:$B$1956))=AI1219)*(Main!$F$15:$F$1956=AJ1219),Main!$C$15:$C$1956,"")</f>
        <v>45063</v>
      </c>
      <c r="AL1219" s="62" cm="1">
        <f t="array" ref="AL1219">--_xlfn.XLOOKUP(1,(Main!$F$15:$F$1956='PLANILHA EBR'!AJ1219)*(--LEFT(Main!$B$15:$B$1956,SEARCH(" ",Main!$B$15:$B$1956))='PLANILHA EBR'!AI1219),Main!$E$15:$E$1956)</f>
        <v>43996693000127</v>
      </c>
      <c r="AM1219" s="84" t="str" cm="1">
        <f t="array" ref="AM1219">_xlfn.XLOOKUP(1,(Main!$F$15:$F$1956='PLANILHA EBR'!AJ1219)*(--LEFT(Main!$B$15:$B$1956,SEARCH(" ",Main!$B$15:$B$1956))='PLANILHA EBR'!AI1219),Main!$H$15:$H$1956)</f>
        <v>KG LIQUIDO</v>
      </c>
      <c r="AN1219">
        <v>1447.3200000000002</v>
      </c>
      <c r="AO1219">
        <v>78174.709999999992</v>
      </c>
      <c r="AP1219">
        <v>25464</v>
      </c>
    </row>
    <row r="1220" spans="1:42" x14ac:dyDescent="0.25">
      <c r="A1220" t="s">
        <v>5958</v>
      </c>
      <c r="B1220" t="str">
        <f>C1220&amp;"-"&amp;COUNTIF(C$2:C1220,C1220)</f>
        <v>70163-9</v>
      </c>
      <c r="C1220">
        <v>70163</v>
      </c>
      <c r="D1220" s="57">
        <v>44890</v>
      </c>
      <c r="E1220" s="84" t="str">
        <f>F1220&amp;"-"&amp;COUNTIF($F$2:F1220,F1220)</f>
        <v>METASA-1089</v>
      </c>
      <c r="F1220" s="84" t="str">
        <f t="shared" si="128"/>
        <v>METASA</v>
      </c>
      <c r="G1220" t="s">
        <v>8581</v>
      </c>
      <c r="H1220" s="62">
        <v>88416482000106</v>
      </c>
      <c r="I1220" t="s">
        <v>30</v>
      </c>
      <c r="J1220">
        <v>293.61</v>
      </c>
      <c r="K1220">
        <v>5672.55</v>
      </c>
      <c r="M1220">
        <v>268857</v>
      </c>
      <c r="N1220" t="str">
        <v>FRONTEC</v>
      </c>
      <c r="O1220" s="57" cm="1">
        <f t="array" ref="O1220">_xlfn.XLOOKUP(1,($C$2:$C$8655=M1220)*($F$2:$F$8655=N1220),$D$2:$D$8655)</f>
        <v>45510</v>
      </c>
      <c r="P1220" s="62">
        <v>72178353000197</v>
      </c>
      <c r="Q1220" t="str">
        <v>M</v>
      </c>
      <c r="R1220" s="85">
        <v>6000</v>
      </c>
      <c r="S1220" s="85">
        <v>13685.86</v>
      </c>
      <c r="U1220" s="84" t="b">
        <f t="shared" si="123"/>
        <v>1</v>
      </c>
      <c r="V1220" s="84" t="b">
        <f t="shared" si="124"/>
        <v>1</v>
      </c>
      <c r="W1220" s="84" t="b">
        <f t="shared" si="125"/>
        <v>1</v>
      </c>
      <c r="X1220" s="84" t="str">
        <f t="shared" si="126"/>
        <v xml:space="preserve"> </v>
      </c>
      <c r="Y1220" s="84" t="b">
        <f t="shared" si="127"/>
        <v>1</v>
      </c>
      <c r="AA1220" s="84">
        <v>268857</v>
      </c>
      <c r="AB1220" s="84" t="s">
        <v>5419</v>
      </c>
      <c r="AC1220" s="57">
        <v>45510</v>
      </c>
      <c r="AD1220" s="84">
        <v>72178353000197</v>
      </c>
      <c r="AE1220" s="84" t="s">
        <v>30</v>
      </c>
      <c r="AF1220" s="84">
        <v>94.35</v>
      </c>
      <c r="AG1220" s="84">
        <v>13685.86</v>
      </c>
      <c r="AI1220">
        <v>438884</v>
      </c>
      <c r="AJ1220" s="84" t="str" cm="1">
        <f t="array" ref="AJ1220">_xlfn.XLOOKUP(AI1220,--LEFT(Main!$B$15:$B$1956,SEARCH(" ",Main!$B$15:$B$1956)),Main!$F$15:$F$1956,"")</f>
        <v>MOHAWK</v>
      </c>
      <c r="AK1220" s="57" cm="1">
        <f t="array" ref="AK1220">_xlfn.XLOOKUP(1,(--LEFT(Main!$B$15:$B$1956,SEARCH(" ",Main!$B$15:$B$1956))=AI1220)*(Main!$F$15:$F$1956=AJ1220),Main!$C$15:$C$1956,"")</f>
        <v>45399</v>
      </c>
      <c r="AL1220" s="62" cm="1">
        <f t="array" ref="AL1220">--_xlfn.XLOOKUP(1,(Main!$F$15:$F$1956='PLANILHA EBR'!AJ1220)*(--LEFT(Main!$B$15:$B$1956,SEARCH(" ",Main!$B$15:$B$1956))='PLANILHA EBR'!AI1220),Main!$E$15:$E$1956)</f>
        <v>86532538002963</v>
      </c>
      <c r="AM1220" s="84" t="str" cm="1">
        <f t="array" ref="AM1220">_xlfn.XLOOKUP(1,(Main!$F$15:$F$1956='PLANILHA EBR'!AJ1220)*(--LEFT(Main!$B$15:$B$1956,SEARCH(" ",Main!$B$15:$B$1956))='PLANILHA EBR'!AI1220),Main!$H$15:$H$1956)</f>
        <v>METRO QUADRADO</v>
      </c>
      <c r="AN1220">
        <v>60.48</v>
      </c>
      <c r="AO1220">
        <v>5357.92</v>
      </c>
      <c r="AP1220">
        <v>25365</v>
      </c>
    </row>
    <row r="1221" spans="1:42" x14ac:dyDescent="0.25">
      <c r="A1221" t="s">
        <v>5958</v>
      </c>
      <c r="B1221" t="str">
        <f>C1221&amp;"-"&amp;COUNTIF(C$2:C1221,C1221)</f>
        <v>70163-10</v>
      </c>
      <c r="C1221">
        <v>70163</v>
      </c>
      <c r="D1221" s="57">
        <v>44890</v>
      </c>
      <c r="E1221" s="84" t="str">
        <f>F1221&amp;"-"&amp;COUNTIF($F$2:F1221,F1221)</f>
        <v>METASA-1090</v>
      </c>
      <c r="F1221" s="84" t="str">
        <f t="shared" si="128"/>
        <v>METASA</v>
      </c>
      <c r="G1221" t="s">
        <v>8581</v>
      </c>
      <c r="H1221" s="62">
        <v>88416482000106</v>
      </c>
      <c r="I1221" t="s">
        <v>30</v>
      </c>
      <c r="J1221">
        <v>295.07</v>
      </c>
      <c r="K1221">
        <v>5216.84</v>
      </c>
      <c r="M1221">
        <v>271366</v>
      </c>
      <c r="N1221" t="str">
        <v>FRONTEC</v>
      </c>
      <c r="O1221" s="57" cm="1">
        <f t="array" ref="O1221">_xlfn.XLOOKUP(1,($C$2:$C$8655=M1221)*($F$2:$F$8655=N1221),$D$2:$D$8655)</f>
        <v>45539</v>
      </c>
      <c r="P1221" s="62">
        <v>72178353000197</v>
      </c>
      <c r="Q1221" t="str">
        <v>M</v>
      </c>
      <c r="R1221" s="85">
        <v>3600</v>
      </c>
      <c r="S1221" s="85">
        <v>13278.17</v>
      </c>
      <c r="U1221" s="84" t="b">
        <f t="shared" si="123"/>
        <v>1</v>
      </c>
      <c r="V1221" s="84" t="b">
        <f t="shared" si="124"/>
        <v>1</v>
      </c>
      <c r="W1221" s="84" t="b">
        <f t="shared" si="125"/>
        <v>1</v>
      </c>
      <c r="X1221" s="84" t="str">
        <f t="shared" si="126"/>
        <v xml:space="preserve"> </v>
      </c>
      <c r="Y1221" s="84" t="b">
        <f t="shared" si="127"/>
        <v>1</v>
      </c>
      <c r="AA1221" s="84">
        <v>271366</v>
      </c>
      <c r="AB1221" s="84" t="s">
        <v>5419</v>
      </c>
      <c r="AC1221" s="57">
        <v>45539</v>
      </c>
      <c r="AD1221" s="84">
        <v>72178353000197</v>
      </c>
      <c r="AE1221" s="84" t="s">
        <v>30</v>
      </c>
      <c r="AF1221" s="84">
        <v>97.89</v>
      </c>
      <c r="AG1221" s="84">
        <v>13278.17</v>
      </c>
      <c r="AI1221">
        <v>448606</v>
      </c>
      <c r="AJ1221" s="84" t="str" cm="1">
        <f t="array" ref="AJ1221">_xlfn.XLOOKUP(AI1221,--LEFT(Main!$B$15:$B$1956,SEARCH(" ",Main!$B$15:$B$1956)),Main!$F$15:$F$1956,"")</f>
        <v>COMERCIAL ELETRICA</v>
      </c>
      <c r="AK1221" s="57" cm="1">
        <f t="array" ref="AK1221">_xlfn.XLOOKUP(1,(--LEFT(Main!$B$15:$B$1956,SEARCH(" ",Main!$B$15:$B$1956))=AI1221)*(Main!$F$15:$F$1956=AJ1221),Main!$C$15:$C$1956,"")</f>
        <v>45378</v>
      </c>
      <c r="AL1221" s="62" cm="1">
        <f t="array" ref="AL1221">--_xlfn.XLOOKUP(1,(Main!$F$15:$F$1956='PLANILHA EBR'!AJ1221)*(--LEFT(Main!$B$15:$B$1956,SEARCH(" ",Main!$B$15:$B$1956))='PLANILHA EBR'!AI1221),Main!$E$15:$E$1956)</f>
        <v>57158057000130</v>
      </c>
      <c r="AM1221" s="84" t="str" cm="1">
        <f t="array" ref="AM1221">_xlfn.XLOOKUP(1,(Main!$F$15:$F$1956='PLANILHA EBR'!AJ1221)*(--LEFT(Main!$B$15:$B$1956,SEARCH(" ",Main!$B$15:$B$1956))='PLANILHA EBR'!AI1221),Main!$H$15:$H$1956)</f>
        <v>UNIDADE</v>
      </c>
      <c r="AN1221">
        <v>20875</v>
      </c>
      <c r="AO1221">
        <v>33400</v>
      </c>
      <c r="AP1221">
        <v>25365</v>
      </c>
    </row>
    <row r="1222" spans="1:42" x14ac:dyDescent="0.25">
      <c r="A1222" t="s">
        <v>5958</v>
      </c>
      <c r="B1222" t="str">
        <f>C1222&amp;"-"&amp;COUNTIF(C$2:C1222,C1222)</f>
        <v>70163-11</v>
      </c>
      <c r="C1222">
        <v>70163</v>
      </c>
      <c r="D1222" s="57">
        <v>44890</v>
      </c>
      <c r="E1222" s="84" t="str">
        <f>F1222&amp;"-"&amp;COUNTIF($F$2:F1222,F1222)</f>
        <v>METASA-1091</v>
      </c>
      <c r="F1222" s="84" t="str">
        <f t="shared" si="128"/>
        <v>METASA</v>
      </c>
      <c r="G1222" t="s">
        <v>8581</v>
      </c>
      <c r="H1222" s="62">
        <v>88416482000106</v>
      </c>
      <c r="I1222" t="s">
        <v>30</v>
      </c>
      <c r="J1222">
        <v>2317.7600000000002</v>
      </c>
      <c r="K1222">
        <v>46633.33</v>
      </c>
      <c r="M1222">
        <v>303306</v>
      </c>
      <c r="N1222" t="str">
        <v>PPG</v>
      </c>
      <c r="O1222" s="57" cm="1">
        <f t="array" ref="O1222">_xlfn.XLOOKUP(1,($C$2:$C$8655=M1222)*($F$2:$F$8655=N1222),$D$2:$D$8655)</f>
        <v>45063</v>
      </c>
      <c r="P1222" s="62">
        <v>43996693000127</v>
      </c>
      <c r="Q1222" t="str">
        <v>UNIDADE</v>
      </c>
      <c r="R1222" s="85">
        <v>778</v>
      </c>
      <c r="S1222" s="85">
        <v>78174.709999999992</v>
      </c>
      <c r="U1222" s="84" t="b">
        <f t="shared" si="123"/>
        <v>1</v>
      </c>
      <c r="V1222" s="84" t="b">
        <f t="shared" si="124"/>
        <v>1</v>
      </c>
      <c r="W1222" s="84" t="b">
        <f t="shared" si="125"/>
        <v>1</v>
      </c>
      <c r="X1222" s="84" t="str">
        <f t="shared" si="126"/>
        <v xml:space="preserve"> </v>
      </c>
      <c r="Y1222" s="84" t="b">
        <f t="shared" si="127"/>
        <v>1</v>
      </c>
      <c r="AA1222" s="84">
        <v>303306</v>
      </c>
      <c r="AB1222" s="84" t="s">
        <v>899</v>
      </c>
      <c r="AC1222" s="57">
        <v>45063</v>
      </c>
      <c r="AD1222" s="84">
        <v>43996693000127</v>
      </c>
      <c r="AE1222" s="84" t="s">
        <v>30</v>
      </c>
      <c r="AF1222" s="84">
        <v>1447.3200000000002</v>
      </c>
      <c r="AG1222" s="84">
        <v>78174.710000000006</v>
      </c>
      <c r="AI1222">
        <v>452338</v>
      </c>
      <c r="AJ1222" s="84" t="str" cm="1">
        <f t="array" ref="AJ1222">_xlfn.XLOOKUP(AI1222,--LEFT(Main!$B$15:$B$1956,SEARCH(" ",Main!$B$15:$B$1956)),Main!$F$15:$F$1956,"")</f>
        <v>COMERCIAL ELETRICA</v>
      </c>
      <c r="AK1222" s="57" cm="1">
        <f t="array" ref="AK1222">_xlfn.XLOOKUP(1,(--LEFT(Main!$B$15:$B$1956,SEARCH(" ",Main!$B$15:$B$1956))=AI1222)*(Main!$F$15:$F$1956=AJ1222),Main!$C$15:$C$1956,"")</f>
        <v>45392</v>
      </c>
      <c r="AL1222" s="62" cm="1">
        <f t="array" ref="AL1222">--_xlfn.XLOOKUP(1,(Main!$F$15:$F$1956='PLANILHA EBR'!AJ1222)*(--LEFT(Main!$B$15:$B$1956,SEARCH(" ",Main!$B$15:$B$1956))='PLANILHA EBR'!AI1222),Main!$E$15:$E$1956)</f>
        <v>57158057000130</v>
      </c>
      <c r="AM1222" s="84" t="str" cm="1">
        <f t="array" ref="AM1222">_xlfn.XLOOKUP(1,(Main!$F$15:$F$1956='PLANILHA EBR'!AJ1222)*(--LEFT(Main!$B$15:$B$1956,SEARCH(" ",Main!$B$15:$B$1956))='PLANILHA EBR'!AI1222),Main!$H$15:$H$1956)</f>
        <v>KG LIQUIDO</v>
      </c>
      <c r="AN1222">
        <v>23469.2565</v>
      </c>
      <c r="AO1222">
        <v>41303.599999999999</v>
      </c>
      <c r="AP1222">
        <v>25365</v>
      </c>
    </row>
    <row r="1223" spans="1:42" x14ac:dyDescent="0.25">
      <c r="A1223" t="s">
        <v>5958</v>
      </c>
      <c r="B1223" t="str">
        <f>C1223&amp;"-"&amp;COUNTIF(C$2:C1223,C1223)</f>
        <v>70163-12</v>
      </c>
      <c r="C1223">
        <v>70163</v>
      </c>
      <c r="D1223" s="57">
        <v>44890</v>
      </c>
      <c r="E1223" s="84" t="str">
        <f>F1223&amp;"-"&amp;COUNTIF($F$2:F1223,F1223)</f>
        <v>METASA-1092</v>
      </c>
      <c r="F1223" s="84" t="str">
        <f t="shared" si="128"/>
        <v>METASA</v>
      </c>
      <c r="G1223" t="s">
        <v>8581</v>
      </c>
      <c r="H1223" s="62">
        <v>88416482000106</v>
      </c>
      <c r="I1223" t="s">
        <v>30</v>
      </c>
      <c r="J1223">
        <v>419.49</v>
      </c>
      <c r="K1223">
        <v>7689.25</v>
      </c>
      <c r="M1223">
        <v>438884</v>
      </c>
      <c r="N1223" t="str">
        <v>MOHAWK</v>
      </c>
      <c r="O1223" s="57" cm="1">
        <f t="array" ref="O1223">_xlfn.XLOOKUP(1,($C$2:$C$8655=M1223)*($F$2:$F$8655=N1223),$D$2:$D$8655)</f>
        <v>45399</v>
      </c>
      <c r="P1223" s="62">
        <v>86532538002963</v>
      </c>
      <c r="Q1223" t="str">
        <v>METRO QUADRADO</v>
      </c>
      <c r="R1223" s="85">
        <v>60.48</v>
      </c>
      <c r="S1223" s="85">
        <v>5357.92</v>
      </c>
      <c r="U1223" s="84" t="b">
        <f t="shared" si="123"/>
        <v>1</v>
      </c>
      <c r="V1223" s="84" t="b">
        <f t="shared" si="124"/>
        <v>1</v>
      </c>
      <c r="W1223" s="84" t="b">
        <f t="shared" si="125"/>
        <v>1</v>
      </c>
      <c r="X1223" s="84" t="b">
        <f t="shared" si="126"/>
        <v>1</v>
      </c>
      <c r="Y1223" s="84" t="b">
        <f t="shared" si="127"/>
        <v>1</v>
      </c>
      <c r="AA1223" s="84">
        <v>438884</v>
      </c>
      <c r="AB1223" s="84" t="s">
        <v>5444</v>
      </c>
      <c r="AC1223" s="57">
        <v>45399</v>
      </c>
      <c r="AD1223" s="84">
        <v>86532538002963</v>
      </c>
      <c r="AE1223" s="84" t="s">
        <v>4726</v>
      </c>
      <c r="AF1223" s="84">
        <v>60.48</v>
      </c>
      <c r="AG1223" s="84">
        <v>5357.92</v>
      </c>
      <c r="AI1223">
        <v>461417</v>
      </c>
      <c r="AJ1223" s="84" t="str" cm="1">
        <f t="array" ref="AJ1223">_xlfn.XLOOKUP(AI1223,--LEFT(Main!$B$15:$B$1956,SEARCH(" ",Main!$B$15:$B$1956)),Main!$F$15:$F$1956,"")</f>
        <v>COMERCIAL ELETRICA</v>
      </c>
      <c r="AK1223" s="57" cm="1">
        <f t="array" ref="AK1223">_xlfn.XLOOKUP(1,(--LEFT(Main!$B$15:$B$1956,SEARCH(" ",Main!$B$15:$B$1956))=AI1223)*(Main!$F$15:$F$1956=AJ1223),Main!$C$15:$C$1956,"")</f>
        <v>45421</v>
      </c>
      <c r="AL1223" s="62" cm="1">
        <f t="array" ref="AL1223">--_xlfn.XLOOKUP(1,(Main!$F$15:$F$1956='PLANILHA EBR'!AJ1223)*(--LEFT(Main!$B$15:$B$1956,SEARCH(" ",Main!$B$15:$B$1956))='PLANILHA EBR'!AI1223),Main!$E$15:$E$1956)</f>
        <v>57158057000130</v>
      </c>
      <c r="AM1223" s="84" t="str" cm="1">
        <f t="array" ref="AM1223">_xlfn.XLOOKUP(1,(Main!$F$15:$F$1956='PLANILHA EBR'!AJ1223)*(--LEFT(Main!$B$15:$B$1956,SEARCH(" ",Main!$B$15:$B$1956))='PLANILHA EBR'!AI1223),Main!$H$15:$H$1956)</f>
        <v>KG LIQUIDO</v>
      </c>
      <c r="AN1223">
        <v>1</v>
      </c>
      <c r="AO1223">
        <v>276.95999999999998</v>
      </c>
      <c r="AP1223">
        <v>25365</v>
      </c>
    </row>
    <row r="1224" spans="1:42" x14ac:dyDescent="0.25">
      <c r="A1224" t="s">
        <v>5958</v>
      </c>
      <c r="B1224" t="str">
        <f>C1224&amp;"-"&amp;COUNTIF(C$2:C1224,C1224)</f>
        <v>70225-1</v>
      </c>
      <c r="C1224">
        <v>70225</v>
      </c>
      <c r="D1224" s="57">
        <v>44894</v>
      </c>
      <c r="E1224" s="84" t="str">
        <f>F1224&amp;"-"&amp;COUNTIF($F$2:F1224,F1224)</f>
        <v>METASA-1093</v>
      </c>
      <c r="F1224" s="84" t="str">
        <f t="shared" si="128"/>
        <v>METASA</v>
      </c>
      <c r="G1224" t="s">
        <v>8581</v>
      </c>
      <c r="H1224" s="62">
        <v>88416482000106</v>
      </c>
      <c r="I1224" t="s">
        <v>30</v>
      </c>
      <c r="J1224">
        <v>162.46</v>
      </c>
      <c r="K1224">
        <v>2742.32</v>
      </c>
      <c r="M1224">
        <v>448606</v>
      </c>
      <c r="N1224" t="str">
        <v>COMERCIAL</v>
      </c>
      <c r="O1224" s="57" cm="1">
        <f t="array" ref="O1224">_xlfn.XLOOKUP(1,($C$2:$C$8655=M1224)*($F$2:$F$8655=N1224),$D$2:$D$8655)</f>
        <v>45378</v>
      </c>
      <c r="P1224" s="62">
        <v>57158057000130</v>
      </c>
      <c r="Q1224" t="str">
        <v>UNIDADE</v>
      </c>
      <c r="R1224" s="85">
        <v>20875</v>
      </c>
      <c r="S1224" s="85">
        <v>33400</v>
      </c>
      <c r="U1224" s="84" t="b">
        <f t="shared" si="123"/>
        <v>1</v>
      </c>
      <c r="V1224" s="84" t="b">
        <f t="shared" si="124"/>
        <v>1</v>
      </c>
      <c r="W1224" s="84" t="b">
        <f t="shared" si="125"/>
        <v>1</v>
      </c>
      <c r="X1224" s="84" t="b">
        <f t="shared" si="126"/>
        <v>1</v>
      </c>
      <c r="Y1224" s="84" t="b">
        <f t="shared" si="127"/>
        <v>1</v>
      </c>
      <c r="AA1224" s="84">
        <v>448606</v>
      </c>
      <c r="AB1224" s="84" t="s">
        <v>5475</v>
      </c>
      <c r="AC1224" s="57">
        <v>45378</v>
      </c>
      <c r="AD1224" s="84">
        <v>57158057000130</v>
      </c>
      <c r="AE1224" s="84" t="s">
        <v>869</v>
      </c>
      <c r="AF1224" s="84">
        <v>20875</v>
      </c>
      <c r="AG1224" s="84">
        <v>33400</v>
      </c>
      <c r="AI1224">
        <v>461566</v>
      </c>
      <c r="AJ1224" s="84" t="str" cm="1">
        <f t="array" ref="AJ1224">_xlfn.XLOOKUP(AI1224,--LEFT(Main!$B$15:$B$1956,SEARCH(" ",Main!$B$15:$B$1956)),Main!$F$15:$F$1956,"")</f>
        <v>COMERCIAL ELETRICA</v>
      </c>
      <c r="AK1224" s="57" cm="1">
        <f t="array" ref="AK1224">_xlfn.XLOOKUP(1,(--LEFT(Main!$B$15:$B$1956,SEARCH(" ",Main!$B$15:$B$1956))=AI1224)*(Main!$F$15:$F$1956=AJ1224),Main!$C$15:$C$1956,"")</f>
        <v>45421</v>
      </c>
      <c r="AL1224" s="62" cm="1">
        <f t="array" ref="AL1224">--_xlfn.XLOOKUP(1,(Main!$F$15:$F$1956='PLANILHA EBR'!AJ1224)*(--LEFT(Main!$B$15:$B$1956,SEARCH(" ",Main!$B$15:$B$1956))='PLANILHA EBR'!AI1224),Main!$E$15:$E$1956)</f>
        <v>57158057000130</v>
      </c>
      <c r="AM1224" s="84" t="str" cm="1">
        <f t="array" ref="AM1224">_xlfn.XLOOKUP(1,(Main!$F$15:$F$1956='PLANILHA EBR'!AJ1224)*(--LEFT(Main!$B$15:$B$1956,SEARCH(" ",Main!$B$15:$B$1956))='PLANILHA EBR'!AI1224),Main!$H$15:$H$1956)</f>
        <v>KG LIQUIDO</v>
      </c>
      <c r="AN1224">
        <v>46.870857142857147</v>
      </c>
      <c r="AO1224">
        <v>4293.26</v>
      </c>
      <c r="AP1224">
        <v>25337</v>
      </c>
    </row>
    <row r="1225" spans="1:42" x14ac:dyDescent="0.25">
      <c r="A1225" t="s">
        <v>5958</v>
      </c>
      <c r="B1225" t="str">
        <f>C1225&amp;"-"&amp;COUNTIF(C$2:C1225,C1225)</f>
        <v>70225-2</v>
      </c>
      <c r="C1225">
        <v>70225</v>
      </c>
      <c r="D1225" s="57">
        <v>44894</v>
      </c>
      <c r="E1225" s="84" t="str">
        <f>F1225&amp;"-"&amp;COUNTIF($F$2:F1225,F1225)</f>
        <v>METASA-1094</v>
      </c>
      <c r="F1225" s="84" t="str">
        <f t="shared" si="128"/>
        <v>METASA</v>
      </c>
      <c r="G1225" t="s">
        <v>8581</v>
      </c>
      <c r="H1225" s="62">
        <v>88416482000106</v>
      </c>
      <c r="I1225" t="s">
        <v>30</v>
      </c>
      <c r="J1225">
        <v>595.66</v>
      </c>
      <c r="K1225">
        <v>10054.74</v>
      </c>
      <c r="M1225">
        <v>452338</v>
      </c>
      <c r="N1225" t="str">
        <v>COMERCIAL</v>
      </c>
      <c r="O1225" s="57" cm="1">
        <f t="array" ref="O1225">_xlfn.XLOOKUP(1,($C$2:$C$8655=M1225)*($F$2:$F$8655=N1225),$D$2:$D$8655)</f>
        <v>45392</v>
      </c>
      <c r="P1225" s="62">
        <v>57158057000130</v>
      </c>
      <c r="Q1225" t="str">
        <v>UNIDADE</v>
      </c>
      <c r="R1225" s="85">
        <v>23271</v>
      </c>
      <c r="S1225" s="85">
        <v>41303.599999999999</v>
      </c>
      <c r="U1225" s="84" t="b">
        <f t="shared" si="123"/>
        <v>1</v>
      </c>
      <c r="V1225" s="84" t="b">
        <f t="shared" si="124"/>
        <v>1</v>
      </c>
      <c r="W1225" s="84" t="b">
        <f t="shared" si="125"/>
        <v>1</v>
      </c>
      <c r="X1225" s="84" t="str">
        <f t="shared" si="126"/>
        <v xml:space="preserve"> </v>
      </c>
      <c r="Y1225" s="84" t="b">
        <f t="shared" si="127"/>
        <v>1</v>
      </c>
      <c r="AA1225" s="84">
        <v>452338</v>
      </c>
      <c r="AB1225" s="84" t="s">
        <v>5475</v>
      </c>
      <c r="AC1225" s="57">
        <v>45392</v>
      </c>
      <c r="AD1225" s="84">
        <v>57158057000130</v>
      </c>
      <c r="AE1225" s="84" t="s">
        <v>30</v>
      </c>
      <c r="AF1225" s="84">
        <v>23469.2565</v>
      </c>
      <c r="AG1225" s="84">
        <v>41303.599999999999</v>
      </c>
      <c r="AI1225">
        <v>471393</v>
      </c>
      <c r="AJ1225" s="84" t="str" cm="1">
        <f t="array" ref="AJ1225">_xlfn.XLOOKUP(AI1225,--LEFT(Main!$B$15:$B$1956,SEARCH(" ",Main!$B$15:$B$1956)),Main!$F$15:$F$1956,"")</f>
        <v>COMERCIAL ELETRICA</v>
      </c>
      <c r="AK1225" s="57" cm="1">
        <f t="array" ref="AK1225">_xlfn.XLOOKUP(1,(--LEFT(Main!$B$15:$B$1956,SEARCH(" ",Main!$B$15:$B$1956))=AI1225)*(Main!$F$15:$F$1956=AJ1225),Main!$C$15:$C$1956,"")</f>
        <v>45455</v>
      </c>
      <c r="AL1225" s="62" cm="1">
        <f t="array" ref="AL1225">--_xlfn.XLOOKUP(1,(Main!$F$15:$F$1956='PLANILHA EBR'!AJ1225)*(--LEFT(Main!$B$15:$B$1956,SEARCH(" ",Main!$B$15:$B$1956))='PLANILHA EBR'!AI1225),Main!$E$15:$E$1956)</f>
        <v>57158057000130</v>
      </c>
      <c r="AM1225" s="84" t="str" cm="1">
        <f t="array" ref="AM1225">_xlfn.XLOOKUP(1,(Main!$F$15:$F$1956='PLANILHA EBR'!AJ1225)*(--LEFT(Main!$B$15:$B$1956,SEARCH(" ",Main!$B$15:$B$1956))='PLANILHA EBR'!AI1225),Main!$H$15:$H$1956)</f>
        <v>UNIDADE</v>
      </c>
      <c r="AN1225">
        <v>14673</v>
      </c>
      <c r="AO1225">
        <v>22302.959999999999</v>
      </c>
      <c r="AP1225">
        <v>25337</v>
      </c>
    </row>
    <row r="1226" spans="1:42" x14ac:dyDescent="0.25">
      <c r="A1226" t="s">
        <v>5958</v>
      </c>
      <c r="B1226" t="str">
        <f>C1226&amp;"-"&amp;COUNTIF(C$2:C1226,C1226)</f>
        <v>70225-3</v>
      </c>
      <c r="C1226">
        <v>70225</v>
      </c>
      <c r="D1226" s="57">
        <v>44894</v>
      </c>
      <c r="E1226" s="84" t="str">
        <f>F1226&amp;"-"&amp;COUNTIF($F$2:F1226,F1226)</f>
        <v>METASA-1095</v>
      </c>
      <c r="F1226" s="84" t="str">
        <f t="shared" si="128"/>
        <v>METASA</v>
      </c>
      <c r="G1226" t="s">
        <v>8581</v>
      </c>
      <c r="H1226" s="62">
        <v>88416482000106</v>
      </c>
      <c r="I1226" t="s">
        <v>30</v>
      </c>
      <c r="J1226">
        <v>837.67</v>
      </c>
      <c r="K1226">
        <v>13595.38</v>
      </c>
      <c r="M1226">
        <v>461417</v>
      </c>
      <c r="N1226" t="str">
        <v>COMERCIAL</v>
      </c>
      <c r="O1226" s="57" cm="1">
        <f t="array" ref="O1226">_xlfn.XLOOKUP(1,($C$2:$C$8655=M1226)*($F$2:$F$8655=N1226),$D$2:$D$8655)</f>
        <v>45421</v>
      </c>
      <c r="P1226" s="62">
        <v>57158057000130</v>
      </c>
      <c r="Q1226" t="str">
        <v>UNIDADE</v>
      </c>
      <c r="R1226" s="85">
        <v>1</v>
      </c>
      <c r="S1226" s="85">
        <v>276.95999999999998</v>
      </c>
      <c r="U1226" s="84" t="b">
        <f t="shared" si="123"/>
        <v>1</v>
      </c>
      <c r="V1226" s="84" t="b">
        <f t="shared" si="124"/>
        <v>1</v>
      </c>
      <c r="W1226" s="84" t="b">
        <f t="shared" si="125"/>
        <v>1</v>
      </c>
      <c r="X1226" s="84" t="str">
        <f t="shared" si="126"/>
        <v xml:space="preserve"> </v>
      </c>
      <c r="Y1226" s="84" t="b">
        <f t="shared" si="127"/>
        <v>1</v>
      </c>
      <c r="AA1226" s="84">
        <v>461417</v>
      </c>
      <c r="AB1226" s="84" t="s">
        <v>5475</v>
      </c>
      <c r="AC1226" s="57">
        <v>45421</v>
      </c>
      <c r="AD1226" s="84">
        <v>57158057000130</v>
      </c>
      <c r="AE1226" s="84" t="s">
        <v>30</v>
      </c>
      <c r="AF1226" s="84">
        <v>1</v>
      </c>
      <c r="AG1226" s="84">
        <v>276.95999999999998</v>
      </c>
      <c r="AI1226">
        <v>474949</v>
      </c>
      <c r="AJ1226" s="84" t="str" cm="1">
        <f t="array" ref="AJ1226">_xlfn.XLOOKUP(AI1226,--LEFT(Main!$B$15:$B$1956,SEARCH(" ",Main!$B$15:$B$1956)),Main!$F$15:$F$1956,"")</f>
        <v>COMERCIAL ELETRICA</v>
      </c>
      <c r="AK1226" s="57" cm="1">
        <f t="array" ref="AK1226">_xlfn.XLOOKUP(1,(--LEFT(Main!$B$15:$B$1956,SEARCH(" ",Main!$B$15:$B$1956))=AI1226)*(Main!$F$15:$F$1956=AJ1226),Main!$C$15:$C$1956,"")</f>
        <v>45468</v>
      </c>
      <c r="AL1226" s="62" cm="1">
        <f t="array" ref="AL1226">--_xlfn.XLOOKUP(1,(Main!$F$15:$F$1956='PLANILHA EBR'!AJ1226)*(--LEFT(Main!$B$15:$B$1956,SEARCH(" ",Main!$B$15:$B$1956))='PLANILHA EBR'!AI1226),Main!$E$15:$E$1956)</f>
        <v>57158057000130</v>
      </c>
      <c r="AM1226" s="84" t="str" cm="1">
        <f t="array" ref="AM1226">_xlfn.XLOOKUP(1,(Main!$F$15:$F$1956='PLANILHA EBR'!AJ1226)*(--LEFT(Main!$B$15:$B$1956,SEARCH(" ",Main!$B$15:$B$1956))='PLANILHA EBR'!AI1226),Main!$H$15:$H$1956)</f>
        <v>UNIDADE</v>
      </c>
      <c r="AN1226">
        <v>6337</v>
      </c>
      <c r="AO1226">
        <v>10899.64</v>
      </c>
      <c r="AP1226">
        <v>25091</v>
      </c>
    </row>
    <row r="1227" spans="1:42" x14ac:dyDescent="0.25">
      <c r="A1227" t="s">
        <v>5958</v>
      </c>
      <c r="B1227" t="str">
        <f>C1227&amp;"-"&amp;COUNTIF(C$2:C1227,C1227)</f>
        <v>70225-4</v>
      </c>
      <c r="C1227">
        <v>70225</v>
      </c>
      <c r="D1227" s="57">
        <v>44894</v>
      </c>
      <c r="E1227" s="84" t="str">
        <f>F1227&amp;"-"&amp;COUNTIF($F$2:F1227,F1227)</f>
        <v>METASA-1096</v>
      </c>
      <c r="F1227" s="84" t="str">
        <f t="shared" si="128"/>
        <v>METASA</v>
      </c>
      <c r="G1227" t="s">
        <v>8581</v>
      </c>
      <c r="H1227" s="62">
        <v>88416482000106</v>
      </c>
      <c r="I1227" t="s">
        <v>30</v>
      </c>
      <c r="J1227">
        <v>1547.1</v>
      </c>
      <c r="K1227">
        <v>28884.36</v>
      </c>
      <c r="M1227">
        <v>461566</v>
      </c>
      <c r="N1227" t="str">
        <v>COMERCIAL</v>
      </c>
      <c r="O1227" s="57" cm="1">
        <f t="array" ref="O1227">_xlfn.XLOOKUP(1,($C$2:$C$8655=M1227)*($F$2:$F$8655=N1227),$D$2:$D$8655)</f>
        <v>45421</v>
      </c>
      <c r="P1227" s="62">
        <v>57158057000130</v>
      </c>
      <c r="Q1227" t="str">
        <v>UNIDADE</v>
      </c>
      <c r="R1227" s="85">
        <v>105</v>
      </c>
      <c r="S1227" s="85">
        <v>4293.26</v>
      </c>
      <c r="U1227" s="84" t="b">
        <f t="shared" si="123"/>
        <v>1</v>
      </c>
      <c r="V1227" s="84" t="b">
        <f t="shared" si="124"/>
        <v>1</v>
      </c>
      <c r="W1227" s="84" t="b">
        <f t="shared" si="125"/>
        <v>1</v>
      </c>
      <c r="X1227" s="84" t="str">
        <f t="shared" si="126"/>
        <v xml:space="preserve"> </v>
      </c>
      <c r="Y1227" s="84" t="b">
        <f t="shared" si="127"/>
        <v>1</v>
      </c>
      <c r="AA1227" s="84">
        <v>461566</v>
      </c>
      <c r="AB1227" s="84" t="s">
        <v>5475</v>
      </c>
      <c r="AC1227" s="57">
        <v>45421</v>
      </c>
      <c r="AD1227" s="84">
        <v>57158057000130</v>
      </c>
      <c r="AE1227" s="84" t="s">
        <v>30</v>
      </c>
      <c r="AF1227" s="84">
        <v>46.870857142857147</v>
      </c>
      <c r="AG1227" s="84">
        <v>4293.26</v>
      </c>
      <c r="AI1227">
        <v>488593</v>
      </c>
      <c r="AJ1227" s="84" t="str" cm="1">
        <f t="array" ref="AJ1227">_xlfn.XLOOKUP(AI1227,--LEFT(Main!$B$15:$B$1956,SEARCH(" ",Main!$B$15:$B$1956)),Main!$F$15:$F$1956,"")</f>
        <v>COMERCIAL ELETRICA</v>
      </c>
      <c r="AK1227" s="57" cm="1">
        <f t="array" ref="AK1227">_xlfn.XLOOKUP(1,(--LEFT(Main!$B$15:$B$1956,SEARCH(" ",Main!$B$15:$B$1956))=AI1227)*(Main!$F$15:$F$1956=AJ1227),Main!$C$15:$C$1956,"")</f>
        <v>45518</v>
      </c>
      <c r="AL1227" s="62" cm="1">
        <f t="array" ref="AL1227">--_xlfn.XLOOKUP(1,(Main!$F$15:$F$1956='PLANILHA EBR'!AJ1227)*(--LEFT(Main!$B$15:$B$1956,SEARCH(" ",Main!$B$15:$B$1956))='PLANILHA EBR'!AI1227),Main!$E$15:$E$1956)</f>
        <v>57158057000130</v>
      </c>
      <c r="AM1227" s="84" t="str" cm="1">
        <f t="array" ref="AM1227">_xlfn.XLOOKUP(1,(Main!$F$15:$F$1956='PLANILHA EBR'!AJ1227)*(--LEFT(Main!$B$15:$B$1956,SEARCH(" ",Main!$B$15:$B$1956))='PLANILHA EBR'!AI1227),Main!$H$15:$H$1956)</f>
        <v>KG LIQUIDO</v>
      </c>
      <c r="AN1227">
        <v>1.5</v>
      </c>
      <c r="AO1227">
        <v>213</v>
      </c>
      <c r="AP1227">
        <v>25090</v>
      </c>
    </row>
    <row r="1228" spans="1:42" x14ac:dyDescent="0.25">
      <c r="A1228" t="s">
        <v>5958</v>
      </c>
      <c r="B1228" t="str">
        <f>C1228&amp;"-"&amp;COUNTIF(C$2:C1228,C1228)</f>
        <v>70225-5</v>
      </c>
      <c r="C1228">
        <v>70225</v>
      </c>
      <c r="D1228" s="57">
        <v>44894</v>
      </c>
      <c r="E1228" s="84" t="str">
        <f>F1228&amp;"-"&amp;COUNTIF($F$2:F1228,F1228)</f>
        <v>METASA-1097</v>
      </c>
      <c r="F1228" s="84" t="str">
        <f t="shared" si="128"/>
        <v>METASA</v>
      </c>
      <c r="G1228" t="s">
        <v>8581</v>
      </c>
      <c r="H1228" s="62">
        <v>88416482000106</v>
      </c>
      <c r="I1228" t="s">
        <v>30</v>
      </c>
      <c r="J1228">
        <v>1.35</v>
      </c>
      <c r="K1228">
        <v>22.79</v>
      </c>
      <c r="M1228">
        <v>471393</v>
      </c>
      <c r="N1228" t="str">
        <v>COMERCIAL</v>
      </c>
      <c r="O1228" s="57" cm="1">
        <f t="array" ref="O1228">_xlfn.XLOOKUP(1,($C$2:$C$8655=M1228)*($F$2:$F$8655=N1228),$D$2:$D$8655)</f>
        <v>45455</v>
      </c>
      <c r="P1228" s="62">
        <v>57158057000130</v>
      </c>
      <c r="Q1228" t="str">
        <v>UNIDADE</v>
      </c>
      <c r="R1228" s="85">
        <v>14673</v>
      </c>
      <c r="S1228" s="85">
        <v>22302.959999999999</v>
      </c>
      <c r="U1228" s="84" t="b">
        <f t="shared" si="123"/>
        <v>1</v>
      </c>
      <c r="V1228" s="84" t="b">
        <f t="shared" si="124"/>
        <v>1</v>
      </c>
      <c r="W1228" s="84" t="b">
        <f t="shared" si="125"/>
        <v>1</v>
      </c>
      <c r="X1228" s="84" t="b">
        <f t="shared" si="126"/>
        <v>1</v>
      </c>
      <c r="Y1228" s="84" t="b">
        <f t="shared" si="127"/>
        <v>1</v>
      </c>
      <c r="AA1228" s="84">
        <v>471393</v>
      </c>
      <c r="AB1228" s="84" t="s">
        <v>5475</v>
      </c>
      <c r="AC1228" s="57">
        <v>45455</v>
      </c>
      <c r="AD1228" s="84">
        <v>57158057000130</v>
      </c>
      <c r="AE1228" s="84" t="s">
        <v>869</v>
      </c>
      <c r="AF1228" s="84">
        <v>14673</v>
      </c>
      <c r="AG1228" s="84">
        <v>22302.959999999999</v>
      </c>
      <c r="AI1228">
        <v>497006</v>
      </c>
      <c r="AJ1228" s="84" t="str" cm="1">
        <f t="array" ref="AJ1228">_xlfn.XLOOKUP(AI1228,--LEFT(Main!$B$15:$B$1956,SEARCH(" ",Main!$B$15:$B$1956)),Main!$F$15:$F$1956,"")</f>
        <v>COMERCIAL ELETRICA</v>
      </c>
      <c r="AK1228" s="57" cm="1">
        <f t="array" ref="AK1228">_xlfn.XLOOKUP(1,(--LEFT(Main!$B$15:$B$1956,SEARCH(" ",Main!$B$15:$B$1956))=AI1228)*(Main!$F$15:$F$1956=AJ1228),Main!$C$15:$C$1956,"")</f>
        <v>45547</v>
      </c>
      <c r="AL1228" s="62" cm="1">
        <f t="array" ref="AL1228">--_xlfn.XLOOKUP(1,(Main!$F$15:$F$1956='PLANILHA EBR'!AJ1228)*(--LEFT(Main!$B$15:$B$1956,SEARCH(" ",Main!$B$15:$B$1956))='PLANILHA EBR'!AI1228),Main!$E$15:$E$1956)</f>
        <v>57158057000130</v>
      </c>
      <c r="AM1228" s="84" t="str" cm="1">
        <f t="array" ref="AM1228">_xlfn.XLOOKUP(1,(Main!$F$15:$F$1956='PLANILHA EBR'!AJ1228)*(--LEFT(Main!$B$15:$B$1956,SEARCH(" ",Main!$B$15:$B$1956))='PLANILHA EBR'!AI1228),Main!$H$15:$H$1956)</f>
        <v>UNIDADE</v>
      </c>
      <c r="AN1228">
        <v>2</v>
      </c>
      <c r="AO1228">
        <v>38</v>
      </c>
      <c r="AP1228">
        <v>25090</v>
      </c>
    </row>
    <row r="1229" spans="1:42" x14ac:dyDescent="0.25">
      <c r="A1229" t="s">
        <v>5958</v>
      </c>
      <c r="B1229" t="str">
        <f>C1229&amp;"-"&amp;COUNTIF(C$2:C1229,C1229)</f>
        <v>70225-6</v>
      </c>
      <c r="C1229">
        <v>70225</v>
      </c>
      <c r="D1229" s="57">
        <v>44894</v>
      </c>
      <c r="E1229" s="84" t="str">
        <f>F1229&amp;"-"&amp;COUNTIF($F$2:F1229,F1229)</f>
        <v>METASA-1098</v>
      </c>
      <c r="F1229" s="84" t="str">
        <f t="shared" si="128"/>
        <v>METASA</v>
      </c>
      <c r="G1229" t="s">
        <v>8581</v>
      </c>
      <c r="H1229" s="62">
        <v>88416482000106</v>
      </c>
      <c r="I1229" t="s">
        <v>30</v>
      </c>
      <c r="J1229">
        <v>1210</v>
      </c>
      <c r="K1229">
        <v>23377.200000000001</v>
      </c>
      <c r="M1229">
        <v>474949</v>
      </c>
      <c r="N1229" t="str">
        <v>COMERCIAL</v>
      </c>
      <c r="O1229" s="57" cm="1">
        <f t="array" ref="O1229">_xlfn.XLOOKUP(1,($C$2:$C$8655=M1229)*($F$2:$F$8655=N1229),$D$2:$D$8655)</f>
        <v>45468</v>
      </c>
      <c r="P1229" s="62">
        <v>57158057000130</v>
      </c>
      <c r="Q1229" t="str">
        <v>UNIDADE</v>
      </c>
      <c r="R1229" s="85">
        <v>6337</v>
      </c>
      <c r="S1229" s="85">
        <v>10899.64</v>
      </c>
      <c r="U1229" s="84" t="b">
        <f t="shared" si="123"/>
        <v>1</v>
      </c>
      <c r="V1229" s="84" t="b">
        <f t="shared" si="124"/>
        <v>1</v>
      </c>
      <c r="W1229" s="84" t="b">
        <f t="shared" si="125"/>
        <v>1</v>
      </c>
      <c r="X1229" s="84" t="b">
        <f t="shared" si="126"/>
        <v>1</v>
      </c>
      <c r="Y1229" s="84" t="b">
        <f t="shared" si="127"/>
        <v>1</v>
      </c>
      <c r="AA1229" s="84">
        <v>474949</v>
      </c>
      <c r="AB1229" s="84" t="s">
        <v>5475</v>
      </c>
      <c r="AC1229" s="57">
        <v>45468</v>
      </c>
      <c r="AD1229" s="84">
        <v>57158057000130</v>
      </c>
      <c r="AE1229" s="84" t="s">
        <v>869</v>
      </c>
      <c r="AF1229" s="84">
        <v>6337</v>
      </c>
      <c r="AG1229" s="84">
        <v>10899.64</v>
      </c>
      <c r="AI1229">
        <v>507464</v>
      </c>
      <c r="AJ1229" s="84" t="str" cm="1">
        <f t="array" ref="AJ1229">_xlfn.XLOOKUP(AI1229,--LEFT(Main!$B$15:$B$1956,SEARCH(" ",Main!$B$15:$B$1956)),Main!$F$15:$F$1956,"")</f>
        <v>HELLERMANNTYTON</v>
      </c>
      <c r="AK1229" s="57" cm="1">
        <f t="array" ref="AK1229">_xlfn.XLOOKUP(1,(--LEFT(Main!$B$15:$B$1956,SEARCH(" ",Main!$B$15:$B$1956))=AI1229)*(Main!$F$15:$F$1956=AJ1229),Main!$C$15:$C$1956,"")</f>
        <v>45462</v>
      </c>
      <c r="AL1229" s="62" cm="1">
        <f t="array" ref="AL1229">--_xlfn.XLOOKUP(1,(Main!$F$15:$F$1956='PLANILHA EBR'!AJ1229)*(--LEFT(Main!$B$15:$B$1956,SEARCH(" ",Main!$B$15:$B$1956))='PLANILHA EBR'!AI1229),Main!$E$15:$E$1956)</f>
        <v>62895792000167</v>
      </c>
      <c r="AM1229" s="84" t="str" cm="1">
        <f t="array" ref="AM1229">_xlfn.XLOOKUP(1,(Main!$F$15:$F$1956='PLANILHA EBR'!AJ1229)*(--LEFT(Main!$B$15:$B$1956,SEARCH(" ",Main!$B$15:$B$1956))='PLANILHA EBR'!AI1229),Main!$H$15:$H$1956)</f>
        <v>KG LIQUIDO</v>
      </c>
      <c r="AN1229">
        <v>5.9009999999999998</v>
      </c>
      <c r="AO1229">
        <v>44638.45</v>
      </c>
      <c r="AP1229">
        <v>25090</v>
      </c>
    </row>
    <row r="1230" spans="1:42" x14ac:dyDescent="0.25">
      <c r="A1230" t="s">
        <v>5958</v>
      </c>
      <c r="B1230" t="str">
        <f>C1230&amp;"-"&amp;COUNTIF(C$2:C1230,C1230)</f>
        <v>70225-7</v>
      </c>
      <c r="C1230">
        <v>70225</v>
      </c>
      <c r="D1230" s="57">
        <v>44894</v>
      </c>
      <c r="E1230" s="84" t="str">
        <f>F1230&amp;"-"&amp;COUNTIF($F$2:F1230,F1230)</f>
        <v>METASA-1099</v>
      </c>
      <c r="F1230" s="84" t="str">
        <f t="shared" si="128"/>
        <v>METASA</v>
      </c>
      <c r="G1230" t="s">
        <v>8581</v>
      </c>
      <c r="H1230" s="62">
        <v>88416482000106</v>
      </c>
      <c r="I1230" t="s">
        <v>30</v>
      </c>
      <c r="J1230">
        <v>10742.36</v>
      </c>
      <c r="K1230">
        <v>275326.69</v>
      </c>
      <c r="M1230">
        <v>488593</v>
      </c>
      <c r="N1230" t="str">
        <v>COMERCIAL</v>
      </c>
      <c r="O1230" s="57" cm="1">
        <f t="array" ref="O1230">_xlfn.XLOOKUP(1,($C$2:$C$8655=M1230)*($F$2:$F$8655=N1230),$D$2:$D$8655)</f>
        <v>45518</v>
      </c>
      <c r="P1230" s="62">
        <v>57158057000130</v>
      </c>
      <c r="Q1230" t="str">
        <v>UNIDADE</v>
      </c>
      <c r="R1230" s="85">
        <v>20</v>
      </c>
      <c r="S1230" s="85">
        <v>213</v>
      </c>
      <c r="U1230" s="84" t="b">
        <f t="shared" si="123"/>
        <v>1</v>
      </c>
      <c r="V1230" s="84" t="b">
        <f t="shared" si="124"/>
        <v>1</v>
      </c>
      <c r="W1230" s="84" t="b">
        <f t="shared" si="125"/>
        <v>1</v>
      </c>
      <c r="X1230" s="84" t="str">
        <f t="shared" si="126"/>
        <v xml:space="preserve"> </v>
      </c>
      <c r="Y1230" s="84" t="b">
        <f t="shared" si="127"/>
        <v>1</v>
      </c>
      <c r="AA1230" s="84">
        <v>488593</v>
      </c>
      <c r="AB1230" s="84" t="s">
        <v>5475</v>
      </c>
      <c r="AC1230" s="57">
        <v>45518</v>
      </c>
      <c r="AD1230" s="84">
        <v>57158057000130</v>
      </c>
      <c r="AE1230" s="84" t="s">
        <v>30</v>
      </c>
      <c r="AF1230" s="84">
        <v>1.5</v>
      </c>
      <c r="AG1230" s="84">
        <v>213</v>
      </c>
      <c r="AI1230">
        <v>507465</v>
      </c>
      <c r="AJ1230" s="84" t="str" cm="1">
        <f t="array" ref="AJ1230">_xlfn.XLOOKUP(AI1230,--LEFT(Main!$B$15:$B$1956,SEARCH(" ",Main!$B$15:$B$1956)),Main!$F$15:$F$1956,"")</f>
        <v>HELLERMANNTYTON</v>
      </c>
      <c r="AK1230" s="57" cm="1">
        <f t="array" ref="AK1230">_xlfn.XLOOKUP(1,(--LEFT(Main!$B$15:$B$1956,SEARCH(" ",Main!$B$15:$B$1956))=AI1230)*(Main!$F$15:$F$1956=AJ1230),Main!$C$15:$C$1956,"")</f>
        <v>45462</v>
      </c>
      <c r="AL1230" s="62" cm="1">
        <f t="array" ref="AL1230">--_xlfn.XLOOKUP(1,(Main!$F$15:$F$1956='PLANILHA EBR'!AJ1230)*(--LEFT(Main!$B$15:$B$1956,SEARCH(" ",Main!$B$15:$B$1956))='PLANILHA EBR'!AI1230),Main!$E$15:$E$1956)</f>
        <v>62895792000167</v>
      </c>
      <c r="AM1230" s="84" t="str" cm="1">
        <f t="array" ref="AM1230">_xlfn.XLOOKUP(1,(Main!$F$15:$F$1956='PLANILHA EBR'!AJ1230)*(--LEFT(Main!$B$15:$B$1956,SEARCH(" ",Main!$B$15:$B$1956))='PLANILHA EBR'!AI1230),Main!$H$15:$H$1956)</f>
        <v>KG LIQUIDO</v>
      </c>
      <c r="AN1230">
        <v>9.8000000000000007</v>
      </c>
      <c r="AO1230">
        <v>17129.939999999999</v>
      </c>
      <c r="AP1230">
        <v>25089</v>
      </c>
    </row>
    <row r="1231" spans="1:42" x14ac:dyDescent="0.25">
      <c r="A1231" t="s">
        <v>5958</v>
      </c>
      <c r="B1231" t="str">
        <f>C1231&amp;"-"&amp;COUNTIF(C$2:C1231,C1231)</f>
        <v>70255-1</v>
      </c>
      <c r="C1231">
        <v>70255</v>
      </c>
      <c r="D1231" s="57">
        <v>44894</v>
      </c>
      <c r="E1231" s="84" t="str">
        <f>F1231&amp;"-"&amp;COUNTIF($F$2:F1231,F1231)</f>
        <v>METASA-1100</v>
      </c>
      <c r="F1231" s="84" t="str">
        <f t="shared" si="128"/>
        <v>METASA</v>
      </c>
      <c r="G1231" t="s">
        <v>8581</v>
      </c>
      <c r="H1231" s="62">
        <v>88416482000106</v>
      </c>
      <c r="I1231" t="s">
        <v>30</v>
      </c>
      <c r="J1231">
        <v>558.19000000000005</v>
      </c>
      <c r="K1231">
        <v>9422.26</v>
      </c>
      <c r="M1231">
        <v>497006</v>
      </c>
      <c r="N1231" t="str">
        <v>COMERCIAL</v>
      </c>
      <c r="O1231" s="57" cm="1">
        <f t="array" ref="O1231">_xlfn.XLOOKUP(1,($C$2:$C$8655=M1231)*($F$2:$F$8655=N1231),$D$2:$D$8655)</f>
        <v>45547</v>
      </c>
      <c r="P1231" s="62">
        <v>57158057000130</v>
      </c>
      <c r="Q1231" t="str">
        <v>UNIDADE</v>
      </c>
      <c r="R1231" s="85">
        <v>2</v>
      </c>
      <c r="S1231" s="85">
        <v>38</v>
      </c>
      <c r="U1231" s="84" t="b">
        <f t="shared" si="123"/>
        <v>1</v>
      </c>
      <c r="V1231" s="84" t="b">
        <f t="shared" si="124"/>
        <v>1</v>
      </c>
      <c r="W1231" s="84" t="b">
        <f t="shared" si="125"/>
        <v>1</v>
      </c>
      <c r="X1231" s="84" t="b">
        <f t="shared" si="126"/>
        <v>1</v>
      </c>
      <c r="Y1231" s="84" t="b">
        <f t="shared" si="127"/>
        <v>1</v>
      </c>
      <c r="AA1231" s="84">
        <v>497006</v>
      </c>
      <c r="AB1231" s="84" t="s">
        <v>5475</v>
      </c>
      <c r="AC1231" s="57">
        <v>45547</v>
      </c>
      <c r="AD1231" s="84">
        <v>57158057000130</v>
      </c>
      <c r="AE1231" s="84" t="s">
        <v>869</v>
      </c>
      <c r="AF1231" s="84">
        <v>2</v>
      </c>
      <c r="AG1231" s="84">
        <v>38</v>
      </c>
      <c r="AI1231">
        <v>508282</v>
      </c>
      <c r="AJ1231" s="84" t="str" cm="1">
        <f t="array" ref="AJ1231">_xlfn.XLOOKUP(AI1231,--LEFT(Main!$B$15:$B$1956,SEARCH(" ",Main!$B$15:$B$1956)),Main!$F$15:$F$1956,"")</f>
        <v>HELLERMANNTYTON</v>
      </c>
      <c r="AK1231" s="57" cm="1">
        <f t="array" ref="AK1231">_xlfn.XLOOKUP(1,(--LEFT(Main!$B$15:$B$1956,SEARCH(" ",Main!$B$15:$B$1956))=AI1231)*(Main!$F$15:$F$1956=AJ1231),Main!$C$15:$C$1956,"")</f>
        <v>45469</v>
      </c>
      <c r="AL1231" s="62" cm="1">
        <f t="array" ref="AL1231">--_xlfn.XLOOKUP(1,(Main!$F$15:$F$1956='PLANILHA EBR'!AJ1231)*(--LEFT(Main!$B$15:$B$1956,SEARCH(" ",Main!$B$15:$B$1956))='PLANILHA EBR'!AI1231),Main!$E$15:$E$1956)</f>
        <v>62895792000167</v>
      </c>
      <c r="AM1231" s="84" t="str" cm="1">
        <f t="array" ref="AM1231">_xlfn.XLOOKUP(1,(Main!$F$15:$F$1956='PLANILHA EBR'!AJ1231)*(--LEFT(Main!$B$15:$B$1956,SEARCH(" ",Main!$B$15:$B$1956))='PLANILHA EBR'!AI1231),Main!$H$15:$H$1956)</f>
        <v>KG LIQUIDO</v>
      </c>
      <c r="AN1231">
        <v>7.2</v>
      </c>
      <c r="AO1231">
        <v>8613.2199999999993</v>
      </c>
      <c r="AP1231">
        <v>25089</v>
      </c>
    </row>
    <row r="1232" spans="1:42" x14ac:dyDescent="0.25">
      <c r="A1232" t="s">
        <v>5958</v>
      </c>
      <c r="B1232" t="str">
        <f>C1232&amp;"-"&amp;COUNTIF(C$2:C1232,C1232)</f>
        <v>70255-2</v>
      </c>
      <c r="C1232">
        <v>70255</v>
      </c>
      <c r="D1232" s="57">
        <v>44894</v>
      </c>
      <c r="E1232" s="84" t="str">
        <f>F1232&amp;"-"&amp;COUNTIF($F$2:F1232,F1232)</f>
        <v>METASA-1101</v>
      </c>
      <c r="F1232" s="84" t="str">
        <f t="shared" si="128"/>
        <v>METASA</v>
      </c>
      <c r="G1232" t="s">
        <v>8581</v>
      </c>
      <c r="H1232" s="62">
        <v>88416482000106</v>
      </c>
      <c r="I1232" t="s">
        <v>30</v>
      </c>
      <c r="J1232">
        <v>247.44</v>
      </c>
      <c r="K1232">
        <v>4176.79</v>
      </c>
      <c r="M1232">
        <v>507464</v>
      </c>
      <c r="N1232" t="str">
        <v>HELLERMANNTYTON</v>
      </c>
      <c r="O1232" s="57" cm="1">
        <f t="array" ref="O1232">_xlfn.XLOOKUP(1,($C$2:$C$8655=M1232)*($F$2:$F$8655=N1232),$D$2:$D$8655)</f>
        <v>45462</v>
      </c>
      <c r="P1232" s="62">
        <v>62895792000167</v>
      </c>
      <c r="Q1232" t="str">
        <v>M</v>
      </c>
      <c r="R1232" s="85">
        <v>1527</v>
      </c>
      <c r="S1232" s="85">
        <v>44638.450000000004</v>
      </c>
      <c r="U1232" s="84" t="b">
        <f t="shared" si="123"/>
        <v>1</v>
      </c>
      <c r="V1232" s="84" t="b">
        <f t="shared" si="124"/>
        <v>1</v>
      </c>
      <c r="W1232" s="84" t="b">
        <f t="shared" si="125"/>
        <v>1</v>
      </c>
      <c r="X1232" s="84" t="str">
        <f t="shared" si="126"/>
        <v xml:space="preserve"> </v>
      </c>
      <c r="Y1232" s="84" t="b">
        <f t="shared" si="127"/>
        <v>1</v>
      </c>
      <c r="AA1232" s="84">
        <v>507464</v>
      </c>
      <c r="AB1232" s="84" t="s">
        <v>5526</v>
      </c>
      <c r="AC1232" s="57">
        <v>45462</v>
      </c>
      <c r="AD1232" s="84">
        <v>62895792000167</v>
      </c>
      <c r="AE1232" s="84" t="s">
        <v>30</v>
      </c>
      <c r="AF1232" s="84">
        <v>5.9009999999999998</v>
      </c>
      <c r="AG1232" s="84">
        <v>44638.45</v>
      </c>
      <c r="AI1232">
        <v>508283</v>
      </c>
      <c r="AJ1232" s="84" t="str" cm="1">
        <f t="array" ref="AJ1232">_xlfn.XLOOKUP(AI1232,--LEFT(Main!$B$15:$B$1956,SEARCH(" ",Main!$B$15:$B$1956)),Main!$F$15:$F$1956,"")</f>
        <v>HELLERMANNTYTON</v>
      </c>
      <c r="AK1232" s="57" cm="1">
        <f t="array" ref="AK1232">_xlfn.XLOOKUP(1,(--LEFT(Main!$B$15:$B$1956,SEARCH(" ",Main!$B$15:$B$1956))=AI1232)*(Main!$F$15:$F$1956=AJ1232),Main!$C$15:$C$1956,"")</f>
        <v>45469</v>
      </c>
      <c r="AL1232" s="62" cm="1">
        <f t="array" ref="AL1232">--_xlfn.XLOOKUP(1,(Main!$F$15:$F$1956='PLANILHA EBR'!AJ1232)*(--LEFT(Main!$B$15:$B$1956,SEARCH(" ",Main!$B$15:$B$1956))='PLANILHA EBR'!AI1232),Main!$E$15:$E$1956)</f>
        <v>62895792000167</v>
      </c>
      <c r="AM1232" s="84" t="str" cm="1">
        <f t="array" ref="AM1232">_xlfn.XLOOKUP(1,(Main!$F$15:$F$1956='PLANILHA EBR'!AJ1232)*(--LEFT(Main!$B$15:$B$1956,SEARCH(" ",Main!$B$15:$B$1956))='PLANILHA EBR'!AI1232),Main!$H$15:$H$1956)</f>
        <v>KG LIQUIDO</v>
      </c>
      <c r="AN1232">
        <v>7.194</v>
      </c>
      <c r="AO1232">
        <v>41311.32</v>
      </c>
      <c r="AP1232">
        <v>24683</v>
      </c>
    </row>
    <row r="1233" spans="1:42" x14ac:dyDescent="0.25">
      <c r="A1233" t="s">
        <v>5958</v>
      </c>
      <c r="B1233" t="str">
        <f>C1233&amp;"-"&amp;COUNTIF(C$2:C1233,C1233)</f>
        <v>70255-3</v>
      </c>
      <c r="C1233">
        <v>70255</v>
      </c>
      <c r="D1233" s="57">
        <v>44894</v>
      </c>
      <c r="E1233" s="84" t="str">
        <f>F1233&amp;"-"&amp;COUNTIF($F$2:F1233,F1233)</f>
        <v>METASA-1102</v>
      </c>
      <c r="F1233" s="84" t="str">
        <f t="shared" si="128"/>
        <v>METASA</v>
      </c>
      <c r="G1233" t="s">
        <v>8581</v>
      </c>
      <c r="H1233" s="62">
        <v>88416482000106</v>
      </c>
      <c r="I1233" t="s">
        <v>30</v>
      </c>
      <c r="J1233">
        <v>977.07</v>
      </c>
      <c r="K1233">
        <v>16492.939999999999</v>
      </c>
      <c r="M1233">
        <v>507465</v>
      </c>
      <c r="N1233" t="str">
        <v>HELLERMANNTYTON</v>
      </c>
      <c r="O1233" s="57" cm="1">
        <f t="array" ref="O1233">_xlfn.XLOOKUP(1,($C$2:$C$8655=M1233)*($F$2:$F$8655=N1233),$D$2:$D$8655)</f>
        <v>45462</v>
      </c>
      <c r="P1233" s="62">
        <v>62895792000167</v>
      </c>
      <c r="Q1233" t="str">
        <v>UNIDADE</v>
      </c>
      <c r="R1233" s="85">
        <v>3500</v>
      </c>
      <c r="S1233" s="85">
        <v>17129.939999999999</v>
      </c>
      <c r="U1233" s="84" t="b">
        <f t="shared" si="123"/>
        <v>1</v>
      </c>
      <c r="V1233" s="84" t="b">
        <f t="shared" si="124"/>
        <v>1</v>
      </c>
      <c r="W1233" s="84" t="b">
        <f t="shared" si="125"/>
        <v>1</v>
      </c>
      <c r="X1233" s="84" t="str">
        <f t="shared" si="126"/>
        <v xml:space="preserve"> </v>
      </c>
      <c r="Y1233" s="84" t="b">
        <f t="shared" si="127"/>
        <v>1</v>
      </c>
      <c r="AA1233" s="84">
        <v>507465</v>
      </c>
      <c r="AB1233" s="84" t="s">
        <v>5526</v>
      </c>
      <c r="AC1233" s="57">
        <v>45462</v>
      </c>
      <c r="AD1233" s="84">
        <v>62895792000167</v>
      </c>
      <c r="AE1233" s="84" t="s">
        <v>30</v>
      </c>
      <c r="AF1233" s="84">
        <v>9.8000000000000007</v>
      </c>
      <c r="AG1233" s="84">
        <v>17129.939999999999</v>
      </c>
      <c r="AI1233">
        <v>532137</v>
      </c>
      <c r="AJ1233" s="84" t="str" cm="1">
        <f t="array" ref="AJ1233">_xlfn.XLOOKUP(AI1233,--LEFT(Main!$B$15:$B$1956,SEARCH(" ",Main!$B$15:$B$1956)),Main!$F$15:$F$1956,"")</f>
        <v>FATI</v>
      </c>
      <c r="AK1233" s="57" cm="1">
        <f t="array" ref="AK1233">_xlfn.XLOOKUP(1,(--LEFT(Main!$B$15:$B$1956,SEARCH(" ",Main!$B$15:$B$1956))=AI1233)*(Main!$F$15:$F$1956=AJ1233),Main!$C$15:$C$1956,"")</f>
        <v>45154</v>
      </c>
      <c r="AL1233" s="62" cm="1">
        <f t="array" ref="AL1233">--_xlfn.XLOOKUP(1,(Main!$F$15:$F$1956='PLANILHA EBR'!AJ1233)*(--LEFT(Main!$B$15:$B$1956,SEARCH(" ",Main!$B$15:$B$1956))='PLANILHA EBR'!AI1233),Main!$E$15:$E$1956)</f>
        <v>93101343000123</v>
      </c>
      <c r="AM1233" s="84" t="str" cm="1">
        <f t="array" ref="AM1233">_xlfn.XLOOKUP(1,(Main!$F$15:$F$1956='PLANILHA EBR'!AJ1233)*(--LEFT(Main!$B$15:$B$1956,SEARCH(" ",Main!$B$15:$B$1956))='PLANILHA EBR'!AI1233),Main!$H$15:$H$1956)</f>
        <v>KG LIQUIDO</v>
      </c>
      <c r="AN1233">
        <v>374.58600000000001</v>
      </c>
      <c r="AO1233">
        <v>15293.5</v>
      </c>
      <c r="AP1233">
        <v>24644</v>
      </c>
    </row>
    <row r="1234" spans="1:42" x14ac:dyDescent="0.25">
      <c r="A1234" t="s">
        <v>5958</v>
      </c>
      <c r="B1234" t="str">
        <f>C1234&amp;"-"&amp;COUNTIF(C$2:C1234,C1234)</f>
        <v>70255-4</v>
      </c>
      <c r="C1234">
        <v>70255</v>
      </c>
      <c r="D1234" s="57">
        <v>44894</v>
      </c>
      <c r="E1234" s="84" t="str">
        <f>F1234&amp;"-"&amp;COUNTIF($F$2:F1234,F1234)</f>
        <v>METASA-1103</v>
      </c>
      <c r="F1234" s="84" t="str">
        <f t="shared" si="128"/>
        <v>METASA</v>
      </c>
      <c r="G1234" t="s">
        <v>8581</v>
      </c>
      <c r="H1234" s="62">
        <v>88416482000106</v>
      </c>
      <c r="I1234" t="s">
        <v>30</v>
      </c>
      <c r="J1234">
        <v>234.21</v>
      </c>
      <c r="K1234">
        <v>3953.46</v>
      </c>
      <c r="M1234">
        <v>508282</v>
      </c>
      <c r="N1234" t="str">
        <v>HELLERMANNTYTON</v>
      </c>
      <c r="O1234" s="57" cm="1">
        <f t="array" ref="O1234">_xlfn.XLOOKUP(1,($C$2:$C$8655=M1234)*($F$2:$F$8655=N1234),$D$2:$D$8655)</f>
        <v>45469</v>
      </c>
      <c r="P1234" s="62">
        <v>62895792000167</v>
      </c>
      <c r="Q1234" t="str">
        <v>UNIDADE</v>
      </c>
      <c r="R1234" s="85">
        <v>3000</v>
      </c>
      <c r="S1234" s="85">
        <v>8613.2199999999993</v>
      </c>
      <c r="U1234" s="84" t="b">
        <f t="shared" si="123"/>
        <v>1</v>
      </c>
      <c r="V1234" s="84" t="b">
        <f t="shared" si="124"/>
        <v>1</v>
      </c>
      <c r="W1234" s="84" t="b">
        <f t="shared" si="125"/>
        <v>1</v>
      </c>
      <c r="X1234" s="84" t="str">
        <f t="shared" si="126"/>
        <v xml:space="preserve"> </v>
      </c>
      <c r="Y1234" s="84" t="b">
        <f t="shared" si="127"/>
        <v>1</v>
      </c>
      <c r="AA1234" s="84">
        <v>508282</v>
      </c>
      <c r="AB1234" s="84" t="s">
        <v>5526</v>
      </c>
      <c r="AC1234" s="57">
        <v>45469</v>
      </c>
      <c r="AD1234" s="84">
        <v>62895792000167</v>
      </c>
      <c r="AE1234" s="84" t="s">
        <v>30</v>
      </c>
      <c r="AF1234" s="84">
        <v>7.2</v>
      </c>
      <c r="AG1234" s="84">
        <v>8613.2199999999993</v>
      </c>
      <c r="AI1234">
        <v>551291</v>
      </c>
      <c r="AJ1234" s="84" t="str" cm="1">
        <f t="array" ref="AJ1234">_xlfn.XLOOKUP(AI1234,--LEFT(Main!$B$15:$B$1956,SEARCH(" ",Main!$B$15:$B$1956)),Main!$F$15:$F$1956,"")</f>
        <v>FATI</v>
      </c>
      <c r="AK1234" s="57" cm="1">
        <f t="array" ref="AK1234">_xlfn.XLOOKUP(1,(--LEFT(Main!$B$15:$B$1956,SEARCH(" ",Main!$B$15:$B$1956))=AI1234)*(Main!$F$15:$F$1956=AJ1234),Main!$C$15:$C$1956,"")</f>
        <v>45299</v>
      </c>
      <c r="AL1234" s="62" cm="1">
        <f t="array" ref="AL1234">--_xlfn.XLOOKUP(1,(Main!$F$15:$F$1956='PLANILHA EBR'!AJ1234)*(--LEFT(Main!$B$15:$B$1956,SEARCH(" ",Main!$B$15:$B$1956))='PLANILHA EBR'!AI1234),Main!$E$15:$E$1956)</f>
        <v>93101343000123</v>
      </c>
      <c r="AM1234" s="84" t="str" cm="1">
        <f t="array" ref="AM1234">_xlfn.XLOOKUP(1,(Main!$F$15:$F$1956='PLANILHA EBR'!AJ1234)*(--LEFT(Main!$B$15:$B$1956,SEARCH(" ",Main!$B$15:$B$1956))='PLANILHA EBR'!AI1234),Main!$H$15:$H$1956)</f>
        <v>KG LIQUIDO</v>
      </c>
      <c r="AN1234">
        <v>39</v>
      </c>
      <c r="AO1234">
        <v>206.19</v>
      </c>
      <c r="AP1234">
        <v>24643</v>
      </c>
    </row>
    <row r="1235" spans="1:42" x14ac:dyDescent="0.25">
      <c r="A1235" t="s">
        <v>5958</v>
      </c>
      <c r="B1235" t="str">
        <f>C1235&amp;"-"&amp;COUNTIF(C$2:C1235,C1235)</f>
        <v>70255-5</v>
      </c>
      <c r="C1235">
        <v>70255</v>
      </c>
      <c r="D1235" s="57">
        <v>44894</v>
      </c>
      <c r="E1235" s="84" t="str">
        <f>F1235&amp;"-"&amp;COUNTIF($F$2:F1235,F1235)</f>
        <v>METASA-1104</v>
      </c>
      <c r="F1235" s="84" t="str">
        <f t="shared" si="128"/>
        <v>METASA</v>
      </c>
      <c r="G1235" t="s">
        <v>8581</v>
      </c>
      <c r="H1235" s="62">
        <v>88416482000106</v>
      </c>
      <c r="I1235" t="s">
        <v>30</v>
      </c>
      <c r="J1235">
        <v>1991.53</v>
      </c>
      <c r="K1235">
        <v>38476.36</v>
      </c>
      <c r="M1235">
        <v>508283</v>
      </c>
      <c r="N1235" t="str">
        <v>HELLERMANNTYTON</v>
      </c>
      <c r="O1235" s="57" cm="1">
        <f t="array" ref="O1235">_xlfn.XLOOKUP(1,($C$2:$C$8655=M1235)*($F$2:$F$8655=N1235),$D$2:$D$8655)</f>
        <v>45469</v>
      </c>
      <c r="P1235" s="62">
        <v>62895792000167</v>
      </c>
      <c r="Q1235" t="str">
        <v>M</v>
      </c>
      <c r="R1235" s="85">
        <v>1250</v>
      </c>
      <c r="S1235" s="85">
        <v>41311.32</v>
      </c>
      <c r="U1235" s="84" t="b">
        <f t="shared" si="123"/>
        <v>1</v>
      </c>
      <c r="V1235" s="84" t="b">
        <f t="shared" si="124"/>
        <v>1</v>
      </c>
      <c r="W1235" s="84" t="b">
        <f t="shared" si="125"/>
        <v>1</v>
      </c>
      <c r="X1235" s="84" t="str">
        <f t="shared" si="126"/>
        <v xml:space="preserve"> </v>
      </c>
      <c r="Y1235" s="84" t="b">
        <f t="shared" si="127"/>
        <v>1</v>
      </c>
      <c r="AA1235" s="84">
        <v>508283</v>
      </c>
      <c r="AB1235" s="84" t="s">
        <v>5526</v>
      </c>
      <c r="AC1235" s="57">
        <v>45469</v>
      </c>
      <c r="AD1235" s="84">
        <v>62895792000167</v>
      </c>
      <c r="AE1235" s="84" t="s">
        <v>30</v>
      </c>
      <c r="AF1235" s="84">
        <v>7.194</v>
      </c>
      <c r="AG1235" s="84">
        <v>41311.32</v>
      </c>
      <c r="AI1235">
        <v>551320</v>
      </c>
      <c r="AJ1235" s="84" t="str" cm="1">
        <f t="array" ref="AJ1235">_xlfn.XLOOKUP(AI1235,--LEFT(Main!$B$15:$B$1956,SEARCH(" ",Main!$B$15:$B$1956)),Main!$F$15:$F$1956,"")</f>
        <v>FATI</v>
      </c>
      <c r="AK1235" s="57" cm="1">
        <f t="array" ref="AK1235">_xlfn.XLOOKUP(1,(--LEFT(Main!$B$15:$B$1956,SEARCH(" ",Main!$B$15:$B$1956))=AI1235)*(Main!$F$15:$F$1956=AJ1235),Main!$C$15:$C$1956,"")</f>
        <v>45299</v>
      </c>
      <c r="AL1235" s="62" cm="1">
        <f t="array" ref="AL1235">--_xlfn.XLOOKUP(1,(Main!$F$15:$F$1956='PLANILHA EBR'!AJ1235)*(--LEFT(Main!$B$15:$B$1956,SEARCH(" ",Main!$B$15:$B$1956))='PLANILHA EBR'!AI1235),Main!$E$15:$E$1956)</f>
        <v>93101343000123</v>
      </c>
      <c r="AM1235" s="84" t="str" cm="1">
        <f t="array" ref="AM1235">_xlfn.XLOOKUP(1,(Main!$F$15:$F$1956='PLANILHA EBR'!AJ1235)*(--LEFT(Main!$B$15:$B$1956,SEARCH(" ",Main!$B$15:$B$1956))='PLANILHA EBR'!AI1235),Main!$H$15:$H$1956)</f>
        <v>KG LIQUIDO</v>
      </c>
      <c r="AN1235">
        <v>26</v>
      </c>
      <c r="AO1235">
        <v>140.94</v>
      </c>
      <c r="AP1235">
        <v>24643</v>
      </c>
    </row>
    <row r="1236" spans="1:42" x14ac:dyDescent="0.25">
      <c r="A1236" t="s">
        <v>5958</v>
      </c>
      <c r="B1236" t="str">
        <f>C1236&amp;"-"&amp;COUNTIF(C$2:C1236,C1236)</f>
        <v>70255-6</v>
      </c>
      <c r="C1236">
        <v>70255</v>
      </c>
      <c r="D1236" s="57">
        <v>44894</v>
      </c>
      <c r="E1236" s="84" t="str">
        <f>F1236&amp;"-"&amp;COUNTIF($F$2:F1236,F1236)</f>
        <v>METASA-1105</v>
      </c>
      <c r="F1236" s="84" t="str">
        <f t="shared" si="128"/>
        <v>METASA</v>
      </c>
      <c r="G1236" t="s">
        <v>8581</v>
      </c>
      <c r="H1236" s="62">
        <v>88416482000106</v>
      </c>
      <c r="I1236" t="s">
        <v>30</v>
      </c>
      <c r="J1236">
        <v>557.96</v>
      </c>
      <c r="K1236">
        <v>10779.79</v>
      </c>
      <c r="M1236">
        <v>532137</v>
      </c>
      <c r="N1236" t="str">
        <v>FATI</v>
      </c>
      <c r="O1236" s="57" cm="1">
        <f t="array" ref="O1236">_xlfn.XLOOKUP(1,($C$2:$C$8655=M1236)*($F$2:$F$8655=N1236),$D$2:$D$8655)</f>
        <v>45154</v>
      </c>
      <c r="P1236" s="62">
        <v>93101343000123</v>
      </c>
      <c r="Q1236" t="str">
        <v>UNIDADE</v>
      </c>
      <c r="R1236" s="85">
        <v>838</v>
      </c>
      <c r="S1236" s="85">
        <v>15293.5</v>
      </c>
      <c r="U1236" s="84" t="b">
        <f t="shared" si="123"/>
        <v>1</v>
      </c>
      <c r="V1236" s="84" t="b">
        <f t="shared" si="124"/>
        <v>1</v>
      </c>
      <c r="W1236" s="84" t="b">
        <f t="shared" si="125"/>
        <v>1</v>
      </c>
      <c r="X1236" s="84" t="str">
        <f t="shared" si="126"/>
        <v xml:space="preserve"> </v>
      </c>
      <c r="Y1236" s="84" t="b">
        <f t="shared" si="127"/>
        <v>1</v>
      </c>
      <c r="AA1236" s="84">
        <v>532137</v>
      </c>
      <c r="AB1236" s="84" t="s">
        <v>1174</v>
      </c>
      <c r="AC1236" s="57">
        <v>45154</v>
      </c>
      <c r="AD1236" s="84">
        <v>93101343000123</v>
      </c>
      <c r="AE1236" s="84" t="s">
        <v>30</v>
      </c>
      <c r="AF1236" s="84">
        <v>374.58600000000001</v>
      </c>
      <c r="AG1236" s="84">
        <v>15293.5</v>
      </c>
      <c r="AI1236">
        <v>661134</v>
      </c>
      <c r="AJ1236" s="84" t="str" cm="1">
        <f t="array" ref="AJ1236">_xlfn.XLOOKUP(AI1236,--LEFT(Main!$B$15:$B$1956,SEARCH(" ",Main!$B$15:$B$1956)),Main!$F$15:$F$1956,"")</f>
        <v>ACOTUBO</v>
      </c>
      <c r="AK1236" s="57" cm="1">
        <f t="array" ref="AK1236">_xlfn.XLOOKUP(1,(--LEFT(Main!$B$15:$B$1956,SEARCH(" ",Main!$B$15:$B$1956))=AI1236)*(Main!$F$15:$F$1956=AJ1236),Main!$C$15:$C$1956,"")</f>
        <v>44954</v>
      </c>
      <c r="AL1236" s="62" cm="1">
        <f t="array" ref="AL1236">--_xlfn.XLOOKUP(1,(Main!$F$15:$F$1956='PLANILHA EBR'!AJ1236)*(--LEFT(Main!$B$15:$B$1956,SEARCH(" ",Main!$B$15:$B$1956))='PLANILHA EBR'!AI1236),Main!$E$15:$E$1956)</f>
        <v>43919968000129</v>
      </c>
      <c r="AM1236" s="84" t="str" cm="1">
        <f t="array" ref="AM1236">_xlfn.XLOOKUP(1,(Main!$F$15:$F$1956='PLANILHA EBR'!AJ1236)*(--LEFT(Main!$B$15:$B$1956,SEARCH(" ",Main!$B$15:$B$1956))='PLANILHA EBR'!AI1236),Main!$H$15:$H$1956)</f>
        <v>KG LIQUIDO</v>
      </c>
      <c r="AN1236">
        <v>23802</v>
      </c>
      <c r="AO1236">
        <v>347174.66</v>
      </c>
      <c r="AP1236">
        <v>24595</v>
      </c>
    </row>
    <row r="1237" spans="1:42" x14ac:dyDescent="0.25">
      <c r="A1237" t="s">
        <v>5958</v>
      </c>
      <c r="B1237" t="str">
        <f>C1237&amp;"-"&amp;COUNTIF(C$2:C1237,C1237)</f>
        <v>70255-7</v>
      </c>
      <c r="C1237">
        <v>70255</v>
      </c>
      <c r="D1237" s="57">
        <v>44894</v>
      </c>
      <c r="E1237" s="84" t="str">
        <f>F1237&amp;"-"&amp;COUNTIF($F$2:F1237,F1237)</f>
        <v>METASA-1106</v>
      </c>
      <c r="F1237" s="84" t="str">
        <f t="shared" si="128"/>
        <v>METASA</v>
      </c>
      <c r="G1237" t="s">
        <v>8581</v>
      </c>
      <c r="H1237" s="62">
        <v>88416482000106</v>
      </c>
      <c r="I1237" t="s">
        <v>30</v>
      </c>
      <c r="J1237">
        <v>692.76</v>
      </c>
      <c r="K1237">
        <v>11693.79</v>
      </c>
      <c r="M1237">
        <v>551291</v>
      </c>
      <c r="N1237" t="str">
        <v>FATI</v>
      </c>
      <c r="O1237" s="57" cm="1">
        <f t="array" ref="O1237">_xlfn.XLOOKUP(1,($C$2:$C$8655=M1237)*($F$2:$F$8655=N1237),$D$2:$D$8655)</f>
        <v>45299</v>
      </c>
      <c r="P1237" s="62">
        <v>93101343000123</v>
      </c>
      <c r="Q1237" t="str">
        <v>M</v>
      </c>
      <c r="R1237" s="85">
        <v>79</v>
      </c>
      <c r="S1237" s="85">
        <v>206.19</v>
      </c>
      <c r="U1237" s="84" t="b">
        <f t="shared" si="123"/>
        <v>1</v>
      </c>
      <c r="V1237" s="84" t="b">
        <f t="shared" si="124"/>
        <v>1</v>
      </c>
      <c r="W1237" s="84" t="b">
        <f t="shared" si="125"/>
        <v>1</v>
      </c>
      <c r="X1237" s="84" t="str">
        <f t="shared" si="126"/>
        <v xml:space="preserve"> </v>
      </c>
      <c r="Y1237" s="84" t="b">
        <f t="shared" si="127"/>
        <v>1</v>
      </c>
      <c r="AA1237" s="84">
        <v>551291</v>
      </c>
      <c r="AB1237" s="84" t="s">
        <v>1174</v>
      </c>
      <c r="AC1237" s="57">
        <v>45299</v>
      </c>
      <c r="AD1237" s="84">
        <v>93101343000123</v>
      </c>
      <c r="AE1237" s="84" t="s">
        <v>30</v>
      </c>
      <c r="AF1237" s="84">
        <v>39</v>
      </c>
      <c r="AG1237" s="84">
        <v>206.19</v>
      </c>
      <c r="AI1237">
        <v>661572</v>
      </c>
      <c r="AJ1237" s="84" t="str" cm="1">
        <f t="array" ref="AJ1237">_xlfn.XLOOKUP(AI1237,--LEFT(Main!$B$15:$B$1956,SEARCH(" ",Main!$B$15:$B$1956)),Main!$F$15:$F$1956,"")</f>
        <v>ACOTUBO</v>
      </c>
      <c r="AK1237" s="57" cm="1">
        <f t="array" ref="AK1237">_xlfn.XLOOKUP(1,(--LEFT(Main!$B$15:$B$1956,SEARCH(" ",Main!$B$15:$B$1956))=AI1237)*(Main!$F$15:$F$1956=AJ1237),Main!$C$15:$C$1956,"")</f>
        <v>44958</v>
      </c>
      <c r="AL1237" s="62" cm="1">
        <f t="array" ref="AL1237">--_xlfn.XLOOKUP(1,(Main!$F$15:$F$1956='PLANILHA EBR'!AJ1237)*(--LEFT(Main!$B$15:$B$1956,SEARCH(" ",Main!$B$15:$B$1956))='PLANILHA EBR'!AI1237),Main!$E$15:$E$1956)</f>
        <v>43919968000129</v>
      </c>
      <c r="AM1237" s="84" t="str" cm="1">
        <f t="array" ref="AM1237">_xlfn.XLOOKUP(1,(Main!$F$15:$F$1956='PLANILHA EBR'!AJ1237)*(--LEFT(Main!$B$15:$B$1956,SEARCH(" ",Main!$B$15:$B$1956))='PLANILHA EBR'!AI1237),Main!$H$15:$H$1956)</f>
        <v>KG LIQUIDO</v>
      </c>
      <c r="AN1237">
        <v>8298</v>
      </c>
      <c r="AO1237">
        <v>124049.3</v>
      </c>
      <c r="AP1237">
        <v>24595</v>
      </c>
    </row>
    <row r="1238" spans="1:42" x14ac:dyDescent="0.25">
      <c r="A1238" t="s">
        <v>5958</v>
      </c>
      <c r="B1238" t="str">
        <f>C1238&amp;"-"&amp;COUNTIF(C$2:C1238,C1238)</f>
        <v>70255-8</v>
      </c>
      <c r="C1238">
        <v>70255</v>
      </c>
      <c r="D1238" s="57">
        <v>44894</v>
      </c>
      <c r="E1238" s="84" t="str">
        <f>F1238&amp;"-"&amp;COUNTIF($F$2:F1238,F1238)</f>
        <v>METASA-1107</v>
      </c>
      <c r="F1238" s="84" t="str">
        <f t="shared" si="128"/>
        <v>METASA</v>
      </c>
      <c r="G1238" t="s">
        <v>8581</v>
      </c>
      <c r="H1238" s="62">
        <v>88416482000106</v>
      </c>
      <c r="I1238" t="s">
        <v>30</v>
      </c>
      <c r="J1238">
        <v>7962.8</v>
      </c>
      <c r="K1238">
        <v>231717.48</v>
      </c>
      <c r="M1238">
        <v>551320</v>
      </c>
      <c r="N1238" t="str">
        <v>FATI</v>
      </c>
      <c r="O1238" s="57" cm="1">
        <f t="array" ref="O1238">_xlfn.XLOOKUP(1,($C$2:$C$8655=M1238)*($F$2:$F$8655=N1238),$D$2:$D$8655)</f>
        <v>45299</v>
      </c>
      <c r="P1238" s="62">
        <v>93101343000123</v>
      </c>
      <c r="Q1238" t="str">
        <v>M</v>
      </c>
      <c r="R1238" s="85">
        <v>54</v>
      </c>
      <c r="S1238" s="85">
        <v>140.94</v>
      </c>
      <c r="U1238" s="84" t="b">
        <f t="shared" si="123"/>
        <v>1</v>
      </c>
      <c r="V1238" s="84" t="b">
        <f t="shared" si="124"/>
        <v>1</v>
      </c>
      <c r="W1238" s="84" t="b">
        <f t="shared" si="125"/>
        <v>1</v>
      </c>
      <c r="X1238" s="84" t="str">
        <f t="shared" si="126"/>
        <v xml:space="preserve"> </v>
      </c>
      <c r="Y1238" s="84" t="b">
        <f t="shared" si="127"/>
        <v>1</v>
      </c>
      <c r="AA1238" s="84">
        <v>551320</v>
      </c>
      <c r="AB1238" s="84" t="s">
        <v>1174</v>
      </c>
      <c r="AC1238" s="57">
        <v>45299</v>
      </c>
      <c r="AD1238" s="84">
        <v>93101343000123</v>
      </c>
      <c r="AE1238" s="84" t="s">
        <v>30</v>
      </c>
      <c r="AF1238" s="84">
        <v>26</v>
      </c>
      <c r="AG1238" s="84">
        <v>140.94</v>
      </c>
      <c r="AI1238">
        <v>661574</v>
      </c>
      <c r="AJ1238" s="84" t="str" cm="1">
        <f t="array" ref="AJ1238">_xlfn.XLOOKUP(AI1238,--LEFT(Main!$B$15:$B$1956,SEARCH(" ",Main!$B$15:$B$1956)),Main!$F$15:$F$1956,"")</f>
        <v>ACOTUBO</v>
      </c>
      <c r="AK1238" s="57" cm="1">
        <f t="array" ref="AK1238">_xlfn.XLOOKUP(1,(--LEFT(Main!$B$15:$B$1956,SEARCH(" ",Main!$B$15:$B$1956))=AI1238)*(Main!$F$15:$F$1956=AJ1238),Main!$C$15:$C$1956,"")</f>
        <v>44958</v>
      </c>
      <c r="AL1238" s="62" cm="1">
        <f t="array" ref="AL1238">--_xlfn.XLOOKUP(1,(Main!$F$15:$F$1956='PLANILHA EBR'!AJ1238)*(--LEFT(Main!$B$15:$B$1956,SEARCH(" ",Main!$B$15:$B$1956))='PLANILHA EBR'!AI1238),Main!$E$15:$E$1956)</f>
        <v>43919968000129</v>
      </c>
      <c r="AM1238" s="84" t="str" cm="1">
        <f t="array" ref="AM1238">_xlfn.XLOOKUP(1,(Main!$F$15:$F$1956='PLANILHA EBR'!AJ1238)*(--LEFT(Main!$B$15:$B$1956,SEARCH(" ",Main!$B$15:$B$1956))='PLANILHA EBR'!AI1238),Main!$H$15:$H$1956)</f>
        <v>KG LIQUIDO</v>
      </c>
      <c r="AN1238">
        <v>9394</v>
      </c>
      <c r="AO1238">
        <v>137986.72</v>
      </c>
      <c r="AP1238">
        <v>24595</v>
      </c>
    </row>
    <row r="1239" spans="1:42" x14ac:dyDescent="0.25">
      <c r="A1239" t="s">
        <v>5958</v>
      </c>
      <c r="B1239" t="str">
        <f>C1239&amp;"-"&amp;COUNTIF(C$2:C1239,C1239)</f>
        <v>70255-9</v>
      </c>
      <c r="C1239">
        <v>70255</v>
      </c>
      <c r="D1239" s="57">
        <v>44894</v>
      </c>
      <c r="E1239" s="84" t="str">
        <f>F1239&amp;"-"&amp;COUNTIF($F$2:F1239,F1239)</f>
        <v>METASA-1108</v>
      </c>
      <c r="F1239" s="84" t="str">
        <f t="shared" si="128"/>
        <v>METASA</v>
      </c>
      <c r="G1239" t="s">
        <v>8581</v>
      </c>
      <c r="H1239" s="62">
        <v>88416482000106</v>
      </c>
      <c r="I1239" t="s">
        <v>30</v>
      </c>
      <c r="J1239">
        <v>113.58</v>
      </c>
      <c r="K1239">
        <v>3024.64</v>
      </c>
      <c r="M1239">
        <v>661134</v>
      </c>
      <c r="N1239" t="str">
        <v>ACOTUBO</v>
      </c>
      <c r="O1239" s="57" cm="1">
        <f t="array" ref="O1239">_xlfn.XLOOKUP(1,($C$2:$C$8655=M1239)*($F$2:$F$8655=N1239),$D$2:$D$8655)</f>
        <v>44954</v>
      </c>
      <c r="P1239" s="62">
        <v>43919968000129</v>
      </c>
      <c r="Q1239" t="str">
        <v>M</v>
      </c>
      <c r="R1239" s="85">
        <v>1866.7</v>
      </c>
      <c r="S1239" s="85">
        <v>347174.66</v>
      </c>
      <c r="U1239" s="84" t="b">
        <f t="shared" si="123"/>
        <v>1</v>
      </c>
      <c r="V1239" s="84" t="b">
        <f t="shared" si="124"/>
        <v>1</v>
      </c>
      <c r="W1239" s="84" t="b">
        <f t="shared" si="125"/>
        <v>1</v>
      </c>
      <c r="X1239" s="84" t="str">
        <f t="shared" si="126"/>
        <v xml:space="preserve"> </v>
      </c>
      <c r="Y1239" s="84" t="b">
        <f t="shared" si="127"/>
        <v>1</v>
      </c>
      <c r="AA1239" s="84">
        <v>661134</v>
      </c>
      <c r="AB1239" s="84" t="s">
        <v>614</v>
      </c>
      <c r="AC1239" s="57">
        <v>44954</v>
      </c>
      <c r="AD1239" s="84">
        <v>43919968000129</v>
      </c>
      <c r="AE1239" s="84" t="s">
        <v>30</v>
      </c>
      <c r="AF1239" s="84">
        <v>23802</v>
      </c>
      <c r="AG1239" s="84">
        <v>347174.66</v>
      </c>
      <c r="AI1239">
        <v>661576</v>
      </c>
      <c r="AJ1239" s="84" t="str" cm="1">
        <f t="array" ref="AJ1239">_xlfn.XLOOKUP(AI1239,--LEFT(Main!$B$15:$B$1956,SEARCH(" ",Main!$B$15:$B$1956)),Main!$F$15:$F$1956,"")</f>
        <v>ACOTUBO</v>
      </c>
      <c r="AK1239" s="57" cm="1">
        <f t="array" ref="AK1239">_xlfn.XLOOKUP(1,(--LEFT(Main!$B$15:$B$1956,SEARCH(" ",Main!$B$15:$B$1956))=AI1239)*(Main!$F$15:$F$1956=AJ1239),Main!$C$15:$C$1956,"")</f>
        <v>44958</v>
      </c>
      <c r="AL1239" s="62" cm="1">
        <f t="array" ref="AL1239">--_xlfn.XLOOKUP(1,(Main!$F$15:$F$1956='PLANILHA EBR'!AJ1239)*(--LEFT(Main!$B$15:$B$1956,SEARCH(" ",Main!$B$15:$B$1956))='PLANILHA EBR'!AI1239),Main!$E$15:$E$1956)</f>
        <v>43919968000129</v>
      </c>
      <c r="AM1239" s="84" t="str" cm="1">
        <f t="array" ref="AM1239">_xlfn.XLOOKUP(1,(Main!$F$15:$F$1956='PLANILHA EBR'!AJ1239)*(--LEFT(Main!$B$15:$B$1956,SEARCH(" ",Main!$B$15:$B$1956))='PLANILHA EBR'!AI1239),Main!$H$15:$H$1956)</f>
        <v>KG LIQUIDO</v>
      </c>
      <c r="AN1239">
        <v>7032</v>
      </c>
      <c r="AO1239">
        <v>111944.28</v>
      </c>
      <c r="AP1239">
        <v>24560</v>
      </c>
    </row>
    <row r="1240" spans="1:42" x14ac:dyDescent="0.25">
      <c r="A1240" t="s">
        <v>5962</v>
      </c>
      <c r="B1240" t="str">
        <f>C1240&amp;"-"&amp;COUNTIF(C$2:C1240,C1240)</f>
        <v>107224-1</v>
      </c>
      <c r="C1240">
        <v>107224</v>
      </c>
      <c r="D1240" s="57">
        <v>44895</v>
      </c>
      <c r="E1240" s="84" t="str">
        <f>F1240&amp;"-"&amp;COUNTIF($F$2:F1240,F1240)</f>
        <v>ESAB-60</v>
      </c>
      <c r="F1240" s="84" t="str">
        <f t="shared" si="128"/>
        <v>ESAB</v>
      </c>
      <c r="G1240" t="s">
        <v>8582</v>
      </c>
      <c r="H1240" s="62">
        <v>29799921000571</v>
      </c>
      <c r="I1240" t="s">
        <v>30</v>
      </c>
      <c r="J1240">
        <v>72</v>
      </c>
      <c r="K1240">
        <v>19525.68</v>
      </c>
      <c r="M1240">
        <v>661572</v>
      </c>
      <c r="N1240" t="str">
        <v>ACOTUBO</v>
      </c>
      <c r="O1240" s="57" cm="1">
        <f t="array" ref="O1240">_xlfn.XLOOKUP(1,($C$2:$C$8655=M1240)*($F$2:$F$8655=N1240),$D$2:$D$8655)</f>
        <v>44958</v>
      </c>
      <c r="P1240" s="62">
        <v>43919968000129</v>
      </c>
      <c r="Q1240" t="str">
        <v>M</v>
      </c>
      <c r="R1240" s="85">
        <v>43.54</v>
      </c>
      <c r="S1240" s="85">
        <v>124049.29999999999</v>
      </c>
      <c r="U1240" s="84" t="b">
        <f t="shared" si="123"/>
        <v>1</v>
      </c>
      <c r="V1240" s="84" t="b">
        <f t="shared" si="124"/>
        <v>1</v>
      </c>
      <c r="W1240" s="84" t="b">
        <f t="shared" si="125"/>
        <v>1</v>
      </c>
      <c r="X1240" s="84" t="str">
        <f t="shared" si="126"/>
        <v xml:space="preserve"> </v>
      </c>
      <c r="Y1240" s="84" t="b">
        <f t="shared" si="127"/>
        <v>1</v>
      </c>
      <c r="AA1240" s="84">
        <v>661572</v>
      </c>
      <c r="AB1240" s="84" t="s">
        <v>614</v>
      </c>
      <c r="AC1240" s="57">
        <v>44958</v>
      </c>
      <c r="AD1240" s="84">
        <v>43919968000129</v>
      </c>
      <c r="AE1240" s="84" t="s">
        <v>30</v>
      </c>
      <c r="AF1240" s="84">
        <v>8298</v>
      </c>
      <c r="AG1240" s="84">
        <v>124049.3</v>
      </c>
      <c r="AI1240">
        <v>671672</v>
      </c>
      <c r="AJ1240" s="84" t="str" cm="1">
        <f t="array" ref="AJ1240">_xlfn.XLOOKUP(AI1240,--LEFT(Main!$B$15:$B$1956,SEARCH(" ",Main!$B$15:$B$1956)),Main!$F$15:$F$1956,"")</f>
        <v>ACOTUBO</v>
      </c>
      <c r="AK1240" s="57" cm="1">
        <f t="array" ref="AK1240">_xlfn.XLOOKUP(1,(--LEFT(Main!$B$15:$B$1956,SEARCH(" ",Main!$B$15:$B$1956))=AI1240)*(Main!$F$15:$F$1956=AJ1240),Main!$C$15:$C$1956,"")</f>
        <v>45034</v>
      </c>
      <c r="AL1240" s="62" cm="1">
        <f t="array" ref="AL1240">--_xlfn.XLOOKUP(1,(Main!$F$15:$F$1956='PLANILHA EBR'!AJ1240)*(--LEFT(Main!$B$15:$B$1956,SEARCH(" ",Main!$B$15:$B$1956))='PLANILHA EBR'!AI1240),Main!$E$15:$E$1956)</f>
        <v>43919968000129</v>
      </c>
      <c r="AM1240" s="84" t="str" cm="1">
        <f t="array" ref="AM1240">_xlfn.XLOOKUP(1,(Main!$F$15:$F$1956='PLANILHA EBR'!AJ1240)*(--LEFT(Main!$B$15:$B$1956,SEARCH(" ",Main!$B$15:$B$1956))='PLANILHA EBR'!AI1240),Main!$H$15:$H$1956)</f>
        <v>KG LIQUIDO</v>
      </c>
      <c r="AN1240">
        <v>3232</v>
      </c>
      <c r="AO1240">
        <v>47817.149999999994</v>
      </c>
      <c r="AP1240">
        <v>24518</v>
      </c>
    </row>
    <row r="1241" spans="1:42" x14ac:dyDescent="0.25">
      <c r="A1241" t="s">
        <v>5970</v>
      </c>
      <c r="B1241" t="str">
        <f>C1241&amp;"-"&amp;COUNTIF(C$2:C1241,C1241)</f>
        <v>107225-1</v>
      </c>
      <c r="C1241">
        <v>107225</v>
      </c>
      <c r="D1241" s="57">
        <v>44895</v>
      </c>
      <c r="E1241" s="84" t="str">
        <f>F1241&amp;"-"&amp;COUNTIF($F$2:F1241,F1241)</f>
        <v>ESAB-61</v>
      </c>
      <c r="F1241" s="84" t="str">
        <f t="shared" si="128"/>
        <v>ESAB</v>
      </c>
      <c r="G1241" t="s">
        <v>8582</v>
      </c>
      <c r="H1241" s="62">
        <v>29799921000571</v>
      </c>
      <c r="I1241" t="s">
        <v>30</v>
      </c>
      <c r="J1241">
        <v>1400</v>
      </c>
      <c r="K1241">
        <v>11284</v>
      </c>
      <c r="M1241">
        <v>661574</v>
      </c>
      <c r="N1241" t="str">
        <v>ACOTUBO</v>
      </c>
      <c r="O1241" s="57" cm="1">
        <f t="array" ref="O1241">_xlfn.XLOOKUP(1,($C$2:$C$8655=M1241)*($F$2:$F$8655=N1241),$D$2:$D$8655)</f>
        <v>44958</v>
      </c>
      <c r="P1241" s="62">
        <v>43919968000129</v>
      </c>
      <c r="Q1241" t="str">
        <v>M</v>
      </c>
      <c r="R1241" s="85">
        <v>332.41</v>
      </c>
      <c r="S1241" s="85">
        <v>137986.72</v>
      </c>
      <c r="U1241" s="84" t="b">
        <f t="shared" si="123"/>
        <v>1</v>
      </c>
      <c r="V1241" s="84" t="b">
        <f t="shared" si="124"/>
        <v>1</v>
      </c>
      <c r="W1241" s="84" t="b">
        <f t="shared" si="125"/>
        <v>1</v>
      </c>
      <c r="X1241" s="84" t="str">
        <f t="shared" si="126"/>
        <v xml:space="preserve"> </v>
      </c>
      <c r="Y1241" s="84" t="b">
        <f t="shared" si="127"/>
        <v>1</v>
      </c>
      <c r="AA1241" s="84">
        <v>661574</v>
      </c>
      <c r="AB1241" s="84" t="s">
        <v>614</v>
      </c>
      <c r="AC1241" s="57">
        <v>44958</v>
      </c>
      <c r="AD1241" s="84">
        <v>43919968000129</v>
      </c>
      <c r="AE1241" s="84" t="s">
        <v>30</v>
      </c>
      <c r="AF1241" s="84">
        <v>9394</v>
      </c>
      <c r="AG1241" s="84">
        <v>137986.72</v>
      </c>
      <c r="AI1241">
        <v>693804</v>
      </c>
      <c r="AJ1241" s="84" t="str" cm="1">
        <f t="array" ref="AJ1241">_xlfn.XLOOKUP(AI1241,--LEFT(Main!$B$15:$B$1956,SEARCH(" ",Main!$B$15:$B$1956)),Main!$F$15:$F$1956,"")</f>
        <v>ACOTUBO</v>
      </c>
      <c r="AK1241" s="57" cm="1">
        <f t="array" ref="AK1241">_xlfn.XLOOKUP(1,(--LEFT(Main!$B$15:$B$1956,SEARCH(" ",Main!$B$15:$B$1956))=AI1241)*(Main!$F$15:$F$1956=AJ1241),Main!$C$15:$C$1956,"")</f>
        <v>45215</v>
      </c>
      <c r="AL1241" s="62" cm="1">
        <f t="array" ref="AL1241">--_xlfn.XLOOKUP(1,(Main!$F$15:$F$1956='PLANILHA EBR'!AJ1241)*(--LEFT(Main!$B$15:$B$1956,SEARCH(" ",Main!$B$15:$B$1956))='PLANILHA EBR'!AI1241),Main!$E$15:$E$1956)</f>
        <v>43919968000129</v>
      </c>
      <c r="AM1241" s="84" t="str" cm="1">
        <f t="array" ref="AM1241">_xlfn.XLOOKUP(1,(Main!$F$15:$F$1956='PLANILHA EBR'!AJ1241)*(--LEFT(Main!$B$15:$B$1956,SEARCH(" ",Main!$B$15:$B$1956))='PLANILHA EBR'!AI1241),Main!$H$15:$H$1956)</f>
        <v>KG LIQUIDO</v>
      </c>
      <c r="AN1241">
        <v>11743.844444444445</v>
      </c>
      <c r="AO1241">
        <v>180063.03999999998</v>
      </c>
      <c r="AP1241">
        <v>24518</v>
      </c>
    </row>
    <row r="1242" spans="1:42" x14ac:dyDescent="0.25">
      <c r="A1242" t="s">
        <v>5967</v>
      </c>
      <c r="B1242" t="str">
        <f>C1242&amp;"-"&amp;COUNTIF(C$2:C1242,C1242)</f>
        <v>107225-2</v>
      </c>
      <c r="C1242">
        <v>107225</v>
      </c>
      <c r="D1242" s="57">
        <v>44895</v>
      </c>
      <c r="E1242" s="84" t="str">
        <f>F1242&amp;"-"&amp;COUNTIF($F$2:F1242,F1242)</f>
        <v>ESAB-62</v>
      </c>
      <c r="F1242" s="84" t="str">
        <f t="shared" si="128"/>
        <v>ESAB</v>
      </c>
      <c r="G1242" t="s">
        <v>8582</v>
      </c>
      <c r="H1242" s="62">
        <v>29799921000571</v>
      </c>
      <c r="I1242" t="s">
        <v>30</v>
      </c>
      <c r="J1242">
        <v>1080</v>
      </c>
      <c r="K1242">
        <v>16664.400000000001</v>
      </c>
      <c r="M1242">
        <v>661576</v>
      </c>
      <c r="N1242" t="str">
        <v>ACOTUBO</v>
      </c>
      <c r="O1242" s="57" cm="1">
        <f t="array" ref="O1242">_xlfn.XLOOKUP(1,($C$2:$C$8655=M1242)*($F$2:$F$8655=N1242),$D$2:$D$8655)</f>
        <v>44958</v>
      </c>
      <c r="P1242" s="62">
        <v>43919968000129</v>
      </c>
      <c r="Q1242" t="str">
        <v>M</v>
      </c>
      <c r="R1242" s="85">
        <v>114.89</v>
      </c>
      <c r="S1242" s="85">
        <v>111944.28</v>
      </c>
      <c r="U1242" s="84" t="b">
        <f t="shared" si="123"/>
        <v>1</v>
      </c>
      <c r="V1242" s="84" t="b">
        <f t="shared" si="124"/>
        <v>1</v>
      </c>
      <c r="W1242" s="84" t="b">
        <f t="shared" si="125"/>
        <v>1</v>
      </c>
      <c r="X1242" s="84" t="str">
        <f t="shared" si="126"/>
        <v xml:space="preserve"> </v>
      </c>
      <c r="Y1242" s="84" t="b">
        <f t="shared" si="127"/>
        <v>1</v>
      </c>
      <c r="AA1242" s="84">
        <v>661576</v>
      </c>
      <c r="AB1242" s="84" t="s">
        <v>614</v>
      </c>
      <c r="AC1242" s="57">
        <v>44958</v>
      </c>
      <c r="AD1242" s="84">
        <v>43919968000129</v>
      </c>
      <c r="AE1242" s="84" t="s">
        <v>30</v>
      </c>
      <c r="AF1242" s="84">
        <v>7032</v>
      </c>
      <c r="AG1242" s="84">
        <v>111944.28</v>
      </c>
      <c r="AI1242">
        <v>696954</v>
      </c>
      <c r="AJ1242" s="84" t="str" cm="1">
        <f t="array" ref="AJ1242">_xlfn.XLOOKUP(AI1242,--LEFT(Main!$B$15:$B$1956,SEARCH(" ",Main!$B$15:$B$1956)),Main!$F$15:$F$1956,"")</f>
        <v>ACOTUBO</v>
      </c>
      <c r="AK1242" s="57" cm="1">
        <f t="array" ref="AK1242">_xlfn.XLOOKUP(1,(--LEFT(Main!$B$15:$B$1956,SEARCH(" ",Main!$B$15:$B$1956))=AI1242)*(Main!$F$15:$F$1956=AJ1242),Main!$C$15:$C$1956,"")</f>
        <v>45244</v>
      </c>
      <c r="AL1242" s="62" cm="1">
        <f t="array" ref="AL1242">--_xlfn.XLOOKUP(1,(Main!$F$15:$F$1956='PLANILHA EBR'!AJ1242)*(--LEFT(Main!$B$15:$B$1956,SEARCH(" ",Main!$B$15:$B$1956))='PLANILHA EBR'!AI1242),Main!$E$15:$E$1956)</f>
        <v>43919968000129</v>
      </c>
      <c r="AM1242" s="84" t="str" cm="1">
        <f t="array" ref="AM1242">_xlfn.XLOOKUP(1,(Main!$F$15:$F$1956='PLANILHA EBR'!AJ1242)*(--LEFT(Main!$B$15:$B$1956,SEARCH(" ",Main!$B$15:$B$1956))='PLANILHA EBR'!AI1242),Main!$H$15:$H$1956)</f>
        <v>KG LIQUIDO</v>
      </c>
      <c r="AN1242">
        <v>1054</v>
      </c>
      <c r="AO1242">
        <v>16694.78</v>
      </c>
      <c r="AP1242">
        <v>24518</v>
      </c>
    </row>
    <row r="1243" spans="1:42" x14ac:dyDescent="0.25">
      <c r="A1243" t="s">
        <v>5958</v>
      </c>
      <c r="B1243" t="str">
        <f>C1243&amp;"-"&amp;COUNTIF(C$2:C1243,C1243)</f>
        <v>70302-1</v>
      </c>
      <c r="C1243">
        <v>70302</v>
      </c>
      <c r="D1243" s="57">
        <v>44895</v>
      </c>
      <c r="E1243" s="84" t="str">
        <f>F1243&amp;"-"&amp;COUNTIF($F$2:F1243,F1243)</f>
        <v>METASA-1109</v>
      </c>
      <c r="F1243" s="84" t="str">
        <f t="shared" si="128"/>
        <v>METASA</v>
      </c>
      <c r="G1243" t="s">
        <v>8581</v>
      </c>
      <c r="H1243" s="62">
        <v>88416482000106</v>
      </c>
      <c r="I1243" t="s">
        <v>30</v>
      </c>
      <c r="J1243">
        <v>243.1</v>
      </c>
      <c r="K1243">
        <v>4103.53</v>
      </c>
      <c r="M1243">
        <v>671672</v>
      </c>
      <c r="N1243" t="str">
        <v>ACOTUBO</v>
      </c>
      <c r="O1243" s="57" cm="1">
        <f t="array" ref="O1243">_xlfn.XLOOKUP(1,($C$2:$C$8655=M1243)*($F$2:$F$8655=N1243),$D$2:$D$8655)</f>
        <v>45034</v>
      </c>
      <c r="P1243" s="62">
        <v>43919968000129</v>
      </c>
      <c r="Q1243" t="str">
        <v>M</v>
      </c>
      <c r="R1243" s="85">
        <v>60.5</v>
      </c>
      <c r="S1243" s="85">
        <v>47817.15</v>
      </c>
      <c r="U1243" s="84" t="b">
        <f t="shared" si="123"/>
        <v>1</v>
      </c>
      <c r="V1243" s="84" t="b">
        <f t="shared" si="124"/>
        <v>1</v>
      </c>
      <c r="W1243" s="84" t="b">
        <f t="shared" si="125"/>
        <v>1</v>
      </c>
      <c r="X1243" s="84" t="str">
        <f t="shared" si="126"/>
        <v xml:space="preserve"> </v>
      </c>
      <c r="Y1243" s="84" t="b">
        <f t="shared" si="127"/>
        <v>1</v>
      </c>
      <c r="AA1243" s="84">
        <v>671672</v>
      </c>
      <c r="AB1243" s="84" t="s">
        <v>614</v>
      </c>
      <c r="AC1243" s="57">
        <v>45034</v>
      </c>
      <c r="AD1243" s="84">
        <v>43919968000129</v>
      </c>
      <c r="AE1243" s="84" t="s">
        <v>30</v>
      </c>
      <c r="AF1243" s="84">
        <v>3232</v>
      </c>
      <c r="AG1243" s="84">
        <v>47817.15</v>
      </c>
      <c r="AI1243">
        <v>697658</v>
      </c>
      <c r="AJ1243" s="84" t="str" cm="1">
        <f t="array" ref="AJ1243">_xlfn.XLOOKUP(AI1243,--LEFT(Main!$B$15:$B$1956,SEARCH(" ",Main!$B$15:$B$1956)),Main!$F$15:$F$1956,"")</f>
        <v>ACOTUBO</v>
      </c>
      <c r="AK1243" s="57" cm="1">
        <f t="array" ref="AK1243">_xlfn.XLOOKUP(1,(--LEFT(Main!$B$15:$B$1956,SEARCH(" ",Main!$B$15:$B$1956))=AI1243)*(Main!$F$15:$F$1956=AJ1243),Main!$C$15:$C$1956,"")</f>
        <v>45252</v>
      </c>
      <c r="AL1243" s="62" cm="1">
        <f t="array" ref="AL1243">--_xlfn.XLOOKUP(1,(Main!$F$15:$F$1956='PLANILHA EBR'!AJ1243)*(--LEFT(Main!$B$15:$B$1956,SEARCH(" ",Main!$B$15:$B$1956))='PLANILHA EBR'!AI1243),Main!$E$15:$E$1956)</f>
        <v>43919968000129</v>
      </c>
      <c r="AM1243" s="84" t="str" cm="1">
        <f t="array" ref="AM1243">_xlfn.XLOOKUP(1,(Main!$F$15:$F$1956='PLANILHA EBR'!AJ1243)*(--LEFT(Main!$B$15:$B$1956,SEARCH(" ",Main!$B$15:$B$1956))='PLANILHA EBR'!AI1243),Main!$H$15:$H$1956)</f>
        <v>KG LIQUIDO</v>
      </c>
      <c r="AN1243">
        <v>7193.2142857142862</v>
      </c>
      <c r="AO1243">
        <v>140304.65000000002</v>
      </c>
      <c r="AP1243">
        <v>24517</v>
      </c>
    </row>
    <row r="1244" spans="1:42" x14ac:dyDescent="0.25">
      <c r="A1244" t="s">
        <v>5958</v>
      </c>
      <c r="B1244" t="str">
        <f>C1244&amp;"-"&amp;COUNTIF(C$2:C1244,C1244)</f>
        <v>70302-2</v>
      </c>
      <c r="C1244">
        <v>70302</v>
      </c>
      <c r="D1244" s="57">
        <v>44895</v>
      </c>
      <c r="E1244" s="84" t="str">
        <f>F1244&amp;"-"&amp;COUNTIF($F$2:F1244,F1244)</f>
        <v>METASA-1110</v>
      </c>
      <c r="F1244" s="84" t="str">
        <f t="shared" si="128"/>
        <v>METASA</v>
      </c>
      <c r="G1244" t="s">
        <v>8581</v>
      </c>
      <c r="H1244" s="62">
        <v>88416482000106</v>
      </c>
      <c r="I1244" t="s">
        <v>30</v>
      </c>
      <c r="J1244">
        <v>146.6</v>
      </c>
      <c r="K1244">
        <v>2474.61</v>
      </c>
      <c r="M1244">
        <v>693804</v>
      </c>
      <c r="N1244" t="str">
        <v>ACOTUBO</v>
      </c>
      <c r="O1244" s="57" cm="1">
        <f t="array" ref="O1244">_xlfn.XLOOKUP(1,($C$2:$C$8655=M1244)*($F$2:$F$8655=N1244),$D$2:$D$8655)</f>
        <v>45215</v>
      </c>
      <c r="P1244" s="62">
        <v>43919968000129</v>
      </c>
      <c r="Q1244" t="str">
        <v>M</v>
      </c>
      <c r="R1244" s="85">
        <v>286.21200000000005</v>
      </c>
      <c r="S1244" s="85">
        <v>180063.03999999998</v>
      </c>
      <c r="U1244" s="84" t="b">
        <f t="shared" si="123"/>
        <v>1</v>
      </c>
      <c r="V1244" s="84" t="b">
        <f t="shared" si="124"/>
        <v>1</v>
      </c>
      <c r="W1244" s="84" t="b">
        <f t="shared" si="125"/>
        <v>1</v>
      </c>
      <c r="X1244" s="84" t="str">
        <f t="shared" si="126"/>
        <v xml:space="preserve"> </v>
      </c>
      <c r="Y1244" s="84" t="b">
        <f t="shared" si="127"/>
        <v>1</v>
      </c>
      <c r="AA1244" s="84">
        <v>693804</v>
      </c>
      <c r="AB1244" s="84" t="s">
        <v>614</v>
      </c>
      <c r="AC1244" s="57">
        <v>45215</v>
      </c>
      <c r="AD1244" s="84">
        <v>43919968000129</v>
      </c>
      <c r="AE1244" s="84" t="s">
        <v>30</v>
      </c>
      <c r="AF1244" s="84">
        <v>11743.844444444445</v>
      </c>
      <c r="AG1244" s="84">
        <v>180063.04</v>
      </c>
      <c r="AI1244">
        <v>697659</v>
      </c>
      <c r="AJ1244" s="84" t="str" cm="1">
        <f t="array" ref="AJ1244">_xlfn.XLOOKUP(AI1244,--LEFT(Main!$B$15:$B$1956,SEARCH(" ",Main!$B$15:$B$1956)),Main!$F$15:$F$1956,"")</f>
        <v>ACOTUBO</v>
      </c>
      <c r="AK1244" s="57" cm="1">
        <f t="array" ref="AK1244">_xlfn.XLOOKUP(1,(--LEFT(Main!$B$15:$B$1956,SEARCH(" ",Main!$B$15:$B$1956))=AI1244)*(Main!$F$15:$F$1956=AJ1244),Main!$C$15:$C$1956,"")</f>
        <v>45252</v>
      </c>
      <c r="AL1244" s="62" cm="1">
        <f t="array" ref="AL1244">--_xlfn.XLOOKUP(1,(Main!$F$15:$F$1956='PLANILHA EBR'!AJ1244)*(--LEFT(Main!$B$15:$B$1956,SEARCH(" ",Main!$B$15:$B$1956))='PLANILHA EBR'!AI1244),Main!$E$15:$E$1956)</f>
        <v>43919968000129</v>
      </c>
      <c r="AM1244" s="84" t="str" cm="1">
        <f t="array" ref="AM1244">_xlfn.XLOOKUP(1,(Main!$F$15:$F$1956='PLANILHA EBR'!AJ1244)*(--LEFT(Main!$B$15:$B$1956,SEARCH(" ",Main!$B$15:$B$1956))='PLANILHA EBR'!AI1244),Main!$H$15:$H$1956)</f>
        <v>KG LIQUIDO</v>
      </c>
      <c r="AN1244">
        <v>6200</v>
      </c>
      <c r="AO1244">
        <v>90185.86</v>
      </c>
      <c r="AP1244">
        <v>24517</v>
      </c>
    </row>
    <row r="1245" spans="1:42" x14ac:dyDescent="0.25">
      <c r="A1245" t="s">
        <v>5958</v>
      </c>
      <c r="B1245" t="str">
        <f>C1245&amp;"-"&amp;COUNTIF(C$2:C1245,C1245)</f>
        <v>70302-3</v>
      </c>
      <c r="C1245">
        <v>70302</v>
      </c>
      <c r="D1245" s="57">
        <v>44895</v>
      </c>
      <c r="E1245" s="84" t="str">
        <f>F1245&amp;"-"&amp;COUNTIF($F$2:F1245,F1245)</f>
        <v>METASA-1111</v>
      </c>
      <c r="F1245" s="84" t="str">
        <f t="shared" si="128"/>
        <v>METASA</v>
      </c>
      <c r="G1245" t="s">
        <v>8581</v>
      </c>
      <c r="H1245" s="62">
        <v>88416482000106</v>
      </c>
      <c r="I1245" t="s">
        <v>30</v>
      </c>
      <c r="J1245">
        <v>143.79</v>
      </c>
      <c r="K1245">
        <v>2427.1799999999998</v>
      </c>
      <c r="M1245">
        <v>696954</v>
      </c>
      <c r="N1245" t="str">
        <v>ACOTUBO</v>
      </c>
      <c r="O1245" s="57" cm="1">
        <f t="array" ref="O1245">_xlfn.XLOOKUP(1,($C$2:$C$8655=M1245)*($F$2:$F$8655=N1245),$D$2:$D$8655)</f>
        <v>45244</v>
      </c>
      <c r="P1245" s="62">
        <v>43919968000129</v>
      </c>
      <c r="Q1245" t="str">
        <v>M</v>
      </c>
      <c r="R1245" s="85">
        <v>11.67</v>
      </c>
      <c r="S1245" s="85">
        <v>16694.78</v>
      </c>
      <c r="U1245" s="84" t="b">
        <f t="shared" si="123"/>
        <v>1</v>
      </c>
      <c r="V1245" s="84" t="b">
        <f t="shared" si="124"/>
        <v>1</v>
      </c>
      <c r="W1245" s="84" t="b">
        <f t="shared" si="125"/>
        <v>1</v>
      </c>
      <c r="X1245" s="84" t="str">
        <f t="shared" si="126"/>
        <v xml:space="preserve"> </v>
      </c>
      <c r="Y1245" s="84" t="b">
        <f t="shared" si="127"/>
        <v>1</v>
      </c>
      <c r="AA1245" s="84">
        <v>696954</v>
      </c>
      <c r="AB1245" s="84" t="s">
        <v>614</v>
      </c>
      <c r="AC1245" s="57">
        <v>45244</v>
      </c>
      <c r="AD1245" s="84">
        <v>43919968000129</v>
      </c>
      <c r="AE1245" s="84" t="s">
        <v>30</v>
      </c>
      <c r="AF1245" s="84">
        <v>1054</v>
      </c>
      <c r="AG1245" s="84">
        <v>16694.78</v>
      </c>
      <c r="AI1245">
        <v>697933</v>
      </c>
      <c r="AJ1245" s="84" t="str" cm="1">
        <f t="array" ref="AJ1245">_xlfn.XLOOKUP(AI1245,--LEFT(Main!$B$15:$B$1956,SEARCH(" ",Main!$B$15:$B$1956)),Main!$F$15:$F$1956,"")</f>
        <v>ACOTUBO</v>
      </c>
      <c r="AK1245" s="57" cm="1">
        <f t="array" ref="AK1245">_xlfn.XLOOKUP(1,(--LEFT(Main!$B$15:$B$1956,SEARCH(" ",Main!$B$15:$B$1956))=AI1245)*(Main!$F$15:$F$1956=AJ1245),Main!$C$15:$C$1956,"")</f>
        <v>45254</v>
      </c>
      <c r="AL1245" s="62" cm="1">
        <f t="array" ref="AL1245">--_xlfn.XLOOKUP(1,(Main!$F$15:$F$1956='PLANILHA EBR'!AJ1245)*(--LEFT(Main!$B$15:$B$1956,SEARCH(" ",Main!$B$15:$B$1956))='PLANILHA EBR'!AI1245),Main!$E$15:$E$1956)</f>
        <v>43919968000129</v>
      </c>
      <c r="AM1245" s="84" t="str" cm="1">
        <f t="array" ref="AM1245">_xlfn.XLOOKUP(1,(Main!$F$15:$F$1956='PLANILHA EBR'!AJ1245)*(--LEFT(Main!$B$15:$B$1956,SEARCH(" ",Main!$B$15:$B$1956))='PLANILHA EBR'!AI1245),Main!$H$15:$H$1956)</f>
        <v>KG LIQUIDO</v>
      </c>
      <c r="AN1245">
        <v>14220</v>
      </c>
      <c r="AO1245">
        <v>212167.69</v>
      </c>
      <c r="AP1245">
        <v>24517</v>
      </c>
    </row>
    <row r="1246" spans="1:42" x14ac:dyDescent="0.25">
      <c r="A1246" t="s">
        <v>5958</v>
      </c>
      <c r="B1246" t="str">
        <f>C1246&amp;"-"&amp;COUNTIF(C$2:C1246,C1246)</f>
        <v>70302-4</v>
      </c>
      <c r="C1246">
        <v>70302</v>
      </c>
      <c r="D1246" s="57">
        <v>44895</v>
      </c>
      <c r="E1246" s="84" t="str">
        <f>F1246&amp;"-"&amp;COUNTIF($F$2:F1246,F1246)</f>
        <v>METASA-1112</v>
      </c>
      <c r="F1246" s="84" t="str">
        <f t="shared" si="128"/>
        <v>METASA</v>
      </c>
      <c r="G1246" t="s">
        <v>8581</v>
      </c>
      <c r="H1246" s="62">
        <v>88416482000106</v>
      </c>
      <c r="I1246" t="s">
        <v>30</v>
      </c>
      <c r="J1246">
        <v>991.43</v>
      </c>
      <c r="K1246">
        <v>16090.91</v>
      </c>
      <c r="M1246">
        <v>697658</v>
      </c>
      <c r="N1246" t="str">
        <v>ACOTUBO</v>
      </c>
      <c r="O1246" s="57" cm="1">
        <f t="array" ref="O1246">_xlfn.XLOOKUP(1,($C$2:$C$8655=M1246)*($F$2:$F$8655=N1246),$D$2:$D$8655)</f>
        <v>45252</v>
      </c>
      <c r="P1246" s="62">
        <v>43919968000129</v>
      </c>
      <c r="Q1246" t="str">
        <v>M</v>
      </c>
      <c r="R1246" s="85">
        <v>160.405</v>
      </c>
      <c r="S1246" s="85">
        <v>140304.65</v>
      </c>
      <c r="U1246" s="84" t="b">
        <f t="shared" si="123"/>
        <v>1</v>
      </c>
      <c r="V1246" s="84" t="b">
        <f t="shared" si="124"/>
        <v>1</v>
      </c>
      <c r="W1246" s="84" t="b">
        <f t="shared" si="125"/>
        <v>1</v>
      </c>
      <c r="X1246" s="84" t="str">
        <f t="shared" si="126"/>
        <v xml:space="preserve"> </v>
      </c>
      <c r="Y1246" s="84" t="b">
        <f t="shared" si="127"/>
        <v>1</v>
      </c>
      <c r="AA1246" s="84">
        <v>697658</v>
      </c>
      <c r="AB1246" s="84" t="s">
        <v>614</v>
      </c>
      <c r="AC1246" s="57">
        <v>45252</v>
      </c>
      <c r="AD1246" s="84">
        <v>43919968000129</v>
      </c>
      <c r="AE1246" s="84" t="s">
        <v>30</v>
      </c>
      <c r="AF1246" s="84">
        <v>7193.2142857142862</v>
      </c>
      <c r="AG1246" s="84">
        <v>140304.65</v>
      </c>
      <c r="AI1246">
        <v>698496</v>
      </c>
      <c r="AJ1246" s="84" t="str" cm="1">
        <f t="array" ref="AJ1246">_xlfn.XLOOKUP(AI1246,--LEFT(Main!$B$15:$B$1956,SEARCH(" ",Main!$B$15:$B$1956)),Main!$F$15:$F$1956,"")</f>
        <v>ACOTUBO</v>
      </c>
      <c r="AK1246" s="57" cm="1">
        <f t="array" ref="AK1246">_xlfn.XLOOKUP(1,(--LEFT(Main!$B$15:$B$1956,SEARCH(" ",Main!$B$15:$B$1956))=AI1246)*(Main!$F$15:$F$1956=AJ1246),Main!$C$15:$C$1956,"")</f>
        <v>45259</v>
      </c>
      <c r="AL1246" s="62" cm="1">
        <f t="array" ref="AL1246">--_xlfn.XLOOKUP(1,(Main!$F$15:$F$1956='PLANILHA EBR'!AJ1246)*(--LEFT(Main!$B$15:$B$1956,SEARCH(" ",Main!$B$15:$B$1956))='PLANILHA EBR'!AI1246),Main!$E$15:$E$1956)</f>
        <v>43919968000129</v>
      </c>
      <c r="AM1246" s="84" t="str" cm="1">
        <f t="array" ref="AM1246">_xlfn.XLOOKUP(1,(Main!$F$15:$F$1956='PLANILHA EBR'!AJ1246)*(--LEFT(Main!$B$15:$B$1956,SEARCH(" ",Main!$B$15:$B$1956))='PLANILHA EBR'!AI1246),Main!$H$15:$H$1956)</f>
        <v>KG LIQUIDO</v>
      </c>
      <c r="AN1246">
        <v>2662</v>
      </c>
      <c r="AO1246">
        <v>41686.229999999996</v>
      </c>
      <c r="AP1246">
        <v>24517</v>
      </c>
    </row>
    <row r="1247" spans="1:42" x14ac:dyDescent="0.25">
      <c r="A1247" t="s">
        <v>5958</v>
      </c>
      <c r="B1247" t="str">
        <f>C1247&amp;"-"&amp;COUNTIF(C$2:C1247,C1247)</f>
        <v>70302-5</v>
      </c>
      <c r="C1247">
        <v>70302</v>
      </c>
      <c r="D1247" s="57">
        <v>44895</v>
      </c>
      <c r="E1247" s="84" t="str">
        <f>F1247&amp;"-"&amp;COUNTIF($F$2:F1247,F1247)</f>
        <v>METASA-1113</v>
      </c>
      <c r="F1247" s="84" t="str">
        <f t="shared" si="128"/>
        <v>METASA</v>
      </c>
      <c r="G1247" t="s">
        <v>8581</v>
      </c>
      <c r="H1247" s="62">
        <v>88416482000106</v>
      </c>
      <c r="I1247" t="s">
        <v>30</v>
      </c>
      <c r="J1247">
        <v>390.4</v>
      </c>
      <c r="K1247">
        <v>6589.95</v>
      </c>
      <c r="M1247">
        <v>697659</v>
      </c>
      <c r="N1247" t="str">
        <v>ACOTUBO</v>
      </c>
      <c r="O1247" s="57" cm="1">
        <f t="array" ref="O1247">_xlfn.XLOOKUP(1,($C$2:$C$8655=M1247)*($F$2:$F$8655=N1247),$D$2:$D$8655)</f>
        <v>45252</v>
      </c>
      <c r="P1247" s="62">
        <v>43919968000129</v>
      </c>
      <c r="Q1247" t="str">
        <v>M</v>
      </c>
      <c r="R1247" s="85">
        <v>59.81</v>
      </c>
      <c r="S1247" s="85">
        <v>90185.86</v>
      </c>
      <c r="U1247" s="84" t="b">
        <f t="shared" si="123"/>
        <v>1</v>
      </c>
      <c r="V1247" s="84" t="b">
        <f t="shared" si="124"/>
        <v>1</v>
      </c>
      <c r="W1247" s="84" t="b">
        <f t="shared" si="125"/>
        <v>1</v>
      </c>
      <c r="X1247" s="84" t="str">
        <f t="shared" si="126"/>
        <v xml:space="preserve"> </v>
      </c>
      <c r="Y1247" s="84" t="b">
        <f t="shared" si="127"/>
        <v>1</v>
      </c>
      <c r="AA1247" s="84">
        <v>697659</v>
      </c>
      <c r="AB1247" s="84" t="s">
        <v>614</v>
      </c>
      <c r="AC1247" s="57">
        <v>45252</v>
      </c>
      <c r="AD1247" s="84">
        <v>43919968000129</v>
      </c>
      <c r="AE1247" s="84" t="s">
        <v>30</v>
      </c>
      <c r="AF1247" s="84">
        <v>6200</v>
      </c>
      <c r="AG1247" s="84">
        <v>90185.86</v>
      </c>
      <c r="AI1247">
        <v>699011</v>
      </c>
      <c r="AJ1247" s="84" t="str" cm="1">
        <f t="array" ref="AJ1247">_xlfn.XLOOKUP(AI1247,--LEFT(Main!$B$15:$B$1956,SEARCH(" ",Main!$B$15:$B$1956)),Main!$F$15:$F$1956,"")</f>
        <v>ACOTUBO</v>
      </c>
      <c r="AK1247" s="57" cm="1">
        <f t="array" ref="AK1247">_xlfn.XLOOKUP(1,(--LEFT(Main!$B$15:$B$1956,SEARCH(" ",Main!$B$15:$B$1956))=AI1247)*(Main!$F$15:$F$1956=AJ1247),Main!$C$15:$C$1956,"")</f>
        <v>45261</v>
      </c>
      <c r="AL1247" s="62" cm="1">
        <f t="array" ref="AL1247">--_xlfn.XLOOKUP(1,(Main!$F$15:$F$1956='PLANILHA EBR'!AJ1247)*(--LEFT(Main!$B$15:$B$1956,SEARCH(" ",Main!$B$15:$B$1956))='PLANILHA EBR'!AI1247),Main!$E$15:$E$1956)</f>
        <v>43919968000129</v>
      </c>
      <c r="AM1247" s="84" t="str" cm="1">
        <f t="array" ref="AM1247">_xlfn.XLOOKUP(1,(Main!$F$15:$F$1956='PLANILHA EBR'!AJ1247)*(--LEFT(Main!$B$15:$B$1956,SEARCH(" ",Main!$B$15:$B$1956))='PLANILHA EBR'!AI1247),Main!$H$15:$H$1956)</f>
        <v>KG LIQUIDO</v>
      </c>
      <c r="AN1247">
        <v>1496</v>
      </c>
      <c r="AO1247">
        <v>20883.29</v>
      </c>
      <c r="AP1247">
        <v>24475</v>
      </c>
    </row>
    <row r="1248" spans="1:42" x14ac:dyDescent="0.25">
      <c r="A1248" t="s">
        <v>5958</v>
      </c>
      <c r="B1248" t="str">
        <f>C1248&amp;"-"&amp;COUNTIF(C$2:C1248,C1248)</f>
        <v>70302-6</v>
      </c>
      <c r="C1248">
        <v>70302</v>
      </c>
      <c r="D1248" s="57">
        <v>44895</v>
      </c>
      <c r="E1248" s="84" t="str">
        <f>F1248&amp;"-"&amp;COUNTIF($F$2:F1248,F1248)</f>
        <v>METASA-1114</v>
      </c>
      <c r="F1248" s="84" t="str">
        <f t="shared" si="128"/>
        <v>METASA</v>
      </c>
      <c r="G1248" t="s">
        <v>8581</v>
      </c>
      <c r="H1248" s="62">
        <v>88416482000106</v>
      </c>
      <c r="I1248" t="s">
        <v>30</v>
      </c>
      <c r="J1248">
        <v>1706.67</v>
      </c>
      <c r="K1248">
        <v>31863.53</v>
      </c>
      <c r="M1248">
        <v>697933</v>
      </c>
      <c r="N1248" t="str">
        <v>ACOTUBO</v>
      </c>
      <c r="O1248" s="57" cm="1">
        <f t="array" ref="O1248">_xlfn.XLOOKUP(1,($C$2:$C$8655=M1248)*($F$2:$F$8655=N1248),$D$2:$D$8655)</f>
        <v>45254</v>
      </c>
      <c r="P1248" s="62">
        <v>43919968000129</v>
      </c>
      <c r="Q1248" t="str">
        <v>M</v>
      </c>
      <c r="R1248" s="85">
        <v>510.81</v>
      </c>
      <c r="S1248" s="85">
        <v>212167.69000000003</v>
      </c>
      <c r="U1248" s="84" t="b">
        <f t="shared" si="123"/>
        <v>1</v>
      </c>
      <c r="V1248" s="84" t="b">
        <f t="shared" si="124"/>
        <v>1</v>
      </c>
      <c r="W1248" s="84" t="b">
        <f t="shared" si="125"/>
        <v>1</v>
      </c>
      <c r="X1248" s="84" t="str">
        <f t="shared" si="126"/>
        <v xml:space="preserve"> </v>
      </c>
      <c r="Y1248" s="84" t="b">
        <f t="shared" si="127"/>
        <v>1</v>
      </c>
      <c r="AA1248" s="84">
        <v>697933</v>
      </c>
      <c r="AB1248" s="84" t="s">
        <v>614</v>
      </c>
      <c r="AC1248" s="57">
        <v>45254</v>
      </c>
      <c r="AD1248" s="84">
        <v>43919968000129</v>
      </c>
      <c r="AE1248" s="84" t="s">
        <v>30</v>
      </c>
      <c r="AF1248" s="84">
        <v>14220</v>
      </c>
      <c r="AG1248" s="84">
        <v>212167.69</v>
      </c>
      <c r="AI1248">
        <v>700123</v>
      </c>
      <c r="AJ1248" s="84" t="str" cm="1">
        <f t="array" ref="AJ1248">_xlfn.XLOOKUP(AI1248,--LEFT(Main!$B$15:$B$1956,SEARCH(" ",Main!$B$15:$B$1956)),Main!$F$15:$F$1956,"")</f>
        <v>ACOTUBO</v>
      </c>
      <c r="AK1248" s="57" cm="1">
        <f t="array" ref="AK1248">_xlfn.XLOOKUP(1,(--LEFT(Main!$B$15:$B$1956,SEARCH(" ",Main!$B$15:$B$1956))=AI1248)*(Main!$F$15:$F$1956=AJ1248),Main!$C$15:$C$1956,"")</f>
        <v>45273</v>
      </c>
      <c r="AL1248" s="62" cm="1">
        <f t="array" ref="AL1248">--_xlfn.XLOOKUP(1,(Main!$F$15:$F$1956='PLANILHA EBR'!AJ1248)*(--LEFT(Main!$B$15:$B$1956,SEARCH(" ",Main!$B$15:$B$1956))='PLANILHA EBR'!AI1248),Main!$E$15:$E$1956)</f>
        <v>43919968000129</v>
      </c>
      <c r="AM1248" s="84" t="str" cm="1">
        <f t="array" ref="AM1248">_xlfn.XLOOKUP(1,(Main!$F$15:$F$1956='PLANILHA EBR'!AJ1248)*(--LEFT(Main!$B$15:$B$1956,SEARCH(" ",Main!$B$15:$B$1956))='PLANILHA EBR'!AI1248),Main!$H$15:$H$1956)</f>
        <v>KG LIQUIDO</v>
      </c>
      <c r="AN1248">
        <v>248</v>
      </c>
      <c r="AO1248">
        <v>6186.4</v>
      </c>
      <c r="AP1248">
        <v>24475</v>
      </c>
    </row>
    <row r="1249" spans="1:42" x14ac:dyDescent="0.25">
      <c r="A1249" t="s">
        <v>5958</v>
      </c>
      <c r="B1249" t="str">
        <f>C1249&amp;"-"&amp;COUNTIF(C$2:C1249,C1249)</f>
        <v>70302-7</v>
      </c>
      <c r="C1249">
        <v>70302</v>
      </c>
      <c r="D1249" s="57">
        <v>44895</v>
      </c>
      <c r="E1249" s="84" t="str">
        <f>F1249&amp;"-"&amp;COUNTIF($F$2:F1249,F1249)</f>
        <v>METASA-1115</v>
      </c>
      <c r="F1249" s="84" t="str">
        <f t="shared" si="128"/>
        <v>METASA</v>
      </c>
      <c r="G1249" t="s">
        <v>8581</v>
      </c>
      <c r="H1249" s="62">
        <v>88416482000106</v>
      </c>
      <c r="I1249" t="s">
        <v>30</v>
      </c>
      <c r="J1249">
        <v>290.7</v>
      </c>
      <c r="K1249">
        <v>5616.32</v>
      </c>
      <c r="M1249">
        <v>698496</v>
      </c>
      <c r="N1249" t="str">
        <v>ACOTUBO</v>
      </c>
      <c r="O1249" s="57" cm="1">
        <f t="array" ref="O1249">_xlfn.XLOOKUP(1,($C$2:$C$8655=M1249)*($F$2:$F$8655=N1249),$D$2:$D$8655)</f>
        <v>45259</v>
      </c>
      <c r="P1249" s="62">
        <v>43919968000129</v>
      </c>
      <c r="Q1249" t="str">
        <v>M</v>
      </c>
      <c r="R1249" s="85">
        <v>55.660000000000004</v>
      </c>
      <c r="S1249" s="85">
        <v>41686.229999999996</v>
      </c>
      <c r="U1249" s="84" t="b">
        <f t="shared" si="123"/>
        <v>1</v>
      </c>
      <c r="V1249" s="84" t="b">
        <f t="shared" si="124"/>
        <v>1</v>
      </c>
      <c r="W1249" s="84" t="b">
        <f t="shared" si="125"/>
        <v>1</v>
      </c>
      <c r="X1249" s="84" t="str">
        <f t="shared" si="126"/>
        <v xml:space="preserve"> </v>
      </c>
      <c r="Y1249" s="84" t="b">
        <f t="shared" si="127"/>
        <v>1</v>
      </c>
      <c r="AA1249" s="84">
        <v>698496</v>
      </c>
      <c r="AB1249" s="84" t="s">
        <v>614</v>
      </c>
      <c r="AC1249" s="57">
        <v>45259</v>
      </c>
      <c r="AD1249" s="84">
        <v>43919968000129</v>
      </c>
      <c r="AE1249" s="84" t="s">
        <v>30</v>
      </c>
      <c r="AF1249" s="84">
        <v>2662</v>
      </c>
      <c r="AG1249" s="84">
        <v>41686.230000000003</v>
      </c>
      <c r="AI1249">
        <v>700543</v>
      </c>
      <c r="AJ1249" s="84" t="str" cm="1">
        <f t="array" ref="AJ1249">_xlfn.XLOOKUP(AI1249,--LEFT(Main!$B$15:$B$1956,SEARCH(" ",Main!$B$15:$B$1956)),Main!$F$15:$F$1956,"")</f>
        <v>ACOTUBO</v>
      </c>
      <c r="AK1249" s="57" cm="1">
        <f t="array" ref="AK1249">_xlfn.XLOOKUP(1,(--LEFT(Main!$B$15:$B$1956,SEARCH(" ",Main!$B$15:$B$1956))=AI1249)*(Main!$F$15:$F$1956=AJ1249),Main!$C$15:$C$1956,"")</f>
        <v>45275</v>
      </c>
      <c r="AL1249" s="62" cm="1">
        <f t="array" ref="AL1249">--_xlfn.XLOOKUP(1,(Main!$F$15:$F$1956='PLANILHA EBR'!AJ1249)*(--LEFT(Main!$B$15:$B$1956,SEARCH(" ",Main!$B$15:$B$1956))='PLANILHA EBR'!AI1249),Main!$E$15:$E$1956)</f>
        <v>43919968000129</v>
      </c>
      <c r="AM1249" s="84" t="str" cm="1">
        <f t="array" ref="AM1249">_xlfn.XLOOKUP(1,(Main!$F$15:$F$1956='PLANILHA EBR'!AJ1249)*(--LEFT(Main!$B$15:$B$1956,SEARCH(" ",Main!$B$15:$B$1956))='PLANILHA EBR'!AI1249),Main!$H$15:$H$1956)</f>
        <v>KG LIQUIDO</v>
      </c>
      <c r="AN1249">
        <v>466</v>
      </c>
      <c r="AO1249">
        <v>6723.26</v>
      </c>
      <c r="AP1249">
        <v>24474</v>
      </c>
    </row>
    <row r="1250" spans="1:42" x14ac:dyDescent="0.25">
      <c r="A1250" t="s">
        <v>5958</v>
      </c>
      <c r="B1250" t="str">
        <f>C1250&amp;"-"&amp;COUNTIF(C$2:C1250,C1250)</f>
        <v>70302-8</v>
      </c>
      <c r="C1250">
        <v>70302</v>
      </c>
      <c r="D1250" s="57">
        <v>44895</v>
      </c>
      <c r="E1250" s="84" t="str">
        <f>F1250&amp;"-"&amp;COUNTIF($F$2:F1250,F1250)</f>
        <v>METASA-1116</v>
      </c>
      <c r="F1250" s="84" t="str">
        <f t="shared" si="128"/>
        <v>METASA</v>
      </c>
      <c r="G1250" t="s">
        <v>8581</v>
      </c>
      <c r="H1250" s="62">
        <v>88416482000106</v>
      </c>
      <c r="I1250" t="s">
        <v>30</v>
      </c>
      <c r="J1250">
        <v>283.07</v>
      </c>
      <c r="K1250">
        <v>5468.92</v>
      </c>
      <c r="M1250">
        <v>699011</v>
      </c>
      <c r="N1250" t="str">
        <v>ACOTUBO</v>
      </c>
      <c r="O1250" s="57" cm="1">
        <f t="array" ref="O1250">_xlfn.XLOOKUP(1,($C$2:$C$8655=M1250)*($F$2:$F$8655=N1250),$D$2:$D$8655)</f>
        <v>45261</v>
      </c>
      <c r="P1250" s="62">
        <v>43919968000129</v>
      </c>
      <c r="Q1250" t="str">
        <v>M</v>
      </c>
      <c r="R1250" s="85">
        <v>23.71</v>
      </c>
      <c r="S1250" s="85">
        <v>20883.29</v>
      </c>
      <c r="U1250" s="84" t="b">
        <f t="shared" si="123"/>
        <v>1</v>
      </c>
      <c r="V1250" s="84" t="b">
        <f t="shared" si="124"/>
        <v>1</v>
      </c>
      <c r="W1250" s="84" t="b">
        <f t="shared" si="125"/>
        <v>1</v>
      </c>
      <c r="X1250" s="84" t="str">
        <f t="shared" si="126"/>
        <v xml:space="preserve"> </v>
      </c>
      <c r="Y1250" s="84" t="b">
        <f t="shared" si="127"/>
        <v>1</v>
      </c>
      <c r="AA1250" s="84">
        <v>699011</v>
      </c>
      <c r="AB1250" s="84" t="s">
        <v>614</v>
      </c>
      <c r="AC1250" s="57">
        <v>45261</v>
      </c>
      <c r="AD1250" s="84">
        <v>43919968000129</v>
      </c>
      <c r="AE1250" s="84" t="s">
        <v>30</v>
      </c>
      <c r="AF1250" s="84">
        <v>1496</v>
      </c>
      <c r="AG1250" s="84">
        <v>20883.29</v>
      </c>
      <c r="AI1250">
        <v>700561</v>
      </c>
      <c r="AJ1250" s="84" t="str" cm="1">
        <f t="array" ref="AJ1250">_xlfn.XLOOKUP(AI1250,--LEFT(Main!$B$15:$B$1956,SEARCH(" ",Main!$B$15:$B$1956)),Main!$F$15:$F$1956,"")</f>
        <v>ACOTUBO</v>
      </c>
      <c r="AK1250" s="57" cm="1">
        <f t="array" ref="AK1250">_xlfn.XLOOKUP(1,(--LEFT(Main!$B$15:$B$1956,SEARCH(" ",Main!$B$15:$B$1956))=AI1250)*(Main!$F$15:$F$1956=AJ1250),Main!$C$15:$C$1956,"")</f>
        <v>45275</v>
      </c>
      <c r="AL1250" s="62" cm="1">
        <f t="array" ref="AL1250">--_xlfn.XLOOKUP(1,(Main!$F$15:$F$1956='PLANILHA EBR'!AJ1250)*(--LEFT(Main!$B$15:$B$1956,SEARCH(" ",Main!$B$15:$B$1956))='PLANILHA EBR'!AI1250),Main!$E$15:$E$1956)</f>
        <v>43919968000129</v>
      </c>
      <c r="AM1250" s="84" t="str" cm="1">
        <f t="array" ref="AM1250">_xlfn.XLOOKUP(1,(Main!$F$15:$F$1956='PLANILHA EBR'!AJ1250)*(--LEFT(Main!$B$15:$B$1956,SEARCH(" ",Main!$B$15:$B$1956))='PLANILHA EBR'!AI1250),Main!$H$15:$H$1956)</f>
        <v>KG LIQUIDO</v>
      </c>
      <c r="AN1250">
        <v>4574</v>
      </c>
      <c r="AO1250">
        <v>61125.3</v>
      </c>
      <c r="AP1250">
        <v>24474</v>
      </c>
    </row>
    <row r="1251" spans="1:42" x14ac:dyDescent="0.25">
      <c r="A1251" t="s">
        <v>5958</v>
      </c>
      <c r="B1251" t="str">
        <f>C1251&amp;"-"&amp;COUNTIF(C$2:C1251,C1251)</f>
        <v>70302-9</v>
      </c>
      <c r="C1251">
        <v>70302</v>
      </c>
      <c r="D1251" s="57">
        <v>44895</v>
      </c>
      <c r="E1251" s="84" t="str">
        <f>F1251&amp;"-"&amp;COUNTIF($F$2:F1251,F1251)</f>
        <v>METASA-1117</v>
      </c>
      <c r="F1251" s="84" t="str">
        <f t="shared" si="128"/>
        <v>METASA</v>
      </c>
      <c r="G1251" t="s">
        <v>8581</v>
      </c>
      <c r="H1251" s="62">
        <v>88416482000106</v>
      </c>
      <c r="I1251" t="s">
        <v>30</v>
      </c>
      <c r="J1251">
        <v>256.39999999999998</v>
      </c>
      <c r="K1251">
        <v>4953.6499999999996</v>
      </c>
      <c r="M1251">
        <v>700123</v>
      </c>
      <c r="N1251" t="str">
        <v>ACOTUBO</v>
      </c>
      <c r="O1251" s="57" cm="1">
        <f t="array" ref="O1251">_xlfn.XLOOKUP(1,($C$2:$C$8655=M1251)*($F$2:$F$8655=N1251),$D$2:$D$8655)</f>
        <v>45273</v>
      </c>
      <c r="P1251" s="62">
        <v>43919968000129</v>
      </c>
      <c r="Q1251" t="str">
        <v>M</v>
      </c>
      <c r="R1251" s="85">
        <v>108.602</v>
      </c>
      <c r="S1251" s="85">
        <v>6186.4</v>
      </c>
      <c r="U1251" s="84" t="b">
        <f t="shared" ref="U1251:U1298" si="129">AA1251=M1251</f>
        <v>1</v>
      </c>
      <c r="V1251" s="84" t="b">
        <f t="shared" ref="V1251:V1298" si="130">P1251=AD1251</f>
        <v>1</v>
      </c>
      <c r="W1251" s="84" t="b">
        <f t="shared" ref="W1251:W1298" si="131">O1251=AC1251</f>
        <v>1</v>
      </c>
      <c r="X1251" s="84" t="str">
        <f t="shared" ref="X1251:X1298" si="132">IF(AE1251=Q1251,AF1251=R1251," ")</f>
        <v xml:space="preserve"> </v>
      </c>
      <c r="Y1251" s="84" t="b">
        <f t="shared" ref="Y1251:Y1298" si="133">AG1251=S1251</f>
        <v>1</v>
      </c>
      <c r="AA1251" s="84">
        <v>700123</v>
      </c>
      <c r="AB1251" s="84" t="s">
        <v>614</v>
      </c>
      <c r="AC1251" s="57">
        <v>45273</v>
      </c>
      <c r="AD1251" s="84">
        <v>43919968000129</v>
      </c>
      <c r="AE1251" s="84" t="s">
        <v>30</v>
      </c>
      <c r="AF1251" s="84">
        <v>248</v>
      </c>
      <c r="AG1251" s="84">
        <v>6186.4</v>
      </c>
      <c r="AI1251">
        <v>700685</v>
      </c>
      <c r="AJ1251" s="84" t="str" cm="1">
        <f t="array" ref="AJ1251">_xlfn.XLOOKUP(AI1251,--LEFT(Main!$B$15:$B$1956,SEARCH(" ",Main!$B$15:$B$1956)),Main!$F$15:$F$1956,"")</f>
        <v>ACOTUBO</v>
      </c>
      <c r="AK1251" s="57" cm="1">
        <f t="array" ref="AK1251">_xlfn.XLOOKUP(1,(--LEFT(Main!$B$15:$B$1956,SEARCH(" ",Main!$B$15:$B$1956))=AI1251)*(Main!$F$15:$F$1956=AJ1251),Main!$C$15:$C$1956,"")</f>
        <v>45275</v>
      </c>
      <c r="AL1251" s="62" cm="1">
        <f t="array" ref="AL1251">--_xlfn.XLOOKUP(1,(Main!$F$15:$F$1956='PLANILHA EBR'!AJ1251)*(--LEFT(Main!$B$15:$B$1956,SEARCH(" ",Main!$B$15:$B$1956))='PLANILHA EBR'!AI1251),Main!$E$15:$E$1956)</f>
        <v>43919968000129</v>
      </c>
      <c r="AM1251" s="84" t="str" cm="1">
        <f t="array" ref="AM1251">_xlfn.XLOOKUP(1,(Main!$F$15:$F$1956='PLANILHA EBR'!AJ1251)*(--LEFT(Main!$B$15:$B$1956,SEARCH(" ",Main!$B$15:$B$1956))='PLANILHA EBR'!AI1251),Main!$H$15:$H$1956)</f>
        <v>KG LIQUIDO</v>
      </c>
      <c r="AN1251">
        <v>68</v>
      </c>
      <c r="AO1251">
        <v>1251.75</v>
      </c>
      <c r="AP1251">
        <v>24473</v>
      </c>
    </row>
    <row r="1252" spans="1:42" x14ac:dyDescent="0.25">
      <c r="A1252" t="s">
        <v>5958</v>
      </c>
      <c r="B1252" t="str">
        <f>C1252&amp;"-"&amp;COUNTIF(C$2:C1252,C1252)</f>
        <v>70310-1</v>
      </c>
      <c r="C1252">
        <v>70310</v>
      </c>
      <c r="D1252" s="57">
        <v>44895</v>
      </c>
      <c r="E1252" s="84" t="str">
        <f>F1252&amp;"-"&amp;COUNTIF($F$2:F1252,F1252)</f>
        <v>METASA-1118</v>
      </c>
      <c r="F1252" s="84" t="str">
        <f t="shared" si="128"/>
        <v>METASA</v>
      </c>
      <c r="G1252" t="s">
        <v>8581</v>
      </c>
      <c r="H1252" s="62">
        <v>88416482000106</v>
      </c>
      <c r="I1252" t="s">
        <v>30</v>
      </c>
      <c r="J1252">
        <v>487.01</v>
      </c>
      <c r="K1252">
        <v>8220.73</v>
      </c>
      <c r="M1252">
        <v>700543</v>
      </c>
      <c r="N1252" t="str">
        <v>ACOTUBO</v>
      </c>
      <c r="O1252" s="57" cm="1">
        <f t="array" ref="O1252">_xlfn.XLOOKUP(1,($C$2:$C$8655=M1252)*($F$2:$F$8655=N1252),$D$2:$D$8655)</f>
        <v>45275</v>
      </c>
      <c r="P1252" s="62">
        <v>43919968000129</v>
      </c>
      <c r="Q1252" t="str">
        <v>M</v>
      </c>
      <c r="R1252" s="85">
        <v>13.202</v>
      </c>
      <c r="S1252" s="85">
        <v>6723.26</v>
      </c>
      <c r="U1252" s="84" t="b">
        <f t="shared" si="129"/>
        <v>1</v>
      </c>
      <c r="V1252" s="84" t="b">
        <f t="shared" si="130"/>
        <v>1</v>
      </c>
      <c r="W1252" s="84" t="b">
        <f t="shared" si="131"/>
        <v>1</v>
      </c>
      <c r="X1252" s="84" t="str">
        <f t="shared" si="132"/>
        <v xml:space="preserve"> </v>
      </c>
      <c r="Y1252" s="84" t="b">
        <f t="shared" si="133"/>
        <v>1</v>
      </c>
      <c r="AA1252" s="84">
        <v>700543</v>
      </c>
      <c r="AB1252" s="84" t="s">
        <v>614</v>
      </c>
      <c r="AC1252" s="57">
        <v>45275</v>
      </c>
      <c r="AD1252" s="84">
        <v>43919968000129</v>
      </c>
      <c r="AE1252" s="84" t="s">
        <v>30</v>
      </c>
      <c r="AF1252" s="84">
        <v>466</v>
      </c>
      <c r="AG1252" s="84">
        <v>6723.26</v>
      </c>
      <c r="AI1252">
        <v>700722</v>
      </c>
      <c r="AJ1252" s="84" t="str" cm="1">
        <f t="array" ref="AJ1252">_xlfn.XLOOKUP(AI1252,--LEFT(Main!$B$15:$B$1956,SEARCH(" ",Main!$B$15:$B$1956)),Main!$F$15:$F$1956,"")</f>
        <v>ACOTUBO</v>
      </c>
      <c r="AK1252" s="57" cm="1">
        <f t="array" ref="AK1252">_xlfn.XLOOKUP(1,(--LEFT(Main!$B$15:$B$1956,SEARCH(" ",Main!$B$15:$B$1956))=AI1252)*(Main!$F$15:$F$1956=AJ1252),Main!$C$15:$C$1956,"")</f>
        <v>45275</v>
      </c>
      <c r="AL1252" s="62" cm="1">
        <f t="array" ref="AL1252">--_xlfn.XLOOKUP(1,(Main!$F$15:$F$1956='PLANILHA EBR'!AJ1252)*(--LEFT(Main!$B$15:$B$1956,SEARCH(" ",Main!$B$15:$B$1956))='PLANILHA EBR'!AI1252),Main!$E$15:$E$1956)</f>
        <v>43919968000129</v>
      </c>
      <c r="AM1252" s="84" t="str" cm="1">
        <f t="array" ref="AM1252">_xlfn.XLOOKUP(1,(Main!$F$15:$F$1956='PLANILHA EBR'!AJ1252)*(--LEFT(Main!$B$15:$B$1956,SEARCH(" ",Main!$B$15:$B$1956))='PLANILHA EBR'!AI1252),Main!$H$15:$H$1956)</f>
        <v>KG LIQUIDO</v>
      </c>
      <c r="AN1252">
        <v>2435</v>
      </c>
      <c r="AO1252">
        <v>45176.46</v>
      </c>
      <c r="AP1252">
        <v>24194</v>
      </c>
    </row>
    <row r="1253" spans="1:42" x14ac:dyDescent="0.25">
      <c r="A1253" t="s">
        <v>5958</v>
      </c>
      <c r="B1253" t="str">
        <f>C1253&amp;"-"&amp;COUNTIF(C$2:C1253,C1253)</f>
        <v>70310-2</v>
      </c>
      <c r="C1253">
        <v>70310</v>
      </c>
      <c r="D1253" s="57">
        <v>44895</v>
      </c>
      <c r="E1253" s="84" t="str">
        <f>F1253&amp;"-"&amp;COUNTIF($F$2:F1253,F1253)</f>
        <v>METASA-1119</v>
      </c>
      <c r="F1253" s="84" t="str">
        <f t="shared" si="128"/>
        <v>METASA</v>
      </c>
      <c r="G1253" t="s">
        <v>8581</v>
      </c>
      <c r="H1253" s="62">
        <v>88416482000106</v>
      </c>
      <c r="I1253" t="s">
        <v>30</v>
      </c>
      <c r="J1253">
        <v>1647.91</v>
      </c>
      <c r="K1253">
        <v>27816.720000000001</v>
      </c>
      <c r="M1253">
        <v>700561</v>
      </c>
      <c r="N1253" t="str">
        <v>ACOTUBO</v>
      </c>
      <c r="O1253" s="57" cm="1">
        <f t="array" ref="O1253">_xlfn.XLOOKUP(1,($C$2:$C$8655=M1253)*($F$2:$F$8655=N1253),$D$2:$D$8655)</f>
        <v>45275</v>
      </c>
      <c r="P1253" s="62">
        <v>43919968000129</v>
      </c>
      <c r="Q1253" t="str">
        <v>M</v>
      </c>
      <c r="R1253" s="85">
        <v>378</v>
      </c>
      <c r="S1253" s="85">
        <v>61125.299999999996</v>
      </c>
      <c r="U1253" s="84" t="b">
        <f t="shared" si="129"/>
        <v>1</v>
      </c>
      <c r="V1253" s="84" t="b">
        <f t="shared" si="130"/>
        <v>1</v>
      </c>
      <c r="W1253" s="84" t="b">
        <f t="shared" si="131"/>
        <v>1</v>
      </c>
      <c r="X1253" s="84" t="str">
        <f t="shared" si="132"/>
        <v xml:space="preserve"> </v>
      </c>
      <c r="Y1253" s="84" t="b">
        <f t="shared" si="133"/>
        <v>1</v>
      </c>
      <c r="AA1253" s="84">
        <v>700561</v>
      </c>
      <c r="AB1253" s="84" t="s">
        <v>614</v>
      </c>
      <c r="AC1253" s="57">
        <v>45275</v>
      </c>
      <c r="AD1253" s="84">
        <v>43919968000129</v>
      </c>
      <c r="AE1253" s="84" t="s">
        <v>30</v>
      </c>
      <c r="AF1253" s="84">
        <v>4574</v>
      </c>
      <c r="AG1253" s="84">
        <v>61125.3</v>
      </c>
      <c r="AI1253">
        <v>700723</v>
      </c>
      <c r="AJ1253" s="84" t="str" cm="1">
        <f t="array" ref="AJ1253">_xlfn.XLOOKUP(AI1253,--LEFT(Main!$B$15:$B$1956,SEARCH(" ",Main!$B$15:$B$1956)),Main!$F$15:$F$1956,"")</f>
        <v>ACOTUBO</v>
      </c>
      <c r="AK1253" s="57" cm="1">
        <f t="array" ref="AK1253">_xlfn.XLOOKUP(1,(--LEFT(Main!$B$15:$B$1956,SEARCH(" ",Main!$B$15:$B$1956))=AI1253)*(Main!$F$15:$F$1956=AJ1253),Main!$C$15:$C$1956,"")</f>
        <v>45275</v>
      </c>
      <c r="AL1253" s="62" cm="1">
        <f t="array" ref="AL1253">--_xlfn.XLOOKUP(1,(Main!$F$15:$F$1956='PLANILHA EBR'!AJ1253)*(--LEFT(Main!$B$15:$B$1956,SEARCH(" ",Main!$B$15:$B$1956))='PLANILHA EBR'!AI1253),Main!$E$15:$E$1956)</f>
        <v>43919968000129</v>
      </c>
      <c r="AM1253" s="84" t="str" cm="1">
        <f t="array" ref="AM1253">_xlfn.XLOOKUP(1,(Main!$F$15:$F$1956='PLANILHA EBR'!AJ1253)*(--LEFT(Main!$B$15:$B$1956,SEARCH(" ",Main!$B$15:$B$1956))='PLANILHA EBR'!AI1253),Main!$H$15:$H$1956)</f>
        <v>KG LIQUIDO</v>
      </c>
      <c r="AN1253">
        <v>4330</v>
      </c>
      <c r="AO1253">
        <v>82055.179999999993</v>
      </c>
      <c r="AP1253">
        <v>19981</v>
      </c>
    </row>
    <row r="1254" spans="1:42" x14ac:dyDescent="0.25">
      <c r="A1254" t="s">
        <v>5958</v>
      </c>
      <c r="B1254" t="str">
        <f>C1254&amp;"-"&amp;COUNTIF(C$2:C1254,C1254)</f>
        <v>70310-3</v>
      </c>
      <c r="C1254">
        <v>70310</v>
      </c>
      <c r="D1254" s="57">
        <v>44895</v>
      </c>
      <c r="E1254" s="84" t="str">
        <f>F1254&amp;"-"&amp;COUNTIF($F$2:F1254,F1254)</f>
        <v>METASA-1120</v>
      </c>
      <c r="F1254" s="84" t="str">
        <f t="shared" si="128"/>
        <v>METASA</v>
      </c>
      <c r="G1254" t="s">
        <v>8581</v>
      </c>
      <c r="H1254" s="62">
        <v>88416482000106</v>
      </c>
      <c r="I1254" t="s">
        <v>30</v>
      </c>
      <c r="J1254">
        <v>290.33</v>
      </c>
      <c r="K1254">
        <v>4900.7700000000004</v>
      </c>
      <c r="M1254">
        <v>700685</v>
      </c>
      <c r="N1254" t="str">
        <v>ACOTUBO</v>
      </c>
      <c r="O1254" s="57" cm="1">
        <f t="array" ref="O1254">_xlfn.XLOOKUP(1,($C$2:$C$8655=M1254)*($F$2:$F$8655=N1254),$D$2:$D$8655)</f>
        <v>45275</v>
      </c>
      <c r="P1254" s="62">
        <v>43919968000129</v>
      </c>
      <c r="Q1254" t="str">
        <v>M</v>
      </c>
      <c r="R1254" s="85">
        <v>6.05</v>
      </c>
      <c r="S1254" s="85">
        <v>1251.75</v>
      </c>
      <c r="U1254" s="84" t="b">
        <f t="shared" si="129"/>
        <v>1</v>
      </c>
      <c r="V1254" s="84" t="b">
        <f t="shared" si="130"/>
        <v>1</v>
      </c>
      <c r="W1254" s="84" t="b">
        <f t="shared" si="131"/>
        <v>1</v>
      </c>
      <c r="X1254" s="84" t="str">
        <f t="shared" si="132"/>
        <v xml:space="preserve"> </v>
      </c>
      <c r="Y1254" s="84" t="b">
        <f t="shared" si="133"/>
        <v>1</v>
      </c>
      <c r="AA1254" s="84">
        <v>700685</v>
      </c>
      <c r="AB1254" s="84" t="s">
        <v>614</v>
      </c>
      <c r="AC1254" s="57">
        <v>45275</v>
      </c>
      <c r="AD1254" s="84">
        <v>43919968000129</v>
      </c>
      <c r="AE1254" s="84" t="s">
        <v>30</v>
      </c>
      <c r="AF1254" s="84">
        <v>68</v>
      </c>
      <c r="AG1254" s="84">
        <v>1251.75</v>
      </c>
      <c r="AI1254">
        <v>704061</v>
      </c>
      <c r="AJ1254" s="84" t="str" cm="1">
        <f t="array" ref="AJ1254">_xlfn.XLOOKUP(AI1254,--LEFT(Main!$B$15:$B$1956,SEARCH(" ",Main!$B$15:$B$1956)),Main!$F$15:$F$1956,"")</f>
        <v>ACOTUBO</v>
      </c>
      <c r="AK1254" s="57" cm="1">
        <f t="array" ref="AK1254">_xlfn.XLOOKUP(1,(--LEFT(Main!$B$15:$B$1956,SEARCH(" ",Main!$B$15:$B$1956))=AI1254)*(Main!$F$15:$F$1956=AJ1254),Main!$C$15:$C$1956,"")</f>
        <v>45322</v>
      </c>
      <c r="AL1254" s="62" cm="1">
        <f t="array" ref="AL1254">--_xlfn.XLOOKUP(1,(Main!$F$15:$F$1956='PLANILHA EBR'!AJ1254)*(--LEFT(Main!$B$15:$B$1956,SEARCH(" ",Main!$B$15:$B$1956))='PLANILHA EBR'!AI1254),Main!$E$15:$E$1956)</f>
        <v>43919968000129</v>
      </c>
      <c r="AM1254" s="84" t="str" cm="1">
        <f t="array" ref="AM1254">_xlfn.XLOOKUP(1,(Main!$F$15:$F$1956='PLANILHA EBR'!AJ1254)*(--LEFT(Main!$B$15:$B$1956,SEARCH(" ",Main!$B$15:$B$1956))='PLANILHA EBR'!AI1254),Main!$H$15:$H$1956)</f>
        <v>KG LIQUIDO</v>
      </c>
      <c r="AN1254">
        <v>1094</v>
      </c>
      <c r="AO1254">
        <v>15250.21</v>
      </c>
      <c r="AP1254">
        <v>19981</v>
      </c>
    </row>
    <row r="1255" spans="1:42" x14ac:dyDescent="0.25">
      <c r="A1255" t="s">
        <v>5958</v>
      </c>
      <c r="B1255" t="str">
        <f>C1255&amp;"-"&amp;COUNTIF(C$2:C1255,C1255)</f>
        <v>70310-4</v>
      </c>
      <c r="C1255">
        <v>70310</v>
      </c>
      <c r="D1255" s="57">
        <v>44895</v>
      </c>
      <c r="E1255" s="84" t="str">
        <f>F1255&amp;"-"&amp;COUNTIF($F$2:F1255,F1255)</f>
        <v>METASA-1121</v>
      </c>
      <c r="F1255" s="84" t="str">
        <f t="shared" si="128"/>
        <v>METASA</v>
      </c>
      <c r="G1255" t="s">
        <v>8581</v>
      </c>
      <c r="H1255" s="62">
        <v>88416482000106</v>
      </c>
      <c r="I1255" t="s">
        <v>30</v>
      </c>
      <c r="J1255">
        <v>1095</v>
      </c>
      <c r="K1255">
        <v>21155.4</v>
      </c>
      <c r="M1255">
        <v>700722</v>
      </c>
      <c r="N1255" t="str">
        <v>ACOTUBO</v>
      </c>
      <c r="O1255" s="57" cm="1">
        <f t="array" ref="O1255">_xlfn.XLOOKUP(1,($C$2:$C$8655=M1255)*($F$2:$F$8655=N1255),$D$2:$D$8655)</f>
        <v>45275</v>
      </c>
      <c r="P1255" s="62">
        <v>43919968000129</v>
      </c>
      <c r="Q1255" t="str">
        <v>M</v>
      </c>
      <c r="R1255" s="85">
        <v>17.82</v>
      </c>
      <c r="S1255" s="85">
        <v>45176.46</v>
      </c>
      <c r="U1255" s="84" t="b">
        <f t="shared" si="129"/>
        <v>1</v>
      </c>
      <c r="V1255" s="84" t="b">
        <f t="shared" si="130"/>
        <v>1</v>
      </c>
      <c r="W1255" s="84" t="b">
        <f t="shared" si="131"/>
        <v>1</v>
      </c>
      <c r="X1255" s="84" t="str">
        <f t="shared" si="132"/>
        <v xml:space="preserve"> </v>
      </c>
      <c r="Y1255" s="84" t="b">
        <f t="shared" si="133"/>
        <v>1</v>
      </c>
      <c r="AA1255" s="84">
        <v>700722</v>
      </c>
      <c r="AB1255" s="84" t="s">
        <v>614</v>
      </c>
      <c r="AC1255" s="57">
        <v>45275</v>
      </c>
      <c r="AD1255" s="84">
        <v>43919968000129</v>
      </c>
      <c r="AE1255" s="84" t="s">
        <v>30</v>
      </c>
      <c r="AF1255" s="84">
        <v>2435</v>
      </c>
      <c r="AG1255" s="84">
        <v>45176.46</v>
      </c>
      <c r="AI1255">
        <v>704071</v>
      </c>
      <c r="AJ1255" s="84" t="str" cm="1">
        <f t="array" ref="AJ1255">_xlfn.XLOOKUP(AI1255,--LEFT(Main!$B$15:$B$1956,SEARCH(" ",Main!$B$15:$B$1956)),Main!$F$15:$F$1956,"")</f>
        <v>ACOTUBO</v>
      </c>
      <c r="AK1255" s="57" cm="1">
        <f t="array" ref="AK1255">_xlfn.XLOOKUP(1,(--LEFT(Main!$B$15:$B$1956,SEARCH(" ",Main!$B$15:$B$1956))=AI1255)*(Main!$F$15:$F$1956=AJ1255),Main!$C$15:$C$1956,"")</f>
        <v>45322</v>
      </c>
      <c r="AL1255" s="62" cm="1">
        <f t="array" ref="AL1255">--_xlfn.XLOOKUP(1,(Main!$F$15:$F$1956='PLANILHA EBR'!AJ1255)*(--LEFT(Main!$B$15:$B$1956,SEARCH(" ",Main!$B$15:$B$1956))='PLANILHA EBR'!AI1255),Main!$E$15:$E$1956)</f>
        <v>43919968000129</v>
      </c>
      <c r="AM1255" s="84" t="str" cm="1">
        <f t="array" ref="AM1255">_xlfn.XLOOKUP(1,(Main!$F$15:$F$1956='PLANILHA EBR'!AJ1255)*(--LEFT(Main!$B$15:$B$1956,SEARCH(" ",Main!$B$15:$B$1956))='PLANILHA EBR'!AI1255),Main!$H$15:$H$1956)</f>
        <v>KG LIQUIDO</v>
      </c>
      <c r="AN1255">
        <v>1785</v>
      </c>
      <c r="AO1255">
        <v>30887.46</v>
      </c>
      <c r="AP1255">
        <v>12935</v>
      </c>
    </row>
    <row r="1256" spans="1:42" x14ac:dyDescent="0.25">
      <c r="A1256" t="s">
        <v>5958</v>
      </c>
      <c r="B1256" t="str">
        <f>C1256&amp;"-"&amp;COUNTIF(C$2:C1256,C1256)</f>
        <v>70310-5</v>
      </c>
      <c r="C1256">
        <v>70310</v>
      </c>
      <c r="D1256" s="57">
        <v>44895</v>
      </c>
      <c r="E1256" s="84" t="str">
        <f>F1256&amp;"-"&amp;COUNTIF($F$2:F1256,F1256)</f>
        <v>METASA-1122</v>
      </c>
      <c r="F1256" s="84" t="str">
        <f t="shared" si="128"/>
        <v>METASA</v>
      </c>
      <c r="G1256" t="s">
        <v>8581</v>
      </c>
      <c r="H1256" s="62">
        <v>88416482000106</v>
      </c>
      <c r="I1256" t="s">
        <v>30</v>
      </c>
      <c r="J1256">
        <v>1087.33</v>
      </c>
      <c r="K1256">
        <v>19223.990000000002</v>
      </c>
      <c r="M1256">
        <v>700723</v>
      </c>
      <c r="N1256" t="str">
        <v>ACOTUBO</v>
      </c>
      <c r="O1256" s="57" cm="1">
        <f t="array" ref="O1256">_xlfn.XLOOKUP(1,($C$2:$C$8655=M1256)*($F$2:$F$8655=N1256),$D$2:$D$8655)</f>
        <v>45275</v>
      </c>
      <c r="P1256" s="62">
        <v>43919968000129</v>
      </c>
      <c r="Q1256" t="str">
        <v>M</v>
      </c>
      <c r="R1256" s="85">
        <v>29.570000000000004</v>
      </c>
      <c r="S1256" s="85">
        <v>82055.179999999993</v>
      </c>
      <c r="U1256" s="84" t="b">
        <f t="shared" si="129"/>
        <v>1</v>
      </c>
      <c r="V1256" s="84" t="b">
        <f t="shared" si="130"/>
        <v>1</v>
      </c>
      <c r="W1256" s="84" t="b">
        <f t="shared" si="131"/>
        <v>1</v>
      </c>
      <c r="X1256" s="84" t="str">
        <f t="shared" si="132"/>
        <v xml:space="preserve"> </v>
      </c>
      <c r="Y1256" s="84" t="b">
        <f t="shared" si="133"/>
        <v>1</v>
      </c>
      <c r="AA1256" s="84">
        <v>700723</v>
      </c>
      <c r="AB1256" s="84" t="s">
        <v>614</v>
      </c>
      <c r="AC1256" s="57">
        <v>45275</v>
      </c>
      <c r="AD1256" s="84">
        <v>43919968000129</v>
      </c>
      <c r="AE1256" s="84" t="s">
        <v>30</v>
      </c>
      <c r="AF1256" s="84">
        <v>4330</v>
      </c>
      <c r="AG1256" s="84">
        <v>82055.179999999993</v>
      </c>
      <c r="AI1256">
        <v>704093</v>
      </c>
      <c r="AJ1256" s="84" t="str" cm="1">
        <f t="array" ref="AJ1256">_xlfn.XLOOKUP(AI1256,--LEFT(Main!$B$15:$B$1956,SEARCH(" ",Main!$B$15:$B$1956)),Main!$F$15:$F$1956,"")</f>
        <v>ACOTUBO</v>
      </c>
      <c r="AK1256" s="57" cm="1">
        <f t="array" ref="AK1256">_xlfn.XLOOKUP(1,(--LEFT(Main!$B$15:$B$1956,SEARCH(" ",Main!$B$15:$B$1956))=AI1256)*(Main!$F$15:$F$1956=AJ1256),Main!$C$15:$C$1956,"")</f>
        <v>45322</v>
      </c>
      <c r="AL1256" s="62" cm="1">
        <f t="array" ref="AL1256">--_xlfn.XLOOKUP(1,(Main!$F$15:$F$1956='PLANILHA EBR'!AJ1256)*(--LEFT(Main!$B$15:$B$1956,SEARCH(" ",Main!$B$15:$B$1956))='PLANILHA EBR'!AI1256),Main!$E$15:$E$1956)</f>
        <v>43919968000129</v>
      </c>
      <c r="AM1256" s="84" t="str" cm="1">
        <f t="array" ref="AM1256">_xlfn.XLOOKUP(1,(Main!$F$15:$F$1956='PLANILHA EBR'!AJ1256)*(--LEFT(Main!$B$15:$B$1956,SEARCH(" ",Main!$B$15:$B$1956))='PLANILHA EBR'!AI1256),Main!$H$15:$H$1956)</f>
        <v>KG LIQUIDO</v>
      </c>
      <c r="AN1256">
        <v>1005</v>
      </c>
      <c r="AO1256">
        <v>14043.35</v>
      </c>
      <c r="AP1256">
        <v>12935</v>
      </c>
    </row>
    <row r="1257" spans="1:42" x14ac:dyDescent="0.25">
      <c r="A1257" t="s">
        <v>5958</v>
      </c>
      <c r="B1257" t="str">
        <f>C1257&amp;"-"&amp;COUNTIF(C$2:C1257,C1257)</f>
        <v>70310-6</v>
      </c>
      <c r="C1257">
        <v>70310</v>
      </c>
      <c r="D1257" s="57">
        <v>44895</v>
      </c>
      <c r="E1257" s="84" t="str">
        <f>F1257&amp;"-"&amp;COUNTIF($F$2:F1257,F1257)</f>
        <v>METASA-1123</v>
      </c>
      <c r="F1257" s="84" t="str">
        <f t="shared" si="128"/>
        <v>METASA</v>
      </c>
      <c r="G1257" t="s">
        <v>8581</v>
      </c>
      <c r="H1257" s="62">
        <v>88416482000106</v>
      </c>
      <c r="I1257" t="s">
        <v>30</v>
      </c>
      <c r="J1257">
        <v>4409.88</v>
      </c>
      <c r="K1257">
        <v>88726.79</v>
      </c>
      <c r="M1257">
        <v>704061</v>
      </c>
      <c r="N1257" t="str">
        <v>ACOTUBO</v>
      </c>
      <c r="O1257" s="57" cm="1">
        <f t="array" ref="O1257">_xlfn.XLOOKUP(1,($C$2:$C$8655=M1257)*($F$2:$F$8655=N1257),$D$2:$D$8655)</f>
        <v>45322</v>
      </c>
      <c r="P1257" s="62">
        <v>43919968000129</v>
      </c>
      <c r="Q1257" t="str">
        <v>M</v>
      </c>
      <c r="R1257" s="85">
        <v>35.630000000000003</v>
      </c>
      <c r="S1257" s="85">
        <v>15250.21</v>
      </c>
      <c r="U1257" s="84" t="b">
        <f t="shared" si="129"/>
        <v>1</v>
      </c>
      <c r="V1257" s="84" t="b">
        <f t="shared" si="130"/>
        <v>1</v>
      </c>
      <c r="W1257" s="84" t="b">
        <f t="shared" si="131"/>
        <v>1</v>
      </c>
      <c r="X1257" s="84" t="str">
        <f t="shared" si="132"/>
        <v xml:space="preserve"> </v>
      </c>
      <c r="Y1257" s="84" t="b">
        <f t="shared" si="133"/>
        <v>1</v>
      </c>
      <c r="AA1257" s="84">
        <v>704061</v>
      </c>
      <c r="AB1257" s="84" t="s">
        <v>614</v>
      </c>
      <c r="AC1257" s="57">
        <v>45322</v>
      </c>
      <c r="AD1257" s="84">
        <v>43919968000129</v>
      </c>
      <c r="AE1257" s="84" t="s">
        <v>30</v>
      </c>
      <c r="AF1257" s="84">
        <v>1094</v>
      </c>
      <c r="AG1257" s="84">
        <v>15250.21</v>
      </c>
      <c r="AI1257">
        <v>704095</v>
      </c>
      <c r="AJ1257" s="84" t="str" cm="1">
        <f t="array" ref="AJ1257">_xlfn.XLOOKUP(AI1257,--LEFT(Main!$B$15:$B$1956,SEARCH(" ",Main!$B$15:$B$1956)),Main!$F$15:$F$1956,"")</f>
        <v>ACOTUBO</v>
      </c>
      <c r="AK1257" s="57" cm="1">
        <f t="array" ref="AK1257">_xlfn.XLOOKUP(1,(--LEFT(Main!$B$15:$B$1956,SEARCH(" ",Main!$B$15:$B$1956))=AI1257)*(Main!$F$15:$F$1956=AJ1257),Main!$C$15:$C$1956,"")</f>
        <v>45322</v>
      </c>
      <c r="AL1257" s="62" cm="1">
        <f t="array" ref="AL1257">--_xlfn.XLOOKUP(1,(Main!$F$15:$F$1956='PLANILHA EBR'!AJ1257)*(--LEFT(Main!$B$15:$B$1956,SEARCH(" ",Main!$B$15:$B$1956))='PLANILHA EBR'!AI1257),Main!$E$15:$E$1956)</f>
        <v>43919968000129</v>
      </c>
      <c r="AM1257" s="84" t="str" cm="1">
        <f t="array" ref="AM1257">_xlfn.XLOOKUP(1,(Main!$F$15:$F$1956='PLANILHA EBR'!AJ1257)*(--LEFT(Main!$B$15:$B$1956,SEARCH(" ",Main!$B$15:$B$1956))='PLANILHA EBR'!AI1257),Main!$H$15:$H$1956)</f>
        <v>KG LIQUIDO</v>
      </c>
      <c r="AN1257">
        <v>6989</v>
      </c>
      <c r="AO1257">
        <v>92589.41</v>
      </c>
      <c r="AP1257">
        <v>10170</v>
      </c>
    </row>
    <row r="1258" spans="1:42" x14ac:dyDescent="0.25">
      <c r="A1258" t="s">
        <v>5958</v>
      </c>
      <c r="B1258" t="str">
        <f>C1258&amp;"-"&amp;COUNTIF(C$2:C1258,C1258)</f>
        <v>70310-7</v>
      </c>
      <c r="C1258">
        <v>70310</v>
      </c>
      <c r="D1258" s="57">
        <v>44895</v>
      </c>
      <c r="E1258" s="84" t="str">
        <f>F1258&amp;"-"&amp;COUNTIF($F$2:F1258,F1258)</f>
        <v>METASA-1124</v>
      </c>
      <c r="F1258" s="84" t="str">
        <f t="shared" si="128"/>
        <v>METASA</v>
      </c>
      <c r="G1258" t="s">
        <v>8581</v>
      </c>
      <c r="H1258" s="62">
        <v>88416482000106</v>
      </c>
      <c r="I1258" t="s">
        <v>30</v>
      </c>
      <c r="J1258">
        <v>545.16999999999996</v>
      </c>
      <c r="K1258">
        <v>9992.9599999999991</v>
      </c>
      <c r="M1258">
        <v>704071</v>
      </c>
      <c r="N1258" t="str">
        <v>ACOTUBO</v>
      </c>
      <c r="O1258" s="57" cm="1">
        <f t="array" ref="O1258">_xlfn.XLOOKUP(1,($C$2:$C$8655=M1258)*($F$2:$F$8655=N1258),$D$2:$D$8655)</f>
        <v>45322</v>
      </c>
      <c r="P1258" s="62">
        <v>43919968000129</v>
      </c>
      <c r="Q1258" t="str">
        <v>M</v>
      </c>
      <c r="R1258" s="85">
        <v>314.29000000000002</v>
      </c>
      <c r="S1258" s="85">
        <v>30887.46</v>
      </c>
      <c r="U1258" s="84" t="b">
        <f t="shared" si="129"/>
        <v>1</v>
      </c>
      <c r="V1258" s="84" t="b">
        <f t="shared" si="130"/>
        <v>1</v>
      </c>
      <c r="W1258" s="84" t="b">
        <f t="shared" si="131"/>
        <v>1</v>
      </c>
      <c r="X1258" s="84" t="str">
        <f t="shared" si="132"/>
        <v xml:space="preserve"> </v>
      </c>
      <c r="Y1258" s="84" t="b">
        <f t="shared" si="133"/>
        <v>1</v>
      </c>
      <c r="AA1258" s="84">
        <v>704071</v>
      </c>
      <c r="AB1258" s="84" t="s">
        <v>614</v>
      </c>
      <c r="AC1258" s="57">
        <v>45322</v>
      </c>
      <c r="AD1258" s="84">
        <v>43919968000129</v>
      </c>
      <c r="AE1258" s="84" t="s">
        <v>30</v>
      </c>
      <c r="AF1258" s="84">
        <v>1785</v>
      </c>
      <c r="AG1258" s="84">
        <v>30887.46</v>
      </c>
      <c r="AI1258">
        <v>704203</v>
      </c>
      <c r="AJ1258" s="84" t="str" cm="1">
        <f t="array" ref="AJ1258">_xlfn.XLOOKUP(AI1258,--LEFT(Main!$B$15:$B$1956,SEARCH(" ",Main!$B$15:$B$1956)),Main!$F$15:$F$1956,"")</f>
        <v>ACOTUBO</v>
      </c>
      <c r="AK1258" s="57" cm="1">
        <f t="array" ref="AK1258">_xlfn.XLOOKUP(1,(--LEFT(Main!$B$15:$B$1956,SEARCH(" ",Main!$B$15:$B$1956))=AI1258)*(Main!$F$15:$F$1956=AJ1258),Main!$C$15:$C$1956,"")</f>
        <v>45322</v>
      </c>
      <c r="AL1258" s="62" cm="1">
        <f t="array" ref="AL1258">--_xlfn.XLOOKUP(1,(Main!$F$15:$F$1956='PLANILHA EBR'!AJ1258)*(--LEFT(Main!$B$15:$B$1956,SEARCH(" ",Main!$B$15:$B$1956))='PLANILHA EBR'!AI1258),Main!$E$15:$E$1956)</f>
        <v>43919968000129</v>
      </c>
      <c r="AM1258" s="84" t="str" cm="1">
        <f t="array" ref="AM1258">_xlfn.XLOOKUP(1,(Main!$F$15:$F$1956='PLANILHA EBR'!AJ1258)*(--LEFT(Main!$B$15:$B$1956,SEARCH(" ",Main!$B$15:$B$1956))='PLANILHA EBR'!AI1258),Main!$H$15:$H$1956)</f>
        <v>KG LIQUIDO</v>
      </c>
      <c r="AN1258">
        <v>1802</v>
      </c>
      <c r="AO1258">
        <v>25097.98</v>
      </c>
      <c r="AP1258">
        <v>370</v>
      </c>
    </row>
    <row r="1259" spans="1:42" x14ac:dyDescent="0.25">
      <c r="A1259" t="s">
        <v>5958</v>
      </c>
      <c r="B1259" t="str">
        <f>C1259&amp;"-"&amp;COUNTIF(C$2:C1259,C1259)</f>
        <v>70310-8</v>
      </c>
      <c r="C1259">
        <v>70310</v>
      </c>
      <c r="D1259" s="57">
        <v>44895</v>
      </c>
      <c r="E1259" s="84" t="str">
        <f>F1259&amp;"-"&amp;COUNTIF($F$2:F1259,F1259)</f>
        <v>METASA-1125</v>
      </c>
      <c r="F1259" s="84" t="str">
        <f t="shared" si="128"/>
        <v>METASA</v>
      </c>
      <c r="G1259" t="s">
        <v>8581</v>
      </c>
      <c r="H1259" s="62">
        <v>88416482000106</v>
      </c>
      <c r="I1259" t="s">
        <v>30</v>
      </c>
      <c r="J1259">
        <v>1270.76</v>
      </c>
      <c r="K1259">
        <v>23293.03</v>
      </c>
      <c r="M1259">
        <v>704093</v>
      </c>
      <c r="N1259" t="str">
        <v>ACOTUBO</v>
      </c>
      <c r="O1259" s="57" cm="1">
        <f t="array" ref="O1259">_xlfn.XLOOKUP(1,($C$2:$C$8655=M1259)*($F$2:$F$8655=N1259),$D$2:$D$8655)</f>
        <v>45322</v>
      </c>
      <c r="P1259" s="62">
        <v>43919968000129</v>
      </c>
      <c r="Q1259" t="str">
        <v>M</v>
      </c>
      <c r="R1259" s="85">
        <v>185</v>
      </c>
      <c r="S1259" s="85">
        <v>14043.35</v>
      </c>
      <c r="U1259" s="84" t="b">
        <f t="shared" si="129"/>
        <v>1</v>
      </c>
      <c r="V1259" s="84" t="b">
        <f t="shared" si="130"/>
        <v>1</v>
      </c>
      <c r="W1259" s="84" t="b">
        <f t="shared" si="131"/>
        <v>1</v>
      </c>
      <c r="X1259" s="84" t="str">
        <f t="shared" si="132"/>
        <v xml:space="preserve"> </v>
      </c>
      <c r="Y1259" s="84" t="b">
        <f t="shared" si="133"/>
        <v>1</v>
      </c>
      <c r="AA1259" s="84">
        <v>704093</v>
      </c>
      <c r="AB1259" s="84" t="s">
        <v>614</v>
      </c>
      <c r="AC1259" s="57">
        <v>45322</v>
      </c>
      <c r="AD1259" s="84">
        <v>43919968000129</v>
      </c>
      <c r="AE1259" s="84" t="s">
        <v>30</v>
      </c>
      <c r="AF1259" s="84">
        <v>1005</v>
      </c>
      <c r="AG1259" s="84">
        <v>14043.35</v>
      </c>
      <c r="AI1259">
        <v>705542</v>
      </c>
      <c r="AJ1259" s="84" t="str" cm="1">
        <f t="array" ref="AJ1259">_xlfn.XLOOKUP(AI1259,--LEFT(Main!$B$15:$B$1956,SEARCH(" ",Main!$B$15:$B$1956)),Main!$F$15:$F$1956,"")</f>
        <v>ACOTUBO</v>
      </c>
      <c r="AK1259" s="57" cm="1">
        <f t="array" ref="AK1259">_xlfn.XLOOKUP(1,(--LEFT(Main!$B$15:$B$1956,SEARCH(" ",Main!$B$15:$B$1956))=AI1259)*(Main!$F$15:$F$1956=AJ1259),Main!$C$15:$C$1956,"")</f>
        <v>45338</v>
      </c>
      <c r="AL1259" s="62" cm="1">
        <f t="array" ref="AL1259">--_xlfn.XLOOKUP(1,(Main!$F$15:$F$1956='PLANILHA EBR'!AJ1259)*(--LEFT(Main!$B$15:$B$1956,SEARCH(" ",Main!$B$15:$B$1956))='PLANILHA EBR'!AI1259),Main!$E$15:$E$1956)</f>
        <v>43919968000129</v>
      </c>
      <c r="AM1259" s="84" t="str" cm="1">
        <f t="array" ref="AM1259">_xlfn.XLOOKUP(1,(Main!$F$15:$F$1956='PLANILHA EBR'!AJ1259)*(--LEFT(Main!$B$15:$B$1956,SEARCH(" ",Main!$B$15:$B$1956))='PLANILHA EBR'!AI1259),Main!$H$15:$H$1956)</f>
        <v>KG LIQUIDO</v>
      </c>
      <c r="AN1259">
        <v>757</v>
      </c>
      <c r="AO1259">
        <v>10448.200000000001</v>
      </c>
      <c r="AP1259">
        <v>363</v>
      </c>
    </row>
    <row r="1260" spans="1:42" x14ac:dyDescent="0.25">
      <c r="A1260" t="s">
        <v>5958</v>
      </c>
      <c r="B1260" t="str">
        <f>C1260&amp;"-"&amp;COUNTIF(C$2:C1260,C1260)</f>
        <v>70310-9</v>
      </c>
      <c r="C1260">
        <v>70310</v>
      </c>
      <c r="D1260" s="57">
        <v>44895</v>
      </c>
      <c r="E1260" s="84" t="str">
        <f>F1260&amp;"-"&amp;COUNTIF($F$2:F1260,F1260)</f>
        <v>METASA-1126</v>
      </c>
      <c r="F1260" s="84" t="str">
        <f t="shared" si="128"/>
        <v>METASA</v>
      </c>
      <c r="G1260" t="s">
        <v>8581</v>
      </c>
      <c r="H1260" s="62">
        <v>88416482000106</v>
      </c>
      <c r="I1260" t="s">
        <v>30</v>
      </c>
      <c r="J1260">
        <v>260.77</v>
      </c>
      <c r="K1260">
        <v>4779.91</v>
      </c>
      <c r="M1260">
        <v>704095</v>
      </c>
      <c r="N1260" t="str">
        <v>ACOTUBO</v>
      </c>
      <c r="O1260" s="57" cm="1">
        <f t="array" ref="O1260">_xlfn.XLOOKUP(1,($C$2:$C$8655=M1260)*($F$2:$F$8655=N1260),$D$2:$D$8655)</f>
        <v>45322</v>
      </c>
      <c r="P1260" s="62">
        <v>43919968000129</v>
      </c>
      <c r="Q1260" t="str">
        <v>M</v>
      </c>
      <c r="R1260" s="85">
        <v>424.8</v>
      </c>
      <c r="S1260" s="85">
        <v>92589.41</v>
      </c>
      <c r="U1260" s="84" t="b">
        <f t="shared" si="129"/>
        <v>1</v>
      </c>
      <c r="V1260" s="84" t="b">
        <f t="shared" si="130"/>
        <v>1</v>
      </c>
      <c r="W1260" s="84" t="b">
        <f t="shared" si="131"/>
        <v>1</v>
      </c>
      <c r="X1260" s="84" t="str">
        <f t="shared" si="132"/>
        <v xml:space="preserve"> </v>
      </c>
      <c r="Y1260" s="84" t="b">
        <f t="shared" si="133"/>
        <v>1</v>
      </c>
      <c r="AA1260" s="84">
        <v>704095</v>
      </c>
      <c r="AB1260" s="84" t="s">
        <v>614</v>
      </c>
      <c r="AC1260" s="57">
        <v>45322</v>
      </c>
      <c r="AD1260" s="84">
        <v>43919968000129</v>
      </c>
      <c r="AE1260" s="84" t="s">
        <v>30</v>
      </c>
      <c r="AF1260" s="84">
        <v>6989</v>
      </c>
      <c r="AG1260" s="84">
        <v>92589.41</v>
      </c>
      <c r="AI1260">
        <v>706157</v>
      </c>
      <c r="AJ1260" s="84" t="str" cm="1">
        <f t="array" ref="AJ1260">_xlfn.XLOOKUP(AI1260,--LEFT(Main!$B$15:$B$1956,SEARCH(" ",Main!$B$15:$B$1956)),Main!$F$15:$F$1956,"")</f>
        <v>ACOTUBO</v>
      </c>
      <c r="AK1260" s="57" cm="1">
        <f t="array" ref="AK1260">_xlfn.XLOOKUP(1,(--LEFT(Main!$B$15:$B$1956,SEARCH(" ",Main!$B$15:$B$1956))=AI1260)*(Main!$F$15:$F$1956=AJ1260),Main!$C$15:$C$1956,"")</f>
        <v>45344</v>
      </c>
      <c r="AL1260" s="62" cm="1">
        <f t="array" ref="AL1260">--_xlfn.XLOOKUP(1,(Main!$F$15:$F$1956='PLANILHA EBR'!AJ1260)*(--LEFT(Main!$B$15:$B$1956,SEARCH(" ",Main!$B$15:$B$1956))='PLANILHA EBR'!AI1260),Main!$E$15:$E$1956)</f>
        <v>43919968000129</v>
      </c>
      <c r="AM1260" s="84" t="str" cm="1">
        <f t="array" ref="AM1260">_xlfn.XLOOKUP(1,(Main!$F$15:$F$1956='PLANILHA EBR'!AJ1260)*(--LEFT(Main!$B$15:$B$1956,SEARCH(" ",Main!$B$15:$B$1956))='PLANILHA EBR'!AI1260),Main!$H$15:$H$1956)</f>
        <v>KG LIQUIDO</v>
      </c>
      <c r="AN1260">
        <v>630</v>
      </c>
      <c r="AO1260">
        <v>8213.9599999999991</v>
      </c>
      <c r="AP1260">
        <v>361</v>
      </c>
    </row>
    <row r="1261" spans="1:42" x14ac:dyDescent="0.25">
      <c r="A1261" t="s">
        <v>5958</v>
      </c>
      <c r="B1261" t="str">
        <f>C1261&amp;"-"&amp;COUNTIF(C$2:C1261,C1261)</f>
        <v>70310-10</v>
      </c>
      <c r="C1261">
        <v>70310</v>
      </c>
      <c r="D1261" s="57">
        <v>44895</v>
      </c>
      <c r="E1261" s="84" t="str">
        <f>F1261&amp;"-"&amp;COUNTIF($F$2:F1261,F1261)</f>
        <v>METASA-1127</v>
      </c>
      <c r="F1261" s="84" t="str">
        <f t="shared" si="128"/>
        <v>METASA</v>
      </c>
      <c r="G1261" t="s">
        <v>8581</v>
      </c>
      <c r="H1261" s="62">
        <v>88416482000106</v>
      </c>
      <c r="I1261" t="s">
        <v>30</v>
      </c>
      <c r="J1261">
        <v>2352.84</v>
      </c>
      <c r="K1261">
        <v>63714.91</v>
      </c>
      <c r="M1261">
        <v>704203</v>
      </c>
      <c r="N1261" t="str">
        <v>ACOTUBO</v>
      </c>
      <c r="O1261" s="57" cm="1">
        <f t="array" ref="O1261">_xlfn.XLOOKUP(1,($C$2:$C$8655=M1261)*($F$2:$F$8655=N1261),$D$2:$D$8655)</f>
        <v>45322</v>
      </c>
      <c r="P1261" s="62">
        <v>43919968000129</v>
      </c>
      <c r="Q1261" t="str">
        <v>M</v>
      </c>
      <c r="R1261" s="85">
        <v>62.23</v>
      </c>
      <c r="S1261" s="85">
        <v>25097.98</v>
      </c>
      <c r="U1261" s="84" t="b">
        <f t="shared" si="129"/>
        <v>1</v>
      </c>
      <c r="V1261" s="84" t="b">
        <f t="shared" si="130"/>
        <v>1</v>
      </c>
      <c r="W1261" s="84" t="b">
        <f t="shared" si="131"/>
        <v>1</v>
      </c>
      <c r="X1261" s="84" t="str">
        <f t="shared" si="132"/>
        <v xml:space="preserve"> </v>
      </c>
      <c r="Y1261" s="84" t="b">
        <f t="shared" si="133"/>
        <v>1</v>
      </c>
      <c r="AA1261" s="84">
        <v>704203</v>
      </c>
      <c r="AB1261" s="84" t="s">
        <v>614</v>
      </c>
      <c r="AC1261" s="57">
        <v>45322</v>
      </c>
      <c r="AD1261" s="84">
        <v>43919968000129</v>
      </c>
      <c r="AE1261" s="84" t="s">
        <v>30</v>
      </c>
      <c r="AF1261" s="84">
        <v>1802</v>
      </c>
      <c r="AG1261" s="84">
        <v>25097.98</v>
      </c>
      <c r="AI1261">
        <v>706163</v>
      </c>
      <c r="AJ1261" s="84" t="str" cm="1">
        <f t="array" ref="AJ1261">_xlfn.XLOOKUP(AI1261,--LEFT(Main!$B$15:$B$1956,SEARCH(" ",Main!$B$15:$B$1956)),Main!$F$15:$F$1956,"")</f>
        <v>ACOTUBO</v>
      </c>
      <c r="AK1261" s="57" cm="1">
        <f t="array" ref="AK1261">_xlfn.XLOOKUP(1,(--LEFT(Main!$B$15:$B$1956,SEARCH(" ",Main!$B$15:$B$1956))=AI1261)*(Main!$F$15:$F$1956=AJ1261),Main!$C$15:$C$1956,"")</f>
        <v>45344</v>
      </c>
      <c r="AL1261" s="62" cm="1">
        <f t="array" ref="AL1261">--_xlfn.XLOOKUP(1,(Main!$F$15:$F$1956='PLANILHA EBR'!AJ1261)*(--LEFT(Main!$B$15:$B$1956,SEARCH(" ",Main!$B$15:$B$1956))='PLANILHA EBR'!AI1261),Main!$E$15:$E$1956)</f>
        <v>43919968000129</v>
      </c>
      <c r="AM1261" s="84" t="str" cm="1">
        <f t="array" ref="AM1261">_xlfn.XLOOKUP(1,(Main!$F$15:$F$1956='PLANILHA EBR'!AJ1261)*(--LEFT(Main!$B$15:$B$1956,SEARCH(" ",Main!$B$15:$B$1956))='PLANILHA EBR'!AI1261),Main!$H$15:$H$1956)</f>
        <v>KG LIQUIDO</v>
      </c>
      <c r="AN1261">
        <v>3045</v>
      </c>
      <c r="AO1261">
        <v>45336.53</v>
      </c>
      <c r="AP1261">
        <v>67671</v>
      </c>
    </row>
    <row r="1262" spans="1:42" x14ac:dyDescent="0.25">
      <c r="A1262" t="s">
        <v>5958</v>
      </c>
      <c r="B1262" t="str">
        <f>C1262&amp;"-"&amp;COUNTIF(C$2:C1262,C1262)</f>
        <v>70310-11</v>
      </c>
      <c r="C1262">
        <v>70310</v>
      </c>
      <c r="D1262" s="57">
        <v>44895</v>
      </c>
      <c r="E1262" s="84" t="str">
        <f>F1262&amp;"-"&amp;COUNTIF($F$2:F1262,F1262)</f>
        <v>METASA-1128</v>
      </c>
      <c r="F1262" s="84" t="str">
        <f t="shared" si="128"/>
        <v>METASA</v>
      </c>
      <c r="G1262" t="s">
        <v>8581</v>
      </c>
      <c r="H1262" s="62">
        <v>88416482000106</v>
      </c>
      <c r="I1262" t="s">
        <v>30</v>
      </c>
      <c r="J1262">
        <v>1229.96</v>
      </c>
      <c r="K1262">
        <v>18228.009999999998</v>
      </c>
      <c r="M1262">
        <v>705542</v>
      </c>
      <c r="N1262" t="str">
        <v>ACOTUBO</v>
      </c>
      <c r="O1262" s="57" cm="1">
        <f t="array" ref="O1262">_xlfn.XLOOKUP(1,($C$2:$C$8655=M1262)*($F$2:$F$8655=N1262),$D$2:$D$8655)</f>
        <v>45338</v>
      </c>
      <c r="P1262" s="62">
        <v>43919968000129</v>
      </c>
      <c r="Q1262" t="str">
        <v>M</v>
      </c>
      <c r="R1262" s="85">
        <v>73.319999999999993</v>
      </c>
      <c r="S1262" s="85">
        <v>10448.200000000001</v>
      </c>
      <c r="U1262" s="84" t="b">
        <f t="shared" si="129"/>
        <v>1</v>
      </c>
      <c r="V1262" s="84" t="b">
        <f t="shared" si="130"/>
        <v>1</v>
      </c>
      <c r="W1262" s="84" t="b">
        <f t="shared" si="131"/>
        <v>1</v>
      </c>
      <c r="X1262" s="84" t="str">
        <f t="shared" si="132"/>
        <v xml:space="preserve"> </v>
      </c>
      <c r="Y1262" s="84" t="b">
        <f t="shared" si="133"/>
        <v>1</v>
      </c>
      <c r="AA1262" s="84">
        <v>705542</v>
      </c>
      <c r="AB1262" s="84" t="s">
        <v>614</v>
      </c>
      <c r="AC1262" s="57">
        <v>45338</v>
      </c>
      <c r="AD1262" s="84">
        <v>43919968000129</v>
      </c>
      <c r="AE1262" s="84" t="s">
        <v>30</v>
      </c>
      <c r="AF1262" s="84">
        <v>757</v>
      </c>
      <c r="AG1262" s="84">
        <v>10448.200000000001</v>
      </c>
      <c r="AI1262">
        <v>706165</v>
      </c>
      <c r="AJ1262" s="84" t="str" cm="1">
        <f t="array" ref="AJ1262">_xlfn.XLOOKUP(AI1262,--LEFT(Main!$B$15:$B$1956,SEARCH(" ",Main!$B$15:$B$1956)),Main!$F$15:$F$1956,"")</f>
        <v>ACOTUBO</v>
      </c>
      <c r="AK1262" s="57" cm="1">
        <f t="array" ref="AK1262">_xlfn.XLOOKUP(1,(--LEFT(Main!$B$15:$B$1956,SEARCH(" ",Main!$B$15:$B$1956))=AI1262)*(Main!$F$15:$F$1956=AJ1262),Main!$C$15:$C$1956,"")</f>
        <v>45344</v>
      </c>
      <c r="AL1262" s="62" cm="1">
        <f t="array" ref="AL1262">--_xlfn.XLOOKUP(1,(Main!$F$15:$F$1956='PLANILHA EBR'!AJ1262)*(--LEFT(Main!$B$15:$B$1956,SEARCH(" ",Main!$B$15:$B$1956))='PLANILHA EBR'!AI1262),Main!$E$15:$E$1956)</f>
        <v>43919968000129</v>
      </c>
      <c r="AM1262" s="84" t="str" cm="1">
        <f t="array" ref="AM1262">_xlfn.XLOOKUP(1,(Main!$F$15:$F$1956='PLANILHA EBR'!AJ1262)*(--LEFT(Main!$B$15:$B$1956,SEARCH(" ",Main!$B$15:$B$1956))='PLANILHA EBR'!AI1262),Main!$H$15:$H$1956)</f>
        <v>KG LIQUIDO</v>
      </c>
      <c r="AN1262">
        <v>4898</v>
      </c>
      <c r="AO1262">
        <v>71384.740000000005</v>
      </c>
      <c r="AP1262">
        <v>158735</v>
      </c>
    </row>
    <row r="1263" spans="1:42" x14ac:dyDescent="0.25">
      <c r="A1263" t="s">
        <v>5958</v>
      </c>
      <c r="B1263" t="str">
        <f>C1263&amp;"-"&amp;COUNTIF(C$2:C1263,C1263)</f>
        <v>70310-12</v>
      </c>
      <c r="C1263">
        <v>70310</v>
      </c>
      <c r="D1263" s="57">
        <v>44895</v>
      </c>
      <c r="E1263" s="84" t="str">
        <f>F1263&amp;"-"&amp;COUNTIF($F$2:F1263,F1263)</f>
        <v>METASA-1129</v>
      </c>
      <c r="F1263" s="84" t="str">
        <f t="shared" si="128"/>
        <v>METASA</v>
      </c>
      <c r="G1263" t="s">
        <v>8581</v>
      </c>
      <c r="H1263" s="62">
        <v>88416482000106</v>
      </c>
      <c r="I1263" t="s">
        <v>30</v>
      </c>
      <c r="J1263">
        <v>1637.53</v>
      </c>
      <c r="K1263">
        <v>48389.01</v>
      </c>
      <c r="M1263">
        <v>706157</v>
      </c>
      <c r="N1263" t="str">
        <v>ACOTUBO</v>
      </c>
      <c r="O1263" s="57" cm="1">
        <f t="array" ref="O1263">_xlfn.XLOOKUP(1,($C$2:$C$8655=M1263)*($F$2:$F$8655=N1263),$D$2:$D$8655)</f>
        <v>45344</v>
      </c>
      <c r="P1263" s="62">
        <v>43919968000129</v>
      </c>
      <c r="Q1263" t="str">
        <v>M</v>
      </c>
      <c r="R1263" s="85">
        <v>24.05</v>
      </c>
      <c r="S1263" s="85">
        <v>8213.9599999999991</v>
      </c>
      <c r="U1263" s="84" t="b">
        <f t="shared" si="129"/>
        <v>1</v>
      </c>
      <c r="V1263" s="84" t="b">
        <f t="shared" si="130"/>
        <v>1</v>
      </c>
      <c r="W1263" s="84" t="b">
        <f t="shared" si="131"/>
        <v>1</v>
      </c>
      <c r="X1263" s="84" t="str">
        <f t="shared" si="132"/>
        <v xml:space="preserve"> </v>
      </c>
      <c r="Y1263" s="84" t="b">
        <f t="shared" si="133"/>
        <v>1</v>
      </c>
      <c r="AA1263" s="84">
        <v>706157</v>
      </c>
      <c r="AB1263" s="84" t="s">
        <v>614</v>
      </c>
      <c r="AC1263" s="57">
        <v>45344</v>
      </c>
      <c r="AD1263" s="84">
        <v>43919968000129</v>
      </c>
      <c r="AE1263" s="84" t="s">
        <v>30</v>
      </c>
      <c r="AF1263" s="84">
        <v>630</v>
      </c>
      <c r="AG1263" s="84">
        <v>8213.9599999999991</v>
      </c>
      <c r="AI1263">
        <v>707036</v>
      </c>
      <c r="AJ1263" s="84" t="str" cm="1">
        <f t="array" ref="AJ1263">_xlfn.XLOOKUP(AI1263,--LEFT(Main!$B$15:$B$1956,SEARCH(" ",Main!$B$15:$B$1956)),Main!$F$15:$F$1956,"")</f>
        <v>ACOTUBO</v>
      </c>
      <c r="AK1263" s="57" cm="1">
        <f t="array" ref="AK1263">_xlfn.XLOOKUP(1,(--LEFT(Main!$B$15:$B$1956,SEARCH(" ",Main!$B$15:$B$1956))=AI1263)*(Main!$F$15:$F$1956=AJ1263),Main!$C$15:$C$1956,"")</f>
        <v>45351</v>
      </c>
      <c r="AL1263" s="62" cm="1">
        <f t="array" ref="AL1263">--_xlfn.XLOOKUP(1,(Main!$F$15:$F$1956='PLANILHA EBR'!AJ1263)*(--LEFT(Main!$B$15:$B$1956,SEARCH(" ",Main!$B$15:$B$1956))='PLANILHA EBR'!AI1263),Main!$E$15:$E$1956)</f>
        <v>43919968000129</v>
      </c>
      <c r="AM1263" s="84" t="str" cm="1">
        <f t="array" ref="AM1263">_xlfn.XLOOKUP(1,(Main!$F$15:$F$1956='PLANILHA EBR'!AJ1263)*(--LEFT(Main!$B$15:$B$1956,SEARCH(" ",Main!$B$15:$B$1956))='PLANILHA EBR'!AI1263),Main!$H$15:$H$1956)</f>
        <v>KG LIQUIDO</v>
      </c>
      <c r="AN1263">
        <v>518</v>
      </c>
      <c r="AO1263">
        <v>8435.7800000000007</v>
      </c>
      <c r="AP1263">
        <v>158735</v>
      </c>
    </row>
    <row r="1264" spans="1:42" x14ac:dyDescent="0.25">
      <c r="A1264" t="s">
        <v>5958</v>
      </c>
      <c r="B1264" t="str">
        <f>C1264&amp;"-"&amp;COUNTIF(C$2:C1264,C1264)</f>
        <v>70310-13</v>
      </c>
      <c r="C1264">
        <v>70310</v>
      </c>
      <c r="D1264" s="57">
        <v>44895</v>
      </c>
      <c r="E1264" s="84" t="str">
        <f>F1264&amp;"-"&amp;COUNTIF($F$2:F1264,F1264)</f>
        <v>METASA-1130</v>
      </c>
      <c r="F1264" s="84" t="str">
        <f t="shared" si="128"/>
        <v>METASA</v>
      </c>
      <c r="G1264" t="s">
        <v>8581</v>
      </c>
      <c r="H1264" s="62">
        <v>88416482000106</v>
      </c>
      <c r="I1264" t="s">
        <v>30</v>
      </c>
      <c r="J1264">
        <v>968.27</v>
      </c>
      <c r="K1264">
        <v>26220.75</v>
      </c>
      <c r="M1264">
        <v>706163</v>
      </c>
      <c r="N1264" t="str">
        <v>ACOTUBO</v>
      </c>
      <c r="O1264" s="57" cm="1">
        <f t="array" ref="O1264">_xlfn.XLOOKUP(1,($C$2:$C$8655=M1264)*($F$2:$F$8655=N1264),$D$2:$D$8655)</f>
        <v>45344</v>
      </c>
      <c r="P1264" s="62">
        <v>43919968000129</v>
      </c>
      <c r="Q1264" t="str">
        <v>M</v>
      </c>
      <c r="R1264" s="85">
        <v>179.44000000000003</v>
      </c>
      <c r="S1264" s="85">
        <v>45336.53</v>
      </c>
      <c r="U1264" s="84" t="b">
        <f t="shared" si="129"/>
        <v>1</v>
      </c>
      <c r="V1264" s="84" t="b">
        <f t="shared" si="130"/>
        <v>1</v>
      </c>
      <c r="W1264" s="84" t="b">
        <f t="shared" si="131"/>
        <v>1</v>
      </c>
      <c r="X1264" s="84" t="str">
        <f t="shared" si="132"/>
        <v xml:space="preserve"> </v>
      </c>
      <c r="Y1264" s="84" t="b">
        <f t="shared" si="133"/>
        <v>1</v>
      </c>
      <c r="AA1264" s="84">
        <v>706163</v>
      </c>
      <c r="AB1264" s="84" t="s">
        <v>614</v>
      </c>
      <c r="AC1264" s="57">
        <v>45344</v>
      </c>
      <c r="AD1264" s="84">
        <v>43919968000129</v>
      </c>
      <c r="AE1264" s="84" t="s">
        <v>30</v>
      </c>
      <c r="AF1264" s="84">
        <v>3045</v>
      </c>
      <c r="AG1264" s="84">
        <v>45336.53</v>
      </c>
      <c r="AI1264">
        <v>707574</v>
      </c>
      <c r="AJ1264" s="84" t="str" cm="1">
        <f t="array" ref="AJ1264">_xlfn.XLOOKUP(AI1264,--LEFT(Main!$B$15:$B$1956,SEARCH(" ",Main!$B$15:$B$1956)),Main!$F$15:$F$1956,"")</f>
        <v>ACOTUBO</v>
      </c>
      <c r="AK1264" s="57" cm="1">
        <f t="array" ref="AK1264">_xlfn.XLOOKUP(1,(--LEFT(Main!$B$15:$B$1956,SEARCH(" ",Main!$B$15:$B$1956))=AI1264)*(Main!$F$15:$F$1956=AJ1264),Main!$C$15:$C$1956,"")</f>
        <v>45356</v>
      </c>
      <c r="AL1264" s="62" cm="1">
        <f t="array" ref="AL1264">--_xlfn.XLOOKUP(1,(Main!$F$15:$F$1956='PLANILHA EBR'!AJ1264)*(--LEFT(Main!$B$15:$B$1956,SEARCH(" ",Main!$B$15:$B$1956))='PLANILHA EBR'!AI1264),Main!$E$15:$E$1956)</f>
        <v>43919968000129</v>
      </c>
      <c r="AM1264" s="84" t="str" cm="1">
        <f t="array" ref="AM1264">_xlfn.XLOOKUP(1,(Main!$F$15:$F$1956='PLANILHA EBR'!AJ1264)*(--LEFT(Main!$B$15:$B$1956,SEARCH(" ",Main!$B$15:$B$1956))='PLANILHA EBR'!AI1264),Main!$H$15:$H$1956)</f>
        <v>KG LIQUIDO</v>
      </c>
      <c r="AN1264">
        <v>137</v>
      </c>
      <c r="AO1264">
        <v>2031.71</v>
      </c>
      <c r="AP1264">
        <v>2621093</v>
      </c>
    </row>
    <row r="1265" spans="1:42" x14ac:dyDescent="0.25">
      <c r="A1265" t="s">
        <v>5958</v>
      </c>
      <c r="B1265" t="str">
        <f>C1265&amp;"-"&amp;COUNTIF(C$2:C1265,C1265)</f>
        <v>70310-14</v>
      </c>
      <c r="C1265">
        <v>70310</v>
      </c>
      <c r="D1265" s="57">
        <v>44895</v>
      </c>
      <c r="E1265" s="84" t="str">
        <f>F1265&amp;"-"&amp;COUNTIF($F$2:F1265,F1265)</f>
        <v>METASA-1131</v>
      </c>
      <c r="F1265" s="84" t="str">
        <f t="shared" si="128"/>
        <v>METASA</v>
      </c>
      <c r="G1265" t="s">
        <v>8581</v>
      </c>
      <c r="H1265" s="62">
        <v>88416482000106</v>
      </c>
      <c r="I1265" t="s">
        <v>30</v>
      </c>
      <c r="J1265">
        <v>75.86</v>
      </c>
      <c r="K1265">
        <v>1390.51</v>
      </c>
      <c r="M1265">
        <v>706165</v>
      </c>
      <c r="N1265" t="str">
        <v>ACOTUBO</v>
      </c>
      <c r="O1265" s="57" cm="1">
        <f t="array" ref="O1265">_xlfn.XLOOKUP(1,($C$2:$C$8655=M1265)*($F$2:$F$8655=N1265),$D$2:$D$8655)</f>
        <v>45344</v>
      </c>
      <c r="P1265" s="62">
        <v>43919968000129</v>
      </c>
      <c r="Q1265" t="str">
        <v>M</v>
      </c>
      <c r="R1265" s="85">
        <v>194.65</v>
      </c>
      <c r="S1265" s="85">
        <v>71384.739999999991</v>
      </c>
      <c r="U1265" s="84" t="b">
        <f t="shared" si="129"/>
        <v>1</v>
      </c>
      <c r="V1265" s="84" t="b">
        <f t="shared" si="130"/>
        <v>1</v>
      </c>
      <c r="W1265" s="84" t="b">
        <f t="shared" si="131"/>
        <v>1</v>
      </c>
      <c r="X1265" s="84" t="str">
        <f t="shared" si="132"/>
        <v xml:space="preserve"> </v>
      </c>
      <c r="Y1265" s="84" t="b">
        <f t="shared" si="133"/>
        <v>1</v>
      </c>
      <c r="AA1265" s="84">
        <v>706165</v>
      </c>
      <c r="AB1265" s="84" t="s">
        <v>614</v>
      </c>
      <c r="AC1265" s="57">
        <v>45344</v>
      </c>
      <c r="AD1265" s="84">
        <v>43919968000129</v>
      </c>
      <c r="AE1265" s="84" t="s">
        <v>30</v>
      </c>
      <c r="AF1265" s="84">
        <v>4898</v>
      </c>
      <c r="AG1265" s="84">
        <v>71384.740000000005</v>
      </c>
      <c r="AI1265">
        <v>707575</v>
      </c>
      <c r="AJ1265" s="84" t="str" cm="1">
        <f t="array" ref="AJ1265">_xlfn.XLOOKUP(AI1265,--LEFT(Main!$B$15:$B$1956,SEARCH(" ",Main!$B$15:$B$1956)),Main!$F$15:$F$1956,"")</f>
        <v>ACOTUBO</v>
      </c>
      <c r="AK1265" s="57" cm="1">
        <f t="array" ref="AK1265">_xlfn.XLOOKUP(1,(--LEFT(Main!$B$15:$B$1956,SEARCH(" ",Main!$B$15:$B$1956))=AI1265)*(Main!$F$15:$F$1956=AJ1265),Main!$C$15:$C$1956,"")</f>
        <v>45356</v>
      </c>
      <c r="AL1265" s="62" cm="1">
        <f t="array" ref="AL1265">--_xlfn.XLOOKUP(1,(Main!$F$15:$F$1956='PLANILHA EBR'!AJ1265)*(--LEFT(Main!$B$15:$B$1956,SEARCH(" ",Main!$B$15:$B$1956))='PLANILHA EBR'!AI1265),Main!$E$15:$E$1956)</f>
        <v>43919968000129</v>
      </c>
      <c r="AM1265" s="84" t="str" cm="1">
        <f t="array" ref="AM1265">_xlfn.XLOOKUP(1,(Main!$F$15:$F$1956='PLANILHA EBR'!AJ1265)*(--LEFT(Main!$B$15:$B$1956,SEARCH(" ",Main!$B$15:$B$1956))='PLANILHA EBR'!AI1265),Main!$H$15:$H$1956)</f>
        <v>KG LIQUIDO</v>
      </c>
      <c r="AN1265">
        <v>659</v>
      </c>
      <c r="AO1265">
        <v>9233.94</v>
      </c>
      <c r="AP1265">
        <v>2612693</v>
      </c>
    </row>
    <row r="1266" spans="1:42" x14ac:dyDescent="0.25">
      <c r="A1266" t="s">
        <v>5958</v>
      </c>
      <c r="B1266" t="str">
        <f>C1266&amp;"-"&amp;COUNTIF(C$2:C1266,C1266)</f>
        <v>70310-15</v>
      </c>
      <c r="C1266">
        <v>70310</v>
      </c>
      <c r="D1266" s="57">
        <v>44895</v>
      </c>
      <c r="E1266" s="84" t="str">
        <f>F1266&amp;"-"&amp;COUNTIF($F$2:F1266,F1266)</f>
        <v>METASA-1132</v>
      </c>
      <c r="F1266" s="84" t="str">
        <f t="shared" si="128"/>
        <v>METASA</v>
      </c>
      <c r="G1266" t="s">
        <v>8581</v>
      </c>
      <c r="H1266" s="62">
        <v>88416482000106</v>
      </c>
      <c r="I1266" t="s">
        <v>30</v>
      </c>
      <c r="J1266">
        <v>480.88</v>
      </c>
      <c r="K1266">
        <v>7650.8</v>
      </c>
      <c r="M1266">
        <v>707036</v>
      </c>
      <c r="N1266" t="str">
        <v>ACOTUBO</v>
      </c>
      <c r="O1266" s="57" cm="1">
        <f t="array" ref="O1266">_xlfn.XLOOKUP(1,($C$2:$C$8655=M1266)*($F$2:$F$8655=N1266),$D$2:$D$8655)</f>
        <v>45351</v>
      </c>
      <c r="P1266" s="62">
        <v>43919968000129</v>
      </c>
      <c r="Q1266" t="str">
        <v>M</v>
      </c>
      <c r="R1266" s="85">
        <v>11.85</v>
      </c>
      <c r="S1266" s="85">
        <v>8435.7800000000007</v>
      </c>
      <c r="U1266" s="84" t="b">
        <f t="shared" si="129"/>
        <v>1</v>
      </c>
      <c r="V1266" s="84" t="b">
        <f t="shared" si="130"/>
        <v>1</v>
      </c>
      <c r="W1266" s="84" t="b">
        <f t="shared" si="131"/>
        <v>1</v>
      </c>
      <c r="X1266" s="84" t="str">
        <f t="shared" si="132"/>
        <v xml:space="preserve"> </v>
      </c>
      <c r="Y1266" s="84" t="b">
        <f t="shared" si="133"/>
        <v>1</v>
      </c>
      <c r="AA1266" s="84">
        <v>707036</v>
      </c>
      <c r="AB1266" s="84" t="s">
        <v>614</v>
      </c>
      <c r="AC1266" s="57">
        <v>45351</v>
      </c>
      <c r="AD1266" s="84">
        <v>43919968000129</v>
      </c>
      <c r="AE1266" s="84" t="s">
        <v>30</v>
      </c>
      <c r="AF1266" s="84">
        <v>518</v>
      </c>
      <c r="AG1266" s="84">
        <v>8435.7800000000007</v>
      </c>
      <c r="AI1266">
        <v>708875</v>
      </c>
      <c r="AJ1266" s="84" t="str" cm="1">
        <f t="array" ref="AJ1266">_xlfn.XLOOKUP(AI1266,--LEFT(Main!$B$15:$B$1956,SEARCH(" ",Main!$B$15:$B$1956)),Main!$F$15:$F$1956,"")</f>
        <v>ACOTUBO</v>
      </c>
      <c r="AK1266" s="57" cm="1">
        <f t="array" ref="AK1266">_xlfn.XLOOKUP(1,(--LEFT(Main!$B$15:$B$1956,SEARCH(" ",Main!$B$15:$B$1956))=AI1266)*(Main!$F$15:$F$1956=AJ1266),Main!$C$15:$C$1956,"")</f>
        <v>45366</v>
      </c>
      <c r="AL1266" s="62" cm="1">
        <f t="array" ref="AL1266">--_xlfn.XLOOKUP(1,(Main!$F$15:$F$1956='PLANILHA EBR'!AJ1266)*(--LEFT(Main!$B$15:$B$1956,SEARCH(" ",Main!$B$15:$B$1956))='PLANILHA EBR'!AI1266),Main!$E$15:$E$1956)</f>
        <v>43919968000129</v>
      </c>
      <c r="AM1266" s="84" t="str" cm="1">
        <f t="array" ref="AM1266">_xlfn.XLOOKUP(1,(Main!$F$15:$F$1956='PLANILHA EBR'!AJ1266)*(--LEFT(Main!$B$15:$B$1956,SEARCH(" ",Main!$B$15:$B$1956))='PLANILHA EBR'!AI1266),Main!$H$15:$H$1956)</f>
        <v>KG LIQUIDO</v>
      </c>
      <c r="AN1266">
        <v>70</v>
      </c>
      <c r="AO1266">
        <v>1950.41</v>
      </c>
      <c r="AP1266">
        <v>2605484</v>
      </c>
    </row>
    <row r="1267" spans="1:42" x14ac:dyDescent="0.25">
      <c r="A1267" t="s">
        <v>5973</v>
      </c>
      <c r="B1267" t="str">
        <f>C1267&amp;"-"&amp;COUNTIF(C$2:C1267,C1267)</f>
        <v>107235-1</v>
      </c>
      <c r="C1267">
        <v>107235</v>
      </c>
      <c r="D1267" s="57">
        <v>44896</v>
      </c>
      <c r="E1267" s="84" t="str">
        <f>F1267&amp;"-"&amp;COUNTIF($F$2:F1267,F1267)</f>
        <v>ESAB-63</v>
      </c>
      <c r="F1267" s="84" t="str">
        <f t="shared" si="128"/>
        <v>ESAB</v>
      </c>
      <c r="G1267" t="s">
        <v>8582</v>
      </c>
      <c r="H1267" s="62">
        <v>29799921000571</v>
      </c>
      <c r="I1267" t="s">
        <v>30</v>
      </c>
      <c r="J1267">
        <v>15</v>
      </c>
      <c r="K1267">
        <v>2583.9</v>
      </c>
      <c r="M1267">
        <v>707574</v>
      </c>
      <c r="N1267" t="str">
        <v>ACOTUBO</v>
      </c>
      <c r="O1267" s="57" cm="1">
        <f t="array" ref="O1267">_xlfn.XLOOKUP(1,($C$2:$C$8655=M1267)*($F$2:$F$8655=N1267),$D$2:$D$8655)</f>
        <v>45356</v>
      </c>
      <c r="P1267" s="62">
        <v>43919968000129</v>
      </c>
      <c r="Q1267" t="str">
        <v>M</v>
      </c>
      <c r="R1267" s="85">
        <v>18.22</v>
      </c>
      <c r="S1267" s="85">
        <v>2031.71</v>
      </c>
      <c r="U1267" s="84" t="b">
        <f t="shared" si="129"/>
        <v>1</v>
      </c>
      <c r="V1267" s="84" t="b">
        <f t="shared" si="130"/>
        <v>1</v>
      </c>
      <c r="W1267" s="84" t="b">
        <f t="shared" si="131"/>
        <v>1</v>
      </c>
      <c r="X1267" s="84" t="str">
        <f t="shared" si="132"/>
        <v xml:space="preserve"> </v>
      </c>
      <c r="Y1267" s="84" t="b">
        <f t="shared" si="133"/>
        <v>1</v>
      </c>
      <c r="AA1267" s="84">
        <v>707574</v>
      </c>
      <c r="AB1267" s="84" t="s">
        <v>614</v>
      </c>
      <c r="AC1267" s="57">
        <v>45356</v>
      </c>
      <c r="AD1267" s="84">
        <v>43919968000129</v>
      </c>
      <c r="AE1267" s="84" t="s">
        <v>30</v>
      </c>
      <c r="AF1267" s="84">
        <v>137</v>
      </c>
      <c r="AG1267" s="84">
        <v>2031.71</v>
      </c>
      <c r="AI1267">
        <v>710491</v>
      </c>
      <c r="AJ1267" s="84" t="str" cm="1">
        <f t="array" ref="AJ1267">_xlfn.XLOOKUP(AI1267,--LEFT(Main!$B$15:$B$1956,SEARCH(" ",Main!$B$15:$B$1956)),Main!$F$15:$F$1956,"")</f>
        <v>ACOTUBO</v>
      </c>
      <c r="AK1267" s="57" cm="1">
        <f t="array" ref="AK1267">_xlfn.XLOOKUP(1,(--LEFT(Main!$B$15:$B$1956,SEARCH(" ",Main!$B$15:$B$1956))=AI1267)*(Main!$F$15:$F$1956=AJ1267),Main!$C$15:$C$1956,"")</f>
        <v>45381</v>
      </c>
      <c r="AL1267" s="62" cm="1">
        <f t="array" ref="AL1267">--_xlfn.XLOOKUP(1,(Main!$F$15:$F$1956='PLANILHA EBR'!AJ1267)*(--LEFT(Main!$B$15:$B$1956,SEARCH(" ",Main!$B$15:$B$1956))='PLANILHA EBR'!AI1267),Main!$E$15:$E$1956)</f>
        <v>43919968000129</v>
      </c>
      <c r="AM1267" s="84" t="str" cm="1">
        <f t="array" ref="AM1267">_xlfn.XLOOKUP(1,(Main!$F$15:$F$1956='PLANILHA EBR'!AJ1267)*(--LEFT(Main!$B$15:$B$1956,SEARCH(" ",Main!$B$15:$B$1956))='PLANILHA EBR'!AI1267),Main!$H$15:$H$1956)</f>
        <v>KG LIQUIDO</v>
      </c>
      <c r="AN1267">
        <v>3306</v>
      </c>
      <c r="AO1267">
        <v>47621.09</v>
      </c>
      <c r="AP1267">
        <v>2600124</v>
      </c>
    </row>
    <row r="1268" spans="1:42" x14ac:dyDescent="0.25">
      <c r="A1268" t="s">
        <v>5968</v>
      </c>
      <c r="B1268" t="str">
        <f>C1268&amp;"-"&amp;COUNTIF(C$2:C1268,C1268)</f>
        <v>63289-1</v>
      </c>
      <c r="C1268">
        <v>63289</v>
      </c>
      <c r="D1268" s="57">
        <v>44896</v>
      </c>
      <c r="E1268" s="84" t="str">
        <f>F1268&amp;"-"&amp;COUNTIF($F$2:F1268,F1268)</f>
        <v>JOTUN-51</v>
      </c>
      <c r="F1268" s="84" t="str">
        <f t="shared" si="128"/>
        <v>JOTUN</v>
      </c>
      <c r="G1268" t="s">
        <v>8585</v>
      </c>
      <c r="H1268" s="62">
        <v>2907585000404</v>
      </c>
      <c r="I1268" t="s">
        <v>869</v>
      </c>
      <c r="J1268">
        <v>380</v>
      </c>
      <c r="K1268">
        <v>166428.6</v>
      </c>
      <c r="M1268">
        <v>707575</v>
      </c>
      <c r="N1268" t="str">
        <v>ACOTUBO</v>
      </c>
      <c r="O1268" s="57" cm="1">
        <f t="array" ref="O1268">_xlfn.XLOOKUP(1,($C$2:$C$8655=M1268)*($F$2:$F$8655=N1268),$D$2:$D$8655)</f>
        <v>45356</v>
      </c>
      <c r="P1268" s="62">
        <v>43919968000129</v>
      </c>
      <c r="Q1268" t="str">
        <v>M</v>
      </c>
      <c r="R1268" s="85">
        <v>18.809999999999999</v>
      </c>
      <c r="S1268" s="85">
        <v>9233.94</v>
      </c>
      <c r="U1268" s="84" t="b">
        <f t="shared" si="129"/>
        <v>1</v>
      </c>
      <c r="V1268" s="84" t="b">
        <f t="shared" si="130"/>
        <v>1</v>
      </c>
      <c r="W1268" s="84" t="b">
        <f t="shared" si="131"/>
        <v>1</v>
      </c>
      <c r="X1268" s="84" t="str">
        <f t="shared" si="132"/>
        <v xml:space="preserve"> </v>
      </c>
      <c r="Y1268" s="84" t="b">
        <f t="shared" si="133"/>
        <v>1</v>
      </c>
      <c r="AA1268" s="84">
        <v>707575</v>
      </c>
      <c r="AB1268" s="84" t="s">
        <v>614</v>
      </c>
      <c r="AC1268" s="57">
        <v>45356</v>
      </c>
      <c r="AD1268" s="84">
        <v>43919968000129</v>
      </c>
      <c r="AE1268" s="84" t="s">
        <v>30</v>
      </c>
      <c r="AF1268" s="84">
        <v>659</v>
      </c>
      <c r="AG1268" s="84">
        <v>9233.94</v>
      </c>
      <c r="AI1268">
        <v>713225</v>
      </c>
      <c r="AJ1268" s="84" t="str" cm="1">
        <f t="array" ref="AJ1268">_xlfn.XLOOKUP(AI1268,--LEFT(Main!$B$15:$B$1956,SEARCH(" ",Main!$B$15:$B$1956)),Main!$F$15:$F$1956,"")</f>
        <v>ACOTUBO</v>
      </c>
      <c r="AK1268" s="57" cm="1">
        <f t="array" ref="AK1268">_xlfn.XLOOKUP(1,(--LEFT(Main!$B$15:$B$1956,SEARCH(" ",Main!$B$15:$B$1956))=AI1268)*(Main!$F$15:$F$1956=AJ1268),Main!$C$15:$C$1956,"")</f>
        <v>45407</v>
      </c>
      <c r="AL1268" s="62" cm="1">
        <f t="array" ref="AL1268">--_xlfn.XLOOKUP(1,(Main!$F$15:$F$1956='PLANILHA EBR'!AJ1268)*(--LEFT(Main!$B$15:$B$1956,SEARCH(" ",Main!$B$15:$B$1956))='PLANILHA EBR'!AI1268),Main!$E$15:$E$1956)</f>
        <v>43919968000129</v>
      </c>
      <c r="AM1268" s="84" t="str" cm="1">
        <f t="array" ref="AM1268">_xlfn.XLOOKUP(1,(Main!$F$15:$F$1956='PLANILHA EBR'!AJ1268)*(--LEFT(Main!$B$15:$B$1956,SEARCH(" ",Main!$B$15:$B$1956))='PLANILHA EBR'!AI1268),Main!$H$15:$H$1956)</f>
        <v>KG LIQUIDO</v>
      </c>
      <c r="AN1268">
        <v>712</v>
      </c>
      <c r="AO1268">
        <v>20487.38</v>
      </c>
      <c r="AP1268">
        <v>2600085</v>
      </c>
    </row>
    <row r="1269" spans="1:42" x14ac:dyDescent="0.25">
      <c r="A1269" t="s">
        <v>5968</v>
      </c>
      <c r="B1269" t="str">
        <f>C1269&amp;"-"&amp;COUNTIF(C$2:C1269,C1269)</f>
        <v>63289-2</v>
      </c>
      <c r="C1269">
        <v>63289</v>
      </c>
      <c r="D1269" s="57">
        <v>44896</v>
      </c>
      <c r="E1269" s="84" t="str">
        <f>F1269&amp;"-"&amp;COUNTIF($F$2:F1269,F1269)</f>
        <v>JOTUN-52</v>
      </c>
      <c r="F1269" s="84" t="str">
        <f t="shared" si="128"/>
        <v>JOTUN</v>
      </c>
      <c r="G1269" t="s">
        <v>8585</v>
      </c>
      <c r="H1269" s="62">
        <v>2907585000404</v>
      </c>
      <c r="I1269" t="s">
        <v>869</v>
      </c>
      <c r="J1269">
        <v>380</v>
      </c>
      <c r="K1269">
        <v>59530.8</v>
      </c>
      <c r="M1269">
        <v>708875</v>
      </c>
      <c r="N1269" t="str">
        <v>ACOTUBO</v>
      </c>
      <c r="O1269" s="57" cm="1">
        <f t="array" ref="O1269">_xlfn.XLOOKUP(1,($C$2:$C$8655=M1269)*($F$2:$F$8655=N1269),$D$2:$D$8655)</f>
        <v>45366</v>
      </c>
      <c r="P1269" s="62">
        <v>43919968000129</v>
      </c>
      <c r="Q1269" t="str">
        <v>M</v>
      </c>
      <c r="R1269" s="85">
        <v>12.1</v>
      </c>
      <c r="S1269" s="85">
        <v>1950.41</v>
      </c>
      <c r="U1269" s="84" t="b">
        <f t="shared" si="129"/>
        <v>1</v>
      </c>
      <c r="V1269" s="84" t="b">
        <f t="shared" si="130"/>
        <v>1</v>
      </c>
      <c r="W1269" s="84" t="b">
        <f t="shared" si="131"/>
        <v>1</v>
      </c>
      <c r="X1269" s="84" t="str">
        <f t="shared" si="132"/>
        <v xml:space="preserve"> </v>
      </c>
      <c r="Y1269" s="84" t="b">
        <f t="shared" si="133"/>
        <v>1</v>
      </c>
      <c r="AA1269" s="84">
        <v>708875</v>
      </c>
      <c r="AB1269" s="84" t="s">
        <v>614</v>
      </c>
      <c r="AC1269" s="57">
        <v>45366</v>
      </c>
      <c r="AD1269" s="84">
        <v>43919968000129</v>
      </c>
      <c r="AE1269" s="84" t="s">
        <v>30</v>
      </c>
      <c r="AF1269" s="84">
        <v>70</v>
      </c>
      <c r="AG1269" s="84">
        <v>1950.41</v>
      </c>
      <c r="AI1269">
        <v>714566</v>
      </c>
      <c r="AJ1269" s="84" t="str" cm="1">
        <f t="array" ref="AJ1269">_xlfn.XLOOKUP(AI1269,--LEFT(Main!$B$15:$B$1956,SEARCH(" ",Main!$B$15:$B$1956)),Main!$F$15:$F$1956,"")</f>
        <v>ACOTUBO</v>
      </c>
      <c r="AK1269" s="57" cm="1">
        <f t="array" ref="AK1269">_xlfn.XLOOKUP(1,(--LEFT(Main!$B$15:$B$1956,SEARCH(" ",Main!$B$15:$B$1956))=AI1269)*(Main!$F$15:$F$1956=AJ1269),Main!$C$15:$C$1956,"")</f>
        <v>45420</v>
      </c>
      <c r="AL1269" s="62" cm="1">
        <f t="array" ref="AL1269">--_xlfn.XLOOKUP(1,(Main!$F$15:$F$1956='PLANILHA EBR'!AJ1269)*(--LEFT(Main!$B$15:$B$1956,SEARCH(" ",Main!$B$15:$B$1956))='PLANILHA EBR'!AI1269),Main!$E$15:$E$1956)</f>
        <v>43919968000129</v>
      </c>
      <c r="AM1269" s="84" t="str" cm="1">
        <f t="array" ref="AM1269">_xlfn.XLOOKUP(1,(Main!$F$15:$F$1956='PLANILHA EBR'!AJ1269)*(--LEFT(Main!$B$15:$B$1956,SEARCH(" ",Main!$B$15:$B$1956))='PLANILHA EBR'!AI1269),Main!$H$15:$H$1956)</f>
        <v>KG LIQUIDO</v>
      </c>
      <c r="AN1269">
        <v>1670</v>
      </c>
      <c r="AO1269">
        <v>23227.7</v>
      </c>
      <c r="AP1269">
        <v>661576</v>
      </c>
    </row>
    <row r="1270" spans="1:42" x14ac:dyDescent="0.25">
      <c r="A1270" t="s">
        <v>5968</v>
      </c>
      <c r="B1270" t="str">
        <f>C1270&amp;"-"&amp;COUNTIF(C$2:C1270,C1270)</f>
        <v>63289-3</v>
      </c>
      <c r="C1270">
        <v>63289</v>
      </c>
      <c r="D1270" s="57">
        <v>44896</v>
      </c>
      <c r="E1270" s="84" t="str">
        <f>F1270&amp;"-"&amp;COUNTIF($F$2:F1270,F1270)</f>
        <v>JOTUN-53</v>
      </c>
      <c r="F1270" s="84" t="str">
        <f t="shared" si="128"/>
        <v>JOTUN</v>
      </c>
      <c r="G1270" t="s">
        <v>8585</v>
      </c>
      <c r="H1270" s="62">
        <v>2907585000404</v>
      </c>
      <c r="I1270" t="s">
        <v>869</v>
      </c>
      <c r="J1270">
        <v>127</v>
      </c>
      <c r="K1270">
        <v>60289.440000000002</v>
      </c>
      <c r="M1270">
        <v>710491</v>
      </c>
      <c r="N1270" t="str">
        <v>ACOTUBO</v>
      </c>
      <c r="O1270" s="57" cm="1">
        <f t="array" ref="O1270">_xlfn.XLOOKUP(1,($C$2:$C$8655=M1270)*($F$2:$F$8655=N1270),$D$2:$D$8655)</f>
        <v>45381</v>
      </c>
      <c r="P1270" s="62">
        <v>43919968000129</v>
      </c>
      <c r="Q1270" t="str">
        <v>M</v>
      </c>
      <c r="R1270" s="85">
        <v>261.45</v>
      </c>
      <c r="S1270" s="85">
        <v>47621.09</v>
      </c>
      <c r="U1270" s="84" t="b">
        <f t="shared" si="129"/>
        <v>1</v>
      </c>
      <c r="V1270" s="84" t="b">
        <f t="shared" si="130"/>
        <v>1</v>
      </c>
      <c r="W1270" s="84" t="b">
        <f t="shared" si="131"/>
        <v>1</v>
      </c>
      <c r="X1270" s="84" t="str">
        <f t="shared" si="132"/>
        <v xml:space="preserve"> </v>
      </c>
      <c r="Y1270" s="84" t="b">
        <f t="shared" si="133"/>
        <v>1</v>
      </c>
      <c r="AA1270" s="84">
        <v>710491</v>
      </c>
      <c r="AB1270" s="84" t="s">
        <v>614</v>
      </c>
      <c r="AC1270" s="57">
        <v>45381</v>
      </c>
      <c r="AD1270" s="84">
        <v>43919968000129</v>
      </c>
      <c r="AE1270" s="84" t="s">
        <v>30</v>
      </c>
      <c r="AF1270" s="84">
        <v>3306</v>
      </c>
      <c r="AG1270" s="84">
        <v>47621.09</v>
      </c>
      <c r="AI1270">
        <v>714568</v>
      </c>
      <c r="AJ1270" s="84" t="str" cm="1">
        <f t="array" ref="AJ1270">_xlfn.XLOOKUP(AI1270,--LEFT(Main!$B$15:$B$1956,SEARCH(" ",Main!$B$15:$B$1956)),Main!$F$15:$F$1956,"")</f>
        <v>ACOTUBO</v>
      </c>
      <c r="AK1270" s="57" cm="1">
        <f t="array" ref="AK1270">_xlfn.XLOOKUP(1,(--LEFT(Main!$B$15:$B$1956,SEARCH(" ",Main!$B$15:$B$1956))=AI1270)*(Main!$F$15:$F$1956=AJ1270),Main!$C$15:$C$1956,"")</f>
        <v>45420</v>
      </c>
      <c r="AL1270" s="62" cm="1">
        <f t="array" ref="AL1270">--_xlfn.XLOOKUP(1,(Main!$F$15:$F$1956='PLANILHA EBR'!AJ1270)*(--LEFT(Main!$B$15:$B$1956,SEARCH(" ",Main!$B$15:$B$1956))='PLANILHA EBR'!AI1270),Main!$E$15:$E$1956)</f>
        <v>43919968000129</v>
      </c>
      <c r="AM1270" s="84" t="str" cm="1">
        <f t="array" ref="AM1270">_xlfn.XLOOKUP(1,(Main!$F$15:$F$1956='PLANILHA EBR'!AJ1270)*(--LEFT(Main!$B$15:$B$1956,SEARCH(" ",Main!$B$15:$B$1956))='PLANILHA EBR'!AI1270),Main!$H$15:$H$1956)</f>
        <v>KG LIQUIDO</v>
      </c>
      <c r="AN1270">
        <v>3015</v>
      </c>
      <c r="AO1270">
        <v>41562.22</v>
      </c>
      <c r="AP1270">
        <v>661574</v>
      </c>
    </row>
    <row r="1271" spans="1:42" x14ac:dyDescent="0.25">
      <c r="A1271" t="s">
        <v>5968</v>
      </c>
      <c r="B1271" t="str">
        <f>C1271&amp;"-"&amp;COUNTIF(C$2:C1271,C1271)</f>
        <v>63289-4</v>
      </c>
      <c r="C1271">
        <v>63289</v>
      </c>
      <c r="D1271" s="57">
        <v>44896</v>
      </c>
      <c r="E1271" s="84" t="str">
        <f>F1271&amp;"-"&amp;COUNTIF($F$2:F1271,F1271)</f>
        <v>JOTUN-54</v>
      </c>
      <c r="F1271" s="84" t="str">
        <f t="shared" si="128"/>
        <v>JOTUN</v>
      </c>
      <c r="G1271" t="s">
        <v>8585</v>
      </c>
      <c r="H1271" s="62">
        <v>2907585000404</v>
      </c>
      <c r="I1271" t="s">
        <v>869</v>
      </c>
      <c r="J1271">
        <v>127</v>
      </c>
      <c r="K1271">
        <v>12202.16</v>
      </c>
      <c r="M1271">
        <v>713225</v>
      </c>
      <c r="N1271" t="str">
        <v>ACOTUBO</v>
      </c>
      <c r="O1271" s="57" cm="1">
        <f t="array" ref="O1271">_xlfn.XLOOKUP(1,($C$2:$C$8655=M1271)*($F$2:$F$8655=N1271),$D$2:$D$8655)</f>
        <v>45407</v>
      </c>
      <c r="P1271" s="62">
        <v>43919968000129</v>
      </c>
      <c r="Q1271" t="str">
        <v>M</v>
      </c>
      <c r="R1271" s="85">
        <v>237.4</v>
      </c>
      <c r="S1271" s="85">
        <v>20487.38</v>
      </c>
      <c r="U1271" s="84" t="b">
        <f t="shared" si="129"/>
        <v>1</v>
      </c>
      <c r="V1271" s="84" t="b">
        <f t="shared" si="130"/>
        <v>1</v>
      </c>
      <c r="W1271" s="84" t="b">
        <f t="shared" si="131"/>
        <v>1</v>
      </c>
      <c r="X1271" s="84" t="str">
        <f t="shared" si="132"/>
        <v xml:space="preserve"> </v>
      </c>
      <c r="Y1271" s="84" t="b">
        <f t="shared" si="133"/>
        <v>1</v>
      </c>
      <c r="AA1271" s="84">
        <v>713225</v>
      </c>
      <c r="AB1271" s="84" t="s">
        <v>614</v>
      </c>
      <c r="AC1271" s="57">
        <v>45407</v>
      </c>
      <c r="AD1271" s="84">
        <v>43919968000129</v>
      </c>
      <c r="AE1271" s="84" t="s">
        <v>30</v>
      </c>
      <c r="AF1271" s="84">
        <v>712</v>
      </c>
      <c r="AG1271" s="84">
        <v>20487.38</v>
      </c>
      <c r="AI1271">
        <v>714570</v>
      </c>
      <c r="AJ1271" s="84" t="str" cm="1">
        <f t="array" ref="AJ1271">_xlfn.XLOOKUP(AI1271,--LEFT(Main!$B$15:$B$1956,SEARCH(" ",Main!$B$15:$B$1956)),Main!$F$15:$F$1956,"")</f>
        <v>ACOTUBO</v>
      </c>
      <c r="AK1271" s="57" cm="1">
        <f t="array" ref="AK1271">_xlfn.XLOOKUP(1,(--LEFT(Main!$B$15:$B$1956,SEARCH(" ",Main!$B$15:$B$1956))=AI1271)*(Main!$F$15:$F$1956=AJ1271),Main!$C$15:$C$1956,"")</f>
        <v>45420</v>
      </c>
      <c r="AL1271" s="62" cm="1">
        <f t="array" ref="AL1271">--_xlfn.XLOOKUP(1,(Main!$F$15:$F$1956='PLANILHA EBR'!AJ1271)*(--LEFT(Main!$B$15:$B$1956,SEARCH(" ",Main!$B$15:$B$1956))='PLANILHA EBR'!AI1271),Main!$E$15:$E$1956)</f>
        <v>43919968000129</v>
      </c>
      <c r="AM1271" s="84" t="str" cm="1">
        <f t="array" ref="AM1271">_xlfn.XLOOKUP(1,(Main!$F$15:$F$1956='PLANILHA EBR'!AJ1271)*(--LEFT(Main!$B$15:$B$1956,SEARCH(" ",Main!$B$15:$B$1956))='PLANILHA EBR'!AI1271),Main!$H$15:$H$1956)</f>
        <v>KG LIQUIDO</v>
      </c>
      <c r="AN1271">
        <v>2114</v>
      </c>
      <c r="AO1271">
        <v>29050.03</v>
      </c>
      <c r="AP1271">
        <v>661572</v>
      </c>
    </row>
    <row r="1272" spans="1:42" x14ac:dyDescent="0.25">
      <c r="A1272" t="s">
        <v>5968</v>
      </c>
      <c r="B1272" t="str">
        <f>C1272&amp;"-"&amp;COUNTIF(C$2:C1272,C1272)</f>
        <v>63289-5</v>
      </c>
      <c r="C1272">
        <v>63289</v>
      </c>
      <c r="D1272" s="57">
        <v>44896</v>
      </c>
      <c r="E1272" s="84" t="str">
        <f>F1272&amp;"-"&amp;COUNTIF($F$2:F1272,F1272)</f>
        <v>JOTUN-55</v>
      </c>
      <c r="F1272" s="84" t="str">
        <f t="shared" si="128"/>
        <v>JOTUN</v>
      </c>
      <c r="G1272" t="s">
        <v>8585</v>
      </c>
      <c r="H1272" s="62">
        <v>2907585000404</v>
      </c>
      <c r="I1272" t="s">
        <v>869</v>
      </c>
      <c r="J1272">
        <v>69</v>
      </c>
      <c r="K1272">
        <v>44191.6</v>
      </c>
      <c r="M1272">
        <v>714566</v>
      </c>
      <c r="N1272" t="str">
        <v>ACOTUBO</v>
      </c>
      <c r="O1272" s="57" cm="1">
        <f t="array" ref="O1272">_xlfn.XLOOKUP(1,($C$2:$C$8655=M1272)*($F$2:$F$8655=N1272),$D$2:$D$8655)</f>
        <v>45420</v>
      </c>
      <c r="P1272" s="62">
        <v>43919968000129</v>
      </c>
      <c r="Q1272" t="str">
        <v>M</v>
      </c>
      <c r="R1272" s="85">
        <v>147.9</v>
      </c>
      <c r="S1272" s="85">
        <v>23227.7</v>
      </c>
      <c r="U1272" s="84" t="b">
        <f t="shared" si="129"/>
        <v>1</v>
      </c>
      <c r="V1272" s="84" t="b">
        <f t="shared" si="130"/>
        <v>1</v>
      </c>
      <c r="W1272" s="84" t="b">
        <f t="shared" si="131"/>
        <v>1</v>
      </c>
      <c r="X1272" s="84" t="str">
        <f t="shared" si="132"/>
        <v xml:space="preserve"> </v>
      </c>
      <c r="Y1272" s="84" t="b">
        <f t="shared" si="133"/>
        <v>1</v>
      </c>
      <c r="AA1272" s="84">
        <v>714566</v>
      </c>
      <c r="AB1272" s="84" t="s">
        <v>614</v>
      </c>
      <c r="AC1272" s="57">
        <v>45420</v>
      </c>
      <c r="AD1272" s="84">
        <v>43919968000129</v>
      </c>
      <c r="AE1272" s="84" t="s">
        <v>30</v>
      </c>
      <c r="AF1272" s="84">
        <v>1670</v>
      </c>
      <c r="AG1272" s="84">
        <v>23227.7</v>
      </c>
      <c r="AI1272">
        <v>717231</v>
      </c>
      <c r="AJ1272" s="84" t="str" cm="1">
        <f t="array" ref="AJ1272">_xlfn.XLOOKUP(AI1272,--LEFT(Main!$B$15:$B$1956,SEARCH(" ",Main!$B$15:$B$1956)),Main!$F$15:$F$1956,"")</f>
        <v>ACOTUBO</v>
      </c>
      <c r="AK1272" s="57" cm="1">
        <f t="array" ref="AK1272">_xlfn.XLOOKUP(1,(--LEFT(Main!$B$15:$B$1956,SEARCH(" ",Main!$B$15:$B$1956))=AI1272)*(Main!$F$15:$F$1956=AJ1272),Main!$C$15:$C$1956,"")</f>
        <v>45443</v>
      </c>
      <c r="AL1272" s="62" cm="1">
        <f t="array" ref="AL1272">--_xlfn.XLOOKUP(1,(Main!$F$15:$F$1956='PLANILHA EBR'!AJ1272)*(--LEFT(Main!$B$15:$B$1956,SEARCH(" ",Main!$B$15:$B$1956))='PLANILHA EBR'!AI1272),Main!$E$15:$E$1956)</f>
        <v>43919968000129</v>
      </c>
      <c r="AM1272" s="84" t="str" cm="1">
        <f t="array" ref="AM1272">_xlfn.XLOOKUP(1,(Main!$F$15:$F$1956='PLANILHA EBR'!AJ1272)*(--LEFT(Main!$B$15:$B$1956,SEARCH(" ",Main!$B$15:$B$1956))='PLANILHA EBR'!AI1272),Main!$H$15:$H$1956)</f>
        <v>KG LIQUIDO</v>
      </c>
      <c r="AN1272">
        <v>90</v>
      </c>
      <c r="AO1272">
        <v>2895.55</v>
      </c>
      <c r="AP1272">
        <v>661134</v>
      </c>
    </row>
    <row r="1273" spans="1:42" x14ac:dyDescent="0.25">
      <c r="A1273" t="s">
        <v>5968</v>
      </c>
      <c r="B1273" t="str">
        <f>C1273&amp;"-"&amp;COUNTIF(C$2:C1273,C1273)</f>
        <v>63289-6</v>
      </c>
      <c r="C1273">
        <v>63289</v>
      </c>
      <c r="D1273" s="57">
        <v>44896</v>
      </c>
      <c r="E1273" s="84" t="str">
        <f>F1273&amp;"-"&amp;COUNTIF($F$2:F1273,F1273)</f>
        <v>JOTUN-56</v>
      </c>
      <c r="F1273" s="84" t="str">
        <f t="shared" si="128"/>
        <v>JOTUN</v>
      </c>
      <c r="G1273" t="s">
        <v>8585</v>
      </c>
      <c r="H1273" s="62">
        <v>2907585000404</v>
      </c>
      <c r="I1273" t="s">
        <v>869</v>
      </c>
      <c r="J1273">
        <v>69</v>
      </c>
      <c r="K1273">
        <v>11784.1</v>
      </c>
      <c r="M1273">
        <v>714568</v>
      </c>
      <c r="N1273" t="str">
        <v>ACOTUBO</v>
      </c>
      <c r="O1273" s="57" cm="1">
        <f t="array" ref="O1273">_xlfn.XLOOKUP(1,($C$2:$C$8655=M1273)*($F$2:$F$8655=N1273),$D$2:$D$8655)</f>
        <v>45420</v>
      </c>
      <c r="P1273" s="62">
        <v>43919968000129</v>
      </c>
      <c r="Q1273" t="str">
        <v>M</v>
      </c>
      <c r="R1273" s="85">
        <v>211.41</v>
      </c>
      <c r="S1273" s="85">
        <v>41562.22</v>
      </c>
      <c r="U1273" s="84" t="b">
        <f t="shared" si="129"/>
        <v>1</v>
      </c>
      <c r="V1273" s="84" t="b">
        <f t="shared" si="130"/>
        <v>1</v>
      </c>
      <c r="W1273" s="84" t="b">
        <f t="shared" si="131"/>
        <v>1</v>
      </c>
      <c r="X1273" s="84" t="str">
        <f t="shared" si="132"/>
        <v xml:space="preserve"> </v>
      </c>
      <c r="Y1273" s="84" t="b">
        <f t="shared" si="133"/>
        <v>1</v>
      </c>
      <c r="AA1273" s="84">
        <v>714568</v>
      </c>
      <c r="AB1273" s="84" t="s">
        <v>614</v>
      </c>
      <c r="AC1273" s="57">
        <v>45420</v>
      </c>
      <c r="AD1273" s="84">
        <v>43919968000129</v>
      </c>
      <c r="AE1273" s="84" t="s">
        <v>30</v>
      </c>
      <c r="AF1273" s="84">
        <v>3015</v>
      </c>
      <c r="AG1273" s="84">
        <v>41562.22</v>
      </c>
      <c r="AI1273">
        <v>721004</v>
      </c>
      <c r="AJ1273" s="84" t="str" cm="1">
        <f t="array" ref="AJ1273">_xlfn.XLOOKUP(AI1273,--LEFT(Main!$B$15:$B$1956,SEARCH(" ",Main!$B$15:$B$1956)),Main!$F$15:$F$1956,"")</f>
        <v>ACOTUBO</v>
      </c>
      <c r="AK1273" s="57" cm="1">
        <f t="array" ref="AK1273">_xlfn.XLOOKUP(1,(--LEFT(Main!$B$15:$B$1956,SEARCH(" ",Main!$B$15:$B$1956))=AI1273)*(Main!$F$15:$F$1956=AJ1273),Main!$C$15:$C$1956,"")</f>
        <v>45471</v>
      </c>
      <c r="AL1273" s="62" cm="1">
        <f t="array" ref="AL1273">--_xlfn.XLOOKUP(1,(Main!$F$15:$F$1956='PLANILHA EBR'!AJ1273)*(--LEFT(Main!$B$15:$B$1956,SEARCH(" ",Main!$B$15:$B$1956))='PLANILHA EBR'!AI1273),Main!$E$15:$E$1956)</f>
        <v>43919968000129</v>
      </c>
      <c r="AM1273" s="84" t="str" cm="1">
        <f t="array" ref="AM1273">_xlfn.XLOOKUP(1,(Main!$F$15:$F$1956='PLANILHA EBR'!AJ1273)*(--LEFT(Main!$B$15:$B$1956,SEARCH(" ",Main!$B$15:$B$1956))='PLANILHA EBR'!AI1273),Main!$H$15:$H$1956)</f>
        <v>KG LIQUIDO</v>
      </c>
      <c r="AN1273">
        <v>1746</v>
      </c>
      <c r="AO1273">
        <v>21573.8</v>
      </c>
      <c r="AP1273">
        <v>222003</v>
      </c>
    </row>
    <row r="1274" spans="1:42" x14ac:dyDescent="0.25">
      <c r="A1274" t="s">
        <v>5968</v>
      </c>
      <c r="B1274" t="str">
        <f>C1274&amp;"-"&amp;COUNTIF(C$2:C1274,C1274)</f>
        <v>63289-7</v>
      </c>
      <c r="C1274">
        <v>63289</v>
      </c>
      <c r="D1274" s="57">
        <v>44896</v>
      </c>
      <c r="E1274" s="84" t="str">
        <f>F1274&amp;"-"&amp;COUNTIF($F$2:F1274,F1274)</f>
        <v>JOTUN-57</v>
      </c>
      <c r="F1274" s="84" t="str">
        <f t="shared" si="128"/>
        <v>JOTUN</v>
      </c>
      <c r="G1274" t="s">
        <v>8585</v>
      </c>
      <c r="H1274" s="62">
        <v>2907585000404</v>
      </c>
      <c r="I1274" t="s">
        <v>869</v>
      </c>
      <c r="J1274">
        <v>51</v>
      </c>
      <c r="K1274">
        <v>6946.2</v>
      </c>
      <c r="M1274">
        <v>714570</v>
      </c>
      <c r="N1274" t="str">
        <v>ACOTUBO</v>
      </c>
      <c r="O1274" s="57" cm="1">
        <f t="array" ref="O1274">_xlfn.XLOOKUP(1,($C$2:$C$8655=M1274)*($F$2:$F$8655=N1274),$D$2:$D$8655)</f>
        <v>45420</v>
      </c>
      <c r="P1274" s="62">
        <v>43919968000129</v>
      </c>
      <c r="Q1274" t="str">
        <v>M</v>
      </c>
      <c r="R1274" s="85">
        <v>226.84</v>
      </c>
      <c r="S1274" s="85">
        <v>29050.03</v>
      </c>
      <c r="U1274" s="84" t="b">
        <f t="shared" si="129"/>
        <v>1</v>
      </c>
      <c r="V1274" s="84" t="b">
        <f t="shared" si="130"/>
        <v>1</v>
      </c>
      <c r="W1274" s="84" t="b">
        <f t="shared" si="131"/>
        <v>1</v>
      </c>
      <c r="X1274" s="84" t="str">
        <f t="shared" si="132"/>
        <v xml:space="preserve"> </v>
      </c>
      <c r="Y1274" s="84" t="b">
        <f t="shared" si="133"/>
        <v>1</v>
      </c>
      <c r="AA1274" s="84">
        <v>714570</v>
      </c>
      <c r="AB1274" s="84" t="s">
        <v>614</v>
      </c>
      <c r="AC1274" s="57">
        <v>45420</v>
      </c>
      <c r="AD1274" s="84">
        <v>43919968000129</v>
      </c>
      <c r="AE1274" s="84" t="s">
        <v>30</v>
      </c>
      <c r="AF1274" s="84">
        <v>2114</v>
      </c>
      <c r="AG1274" s="84">
        <v>29050.03</v>
      </c>
      <c r="AI1274">
        <v>725716</v>
      </c>
      <c r="AJ1274" s="84" t="str" cm="1">
        <f t="array" ref="AJ1274">_xlfn.XLOOKUP(AI1274,--LEFT(Main!$B$15:$B$1956,SEARCH(" ",Main!$B$15:$B$1956)),Main!$F$15:$F$1956,"")</f>
        <v>ACOTUBO</v>
      </c>
      <c r="AK1274" s="57" cm="1">
        <f t="array" ref="AK1274">_xlfn.XLOOKUP(1,(--LEFT(Main!$B$15:$B$1956,SEARCH(" ",Main!$B$15:$B$1956))=AI1274)*(Main!$F$15:$F$1956=AJ1274),Main!$C$15:$C$1956,"")</f>
        <v>45509</v>
      </c>
      <c r="AL1274" s="62" cm="1">
        <f t="array" ref="AL1274">--_xlfn.XLOOKUP(1,(Main!$F$15:$F$1956='PLANILHA EBR'!AJ1274)*(--LEFT(Main!$B$15:$B$1956,SEARCH(" ",Main!$B$15:$B$1956))='PLANILHA EBR'!AI1274),Main!$E$15:$E$1956)</f>
        <v>43919968000129</v>
      </c>
      <c r="AM1274" s="84" t="str" cm="1">
        <f t="array" ref="AM1274">_xlfn.XLOOKUP(1,(Main!$F$15:$F$1956='PLANILHA EBR'!AJ1274)*(--LEFT(Main!$B$15:$B$1956,SEARCH(" ",Main!$B$15:$B$1956))='PLANILHA EBR'!AI1274),Main!$H$15:$H$1956)</f>
        <v>KG LIQUIDO</v>
      </c>
      <c r="AN1274">
        <v>728</v>
      </c>
      <c r="AO1274">
        <v>10328.209999999999</v>
      </c>
      <c r="AP1274">
        <v>222001</v>
      </c>
    </row>
    <row r="1275" spans="1:42" x14ac:dyDescent="0.25">
      <c r="A1275" t="s">
        <v>5968</v>
      </c>
      <c r="B1275" t="str">
        <f>C1275&amp;"-"&amp;COUNTIF(C$2:C1275,C1275)</f>
        <v>63289-8</v>
      </c>
      <c r="C1275">
        <v>63289</v>
      </c>
      <c r="D1275" s="57">
        <v>44896</v>
      </c>
      <c r="E1275" s="84" t="str">
        <f>F1275&amp;"-"&amp;COUNTIF($F$2:F1275,F1275)</f>
        <v>JOTUN-58</v>
      </c>
      <c r="F1275" s="84" t="str">
        <f t="shared" si="128"/>
        <v>JOTUN</v>
      </c>
      <c r="G1275" t="s">
        <v>8585</v>
      </c>
      <c r="H1275" s="62">
        <v>2907585000404</v>
      </c>
      <c r="I1275" t="s">
        <v>869</v>
      </c>
      <c r="J1275">
        <v>51</v>
      </c>
      <c r="K1275">
        <v>2737.12</v>
      </c>
      <c r="M1275">
        <v>717231</v>
      </c>
      <c r="N1275" t="str">
        <v>ACOTUBO</v>
      </c>
      <c r="O1275" s="57" cm="1">
        <f t="array" ref="O1275">_xlfn.XLOOKUP(1,($C$2:$C$8655=M1275)*($F$2:$F$8655=N1275),$D$2:$D$8655)</f>
        <v>45443</v>
      </c>
      <c r="P1275" s="62">
        <v>43919968000129</v>
      </c>
      <c r="Q1275" t="str">
        <v>M</v>
      </c>
      <c r="R1275" s="85">
        <v>45.25</v>
      </c>
      <c r="S1275" s="85">
        <v>2895.55</v>
      </c>
      <c r="U1275" s="84" t="b">
        <f t="shared" si="129"/>
        <v>1</v>
      </c>
      <c r="V1275" s="84" t="b">
        <f t="shared" si="130"/>
        <v>1</v>
      </c>
      <c r="W1275" s="84" t="b">
        <f t="shared" si="131"/>
        <v>1</v>
      </c>
      <c r="X1275" s="84" t="str">
        <f t="shared" si="132"/>
        <v xml:space="preserve"> </v>
      </c>
      <c r="Y1275" s="84" t="b">
        <f t="shared" si="133"/>
        <v>1</v>
      </c>
      <c r="AA1275" s="84">
        <v>717231</v>
      </c>
      <c r="AB1275" s="84" t="s">
        <v>614</v>
      </c>
      <c r="AC1275" s="57">
        <v>45443</v>
      </c>
      <c r="AD1275" s="84">
        <v>43919968000129</v>
      </c>
      <c r="AE1275" s="84" t="s">
        <v>30</v>
      </c>
      <c r="AF1275" s="84">
        <v>90</v>
      </c>
      <c r="AG1275" s="84">
        <v>2895.55</v>
      </c>
      <c r="AI1275">
        <v>728541</v>
      </c>
      <c r="AJ1275" s="84" t="str" cm="1">
        <f t="array" ref="AJ1275">_xlfn.XLOOKUP(AI1275,--LEFT(Main!$B$15:$B$1956,SEARCH(" ",Main!$B$15:$B$1956)),Main!$F$15:$F$1956,"")</f>
        <v>ACOTUBO</v>
      </c>
      <c r="AK1275" s="57" cm="1">
        <f t="array" ref="AK1275">_xlfn.XLOOKUP(1,(--LEFT(Main!$B$15:$B$1956,SEARCH(" ",Main!$B$15:$B$1956))=AI1275)*(Main!$F$15:$F$1956=AJ1275),Main!$C$15:$C$1956,"")</f>
        <v>45531</v>
      </c>
      <c r="AL1275" s="62" cm="1">
        <f t="array" ref="AL1275">--_xlfn.XLOOKUP(1,(Main!$F$15:$F$1956='PLANILHA EBR'!AJ1275)*(--LEFT(Main!$B$15:$B$1956,SEARCH(" ",Main!$B$15:$B$1956))='PLANILHA EBR'!AI1275),Main!$E$15:$E$1956)</f>
        <v>43919968000129</v>
      </c>
      <c r="AM1275" s="84" t="str" cm="1">
        <f t="array" ref="AM1275">_xlfn.XLOOKUP(1,(Main!$F$15:$F$1956='PLANILHA EBR'!AJ1275)*(--LEFT(Main!$B$15:$B$1956,SEARCH(" ",Main!$B$15:$B$1956))='PLANILHA EBR'!AI1275),Main!$H$15:$H$1956)</f>
        <v>KG LIQUIDO</v>
      </c>
      <c r="AN1275">
        <v>2612</v>
      </c>
      <c r="AO1275">
        <v>32473.97</v>
      </c>
      <c r="AP1275">
        <v>160767</v>
      </c>
    </row>
    <row r="1276" spans="1:42" x14ac:dyDescent="0.25">
      <c r="A1276" t="s">
        <v>5968</v>
      </c>
      <c r="B1276" t="str">
        <f>C1276&amp;"-"&amp;COUNTIF(C$2:C1276,C1276)</f>
        <v>63289-9</v>
      </c>
      <c r="C1276">
        <v>63289</v>
      </c>
      <c r="D1276" s="57">
        <v>44896</v>
      </c>
      <c r="E1276" s="84" t="str">
        <f>F1276&amp;"-"&amp;COUNTIF($F$2:F1276,F1276)</f>
        <v>JOTUN-59</v>
      </c>
      <c r="F1276" s="84" t="str">
        <f t="shared" si="128"/>
        <v>JOTUN</v>
      </c>
      <c r="G1276" t="s">
        <v>8585</v>
      </c>
      <c r="H1276" s="62">
        <v>2907585000404</v>
      </c>
      <c r="I1276" t="s">
        <v>869</v>
      </c>
      <c r="J1276">
        <v>51</v>
      </c>
      <c r="K1276">
        <v>17618.560000000001</v>
      </c>
      <c r="M1276">
        <v>721004</v>
      </c>
      <c r="N1276" t="str">
        <v>ACOTUBO</v>
      </c>
      <c r="O1276" s="57" cm="1">
        <f t="array" ref="O1276">_xlfn.XLOOKUP(1,($C$2:$C$8655=M1276)*($F$2:$F$8655=N1276),$D$2:$D$8655)</f>
        <v>45471</v>
      </c>
      <c r="P1276" s="62">
        <v>43919968000129</v>
      </c>
      <c r="Q1276" t="str">
        <v>M</v>
      </c>
      <c r="R1276" s="85">
        <v>149.4</v>
      </c>
      <c r="S1276" s="85">
        <v>21573.800000000003</v>
      </c>
      <c r="U1276" s="84" t="b">
        <f t="shared" si="129"/>
        <v>1</v>
      </c>
      <c r="V1276" s="84" t="b">
        <f t="shared" si="130"/>
        <v>1</v>
      </c>
      <c r="W1276" s="84" t="b">
        <f t="shared" si="131"/>
        <v>1</v>
      </c>
      <c r="X1276" s="84" t="str">
        <f t="shared" si="132"/>
        <v xml:space="preserve"> </v>
      </c>
      <c r="Y1276" s="84" t="b">
        <f t="shared" si="133"/>
        <v>1</v>
      </c>
      <c r="AA1276" s="84">
        <v>721004</v>
      </c>
      <c r="AB1276" s="84" t="s">
        <v>614</v>
      </c>
      <c r="AC1276" s="57">
        <v>45471</v>
      </c>
      <c r="AD1276" s="84">
        <v>43919968000129</v>
      </c>
      <c r="AE1276" s="84" t="s">
        <v>30</v>
      </c>
      <c r="AF1276" s="84">
        <v>1746</v>
      </c>
      <c r="AG1276" s="84">
        <v>21573.8</v>
      </c>
      <c r="AI1276">
        <v>728543</v>
      </c>
      <c r="AJ1276" s="84" t="str" cm="1">
        <f t="array" ref="AJ1276">_xlfn.XLOOKUP(AI1276,--LEFT(Main!$B$15:$B$1956,SEARCH(" ",Main!$B$15:$B$1956)),Main!$F$15:$F$1956,"")</f>
        <v>ACOTUBO</v>
      </c>
      <c r="AK1276" s="57" cm="1">
        <f t="array" ref="AK1276">_xlfn.XLOOKUP(1,(--LEFT(Main!$B$15:$B$1956,SEARCH(" ",Main!$B$15:$B$1956))=AI1276)*(Main!$F$15:$F$1956=AJ1276),Main!$C$15:$C$1956,"")</f>
        <v>45531</v>
      </c>
      <c r="AL1276" s="62" cm="1">
        <f t="array" ref="AL1276">--_xlfn.XLOOKUP(1,(Main!$F$15:$F$1956='PLANILHA EBR'!AJ1276)*(--LEFT(Main!$B$15:$B$1956,SEARCH(" ",Main!$B$15:$B$1956))='PLANILHA EBR'!AI1276),Main!$E$15:$E$1956)</f>
        <v>43919968000129</v>
      </c>
      <c r="AM1276" s="84" t="str" cm="1">
        <f t="array" ref="AM1276">_xlfn.XLOOKUP(1,(Main!$F$15:$F$1956='PLANILHA EBR'!AJ1276)*(--LEFT(Main!$B$15:$B$1956,SEARCH(" ",Main!$B$15:$B$1956))='PLANILHA EBR'!AI1276),Main!$H$15:$H$1956)</f>
        <v>KG LIQUIDO</v>
      </c>
      <c r="AN1276">
        <v>236</v>
      </c>
      <c r="AO1276">
        <v>3560.04</v>
      </c>
      <c r="AP1276">
        <v>160605</v>
      </c>
    </row>
    <row r="1277" spans="1:42" x14ac:dyDescent="0.25">
      <c r="A1277" t="s">
        <v>5958</v>
      </c>
      <c r="B1277" t="str">
        <f>C1277&amp;"-"&amp;COUNTIF(C$2:C1277,C1277)</f>
        <v>70348-1</v>
      </c>
      <c r="C1277">
        <v>70348</v>
      </c>
      <c r="D1277" s="57">
        <v>44896</v>
      </c>
      <c r="E1277" s="84" t="str">
        <f>F1277&amp;"-"&amp;COUNTIF($F$2:F1277,F1277)</f>
        <v>METASA-1133</v>
      </c>
      <c r="F1277" s="84" t="str">
        <f t="shared" si="128"/>
        <v>METASA</v>
      </c>
      <c r="G1277" t="s">
        <v>8581</v>
      </c>
      <c r="H1277" s="62">
        <v>88416482000106</v>
      </c>
      <c r="I1277" t="s">
        <v>30</v>
      </c>
      <c r="J1277">
        <v>257.42</v>
      </c>
      <c r="K1277">
        <v>4345.25</v>
      </c>
      <c r="M1277">
        <v>725716</v>
      </c>
      <c r="N1277" t="str">
        <v>ACOTUBO</v>
      </c>
      <c r="O1277" s="57" cm="1">
        <f t="array" ref="O1277">_xlfn.XLOOKUP(1,($C$2:$C$8655=M1277)*($F$2:$F$8655=N1277),$D$2:$D$8655)</f>
        <v>45509</v>
      </c>
      <c r="P1277" s="62">
        <v>43919968000129</v>
      </c>
      <c r="Q1277" t="str">
        <v>M</v>
      </c>
      <c r="R1277" s="85">
        <v>126.2</v>
      </c>
      <c r="S1277" s="85">
        <v>10328.209999999999</v>
      </c>
      <c r="U1277" s="84" t="b">
        <f t="shared" si="129"/>
        <v>1</v>
      </c>
      <c r="V1277" s="84" t="b">
        <f t="shared" si="130"/>
        <v>1</v>
      </c>
      <c r="W1277" s="84" t="b">
        <f t="shared" si="131"/>
        <v>1</v>
      </c>
      <c r="X1277" s="84" t="str">
        <f t="shared" si="132"/>
        <v xml:space="preserve"> </v>
      </c>
      <c r="Y1277" s="84" t="b">
        <f t="shared" si="133"/>
        <v>1</v>
      </c>
      <c r="AA1277" s="84">
        <v>725716</v>
      </c>
      <c r="AB1277" s="84" t="s">
        <v>614</v>
      </c>
      <c r="AC1277" s="57">
        <v>45509</v>
      </c>
      <c r="AD1277" s="84">
        <v>43919968000129</v>
      </c>
      <c r="AE1277" s="84" t="s">
        <v>30</v>
      </c>
      <c r="AF1277" s="84">
        <v>728</v>
      </c>
      <c r="AG1277" s="84">
        <v>10328.209999999999</v>
      </c>
      <c r="AI1277">
        <v>731566</v>
      </c>
      <c r="AJ1277" s="84" t="str" cm="1">
        <f t="array" ref="AJ1277">_xlfn.XLOOKUP(AI1277,--LEFT(Main!$B$15:$B$1956,SEARCH(" ",Main!$B$15:$B$1956)),Main!$F$15:$F$1956,"")</f>
        <v>TRAMONTINA</v>
      </c>
      <c r="AK1277" s="57" cm="1">
        <f t="array" ref="AK1277">_xlfn.XLOOKUP(1,(--LEFT(Main!$B$15:$B$1956,SEARCH(" ",Main!$B$15:$B$1956))=AI1277)*(Main!$F$15:$F$1956=AJ1277),Main!$C$15:$C$1956,"")</f>
        <v>45376</v>
      </c>
      <c r="AL1277" s="62" cm="1">
        <f t="array" ref="AL1277">--_xlfn.XLOOKUP(1,(Main!$F$15:$F$1956='PLANILHA EBR'!AJ1277)*(--LEFT(Main!$B$15:$B$1956,SEARCH(" ",Main!$B$15:$B$1956))='PLANILHA EBR'!AI1277),Main!$E$15:$E$1956)</f>
        <v>88674080000101</v>
      </c>
      <c r="AM1277" s="84" t="str" cm="1">
        <f t="array" ref="AM1277">_xlfn.XLOOKUP(1,(Main!$F$15:$F$1956='PLANILHA EBR'!AJ1277)*(--LEFT(Main!$B$15:$B$1956,SEARCH(" ",Main!$B$15:$B$1956))='PLANILHA EBR'!AI1277),Main!$H$15:$H$1956)</f>
        <v>UNIDADE</v>
      </c>
      <c r="AN1277">
        <v>74</v>
      </c>
      <c r="AO1277">
        <v>126541.47</v>
      </c>
      <c r="AP1277">
        <v>149107</v>
      </c>
    </row>
    <row r="1278" spans="1:42" x14ac:dyDescent="0.25">
      <c r="A1278" t="s">
        <v>5958</v>
      </c>
      <c r="B1278" t="str">
        <f>C1278&amp;"-"&amp;COUNTIF(C$2:C1278,C1278)</f>
        <v>70348-2</v>
      </c>
      <c r="C1278">
        <v>70348</v>
      </c>
      <c r="D1278" s="57">
        <v>44896</v>
      </c>
      <c r="E1278" s="84" t="str">
        <f>F1278&amp;"-"&amp;COUNTIF($F$2:F1278,F1278)</f>
        <v>METASA-1134</v>
      </c>
      <c r="F1278" s="84" t="str">
        <f t="shared" si="128"/>
        <v>METASA</v>
      </c>
      <c r="G1278" t="s">
        <v>8581</v>
      </c>
      <c r="H1278" s="62">
        <v>88416482000106</v>
      </c>
      <c r="I1278" t="s">
        <v>30</v>
      </c>
      <c r="J1278">
        <v>8626.64</v>
      </c>
      <c r="K1278">
        <v>131297.46</v>
      </c>
      <c r="M1278">
        <v>728541</v>
      </c>
      <c r="N1278" t="str">
        <v>ACOTUBO</v>
      </c>
      <c r="O1278" s="57" cm="1">
        <f t="array" ref="O1278">_xlfn.XLOOKUP(1,($C$2:$C$8655=M1278)*($F$2:$F$8655=N1278),$D$2:$D$8655)</f>
        <v>45531</v>
      </c>
      <c r="P1278" s="62">
        <v>43919968000129</v>
      </c>
      <c r="Q1278" t="str">
        <v>M</v>
      </c>
      <c r="R1278" s="85">
        <v>125.4</v>
      </c>
      <c r="S1278" s="85">
        <v>32473.97</v>
      </c>
      <c r="U1278" s="84" t="b">
        <f t="shared" si="129"/>
        <v>1</v>
      </c>
      <c r="V1278" s="84" t="b">
        <f t="shared" si="130"/>
        <v>1</v>
      </c>
      <c r="W1278" s="84" t="b">
        <f t="shared" si="131"/>
        <v>1</v>
      </c>
      <c r="X1278" s="84" t="str">
        <f t="shared" si="132"/>
        <v xml:space="preserve"> </v>
      </c>
      <c r="Y1278" s="84" t="b">
        <f t="shared" si="133"/>
        <v>1</v>
      </c>
      <c r="AA1278" s="84">
        <v>728541</v>
      </c>
      <c r="AB1278" s="84" t="s">
        <v>614</v>
      </c>
      <c r="AC1278" s="57">
        <v>45531</v>
      </c>
      <c r="AD1278" s="84">
        <v>43919968000129</v>
      </c>
      <c r="AE1278" s="84" t="s">
        <v>30</v>
      </c>
      <c r="AF1278" s="84">
        <v>2612</v>
      </c>
      <c r="AG1278" s="84">
        <v>32473.97</v>
      </c>
      <c r="AI1278">
        <v>762383</v>
      </c>
      <c r="AJ1278" s="84" t="str" cm="1">
        <f t="array" ref="AJ1278">_xlfn.XLOOKUP(AI1278,--LEFT(Main!$B$15:$B$1956,SEARCH(" ",Main!$B$15:$B$1956)),Main!$F$15:$F$1956,"")</f>
        <v>PARAFUSOS RUDGE RAMOS</v>
      </c>
      <c r="AK1278" s="57" cm="1">
        <f t="array" ref="AK1278">_xlfn.XLOOKUP(1,(--LEFT(Main!$B$15:$B$1956,SEARCH(" ",Main!$B$15:$B$1956))=AI1278)*(Main!$F$15:$F$1956=AJ1278),Main!$C$15:$C$1956,"")</f>
        <v>45317</v>
      </c>
      <c r="AL1278" s="62" cm="1">
        <f t="array" ref="AL1278">--_xlfn.XLOOKUP(1,(Main!$F$15:$F$1956='PLANILHA EBR'!AJ1278)*(--LEFT(Main!$B$15:$B$1956,SEARCH(" ",Main!$B$15:$B$1956))='PLANILHA EBR'!AI1278),Main!$E$15:$E$1956)</f>
        <v>96221486000167</v>
      </c>
      <c r="AM1278" s="84" t="str" cm="1">
        <f t="array" ref="AM1278">_xlfn.XLOOKUP(1,(Main!$F$15:$F$1956='PLANILHA EBR'!AJ1278)*(--LEFT(Main!$B$15:$B$1956,SEARCH(" ",Main!$B$15:$B$1956))='PLANILHA EBR'!AI1278),Main!$H$15:$H$1956)</f>
        <v>KG LIQUIDO</v>
      </c>
      <c r="AN1278">
        <v>450</v>
      </c>
      <c r="AO1278">
        <v>71248.12</v>
      </c>
      <c r="AP1278">
        <v>149102</v>
      </c>
    </row>
    <row r="1279" spans="1:42" x14ac:dyDescent="0.25">
      <c r="A1279" t="s">
        <v>5958</v>
      </c>
      <c r="B1279" t="str">
        <f>C1279&amp;"-"&amp;COUNTIF(C$2:C1279,C1279)</f>
        <v>70356-1</v>
      </c>
      <c r="C1279">
        <v>70356</v>
      </c>
      <c r="D1279" s="57">
        <v>44897</v>
      </c>
      <c r="E1279" s="84" t="str">
        <f>F1279&amp;"-"&amp;COUNTIF($F$2:F1279,F1279)</f>
        <v>METASA-1135</v>
      </c>
      <c r="F1279" s="84" t="str">
        <f t="shared" si="128"/>
        <v>METASA</v>
      </c>
      <c r="G1279" t="s">
        <v>8581</v>
      </c>
      <c r="H1279" s="62">
        <v>88416482000106</v>
      </c>
      <c r="I1279" t="s">
        <v>30</v>
      </c>
      <c r="J1279">
        <v>234.44</v>
      </c>
      <c r="K1279">
        <v>3957.35</v>
      </c>
      <c r="M1279">
        <v>728543</v>
      </c>
      <c r="N1279" t="str">
        <v>ACOTUBO</v>
      </c>
      <c r="O1279" s="57" cm="1">
        <f t="array" ref="O1279">_xlfn.XLOOKUP(1,($C$2:$C$8655=M1279)*($F$2:$F$8655=N1279),$D$2:$D$8655)</f>
        <v>45531</v>
      </c>
      <c r="P1279" s="62">
        <v>43919968000129</v>
      </c>
      <c r="Q1279" t="str">
        <v>M</v>
      </c>
      <c r="R1279" s="85">
        <v>43.5</v>
      </c>
      <c r="S1279" s="85">
        <v>3560.04</v>
      </c>
      <c r="U1279" s="84" t="b">
        <f t="shared" si="129"/>
        <v>1</v>
      </c>
      <c r="V1279" s="84" t="b">
        <f t="shared" si="130"/>
        <v>1</v>
      </c>
      <c r="W1279" s="84" t="b">
        <f t="shared" si="131"/>
        <v>1</v>
      </c>
      <c r="X1279" s="84" t="str">
        <f t="shared" si="132"/>
        <v xml:space="preserve"> </v>
      </c>
      <c r="Y1279" s="84" t="b">
        <f t="shared" si="133"/>
        <v>1</v>
      </c>
      <c r="AA1279" s="84">
        <v>728543</v>
      </c>
      <c r="AB1279" s="84" t="s">
        <v>614</v>
      </c>
      <c r="AC1279" s="57">
        <v>45531</v>
      </c>
      <c r="AD1279" s="84">
        <v>43919968000129</v>
      </c>
      <c r="AE1279" s="84" t="s">
        <v>30</v>
      </c>
      <c r="AF1279" s="84">
        <v>236</v>
      </c>
      <c r="AG1279" s="84">
        <v>3560.04</v>
      </c>
      <c r="AI1279">
        <v>1050284</v>
      </c>
      <c r="AJ1279" s="84" t="str" cm="1">
        <f t="array" ref="AJ1279">_xlfn.XLOOKUP(AI1279,--LEFT(Main!$B$15:$B$1956,SEARCH(" ",Main!$B$15:$B$1956)),Main!$F$15:$F$1956,"")</f>
        <v>CASA MIMOSA</v>
      </c>
      <c r="AK1279" s="57" cm="1">
        <f t="array" ref="AK1279">_xlfn.XLOOKUP(1,(--LEFT(Main!$B$15:$B$1956,SEARCH(" ",Main!$B$15:$B$1956))=AI1279)*(Main!$F$15:$F$1956=AJ1279),Main!$C$15:$C$1956,"")</f>
        <v>45405</v>
      </c>
      <c r="AL1279" s="62" cm="1">
        <f t="array" ref="AL1279">--_xlfn.XLOOKUP(1,(Main!$F$15:$F$1956='PLANILHA EBR'!AJ1279)*(--LEFT(Main!$B$15:$B$1956,SEARCH(" ",Main!$B$15:$B$1956))='PLANILHA EBR'!AI1279),Main!$E$15:$E$1956)</f>
        <v>62978978000180</v>
      </c>
      <c r="AM1279" s="84" t="str" cm="1">
        <f t="array" ref="AM1279">_xlfn.XLOOKUP(1,(Main!$F$15:$F$1956='PLANILHA EBR'!AJ1279)*(--LEFT(Main!$B$15:$B$1956,SEARCH(" ",Main!$B$15:$B$1956))='PLANILHA EBR'!AI1279),Main!$H$15:$H$1956)</f>
        <v>KG LIQUIDO</v>
      </c>
      <c r="AN1279">
        <v>36</v>
      </c>
      <c r="AO1279">
        <v>1898.21</v>
      </c>
      <c r="AP1279">
        <v>149101</v>
      </c>
    </row>
    <row r="1280" spans="1:42" x14ac:dyDescent="0.25">
      <c r="A1280" t="s">
        <v>5958</v>
      </c>
      <c r="B1280" t="str">
        <f>C1280&amp;"-"&amp;COUNTIF(C$2:C1280,C1280)</f>
        <v>70356-2</v>
      </c>
      <c r="C1280">
        <v>70356</v>
      </c>
      <c r="D1280" s="57">
        <v>44897</v>
      </c>
      <c r="E1280" s="84" t="str">
        <f>F1280&amp;"-"&amp;COUNTIF($F$2:F1280,F1280)</f>
        <v>METASA-1136</v>
      </c>
      <c r="F1280" s="84" t="str">
        <f t="shared" si="128"/>
        <v>METASA</v>
      </c>
      <c r="G1280" t="s">
        <v>8581</v>
      </c>
      <c r="H1280" s="62">
        <v>88416482000106</v>
      </c>
      <c r="I1280" t="s">
        <v>30</v>
      </c>
      <c r="J1280">
        <v>2441.5700000000002</v>
      </c>
      <c r="K1280">
        <v>39626.69</v>
      </c>
      <c r="M1280">
        <v>731566</v>
      </c>
      <c r="N1280" t="str">
        <v>TRAMONTINA</v>
      </c>
      <c r="O1280" s="57" cm="1">
        <f t="array" ref="O1280">_xlfn.XLOOKUP(1,($C$2:$C$8655=M1280)*($F$2:$F$8655=N1280),$D$2:$D$8655)</f>
        <v>45376</v>
      </c>
      <c r="P1280" s="62">
        <v>88674080000101</v>
      </c>
      <c r="Q1280" t="str">
        <v>UNIDADE</v>
      </c>
      <c r="R1280" s="85">
        <v>74</v>
      </c>
      <c r="S1280" s="85">
        <v>126541.46999999999</v>
      </c>
      <c r="U1280" s="84" t="b">
        <f t="shared" si="129"/>
        <v>1</v>
      </c>
      <c r="V1280" s="84" t="b">
        <f t="shared" si="130"/>
        <v>1</v>
      </c>
      <c r="W1280" s="84" t="b">
        <f t="shared" si="131"/>
        <v>1</v>
      </c>
      <c r="X1280" s="84" t="b">
        <f t="shared" si="132"/>
        <v>1</v>
      </c>
      <c r="Y1280" s="84" t="b">
        <f t="shared" si="133"/>
        <v>1</v>
      </c>
      <c r="AA1280" s="84">
        <v>731566</v>
      </c>
      <c r="AB1280" s="84" t="s">
        <v>5440</v>
      </c>
      <c r="AC1280" s="57">
        <v>45376</v>
      </c>
      <c r="AD1280" s="84">
        <v>88674080000101</v>
      </c>
      <c r="AE1280" s="84" t="s">
        <v>869</v>
      </c>
      <c r="AF1280" s="84">
        <v>74</v>
      </c>
      <c r="AG1280" s="84">
        <v>126541.47</v>
      </c>
      <c r="AI1280">
        <v>1558117</v>
      </c>
      <c r="AJ1280" s="84" t="str" cm="1">
        <f t="array" ref="AJ1280">_xlfn.XLOOKUP(AI1280,--LEFT(Main!$B$15:$B$1956,SEARCH(" ",Main!$B$15:$B$1956)),Main!$F$15:$F$1956,"")</f>
        <v>MOHAWK</v>
      </c>
      <c r="AK1280" s="57" cm="1">
        <f t="array" ref="AK1280">_xlfn.XLOOKUP(1,(--LEFT(Main!$B$15:$B$1956,SEARCH(" ",Main!$B$15:$B$1956))=AI1280)*(Main!$F$15:$F$1956=AJ1280),Main!$C$15:$C$1956,"")</f>
        <v>45399</v>
      </c>
      <c r="AL1280" s="62" cm="1">
        <f t="array" ref="AL1280">--_xlfn.XLOOKUP(1,(Main!$F$15:$F$1956='PLANILHA EBR'!AJ1280)*(--LEFT(Main!$B$15:$B$1956,SEARCH(" ",Main!$B$15:$B$1956))='PLANILHA EBR'!AI1280),Main!$E$15:$E$1956)</f>
        <v>86532538003269</v>
      </c>
      <c r="AM1280" s="84" t="str" cm="1">
        <f t="array" ref="AM1280">_xlfn.XLOOKUP(1,(Main!$F$15:$F$1956='PLANILHA EBR'!AJ1280)*(--LEFT(Main!$B$15:$B$1956,SEARCH(" ",Main!$B$15:$B$1956))='PLANILHA EBR'!AI1280),Main!$H$15:$H$1956)</f>
        <v>METRO QUADRADO</v>
      </c>
      <c r="AN1280">
        <v>7.2</v>
      </c>
      <c r="AO1280">
        <v>1650</v>
      </c>
      <c r="AP1280">
        <v>149097</v>
      </c>
    </row>
    <row r="1281" spans="1:42" x14ac:dyDescent="0.25">
      <c r="A1281" t="s">
        <v>5958</v>
      </c>
      <c r="B1281" t="str">
        <f>C1281&amp;"-"&amp;COUNTIF(C$2:C1281,C1281)</f>
        <v>70356-3</v>
      </c>
      <c r="C1281">
        <v>70356</v>
      </c>
      <c r="D1281" s="57">
        <v>44897</v>
      </c>
      <c r="E1281" s="84" t="str">
        <f>F1281&amp;"-"&amp;COUNTIF($F$2:F1281,F1281)</f>
        <v>METASA-1137</v>
      </c>
      <c r="F1281" s="84" t="str">
        <f t="shared" si="128"/>
        <v>METASA</v>
      </c>
      <c r="G1281" t="s">
        <v>8581</v>
      </c>
      <c r="H1281" s="62">
        <v>88416482000106</v>
      </c>
      <c r="I1281" t="s">
        <v>30</v>
      </c>
      <c r="J1281">
        <v>3673.52</v>
      </c>
      <c r="K1281">
        <v>68584.62</v>
      </c>
      <c r="M1281">
        <v>762383</v>
      </c>
      <c r="N1281" t="str">
        <v>PARAFUSOS</v>
      </c>
      <c r="O1281" s="57" cm="1">
        <f t="array" ref="O1281">_xlfn.XLOOKUP(1,($C$2:$C$8655=M1281)*($F$2:$F$8655=N1281),$D$2:$D$8655)</f>
        <v>45317</v>
      </c>
      <c r="P1281" s="62">
        <v>96221486000167</v>
      </c>
      <c r="Q1281" t="str">
        <v>UNIDADE</v>
      </c>
      <c r="R1281" s="85">
        <v>7162</v>
      </c>
      <c r="S1281" s="85">
        <v>71248.12</v>
      </c>
      <c r="U1281" s="84" t="b">
        <f t="shared" si="129"/>
        <v>1</v>
      </c>
      <c r="V1281" s="84" t="b">
        <f t="shared" si="130"/>
        <v>1</v>
      </c>
      <c r="W1281" s="84" t="b">
        <f t="shared" si="131"/>
        <v>1</v>
      </c>
      <c r="X1281" s="84" t="str">
        <f t="shared" si="132"/>
        <v xml:space="preserve"> </v>
      </c>
      <c r="Y1281" s="84" t="b">
        <f t="shared" si="133"/>
        <v>1</v>
      </c>
      <c r="AA1281" s="84">
        <v>762383</v>
      </c>
      <c r="AB1281" s="84" t="s">
        <v>3686</v>
      </c>
      <c r="AC1281" s="57">
        <v>45317</v>
      </c>
      <c r="AD1281" s="84">
        <v>96221486000167</v>
      </c>
      <c r="AE1281" s="84" t="s">
        <v>30</v>
      </c>
      <c r="AF1281" s="84">
        <v>450</v>
      </c>
      <c r="AG1281" s="84">
        <v>71248.12</v>
      </c>
      <c r="AI1281">
        <v>2600085</v>
      </c>
      <c r="AJ1281" s="84" t="str" cm="1">
        <f t="array" ref="AJ1281">_xlfn.XLOOKUP(AI1281,--LEFT(Main!$B$15:$B$1956,SEARCH(" ",Main!$B$15:$B$1956)),Main!$F$15:$F$1956,"")</f>
        <v>GERDAU</v>
      </c>
      <c r="AK1281" s="57" cm="1">
        <f t="array" ref="AK1281">_xlfn.XLOOKUP(1,(--LEFT(Main!$B$15:$B$1956,SEARCH(" ",Main!$B$15:$B$1956))=AI1281)*(Main!$F$15:$F$1956=AJ1281),Main!$C$15:$C$1956,"")</f>
        <v>44989</v>
      </c>
      <c r="AL1281" s="62" cm="1">
        <f t="array" ref="AL1281">--_xlfn.XLOOKUP(1,(Main!$F$15:$F$1956='PLANILHA EBR'!AJ1281)*(--LEFT(Main!$B$15:$B$1956,SEARCH(" ",Main!$B$15:$B$1956))='PLANILHA EBR'!AI1281),Main!$E$15:$E$1956)</f>
        <v>17227422000105</v>
      </c>
      <c r="AM1281" s="84" t="str" cm="1">
        <f t="array" ref="AM1281">_xlfn.XLOOKUP(1,(Main!$F$15:$F$1956='PLANILHA EBR'!AJ1281)*(--LEFT(Main!$B$15:$B$1956,SEARCH(" ",Main!$B$15:$B$1956))='PLANILHA EBR'!AI1281),Main!$H$15:$H$1956)</f>
        <v>KG LIQUIDO</v>
      </c>
      <c r="AN1281">
        <v>29140</v>
      </c>
      <c r="AO1281">
        <v>242395.34</v>
      </c>
      <c r="AP1281">
        <v>149096</v>
      </c>
    </row>
    <row r="1282" spans="1:42" x14ac:dyDescent="0.25">
      <c r="A1282" t="s">
        <v>5958</v>
      </c>
      <c r="B1282" t="str">
        <f>C1282&amp;"-"&amp;COUNTIF(C$2:C1282,C1282)</f>
        <v>70356-4</v>
      </c>
      <c r="C1282">
        <v>70356</v>
      </c>
      <c r="D1282" s="57">
        <v>44897</v>
      </c>
      <c r="E1282" s="84" t="str">
        <f>F1282&amp;"-"&amp;COUNTIF($F$2:F1282,F1282)</f>
        <v>METASA-1138</v>
      </c>
      <c r="F1282" s="84" t="str">
        <f t="shared" si="128"/>
        <v>METASA</v>
      </c>
      <c r="G1282" t="s">
        <v>8581</v>
      </c>
      <c r="H1282" s="62">
        <v>88416482000106</v>
      </c>
      <c r="I1282" t="s">
        <v>30</v>
      </c>
      <c r="J1282">
        <v>471.58</v>
      </c>
      <c r="K1282">
        <v>9110.93</v>
      </c>
      <c r="M1282">
        <v>1050284</v>
      </c>
      <c r="N1282" t="str">
        <v>CASA</v>
      </c>
      <c r="O1282" s="57" cm="1">
        <f t="array" ref="O1282">_xlfn.XLOOKUP(1,($C$2:$C$8655=M1282)*($F$2:$F$8655=N1282),$D$2:$D$8655)</f>
        <v>45405</v>
      </c>
      <c r="P1282" s="62">
        <v>62978978000180</v>
      </c>
      <c r="Q1282" t="str">
        <v>KG LIQUIDO</v>
      </c>
      <c r="R1282" s="85">
        <v>124.4</v>
      </c>
      <c r="S1282" s="87">
        <v>2194.14</v>
      </c>
      <c r="U1282" s="84" t="b">
        <f t="shared" si="129"/>
        <v>1</v>
      </c>
      <c r="V1282" s="84" t="b">
        <f t="shared" si="130"/>
        <v>1</v>
      </c>
      <c r="W1282" s="84" t="b">
        <f t="shared" si="131"/>
        <v>1</v>
      </c>
      <c r="X1282" s="84" t="s">
        <v>3780</v>
      </c>
      <c r="Y1282" s="84" t="b">
        <f t="shared" si="133"/>
        <v>1</v>
      </c>
      <c r="AA1282" s="84">
        <v>1050284</v>
      </c>
      <c r="AB1282" s="84" t="s">
        <v>5520</v>
      </c>
      <c r="AC1282" s="57">
        <v>45405</v>
      </c>
      <c r="AD1282" s="84">
        <v>62978978000180</v>
      </c>
      <c r="AE1282" s="84" t="s">
        <v>30</v>
      </c>
      <c r="AF1282" s="84">
        <v>54</v>
      </c>
      <c r="AG1282" s="84">
        <v>2194.14</v>
      </c>
      <c r="AI1282">
        <v>2600124</v>
      </c>
      <c r="AJ1282" s="84" t="str" cm="1">
        <f t="array" ref="AJ1282">_xlfn.XLOOKUP(AI1282,--LEFT(Main!$B$15:$B$1956,SEARCH(" ",Main!$B$15:$B$1956)),Main!$F$15:$F$1956,"")</f>
        <v>GERDAU</v>
      </c>
      <c r="AK1282" s="57" cm="1">
        <f t="array" ref="AK1282">_xlfn.XLOOKUP(1,(--LEFT(Main!$B$15:$B$1956,SEARCH(" ",Main!$B$15:$B$1956))=AI1282)*(Main!$F$15:$F$1956=AJ1282),Main!$C$15:$C$1956,"")</f>
        <v>44989</v>
      </c>
      <c r="AL1282" s="62" cm="1">
        <f t="array" ref="AL1282">--_xlfn.XLOOKUP(1,(Main!$F$15:$F$1956='PLANILHA EBR'!AJ1282)*(--LEFT(Main!$B$15:$B$1956,SEARCH(" ",Main!$B$15:$B$1956))='PLANILHA EBR'!AI1282),Main!$E$15:$E$1956)</f>
        <v>17227422000105</v>
      </c>
      <c r="AM1282" s="84" t="str" cm="1">
        <f t="array" ref="AM1282">_xlfn.XLOOKUP(1,(Main!$F$15:$F$1956='PLANILHA EBR'!AJ1282)*(--LEFT(Main!$B$15:$B$1956,SEARCH(" ",Main!$B$15:$B$1956))='PLANILHA EBR'!AI1282),Main!$H$15:$H$1956)</f>
        <v>KG LIQUIDO</v>
      </c>
      <c r="AN1282">
        <v>25060</v>
      </c>
      <c r="AO1282">
        <v>208564.86</v>
      </c>
      <c r="AP1282">
        <v>149095</v>
      </c>
    </row>
    <row r="1283" spans="1:42" x14ac:dyDescent="0.25">
      <c r="A1283" t="s">
        <v>5977</v>
      </c>
      <c r="B1283" t="str">
        <f>C1283&amp;"-"&amp;COUNTIF(C$2:C1283,C1283)</f>
        <v>21089-1</v>
      </c>
      <c r="C1283">
        <v>21089</v>
      </c>
      <c r="D1283" s="57">
        <v>44897</v>
      </c>
      <c r="E1283" s="84" t="str">
        <f>F1283&amp;"-"&amp;COUNTIF($F$2:F1283,F1283)</f>
        <v>WK-1</v>
      </c>
      <c r="F1283" s="84" t="str">
        <f t="shared" ref="F1283:F1346" si="134">LEFT(G1283,SEARCH(" ",G1283)-1)</f>
        <v>WK</v>
      </c>
      <c r="G1283" t="s">
        <v>8586</v>
      </c>
      <c r="H1283" s="62">
        <v>97434047000103</v>
      </c>
      <c r="I1283" t="s">
        <v>4726</v>
      </c>
      <c r="J1283">
        <v>36.6</v>
      </c>
      <c r="K1283">
        <v>49303.86</v>
      </c>
      <c r="M1283">
        <v>1558117</v>
      </c>
      <c r="N1283" t="str">
        <v>MOHAWK</v>
      </c>
      <c r="O1283" s="57" cm="1">
        <f t="array" ref="O1283">_xlfn.XLOOKUP(1,($C$2:$C$8655=M1283)*($F$2:$F$8655=N1283),$D$2:$D$8655)</f>
        <v>45399</v>
      </c>
      <c r="P1283" s="62">
        <v>86532538003269</v>
      </c>
      <c r="Q1283" t="str">
        <v>UNIDADE</v>
      </c>
      <c r="R1283" s="85">
        <v>120</v>
      </c>
      <c r="S1283" s="85">
        <v>1650</v>
      </c>
      <c r="U1283" s="84" t="b">
        <f t="shared" si="129"/>
        <v>1</v>
      </c>
      <c r="V1283" s="84" t="b">
        <f t="shared" si="130"/>
        <v>1</v>
      </c>
      <c r="W1283" s="84" t="b">
        <f t="shared" si="131"/>
        <v>1</v>
      </c>
      <c r="X1283" s="84" t="str">
        <f t="shared" si="132"/>
        <v xml:space="preserve"> </v>
      </c>
      <c r="Y1283" s="84" t="b">
        <f t="shared" si="133"/>
        <v>1</v>
      </c>
      <c r="AA1283" s="84">
        <v>1558117</v>
      </c>
      <c r="AB1283" s="84" t="s">
        <v>5444</v>
      </c>
      <c r="AC1283" s="57">
        <v>45399</v>
      </c>
      <c r="AD1283" s="84">
        <v>86532538003269</v>
      </c>
      <c r="AE1283" s="84" t="s">
        <v>4726</v>
      </c>
      <c r="AF1283" s="84">
        <v>7.2</v>
      </c>
      <c r="AG1283" s="84">
        <v>1650</v>
      </c>
      <c r="AI1283">
        <v>2605484</v>
      </c>
      <c r="AJ1283" s="84" t="str" cm="1">
        <f t="array" ref="AJ1283">_xlfn.XLOOKUP(AI1283,--LEFT(Main!$B$15:$B$1956,SEARCH(" ",Main!$B$15:$B$1956)),Main!$F$15:$F$1956,"")</f>
        <v>GERDAU</v>
      </c>
      <c r="AK1283" s="57" cm="1">
        <f t="array" ref="AK1283">_xlfn.XLOOKUP(1,(--LEFT(Main!$B$15:$B$1956,SEARCH(" ",Main!$B$15:$B$1956))=AI1283)*(Main!$F$15:$F$1956=AJ1283),Main!$C$15:$C$1956,"")</f>
        <v>44996</v>
      </c>
      <c r="AL1283" s="62" cm="1">
        <f t="array" ref="AL1283">--_xlfn.XLOOKUP(1,(Main!$F$15:$F$1956='PLANILHA EBR'!AJ1283)*(--LEFT(Main!$B$15:$B$1956,SEARCH(" ",Main!$B$15:$B$1956))='PLANILHA EBR'!AI1283),Main!$E$15:$E$1956)</f>
        <v>17227422000105</v>
      </c>
      <c r="AM1283" s="84" t="str" cm="1">
        <f t="array" ref="AM1283">_xlfn.XLOOKUP(1,(Main!$F$15:$F$1956='PLANILHA EBR'!AJ1283)*(--LEFT(Main!$B$15:$B$1956,SEARCH(" ",Main!$B$15:$B$1956))='PLANILHA EBR'!AI1283),Main!$H$15:$H$1956)</f>
        <v>KG LIQUIDO</v>
      </c>
      <c r="AN1283">
        <v>27960</v>
      </c>
      <c r="AO1283">
        <v>236474.78</v>
      </c>
      <c r="AP1283">
        <v>147951</v>
      </c>
    </row>
    <row r="1284" spans="1:42" x14ac:dyDescent="0.25">
      <c r="A1284" t="s">
        <v>5977</v>
      </c>
      <c r="B1284" t="str">
        <f>C1284&amp;"-"&amp;COUNTIF(C$2:C1284,C1284)</f>
        <v>21089-2</v>
      </c>
      <c r="C1284">
        <v>21089</v>
      </c>
      <c r="D1284" s="57">
        <v>44897</v>
      </c>
      <c r="E1284" s="84" t="str">
        <f>F1284&amp;"-"&amp;COUNTIF($F$2:F1284,F1284)</f>
        <v>WK-2</v>
      </c>
      <c r="F1284" s="84" t="str">
        <f t="shared" si="134"/>
        <v>WK</v>
      </c>
      <c r="G1284" t="s">
        <v>8586</v>
      </c>
      <c r="H1284" s="62">
        <v>97434047000103</v>
      </c>
      <c r="I1284" t="s">
        <v>4726</v>
      </c>
      <c r="J1284">
        <v>14.64</v>
      </c>
      <c r="K1284">
        <v>11877.43</v>
      </c>
      <c r="M1284">
        <v>2600085</v>
      </c>
      <c r="N1284" t="str">
        <v>GERDAU</v>
      </c>
      <c r="O1284" s="57" cm="1">
        <f t="array" ref="O1284">_xlfn.XLOOKUP(1,($C$2:$C$8655=M1284)*($F$2:$F$8655=N1284),$D$2:$D$8655)</f>
        <v>44989</v>
      </c>
      <c r="P1284" s="62">
        <v>17227422000105</v>
      </c>
      <c r="Q1284" t="str">
        <v>TON</v>
      </c>
      <c r="R1284" s="85">
        <v>29.14</v>
      </c>
      <c r="S1284" s="85">
        <v>242395.34</v>
      </c>
      <c r="U1284" s="84" t="b">
        <f t="shared" si="129"/>
        <v>1</v>
      </c>
      <c r="V1284" s="84" t="b">
        <f t="shared" si="130"/>
        <v>1</v>
      </c>
      <c r="W1284" s="84" t="b">
        <f t="shared" si="131"/>
        <v>1</v>
      </c>
      <c r="X1284" s="84" t="str">
        <f t="shared" si="132"/>
        <v xml:space="preserve"> </v>
      </c>
      <c r="Y1284" s="84" t="b">
        <f t="shared" si="133"/>
        <v>1</v>
      </c>
      <c r="AA1284" s="84">
        <v>2600085</v>
      </c>
      <c r="AB1284" s="84" t="s">
        <v>591</v>
      </c>
      <c r="AC1284" s="57">
        <v>44989</v>
      </c>
      <c r="AD1284" s="84">
        <v>17227422000105</v>
      </c>
      <c r="AE1284" s="84" t="s">
        <v>30</v>
      </c>
      <c r="AF1284" s="84">
        <v>29140</v>
      </c>
      <c r="AG1284" s="84">
        <v>242395.34</v>
      </c>
      <c r="AI1284">
        <v>2612693</v>
      </c>
      <c r="AJ1284" s="84" t="str" cm="1">
        <f t="array" ref="AJ1284">_xlfn.XLOOKUP(AI1284,--LEFT(Main!$B$15:$B$1956,SEARCH(" ",Main!$B$15:$B$1956)),Main!$F$15:$F$1956,"")</f>
        <v>GERDAU</v>
      </c>
      <c r="AK1284" s="57" cm="1">
        <f t="array" ref="AK1284">_xlfn.XLOOKUP(1,(--LEFT(Main!$B$15:$B$1956,SEARCH(" ",Main!$B$15:$B$1956))=AI1284)*(Main!$F$15:$F$1956=AJ1284),Main!$C$15:$C$1956,"")</f>
        <v>45006</v>
      </c>
      <c r="AL1284" s="62" cm="1">
        <f t="array" ref="AL1284">--_xlfn.XLOOKUP(1,(Main!$F$15:$F$1956='PLANILHA EBR'!AJ1284)*(--LEFT(Main!$B$15:$B$1956,SEARCH(" ",Main!$B$15:$B$1956))='PLANILHA EBR'!AI1284),Main!$E$15:$E$1956)</f>
        <v>17227422000105</v>
      </c>
      <c r="AM1284" s="84" t="str" cm="1">
        <f t="array" ref="AM1284">_xlfn.XLOOKUP(1,(Main!$F$15:$F$1956='PLANILHA EBR'!AJ1284)*(--LEFT(Main!$B$15:$B$1956,SEARCH(" ",Main!$B$15:$B$1956))='PLANILHA EBR'!AI1284),Main!$H$15:$H$1956)</f>
        <v>KG LIQUIDO</v>
      </c>
      <c r="AN1284">
        <v>15844</v>
      </c>
      <c r="AO1284">
        <v>134002.37</v>
      </c>
      <c r="AP1284">
        <v>108447</v>
      </c>
    </row>
    <row r="1285" spans="1:42" x14ac:dyDescent="0.25">
      <c r="A1285" t="s">
        <v>5978</v>
      </c>
      <c r="B1285" t="str">
        <f>C1285&amp;"-"&amp;COUNTIF(C$2:C1285,C1285)</f>
        <v>21089-3</v>
      </c>
      <c r="C1285">
        <v>21089</v>
      </c>
      <c r="D1285" s="57">
        <v>44897</v>
      </c>
      <c r="E1285" s="84" t="str">
        <f>F1285&amp;"-"&amp;COUNTIF($F$2:F1285,F1285)</f>
        <v>WK-3</v>
      </c>
      <c r="F1285" s="84" t="str">
        <f t="shared" si="134"/>
        <v>WK</v>
      </c>
      <c r="G1285" t="s">
        <v>8586</v>
      </c>
      <c r="H1285" s="62">
        <v>97434047000103</v>
      </c>
      <c r="I1285" t="s">
        <v>4726</v>
      </c>
      <c r="J1285">
        <v>153.72</v>
      </c>
      <c r="K1285">
        <v>62064.45</v>
      </c>
      <c r="M1285">
        <v>2600124</v>
      </c>
      <c r="N1285" t="str">
        <v>GERDAU</v>
      </c>
      <c r="O1285" s="57" cm="1">
        <f t="array" ref="O1285">_xlfn.XLOOKUP(1,($C$2:$C$8655=M1285)*($F$2:$F$8655=N1285),$D$2:$D$8655)</f>
        <v>44989</v>
      </c>
      <c r="P1285" s="62">
        <v>17227422000105</v>
      </c>
      <c r="Q1285" t="str">
        <v>TON</v>
      </c>
      <c r="R1285" s="85">
        <v>25.06</v>
      </c>
      <c r="S1285" s="85">
        <v>208564.86000000002</v>
      </c>
      <c r="U1285" s="84" t="b">
        <f t="shared" si="129"/>
        <v>1</v>
      </c>
      <c r="V1285" s="84" t="b">
        <f t="shared" si="130"/>
        <v>1</v>
      </c>
      <c r="W1285" s="84" t="b">
        <f t="shared" si="131"/>
        <v>1</v>
      </c>
      <c r="X1285" s="84" t="str">
        <f t="shared" si="132"/>
        <v xml:space="preserve"> </v>
      </c>
      <c r="Y1285" s="84" t="b">
        <f t="shared" si="133"/>
        <v>1</v>
      </c>
      <c r="AA1285" s="84">
        <v>2600124</v>
      </c>
      <c r="AB1285" s="84" t="s">
        <v>591</v>
      </c>
      <c r="AC1285" s="57">
        <v>44989</v>
      </c>
      <c r="AD1285" s="84">
        <v>17227422000105</v>
      </c>
      <c r="AE1285" s="84" t="s">
        <v>30</v>
      </c>
      <c r="AF1285" s="84">
        <v>25060</v>
      </c>
      <c r="AG1285" s="84">
        <v>208564.86</v>
      </c>
      <c r="AI1285">
        <v>2621093</v>
      </c>
      <c r="AJ1285" s="84" t="str" cm="1">
        <f t="array" ref="AJ1285">_xlfn.XLOOKUP(AI1285,--LEFT(Main!$B$15:$B$1956,SEARCH(" ",Main!$B$15:$B$1956)),Main!$F$15:$F$1956,"")</f>
        <v>GERDAU</v>
      </c>
      <c r="AK1285" s="57" cm="1">
        <f t="array" ref="AK1285">_xlfn.XLOOKUP(1,(--LEFT(Main!$B$15:$B$1956,SEARCH(" ",Main!$B$15:$B$1956))=AI1285)*(Main!$F$15:$F$1956=AJ1285),Main!$C$15:$C$1956,"")</f>
        <v>45014</v>
      </c>
      <c r="AL1285" s="62" cm="1">
        <f t="array" ref="AL1285">--_xlfn.XLOOKUP(1,(Main!$F$15:$F$1956='PLANILHA EBR'!AJ1285)*(--LEFT(Main!$B$15:$B$1956,SEARCH(" ",Main!$B$15:$B$1956))='PLANILHA EBR'!AI1285),Main!$E$15:$E$1956)</f>
        <v>17227422000105</v>
      </c>
      <c r="AM1285" s="84" t="str" cm="1">
        <f t="array" ref="AM1285">_xlfn.XLOOKUP(1,(Main!$F$15:$F$1956='PLANILHA EBR'!AJ1285)*(--LEFT(Main!$B$15:$B$1956,SEARCH(" ",Main!$B$15:$B$1956))='PLANILHA EBR'!AI1285),Main!$H$15:$H$1956)</f>
        <v>KG LIQUIDO</v>
      </c>
      <c r="AN1285">
        <v>2330</v>
      </c>
      <c r="AO1285">
        <v>19706.23</v>
      </c>
      <c r="AP1285">
        <v>108447</v>
      </c>
    </row>
    <row r="1286" spans="1:42" x14ac:dyDescent="0.25">
      <c r="A1286" t="s">
        <v>5979</v>
      </c>
      <c r="B1286" t="str">
        <f>C1286&amp;"-"&amp;COUNTIF(C$2:C1286,C1286)</f>
        <v>21089-4</v>
      </c>
      <c r="C1286">
        <v>21089</v>
      </c>
      <c r="D1286" s="57">
        <v>44897</v>
      </c>
      <c r="E1286" s="84" t="str">
        <f>F1286&amp;"-"&amp;COUNTIF($F$2:F1286,F1286)</f>
        <v>WK-4</v>
      </c>
      <c r="F1286" s="84" t="str">
        <f t="shared" si="134"/>
        <v>WK</v>
      </c>
      <c r="G1286" t="s">
        <v>8586</v>
      </c>
      <c r="H1286" s="62">
        <v>97434047000103</v>
      </c>
      <c r="I1286" t="s">
        <v>4726</v>
      </c>
      <c r="J1286">
        <v>80.52</v>
      </c>
      <c r="K1286">
        <v>41536.239999999998</v>
      </c>
      <c r="M1286">
        <v>2605484</v>
      </c>
      <c r="N1286" t="str">
        <v>GERDAU</v>
      </c>
      <c r="O1286" s="57" cm="1">
        <f t="array" ref="O1286">_xlfn.XLOOKUP(1,($C$2:$C$8655=M1286)*($F$2:$F$8655=N1286),$D$2:$D$8655)</f>
        <v>44996</v>
      </c>
      <c r="P1286" s="62">
        <v>17227422000105</v>
      </c>
      <c r="Q1286" t="str">
        <v>TON</v>
      </c>
      <c r="R1286" s="85">
        <v>27.96</v>
      </c>
      <c r="S1286" s="85">
        <v>236474.78</v>
      </c>
      <c r="U1286" s="84" t="b">
        <f t="shared" si="129"/>
        <v>1</v>
      </c>
      <c r="V1286" s="84" t="b">
        <f t="shared" si="130"/>
        <v>1</v>
      </c>
      <c r="W1286" s="84" t="b">
        <f t="shared" si="131"/>
        <v>1</v>
      </c>
      <c r="X1286" s="84" t="str">
        <f t="shared" si="132"/>
        <v xml:space="preserve"> </v>
      </c>
      <c r="Y1286" s="84" t="b">
        <f t="shared" si="133"/>
        <v>1</v>
      </c>
      <c r="AA1286" s="84">
        <v>2605484</v>
      </c>
      <c r="AB1286" s="84" t="s">
        <v>591</v>
      </c>
      <c r="AC1286" s="57">
        <v>44996</v>
      </c>
      <c r="AD1286" s="84">
        <v>17227422000105</v>
      </c>
      <c r="AE1286" s="84" t="s">
        <v>30</v>
      </c>
      <c r="AF1286" s="84">
        <v>27960</v>
      </c>
      <c r="AG1286" s="84">
        <v>236474.78</v>
      </c>
      <c r="AI1286">
        <v>49500052</v>
      </c>
      <c r="AJ1286" s="84" t="str" cm="1">
        <f t="array" ref="AJ1286">_xlfn.XLOOKUP(AI1286,--LEFT(Main!$B$15:$B$1956,SEARCH(" ",Main!$B$15:$B$1956)),Main!$F$15:$F$1956,"")</f>
        <v>CRISTIANO FOSSATI</v>
      </c>
      <c r="AK1286" s="57" cm="1">
        <f t="array" ref="AK1286">_xlfn.XLOOKUP(1,(--LEFT(Main!$B$15:$B$1956,SEARCH(" ",Main!$B$15:$B$1956))=AI1286)*(Main!$F$15:$F$1956=AJ1286),Main!$C$15:$C$1956,"")</f>
        <v>45210</v>
      </c>
      <c r="AL1286" s="62" cm="1">
        <f t="array" ref="AL1286">--_xlfn.XLOOKUP(1,(Main!$F$15:$F$1956='PLANILHA EBR'!AJ1286)*(--LEFT(Main!$B$15:$B$1956,SEARCH(" ",Main!$B$15:$B$1956))='PLANILHA EBR'!AI1286),Main!$E$15:$E$1956)</f>
        <v>10464098000191</v>
      </c>
      <c r="AM1286" s="84" t="str" cm="1">
        <f t="array" ref="AM1286">_xlfn.XLOOKUP(1,(Main!$F$15:$F$1956='PLANILHA EBR'!AJ1286)*(--LEFT(Main!$B$15:$B$1956,SEARCH(" ",Main!$B$15:$B$1956))='PLANILHA EBR'!AI1286),Main!$H$15:$H$1956)</f>
        <v>KG LIQUIDO</v>
      </c>
      <c r="AN1286">
        <v>197</v>
      </c>
      <c r="AO1286">
        <v>98111.88</v>
      </c>
      <c r="AP1286">
        <v>108447</v>
      </c>
    </row>
    <row r="1287" spans="1:42" x14ac:dyDescent="0.25">
      <c r="A1287" t="s">
        <v>5977</v>
      </c>
      <c r="B1287" t="str">
        <f>C1287&amp;"-"&amp;COUNTIF(C$2:C1287,C1287)</f>
        <v>21089-5</v>
      </c>
      <c r="C1287">
        <v>21089</v>
      </c>
      <c r="D1287" s="57">
        <v>44897</v>
      </c>
      <c r="E1287" s="84" t="str">
        <f>F1287&amp;"-"&amp;COUNTIF($F$2:F1287,F1287)</f>
        <v>WK-5</v>
      </c>
      <c r="F1287" s="84" t="str">
        <f t="shared" si="134"/>
        <v>WK</v>
      </c>
      <c r="G1287" t="s">
        <v>8586</v>
      </c>
      <c r="H1287" s="62">
        <v>97434047000103</v>
      </c>
      <c r="I1287" t="s">
        <v>4726</v>
      </c>
      <c r="J1287">
        <v>7.32</v>
      </c>
      <c r="K1287">
        <v>11731.4</v>
      </c>
      <c r="M1287">
        <v>2612693</v>
      </c>
      <c r="N1287" t="str">
        <v>GERDAU</v>
      </c>
      <c r="O1287" s="57" cm="1">
        <f t="array" ref="O1287">_xlfn.XLOOKUP(1,($C$2:$C$8655=M1287)*($F$2:$F$8655=N1287),$D$2:$D$8655)</f>
        <v>45006</v>
      </c>
      <c r="P1287" s="62">
        <v>17227422000105</v>
      </c>
      <c r="Q1287" t="str">
        <v>TON</v>
      </c>
      <c r="R1287" s="85">
        <v>15.843999999999999</v>
      </c>
      <c r="S1287" s="85">
        <v>134002.37</v>
      </c>
      <c r="U1287" s="84" t="b">
        <f t="shared" si="129"/>
        <v>1</v>
      </c>
      <c r="V1287" s="84" t="b">
        <f t="shared" si="130"/>
        <v>1</v>
      </c>
      <c r="W1287" s="84" t="b">
        <f t="shared" si="131"/>
        <v>1</v>
      </c>
      <c r="X1287" s="84" t="str">
        <f t="shared" si="132"/>
        <v xml:space="preserve"> </v>
      </c>
      <c r="Y1287" s="84" t="b">
        <f t="shared" si="133"/>
        <v>1</v>
      </c>
      <c r="AA1287" s="84">
        <v>2612693</v>
      </c>
      <c r="AB1287" s="84" t="s">
        <v>591</v>
      </c>
      <c r="AC1287" s="57">
        <v>45006</v>
      </c>
      <c r="AD1287" s="84">
        <v>17227422000105</v>
      </c>
      <c r="AE1287" s="84" t="s">
        <v>30</v>
      </c>
      <c r="AF1287" s="84">
        <v>15844</v>
      </c>
      <c r="AG1287" s="84">
        <v>134002.37</v>
      </c>
      <c r="AI1287">
        <v>51594613</v>
      </c>
      <c r="AJ1287" s="84" t="str" cm="1">
        <f t="array" ref="AJ1287">_xlfn.XLOOKUP(AI1287,--LEFT(Main!$B$15:$B$1956,SEARCH(" ",Main!$B$15:$B$1956)),Main!$F$15:$F$1956,"")</f>
        <v>CRISTIANO FOSSATI</v>
      </c>
      <c r="AK1287" s="57" cm="1">
        <f t="array" ref="AK1287">_xlfn.XLOOKUP(1,(--LEFT(Main!$B$15:$B$1956,SEARCH(" ",Main!$B$15:$B$1956))=AI1287)*(Main!$F$15:$F$1956=AJ1287),Main!$C$15:$C$1956,"")</f>
        <v>45338</v>
      </c>
      <c r="AL1287" s="62" cm="1">
        <f t="array" ref="AL1287">--_xlfn.XLOOKUP(1,(Main!$F$15:$F$1956='PLANILHA EBR'!AJ1287)*(--LEFT(Main!$B$15:$B$1956,SEARCH(" ",Main!$B$15:$B$1956))='PLANILHA EBR'!AI1287),Main!$E$15:$E$1956)</f>
        <v>10464098000191</v>
      </c>
      <c r="AM1287" s="84" t="str" cm="1">
        <f t="array" ref="AM1287">_xlfn.XLOOKUP(1,(Main!$F$15:$F$1956='PLANILHA EBR'!AJ1287)*(--LEFT(Main!$B$15:$B$1956,SEARCH(" ",Main!$B$15:$B$1956))='PLANILHA EBR'!AI1287),Main!$H$15:$H$1956)</f>
        <v>KG LIQUIDO</v>
      </c>
      <c r="AN1287">
        <v>119</v>
      </c>
      <c r="AO1287">
        <v>112775.69</v>
      </c>
      <c r="AP1287">
        <v>108447</v>
      </c>
    </row>
    <row r="1288" spans="1:42" x14ac:dyDescent="0.25">
      <c r="A1288" t="s">
        <v>5978</v>
      </c>
      <c r="B1288" t="str">
        <f>C1288&amp;"-"&amp;COUNTIF(C$2:C1288,C1288)</f>
        <v>21091-1</v>
      </c>
      <c r="C1288">
        <v>21091</v>
      </c>
      <c r="D1288" s="57">
        <v>44897</v>
      </c>
      <c r="E1288" s="84" t="str">
        <f>F1288&amp;"-"&amp;COUNTIF($F$2:F1288,F1288)</f>
        <v>WK-6</v>
      </c>
      <c r="F1288" s="84" t="str">
        <f t="shared" si="134"/>
        <v>WK</v>
      </c>
      <c r="G1288" t="s">
        <v>8586</v>
      </c>
      <c r="H1288" s="62">
        <v>97434047000103</v>
      </c>
      <c r="I1288" t="s">
        <v>4726</v>
      </c>
      <c r="J1288">
        <v>351.36</v>
      </c>
      <c r="K1288">
        <v>204948.29</v>
      </c>
      <c r="M1288">
        <v>2621093</v>
      </c>
      <c r="N1288" t="str">
        <v>GERDAU</v>
      </c>
      <c r="O1288" s="57" cm="1">
        <f t="array" ref="O1288">_xlfn.XLOOKUP(1,($C$2:$C$8655=M1288)*($F$2:$F$8655=N1288),$D$2:$D$8655)</f>
        <v>45014</v>
      </c>
      <c r="P1288" s="62">
        <v>17227422000105</v>
      </c>
      <c r="Q1288" t="str">
        <v>TON</v>
      </c>
      <c r="R1288" s="85">
        <v>2.33</v>
      </c>
      <c r="S1288" s="85">
        <v>19706.23</v>
      </c>
      <c r="U1288" s="84" t="b">
        <f t="shared" si="129"/>
        <v>1</v>
      </c>
      <c r="V1288" s="84" t="b">
        <f t="shared" si="130"/>
        <v>1</v>
      </c>
      <c r="W1288" s="84" t="b">
        <f t="shared" si="131"/>
        <v>1</v>
      </c>
      <c r="X1288" s="84" t="str">
        <f t="shared" si="132"/>
        <v xml:space="preserve"> </v>
      </c>
      <c r="Y1288" s="84" t="b">
        <f t="shared" si="133"/>
        <v>1</v>
      </c>
      <c r="AA1288" s="84">
        <v>2621093</v>
      </c>
      <c r="AB1288" s="84" t="s">
        <v>591</v>
      </c>
      <c r="AC1288" s="57">
        <v>45014</v>
      </c>
      <c r="AD1288" s="84">
        <v>17227422000105</v>
      </c>
      <c r="AE1288" s="84" t="s">
        <v>30</v>
      </c>
      <c r="AF1288" s="84">
        <v>2330</v>
      </c>
      <c r="AG1288" s="84">
        <v>19706.23</v>
      </c>
      <c r="AI1288">
        <v>52018339</v>
      </c>
      <c r="AJ1288" s="84" t="str" cm="1">
        <f t="array" ref="AJ1288">_xlfn.XLOOKUP(AI1288,--LEFT(Main!$B$15:$B$1956,SEARCH(" ",Main!$B$15:$B$1956)),Main!$F$15:$F$1956,"")</f>
        <v>CRISTIANO FOSSATI</v>
      </c>
      <c r="AK1288" s="57" cm="1">
        <f t="array" ref="AK1288">_xlfn.XLOOKUP(1,(--LEFT(Main!$B$15:$B$1956,SEARCH(" ",Main!$B$15:$B$1956))=AI1288)*(Main!$F$15:$F$1956=AJ1288),Main!$C$15:$C$1956,"")</f>
        <v>45362</v>
      </c>
      <c r="AL1288" s="62" cm="1">
        <f t="array" ref="AL1288">--_xlfn.XLOOKUP(1,(Main!$F$15:$F$1956='PLANILHA EBR'!AJ1288)*(--LEFT(Main!$B$15:$B$1956,SEARCH(" ",Main!$B$15:$B$1956))='PLANILHA EBR'!AI1288),Main!$E$15:$E$1956)</f>
        <v>10464098000191</v>
      </c>
      <c r="AM1288" s="84" t="str" cm="1">
        <f t="array" ref="AM1288">_xlfn.XLOOKUP(1,(Main!$F$15:$F$1956='PLANILHA EBR'!AJ1288)*(--LEFT(Main!$B$15:$B$1956,SEARCH(" ",Main!$B$15:$B$1956))='PLANILHA EBR'!AI1288),Main!$H$15:$H$1956)</f>
        <v>KG LIQUIDO</v>
      </c>
      <c r="AN1288">
        <v>158.5</v>
      </c>
      <c r="AO1288">
        <v>144544.4</v>
      </c>
      <c r="AP1288">
        <v>108447</v>
      </c>
    </row>
    <row r="1289" spans="1:42" x14ac:dyDescent="0.25">
      <c r="A1289" t="s">
        <v>5958</v>
      </c>
      <c r="B1289" t="str">
        <f>C1289&amp;"-"&amp;COUNTIF(C$2:C1289,C1289)</f>
        <v>70380-1</v>
      </c>
      <c r="C1289">
        <v>70380</v>
      </c>
      <c r="D1289" s="57">
        <v>44900</v>
      </c>
      <c r="E1289" s="84" t="str">
        <f>F1289&amp;"-"&amp;COUNTIF($F$2:F1289,F1289)</f>
        <v>METASA-1139</v>
      </c>
      <c r="F1289" s="84" t="str">
        <f t="shared" si="134"/>
        <v>METASA</v>
      </c>
      <c r="G1289" t="s">
        <v>8581</v>
      </c>
      <c r="H1289" s="62">
        <v>88416482000106</v>
      </c>
      <c r="I1289" t="s">
        <v>30</v>
      </c>
      <c r="J1289">
        <v>446.88</v>
      </c>
      <c r="K1289">
        <v>7543.33</v>
      </c>
      <c r="M1289">
        <v>49500052</v>
      </c>
      <c r="N1289" t="str">
        <v>CRISTIANO</v>
      </c>
      <c r="O1289" s="57" cm="1">
        <f t="array" ref="O1289">_xlfn.XLOOKUP(1,($C$2:$C$8655=M1289)*($F$2:$F$8655=N1289),$D$2:$D$8655)</f>
        <v>45210</v>
      </c>
      <c r="P1289" s="62">
        <v>10464098000191</v>
      </c>
      <c r="Q1289" t="str">
        <v>UNIDADE</v>
      </c>
      <c r="R1289" s="85">
        <v>120</v>
      </c>
      <c r="S1289" s="85">
        <v>98111.880000000019</v>
      </c>
      <c r="U1289" s="84" t="b">
        <f t="shared" si="129"/>
        <v>1</v>
      </c>
      <c r="V1289" s="84" t="b">
        <f t="shared" si="130"/>
        <v>1</v>
      </c>
      <c r="W1289" s="84" t="b">
        <f t="shared" si="131"/>
        <v>1</v>
      </c>
      <c r="X1289" s="84" t="str">
        <f t="shared" si="132"/>
        <v xml:space="preserve"> </v>
      </c>
      <c r="Y1289" s="84" t="b">
        <f t="shared" si="133"/>
        <v>1</v>
      </c>
      <c r="AA1289" s="84">
        <v>49500052</v>
      </c>
      <c r="AB1289" s="84" t="s">
        <v>5427</v>
      </c>
      <c r="AC1289" s="57">
        <v>45210</v>
      </c>
      <c r="AD1289" s="84">
        <v>10464098000191</v>
      </c>
      <c r="AE1289" s="84" t="s">
        <v>30</v>
      </c>
      <c r="AF1289" s="84">
        <v>197</v>
      </c>
      <c r="AG1289" s="84">
        <v>98111.88</v>
      </c>
      <c r="AI1289">
        <v>53025227</v>
      </c>
      <c r="AJ1289" s="84" t="str" cm="1">
        <f t="array" ref="AJ1289">_xlfn.XLOOKUP(AI1289,--LEFT(Main!$B$15:$B$1956,SEARCH(" ",Main!$B$15:$B$1956)),Main!$F$15:$F$1956,"")</f>
        <v>CRISTIANO FOSSATI</v>
      </c>
      <c r="AK1289" s="57" cm="1">
        <f t="array" ref="AK1289">_xlfn.XLOOKUP(1,(--LEFT(Main!$B$15:$B$1956,SEARCH(" ",Main!$B$15:$B$1956))=AI1289)*(Main!$F$15:$F$1956=AJ1289),Main!$C$15:$C$1956,"")</f>
        <v>45415</v>
      </c>
      <c r="AL1289" s="62" cm="1">
        <f t="array" ref="AL1289">--_xlfn.XLOOKUP(1,(Main!$F$15:$F$1956='PLANILHA EBR'!AJ1289)*(--LEFT(Main!$B$15:$B$1956,SEARCH(" ",Main!$B$15:$B$1956))='PLANILHA EBR'!AI1289),Main!$E$15:$E$1956)</f>
        <v>10464098000191</v>
      </c>
      <c r="AM1289" s="84" t="str" cm="1">
        <f t="array" ref="AM1289">_xlfn.XLOOKUP(1,(Main!$F$15:$F$1956='PLANILHA EBR'!AJ1289)*(--LEFT(Main!$B$15:$B$1956,SEARCH(" ",Main!$B$15:$B$1956))='PLANILHA EBR'!AI1289),Main!$H$15:$H$1956)</f>
        <v>KG LIQUIDO</v>
      </c>
      <c r="AN1289">
        <v>152</v>
      </c>
      <c r="AO1289">
        <v>120717.64</v>
      </c>
      <c r="AP1289">
        <v>108447</v>
      </c>
    </row>
    <row r="1290" spans="1:42" x14ac:dyDescent="0.25">
      <c r="A1290" t="s">
        <v>5958</v>
      </c>
      <c r="B1290" t="str">
        <f>C1290&amp;"-"&amp;COUNTIF(C$2:C1290,C1290)</f>
        <v>70380-2</v>
      </c>
      <c r="C1290">
        <v>70380</v>
      </c>
      <c r="D1290" s="57">
        <v>44900</v>
      </c>
      <c r="E1290" s="84" t="str">
        <f>F1290&amp;"-"&amp;COUNTIF($F$2:F1290,F1290)</f>
        <v>METASA-1140</v>
      </c>
      <c r="F1290" s="84" t="str">
        <f t="shared" si="134"/>
        <v>METASA</v>
      </c>
      <c r="G1290" t="s">
        <v>8581</v>
      </c>
      <c r="H1290" s="62">
        <v>88416482000106</v>
      </c>
      <c r="I1290" t="s">
        <v>30</v>
      </c>
      <c r="J1290">
        <v>1084.05</v>
      </c>
      <c r="K1290">
        <v>18298.77</v>
      </c>
      <c r="M1290">
        <v>51594613</v>
      </c>
      <c r="N1290" t="str">
        <v>CRISTIANO</v>
      </c>
      <c r="O1290" s="57" cm="1">
        <f t="array" ref="O1290">_xlfn.XLOOKUP(1,($C$2:$C$8655=M1290)*($F$2:$F$8655=N1290),$D$2:$D$8655)</f>
        <v>45338</v>
      </c>
      <c r="P1290" s="62">
        <v>10464098000191</v>
      </c>
      <c r="Q1290" t="str">
        <v>UNIDADE</v>
      </c>
      <c r="R1290" s="85">
        <v>142</v>
      </c>
      <c r="S1290" s="85">
        <v>112775.69</v>
      </c>
      <c r="U1290" s="84" t="b">
        <f t="shared" si="129"/>
        <v>1</v>
      </c>
      <c r="V1290" s="84" t="b">
        <f t="shared" si="130"/>
        <v>1</v>
      </c>
      <c r="W1290" s="84" t="b">
        <f t="shared" si="131"/>
        <v>1</v>
      </c>
      <c r="X1290" s="84" t="str">
        <f t="shared" si="132"/>
        <v xml:space="preserve"> </v>
      </c>
      <c r="Y1290" s="84" t="b">
        <f t="shared" si="133"/>
        <v>1</v>
      </c>
      <c r="AA1290" s="84">
        <v>51594613</v>
      </c>
      <c r="AB1290" s="84" t="s">
        <v>5427</v>
      </c>
      <c r="AC1290" s="57">
        <v>45338</v>
      </c>
      <c r="AD1290" s="84">
        <v>10464098000191</v>
      </c>
      <c r="AE1290" s="84" t="s">
        <v>30</v>
      </c>
      <c r="AF1290" s="84">
        <v>119</v>
      </c>
      <c r="AG1290" s="84">
        <v>112775.69</v>
      </c>
      <c r="AI1290">
        <v>55332437</v>
      </c>
      <c r="AJ1290" s="84" t="str" cm="1">
        <f t="array" ref="AJ1290">_xlfn.XLOOKUP(AI1290,--LEFT(Main!$B$15:$B$1956,SEARCH(" ",Main!$B$15:$B$1956)),Main!$F$15:$F$1956,"")</f>
        <v>CRISTIANO FOSSATI</v>
      </c>
      <c r="AK1290" s="57" cm="1">
        <f t="array" ref="AK1290">_xlfn.XLOOKUP(1,(--LEFT(Main!$B$15:$B$1956,SEARCH(" ",Main!$B$15:$B$1956))=AI1290)*(Main!$F$15:$F$1956=AJ1290),Main!$C$15:$C$1956,"")</f>
        <v>45457</v>
      </c>
      <c r="AL1290" s="62" cm="1">
        <f t="array" ref="AL1290">--_xlfn.XLOOKUP(1,(Main!$F$15:$F$1956='PLANILHA EBR'!AJ1290)*(--LEFT(Main!$B$15:$B$1956,SEARCH(" ",Main!$B$15:$B$1956))='PLANILHA EBR'!AI1290),Main!$E$15:$E$1956)</f>
        <v>10464098000191</v>
      </c>
      <c r="AM1290" s="84" t="str" cm="1">
        <f t="array" ref="AM1290">_xlfn.XLOOKUP(1,(Main!$F$15:$F$1956='PLANILHA EBR'!AJ1290)*(--LEFT(Main!$B$15:$B$1956,SEARCH(" ",Main!$B$15:$B$1956))='PLANILHA EBR'!AI1290),Main!$H$15:$H$1956)</f>
        <v>KG LIQUIDO</v>
      </c>
      <c r="AN1290">
        <v>3285</v>
      </c>
      <c r="AO1290">
        <v>62203.76</v>
      </c>
      <c r="AP1290">
        <v>108447</v>
      </c>
    </row>
    <row r="1291" spans="1:42" x14ac:dyDescent="0.25">
      <c r="A1291" t="s">
        <v>5958</v>
      </c>
      <c r="B1291" t="str">
        <f>C1291&amp;"-"&amp;COUNTIF(C$2:C1291,C1291)</f>
        <v>70380-3</v>
      </c>
      <c r="C1291">
        <v>70380</v>
      </c>
      <c r="D1291" s="57">
        <v>44900</v>
      </c>
      <c r="E1291" s="84" t="str">
        <f>F1291&amp;"-"&amp;COUNTIF($F$2:F1291,F1291)</f>
        <v>METASA-1141</v>
      </c>
      <c r="F1291" s="84" t="str">
        <f t="shared" si="134"/>
        <v>METASA</v>
      </c>
      <c r="G1291" t="s">
        <v>8581</v>
      </c>
      <c r="H1291" s="62">
        <v>88416482000106</v>
      </c>
      <c r="I1291" t="s">
        <v>30</v>
      </c>
      <c r="J1291">
        <v>153.81</v>
      </c>
      <c r="K1291">
        <v>2056.44</v>
      </c>
      <c r="M1291">
        <v>52018339</v>
      </c>
      <c r="N1291" t="str">
        <v>CRISTIANO</v>
      </c>
      <c r="O1291" s="57" cm="1">
        <f t="array" ref="O1291">_xlfn.XLOOKUP(1,($C$2:$C$8655=M1291)*($F$2:$F$8655=N1291),$D$2:$D$8655)</f>
        <v>45362</v>
      </c>
      <c r="P1291" s="62">
        <v>10464098000191</v>
      </c>
      <c r="Q1291" t="str">
        <v>UNIDADE</v>
      </c>
      <c r="R1291" s="85">
        <v>182</v>
      </c>
      <c r="S1291" s="85">
        <v>144544.4</v>
      </c>
      <c r="U1291" s="84" t="b">
        <f t="shared" si="129"/>
        <v>1</v>
      </c>
      <c r="V1291" s="84" t="b">
        <f t="shared" si="130"/>
        <v>1</v>
      </c>
      <c r="W1291" s="84" t="b">
        <f t="shared" si="131"/>
        <v>1</v>
      </c>
      <c r="X1291" s="84" t="str">
        <f t="shared" si="132"/>
        <v xml:space="preserve"> </v>
      </c>
      <c r="Y1291" s="84" t="b">
        <f t="shared" si="133"/>
        <v>1</v>
      </c>
      <c r="AA1291" s="84">
        <v>52018339</v>
      </c>
      <c r="AB1291" s="84" t="s">
        <v>5427</v>
      </c>
      <c r="AC1291" s="57">
        <v>45362</v>
      </c>
      <c r="AD1291" s="84">
        <v>10464098000191</v>
      </c>
      <c r="AE1291" s="84" t="s">
        <v>30</v>
      </c>
      <c r="AF1291" s="84">
        <v>158.5</v>
      </c>
      <c r="AG1291" s="84">
        <v>144544.4</v>
      </c>
      <c r="AI1291">
        <v>55333357</v>
      </c>
      <c r="AJ1291" s="84" t="str" cm="1">
        <f t="array" ref="AJ1291">_xlfn.XLOOKUP(AI1291,--LEFT(Main!$B$15:$B$1956,SEARCH(" ",Main!$B$15:$B$1956)),Main!$F$15:$F$1956,"")</f>
        <v>CRISTIANO FOSSATI</v>
      </c>
      <c r="AK1291" s="57" cm="1">
        <f t="array" ref="AK1291">_xlfn.XLOOKUP(1,(--LEFT(Main!$B$15:$B$1956,SEARCH(" ",Main!$B$15:$B$1956))=AI1291)*(Main!$F$15:$F$1956=AJ1291),Main!$C$15:$C$1956,"")</f>
        <v>45457</v>
      </c>
      <c r="AL1291" s="62" cm="1">
        <f t="array" ref="AL1291">--_xlfn.XLOOKUP(1,(Main!$F$15:$F$1956='PLANILHA EBR'!AJ1291)*(--LEFT(Main!$B$15:$B$1956,SEARCH(" ",Main!$B$15:$B$1956))='PLANILHA EBR'!AI1291),Main!$E$15:$E$1956)</f>
        <v>10464098000191</v>
      </c>
      <c r="AM1291" s="84" t="str" cm="1">
        <f t="array" ref="AM1291">_xlfn.XLOOKUP(1,(Main!$F$15:$F$1956='PLANILHA EBR'!AJ1291)*(--LEFT(Main!$B$15:$B$1956,SEARCH(" ",Main!$B$15:$B$1956))='PLANILHA EBR'!AI1291),Main!$H$15:$H$1956)</f>
        <v>KG LIQUIDO</v>
      </c>
      <c r="AN1291">
        <v>20640</v>
      </c>
      <c r="AO1291">
        <v>114952.81</v>
      </c>
      <c r="AP1291">
        <v>108087</v>
      </c>
    </row>
    <row r="1292" spans="1:42" x14ac:dyDescent="0.25">
      <c r="A1292" t="s">
        <v>5958</v>
      </c>
      <c r="B1292" t="str">
        <f>C1292&amp;"-"&amp;COUNTIF(C$2:C1292,C1292)</f>
        <v>70380-4</v>
      </c>
      <c r="C1292">
        <v>70380</v>
      </c>
      <c r="D1292" s="57">
        <v>44900</v>
      </c>
      <c r="E1292" s="84" t="str">
        <f>F1292&amp;"-"&amp;COUNTIF($F$2:F1292,F1292)</f>
        <v>METASA-1142</v>
      </c>
      <c r="F1292" s="84" t="str">
        <f t="shared" si="134"/>
        <v>METASA</v>
      </c>
      <c r="G1292" t="s">
        <v>8581</v>
      </c>
      <c r="H1292" s="62">
        <v>88416482000106</v>
      </c>
      <c r="I1292" t="s">
        <v>30</v>
      </c>
      <c r="J1292">
        <v>93.5</v>
      </c>
      <c r="K1292">
        <v>1578.28</v>
      </c>
      <c r="M1292">
        <v>53025227</v>
      </c>
      <c r="N1292" t="str">
        <v>CRISTIANO</v>
      </c>
      <c r="O1292" s="57" cm="1">
        <f t="array" ref="O1292">_xlfn.XLOOKUP(1,($C$2:$C$8655=M1292)*($F$2:$F$8655=N1292),$D$2:$D$8655)</f>
        <v>45415</v>
      </c>
      <c r="P1292" s="62">
        <v>10464098000191</v>
      </c>
      <c r="Q1292" t="str">
        <v>UNIDADE</v>
      </c>
      <c r="R1292" s="85">
        <v>152</v>
      </c>
      <c r="S1292" s="85">
        <v>120717.64</v>
      </c>
      <c r="U1292" s="84" t="b">
        <f t="shared" si="129"/>
        <v>1</v>
      </c>
      <c r="V1292" s="84" t="b">
        <f t="shared" si="130"/>
        <v>1</v>
      </c>
      <c r="W1292" s="84" t="b">
        <f t="shared" si="131"/>
        <v>1</v>
      </c>
      <c r="X1292" s="84" t="str">
        <f t="shared" si="132"/>
        <v xml:space="preserve"> </v>
      </c>
      <c r="Y1292" s="84" t="b">
        <f t="shared" si="133"/>
        <v>1</v>
      </c>
      <c r="AA1292" s="84">
        <v>53025227</v>
      </c>
      <c r="AB1292" s="84" t="s">
        <v>5427</v>
      </c>
      <c r="AC1292" s="57">
        <v>45415</v>
      </c>
      <c r="AD1292" s="84">
        <v>10464098000191</v>
      </c>
      <c r="AE1292" s="84" t="s">
        <v>30</v>
      </c>
      <c r="AF1292" s="84">
        <v>152</v>
      </c>
      <c r="AG1292" s="84">
        <v>120717.64</v>
      </c>
      <c r="AI1292">
        <v>55400807</v>
      </c>
      <c r="AJ1292" s="84" t="str" cm="1">
        <f t="array" ref="AJ1292">_xlfn.XLOOKUP(AI1292,--LEFT(Main!$B$15:$B$1956,SEARCH(" ",Main!$B$15:$B$1956)),Main!$F$15:$F$1956,"")</f>
        <v>CRISTIANO FOSSATI</v>
      </c>
      <c r="AK1292" s="57" cm="1">
        <f t="array" ref="AK1292">_xlfn.XLOOKUP(1,(--LEFT(Main!$B$15:$B$1956,SEARCH(" ",Main!$B$15:$B$1956))=AI1292)*(Main!$F$15:$F$1956=AJ1292),Main!$C$15:$C$1956,"")</f>
        <v>45462</v>
      </c>
      <c r="AL1292" s="62" cm="1">
        <f t="array" ref="AL1292">--_xlfn.XLOOKUP(1,(Main!$F$15:$F$1956='PLANILHA EBR'!AJ1292)*(--LEFT(Main!$B$15:$B$1956,SEARCH(" ",Main!$B$15:$B$1956))='PLANILHA EBR'!AI1292),Main!$E$15:$E$1956)</f>
        <v>10464098000191</v>
      </c>
      <c r="AM1292" s="84" t="str" cm="1">
        <f t="array" ref="AM1292">_xlfn.XLOOKUP(1,(Main!$F$15:$F$1956='PLANILHA EBR'!AJ1292)*(--LEFT(Main!$B$15:$B$1956,SEARCH(" ",Main!$B$15:$B$1956))='PLANILHA EBR'!AI1292),Main!$H$15:$H$1956)</f>
        <v>KG LIQUIDO</v>
      </c>
      <c r="AN1292">
        <v>155.4</v>
      </c>
      <c r="AO1292">
        <v>154073.82999999999</v>
      </c>
      <c r="AP1292">
        <v>108087</v>
      </c>
    </row>
    <row r="1293" spans="1:42" x14ac:dyDescent="0.25">
      <c r="A1293" t="s">
        <v>5958</v>
      </c>
      <c r="B1293" t="str">
        <f>C1293&amp;"-"&amp;COUNTIF(C$2:C1293,C1293)</f>
        <v>70380-5</v>
      </c>
      <c r="C1293">
        <v>70380</v>
      </c>
      <c r="D1293" s="57">
        <v>44900</v>
      </c>
      <c r="E1293" s="84" t="str">
        <f>F1293&amp;"-"&amp;COUNTIF($F$2:F1293,F1293)</f>
        <v>METASA-1143</v>
      </c>
      <c r="F1293" s="84" t="str">
        <f t="shared" si="134"/>
        <v>METASA</v>
      </c>
      <c r="G1293" t="s">
        <v>8581</v>
      </c>
      <c r="H1293" s="62">
        <v>88416482000106</v>
      </c>
      <c r="I1293" t="s">
        <v>30</v>
      </c>
      <c r="J1293">
        <v>112.96</v>
      </c>
      <c r="K1293">
        <v>1510.28</v>
      </c>
      <c r="M1293">
        <v>55332437</v>
      </c>
      <c r="N1293" t="str">
        <v>CRISTIANO</v>
      </c>
      <c r="O1293" s="57" cm="1">
        <f t="array" ref="O1293">_xlfn.XLOOKUP(1,($C$2:$C$8655=M1293)*($F$2:$F$8655=N1293),$D$2:$D$8655)</f>
        <v>45457</v>
      </c>
      <c r="P1293" s="62">
        <v>10464098000191</v>
      </c>
      <c r="Q1293" t="str">
        <v>UNIDADE</v>
      </c>
      <c r="R1293" s="85">
        <v>3605</v>
      </c>
      <c r="S1293" s="85">
        <v>62203.759999999995</v>
      </c>
      <c r="U1293" s="84" t="b">
        <f t="shared" si="129"/>
        <v>1</v>
      </c>
      <c r="V1293" s="84" t="b">
        <f t="shared" si="130"/>
        <v>1</v>
      </c>
      <c r="W1293" s="84" t="b">
        <f t="shared" si="131"/>
        <v>1</v>
      </c>
      <c r="X1293" s="84" t="str">
        <f t="shared" si="132"/>
        <v xml:space="preserve"> </v>
      </c>
      <c r="Y1293" s="84" t="b">
        <f t="shared" si="133"/>
        <v>1</v>
      </c>
      <c r="AA1293" s="84">
        <v>55332437</v>
      </c>
      <c r="AB1293" s="84" t="s">
        <v>5427</v>
      </c>
      <c r="AC1293" s="57">
        <v>45457</v>
      </c>
      <c r="AD1293" s="84">
        <v>10464098000191</v>
      </c>
      <c r="AE1293" s="84" t="s">
        <v>30</v>
      </c>
      <c r="AF1293" s="84">
        <v>3285</v>
      </c>
      <c r="AG1293" s="84">
        <v>62203.76</v>
      </c>
      <c r="AI1293">
        <v>55878114</v>
      </c>
      <c r="AJ1293" s="84" t="str" cm="1">
        <f t="array" ref="AJ1293">_xlfn.XLOOKUP(AI1293,--LEFT(Main!$B$15:$B$1956,SEARCH(" ",Main!$B$15:$B$1956)),Main!$F$15:$F$1956,"")</f>
        <v>CRISTIANO FOSSATI</v>
      </c>
      <c r="AK1293" s="57" cm="1">
        <f t="array" ref="AK1293">_xlfn.XLOOKUP(1,(--LEFT(Main!$B$15:$B$1956,SEARCH(" ",Main!$B$15:$B$1956))=AI1293)*(Main!$F$15:$F$1956=AJ1293),Main!$C$15:$C$1956,"")</f>
        <v>45492</v>
      </c>
      <c r="AL1293" s="62" cm="1">
        <f t="array" ref="AL1293">--_xlfn.XLOOKUP(1,(Main!$F$15:$F$1956='PLANILHA EBR'!AJ1293)*(--LEFT(Main!$B$15:$B$1956,SEARCH(" ",Main!$B$15:$B$1956))='PLANILHA EBR'!AI1293),Main!$E$15:$E$1956)</f>
        <v>10464098000191</v>
      </c>
      <c r="AM1293" s="84" t="str" cm="1">
        <f t="array" ref="AM1293">_xlfn.XLOOKUP(1,(Main!$F$15:$F$1956='PLANILHA EBR'!AJ1293)*(--LEFT(Main!$B$15:$B$1956,SEARCH(" ",Main!$B$15:$B$1956))='PLANILHA EBR'!AI1293),Main!$H$15:$H$1956)</f>
        <v>KG LIQUIDO</v>
      </c>
      <c r="AN1293">
        <v>1597</v>
      </c>
      <c r="AO1293">
        <v>30427.64</v>
      </c>
      <c r="AP1293">
        <v>108087</v>
      </c>
    </row>
    <row r="1294" spans="1:42" x14ac:dyDescent="0.25">
      <c r="A1294" t="s">
        <v>5958</v>
      </c>
      <c r="B1294" t="str">
        <f>C1294&amp;"-"&amp;COUNTIF(C$2:C1294,C1294)</f>
        <v>70380-6</v>
      </c>
      <c r="C1294">
        <v>70380</v>
      </c>
      <c r="D1294" s="57">
        <v>44900</v>
      </c>
      <c r="E1294" s="84" t="str">
        <f>F1294&amp;"-"&amp;COUNTIF($F$2:F1294,F1294)</f>
        <v>METASA-1144</v>
      </c>
      <c r="F1294" s="84" t="str">
        <f t="shared" si="134"/>
        <v>METASA</v>
      </c>
      <c r="G1294" t="s">
        <v>8581</v>
      </c>
      <c r="H1294" s="62">
        <v>88416482000106</v>
      </c>
      <c r="I1294" t="s">
        <v>30</v>
      </c>
      <c r="J1294">
        <v>3363.08</v>
      </c>
      <c r="K1294">
        <v>54582.79</v>
      </c>
      <c r="M1294">
        <v>55333357</v>
      </c>
      <c r="N1294" t="str">
        <v>CRISTIANO</v>
      </c>
      <c r="O1294" s="57" cm="1">
        <f t="array" ref="O1294">_xlfn.XLOOKUP(1,($C$2:$C$8655=M1294)*($F$2:$F$8655=N1294),$D$2:$D$8655)</f>
        <v>45457</v>
      </c>
      <c r="P1294" s="62">
        <v>10464098000191</v>
      </c>
      <c r="Q1294" t="str">
        <v>UNIDADE</v>
      </c>
      <c r="R1294" s="85">
        <v>7050</v>
      </c>
      <c r="S1294" s="85">
        <v>114952.80999999998</v>
      </c>
      <c r="U1294" s="84" t="b">
        <f t="shared" si="129"/>
        <v>1</v>
      </c>
      <c r="V1294" s="84" t="b">
        <f t="shared" si="130"/>
        <v>1</v>
      </c>
      <c r="W1294" s="84" t="b">
        <f t="shared" si="131"/>
        <v>1</v>
      </c>
      <c r="X1294" s="84" t="str">
        <f t="shared" si="132"/>
        <v xml:space="preserve"> </v>
      </c>
      <c r="Y1294" s="84" t="b">
        <f t="shared" si="133"/>
        <v>1</v>
      </c>
      <c r="AA1294" s="84">
        <v>55333357</v>
      </c>
      <c r="AB1294" s="84" t="s">
        <v>5427</v>
      </c>
      <c r="AC1294" s="57">
        <v>45457</v>
      </c>
      <c r="AD1294" s="84">
        <v>10464098000191</v>
      </c>
      <c r="AE1294" s="84" t="s">
        <v>30</v>
      </c>
      <c r="AF1294" s="84">
        <v>20640</v>
      </c>
      <c r="AG1294" s="84">
        <v>114952.81</v>
      </c>
      <c r="AI1294">
        <v>56238839</v>
      </c>
      <c r="AJ1294" s="84" t="str" cm="1">
        <f t="array" ref="AJ1294">_xlfn.XLOOKUP(AI1294,--LEFT(Main!$B$15:$B$1956,SEARCH(" ",Main!$B$15:$B$1956)),Main!$F$15:$F$1956,"")</f>
        <v>CRISTIANO FOSSATI</v>
      </c>
      <c r="AK1294" s="57" cm="1">
        <f t="array" ref="AK1294">_xlfn.XLOOKUP(1,(--LEFT(Main!$B$15:$B$1956,SEARCH(" ",Main!$B$15:$B$1956))=AI1294)*(Main!$F$15:$F$1956=AJ1294),Main!$C$15:$C$1956,"")</f>
        <v>45516</v>
      </c>
      <c r="AL1294" s="62" cm="1">
        <f t="array" ref="AL1294">--_xlfn.XLOOKUP(1,(Main!$F$15:$F$1956='PLANILHA EBR'!AJ1294)*(--LEFT(Main!$B$15:$B$1956,SEARCH(" ",Main!$B$15:$B$1956))='PLANILHA EBR'!AI1294),Main!$E$15:$E$1956)</f>
        <v>10464098000191</v>
      </c>
      <c r="AM1294" s="84" t="str" cm="1">
        <f t="array" ref="AM1294">_xlfn.XLOOKUP(1,(Main!$F$15:$F$1956='PLANILHA EBR'!AJ1294)*(--LEFT(Main!$B$15:$B$1956,SEARCH(" ",Main!$B$15:$B$1956))='PLANILHA EBR'!AI1294),Main!$H$15:$H$1956)</f>
        <v>KG LIQUIDO</v>
      </c>
      <c r="AN1294">
        <v>26.1</v>
      </c>
      <c r="AO1294">
        <v>12661.83</v>
      </c>
      <c r="AP1294">
        <v>108087</v>
      </c>
    </row>
    <row r="1295" spans="1:42" x14ac:dyDescent="0.25">
      <c r="A1295" t="s">
        <v>5958</v>
      </c>
      <c r="B1295" t="str">
        <f>C1295&amp;"-"&amp;COUNTIF(C$2:C1295,C1295)</f>
        <v>70380-7</v>
      </c>
      <c r="C1295">
        <v>70380</v>
      </c>
      <c r="D1295" s="57">
        <v>44900</v>
      </c>
      <c r="E1295" s="84" t="str">
        <f>F1295&amp;"-"&amp;COUNTIF($F$2:F1295,F1295)</f>
        <v>METASA-1145</v>
      </c>
      <c r="F1295" s="84" t="str">
        <f t="shared" si="134"/>
        <v>METASA</v>
      </c>
      <c r="G1295" t="s">
        <v>8581</v>
      </c>
      <c r="H1295" s="62">
        <v>88416482000106</v>
      </c>
      <c r="I1295" t="s">
        <v>30</v>
      </c>
      <c r="J1295">
        <v>649.05999999999995</v>
      </c>
      <c r="K1295">
        <v>10956.13</v>
      </c>
      <c r="M1295">
        <v>55400807</v>
      </c>
      <c r="N1295" t="str">
        <v>CRISTIANO</v>
      </c>
      <c r="O1295" s="57" cm="1">
        <f t="array" ref="O1295">_xlfn.XLOOKUP(1,($C$2:$C$8655=M1295)*($F$2:$F$8655=N1295),$D$2:$D$8655)</f>
        <v>45462</v>
      </c>
      <c r="P1295" s="62">
        <v>10464098000191</v>
      </c>
      <c r="Q1295" t="str">
        <v>UNIDADE</v>
      </c>
      <c r="R1295" s="85">
        <v>194</v>
      </c>
      <c r="S1295" s="85">
        <v>154073.82999999999</v>
      </c>
      <c r="U1295" s="84" t="b">
        <f t="shared" si="129"/>
        <v>1</v>
      </c>
      <c r="V1295" s="84" t="b">
        <f t="shared" si="130"/>
        <v>1</v>
      </c>
      <c r="W1295" s="84" t="b">
        <f t="shared" si="131"/>
        <v>1</v>
      </c>
      <c r="X1295" s="84" t="str">
        <f t="shared" si="132"/>
        <v xml:space="preserve"> </v>
      </c>
      <c r="Y1295" s="84" t="b">
        <f t="shared" si="133"/>
        <v>1</v>
      </c>
      <c r="AA1295" s="84">
        <v>55400807</v>
      </c>
      <c r="AB1295" s="84" t="s">
        <v>5427</v>
      </c>
      <c r="AC1295" s="57">
        <v>45462</v>
      </c>
      <c r="AD1295" s="84">
        <v>10464098000191</v>
      </c>
      <c r="AE1295" s="84" t="s">
        <v>30</v>
      </c>
      <c r="AF1295" s="84">
        <v>155.4</v>
      </c>
      <c r="AG1295" s="84">
        <v>154073.82999999999</v>
      </c>
      <c r="AI1295">
        <v>56326909</v>
      </c>
      <c r="AJ1295" s="84" t="str" cm="1">
        <f t="array" ref="AJ1295">_xlfn.XLOOKUP(AI1295,--LEFT(Main!$B$15:$B$1956,SEARCH(" ",Main!$B$15:$B$1956)),Main!$F$15:$F$1956,"")</f>
        <v>CRISTIANO FOSSATI</v>
      </c>
      <c r="AK1295" s="57" cm="1">
        <f t="array" ref="AK1295">_xlfn.XLOOKUP(1,(--LEFT(Main!$B$15:$B$1956,SEARCH(" ",Main!$B$15:$B$1956))=AI1295)*(Main!$F$15:$F$1956=AJ1295),Main!$C$15:$C$1956,"")</f>
        <v>45520</v>
      </c>
      <c r="AL1295" s="62" cm="1">
        <f t="array" ref="AL1295">--_xlfn.XLOOKUP(1,(Main!$F$15:$F$1956='PLANILHA EBR'!AJ1295)*(--LEFT(Main!$B$15:$B$1956,SEARCH(" ",Main!$B$15:$B$1956))='PLANILHA EBR'!AI1295),Main!$E$15:$E$1956)</f>
        <v>10464098000191</v>
      </c>
      <c r="AM1295" s="84" t="str" cm="1">
        <f t="array" ref="AM1295">_xlfn.XLOOKUP(1,(Main!$F$15:$F$1956='PLANILHA EBR'!AJ1295)*(--LEFT(Main!$B$15:$B$1956,SEARCH(" ",Main!$B$15:$B$1956))='PLANILHA EBR'!AI1295),Main!$H$15:$H$1956)</f>
        <v>KG LIQUIDO</v>
      </c>
      <c r="AN1295">
        <v>15</v>
      </c>
      <c r="AO1295">
        <v>680</v>
      </c>
      <c r="AP1295">
        <v>108087</v>
      </c>
    </row>
    <row r="1296" spans="1:42" x14ac:dyDescent="0.25">
      <c r="A1296" t="s">
        <v>5958</v>
      </c>
      <c r="B1296" t="str">
        <f>C1296&amp;"-"&amp;COUNTIF(C$2:C1296,C1296)</f>
        <v>70380-8</v>
      </c>
      <c r="C1296">
        <v>70380</v>
      </c>
      <c r="D1296" s="57">
        <v>44900</v>
      </c>
      <c r="E1296" s="84" t="str">
        <f>F1296&amp;"-"&amp;COUNTIF($F$2:F1296,F1296)</f>
        <v>METASA-1146</v>
      </c>
      <c r="F1296" s="84" t="str">
        <f t="shared" si="134"/>
        <v>METASA</v>
      </c>
      <c r="G1296" t="s">
        <v>8581</v>
      </c>
      <c r="H1296" s="62">
        <v>88416482000106</v>
      </c>
      <c r="I1296" t="s">
        <v>30</v>
      </c>
      <c r="J1296">
        <v>985.9</v>
      </c>
      <c r="K1296">
        <v>16001.16</v>
      </c>
      <c r="M1296">
        <v>55878114</v>
      </c>
      <c r="N1296" t="str">
        <v>CRISTIANO</v>
      </c>
      <c r="O1296" s="57" cm="1">
        <f t="array" ref="O1296">_xlfn.XLOOKUP(1,($C$2:$C$8655=M1296)*($F$2:$F$8655=N1296),$D$2:$D$8655)</f>
        <v>45492</v>
      </c>
      <c r="P1296" s="62">
        <v>10464098000191</v>
      </c>
      <c r="Q1296" t="str">
        <v>UNIDADE</v>
      </c>
      <c r="R1296" s="85">
        <v>1597</v>
      </c>
      <c r="S1296" s="85">
        <v>30427.64</v>
      </c>
      <c r="U1296" s="84" t="b">
        <f t="shared" si="129"/>
        <v>1</v>
      </c>
      <c r="V1296" s="84" t="b">
        <f t="shared" si="130"/>
        <v>1</v>
      </c>
      <c r="W1296" s="84" t="b">
        <f t="shared" si="131"/>
        <v>1</v>
      </c>
      <c r="X1296" s="84" t="str">
        <f t="shared" si="132"/>
        <v xml:space="preserve"> </v>
      </c>
      <c r="Y1296" s="84" t="b">
        <f t="shared" si="133"/>
        <v>1</v>
      </c>
      <c r="AA1296" s="84">
        <v>55878114</v>
      </c>
      <c r="AB1296" s="84" t="s">
        <v>5427</v>
      </c>
      <c r="AC1296" s="57">
        <v>45492</v>
      </c>
      <c r="AD1296" s="84">
        <v>10464098000191</v>
      </c>
      <c r="AE1296" s="84" t="s">
        <v>30</v>
      </c>
      <c r="AF1296" s="84">
        <v>1597</v>
      </c>
      <c r="AG1296" s="84">
        <v>30427.64</v>
      </c>
      <c r="AK1296" s="57"/>
      <c r="AL1296" s="62"/>
      <c r="AP1296">
        <v>108087</v>
      </c>
    </row>
    <row r="1297" spans="1:42" x14ac:dyDescent="0.25">
      <c r="A1297" t="s">
        <v>5958</v>
      </c>
      <c r="B1297" t="str">
        <f>C1297&amp;"-"&amp;COUNTIF(C$2:C1297,C1297)</f>
        <v>70380-9</v>
      </c>
      <c r="C1297">
        <v>70380</v>
      </c>
      <c r="D1297" s="57">
        <v>44900</v>
      </c>
      <c r="E1297" s="84" t="str">
        <f>F1297&amp;"-"&amp;COUNTIF($F$2:F1297,F1297)</f>
        <v>METASA-1147</v>
      </c>
      <c r="F1297" s="84" t="str">
        <f t="shared" si="134"/>
        <v>METASA</v>
      </c>
      <c r="G1297" t="s">
        <v>8581</v>
      </c>
      <c r="H1297" s="62">
        <v>88416482000106</v>
      </c>
      <c r="I1297" t="s">
        <v>30</v>
      </c>
      <c r="J1297">
        <v>12490.92</v>
      </c>
      <c r="K1297">
        <v>233205.48</v>
      </c>
      <c r="M1297">
        <v>56238839</v>
      </c>
      <c r="N1297" t="str">
        <v>CRISTIANO</v>
      </c>
      <c r="O1297" s="57" cm="1">
        <f t="array" ref="O1297">_xlfn.XLOOKUP(1,($C$2:$C$8655=M1297)*($F$2:$F$8655=N1297),$D$2:$D$8655)</f>
        <v>45516</v>
      </c>
      <c r="P1297" s="62">
        <v>10464098000191</v>
      </c>
      <c r="Q1297" t="str">
        <v>UNIDADE</v>
      </c>
      <c r="R1297" s="85">
        <v>606</v>
      </c>
      <c r="S1297" s="85">
        <v>12661.83</v>
      </c>
      <c r="U1297" s="84" t="b">
        <f t="shared" si="129"/>
        <v>1</v>
      </c>
      <c r="V1297" s="84" t="b">
        <f t="shared" si="130"/>
        <v>1</v>
      </c>
      <c r="W1297" s="84" t="b">
        <f t="shared" si="131"/>
        <v>1</v>
      </c>
      <c r="X1297" s="84" t="str">
        <f t="shared" si="132"/>
        <v xml:space="preserve"> </v>
      </c>
      <c r="Y1297" s="84" t="b">
        <f t="shared" si="133"/>
        <v>1</v>
      </c>
      <c r="AA1297" s="84">
        <v>56238839</v>
      </c>
      <c r="AB1297" s="84" t="s">
        <v>5427</v>
      </c>
      <c r="AC1297" s="57">
        <v>45516</v>
      </c>
      <c r="AD1297" s="84">
        <v>10464098000191</v>
      </c>
      <c r="AE1297" s="84" t="s">
        <v>30</v>
      </c>
      <c r="AF1297" s="84">
        <v>26.1</v>
      </c>
      <c r="AG1297" s="84">
        <v>12661.83</v>
      </c>
      <c r="AK1297" s="57"/>
      <c r="AL1297" s="62"/>
      <c r="AP1297">
        <v>108087</v>
      </c>
    </row>
    <row r="1298" spans="1:42" x14ac:dyDescent="0.25">
      <c r="A1298" t="s">
        <v>5958</v>
      </c>
      <c r="B1298" t="str">
        <f>C1298&amp;"-"&amp;COUNTIF(C$2:C1298,C1298)</f>
        <v>70380-10</v>
      </c>
      <c r="C1298">
        <v>70380</v>
      </c>
      <c r="D1298" s="57">
        <v>44900</v>
      </c>
      <c r="E1298" s="84" t="str">
        <f>F1298&amp;"-"&amp;COUNTIF($F$2:F1298,F1298)</f>
        <v>METASA-1148</v>
      </c>
      <c r="F1298" s="84" t="str">
        <f t="shared" si="134"/>
        <v>METASA</v>
      </c>
      <c r="G1298" t="s">
        <v>8581</v>
      </c>
      <c r="H1298" s="62">
        <v>88416482000106</v>
      </c>
      <c r="I1298" t="s">
        <v>30</v>
      </c>
      <c r="J1298">
        <v>175.84</v>
      </c>
      <c r="K1298">
        <v>3397.23</v>
      </c>
      <c r="M1298">
        <v>56326909</v>
      </c>
      <c r="N1298" t="str">
        <v>CRISTIANO</v>
      </c>
      <c r="O1298" s="57" cm="1">
        <f t="array" ref="O1298">_xlfn.XLOOKUP(1,($C$2:$C$8655=M1298)*($F$2:$F$8655=N1298),$D$2:$D$8655)</f>
        <v>45520</v>
      </c>
      <c r="P1298" s="62">
        <v>10464098000191</v>
      </c>
      <c r="Q1298" t="str">
        <v>CJ</v>
      </c>
      <c r="R1298" s="85">
        <v>1</v>
      </c>
      <c r="S1298" s="85">
        <v>680</v>
      </c>
      <c r="U1298" s="84" t="b">
        <f t="shared" si="129"/>
        <v>1</v>
      </c>
      <c r="V1298" s="84" t="b">
        <f t="shared" si="130"/>
        <v>1</v>
      </c>
      <c r="W1298" s="84" t="b">
        <f t="shared" si="131"/>
        <v>1</v>
      </c>
      <c r="X1298" s="84" t="str">
        <f t="shared" si="132"/>
        <v xml:space="preserve"> </v>
      </c>
      <c r="Y1298" s="84" t="b">
        <f t="shared" si="133"/>
        <v>1</v>
      </c>
      <c r="AA1298" s="84">
        <v>56326909</v>
      </c>
      <c r="AB1298" s="84" t="s">
        <v>5427</v>
      </c>
      <c r="AC1298" s="57">
        <v>45520</v>
      </c>
      <c r="AD1298" s="84">
        <v>10464098000191</v>
      </c>
      <c r="AE1298" s="84" t="s">
        <v>30</v>
      </c>
      <c r="AF1298" s="84">
        <v>15</v>
      </c>
      <c r="AG1298" s="84">
        <v>680</v>
      </c>
      <c r="AK1298" s="57"/>
      <c r="AL1298" s="62"/>
      <c r="AP1298">
        <v>107235</v>
      </c>
    </row>
    <row r="1299" spans="1:42" x14ac:dyDescent="0.25">
      <c r="A1299" t="s">
        <v>5958</v>
      </c>
      <c r="B1299" t="str">
        <f>C1299&amp;"-"&amp;COUNTIF(C$2:C1299,C1299)</f>
        <v>70425-1</v>
      </c>
      <c r="C1299">
        <v>70425</v>
      </c>
      <c r="D1299" s="57">
        <v>44901</v>
      </c>
      <c r="E1299" s="84" t="str">
        <f>F1299&amp;"-"&amp;COUNTIF($F$2:F1299,F1299)</f>
        <v>METASA-1149</v>
      </c>
      <c r="F1299" s="84" t="str">
        <f t="shared" si="134"/>
        <v>METASA</v>
      </c>
      <c r="G1299" t="s">
        <v>8581</v>
      </c>
      <c r="H1299" s="62">
        <v>88416482000106</v>
      </c>
      <c r="I1299" t="s">
        <v>30</v>
      </c>
      <c r="J1299">
        <v>97.73</v>
      </c>
      <c r="K1299">
        <v>1727.87</v>
      </c>
      <c r="AP1299">
        <v>107225</v>
      </c>
    </row>
    <row r="1300" spans="1:42" x14ac:dyDescent="0.25">
      <c r="A1300" t="s">
        <v>5958</v>
      </c>
      <c r="B1300" t="str">
        <f>C1300&amp;"-"&amp;COUNTIF(C$2:C1300,C1300)</f>
        <v>70425-2</v>
      </c>
      <c r="C1300">
        <v>70425</v>
      </c>
      <c r="D1300" s="57">
        <v>44901</v>
      </c>
      <c r="E1300" s="84" t="str">
        <f>F1300&amp;"-"&amp;COUNTIF($F$2:F1300,F1300)</f>
        <v>METASA-1150</v>
      </c>
      <c r="F1300" s="84" t="str">
        <f t="shared" si="134"/>
        <v>METASA</v>
      </c>
      <c r="G1300" t="s">
        <v>8581</v>
      </c>
      <c r="H1300" s="62">
        <v>88416482000106</v>
      </c>
      <c r="I1300" t="s">
        <v>30</v>
      </c>
      <c r="J1300">
        <v>811.74</v>
      </c>
      <c r="K1300">
        <v>16332.21</v>
      </c>
      <c r="AP1300">
        <v>107225</v>
      </c>
    </row>
    <row r="1301" spans="1:42" x14ac:dyDescent="0.25">
      <c r="A1301" t="s">
        <v>5958</v>
      </c>
      <c r="B1301" t="str">
        <f>C1301&amp;"-"&amp;COUNTIF(C$2:C1301,C1301)</f>
        <v>70425-3</v>
      </c>
      <c r="C1301">
        <v>70425</v>
      </c>
      <c r="D1301" s="57">
        <v>44901</v>
      </c>
      <c r="E1301" s="84" t="str">
        <f>F1301&amp;"-"&amp;COUNTIF($F$2:F1301,F1301)</f>
        <v>METASA-1151</v>
      </c>
      <c r="F1301" s="84" t="str">
        <f t="shared" si="134"/>
        <v>METASA</v>
      </c>
      <c r="G1301" t="s">
        <v>8581</v>
      </c>
      <c r="H1301" s="62">
        <v>88416482000106</v>
      </c>
      <c r="I1301" t="s">
        <v>30</v>
      </c>
      <c r="J1301">
        <v>172.3</v>
      </c>
      <c r="K1301">
        <v>3158.26</v>
      </c>
      <c r="AP1301">
        <v>107224</v>
      </c>
    </row>
    <row r="1302" spans="1:42" x14ac:dyDescent="0.25">
      <c r="A1302" t="s">
        <v>5958</v>
      </c>
      <c r="B1302" t="str">
        <f>C1302&amp;"-"&amp;COUNTIF(C$2:C1302,C1302)</f>
        <v>70494-1</v>
      </c>
      <c r="C1302">
        <v>70494</v>
      </c>
      <c r="D1302" s="57">
        <v>44903</v>
      </c>
      <c r="E1302" s="84" t="str">
        <f>F1302&amp;"-"&amp;COUNTIF($F$2:F1302,F1302)</f>
        <v>METASA-1152</v>
      </c>
      <c r="F1302" s="84" t="str">
        <f t="shared" si="134"/>
        <v>METASA</v>
      </c>
      <c r="G1302" t="s">
        <v>8581</v>
      </c>
      <c r="H1302" s="62">
        <v>88416482000106</v>
      </c>
      <c r="I1302" t="s">
        <v>30</v>
      </c>
      <c r="J1302">
        <v>462.05</v>
      </c>
      <c r="K1302">
        <v>7799.4</v>
      </c>
      <c r="AP1302">
        <v>106922</v>
      </c>
    </row>
    <row r="1303" spans="1:42" x14ac:dyDescent="0.25">
      <c r="A1303" t="s">
        <v>5958</v>
      </c>
      <c r="B1303" t="str">
        <f>C1303&amp;"-"&amp;COUNTIF(C$2:C1303,C1303)</f>
        <v>70494-2</v>
      </c>
      <c r="C1303">
        <v>70494</v>
      </c>
      <c r="D1303" s="57">
        <v>44903</v>
      </c>
      <c r="E1303" s="84" t="str">
        <f>F1303&amp;"-"&amp;COUNTIF($F$2:F1303,F1303)</f>
        <v>METASA-1153</v>
      </c>
      <c r="F1303" s="84" t="str">
        <f t="shared" si="134"/>
        <v>METASA</v>
      </c>
      <c r="G1303" t="s">
        <v>8581</v>
      </c>
      <c r="H1303" s="62">
        <v>88416482000106</v>
      </c>
      <c r="I1303" t="s">
        <v>30</v>
      </c>
      <c r="J1303">
        <v>747.56</v>
      </c>
      <c r="K1303">
        <v>12618.81</v>
      </c>
      <c r="AP1303">
        <v>106896</v>
      </c>
    </row>
    <row r="1304" spans="1:42" x14ac:dyDescent="0.25">
      <c r="A1304" t="s">
        <v>5958</v>
      </c>
      <c r="B1304" t="str">
        <f>C1304&amp;"-"&amp;COUNTIF(C$2:C1304,C1304)</f>
        <v>70494-3</v>
      </c>
      <c r="C1304">
        <v>70494</v>
      </c>
      <c r="D1304" s="57">
        <v>44903</v>
      </c>
      <c r="E1304" s="84" t="str">
        <f>F1304&amp;"-"&amp;COUNTIF($F$2:F1304,F1304)</f>
        <v>METASA-1154</v>
      </c>
      <c r="F1304" s="84" t="str">
        <f t="shared" si="134"/>
        <v>METASA</v>
      </c>
      <c r="G1304" t="s">
        <v>8581</v>
      </c>
      <c r="H1304" s="62">
        <v>88416482000106</v>
      </c>
      <c r="I1304" t="s">
        <v>30</v>
      </c>
      <c r="J1304">
        <v>2834.11</v>
      </c>
      <c r="K1304">
        <v>47839.78</v>
      </c>
      <c r="AP1304">
        <v>106896</v>
      </c>
    </row>
    <row r="1305" spans="1:42" x14ac:dyDescent="0.25">
      <c r="A1305" t="s">
        <v>5958</v>
      </c>
      <c r="B1305" t="str">
        <f>C1305&amp;"-"&amp;COUNTIF(C$2:C1305,C1305)</f>
        <v>70494-4</v>
      </c>
      <c r="C1305">
        <v>70494</v>
      </c>
      <c r="D1305" s="57">
        <v>44903</v>
      </c>
      <c r="E1305" s="84" t="str">
        <f>F1305&amp;"-"&amp;COUNTIF($F$2:F1305,F1305)</f>
        <v>METASA-1155</v>
      </c>
      <c r="F1305" s="84" t="str">
        <f t="shared" si="134"/>
        <v>METASA</v>
      </c>
      <c r="G1305" t="s">
        <v>8581</v>
      </c>
      <c r="H1305" s="62">
        <v>88416482000106</v>
      </c>
      <c r="I1305" t="s">
        <v>30</v>
      </c>
      <c r="J1305">
        <v>2415.84</v>
      </c>
      <c r="K1305">
        <v>39209.08</v>
      </c>
      <c r="AP1305">
        <v>106896</v>
      </c>
    </row>
    <row r="1306" spans="1:42" x14ac:dyDescent="0.25">
      <c r="A1306" t="s">
        <v>5958</v>
      </c>
      <c r="B1306" t="str">
        <f>C1306&amp;"-"&amp;COUNTIF(C$2:C1306,C1306)</f>
        <v>70494-5</v>
      </c>
      <c r="C1306">
        <v>70494</v>
      </c>
      <c r="D1306" s="57">
        <v>44903</v>
      </c>
      <c r="E1306" s="84" t="str">
        <f>F1306&amp;"-"&amp;COUNTIF($F$2:F1306,F1306)</f>
        <v>METASA-1156</v>
      </c>
      <c r="F1306" s="84" t="str">
        <f t="shared" si="134"/>
        <v>METASA</v>
      </c>
      <c r="G1306" t="s">
        <v>8581</v>
      </c>
      <c r="H1306" s="62">
        <v>88416482000106</v>
      </c>
      <c r="I1306" t="s">
        <v>30</v>
      </c>
      <c r="J1306">
        <v>830.03</v>
      </c>
      <c r="K1306">
        <v>13471.39</v>
      </c>
      <c r="AP1306">
        <v>106896</v>
      </c>
    </row>
    <row r="1307" spans="1:42" x14ac:dyDescent="0.25">
      <c r="A1307" t="s">
        <v>5958</v>
      </c>
      <c r="B1307" t="str">
        <f>C1307&amp;"-"&amp;COUNTIF(C$2:C1307,C1307)</f>
        <v>70494-6</v>
      </c>
      <c r="C1307">
        <v>70494</v>
      </c>
      <c r="D1307" s="57">
        <v>44903</v>
      </c>
      <c r="E1307" s="84" t="str">
        <f>F1307&amp;"-"&amp;COUNTIF($F$2:F1307,F1307)</f>
        <v>METASA-1157</v>
      </c>
      <c r="F1307" s="84" t="str">
        <f t="shared" si="134"/>
        <v>METASA</v>
      </c>
      <c r="G1307" t="s">
        <v>8581</v>
      </c>
      <c r="H1307" s="62">
        <v>88416482000106</v>
      </c>
      <c r="I1307" t="s">
        <v>30</v>
      </c>
      <c r="J1307">
        <v>7227.49</v>
      </c>
      <c r="K1307">
        <v>134937.24</v>
      </c>
      <c r="AP1307">
        <v>106896</v>
      </c>
    </row>
    <row r="1308" spans="1:42" x14ac:dyDescent="0.25">
      <c r="A1308" t="s">
        <v>5958</v>
      </c>
      <c r="B1308" t="str">
        <f>C1308&amp;"-"&amp;COUNTIF(C$2:C1308,C1308)</f>
        <v>70494-7</v>
      </c>
      <c r="C1308">
        <v>70494</v>
      </c>
      <c r="D1308" s="57">
        <v>44903</v>
      </c>
      <c r="E1308" s="84" t="str">
        <f>F1308&amp;"-"&amp;COUNTIF($F$2:F1308,F1308)</f>
        <v>METASA-1158</v>
      </c>
      <c r="F1308" s="84" t="str">
        <f t="shared" si="134"/>
        <v>METASA</v>
      </c>
      <c r="G1308" t="s">
        <v>8581</v>
      </c>
      <c r="H1308" s="62">
        <v>88416482000106</v>
      </c>
      <c r="I1308" t="s">
        <v>30</v>
      </c>
      <c r="J1308">
        <v>6104.83</v>
      </c>
      <c r="K1308">
        <v>117945.32</v>
      </c>
      <c r="AP1308">
        <v>106896</v>
      </c>
    </row>
    <row r="1309" spans="1:42" x14ac:dyDescent="0.25">
      <c r="A1309" t="s">
        <v>5958</v>
      </c>
      <c r="B1309" t="str">
        <f>C1309&amp;"-"&amp;COUNTIF(C$2:C1309,C1309)</f>
        <v>70494-8</v>
      </c>
      <c r="C1309">
        <v>70494</v>
      </c>
      <c r="D1309" s="57">
        <v>44903</v>
      </c>
      <c r="E1309" s="84" t="str">
        <f>F1309&amp;"-"&amp;COUNTIF($F$2:F1309,F1309)</f>
        <v>METASA-1159</v>
      </c>
      <c r="F1309" s="84" t="str">
        <f t="shared" si="134"/>
        <v>METASA</v>
      </c>
      <c r="G1309" t="s">
        <v>8581</v>
      </c>
      <c r="H1309" s="62">
        <v>88416482000106</v>
      </c>
      <c r="I1309" t="s">
        <v>30</v>
      </c>
      <c r="J1309">
        <v>608.78</v>
      </c>
      <c r="K1309">
        <v>11761.63</v>
      </c>
      <c r="AP1309">
        <v>106896</v>
      </c>
    </row>
    <row r="1310" spans="1:42" x14ac:dyDescent="0.25">
      <c r="A1310" t="s">
        <v>5958</v>
      </c>
      <c r="B1310" t="str">
        <f>C1310&amp;"-"&amp;COUNTIF(C$2:C1310,C1310)</f>
        <v>70494-9</v>
      </c>
      <c r="C1310">
        <v>70494</v>
      </c>
      <c r="D1310" s="57">
        <v>44903</v>
      </c>
      <c r="E1310" s="84" t="str">
        <f>F1310&amp;"-"&amp;COUNTIF($F$2:F1310,F1310)</f>
        <v>METASA-1160</v>
      </c>
      <c r="F1310" s="84" t="str">
        <f t="shared" si="134"/>
        <v>METASA</v>
      </c>
      <c r="G1310" t="s">
        <v>8581</v>
      </c>
      <c r="H1310" s="62">
        <v>88416482000106</v>
      </c>
      <c r="I1310" t="s">
        <v>30</v>
      </c>
      <c r="J1310">
        <v>749.68</v>
      </c>
      <c r="K1310">
        <v>10023.219999999999</v>
      </c>
      <c r="AP1310">
        <v>106896</v>
      </c>
    </row>
    <row r="1311" spans="1:42" x14ac:dyDescent="0.25">
      <c r="A1311" t="s">
        <v>5958</v>
      </c>
      <c r="B1311" t="str">
        <f>C1311&amp;"-"&amp;COUNTIF(C$2:C1311,C1311)</f>
        <v>70494-10</v>
      </c>
      <c r="C1311">
        <v>70494</v>
      </c>
      <c r="D1311" s="57">
        <v>44903</v>
      </c>
      <c r="E1311" s="84" t="str">
        <f>F1311&amp;"-"&amp;COUNTIF($F$2:F1311,F1311)</f>
        <v>METASA-1161</v>
      </c>
      <c r="F1311" s="84" t="str">
        <f t="shared" si="134"/>
        <v>METASA</v>
      </c>
      <c r="G1311" t="s">
        <v>8581</v>
      </c>
      <c r="H1311" s="62">
        <v>88416482000106</v>
      </c>
      <c r="I1311" t="s">
        <v>30</v>
      </c>
      <c r="J1311">
        <v>7.44</v>
      </c>
      <c r="K1311">
        <v>113.24</v>
      </c>
      <c r="AP1311">
        <v>106896</v>
      </c>
    </row>
    <row r="1312" spans="1:42" x14ac:dyDescent="0.25">
      <c r="A1312" t="s">
        <v>5958</v>
      </c>
      <c r="B1312" t="str">
        <f>C1312&amp;"-"&amp;COUNTIF(C$2:C1312,C1312)</f>
        <v>70520-1</v>
      </c>
      <c r="C1312">
        <v>70520</v>
      </c>
      <c r="D1312" s="57">
        <v>44904</v>
      </c>
      <c r="E1312" s="84" t="str">
        <f>F1312&amp;"-"&amp;COUNTIF($F$2:F1312,F1312)</f>
        <v>METASA-1162</v>
      </c>
      <c r="F1312" s="84" t="str">
        <f t="shared" si="134"/>
        <v>METASA</v>
      </c>
      <c r="G1312" t="s">
        <v>8581</v>
      </c>
      <c r="H1312" s="62">
        <v>88416482000106</v>
      </c>
      <c r="I1312" t="s">
        <v>30</v>
      </c>
      <c r="J1312">
        <v>477.67</v>
      </c>
      <c r="K1312">
        <v>8063.07</v>
      </c>
      <c r="AP1312">
        <v>106714</v>
      </c>
    </row>
    <row r="1313" spans="1:42" x14ac:dyDescent="0.25">
      <c r="A1313" t="s">
        <v>5958</v>
      </c>
      <c r="B1313" t="str">
        <f>C1313&amp;"-"&amp;COUNTIF(C$2:C1313,C1313)</f>
        <v>70520-2</v>
      </c>
      <c r="C1313">
        <v>70520</v>
      </c>
      <c r="D1313" s="57">
        <v>44904</v>
      </c>
      <c r="E1313" s="84" t="str">
        <f>F1313&amp;"-"&amp;COUNTIF($F$2:F1313,F1313)</f>
        <v>METASA-1163</v>
      </c>
      <c r="F1313" s="84" t="str">
        <f t="shared" si="134"/>
        <v>METASA</v>
      </c>
      <c r="G1313" t="s">
        <v>8581</v>
      </c>
      <c r="H1313" s="62">
        <v>88416482000106</v>
      </c>
      <c r="I1313" t="s">
        <v>30</v>
      </c>
      <c r="J1313">
        <v>1070.3499999999999</v>
      </c>
      <c r="K1313">
        <v>18067.509999999998</v>
      </c>
      <c r="AP1313">
        <v>106714</v>
      </c>
    </row>
    <row r="1314" spans="1:42" x14ac:dyDescent="0.25">
      <c r="A1314" t="s">
        <v>5958</v>
      </c>
      <c r="B1314" t="str">
        <f>C1314&amp;"-"&amp;COUNTIF(C$2:C1314,C1314)</f>
        <v>70520-3</v>
      </c>
      <c r="C1314">
        <v>70520</v>
      </c>
      <c r="D1314" s="57">
        <v>44904</v>
      </c>
      <c r="E1314" s="84" t="str">
        <f>F1314&amp;"-"&amp;COUNTIF($F$2:F1314,F1314)</f>
        <v>METASA-1164</v>
      </c>
      <c r="F1314" s="84" t="str">
        <f t="shared" si="134"/>
        <v>METASA</v>
      </c>
      <c r="G1314" t="s">
        <v>8581</v>
      </c>
      <c r="H1314" s="62">
        <v>88416482000106</v>
      </c>
      <c r="I1314" t="s">
        <v>30</v>
      </c>
      <c r="J1314">
        <v>184.95</v>
      </c>
      <c r="K1314">
        <v>2472.7800000000002</v>
      </c>
      <c r="AP1314">
        <v>106713</v>
      </c>
    </row>
    <row r="1315" spans="1:42" x14ac:dyDescent="0.25">
      <c r="A1315" t="s">
        <v>5958</v>
      </c>
      <c r="B1315" t="str">
        <f>C1315&amp;"-"&amp;COUNTIF(C$2:C1315,C1315)</f>
        <v>70520-4</v>
      </c>
      <c r="C1315">
        <v>70520</v>
      </c>
      <c r="D1315" s="57">
        <v>44904</v>
      </c>
      <c r="E1315" s="84" t="str">
        <f>F1315&amp;"-"&amp;COUNTIF($F$2:F1315,F1315)</f>
        <v>METASA-1165</v>
      </c>
      <c r="F1315" s="84" t="str">
        <f t="shared" si="134"/>
        <v>METASA</v>
      </c>
      <c r="G1315" t="s">
        <v>8581</v>
      </c>
      <c r="H1315" s="62">
        <v>88416482000106</v>
      </c>
      <c r="I1315" t="s">
        <v>30</v>
      </c>
      <c r="J1315">
        <v>2762.87</v>
      </c>
      <c r="K1315">
        <v>46637.25</v>
      </c>
      <c r="AP1315">
        <v>106713</v>
      </c>
    </row>
    <row r="1316" spans="1:42" x14ac:dyDescent="0.25">
      <c r="A1316" t="s">
        <v>5958</v>
      </c>
      <c r="B1316" t="str">
        <f>C1316&amp;"-"&amp;COUNTIF(C$2:C1316,C1316)</f>
        <v>70520-5</v>
      </c>
      <c r="C1316">
        <v>70520</v>
      </c>
      <c r="D1316" s="57">
        <v>44904</v>
      </c>
      <c r="E1316" s="84" t="str">
        <f>F1316&amp;"-"&amp;COUNTIF($F$2:F1316,F1316)</f>
        <v>METASA-1166</v>
      </c>
      <c r="F1316" s="84" t="str">
        <f t="shared" si="134"/>
        <v>METASA</v>
      </c>
      <c r="G1316" t="s">
        <v>8581</v>
      </c>
      <c r="H1316" s="62">
        <v>88416482000106</v>
      </c>
      <c r="I1316" t="s">
        <v>30</v>
      </c>
      <c r="J1316">
        <v>248.76</v>
      </c>
      <c r="K1316">
        <v>3325.92</v>
      </c>
      <c r="AP1316">
        <v>106713</v>
      </c>
    </row>
    <row r="1317" spans="1:42" x14ac:dyDescent="0.25">
      <c r="A1317" t="s">
        <v>5958</v>
      </c>
      <c r="B1317" t="str">
        <f>C1317&amp;"-"&amp;COUNTIF(C$2:C1317,C1317)</f>
        <v>70520-6</v>
      </c>
      <c r="C1317">
        <v>70520</v>
      </c>
      <c r="D1317" s="57">
        <v>44904</v>
      </c>
      <c r="E1317" s="84" t="str">
        <f>F1317&amp;"-"&amp;COUNTIF($F$2:F1317,F1317)</f>
        <v>METASA-1167</v>
      </c>
      <c r="F1317" s="84" t="str">
        <f t="shared" si="134"/>
        <v>METASA</v>
      </c>
      <c r="G1317" t="s">
        <v>8581</v>
      </c>
      <c r="H1317" s="62">
        <v>88416482000106</v>
      </c>
      <c r="I1317" t="s">
        <v>30</v>
      </c>
      <c r="J1317">
        <v>3170.44</v>
      </c>
      <c r="K1317">
        <v>51456.24</v>
      </c>
      <c r="AP1317">
        <v>106713</v>
      </c>
    </row>
    <row r="1318" spans="1:42" x14ac:dyDescent="0.25">
      <c r="A1318" t="s">
        <v>5958</v>
      </c>
      <c r="B1318" t="str">
        <f>C1318&amp;"-"&amp;COUNTIF(C$2:C1318,C1318)</f>
        <v>70520-7</v>
      </c>
      <c r="C1318">
        <v>70520</v>
      </c>
      <c r="D1318" s="57">
        <v>44904</v>
      </c>
      <c r="E1318" s="84" t="str">
        <f>F1318&amp;"-"&amp;COUNTIF($F$2:F1318,F1318)</f>
        <v>METASA-1168</v>
      </c>
      <c r="F1318" s="84" t="str">
        <f t="shared" si="134"/>
        <v>METASA</v>
      </c>
      <c r="G1318" t="s">
        <v>8581</v>
      </c>
      <c r="H1318" s="62">
        <v>88416482000106</v>
      </c>
      <c r="I1318" t="s">
        <v>30</v>
      </c>
      <c r="J1318">
        <v>194</v>
      </c>
      <c r="K1318">
        <v>3274.72</v>
      </c>
      <c r="AP1318">
        <v>106506</v>
      </c>
    </row>
    <row r="1319" spans="1:42" x14ac:dyDescent="0.25">
      <c r="A1319" t="s">
        <v>5958</v>
      </c>
      <c r="B1319" t="str">
        <f>C1319&amp;"-"&amp;COUNTIF(C$2:C1319,C1319)</f>
        <v>70520-8</v>
      </c>
      <c r="C1319">
        <v>70520</v>
      </c>
      <c r="D1319" s="57">
        <v>44904</v>
      </c>
      <c r="E1319" s="84" t="str">
        <f>F1319&amp;"-"&amp;COUNTIF($F$2:F1319,F1319)</f>
        <v>METASA-1169</v>
      </c>
      <c r="F1319" s="84" t="str">
        <f t="shared" si="134"/>
        <v>METASA</v>
      </c>
      <c r="G1319" t="s">
        <v>8581</v>
      </c>
      <c r="H1319" s="62">
        <v>88416482000106</v>
      </c>
      <c r="I1319" t="s">
        <v>30</v>
      </c>
      <c r="J1319">
        <v>956.36</v>
      </c>
      <c r="K1319">
        <v>15521.72</v>
      </c>
      <c r="AP1319">
        <v>106506</v>
      </c>
    </row>
    <row r="1320" spans="1:42" x14ac:dyDescent="0.25">
      <c r="A1320" t="s">
        <v>5958</v>
      </c>
      <c r="B1320" t="str">
        <f>C1320&amp;"-"&amp;COUNTIF(C$2:C1320,C1320)</f>
        <v>70520-9</v>
      </c>
      <c r="C1320">
        <v>70520</v>
      </c>
      <c r="D1320" s="57">
        <v>44904</v>
      </c>
      <c r="E1320" s="84" t="str">
        <f>F1320&amp;"-"&amp;COUNTIF($F$2:F1320,F1320)</f>
        <v>METASA-1170</v>
      </c>
      <c r="F1320" s="84" t="str">
        <f t="shared" si="134"/>
        <v>METASA</v>
      </c>
      <c r="G1320" t="s">
        <v>8581</v>
      </c>
      <c r="H1320" s="62">
        <v>88416482000106</v>
      </c>
      <c r="I1320" t="s">
        <v>30</v>
      </c>
      <c r="J1320">
        <v>11182.13</v>
      </c>
      <c r="K1320">
        <v>208770.37</v>
      </c>
      <c r="AP1320">
        <v>106506</v>
      </c>
    </row>
    <row r="1321" spans="1:42" x14ac:dyDescent="0.25">
      <c r="A1321" t="s">
        <v>5958</v>
      </c>
      <c r="B1321" t="str">
        <f>C1321&amp;"-"&amp;COUNTIF(C$2:C1321,C1321)</f>
        <v>70520-10</v>
      </c>
      <c r="C1321">
        <v>70520</v>
      </c>
      <c r="D1321" s="57">
        <v>44904</v>
      </c>
      <c r="E1321" s="84" t="str">
        <f>F1321&amp;"-"&amp;COUNTIF($F$2:F1321,F1321)</f>
        <v>METASA-1171</v>
      </c>
      <c r="F1321" s="84" t="str">
        <f t="shared" si="134"/>
        <v>METASA</v>
      </c>
      <c r="G1321" t="s">
        <v>8581</v>
      </c>
      <c r="H1321" s="62">
        <v>88416482000106</v>
      </c>
      <c r="I1321" t="s">
        <v>30</v>
      </c>
      <c r="J1321">
        <v>1940.69</v>
      </c>
      <c r="K1321">
        <v>32758.85</v>
      </c>
      <c r="AP1321">
        <v>106318</v>
      </c>
    </row>
    <row r="1322" spans="1:42" x14ac:dyDescent="0.25">
      <c r="A1322" t="s">
        <v>5958</v>
      </c>
      <c r="B1322" t="str">
        <f>C1322&amp;"-"&amp;COUNTIF(C$2:C1322,C1322)</f>
        <v>70520-11</v>
      </c>
      <c r="C1322">
        <v>70520</v>
      </c>
      <c r="D1322" s="57">
        <v>44904</v>
      </c>
      <c r="E1322" s="84" t="str">
        <f>F1322&amp;"-"&amp;COUNTIF($F$2:F1322,F1322)</f>
        <v>METASA-1172</v>
      </c>
      <c r="F1322" s="84" t="str">
        <f t="shared" si="134"/>
        <v>METASA</v>
      </c>
      <c r="G1322" t="s">
        <v>8581</v>
      </c>
      <c r="H1322" s="62">
        <v>88416482000106</v>
      </c>
      <c r="I1322" t="s">
        <v>30</v>
      </c>
      <c r="J1322">
        <v>1542.42</v>
      </c>
      <c r="K1322">
        <v>29799.56</v>
      </c>
      <c r="AP1322">
        <v>106317</v>
      </c>
    </row>
    <row r="1323" spans="1:42" x14ac:dyDescent="0.25">
      <c r="A1323" t="s">
        <v>5958</v>
      </c>
      <c r="B1323" t="str">
        <f>C1323&amp;"-"&amp;COUNTIF(C$2:C1323,C1323)</f>
        <v>70520-12</v>
      </c>
      <c r="C1323">
        <v>70520</v>
      </c>
      <c r="D1323" s="57">
        <v>44904</v>
      </c>
      <c r="E1323" s="84" t="str">
        <f>F1323&amp;"-"&amp;COUNTIF($F$2:F1323,F1323)</f>
        <v>METASA-1173</v>
      </c>
      <c r="F1323" s="84" t="str">
        <f t="shared" si="134"/>
        <v>METASA</v>
      </c>
      <c r="G1323" t="s">
        <v>8581</v>
      </c>
      <c r="H1323" s="62">
        <v>88416482000106</v>
      </c>
      <c r="I1323" t="s">
        <v>30</v>
      </c>
      <c r="J1323">
        <v>1002.38</v>
      </c>
      <c r="K1323">
        <v>19365.98</v>
      </c>
      <c r="AP1323">
        <v>106260</v>
      </c>
    </row>
    <row r="1324" spans="1:42" x14ac:dyDescent="0.25">
      <c r="A1324" t="s">
        <v>5958</v>
      </c>
      <c r="B1324" t="str">
        <f>C1324&amp;"-"&amp;COUNTIF(C$2:C1324,C1324)</f>
        <v>70524-1</v>
      </c>
      <c r="C1324">
        <v>70524</v>
      </c>
      <c r="D1324" s="57">
        <v>44904</v>
      </c>
      <c r="E1324" s="84" t="str">
        <f>F1324&amp;"-"&amp;COUNTIF($F$2:F1324,F1324)</f>
        <v>METASA-1174</v>
      </c>
      <c r="F1324" s="84" t="str">
        <f t="shared" si="134"/>
        <v>METASA</v>
      </c>
      <c r="G1324" t="s">
        <v>8581</v>
      </c>
      <c r="H1324" s="62">
        <v>88416482000106</v>
      </c>
      <c r="I1324" t="s">
        <v>30</v>
      </c>
      <c r="J1324">
        <v>268.22000000000003</v>
      </c>
      <c r="K1324">
        <v>4527.55</v>
      </c>
      <c r="AP1324">
        <v>106260</v>
      </c>
    </row>
    <row r="1325" spans="1:42" x14ac:dyDescent="0.25">
      <c r="A1325" t="s">
        <v>5958</v>
      </c>
      <c r="B1325" t="str">
        <f>C1325&amp;"-"&amp;COUNTIF(C$2:C1325,C1325)</f>
        <v>70524-2</v>
      </c>
      <c r="C1325">
        <v>70524</v>
      </c>
      <c r="D1325" s="57">
        <v>44904</v>
      </c>
      <c r="E1325" s="84" t="str">
        <f>F1325&amp;"-"&amp;COUNTIF($F$2:F1325,F1325)</f>
        <v>METASA-1175</v>
      </c>
      <c r="F1325" s="84" t="str">
        <f t="shared" si="134"/>
        <v>METASA</v>
      </c>
      <c r="G1325" t="s">
        <v>8581</v>
      </c>
      <c r="H1325" s="62">
        <v>88416482000106</v>
      </c>
      <c r="I1325" t="s">
        <v>30</v>
      </c>
      <c r="J1325">
        <v>4801.25</v>
      </c>
      <c r="K1325">
        <v>81045.09</v>
      </c>
      <c r="AP1325">
        <v>106231</v>
      </c>
    </row>
    <row r="1326" spans="1:42" x14ac:dyDescent="0.25">
      <c r="A1326" t="s">
        <v>5958</v>
      </c>
      <c r="B1326" t="str">
        <f>C1326&amp;"-"&amp;COUNTIF(C$2:C1326,C1326)</f>
        <v>70524-3</v>
      </c>
      <c r="C1326">
        <v>70524</v>
      </c>
      <c r="D1326" s="57">
        <v>44904</v>
      </c>
      <c r="E1326" s="84" t="str">
        <f>F1326&amp;"-"&amp;COUNTIF($F$2:F1326,F1326)</f>
        <v>METASA-1176</v>
      </c>
      <c r="F1326" s="84" t="str">
        <f t="shared" si="134"/>
        <v>METASA</v>
      </c>
      <c r="G1326" t="s">
        <v>8581</v>
      </c>
      <c r="H1326" s="62">
        <v>88416482000106</v>
      </c>
      <c r="I1326" t="s">
        <v>30</v>
      </c>
      <c r="J1326">
        <v>393.24</v>
      </c>
      <c r="K1326">
        <v>5257.62</v>
      </c>
      <c r="AP1326">
        <v>106231</v>
      </c>
    </row>
    <row r="1327" spans="1:42" x14ac:dyDescent="0.25">
      <c r="A1327" t="s">
        <v>5958</v>
      </c>
      <c r="B1327" t="str">
        <f>C1327&amp;"-"&amp;COUNTIF(C$2:C1327,C1327)</f>
        <v>70524-4</v>
      </c>
      <c r="C1327">
        <v>70524</v>
      </c>
      <c r="D1327" s="57">
        <v>44904</v>
      </c>
      <c r="E1327" s="84" t="str">
        <f>F1327&amp;"-"&amp;COUNTIF($F$2:F1327,F1327)</f>
        <v>METASA-1177</v>
      </c>
      <c r="F1327" s="84" t="str">
        <f t="shared" si="134"/>
        <v>METASA</v>
      </c>
      <c r="G1327" t="s">
        <v>8581</v>
      </c>
      <c r="H1327" s="62">
        <v>88416482000106</v>
      </c>
      <c r="I1327" t="s">
        <v>30</v>
      </c>
      <c r="J1327">
        <v>1085.08</v>
      </c>
      <c r="K1327">
        <v>18316.150000000001</v>
      </c>
      <c r="AP1327">
        <v>106231</v>
      </c>
    </row>
    <row r="1328" spans="1:42" x14ac:dyDescent="0.25">
      <c r="A1328" t="s">
        <v>5958</v>
      </c>
      <c r="B1328" t="str">
        <f>C1328&amp;"-"&amp;COUNTIF(C$2:C1328,C1328)</f>
        <v>70524-5</v>
      </c>
      <c r="C1328">
        <v>70524</v>
      </c>
      <c r="D1328" s="57">
        <v>44904</v>
      </c>
      <c r="E1328" s="84" t="str">
        <f>F1328&amp;"-"&amp;COUNTIF($F$2:F1328,F1328)</f>
        <v>METASA-1178</v>
      </c>
      <c r="F1328" s="84" t="str">
        <f t="shared" si="134"/>
        <v>METASA</v>
      </c>
      <c r="G1328" t="s">
        <v>8581</v>
      </c>
      <c r="H1328" s="62">
        <v>88416482000106</v>
      </c>
      <c r="I1328" t="s">
        <v>30</v>
      </c>
      <c r="J1328">
        <v>5452.17</v>
      </c>
      <c r="K1328">
        <v>92032.63</v>
      </c>
      <c r="AP1328">
        <v>106231</v>
      </c>
    </row>
    <row r="1329" spans="1:42" x14ac:dyDescent="0.25">
      <c r="A1329" t="s">
        <v>5958</v>
      </c>
      <c r="B1329" t="str">
        <f>C1329&amp;"-"&amp;COUNTIF(C$2:C1329,C1329)</f>
        <v>70524-6</v>
      </c>
      <c r="C1329">
        <v>70524</v>
      </c>
      <c r="D1329" s="57">
        <v>44904</v>
      </c>
      <c r="E1329" s="84" t="str">
        <f>F1329&amp;"-"&amp;COUNTIF($F$2:F1329,F1329)</f>
        <v>METASA-1179</v>
      </c>
      <c r="F1329" s="84" t="str">
        <f t="shared" si="134"/>
        <v>METASA</v>
      </c>
      <c r="G1329" t="s">
        <v>8581</v>
      </c>
      <c r="H1329" s="62">
        <v>88416482000106</v>
      </c>
      <c r="I1329" t="s">
        <v>30</v>
      </c>
      <c r="J1329">
        <v>494.3</v>
      </c>
      <c r="K1329">
        <v>8022.49</v>
      </c>
      <c r="AP1329">
        <v>106112</v>
      </c>
    </row>
    <row r="1330" spans="1:42" x14ac:dyDescent="0.25">
      <c r="A1330" t="s">
        <v>5958</v>
      </c>
      <c r="B1330" t="str">
        <f>C1330&amp;"-"&amp;COUNTIF(C$2:C1330,C1330)</f>
        <v>70524-7</v>
      </c>
      <c r="C1330">
        <v>70524</v>
      </c>
      <c r="D1330" s="57">
        <v>44904</v>
      </c>
      <c r="E1330" s="84" t="str">
        <f>F1330&amp;"-"&amp;COUNTIF($F$2:F1330,F1330)</f>
        <v>METASA-1180</v>
      </c>
      <c r="F1330" s="84" t="str">
        <f t="shared" si="134"/>
        <v>METASA</v>
      </c>
      <c r="G1330" t="s">
        <v>8581</v>
      </c>
      <c r="H1330" s="62">
        <v>88416482000106</v>
      </c>
      <c r="I1330" t="s">
        <v>30</v>
      </c>
      <c r="J1330">
        <v>1476.94</v>
      </c>
      <c r="K1330">
        <v>27574.47</v>
      </c>
      <c r="AP1330">
        <v>106069</v>
      </c>
    </row>
    <row r="1331" spans="1:42" x14ac:dyDescent="0.25">
      <c r="A1331" t="s">
        <v>5958</v>
      </c>
      <c r="B1331" t="str">
        <f>C1331&amp;"-"&amp;COUNTIF(C$2:C1331,C1331)</f>
        <v>70524-8</v>
      </c>
      <c r="C1331">
        <v>70524</v>
      </c>
      <c r="D1331" s="57">
        <v>44904</v>
      </c>
      <c r="E1331" s="84" t="str">
        <f>F1331&amp;"-"&amp;COUNTIF($F$2:F1331,F1331)</f>
        <v>METASA-1181</v>
      </c>
      <c r="F1331" s="84" t="str">
        <f t="shared" si="134"/>
        <v>METASA</v>
      </c>
      <c r="G1331" t="s">
        <v>8581</v>
      </c>
      <c r="H1331" s="62">
        <v>88416482000106</v>
      </c>
      <c r="I1331" t="s">
        <v>30</v>
      </c>
      <c r="J1331">
        <v>484.31</v>
      </c>
      <c r="K1331">
        <v>8175.15</v>
      </c>
      <c r="AP1331">
        <v>106068</v>
      </c>
    </row>
    <row r="1332" spans="1:42" x14ac:dyDescent="0.25">
      <c r="A1332" t="s">
        <v>5958</v>
      </c>
      <c r="B1332" t="str">
        <f>C1332&amp;"-"&amp;COUNTIF(C$2:C1332,C1332)</f>
        <v>70524-9</v>
      </c>
      <c r="C1332">
        <v>70524</v>
      </c>
      <c r="D1332" s="57">
        <v>44904</v>
      </c>
      <c r="E1332" s="84" t="str">
        <f>F1332&amp;"-"&amp;COUNTIF($F$2:F1332,F1332)</f>
        <v>METASA-1182</v>
      </c>
      <c r="F1332" s="84" t="str">
        <f t="shared" si="134"/>
        <v>METASA</v>
      </c>
      <c r="G1332" t="s">
        <v>8581</v>
      </c>
      <c r="H1332" s="62">
        <v>88416482000106</v>
      </c>
      <c r="I1332" t="s">
        <v>30</v>
      </c>
      <c r="J1332">
        <v>1144.8599999999999</v>
      </c>
      <c r="K1332">
        <v>22118.7</v>
      </c>
      <c r="AP1332">
        <v>106020</v>
      </c>
    </row>
    <row r="1333" spans="1:42" x14ac:dyDescent="0.25">
      <c r="A1333" t="s">
        <v>5958</v>
      </c>
      <c r="B1333" t="str">
        <f>C1333&amp;"-"&amp;COUNTIF(C$2:C1333,C1333)</f>
        <v>70524-10</v>
      </c>
      <c r="C1333">
        <v>70524</v>
      </c>
      <c r="D1333" s="57">
        <v>44904</v>
      </c>
      <c r="E1333" s="84" t="str">
        <f>F1333&amp;"-"&amp;COUNTIF($F$2:F1333,F1333)</f>
        <v>METASA-1183</v>
      </c>
      <c r="F1333" s="84" t="str">
        <f t="shared" si="134"/>
        <v>METASA</v>
      </c>
      <c r="G1333" t="s">
        <v>8581</v>
      </c>
      <c r="H1333" s="62">
        <v>88416482000106</v>
      </c>
      <c r="I1333" t="s">
        <v>30</v>
      </c>
      <c r="J1333">
        <v>134.19</v>
      </c>
      <c r="K1333">
        <v>2592.5500000000002</v>
      </c>
      <c r="AP1333">
        <v>105907</v>
      </c>
    </row>
    <row r="1334" spans="1:42" x14ac:dyDescent="0.25">
      <c r="A1334" t="s">
        <v>5958</v>
      </c>
      <c r="B1334" t="str">
        <f>C1334&amp;"-"&amp;COUNTIF(C$2:C1334,C1334)</f>
        <v>70524-11</v>
      </c>
      <c r="C1334">
        <v>70524</v>
      </c>
      <c r="D1334" s="57">
        <v>44904</v>
      </c>
      <c r="E1334" s="84" t="str">
        <f>F1334&amp;"-"&amp;COUNTIF($F$2:F1334,F1334)</f>
        <v>METASA-1184</v>
      </c>
      <c r="F1334" s="84" t="str">
        <f t="shared" si="134"/>
        <v>METASA</v>
      </c>
      <c r="G1334" t="s">
        <v>8581</v>
      </c>
      <c r="H1334" s="62">
        <v>88416482000106</v>
      </c>
      <c r="I1334" t="s">
        <v>30</v>
      </c>
      <c r="J1334">
        <v>546.5</v>
      </c>
      <c r="K1334">
        <v>10558.38</v>
      </c>
      <c r="AP1334">
        <v>105906</v>
      </c>
    </row>
    <row r="1335" spans="1:42" x14ac:dyDescent="0.25">
      <c r="A1335" t="s">
        <v>5958</v>
      </c>
      <c r="B1335" t="str">
        <f>C1335&amp;"-"&amp;COUNTIF(C$2:C1335,C1335)</f>
        <v>70524-12</v>
      </c>
      <c r="C1335">
        <v>70524</v>
      </c>
      <c r="D1335" s="57">
        <v>44904</v>
      </c>
      <c r="E1335" s="84" t="str">
        <f>F1335&amp;"-"&amp;COUNTIF($F$2:F1335,F1335)</f>
        <v>METASA-1185</v>
      </c>
      <c r="F1335" s="84" t="str">
        <f t="shared" si="134"/>
        <v>METASA</v>
      </c>
      <c r="G1335" t="s">
        <v>8581</v>
      </c>
      <c r="H1335" s="62">
        <v>88416482000106</v>
      </c>
      <c r="I1335" t="s">
        <v>30</v>
      </c>
      <c r="J1335">
        <v>2568.63</v>
      </c>
      <c r="K1335">
        <v>34342.58</v>
      </c>
      <c r="AP1335">
        <v>72800</v>
      </c>
    </row>
    <row r="1336" spans="1:42" x14ac:dyDescent="0.25">
      <c r="A1336" t="s">
        <v>5958</v>
      </c>
      <c r="B1336" t="str">
        <f>C1336&amp;"-"&amp;COUNTIF(C$2:C1336,C1336)</f>
        <v>70524-13</v>
      </c>
      <c r="C1336">
        <v>70524</v>
      </c>
      <c r="D1336" s="57">
        <v>44904</v>
      </c>
      <c r="E1336" s="84" t="str">
        <f>F1336&amp;"-"&amp;COUNTIF($F$2:F1336,F1336)</f>
        <v>METASA-1186</v>
      </c>
      <c r="F1336" s="84" t="str">
        <f t="shared" si="134"/>
        <v>METASA</v>
      </c>
      <c r="G1336" t="s">
        <v>8581</v>
      </c>
      <c r="H1336" s="62">
        <v>88416482000106</v>
      </c>
      <c r="I1336" t="s">
        <v>30</v>
      </c>
      <c r="J1336">
        <v>51.2</v>
      </c>
      <c r="K1336">
        <v>779.26</v>
      </c>
      <c r="AP1336">
        <v>72733</v>
      </c>
    </row>
    <row r="1337" spans="1:42" x14ac:dyDescent="0.25">
      <c r="A1337" t="s">
        <v>5958</v>
      </c>
      <c r="B1337" t="str">
        <f>C1337&amp;"-"&amp;COUNTIF(C$2:C1337,C1337)</f>
        <v>70524-14</v>
      </c>
      <c r="C1337">
        <v>70524</v>
      </c>
      <c r="D1337" s="57">
        <v>44904</v>
      </c>
      <c r="E1337" s="84" t="str">
        <f>F1337&amp;"-"&amp;COUNTIF($F$2:F1337,F1337)</f>
        <v>METASA-1187</v>
      </c>
      <c r="F1337" s="84" t="str">
        <f t="shared" si="134"/>
        <v>METASA</v>
      </c>
      <c r="G1337" t="s">
        <v>8581</v>
      </c>
      <c r="H1337" s="62">
        <v>88416482000106</v>
      </c>
      <c r="I1337" t="s">
        <v>30</v>
      </c>
      <c r="J1337">
        <v>1242.23</v>
      </c>
      <c r="K1337">
        <v>36707.9</v>
      </c>
      <c r="AP1337">
        <v>72733</v>
      </c>
    </row>
    <row r="1338" spans="1:42" x14ac:dyDescent="0.25">
      <c r="A1338" t="s">
        <v>5980</v>
      </c>
      <c r="B1338" t="str">
        <f>C1338&amp;"-"&amp;COUNTIF(C$2:C1338,C1338)</f>
        <v>21290-1</v>
      </c>
      <c r="C1338">
        <v>21290</v>
      </c>
      <c r="D1338" s="57">
        <v>44907</v>
      </c>
      <c r="E1338" s="84" t="str">
        <f>F1338&amp;"-"&amp;COUNTIF($F$2:F1338,F1338)</f>
        <v>WK-7</v>
      </c>
      <c r="F1338" s="84" t="str">
        <f t="shared" si="134"/>
        <v>WK</v>
      </c>
      <c r="G1338" t="s">
        <v>8586</v>
      </c>
      <c r="H1338" s="62">
        <v>97434047000103</v>
      </c>
      <c r="I1338" t="s">
        <v>4726</v>
      </c>
      <c r="J1338">
        <v>7.32</v>
      </c>
      <c r="K1338">
        <v>8337.48</v>
      </c>
      <c r="AP1338">
        <v>72692</v>
      </c>
    </row>
    <row r="1339" spans="1:42" x14ac:dyDescent="0.25">
      <c r="A1339" t="s">
        <v>5981</v>
      </c>
      <c r="B1339" t="str">
        <f>C1339&amp;"-"&amp;COUNTIF(C$2:C1339,C1339)</f>
        <v>21290-2</v>
      </c>
      <c r="C1339">
        <v>21290</v>
      </c>
      <c r="D1339" s="57">
        <v>44907</v>
      </c>
      <c r="E1339" s="84" t="str">
        <f>F1339&amp;"-"&amp;COUNTIF($F$2:F1339,F1339)</f>
        <v>WK-8</v>
      </c>
      <c r="F1339" s="84" t="str">
        <f t="shared" si="134"/>
        <v>WK</v>
      </c>
      <c r="G1339" t="s">
        <v>8586</v>
      </c>
      <c r="H1339" s="62">
        <v>97434047000103</v>
      </c>
      <c r="I1339" t="s">
        <v>4726</v>
      </c>
      <c r="J1339">
        <v>7.32</v>
      </c>
      <c r="K1339">
        <v>13351.68</v>
      </c>
      <c r="AP1339">
        <v>72692</v>
      </c>
    </row>
    <row r="1340" spans="1:42" x14ac:dyDescent="0.25">
      <c r="A1340" t="s">
        <v>5982</v>
      </c>
      <c r="B1340" t="str">
        <f>C1340&amp;"-"&amp;COUNTIF(C$2:C1340,C1340)</f>
        <v>21290-3</v>
      </c>
      <c r="C1340">
        <v>21290</v>
      </c>
      <c r="D1340" s="57">
        <v>44907</v>
      </c>
      <c r="E1340" s="84" t="str">
        <f>F1340&amp;"-"&amp;COUNTIF($F$2:F1340,F1340)</f>
        <v>WK-9</v>
      </c>
      <c r="F1340" s="84" t="str">
        <f t="shared" si="134"/>
        <v>WK</v>
      </c>
      <c r="G1340" t="s">
        <v>8586</v>
      </c>
      <c r="H1340" s="62">
        <v>97434047000103</v>
      </c>
      <c r="I1340" t="s">
        <v>4726</v>
      </c>
      <c r="J1340">
        <v>7.32</v>
      </c>
      <c r="K1340">
        <v>16030.8</v>
      </c>
      <c r="AP1340">
        <v>72639</v>
      </c>
    </row>
    <row r="1341" spans="1:42" x14ac:dyDescent="0.25">
      <c r="A1341" t="s">
        <v>5978</v>
      </c>
      <c r="B1341" t="str">
        <f>C1341&amp;"-"&amp;COUNTIF(C$2:C1341,C1341)</f>
        <v>21290-4</v>
      </c>
      <c r="C1341">
        <v>21290</v>
      </c>
      <c r="D1341" s="57">
        <v>44907</v>
      </c>
      <c r="E1341" s="84" t="str">
        <f>F1341&amp;"-"&amp;COUNTIF($F$2:F1341,F1341)</f>
        <v>WK-10</v>
      </c>
      <c r="F1341" s="84" t="str">
        <f t="shared" si="134"/>
        <v>WK</v>
      </c>
      <c r="G1341" t="s">
        <v>8586</v>
      </c>
      <c r="H1341" s="62">
        <v>97434047000103</v>
      </c>
      <c r="I1341" t="s">
        <v>4726</v>
      </c>
      <c r="J1341">
        <v>7.32</v>
      </c>
      <c r="K1341">
        <v>50451.27</v>
      </c>
      <c r="AP1341">
        <v>72633</v>
      </c>
    </row>
    <row r="1342" spans="1:42" x14ac:dyDescent="0.25">
      <c r="A1342" t="s">
        <v>5981</v>
      </c>
      <c r="B1342" t="str">
        <f>C1342&amp;"-"&amp;COUNTIF(C$2:C1342,C1342)</f>
        <v>21290-5</v>
      </c>
      <c r="C1342">
        <v>21290</v>
      </c>
      <c r="D1342" s="57">
        <v>44907</v>
      </c>
      <c r="E1342" s="84" t="str">
        <f>F1342&amp;"-"&amp;COUNTIF($F$2:F1342,F1342)</f>
        <v>WK-11</v>
      </c>
      <c r="F1342" s="84" t="str">
        <f t="shared" si="134"/>
        <v>WK</v>
      </c>
      <c r="G1342" t="s">
        <v>8586</v>
      </c>
      <c r="H1342" s="62">
        <v>97434047000103</v>
      </c>
      <c r="I1342" t="s">
        <v>4726</v>
      </c>
      <c r="J1342">
        <v>14.64</v>
      </c>
      <c r="K1342">
        <v>66758.399999999994</v>
      </c>
      <c r="AP1342">
        <v>72592</v>
      </c>
    </row>
    <row r="1343" spans="1:42" x14ac:dyDescent="0.25">
      <c r="A1343" t="s">
        <v>5982</v>
      </c>
      <c r="B1343" t="str">
        <f>C1343&amp;"-"&amp;COUNTIF(C$2:C1343,C1343)</f>
        <v>21290-6</v>
      </c>
      <c r="C1343">
        <v>21290</v>
      </c>
      <c r="D1343" s="57">
        <v>44907</v>
      </c>
      <c r="E1343" s="84" t="str">
        <f>F1343&amp;"-"&amp;COUNTIF($F$2:F1343,F1343)</f>
        <v>WK-12</v>
      </c>
      <c r="F1343" s="84" t="str">
        <f t="shared" si="134"/>
        <v>WK</v>
      </c>
      <c r="G1343" t="s">
        <v>8586</v>
      </c>
      <c r="H1343" s="62">
        <v>97434047000103</v>
      </c>
      <c r="I1343" t="s">
        <v>4726</v>
      </c>
      <c r="J1343">
        <v>21.96</v>
      </c>
      <c r="K1343">
        <v>65089.440000000002</v>
      </c>
      <c r="AP1343">
        <v>72538</v>
      </c>
    </row>
    <row r="1344" spans="1:42" x14ac:dyDescent="0.25">
      <c r="A1344" t="s">
        <v>5958</v>
      </c>
      <c r="B1344" t="str">
        <f>C1344&amp;"-"&amp;COUNTIF(C$2:C1344,C1344)</f>
        <v>70613-1</v>
      </c>
      <c r="C1344">
        <v>70613</v>
      </c>
      <c r="D1344" s="57">
        <v>44909</v>
      </c>
      <c r="E1344" s="84" t="str">
        <f>F1344&amp;"-"&amp;COUNTIF($F$2:F1344,F1344)</f>
        <v>METASA-1188</v>
      </c>
      <c r="F1344" s="84" t="str">
        <f t="shared" si="134"/>
        <v>METASA</v>
      </c>
      <c r="G1344" t="s">
        <v>8581</v>
      </c>
      <c r="H1344" s="62">
        <v>88416482000106</v>
      </c>
      <c r="I1344" t="s">
        <v>30</v>
      </c>
      <c r="J1344">
        <v>2014.94</v>
      </c>
      <c r="K1344">
        <v>34012.19</v>
      </c>
      <c r="AP1344">
        <v>72476</v>
      </c>
    </row>
    <row r="1345" spans="1:42" x14ac:dyDescent="0.25">
      <c r="A1345" t="s">
        <v>5958</v>
      </c>
      <c r="B1345" t="str">
        <f>C1345&amp;"-"&amp;COUNTIF(C$2:C1345,C1345)</f>
        <v>70613-2</v>
      </c>
      <c r="C1345">
        <v>70613</v>
      </c>
      <c r="D1345" s="57">
        <v>44909</v>
      </c>
      <c r="E1345" s="84" t="str">
        <f>F1345&amp;"-"&amp;COUNTIF($F$2:F1345,F1345)</f>
        <v>METASA-1189</v>
      </c>
      <c r="F1345" s="84" t="str">
        <f t="shared" si="134"/>
        <v>METASA</v>
      </c>
      <c r="G1345" t="s">
        <v>8581</v>
      </c>
      <c r="H1345" s="62">
        <v>88416482000106</v>
      </c>
      <c r="I1345" t="s">
        <v>30</v>
      </c>
      <c r="J1345">
        <v>1511.35</v>
      </c>
      <c r="K1345">
        <v>24529.21</v>
      </c>
      <c r="AP1345">
        <v>72450</v>
      </c>
    </row>
    <row r="1346" spans="1:42" x14ac:dyDescent="0.25">
      <c r="A1346" t="s">
        <v>5958</v>
      </c>
      <c r="B1346" t="str">
        <f>C1346&amp;"-"&amp;COUNTIF(C$2:C1346,C1346)</f>
        <v>70613-3</v>
      </c>
      <c r="C1346">
        <v>70613</v>
      </c>
      <c r="D1346" s="57">
        <v>44909</v>
      </c>
      <c r="E1346" s="84" t="str">
        <f>F1346&amp;"-"&amp;COUNTIF($F$2:F1346,F1346)</f>
        <v>METASA-1190</v>
      </c>
      <c r="F1346" s="84" t="str">
        <f t="shared" si="134"/>
        <v>METASA</v>
      </c>
      <c r="G1346" t="s">
        <v>8581</v>
      </c>
      <c r="H1346" s="62">
        <v>88416482000106</v>
      </c>
      <c r="I1346" t="s">
        <v>30</v>
      </c>
      <c r="J1346">
        <v>42.77</v>
      </c>
      <c r="K1346">
        <v>650.97</v>
      </c>
      <c r="AP1346">
        <v>72448</v>
      </c>
    </row>
    <row r="1347" spans="1:42" x14ac:dyDescent="0.25">
      <c r="A1347" t="s">
        <v>5958</v>
      </c>
      <c r="B1347" t="str">
        <f>C1347&amp;"-"&amp;COUNTIF(C$2:C1347,C1347)</f>
        <v>70613-4</v>
      </c>
      <c r="C1347">
        <v>70613</v>
      </c>
      <c r="D1347" s="57">
        <v>44909</v>
      </c>
      <c r="E1347" s="84" t="str">
        <f>F1347&amp;"-"&amp;COUNTIF($F$2:F1347,F1347)</f>
        <v>METASA-1191</v>
      </c>
      <c r="F1347" s="84" t="str">
        <f t="shared" ref="F1347:F1410" si="135">LEFT(G1347,SEARCH(" ",G1347)-1)</f>
        <v>METASA</v>
      </c>
      <c r="G1347" t="s">
        <v>8581</v>
      </c>
      <c r="H1347" s="62">
        <v>88416482000106</v>
      </c>
      <c r="I1347" t="s">
        <v>30</v>
      </c>
      <c r="J1347">
        <v>2791.38</v>
      </c>
      <c r="K1347">
        <v>52115.06</v>
      </c>
      <c r="AP1347">
        <v>72448</v>
      </c>
    </row>
    <row r="1348" spans="1:42" x14ac:dyDescent="0.25">
      <c r="A1348" t="s">
        <v>5958</v>
      </c>
      <c r="B1348" t="str">
        <f>C1348&amp;"-"&amp;COUNTIF(C$2:C1348,C1348)</f>
        <v>70613-5</v>
      </c>
      <c r="C1348">
        <v>70613</v>
      </c>
      <c r="D1348" s="57">
        <v>44909</v>
      </c>
      <c r="E1348" s="84" t="str">
        <f>F1348&amp;"-"&amp;COUNTIF($F$2:F1348,F1348)</f>
        <v>METASA-1192</v>
      </c>
      <c r="F1348" s="84" t="str">
        <f t="shared" si="135"/>
        <v>METASA</v>
      </c>
      <c r="G1348" t="s">
        <v>8581</v>
      </c>
      <c r="H1348" s="62">
        <v>88416482000106</v>
      </c>
      <c r="I1348" t="s">
        <v>30</v>
      </c>
      <c r="J1348">
        <v>1376.6</v>
      </c>
      <c r="K1348">
        <v>23237.01</v>
      </c>
      <c r="AP1348">
        <v>72304</v>
      </c>
    </row>
    <row r="1349" spans="1:42" x14ac:dyDescent="0.25">
      <c r="A1349" t="s">
        <v>5958</v>
      </c>
      <c r="B1349" t="str">
        <f>C1349&amp;"-"&amp;COUNTIF(C$2:C1349,C1349)</f>
        <v>70613-6</v>
      </c>
      <c r="C1349">
        <v>70613</v>
      </c>
      <c r="D1349" s="57">
        <v>44909</v>
      </c>
      <c r="E1349" s="84" t="str">
        <f>F1349&amp;"-"&amp;COUNTIF($F$2:F1349,F1349)</f>
        <v>METASA-1193</v>
      </c>
      <c r="F1349" s="84" t="str">
        <f t="shared" si="135"/>
        <v>METASA</v>
      </c>
      <c r="G1349" t="s">
        <v>8581</v>
      </c>
      <c r="H1349" s="62">
        <v>88416482000106</v>
      </c>
      <c r="I1349" t="s">
        <v>30</v>
      </c>
      <c r="J1349">
        <v>2309.2199999999998</v>
      </c>
      <c r="K1349">
        <v>44614.13</v>
      </c>
      <c r="AP1349">
        <v>72303</v>
      </c>
    </row>
    <row r="1350" spans="1:42" x14ac:dyDescent="0.25">
      <c r="A1350" t="s">
        <v>5958</v>
      </c>
      <c r="B1350" t="str">
        <f>C1350&amp;"-"&amp;COUNTIF(C$2:C1350,C1350)</f>
        <v>70633-1</v>
      </c>
      <c r="C1350">
        <v>70633</v>
      </c>
      <c r="D1350" s="57">
        <v>44909</v>
      </c>
      <c r="E1350" s="84" t="str">
        <f>F1350&amp;"-"&amp;COUNTIF($F$2:F1350,F1350)</f>
        <v>METASA-1194</v>
      </c>
      <c r="F1350" s="84" t="str">
        <f t="shared" si="135"/>
        <v>METASA</v>
      </c>
      <c r="G1350" t="s">
        <v>8581</v>
      </c>
      <c r="H1350" s="62">
        <v>88416482000106</v>
      </c>
      <c r="I1350" t="s">
        <v>30</v>
      </c>
      <c r="J1350">
        <v>20415.54</v>
      </c>
      <c r="K1350">
        <v>156791.35</v>
      </c>
      <c r="AP1350">
        <v>72301</v>
      </c>
    </row>
    <row r="1351" spans="1:42" x14ac:dyDescent="0.25">
      <c r="A1351" t="s">
        <v>5958</v>
      </c>
      <c r="B1351" t="str">
        <f>C1351&amp;"-"&amp;COUNTIF(C$2:C1351,C1351)</f>
        <v>70640-1</v>
      </c>
      <c r="C1351">
        <v>70640</v>
      </c>
      <c r="D1351" s="57">
        <v>44910</v>
      </c>
      <c r="E1351" s="84" t="str">
        <f>F1351&amp;"-"&amp;COUNTIF($F$2:F1351,F1351)</f>
        <v>METASA-1195</v>
      </c>
      <c r="F1351" s="84" t="str">
        <f t="shared" si="135"/>
        <v>METASA</v>
      </c>
      <c r="G1351" t="s">
        <v>8581</v>
      </c>
      <c r="H1351" s="62">
        <v>88416482000106</v>
      </c>
      <c r="I1351" t="s">
        <v>30</v>
      </c>
      <c r="J1351">
        <v>3278.66</v>
      </c>
      <c r="K1351">
        <v>56491.31</v>
      </c>
      <c r="AP1351">
        <v>72298</v>
      </c>
    </row>
    <row r="1352" spans="1:42" x14ac:dyDescent="0.25">
      <c r="A1352" t="s">
        <v>5958</v>
      </c>
      <c r="B1352" t="str">
        <f>C1352&amp;"-"&amp;COUNTIF(C$2:C1352,C1352)</f>
        <v>70640-2</v>
      </c>
      <c r="C1352">
        <v>70640</v>
      </c>
      <c r="D1352" s="57">
        <v>44910</v>
      </c>
      <c r="E1352" s="84" t="str">
        <f>F1352&amp;"-"&amp;COUNTIF($F$2:F1352,F1352)</f>
        <v>METASA-1196</v>
      </c>
      <c r="F1352" s="84" t="str">
        <f t="shared" si="135"/>
        <v>METASA</v>
      </c>
      <c r="G1352" t="s">
        <v>8581</v>
      </c>
      <c r="H1352" s="62">
        <v>88416482000106</v>
      </c>
      <c r="I1352" t="s">
        <v>30</v>
      </c>
      <c r="J1352">
        <v>12797.72</v>
      </c>
      <c r="K1352">
        <v>251731.16</v>
      </c>
      <c r="AP1352">
        <v>72296</v>
      </c>
    </row>
    <row r="1353" spans="1:42" x14ac:dyDescent="0.25">
      <c r="A1353" t="s">
        <v>5958</v>
      </c>
      <c r="B1353" t="str">
        <f>C1353&amp;"-"&amp;COUNTIF(C$2:C1353,C1353)</f>
        <v>70640-3</v>
      </c>
      <c r="C1353">
        <v>70640</v>
      </c>
      <c r="D1353" s="57">
        <v>44910</v>
      </c>
      <c r="E1353" s="84" t="str">
        <f>F1353&amp;"-"&amp;COUNTIF($F$2:F1353,F1353)</f>
        <v>METASA-1197</v>
      </c>
      <c r="F1353" s="84" t="str">
        <f t="shared" si="135"/>
        <v>METASA</v>
      </c>
      <c r="G1353" t="s">
        <v>8581</v>
      </c>
      <c r="H1353" s="62">
        <v>88416482000106</v>
      </c>
      <c r="I1353" t="s">
        <v>30</v>
      </c>
      <c r="J1353">
        <v>707.7</v>
      </c>
      <c r="K1353">
        <v>12653.68</v>
      </c>
      <c r="AP1353">
        <v>72284</v>
      </c>
    </row>
    <row r="1354" spans="1:42" x14ac:dyDescent="0.25">
      <c r="A1354" t="s">
        <v>5958</v>
      </c>
      <c r="B1354" t="str">
        <f>C1354&amp;"-"&amp;COUNTIF(C$2:C1354,C1354)</f>
        <v>70640-4</v>
      </c>
      <c r="C1354">
        <v>70640</v>
      </c>
      <c r="D1354" s="57">
        <v>44910</v>
      </c>
      <c r="E1354" s="84" t="str">
        <f>F1354&amp;"-"&amp;COUNTIF($F$2:F1354,F1354)</f>
        <v>METASA-1198</v>
      </c>
      <c r="F1354" s="84" t="str">
        <f t="shared" si="135"/>
        <v>METASA</v>
      </c>
      <c r="G1354" t="s">
        <v>8581</v>
      </c>
      <c r="H1354" s="62">
        <v>88416482000106</v>
      </c>
      <c r="I1354" t="s">
        <v>30</v>
      </c>
      <c r="J1354">
        <v>738.06</v>
      </c>
      <c r="K1354">
        <v>19654.54</v>
      </c>
      <c r="AP1354">
        <v>72274</v>
      </c>
    </row>
    <row r="1355" spans="1:42" x14ac:dyDescent="0.25">
      <c r="A1355" t="s">
        <v>5958</v>
      </c>
      <c r="B1355" t="str">
        <f>C1355&amp;"-"&amp;COUNTIF(C$2:C1355,C1355)</f>
        <v>70640-5</v>
      </c>
      <c r="C1355">
        <v>70640</v>
      </c>
      <c r="D1355" s="57">
        <v>44910</v>
      </c>
      <c r="E1355" s="84" t="str">
        <f>F1355&amp;"-"&amp;COUNTIF($F$2:F1355,F1355)</f>
        <v>METASA-1199</v>
      </c>
      <c r="F1355" s="84" t="str">
        <f t="shared" si="135"/>
        <v>METASA</v>
      </c>
      <c r="G1355" t="s">
        <v>8581</v>
      </c>
      <c r="H1355" s="62">
        <v>88416482000106</v>
      </c>
      <c r="I1355" t="s">
        <v>30</v>
      </c>
      <c r="J1355">
        <v>2191.84</v>
      </c>
      <c r="K1355">
        <v>63782.54</v>
      </c>
      <c r="AP1355">
        <v>72273</v>
      </c>
    </row>
    <row r="1356" spans="1:42" x14ac:dyDescent="0.25">
      <c r="A1356" t="s">
        <v>5958</v>
      </c>
      <c r="B1356" t="str">
        <f>C1356&amp;"-"&amp;COUNTIF(C$2:C1356,C1356)</f>
        <v>70640-6</v>
      </c>
      <c r="C1356">
        <v>70640</v>
      </c>
      <c r="D1356" s="57">
        <v>44910</v>
      </c>
      <c r="E1356" s="84" t="str">
        <f>F1356&amp;"-"&amp;COUNTIF($F$2:F1356,F1356)</f>
        <v>METASA-1200</v>
      </c>
      <c r="F1356" s="84" t="str">
        <f t="shared" si="135"/>
        <v>METASA</v>
      </c>
      <c r="G1356" t="s">
        <v>8581</v>
      </c>
      <c r="H1356" s="62">
        <v>88416482000106</v>
      </c>
      <c r="I1356" t="s">
        <v>30</v>
      </c>
      <c r="J1356">
        <v>1814.78</v>
      </c>
      <c r="K1356">
        <v>46512.81</v>
      </c>
      <c r="AP1356">
        <v>72244</v>
      </c>
    </row>
    <row r="1357" spans="1:42" x14ac:dyDescent="0.25">
      <c r="A1357" t="s">
        <v>5958</v>
      </c>
      <c r="B1357" t="str">
        <f>C1357&amp;"-"&amp;COUNTIF(C$2:C1357,C1357)</f>
        <v>70673-1</v>
      </c>
      <c r="C1357">
        <v>70673</v>
      </c>
      <c r="D1357" s="57">
        <v>44910</v>
      </c>
      <c r="E1357" s="84" t="str">
        <f>F1357&amp;"-"&amp;COUNTIF($F$2:F1357,F1357)</f>
        <v>METASA-1201</v>
      </c>
      <c r="F1357" s="84" t="str">
        <f t="shared" si="135"/>
        <v>METASA</v>
      </c>
      <c r="G1357" t="s">
        <v>8581</v>
      </c>
      <c r="H1357" s="62">
        <v>88416482000106</v>
      </c>
      <c r="I1357" t="s">
        <v>30</v>
      </c>
      <c r="J1357">
        <v>20226.580000000002</v>
      </c>
      <c r="K1357">
        <v>176375.78</v>
      </c>
      <c r="AP1357">
        <v>72241</v>
      </c>
    </row>
    <row r="1358" spans="1:42" x14ac:dyDescent="0.25">
      <c r="A1358" t="s">
        <v>5958</v>
      </c>
      <c r="B1358" t="str">
        <f>C1358&amp;"-"&amp;COUNTIF(C$2:C1358,C1358)</f>
        <v>70681-1</v>
      </c>
      <c r="C1358">
        <v>70681</v>
      </c>
      <c r="D1358" s="57">
        <v>44910</v>
      </c>
      <c r="E1358" s="84" t="str">
        <f>F1358&amp;"-"&amp;COUNTIF($F$2:F1358,F1358)</f>
        <v>METASA-1202</v>
      </c>
      <c r="F1358" s="84" t="str">
        <f t="shared" si="135"/>
        <v>METASA</v>
      </c>
      <c r="G1358" t="s">
        <v>8581</v>
      </c>
      <c r="H1358" s="62">
        <v>88416482000106</v>
      </c>
      <c r="I1358" t="s">
        <v>30</v>
      </c>
      <c r="J1358">
        <v>149.65</v>
      </c>
      <c r="K1358">
        <v>2526.09</v>
      </c>
      <c r="AP1358">
        <v>72214</v>
      </c>
    </row>
    <row r="1359" spans="1:42" x14ac:dyDescent="0.25">
      <c r="A1359" t="s">
        <v>5958</v>
      </c>
      <c r="B1359" t="str">
        <f>C1359&amp;"-"&amp;COUNTIF(C$2:C1359,C1359)</f>
        <v>70681-2</v>
      </c>
      <c r="C1359">
        <v>70681</v>
      </c>
      <c r="D1359" s="57">
        <v>44910</v>
      </c>
      <c r="E1359" s="84" t="str">
        <f>F1359&amp;"-"&amp;COUNTIF($F$2:F1359,F1359)</f>
        <v>METASA-1203</v>
      </c>
      <c r="F1359" s="84" t="str">
        <f t="shared" si="135"/>
        <v>METASA</v>
      </c>
      <c r="G1359" t="s">
        <v>8581</v>
      </c>
      <c r="H1359" s="62">
        <v>88416482000106</v>
      </c>
      <c r="I1359" t="s">
        <v>30</v>
      </c>
      <c r="J1359">
        <v>123.7</v>
      </c>
      <c r="K1359">
        <v>3655.34</v>
      </c>
      <c r="AP1359">
        <v>72177</v>
      </c>
    </row>
    <row r="1360" spans="1:42" x14ac:dyDescent="0.25">
      <c r="A1360" t="s">
        <v>5958</v>
      </c>
      <c r="B1360" t="str">
        <f>C1360&amp;"-"&amp;COUNTIF(C$2:C1360,C1360)</f>
        <v>70681-3</v>
      </c>
      <c r="C1360">
        <v>70681</v>
      </c>
      <c r="D1360" s="57">
        <v>44910</v>
      </c>
      <c r="E1360" s="84" t="str">
        <f>F1360&amp;"-"&amp;COUNTIF($F$2:F1360,F1360)</f>
        <v>METASA-1204</v>
      </c>
      <c r="F1360" s="84" t="str">
        <f t="shared" si="135"/>
        <v>METASA</v>
      </c>
      <c r="G1360" t="s">
        <v>8581</v>
      </c>
      <c r="H1360" s="62">
        <v>88416482000106</v>
      </c>
      <c r="I1360" t="s">
        <v>30</v>
      </c>
      <c r="J1360">
        <v>329.37</v>
      </c>
      <c r="K1360">
        <v>5559.77</v>
      </c>
      <c r="AP1360">
        <v>72173</v>
      </c>
    </row>
    <row r="1361" spans="1:42" x14ac:dyDescent="0.25">
      <c r="A1361" t="s">
        <v>5958</v>
      </c>
      <c r="B1361" t="str">
        <f>C1361&amp;"-"&amp;COUNTIF(C$2:C1361,C1361)</f>
        <v>70681-4</v>
      </c>
      <c r="C1361">
        <v>70681</v>
      </c>
      <c r="D1361" s="57">
        <v>44910</v>
      </c>
      <c r="E1361" s="84" t="str">
        <f>F1361&amp;"-"&amp;COUNTIF($F$2:F1361,F1361)</f>
        <v>METASA-1205</v>
      </c>
      <c r="F1361" s="84" t="str">
        <f t="shared" si="135"/>
        <v>METASA</v>
      </c>
      <c r="G1361" t="s">
        <v>8581</v>
      </c>
      <c r="H1361" s="62">
        <v>88416482000106</v>
      </c>
      <c r="I1361" t="s">
        <v>30</v>
      </c>
      <c r="J1361">
        <v>1893.95</v>
      </c>
      <c r="K1361">
        <v>31969.88</v>
      </c>
      <c r="AP1361">
        <v>72147</v>
      </c>
    </row>
    <row r="1362" spans="1:42" x14ac:dyDescent="0.25">
      <c r="A1362" t="s">
        <v>5958</v>
      </c>
      <c r="B1362" t="str">
        <f>C1362&amp;"-"&amp;COUNTIF(C$2:C1362,C1362)</f>
        <v>70681-5</v>
      </c>
      <c r="C1362">
        <v>70681</v>
      </c>
      <c r="D1362" s="57">
        <v>44910</v>
      </c>
      <c r="E1362" s="84" t="str">
        <f>F1362&amp;"-"&amp;COUNTIF($F$2:F1362,F1362)</f>
        <v>METASA-1206</v>
      </c>
      <c r="F1362" s="84" t="str">
        <f t="shared" si="135"/>
        <v>METASA</v>
      </c>
      <c r="G1362" t="s">
        <v>8581</v>
      </c>
      <c r="H1362" s="62">
        <v>88416482000106</v>
      </c>
      <c r="I1362" t="s">
        <v>30</v>
      </c>
      <c r="J1362">
        <v>15.9</v>
      </c>
      <c r="K1362">
        <v>268.39</v>
      </c>
      <c r="AP1362">
        <v>72142</v>
      </c>
    </row>
    <row r="1363" spans="1:42" x14ac:dyDescent="0.25">
      <c r="A1363" t="s">
        <v>5958</v>
      </c>
      <c r="B1363" t="str">
        <f>C1363&amp;"-"&amp;COUNTIF(C$2:C1363,C1363)</f>
        <v>70681-6</v>
      </c>
      <c r="C1363">
        <v>70681</v>
      </c>
      <c r="D1363" s="57">
        <v>44910</v>
      </c>
      <c r="E1363" s="84" t="str">
        <f>F1363&amp;"-"&amp;COUNTIF($F$2:F1363,F1363)</f>
        <v>METASA-1207</v>
      </c>
      <c r="F1363" s="84" t="str">
        <f t="shared" si="135"/>
        <v>METASA</v>
      </c>
      <c r="G1363" t="s">
        <v>8581</v>
      </c>
      <c r="H1363" s="62">
        <v>88416482000106</v>
      </c>
      <c r="I1363" t="s">
        <v>30</v>
      </c>
      <c r="J1363">
        <v>2840.29</v>
      </c>
      <c r="K1363">
        <v>46097.91</v>
      </c>
      <c r="AP1363">
        <v>72137</v>
      </c>
    </row>
    <row r="1364" spans="1:42" x14ac:dyDescent="0.25">
      <c r="A1364" t="s">
        <v>5958</v>
      </c>
      <c r="B1364" t="str">
        <f>C1364&amp;"-"&amp;COUNTIF(C$2:C1364,C1364)</f>
        <v>70681-7</v>
      </c>
      <c r="C1364">
        <v>70681</v>
      </c>
      <c r="D1364" s="57">
        <v>44910</v>
      </c>
      <c r="E1364" s="84" t="str">
        <f>F1364&amp;"-"&amp;COUNTIF($F$2:F1364,F1364)</f>
        <v>METASA-1208</v>
      </c>
      <c r="F1364" s="84" t="str">
        <f t="shared" si="135"/>
        <v>METASA</v>
      </c>
      <c r="G1364" t="s">
        <v>8581</v>
      </c>
      <c r="H1364" s="62">
        <v>88416482000106</v>
      </c>
      <c r="I1364" t="s">
        <v>30</v>
      </c>
      <c r="J1364">
        <v>5338.12</v>
      </c>
      <c r="K1364">
        <v>90107.47</v>
      </c>
      <c r="AP1364">
        <v>72108</v>
      </c>
    </row>
    <row r="1365" spans="1:42" x14ac:dyDescent="0.25">
      <c r="A1365" t="s">
        <v>5958</v>
      </c>
      <c r="B1365" t="str">
        <f>C1365&amp;"-"&amp;COUNTIF(C$2:C1365,C1365)</f>
        <v>70681-8</v>
      </c>
      <c r="C1365">
        <v>70681</v>
      </c>
      <c r="D1365" s="57">
        <v>44910</v>
      </c>
      <c r="E1365" s="84" t="str">
        <f>F1365&amp;"-"&amp;COUNTIF($F$2:F1365,F1365)</f>
        <v>METASA-1209</v>
      </c>
      <c r="F1365" s="84" t="str">
        <f t="shared" si="135"/>
        <v>METASA</v>
      </c>
      <c r="G1365" t="s">
        <v>8581</v>
      </c>
      <c r="H1365" s="62">
        <v>88416482000106</v>
      </c>
      <c r="I1365" t="s">
        <v>30</v>
      </c>
      <c r="J1365">
        <v>1316.19</v>
      </c>
      <c r="K1365">
        <v>21361.759999999998</v>
      </c>
      <c r="AP1365">
        <v>72075</v>
      </c>
    </row>
    <row r="1366" spans="1:42" x14ac:dyDescent="0.25">
      <c r="A1366" t="s">
        <v>5958</v>
      </c>
      <c r="B1366" t="str">
        <f>C1366&amp;"-"&amp;COUNTIF(C$2:C1366,C1366)</f>
        <v>70681-9</v>
      </c>
      <c r="C1366">
        <v>70681</v>
      </c>
      <c r="D1366" s="57">
        <v>44910</v>
      </c>
      <c r="E1366" s="84" t="str">
        <f>F1366&amp;"-"&amp;COUNTIF($F$2:F1366,F1366)</f>
        <v>METASA-1210</v>
      </c>
      <c r="F1366" s="84" t="str">
        <f t="shared" si="135"/>
        <v>METASA</v>
      </c>
      <c r="G1366" t="s">
        <v>8581</v>
      </c>
      <c r="H1366" s="62">
        <v>88416482000106</v>
      </c>
      <c r="I1366" t="s">
        <v>30</v>
      </c>
      <c r="J1366">
        <v>8985.07</v>
      </c>
      <c r="K1366">
        <v>167751.26999999999</v>
      </c>
      <c r="AP1366">
        <v>72050</v>
      </c>
    </row>
    <row r="1367" spans="1:42" x14ac:dyDescent="0.25">
      <c r="A1367" t="s">
        <v>5958</v>
      </c>
      <c r="B1367" t="str">
        <f>C1367&amp;"-"&amp;COUNTIF(C$2:C1367,C1367)</f>
        <v>70681-10</v>
      </c>
      <c r="C1367">
        <v>70681</v>
      </c>
      <c r="D1367" s="57">
        <v>44910</v>
      </c>
      <c r="E1367" s="84" t="str">
        <f>F1367&amp;"-"&amp;COUNTIF($F$2:F1367,F1367)</f>
        <v>METASA-1211</v>
      </c>
      <c r="F1367" s="84" t="str">
        <f t="shared" si="135"/>
        <v>METASA</v>
      </c>
      <c r="G1367" t="s">
        <v>8581</v>
      </c>
      <c r="H1367" s="62">
        <v>88416482000106</v>
      </c>
      <c r="I1367" t="s">
        <v>30</v>
      </c>
      <c r="J1367">
        <v>813.93</v>
      </c>
      <c r="K1367">
        <v>13739.14</v>
      </c>
      <c r="AP1367">
        <v>72032</v>
      </c>
    </row>
    <row r="1368" spans="1:42" x14ac:dyDescent="0.25">
      <c r="A1368" t="s">
        <v>5958</v>
      </c>
      <c r="B1368" t="str">
        <f>C1368&amp;"-"&amp;COUNTIF(C$2:C1368,C1368)</f>
        <v>70681-11</v>
      </c>
      <c r="C1368">
        <v>70681</v>
      </c>
      <c r="D1368" s="57">
        <v>44910</v>
      </c>
      <c r="E1368" s="84" t="str">
        <f>F1368&amp;"-"&amp;COUNTIF($F$2:F1368,F1368)</f>
        <v>METASA-1212</v>
      </c>
      <c r="F1368" s="84" t="str">
        <f t="shared" si="135"/>
        <v>METASA</v>
      </c>
      <c r="G1368" t="s">
        <v>8581</v>
      </c>
      <c r="H1368" s="62">
        <v>88416482000106</v>
      </c>
      <c r="I1368" t="s">
        <v>30</v>
      </c>
      <c r="J1368">
        <v>3079.56</v>
      </c>
      <c r="K1368">
        <v>59497.1</v>
      </c>
      <c r="AP1368">
        <v>71960</v>
      </c>
    </row>
    <row r="1369" spans="1:42" x14ac:dyDescent="0.25">
      <c r="A1369" t="s">
        <v>5958</v>
      </c>
      <c r="B1369" t="str">
        <f>C1369&amp;"-"&amp;COUNTIF(C$2:C1369,C1369)</f>
        <v>70681-12</v>
      </c>
      <c r="C1369">
        <v>70681</v>
      </c>
      <c r="D1369" s="57">
        <v>44910</v>
      </c>
      <c r="E1369" s="84" t="str">
        <f>F1369&amp;"-"&amp;COUNTIF($F$2:F1369,F1369)</f>
        <v>METASA-1213</v>
      </c>
      <c r="F1369" s="84" t="str">
        <f t="shared" si="135"/>
        <v>METASA</v>
      </c>
      <c r="G1369" t="s">
        <v>8581</v>
      </c>
      <c r="H1369" s="62">
        <v>88416482000106</v>
      </c>
      <c r="I1369" t="s">
        <v>30</v>
      </c>
      <c r="J1369">
        <v>464.53</v>
      </c>
      <c r="K1369">
        <v>8974.7199999999993</v>
      </c>
      <c r="AP1369">
        <v>71934</v>
      </c>
    </row>
    <row r="1370" spans="1:42" x14ac:dyDescent="0.25">
      <c r="A1370" t="s">
        <v>5958</v>
      </c>
      <c r="B1370" t="str">
        <f>C1370&amp;"-"&amp;COUNTIF(C$2:C1370,C1370)</f>
        <v>70681-13</v>
      </c>
      <c r="C1370">
        <v>70681</v>
      </c>
      <c r="D1370" s="57">
        <v>44910</v>
      </c>
      <c r="E1370" s="84" t="str">
        <f>F1370&amp;"-"&amp;COUNTIF($F$2:F1370,F1370)</f>
        <v>METASA-1214</v>
      </c>
      <c r="F1370" s="84" t="str">
        <f t="shared" si="135"/>
        <v>METASA</v>
      </c>
      <c r="G1370" t="s">
        <v>8581</v>
      </c>
      <c r="H1370" s="62">
        <v>88416482000106</v>
      </c>
      <c r="I1370" t="s">
        <v>30</v>
      </c>
      <c r="J1370">
        <v>252.67</v>
      </c>
      <c r="K1370">
        <v>7466.4</v>
      </c>
      <c r="AP1370">
        <v>71933</v>
      </c>
    </row>
    <row r="1371" spans="1:42" x14ac:dyDescent="0.25">
      <c r="A1371" t="s">
        <v>5958</v>
      </c>
      <c r="B1371" t="str">
        <f>C1371&amp;"-"&amp;COUNTIF(C$2:C1371,C1371)</f>
        <v>70709-1</v>
      </c>
      <c r="C1371">
        <v>70709</v>
      </c>
      <c r="D1371" s="57">
        <v>44911</v>
      </c>
      <c r="E1371" s="84" t="str">
        <f>F1371&amp;"-"&amp;COUNTIF($F$2:F1371,F1371)</f>
        <v>METASA-1215</v>
      </c>
      <c r="F1371" s="84" t="str">
        <f t="shared" si="135"/>
        <v>METASA</v>
      </c>
      <c r="G1371" t="s">
        <v>8581</v>
      </c>
      <c r="H1371" s="62">
        <v>88416482000106</v>
      </c>
      <c r="I1371" t="s">
        <v>30</v>
      </c>
      <c r="J1371">
        <v>1852.32</v>
      </c>
      <c r="K1371">
        <v>32749.02</v>
      </c>
      <c r="AP1371">
        <v>71912</v>
      </c>
    </row>
    <row r="1372" spans="1:42" x14ac:dyDescent="0.25">
      <c r="A1372" t="s">
        <v>5958</v>
      </c>
      <c r="B1372" t="str">
        <f>C1372&amp;"-"&amp;COUNTIF(C$2:C1372,C1372)</f>
        <v>70709-2</v>
      </c>
      <c r="C1372">
        <v>70709</v>
      </c>
      <c r="D1372" s="57">
        <v>44911</v>
      </c>
      <c r="E1372" s="84" t="str">
        <f>F1372&amp;"-"&amp;COUNTIF($F$2:F1372,F1372)</f>
        <v>METASA-1216</v>
      </c>
      <c r="F1372" s="84" t="str">
        <f t="shared" si="135"/>
        <v>METASA</v>
      </c>
      <c r="G1372" t="s">
        <v>8581</v>
      </c>
      <c r="H1372" s="62">
        <v>88416482000106</v>
      </c>
      <c r="I1372" t="s">
        <v>30</v>
      </c>
      <c r="J1372">
        <v>6324.64</v>
      </c>
      <c r="K1372">
        <v>127251.75</v>
      </c>
      <c r="AP1372">
        <v>71882</v>
      </c>
    </row>
    <row r="1373" spans="1:42" x14ac:dyDescent="0.25">
      <c r="A1373" t="s">
        <v>5958</v>
      </c>
      <c r="B1373" t="str">
        <f>C1373&amp;"-"&amp;COUNTIF(C$2:C1373,C1373)</f>
        <v>70709-3</v>
      </c>
      <c r="C1373">
        <v>70709</v>
      </c>
      <c r="D1373" s="57">
        <v>44911</v>
      </c>
      <c r="E1373" s="84" t="str">
        <f>F1373&amp;"-"&amp;COUNTIF($F$2:F1373,F1373)</f>
        <v>METASA-1217</v>
      </c>
      <c r="F1373" s="84" t="str">
        <f t="shared" si="135"/>
        <v>METASA</v>
      </c>
      <c r="G1373" t="s">
        <v>8581</v>
      </c>
      <c r="H1373" s="62">
        <v>88416482000106</v>
      </c>
      <c r="I1373" t="s">
        <v>30</v>
      </c>
      <c r="J1373">
        <v>207.99</v>
      </c>
      <c r="K1373">
        <v>3812.46</v>
      </c>
      <c r="AP1373">
        <v>71882</v>
      </c>
    </row>
    <row r="1374" spans="1:42" x14ac:dyDescent="0.25">
      <c r="A1374" t="s">
        <v>5958</v>
      </c>
      <c r="B1374" t="str">
        <f>C1374&amp;"-"&amp;COUNTIF(C$2:C1374,C1374)</f>
        <v>70709-4</v>
      </c>
      <c r="C1374">
        <v>70709</v>
      </c>
      <c r="D1374" s="57">
        <v>44911</v>
      </c>
      <c r="E1374" s="84" t="str">
        <f>F1374&amp;"-"&amp;COUNTIF($F$2:F1374,F1374)</f>
        <v>METASA-1218</v>
      </c>
      <c r="F1374" s="84" t="str">
        <f t="shared" si="135"/>
        <v>METASA</v>
      </c>
      <c r="G1374" t="s">
        <v>8581</v>
      </c>
      <c r="H1374" s="62">
        <v>88416482000106</v>
      </c>
      <c r="I1374" t="s">
        <v>30</v>
      </c>
      <c r="J1374">
        <v>1699.24</v>
      </c>
      <c r="K1374">
        <v>46015.42</v>
      </c>
      <c r="AP1374">
        <v>71850</v>
      </c>
    </row>
    <row r="1375" spans="1:42" x14ac:dyDescent="0.25">
      <c r="A1375" t="s">
        <v>5958</v>
      </c>
      <c r="B1375" t="str">
        <f>C1375&amp;"-"&amp;COUNTIF(C$2:C1375,C1375)</f>
        <v>70712-1</v>
      </c>
      <c r="C1375">
        <v>70712</v>
      </c>
      <c r="D1375" s="57">
        <v>44911</v>
      </c>
      <c r="E1375" s="84" t="str">
        <f>F1375&amp;"-"&amp;COUNTIF($F$2:F1375,F1375)</f>
        <v>METASA-1219</v>
      </c>
      <c r="F1375" s="84" t="str">
        <f t="shared" si="135"/>
        <v>METASA</v>
      </c>
      <c r="G1375" t="s">
        <v>8581</v>
      </c>
      <c r="H1375" s="62">
        <v>88416482000106</v>
      </c>
      <c r="I1375" t="s">
        <v>30</v>
      </c>
      <c r="J1375">
        <v>20226.580000000002</v>
      </c>
      <c r="K1375">
        <v>176375.78</v>
      </c>
      <c r="AP1375">
        <v>71848</v>
      </c>
    </row>
    <row r="1376" spans="1:42" x14ac:dyDescent="0.25">
      <c r="A1376" t="s">
        <v>5958</v>
      </c>
      <c r="B1376" t="str">
        <f>C1376&amp;"-"&amp;COUNTIF(C$2:C1376,C1376)</f>
        <v>70797-1</v>
      </c>
      <c r="C1376">
        <v>70797</v>
      </c>
      <c r="D1376" s="57">
        <v>44915</v>
      </c>
      <c r="E1376" s="84" t="str">
        <f>F1376&amp;"-"&amp;COUNTIF($F$2:F1376,F1376)</f>
        <v>METASA-1220</v>
      </c>
      <c r="F1376" s="84" t="str">
        <f t="shared" si="135"/>
        <v>METASA</v>
      </c>
      <c r="G1376" t="s">
        <v>8581</v>
      </c>
      <c r="H1376" s="62">
        <v>88416482000106</v>
      </c>
      <c r="I1376" t="s">
        <v>30</v>
      </c>
      <c r="J1376">
        <v>613.44000000000005</v>
      </c>
      <c r="K1376">
        <v>10354.870000000001</v>
      </c>
      <c r="AP1376">
        <v>71846</v>
      </c>
    </row>
    <row r="1377" spans="1:42" x14ac:dyDescent="0.25">
      <c r="A1377" t="s">
        <v>5958</v>
      </c>
      <c r="B1377" t="str">
        <f>C1377&amp;"-"&amp;COUNTIF(C$2:C1377,C1377)</f>
        <v>70797-2</v>
      </c>
      <c r="C1377">
        <v>70797</v>
      </c>
      <c r="D1377" s="57">
        <v>44915</v>
      </c>
      <c r="E1377" s="84" t="str">
        <f>F1377&amp;"-"&amp;COUNTIF($F$2:F1377,F1377)</f>
        <v>METASA-1221</v>
      </c>
      <c r="F1377" s="84" t="str">
        <f t="shared" si="135"/>
        <v>METASA</v>
      </c>
      <c r="G1377" t="s">
        <v>8581</v>
      </c>
      <c r="H1377" s="62">
        <v>88416482000106</v>
      </c>
      <c r="I1377" t="s">
        <v>30</v>
      </c>
      <c r="J1377">
        <v>106.98</v>
      </c>
      <c r="K1377">
        <v>1843.27</v>
      </c>
      <c r="AP1377">
        <v>71839</v>
      </c>
    </row>
    <row r="1378" spans="1:42" x14ac:dyDescent="0.25">
      <c r="A1378" t="s">
        <v>5958</v>
      </c>
      <c r="B1378" t="str">
        <f>C1378&amp;"-"&amp;COUNTIF(C$2:C1378,C1378)</f>
        <v>70797-3</v>
      </c>
      <c r="C1378">
        <v>70797</v>
      </c>
      <c r="D1378" s="57">
        <v>44915</v>
      </c>
      <c r="E1378" s="84" t="str">
        <f>F1378&amp;"-"&amp;COUNTIF($F$2:F1378,F1378)</f>
        <v>METASA-1222</v>
      </c>
      <c r="F1378" s="84" t="str">
        <f t="shared" si="135"/>
        <v>METASA</v>
      </c>
      <c r="G1378" t="s">
        <v>8581</v>
      </c>
      <c r="H1378" s="62">
        <v>88416482000106</v>
      </c>
      <c r="I1378" t="s">
        <v>30</v>
      </c>
      <c r="J1378">
        <v>727.8</v>
      </c>
      <c r="K1378">
        <v>14315.83</v>
      </c>
      <c r="AP1378">
        <v>71819</v>
      </c>
    </row>
    <row r="1379" spans="1:42" x14ac:dyDescent="0.25">
      <c r="A1379" t="s">
        <v>5958</v>
      </c>
      <c r="B1379" t="str">
        <f>C1379&amp;"-"&amp;COUNTIF(C$2:C1379,C1379)</f>
        <v>70797-4</v>
      </c>
      <c r="C1379">
        <v>70797</v>
      </c>
      <c r="D1379" s="57">
        <v>44915</v>
      </c>
      <c r="E1379" s="84" t="str">
        <f>F1379&amp;"-"&amp;COUNTIF($F$2:F1379,F1379)</f>
        <v>METASA-1223</v>
      </c>
      <c r="F1379" s="84" t="str">
        <f t="shared" si="135"/>
        <v>METASA</v>
      </c>
      <c r="G1379" t="s">
        <v>8581</v>
      </c>
      <c r="H1379" s="62">
        <v>88416482000106</v>
      </c>
      <c r="I1379" t="s">
        <v>30</v>
      </c>
      <c r="J1379">
        <v>16185.97</v>
      </c>
      <c r="K1379">
        <v>431032.38</v>
      </c>
      <c r="AP1379">
        <v>71808</v>
      </c>
    </row>
    <row r="1380" spans="1:42" x14ac:dyDescent="0.25">
      <c r="A1380" t="s">
        <v>5958</v>
      </c>
      <c r="B1380" t="str">
        <f>C1380&amp;"-"&amp;COUNTIF(C$2:C1380,C1380)</f>
        <v>70797-5</v>
      </c>
      <c r="C1380">
        <v>70797</v>
      </c>
      <c r="D1380" s="57">
        <v>44915</v>
      </c>
      <c r="E1380" s="84" t="str">
        <f>F1380&amp;"-"&amp;COUNTIF($F$2:F1380,F1380)</f>
        <v>METASA-1224</v>
      </c>
      <c r="F1380" s="84" t="str">
        <f t="shared" si="135"/>
        <v>METASA</v>
      </c>
      <c r="G1380" t="s">
        <v>8581</v>
      </c>
      <c r="H1380" s="62">
        <v>88416482000106</v>
      </c>
      <c r="I1380" t="s">
        <v>30</v>
      </c>
      <c r="J1380">
        <v>2191.84</v>
      </c>
      <c r="K1380">
        <v>63782.54</v>
      </c>
      <c r="AP1380">
        <v>71759</v>
      </c>
    </row>
    <row r="1381" spans="1:42" x14ac:dyDescent="0.25">
      <c r="A1381" t="s">
        <v>5958</v>
      </c>
      <c r="B1381" t="str">
        <f>C1381&amp;"-"&amp;COUNTIF(C$2:C1381,C1381)</f>
        <v>70797-6</v>
      </c>
      <c r="C1381">
        <v>70797</v>
      </c>
      <c r="D1381" s="57">
        <v>44915</v>
      </c>
      <c r="E1381" s="84" t="str">
        <f>F1381&amp;"-"&amp;COUNTIF($F$2:F1381,F1381)</f>
        <v>METASA-1225</v>
      </c>
      <c r="F1381" s="84" t="str">
        <f t="shared" si="135"/>
        <v>METASA</v>
      </c>
      <c r="G1381" t="s">
        <v>8581</v>
      </c>
      <c r="H1381" s="62">
        <v>88416482000106</v>
      </c>
      <c r="I1381" t="s">
        <v>30</v>
      </c>
      <c r="J1381">
        <v>530.22</v>
      </c>
      <c r="K1381">
        <v>14119.76</v>
      </c>
      <c r="AP1381">
        <v>71755</v>
      </c>
    </row>
    <row r="1382" spans="1:42" x14ac:dyDescent="0.25">
      <c r="A1382" t="s">
        <v>5958</v>
      </c>
      <c r="B1382" t="str">
        <f>C1382&amp;"-"&amp;COUNTIF(C$2:C1382,C1382)</f>
        <v>70797-7</v>
      </c>
      <c r="C1382">
        <v>70797</v>
      </c>
      <c r="D1382" s="57">
        <v>44915</v>
      </c>
      <c r="E1382" s="84" t="str">
        <f>F1382&amp;"-"&amp;COUNTIF($F$2:F1382,F1382)</f>
        <v>METASA-1226</v>
      </c>
      <c r="F1382" s="84" t="str">
        <f t="shared" si="135"/>
        <v>METASA</v>
      </c>
      <c r="G1382" t="s">
        <v>8581</v>
      </c>
      <c r="H1382" s="62">
        <v>88416482000106</v>
      </c>
      <c r="I1382" t="s">
        <v>30</v>
      </c>
      <c r="J1382">
        <v>67.040000000000006</v>
      </c>
      <c r="K1382">
        <v>1020.35</v>
      </c>
      <c r="AP1382">
        <v>71712</v>
      </c>
    </row>
    <row r="1383" spans="1:42" x14ac:dyDescent="0.25">
      <c r="A1383" t="s">
        <v>5958</v>
      </c>
      <c r="B1383" t="str">
        <f>C1383&amp;"-"&amp;COUNTIF(C$2:C1383,C1383)</f>
        <v>70799-1</v>
      </c>
      <c r="C1383">
        <v>70799</v>
      </c>
      <c r="D1383" s="57">
        <v>44915</v>
      </c>
      <c r="E1383" s="84" t="str">
        <f>F1383&amp;"-"&amp;COUNTIF($F$2:F1383,F1383)</f>
        <v>METASA-1227</v>
      </c>
      <c r="F1383" s="84" t="str">
        <f t="shared" si="135"/>
        <v>METASA</v>
      </c>
      <c r="G1383" t="s">
        <v>8581</v>
      </c>
      <c r="H1383" s="62">
        <v>88416482000106</v>
      </c>
      <c r="I1383" t="s">
        <v>30</v>
      </c>
      <c r="J1383">
        <v>20415.54</v>
      </c>
      <c r="K1383">
        <v>156791.35</v>
      </c>
      <c r="AP1383">
        <v>71681</v>
      </c>
    </row>
    <row r="1384" spans="1:42" x14ac:dyDescent="0.25">
      <c r="A1384" t="s">
        <v>5958</v>
      </c>
      <c r="B1384" t="str">
        <f>C1384&amp;"-"&amp;COUNTIF(C$2:C1384,C1384)</f>
        <v>70831-1</v>
      </c>
      <c r="C1384">
        <v>70831</v>
      </c>
      <c r="D1384" s="57">
        <v>44916</v>
      </c>
      <c r="E1384" s="84" t="str">
        <f>F1384&amp;"-"&amp;COUNTIF($F$2:F1384,F1384)</f>
        <v>METASA-1228</v>
      </c>
      <c r="F1384" s="84" t="str">
        <f t="shared" si="135"/>
        <v>METASA</v>
      </c>
      <c r="G1384" t="s">
        <v>8581</v>
      </c>
      <c r="H1384" s="62">
        <v>88416482000106</v>
      </c>
      <c r="I1384" t="s">
        <v>30</v>
      </c>
      <c r="J1384">
        <v>20226.580000000002</v>
      </c>
      <c r="K1384">
        <v>176375.78</v>
      </c>
      <c r="AP1384">
        <v>71658</v>
      </c>
    </row>
    <row r="1385" spans="1:42" x14ac:dyDescent="0.25">
      <c r="A1385" t="s">
        <v>5958</v>
      </c>
      <c r="B1385" t="str">
        <f>C1385&amp;"-"&amp;COUNTIF(C$2:C1385,C1385)</f>
        <v>70833-1</v>
      </c>
      <c r="C1385">
        <v>70833</v>
      </c>
      <c r="D1385" s="57">
        <v>44916</v>
      </c>
      <c r="E1385" s="84" t="str">
        <f>F1385&amp;"-"&amp;COUNTIF($F$2:F1385,F1385)</f>
        <v>METASA-1229</v>
      </c>
      <c r="F1385" s="84" t="str">
        <f t="shared" si="135"/>
        <v>METASA</v>
      </c>
      <c r="G1385" t="s">
        <v>8581</v>
      </c>
      <c r="H1385" s="62">
        <v>88416482000106</v>
      </c>
      <c r="I1385" t="s">
        <v>30</v>
      </c>
      <c r="J1385">
        <v>457.79</v>
      </c>
      <c r="K1385">
        <v>7727.5</v>
      </c>
      <c r="AP1385">
        <v>71643</v>
      </c>
    </row>
    <row r="1386" spans="1:42" x14ac:dyDescent="0.25">
      <c r="A1386" t="s">
        <v>5958</v>
      </c>
      <c r="B1386" t="str">
        <f>C1386&amp;"-"&amp;COUNTIF(C$2:C1386,C1386)</f>
        <v>70833-2</v>
      </c>
      <c r="C1386">
        <v>70833</v>
      </c>
      <c r="D1386" s="57">
        <v>44916</v>
      </c>
      <c r="E1386" s="84" t="str">
        <f>F1386&amp;"-"&amp;COUNTIF($F$2:F1386,F1386)</f>
        <v>METASA-1230</v>
      </c>
      <c r="F1386" s="84" t="str">
        <f t="shared" si="135"/>
        <v>METASA</v>
      </c>
      <c r="G1386" t="s">
        <v>8581</v>
      </c>
      <c r="H1386" s="62">
        <v>88416482000106</v>
      </c>
      <c r="I1386" t="s">
        <v>30</v>
      </c>
      <c r="J1386">
        <v>539.45000000000005</v>
      </c>
      <c r="K1386">
        <v>9105.92</v>
      </c>
      <c r="AP1386">
        <v>71560</v>
      </c>
    </row>
    <row r="1387" spans="1:42" x14ac:dyDescent="0.25">
      <c r="A1387" t="s">
        <v>5958</v>
      </c>
      <c r="B1387" t="str">
        <f>C1387&amp;"-"&amp;COUNTIF(C$2:C1387,C1387)</f>
        <v>70833-3</v>
      </c>
      <c r="C1387">
        <v>70833</v>
      </c>
      <c r="D1387" s="57">
        <v>44916</v>
      </c>
      <c r="E1387" s="84" t="str">
        <f>F1387&amp;"-"&amp;COUNTIF($F$2:F1387,F1387)</f>
        <v>METASA-1231</v>
      </c>
      <c r="F1387" s="84" t="str">
        <f t="shared" si="135"/>
        <v>METASA</v>
      </c>
      <c r="G1387" t="s">
        <v>8581</v>
      </c>
      <c r="H1387" s="62">
        <v>88416482000106</v>
      </c>
      <c r="I1387" t="s">
        <v>30</v>
      </c>
      <c r="J1387">
        <v>314.48</v>
      </c>
      <c r="K1387">
        <v>5308.42</v>
      </c>
      <c r="AP1387">
        <v>71526</v>
      </c>
    </row>
    <row r="1388" spans="1:42" x14ac:dyDescent="0.25">
      <c r="A1388" t="s">
        <v>5958</v>
      </c>
      <c r="B1388" t="str">
        <f>C1388&amp;"-"&amp;COUNTIF(C$2:C1388,C1388)</f>
        <v>70833-4</v>
      </c>
      <c r="C1388">
        <v>70833</v>
      </c>
      <c r="D1388" s="57">
        <v>44916</v>
      </c>
      <c r="E1388" s="84" t="str">
        <f>F1388&amp;"-"&amp;COUNTIF($F$2:F1388,F1388)</f>
        <v>METASA-1232</v>
      </c>
      <c r="F1388" s="84" t="str">
        <f t="shared" si="135"/>
        <v>METASA</v>
      </c>
      <c r="G1388" t="s">
        <v>8581</v>
      </c>
      <c r="H1388" s="62">
        <v>88416482000106</v>
      </c>
      <c r="I1388" t="s">
        <v>30</v>
      </c>
      <c r="J1388">
        <v>15.81</v>
      </c>
      <c r="K1388">
        <v>266.87</v>
      </c>
      <c r="AP1388">
        <v>71520</v>
      </c>
    </row>
    <row r="1389" spans="1:42" x14ac:dyDescent="0.25">
      <c r="A1389" t="s">
        <v>5958</v>
      </c>
      <c r="B1389" t="str">
        <f>C1389&amp;"-"&amp;COUNTIF(C$2:C1389,C1389)</f>
        <v>70833-5</v>
      </c>
      <c r="C1389">
        <v>70833</v>
      </c>
      <c r="D1389" s="57">
        <v>44916</v>
      </c>
      <c r="E1389" s="84" t="str">
        <f>F1389&amp;"-"&amp;COUNTIF($F$2:F1389,F1389)</f>
        <v>METASA-1233</v>
      </c>
      <c r="F1389" s="84" t="str">
        <f t="shared" si="135"/>
        <v>METASA</v>
      </c>
      <c r="G1389" t="s">
        <v>8581</v>
      </c>
      <c r="H1389" s="62">
        <v>88416482000106</v>
      </c>
      <c r="I1389" t="s">
        <v>30</v>
      </c>
      <c r="J1389">
        <v>512.09</v>
      </c>
      <c r="K1389">
        <v>8311.2199999999993</v>
      </c>
      <c r="AP1389">
        <v>71485</v>
      </c>
    </row>
    <row r="1390" spans="1:42" x14ac:dyDescent="0.25">
      <c r="A1390" t="s">
        <v>5958</v>
      </c>
      <c r="B1390" t="str">
        <f>C1390&amp;"-"&amp;COUNTIF(C$2:C1390,C1390)</f>
        <v>70833-6</v>
      </c>
      <c r="C1390">
        <v>70833</v>
      </c>
      <c r="D1390" s="57">
        <v>44916</v>
      </c>
      <c r="E1390" s="84" t="str">
        <f>F1390&amp;"-"&amp;COUNTIF($F$2:F1390,F1390)</f>
        <v>METASA-1234</v>
      </c>
      <c r="F1390" s="84" t="str">
        <f t="shared" si="135"/>
        <v>METASA</v>
      </c>
      <c r="G1390" t="s">
        <v>8581</v>
      </c>
      <c r="H1390" s="62">
        <v>88416482000106</v>
      </c>
      <c r="I1390" t="s">
        <v>30</v>
      </c>
      <c r="J1390">
        <v>261.57</v>
      </c>
      <c r="K1390">
        <v>3981.1</v>
      </c>
      <c r="AP1390">
        <v>71408</v>
      </c>
    </row>
    <row r="1391" spans="1:42" x14ac:dyDescent="0.25">
      <c r="A1391" t="s">
        <v>5958</v>
      </c>
      <c r="B1391" t="str">
        <f>C1391&amp;"-"&amp;COUNTIF(C$2:C1391,C1391)</f>
        <v>70833-7</v>
      </c>
      <c r="C1391">
        <v>70833</v>
      </c>
      <c r="D1391" s="57">
        <v>44916</v>
      </c>
      <c r="E1391" s="84" t="str">
        <f>F1391&amp;"-"&amp;COUNTIF($F$2:F1391,F1391)</f>
        <v>METASA-1235</v>
      </c>
      <c r="F1391" s="84" t="str">
        <f t="shared" si="135"/>
        <v>METASA</v>
      </c>
      <c r="G1391" t="s">
        <v>8581</v>
      </c>
      <c r="H1391" s="62">
        <v>88416482000106</v>
      </c>
      <c r="I1391" t="s">
        <v>30</v>
      </c>
      <c r="J1391">
        <v>559.29</v>
      </c>
      <c r="K1391">
        <v>9440.82</v>
      </c>
      <c r="AP1391">
        <v>71373</v>
      </c>
    </row>
    <row r="1392" spans="1:42" x14ac:dyDescent="0.25">
      <c r="A1392" t="s">
        <v>5958</v>
      </c>
      <c r="B1392" t="str">
        <f>C1392&amp;"-"&amp;COUNTIF(C$2:C1392,C1392)</f>
        <v>70833-8</v>
      </c>
      <c r="C1392">
        <v>70833</v>
      </c>
      <c r="D1392" s="57">
        <v>44916</v>
      </c>
      <c r="E1392" s="84" t="str">
        <f>F1392&amp;"-"&amp;COUNTIF($F$2:F1392,F1392)</f>
        <v>METASA-1236</v>
      </c>
      <c r="F1392" s="84" t="str">
        <f t="shared" si="135"/>
        <v>METASA</v>
      </c>
      <c r="G1392" t="s">
        <v>8581</v>
      </c>
      <c r="H1392" s="62">
        <v>88416482000106</v>
      </c>
      <c r="I1392" t="s">
        <v>30</v>
      </c>
      <c r="J1392">
        <v>514.04999999999995</v>
      </c>
      <c r="K1392">
        <v>15190.18</v>
      </c>
      <c r="AP1392">
        <v>71366</v>
      </c>
    </row>
    <row r="1393" spans="1:42" x14ac:dyDescent="0.25">
      <c r="A1393" t="s">
        <v>5958</v>
      </c>
      <c r="B1393" t="str">
        <f>C1393&amp;"-"&amp;COUNTIF(C$2:C1393,C1393)</f>
        <v>70833-9</v>
      </c>
      <c r="C1393">
        <v>70833</v>
      </c>
      <c r="D1393" s="57">
        <v>44916</v>
      </c>
      <c r="E1393" s="84" t="str">
        <f>F1393&amp;"-"&amp;COUNTIF($F$2:F1393,F1393)</f>
        <v>METASA-1237</v>
      </c>
      <c r="F1393" s="84" t="str">
        <f t="shared" si="135"/>
        <v>METASA</v>
      </c>
      <c r="G1393" t="s">
        <v>8581</v>
      </c>
      <c r="H1393" s="62">
        <v>88416482000106</v>
      </c>
      <c r="I1393" t="s">
        <v>30</v>
      </c>
      <c r="J1393">
        <v>1822.18</v>
      </c>
      <c r="K1393">
        <v>29573.98</v>
      </c>
      <c r="AP1393">
        <v>71362</v>
      </c>
    </row>
    <row r="1394" spans="1:42" x14ac:dyDescent="0.25">
      <c r="A1394" t="s">
        <v>5958</v>
      </c>
      <c r="B1394" t="str">
        <f>C1394&amp;"-"&amp;COUNTIF(C$2:C1394,C1394)</f>
        <v>70833-10</v>
      </c>
      <c r="C1394">
        <v>70833</v>
      </c>
      <c r="D1394" s="57">
        <v>44916</v>
      </c>
      <c r="E1394" s="84" t="str">
        <f>F1394&amp;"-"&amp;COUNTIF($F$2:F1394,F1394)</f>
        <v>METASA-1238</v>
      </c>
      <c r="F1394" s="84" t="str">
        <f t="shared" si="135"/>
        <v>METASA</v>
      </c>
      <c r="G1394" t="s">
        <v>8581</v>
      </c>
      <c r="H1394" s="62">
        <v>88416482000106</v>
      </c>
      <c r="I1394" t="s">
        <v>30</v>
      </c>
      <c r="J1394">
        <v>5646.83</v>
      </c>
      <c r="K1394">
        <v>105426.34</v>
      </c>
      <c r="AP1394">
        <v>71330</v>
      </c>
    </row>
    <row r="1395" spans="1:42" x14ac:dyDescent="0.25">
      <c r="A1395" t="s">
        <v>5958</v>
      </c>
      <c r="B1395" t="str">
        <f>C1395&amp;"-"&amp;COUNTIF(C$2:C1395,C1395)</f>
        <v>70833-11</v>
      </c>
      <c r="C1395">
        <v>70833</v>
      </c>
      <c r="D1395" s="57">
        <v>44916</v>
      </c>
      <c r="E1395" s="84" t="str">
        <f>F1395&amp;"-"&amp;COUNTIF($F$2:F1395,F1395)</f>
        <v>METASA-1239</v>
      </c>
      <c r="F1395" s="84" t="str">
        <f t="shared" si="135"/>
        <v>METASA</v>
      </c>
      <c r="G1395" t="s">
        <v>8581</v>
      </c>
      <c r="H1395" s="62">
        <v>88416482000106</v>
      </c>
      <c r="I1395" t="s">
        <v>30</v>
      </c>
      <c r="J1395">
        <v>1160.8599999999999</v>
      </c>
      <c r="K1395">
        <v>22427.82</v>
      </c>
      <c r="AP1395">
        <v>71234</v>
      </c>
    </row>
    <row r="1396" spans="1:42" x14ac:dyDescent="0.25">
      <c r="A1396" t="s">
        <v>5958</v>
      </c>
      <c r="B1396" t="str">
        <f>C1396&amp;"-"&amp;COUNTIF(C$2:C1396,C1396)</f>
        <v>70833-12</v>
      </c>
      <c r="C1396">
        <v>70833</v>
      </c>
      <c r="D1396" s="57">
        <v>44916</v>
      </c>
      <c r="E1396" s="84" t="str">
        <f>F1396&amp;"-"&amp;COUNTIF($F$2:F1396,F1396)</f>
        <v>METASA-1240</v>
      </c>
      <c r="F1396" s="84" t="str">
        <f t="shared" si="135"/>
        <v>METASA</v>
      </c>
      <c r="G1396" t="s">
        <v>8581</v>
      </c>
      <c r="H1396" s="62">
        <v>88416482000106</v>
      </c>
      <c r="I1396" t="s">
        <v>30</v>
      </c>
      <c r="J1396">
        <v>1651.7</v>
      </c>
      <c r="K1396">
        <v>29202.06</v>
      </c>
      <c r="AP1396">
        <v>71229</v>
      </c>
    </row>
    <row r="1397" spans="1:42" x14ac:dyDescent="0.25">
      <c r="A1397" t="s">
        <v>5958</v>
      </c>
      <c r="B1397" t="str">
        <f>C1397&amp;"-"&amp;COUNTIF(C$2:C1397,C1397)</f>
        <v>70833-13</v>
      </c>
      <c r="C1397">
        <v>70833</v>
      </c>
      <c r="D1397" s="57">
        <v>44916</v>
      </c>
      <c r="E1397" s="84" t="str">
        <f>F1397&amp;"-"&amp;COUNTIF($F$2:F1397,F1397)</f>
        <v>METASA-1241</v>
      </c>
      <c r="F1397" s="84" t="str">
        <f t="shared" si="135"/>
        <v>METASA</v>
      </c>
      <c r="G1397" t="s">
        <v>8581</v>
      </c>
      <c r="H1397" s="62">
        <v>88416482000106</v>
      </c>
      <c r="I1397" t="s">
        <v>30</v>
      </c>
      <c r="J1397">
        <v>4239.32</v>
      </c>
      <c r="K1397">
        <v>85295.12</v>
      </c>
      <c r="AP1397">
        <v>71220</v>
      </c>
    </row>
    <row r="1398" spans="1:42" x14ac:dyDescent="0.25">
      <c r="A1398" t="s">
        <v>5958</v>
      </c>
      <c r="B1398" t="str">
        <f>C1398&amp;"-"&amp;COUNTIF(C$2:C1398,C1398)</f>
        <v>70833-14</v>
      </c>
      <c r="C1398">
        <v>70833</v>
      </c>
      <c r="D1398" s="57">
        <v>44916</v>
      </c>
      <c r="E1398" s="84" t="str">
        <f>F1398&amp;"-"&amp;COUNTIF($F$2:F1398,F1398)</f>
        <v>METASA-1242</v>
      </c>
      <c r="F1398" s="84" t="str">
        <f t="shared" si="135"/>
        <v>METASA</v>
      </c>
      <c r="G1398" t="s">
        <v>8581</v>
      </c>
      <c r="H1398" s="62">
        <v>88416482000106</v>
      </c>
      <c r="I1398" t="s">
        <v>30</v>
      </c>
      <c r="J1398">
        <v>79.3</v>
      </c>
      <c r="K1398">
        <v>1453.57</v>
      </c>
      <c r="AP1398">
        <v>71204</v>
      </c>
    </row>
    <row r="1399" spans="1:42" x14ac:dyDescent="0.25">
      <c r="A1399" t="s">
        <v>5958</v>
      </c>
      <c r="B1399" t="str">
        <f>C1399&amp;"-"&amp;COUNTIF(C$2:C1399,C1399)</f>
        <v>70833-15</v>
      </c>
      <c r="C1399">
        <v>70833</v>
      </c>
      <c r="D1399" s="57">
        <v>44916</v>
      </c>
      <c r="E1399" s="84" t="str">
        <f>F1399&amp;"-"&amp;COUNTIF($F$2:F1399,F1399)</f>
        <v>METASA-1243</v>
      </c>
      <c r="F1399" s="84" t="str">
        <f t="shared" si="135"/>
        <v>METASA</v>
      </c>
      <c r="G1399" t="s">
        <v>8581</v>
      </c>
      <c r="H1399" s="62">
        <v>88416482000106</v>
      </c>
      <c r="I1399" t="s">
        <v>30</v>
      </c>
      <c r="J1399">
        <v>179.43</v>
      </c>
      <c r="K1399">
        <v>3208.21</v>
      </c>
      <c r="AP1399">
        <v>71135</v>
      </c>
    </row>
    <row r="1400" spans="1:42" x14ac:dyDescent="0.25">
      <c r="A1400" t="s">
        <v>5958</v>
      </c>
      <c r="B1400" t="str">
        <f>C1400&amp;"-"&amp;COUNTIF(C$2:C1400,C1400)</f>
        <v>70834-1</v>
      </c>
      <c r="C1400">
        <v>70834</v>
      </c>
      <c r="D1400" s="57">
        <v>44916</v>
      </c>
      <c r="E1400" s="84" t="str">
        <f>F1400&amp;"-"&amp;COUNTIF($F$2:F1400,F1400)</f>
        <v>METASA-1244</v>
      </c>
      <c r="F1400" s="84" t="str">
        <f t="shared" si="135"/>
        <v>METASA</v>
      </c>
      <c r="G1400" t="s">
        <v>8581</v>
      </c>
      <c r="H1400" s="62">
        <v>88416482000106</v>
      </c>
      <c r="I1400" t="s">
        <v>30</v>
      </c>
      <c r="J1400">
        <v>20226.580000000002</v>
      </c>
      <c r="K1400">
        <v>176375.78</v>
      </c>
      <c r="AP1400">
        <v>71077</v>
      </c>
    </row>
    <row r="1401" spans="1:42" x14ac:dyDescent="0.25">
      <c r="A1401" t="s">
        <v>5958</v>
      </c>
      <c r="B1401" t="str">
        <f>C1401&amp;"-"&amp;COUNTIF(C$2:C1401,C1401)</f>
        <v>70843-1</v>
      </c>
      <c r="C1401">
        <v>70843</v>
      </c>
      <c r="D1401" s="57">
        <v>44916</v>
      </c>
      <c r="E1401" s="84" t="str">
        <f>F1401&amp;"-"&amp;COUNTIF($F$2:F1401,F1401)</f>
        <v>METASA-1245</v>
      </c>
      <c r="F1401" s="84" t="str">
        <f t="shared" si="135"/>
        <v>METASA</v>
      </c>
      <c r="G1401" t="s">
        <v>8581</v>
      </c>
      <c r="H1401" s="62">
        <v>88416482000106</v>
      </c>
      <c r="I1401" t="s">
        <v>30</v>
      </c>
      <c r="J1401">
        <v>25742.92</v>
      </c>
      <c r="K1401">
        <v>224478.26</v>
      </c>
      <c r="AP1401">
        <v>71066</v>
      </c>
    </row>
    <row r="1402" spans="1:42" x14ac:dyDescent="0.25">
      <c r="A1402" t="s">
        <v>5958</v>
      </c>
      <c r="B1402" t="str">
        <f>C1402&amp;"-"&amp;COUNTIF(C$2:C1402,C1402)</f>
        <v>70845-1</v>
      </c>
      <c r="C1402">
        <v>70845</v>
      </c>
      <c r="D1402" s="57">
        <v>44916</v>
      </c>
      <c r="E1402" s="84" t="str">
        <f>F1402&amp;"-"&amp;COUNTIF($F$2:F1402,F1402)</f>
        <v>METASA-1246</v>
      </c>
      <c r="F1402" s="84" t="str">
        <f t="shared" si="135"/>
        <v>METASA</v>
      </c>
      <c r="G1402" t="s">
        <v>8581</v>
      </c>
      <c r="H1402" s="62">
        <v>88416482000106</v>
      </c>
      <c r="I1402" t="s">
        <v>30</v>
      </c>
      <c r="J1402">
        <v>7596.48</v>
      </c>
      <c r="K1402">
        <v>58340.97</v>
      </c>
      <c r="AP1402">
        <v>71064</v>
      </c>
    </row>
    <row r="1403" spans="1:42" x14ac:dyDescent="0.25">
      <c r="A1403" t="s">
        <v>5958</v>
      </c>
      <c r="B1403" t="str">
        <f>C1403&amp;"-"&amp;COUNTIF(C$2:C1403,C1403)</f>
        <v>70910-1</v>
      </c>
      <c r="C1403">
        <v>70910</v>
      </c>
      <c r="D1403" s="57">
        <v>44918</v>
      </c>
      <c r="E1403" s="84" t="str">
        <f>F1403&amp;"-"&amp;COUNTIF($F$2:F1403,F1403)</f>
        <v>METASA-1247</v>
      </c>
      <c r="F1403" s="84" t="str">
        <f t="shared" si="135"/>
        <v>METASA</v>
      </c>
      <c r="G1403" t="s">
        <v>8581</v>
      </c>
      <c r="H1403" s="62">
        <v>88416482000106</v>
      </c>
      <c r="I1403" t="s">
        <v>30</v>
      </c>
      <c r="J1403">
        <v>1153.25</v>
      </c>
      <c r="K1403">
        <v>19466.86</v>
      </c>
      <c r="AP1403">
        <v>71023</v>
      </c>
    </row>
    <row r="1404" spans="1:42" x14ac:dyDescent="0.25">
      <c r="A1404" t="s">
        <v>5958</v>
      </c>
      <c r="B1404" t="str">
        <f>C1404&amp;"-"&amp;COUNTIF(C$2:C1404,C1404)</f>
        <v>70910-2</v>
      </c>
      <c r="C1404">
        <v>70910</v>
      </c>
      <c r="D1404" s="57">
        <v>44918</v>
      </c>
      <c r="E1404" s="84" t="str">
        <f>F1404&amp;"-"&amp;COUNTIF($F$2:F1404,F1404)</f>
        <v>METASA-1248</v>
      </c>
      <c r="F1404" s="84" t="str">
        <f t="shared" si="135"/>
        <v>METASA</v>
      </c>
      <c r="G1404" t="s">
        <v>8581</v>
      </c>
      <c r="H1404" s="62">
        <v>88416482000106</v>
      </c>
      <c r="I1404" t="s">
        <v>30</v>
      </c>
      <c r="J1404">
        <v>268.83</v>
      </c>
      <c r="K1404">
        <v>7943.93</v>
      </c>
      <c r="AP1404">
        <v>71022</v>
      </c>
    </row>
    <row r="1405" spans="1:42" x14ac:dyDescent="0.25">
      <c r="A1405" t="s">
        <v>5958</v>
      </c>
      <c r="B1405" t="str">
        <f>C1405&amp;"-"&amp;COUNTIF(C$2:C1405,C1405)</f>
        <v>70910-3</v>
      </c>
      <c r="C1405">
        <v>70910</v>
      </c>
      <c r="D1405" s="57">
        <v>44918</v>
      </c>
      <c r="E1405" s="84" t="str">
        <f>F1405&amp;"-"&amp;COUNTIF($F$2:F1405,F1405)</f>
        <v>METASA-1249</v>
      </c>
      <c r="F1405" s="84" t="str">
        <f t="shared" si="135"/>
        <v>METASA</v>
      </c>
      <c r="G1405" t="s">
        <v>8581</v>
      </c>
      <c r="H1405" s="62">
        <v>88416482000106</v>
      </c>
      <c r="I1405" t="s">
        <v>30</v>
      </c>
      <c r="J1405">
        <v>2365.2600000000002</v>
      </c>
      <c r="K1405">
        <v>39925.589999999997</v>
      </c>
      <c r="AP1405">
        <v>70946</v>
      </c>
    </row>
    <row r="1406" spans="1:42" x14ac:dyDescent="0.25">
      <c r="A1406" t="s">
        <v>5958</v>
      </c>
      <c r="B1406" t="str">
        <f>C1406&amp;"-"&amp;COUNTIF(C$2:C1406,C1406)</f>
        <v>70910-4</v>
      </c>
      <c r="C1406">
        <v>70910</v>
      </c>
      <c r="D1406" s="57">
        <v>44918</v>
      </c>
      <c r="E1406" s="84" t="str">
        <f>F1406&amp;"-"&amp;COUNTIF($F$2:F1406,F1406)</f>
        <v>METASA-1250</v>
      </c>
      <c r="F1406" s="84" t="str">
        <f t="shared" si="135"/>
        <v>METASA</v>
      </c>
      <c r="G1406" t="s">
        <v>8581</v>
      </c>
      <c r="H1406" s="62">
        <v>88416482000106</v>
      </c>
      <c r="I1406" t="s">
        <v>30</v>
      </c>
      <c r="J1406">
        <v>850.7</v>
      </c>
      <c r="K1406">
        <v>14359.82</v>
      </c>
      <c r="AP1406">
        <v>70931</v>
      </c>
    </row>
    <row r="1407" spans="1:42" x14ac:dyDescent="0.25">
      <c r="A1407" t="s">
        <v>5958</v>
      </c>
      <c r="B1407" t="str">
        <f>C1407&amp;"-"&amp;COUNTIF(C$2:C1407,C1407)</f>
        <v>70910-5</v>
      </c>
      <c r="C1407">
        <v>70910</v>
      </c>
      <c r="D1407" s="57">
        <v>44918</v>
      </c>
      <c r="E1407" s="84" t="str">
        <f>F1407&amp;"-"&amp;COUNTIF($F$2:F1407,F1407)</f>
        <v>METASA-1251</v>
      </c>
      <c r="F1407" s="84" t="str">
        <f t="shared" si="135"/>
        <v>METASA</v>
      </c>
      <c r="G1407" t="s">
        <v>8581</v>
      </c>
      <c r="H1407" s="62">
        <v>88416482000106</v>
      </c>
      <c r="I1407" t="s">
        <v>30</v>
      </c>
      <c r="J1407">
        <v>2188.8000000000002</v>
      </c>
      <c r="K1407">
        <v>36946.94</v>
      </c>
      <c r="AP1407">
        <v>70910</v>
      </c>
    </row>
    <row r="1408" spans="1:42" x14ac:dyDescent="0.25">
      <c r="A1408" t="s">
        <v>5958</v>
      </c>
      <c r="B1408" t="str">
        <f>C1408&amp;"-"&amp;COUNTIF(C$2:C1408,C1408)</f>
        <v>70910-6</v>
      </c>
      <c r="C1408">
        <v>70910</v>
      </c>
      <c r="D1408" s="57">
        <v>44918</v>
      </c>
      <c r="E1408" s="84" t="str">
        <f>F1408&amp;"-"&amp;COUNTIF($F$2:F1408,F1408)</f>
        <v>METASA-1252</v>
      </c>
      <c r="F1408" s="84" t="str">
        <f t="shared" si="135"/>
        <v>METASA</v>
      </c>
      <c r="G1408" t="s">
        <v>8581</v>
      </c>
      <c r="H1408" s="62">
        <v>88416482000106</v>
      </c>
      <c r="I1408" t="s">
        <v>30</v>
      </c>
      <c r="J1408">
        <v>196.42</v>
      </c>
      <c r="K1408">
        <v>3315.57</v>
      </c>
      <c r="AP1408">
        <v>70845</v>
      </c>
    </row>
    <row r="1409" spans="1:42" x14ac:dyDescent="0.25">
      <c r="A1409" t="s">
        <v>5958</v>
      </c>
      <c r="B1409" t="str">
        <f>C1409&amp;"-"&amp;COUNTIF(C$2:C1409,C1409)</f>
        <v>70910-7</v>
      </c>
      <c r="C1409">
        <v>70910</v>
      </c>
      <c r="D1409" s="57">
        <v>44918</v>
      </c>
      <c r="E1409" s="84" t="str">
        <f>F1409&amp;"-"&amp;COUNTIF($F$2:F1409,F1409)</f>
        <v>METASA-1253</v>
      </c>
      <c r="F1409" s="84" t="str">
        <f t="shared" si="135"/>
        <v>METASA</v>
      </c>
      <c r="G1409" t="s">
        <v>8581</v>
      </c>
      <c r="H1409" s="62">
        <v>88416482000106</v>
      </c>
      <c r="I1409" t="s">
        <v>30</v>
      </c>
      <c r="J1409">
        <v>1929.18</v>
      </c>
      <c r="K1409">
        <v>37271.74</v>
      </c>
      <c r="AP1409">
        <v>70843</v>
      </c>
    </row>
    <row r="1410" spans="1:42" x14ac:dyDescent="0.25">
      <c r="A1410" t="s">
        <v>5958</v>
      </c>
      <c r="B1410" t="str">
        <f>C1410&amp;"-"&amp;COUNTIF(C$2:C1410,C1410)</f>
        <v>70910-8</v>
      </c>
      <c r="C1410">
        <v>70910</v>
      </c>
      <c r="D1410" s="57">
        <v>44918</v>
      </c>
      <c r="E1410" s="84" t="str">
        <f>F1410&amp;"-"&amp;COUNTIF($F$2:F1410,F1410)</f>
        <v>METASA-1254</v>
      </c>
      <c r="F1410" s="84" t="str">
        <f t="shared" si="135"/>
        <v>METASA</v>
      </c>
      <c r="G1410" t="s">
        <v>8581</v>
      </c>
      <c r="H1410" s="62">
        <v>88416482000106</v>
      </c>
      <c r="I1410" t="s">
        <v>30</v>
      </c>
      <c r="J1410">
        <v>382.25</v>
      </c>
      <c r="K1410">
        <v>7385.07</v>
      </c>
      <c r="AP1410">
        <v>70834</v>
      </c>
    </row>
    <row r="1411" spans="1:42" x14ac:dyDescent="0.25">
      <c r="A1411" t="s">
        <v>5958</v>
      </c>
      <c r="B1411" t="str">
        <f>C1411&amp;"-"&amp;COUNTIF(C$2:C1411,C1411)</f>
        <v>70910-9</v>
      </c>
      <c r="C1411">
        <v>70910</v>
      </c>
      <c r="D1411" s="57">
        <v>44918</v>
      </c>
      <c r="E1411" s="84" t="str">
        <f>F1411&amp;"-"&amp;COUNTIF($F$2:F1411,F1411)</f>
        <v>METASA-1255</v>
      </c>
      <c r="F1411" s="84" t="str">
        <f t="shared" ref="F1411:F1474" si="136">LEFT(G1411,SEARCH(" ",G1411)-1)</f>
        <v>METASA</v>
      </c>
      <c r="G1411" t="s">
        <v>8581</v>
      </c>
      <c r="H1411" s="62">
        <v>88416482000106</v>
      </c>
      <c r="I1411" t="s">
        <v>30</v>
      </c>
      <c r="J1411">
        <v>3217.68</v>
      </c>
      <c r="K1411">
        <v>62165.58</v>
      </c>
      <c r="AP1411">
        <v>70833</v>
      </c>
    </row>
    <row r="1412" spans="1:42" x14ac:dyDescent="0.25">
      <c r="A1412" t="s">
        <v>5958</v>
      </c>
      <c r="B1412" t="str">
        <f>C1412&amp;"-"&amp;COUNTIF(C$2:C1412,C1412)</f>
        <v>70910-10</v>
      </c>
      <c r="C1412">
        <v>70910</v>
      </c>
      <c r="D1412" s="57">
        <v>44918</v>
      </c>
      <c r="E1412" s="84" t="str">
        <f>F1412&amp;"-"&amp;COUNTIF($F$2:F1412,F1412)</f>
        <v>METASA-1256</v>
      </c>
      <c r="F1412" s="84" t="str">
        <f t="shared" si="136"/>
        <v>METASA</v>
      </c>
      <c r="G1412" t="s">
        <v>8581</v>
      </c>
      <c r="H1412" s="62">
        <v>88416482000106</v>
      </c>
      <c r="I1412" t="s">
        <v>30</v>
      </c>
      <c r="J1412">
        <v>279.11</v>
      </c>
      <c r="K1412">
        <v>7432.7</v>
      </c>
      <c r="AP1412">
        <v>70831</v>
      </c>
    </row>
    <row r="1413" spans="1:42" x14ac:dyDescent="0.25">
      <c r="A1413" t="s">
        <v>5958</v>
      </c>
      <c r="B1413" t="str">
        <f>C1413&amp;"-"&amp;COUNTIF(C$2:C1413,C1413)</f>
        <v>70910-11</v>
      </c>
      <c r="C1413">
        <v>70910</v>
      </c>
      <c r="D1413" s="57">
        <v>44918</v>
      </c>
      <c r="E1413" s="84" t="str">
        <f>F1413&amp;"-"&amp;COUNTIF($F$2:F1413,F1413)</f>
        <v>METASA-1257</v>
      </c>
      <c r="F1413" s="84" t="str">
        <f t="shared" si="136"/>
        <v>METASA</v>
      </c>
      <c r="G1413" t="s">
        <v>8581</v>
      </c>
      <c r="H1413" s="62">
        <v>88416482000106</v>
      </c>
      <c r="I1413" t="s">
        <v>30</v>
      </c>
      <c r="J1413">
        <v>782.6</v>
      </c>
      <c r="K1413">
        <v>11911.17</v>
      </c>
      <c r="AP1413">
        <v>70799</v>
      </c>
    </row>
    <row r="1414" spans="1:42" x14ac:dyDescent="0.25">
      <c r="A1414" t="s">
        <v>5958</v>
      </c>
      <c r="B1414" t="str">
        <f>C1414&amp;"-"&amp;COUNTIF(C$2:C1414,C1414)</f>
        <v>70910-12</v>
      </c>
      <c r="C1414">
        <v>70910</v>
      </c>
      <c r="D1414" s="57">
        <v>44918</v>
      </c>
      <c r="E1414" s="84" t="str">
        <f>F1414&amp;"-"&amp;COUNTIF($F$2:F1414,F1414)</f>
        <v>METASA-1258</v>
      </c>
      <c r="F1414" s="84" t="str">
        <f t="shared" si="136"/>
        <v>METASA</v>
      </c>
      <c r="G1414" t="s">
        <v>8581</v>
      </c>
      <c r="H1414" s="62">
        <v>88416482000106</v>
      </c>
      <c r="I1414" t="s">
        <v>30</v>
      </c>
      <c r="J1414">
        <v>85.72</v>
      </c>
      <c r="K1414">
        <v>2533.0300000000002</v>
      </c>
      <c r="AP1414">
        <v>70797</v>
      </c>
    </row>
    <row r="1415" spans="1:42" x14ac:dyDescent="0.25">
      <c r="A1415" t="s">
        <v>5958</v>
      </c>
      <c r="B1415" t="str">
        <f>C1415&amp;"-"&amp;COUNTIF(C$2:C1415,C1415)</f>
        <v>70910-13</v>
      </c>
      <c r="C1415">
        <v>70910</v>
      </c>
      <c r="D1415" s="57">
        <v>44918</v>
      </c>
      <c r="E1415" s="84" t="str">
        <f>F1415&amp;"-"&amp;COUNTIF($F$2:F1415,F1415)</f>
        <v>METASA-1259</v>
      </c>
      <c r="F1415" s="84" t="str">
        <f t="shared" si="136"/>
        <v>METASA</v>
      </c>
      <c r="G1415" t="s">
        <v>8581</v>
      </c>
      <c r="H1415" s="62">
        <v>88416482000106</v>
      </c>
      <c r="I1415" t="s">
        <v>30</v>
      </c>
      <c r="J1415">
        <v>238.92</v>
      </c>
      <c r="K1415">
        <v>6123.52</v>
      </c>
      <c r="AP1415">
        <v>70712</v>
      </c>
    </row>
    <row r="1416" spans="1:42" x14ac:dyDescent="0.25">
      <c r="A1416" t="s">
        <v>5958</v>
      </c>
      <c r="B1416" t="str">
        <f>C1416&amp;"-"&amp;COUNTIF(C$2:C1416,C1416)</f>
        <v>70931-1</v>
      </c>
      <c r="C1416">
        <v>70931</v>
      </c>
      <c r="D1416" s="57">
        <v>44918</v>
      </c>
      <c r="E1416" s="84" t="str">
        <f>F1416&amp;"-"&amp;COUNTIF($F$2:F1416,F1416)</f>
        <v>METASA-1260</v>
      </c>
      <c r="F1416" s="84" t="str">
        <f t="shared" si="136"/>
        <v>METASA</v>
      </c>
      <c r="G1416" t="s">
        <v>8581</v>
      </c>
      <c r="H1416" s="62">
        <v>88416482000106</v>
      </c>
      <c r="I1416" t="s">
        <v>30</v>
      </c>
      <c r="J1416">
        <v>382.64</v>
      </c>
      <c r="K1416">
        <v>6458.96</v>
      </c>
      <c r="AP1416">
        <v>70709</v>
      </c>
    </row>
    <row r="1417" spans="1:42" x14ac:dyDescent="0.25">
      <c r="A1417" t="s">
        <v>5958</v>
      </c>
      <c r="B1417" t="str">
        <f>C1417&amp;"-"&amp;COUNTIF(C$2:C1417,C1417)</f>
        <v>70931-2</v>
      </c>
      <c r="C1417">
        <v>70931</v>
      </c>
      <c r="D1417" s="57">
        <v>44918</v>
      </c>
      <c r="E1417" s="84" t="str">
        <f>F1417&amp;"-"&amp;COUNTIF($F$2:F1417,F1417)</f>
        <v>METASA-1261</v>
      </c>
      <c r="F1417" s="84" t="str">
        <f t="shared" si="136"/>
        <v>METASA</v>
      </c>
      <c r="G1417" t="s">
        <v>8581</v>
      </c>
      <c r="H1417" s="62">
        <v>88416482000106</v>
      </c>
      <c r="I1417" t="s">
        <v>30</v>
      </c>
      <c r="J1417">
        <v>244.77</v>
      </c>
      <c r="K1417">
        <v>4131.72</v>
      </c>
      <c r="AP1417">
        <v>70681</v>
      </c>
    </row>
    <row r="1418" spans="1:42" x14ac:dyDescent="0.25">
      <c r="A1418" t="s">
        <v>5958</v>
      </c>
      <c r="B1418" t="str">
        <f>C1418&amp;"-"&amp;COUNTIF(C$2:C1418,C1418)</f>
        <v>70931-3</v>
      </c>
      <c r="C1418">
        <v>70931</v>
      </c>
      <c r="D1418" s="57">
        <v>44918</v>
      </c>
      <c r="E1418" s="84" t="str">
        <f>F1418&amp;"-"&amp;COUNTIF($F$2:F1418,F1418)</f>
        <v>METASA-1262</v>
      </c>
      <c r="F1418" s="84" t="str">
        <f t="shared" si="136"/>
        <v>METASA</v>
      </c>
      <c r="G1418" t="s">
        <v>8581</v>
      </c>
      <c r="H1418" s="62">
        <v>88416482000106</v>
      </c>
      <c r="I1418" t="s">
        <v>30</v>
      </c>
      <c r="J1418">
        <v>2680.35</v>
      </c>
      <c r="K1418">
        <v>35836.28</v>
      </c>
      <c r="AP1418">
        <v>70681</v>
      </c>
    </row>
    <row r="1419" spans="1:42" x14ac:dyDescent="0.25">
      <c r="A1419" t="s">
        <v>5958</v>
      </c>
      <c r="B1419" t="str">
        <f>C1419&amp;"-"&amp;COUNTIF(C$2:C1419,C1419)</f>
        <v>70931-4</v>
      </c>
      <c r="C1419">
        <v>70931</v>
      </c>
      <c r="D1419" s="57">
        <v>44918</v>
      </c>
      <c r="E1419" s="84" t="str">
        <f>F1419&amp;"-"&amp;COUNTIF($F$2:F1419,F1419)</f>
        <v>METASA-1263</v>
      </c>
      <c r="F1419" s="84" t="str">
        <f t="shared" si="136"/>
        <v>METASA</v>
      </c>
      <c r="G1419" t="s">
        <v>8581</v>
      </c>
      <c r="H1419" s="62">
        <v>88416482000106</v>
      </c>
      <c r="I1419" t="s">
        <v>30</v>
      </c>
      <c r="J1419">
        <v>678</v>
      </c>
      <c r="K1419">
        <v>11003.94</v>
      </c>
      <c r="AP1419">
        <v>70673</v>
      </c>
    </row>
    <row r="1420" spans="1:42" x14ac:dyDescent="0.25">
      <c r="A1420" t="s">
        <v>5958</v>
      </c>
      <c r="B1420" t="str">
        <f>C1420&amp;"-"&amp;COUNTIF(C$2:C1420,C1420)</f>
        <v>70931-5</v>
      </c>
      <c r="C1420">
        <v>70931</v>
      </c>
      <c r="D1420" s="57">
        <v>44918</v>
      </c>
      <c r="E1420" s="84" t="str">
        <f>F1420&amp;"-"&amp;COUNTIF($F$2:F1420,F1420)</f>
        <v>METASA-1264</v>
      </c>
      <c r="F1420" s="84" t="str">
        <f t="shared" si="136"/>
        <v>METASA</v>
      </c>
      <c r="G1420" t="s">
        <v>8581</v>
      </c>
      <c r="H1420" s="62">
        <v>88416482000106</v>
      </c>
      <c r="I1420" t="s">
        <v>30</v>
      </c>
      <c r="J1420">
        <v>233.31</v>
      </c>
      <c r="K1420">
        <v>3938.28</v>
      </c>
      <c r="AP1420">
        <v>70640</v>
      </c>
    </row>
    <row r="1421" spans="1:42" x14ac:dyDescent="0.25">
      <c r="A1421" t="s">
        <v>5958</v>
      </c>
      <c r="B1421" t="str">
        <f>C1421&amp;"-"&amp;COUNTIF(C$2:C1421,C1421)</f>
        <v>70931-6</v>
      </c>
      <c r="C1421">
        <v>70931</v>
      </c>
      <c r="D1421" s="57">
        <v>44918</v>
      </c>
      <c r="E1421" s="84" t="str">
        <f>F1421&amp;"-"&amp;COUNTIF($F$2:F1421,F1421)</f>
        <v>METASA-1265</v>
      </c>
      <c r="F1421" s="84" t="str">
        <f t="shared" si="136"/>
        <v>METASA</v>
      </c>
      <c r="G1421" t="s">
        <v>8581</v>
      </c>
      <c r="H1421" s="62">
        <v>88416482000106</v>
      </c>
      <c r="I1421" t="s">
        <v>30</v>
      </c>
      <c r="J1421">
        <v>1200.44</v>
      </c>
      <c r="K1421">
        <v>19483.14</v>
      </c>
      <c r="AP1421">
        <v>70633</v>
      </c>
    </row>
    <row r="1422" spans="1:42" x14ac:dyDescent="0.25">
      <c r="A1422" t="s">
        <v>5958</v>
      </c>
      <c r="B1422" t="str">
        <f>C1422&amp;"-"&amp;COUNTIF(C$2:C1422,C1422)</f>
        <v>70931-7</v>
      </c>
      <c r="C1422">
        <v>70931</v>
      </c>
      <c r="D1422" s="57">
        <v>44918</v>
      </c>
      <c r="E1422" s="84" t="str">
        <f>F1422&amp;"-"&amp;COUNTIF($F$2:F1422,F1422)</f>
        <v>METASA-1266</v>
      </c>
      <c r="F1422" s="84" t="str">
        <f t="shared" si="136"/>
        <v>METASA</v>
      </c>
      <c r="G1422" t="s">
        <v>8581</v>
      </c>
      <c r="H1422" s="62">
        <v>88416482000106</v>
      </c>
      <c r="I1422" t="s">
        <v>30</v>
      </c>
      <c r="J1422">
        <v>2612.77</v>
      </c>
      <c r="K1422">
        <v>48780.42</v>
      </c>
      <c r="AP1422">
        <v>70613</v>
      </c>
    </row>
    <row r="1423" spans="1:42" x14ac:dyDescent="0.25">
      <c r="A1423" t="s">
        <v>5958</v>
      </c>
      <c r="B1423" t="str">
        <f>C1423&amp;"-"&amp;COUNTIF(C$2:C1423,C1423)</f>
        <v>70931-8</v>
      </c>
      <c r="C1423">
        <v>70931</v>
      </c>
      <c r="D1423" s="57">
        <v>44918</v>
      </c>
      <c r="E1423" s="84" t="str">
        <f>F1423&amp;"-"&amp;COUNTIF($F$2:F1423,F1423)</f>
        <v>METASA-1267</v>
      </c>
      <c r="F1423" s="84" t="str">
        <f t="shared" si="136"/>
        <v>METASA</v>
      </c>
      <c r="G1423" t="s">
        <v>8581</v>
      </c>
      <c r="H1423" s="62">
        <v>88416482000106</v>
      </c>
      <c r="I1423" t="s">
        <v>30</v>
      </c>
      <c r="J1423">
        <v>391.07</v>
      </c>
      <c r="K1423">
        <v>6601.26</v>
      </c>
      <c r="AP1423">
        <v>70524</v>
      </c>
    </row>
    <row r="1424" spans="1:42" x14ac:dyDescent="0.25">
      <c r="A1424" t="s">
        <v>5958</v>
      </c>
      <c r="B1424" t="str">
        <f>C1424&amp;"-"&amp;COUNTIF(C$2:C1424,C1424)</f>
        <v>70931-9</v>
      </c>
      <c r="C1424">
        <v>70931</v>
      </c>
      <c r="D1424" s="57">
        <v>44918</v>
      </c>
      <c r="E1424" s="84" t="str">
        <f>F1424&amp;"-"&amp;COUNTIF($F$2:F1424,F1424)</f>
        <v>METASA-1268</v>
      </c>
      <c r="F1424" s="84" t="str">
        <f t="shared" si="136"/>
        <v>METASA</v>
      </c>
      <c r="G1424" t="s">
        <v>8581</v>
      </c>
      <c r="H1424" s="62">
        <v>88416482000106</v>
      </c>
      <c r="I1424" t="s">
        <v>30</v>
      </c>
      <c r="J1424">
        <v>97.24</v>
      </c>
      <c r="K1424">
        <v>1878.68</v>
      </c>
      <c r="AP1424">
        <v>70520</v>
      </c>
    </row>
    <row r="1425" spans="1:42" x14ac:dyDescent="0.25">
      <c r="A1425" t="s">
        <v>5958</v>
      </c>
      <c r="B1425" t="str">
        <f>C1425&amp;"-"&amp;COUNTIF(C$2:C1425,C1425)</f>
        <v>70946-1</v>
      </c>
      <c r="C1425">
        <v>70946</v>
      </c>
      <c r="D1425" s="57">
        <v>44922</v>
      </c>
      <c r="E1425" s="84" t="str">
        <f>F1425&amp;"-"&amp;COUNTIF($F$2:F1425,F1425)</f>
        <v>METASA-1269</v>
      </c>
      <c r="F1425" s="84" t="str">
        <f t="shared" si="136"/>
        <v>METASA</v>
      </c>
      <c r="G1425" t="s">
        <v>8581</v>
      </c>
      <c r="H1425" s="62">
        <v>88416482000106</v>
      </c>
      <c r="I1425" t="s">
        <v>30</v>
      </c>
      <c r="J1425">
        <v>2718.14</v>
      </c>
      <c r="K1425">
        <v>46833.55</v>
      </c>
      <c r="AP1425">
        <v>70494</v>
      </c>
    </row>
    <row r="1426" spans="1:42" x14ac:dyDescent="0.25">
      <c r="A1426" t="s">
        <v>5958</v>
      </c>
      <c r="B1426" t="str">
        <f>C1426&amp;"-"&amp;COUNTIF(C$2:C1426,C1426)</f>
        <v>70946-2</v>
      </c>
      <c r="C1426">
        <v>70946</v>
      </c>
      <c r="D1426" s="57">
        <v>44922</v>
      </c>
      <c r="E1426" s="84" t="str">
        <f>F1426&amp;"-"&amp;COUNTIF($F$2:F1426,F1426)</f>
        <v>METASA-1270</v>
      </c>
      <c r="F1426" s="84" t="str">
        <f t="shared" si="136"/>
        <v>METASA</v>
      </c>
      <c r="G1426" t="s">
        <v>8581</v>
      </c>
      <c r="H1426" s="62">
        <v>88416482000106</v>
      </c>
      <c r="I1426" t="s">
        <v>30</v>
      </c>
      <c r="J1426">
        <v>12898.44</v>
      </c>
      <c r="K1426">
        <v>253712.31</v>
      </c>
      <c r="AP1426">
        <v>70425</v>
      </c>
    </row>
    <row r="1427" spans="1:42" x14ac:dyDescent="0.25">
      <c r="A1427" t="s">
        <v>5958</v>
      </c>
      <c r="B1427" t="str">
        <f>C1427&amp;"-"&amp;COUNTIF(C$2:C1427,C1427)</f>
        <v>70946-3</v>
      </c>
      <c r="C1427">
        <v>70946</v>
      </c>
      <c r="D1427" s="57">
        <v>44922</v>
      </c>
      <c r="E1427" s="84" t="str">
        <f>F1427&amp;"-"&amp;COUNTIF($F$2:F1427,F1427)</f>
        <v>METASA-1271</v>
      </c>
      <c r="F1427" s="84" t="str">
        <f t="shared" si="136"/>
        <v>METASA</v>
      </c>
      <c r="G1427" t="s">
        <v>8581</v>
      </c>
      <c r="H1427" s="62">
        <v>88416482000106</v>
      </c>
      <c r="I1427" t="s">
        <v>30</v>
      </c>
      <c r="J1427">
        <v>122.52</v>
      </c>
      <c r="K1427">
        <v>2190.66</v>
      </c>
      <c r="AP1427">
        <v>70380</v>
      </c>
    </row>
    <row r="1428" spans="1:42" x14ac:dyDescent="0.25">
      <c r="A1428" t="s">
        <v>5958</v>
      </c>
      <c r="B1428" t="str">
        <f>C1428&amp;"-"&amp;COUNTIF(C$2:C1428,C1428)</f>
        <v>70946-4</v>
      </c>
      <c r="C1428">
        <v>70946</v>
      </c>
      <c r="D1428" s="57">
        <v>44922</v>
      </c>
      <c r="E1428" s="84" t="str">
        <f>F1428&amp;"-"&amp;COUNTIF($F$2:F1428,F1428)</f>
        <v>METASA-1272</v>
      </c>
      <c r="F1428" s="84" t="str">
        <f t="shared" si="136"/>
        <v>METASA</v>
      </c>
      <c r="G1428" t="s">
        <v>8581</v>
      </c>
      <c r="H1428" s="62">
        <v>88416482000106</v>
      </c>
      <c r="I1428" t="s">
        <v>30</v>
      </c>
      <c r="J1428">
        <v>1460.81</v>
      </c>
      <c r="K1428">
        <v>38901.370000000003</v>
      </c>
      <c r="AP1428">
        <v>70356</v>
      </c>
    </row>
    <row r="1429" spans="1:42" x14ac:dyDescent="0.25">
      <c r="A1429" t="s">
        <v>5958</v>
      </c>
      <c r="B1429" t="str">
        <f>C1429&amp;"-"&amp;COUNTIF(C$2:C1429,C1429)</f>
        <v>70946-5</v>
      </c>
      <c r="C1429">
        <v>70946</v>
      </c>
      <c r="D1429" s="57">
        <v>44922</v>
      </c>
      <c r="E1429" s="84" t="str">
        <f>F1429&amp;"-"&amp;COUNTIF($F$2:F1429,F1429)</f>
        <v>METASA-1273</v>
      </c>
      <c r="F1429" s="84" t="str">
        <f t="shared" si="136"/>
        <v>METASA</v>
      </c>
      <c r="G1429" t="s">
        <v>8581</v>
      </c>
      <c r="H1429" s="62">
        <v>88416482000106</v>
      </c>
      <c r="I1429" t="s">
        <v>30</v>
      </c>
      <c r="J1429">
        <v>2191.83</v>
      </c>
      <c r="K1429">
        <v>63782.25</v>
      </c>
      <c r="AP1429">
        <v>70348</v>
      </c>
    </row>
    <row r="1430" spans="1:42" x14ac:dyDescent="0.25">
      <c r="A1430" t="s">
        <v>5958</v>
      </c>
      <c r="B1430" t="str">
        <f>C1430&amp;"-"&amp;COUNTIF(C$2:C1430,C1430)</f>
        <v>70946-6</v>
      </c>
      <c r="C1430">
        <v>70946</v>
      </c>
      <c r="D1430" s="57">
        <v>44922</v>
      </c>
      <c r="E1430" s="84" t="str">
        <f>F1430&amp;"-"&amp;COUNTIF($F$2:F1430,F1430)</f>
        <v>METASA-1274</v>
      </c>
      <c r="F1430" s="84" t="str">
        <f t="shared" si="136"/>
        <v>METASA</v>
      </c>
      <c r="G1430" t="s">
        <v>8581</v>
      </c>
      <c r="H1430" s="62">
        <v>88416482000106</v>
      </c>
      <c r="I1430" t="s">
        <v>30</v>
      </c>
      <c r="J1430">
        <v>5759.16</v>
      </c>
      <c r="K1430">
        <v>153366.44</v>
      </c>
      <c r="AP1430">
        <v>70310</v>
      </c>
    </row>
    <row r="1431" spans="1:42" x14ac:dyDescent="0.25">
      <c r="A1431" t="s">
        <v>5958</v>
      </c>
      <c r="B1431" t="str">
        <f>C1431&amp;"-"&amp;COUNTIF(C$2:C1431,C1431)</f>
        <v>70946-7</v>
      </c>
      <c r="C1431">
        <v>70946</v>
      </c>
      <c r="D1431" s="57">
        <v>44922</v>
      </c>
      <c r="E1431" s="84" t="str">
        <f>F1431&amp;"-"&amp;COUNTIF($F$2:F1431,F1431)</f>
        <v>METASA-1275</v>
      </c>
      <c r="F1431" s="84" t="str">
        <f t="shared" si="136"/>
        <v>METASA</v>
      </c>
      <c r="G1431" t="s">
        <v>8581</v>
      </c>
      <c r="H1431" s="62">
        <v>88416482000106</v>
      </c>
      <c r="I1431" t="s">
        <v>30</v>
      </c>
      <c r="J1431">
        <v>1433.92</v>
      </c>
      <c r="K1431">
        <v>38185.29</v>
      </c>
      <c r="AP1431">
        <v>70302</v>
      </c>
    </row>
    <row r="1432" spans="1:42" x14ac:dyDescent="0.25">
      <c r="A1432" t="s">
        <v>5958</v>
      </c>
      <c r="B1432" t="str">
        <f>C1432&amp;"-"&amp;COUNTIF(C$2:C1432,C1432)</f>
        <v>70946-8</v>
      </c>
      <c r="C1432">
        <v>70946</v>
      </c>
      <c r="D1432" s="57">
        <v>44922</v>
      </c>
      <c r="E1432" s="84" t="str">
        <f>F1432&amp;"-"&amp;COUNTIF($F$2:F1432,F1432)</f>
        <v>METASA-1276</v>
      </c>
      <c r="F1432" s="84" t="str">
        <f t="shared" si="136"/>
        <v>METASA</v>
      </c>
      <c r="G1432" t="s">
        <v>8581</v>
      </c>
      <c r="H1432" s="62">
        <v>88416482000106</v>
      </c>
      <c r="I1432" t="s">
        <v>30</v>
      </c>
      <c r="J1432">
        <v>416.96</v>
      </c>
      <c r="K1432">
        <v>7455.24</v>
      </c>
      <c r="AP1432">
        <v>70255</v>
      </c>
    </row>
    <row r="1433" spans="1:42" x14ac:dyDescent="0.25">
      <c r="A1433" t="s">
        <v>5958</v>
      </c>
      <c r="B1433" t="str">
        <f>C1433&amp;"-"&amp;COUNTIF(C$2:C1433,C1433)</f>
        <v>70946-9</v>
      </c>
      <c r="C1433">
        <v>70946</v>
      </c>
      <c r="D1433" s="57">
        <v>44922</v>
      </c>
      <c r="E1433" s="84" t="str">
        <f>F1433&amp;"-"&amp;COUNTIF($F$2:F1433,F1433)</f>
        <v>METASA-1277</v>
      </c>
      <c r="F1433" s="84" t="str">
        <f t="shared" si="136"/>
        <v>METASA</v>
      </c>
      <c r="G1433" t="s">
        <v>8581</v>
      </c>
      <c r="H1433" s="62">
        <v>88416482000106</v>
      </c>
      <c r="I1433" t="s">
        <v>30</v>
      </c>
      <c r="J1433">
        <v>1157.46</v>
      </c>
      <c r="K1433">
        <v>20695.38</v>
      </c>
      <c r="AP1433">
        <v>70225</v>
      </c>
    </row>
    <row r="1434" spans="1:42" x14ac:dyDescent="0.25">
      <c r="A1434" t="s">
        <v>5958</v>
      </c>
      <c r="B1434" t="str">
        <f>C1434&amp;"-"&amp;COUNTIF(C$2:C1434,C1434)</f>
        <v>71022-1</v>
      </c>
      <c r="C1434">
        <v>71022</v>
      </c>
      <c r="D1434" s="57">
        <v>44923</v>
      </c>
      <c r="E1434" s="84" t="str">
        <f>F1434&amp;"-"&amp;COUNTIF($F$2:F1434,F1434)</f>
        <v>METASA-1278</v>
      </c>
      <c r="F1434" s="84" t="str">
        <f t="shared" si="136"/>
        <v>METASA</v>
      </c>
      <c r="G1434" t="s">
        <v>8581</v>
      </c>
      <c r="H1434" s="62">
        <v>88416482000106</v>
      </c>
      <c r="I1434" t="s">
        <v>30</v>
      </c>
      <c r="J1434">
        <v>3826.89</v>
      </c>
      <c r="K1434">
        <v>67659.42</v>
      </c>
      <c r="AP1434">
        <v>70163</v>
      </c>
    </row>
    <row r="1435" spans="1:42" x14ac:dyDescent="0.25">
      <c r="A1435" t="s">
        <v>5958</v>
      </c>
      <c r="B1435" t="str">
        <f>C1435&amp;"-"&amp;COUNTIF(C$2:C1435,C1435)</f>
        <v>71022-2</v>
      </c>
      <c r="C1435">
        <v>71022</v>
      </c>
      <c r="D1435" s="57">
        <v>44923</v>
      </c>
      <c r="E1435" s="84" t="str">
        <f>F1435&amp;"-"&amp;COUNTIF($F$2:F1435,F1435)</f>
        <v>METASA-1279</v>
      </c>
      <c r="F1435" s="84" t="str">
        <f t="shared" si="136"/>
        <v>METASA</v>
      </c>
      <c r="G1435" t="s">
        <v>8581</v>
      </c>
      <c r="H1435" s="62">
        <v>88416482000106</v>
      </c>
      <c r="I1435" t="s">
        <v>30</v>
      </c>
      <c r="J1435">
        <v>1047.26</v>
      </c>
      <c r="K1435">
        <v>18515.560000000001</v>
      </c>
      <c r="AP1435">
        <v>70144</v>
      </c>
    </row>
    <row r="1436" spans="1:42" x14ac:dyDescent="0.25">
      <c r="A1436" t="s">
        <v>5958</v>
      </c>
      <c r="B1436" t="str">
        <f>C1436&amp;"-"&amp;COUNTIF(C$2:C1436,C1436)</f>
        <v>71022-3</v>
      </c>
      <c r="C1436">
        <v>71022</v>
      </c>
      <c r="D1436" s="57">
        <v>44923</v>
      </c>
      <c r="E1436" s="84" t="str">
        <f>F1436&amp;"-"&amp;COUNTIF($F$2:F1436,F1436)</f>
        <v>METASA-1280</v>
      </c>
      <c r="F1436" s="84" t="str">
        <f t="shared" si="136"/>
        <v>METASA</v>
      </c>
      <c r="G1436" t="s">
        <v>8581</v>
      </c>
      <c r="H1436" s="62">
        <v>88416482000106</v>
      </c>
      <c r="I1436" t="s">
        <v>30</v>
      </c>
      <c r="J1436">
        <v>21181.08</v>
      </c>
      <c r="K1436">
        <v>426163.33</v>
      </c>
      <c r="AP1436">
        <v>70091</v>
      </c>
    </row>
    <row r="1437" spans="1:42" x14ac:dyDescent="0.25">
      <c r="A1437" t="s">
        <v>5958</v>
      </c>
      <c r="B1437" t="str">
        <f>C1437&amp;"-"&amp;COUNTIF(C$2:C1437,C1437)</f>
        <v>71022-4</v>
      </c>
      <c r="C1437">
        <v>71022</v>
      </c>
      <c r="D1437" s="57">
        <v>44923</v>
      </c>
      <c r="E1437" s="84" t="str">
        <f>F1437&amp;"-"&amp;COUNTIF($F$2:F1437,F1437)</f>
        <v>METASA-1281</v>
      </c>
      <c r="F1437" s="84" t="str">
        <f t="shared" si="136"/>
        <v>METASA</v>
      </c>
      <c r="G1437" t="s">
        <v>8581</v>
      </c>
      <c r="H1437" s="62">
        <v>88416482000106</v>
      </c>
      <c r="I1437" t="s">
        <v>30</v>
      </c>
      <c r="J1437">
        <v>9.0399999999999991</v>
      </c>
      <c r="K1437">
        <v>165.7</v>
      </c>
      <c r="AP1437">
        <v>70052</v>
      </c>
    </row>
    <row r="1438" spans="1:42" x14ac:dyDescent="0.25">
      <c r="A1438" t="s">
        <v>5958</v>
      </c>
      <c r="B1438" t="str">
        <f>C1438&amp;"-"&amp;COUNTIF(C$2:C1438,C1438)</f>
        <v>71022-5</v>
      </c>
      <c r="C1438">
        <v>71022</v>
      </c>
      <c r="D1438" s="57">
        <v>44923</v>
      </c>
      <c r="E1438" s="84" t="str">
        <f>F1438&amp;"-"&amp;COUNTIF($F$2:F1438,F1438)</f>
        <v>METASA-1282</v>
      </c>
      <c r="F1438" s="84" t="str">
        <f t="shared" si="136"/>
        <v>METASA</v>
      </c>
      <c r="G1438" t="s">
        <v>8581</v>
      </c>
      <c r="H1438" s="62">
        <v>88416482000106</v>
      </c>
      <c r="I1438" t="s">
        <v>30</v>
      </c>
      <c r="J1438">
        <v>742.31</v>
      </c>
      <c r="K1438">
        <v>13606.54</v>
      </c>
      <c r="AP1438">
        <v>69983</v>
      </c>
    </row>
    <row r="1439" spans="1:42" x14ac:dyDescent="0.25">
      <c r="A1439" t="s">
        <v>5958</v>
      </c>
      <c r="B1439" t="str">
        <f>C1439&amp;"-"&amp;COUNTIF(C$2:C1439,C1439)</f>
        <v>71022-6</v>
      </c>
      <c r="C1439">
        <v>71022</v>
      </c>
      <c r="D1439" s="57">
        <v>44923</v>
      </c>
      <c r="E1439" s="84" t="str">
        <f>F1439&amp;"-"&amp;COUNTIF($F$2:F1439,F1439)</f>
        <v>METASA-1283</v>
      </c>
      <c r="F1439" s="84" t="str">
        <f t="shared" si="136"/>
        <v>METASA</v>
      </c>
      <c r="G1439" t="s">
        <v>8581</v>
      </c>
      <c r="H1439" s="62">
        <v>88416482000106</v>
      </c>
      <c r="I1439" t="s">
        <v>30</v>
      </c>
      <c r="J1439">
        <v>904.71</v>
      </c>
      <c r="K1439">
        <v>16583.330000000002</v>
      </c>
      <c r="AP1439">
        <v>69959</v>
      </c>
    </row>
    <row r="1440" spans="1:42" x14ac:dyDescent="0.25">
      <c r="A1440" t="s">
        <v>5958</v>
      </c>
      <c r="B1440" t="str">
        <f>C1440&amp;"-"&amp;COUNTIF(C$2:C1440,C1440)</f>
        <v>71023-1</v>
      </c>
      <c r="C1440">
        <v>71023</v>
      </c>
      <c r="D1440" s="57">
        <v>44923</v>
      </c>
      <c r="E1440" s="84" t="str">
        <f>F1440&amp;"-"&amp;COUNTIF($F$2:F1440,F1440)</f>
        <v>METASA-1284</v>
      </c>
      <c r="F1440" s="84" t="str">
        <f t="shared" si="136"/>
        <v>METASA</v>
      </c>
      <c r="G1440" t="s">
        <v>8581</v>
      </c>
      <c r="H1440" s="62">
        <v>88416482000106</v>
      </c>
      <c r="I1440" t="s">
        <v>30</v>
      </c>
      <c r="J1440">
        <v>253.58</v>
      </c>
      <c r="K1440">
        <v>4369.18</v>
      </c>
      <c r="AP1440">
        <v>69953</v>
      </c>
    </row>
    <row r="1441" spans="1:42" x14ac:dyDescent="0.25">
      <c r="A1441" t="s">
        <v>5958</v>
      </c>
      <c r="B1441" t="str">
        <f>C1441&amp;"-"&amp;COUNTIF(C$2:C1441,C1441)</f>
        <v>71023-2</v>
      </c>
      <c r="C1441">
        <v>71023</v>
      </c>
      <c r="D1441" s="57">
        <v>44923</v>
      </c>
      <c r="E1441" s="84" t="str">
        <f>F1441&amp;"-"&amp;COUNTIF($F$2:F1441,F1441)</f>
        <v>METASA-1285</v>
      </c>
      <c r="F1441" s="84" t="str">
        <f t="shared" si="136"/>
        <v>METASA</v>
      </c>
      <c r="G1441" t="s">
        <v>8581</v>
      </c>
      <c r="H1441" s="62">
        <v>88416482000106</v>
      </c>
      <c r="I1441" t="s">
        <v>30</v>
      </c>
      <c r="J1441">
        <v>1717.32</v>
      </c>
      <c r="K1441">
        <v>33779.68</v>
      </c>
      <c r="AP1441">
        <v>69939</v>
      </c>
    </row>
    <row r="1442" spans="1:42" x14ac:dyDescent="0.25">
      <c r="A1442" t="s">
        <v>5958</v>
      </c>
      <c r="B1442" t="str">
        <f>C1442&amp;"-"&amp;COUNTIF(C$2:C1442,C1442)</f>
        <v>71023-3</v>
      </c>
      <c r="C1442">
        <v>71023</v>
      </c>
      <c r="D1442" s="57">
        <v>44923</v>
      </c>
      <c r="E1442" s="84" t="str">
        <f>F1442&amp;"-"&amp;COUNTIF($F$2:F1442,F1442)</f>
        <v>METASA-1286</v>
      </c>
      <c r="F1442" s="84" t="str">
        <f t="shared" si="136"/>
        <v>METASA</v>
      </c>
      <c r="G1442" t="s">
        <v>8581</v>
      </c>
      <c r="H1442" s="62">
        <v>88416482000106</v>
      </c>
      <c r="I1442" t="s">
        <v>30</v>
      </c>
      <c r="J1442">
        <v>868.72</v>
      </c>
      <c r="K1442">
        <v>23134.01</v>
      </c>
      <c r="AP1442">
        <v>69926</v>
      </c>
    </row>
    <row r="1443" spans="1:42" x14ac:dyDescent="0.25">
      <c r="A1443" t="s">
        <v>5958</v>
      </c>
      <c r="B1443" t="str">
        <f>C1443&amp;"-"&amp;COUNTIF(C$2:C1443,C1443)</f>
        <v>71023-4</v>
      </c>
      <c r="C1443">
        <v>71023</v>
      </c>
      <c r="D1443" s="57">
        <v>44923</v>
      </c>
      <c r="E1443" s="84" t="str">
        <f>F1443&amp;"-"&amp;COUNTIF($F$2:F1443,F1443)</f>
        <v>METASA-1287</v>
      </c>
      <c r="F1443" s="84" t="str">
        <f t="shared" si="136"/>
        <v>METASA</v>
      </c>
      <c r="G1443" t="s">
        <v>8581</v>
      </c>
      <c r="H1443" s="62">
        <v>88416482000106</v>
      </c>
      <c r="I1443" t="s">
        <v>30</v>
      </c>
      <c r="J1443">
        <v>11150.76</v>
      </c>
      <c r="K1443">
        <v>296944.74</v>
      </c>
      <c r="AP1443">
        <v>69880</v>
      </c>
    </row>
    <row r="1444" spans="1:42" x14ac:dyDescent="0.25">
      <c r="A1444" t="s">
        <v>5958</v>
      </c>
      <c r="B1444" t="str">
        <f>C1444&amp;"-"&amp;COUNTIF(C$2:C1444,C1444)</f>
        <v>71023-5</v>
      </c>
      <c r="C1444">
        <v>71023</v>
      </c>
      <c r="D1444" s="57">
        <v>44923</v>
      </c>
      <c r="E1444" s="84" t="str">
        <f>F1444&amp;"-"&amp;COUNTIF($F$2:F1444,F1444)</f>
        <v>METASA-1288</v>
      </c>
      <c r="F1444" s="84" t="str">
        <f t="shared" si="136"/>
        <v>METASA</v>
      </c>
      <c r="G1444" t="s">
        <v>8581</v>
      </c>
      <c r="H1444" s="62">
        <v>88416482000106</v>
      </c>
      <c r="I1444" t="s">
        <v>30</v>
      </c>
      <c r="J1444">
        <v>1223.02</v>
      </c>
      <c r="K1444">
        <v>32569.02</v>
      </c>
      <c r="AP1444">
        <v>69825</v>
      </c>
    </row>
    <row r="1445" spans="1:42" x14ac:dyDescent="0.25">
      <c r="A1445" t="s">
        <v>5958</v>
      </c>
      <c r="B1445" t="str">
        <f>C1445&amp;"-"&amp;COUNTIF(C$2:C1445,C1445)</f>
        <v>71064-1</v>
      </c>
      <c r="C1445">
        <v>71064</v>
      </c>
      <c r="D1445" s="57">
        <v>44924</v>
      </c>
      <c r="E1445" s="84" t="str">
        <f>F1445&amp;"-"&amp;COUNTIF($F$2:F1445,F1445)</f>
        <v>METASA-1289</v>
      </c>
      <c r="F1445" s="84" t="str">
        <f t="shared" si="136"/>
        <v>METASA</v>
      </c>
      <c r="G1445" t="s">
        <v>8581</v>
      </c>
      <c r="H1445" s="62">
        <v>88416482000106</v>
      </c>
      <c r="I1445" t="s">
        <v>30</v>
      </c>
      <c r="J1445">
        <v>127.63</v>
      </c>
      <c r="K1445">
        <v>2154.39</v>
      </c>
      <c r="AP1445">
        <v>69779</v>
      </c>
    </row>
    <row r="1446" spans="1:42" x14ac:dyDescent="0.25">
      <c r="A1446" t="s">
        <v>5958</v>
      </c>
      <c r="B1446" t="str">
        <f>C1446&amp;"-"&amp;COUNTIF(C$2:C1446,C1446)</f>
        <v>71064-2</v>
      </c>
      <c r="C1446">
        <v>71064</v>
      </c>
      <c r="D1446" s="57">
        <v>44924</v>
      </c>
      <c r="E1446" s="84" t="str">
        <f>F1446&amp;"-"&amp;COUNTIF($F$2:F1446,F1446)</f>
        <v>METASA-1290</v>
      </c>
      <c r="F1446" s="84" t="str">
        <f t="shared" si="136"/>
        <v>METASA</v>
      </c>
      <c r="G1446" t="s">
        <v>8581</v>
      </c>
      <c r="H1446" s="62">
        <v>88416482000106</v>
      </c>
      <c r="I1446" t="s">
        <v>30</v>
      </c>
      <c r="J1446">
        <v>1327.04</v>
      </c>
      <c r="K1446">
        <v>22400.44</v>
      </c>
      <c r="AP1446">
        <v>69710</v>
      </c>
    </row>
    <row r="1447" spans="1:42" x14ac:dyDescent="0.25">
      <c r="A1447" t="s">
        <v>5958</v>
      </c>
      <c r="B1447" t="str">
        <f>C1447&amp;"-"&amp;COUNTIF(C$2:C1447,C1447)</f>
        <v>71064-3</v>
      </c>
      <c r="C1447">
        <v>71064</v>
      </c>
      <c r="D1447" s="57">
        <v>44924</v>
      </c>
      <c r="E1447" s="84" t="str">
        <f>F1447&amp;"-"&amp;COUNTIF($F$2:F1447,F1447)</f>
        <v>METASA-1291</v>
      </c>
      <c r="F1447" s="84" t="str">
        <f t="shared" si="136"/>
        <v>METASA</v>
      </c>
      <c r="G1447" t="s">
        <v>8581</v>
      </c>
      <c r="H1447" s="62">
        <v>88416482000106</v>
      </c>
      <c r="I1447" t="s">
        <v>30</v>
      </c>
      <c r="J1447">
        <v>506.49</v>
      </c>
      <c r="K1447">
        <v>8220.33</v>
      </c>
      <c r="AP1447">
        <v>69649</v>
      </c>
    </row>
    <row r="1448" spans="1:42" x14ac:dyDescent="0.25">
      <c r="A1448" t="s">
        <v>5958</v>
      </c>
      <c r="B1448" t="str">
        <f>C1448&amp;"-"&amp;COUNTIF(C$2:C1448,C1448)</f>
        <v>71064-4</v>
      </c>
      <c r="C1448">
        <v>71064</v>
      </c>
      <c r="D1448" s="57">
        <v>44924</v>
      </c>
      <c r="E1448" s="84" t="str">
        <f>F1448&amp;"-"&amp;COUNTIF($F$2:F1448,F1448)</f>
        <v>METASA-1292</v>
      </c>
      <c r="F1448" s="84" t="str">
        <f t="shared" si="136"/>
        <v>METASA</v>
      </c>
      <c r="G1448" t="s">
        <v>8581</v>
      </c>
      <c r="H1448" s="62">
        <v>88416482000106</v>
      </c>
      <c r="I1448" t="s">
        <v>30</v>
      </c>
      <c r="J1448">
        <v>594.30999999999995</v>
      </c>
      <c r="K1448">
        <v>10031.950000000001</v>
      </c>
      <c r="AP1448">
        <v>69595</v>
      </c>
    </row>
    <row r="1449" spans="1:42" x14ac:dyDescent="0.25">
      <c r="A1449" t="s">
        <v>5958</v>
      </c>
      <c r="B1449" t="str">
        <f>C1449&amp;"-"&amp;COUNTIF(C$2:C1449,C1449)</f>
        <v>71064-5</v>
      </c>
      <c r="C1449">
        <v>71064</v>
      </c>
      <c r="D1449" s="57">
        <v>44924</v>
      </c>
      <c r="E1449" s="84" t="str">
        <f>F1449&amp;"-"&amp;COUNTIF($F$2:F1449,F1449)</f>
        <v>METASA-1293</v>
      </c>
      <c r="F1449" s="84" t="str">
        <f t="shared" si="136"/>
        <v>METASA</v>
      </c>
      <c r="G1449" t="s">
        <v>8581</v>
      </c>
      <c r="H1449" s="62">
        <v>88416482000106</v>
      </c>
      <c r="I1449" t="s">
        <v>30</v>
      </c>
      <c r="J1449">
        <v>491.86</v>
      </c>
      <c r="K1449">
        <v>8302.6</v>
      </c>
      <c r="AP1449">
        <v>69589</v>
      </c>
    </row>
    <row r="1450" spans="1:42" x14ac:dyDescent="0.25">
      <c r="A1450" t="s">
        <v>5958</v>
      </c>
      <c r="B1450" t="str">
        <f>C1450&amp;"-"&amp;COUNTIF(C$2:C1450,C1450)</f>
        <v>71064-6</v>
      </c>
      <c r="C1450">
        <v>71064</v>
      </c>
      <c r="D1450" s="57">
        <v>44924</v>
      </c>
      <c r="E1450" s="84" t="str">
        <f>F1450&amp;"-"&amp;COUNTIF($F$2:F1450,F1450)</f>
        <v>METASA-1294</v>
      </c>
      <c r="F1450" s="84" t="str">
        <f t="shared" si="136"/>
        <v>METASA</v>
      </c>
      <c r="G1450" t="s">
        <v>8581</v>
      </c>
      <c r="H1450" s="62">
        <v>88416482000106</v>
      </c>
      <c r="I1450" t="s">
        <v>30</v>
      </c>
      <c r="J1450">
        <v>2329.63</v>
      </c>
      <c r="K1450">
        <v>43494.19</v>
      </c>
      <c r="AP1450">
        <v>69587</v>
      </c>
    </row>
    <row r="1451" spans="1:42" x14ac:dyDescent="0.25">
      <c r="A1451" t="s">
        <v>5958</v>
      </c>
      <c r="B1451" t="str">
        <f>C1451&amp;"-"&amp;COUNTIF(C$2:C1451,C1451)</f>
        <v>71064-7</v>
      </c>
      <c r="C1451">
        <v>71064</v>
      </c>
      <c r="D1451" s="57">
        <v>44924</v>
      </c>
      <c r="E1451" s="84" t="str">
        <f>F1451&amp;"-"&amp;COUNTIF($F$2:F1451,F1451)</f>
        <v>METASA-1295</v>
      </c>
      <c r="F1451" s="84" t="str">
        <f t="shared" si="136"/>
        <v>METASA</v>
      </c>
      <c r="G1451" t="s">
        <v>8581</v>
      </c>
      <c r="H1451" s="62">
        <v>88416482000106</v>
      </c>
      <c r="I1451" t="s">
        <v>30</v>
      </c>
      <c r="J1451">
        <v>1701.11</v>
      </c>
      <c r="K1451">
        <v>32865.449999999997</v>
      </c>
      <c r="AP1451">
        <v>69585</v>
      </c>
    </row>
    <row r="1452" spans="1:42" x14ac:dyDescent="0.25">
      <c r="A1452" t="s">
        <v>5958</v>
      </c>
      <c r="B1452" t="str">
        <f>C1452&amp;"-"&amp;COUNTIF(C$2:C1452,C1452)</f>
        <v>71064-8</v>
      </c>
      <c r="C1452">
        <v>71064</v>
      </c>
      <c r="D1452" s="57">
        <v>44924</v>
      </c>
      <c r="E1452" s="84" t="str">
        <f>F1452&amp;"-"&amp;COUNTIF($F$2:F1452,F1452)</f>
        <v>METASA-1296</v>
      </c>
      <c r="F1452" s="84" t="str">
        <f t="shared" si="136"/>
        <v>METASA</v>
      </c>
      <c r="G1452" t="s">
        <v>8581</v>
      </c>
      <c r="H1452" s="62">
        <v>88416482000106</v>
      </c>
      <c r="I1452" t="s">
        <v>30</v>
      </c>
      <c r="J1452">
        <v>1213.3800000000001</v>
      </c>
      <c r="K1452">
        <v>21452.560000000001</v>
      </c>
      <c r="AP1452">
        <v>69547</v>
      </c>
    </row>
    <row r="1453" spans="1:42" x14ac:dyDescent="0.25">
      <c r="A1453" t="s">
        <v>5958</v>
      </c>
      <c r="B1453" t="str">
        <f>C1453&amp;"-"&amp;COUNTIF(C$2:C1453,C1453)</f>
        <v>71064-9</v>
      </c>
      <c r="C1453">
        <v>71064</v>
      </c>
      <c r="D1453" s="57">
        <v>44924</v>
      </c>
      <c r="E1453" s="84" t="str">
        <f>F1453&amp;"-"&amp;COUNTIF($F$2:F1453,F1453)</f>
        <v>METASA-1297</v>
      </c>
      <c r="F1453" s="84" t="str">
        <f t="shared" si="136"/>
        <v>METASA</v>
      </c>
      <c r="G1453" t="s">
        <v>8581</v>
      </c>
      <c r="H1453" s="62">
        <v>88416482000106</v>
      </c>
      <c r="I1453" t="s">
        <v>30</v>
      </c>
      <c r="J1453">
        <v>4137.1400000000003</v>
      </c>
      <c r="K1453">
        <v>83239.25</v>
      </c>
      <c r="AP1453">
        <v>69481</v>
      </c>
    </row>
    <row r="1454" spans="1:42" x14ac:dyDescent="0.25">
      <c r="A1454" t="s">
        <v>5958</v>
      </c>
      <c r="B1454" t="str">
        <f>C1454&amp;"-"&amp;COUNTIF(C$2:C1454,C1454)</f>
        <v>71064-10</v>
      </c>
      <c r="C1454">
        <v>71064</v>
      </c>
      <c r="D1454" s="57">
        <v>44924</v>
      </c>
      <c r="E1454" s="84" t="str">
        <f>F1454&amp;"-"&amp;COUNTIF($F$2:F1454,F1454)</f>
        <v>METASA-1298</v>
      </c>
      <c r="F1454" s="84" t="str">
        <f t="shared" si="136"/>
        <v>METASA</v>
      </c>
      <c r="G1454" t="s">
        <v>8581</v>
      </c>
      <c r="H1454" s="62">
        <v>88416482000106</v>
      </c>
      <c r="I1454" t="s">
        <v>30</v>
      </c>
      <c r="J1454">
        <v>311.7</v>
      </c>
      <c r="K1454">
        <v>5713.46</v>
      </c>
      <c r="AP1454">
        <v>69471</v>
      </c>
    </row>
    <row r="1455" spans="1:42" x14ac:dyDescent="0.25">
      <c r="A1455" t="s">
        <v>5958</v>
      </c>
      <c r="B1455" t="str">
        <f>C1455&amp;"-"&amp;COUNTIF(C$2:C1455,C1455)</f>
        <v>71064-11</v>
      </c>
      <c r="C1455">
        <v>71064</v>
      </c>
      <c r="D1455" s="57">
        <v>44924</v>
      </c>
      <c r="E1455" s="84" t="str">
        <f>F1455&amp;"-"&amp;COUNTIF($F$2:F1455,F1455)</f>
        <v>METASA-1299</v>
      </c>
      <c r="F1455" s="84" t="str">
        <f t="shared" si="136"/>
        <v>METASA</v>
      </c>
      <c r="G1455" t="s">
        <v>8581</v>
      </c>
      <c r="H1455" s="62">
        <v>88416482000106</v>
      </c>
      <c r="I1455" t="s">
        <v>30</v>
      </c>
      <c r="J1455">
        <v>506.16</v>
      </c>
      <c r="K1455">
        <v>8543.98</v>
      </c>
      <c r="AP1455">
        <v>69468</v>
      </c>
    </row>
    <row r="1456" spans="1:42" x14ac:dyDescent="0.25">
      <c r="A1456" t="s">
        <v>5958</v>
      </c>
      <c r="B1456" t="str">
        <f>C1456&amp;"-"&amp;COUNTIF(C$2:C1456,C1456)</f>
        <v>71064-12</v>
      </c>
      <c r="C1456">
        <v>71064</v>
      </c>
      <c r="D1456" s="57">
        <v>44924</v>
      </c>
      <c r="E1456" s="84" t="str">
        <f>F1456&amp;"-"&amp;COUNTIF($F$2:F1456,F1456)</f>
        <v>METASA-1300</v>
      </c>
      <c r="F1456" s="84" t="str">
        <f t="shared" si="136"/>
        <v>METASA</v>
      </c>
      <c r="G1456" t="s">
        <v>8581</v>
      </c>
      <c r="H1456" s="62">
        <v>88416482000106</v>
      </c>
      <c r="I1456" t="s">
        <v>30</v>
      </c>
      <c r="J1456">
        <v>1416.59</v>
      </c>
      <c r="K1456">
        <v>36307.199999999997</v>
      </c>
      <c r="AP1456">
        <v>69439</v>
      </c>
    </row>
    <row r="1457" spans="1:42" x14ac:dyDescent="0.25">
      <c r="A1457" t="s">
        <v>5958</v>
      </c>
      <c r="B1457" t="str">
        <f>C1457&amp;"-"&amp;COUNTIF(C$2:C1457,C1457)</f>
        <v>71064-13</v>
      </c>
      <c r="C1457">
        <v>71064</v>
      </c>
      <c r="D1457" s="57">
        <v>44924</v>
      </c>
      <c r="E1457" s="84" t="str">
        <f>F1457&amp;"-"&amp;COUNTIF($F$2:F1457,F1457)</f>
        <v>METASA-1301</v>
      </c>
      <c r="F1457" s="84" t="str">
        <f t="shared" si="136"/>
        <v>METASA</v>
      </c>
      <c r="G1457" t="s">
        <v>8581</v>
      </c>
      <c r="H1457" s="62">
        <v>88416482000106</v>
      </c>
      <c r="I1457" t="s">
        <v>30</v>
      </c>
      <c r="J1457">
        <v>1500.85</v>
      </c>
      <c r="K1457">
        <v>38466.79</v>
      </c>
      <c r="AP1457">
        <v>69436</v>
      </c>
    </row>
    <row r="1458" spans="1:42" x14ac:dyDescent="0.25">
      <c r="A1458" t="s">
        <v>5958</v>
      </c>
      <c r="B1458" t="str">
        <f>C1458&amp;"-"&amp;COUNTIF(C$2:C1458,C1458)</f>
        <v>71064-14</v>
      </c>
      <c r="C1458">
        <v>71064</v>
      </c>
      <c r="D1458" s="57">
        <v>44924</v>
      </c>
      <c r="E1458" s="84" t="str">
        <f>F1458&amp;"-"&amp;COUNTIF($F$2:F1458,F1458)</f>
        <v>METASA-1302</v>
      </c>
      <c r="F1458" s="84" t="str">
        <f t="shared" si="136"/>
        <v>METASA</v>
      </c>
      <c r="G1458" t="s">
        <v>8581</v>
      </c>
      <c r="H1458" s="62">
        <v>88416482000106</v>
      </c>
      <c r="I1458" t="s">
        <v>30</v>
      </c>
      <c r="J1458">
        <v>632.47</v>
      </c>
      <c r="K1458">
        <v>16804.73</v>
      </c>
      <c r="AP1458">
        <v>69379</v>
      </c>
    </row>
    <row r="1459" spans="1:42" x14ac:dyDescent="0.25">
      <c r="A1459" t="s">
        <v>5958</v>
      </c>
      <c r="B1459" t="str">
        <f>C1459&amp;"-"&amp;COUNTIF(C$2:C1459,C1459)</f>
        <v>71066-1</v>
      </c>
      <c r="C1459">
        <v>71066</v>
      </c>
      <c r="D1459" s="57">
        <v>44924</v>
      </c>
      <c r="E1459" s="84" t="str">
        <f>F1459&amp;"-"&amp;COUNTIF($F$2:F1459,F1459)</f>
        <v>METASA-1303</v>
      </c>
      <c r="F1459" s="84" t="str">
        <f t="shared" si="136"/>
        <v>METASA</v>
      </c>
      <c r="G1459" t="s">
        <v>8581</v>
      </c>
      <c r="H1459" s="62">
        <v>88416482000106</v>
      </c>
      <c r="I1459" t="s">
        <v>30</v>
      </c>
      <c r="J1459">
        <v>158.55000000000001</v>
      </c>
      <c r="K1459">
        <v>2676.32</v>
      </c>
      <c r="AP1459">
        <v>69373</v>
      </c>
    </row>
    <row r="1460" spans="1:42" x14ac:dyDescent="0.25">
      <c r="A1460" t="s">
        <v>5958</v>
      </c>
      <c r="B1460" t="str">
        <f>C1460&amp;"-"&amp;COUNTIF(C$2:C1460,C1460)</f>
        <v>71077-1</v>
      </c>
      <c r="C1460">
        <v>71077</v>
      </c>
      <c r="D1460" s="57">
        <v>44925</v>
      </c>
      <c r="E1460" s="84" t="str">
        <f>F1460&amp;"-"&amp;COUNTIF($F$2:F1460,F1460)</f>
        <v>METASA-1304</v>
      </c>
      <c r="F1460" s="84" t="str">
        <f t="shared" si="136"/>
        <v>METASA</v>
      </c>
      <c r="G1460" t="s">
        <v>8581</v>
      </c>
      <c r="H1460" s="62">
        <v>88416482000106</v>
      </c>
      <c r="I1460" t="s">
        <v>30</v>
      </c>
      <c r="J1460">
        <v>230.34</v>
      </c>
      <c r="K1460">
        <v>3888.14</v>
      </c>
      <c r="AP1460">
        <v>69352</v>
      </c>
    </row>
    <row r="1461" spans="1:42" x14ac:dyDescent="0.25">
      <c r="A1461" t="s">
        <v>5958</v>
      </c>
      <c r="B1461" t="str">
        <f>C1461&amp;"-"&amp;COUNTIF(C$2:C1461,C1461)</f>
        <v>71077-2</v>
      </c>
      <c r="C1461">
        <v>71077</v>
      </c>
      <c r="D1461" s="57">
        <v>44925</v>
      </c>
      <c r="E1461" s="84" t="str">
        <f>F1461&amp;"-"&amp;COUNTIF($F$2:F1461,F1461)</f>
        <v>METASA-1305</v>
      </c>
      <c r="F1461" s="84" t="str">
        <f t="shared" si="136"/>
        <v>METASA</v>
      </c>
      <c r="G1461" t="s">
        <v>8581</v>
      </c>
      <c r="H1461" s="62">
        <v>88416482000106</v>
      </c>
      <c r="I1461" t="s">
        <v>30</v>
      </c>
      <c r="J1461">
        <v>39.200000000000003</v>
      </c>
      <c r="K1461">
        <v>661.7</v>
      </c>
      <c r="AP1461">
        <v>69347</v>
      </c>
    </row>
    <row r="1462" spans="1:42" x14ac:dyDescent="0.25">
      <c r="A1462" t="s">
        <v>5958</v>
      </c>
      <c r="B1462" t="str">
        <f>C1462&amp;"-"&amp;COUNTIF(C$2:C1462,C1462)</f>
        <v>71077-3</v>
      </c>
      <c r="C1462">
        <v>71077</v>
      </c>
      <c r="D1462" s="57">
        <v>44925</v>
      </c>
      <c r="E1462" s="84" t="str">
        <f>F1462&amp;"-"&amp;COUNTIF($F$2:F1462,F1462)</f>
        <v>METASA-1306</v>
      </c>
      <c r="F1462" s="84" t="str">
        <f t="shared" si="136"/>
        <v>METASA</v>
      </c>
      <c r="G1462" t="s">
        <v>8581</v>
      </c>
      <c r="H1462" s="62">
        <v>88416482000106</v>
      </c>
      <c r="I1462" t="s">
        <v>30</v>
      </c>
      <c r="J1462">
        <v>390.25</v>
      </c>
      <c r="K1462">
        <v>6587.42</v>
      </c>
      <c r="AP1462">
        <v>69309</v>
      </c>
    </row>
    <row r="1463" spans="1:42" x14ac:dyDescent="0.25">
      <c r="A1463" t="s">
        <v>5958</v>
      </c>
      <c r="B1463" t="str">
        <f>C1463&amp;"-"&amp;COUNTIF(C$2:C1463,C1463)</f>
        <v>71077-4</v>
      </c>
      <c r="C1463">
        <v>71077</v>
      </c>
      <c r="D1463" s="57">
        <v>44925</v>
      </c>
      <c r="E1463" s="84" t="str">
        <f>F1463&amp;"-"&amp;COUNTIF($F$2:F1463,F1463)</f>
        <v>METASA-1307</v>
      </c>
      <c r="F1463" s="84" t="str">
        <f t="shared" si="136"/>
        <v>METASA</v>
      </c>
      <c r="G1463" t="s">
        <v>8581</v>
      </c>
      <c r="H1463" s="62">
        <v>88416482000106</v>
      </c>
      <c r="I1463" t="s">
        <v>30</v>
      </c>
      <c r="J1463">
        <v>1198.4100000000001</v>
      </c>
      <c r="K1463">
        <v>16022.74</v>
      </c>
      <c r="AP1463">
        <v>69219</v>
      </c>
    </row>
    <row r="1464" spans="1:42" x14ac:dyDescent="0.25">
      <c r="A1464" t="s">
        <v>5958</v>
      </c>
      <c r="B1464" t="str">
        <f>C1464&amp;"-"&amp;COUNTIF(C$2:C1464,C1464)</f>
        <v>71077-5</v>
      </c>
      <c r="C1464">
        <v>71077</v>
      </c>
      <c r="D1464" s="57">
        <v>44925</v>
      </c>
      <c r="E1464" s="84" t="str">
        <f>F1464&amp;"-"&amp;COUNTIF($F$2:F1464,F1464)</f>
        <v>METASA-1308</v>
      </c>
      <c r="F1464" s="84" t="str">
        <f t="shared" si="136"/>
        <v>METASA</v>
      </c>
      <c r="G1464" t="s">
        <v>8581</v>
      </c>
      <c r="H1464" s="62">
        <v>88416482000106</v>
      </c>
      <c r="I1464" t="s">
        <v>30</v>
      </c>
      <c r="J1464">
        <v>451.87</v>
      </c>
      <c r="K1464">
        <v>7627.57</v>
      </c>
      <c r="AP1464">
        <v>69196</v>
      </c>
    </row>
    <row r="1465" spans="1:42" x14ac:dyDescent="0.25">
      <c r="A1465" t="s">
        <v>5958</v>
      </c>
      <c r="B1465" t="str">
        <f>C1465&amp;"-"&amp;COUNTIF(C$2:C1465,C1465)</f>
        <v>71077-6</v>
      </c>
      <c r="C1465">
        <v>71077</v>
      </c>
      <c r="D1465" s="57">
        <v>44925</v>
      </c>
      <c r="E1465" s="84" t="str">
        <f>F1465&amp;"-"&amp;COUNTIF($F$2:F1465,F1465)</f>
        <v>METASA-1309</v>
      </c>
      <c r="F1465" s="84" t="str">
        <f t="shared" si="136"/>
        <v>METASA</v>
      </c>
      <c r="G1465" t="s">
        <v>8581</v>
      </c>
      <c r="H1465" s="62">
        <v>88416482000106</v>
      </c>
      <c r="I1465" t="s">
        <v>30</v>
      </c>
      <c r="J1465">
        <v>853.8</v>
      </c>
      <c r="K1465">
        <v>13857.17</v>
      </c>
      <c r="AP1465">
        <v>69191</v>
      </c>
    </row>
    <row r="1466" spans="1:42" x14ac:dyDescent="0.25">
      <c r="A1466" t="s">
        <v>5958</v>
      </c>
      <c r="B1466" t="str">
        <f>C1466&amp;"-"&amp;COUNTIF(C$2:C1466,C1466)</f>
        <v>71077-7</v>
      </c>
      <c r="C1466">
        <v>71077</v>
      </c>
      <c r="D1466" s="57">
        <v>44925</v>
      </c>
      <c r="E1466" s="84" t="str">
        <f>F1466&amp;"-"&amp;COUNTIF($F$2:F1466,F1466)</f>
        <v>METASA-1310</v>
      </c>
      <c r="F1466" s="84" t="str">
        <f t="shared" si="136"/>
        <v>METASA</v>
      </c>
      <c r="G1466" t="s">
        <v>8581</v>
      </c>
      <c r="H1466" s="62">
        <v>88416482000106</v>
      </c>
      <c r="I1466" t="s">
        <v>30</v>
      </c>
      <c r="J1466">
        <v>3120.36</v>
      </c>
      <c r="K1466">
        <v>58257.120000000003</v>
      </c>
      <c r="AP1466">
        <v>69143</v>
      </c>
    </row>
    <row r="1467" spans="1:42" x14ac:dyDescent="0.25">
      <c r="A1467" t="s">
        <v>5958</v>
      </c>
      <c r="B1467" t="str">
        <f>C1467&amp;"-"&amp;COUNTIF(C$2:C1467,C1467)</f>
        <v>71077-8</v>
      </c>
      <c r="C1467">
        <v>71077</v>
      </c>
      <c r="D1467" s="57">
        <v>44925</v>
      </c>
      <c r="E1467" s="84" t="str">
        <f>F1467&amp;"-"&amp;COUNTIF($F$2:F1467,F1467)</f>
        <v>METASA-1311</v>
      </c>
      <c r="F1467" s="84" t="str">
        <f t="shared" si="136"/>
        <v>METASA</v>
      </c>
      <c r="G1467" t="s">
        <v>8581</v>
      </c>
      <c r="H1467" s="62">
        <v>88416482000106</v>
      </c>
      <c r="I1467" t="s">
        <v>30</v>
      </c>
      <c r="J1467">
        <v>501.63</v>
      </c>
      <c r="K1467">
        <v>9691.49</v>
      </c>
      <c r="AP1467">
        <v>69098</v>
      </c>
    </row>
    <row r="1468" spans="1:42" x14ac:dyDescent="0.25">
      <c r="A1468" t="s">
        <v>5958</v>
      </c>
      <c r="B1468" t="str">
        <f>C1468&amp;"-"&amp;COUNTIF(C$2:C1468,C1468)</f>
        <v>71077-9</v>
      </c>
      <c r="C1468">
        <v>71077</v>
      </c>
      <c r="D1468" s="57">
        <v>44925</v>
      </c>
      <c r="E1468" s="84" t="str">
        <f>F1468&amp;"-"&amp;COUNTIF($F$2:F1468,F1468)</f>
        <v>METASA-1312</v>
      </c>
      <c r="F1468" s="84" t="str">
        <f t="shared" si="136"/>
        <v>METASA</v>
      </c>
      <c r="G1468" t="s">
        <v>8581</v>
      </c>
      <c r="H1468" s="62">
        <v>88416482000106</v>
      </c>
      <c r="I1468" t="s">
        <v>30</v>
      </c>
      <c r="J1468">
        <v>2103.98</v>
      </c>
      <c r="K1468">
        <v>37198.370000000003</v>
      </c>
      <c r="AP1468">
        <v>69094</v>
      </c>
    </row>
    <row r="1469" spans="1:42" x14ac:dyDescent="0.25">
      <c r="A1469" t="s">
        <v>5958</v>
      </c>
      <c r="B1469" t="str">
        <f>C1469&amp;"-"&amp;COUNTIF(C$2:C1469,C1469)</f>
        <v>71077-10</v>
      </c>
      <c r="C1469">
        <v>71077</v>
      </c>
      <c r="D1469" s="57">
        <v>44925</v>
      </c>
      <c r="E1469" s="84" t="str">
        <f>F1469&amp;"-"&amp;COUNTIF($F$2:F1469,F1469)</f>
        <v>METASA-1313</v>
      </c>
      <c r="F1469" s="84" t="str">
        <f t="shared" si="136"/>
        <v>METASA</v>
      </c>
      <c r="G1469" t="s">
        <v>8581</v>
      </c>
      <c r="H1469" s="62">
        <v>88416482000106</v>
      </c>
      <c r="I1469" t="s">
        <v>30</v>
      </c>
      <c r="J1469">
        <v>7168.46</v>
      </c>
      <c r="K1469">
        <v>144229.42000000001</v>
      </c>
      <c r="AP1469">
        <v>69069</v>
      </c>
    </row>
    <row r="1470" spans="1:42" x14ac:dyDescent="0.25">
      <c r="A1470" t="s">
        <v>5958</v>
      </c>
      <c r="B1470" t="str">
        <f>C1470&amp;"-"&amp;COUNTIF(C$2:C1470,C1470)</f>
        <v>71077-11</v>
      </c>
      <c r="C1470">
        <v>71077</v>
      </c>
      <c r="D1470" s="57">
        <v>44925</v>
      </c>
      <c r="E1470" s="84" t="str">
        <f>F1470&amp;"-"&amp;COUNTIF($F$2:F1470,F1470)</f>
        <v>METASA-1314</v>
      </c>
      <c r="F1470" s="84" t="str">
        <f t="shared" si="136"/>
        <v>METASA</v>
      </c>
      <c r="G1470" t="s">
        <v>8581</v>
      </c>
      <c r="H1470" s="62">
        <v>88416482000106</v>
      </c>
      <c r="I1470" t="s">
        <v>30</v>
      </c>
      <c r="J1470">
        <v>110.76</v>
      </c>
      <c r="K1470">
        <v>2030.23</v>
      </c>
      <c r="AP1470">
        <v>69045</v>
      </c>
    </row>
    <row r="1471" spans="1:42" x14ac:dyDescent="0.25">
      <c r="A1471" t="s">
        <v>5958</v>
      </c>
      <c r="B1471" t="str">
        <f>C1471&amp;"-"&amp;COUNTIF(C$2:C1471,C1471)</f>
        <v>71077-12</v>
      </c>
      <c r="C1471">
        <v>71077</v>
      </c>
      <c r="D1471" s="57">
        <v>44925</v>
      </c>
      <c r="E1471" s="84" t="str">
        <f>F1471&amp;"-"&amp;COUNTIF($F$2:F1471,F1471)</f>
        <v>METASA-1315</v>
      </c>
      <c r="F1471" s="84" t="str">
        <f t="shared" si="136"/>
        <v>METASA</v>
      </c>
      <c r="G1471" t="s">
        <v>8581</v>
      </c>
      <c r="H1471" s="62">
        <v>88416482000106</v>
      </c>
      <c r="I1471" t="s">
        <v>30</v>
      </c>
      <c r="J1471">
        <v>311.7</v>
      </c>
      <c r="K1471">
        <v>5713.46</v>
      </c>
      <c r="AP1471">
        <v>69002</v>
      </c>
    </row>
    <row r="1472" spans="1:42" x14ac:dyDescent="0.25">
      <c r="A1472" t="s">
        <v>5958</v>
      </c>
      <c r="B1472" t="str">
        <f>C1472&amp;"-"&amp;COUNTIF(C$2:C1472,C1472)</f>
        <v>71077-13</v>
      </c>
      <c r="C1472">
        <v>71077</v>
      </c>
      <c r="D1472" s="57">
        <v>44925</v>
      </c>
      <c r="E1472" s="84" t="str">
        <f>F1472&amp;"-"&amp;COUNTIF($F$2:F1472,F1472)</f>
        <v>METASA-1316</v>
      </c>
      <c r="F1472" s="84" t="str">
        <f t="shared" si="136"/>
        <v>METASA</v>
      </c>
      <c r="G1472" t="s">
        <v>8581</v>
      </c>
      <c r="H1472" s="62">
        <v>88416482000106</v>
      </c>
      <c r="I1472" t="s">
        <v>30</v>
      </c>
      <c r="J1472">
        <v>1356.54</v>
      </c>
      <c r="K1472">
        <v>22898.400000000001</v>
      </c>
      <c r="AP1472">
        <v>68991</v>
      </c>
    </row>
    <row r="1473" spans="1:42" x14ac:dyDescent="0.25">
      <c r="A1473" t="s">
        <v>5958</v>
      </c>
      <c r="B1473" t="str">
        <f>C1473&amp;"-"&amp;COUNTIF(C$2:C1473,C1473)</f>
        <v>71077-14</v>
      </c>
      <c r="C1473">
        <v>71077</v>
      </c>
      <c r="D1473" s="57">
        <v>44925</v>
      </c>
      <c r="E1473" s="84" t="str">
        <f>F1473&amp;"-"&amp;COUNTIF($F$2:F1473,F1473)</f>
        <v>METASA-1317</v>
      </c>
      <c r="F1473" s="84" t="str">
        <f t="shared" si="136"/>
        <v>METASA</v>
      </c>
      <c r="G1473" t="s">
        <v>8581</v>
      </c>
      <c r="H1473" s="62">
        <v>88416482000106</v>
      </c>
      <c r="I1473" t="s">
        <v>30</v>
      </c>
      <c r="J1473">
        <v>314.60000000000002</v>
      </c>
      <c r="K1473">
        <v>5420.56</v>
      </c>
      <c r="AP1473">
        <v>68974</v>
      </c>
    </row>
    <row r="1474" spans="1:42" x14ac:dyDescent="0.25">
      <c r="A1474" t="s">
        <v>5958</v>
      </c>
      <c r="B1474" t="str">
        <f>C1474&amp;"-"&amp;COUNTIF(C$2:C1474,C1474)</f>
        <v>71077-15</v>
      </c>
      <c r="C1474">
        <v>71077</v>
      </c>
      <c r="D1474" s="57">
        <v>44925</v>
      </c>
      <c r="E1474" s="84" t="str">
        <f>F1474&amp;"-"&amp;COUNTIF($F$2:F1474,F1474)</f>
        <v>METASA-1318</v>
      </c>
      <c r="F1474" s="84" t="str">
        <f t="shared" si="136"/>
        <v>METASA</v>
      </c>
      <c r="G1474" t="s">
        <v>8581</v>
      </c>
      <c r="H1474" s="62">
        <v>88416482000106</v>
      </c>
      <c r="I1474" t="s">
        <v>30</v>
      </c>
      <c r="J1474">
        <v>1145.32</v>
      </c>
      <c r="K1474">
        <v>22528.44</v>
      </c>
      <c r="AP1474">
        <v>68938</v>
      </c>
    </row>
    <row r="1475" spans="1:42" x14ac:dyDescent="0.25">
      <c r="A1475" t="s">
        <v>5958</v>
      </c>
      <c r="B1475" t="str">
        <f>C1475&amp;"-"&amp;COUNTIF(C$2:C1475,C1475)</f>
        <v>71077-16</v>
      </c>
      <c r="C1475">
        <v>71077</v>
      </c>
      <c r="D1475" s="57">
        <v>44925</v>
      </c>
      <c r="E1475" s="84" t="str">
        <f>F1475&amp;"-"&amp;COUNTIF($F$2:F1475,F1475)</f>
        <v>METASA-1319</v>
      </c>
      <c r="F1475" s="84" t="str">
        <f t="shared" ref="F1475:F1538" si="137">LEFT(G1475,SEARCH(" ",G1475)-1)</f>
        <v>METASA</v>
      </c>
      <c r="G1475" t="s">
        <v>8581</v>
      </c>
      <c r="H1475" s="62">
        <v>88416482000106</v>
      </c>
      <c r="I1475" t="s">
        <v>30</v>
      </c>
      <c r="J1475">
        <v>1554.27</v>
      </c>
      <c r="K1475">
        <v>41390.21</v>
      </c>
      <c r="AP1475">
        <v>68895</v>
      </c>
    </row>
    <row r="1476" spans="1:42" x14ac:dyDescent="0.25">
      <c r="A1476" t="s">
        <v>5958</v>
      </c>
      <c r="B1476" t="str">
        <f>C1476&amp;"-"&amp;COUNTIF(C$2:C1476,C1476)</f>
        <v>71077-17</v>
      </c>
      <c r="C1476">
        <v>71077</v>
      </c>
      <c r="D1476" s="57">
        <v>44925</v>
      </c>
      <c r="E1476" s="84" t="str">
        <f>F1476&amp;"-"&amp;COUNTIF($F$2:F1476,F1476)</f>
        <v>METASA-1320</v>
      </c>
      <c r="F1476" s="84" t="str">
        <f t="shared" si="137"/>
        <v>METASA</v>
      </c>
      <c r="G1476" t="s">
        <v>8581</v>
      </c>
      <c r="H1476" s="62">
        <v>88416482000106</v>
      </c>
      <c r="I1476" t="s">
        <v>30</v>
      </c>
      <c r="J1476">
        <v>1090.52</v>
      </c>
      <c r="K1476">
        <v>18407.98</v>
      </c>
      <c r="AP1476">
        <v>68884</v>
      </c>
    </row>
    <row r="1477" spans="1:42" x14ac:dyDescent="0.25">
      <c r="A1477" t="s">
        <v>5958</v>
      </c>
      <c r="B1477" t="str">
        <f>C1477&amp;"-"&amp;COUNTIF(C$2:C1477,C1477)</f>
        <v>71077-18</v>
      </c>
      <c r="C1477">
        <v>71077</v>
      </c>
      <c r="D1477" s="57">
        <v>44925</v>
      </c>
      <c r="E1477" s="84" t="str">
        <f>F1477&amp;"-"&amp;COUNTIF($F$2:F1477,F1477)</f>
        <v>METASA-1321</v>
      </c>
      <c r="F1477" s="84" t="str">
        <f t="shared" si="137"/>
        <v>METASA</v>
      </c>
      <c r="G1477" t="s">
        <v>8581</v>
      </c>
      <c r="H1477" s="62">
        <v>88416482000106</v>
      </c>
      <c r="I1477" t="s">
        <v>30</v>
      </c>
      <c r="J1477">
        <v>1736.23</v>
      </c>
      <c r="K1477">
        <v>46235.8</v>
      </c>
      <c r="AP1477">
        <v>68884</v>
      </c>
    </row>
    <row r="1478" spans="1:42" x14ac:dyDescent="0.25">
      <c r="A1478" t="s">
        <v>5958</v>
      </c>
      <c r="B1478" t="str">
        <f>C1478&amp;"-"&amp;COUNTIF(C$2:C1478,C1478)</f>
        <v>71077-19</v>
      </c>
      <c r="C1478">
        <v>71077</v>
      </c>
      <c r="D1478" s="57">
        <v>44925</v>
      </c>
      <c r="E1478" s="84" t="str">
        <f>F1478&amp;"-"&amp;COUNTIF($F$2:F1478,F1478)</f>
        <v>METASA-1322</v>
      </c>
      <c r="F1478" s="84" t="str">
        <f t="shared" si="137"/>
        <v>METASA</v>
      </c>
      <c r="G1478" t="s">
        <v>8581</v>
      </c>
      <c r="H1478" s="62">
        <v>88416482000106</v>
      </c>
      <c r="I1478" t="s">
        <v>30</v>
      </c>
      <c r="J1478">
        <v>896.47</v>
      </c>
      <c r="K1478">
        <v>23873</v>
      </c>
      <c r="AP1478">
        <v>68837</v>
      </c>
    </row>
    <row r="1479" spans="1:42" x14ac:dyDescent="0.25">
      <c r="A1479" t="s">
        <v>5958</v>
      </c>
      <c r="B1479" t="str">
        <f>C1479&amp;"-"&amp;COUNTIF(C$2:C1479,C1479)</f>
        <v>71077-20</v>
      </c>
      <c r="C1479">
        <v>71077</v>
      </c>
      <c r="D1479" s="57">
        <v>44925</v>
      </c>
      <c r="E1479" s="84" t="str">
        <f>F1479&amp;"-"&amp;COUNTIF($F$2:F1479,F1479)</f>
        <v>METASA-1323</v>
      </c>
      <c r="F1479" s="84" t="str">
        <f t="shared" si="137"/>
        <v>METASA</v>
      </c>
      <c r="G1479" t="s">
        <v>8581</v>
      </c>
      <c r="H1479" s="62">
        <v>88416482000106</v>
      </c>
      <c r="I1479" t="s">
        <v>30</v>
      </c>
      <c r="J1479">
        <v>3721.68</v>
      </c>
      <c r="K1479">
        <v>95386.66</v>
      </c>
      <c r="AP1479">
        <v>68774</v>
      </c>
    </row>
    <row r="1480" spans="1:42" x14ac:dyDescent="0.25">
      <c r="A1480" t="s">
        <v>5958</v>
      </c>
      <c r="B1480" t="str">
        <f>C1480&amp;"-"&amp;COUNTIF(C$2:C1480,C1480)</f>
        <v>71077-21</v>
      </c>
      <c r="C1480">
        <v>71077</v>
      </c>
      <c r="D1480" s="57">
        <v>44925</v>
      </c>
      <c r="E1480" s="84" t="str">
        <f>F1480&amp;"-"&amp;COUNTIF($F$2:F1480,F1480)</f>
        <v>METASA-1324</v>
      </c>
      <c r="F1480" s="84" t="str">
        <f t="shared" si="137"/>
        <v>METASA</v>
      </c>
      <c r="G1480" t="s">
        <v>8581</v>
      </c>
      <c r="H1480" s="62">
        <v>88416482000106</v>
      </c>
      <c r="I1480" t="s">
        <v>30</v>
      </c>
      <c r="J1480">
        <v>1500.87</v>
      </c>
      <c r="K1480">
        <v>38467.300000000003</v>
      </c>
      <c r="AP1480">
        <v>68773</v>
      </c>
    </row>
    <row r="1481" spans="1:42" x14ac:dyDescent="0.25">
      <c r="A1481" t="s">
        <v>5958</v>
      </c>
      <c r="B1481" t="str">
        <f>C1481&amp;"-"&amp;COUNTIF(C$2:C1481,C1481)</f>
        <v>71135-1</v>
      </c>
      <c r="C1481">
        <v>71135</v>
      </c>
      <c r="D1481" s="57">
        <v>44930</v>
      </c>
      <c r="E1481" s="84" t="str">
        <f>F1481&amp;"-"&amp;COUNTIF($F$2:F1481,F1481)</f>
        <v>METASA-1325</v>
      </c>
      <c r="F1481" s="84" t="str">
        <f t="shared" si="137"/>
        <v>METASA</v>
      </c>
      <c r="G1481" t="s">
        <v>8581</v>
      </c>
      <c r="H1481" s="62">
        <v>88416482000106</v>
      </c>
      <c r="I1481" t="s">
        <v>30</v>
      </c>
      <c r="J1481">
        <v>29.24</v>
      </c>
      <c r="K1481">
        <v>864.04</v>
      </c>
      <c r="AP1481">
        <v>68768</v>
      </c>
    </row>
    <row r="1482" spans="1:42" x14ac:dyDescent="0.25">
      <c r="A1482" t="s">
        <v>5958</v>
      </c>
      <c r="B1482" t="str">
        <f>C1482&amp;"-"&amp;COUNTIF(C$2:C1482,C1482)</f>
        <v>71135-2</v>
      </c>
      <c r="C1482">
        <v>71135</v>
      </c>
      <c r="D1482" s="57">
        <v>44930</v>
      </c>
      <c r="E1482" s="84" t="str">
        <f>F1482&amp;"-"&amp;COUNTIF($F$2:F1482,F1482)</f>
        <v>METASA-1326</v>
      </c>
      <c r="F1482" s="84" t="str">
        <f t="shared" si="137"/>
        <v>METASA</v>
      </c>
      <c r="G1482" t="s">
        <v>8581</v>
      </c>
      <c r="H1482" s="62">
        <v>88416482000106</v>
      </c>
      <c r="I1482" t="s">
        <v>30</v>
      </c>
      <c r="J1482">
        <v>135.91</v>
      </c>
      <c r="K1482">
        <v>1817.12</v>
      </c>
      <c r="AP1482">
        <v>68766</v>
      </c>
    </row>
    <row r="1483" spans="1:42" x14ac:dyDescent="0.25">
      <c r="A1483" t="s">
        <v>5958</v>
      </c>
      <c r="B1483" t="str">
        <f>C1483&amp;"-"&amp;COUNTIF(C$2:C1483,C1483)</f>
        <v>71135-3</v>
      </c>
      <c r="C1483">
        <v>71135</v>
      </c>
      <c r="D1483" s="57">
        <v>44930</v>
      </c>
      <c r="E1483" s="84" t="str">
        <f>F1483&amp;"-"&amp;COUNTIF($F$2:F1483,F1483)</f>
        <v>METASA-1327</v>
      </c>
      <c r="F1483" s="84" t="str">
        <f t="shared" si="137"/>
        <v>METASA</v>
      </c>
      <c r="G1483" t="s">
        <v>8581</v>
      </c>
      <c r="H1483" s="62">
        <v>88416482000106</v>
      </c>
      <c r="I1483" t="s">
        <v>30</v>
      </c>
      <c r="J1483">
        <v>367.53</v>
      </c>
      <c r="K1483">
        <v>6203.91</v>
      </c>
      <c r="AP1483">
        <v>68764</v>
      </c>
    </row>
    <row r="1484" spans="1:42" x14ac:dyDescent="0.25">
      <c r="A1484" t="s">
        <v>5958</v>
      </c>
      <c r="B1484" t="str">
        <f>C1484&amp;"-"&amp;COUNTIF(C$2:C1484,C1484)</f>
        <v>71135-4</v>
      </c>
      <c r="C1484">
        <v>71135</v>
      </c>
      <c r="D1484" s="57">
        <v>44930</v>
      </c>
      <c r="E1484" s="84" t="str">
        <f>F1484&amp;"-"&amp;COUNTIF($F$2:F1484,F1484)</f>
        <v>METASA-1328</v>
      </c>
      <c r="F1484" s="84" t="str">
        <f t="shared" si="137"/>
        <v>METASA</v>
      </c>
      <c r="G1484" t="s">
        <v>8581</v>
      </c>
      <c r="H1484" s="62">
        <v>88416482000106</v>
      </c>
      <c r="I1484" t="s">
        <v>30</v>
      </c>
      <c r="J1484">
        <v>466.84</v>
      </c>
      <c r="K1484">
        <v>6750.51</v>
      </c>
      <c r="AP1484">
        <v>68734</v>
      </c>
    </row>
    <row r="1485" spans="1:42" x14ac:dyDescent="0.25">
      <c r="A1485" t="s">
        <v>5958</v>
      </c>
      <c r="B1485" t="str">
        <f>C1485&amp;"-"&amp;COUNTIF(C$2:C1485,C1485)</f>
        <v>71204-1</v>
      </c>
      <c r="C1485">
        <v>71204</v>
      </c>
      <c r="D1485" s="57">
        <v>44932</v>
      </c>
      <c r="E1485" s="84" t="str">
        <f>F1485&amp;"-"&amp;COUNTIF($F$2:F1485,F1485)</f>
        <v>METASA-1329</v>
      </c>
      <c r="F1485" s="84" t="str">
        <f t="shared" si="137"/>
        <v>METASA</v>
      </c>
      <c r="G1485" t="s">
        <v>8581</v>
      </c>
      <c r="H1485" s="62">
        <v>88416482000106</v>
      </c>
      <c r="I1485" t="s">
        <v>30</v>
      </c>
      <c r="J1485">
        <v>7596.48</v>
      </c>
      <c r="K1485">
        <v>58340.97</v>
      </c>
      <c r="AP1485">
        <v>68733</v>
      </c>
    </row>
    <row r="1486" spans="1:42" x14ac:dyDescent="0.25">
      <c r="A1486" t="s">
        <v>5958</v>
      </c>
      <c r="B1486" t="str">
        <f>C1486&amp;"-"&amp;COUNTIF(C$2:C1486,C1486)</f>
        <v>71220-1</v>
      </c>
      <c r="C1486">
        <v>71220</v>
      </c>
      <c r="D1486" s="57">
        <v>44932</v>
      </c>
      <c r="E1486" s="84" t="str">
        <f>F1486&amp;"-"&amp;COUNTIF($F$2:F1486,F1486)</f>
        <v>METASA-1330</v>
      </c>
      <c r="F1486" s="84" t="str">
        <f t="shared" si="137"/>
        <v>METASA</v>
      </c>
      <c r="G1486" t="s">
        <v>8581</v>
      </c>
      <c r="H1486" s="62">
        <v>88416482000106</v>
      </c>
      <c r="I1486" t="s">
        <v>30</v>
      </c>
      <c r="J1486">
        <v>23904.14</v>
      </c>
      <c r="K1486">
        <v>208444.1</v>
      </c>
      <c r="AP1486">
        <v>68715</v>
      </c>
    </row>
    <row r="1487" spans="1:42" x14ac:dyDescent="0.25">
      <c r="A1487" t="s">
        <v>5958</v>
      </c>
      <c r="B1487" t="str">
        <f>C1487&amp;"-"&amp;COUNTIF(C$2:C1487,C1487)</f>
        <v>71229-1</v>
      </c>
      <c r="C1487">
        <v>71229</v>
      </c>
      <c r="D1487" s="57">
        <v>44932</v>
      </c>
      <c r="E1487" s="84" t="str">
        <f>F1487&amp;"-"&amp;COUNTIF($F$2:F1487,F1487)</f>
        <v>METASA-1331</v>
      </c>
      <c r="F1487" s="84" t="str">
        <f t="shared" si="137"/>
        <v>METASA</v>
      </c>
      <c r="G1487" t="s">
        <v>8581</v>
      </c>
      <c r="H1487" s="62">
        <v>88416482000106</v>
      </c>
      <c r="I1487" t="s">
        <v>30</v>
      </c>
      <c r="J1487">
        <v>498.79</v>
      </c>
      <c r="K1487">
        <v>8419.58</v>
      </c>
      <c r="AP1487">
        <v>68698</v>
      </c>
    </row>
    <row r="1488" spans="1:42" x14ac:dyDescent="0.25">
      <c r="A1488" t="s">
        <v>5958</v>
      </c>
      <c r="B1488" t="str">
        <f>C1488&amp;"-"&amp;COUNTIF(C$2:C1488,C1488)</f>
        <v>71229-2</v>
      </c>
      <c r="C1488">
        <v>71229</v>
      </c>
      <c r="D1488" s="57">
        <v>44932</v>
      </c>
      <c r="E1488" s="84" t="str">
        <f>F1488&amp;"-"&amp;COUNTIF($F$2:F1488,F1488)</f>
        <v>METASA-1332</v>
      </c>
      <c r="F1488" s="84" t="str">
        <f t="shared" si="137"/>
        <v>METASA</v>
      </c>
      <c r="G1488" t="s">
        <v>8581</v>
      </c>
      <c r="H1488" s="62">
        <v>88416482000106</v>
      </c>
      <c r="I1488" t="s">
        <v>30</v>
      </c>
      <c r="J1488">
        <v>1128.54</v>
      </c>
      <c r="K1488">
        <v>19049.759999999998</v>
      </c>
      <c r="AP1488">
        <v>68695</v>
      </c>
    </row>
    <row r="1489" spans="1:42" x14ac:dyDescent="0.25">
      <c r="A1489" t="s">
        <v>5958</v>
      </c>
      <c r="B1489" t="str">
        <f>C1489&amp;"-"&amp;COUNTIF(C$2:C1489,C1489)</f>
        <v>71229-3</v>
      </c>
      <c r="C1489">
        <v>71229</v>
      </c>
      <c r="D1489" s="57">
        <v>44932</v>
      </c>
      <c r="E1489" s="84" t="str">
        <f>F1489&amp;"-"&amp;COUNTIF($F$2:F1489,F1489)</f>
        <v>METASA-1333</v>
      </c>
      <c r="F1489" s="84" t="str">
        <f t="shared" si="137"/>
        <v>METASA</v>
      </c>
      <c r="G1489" t="s">
        <v>8581</v>
      </c>
      <c r="H1489" s="62">
        <v>88416482000106</v>
      </c>
      <c r="I1489" t="s">
        <v>30</v>
      </c>
      <c r="J1489">
        <v>160.38</v>
      </c>
      <c r="K1489">
        <v>2707.21</v>
      </c>
      <c r="AP1489">
        <v>68692</v>
      </c>
    </row>
    <row r="1490" spans="1:42" x14ac:dyDescent="0.25">
      <c r="A1490" t="s">
        <v>5958</v>
      </c>
      <c r="B1490" t="str">
        <f>C1490&amp;"-"&amp;COUNTIF(C$2:C1490,C1490)</f>
        <v>71229-4</v>
      </c>
      <c r="C1490">
        <v>71229</v>
      </c>
      <c r="D1490" s="57">
        <v>44932</v>
      </c>
      <c r="E1490" s="84" t="str">
        <f>F1490&amp;"-"&amp;COUNTIF($F$2:F1490,F1490)</f>
        <v>METASA-1334</v>
      </c>
      <c r="F1490" s="84" t="str">
        <f t="shared" si="137"/>
        <v>METASA</v>
      </c>
      <c r="G1490" t="s">
        <v>8581</v>
      </c>
      <c r="H1490" s="62">
        <v>88416482000106</v>
      </c>
      <c r="I1490" t="s">
        <v>30</v>
      </c>
      <c r="J1490">
        <v>1494.52</v>
      </c>
      <c r="K1490">
        <v>25227.5</v>
      </c>
      <c r="AP1490">
        <v>68683</v>
      </c>
    </row>
    <row r="1491" spans="1:42" x14ac:dyDescent="0.25">
      <c r="A1491" t="s">
        <v>5958</v>
      </c>
      <c r="B1491" t="str">
        <f>C1491&amp;"-"&amp;COUNTIF(C$2:C1491,C1491)</f>
        <v>71229-5</v>
      </c>
      <c r="C1491">
        <v>71229</v>
      </c>
      <c r="D1491" s="57">
        <v>44932</v>
      </c>
      <c r="E1491" s="84" t="str">
        <f>F1491&amp;"-"&amp;COUNTIF($F$2:F1491,F1491)</f>
        <v>METASA-1335</v>
      </c>
      <c r="F1491" s="84" t="str">
        <f t="shared" si="137"/>
        <v>METASA</v>
      </c>
      <c r="G1491" t="s">
        <v>8581</v>
      </c>
      <c r="H1491" s="62">
        <v>88416482000106</v>
      </c>
      <c r="I1491" t="s">
        <v>30</v>
      </c>
      <c r="J1491">
        <v>666.16</v>
      </c>
      <c r="K1491">
        <v>11244.78</v>
      </c>
      <c r="AP1491">
        <v>68625</v>
      </c>
    </row>
    <row r="1492" spans="1:42" x14ac:dyDescent="0.25">
      <c r="A1492" t="s">
        <v>5958</v>
      </c>
      <c r="B1492" t="str">
        <f>C1492&amp;"-"&amp;COUNTIF(C$2:C1492,C1492)</f>
        <v>71229-6</v>
      </c>
      <c r="C1492">
        <v>71229</v>
      </c>
      <c r="D1492" s="57">
        <v>44932</v>
      </c>
      <c r="E1492" s="84" t="str">
        <f>F1492&amp;"-"&amp;COUNTIF($F$2:F1492,F1492)</f>
        <v>METASA-1336</v>
      </c>
      <c r="F1492" s="84" t="str">
        <f t="shared" si="137"/>
        <v>METASA</v>
      </c>
      <c r="G1492" t="s">
        <v>8581</v>
      </c>
      <c r="H1492" s="62">
        <v>88416482000106</v>
      </c>
      <c r="I1492" t="s">
        <v>30</v>
      </c>
      <c r="J1492">
        <v>501.12</v>
      </c>
      <c r="K1492">
        <v>9681.64</v>
      </c>
      <c r="AP1492">
        <v>68624</v>
      </c>
    </row>
    <row r="1493" spans="1:42" x14ac:dyDescent="0.25">
      <c r="A1493" t="s">
        <v>5958</v>
      </c>
      <c r="B1493" t="str">
        <f>C1493&amp;"-"&amp;COUNTIF(C$2:C1493,C1493)</f>
        <v>71229-7</v>
      </c>
      <c r="C1493">
        <v>71229</v>
      </c>
      <c r="D1493" s="57">
        <v>44932</v>
      </c>
      <c r="E1493" s="84" t="str">
        <f>F1493&amp;"-"&amp;COUNTIF($F$2:F1493,F1493)</f>
        <v>METASA-1337</v>
      </c>
      <c r="F1493" s="84" t="str">
        <f t="shared" si="137"/>
        <v>METASA</v>
      </c>
      <c r="G1493" t="s">
        <v>8581</v>
      </c>
      <c r="H1493" s="62">
        <v>88416482000106</v>
      </c>
      <c r="I1493" t="s">
        <v>30</v>
      </c>
      <c r="J1493">
        <v>995.43</v>
      </c>
      <c r="K1493">
        <v>19231.71</v>
      </c>
      <c r="AP1493">
        <v>68511</v>
      </c>
    </row>
    <row r="1494" spans="1:42" x14ac:dyDescent="0.25">
      <c r="A1494" t="s">
        <v>5958</v>
      </c>
      <c r="B1494" t="str">
        <f>C1494&amp;"-"&amp;COUNTIF(C$2:C1494,C1494)</f>
        <v>71229-8</v>
      </c>
      <c r="C1494">
        <v>71229</v>
      </c>
      <c r="D1494" s="57">
        <v>44932</v>
      </c>
      <c r="E1494" s="84" t="str">
        <f>F1494&amp;"-"&amp;COUNTIF($F$2:F1494,F1494)</f>
        <v>METASA-1338</v>
      </c>
      <c r="F1494" s="84" t="str">
        <f t="shared" si="137"/>
        <v>METASA</v>
      </c>
      <c r="G1494" t="s">
        <v>8581</v>
      </c>
      <c r="H1494" s="62">
        <v>88416482000106</v>
      </c>
      <c r="I1494" t="s">
        <v>30</v>
      </c>
      <c r="J1494">
        <v>1029.18</v>
      </c>
      <c r="K1494">
        <v>17372.560000000001</v>
      </c>
      <c r="AP1494">
        <v>68499</v>
      </c>
    </row>
    <row r="1495" spans="1:42" x14ac:dyDescent="0.25">
      <c r="A1495" t="s">
        <v>5958</v>
      </c>
      <c r="B1495" t="str">
        <f>C1495&amp;"-"&amp;COUNTIF(C$2:C1495,C1495)</f>
        <v>71229-9</v>
      </c>
      <c r="C1495">
        <v>71229</v>
      </c>
      <c r="D1495" s="57">
        <v>44932</v>
      </c>
      <c r="E1495" s="84" t="str">
        <f>F1495&amp;"-"&amp;COUNTIF($F$2:F1495,F1495)</f>
        <v>METASA-1339</v>
      </c>
      <c r="F1495" s="84" t="str">
        <f t="shared" si="137"/>
        <v>METASA</v>
      </c>
      <c r="G1495" t="s">
        <v>8581</v>
      </c>
      <c r="H1495" s="62">
        <v>88416482000106</v>
      </c>
      <c r="I1495" t="s">
        <v>30</v>
      </c>
      <c r="J1495">
        <v>629.20000000000005</v>
      </c>
      <c r="K1495">
        <v>10841.12</v>
      </c>
      <c r="AP1495">
        <v>68498</v>
      </c>
    </row>
    <row r="1496" spans="1:42" x14ac:dyDescent="0.25">
      <c r="A1496" t="s">
        <v>5958</v>
      </c>
      <c r="B1496" t="str">
        <f>C1496&amp;"-"&amp;COUNTIF(C$2:C1496,C1496)</f>
        <v>71229-10</v>
      </c>
      <c r="C1496">
        <v>71229</v>
      </c>
      <c r="D1496" s="57">
        <v>44932</v>
      </c>
      <c r="E1496" s="84" t="str">
        <f>F1496&amp;"-"&amp;COUNTIF($F$2:F1496,F1496)</f>
        <v>METASA-1340</v>
      </c>
      <c r="F1496" s="84" t="str">
        <f t="shared" si="137"/>
        <v>METASA</v>
      </c>
      <c r="G1496" t="s">
        <v>8581</v>
      </c>
      <c r="H1496" s="62">
        <v>88416482000106</v>
      </c>
      <c r="I1496" t="s">
        <v>30</v>
      </c>
      <c r="J1496">
        <v>2290.64</v>
      </c>
      <c r="K1496">
        <v>45056.86</v>
      </c>
      <c r="AP1496">
        <v>68496</v>
      </c>
    </row>
    <row r="1497" spans="1:42" x14ac:dyDescent="0.25">
      <c r="A1497" t="s">
        <v>5958</v>
      </c>
      <c r="B1497" t="str">
        <f>C1497&amp;"-"&amp;COUNTIF(C$2:C1497,C1497)</f>
        <v>71229-11</v>
      </c>
      <c r="C1497">
        <v>71229</v>
      </c>
      <c r="D1497" s="57">
        <v>44932</v>
      </c>
      <c r="E1497" s="84" t="str">
        <f>F1497&amp;"-"&amp;COUNTIF($F$2:F1497,F1497)</f>
        <v>METASA-1341</v>
      </c>
      <c r="F1497" s="84" t="str">
        <f t="shared" si="137"/>
        <v>METASA</v>
      </c>
      <c r="G1497" t="s">
        <v>8581</v>
      </c>
      <c r="H1497" s="62">
        <v>88416482000106</v>
      </c>
      <c r="I1497" t="s">
        <v>30</v>
      </c>
      <c r="J1497">
        <v>1554.27</v>
      </c>
      <c r="K1497">
        <v>41390.21</v>
      </c>
      <c r="AP1497">
        <v>68490</v>
      </c>
    </row>
    <row r="1498" spans="1:42" x14ac:dyDescent="0.25">
      <c r="A1498" t="s">
        <v>5958</v>
      </c>
      <c r="B1498" t="str">
        <f>C1498&amp;"-"&amp;COUNTIF(C$2:C1498,C1498)</f>
        <v>71229-12</v>
      </c>
      <c r="C1498">
        <v>71229</v>
      </c>
      <c r="D1498" s="57">
        <v>44932</v>
      </c>
      <c r="E1498" s="84" t="str">
        <f>F1498&amp;"-"&amp;COUNTIF($F$2:F1498,F1498)</f>
        <v>METASA-1342</v>
      </c>
      <c r="F1498" s="84" t="str">
        <f t="shared" si="137"/>
        <v>METASA</v>
      </c>
      <c r="G1498" t="s">
        <v>8581</v>
      </c>
      <c r="H1498" s="62">
        <v>88416482000106</v>
      </c>
      <c r="I1498" t="s">
        <v>30</v>
      </c>
      <c r="J1498">
        <v>487</v>
      </c>
      <c r="K1498">
        <v>8220.56</v>
      </c>
      <c r="AP1498">
        <v>68417</v>
      </c>
    </row>
    <row r="1499" spans="1:42" x14ac:dyDescent="0.25">
      <c r="A1499" t="s">
        <v>5958</v>
      </c>
      <c r="B1499" t="str">
        <f>C1499&amp;"-"&amp;COUNTIF(C$2:C1499,C1499)</f>
        <v>71229-13</v>
      </c>
      <c r="C1499">
        <v>71229</v>
      </c>
      <c r="D1499" s="57">
        <v>44932</v>
      </c>
      <c r="E1499" s="84" t="str">
        <f>F1499&amp;"-"&amp;COUNTIF($F$2:F1499,F1499)</f>
        <v>METASA-1343</v>
      </c>
      <c r="F1499" s="84" t="str">
        <f t="shared" si="137"/>
        <v>METASA</v>
      </c>
      <c r="G1499" t="s">
        <v>8581</v>
      </c>
      <c r="H1499" s="62">
        <v>88416482000106</v>
      </c>
      <c r="I1499" t="s">
        <v>30</v>
      </c>
      <c r="J1499">
        <v>931.53</v>
      </c>
      <c r="K1499">
        <v>24806.639999999999</v>
      </c>
      <c r="AP1499">
        <v>68375</v>
      </c>
    </row>
    <row r="1500" spans="1:42" x14ac:dyDescent="0.25">
      <c r="A1500" t="s">
        <v>5958</v>
      </c>
      <c r="B1500" t="str">
        <f>C1500&amp;"-"&amp;COUNTIF(C$2:C1500,C1500)</f>
        <v>71229-14</v>
      </c>
      <c r="C1500">
        <v>71229</v>
      </c>
      <c r="D1500" s="57">
        <v>44932</v>
      </c>
      <c r="E1500" s="84" t="str">
        <f>F1500&amp;"-"&amp;COUNTIF($F$2:F1500,F1500)</f>
        <v>METASA-1344</v>
      </c>
      <c r="F1500" s="84" t="str">
        <f t="shared" si="137"/>
        <v>METASA</v>
      </c>
      <c r="G1500" t="s">
        <v>8581</v>
      </c>
      <c r="H1500" s="62">
        <v>88416482000106</v>
      </c>
      <c r="I1500" t="s">
        <v>30</v>
      </c>
      <c r="J1500">
        <v>2851.63</v>
      </c>
      <c r="K1500">
        <v>38126.29</v>
      </c>
      <c r="AP1500">
        <v>68371</v>
      </c>
    </row>
    <row r="1501" spans="1:42" x14ac:dyDescent="0.25">
      <c r="A1501" t="s">
        <v>5958</v>
      </c>
      <c r="B1501" t="str">
        <f>C1501&amp;"-"&amp;COUNTIF(C$2:C1501,C1501)</f>
        <v>71229-15</v>
      </c>
      <c r="C1501">
        <v>71229</v>
      </c>
      <c r="D1501" s="57">
        <v>44932</v>
      </c>
      <c r="E1501" s="84" t="str">
        <f>F1501&amp;"-"&amp;COUNTIF($F$2:F1501,F1501)</f>
        <v>METASA-1345</v>
      </c>
      <c r="F1501" s="84" t="str">
        <f t="shared" si="137"/>
        <v>METASA</v>
      </c>
      <c r="G1501" t="s">
        <v>8581</v>
      </c>
      <c r="H1501" s="62">
        <v>88416482000106</v>
      </c>
      <c r="I1501" t="s">
        <v>30</v>
      </c>
      <c r="J1501">
        <v>92.98</v>
      </c>
      <c r="K1501">
        <v>1344.49</v>
      </c>
      <c r="AP1501">
        <v>68337</v>
      </c>
    </row>
    <row r="1502" spans="1:42" x14ac:dyDescent="0.25">
      <c r="A1502" t="s">
        <v>5958</v>
      </c>
      <c r="B1502" t="str">
        <f>C1502&amp;"-"&amp;COUNTIF(C$2:C1502,C1502)</f>
        <v>71229-16</v>
      </c>
      <c r="C1502">
        <v>71229</v>
      </c>
      <c r="D1502" s="57">
        <v>44932</v>
      </c>
      <c r="E1502" s="84" t="str">
        <f>F1502&amp;"-"&amp;COUNTIF($F$2:F1502,F1502)</f>
        <v>METASA-1346</v>
      </c>
      <c r="F1502" s="84" t="str">
        <f t="shared" si="137"/>
        <v>METASA</v>
      </c>
      <c r="G1502" t="s">
        <v>8581</v>
      </c>
      <c r="H1502" s="62">
        <v>88416482000106</v>
      </c>
      <c r="I1502" t="s">
        <v>30</v>
      </c>
      <c r="J1502">
        <v>370.58</v>
      </c>
      <c r="K1502">
        <v>9846.31</v>
      </c>
      <c r="AP1502">
        <v>68281</v>
      </c>
    </row>
    <row r="1503" spans="1:42" x14ac:dyDescent="0.25">
      <c r="A1503" t="s">
        <v>5958</v>
      </c>
      <c r="B1503" t="str">
        <f>C1503&amp;"-"&amp;COUNTIF(C$2:C1503,C1503)</f>
        <v>71234-1</v>
      </c>
      <c r="C1503">
        <v>71234</v>
      </c>
      <c r="D1503" s="57">
        <v>44933</v>
      </c>
      <c r="E1503" s="84" t="str">
        <f>F1503&amp;"-"&amp;COUNTIF($F$2:F1503,F1503)</f>
        <v>METASA-1347</v>
      </c>
      <c r="F1503" s="84" t="str">
        <f t="shared" si="137"/>
        <v>METASA</v>
      </c>
      <c r="G1503" t="s">
        <v>8581</v>
      </c>
      <c r="H1503" s="62">
        <v>88416482000106</v>
      </c>
      <c r="I1503" t="s">
        <v>30</v>
      </c>
      <c r="J1503">
        <v>142.13999999999999</v>
      </c>
      <c r="K1503">
        <v>2399.3200000000002</v>
      </c>
      <c r="AP1503">
        <v>68272</v>
      </c>
    </row>
    <row r="1504" spans="1:42" x14ac:dyDescent="0.25">
      <c r="A1504" t="s">
        <v>5958</v>
      </c>
      <c r="B1504" t="str">
        <f>C1504&amp;"-"&amp;COUNTIF(C$2:C1504,C1504)</f>
        <v>71234-2</v>
      </c>
      <c r="C1504">
        <v>71234</v>
      </c>
      <c r="D1504" s="57">
        <v>44933</v>
      </c>
      <c r="E1504" s="84" t="str">
        <f>F1504&amp;"-"&amp;COUNTIF($F$2:F1504,F1504)</f>
        <v>METASA-1348</v>
      </c>
      <c r="F1504" s="84" t="str">
        <f t="shared" si="137"/>
        <v>METASA</v>
      </c>
      <c r="G1504" t="s">
        <v>8581</v>
      </c>
      <c r="H1504" s="62">
        <v>88416482000106</v>
      </c>
      <c r="I1504" t="s">
        <v>30</v>
      </c>
      <c r="J1504">
        <v>3802.19</v>
      </c>
      <c r="K1504">
        <v>64180.97</v>
      </c>
      <c r="AP1504">
        <v>68264</v>
      </c>
    </row>
    <row r="1505" spans="1:42" x14ac:dyDescent="0.25">
      <c r="A1505" t="s">
        <v>5958</v>
      </c>
      <c r="B1505" t="str">
        <f>C1505&amp;"-"&amp;COUNTIF(C$2:C1505,C1505)</f>
        <v>71234-3</v>
      </c>
      <c r="C1505">
        <v>71234</v>
      </c>
      <c r="D1505" s="57">
        <v>44933</v>
      </c>
      <c r="E1505" s="84" t="str">
        <f>F1505&amp;"-"&amp;COUNTIF($F$2:F1505,F1505)</f>
        <v>METASA-1349</v>
      </c>
      <c r="F1505" s="84" t="str">
        <f t="shared" si="137"/>
        <v>METASA</v>
      </c>
      <c r="G1505" t="s">
        <v>8581</v>
      </c>
      <c r="H1505" s="62">
        <v>88416482000106</v>
      </c>
      <c r="I1505" t="s">
        <v>30</v>
      </c>
      <c r="J1505">
        <v>227.79</v>
      </c>
      <c r="K1505">
        <v>3845.1</v>
      </c>
      <c r="AP1505">
        <v>68230</v>
      </c>
    </row>
    <row r="1506" spans="1:42" x14ac:dyDescent="0.25">
      <c r="A1506" t="s">
        <v>5958</v>
      </c>
      <c r="B1506" t="str">
        <f>C1506&amp;"-"&amp;COUNTIF(C$2:C1506,C1506)</f>
        <v>71234-4</v>
      </c>
      <c r="C1506">
        <v>71234</v>
      </c>
      <c r="D1506" s="57">
        <v>44933</v>
      </c>
      <c r="E1506" s="84" t="str">
        <f>F1506&amp;"-"&amp;COUNTIF($F$2:F1506,F1506)</f>
        <v>METASA-1350</v>
      </c>
      <c r="F1506" s="84" t="str">
        <f t="shared" si="137"/>
        <v>METASA</v>
      </c>
      <c r="G1506" t="s">
        <v>8581</v>
      </c>
      <c r="H1506" s="62">
        <v>88416482000106</v>
      </c>
      <c r="I1506" t="s">
        <v>30</v>
      </c>
      <c r="J1506">
        <v>509.26</v>
      </c>
      <c r="K1506">
        <v>8265.2900000000009</v>
      </c>
      <c r="AP1506">
        <v>68226</v>
      </c>
    </row>
    <row r="1507" spans="1:42" x14ac:dyDescent="0.25">
      <c r="A1507" t="s">
        <v>5958</v>
      </c>
      <c r="B1507" t="str">
        <f>C1507&amp;"-"&amp;COUNTIF(C$2:C1507,C1507)</f>
        <v>71234-5</v>
      </c>
      <c r="C1507">
        <v>71234</v>
      </c>
      <c r="D1507" s="57">
        <v>44933</v>
      </c>
      <c r="E1507" s="84" t="str">
        <f>F1507&amp;"-"&amp;COUNTIF($F$2:F1507,F1507)</f>
        <v>METASA-1351</v>
      </c>
      <c r="F1507" s="84" t="str">
        <f t="shared" si="137"/>
        <v>METASA</v>
      </c>
      <c r="G1507" t="s">
        <v>8581</v>
      </c>
      <c r="H1507" s="62">
        <v>88416482000106</v>
      </c>
      <c r="I1507" t="s">
        <v>30</v>
      </c>
      <c r="J1507">
        <v>1528.7</v>
      </c>
      <c r="K1507">
        <v>25804.46</v>
      </c>
      <c r="AP1507">
        <v>68177</v>
      </c>
    </row>
    <row r="1508" spans="1:42" x14ac:dyDescent="0.25">
      <c r="A1508" t="s">
        <v>5958</v>
      </c>
      <c r="B1508" t="str">
        <f>C1508&amp;"-"&amp;COUNTIF(C$2:C1508,C1508)</f>
        <v>71234-6</v>
      </c>
      <c r="C1508">
        <v>71234</v>
      </c>
      <c r="D1508" s="57">
        <v>44933</v>
      </c>
      <c r="E1508" s="84" t="str">
        <f>F1508&amp;"-"&amp;COUNTIF($F$2:F1508,F1508)</f>
        <v>METASA-1352</v>
      </c>
      <c r="F1508" s="84" t="str">
        <f t="shared" si="137"/>
        <v>METASA</v>
      </c>
      <c r="G1508" t="s">
        <v>8581</v>
      </c>
      <c r="H1508" s="62">
        <v>88416482000106</v>
      </c>
      <c r="I1508" t="s">
        <v>30</v>
      </c>
      <c r="J1508">
        <v>1343.48</v>
      </c>
      <c r="K1508">
        <v>25082.77</v>
      </c>
      <c r="AP1508">
        <v>68139</v>
      </c>
    </row>
    <row r="1509" spans="1:42" x14ac:dyDescent="0.25">
      <c r="A1509" t="s">
        <v>5958</v>
      </c>
      <c r="B1509" t="str">
        <f>C1509&amp;"-"&amp;COUNTIF(C$2:C1509,C1509)</f>
        <v>71234-7</v>
      </c>
      <c r="C1509">
        <v>71234</v>
      </c>
      <c r="D1509" s="57">
        <v>44933</v>
      </c>
      <c r="E1509" s="84" t="str">
        <f>F1509&amp;"-"&amp;COUNTIF($F$2:F1509,F1509)</f>
        <v>METASA-1353</v>
      </c>
      <c r="F1509" s="84" t="str">
        <f t="shared" si="137"/>
        <v>METASA</v>
      </c>
      <c r="G1509" t="s">
        <v>8581</v>
      </c>
      <c r="H1509" s="62">
        <v>88416482000106</v>
      </c>
      <c r="I1509" t="s">
        <v>30</v>
      </c>
      <c r="J1509">
        <v>418.03</v>
      </c>
      <c r="K1509">
        <v>7056.35</v>
      </c>
      <c r="AP1509">
        <v>68124</v>
      </c>
    </row>
    <row r="1510" spans="1:42" x14ac:dyDescent="0.25">
      <c r="A1510" t="s">
        <v>5958</v>
      </c>
      <c r="B1510" t="str">
        <f>C1510&amp;"-"&amp;COUNTIF(C$2:C1510,C1510)</f>
        <v>71234-8</v>
      </c>
      <c r="C1510">
        <v>71234</v>
      </c>
      <c r="D1510" s="57">
        <v>44933</v>
      </c>
      <c r="E1510" s="84" t="str">
        <f>F1510&amp;"-"&amp;COUNTIF($F$2:F1510,F1510)</f>
        <v>METASA-1354</v>
      </c>
      <c r="F1510" s="84" t="str">
        <f t="shared" si="137"/>
        <v>METASA</v>
      </c>
      <c r="G1510" t="s">
        <v>8581</v>
      </c>
      <c r="H1510" s="62">
        <v>88416482000106</v>
      </c>
      <c r="I1510" t="s">
        <v>30</v>
      </c>
      <c r="J1510">
        <v>160.13999999999999</v>
      </c>
      <c r="K1510">
        <v>3093.9</v>
      </c>
      <c r="AP1510">
        <v>68115</v>
      </c>
    </row>
    <row r="1511" spans="1:42" x14ac:dyDescent="0.25">
      <c r="A1511" t="s">
        <v>5958</v>
      </c>
      <c r="B1511" t="str">
        <f>C1511&amp;"-"&amp;COUNTIF(C$2:C1511,C1511)</f>
        <v>71330-1</v>
      </c>
      <c r="C1511">
        <v>71330</v>
      </c>
      <c r="D1511" s="57">
        <v>44938</v>
      </c>
      <c r="E1511" s="84" t="str">
        <f>F1511&amp;"-"&amp;COUNTIF($F$2:F1511,F1511)</f>
        <v>METASA-1355</v>
      </c>
      <c r="F1511" s="84" t="str">
        <f t="shared" si="137"/>
        <v>METASA</v>
      </c>
      <c r="G1511" t="s">
        <v>8581</v>
      </c>
      <c r="H1511" s="62">
        <v>88416482000106</v>
      </c>
      <c r="I1511" t="s">
        <v>30</v>
      </c>
      <c r="J1511">
        <v>344.05</v>
      </c>
      <c r="K1511">
        <v>5807.56</v>
      </c>
      <c r="AP1511">
        <v>68109</v>
      </c>
    </row>
    <row r="1512" spans="1:42" x14ac:dyDescent="0.25">
      <c r="A1512" t="s">
        <v>5958</v>
      </c>
      <c r="B1512" t="str">
        <f>C1512&amp;"-"&amp;COUNTIF(C$2:C1512,C1512)</f>
        <v>71330-2</v>
      </c>
      <c r="C1512">
        <v>71330</v>
      </c>
      <c r="D1512" s="57">
        <v>44938</v>
      </c>
      <c r="E1512" s="84" t="str">
        <f>F1512&amp;"-"&amp;COUNTIF($F$2:F1512,F1512)</f>
        <v>METASA-1356</v>
      </c>
      <c r="F1512" s="84" t="str">
        <f t="shared" si="137"/>
        <v>METASA</v>
      </c>
      <c r="G1512" t="s">
        <v>8581</v>
      </c>
      <c r="H1512" s="62">
        <v>88416482000106</v>
      </c>
      <c r="I1512" t="s">
        <v>30</v>
      </c>
      <c r="J1512">
        <v>2946.64</v>
      </c>
      <c r="K1512">
        <v>49739.28</v>
      </c>
      <c r="AP1512">
        <v>68107</v>
      </c>
    </row>
    <row r="1513" spans="1:42" x14ac:dyDescent="0.25">
      <c r="A1513" t="s">
        <v>5958</v>
      </c>
      <c r="B1513" t="str">
        <f>C1513&amp;"-"&amp;COUNTIF(C$2:C1513,C1513)</f>
        <v>71330-3</v>
      </c>
      <c r="C1513">
        <v>71330</v>
      </c>
      <c r="D1513" s="57">
        <v>44938</v>
      </c>
      <c r="E1513" s="84" t="str">
        <f>F1513&amp;"-"&amp;COUNTIF($F$2:F1513,F1513)</f>
        <v>METASA-1357</v>
      </c>
      <c r="F1513" s="84" t="str">
        <f t="shared" si="137"/>
        <v>METASA</v>
      </c>
      <c r="G1513" t="s">
        <v>8581</v>
      </c>
      <c r="H1513" s="62">
        <v>88416482000106</v>
      </c>
      <c r="I1513" t="s">
        <v>30</v>
      </c>
      <c r="J1513">
        <v>1262.3499999999999</v>
      </c>
      <c r="K1513">
        <v>21308.47</v>
      </c>
      <c r="AP1513">
        <v>68023</v>
      </c>
    </row>
    <row r="1514" spans="1:42" x14ac:dyDescent="0.25">
      <c r="A1514" t="s">
        <v>5958</v>
      </c>
      <c r="B1514" t="str">
        <f>C1514&amp;"-"&amp;COUNTIF(C$2:C1514,C1514)</f>
        <v>71330-4</v>
      </c>
      <c r="C1514">
        <v>71330</v>
      </c>
      <c r="D1514" s="57">
        <v>44938</v>
      </c>
      <c r="E1514" s="84" t="str">
        <f>F1514&amp;"-"&amp;COUNTIF($F$2:F1514,F1514)</f>
        <v>METASA-1358</v>
      </c>
      <c r="F1514" s="84" t="str">
        <f t="shared" si="137"/>
        <v>METASA</v>
      </c>
      <c r="G1514" t="s">
        <v>8581</v>
      </c>
      <c r="H1514" s="62">
        <v>88416482000106</v>
      </c>
      <c r="I1514" t="s">
        <v>30</v>
      </c>
      <c r="J1514">
        <v>699.64</v>
      </c>
      <c r="K1514">
        <v>9354.19</v>
      </c>
      <c r="AP1514">
        <v>68005</v>
      </c>
    </row>
    <row r="1515" spans="1:42" x14ac:dyDescent="0.25">
      <c r="A1515" t="s">
        <v>5958</v>
      </c>
      <c r="B1515" t="str">
        <f>C1515&amp;"-"&amp;COUNTIF(C$2:C1515,C1515)</f>
        <v>71330-5</v>
      </c>
      <c r="C1515">
        <v>71330</v>
      </c>
      <c r="D1515" s="57">
        <v>44938</v>
      </c>
      <c r="E1515" s="84" t="str">
        <f>F1515&amp;"-"&amp;COUNTIF($F$2:F1515,F1515)</f>
        <v>METASA-1359</v>
      </c>
      <c r="F1515" s="84" t="str">
        <f t="shared" si="137"/>
        <v>METASA</v>
      </c>
      <c r="G1515" t="s">
        <v>8581</v>
      </c>
      <c r="H1515" s="62">
        <v>88416482000106</v>
      </c>
      <c r="I1515" t="s">
        <v>30</v>
      </c>
      <c r="J1515">
        <v>212.84</v>
      </c>
      <c r="K1515">
        <v>3454.39</v>
      </c>
      <c r="AP1515">
        <v>67997</v>
      </c>
    </row>
    <row r="1516" spans="1:42" x14ac:dyDescent="0.25">
      <c r="A1516" t="s">
        <v>5958</v>
      </c>
      <c r="B1516" t="str">
        <f>C1516&amp;"-"&amp;COUNTIF(C$2:C1516,C1516)</f>
        <v>71330-6</v>
      </c>
      <c r="C1516">
        <v>71330</v>
      </c>
      <c r="D1516" s="57">
        <v>44938</v>
      </c>
      <c r="E1516" s="84" t="str">
        <f>F1516&amp;"-"&amp;COUNTIF($F$2:F1516,F1516)</f>
        <v>METASA-1360</v>
      </c>
      <c r="F1516" s="84" t="str">
        <f t="shared" si="137"/>
        <v>METASA</v>
      </c>
      <c r="G1516" t="s">
        <v>8581</v>
      </c>
      <c r="H1516" s="62">
        <v>88416482000106</v>
      </c>
      <c r="I1516" t="s">
        <v>30</v>
      </c>
      <c r="J1516">
        <v>1230.1199999999999</v>
      </c>
      <c r="K1516">
        <v>22966.34</v>
      </c>
      <c r="AP1516">
        <v>67913</v>
      </c>
    </row>
    <row r="1517" spans="1:42" x14ac:dyDescent="0.25">
      <c r="A1517" t="s">
        <v>5958</v>
      </c>
      <c r="B1517" t="str">
        <f>C1517&amp;"-"&amp;COUNTIF(C$2:C1517,C1517)</f>
        <v>71330-7</v>
      </c>
      <c r="C1517">
        <v>71330</v>
      </c>
      <c r="D1517" s="57">
        <v>44938</v>
      </c>
      <c r="E1517" s="84" t="str">
        <f>F1517&amp;"-"&amp;COUNTIF($F$2:F1517,F1517)</f>
        <v>METASA-1361</v>
      </c>
      <c r="F1517" s="84" t="str">
        <f t="shared" si="137"/>
        <v>METASA</v>
      </c>
      <c r="G1517" t="s">
        <v>8581</v>
      </c>
      <c r="H1517" s="62">
        <v>88416482000106</v>
      </c>
      <c r="I1517" t="s">
        <v>30</v>
      </c>
      <c r="J1517">
        <v>1078.72</v>
      </c>
      <c r="K1517">
        <v>18208.79</v>
      </c>
      <c r="AP1517">
        <v>67881</v>
      </c>
    </row>
    <row r="1518" spans="1:42" x14ac:dyDescent="0.25">
      <c r="A1518" t="s">
        <v>5958</v>
      </c>
      <c r="B1518" t="str">
        <f>C1518&amp;"-"&amp;COUNTIF(C$2:C1518,C1518)</f>
        <v>71330-8</v>
      </c>
      <c r="C1518">
        <v>71330</v>
      </c>
      <c r="D1518" s="57">
        <v>44938</v>
      </c>
      <c r="E1518" s="84" t="str">
        <f>F1518&amp;"-"&amp;COUNTIF($F$2:F1518,F1518)</f>
        <v>METASA-1362</v>
      </c>
      <c r="F1518" s="84" t="str">
        <f t="shared" si="137"/>
        <v>METASA</v>
      </c>
      <c r="G1518" t="s">
        <v>8581</v>
      </c>
      <c r="H1518" s="62">
        <v>88416482000106</v>
      </c>
      <c r="I1518" t="s">
        <v>30</v>
      </c>
      <c r="J1518">
        <v>422.19</v>
      </c>
      <c r="K1518">
        <v>8156.71</v>
      </c>
      <c r="AP1518">
        <v>67872</v>
      </c>
    </row>
    <row r="1519" spans="1:42" x14ac:dyDescent="0.25">
      <c r="A1519" t="s">
        <v>5958</v>
      </c>
      <c r="B1519" t="str">
        <f>C1519&amp;"-"&amp;COUNTIF(C$2:C1519,C1519)</f>
        <v>71330-9</v>
      </c>
      <c r="C1519">
        <v>71330</v>
      </c>
      <c r="D1519" s="57">
        <v>44938</v>
      </c>
      <c r="E1519" s="84" t="str">
        <f>F1519&amp;"-"&amp;COUNTIF($F$2:F1519,F1519)</f>
        <v>METASA-1363</v>
      </c>
      <c r="F1519" s="84" t="str">
        <f t="shared" si="137"/>
        <v>METASA</v>
      </c>
      <c r="G1519" t="s">
        <v>8581</v>
      </c>
      <c r="H1519" s="62">
        <v>88416482000106</v>
      </c>
      <c r="I1519" t="s">
        <v>30</v>
      </c>
      <c r="J1519">
        <v>39.880000000000003</v>
      </c>
      <c r="K1519">
        <v>770.48</v>
      </c>
      <c r="AP1519">
        <v>67823</v>
      </c>
    </row>
    <row r="1520" spans="1:42" x14ac:dyDescent="0.25">
      <c r="A1520" t="s">
        <v>5958</v>
      </c>
      <c r="B1520" t="str">
        <f>C1520&amp;"-"&amp;COUNTIF(C$2:C1520,C1520)</f>
        <v>71330-10</v>
      </c>
      <c r="C1520">
        <v>71330</v>
      </c>
      <c r="D1520" s="57">
        <v>44938</v>
      </c>
      <c r="E1520" s="84" t="str">
        <f>F1520&amp;"-"&amp;COUNTIF($F$2:F1520,F1520)</f>
        <v>METASA-1364</v>
      </c>
      <c r="F1520" s="84" t="str">
        <f t="shared" si="137"/>
        <v>METASA</v>
      </c>
      <c r="G1520" t="s">
        <v>8581</v>
      </c>
      <c r="H1520" s="62">
        <v>88416482000106</v>
      </c>
      <c r="I1520" t="s">
        <v>30</v>
      </c>
      <c r="J1520">
        <v>265.48</v>
      </c>
      <c r="K1520">
        <v>5129.07</v>
      </c>
      <c r="AP1520">
        <v>67819</v>
      </c>
    </row>
    <row r="1521" spans="1:42" x14ac:dyDescent="0.25">
      <c r="A1521" t="s">
        <v>5958</v>
      </c>
      <c r="B1521" t="str">
        <f>C1521&amp;"-"&amp;COUNTIF(C$2:C1521,C1521)</f>
        <v>71330-11</v>
      </c>
      <c r="C1521">
        <v>71330</v>
      </c>
      <c r="D1521" s="57">
        <v>44938</v>
      </c>
      <c r="E1521" s="84" t="str">
        <f>F1521&amp;"-"&amp;COUNTIF($F$2:F1521,F1521)</f>
        <v>METASA-1365</v>
      </c>
      <c r="F1521" s="84" t="str">
        <f t="shared" si="137"/>
        <v>METASA</v>
      </c>
      <c r="G1521" t="s">
        <v>8581</v>
      </c>
      <c r="H1521" s="62">
        <v>88416482000106</v>
      </c>
      <c r="I1521" t="s">
        <v>30</v>
      </c>
      <c r="J1521">
        <v>1258.72</v>
      </c>
      <c r="K1521">
        <v>21247.200000000001</v>
      </c>
      <c r="AP1521">
        <v>67800</v>
      </c>
    </row>
    <row r="1522" spans="1:42" x14ac:dyDescent="0.25">
      <c r="A1522" t="s">
        <v>5958</v>
      </c>
      <c r="B1522" t="str">
        <f>C1522&amp;"-"&amp;COUNTIF(C$2:C1522,C1522)</f>
        <v>71330-12</v>
      </c>
      <c r="C1522">
        <v>71330</v>
      </c>
      <c r="D1522" s="57">
        <v>44938</v>
      </c>
      <c r="E1522" s="84" t="str">
        <f>F1522&amp;"-"&amp;COUNTIF($F$2:F1522,F1522)</f>
        <v>METASA-1366</v>
      </c>
      <c r="F1522" s="84" t="str">
        <f t="shared" si="137"/>
        <v>METASA</v>
      </c>
      <c r="G1522" t="s">
        <v>8581</v>
      </c>
      <c r="H1522" s="62">
        <v>88416482000106</v>
      </c>
      <c r="I1522" t="s">
        <v>30</v>
      </c>
      <c r="J1522">
        <v>1862.2</v>
      </c>
      <c r="K1522">
        <v>24897.61</v>
      </c>
      <c r="AP1522">
        <v>67776</v>
      </c>
    </row>
    <row r="1523" spans="1:42" x14ac:dyDescent="0.25">
      <c r="A1523" t="s">
        <v>5958</v>
      </c>
      <c r="B1523" t="str">
        <f>C1523&amp;"-"&amp;COUNTIF(C$2:C1523,C1523)</f>
        <v>71330-13</v>
      </c>
      <c r="C1523">
        <v>71330</v>
      </c>
      <c r="D1523" s="57">
        <v>44938</v>
      </c>
      <c r="E1523" s="84" t="str">
        <f>F1523&amp;"-"&amp;COUNTIF($F$2:F1523,F1523)</f>
        <v>METASA-1367</v>
      </c>
      <c r="F1523" s="84" t="str">
        <f t="shared" si="137"/>
        <v>METASA</v>
      </c>
      <c r="G1523" t="s">
        <v>8581</v>
      </c>
      <c r="H1523" s="62">
        <v>88416482000106</v>
      </c>
      <c r="I1523" t="s">
        <v>30</v>
      </c>
      <c r="J1523">
        <v>14.88</v>
      </c>
      <c r="K1523">
        <v>226.47</v>
      </c>
      <c r="AP1523">
        <v>67761</v>
      </c>
    </row>
    <row r="1524" spans="1:42" x14ac:dyDescent="0.25">
      <c r="A1524" t="s">
        <v>5958</v>
      </c>
      <c r="B1524" t="str">
        <f>C1524&amp;"-"&amp;COUNTIF(C$2:C1524,C1524)</f>
        <v>71330-14</v>
      </c>
      <c r="C1524">
        <v>71330</v>
      </c>
      <c r="D1524" s="57">
        <v>44938</v>
      </c>
      <c r="E1524" s="84" t="str">
        <f>F1524&amp;"-"&amp;COUNTIF($F$2:F1524,F1524)</f>
        <v>METASA-1368</v>
      </c>
      <c r="F1524" s="84" t="str">
        <f t="shared" si="137"/>
        <v>METASA</v>
      </c>
      <c r="G1524" t="s">
        <v>8581</v>
      </c>
      <c r="H1524" s="62">
        <v>88416482000106</v>
      </c>
      <c r="I1524" t="s">
        <v>30</v>
      </c>
      <c r="J1524">
        <v>2.38</v>
      </c>
      <c r="K1524">
        <v>42.01</v>
      </c>
      <c r="AP1524">
        <v>67736</v>
      </c>
    </row>
    <row r="1525" spans="1:42" x14ac:dyDescent="0.25">
      <c r="A1525" t="s">
        <v>5983</v>
      </c>
      <c r="B1525" t="str">
        <f>C1525&amp;"-"&amp;COUNTIF(C$2:C1525,C1525)</f>
        <v>21982-1</v>
      </c>
      <c r="C1525">
        <v>21982</v>
      </c>
      <c r="D1525" s="57">
        <v>44938</v>
      </c>
      <c r="E1525" s="84" t="str">
        <f>F1525&amp;"-"&amp;COUNTIF($F$2:F1525,F1525)</f>
        <v>WK-13</v>
      </c>
      <c r="F1525" s="84" t="str">
        <f t="shared" si="137"/>
        <v>WK</v>
      </c>
      <c r="G1525" t="s">
        <v>8586</v>
      </c>
      <c r="H1525" s="62">
        <v>97434047000103</v>
      </c>
      <c r="I1525" t="s">
        <v>5984</v>
      </c>
      <c r="J1525">
        <v>6</v>
      </c>
      <c r="K1525">
        <v>39.9</v>
      </c>
      <c r="AP1525">
        <v>67676</v>
      </c>
    </row>
    <row r="1526" spans="1:42" x14ac:dyDescent="0.25">
      <c r="A1526" t="s">
        <v>5983</v>
      </c>
      <c r="B1526" t="str">
        <f>C1526&amp;"-"&amp;COUNTIF(C$2:C1526,C1526)</f>
        <v>21982-2</v>
      </c>
      <c r="C1526">
        <v>21982</v>
      </c>
      <c r="D1526" s="57">
        <v>44938</v>
      </c>
      <c r="E1526" s="84" t="str">
        <f>F1526&amp;"-"&amp;COUNTIF($F$2:F1526,F1526)</f>
        <v>WK-14</v>
      </c>
      <c r="F1526" s="84" t="str">
        <f t="shared" si="137"/>
        <v>WK</v>
      </c>
      <c r="G1526" t="s">
        <v>8586</v>
      </c>
      <c r="H1526" s="62">
        <v>97434047000103</v>
      </c>
      <c r="I1526" t="s">
        <v>5984</v>
      </c>
      <c r="J1526">
        <v>6</v>
      </c>
      <c r="K1526">
        <v>123.12</v>
      </c>
      <c r="AP1526">
        <v>67623</v>
      </c>
    </row>
    <row r="1527" spans="1:42" x14ac:dyDescent="0.25">
      <c r="A1527" t="s">
        <v>5983</v>
      </c>
      <c r="B1527" t="str">
        <f>C1527&amp;"-"&amp;COUNTIF(C$2:C1527,C1527)</f>
        <v>21982-3</v>
      </c>
      <c r="C1527">
        <v>21982</v>
      </c>
      <c r="D1527" s="57">
        <v>44938</v>
      </c>
      <c r="E1527" s="84" t="str">
        <f>F1527&amp;"-"&amp;COUNTIF($F$2:F1527,F1527)</f>
        <v>WK-15</v>
      </c>
      <c r="F1527" s="84" t="str">
        <f t="shared" si="137"/>
        <v>WK</v>
      </c>
      <c r="G1527" t="s">
        <v>8586</v>
      </c>
      <c r="H1527" s="62">
        <v>97434047000103</v>
      </c>
      <c r="I1527" t="s">
        <v>5984</v>
      </c>
      <c r="J1527">
        <v>30</v>
      </c>
      <c r="K1527">
        <v>826.5</v>
      </c>
      <c r="AP1527">
        <v>67612</v>
      </c>
    </row>
    <row r="1528" spans="1:42" x14ac:dyDescent="0.25">
      <c r="A1528" t="s">
        <v>5983</v>
      </c>
      <c r="B1528" t="str">
        <f>C1528&amp;"-"&amp;COUNTIF(C$2:C1528,C1528)</f>
        <v>21982-4</v>
      </c>
      <c r="C1528">
        <v>21982</v>
      </c>
      <c r="D1528" s="57">
        <v>44938</v>
      </c>
      <c r="E1528" s="84" t="str">
        <f>F1528&amp;"-"&amp;COUNTIF($F$2:F1528,F1528)</f>
        <v>WK-16</v>
      </c>
      <c r="F1528" s="84" t="str">
        <f t="shared" si="137"/>
        <v>WK</v>
      </c>
      <c r="G1528" t="s">
        <v>8586</v>
      </c>
      <c r="H1528" s="62">
        <v>97434047000103</v>
      </c>
      <c r="I1528" t="s">
        <v>5984</v>
      </c>
      <c r="J1528">
        <v>108</v>
      </c>
      <c r="K1528">
        <v>5232.6000000000004</v>
      </c>
      <c r="AP1528">
        <v>67582</v>
      </c>
    </row>
    <row r="1529" spans="1:42" x14ac:dyDescent="0.25">
      <c r="A1529" t="s">
        <v>5983</v>
      </c>
      <c r="B1529" t="str">
        <f>C1529&amp;"-"&amp;COUNTIF(C$2:C1529,C1529)</f>
        <v>21982-5</v>
      </c>
      <c r="C1529">
        <v>21982</v>
      </c>
      <c r="D1529" s="57">
        <v>44938</v>
      </c>
      <c r="E1529" s="84" t="str">
        <f>F1529&amp;"-"&amp;COUNTIF($F$2:F1529,F1529)</f>
        <v>WK-17</v>
      </c>
      <c r="F1529" s="84" t="str">
        <f t="shared" si="137"/>
        <v>WK</v>
      </c>
      <c r="G1529" t="s">
        <v>8586</v>
      </c>
      <c r="H1529" s="62">
        <v>97434047000103</v>
      </c>
      <c r="I1529" t="s">
        <v>5984</v>
      </c>
      <c r="J1529">
        <v>48</v>
      </c>
      <c r="K1529">
        <v>3734.88</v>
      </c>
      <c r="AP1529">
        <v>67573</v>
      </c>
    </row>
    <row r="1530" spans="1:42" x14ac:dyDescent="0.25">
      <c r="A1530" t="s">
        <v>5985</v>
      </c>
      <c r="B1530" t="str">
        <f>C1530&amp;"-"&amp;COUNTIF(C$2:C1530,C1530)</f>
        <v>21982-6</v>
      </c>
      <c r="C1530">
        <v>21982</v>
      </c>
      <c r="D1530" s="57">
        <v>44938</v>
      </c>
      <c r="E1530" s="84" t="str">
        <f>F1530&amp;"-"&amp;COUNTIF($F$2:F1530,F1530)</f>
        <v>WK-18</v>
      </c>
      <c r="F1530" s="84" t="str">
        <f t="shared" si="137"/>
        <v>WK</v>
      </c>
      <c r="G1530" t="s">
        <v>8586</v>
      </c>
      <c r="H1530" s="62">
        <v>97434047000103</v>
      </c>
      <c r="I1530" t="s">
        <v>5984</v>
      </c>
      <c r="J1530">
        <v>60</v>
      </c>
      <c r="K1530">
        <v>7182</v>
      </c>
      <c r="AP1530">
        <v>67550</v>
      </c>
    </row>
    <row r="1531" spans="1:42" x14ac:dyDescent="0.25">
      <c r="A1531" t="s">
        <v>5958</v>
      </c>
      <c r="B1531" t="str">
        <f>C1531&amp;"-"&amp;COUNTIF(C$2:C1531,C1531)</f>
        <v>71362-1</v>
      </c>
      <c r="C1531">
        <v>71362</v>
      </c>
      <c r="D1531" s="57">
        <v>44939</v>
      </c>
      <c r="E1531" s="84" t="str">
        <f>F1531&amp;"-"&amp;COUNTIF($F$2:F1531,F1531)</f>
        <v>METASA-1369</v>
      </c>
      <c r="F1531" s="84" t="str">
        <f t="shared" si="137"/>
        <v>METASA</v>
      </c>
      <c r="G1531" t="s">
        <v>8581</v>
      </c>
      <c r="H1531" s="62">
        <v>88416482000106</v>
      </c>
      <c r="I1531" t="s">
        <v>30</v>
      </c>
      <c r="J1531">
        <v>1333.11</v>
      </c>
      <c r="K1531">
        <v>22969.49</v>
      </c>
      <c r="AP1531">
        <v>67547</v>
      </c>
    </row>
    <row r="1532" spans="1:42" x14ac:dyDescent="0.25">
      <c r="A1532" t="s">
        <v>5958</v>
      </c>
      <c r="B1532" t="str">
        <f>C1532&amp;"-"&amp;COUNTIF(C$2:C1532,C1532)</f>
        <v>71362-2</v>
      </c>
      <c r="C1532">
        <v>71362</v>
      </c>
      <c r="D1532" s="57">
        <v>44939</v>
      </c>
      <c r="E1532" s="84" t="str">
        <f>F1532&amp;"-"&amp;COUNTIF($F$2:F1532,F1532)</f>
        <v>METASA-1370</v>
      </c>
      <c r="F1532" s="84" t="str">
        <f t="shared" si="137"/>
        <v>METASA</v>
      </c>
      <c r="G1532" t="s">
        <v>8581</v>
      </c>
      <c r="H1532" s="62">
        <v>88416482000106</v>
      </c>
      <c r="I1532" t="s">
        <v>30</v>
      </c>
      <c r="J1532">
        <v>2668.26</v>
      </c>
      <c r="K1532">
        <v>45974.12</v>
      </c>
      <c r="AP1532">
        <v>67542</v>
      </c>
    </row>
    <row r="1533" spans="1:42" x14ac:dyDescent="0.25">
      <c r="A1533" t="s">
        <v>5958</v>
      </c>
      <c r="B1533" t="str">
        <f>C1533&amp;"-"&amp;COUNTIF(C$2:C1533,C1533)</f>
        <v>71362-3</v>
      </c>
      <c r="C1533">
        <v>71362</v>
      </c>
      <c r="D1533" s="57">
        <v>44939</v>
      </c>
      <c r="E1533" s="84" t="str">
        <f>F1533&amp;"-"&amp;COUNTIF($F$2:F1533,F1533)</f>
        <v>METASA-1371</v>
      </c>
      <c r="F1533" s="84" t="str">
        <f t="shared" si="137"/>
        <v>METASA</v>
      </c>
      <c r="G1533" t="s">
        <v>8581</v>
      </c>
      <c r="H1533" s="62">
        <v>88416482000106</v>
      </c>
      <c r="I1533" t="s">
        <v>30</v>
      </c>
      <c r="J1533">
        <v>14253.16</v>
      </c>
      <c r="K1533">
        <v>280359.65999999997</v>
      </c>
      <c r="AP1533">
        <v>67515</v>
      </c>
    </row>
    <row r="1534" spans="1:42" x14ac:dyDescent="0.25">
      <c r="A1534" t="s">
        <v>5958</v>
      </c>
      <c r="B1534" t="str">
        <f>C1534&amp;"-"&amp;COUNTIF(C$2:C1534,C1534)</f>
        <v>71362-4</v>
      </c>
      <c r="C1534">
        <v>71362</v>
      </c>
      <c r="D1534" s="57">
        <v>44939</v>
      </c>
      <c r="E1534" s="84" t="str">
        <f>F1534&amp;"-"&amp;COUNTIF($F$2:F1534,F1534)</f>
        <v>METASA-1372</v>
      </c>
      <c r="F1534" s="84" t="str">
        <f t="shared" si="137"/>
        <v>METASA</v>
      </c>
      <c r="G1534" t="s">
        <v>8581</v>
      </c>
      <c r="H1534" s="62">
        <v>88416482000106</v>
      </c>
      <c r="I1534" t="s">
        <v>30</v>
      </c>
      <c r="J1534">
        <v>2.08</v>
      </c>
      <c r="K1534">
        <v>37.19</v>
      </c>
      <c r="AP1534">
        <v>67482</v>
      </c>
    </row>
    <row r="1535" spans="1:42" x14ac:dyDescent="0.25">
      <c r="A1535" t="s">
        <v>5958</v>
      </c>
      <c r="B1535" t="str">
        <f>C1535&amp;"-"&amp;COUNTIF(C$2:C1535,C1535)</f>
        <v>71362-5</v>
      </c>
      <c r="C1535">
        <v>71362</v>
      </c>
      <c r="D1535" s="57">
        <v>44939</v>
      </c>
      <c r="E1535" s="84" t="str">
        <f>F1535&amp;"-"&amp;COUNTIF($F$2:F1535,F1535)</f>
        <v>METASA-1373</v>
      </c>
      <c r="F1535" s="84" t="str">
        <f t="shared" si="137"/>
        <v>METASA</v>
      </c>
      <c r="G1535" t="s">
        <v>8581</v>
      </c>
      <c r="H1535" s="62">
        <v>88416482000106</v>
      </c>
      <c r="I1535" t="s">
        <v>30</v>
      </c>
      <c r="J1535">
        <v>118.83</v>
      </c>
      <c r="K1535">
        <v>2124.6799999999998</v>
      </c>
      <c r="AP1535">
        <v>67442</v>
      </c>
    </row>
    <row r="1536" spans="1:42" x14ac:dyDescent="0.25">
      <c r="A1536" t="s">
        <v>5958</v>
      </c>
      <c r="B1536" t="str">
        <f>C1536&amp;"-"&amp;COUNTIF(C$2:C1536,C1536)</f>
        <v>71362-6</v>
      </c>
      <c r="C1536">
        <v>71362</v>
      </c>
      <c r="D1536" s="57">
        <v>44939</v>
      </c>
      <c r="E1536" s="84" t="str">
        <f>F1536&amp;"-"&amp;COUNTIF($F$2:F1536,F1536)</f>
        <v>METASA-1374</v>
      </c>
      <c r="F1536" s="84" t="str">
        <f t="shared" si="137"/>
        <v>METASA</v>
      </c>
      <c r="G1536" t="s">
        <v>8581</v>
      </c>
      <c r="H1536" s="62">
        <v>88416482000106</v>
      </c>
      <c r="I1536" t="s">
        <v>30</v>
      </c>
      <c r="J1536">
        <v>407.9</v>
      </c>
      <c r="K1536">
        <v>7293.25</v>
      </c>
      <c r="AP1536">
        <v>67410</v>
      </c>
    </row>
    <row r="1537" spans="1:42" x14ac:dyDescent="0.25">
      <c r="A1537" t="s">
        <v>5958</v>
      </c>
      <c r="B1537" t="str">
        <f>C1537&amp;"-"&amp;COUNTIF(C$2:C1537,C1537)</f>
        <v>71362-7</v>
      </c>
      <c r="C1537">
        <v>71362</v>
      </c>
      <c r="D1537" s="57">
        <v>44939</v>
      </c>
      <c r="E1537" s="84" t="str">
        <f>F1537&amp;"-"&amp;COUNTIF($F$2:F1537,F1537)</f>
        <v>METASA-1375</v>
      </c>
      <c r="F1537" s="84" t="str">
        <f t="shared" si="137"/>
        <v>METASA</v>
      </c>
      <c r="G1537" t="s">
        <v>8581</v>
      </c>
      <c r="H1537" s="62">
        <v>88416482000106</v>
      </c>
      <c r="I1537" t="s">
        <v>30</v>
      </c>
      <c r="J1537">
        <v>1058.5</v>
      </c>
      <c r="K1537">
        <v>15210.65</v>
      </c>
      <c r="AP1537">
        <v>67410</v>
      </c>
    </row>
    <row r="1538" spans="1:42" x14ac:dyDescent="0.25">
      <c r="A1538" t="s">
        <v>5958</v>
      </c>
      <c r="B1538" t="str">
        <f>C1538&amp;"-"&amp;COUNTIF(C$2:C1538,C1538)</f>
        <v>71362-8</v>
      </c>
      <c r="C1538">
        <v>71362</v>
      </c>
      <c r="D1538" s="57">
        <v>44939</v>
      </c>
      <c r="E1538" s="84" t="str">
        <f>F1538&amp;"-"&amp;COUNTIF($F$2:F1538,F1538)</f>
        <v>METASA-1376</v>
      </c>
      <c r="F1538" s="84" t="str">
        <f t="shared" si="137"/>
        <v>METASA</v>
      </c>
      <c r="G1538" t="s">
        <v>8581</v>
      </c>
      <c r="H1538" s="62">
        <v>88416482000106</v>
      </c>
      <c r="I1538" t="s">
        <v>30</v>
      </c>
      <c r="J1538">
        <v>2254.52</v>
      </c>
      <c r="K1538">
        <v>36072.32</v>
      </c>
      <c r="AP1538">
        <v>67389</v>
      </c>
    </row>
    <row r="1539" spans="1:42" x14ac:dyDescent="0.25">
      <c r="A1539" t="s">
        <v>5958</v>
      </c>
      <c r="B1539" t="str">
        <f>C1539&amp;"-"&amp;COUNTIF(C$2:C1539,C1539)</f>
        <v>71366-1</v>
      </c>
      <c r="C1539">
        <v>71366</v>
      </c>
      <c r="D1539" s="57">
        <v>44939</v>
      </c>
      <c r="E1539" s="84" t="str">
        <f>F1539&amp;"-"&amp;COUNTIF($F$2:F1539,F1539)</f>
        <v>METASA-1377</v>
      </c>
      <c r="F1539" s="84" t="str">
        <f t="shared" ref="F1539:F1602" si="138">LEFT(G1539,SEARCH(" ",G1539)-1)</f>
        <v>METASA</v>
      </c>
      <c r="G1539" t="s">
        <v>8581</v>
      </c>
      <c r="H1539" s="62">
        <v>88416482000106</v>
      </c>
      <c r="I1539" t="s">
        <v>30</v>
      </c>
      <c r="J1539">
        <v>318.87</v>
      </c>
      <c r="K1539">
        <v>5382.53</v>
      </c>
      <c r="AP1539">
        <v>66875</v>
      </c>
    </row>
    <row r="1540" spans="1:42" x14ac:dyDescent="0.25">
      <c r="A1540" t="s">
        <v>5958</v>
      </c>
      <c r="B1540" t="str">
        <f>C1540&amp;"-"&amp;COUNTIF(C$2:C1540,C1540)</f>
        <v>71366-2</v>
      </c>
      <c r="C1540">
        <v>71366</v>
      </c>
      <c r="D1540" s="57">
        <v>44939</v>
      </c>
      <c r="E1540" s="84" t="str">
        <f>F1540&amp;"-"&amp;COUNTIF($F$2:F1540,F1540)</f>
        <v>METASA-1378</v>
      </c>
      <c r="F1540" s="84" t="str">
        <f t="shared" si="138"/>
        <v>METASA</v>
      </c>
      <c r="G1540" t="s">
        <v>8581</v>
      </c>
      <c r="H1540" s="62">
        <v>88416482000106</v>
      </c>
      <c r="I1540" t="s">
        <v>30</v>
      </c>
      <c r="J1540">
        <v>1235.52</v>
      </c>
      <c r="K1540">
        <v>20855.580000000002</v>
      </c>
      <c r="AP1540">
        <v>66875</v>
      </c>
    </row>
    <row r="1541" spans="1:42" x14ac:dyDescent="0.25">
      <c r="A1541" t="s">
        <v>5958</v>
      </c>
      <c r="B1541" t="str">
        <f>C1541&amp;"-"&amp;COUNTIF(C$2:C1541,C1541)</f>
        <v>71366-3</v>
      </c>
      <c r="C1541">
        <v>71366</v>
      </c>
      <c r="D1541" s="57">
        <v>44939</v>
      </c>
      <c r="E1541" s="84" t="str">
        <f>F1541&amp;"-"&amp;COUNTIF($F$2:F1541,F1541)</f>
        <v>METASA-1379</v>
      </c>
      <c r="F1541" s="84" t="str">
        <f t="shared" si="138"/>
        <v>METASA</v>
      </c>
      <c r="G1541" t="s">
        <v>8581</v>
      </c>
      <c r="H1541" s="62">
        <v>88416482000106</v>
      </c>
      <c r="I1541" t="s">
        <v>30</v>
      </c>
      <c r="J1541">
        <v>303.7</v>
      </c>
      <c r="K1541">
        <v>5126.46</v>
      </c>
      <c r="AP1541">
        <v>66768</v>
      </c>
    </row>
    <row r="1542" spans="1:42" x14ac:dyDescent="0.25">
      <c r="A1542" t="s">
        <v>5958</v>
      </c>
      <c r="B1542" t="str">
        <f>C1542&amp;"-"&amp;COUNTIF(C$2:C1542,C1542)</f>
        <v>71366-4</v>
      </c>
      <c r="C1542">
        <v>71366</v>
      </c>
      <c r="D1542" s="57">
        <v>44939</v>
      </c>
      <c r="E1542" s="84" t="str">
        <f>F1542&amp;"-"&amp;COUNTIF($F$2:F1542,F1542)</f>
        <v>METASA-1380</v>
      </c>
      <c r="F1542" s="84" t="str">
        <f t="shared" si="138"/>
        <v>METASA</v>
      </c>
      <c r="G1542" t="s">
        <v>8581</v>
      </c>
      <c r="H1542" s="62">
        <v>88416482000106</v>
      </c>
      <c r="I1542" t="s">
        <v>30</v>
      </c>
      <c r="J1542">
        <v>12.34</v>
      </c>
      <c r="K1542">
        <v>208.3</v>
      </c>
      <c r="AP1542">
        <v>66458</v>
      </c>
    </row>
    <row r="1543" spans="1:42" x14ac:dyDescent="0.25">
      <c r="A1543" t="s">
        <v>5958</v>
      </c>
      <c r="B1543" t="str">
        <f>C1543&amp;"-"&amp;COUNTIF(C$2:C1543,C1543)</f>
        <v>71366-5</v>
      </c>
      <c r="C1543">
        <v>71366</v>
      </c>
      <c r="D1543" s="57">
        <v>44939</v>
      </c>
      <c r="E1543" s="84" t="str">
        <f>F1543&amp;"-"&amp;COUNTIF($F$2:F1543,F1543)</f>
        <v>METASA-1381</v>
      </c>
      <c r="F1543" s="84" t="str">
        <f t="shared" si="138"/>
        <v>METASA</v>
      </c>
      <c r="G1543" t="s">
        <v>8581</v>
      </c>
      <c r="H1543" s="62">
        <v>88416482000106</v>
      </c>
      <c r="I1543" t="s">
        <v>30</v>
      </c>
      <c r="J1543">
        <v>980.68</v>
      </c>
      <c r="K1543">
        <v>15916.44</v>
      </c>
      <c r="AP1543">
        <v>66458</v>
      </c>
    </row>
    <row r="1544" spans="1:42" x14ac:dyDescent="0.25">
      <c r="A1544" t="s">
        <v>5958</v>
      </c>
      <c r="B1544" t="str">
        <f>C1544&amp;"-"&amp;COUNTIF(C$2:C1544,C1544)</f>
        <v>71366-6</v>
      </c>
      <c r="C1544">
        <v>71366</v>
      </c>
      <c r="D1544" s="57">
        <v>44939</v>
      </c>
      <c r="E1544" s="84" t="str">
        <f>F1544&amp;"-"&amp;COUNTIF($F$2:F1544,F1544)</f>
        <v>METASA-1382</v>
      </c>
      <c r="F1544" s="84" t="str">
        <f t="shared" si="138"/>
        <v>METASA</v>
      </c>
      <c r="G1544" t="s">
        <v>8581</v>
      </c>
      <c r="H1544" s="62">
        <v>88416482000106</v>
      </c>
      <c r="I1544" t="s">
        <v>30</v>
      </c>
      <c r="J1544">
        <v>90.46</v>
      </c>
      <c r="K1544">
        <v>1526.96</v>
      </c>
      <c r="AP1544">
        <v>66424</v>
      </c>
    </row>
    <row r="1545" spans="1:42" x14ac:dyDescent="0.25">
      <c r="A1545" t="s">
        <v>5958</v>
      </c>
      <c r="B1545" t="str">
        <f>C1545&amp;"-"&amp;COUNTIF(C$2:C1545,C1545)</f>
        <v>71366-7</v>
      </c>
      <c r="C1545">
        <v>71366</v>
      </c>
      <c r="D1545" s="57">
        <v>44939</v>
      </c>
      <c r="E1545" s="84" t="str">
        <f>F1545&amp;"-"&amp;COUNTIF($F$2:F1545,F1545)</f>
        <v>METASA-1383</v>
      </c>
      <c r="F1545" s="84" t="str">
        <f t="shared" si="138"/>
        <v>METASA</v>
      </c>
      <c r="G1545" t="s">
        <v>8581</v>
      </c>
      <c r="H1545" s="62">
        <v>88416482000106</v>
      </c>
      <c r="I1545" t="s">
        <v>30</v>
      </c>
      <c r="J1545">
        <v>1186.3</v>
      </c>
      <c r="K1545">
        <v>19253.650000000001</v>
      </c>
      <c r="AP1545">
        <v>66424</v>
      </c>
    </row>
    <row r="1546" spans="1:42" x14ac:dyDescent="0.25">
      <c r="A1546" t="s">
        <v>5958</v>
      </c>
      <c r="B1546" t="str">
        <f>C1546&amp;"-"&amp;COUNTIF(C$2:C1546,C1546)</f>
        <v>71366-8</v>
      </c>
      <c r="C1546">
        <v>71366</v>
      </c>
      <c r="D1546" s="57">
        <v>44939</v>
      </c>
      <c r="E1546" s="84" t="str">
        <f>F1546&amp;"-"&amp;COUNTIF($F$2:F1546,F1546)</f>
        <v>METASA-1384</v>
      </c>
      <c r="F1546" s="84" t="str">
        <f t="shared" si="138"/>
        <v>METASA</v>
      </c>
      <c r="G1546" t="s">
        <v>8581</v>
      </c>
      <c r="H1546" s="62">
        <v>88416482000106</v>
      </c>
      <c r="I1546" t="s">
        <v>30</v>
      </c>
      <c r="J1546">
        <v>2443.2800000000002</v>
      </c>
      <c r="K1546">
        <v>45616.04</v>
      </c>
      <c r="AP1546">
        <v>66365</v>
      </c>
    </row>
    <row r="1547" spans="1:42" x14ac:dyDescent="0.25">
      <c r="A1547" t="s">
        <v>5958</v>
      </c>
      <c r="B1547" t="str">
        <f>C1547&amp;"-"&amp;COUNTIF(C$2:C1547,C1547)</f>
        <v>71366-9</v>
      </c>
      <c r="C1547">
        <v>71366</v>
      </c>
      <c r="D1547" s="57">
        <v>44939</v>
      </c>
      <c r="E1547" s="84" t="str">
        <f>F1547&amp;"-"&amp;COUNTIF($F$2:F1547,F1547)</f>
        <v>METASA-1385</v>
      </c>
      <c r="F1547" s="84" t="str">
        <f t="shared" si="138"/>
        <v>METASA</v>
      </c>
      <c r="G1547" t="s">
        <v>8581</v>
      </c>
      <c r="H1547" s="62">
        <v>88416482000106</v>
      </c>
      <c r="I1547" t="s">
        <v>30</v>
      </c>
      <c r="J1547">
        <v>760.97</v>
      </c>
      <c r="K1547">
        <v>14701.94</v>
      </c>
      <c r="AP1547">
        <v>65187</v>
      </c>
    </row>
    <row r="1548" spans="1:42" x14ac:dyDescent="0.25">
      <c r="A1548" t="s">
        <v>5958</v>
      </c>
      <c r="B1548" t="str">
        <f>C1548&amp;"-"&amp;COUNTIF(C$2:C1548,C1548)</f>
        <v>71366-10</v>
      </c>
      <c r="C1548">
        <v>71366</v>
      </c>
      <c r="D1548" s="57">
        <v>44939</v>
      </c>
      <c r="E1548" s="84" t="str">
        <f>F1548&amp;"-"&amp;COUNTIF($F$2:F1548,F1548)</f>
        <v>METASA-1386</v>
      </c>
      <c r="F1548" s="84" t="str">
        <f t="shared" si="138"/>
        <v>METASA</v>
      </c>
      <c r="G1548" t="s">
        <v>8581</v>
      </c>
      <c r="H1548" s="62">
        <v>88416482000106</v>
      </c>
      <c r="I1548" t="s">
        <v>30</v>
      </c>
      <c r="J1548">
        <v>2675.43</v>
      </c>
      <c r="K1548">
        <v>51689.31</v>
      </c>
      <c r="AP1548">
        <v>65183</v>
      </c>
    </row>
    <row r="1549" spans="1:42" x14ac:dyDescent="0.25">
      <c r="A1549" t="s">
        <v>5958</v>
      </c>
      <c r="B1549" t="str">
        <f>C1549&amp;"-"&amp;COUNTIF(C$2:C1549,C1549)</f>
        <v>71373-1</v>
      </c>
      <c r="C1549">
        <v>71373</v>
      </c>
      <c r="D1549" s="57">
        <v>44939</v>
      </c>
      <c r="E1549" s="84" t="str">
        <f>F1549&amp;"-"&amp;COUNTIF($F$2:F1549,F1549)</f>
        <v>METASA-1387</v>
      </c>
      <c r="F1549" s="84" t="str">
        <f t="shared" si="138"/>
        <v>METASA</v>
      </c>
      <c r="G1549" t="s">
        <v>8581</v>
      </c>
      <c r="H1549" s="62">
        <v>88416482000106</v>
      </c>
      <c r="I1549" t="s">
        <v>30</v>
      </c>
      <c r="J1549">
        <v>482.03</v>
      </c>
      <c r="K1549">
        <v>8136.67</v>
      </c>
      <c r="AP1549">
        <v>65183</v>
      </c>
    </row>
    <row r="1550" spans="1:42" x14ac:dyDescent="0.25">
      <c r="A1550" t="s">
        <v>5958</v>
      </c>
      <c r="B1550" t="str">
        <f>C1550&amp;"-"&amp;COUNTIF(C$2:C1550,C1550)</f>
        <v>71373-2</v>
      </c>
      <c r="C1550">
        <v>71373</v>
      </c>
      <c r="D1550" s="57">
        <v>44939</v>
      </c>
      <c r="E1550" s="84" t="str">
        <f>F1550&amp;"-"&amp;COUNTIF($F$2:F1550,F1550)</f>
        <v>METASA-1388</v>
      </c>
      <c r="F1550" s="84" t="str">
        <f t="shared" si="138"/>
        <v>METASA</v>
      </c>
      <c r="G1550" t="s">
        <v>8581</v>
      </c>
      <c r="H1550" s="62">
        <v>88416482000106</v>
      </c>
      <c r="I1550" t="s">
        <v>30</v>
      </c>
      <c r="J1550">
        <v>29.8</v>
      </c>
      <c r="K1550">
        <v>503.02</v>
      </c>
      <c r="AP1550">
        <v>65183</v>
      </c>
    </row>
    <row r="1551" spans="1:42" x14ac:dyDescent="0.25">
      <c r="A1551" t="s">
        <v>5958</v>
      </c>
      <c r="B1551" t="str">
        <f>C1551&amp;"-"&amp;COUNTIF(C$2:C1551,C1551)</f>
        <v>71373-3</v>
      </c>
      <c r="C1551">
        <v>71373</v>
      </c>
      <c r="D1551" s="57">
        <v>44939</v>
      </c>
      <c r="E1551" s="84" t="str">
        <f>F1551&amp;"-"&amp;COUNTIF($F$2:F1551,F1551)</f>
        <v>METASA-1389</v>
      </c>
      <c r="F1551" s="84" t="str">
        <f t="shared" si="138"/>
        <v>METASA</v>
      </c>
      <c r="G1551" t="s">
        <v>8581</v>
      </c>
      <c r="H1551" s="62">
        <v>88416482000106</v>
      </c>
      <c r="I1551" t="s">
        <v>30</v>
      </c>
      <c r="J1551">
        <v>2258.7600000000002</v>
      </c>
      <c r="K1551">
        <v>38127.870000000003</v>
      </c>
      <c r="AP1551">
        <v>65183</v>
      </c>
    </row>
    <row r="1552" spans="1:42" x14ac:dyDescent="0.25">
      <c r="A1552" t="s">
        <v>5958</v>
      </c>
      <c r="B1552" t="str">
        <f>C1552&amp;"-"&amp;COUNTIF(C$2:C1552,C1552)</f>
        <v>71373-4</v>
      </c>
      <c r="C1552">
        <v>71373</v>
      </c>
      <c r="D1552" s="57">
        <v>44939</v>
      </c>
      <c r="E1552" s="84" t="str">
        <f>F1552&amp;"-"&amp;COUNTIF($F$2:F1552,F1552)</f>
        <v>METASA-1390</v>
      </c>
      <c r="F1552" s="84" t="str">
        <f t="shared" si="138"/>
        <v>METASA</v>
      </c>
      <c r="G1552" t="s">
        <v>8581</v>
      </c>
      <c r="H1552" s="62">
        <v>88416482000106</v>
      </c>
      <c r="I1552" t="s">
        <v>30</v>
      </c>
      <c r="J1552">
        <v>2003.89</v>
      </c>
      <c r="K1552">
        <v>26792.01</v>
      </c>
      <c r="AP1552">
        <v>65091</v>
      </c>
    </row>
    <row r="1553" spans="1:42" x14ac:dyDescent="0.25">
      <c r="A1553" t="s">
        <v>5958</v>
      </c>
      <c r="B1553" t="str">
        <f>C1553&amp;"-"&amp;COUNTIF(C$2:C1553,C1553)</f>
        <v>71373-5</v>
      </c>
      <c r="C1553">
        <v>71373</v>
      </c>
      <c r="D1553" s="57">
        <v>44939</v>
      </c>
      <c r="E1553" s="84" t="str">
        <f>F1553&amp;"-"&amp;COUNTIF($F$2:F1553,F1553)</f>
        <v>METASA-1391</v>
      </c>
      <c r="F1553" s="84" t="str">
        <f t="shared" si="138"/>
        <v>METASA</v>
      </c>
      <c r="G1553" t="s">
        <v>8581</v>
      </c>
      <c r="H1553" s="62">
        <v>88416482000106</v>
      </c>
      <c r="I1553" t="s">
        <v>30</v>
      </c>
      <c r="J1553">
        <v>461.28</v>
      </c>
      <c r="K1553">
        <v>7486.57</v>
      </c>
      <c r="AP1553">
        <v>63289</v>
      </c>
    </row>
    <row r="1554" spans="1:42" x14ac:dyDescent="0.25">
      <c r="A1554" t="s">
        <v>5958</v>
      </c>
      <c r="B1554" t="str">
        <f>C1554&amp;"-"&amp;COUNTIF(C$2:C1554,C1554)</f>
        <v>71373-6</v>
      </c>
      <c r="C1554">
        <v>71373</v>
      </c>
      <c r="D1554" s="57">
        <v>44939</v>
      </c>
      <c r="E1554" s="84" t="str">
        <f>F1554&amp;"-"&amp;COUNTIF($F$2:F1554,F1554)</f>
        <v>METASA-1392</v>
      </c>
      <c r="F1554" s="84" t="str">
        <f t="shared" si="138"/>
        <v>METASA</v>
      </c>
      <c r="G1554" t="s">
        <v>8581</v>
      </c>
      <c r="H1554" s="62">
        <v>88416482000106</v>
      </c>
      <c r="I1554" t="s">
        <v>30</v>
      </c>
      <c r="J1554">
        <v>161.75</v>
      </c>
      <c r="K1554">
        <v>2625.2</v>
      </c>
      <c r="AP1554">
        <v>62792</v>
      </c>
    </row>
    <row r="1555" spans="1:42" x14ac:dyDescent="0.25">
      <c r="A1555" t="s">
        <v>5958</v>
      </c>
      <c r="B1555" t="str">
        <f>C1555&amp;"-"&amp;COUNTIF(C$2:C1555,C1555)</f>
        <v>71373-7</v>
      </c>
      <c r="C1555">
        <v>71373</v>
      </c>
      <c r="D1555" s="57">
        <v>44939</v>
      </c>
      <c r="E1555" s="84" t="str">
        <f>F1555&amp;"-"&amp;COUNTIF($F$2:F1555,F1555)</f>
        <v>METASA-1393</v>
      </c>
      <c r="F1555" s="84" t="str">
        <f t="shared" si="138"/>
        <v>METASA</v>
      </c>
      <c r="G1555" t="s">
        <v>8581</v>
      </c>
      <c r="H1555" s="62">
        <v>88416482000106</v>
      </c>
      <c r="I1555" t="s">
        <v>30</v>
      </c>
      <c r="J1555">
        <v>2391.4899999999998</v>
      </c>
      <c r="K1555">
        <v>44649.120000000003</v>
      </c>
      <c r="AP1555">
        <v>62792</v>
      </c>
    </row>
    <row r="1556" spans="1:42" x14ac:dyDescent="0.25">
      <c r="A1556" t="s">
        <v>5958</v>
      </c>
      <c r="B1556" t="str">
        <f>C1556&amp;"-"&amp;COUNTIF(C$2:C1556,C1556)</f>
        <v>71373-8</v>
      </c>
      <c r="C1556">
        <v>71373</v>
      </c>
      <c r="D1556" s="57">
        <v>44939</v>
      </c>
      <c r="E1556" s="84" t="str">
        <f>F1556&amp;"-"&amp;COUNTIF($F$2:F1556,F1556)</f>
        <v>METASA-1394</v>
      </c>
      <c r="F1556" s="84" t="str">
        <f t="shared" si="138"/>
        <v>METASA</v>
      </c>
      <c r="G1556" t="s">
        <v>8581</v>
      </c>
      <c r="H1556" s="62">
        <v>88416482000106</v>
      </c>
      <c r="I1556" t="s">
        <v>30</v>
      </c>
      <c r="J1556">
        <v>2948.28</v>
      </c>
      <c r="K1556">
        <v>49766.97</v>
      </c>
      <c r="AP1556">
        <v>62792</v>
      </c>
    </row>
    <row r="1557" spans="1:42" x14ac:dyDescent="0.25">
      <c r="A1557" t="s">
        <v>5958</v>
      </c>
      <c r="B1557" t="str">
        <f>C1557&amp;"-"&amp;COUNTIF(C$2:C1557,C1557)</f>
        <v>71373-9</v>
      </c>
      <c r="C1557">
        <v>71373</v>
      </c>
      <c r="D1557" s="57">
        <v>44939</v>
      </c>
      <c r="E1557" s="84" t="str">
        <f>F1557&amp;"-"&amp;COUNTIF($F$2:F1557,F1557)</f>
        <v>METASA-1395</v>
      </c>
      <c r="F1557" s="84" t="str">
        <f t="shared" si="138"/>
        <v>METASA</v>
      </c>
      <c r="G1557" t="s">
        <v>8581</v>
      </c>
      <c r="H1557" s="62">
        <v>88416482000106</v>
      </c>
      <c r="I1557" t="s">
        <v>30</v>
      </c>
      <c r="J1557">
        <v>606.9</v>
      </c>
      <c r="K1557">
        <v>11725.31</v>
      </c>
      <c r="AP1557">
        <v>62667</v>
      </c>
    </row>
    <row r="1558" spans="1:42" x14ac:dyDescent="0.25">
      <c r="A1558" t="s">
        <v>5958</v>
      </c>
      <c r="B1558" t="str">
        <f>C1558&amp;"-"&amp;COUNTIF(C$2:C1558,C1558)</f>
        <v>71373-10</v>
      </c>
      <c r="C1558">
        <v>71373</v>
      </c>
      <c r="D1558" s="57">
        <v>44939</v>
      </c>
      <c r="E1558" s="84" t="str">
        <f>F1558&amp;"-"&amp;COUNTIF($F$2:F1558,F1558)</f>
        <v>METASA-1396</v>
      </c>
      <c r="F1558" s="84" t="str">
        <f t="shared" si="138"/>
        <v>METASA</v>
      </c>
      <c r="G1558" t="s">
        <v>8581</v>
      </c>
      <c r="H1558" s="62">
        <v>88416482000106</v>
      </c>
      <c r="I1558" t="s">
        <v>30</v>
      </c>
      <c r="J1558">
        <v>296.37</v>
      </c>
      <c r="K1558">
        <v>5725.87</v>
      </c>
      <c r="AP1558">
        <v>61549</v>
      </c>
    </row>
    <row r="1559" spans="1:42" x14ac:dyDescent="0.25">
      <c r="A1559" t="s">
        <v>5958</v>
      </c>
      <c r="B1559" t="str">
        <f>C1559&amp;"-"&amp;COUNTIF(C$2:C1559,C1559)</f>
        <v>71373-11</v>
      </c>
      <c r="C1559">
        <v>71373</v>
      </c>
      <c r="D1559" s="57">
        <v>44939</v>
      </c>
      <c r="E1559" s="84" t="str">
        <f>F1559&amp;"-"&amp;COUNTIF($F$2:F1559,F1559)</f>
        <v>METASA-1397</v>
      </c>
      <c r="F1559" s="84" t="str">
        <f t="shared" si="138"/>
        <v>METASA</v>
      </c>
      <c r="G1559" t="s">
        <v>8581</v>
      </c>
      <c r="H1559" s="62">
        <v>88416482000106</v>
      </c>
      <c r="I1559" t="s">
        <v>30</v>
      </c>
      <c r="J1559">
        <v>2090.77</v>
      </c>
      <c r="K1559">
        <v>36023.97</v>
      </c>
      <c r="AP1559">
        <v>61503</v>
      </c>
    </row>
    <row r="1560" spans="1:42" x14ac:dyDescent="0.25">
      <c r="A1560" t="s">
        <v>5958</v>
      </c>
      <c r="B1560" t="str">
        <f>C1560&amp;"-"&amp;COUNTIF(C$2:C1560,C1560)</f>
        <v>71373-12</v>
      </c>
      <c r="C1560">
        <v>71373</v>
      </c>
      <c r="D1560" s="57">
        <v>44939</v>
      </c>
      <c r="E1560" s="84" t="str">
        <f>F1560&amp;"-"&amp;COUNTIF($F$2:F1560,F1560)</f>
        <v>METASA-1398</v>
      </c>
      <c r="F1560" s="84" t="str">
        <f t="shared" si="138"/>
        <v>METASA</v>
      </c>
      <c r="G1560" t="s">
        <v>8581</v>
      </c>
      <c r="H1560" s="62">
        <v>88416482000106</v>
      </c>
      <c r="I1560" t="s">
        <v>30</v>
      </c>
      <c r="J1560">
        <v>9127.2800000000007</v>
      </c>
      <c r="K1560">
        <v>179533.6</v>
      </c>
      <c r="AP1560">
        <v>61503</v>
      </c>
    </row>
    <row r="1561" spans="1:42" x14ac:dyDescent="0.25">
      <c r="A1561" t="s">
        <v>5958</v>
      </c>
      <c r="B1561" t="str">
        <f>C1561&amp;"-"&amp;COUNTIF(C$2:C1561,C1561)</f>
        <v>71373-13</v>
      </c>
      <c r="C1561">
        <v>71373</v>
      </c>
      <c r="D1561" s="57">
        <v>44939</v>
      </c>
      <c r="E1561" s="84" t="str">
        <f>F1561&amp;"-"&amp;COUNTIF($F$2:F1561,F1561)</f>
        <v>METASA-1399</v>
      </c>
      <c r="F1561" s="84" t="str">
        <f t="shared" si="138"/>
        <v>METASA</v>
      </c>
      <c r="G1561" t="s">
        <v>8581</v>
      </c>
      <c r="H1561" s="62">
        <v>88416482000106</v>
      </c>
      <c r="I1561" t="s">
        <v>30</v>
      </c>
      <c r="J1561">
        <v>208.45</v>
      </c>
      <c r="K1561">
        <v>3727.09</v>
      </c>
      <c r="AP1561">
        <v>61503</v>
      </c>
    </row>
    <row r="1562" spans="1:42" x14ac:dyDescent="0.25">
      <c r="A1562" t="s">
        <v>5958</v>
      </c>
      <c r="B1562" t="str">
        <f>C1562&amp;"-"&amp;COUNTIF(C$2:C1562,C1562)</f>
        <v>71373-14</v>
      </c>
      <c r="C1562">
        <v>71373</v>
      </c>
      <c r="D1562" s="57">
        <v>44939</v>
      </c>
      <c r="E1562" s="84" t="str">
        <f>F1562&amp;"-"&amp;COUNTIF($F$2:F1562,F1562)</f>
        <v>METASA-1400</v>
      </c>
      <c r="F1562" s="84" t="str">
        <f t="shared" si="138"/>
        <v>METASA</v>
      </c>
      <c r="G1562" t="s">
        <v>8581</v>
      </c>
      <c r="H1562" s="62">
        <v>88416482000106</v>
      </c>
      <c r="I1562" t="s">
        <v>30</v>
      </c>
      <c r="J1562">
        <v>358.02</v>
      </c>
      <c r="K1562">
        <v>6401.4</v>
      </c>
      <c r="AP1562">
        <v>23442</v>
      </c>
    </row>
    <row r="1563" spans="1:42" x14ac:dyDescent="0.25">
      <c r="A1563" t="s">
        <v>5958</v>
      </c>
      <c r="B1563" t="str">
        <f>C1563&amp;"-"&amp;COUNTIF(C$2:C1563,C1563)</f>
        <v>71373-15</v>
      </c>
      <c r="C1563">
        <v>71373</v>
      </c>
      <c r="D1563" s="57">
        <v>44939</v>
      </c>
      <c r="E1563" s="84" t="str">
        <f>F1563&amp;"-"&amp;COUNTIF($F$2:F1563,F1563)</f>
        <v>METASA-1401</v>
      </c>
      <c r="F1563" s="84" t="str">
        <f t="shared" si="138"/>
        <v>METASA</v>
      </c>
      <c r="G1563" t="s">
        <v>8581</v>
      </c>
      <c r="H1563" s="62">
        <v>88416482000106</v>
      </c>
      <c r="I1563" t="s">
        <v>30</v>
      </c>
      <c r="J1563">
        <v>863.17</v>
      </c>
      <c r="K1563">
        <v>22986.22</v>
      </c>
      <c r="AP1563">
        <v>23262</v>
      </c>
    </row>
    <row r="1564" spans="1:42" x14ac:dyDescent="0.25">
      <c r="A1564" t="s">
        <v>5958</v>
      </c>
      <c r="B1564" t="str">
        <f>C1564&amp;"-"&amp;COUNTIF(C$2:C1564,C1564)</f>
        <v>71373-16</v>
      </c>
      <c r="C1564">
        <v>71373</v>
      </c>
      <c r="D1564" s="57">
        <v>44939</v>
      </c>
      <c r="E1564" s="84" t="str">
        <f>F1564&amp;"-"&amp;COUNTIF($F$2:F1564,F1564)</f>
        <v>METASA-1402</v>
      </c>
      <c r="F1564" s="84" t="str">
        <f t="shared" si="138"/>
        <v>METASA</v>
      </c>
      <c r="G1564" t="s">
        <v>8581</v>
      </c>
      <c r="H1564" s="62">
        <v>88416482000106</v>
      </c>
      <c r="I1564" t="s">
        <v>30</v>
      </c>
      <c r="J1564">
        <v>1815.59</v>
      </c>
      <c r="K1564">
        <v>24274.44</v>
      </c>
      <c r="AP1564">
        <v>23262</v>
      </c>
    </row>
    <row r="1565" spans="1:42" x14ac:dyDescent="0.25">
      <c r="A1565" t="s">
        <v>5958</v>
      </c>
      <c r="B1565" t="str">
        <f>C1565&amp;"-"&amp;COUNTIF(C$2:C1565,C1565)</f>
        <v>71373-17</v>
      </c>
      <c r="C1565">
        <v>71373</v>
      </c>
      <c r="D1565" s="57">
        <v>44939</v>
      </c>
      <c r="E1565" s="84" t="str">
        <f>F1565&amp;"-"&amp;COUNTIF($F$2:F1565,F1565)</f>
        <v>METASA-1403</v>
      </c>
      <c r="F1565" s="84" t="str">
        <f t="shared" si="138"/>
        <v>METASA</v>
      </c>
      <c r="G1565" t="s">
        <v>8581</v>
      </c>
      <c r="H1565" s="62">
        <v>88416482000106</v>
      </c>
      <c r="I1565" t="s">
        <v>30</v>
      </c>
      <c r="J1565">
        <v>22.32</v>
      </c>
      <c r="K1565">
        <v>339.71</v>
      </c>
      <c r="AP1565">
        <v>23029</v>
      </c>
    </row>
    <row r="1566" spans="1:42" x14ac:dyDescent="0.25">
      <c r="A1566" t="s">
        <v>5958</v>
      </c>
      <c r="B1566" t="str">
        <f>C1566&amp;"-"&amp;COUNTIF(C$2:C1566,C1566)</f>
        <v>71373-18</v>
      </c>
      <c r="C1566">
        <v>71373</v>
      </c>
      <c r="D1566" s="57">
        <v>44939</v>
      </c>
      <c r="E1566" s="84" t="str">
        <f>F1566&amp;"-"&amp;COUNTIF($F$2:F1566,F1566)</f>
        <v>METASA-1404</v>
      </c>
      <c r="F1566" s="84" t="str">
        <f t="shared" si="138"/>
        <v>METASA</v>
      </c>
      <c r="G1566" t="s">
        <v>8581</v>
      </c>
      <c r="H1566" s="62">
        <v>88416482000106</v>
      </c>
      <c r="I1566" t="s">
        <v>30</v>
      </c>
      <c r="J1566">
        <v>2.38</v>
      </c>
      <c r="K1566">
        <v>42.01</v>
      </c>
      <c r="AP1566">
        <v>22482</v>
      </c>
    </row>
    <row r="1567" spans="1:42" x14ac:dyDescent="0.25">
      <c r="A1567" t="s">
        <v>5986</v>
      </c>
      <c r="B1567" t="str">
        <f>C1567&amp;"-"&amp;COUNTIF(C$2:C1567,C1567)</f>
        <v>22047-1</v>
      </c>
      <c r="C1567">
        <v>22047</v>
      </c>
      <c r="D1567" s="57">
        <v>44942</v>
      </c>
      <c r="E1567" s="84" t="str">
        <f>F1567&amp;"-"&amp;COUNTIF($F$2:F1567,F1567)</f>
        <v>WK-19</v>
      </c>
      <c r="F1567" s="84" t="str">
        <f t="shared" si="138"/>
        <v>WK</v>
      </c>
      <c r="G1567" t="s">
        <v>8586</v>
      </c>
      <c r="H1567" s="62">
        <v>97434047000103</v>
      </c>
      <c r="I1567" t="s">
        <v>5984</v>
      </c>
      <c r="J1567">
        <v>6</v>
      </c>
      <c r="K1567">
        <v>689.7</v>
      </c>
      <c r="AP1567">
        <v>22482</v>
      </c>
    </row>
    <row r="1568" spans="1:42" x14ac:dyDescent="0.25">
      <c r="A1568" t="s">
        <v>5986</v>
      </c>
      <c r="B1568" t="str">
        <f>C1568&amp;"-"&amp;COUNTIF(C$2:C1568,C1568)</f>
        <v>22047-2</v>
      </c>
      <c r="C1568">
        <v>22047</v>
      </c>
      <c r="D1568" s="57">
        <v>44942</v>
      </c>
      <c r="E1568" s="84" t="str">
        <f>F1568&amp;"-"&amp;COUNTIF($F$2:F1568,F1568)</f>
        <v>WK-20</v>
      </c>
      <c r="F1568" s="84" t="str">
        <f t="shared" si="138"/>
        <v>WK</v>
      </c>
      <c r="G1568" t="s">
        <v>8586</v>
      </c>
      <c r="H1568" s="62">
        <v>97434047000103</v>
      </c>
      <c r="I1568" t="s">
        <v>5984</v>
      </c>
      <c r="J1568">
        <v>6</v>
      </c>
      <c r="K1568">
        <v>1795.5</v>
      </c>
      <c r="AP1568">
        <v>22189</v>
      </c>
    </row>
    <row r="1569" spans="1:42" x14ac:dyDescent="0.25">
      <c r="A1569" t="s">
        <v>5958</v>
      </c>
      <c r="B1569" t="str">
        <f>C1569&amp;"-"&amp;COUNTIF(C$2:C1569,C1569)</f>
        <v>71408-1</v>
      </c>
      <c r="C1569">
        <v>71408</v>
      </c>
      <c r="D1569" s="57">
        <v>44943</v>
      </c>
      <c r="E1569" s="84" t="str">
        <f>F1569&amp;"-"&amp;COUNTIF($F$2:F1569,F1569)</f>
        <v>METASA-1405</v>
      </c>
      <c r="F1569" s="84" t="str">
        <f t="shared" si="138"/>
        <v>METASA</v>
      </c>
      <c r="G1569" t="s">
        <v>8581</v>
      </c>
      <c r="H1569" s="62">
        <v>88416482000106</v>
      </c>
      <c r="I1569" t="s">
        <v>30</v>
      </c>
      <c r="J1569">
        <v>145.34</v>
      </c>
      <c r="K1569">
        <v>2664.08</v>
      </c>
      <c r="AP1569">
        <v>22189</v>
      </c>
    </row>
    <row r="1570" spans="1:42" x14ac:dyDescent="0.25">
      <c r="A1570" t="s">
        <v>5958</v>
      </c>
      <c r="B1570" t="str">
        <f>C1570&amp;"-"&amp;COUNTIF(C$2:C1570,C1570)</f>
        <v>71408-2</v>
      </c>
      <c r="C1570">
        <v>71408</v>
      </c>
      <c r="D1570" s="57">
        <v>44943</v>
      </c>
      <c r="E1570" s="84" t="str">
        <f>F1570&amp;"-"&amp;COUNTIF($F$2:F1570,F1570)</f>
        <v>METASA-1406</v>
      </c>
      <c r="F1570" s="84" t="str">
        <f t="shared" si="138"/>
        <v>METASA</v>
      </c>
      <c r="G1570" t="s">
        <v>8581</v>
      </c>
      <c r="H1570" s="62">
        <v>88416482000106</v>
      </c>
      <c r="I1570" t="s">
        <v>30</v>
      </c>
      <c r="J1570">
        <v>1903.69</v>
      </c>
      <c r="K1570">
        <v>33657.24</v>
      </c>
      <c r="AP1570">
        <v>22189</v>
      </c>
    </row>
    <row r="1571" spans="1:42" x14ac:dyDescent="0.25">
      <c r="A1571" t="s">
        <v>5958</v>
      </c>
      <c r="B1571" t="str">
        <f>C1571&amp;"-"&amp;COUNTIF(C$2:C1571,C1571)</f>
        <v>71408-3</v>
      </c>
      <c r="C1571">
        <v>71408</v>
      </c>
      <c r="D1571" s="57">
        <v>44943</v>
      </c>
      <c r="E1571" s="84" t="str">
        <f>F1571&amp;"-"&amp;COUNTIF($F$2:F1571,F1571)</f>
        <v>METASA-1407</v>
      </c>
      <c r="F1571" s="84" t="str">
        <f t="shared" si="138"/>
        <v>METASA</v>
      </c>
      <c r="G1571" t="s">
        <v>8581</v>
      </c>
      <c r="H1571" s="62">
        <v>88416482000106</v>
      </c>
      <c r="I1571" t="s">
        <v>30</v>
      </c>
      <c r="J1571">
        <v>252.35</v>
      </c>
      <c r="K1571">
        <v>4461.55</v>
      </c>
      <c r="AP1571">
        <v>22189</v>
      </c>
    </row>
    <row r="1572" spans="1:42" x14ac:dyDescent="0.25">
      <c r="A1572" t="s">
        <v>5958</v>
      </c>
      <c r="B1572" t="str">
        <f>C1572&amp;"-"&amp;COUNTIF(C$2:C1572,C1572)</f>
        <v>71408-4</v>
      </c>
      <c r="C1572">
        <v>71408</v>
      </c>
      <c r="D1572" s="57">
        <v>44943</v>
      </c>
      <c r="E1572" s="84" t="str">
        <f>F1572&amp;"-"&amp;COUNTIF($F$2:F1572,F1572)</f>
        <v>METASA-1408</v>
      </c>
      <c r="F1572" s="84" t="str">
        <f t="shared" si="138"/>
        <v>METASA</v>
      </c>
      <c r="G1572" t="s">
        <v>8581</v>
      </c>
      <c r="H1572" s="62">
        <v>88416482000106</v>
      </c>
      <c r="I1572" t="s">
        <v>30</v>
      </c>
      <c r="J1572">
        <v>9960.42</v>
      </c>
      <c r="K1572">
        <v>200403.65</v>
      </c>
      <c r="AP1572">
        <v>22185</v>
      </c>
    </row>
    <row r="1573" spans="1:42" x14ac:dyDescent="0.25">
      <c r="A1573" t="s">
        <v>5958</v>
      </c>
      <c r="B1573" t="str">
        <f>C1573&amp;"-"&amp;COUNTIF(C$2:C1573,C1573)</f>
        <v>71408-5</v>
      </c>
      <c r="C1573">
        <v>71408</v>
      </c>
      <c r="D1573" s="57">
        <v>44943</v>
      </c>
      <c r="E1573" s="84" t="str">
        <f>F1573&amp;"-"&amp;COUNTIF($F$2:F1573,F1573)</f>
        <v>METASA-1409</v>
      </c>
      <c r="F1573" s="84" t="str">
        <f t="shared" si="138"/>
        <v>METASA</v>
      </c>
      <c r="G1573" t="s">
        <v>8581</v>
      </c>
      <c r="H1573" s="62">
        <v>88416482000106</v>
      </c>
      <c r="I1573" t="s">
        <v>30</v>
      </c>
      <c r="J1573">
        <v>460.43</v>
      </c>
      <c r="K1573">
        <v>8439.68</v>
      </c>
      <c r="AP1573">
        <v>22185</v>
      </c>
    </row>
    <row r="1574" spans="1:42" x14ac:dyDescent="0.25">
      <c r="A1574" t="s">
        <v>5958</v>
      </c>
      <c r="B1574" t="str">
        <f>C1574&amp;"-"&amp;COUNTIF(C$2:C1574,C1574)</f>
        <v>71408-6</v>
      </c>
      <c r="C1574">
        <v>71408</v>
      </c>
      <c r="D1574" s="57">
        <v>44943</v>
      </c>
      <c r="E1574" s="84" t="str">
        <f>F1574&amp;"-"&amp;COUNTIF($F$2:F1574,F1574)</f>
        <v>METASA-1410</v>
      </c>
      <c r="F1574" s="84" t="str">
        <f t="shared" si="138"/>
        <v>METASA</v>
      </c>
      <c r="G1574" t="s">
        <v>8581</v>
      </c>
      <c r="H1574" s="62">
        <v>88416482000106</v>
      </c>
      <c r="I1574" t="s">
        <v>30</v>
      </c>
      <c r="J1574">
        <v>651.25</v>
      </c>
      <c r="K1574">
        <v>11937.41</v>
      </c>
      <c r="AP1574">
        <v>22185</v>
      </c>
    </row>
    <row r="1575" spans="1:42" x14ac:dyDescent="0.25">
      <c r="A1575" t="s">
        <v>5958</v>
      </c>
      <c r="B1575" t="str">
        <f>C1575&amp;"-"&amp;COUNTIF(C$2:C1575,C1575)</f>
        <v>71408-7</v>
      </c>
      <c r="C1575">
        <v>71408</v>
      </c>
      <c r="D1575" s="57">
        <v>44943</v>
      </c>
      <c r="E1575" s="84" t="str">
        <f>F1575&amp;"-"&amp;COUNTIF($F$2:F1575,F1575)</f>
        <v>METASA-1411</v>
      </c>
      <c r="F1575" s="84" t="str">
        <f t="shared" si="138"/>
        <v>METASA</v>
      </c>
      <c r="G1575" t="s">
        <v>8581</v>
      </c>
      <c r="H1575" s="62">
        <v>88416482000106</v>
      </c>
      <c r="I1575" t="s">
        <v>30</v>
      </c>
      <c r="J1575">
        <v>441.8</v>
      </c>
      <c r="K1575">
        <v>8098.19</v>
      </c>
      <c r="AP1575">
        <v>22160</v>
      </c>
    </row>
    <row r="1576" spans="1:42" x14ac:dyDescent="0.25">
      <c r="A1576" t="s">
        <v>5958</v>
      </c>
      <c r="B1576" t="str">
        <f>C1576&amp;"-"&amp;COUNTIF(C$2:C1576,C1576)</f>
        <v>71408-8</v>
      </c>
      <c r="C1576">
        <v>71408</v>
      </c>
      <c r="D1576" s="57">
        <v>44943</v>
      </c>
      <c r="E1576" s="84" t="str">
        <f>F1576&amp;"-"&amp;COUNTIF($F$2:F1576,F1576)</f>
        <v>METASA-1412</v>
      </c>
      <c r="F1576" s="84" t="str">
        <f t="shared" si="138"/>
        <v>METASA</v>
      </c>
      <c r="G1576" t="s">
        <v>8581</v>
      </c>
      <c r="H1576" s="62">
        <v>88416482000106</v>
      </c>
      <c r="I1576" t="s">
        <v>30</v>
      </c>
      <c r="J1576">
        <v>1624.17</v>
      </c>
      <c r="K1576">
        <v>43982.52</v>
      </c>
      <c r="AP1576">
        <v>22160</v>
      </c>
    </row>
    <row r="1577" spans="1:42" x14ac:dyDescent="0.25">
      <c r="A1577" t="s">
        <v>5958</v>
      </c>
      <c r="B1577" t="str">
        <f>C1577&amp;"-"&amp;COUNTIF(C$2:C1577,C1577)</f>
        <v>71408-9</v>
      </c>
      <c r="C1577">
        <v>71408</v>
      </c>
      <c r="D1577" s="57">
        <v>44943</v>
      </c>
      <c r="E1577" s="84" t="str">
        <f>F1577&amp;"-"&amp;COUNTIF($F$2:F1577,F1577)</f>
        <v>METASA-1413</v>
      </c>
      <c r="F1577" s="84" t="str">
        <f t="shared" si="138"/>
        <v>METASA</v>
      </c>
      <c r="G1577" t="s">
        <v>8581</v>
      </c>
      <c r="H1577" s="62">
        <v>88416482000106</v>
      </c>
      <c r="I1577" t="s">
        <v>30</v>
      </c>
      <c r="J1577">
        <v>1367.01</v>
      </c>
      <c r="K1577">
        <v>20259.09</v>
      </c>
      <c r="AP1577">
        <v>22160</v>
      </c>
    </row>
    <row r="1578" spans="1:42" x14ac:dyDescent="0.25">
      <c r="A1578" t="s">
        <v>5958</v>
      </c>
      <c r="B1578" t="str">
        <f>C1578&amp;"-"&amp;COUNTIF(C$2:C1578,C1578)</f>
        <v>71408-10</v>
      </c>
      <c r="C1578">
        <v>71408</v>
      </c>
      <c r="D1578" s="57">
        <v>44943</v>
      </c>
      <c r="E1578" s="84" t="str">
        <f>F1578&amp;"-"&amp;COUNTIF($F$2:F1578,F1578)</f>
        <v>METASA-1414</v>
      </c>
      <c r="F1578" s="84" t="str">
        <f t="shared" si="138"/>
        <v>METASA</v>
      </c>
      <c r="G1578" t="s">
        <v>8581</v>
      </c>
      <c r="H1578" s="62">
        <v>88416482000106</v>
      </c>
      <c r="I1578" t="s">
        <v>30</v>
      </c>
      <c r="J1578">
        <v>75.87</v>
      </c>
      <c r="K1578">
        <v>1390.7</v>
      </c>
      <c r="AP1578">
        <v>22047</v>
      </c>
    </row>
    <row r="1579" spans="1:42" x14ac:dyDescent="0.25">
      <c r="A1579" t="s">
        <v>5958</v>
      </c>
      <c r="B1579" t="str">
        <f>C1579&amp;"-"&amp;COUNTIF(C$2:C1579,C1579)</f>
        <v>71408-11</v>
      </c>
      <c r="C1579">
        <v>71408</v>
      </c>
      <c r="D1579" s="57">
        <v>44943</v>
      </c>
      <c r="E1579" s="84" t="str">
        <f>F1579&amp;"-"&amp;COUNTIF($F$2:F1579,F1579)</f>
        <v>METASA-1415</v>
      </c>
      <c r="F1579" s="84" t="str">
        <f t="shared" si="138"/>
        <v>METASA</v>
      </c>
      <c r="G1579" t="s">
        <v>8581</v>
      </c>
      <c r="H1579" s="62">
        <v>88416482000106</v>
      </c>
      <c r="I1579" t="s">
        <v>30</v>
      </c>
      <c r="J1579">
        <v>480.88</v>
      </c>
      <c r="K1579">
        <v>7650.8</v>
      </c>
      <c r="AP1579">
        <v>21982</v>
      </c>
    </row>
    <row r="1580" spans="1:42" x14ac:dyDescent="0.25">
      <c r="A1580" t="s">
        <v>5958</v>
      </c>
      <c r="B1580" t="str">
        <f>C1580&amp;"-"&amp;COUNTIF(C$2:C1580,C1580)</f>
        <v>71408-12</v>
      </c>
      <c r="C1580">
        <v>71408</v>
      </c>
      <c r="D1580" s="57">
        <v>44943</v>
      </c>
      <c r="E1580" s="84" t="str">
        <f>F1580&amp;"-"&amp;COUNTIF($F$2:F1580,F1580)</f>
        <v>METASA-1416</v>
      </c>
      <c r="F1580" s="84" t="str">
        <f t="shared" si="138"/>
        <v>METASA</v>
      </c>
      <c r="G1580" t="s">
        <v>8581</v>
      </c>
      <c r="H1580" s="62">
        <v>88416482000106</v>
      </c>
      <c r="I1580" t="s">
        <v>30</v>
      </c>
      <c r="J1580">
        <v>387.48</v>
      </c>
      <c r="K1580">
        <v>7102.5</v>
      </c>
      <c r="AP1580">
        <v>21982</v>
      </c>
    </row>
    <row r="1581" spans="1:42" x14ac:dyDescent="0.25">
      <c r="A1581" t="s">
        <v>5958</v>
      </c>
      <c r="B1581" t="str">
        <f>C1581&amp;"-"&amp;COUNTIF(C$2:C1581,C1581)</f>
        <v>71485-1</v>
      </c>
      <c r="C1581">
        <v>71485</v>
      </c>
      <c r="D1581" s="57">
        <v>44945</v>
      </c>
      <c r="E1581" s="84" t="str">
        <f>F1581&amp;"-"&amp;COUNTIF($F$2:F1581,F1581)</f>
        <v>METASA-1417</v>
      </c>
      <c r="F1581" s="84" t="str">
        <f t="shared" si="138"/>
        <v>METASA</v>
      </c>
      <c r="G1581" t="s">
        <v>8581</v>
      </c>
      <c r="H1581" s="62">
        <v>88416482000106</v>
      </c>
      <c r="I1581" t="s">
        <v>30</v>
      </c>
      <c r="J1581">
        <v>387.45</v>
      </c>
      <c r="K1581">
        <v>6540.16</v>
      </c>
      <c r="AP1581">
        <v>21290</v>
      </c>
    </row>
    <row r="1582" spans="1:42" x14ac:dyDescent="0.25">
      <c r="A1582" t="s">
        <v>5958</v>
      </c>
      <c r="B1582" t="str">
        <f>C1582&amp;"-"&amp;COUNTIF(C$2:C1582,C1582)</f>
        <v>71485-2</v>
      </c>
      <c r="C1582">
        <v>71485</v>
      </c>
      <c r="D1582" s="57">
        <v>44945</v>
      </c>
      <c r="E1582" s="84" t="str">
        <f>F1582&amp;"-"&amp;COUNTIF($F$2:F1582,F1582)</f>
        <v>METASA-1418</v>
      </c>
      <c r="F1582" s="84" t="str">
        <f t="shared" si="138"/>
        <v>METASA</v>
      </c>
      <c r="G1582" t="s">
        <v>8581</v>
      </c>
      <c r="H1582" s="62">
        <v>88416482000106</v>
      </c>
      <c r="I1582" t="s">
        <v>30</v>
      </c>
      <c r="J1582">
        <v>282.89999999999998</v>
      </c>
      <c r="K1582">
        <v>4775.3500000000004</v>
      </c>
      <c r="AP1582">
        <v>21290</v>
      </c>
    </row>
    <row r="1583" spans="1:42" x14ac:dyDescent="0.25">
      <c r="A1583" t="s">
        <v>5958</v>
      </c>
      <c r="B1583" t="str">
        <f>C1583&amp;"-"&amp;COUNTIF(C$2:C1583,C1583)</f>
        <v>71485-3</v>
      </c>
      <c r="C1583">
        <v>71485</v>
      </c>
      <c r="D1583" s="57">
        <v>44945</v>
      </c>
      <c r="E1583" s="84" t="str">
        <f>F1583&amp;"-"&amp;COUNTIF($F$2:F1583,F1583)</f>
        <v>METASA-1419</v>
      </c>
      <c r="F1583" s="84" t="str">
        <f t="shared" si="138"/>
        <v>METASA</v>
      </c>
      <c r="G1583" t="s">
        <v>8581</v>
      </c>
      <c r="H1583" s="62">
        <v>88416482000106</v>
      </c>
      <c r="I1583" t="s">
        <v>30</v>
      </c>
      <c r="J1583">
        <v>1121.5999999999999</v>
      </c>
      <c r="K1583">
        <v>18932.61</v>
      </c>
      <c r="AP1583">
        <v>21290</v>
      </c>
    </row>
    <row r="1584" spans="1:42" x14ac:dyDescent="0.25">
      <c r="A1584" t="s">
        <v>5958</v>
      </c>
      <c r="B1584" t="str">
        <f>C1584&amp;"-"&amp;COUNTIF(C$2:C1584,C1584)</f>
        <v>71485-4</v>
      </c>
      <c r="C1584">
        <v>71485</v>
      </c>
      <c r="D1584" s="57">
        <v>44945</v>
      </c>
      <c r="E1584" s="84" t="str">
        <f>F1584&amp;"-"&amp;COUNTIF($F$2:F1584,F1584)</f>
        <v>METASA-1420</v>
      </c>
      <c r="F1584" s="84" t="str">
        <f t="shared" si="138"/>
        <v>METASA</v>
      </c>
      <c r="G1584" t="s">
        <v>8581</v>
      </c>
      <c r="H1584" s="62">
        <v>88416482000106</v>
      </c>
      <c r="I1584" t="s">
        <v>30</v>
      </c>
      <c r="J1584">
        <v>1095.9000000000001</v>
      </c>
      <c r="K1584">
        <v>14652.18</v>
      </c>
      <c r="AP1584">
        <v>21290</v>
      </c>
    </row>
    <row r="1585" spans="1:42" x14ac:dyDescent="0.25">
      <c r="A1585" t="s">
        <v>5958</v>
      </c>
      <c r="B1585" t="str">
        <f>C1585&amp;"-"&amp;COUNTIF(C$2:C1585,C1585)</f>
        <v>71485-5</v>
      </c>
      <c r="C1585">
        <v>71485</v>
      </c>
      <c r="D1585" s="57">
        <v>44945</v>
      </c>
      <c r="E1585" s="84" t="str">
        <f>F1585&amp;"-"&amp;COUNTIF($F$2:F1585,F1585)</f>
        <v>METASA-1421</v>
      </c>
      <c r="F1585" s="84" t="str">
        <f t="shared" si="138"/>
        <v>METASA</v>
      </c>
      <c r="G1585" t="s">
        <v>8581</v>
      </c>
      <c r="H1585" s="62">
        <v>88416482000106</v>
      </c>
      <c r="I1585" t="s">
        <v>30</v>
      </c>
      <c r="J1585">
        <v>545.5</v>
      </c>
      <c r="K1585">
        <v>7293.34</v>
      </c>
      <c r="AP1585">
        <v>21290</v>
      </c>
    </row>
    <row r="1586" spans="1:42" x14ac:dyDescent="0.25">
      <c r="A1586" t="s">
        <v>5958</v>
      </c>
      <c r="B1586" t="str">
        <f>C1586&amp;"-"&amp;COUNTIF(C$2:C1586,C1586)</f>
        <v>71485-6</v>
      </c>
      <c r="C1586">
        <v>71485</v>
      </c>
      <c r="D1586" s="57">
        <v>44945</v>
      </c>
      <c r="E1586" s="84" t="str">
        <f>F1586&amp;"-"&amp;COUNTIF($F$2:F1586,F1586)</f>
        <v>METASA-1422</v>
      </c>
      <c r="F1586" s="84" t="str">
        <f t="shared" si="138"/>
        <v>METASA</v>
      </c>
      <c r="G1586" t="s">
        <v>8581</v>
      </c>
      <c r="H1586" s="62">
        <v>88416482000106</v>
      </c>
      <c r="I1586" t="s">
        <v>30</v>
      </c>
      <c r="J1586">
        <v>4.3099999999999996</v>
      </c>
      <c r="K1586">
        <v>65.599999999999994</v>
      </c>
      <c r="AP1586">
        <v>21091</v>
      </c>
    </row>
    <row r="1587" spans="1:42" x14ac:dyDescent="0.25">
      <c r="A1587" t="s">
        <v>5958</v>
      </c>
      <c r="B1587" t="str">
        <f>C1587&amp;"-"&amp;COUNTIF(C$2:C1587,C1587)</f>
        <v>71485-7</v>
      </c>
      <c r="C1587">
        <v>71485</v>
      </c>
      <c r="D1587" s="57">
        <v>44945</v>
      </c>
      <c r="E1587" s="84" t="str">
        <f>F1587&amp;"-"&amp;COUNTIF($F$2:F1587,F1587)</f>
        <v>METASA-1423</v>
      </c>
      <c r="F1587" s="84" t="str">
        <f t="shared" si="138"/>
        <v>METASA</v>
      </c>
      <c r="G1587" t="s">
        <v>8581</v>
      </c>
      <c r="H1587" s="62">
        <v>88416482000106</v>
      </c>
      <c r="I1587" t="s">
        <v>30</v>
      </c>
      <c r="J1587">
        <v>0.6</v>
      </c>
      <c r="K1587">
        <v>9.1300000000000008</v>
      </c>
      <c r="AP1587">
        <v>21089</v>
      </c>
    </row>
    <row r="1588" spans="1:42" x14ac:dyDescent="0.25">
      <c r="A1588" t="s">
        <v>5958</v>
      </c>
      <c r="B1588" t="str">
        <f>C1588&amp;"-"&amp;COUNTIF(C$2:C1588,C1588)</f>
        <v>71485-8</v>
      </c>
      <c r="C1588">
        <v>71485</v>
      </c>
      <c r="D1588" s="57">
        <v>44945</v>
      </c>
      <c r="E1588" s="84" t="str">
        <f>F1588&amp;"-"&amp;COUNTIF($F$2:F1588,F1588)</f>
        <v>METASA-1424</v>
      </c>
      <c r="F1588" s="84" t="str">
        <f t="shared" si="138"/>
        <v>METASA</v>
      </c>
      <c r="G1588" t="s">
        <v>8581</v>
      </c>
      <c r="H1588" s="62">
        <v>88416482000106</v>
      </c>
      <c r="I1588" t="s">
        <v>30</v>
      </c>
      <c r="J1588">
        <v>94.94</v>
      </c>
      <c r="K1588">
        <v>1602.59</v>
      </c>
      <c r="AP1588">
        <v>21089</v>
      </c>
    </row>
    <row r="1589" spans="1:42" x14ac:dyDescent="0.25">
      <c r="A1589" t="s">
        <v>5958</v>
      </c>
      <c r="B1589" t="str">
        <f>C1589&amp;"-"&amp;COUNTIF(C$2:C1589,C1589)</f>
        <v>71485-9</v>
      </c>
      <c r="C1589">
        <v>71485</v>
      </c>
      <c r="D1589" s="57">
        <v>44945</v>
      </c>
      <c r="E1589" s="84" t="str">
        <f>F1589&amp;"-"&amp;COUNTIF($F$2:F1589,F1589)</f>
        <v>METASA-1425</v>
      </c>
      <c r="F1589" s="84" t="str">
        <f t="shared" si="138"/>
        <v>METASA</v>
      </c>
      <c r="G1589" t="s">
        <v>8581</v>
      </c>
      <c r="H1589" s="62">
        <v>88416482000106</v>
      </c>
      <c r="I1589" t="s">
        <v>30</v>
      </c>
      <c r="J1589">
        <v>1072.53</v>
      </c>
      <c r="K1589">
        <v>18104.310000000001</v>
      </c>
      <c r="AP1589">
        <v>19455</v>
      </c>
    </row>
    <row r="1590" spans="1:42" x14ac:dyDescent="0.25">
      <c r="A1590" t="s">
        <v>5958</v>
      </c>
      <c r="B1590" t="str">
        <f>C1590&amp;"-"&amp;COUNTIF(C$2:C1590,C1590)</f>
        <v>71485-10</v>
      </c>
      <c r="C1590">
        <v>71485</v>
      </c>
      <c r="D1590" s="57">
        <v>44945</v>
      </c>
      <c r="E1590" s="84" t="str">
        <f>F1590&amp;"-"&amp;COUNTIF($F$2:F1590,F1590)</f>
        <v>METASA-1426</v>
      </c>
      <c r="F1590" s="84" t="str">
        <f t="shared" si="138"/>
        <v>METASA</v>
      </c>
      <c r="G1590" t="s">
        <v>8581</v>
      </c>
      <c r="H1590" s="62">
        <v>88416482000106</v>
      </c>
      <c r="I1590" t="s">
        <v>30</v>
      </c>
      <c r="J1590">
        <v>61.88</v>
      </c>
      <c r="K1590">
        <v>1044.53</v>
      </c>
      <c r="AP1590">
        <v>19454</v>
      </c>
    </row>
    <row r="1591" spans="1:42" x14ac:dyDescent="0.25">
      <c r="A1591" t="s">
        <v>5958</v>
      </c>
      <c r="B1591" t="str">
        <f>C1591&amp;"-"&amp;COUNTIF(C$2:C1591,C1591)</f>
        <v>71485-11</v>
      </c>
      <c r="C1591">
        <v>71485</v>
      </c>
      <c r="D1591" s="57">
        <v>44945</v>
      </c>
      <c r="E1591" s="84" t="str">
        <f>F1591&amp;"-"&amp;COUNTIF($F$2:F1591,F1591)</f>
        <v>METASA-1427</v>
      </c>
      <c r="F1591" s="84" t="str">
        <f t="shared" si="138"/>
        <v>METASA</v>
      </c>
      <c r="G1591" t="s">
        <v>8581</v>
      </c>
      <c r="H1591" s="62">
        <v>88416482000106</v>
      </c>
      <c r="I1591" t="s">
        <v>30</v>
      </c>
      <c r="J1591">
        <v>720.48</v>
      </c>
      <c r="K1591">
        <v>13919.67</v>
      </c>
      <c r="AP1591">
        <v>19454</v>
      </c>
    </row>
    <row r="1592" spans="1:42" x14ac:dyDescent="0.25">
      <c r="A1592" t="s">
        <v>5958</v>
      </c>
      <c r="B1592" t="str">
        <f>C1592&amp;"-"&amp;COUNTIF(C$2:C1592,C1592)</f>
        <v>71485-12</v>
      </c>
      <c r="C1592">
        <v>71485</v>
      </c>
      <c r="D1592" s="57">
        <v>44945</v>
      </c>
      <c r="E1592" s="84" t="str">
        <f>F1592&amp;"-"&amp;COUNTIF($F$2:F1592,F1592)</f>
        <v>METASA-1428</v>
      </c>
      <c r="F1592" s="84" t="str">
        <f t="shared" si="138"/>
        <v>METASA</v>
      </c>
      <c r="G1592" t="s">
        <v>8581</v>
      </c>
      <c r="H1592" s="62">
        <v>88416482000106</v>
      </c>
      <c r="I1592" t="s">
        <v>30</v>
      </c>
      <c r="J1592">
        <v>84.76</v>
      </c>
      <c r="K1592">
        <v>1637.56</v>
      </c>
      <c r="AP1592">
        <v>67357</v>
      </c>
    </row>
    <row r="1593" spans="1:42" x14ac:dyDescent="0.25">
      <c r="A1593" t="s">
        <v>5958</v>
      </c>
      <c r="B1593" t="str">
        <f>C1593&amp;"-"&amp;COUNTIF(C$2:C1593,C1593)</f>
        <v>71485-13</v>
      </c>
      <c r="C1593">
        <v>71485</v>
      </c>
      <c r="D1593" s="57">
        <v>44945</v>
      </c>
      <c r="E1593" s="84" t="str">
        <f>F1593&amp;"-"&amp;COUNTIF($F$2:F1593,F1593)</f>
        <v>METASA-1429</v>
      </c>
      <c r="F1593" s="84" t="str">
        <f t="shared" si="138"/>
        <v>METASA</v>
      </c>
      <c r="G1593" t="s">
        <v>8581</v>
      </c>
      <c r="H1593" s="62">
        <v>88416482000106</v>
      </c>
      <c r="I1593" t="s">
        <v>30</v>
      </c>
      <c r="J1593">
        <v>527.24</v>
      </c>
      <c r="K1593">
        <v>10186.280000000001</v>
      </c>
      <c r="AP1593">
        <v>67343</v>
      </c>
    </row>
    <row r="1594" spans="1:42" x14ac:dyDescent="0.25">
      <c r="A1594" t="s">
        <v>5958</v>
      </c>
      <c r="B1594" t="str">
        <f>C1594&amp;"-"&amp;COUNTIF(C$2:C1594,C1594)</f>
        <v>71485-14</v>
      </c>
      <c r="C1594">
        <v>71485</v>
      </c>
      <c r="D1594" s="57">
        <v>44945</v>
      </c>
      <c r="E1594" s="84" t="str">
        <f>F1594&amp;"-"&amp;COUNTIF($F$2:F1594,F1594)</f>
        <v>METASA-1430</v>
      </c>
      <c r="F1594" s="84" t="str">
        <f t="shared" si="138"/>
        <v>METASA</v>
      </c>
      <c r="G1594" t="s">
        <v>8581</v>
      </c>
      <c r="H1594" s="62">
        <v>88416482000106</v>
      </c>
      <c r="I1594" t="s">
        <v>30</v>
      </c>
      <c r="J1594">
        <v>280.14</v>
      </c>
      <c r="K1594">
        <v>4728.76</v>
      </c>
      <c r="AP1594">
        <v>67326</v>
      </c>
    </row>
    <row r="1595" spans="1:42" x14ac:dyDescent="0.25">
      <c r="A1595" t="s">
        <v>5958</v>
      </c>
      <c r="B1595" t="str">
        <f>C1595&amp;"-"&amp;COUNTIF(C$2:C1595,C1595)</f>
        <v>71485-15</v>
      </c>
      <c r="C1595">
        <v>71485</v>
      </c>
      <c r="D1595" s="57">
        <v>44945</v>
      </c>
      <c r="E1595" s="84" t="str">
        <f>F1595&amp;"-"&amp;COUNTIF($F$2:F1595,F1595)</f>
        <v>METASA-1431</v>
      </c>
      <c r="F1595" s="84" t="str">
        <f t="shared" si="138"/>
        <v>METASA</v>
      </c>
      <c r="G1595" t="s">
        <v>8581</v>
      </c>
      <c r="H1595" s="62">
        <v>88416482000106</v>
      </c>
      <c r="I1595" t="s">
        <v>30</v>
      </c>
      <c r="J1595">
        <v>416.31</v>
      </c>
      <c r="K1595">
        <v>7443.62</v>
      </c>
      <c r="AP1595">
        <v>67321</v>
      </c>
    </row>
    <row r="1596" spans="1:42" x14ac:dyDescent="0.25">
      <c r="A1596" t="s">
        <v>5958</v>
      </c>
      <c r="B1596" t="str">
        <f>C1596&amp;"-"&amp;COUNTIF(C$2:C1596,C1596)</f>
        <v>71485-16</v>
      </c>
      <c r="C1596">
        <v>71485</v>
      </c>
      <c r="D1596" s="57">
        <v>44945</v>
      </c>
      <c r="E1596" s="84" t="str">
        <f>F1596&amp;"-"&amp;COUNTIF($F$2:F1596,F1596)</f>
        <v>METASA-1432</v>
      </c>
      <c r="F1596" s="84" t="str">
        <f t="shared" si="138"/>
        <v>METASA</v>
      </c>
      <c r="G1596" t="s">
        <v>8581</v>
      </c>
      <c r="H1596" s="62">
        <v>88416482000106</v>
      </c>
      <c r="I1596" t="s">
        <v>30</v>
      </c>
      <c r="J1596">
        <v>1538.14</v>
      </c>
      <c r="K1596">
        <v>26502.15</v>
      </c>
      <c r="AP1596">
        <v>67293</v>
      </c>
    </row>
    <row r="1597" spans="1:42" x14ac:dyDescent="0.25">
      <c r="A1597" t="s">
        <v>5958</v>
      </c>
      <c r="B1597" t="str">
        <f>C1597&amp;"-"&amp;COUNTIF(C$2:C1597,C1597)</f>
        <v>71485-17</v>
      </c>
      <c r="C1597">
        <v>71485</v>
      </c>
      <c r="D1597" s="57">
        <v>44945</v>
      </c>
      <c r="E1597" s="84" t="str">
        <f>F1597&amp;"-"&amp;COUNTIF($F$2:F1597,F1597)</f>
        <v>METASA-1433</v>
      </c>
      <c r="F1597" s="84" t="str">
        <f t="shared" si="138"/>
        <v>METASA</v>
      </c>
      <c r="G1597" t="s">
        <v>8581</v>
      </c>
      <c r="H1597" s="62">
        <v>88416482000106</v>
      </c>
      <c r="I1597" t="s">
        <v>30</v>
      </c>
      <c r="J1597">
        <v>7897.5</v>
      </c>
      <c r="K1597">
        <v>155343.82999999999</v>
      </c>
      <c r="AP1597">
        <v>67238</v>
      </c>
    </row>
    <row r="1598" spans="1:42" x14ac:dyDescent="0.25">
      <c r="A1598" t="s">
        <v>5958</v>
      </c>
      <c r="B1598" t="str">
        <f>C1598&amp;"-"&amp;COUNTIF(C$2:C1598,C1598)</f>
        <v>71485-18</v>
      </c>
      <c r="C1598">
        <v>71485</v>
      </c>
      <c r="D1598" s="57">
        <v>44945</v>
      </c>
      <c r="E1598" s="84" t="str">
        <f>F1598&amp;"-"&amp;COUNTIF($F$2:F1598,F1598)</f>
        <v>METASA-1434</v>
      </c>
      <c r="F1598" s="84" t="str">
        <f t="shared" si="138"/>
        <v>METASA</v>
      </c>
      <c r="G1598" t="s">
        <v>8581</v>
      </c>
      <c r="H1598" s="62">
        <v>88416482000106</v>
      </c>
      <c r="I1598" t="s">
        <v>30</v>
      </c>
      <c r="J1598">
        <v>89.5</v>
      </c>
      <c r="K1598">
        <v>1600.26</v>
      </c>
      <c r="AP1598">
        <v>67235</v>
      </c>
    </row>
    <row r="1599" spans="1:42" x14ac:dyDescent="0.25">
      <c r="A1599" t="s">
        <v>5958</v>
      </c>
      <c r="B1599" t="str">
        <f>C1599&amp;"-"&amp;COUNTIF(C$2:C1599,C1599)</f>
        <v>71485-19</v>
      </c>
      <c r="C1599">
        <v>71485</v>
      </c>
      <c r="D1599" s="57">
        <v>44945</v>
      </c>
      <c r="E1599" s="84" t="str">
        <f>F1599&amp;"-"&amp;COUNTIF($F$2:F1599,F1599)</f>
        <v>METASA-1435</v>
      </c>
      <c r="F1599" s="84" t="str">
        <f t="shared" si="138"/>
        <v>METASA</v>
      </c>
      <c r="G1599" t="s">
        <v>8581</v>
      </c>
      <c r="H1599" s="62">
        <v>88416482000106</v>
      </c>
      <c r="I1599" t="s">
        <v>30</v>
      </c>
      <c r="J1599">
        <v>414.77</v>
      </c>
      <c r="K1599">
        <v>7416.09</v>
      </c>
      <c r="AP1599">
        <v>67187</v>
      </c>
    </row>
    <row r="1600" spans="1:42" x14ac:dyDescent="0.25">
      <c r="A1600" t="s">
        <v>5958</v>
      </c>
      <c r="B1600" t="str">
        <f>C1600&amp;"-"&amp;COUNTIF(C$2:C1600,C1600)</f>
        <v>71485-20</v>
      </c>
      <c r="C1600">
        <v>71485</v>
      </c>
      <c r="D1600" s="57">
        <v>44945</v>
      </c>
      <c r="E1600" s="84" t="str">
        <f>F1600&amp;"-"&amp;COUNTIF($F$2:F1600,F1600)</f>
        <v>METASA-1436</v>
      </c>
      <c r="F1600" s="84" t="str">
        <f t="shared" si="138"/>
        <v>METASA</v>
      </c>
      <c r="G1600" t="s">
        <v>8581</v>
      </c>
      <c r="H1600" s="62">
        <v>88416482000106</v>
      </c>
      <c r="I1600" t="s">
        <v>30</v>
      </c>
      <c r="J1600">
        <v>487</v>
      </c>
      <c r="K1600">
        <v>8220.56</v>
      </c>
      <c r="AP1600">
        <v>67151</v>
      </c>
    </row>
    <row r="1601" spans="1:42" x14ac:dyDescent="0.25">
      <c r="A1601" t="s">
        <v>5958</v>
      </c>
      <c r="B1601" t="str">
        <f>C1601&amp;"-"&amp;COUNTIF(C$2:C1601,C1601)</f>
        <v>71485-21</v>
      </c>
      <c r="C1601">
        <v>71485</v>
      </c>
      <c r="D1601" s="57">
        <v>44945</v>
      </c>
      <c r="E1601" s="84" t="str">
        <f>F1601&amp;"-"&amp;COUNTIF($F$2:F1601,F1601)</f>
        <v>METASA-1437</v>
      </c>
      <c r="F1601" s="84" t="str">
        <f t="shared" si="138"/>
        <v>METASA</v>
      </c>
      <c r="G1601" t="s">
        <v>8581</v>
      </c>
      <c r="H1601" s="62">
        <v>88416482000106</v>
      </c>
      <c r="I1601" t="s">
        <v>30</v>
      </c>
      <c r="J1601">
        <v>1348.28</v>
      </c>
      <c r="K1601">
        <v>24107.25</v>
      </c>
      <c r="AP1601">
        <v>66975</v>
      </c>
    </row>
    <row r="1602" spans="1:42" x14ac:dyDescent="0.25">
      <c r="A1602" t="s">
        <v>5958</v>
      </c>
      <c r="B1602" t="str">
        <f>C1602&amp;"-"&amp;COUNTIF(C$2:C1602,C1602)</f>
        <v>71485-22</v>
      </c>
      <c r="C1602">
        <v>71485</v>
      </c>
      <c r="D1602" s="57">
        <v>44945</v>
      </c>
      <c r="E1602" s="84" t="str">
        <f>F1602&amp;"-"&amp;COUNTIF($F$2:F1602,F1602)</f>
        <v>METASA-1438</v>
      </c>
      <c r="F1602" s="84" t="str">
        <f t="shared" si="138"/>
        <v>METASA</v>
      </c>
      <c r="G1602" t="s">
        <v>8581</v>
      </c>
      <c r="H1602" s="62">
        <v>88416482000106</v>
      </c>
      <c r="I1602" t="s">
        <v>30</v>
      </c>
      <c r="J1602">
        <v>62.22</v>
      </c>
      <c r="K1602">
        <v>1098.81</v>
      </c>
      <c r="AP1602">
        <v>66647</v>
      </c>
    </row>
    <row r="1603" spans="1:42" x14ac:dyDescent="0.25">
      <c r="A1603" t="s">
        <v>5979</v>
      </c>
      <c r="B1603" t="str">
        <f>C1603&amp;"-"&amp;COUNTIF(C$2:C1603,C1603)</f>
        <v>22160-1</v>
      </c>
      <c r="C1603">
        <v>22160</v>
      </c>
      <c r="D1603" s="57">
        <v>44945</v>
      </c>
      <c r="E1603" s="84" t="str">
        <f>F1603&amp;"-"&amp;COUNTIF($F$2:F1603,F1603)</f>
        <v>WK-21</v>
      </c>
      <c r="F1603" s="84" t="str">
        <f t="shared" ref="F1603:F1666" si="139">LEFT(G1603,SEARCH(" ",G1603)-1)</f>
        <v>WK</v>
      </c>
      <c r="G1603" t="s">
        <v>8586</v>
      </c>
      <c r="H1603" s="62">
        <v>97434047000103</v>
      </c>
      <c r="I1603" t="s">
        <v>4726</v>
      </c>
      <c r="J1603">
        <v>14.8</v>
      </c>
      <c r="K1603">
        <v>7634.58</v>
      </c>
      <c r="AP1603">
        <v>66647</v>
      </c>
    </row>
    <row r="1604" spans="1:42" x14ac:dyDescent="0.25">
      <c r="A1604" t="s">
        <v>5978</v>
      </c>
      <c r="B1604" t="str">
        <f>C1604&amp;"-"&amp;COUNTIF(C$2:C1604,C1604)</f>
        <v>22160-2</v>
      </c>
      <c r="C1604">
        <v>22160</v>
      </c>
      <c r="D1604" s="57">
        <v>44945</v>
      </c>
      <c r="E1604" s="84" t="str">
        <f>F1604&amp;"-"&amp;COUNTIF($F$2:F1604,F1604)</f>
        <v>WK-22</v>
      </c>
      <c r="F1604" s="84" t="str">
        <f t="shared" si="139"/>
        <v>WK</v>
      </c>
      <c r="G1604" t="s">
        <v>8586</v>
      </c>
      <c r="H1604" s="62">
        <v>97434047000103</v>
      </c>
      <c r="I1604" t="s">
        <v>4726</v>
      </c>
      <c r="J1604">
        <v>138.08000000000001</v>
      </c>
      <c r="K1604">
        <v>80542.06</v>
      </c>
      <c r="AP1604">
        <v>66501</v>
      </c>
    </row>
    <row r="1605" spans="1:42" x14ac:dyDescent="0.25">
      <c r="A1605" t="s">
        <v>5977</v>
      </c>
      <c r="B1605" t="str">
        <f>C1605&amp;"-"&amp;COUNTIF(C$2:C1605,C1605)</f>
        <v>22160-3</v>
      </c>
      <c r="C1605">
        <v>22160</v>
      </c>
      <c r="D1605" s="57">
        <v>44945</v>
      </c>
      <c r="E1605" s="84" t="str">
        <f>F1605&amp;"-"&amp;COUNTIF($F$2:F1605,F1605)</f>
        <v>WK-23</v>
      </c>
      <c r="F1605" s="84" t="str">
        <f t="shared" si="139"/>
        <v>WK</v>
      </c>
      <c r="G1605" t="s">
        <v>8586</v>
      </c>
      <c r="H1605" s="62">
        <v>97434047000103</v>
      </c>
      <c r="I1605" t="s">
        <v>4726</v>
      </c>
      <c r="J1605">
        <v>3.6</v>
      </c>
      <c r="K1605">
        <v>4849.5600000000004</v>
      </c>
      <c r="AP1605">
        <v>66377</v>
      </c>
    </row>
    <row r="1606" spans="1:42" x14ac:dyDescent="0.25">
      <c r="A1606" t="s">
        <v>5978</v>
      </c>
      <c r="B1606" t="str">
        <f>C1606&amp;"-"&amp;COUNTIF(C$2:C1606,C1606)</f>
        <v>22160-4</v>
      </c>
      <c r="C1606">
        <v>22160</v>
      </c>
      <c r="D1606" s="57">
        <v>44945</v>
      </c>
      <c r="E1606" s="84" t="str">
        <f>F1606&amp;"-"&amp;COUNTIF($F$2:F1606,F1606)</f>
        <v>WK-24</v>
      </c>
      <c r="F1606" s="84" t="str">
        <f t="shared" si="139"/>
        <v>WK</v>
      </c>
      <c r="G1606" t="s">
        <v>8586</v>
      </c>
      <c r="H1606" s="62">
        <v>97434047000103</v>
      </c>
      <c r="I1606" t="s">
        <v>4726</v>
      </c>
      <c r="J1606">
        <v>7.2</v>
      </c>
      <c r="K1606">
        <v>2907</v>
      </c>
      <c r="AP1606">
        <v>66324</v>
      </c>
    </row>
    <row r="1607" spans="1:42" x14ac:dyDescent="0.25">
      <c r="A1607" t="s">
        <v>5978</v>
      </c>
      <c r="B1607" t="str">
        <f>C1607&amp;"-"&amp;COUNTIF(C$2:C1607,C1607)</f>
        <v>22160-5</v>
      </c>
      <c r="C1607">
        <v>22160</v>
      </c>
      <c r="D1607" s="57">
        <v>44945</v>
      </c>
      <c r="E1607" s="84" t="str">
        <f>F1607&amp;"-"&amp;COUNTIF($F$2:F1607,F1607)</f>
        <v>WK-25</v>
      </c>
      <c r="F1607" s="84" t="str">
        <f t="shared" si="139"/>
        <v>WK</v>
      </c>
      <c r="G1607" t="s">
        <v>8586</v>
      </c>
      <c r="H1607" s="62">
        <v>97434047000103</v>
      </c>
      <c r="I1607" t="s">
        <v>4726</v>
      </c>
      <c r="J1607">
        <v>68.400000000000006</v>
      </c>
      <c r="K1607">
        <v>27616.5</v>
      </c>
      <c r="AP1607">
        <v>66280</v>
      </c>
    </row>
    <row r="1608" spans="1:42" x14ac:dyDescent="0.25">
      <c r="A1608" t="s">
        <v>5982</v>
      </c>
      <c r="B1608" t="str">
        <f>C1608&amp;"-"&amp;COUNTIF(C$2:C1608,C1608)</f>
        <v>22185-1</v>
      </c>
      <c r="C1608">
        <v>22185</v>
      </c>
      <c r="D1608" s="57">
        <v>44945</v>
      </c>
      <c r="E1608" s="84" t="str">
        <f>F1608&amp;"-"&amp;COUNTIF($F$2:F1608,F1608)</f>
        <v>WK-26</v>
      </c>
      <c r="F1608" s="84" t="str">
        <f t="shared" si="139"/>
        <v>WK</v>
      </c>
      <c r="G1608" t="s">
        <v>8586</v>
      </c>
      <c r="H1608" s="62">
        <v>97434047000103</v>
      </c>
      <c r="I1608" t="s">
        <v>4726</v>
      </c>
      <c r="J1608">
        <v>3.72</v>
      </c>
      <c r="K1608">
        <v>7739.46</v>
      </c>
      <c r="AP1608">
        <v>66279</v>
      </c>
    </row>
    <row r="1609" spans="1:42" x14ac:dyDescent="0.25">
      <c r="A1609" t="s">
        <v>5981</v>
      </c>
      <c r="B1609" t="str">
        <f>C1609&amp;"-"&amp;COUNTIF(C$2:C1609,C1609)</f>
        <v>22185-2</v>
      </c>
      <c r="C1609">
        <v>22185</v>
      </c>
      <c r="D1609" s="57">
        <v>44945</v>
      </c>
      <c r="E1609" s="84" t="str">
        <f>F1609&amp;"-"&amp;COUNTIF($F$2:F1609,F1609)</f>
        <v>WK-27</v>
      </c>
      <c r="F1609" s="84" t="str">
        <f t="shared" si="139"/>
        <v>WK</v>
      </c>
      <c r="G1609" t="s">
        <v>8586</v>
      </c>
      <c r="H1609" s="62">
        <v>97434047000103</v>
      </c>
      <c r="I1609" t="s">
        <v>4726</v>
      </c>
      <c r="J1609">
        <v>7.5</v>
      </c>
      <c r="K1609">
        <v>34200</v>
      </c>
      <c r="AP1609">
        <v>66279</v>
      </c>
    </row>
    <row r="1610" spans="1:42" x14ac:dyDescent="0.25">
      <c r="A1610" t="s">
        <v>5982</v>
      </c>
      <c r="B1610" t="str">
        <f>C1610&amp;"-"&amp;COUNTIF(C$2:C1610,C1610)</f>
        <v>22185-3</v>
      </c>
      <c r="C1610">
        <v>22185</v>
      </c>
      <c r="D1610" s="57">
        <v>44945</v>
      </c>
      <c r="E1610" s="84" t="str">
        <f>F1610&amp;"-"&amp;COUNTIF($F$2:F1610,F1610)</f>
        <v>WK-28</v>
      </c>
      <c r="F1610" s="84" t="str">
        <f t="shared" si="139"/>
        <v>WK</v>
      </c>
      <c r="G1610" t="s">
        <v>8586</v>
      </c>
      <c r="H1610" s="62">
        <v>97434047000103</v>
      </c>
      <c r="I1610" t="s">
        <v>4726</v>
      </c>
      <c r="J1610">
        <v>1.24</v>
      </c>
      <c r="K1610">
        <v>3675.36</v>
      </c>
      <c r="AP1610">
        <v>61026</v>
      </c>
    </row>
    <row r="1611" spans="1:42" x14ac:dyDescent="0.25">
      <c r="A1611" t="s">
        <v>5987</v>
      </c>
      <c r="B1611" t="str">
        <f>C1611&amp;"-"&amp;COUNTIF(C$2:C1611,C1611)</f>
        <v>22189-1</v>
      </c>
      <c r="C1611">
        <v>22189</v>
      </c>
      <c r="D1611" s="57">
        <v>44945</v>
      </c>
      <c r="E1611" s="84" t="str">
        <f>F1611&amp;"-"&amp;COUNTIF($F$2:F1611,F1611)</f>
        <v>WK-29</v>
      </c>
      <c r="F1611" s="84" t="str">
        <f t="shared" si="139"/>
        <v>WK</v>
      </c>
      <c r="G1611" t="s">
        <v>8586</v>
      </c>
      <c r="H1611" s="62">
        <v>97434047000103</v>
      </c>
      <c r="I1611" t="s">
        <v>5984</v>
      </c>
      <c r="J1611">
        <v>42</v>
      </c>
      <c r="K1611">
        <v>2832.9</v>
      </c>
      <c r="AP1611">
        <v>61026</v>
      </c>
    </row>
    <row r="1612" spans="1:42" x14ac:dyDescent="0.25">
      <c r="A1612" t="s">
        <v>5987</v>
      </c>
      <c r="B1612" t="str">
        <f>C1612&amp;"-"&amp;COUNTIF(C$2:C1612,C1612)</f>
        <v>22189-2</v>
      </c>
      <c r="C1612">
        <v>22189</v>
      </c>
      <c r="D1612" s="57">
        <v>44945</v>
      </c>
      <c r="E1612" s="84" t="str">
        <f>F1612&amp;"-"&amp;COUNTIF($F$2:F1612,F1612)</f>
        <v>WK-30</v>
      </c>
      <c r="F1612" s="84" t="str">
        <f t="shared" si="139"/>
        <v>WK</v>
      </c>
      <c r="G1612" t="s">
        <v>8586</v>
      </c>
      <c r="H1612" s="62">
        <v>97434047000103</v>
      </c>
      <c r="I1612" t="s">
        <v>5984</v>
      </c>
      <c r="J1612">
        <v>276</v>
      </c>
      <c r="K1612">
        <v>28055.4</v>
      </c>
      <c r="AP1612">
        <v>61026</v>
      </c>
    </row>
    <row r="1613" spans="1:42" x14ac:dyDescent="0.25">
      <c r="A1613" t="s">
        <v>5987</v>
      </c>
      <c r="B1613" t="str">
        <f>C1613&amp;"-"&amp;COUNTIF(C$2:C1613,C1613)</f>
        <v>22189-3</v>
      </c>
      <c r="C1613">
        <v>22189</v>
      </c>
      <c r="D1613" s="57">
        <v>44945</v>
      </c>
      <c r="E1613" s="84" t="str">
        <f>F1613&amp;"-"&amp;COUNTIF($F$2:F1613,F1613)</f>
        <v>WK-31</v>
      </c>
      <c r="F1613" s="84" t="str">
        <f t="shared" si="139"/>
        <v>WK</v>
      </c>
      <c r="G1613" t="s">
        <v>8586</v>
      </c>
      <c r="H1613" s="62">
        <v>97434047000103</v>
      </c>
      <c r="I1613" t="s">
        <v>5984</v>
      </c>
      <c r="J1613">
        <v>18</v>
      </c>
      <c r="K1613">
        <v>3317.4</v>
      </c>
      <c r="AP1613">
        <v>60468</v>
      </c>
    </row>
    <row r="1614" spans="1:42" x14ac:dyDescent="0.25">
      <c r="A1614" t="s">
        <v>5987</v>
      </c>
      <c r="B1614" t="str">
        <f>C1614&amp;"-"&amp;COUNTIF(C$2:C1614,C1614)</f>
        <v>22189-4</v>
      </c>
      <c r="C1614">
        <v>22189</v>
      </c>
      <c r="D1614" s="57">
        <v>44945</v>
      </c>
      <c r="E1614" s="84" t="str">
        <f>F1614&amp;"-"&amp;COUNTIF($F$2:F1614,F1614)</f>
        <v>WK-32</v>
      </c>
      <c r="F1614" s="84" t="str">
        <f t="shared" si="139"/>
        <v>WK</v>
      </c>
      <c r="G1614" t="s">
        <v>8586</v>
      </c>
      <c r="H1614" s="62">
        <v>97434047000103</v>
      </c>
      <c r="I1614" t="s">
        <v>5984</v>
      </c>
      <c r="J1614">
        <v>48</v>
      </c>
      <c r="K1614">
        <v>12448.8</v>
      </c>
      <c r="AP1614">
        <v>60468</v>
      </c>
    </row>
    <row r="1615" spans="1:42" x14ac:dyDescent="0.25">
      <c r="A1615" t="s">
        <v>5987</v>
      </c>
      <c r="B1615" t="str">
        <f>C1615&amp;"-"&amp;COUNTIF(C$2:C1615,C1615)</f>
        <v>22189-5</v>
      </c>
      <c r="C1615">
        <v>22189</v>
      </c>
      <c r="D1615" s="57">
        <v>44945</v>
      </c>
      <c r="E1615" s="84" t="str">
        <f>F1615&amp;"-"&amp;COUNTIF($F$2:F1615,F1615)</f>
        <v>WK-33</v>
      </c>
      <c r="F1615" s="84" t="str">
        <f t="shared" si="139"/>
        <v>WK</v>
      </c>
      <c r="G1615" t="s">
        <v>8586</v>
      </c>
      <c r="H1615" s="62">
        <v>97434047000103</v>
      </c>
      <c r="I1615" t="s">
        <v>5984</v>
      </c>
      <c r="J1615">
        <v>6</v>
      </c>
      <c r="K1615">
        <v>2319.9</v>
      </c>
      <c r="AP1615">
        <v>65734</v>
      </c>
    </row>
    <row r="1616" spans="1:42" x14ac:dyDescent="0.25">
      <c r="A1616" t="s">
        <v>5988</v>
      </c>
      <c r="B1616" t="str">
        <f>C1616&amp;"-"&amp;COUNTIF(C$2:C1616,C1616)</f>
        <v>22189-6</v>
      </c>
      <c r="C1616">
        <v>22189</v>
      </c>
      <c r="D1616" s="57">
        <v>44945</v>
      </c>
      <c r="E1616" s="84" t="str">
        <f>F1616&amp;"-"&amp;COUNTIF($F$2:F1616,F1616)</f>
        <v>WK-34</v>
      </c>
      <c r="F1616" s="84" t="str">
        <f t="shared" si="139"/>
        <v>WK</v>
      </c>
      <c r="G1616" t="s">
        <v>8586</v>
      </c>
      <c r="H1616" s="62">
        <v>97434047000103</v>
      </c>
      <c r="I1616" t="s">
        <v>5984</v>
      </c>
      <c r="J1616">
        <v>6</v>
      </c>
      <c r="K1616">
        <v>371.1</v>
      </c>
      <c r="AP1616">
        <v>105400</v>
      </c>
    </row>
    <row r="1617" spans="1:42" x14ac:dyDescent="0.25">
      <c r="A1617" t="s">
        <v>5989</v>
      </c>
      <c r="B1617" t="str">
        <f>C1617&amp;"-"&amp;COUNTIF(C$2:C1617,C1617)</f>
        <v>22189-7</v>
      </c>
      <c r="C1617">
        <v>22189</v>
      </c>
      <c r="D1617" s="57">
        <v>44945</v>
      </c>
      <c r="E1617" s="84" t="str">
        <f>F1617&amp;"-"&amp;COUNTIF($F$2:F1617,F1617)</f>
        <v>WK-35</v>
      </c>
      <c r="F1617" s="84" t="str">
        <f t="shared" si="139"/>
        <v>WK</v>
      </c>
      <c r="G1617" t="s">
        <v>8586</v>
      </c>
      <c r="H1617" s="62">
        <v>97434047000103</v>
      </c>
      <c r="I1617" t="s">
        <v>5984</v>
      </c>
      <c r="J1617">
        <v>84</v>
      </c>
      <c r="K1617">
        <v>30563.4</v>
      </c>
      <c r="AP1617">
        <v>65894</v>
      </c>
    </row>
    <row r="1618" spans="1:42" x14ac:dyDescent="0.25">
      <c r="A1618" t="s">
        <v>5989</v>
      </c>
      <c r="B1618" t="str">
        <f>C1618&amp;"-"&amp;COUNTIF(C$2:C1618,C1618)</f>
        <v>22189-8</v>
      </c>
      <c r="C1618">
        <v>22189</v>
      </c>
      <c r="D1618" s="57">
        <v>44945</v>
      </c>
      <c r="E1618" s="84" t="str">
        <f>F1618&amp;"-"&amp;COUNTIF($F$2:F1618,F1618)</f>
        <v>WK-36</v>
      </c>
      <c r="F1618" s="84" t="str">
        <f t="shared" si="139"/>
        <v>WK</v>
      </c>
      <c r="G1618" t="s">
        <v>8586</v>
      </c>
      <c r="H1618" s="62">
        <v>97434047000103</v>
      </c>
      <c r="I1618" t="s">
        <v>5984</v>
      </c>
      <c r="J1618">
        <v>1044</v>
      </c>
      <c r="K1618">
        <v>151745.4</v>
      </c>
      <c r="AP1618">
        <v>65912</v>
      </c>
    </row>
    <row r="1619" spans="1:42" x14ac:dyDescent="0.25">
      <c r="A1619" t="s">
        <v>5990</v>
      </c>
      <c r="B1619" t="str">
        <f>C1619&amp;"-"&amp;COUNTIF(C$2:C1619,C1619)</f>
        <v>22189-9</v>
      </c>
      <c r="C1619">
        <v>22189</v>
      </c>
      <c r="D1619" s="57">
        <v>44945</v>
      </c>
      <c r="E1619" s="84" t="str">
        <f>F1619&amp;"-"&amp;COUNTIF($F$2:F1619,F1619)</f>
        <v>WK-37</v>
      </c>
      <c r="F1619" s="84" t="str">
        <f t="shared" si="139"/>
        <v>WK</v>
      </c>
      <c r="G1619" t="s">
        <v>8586</v>
      </c>
      <c r="H1619" s="62">
        <v>97434047000103</v>
      </c>
      <c r="I1619" t="s">
        <v>5984</v>
      </c>
      <c r="J1619">
        <v>30</v>
      </c>
      <c r="K1619">
        <v>29652.9</v>
      </c>
      <c r="AP1619">
        <v>65945</v>
      </c>
    </row>
    <row r="1620" spans="1:42" x14ac:dyDescent="0.25">
      <c r="A1620" t="s">
        <v>5958</v>
      </c>
      <c r="B1620" t="str">
        <f>C1620&amp;"-"&amp;COUNTIF(C$2:C1620,C1620)</f>
        <v>71520-1</v>
      </c>
      <c r="C1620">
        <v>71520</v>
      </c>
      <c r="D1620" s="57">
        <v>44946</v>
      </c>
      <c r="E1620" s="84" t="str">
        <f>F1620&amp;"-"&amp;COUNTIF($F$2:F1620,F1620)</f>
        <v>METASA-1439</v>
      </c>
      <c r="F1620" s="84" t="str">
        <f t="shared" si="139"/>
        <v>METASA</v>
      </c>
      <c r="G1620" t="s">
        <v>8581</v>
      </c>
      <c r="H1620" s="62">
        <v>88416482000106</v>
      </c>
      <c r="I1620" t="s">
        <v>30</v>
      </c>
      <c r="J1620">
        <v>514.96</v>
      </c>
      <c r="K1620">
        <v>8692.52</v>
      </c>
      <c r="AP1620">
        <v>65968</v>
      </c>
    </row>
    <row r="1621" spans="1:42" x14ac:dyDescent="0.25">
      <c r="A1621" t="s">
        <v>5958</v>
      </c>
      <c r="B1621" t="str">
        <f>C1621&amp;"-"&amp;COUNTIF(C$2:C1621,C1621)</f>
        <v>71520-2</v>
      </c>
      <c r="C1621">
        <v>71520</v>
      </c>
      <c r="D1621" s="57">
        <v>44946</v>
      </c>
      <c r="E1621" s="84" t="str">
        <f>F1621&amp;"-"&amp;COUNTIF($F$2:F1621,F1621)</f>
        <v>METASA-1440</v>
      </c>
      <c r="F1621" s="84" t="str">
        <f t="shared" si="139"/>
        <v>METASA</v>
      </c>
      <c r="G1621" t="s">
        <v>8581</v>
      </c>
      <c r="H1621" s="62">
        <v>88416482000106</v>
      </c>
      <c r="I1621" t="s">
        <v>30</v>
      </c>
      <c r="J1621">
        <v>1435.97</v>
      </c>
      <c r="K1621">
        <v>24239.17</v>
      </c>
      <c r="AP1621">
        <v>65601</v>
      </c>
    </row>
    <row r="1622" spans="1:42" x14ac:dyDescent="0.25">
      <c r="A1622" t="s">
        <v>5958</v>
      </c>
      <c r="B1622" t="str">
        <f>C1622&amp;"-"&amp;COUNTIF(C$2:C1622,C1622)</f>
        <v>71520-3</v>
      </c>
      <c r="C1622">
        <v>71520</v>
      </c>
      <c r="D1622" s="57">
        <v>44946</v>
      </c>
      <c r="E1622" s="84" t="str">
        <f>F1622&amp;"-"&amp;COUNTIF($F$2:F1622,F1622)</f>
        <v>METASA-1441</v>
      </c>
      <c r="F1622" s="84" t="str">
        <f t="shared" si="139"/>
        <v>METASA</v>
      </c>
      <c r="G1622" t="s">
        <v>8581</v>
      </c>
      <c r="H1622" s="62">
        <v>88416482000106</v>
      </c>
      <c r="I1622" t="s">
        <v>30</v>
      </c>
      <c r="J1622">
        <v>11.89</v>
      </c>
      <c r="K1622">
        <v>200.7</v>
      </c>
      <c r="AP1622">
        <v>65601</v>
      </c>
    </row>
    <row r="1623" spans="1:42" x14ac:dyDescent="0.25">
      <c r="A1623" t="s">
        <v>5958</v>
      </c>
      <c r="B1623" t="str">
        <f>C1623&amp;"-"&amp;COUNTIF(C$2:C1623,C1623)</f>
        <v>71520-4</v>
      </c>
      <c r="C1623">
        <v>71520</v>
      </c>
      <c r="D1623" s="57">
        <v>44946</v>
      </c>
      <c r="E1623" s="84" t="str">
        <f>F1623&amp;"-"&amp;COUNTIF($F$2:F1623,F1623)</f>
        <v>METASA-1442</v>
      </c>
      <c r="F1623" s="84" t="str">
        <f t="shared" si="139"/>
        <v>METASA</v>
      </c>
      <c r="G1623" t="s">
        <v>8581</v>
      </c>
      <c r="H1623" s="62">
        <v>88416482000106</v>
      </c>
      <c r="I1623" t="s">
        <v>30</v>
      </c>
      <c r="J1623">
        <v>658.98</v>
      </c>
      <c r="K1623">
        <v>11123.58</v>
      </c>
      <c r="AP1623">
        <v>65998</v>
      </c>
    </row>
    <row r="1624" spans="1:42" x14ac:dyDescent="0.25">
      <c r="A1624" t="s">
        <v>5958</v>
      </c>
      <c r="B1624" t="str">
        <f>C1624&amp;"-"&amp;COUNTIF(C$2:C1624,C1624)</f>
        <v>71520-5</v>
      </c>
      <c r="C1624">
        <v>71520</v>
      </c>
      <c r="D1624" s="57">
        <v>44946</v>
      </c>
      <c r="E1624" s="84" t="str">
        <f>F1624&amp;"-"&amp;COUNTIF($F$2:F1624,F1624)</f>
        <v>METASA-1443</v>
      </c>
      <c r="F1624" s="84" t="str">
        <f t="shared" si="139"/>
        <v>METASA</v>
      </c>
      <c r="G1624" t="s">
        <v>8581</v>
      </c>
      <c r="H1624" s="62">
        <v>88416482000106</v>
      </c>
      <c r="I1624" t="s">
        <v>30</v>
      </c>
      <c r="J1624">
        <v>522.32000000000005</v>
      </c>
      <c r="K1624">
        <v>10091.219999999999</v>
      </c>
      <c r="AP1624">
        <v>66023</v>
      </c>
    </row>
    <row r="1625" spans="1:42" x14ac:dyDescent="0.25">
      <c r="A1625" t="s">
        <v>5958</v>
      </c>
      <c r="B1625" t="str">
        <f>C1625&amp;"-"&amp;COUNTIF(C$2:C1625,C1625)</f>
        <v>71520-6</v>
      </c>
      <c r="C1625">
        <v>71520</v>
      </c>
      <c r="D1625" s="57">
        <v>44946</v>
      </c>
      <c r="E1625" s="84" t="str">
        <f>F1625&amp;"-"&amp;COUNTIF($F$2:F1625,F1625)</f>
        <v>METASA-1444</v>
      </c>
      <c r="F1625" s="84" t="str">
        <f t="shared" si="139"/>
        <v>METASA</v>
      </c>
      <c r="G1625" t="s">
        <v>8581</v>
      </c>
      <c r="H1625" s="62">
        <v>88416482000106</v>
      </c>
      <c r="I1625" t="s">
        <v>30</v>
      </c>
      <c r="J1625">
        <v>2291.7199999999998</v>
      </c>
      <c r="K1625">
        <v>44276.03</v>
      </c>
      <c r="AP1625">
        <v>66187</v>
      </c>
    </row>
    <row r="1626" spans="1:42" x14ac:dyDescent="0.25">
      <c r="A1626" t="s">
        <v>5958</v>
      </c>
      <c r="B1626" t="str">
        <f>C1626&amp;"-"&amp;COUNTIF(C$2:C1626,C1626)</f>
        <v>71520-7</v>
      </c>
      <c r="C1626">
        <v>71520</v>
      </c>
      <c r="D1626" s="57">
        <v>44946</v>
      </c>
      <c r="E1626" s="84" t="str">
        <f>F1626&amp;"-"&amp;COUNTIF($F$2:F1626,F1626)</f>
        <v>METASA-1445</v>
      </c>
      <c r="F1626" s="84" t="str">
        <f t="shared" si="139"/>
        <v>METASA</v>
      </c>
      <c r="G1626" t="s">
        <v>8581</v>
      </c>
      <c r="H1626" s="62">
        <v>88416482000106</v>
      </c>
      <c r="I1626" t="s">
        <v>30</v>
      </c>
      <c r="J1626">
        <v>1560.97</v>
      </c>
      <c r="K1626">
        <v>27597.95</v>
      </c>
      <c r="AP1626">
        <v>66219</v>
      </c>
    </row>
    <row r="1627" spans="1:42" x14ac:dyDescent="0.25">
      <c r="A1627" t="s">
        <v>5958</v>
      </c>
      <c r="B1627" t="str">
        <f>C1627&amp;"-"&amp;COUNTIF(C$2:C1627,C1627)</f>
        <v>71520-8</v>
      </c>
      <c r="C1627">
        <v>71520</v>
      </c>
      <c r="D1627" s="57">
        <v>44946</v>
      </c>
      <c r="E1627" s="84" t="str">
        <f>F1627&amp;"-"&amp;COUNTIF($F$2:F1627,F1627)</f>
        <v>METASA-1446</v>
      </c>
      <c r="F1627" s="84" t="str">
        <f t="shared" si="139"/>
        <v>METASA</v>
      </c>
      <c r="G1627" t="s">
        <v>8581</v>
      </c>
      <c r="H1627" s="62">
        <v>88416482000106</v>
      </c>
      <c r="I1627" t="s">
        <v>30</v>
      </c>
      <c r="J1627">
        <v>8861.84</v>
      </c>
      <c r="K1627">
        <v>178300.22</v>
      </c>
      <c r="AP1627">
        <v>66276</v>
      </c>
    </row>
    <row r="1628" spans="1:42" x14ac:dyDescent="0.25">
      <c r="A1628" t="s">
        <v>5958</v>
      </c>
      <c r="B1628" t="str">
        <f>C1628&amp;"-"&amp;COUNTIF(C$2:C1628,C1628)</f>
        <v>71526-1</v>
      </c>
      <c r="C1628">
        <v>71526</v>
      </c>
      <c r="D1628" s="57">
        <v>44946</v>
      </c>
      <c r="E1628" s="84" t="str">
        <f>F1628&amp;"-"&amp;COUNTIF($F$2:F1628,F1628)</f>
        <v>METASA-1447</v>
      </c>
      <c r="F1628" s="84" t="str">
        <f t="shared" si="139"/>
        <v>METASA</v>
      </c>
      <c r="G1628" t="s">
        <v>8581</v>
      </c>
      <c r="H1628" s="62">
        <v>88416482000106</v>
      </c>
      <c r="I1628" t="s">
        <v>30</v>
      </c>
      <c r="J1628">
        <v>3463.06</v>
      </c>
      <c r="K1628">
        <v>58456.45</v>
      </c>
      <c r="AP1628">
        <v>66281</v>
      </c>
    </row>
    <row r="1629" spans="1:42" x14ac:dyDescent="0.25">
      <c r="A1629" t="s">
        <v>5958</v>
      </c>
      <c r="B1629" t="str">
        <f>C1629&amp;"-"&amp;COUNTIF(C$2:C1629,C1629)</f>
        <v>71526-2</v>
      </c>
      <c r="C1629">
        <v>71526</v>
      </c>
      <c r="D1629" s="57">
        <v>44946</v>
      </c>
      <c r="E1629" s="84" t="str">
        <f>F1629&amp;"-"&amp;COUNTIF($F$2:F1629,F1629)</f>
        <v>METASA-1448</v>
      </c>
      <c r="F1629" s="84" t="str">
        <f t="shared" si="139"/>
        <v>METASA</v>
      </c>
      <c r="G1629" t="s">
        <v>8581</v>
      </c>
      <c r="H1629" s="62">
        <v>88416482000106</v>
      </c>
      <c r="I1629" t="s">
        <v>30</v>
      </c>
      <c r="J1629">
        <v>1889.07</v>
      </c>
      <c r="K1629">
        <v>31887.5</v>
      </c>
      <c r="AP1629">
        <v>105635</v>
      </c>
    </row>
    <row r="1630" spans="1:42" x14ac:dyDescent="0.25">
      <c r="A1630" t="s">
        <v>5958</v>
      </c>
      <c r="B1630" t="str">
        <f>C1630&amp;"-"&amp;COUNTIF(C$2:C1630,C1630)</f>
        <v>71526-3</v>
      </c>
      <c r="C1630">
        <v>71526</v>
      </c>
      <c r="D1630" s="57">
        <v>44946</v>
      </c>
      <c r="E1630" s="84" t="str">
        <f>F1630&amp;"-"&amp;COUNTIF($F$2:F1630,F1630)</f>
        <v>METASA-1449</v>
      </c>
      <c r="F1630" s="84" t="str">
        <f t="shared" si="139"/>
        <v>METASA</v>
      </c>
      <c r="G1630" t="s">
        <v>8581</v>
      </c>
      <c r="H1630" s="62">
        <v>88416482000106</v>
      </c>
      <c r="I1630" t="s">
        <v>30</v>
      </c>
      <c r="J1630">
        <v>314.61</v>
      </c>
      <c r="K1630">
        <v>5310.62</v>
      </c>
      <c r="AP1630">
        <v>65939</v>
      </c>
    </row>
    <row r="1631" spans="1:42" x14ac:dyDescent="0.25">
      <c r="A1631" t="s">
        <v>5958</v>
      </c>
      <c r="B1631" t="str">
        <f>C1631&amp;"-"&amp;COUNTIF(C$2:C1631,C1631)</f>
        <v>71526-4</v>
      </c>
      <c r="C1631">
        <v>71526</v>
      </c>
      <c r="D1631" s="57">
        <v>44946</v>
      </c>
      <c r="E1631" s="84" t="str">
        <f>F1631&amp;"-"&amp;COUNTIF($F$2:F1631,F1631)</f>
        <v>METASA-1450</v>
      </c>
      <c r="F1631" s="84" t="str">
        <f t="shared" si="139"/>
        <v>METASA</v>
      </c>
      <c r="G1631" t="s">
        <v>8581</v>
      </c>
      <c r="H1631" s="62">
        <v>88416482000106</v>
      </c>
      <c r="I1631" t="s">
        <v>30</v>
      </c>
      <c r="J1631">
        <v>140.07</v>
      </c>
      <c r="K1631">
        <v>2364.38</v>
      </c>
      <c r="AP1631">
        <v>65939</v>
      </c>
    </row>
    <row r="1632" spans="1:42" x14ac:dyDescent="0.25">
      <c r="A1632" t="s">
        <v>5958</v>
      </c>
      <c r="B1632" t="str">
        <f>C1632&amp;"-"&amp;COUNTIF(C$2:C1632,C1632)</f>
        <v>71526-5</v>
      </c>
      <c r="C1632">
        <v>71526</v>
      </c>
      <c r="D1632" s="57">
        <v>44946</v>
      </c>
      <c r="E1632" s="84" t="str">
        <f>F1632&amp;"-"&amp;COUNTIF($F$2:F1632,F1632)</f>
        <v>METASA-1451</v>
      </c>
      <c r="F1632" s="84" t="str">
        <f t="shared" si="139"/>
        <v>METASA</v>
      </c>
      <c r="G1632" t="s">
        <v>8581</v>
      </c>
      <c r="H1632" s="62">
        <v>88416482000106</v>
      </c>
      <c r="I1632" t="s">
        <v>30</v>
      </c>
      <c r="J1632">
        <v>42.95</v>
      </c>
      <c r="K1632">
        <v>621.05999999999995</v>
      </c>
      <c r="AP1632">
        <v>66284</v>
      </c>
    </row>
    <row r="1633" spans="1:42" x14ac:dyDescent="0.25">
      <c r="A1633" t="s">
        <v>5958</v>
      </c>
      <c r="B1633" t="str">
        <f>C1633&amp;"-"&amp;COUNTIF(C$2:C1633,C1633)</f>
        <v>71526-6</v>
      </c>
      <c r="C1633">
        <v>71526</v>
      </c>
      <c r="D1633" s="57">
        <v>44946</v>
      </c>
      <c r="E1633" s="84" t="str">
        <f>F1633&amp;"-"&amp;COUNTIF($F$2:F1633,F1633)</f>
        <v>METASA-1452</v>
      </c>
      <c r="F1633" s="84" t="str">
        <f t="shared" si="139"/>
        <v>METASA</v>
      </c>
      <c r="G1633" t="s">
        <v>8581</v>
      </c>
      <c r="H1633" s="62">
        <v>88416482000106</v>
      </c>
      <c r="I1633" t="s">
        <v>30</v>
      </c>
      <c r="J1633">
        <v>716.87</v>
      </c>
      <c r="K1633">
        <v>10910.76</v>
      </c>
      <c r="AP1633">
        <v>66304</v>
      </c>
    </row>
    <row r="1634" spans="1:42" x14ac:dyDescent="0.25">
      <c r="A1634" t="s">
        <v>5958</v>
      </c>
      <c r="B1634" t="str">
        <f>C1634&amp;"-"&amp;COUNTIF(C$2:C1634,C1634)</f>
        <v>71526-7</v>
      </c>
      <c r="C1634">
        <v>71526</v>
      </c>
      <c r="D1634" s="57">
        <v>44946</v>
      </c>
      <c r="E1634" s="84" t="str">
        <f>F1634&amp;"-"&amp;COUNTIF($F$2:F1634,F1634)</f>
        <v>METASA-1453</v>
      </c>
      <c r="F1634" s="84" t="str">
        <f t="shared" si="139"/>
        <v>METASA</v>
      </c>
      <c r="G1634" t="s">
        <v>8581</v>
      </c>
      <c r="H1634" s="62">
        <v>88416482000106</v>
      </c>
      <c r="I1634" t="s">
        <v>30</v>
      </c>
      <c r="J1634">
        <v>1466.52</v>
      </c>
      <c r="K1634">
        <v>24754.880000000001</v>
      </c>
      <c r="AP1634">
        <v>66305</v>
      </c>
    </row>
    <row r="1635" spans="1:42" x14ac:dyDescent="0.25">
      <c r="A1635" t="s">
        <v>5958</v>
      </c>
      <c r="B1635" t="str">
        <f>C1635&amp;"-"&amp;COUNTIF(C$2:C1635,C1635)</f>
        <v>71526-8</v>
      </c>
      <c r="C1635">
        <v>71526</v>
      </c>
      <c r="D1635" s="57">
        <v>44946</v>
      </c>
      <c r="E1635" s="84" t="str">
        <f>F1635&amp;"-"&amp;COUNTIF($F$2:F1635,F1635)</f>
        <v>METASA-1454</v>
      </c>
      <c r="F1635" s="84" t="str">
        <f t="shared" si="139"/>
        <v>METASA</v>
      </c>
      <c r="G1635" t="s">
        <v>8581</v>
      </c>
      <c r="H1635" s="62">
        <v>88416482000106</v>
      </c>
      <c r="I1635" t="s">
        <v>30</v>
      </c>
      <c r="J1635">
        <v>43.43</v>
      </c>
      <c r="K1635">
        <v>661</v>
      </c>
      <c r="AP1635">
        <v>66314</v>
      </c>
    </row>
    <row r="1636" spans="1:42" x14ac:dyDescent="0.25">
      <c r="A1636" t="s">
        <v>5958</v>
      </c>
      <c r="B1636" t="str">
        <f>C1636&amp;"-"&amp;COUNTIF(C$2:C1636,C1636)</f>
        <v>71526-9</v>
      </c>
      <c r="C1636">
        <v>71526</v>
      </c>
      <c r="D1636" s="57">
        <v>44946</v>
      </c>
      <c r="E1636" s="84" t="str">
        <f>F1636&amp;"-"&amp;COUNTIF($F$2:F1636,F1636)</f>
        <v>METASA-1455</v>
      </c>
      <c r="F1636" s="84" t="str">
        <f t="shared" si="139"/>
        <v>METASA</v>
      </c>
      <c r="G1636" t="s">
        <v>8581</v>
      </c>
      <c r="H1636" s="62">
        <v>88416482000106</v>
      </c>
      <c r="I1636" t="s">
        <v>30</v>
      </c>
      <c r="J1636">
        <v>1339.33</v>
      </c>
      <c r="K1636">
        <v>21737.33</v>
      </c>
      <c r="AP1636">
        <v>66320</v>
      </c>
    </row>
    <row r="1637" spans="1:42" x14ac:dyDescent="0.25">
      <c r="A1637" t="s">
        <v>5958</v>
      </c>
      <c r="B1637" t="str">
        <f>C1637&amp;"-"&amp;COUNTIF(C$2:C1637,C1637)</f>
        <v>71526-10</v>
      </c>
      <c r="C1637">
        <v>71526</v>
      </c>
      <c r="D1637" s="57">
        <v>44946</v>
      </c>
      <c r="E1637" s="84" t="str">
        <f>F1637&amp;"-"&amp;COUNTIF($F$2:F1637,F1637)</f>
        <v>METASA-1456</v>
      </c>
      <c r="F1637" s="84" t="str">
        <f t="shared" si="139"/>
        <v>METASA</v>
      </c>
      <c r="G1637" t="s">
        <v>8581</v>
      </c>
      <c r="H1637" s="62">
        <v>88416482000106</v>
      </c>
      <c r="I1637" t="s">
        <v>30</v>
      </c>
      <c r="J1637">
        <v>1464.52</v>
      </c>
      <c r="K1637">
        <v>27342.59</v>
      </c>
      <c r="AP1637">
        <v>66459</v>
      </c>
    </row>
    <row r="1638" spans="1:42" x14ac:dyDescent="0.25">
      <c r="A1638" t="s">
        <v>5958</v>
      </c>
      <c r="B1638" t="str">
        <f>C1638&amp;"-"&amp;COUNTIF(C$2:C1638,C1638)</f>
        <v>71526-11</v>
      </c>
      <c r="C1638">
        <v>71526</v>
      </c>
      <c r="D1638" s="57">
        <v>44946</v>
      </c>
      <c r="E1638" s="84" t="str">
        <f>F1638&amp;"-"&amp;COUNTIF($F$2:F1638,F1638)</f>
        <v>METASA-1457</v>
      </c>
      <c r="F1638" s="84" t="str">
        <f t="shared" si="139"/>
        <v>METASA</v>
      </c>
      <c r="G1638" t="s">
        <v>8581</v>
      </c>
      <c r="H1638" s="62">
        <v>88416482000106</v>
      </c>
      <c r="I1638" t="s">
        <v>30</v>
      </c>
      <c r="J1638">
        <v>6.25</v>
      </c>
      <c r="K1638">
        <v>105.5</v>
      </c>
      <c r="AP1638">
        <v>66591</v>
      </c>
    </row>
    <row r="1639" spans="1:42" x14ac:dyDescent="0.25">
      <c r="A1639" t="s">
        <v>5958</v>
      </c>
      <c r="B1639" t="str">
        <f>C1639&amp;"-"&amp;COUNTIF(C$2:C1639,C1639)</f>
        <v>71526-12</v>
      </c>
      <c r="C1639">
        <v>71526</v>
      </c>
      <c r="D1639" s="57">
        <v>44946</v>
      </c>
      <c r="E1639" s="84" t="str">
        <f>F1639&amp;"-"&amp;COUNTIF($F$2:F1639,F1639)</f>
        <v>METASA-1458</v>
      </c>
      <c r="F1639" s="84" t="str">
        <f t="shared" si="139"/>
        <v>METASA</v>
      </c>
      <c r="G1639" t="s">
        <v>8581</v>
      </c>
      <c r="H1639" s="62">
        <v>88416482000106</v>
      </c>
      <c r="I1639" t="s">
        <v>30</v>
      </c>
      <c r="J1639">
        <v>1083.02</v>
      </c>
      <c r="K1639">
        <v>20923.95</v>
      </c>
      <c r="AP1639">
        <v>66688</v>
      </c>
    </row>
    <row r="1640" spans="1:42" x14ac:dyDescent="0.25">
      <c r="A1640" t="s">
        <v>5958</v>
      </c>
      <c r="B1640" t="str">
        <f>C1640&amp;"-"&amp;COUNTIF(C$2:C1640,C1640)</f>
        <v>71526-13</v>
      </c>
      <c r="C1640">
        <v>71526</v>
      </c>
      <c r="D1640" s="57">
        <v>44946</v>
      </c>
      <c r="E1640" s="84" t="str">
        <f>F1640&amp;"-"&amp;COUNTIF($F$2:F1640,F1640)</f>
        <v>METASA-1459</v>
      </c>
      <c r="F1640" s="84" t="str">
        <f t="shared" si="139"/>
        <v>METASA</v>
      </c>
      <c r="G1640" t="s">
        <v>8581</v>
      </c>
      <c r="H1640" s="62">
        <v>88416482000106</v>
      </c>
      <c r="I1640" t="s">
        <v>30</v>
      </c>
      <c r="J1640">
        <v>616.29999999999995</v>
      </c>
      <c r="K1640">
        <v>11906.92</v>
      </c>
      <c r="AP1640">
        <v>66727</v>
      </c>
    </row>
    <row r="1641" spans="1:42" x14ac:dyDescent="0.25">
      <c r="A1641" t="s">
        <v>5958</v>
      </c>
      <c r="B1641" t="str">
        <f>C1641&amp;"-"&amp;COUNTIF(C$2:C1641,C1641)</f>
        <v>71526-14</v>
      </c>
      <c r="C1641">
        <v>71526</v>
      </c>
      <c r="D1641" s="57">
        <v>44946</v>
      </c>
      <c r="E1641" s="84" t="str">
        <f>F1641&amp;"-"&amp;COUNTIF($F$2:F1641,F1641)</f>
        <v>METASA-1460</v>
      </c>
      <c r="F1641" s="84" t="str">
        <f t="shared" si="139"/>
        <v>METASA</v>
      </c>
      <c r="G1641" t="s">
        <v>8581</v>
      </c>
      <c r="H1641" s="62">
        <v>88416482000106</v>
      </c>
      <c r="I1641" t="s">
        <v>30</v>
      </c>
      <c r="J1641">
        <v>20.74</v>
      </c>
      <c r="K1641">
        <v>366.27</v>
      </c>
      <c r="AP1641">
        <v>66783</v>
      </c>
    </row>
    <row r="1642" spans="1:42" x14ac:dyDescent="0.25">
      <c r="A1642" t="s">
        <v>5958</v>
      </c>
      <c r="B1642" t="str">
        <f>C1642&amp;"-"&amp;COUNTIF(C$2:C1642,C1642)</f>
        <v>71560-1</v>
      </c>
      <c r="C1642">
        <v>71560</v>
      </c>
      <c r="D1642" s="57">
        <v>44946</v>
      </c>
      <c r="E1642" s="84" t="str">
        <f>F1642&amp;"-"&amp;COUNTIF($F$2:F1642,F1642)</f>
        <v>METASA-1461</v>
      </c>
      <c r="F1642" s="84" t="str">
        <f t="shared" si="139"/>
        <v>METASA</v>
      </c>
      <c r="G1642" t="s">
        <v>8581</v>
      </c>
      <c r="H1642" s="62">
        <v>88416482000106</v>
      </c>
      <c r="I1642" t="s">
        <v>30</v>
      </c>
      <c r="J1642">
        <v>1497.57</v>
      </c>
      <c r="K1642">
        <v>25278.98</v>
      </c>
      <c r="AP1642">
        <v>66872</v>
      </c>
    </row>
    <row r="1643" spans="1:42" x14ac:dyDescent="0.25">
      <c r="A1643" t="s">
        <v>5958</v>
      </c>
      <c r="B1643" t="str">
        <f>C1643&amp;"-"&amp;COUNTIF(C$2:C1643,C1643)</f>
        <v>71560-2</v>
      </c>
      <c r="C1643">
        <v>71560</v>
      </c>
      <c r="D1643" s="57">
        <v>44946</v>
      </c>
      <c r="E1643" s="84" t="str">
        <f>F1643&amp;"-"&amp;COUNTIF($F$2:F1643,F1643)</f>
        <v>METASA-1462</v>
      </c>
      <c r="F1643" s="84" t="str">
        <f t="shared" si="139"/>
        <v>METASA</v>
      </c>
      <c r="G1643" t="s">
        <v>8581</v>
      </c>
      <c r="H1643" s="62">
        <v>88416482000106</v>
      </c>
      <c r="I1643" t="s">
        <v>30</v>
      </c>
      <c r="J1643">
        <v>894.32</v>
      </c>
      <c r="K1643">
        <v>15096.12</v>
      </c>
      <c r="AP1643">
        <v>66956</v>
      </c>
    </row>
    <row r="1644" spans="1:42" x14ac:dyDescent="0.25">
      <c r="A1644" t="s">
        <v>5958</v>
      </c>
      <c r="B1644" t="str">
        <f>C1644&amp;"-"&amp;COUNTIF(C$2:C1644,C1644)</f>
        <v>71560-3</v>
      </c>
      <c r="C1644">
        <v>71560</v>
      </c>
      <c r="D1644" s="57">
        <v>44946</v>
      </c>
      <c r="E1644" s="84" t="str">
        <f>F1644&amp;"-"&amp;COUNTIF($F$2:F1644,F1644)</f>
        <v>METASA-1463</v>
      </c>
      <c r="F1644" s="84" t="str">
        <f t="shared" si="139"/>
        <v>METASA</v>
      </c>
      <c r="G1644" t="s">
        <v>8581</v>
      </c>
      <c r="H1644" s="62">
        <v>88416482000106</v>
      </c>
      <c r="I1644" t="s">
        <v>30</v>
      </c>
      <c r="J1644">
        <v>198.77</v>
      </c>
      <c r="K1644">
        <v>2874.21</v>
      </c>
      <c r="AP1644">
        <v>66960</v>
      </c>
    </row>
    <row r="1645" spans="1:42" x14ac:dyDescent="0.25">
      <c r="A1645" t="s">
        <v>5958</v>
      </c>
      <c r="B1645" t="str">
        <f>C1645&amp;"-"&amp;COUNTIF(C$2:C1645,C1645)</f>
        <v>71560-4</v>
      </c>
      <c r="C1645">
        <v>71560</v>
      </c>
      <c r="D1645" s="57">
        <v>44946</v>
      </c>
      <c r="E1645" s="84" t="str">
        <f>F1645&amp;"-"&amp;COUNTIF($F$2:F1645,F1645)</f>
        <v>METASA-1464</v>
      </c>
      <c r="F1645" s="84" t="str">
        <f t="shared" si="139"/>
        <v>METASA</v>
      </c>
      <c r="G1645" t="s">
        <v>8581</v>
      </c>
      <c r="H1645" s="62">
        <v>88416482000106</v>
      </c>
      <c r="I1645" t="s">
        <v>30</v>
      </c>
      <c r="J1645">
        <v>212.94</v>
      </c>
      <c r="K1645">
        <v>3594.43</v>
      </c>
      <c r="AP1645">
        <v>66962</v>
      </c>
    </row>
    <row r="1646" spans="1:42" x14ac:dyDescent="0.25">
      <c r="A1646" t="s">
        <v>5958</v>
      </c>
      <c r="B1646" t="str">
        <f>C1646&amp;"-"&amp;COUNTIF(C$2:C1646,C1646)</f>
        <v>71560-5</v>
      </c>
      <c r="C1646">
        <v>71560</v>
      </c>
      <c r="D1646" s="57">
        <v>44946</v>
      </c>
      <c r="E1646" s="84" t="str">
        <f>F1646&amp;"-"&amp;COUNTIF($F$2:F1646,F1646)</f>
        <v>METASA-1465</v>
      </c>
      <c r="F1646" s="84" t="str">
        <f t="shared" si="139"/>
        <v>METASA</v>
      </c>
      <c r="G1646" t="s">
        <v>8581</v>
      </c>
      <c r="H1646" s="62">
        <v>88416482000106</v>
      </c>
      <c r="I1646" t="s">
        <v>30</v>
      </c>
      <c r="J1646">
        <v>76.349999999999994</v>
      </c>
      <c r="K1646">
        <v>1288.79</v>
      </c>
      <c r="AP1646">
        <v>66974</v>
      </c>
    </row>
    <row r="1647" spans="1:42" x14ac:dyDescent="0.25">
      <c r="A1647" t="s">
        <v>5958</v>
      </c>
      <c r="B1647" t="str">
        <f>C1647&amp;"-"&amp;COUNTIF(C$2:C1647,C1647)</f>
        <v>71560-6</v>
      </c>
      <c r="C1647">
        <v>71560</v>
      </c>
      <c r="D1647" s="57">
        <v>44946</v>
      </c>
      <c r="E1647" s="84" t="str">
        <f>F1647&amp;"-"&amp;COUNTIF($F$2:F1647,F1647)</f>
        <v>METASA-1466</v>
      </c>
      <c r="F1647" s="84" t="str">
        <f t="shared" si="139"/>
        <v>METASA</v>
      </c>
      <c r="G1647" t="s">
        <v>8581</v>
      </c>
      <c r="H1647" s="62">
        <v>88416482000106</v>
      </c>
      <c r="I1647" t="s">
        <v>30</v>
      </c>
      <c r="J1647">
        <v>614.21</v>
      </c>
      <c r="K1647">
        <v>8881.48</v>
      </c>
      <c r="AP1647">
        <v>66976</v>
      </c>
    </row>
    <row r="1648" spans="1:42" x14ac:dyDescent="0.25">
      <c r="A1648" t="s">
        <v>5958</v>
      </c>
      <c r="B1648" t="str">
        <f>C1648&amp;"-"&amp;COUNTIF(C$2:C1648,C1648)</f>
        <v>71560-7</v>
      </c>
      <c r="C1648">
        <v>71560</v>
      </c>
      <c r="D1648" s="57">
        <v>44946</v>
      </c>
      <c r="E1648" s="84" t="str">
        <f>F1648&amp;"-"&amp;COUNTIF($F$2:F1648,F1648)</f>
        <v>METASA-1467</v>
      </c>
      <c r="F1648" s="84" t="str">
        <f t="shared" si="139"/>
        <v>METASA</v>
      </c>
      <c r="G1648" t="s">
        <v>8581</v>
      </c>
      <c r="H1648" s="62">
        <v>88416482000106</v>
      </c>
      <c r="I1648" t="s">
        <v>30</v>
      </c>
      <c r="J1648">
        <v>2024.3</v>
      </c>
      <c r="K1648">
        <v>27064.89</v>
      </c>
      <c r="AP1648">
        <v>106749</v>
      </c>
    </row>
    <row r="1649" spans="1:42" x14ac:dyDescent="0.25">
      <c r="A1649" t="s">
        <v>5958</v>
      </c>
      <c r="B1649" t="str">
        <f>C1649&amp;"-"&amp;COUNTIF(C$2:C1649,C1649)</f>
        <v>71560-8</v>
      </c>
      <c r="C1649">
        <v>71560</v>
      </c>
      <c r="D1649" s="57">
        <v>44946</v>
      </c>
      <c r="E1649" s="84" t="str">
        <f>F1649&amp;"-"&amp;COUNTIF($F$2:F1649,F1649)</f>
        <v>METASA-1468</v>
      </c>
      <c r="F1649" s="84" t="str">
        <f t="shared" si="139"/>
        <v>METASA</v>
      </c>
      <c r="G1649" t="s">
        <v>8581</v>
      </c>
      <c r="H1649" s="62">
        <v>88416482000106</v>
      </c>
      <c r="I1649" t="s">
        <v>30</v>
      </c>
      <c r="J1649">
        <v>270.61</v>
      </c>
      <c r="K1649">
        <v>3913.02</v>
      </c>
      <c r="AP1649">
        <v>111569</v>
      </c>
    </row>
    <row r="1650" spans="1:42" x14ac:dyDescent="0.25">
      <c r="A1650" t="s">
        <v>5958</v>
      </c>
      <c r="B1650" t="str">
        <f>C1650&amp;"-"&amp;COUNTIF(C$2:C1650,C1650)</f>
        <v>71560-9</v>
      </c>
      <c r="C1650">
        <v>71560</v>
      </c>
      <c r="D1650" s="57">
        <v>44946</v>
      </c>
      <c r="E1650" s="84" t="str">
        <f>F1650&amp;"-"&amp;COUNTIF($F$2:F1650,F1650)</f>
        <v>METASA-1469</v>
      </c>
      <c r="F1650" s="84" t="str">
        <f t="shared" si="139"/>
        <v>METASA</v>
      </c>
      <c r="G1650" t="s">
        <v>8581</v>
      </c>
      <c r="H1650" s="62">
        <v>88416482000106</v>
      </c>
      <c r="I1650" t="s">
        <v>30</v>
      </c>
      <c r="J1650">
        <v>7435.49</v>
      </c>
      <c r="K1650">
        <v>113168.16</v>
      </c>
      <c r="AP1650">
        <v>111394</v>
      </c>
    </row>
    <row r="1651" spans="1:42" x14ac:dyDescent="0.25">
      <c r="A1651" t="s">
        <v>5958</v>
      </c>
      <c r="B1651" t="str">
        <f>C1651&amp;"-"&amp;COUNTIF(C$2:C1651,C1651)</f>
        <v>71560-10</v>
      </c>
      <c r="C1651">
        <v>71560</v>
      </c>
      <c r="D1651" s="57">
        <v>44946</v>
      </c>
      <c r="E1651" s="84" t="str">
        <f>F1651&amp;"-"&amp;COUNTIF($F$2:F1651,F1651)</f>
        <v>METASA-1470</v>
      </c>
      <c r="F1651" s="84" t="str">
        <f t="shared" si="139"/>
        <v>METASA</v>
      </c>
      <c r="G1651" t="s">
        <v>8581</v>
      </c>
      <c r="H1651" s="62">
        <v>88416482000106</v>
      </c>
      <c r="I1651" t="s">
        <v>30</v>
      </c>
      <c r="J1651">
        <v>1319.49</v>
      </c>
      <c r="K1651">
        <v>22272.99</v>
      </c>
      <c r="AP1651">
        <v>111394</v>
      </c>
    </row>
    <row r="1652" spans="1:42" x14ac:dyDescent="0.25">
      <c r="A1652" t="s">
        <v>5958</v>
      </c>
      <c r="B1652" t="str">
        <f>C1652&amp;"-"&amp;COUNTIF(C$2:C1652,C1652)</f>
        <v>71560-11</v>
      </c>
      <c r="C1652">
        <v>71560</v>
      </c>
      <c r="D1652" s="57">
        <v>44946</v>
      </c>
      <c r="E1652" s="84" t="str">
        <f>F1652&amp;"-"&amp;COUNTIF($F$2:F1652,F1652)</f>
        <v>METASA-1471</v>
      </c>
      <c r="F1652" s="84" t="str">
        <f t="shared" si="139"/>
        <v>METASA</v>
      </c>
      <c r="G1652" t="s">
        <v>8581</v>
      </c>
      <c r="H1652" s="62">
        <v>88416482000106</v>
      </c>
      <c r="I1652" t="s">
        <v>30</v>
      </c>
      <c r="J1652">
        <v>21.45</v>
      </c>
      <c r="K1652">
        <v>344.49</v>
      </c>
      <c r="AP1652">
        <v>111394</v>
      </c>
    </row>
    <row r="1653" spans="1:42" x14ac:dyDescent="0.25">
      <c r="A1653" t="s">
        <v>5958</v>
      </c>
      <c r="B1653" t="str">
        <f>C1653&amp;"-"&amp;COUNTIF(C$2:C1653,C1653)</f>
        <v>71560-12</v>
      </c>
      <c r="C1653">
        <v>71560</v>
      </c>
      <c r="D1653" s="57">
        <v>44946</v>
      </c>
      <c r="E1653" s="84" t="str">
        <f>F1653&amp;"-"&amp;COUNTIF($F$2:F1653,F1653)</f>
        <v>METASA-1472</v>
      </c>
      <c r="F1653" s="84" t="str">
        <f t="shared" si="139"/>
        <v>METASA</v>
      </c>
      <c r="G1653" t="s">
        <v>8581</v>
      </c>
      <c r="H1653" s="62">
        <v>88416482000106</v>
      </c>
      <c r="I1653" t="s">
        <v>30</v>
      </c>
      <c r="J1653">
        <v>1755.99</v>
      </c>
      <c r="K1653">
        <v>28499.72</v>
      </c>
      <c r="AP1653">
        <v>111394</v>
      </c>
    </row>
    <row r="1654" spans="1:42" x14ac:dyDescent="0.25">
      <c r="A1654" t="s">
        <v>5958</v>
      </c>
      <c r="B1654" t="str">
        <f>C1654&amp;"-"&amp;COUNTIF(C$2:C1654,C1654)</f>
        <v>71560-13</v>
      </c>
      <c r="C1654">
        <v>71560</v>
      </c>
      <c r="D1654" s="57">
        <v>44946</v>
      </c>
      <c r="E1654" s="84" t="str">
        <f>F1654&amp;"-"&amp;COUNTIF($F$2:F1654,F1654)</f>
        <v>METASA-1473</v>
      </c>
      <c r="F1654" s="84" t="str">
        <f t="shared" si="139"/>
        <v>METASA</v>
      </c>
      <c r="G1654" t="s">
        <v>8581</v>
      </c>
      <c r="H1654" s="62">
        <v>88416482000106</v>
      </c>
      <c r="I1654" t="s">
        <v>30</v>
      </c>
      <c r="J1654">
        <v>3019.6</v>
      </c>
      <c r="K1654">
        <v>56375.9</v>
      </c>
      <c r="AP1654">
        <v>82486</v>
      </c>
    </row>
    <row r="1655" spans="1:42" x14ac:dyDescent="0.25">
      <c r="A1655" t="s">
        <v>5958</v>
      </c>
      <c r="B1655" t="str">
        <f>C1655&amp;"-"&amp;COUNTIF(C$2:C1655,C1655)</f>
        <v>71560-14</v>
      </c>
      <c r="C1655">
        <v>71560</v>
      </c>
      <c r="D1655" s="57">
        <v>44946</v>
      </c>
      <c r="E1655" s="84" t="str">
        <f>F1655&amp;"-"&amp;COUNTIF($F$2:F1655,F1655)</f>
        <v>METASA-1474</v>
      </c>
      <c r="F1655" s="84" t="str">
        <f t="shared" si="139"/>
        <v>METASA</v>
      </c>
      <c r="G1655" t="s">
        <v>8581</v>
      </c>
      <c r="H1655" s="62">
        <v>88416482000106</v>
      </c>
      <c r="I1655" t="s">
        <v>30</v>
      </c>
      <c r="J1655">
        <v>486.14</v>
      </c>
      <c r="K1655">
        <v>9392.2199999999993</v>
      </c>
      <c r="AP1655">
        <v>82486</v>
      </c>
    </row>
    <row r="1656" spans="1:42" x14ac:dyDescent="0.25">
      <c r="A1656" t="s">
        <v>5958</v>
      </c>
      <c r="B1656" t="str">
        <f>C1656&amp;"-"&amp;COUNTIF(C$2:C1656,C1656)</f>
        <v>71560-15</v>
      </c>
      <c r="C1656">
        <v>71560</v>
      </c>
      <c r="D1656" s="57">
        <v>44946</v>
      </c>
      <c r="E1656" s="84" t="str">
        <f>F1656&amp;"-"&amp;COUNTIF($F$2:F1656,F1656)</f>
        <v>METASA-1475</v>
      </c>
      <c r="F1656" s="84" t="str">
        <f t="shared" si="139"/>
        <v>METASA</v>
      </c>
      <c r="G1656" t="s">
        <v>8581</v>
      </c>
      <c r="H1656" s="62">
        <v>88416482000106</v>
      </c>
      <c r="I1656" t="s">
        <v>30</v>
      </c>
      <c r="J1656">
        <v>281.68</v>
      </c>
      <c r="K1656">
        <v>5442.06</v>
      </c>
      <c r="AP1656">
        <v>82486</v>
      </c>
    </row>
    <row r="1657" spans="1:42" x14ac:dyDescent="0.25">
      <c r="A1657" t="s">
        <v>5958</v>
      </c>
      <c r="B1657" t="str">
        <f>C1657&amp;"-"&amp;COUNTIF(C$2:C1657,C1657)</f>
        <v>71560-16</v>
      </c>
      <c r="C1657">
        <v>71560</v>
      </c>
      <c r="D1657" s="57">
        <v>44946</v>
      </c>
      <c r="E1657" s="84" t="str">
        <f>F1657&amp;"-"&amp;COUNTIF($F$2:F1657,F1657)</f>
        <v>METASA-1476</v>
      </c>
      <c r="F1657" s="84" t="str">
        <f t="shared" si="139"/>
        <v>METASA</v>
      </c>
      <c r="G1657" t="s">
        <v>8581</v>
      </c>
      <c r="H1657" s="62">
        <v>88416482000106</v>
      </c>
      <c r="I1657" t="s">
        <v>30</v>
      </c>
      <c r="J1657">
        <v>2631.39</v>
      </c>
      <c r="K1657">
        <v>50838.45</v>
      </c>
      <c r="AP1657">
        <v>77611</v>
      </c>
    </row>
    <row r="1658" spans="1:42" x14ac:dyDescent="0.25">
      <c r="A1658" t="s">
        <v>5958</v>
      </c>
      <c r="B1658" t="str">
        <f>C1658&amp;"-"&amp;COUNTIF(C$2:C1658,C1658)</f>
        <v>71643-1</v>
      </c>
      <c r="C1658">
        <v>71643</v>
      </c>
      <c r="D1658" s="57">
        <v>44952</v>
      </c>
      <c r="E1658" s="84" t="str">
        <f>F1658&amp;"-"&amp;COUNTIF($F$2:F1658,F1658)</f>
        <v>METASA-1477</v>
      </c>
      <c r="F1658" s="84" t="str">
        <f t="shared" si="139"/>
        <v>METASA</v>
      </c>
      <c r="G1658" t="s">
        <v>8581</v>
      </c>
      <c r="H1658" s="62">
        <v>88416482000106</v>
      </c>
      <c r="I1658" t="s">
        <v>30</v>
      </c>
      <c r="J1658">
        <v>585.53</v>
      </c>
      <c r="K1658">
        <v>10334.6</v>
      </c>
      <c r="AP1658">
        <v>77599</v>
      </c>
    </row>
    <row r="1659" spans="1:42" x14ac:dyDescent="0.25">
      <c r="A1659" t="s">
        <v>5958</v>
      </c>
      <c r="B1659" t="str">
        <f>C1659&amp;"-"&amp;COUNTIF(C$2:C1659,C1659)</f>
        <v>71643-2</v>
      </c>
      <c r="C1659">
        <v>71643</v>
      </c>
      <c r="D1659" s="57">
        <v>44952</v>
      </c>
      <c r="E1659" s="84" t="str">
        <f>F1659&amp;"-"&amp;COUNTIF($F$2:F1659,F1659)</f>
        <v>METASA-1478</v>
      </c>
      <c r="F1659" s="84" t="str">
        <f t="shared" si="139"/>
        <v>METASA</v>
      </c>
      <c r="G1659" t="s">
        <v>8581</v>
      </c>
      <c r="H1659" s="62">
        <v>88416482000106</v>
      </c>
      <c r="I1659" t="s">
        <v>30</v>
      </c>
      <c r="J1659">
        <v>314.41000000000003</v>
      </c>
      <c r="K1659">
        <v>5307.24</v>
      </c>
      <c r="AP1659">
        <v>76810</v>
      </c>
    </row>
    <row r="1660" spans="1:42" x14ac:dyDescent="0.25">
      <c r="A1660" t="s">
        <v>5958</v>
      </c>
      <c r="B1660" t="str">
        <f>C1660&amp;"-"&amp;COUNTIF(C$2:C1660,C1660)</f>
        <v>71643-3</v>
      </c>
      <c r="C1660">
        <v>71643</v>
      </c>
      <c r="D1660" s="57">
        <v>44952</v>
      </c>
      <c r="E1660" s="84" t="str">
        <f>F1660&amp;"-"&amp;COUNTIF($F$2:F1660,F1660)</f>
        <v>METASA-1479</v>
      </c>
      <c r="F1660" s="84" t="str">
        <f t="shared" si="139"/>
        <v>METASA</v>
      </c>
      <c r="G1660" t="s">
        <v>8581</v>
      </c>
      <c r="H1660" s="62">
        <v>88416482000106</v>
      </c>
      <c r="I1660" t="s">
        <v>30</v>
      </c>
      <c r="J1660">
        <v>646.35</v>
      </c>
      <c r="K1660">
        <v>10910.39</v>
      </c>
      <c r="AP1660">
        <v>77499</v>
      </c>
    </row>
    <row r="1661" spans="1:42" x14ac:dyDescent="0.25">
      <c r="A1661" t="s">
        <v>5958</v>
      </c>
      <c r="B1661" t="str">
        <f>C1661&amp;"-"&amp;COUNTIF(C$2:C1661,C1661)</f>
        <v>71643-4</v>
      </c>
      <c r="C1661">
        <v>71643</v>
      </c>
      <c r="D1661" s="57">
        <v>44952</v>
      </c>
      <c r="E1661" s="84" t="str">
        <f>F1661&amp;"-"&amp;COUNTIF($F$2:F1661,F1661)</f>
        <v>METASA-1480</v>
      </c>
      <c r="F1661" s="84" t="str">
        <f t="shared" si="139"/>
        <v>METASA</v>
      </c>
      <c r="G1661" t="s">
        <v>8581</v>
      </c>
      <c r="H1661" s="62">
        <v>88416482000106</v>
      </c>
      <c r="I1661" t="s">
        <v>30</v>
      </c>
      <c r="J1661">
        <v>215.5</v>
      </c>
      <c r="K1661">
        <v>3637.64</v>
      </c>
      <c r="AP1661">
        <v>77498</v>
      </c>
    </row>
    <row r="1662" spans="1:42" x14ac:dyDescent="0.25">
      <c r="A1662" t="s">
        <v>5958</v>
      </c>
      <c r="B1662" t="str">
        <f>C1662&amp;"-"&amp;COUNTIF(C$2:C1662,C1662)</f>
        <v>71643-5</v>
      </c>
      <c r="C1662">
        <v>71643</v>
      </c>
      <c r="D1662" s="57">
        <v>44952</v>
      </c>
      <c r="E1662" s="84" t="str">
        <f>F1662&amp;"-"&amp;COUNTIF($F$2:F1662,F1662)</f>
        <v>METASA-1481</v>
      </c>
      <c r="F1662" s="84" t="str">
        <f t="shared" si="139"/>
        <v>METASA</v>
      </c>
      <c r="G1662" t="s">
        <v>8581</v>
      </c>
      <c r="H1662" s="62">
        <v>88416482000106</v>
      </c>
      <c r="I1662" t="s">
        <v>30</v>
      </c>
      <c r="J1662">
        <v>14.31</v>
      </c>
      <c r="K1662">
        <v>241.55</v>
      </c>
      <c r="AP1662">
        <v>77497</v>
      </c>
    </row>
    <row r="1663" spans="1:42" x14ac:dyDescent="0.25">
      <c r="A1663" t="s">
        <v>5958</v>
      </c>
      <c r="B1663" t="str">
        <f>C1663&amp;"-"&amp;COUNTIF(C$2:C1663,C1663)</f>
        <v>71643-6</v>
      </c>
      <c r="C1663">
        <v>71643</v>
      </c>
      <c r="D1663" s="57">
        <v>44952</v>
      </c>
      <c r="E1663" s="84" t="str">
        <f>F1663&amp;"-"&amp;COUNTIF($F$2:F1663,F1663)</f>
        <v>METASA-1482</v>
      </c>
      <c r="F1663" s="84" t="str">
        <f t="shared" si="139"/>
        <v>METASA</v>
      </c>
      <c r="G1663" t="s">
        <v>8581</v>
      </c>
      <c r="H1663" s="62">
        <v>88416482000106</v>
      </c>
      <c r="I1663" t="s">
        <v>30</v>
      </c>
      <c r="J1663">
        <v>1241.9000000000001</v>
      </c>
      <c r="K1663">
        <v>16604.2</v>
      </c>
      <c r="AP1663">
        <v>77167</v>
      </c>
    </row>
    <row r="1664" spans="1:42" x14ac:dyDescent="0.25">
      <c r="A1664" t="s">
        <v>5958</v>
      </c>
      <c r="B1664" t="str">
        <f>C1664&amp;"-"&amp;COUNTIF(C$2:C1664,C1664)</f>
        <v>71643-7</v>
      </c>
      <c r="C1664">
        <v>71643</v>
      </c>
      <c r="D1664" s="57">
        <v>44952</v>
      </c>
      <c r="E1664" s="84" t="str">
        <f>F1664&amp;"-"&amp;COUNTIF($F$2:F1664,F1664)</f>
        <v>METASA-1483</v>
      </c>
      <c r="F1664" s="84" t="str">
        <f t="shared" si="139"/>
        <v>METASA</v>
      </c>
      <c r="G1664" t="s">
        <v>8581</v>
      </c>
      <c r="H1664" s="62">
        <v>88416482000106</v>
      </c>
      <c r="I1664" t="s">
        <v>30</v>
      </c>
      <c r="J1664">
        <v>495.57</v>
      </c>
      <c r="K1664">
        <v>8043.1</v>
      </c>
      <c r="AP1664">
        <v>77141</v>
      </c>
    </row>
    <row r="1665" spans="1:42" x14ac:dyDescent="0.25">
      <c r="A1665" t="s">
        <v>5958</v>
      </c>
      <c r="B1665" t="str">
        <f>C1665&amp;"-"&amp;COUNTIF(C$2:C1665,C1665)</f>
        <v>71643-8</v>
      </c>
      <c r="C1665">
        <v>71643</v>
      </c>
      <c r="D1665" s="57">
        <v>44952</v>
      </c>
      <c r="E1665" s="84" t="str">
        <f>F1665&amp;"-"&amp;COUNTIF($F$2:F1665,F1665)</f>
        <v>METASA-1484</v>
      </c>
      <c r="F1665" s="84" t="str">
        <f t="shared" si="139"/>
        <v>METASA</v>
      </c>
      <c r="G1665" t="s">
        <v>8581</v>
      </c>
      <c r="H1665" s="62">
        <v>88416482000106</v>
      </c>
      <c r="I1665" t="s">
        <v>30</v>
      </c>
      <c r="J1665">
        <v>233.32</v>
      </c>
      <c r="K1665">
        <v>3373.81</v>
      </c>
      <c r="AP1665">
        <v>77092</v>
      </c>
    </row>
    <row r="1666" spans="1:42" x14ac:dyDescent="0.25">
      <c r="A1666" t="s">
        <v>5958</v>
      </c>
      <c r="B1666" t="str">
        <f>C1666&amp;"-"&amp;COUNTIF(C$2:C1666,C1666)</f>
        <v>71643-9</v>
      </c>
      <c r="C1666">
        <v>71643</v>
      </c>
      <c r="D1666" s="57">
        <v>44952</v>
      </c>
      <c r="E1666" s="84" t="str">
        <f>F1666&amp;"-"&amp;COUNTIF($F$2:F1666,F1666)</f>
        <v>METASA-1485</v>
      </c>
      <c r="F1666" s="84" t="str">
        <f t="shared" si="139"/>
        <v>METASA</v>
      </c>
      <c r="G1666" t="s">
        <v>8581</v>
      </c>
      <c r="H1666" s="62">
        <v>88416482000106</v>
      </c>
      <c r="I1666" t="s">
        <v>30</v>
      </c>
      <c r="J1666">
        <v>5003.16</v>
      </c>
      <c r="K1666">
        <v>66892.25</v>
      </c>
      <c r="AP1666">
        <v>76955</v>
      </c>
    </row>
    <row r="1667" spans="1:42" x14ac:dyDescent="0.25">
      <c r="A1667" t="s">
        <v>5958</v>
      </c>
      <c r="B1667" t="str">
        <f>C1667&amp;"-"&amp;COUNTIF(C$2:C1667,C1667)</f>
        <v>71643-10</v>
      </c>
      <c r="C1667">
        <v>71643</v>
      </c>
      <c r="D1667" s="57">
        <v>44952</v>
      </c>
      <c r="E1667" s="84" t="str">
        <f>F1667&amp;"-"&amp;COUNTIF($F$2:F1667,F1667)</f>
        <v>METASA-1486</v>
      </c>
      <c r="F1667" s="84" t="str">
        <f t="shared" ref="F1667:F1730" si="140">LEFT(G1667,SEARCH(" ",G1667)-1)</f>
        <v>METASA</v>
      </c>
      <c r="G1667" t="s">
        <v>8581</v>
      </c>
      <c r="H1667" s="62">
        <v>88416482000106</v>
      </c>
      <c r="I1667" t="s">
        <v>30</v>
      </c>
      <c r="J1667">
        <v>47.62</v>
      </c>
      <c r="K1667">
        <v>688.59</v>
      </c>
      <c r="AP1667">
        <v>76877</v>
      </c>
    </row>
    <row r="1668" spans="1:42" x14ac:dyDescent="0.25">
      <c r="A1668" t="s">
        <v>5958</v>
      </c>
      <c r="B1668" t="str">
        <f>C1668&amp;"-"&amp;COUNTIF(C$2:C1668,C1668)</f>
        <v>71643-11</v>
      </c>
      <c r="C1668">
        <v>71643</v>
      </c>
      <c r="D1668" s="57">
        <v>44952</v>
      </c>
      <c r="E1668" s="84" t="str">
        <f>F1668&amp;"-"&amp;COUNTIF($F$2:F1668,F1668)</f>
        <v>METASA-1487</v>
      </c>
      <c r="F1668" s="84" t="str">
        <f t="shared" si="140"/>
        <v>METASA</v>
      </c>
      <c r="G1668" t="s">
        <v>8581</v>
      </c>
      <c r="H1668" s="62">
        <v>88416482000106</v>
      </c>
      <c r="I1668" t="s">
        <v>30</v>
      </c>
      <c r="J1668">
        <v>2177.56</v>
      </c>
      <c r="K1668">
        <v>33142.47</v>
      </c>
      <c r="AP1668">
        <v>76876</v>
      </c>
    </row>
    <row r="1669" spans="1:42" x14ac:dyDescent="0.25">
      <c r="A1669" t="s">
        <v>5958</v>
      </c>
      <c r="B1669" t="str">
        <f>C1669&amp;"-"&amp;COUNTIF(C$2:C1669,C1669)</f>
        <v>71643-12</v>
      </c>
      <c r="C1669">
        <v>71643</v>
      </c>
      <c r="D1669" s="57">
        <v>44952</v>
      </c>
      <c r="E1669" s="84" t="str">
        <f>F1669&amp;"-"&amp;COUNTIF($F$2:F1669,F1669)</f>
        <v>METASA-1488</v>
      </c>
      <c r="F1669" s="84" t="str">
        <f t="shared" si="140"/>
        <v>METASA</v>
      </c>
      <c r="G1669" t="s">
        <v>8581</v>
      </c>
      <c r="H1669" s="62">
        <v>88416482000106</v>
      </c>
      <c r="I1669" t="s">
        <v>30</v>
      </c>
      <c r="J1669">
        <v>516.54</v>
      </c>
      <c r="K1669">
        <v>8719.2000000000007</v>
      </c>
      <c r="AP1669">
        <v>76870</v>
      </c>
    </row>
    <row r="1670" spans="1:42" x14ac:dyDescent="0.25">
      <c r="A1670" t="s">
        <v>5958</v>
      </c>
      <c r="B1670" t="str">
        <f>C1670&amp;"-"&amp;COUNTIF(C$2:C1670,C1670)</f>
        <v>71643-13</v>
      </c>
      <c r="C1670">
        <v>71643</v>
      </c>
      <c r="D1670" s="57">
        <v>44952</v>
      </c>
      <c r="E1670" s="84" t="str">
        <f>F1670&amp;"-"&amp;COUNTIF($F$2:F1670,F1670)</f>
        <v>METASA-1489</v>
      </c>
      <c r="F1670" s="84" t="str">
        <f t="shared" si="140"/>
        <v>METASA</v>
      </c>
      <c r="G1670" t="s">
        <v>8581</v>
      </c>
      <c r="H1670" s="62">
        <v>88416482000106</v>
      </c>
      <c r="I1670" t="s">
        <v>30</v>
      </c>
      <c r="J1670">
        <v>216.48</v>
      </c>
      <c r="K1670">
        <v>6396.98</v>
      </c>
      <c r="AP1670">
        <v>76786</v>
      </c>
    </row>
    <row r="1671" spans="1:42" x14ac:dyDescent="0.25">
      <c r="A1671" t="s">
        <v>5958</v>
      </c>
      <c r="B1671" t="str">
        <f>C1671&amp;"-"&amp;COUNTIF(C$2:C1671,C1671)</f>
        <v>71643-14</v>
      </c>
      <c r="C1671">
        <v>71643</v>
      </c>
      <c r="D1671" s="57">
        <v>44952</v>
      </c>
      <c r="E1671" s="84" t="str">
        <f>F1671&amp;"-"&amp;COUNTIF($F$2:F1671,F1671)</f>
        <v>METASA-1490</v>
      </c>
      <c r="F1671" s="84" t="str">
        <f t="shared" si="140"/>
        <v>METASA</v>
      </c>
      <c r="G1671" t="s">
        <v>8581</v>
      </c>
      <c r="H1671" s="62">
        <v>88416482000106</v>
      </c>
      <c r="I1671" t="s">
        <v>30</v>
      </c>
      <c r="J1671">
        <v>770.46</v>
      </c>
      <c r="K1671">
        <v>14384.49</v>
      </c>
      <c r="AP1671">
        <v>76685</v>
      </c>
    </row>
    <row r="1672" spans="1:42" x14ac:dyDescent="0.25">
      <c r="A1672" t="s">
        <v>5958</v>
      </c>
      <c r="B1672" t="str">
        <f>C1672&amp;"-"&amp;COUNTIF(C$2:C1672,C1672)</f>
        <v>71643-15</v>
      </c>
      <c r="C1672">
        <v>71643</v>
      </c>
      <c r="D1672" s="57">
        <v>44952</v>
      </c>
      <c r="E1672" s="84" t="str">
        <f>F1672&amp;"-"&amp;COUNTIF($F$2:F1672,F1672)</f>
        <v>METASA-1491</v>
      </c>
      <c r="F1672" s="84" t="str">
        <f t="shared" si="140"/>
        <v>METASA</v>
      </c>
      <c r="G1672" t="s">
        <v>8581</v>
      </c>
      <c r="H1672" s="62">
        <v>88416482000106</v>
      </c>
      <c r="I1672" t="s">
        <v>30</v>
      </c>
      <c r="J1672">
        <v>605.64</v>
      </c>
      <c r="K1672">
        <v>11700.96</v>
      </c>
      <c r="AP1672">
        <v>76685</v>
      </c>
    </row>
    <row r="1673" spans="1:42" x14ac:dyDescent="0.25">
      <c r="A1673" t="s">
        <v>5958</v>
      </c>
      <c r="B1673" t="str">
        <f>C1673&amp;"-"&amp;COUNTIF(C$2:C1673,C1673)</f>
        <v>71643-16</v>
      </c>
      <c r="C1673">
        <v>71643</v>
      </c>
      <c r="D1673" s="57">
        <v>44952</v>
      </c>
      <c r="E1673" s="84" t="str">
        <f>F1673&amp;"-"&amp;COUNTIF($F$2:F1673,F1673)</f>
        <v>METASA-1492</v>
      </c>
      <c r="F1673" s="84" t="str">
        <f t="shared" si="140"/>
        <v>METASA</v>
      </c>
      <c r="G1673" t="s">
        <v>8581</v>
      </c>
      <c r="H1673" s="62">
        <v>88416482000106</v>
      </c>
      <c r="I1673" t="s">
        <v>30</v>
      </c>
      <c r="J1673">
        <v>298.11</v>
      </c>
      <c r="K1673">
        <v>5759.49</v>
      </c>
      <c r="AP1673">
        <v>76611</v>
      </c>
    </row>
    <row r="1674" spans="1:42" x14ac:dyDescent="0.25">
      <c r="A1674" t="s">
        <v>5958</v>
      </c>
      <c r="B1674" t="str">
        <f>C1674&amp;"-"&amp;COUNTIF(C$2:C1674,C1674)</f>
        <v>71643-17</v>
      </c>
      <c r="C1674">
        <v>71643</v>
      </c>
      <c r="D1674" s="57">
        <v>44952</v>
      </c>
      <c r="E1674" s="84" t="str">
        <f>F1674&amp;"-"&amp;COUNTIF($F$2:F1674,F1674)</f>
        <v>METASA-1493</v>
      </c>
      <c r="F1674" s="84" t="str">
        <f t="shared" si="140"/>
        <v>METASA</v>
      </c>
      <c r="G1674" t="s">
        <v>8581</v>
      </c>
      <c r="H1674" s="62">
        <v>88416482000106</v>
      </c>
      <c r="I1674" t="s">
        <v>30</v>
      </c>
      <c r="J1674">
        <v>869.61</v>
      </c>
      <c r="K1674">
        <v>16800.87</v>
      </c>
      <c r="AP1674">
        <v>75296</v>
      </c>
    </row>
    <row r="1675" spans="1:42" x14ac:dyDescent="0.25">
      <c r="A1675" t="s">
        <v>5958</v>
      </c>
      <c r="B1675" t="str">
        <f>C1675&amp;"-"&amp;COUNTIF(C$2:C1675,C1675)</f>
        <v>71643-18</v>
      </c>
      <c r="C1675">
        <v>71643</v>
      </c>
      <c r="D1675" s="57">
        <v>44952</v>
      </c>
      <c r="E1675" s="84" t="str">
        <f>F1675&amp;"-"&amp;COUNTIF($F$2:F1675,F1675)</f>
        <v>METASA-1494</v>
      </c>
      <c r="F1675" s="84" t="str">
        <f t="shared" si="140"/>
        <v>METASA</v>
      </c>
      <c r="G1675" t="s">
        <v>8581</v>
      </c>
      <c r="H1675" s="62">
        <v>88416482000106</v>
      </c>
      <c r="I1675" t="s">
        <v>30</v>
      </c>
      <c r="J1675">
        <v>1766.64</v>
      </c>
      <c r="K1675">
        <v>56514.81</v>
      </c>
      <c r="AP1675">
        <v>77061</v>
      </c>
    </row>
    <row r="1676" spans="1:42" x14ac:dyDescent="0.25">
      <c r="A1676" t="s">
        <v>5958</v>
      </c>
      <c r="B1676" t="str">
        <f>C1676&amp;"-"&amp;COUNTIF(C$2:C1676,C1676)</f>
        <v>71658-1</v>
      </c>
      <c r="C1676">
        <v>71658</v>
      </c>
      <c r="D1676" s="57">
        <v>44952</v>
      </c>
      <c r="E1676" s="84" t="str">
        <f>F1676&amp;"-"&amp;COUNTIF($F$2:F1676,F1676)</f>
        <v>METASA-1495</v>
      </c>
      <c r="F1676" s="84" t="str">
        <f t="shared" si="140"/>
        <v>METASA</v>
      </c>
      <c r="G1676" t="s">
        <v>8581</v>
      </c>
      <c r="H1676" s="62">
        <v>88416482000106</v>
      </c>
      <c r="I1676" t="s">
        <v>30</v>
      </c>
      <c r="J1676">
        <v>116.54</v>
      </c>
      <c r="K1676">
        <v>1967.2</v>
      </c>
      <c r="AP1676">
        <v>77061</v>
      </c>
    </row>
    <row r="1677" spans="1:42" x14ac:dyDescent="0.25">
      <c r="A1677" t="s">
        <v>5958</v>
      </c>
      <c r="B1677" t="str">
        <f>C1677&amp;"-"&amp;COUNTIF(C$2:C1677,C1677)</f>
        <v>71658-2</v>
      </c>
      <c r="C1677">
        <v>71658</v>
      </c>
      <c r="D1677" s="57">
        <v>44952</v>
      </c>
      <c r="E1677" s="84" t="str">
        <f>F1677&amp;"-"&amp;COUNTIF($F$2:F1677,F1677)</f>
        <v>METASA-1496</v>
      </c>
      <c r="F1677" s="84" t="str">
        <f t="shared" si="140"/>
        <v>METASA</v>
      </c>
      <c r="G1677" t="s">
        <v>8581</v>
      </c>
      <c r="H1677" s="62">
        <v>88416482000106</v>
      </c>
      <c r="I1677" t="s">
        <v>30</v>
      </c>
      <c r="J1677">
        <v>6085.43</v>
      </c>
      <c r="K1677">
        <v>92620.24</v>
      </c>
      <c r="AP1677">
        <v>77061</v>
      </c>
    </row>
    <row r="1678" spans="1:42" x14ac:dyDescent="0.25">
      <c r="A1678" t="s">
        <v>5958</v>
      </c>
      <c r="B1678" t="str">
        <f>C1678&amp;"-"&amp;COUNTIF(C$2:C1678,C1678)</f>
        <v>71658-3</v>
      </c>
      <c r="C1678">
        <v>71658</v>
      </c>
      <c r="D1678" s="57">
        <v>44952</v>
      </c>
      <c r="E1678" s="84" t="str">
        <f>F1678&amp;"-"&amp;COUNTIF($F$2:F1678,F1678)</f>
        <v>METASA-1497</v>
      </c>
      <c r="F1678" s="84" t="str">
        <f t="shared" si="140"/>
        <v>METASA</v>
      </c>
      <c r="G1678" t="s">
        <v>8581</v>
      </c>
      <c r="H1678" s="62">
        <v>88416482000106</v>
      </c>
      <c r="I1678" t="s">
        <v>30</v>
      </c>
      <c r="J1678">
        <v>1167.24</v>
      </c>
      <c r="K1678">
        <v>16878.29</v>
      </c>
      <c r="AP1678">
        <v>75552</v>
      </c>
    </row>
    <row r="1679" spans="1:42" x14ac:dyDescent="0.25">
      <c r="A1679" t="s">
        <v>5958</v>
      </c>
      <c r="B1679" t="str">
        <f>C1679&amp;"-"&amp;COUNTIF(C$2:C1679,C1679)</f>
        <v>71658-4</v>
      </c>
      <c r="C1679">
        <v>71658</v>
      </c>
      <c r="D1679" s="57">
        <v>44952</v>
      </c>
      <c r="E1679" s="84" t="str">
        <f>F1679&amp;"-"&amp;COUNTIF($F$2:F1679,F1679)</f>
        <v>METASA-1498</v>
      </c>
      <c r="F1679" s="84" t="str">
        <f t="shared" si="140"/>
        <v>METASA</v>
      </c>
      <c r="G1679" t="s">
        <v>8581</v>
      </c>
      <c r="H1679" s="62">
        <v>88416482000106</v>
      </c>
      <c r="I1679" t="s">
        <v>30</v>
      </c>
      <c r="J1679">
        <v>226.61</v>
      </c>
      <c r="K1679">
        <v>3825.18</v>
      </c>
      <c r="AP1679">
        <v>75552</v>
      </c>
    </row>
    <row r="1680" spans="1:42" x14ac:dyDescent="0.25">
      <c r="A1680" t="s">
        <v>5958</v>
      </c>
      <c r="B1680" t="str">
        <f>C1680&amp;"-"&amp;COUNTIF(C$2:C1680,C1680)</f>
        <v>71658-5</v>
      </c>
      <c r="C1680">
        <v>71658</v>
      </c>
      <c r="D1680" s="57">
        <v>44952</v>
      </c>
      <c r="E1680" s="84" t="str">
        <f>F1680&amp;"-"&amp;COUNTIF($F$2:F1680,F1680)</f>
        <v>METASA-1499</v>
      </c>
      <c r="F1680" s="84" t="str">
        <f t="shared" si="140"/>
        <v>METASA</v>
      </c>
      <c r="G1680" t="s">
        <v>8581</v>
      </c>
      <c r="H1680" s="62">
        <v>88416482000106</v>
      </c>
      <c r="I1680" t="s">
        <v>30</v>
      </c>
      <c r="J1680">
        <v>223.26</v>
      </c>
      <c r="K1680">
        <v>3768.63</v>
      </c>
      <c r="AP1680">
        <v>75552</v>
      </c>
    </row>
    <row r="1681" spans="1:42" x14ac:dyDescent="0.25">
      <c r="A1681" t="s">
        <v>5958</v>
      </c>
      <c r="B1681" t="str">
        <f>C1681&amp;"-"&amp;COUNTIF(C$2:C1681,C1681)</f>
        <v>71658-6</v>
      </c>
      <c r="C1681">
        <v>71658</v>
      </c>
      <c r="D1681" s="57">
        <v>44952</v>
      </c>
      <c r="E1681" s="84" t="str">
        <f>F1681&amp;"-"&amp;COUNTIF($F$2:F1681,F1681)</f>
        <v>METASA-1500</v>
      </c>
      <c r="F1681" s="84" t="str">
        <f t="shared" si="140"/>
        <v>METASA</v>
      </c>
      <c r="G1681" t="s">
        <v>8581</v>
      </c>
      <c r="H1681" s="62">
        <v>88416482000106</v>
      </c>
      <c r="I1681" t="s">
        <v>30</v>
      </c>
      <c r="J1681">
        <v>1200.8599999999999</v>
      </c>
      <c r="K1681">
        <v>19489.96</v>
      </c>
      <c r="AP1681">
        <v>75552</v>
      </c>
    </row>
    <row r="1682" spans="1:42" x14ac:dyDescent="0.25">
      <c r="A1682" t="s">
        <v>5958</v>
      </c>
      <c r="B1682" t="str">
        <f>C1682&amp;"-"&amp;COUNTIF(C$2:C1682,C1682)</f>
        <v>71658-7</v>
      </c>
      <c r="C1682">
        <v>71658</v>
      </c>
      <c r="D1682" s="57">
        <v>44952</v>
      </c>
      <c r="E1682" s="84" t="str">
        <f>F1682&amp;"-"&amp;COUNTIF($F$2:F1682,F1682)</f>
        <v>METASA-1501</v>
      </c>
      <c r="F1682" s="84" t="str">
        <f t="shared" si="140"/>
        <v>METASA</v>
      </c>
      <c r="G1682" t="s">
        <v>8581</v>
      </c>
      <c r="H1682" s="62">
        <v>88416482000106</v>
      </c>
      <c r="I1682" t="s">
        <v>30</v>
      </c>
      <c r="J1682">
        <v>1786.32</v>
      </c>
      <c r="K1682">
        <v>33350.58</v>
      </c>
      <c r="AP1682">
        <v>75551</v>
      </c>
    </row>
    <row r="1683" spans="1:42" x14ac:dyDescent="0.25">
      <c r="A1683" t="s">
        <v>5958</v>
      </c>
      <c r="B1683" t="str">
        <f>C1683&amp;"-"&amp;COUNTIF(C$2:C1683,C1683)</f>
        <v>71658-8</v>
      </c>
      <c r="C1683">
        <v>71658</v>
      </c>
      <c r="D1683" s="57">
        <v>44952</v>
      </c>
      <c r="E1683" s="84" t="str">
        <f>F1683&amp;"-"&amp;COUNTIF($F$2:F1683,F1683)</f>
        <v>METASA-1502</v>
      </c>
      <c r="F1683" s="84" t="str">
        <f t="shared" si="140"/>
        <v>METASA</v>
      </c>
      <c r="G1683" t="s">
        <v>8581</v>
      </c>
      <c r="H1683" s="62">
        <v>88416482000106</v>
      </c>
      <c r="I1683" t="s">
        <v>30</v>
      </c>
      <c r="J1683">
        <v>605.63</v>
      </c>
      <c r="K1683">
        <v>11700.77</v>
      </c>
      <c r="AP1683">
        <v>74346</v>
      </c>
    </row>
    <row r="1684" spans="1:42" x14ac:dyDescent="0.25">
      <c r="A1684" t="s">
        <v>5958</v>
      </c>
      <c r="B1684" t="str">
        <f>C1684&amp;"-"&amp;COUNTIF(C$2:C1684,C1684)</f>
        <v>71658-9</v>
      </c>
      <c r="C1684">
        <v>71658</v>
      </c>
      <c r="D1684" s="57">
        <v>44952</v>
      </c>
      <c r="E1684" s="84" t="str">
        <f>F1684&amp;"-"&amp;COUNTIF($F$2:F1684,F1684)</f>
        <v>METASA-1503</v>
      </c>
      <c r="F1684" s="84" t="str">
        <f t="shared" si="140"/>
        <v>METASA</v>
      </c>
      <c r="G1684" t="s">
        <v>8581</v>
      </c>
      <c r="H1684" s="62">
        <v>88416482000106</v>
      </c>
      <c r="I1684" t="s">
        <v>30</v>
      </c>
      <c r="J1684">
        <v>1730.98</v>
      </c>
      <c r="K1684">
        <v>29824.79</v>
      </c>
      <c r="AP1684">
        <v>74336</v>
      </c>
    </row>
    <row r="1685" spans="1:42" x14ac:dyDescent="0.25">
      <c r="A1685" t="s">
        <v>5958</v>
      </c>
      <c r="B1685" t="str">
        <f>C1685&amp;"-"&amp;COUNTIF(C$2:C1685,C1685)</f>
        <v>71658-10</v>
      </c>
      <c r="C1685">
        <v>71658</v>
      </c>
      <c r="D1685" s="57">
        <v>44952</v>
      </c>
      <c r="E1685" s="84" t="str">
        <f>F1685&amp;"-"&amp;COUNTIF($F$2:F1685,F1685)</f>
        <v>METASA-1504</v>
      </c>
      <c r="F1685" s="84" t="str">
        <f t="shared" si="140"/>
        <v>METASA</v>
      </c>
      <c r="G1685" t="s">
        <v>8581</v>
      </c>
      <c r="H1685" s="62">
        <v>88416482000106</v>
      </c>
      <c r="I1685" t="s">
        <v>30</v>
      </c>
      <c r="J1685">
        <v>8679.84</v>
      </c>
      <c r="K1685">
        <v>170732.45</v>
      </c>
      <c r="AP1685">
        <v>74343</v>
      </c>
    </row>
    <row r="1686" spans="1:42" x14ac:dyDescent="0.25">
      <c r="A1686" t="s">
        <v>5958</v>
      </c>
      <c r="B1686" t="str">
        <f>C1686&amp;"-"&amp;COUNTIF(C$2:C1686,C1686)</f>
        <v>71658-11</v>
      </c>
      <c r="C1686">
        <v>71658</v>
      </c>
      <c r="D1686" s="57">
        <v>44952</v>
      </c>
      <c r="E1686" s="84" t="str">
        <f>F1686&amp;"-"&amp;COUNTIF($F$2:F1686,F1686)</f>
        <v>METASA-1505</v>
      </c>
      <c r="F1686" s="84" t="str">
        <f t="shared" si="140"/>
        <v>METASA</v>
      </c>
      <c r="G1686" t="s">
        <v>8581</v>
      </c>
      <c r="H1686" s="62">
        <v>88416482000106</v>
      </c>
      <c r="I1686" t="s">
        <v>30</v>
      </c>
      <c r="J1686">
        <v>157.63999999999999</v>
      </c>
      <c r="K1686">
        <v>2818.6</v>
      </c>
      <c r="AP1686">
        <v>74343</v>
      </c>
    </row>
    <row r="1687" spans="1:42" x14ac:dyDescent="0.25">
      <c r="A1687" t="s">
        <v>5958</v>
      </c>
      <c r="B1687" t="str">
        <f>C1687&amp;"-"&amp;COUNTIF(C$2:C1687,C1687)</f>
        <v>71681-1</v>
      </c>
      <c r="C1687">
        <v>71681</v>
      </c>
      <c r="D1687" s="57">
        <v>44953</v>
      </c>
      <c r="E1687" s="84" t="str">
        <f>F1687&amp;"-"&amp;COUNTIF($F$2:F1687,F1687)</f>
        <v>METASA-1506</v>
      </c>
      <c r="F1687" s="84" t="str">
        <f t="shared" si="140"/>
        <v>METASA</v>
      </c>
      <c r="G1687" t="s">
        <v>8581</v>
      </c>
      <c r="H1687" s="62">
        <v>88416482000106</v>
      </c>
      <c r="I1687" t="s">
        <v>30</v>
      </c>
      <c r="J1687">
        <v>3.86</v>
      </c>
      <c r="K1687">
        <v>68.13</v>
      </c>
      <c r="AP1687">
        <v>74343</v>
      </c>
    </row>
    <row r="1688" spans="1:42" x14ac:dyDescent="0.25">
      <c r="A1688" t="s">
        <v>5958</v>
      </c>
      <c r="B1688" t="str">
        <f>C1688&amp;"-"&amp;COUNTIF(C$2:C1688,C1688)</f>
        <v>71681-2</v>
      </c>
      <c r="C1688">
        <v>71681</v>
      </c>
      <c r="D1688" s="57">
        <v>44953</v>
      </c>
      <c r="E1688" s="84" t="str">
        <f>F1688&amp;"-"&amp;COUNTIF($F$2:F1688,F1688)</f>
        <v>METASA-1507</v>
      </c>
      <c r="F1688" s="84" t="str">
        <f t="shared" si="140"/>
        <v>METASA</v>
      </c>
      <c r="G1688" t="s">
        <v>8581</v>
      </c>
      <c r="H1688" s="62">
        <v>88416482000106</v>
      </c>
      <c r="I1688" t="s">
        <v>30</v>
      </c>
      <c r="J1688">
        <v>497.88</v>
      </c>
      <c r="K1688">
        <v>8404.2099999999991</v>
      </c>
      <c r="AP1688">
        <v>74339</v>
      </c>
    </row>
    <row r="1689" spans="1:42" x14ac:dyDescent="0.25">
      <c r="A1689" t="s">
        <v>5958</v>
      </c>
      <c r="B1689" t="str">
        <f>C1689&amp;"-"&amp;COUNTIF(C$2:C1689,C1689)</f>
        <v>71681-3</v>
      </c>
      <c r="C1689">
        <v>71681</v>
      </c>
      <c r="D1689" s="57">
        <v>44953</v>
      </c>
      <c r="E1689" s="84" t="str">
        <f>F1689&amp;"-"&amp;COUNTIF($F$2:F1689,F1689)</f>
        <v>METASA-1508</v>
      </c>
      <c r="F1689" s="84" t="str">
        <f t="shared" si="140"/>
        <v>METASA</v>
      </c>
      <c r="G1689" t="s">
        <v>8581</v>
      </c>
      <c r="H1689" s="62">
        <v>88416482000106</v>
      </c>
      <c r="I1689" t="s">
        <v>30</v>
      </c>
      <c r="J1689">
        <v>363.96</v>
      </c>
      <c r="K1689">
        <v>6143.64</v>
      </c>
      <c r="AP1689">
        <v>73102</v>
      </c>
    </row>
    <row r="1690" spans="1:42" x14ac:dyDescent="0.25">
      <c r="A1690" t="s">
        <v>5958</v>
      </c>
      <c r="B1690" t="str">
        <f>C1690&amp;"-"&amp;COUNTIF(C$2:C1690,C1690)</f>
        <v>71681-4</v>
      </c>
      <c r="C1690">
        <v>71681</v>
      </c>
      <c r="D1690" s="57">
        <v>44953</v>
      </c>
      <c r="E1690" s="84" t="str">
        <f>F1690&amp;"-"&amp;COUNTIF($F$2:F1690,F1690)</f>
        <v>METASA-1509</v>
      </c>
      <c r="F1690" s="84" t="str">
        <f t="shared" si="140"/>
        <v>METASA</v>
      </c>
      <c r="G1690" t="s">
        <v>8581</v>
      </c>
      <c r="H1690" s="62">
        <v>88416482000106</v>
      </c>
      <c r="I1690" t="s">
        <v>30</v>
      </c>
      <c r="J1690">
        <v>5669.07</v>
      </c>
      <c r="K1690">
        <v>86283.25</v>
      </c>
      <c r="AP1690">
        <v>72550</v>
      </c>
    </row>
    <row r="1691" spans="1:42" x14ac:dyDescent="0.25">
      <c r="A1691" t="s">
        <v>5958</v>
      </c>
      <c r="B1691" t="str">
        <f>C1691&amp;"-"&amp;COUNTIF(C$2:C1691,C1691)</f>
        <v>71681-5</v>
      </c>
      <c r="C1691">
        <v>71681</v>
      </c>
      <c r="D1691" s="57">
        <v>44953</v>
      </c>
      <c r="E1691" s="84" t="str">
        <f>F1691&amp;"-"&amp;COUNTIF($F$2:F1691,F1691)</f>
        <v>METASA-1510</v>
      </c>
      <c r="F1691" s="84" t="str">
        <f t="shared" si="140"/>
        <v>METASA</v>
      </c>
      <c r="G1691" t="s">
        <v>8581</v>
      </c>
      <c r="H1691" s="62">
        <v>88416482000106</v>
      </c>
      <c r="I1691" t="s">
        <v>30</v>
      </c>
      <c r="J1691">
        <v>1564.78</v>
      </c>
      <c r="K1691">
        <v>22626.720000000001</v>
      </c>
      <c r="AP1691">
        <v>72389</v>
      </c>
    </row>
    <row r="1692" spans="1:42" x14ac:dyDescent="0.25">
      <c r="A1692" t="s">
        <v>5958</v>
      </c>
      <c r="B1692" t="str">
        <f>C1692&amp;"-"&amp;COUNTIF(C$2:C1692,C1692)</f>
        <v>71681-6</v>
      </c>
      <c r="C1692">
        <v>71681</v>
      </c>
      <c r="D1692" s="57">
        <v>44953</v>
      </c>
      <c r="E1692" s="84" t="str">
        <f>F1692&amp;"-"&amp;COUNTIF($F$2:F1692,F1692)</f>
        <v>METASA-1511</v>
      </c>
      <c r="F1692" s="84" t="str">
        <f t="shared" si="140"/>
        <v>METASA</v>
      </c>
      <c r="G1692" t="s">
        <v>8581</v>
      </c>
      <c r="H1692" s="62">
        <v>88416482000106</v>
      </c>
      <c r="I1692" t="s">
        <v>30</v>
      </c>
      <c r="J1692">
        <v>93.14</v>
      </c>
      <c r="K1692">
        <v>1346.8</v>
      </c>
      <c r="AP1692">
        <v>72389</v>
      </c>
    </row>
    <row r="1693" spans="1:42" x14ac:dyDescent="0.25">
      <c r="A1693" t="s">
        <v>5958</v>
      </c>
      <c r="B1693" t="str">
        <f>C1693&amp;"-"&amp;COUNTIF(C$2:C1693,C1693)</f>
        <v>71681-7</v>
      </c>
      <c r="C1693">
        <v>71681</v>
      </c>
      <c r="D1693" s="57">
        <v>44953</v>
      </c>
      <c r="E1693" s="84" t="str">
        <f>F1693&amp;"-"&amp;COUNTIF($F$2:F1693,F1693)</f>
        <v>METASA-1512</v>
      </c>
      <c r="F1693" s="84" t="str">
        <f t="shared" si="140"/>
        <v>METASA</v>
      </c>
      <c r="G1693" t="s">
        <v>8581</v>
      </c>
      <c r="H1693" s="62">
        <v>88416482000106</v>
      </c>
      <c r="I1693" t="s">
        <v>30</v>
      </c>
      <c r="J1693">
        <v>1527.61</v>
      </c>
      <c r="K1693">
        <v>20424.150000000001</v>
      </c>
      <c r="AP1693">
        <v>72389</v>
      </c>
    </row>
    <row r="1694" spans="1:42" x14ac:dyDescent="0.25">
      <c r="A1694" t="s">
        <v>5958</v>
      </c>
      <c r="B1694" t="str">
        <f>C1694&amp;"-"&amp;COUNTIF(C$2:C1694,C1694)</f>
        <v>71681-8</v>
      </c>
      <c r="C1694">
        <v>71681</v>
      </c>
      <c r="D1694" s="57">
        <v>44953</v>
      </c>
      <c r="E1694" s="84" t="str">
        <f>F1694&amp;"-"&amp;COUNTIF($F$2:F1694,F1694)</f>
        <v>METASA-1513</v>
      </c>
      <c r="F1694" s="84" t="str">
        <f t="shared" si="140"/>
        <v>METASA</v>
      </c>
      <c r="G1694" t="s">
        <v>8581</v>
      </c>
      <c r="H1694" s="62">
        <v>88416482000106</v>
      </c>
      <c r="I1694" t="s">
        <v>30</v>
      </c>
      <c r="J1694">
        <v>110.64</v>
      </c>
      <c r="K1694">
        <v>1599.87</v>
      </c>
      <c r="AP1694">
        <v>72389</v>
      </c>
    </row>
    <row r="1695" spans="1:42" x14ac:dyDescent="0.25">
      <c r="A1695" t="s">
        <v>5958</v>
      </c>
      <c r="B1695" t="str">
        <f>C1695&amp;"-"&amp;COUNTIF(C$2:C1695,C1695)</f>
        <v>71681-9</v>
      </c>
      <c r="C1695">
        <v>71681</v>
      </c>
      <c r="D1695" s="57">
        <v>44953</v>
      </c>
      <c r="E1695" s="84" t="str">
        <f>F1695&amp;"-"&amp;COUNTIF($F$2:F1695,F1695)</f>
        <v>METASA-1514</v>
      </c>
      <c r="F1695" s="84" t="str">
        <f t="shared" si="140"/>
        <v>METASA</v>
      </c>
      <c r="G1695" t="s">
        <v>8581</v>
      </c>
      <c r="H1695" s="62">
        <v>88416482000106</v>
      </c>
      <c r="I1695" t="s">
        <v>30</v>
      </c>
      <c r="J1695">
        <v>1883.82</v>
      </c>
      <c r="K1695">
        <v>28671.74</v>
      </c>
      <c r="AP1695">
        <v>72382</v>
      </c>
    </row>
    <row r="1696" spans="1:42" x14ac:dyDescent="0.25">
      <c r="A1696" t="s">
        <v>5958</v>
      </c>
      <c r="B1696" t="str">
        <f>C1696&amp;"-"&amp;COUNTIF(C$2:C1696,C1696)</f>
        <v>71681-10</v>
      </c>
      <c r="C1696">
        <v>71681</v>
      </c>
      <c r="D1696" s="57">
        <v>44953</v>
      </c>
      <c r="E1696" s="84" t="str">
        <f>F1696&amp;"-"&amp;COUNTIF($F$2:F1696,F1696)</f>
        <v>METASA-1515</v>
      </c>
      <c r="F1696" s="84" t="str">
        <f t="shared" si="140"/>
        <v>METASA</v>
      </c>
      <c r="G1696" t="s">
        <v>8581</v>
      </c>
      <c r="H1696" s="62">
        <v>88416482000106</v>
      </c>
      <c r="I1696" t="s">
        <v>30</v>
      </c>
      <c r="J1696">
        <v>539.36</v>
      </c>
      <c r="K1696">
        <v>9104.4</v>
      </c>
      <c r="AP1696">
        <v>72382</v>
      </c>
    </row>
    <row r="1697" spans="1:42" x14ac:dyDescent="0.25">
      <c r="A1697" t="s">
        <v>5958</v>
      </c>
      <c r="B1697" t="str">
        <f>C1697&amp;"-"&amp;COUNTIF(C$2:C1697,C1697)</f>
        <v>71681-11</v>
      </c>
      <c r="C1697">
        <v>71681</v>
      </c>
      <c r="D1697" s="57">
        <v>44953</v>
      </c>
      <c r="E1697" s="84" t="str">
        <f>F1697&amp;"-"&amp;COUNTIF($F$2:F1697,F1697)</f>
        <v>METASA-1516</v>
      </c>
      <c r="F1697" s="84" t="str">
        <f t="shared" si="140"/>
        <v>METASA</v>
      </c>
      <c r="G1697" t="s">
        <v>8581</v>
      </c>
      <c r="H1697" s="62">
        <v>88416482000106</v>
      </c>
      <c r="I1697" t="s">
        <v>30</v>
      </c>
      <c r="J1697">
        <v>595.33000000000004</v>
      </c>
      <c r="K1697">
        <v>11501.78</v>
      </c>
      <c r="AP1697">
        <v>70758</v>
      </c>
    </row>
    <row r="1698" spans="1:42" x14ac:dyDescent="0.25">
      <c r="A1698" t="s">
        <v>5958</v>
      </c>
      <c r="B1698" t="str">
        <f>C1698&amp;"-"&amp;COUNTIF(C$2:C1698,C1698)</f>
        <v>71681-12</v>
      </c>
      <c r="C1698">
        <v>71681</v>
      </c>
      <c r="D1698" s="57">
        <v>44953</v>
      </c>
      <c r="E1698" s="84" t="str">
        <f>F1698&amp;"-"&amp;COUNTIF($F$2:F1698,F1698)</f>
        <v>METASA-1517</v>
      </c>
      <c r="F1698" s="84" t="str">
        <f t="shared" si="140"/>
        <v>METASA</v>
      </c>
      <c r="G1698" t="s">
        <v>8581</v>
      </c>
      <c r="H1698" s="62">
        <v>88416482000106</v>
      </c>
      <c r="I1698" t="s">
        <v>30</v>
      </c>
      <c r="J1698">
        <v>1143.21</v>
      </c>
      <c r="K1698">
        <v>22086.82</v>
      </c>
      <c r="AP1698">
        <v>70757</v>
      </c>
    </row>
    <row r="1699" spans="1:42" x14ac:dyDescent="0.25">
      <c r="A1699" t="s">
        <v>5958</v>
      </c>
      <c r="B1699" t="str">
        <f>C1699&amp;"-"&amp;COUNTIF(C$2:C1699,C1699)</f>
        <v>71681-13</v>
      </c>
      <c r="C1699">
        <v>71681</v>
      </c>
      <c r="D1699" s="57">
        <v>44953</v>
      </c>
      <c r="E1699" s="84" t="str">
        <f>F1699&amp;"-"&amp;COUNTIF($F$2:F1699,F1699)</f>
        <v>METASA-1518</v>
      </c>
      <c r="F1699" s="84" t="str">
        <f t="shared" si="140"/>
        <v>METASA</v>
      </c>
      <c r="G1699" t="s">
        <v>8581</v>
      </c>
      <c r="H1699" s="62">
        <v>88416482000106</v>
      </c>
      <c r="I1699" t="s">
        <v>30</v>
      </c>
      <c r="J1699">
        <v>567.78</v>
      </c>
      <c r="K1699">
        <v>10038.35</v>
      </c>
      <c r="AP1699">
        <v>70756</v>
      </c>
    </row>
    <row r="1700" spans="1:42" x14ac:dyDescent="0.25">
      <c r="A1700" t="s">
        <v>5958</v>
      </c>
      <c r="B1700" t="str">
        <f>C1700&amp;"-"&amp;COUNTIF(C$2:C1700,C1700)</f>
        <v>71681-14</v>
      </c>
      <c r="C1700">
        <v>71681</v>
      </c>
      <c r="D1700" s="57">
        <v>44953</v>
      </c>
      <c r="E1700" s="84" t="str">
        <f>F1700&amp;"-"&amp;COUNTIF($F$2:F1700,F1700)</f>
        <v>METASA-1519</v>
      </c>
      <c r="F1700" s="84" t="str">
        <f t="shared" si="140"/>
        <v>METASA</v>
      </c>
      <c r="G1700" t="s">
        <v>8581</v>
      </c>
      <c r="H1700" s="62">
        <v>88416482000106</v>
      </c>
      <c r="I1700" t="s">
        <v>30</v>
      </c>
      <c r="J1700">
        <v>3230.04</v>
      </c>
      <c r="K1700">
        <v>64988.4</v>
      </c>
      <c r="AP1700">
        <v>70545</v>
      </c>
    </row>
    <row r="1701" spans="1:42" x14ac:dyDescent="0.25">
      <c r="A1701" t="s">
        <v>5991</v>
      </c>
      <c r="B1701" t="str">
        <f>C1701&amp;"-"&amp;COUNTIF(C$2:C1701,C1701)</f>
        <v>661134-1</v>
      </c>
      <c r="C1701">
        <v>661134</v>
      </c>
      <c r="D1701" s="57">
        <v>44954</v>
      </c>
      <c r="E1701" s="84" t="str">
        <f>F1701&amp;"-"&amp;COUNTIF($F$2:F1701,F1701)</f>
        <v>ACOTUBO-1</v>
      </c>
      <c r="F1701" s="84" t="str">
        <f t="shared" si="140"/>
        <v>ACOTUBO</v>
      </c>
      <c r="G1701" t="s">
        <v>8587</v>
      </c>
      <c r="H1701" s="62">
        <v>43919968000129</v>
      </c>
      <c r="I1701" t="s">
        <v>5984</v>
      </c>
      <c r="J1701">
        <v>12.29</v>
      </c>
      <c r="K1701">
        <v>6580.68</v>
      </c>
      <c r="AP1701">
        <v>70491</v>
      </c>
    </row>
    <row r="1702" spans="1:42" x14ac:dyDescent="0.25">
      <c r="A1702" t="s">
        <v>5992</v>
      </c>
      <c r="B1702" t="str">
        <f>C1702&amp;"-"&amp;COUNTIF(C$2:C1702,C1702)</f>
        <v>661134-2</v>
      </c>
      <c r="C1702">
        <v>661134</v>
      </c>
      <c r="D1702" s="57">
        <v>44954</v>
      </c>
      <c r="E1702" s="84" t="str">
        <f>F1702&amp;"-"&amp;COUNTIF($F$2:F1702,F1702)</f>
        <v>ACOTUBO-2</v>
      </c>
      <c r="F1702" s="84" t="str">
        <f t="shared" si="140"/>
        <v>ACOTUBO</v>
      </c>
      <c r="G1702" t="s">
        <v>8587</v>
      </c>
      <c r="H1702" s="62">
        <v>43919968000129</v>
      </c>
      <c r="I1702" t="s">
        <v>5984</v>
      </c>
      <c r="J1702">
        <v>6</v>
      </c>
      <c r="K1702">
        <v>1612.08</v>
      </c>
      <c r="AP1702">
        <v>70490</v>
      </c>
    </row>
    <row r="1703" spans="1:42" x14ac:dyDescent="0.25">
      <c r="A1703" t="s">
        <v>5992</v>
      </c>
      <c r="B1703" t="str">
        <f>C1703&amp;"-"&amp;COUNTIF(C$2:C1703,C1703)</f>
        <v>661134-3</v>
      </c>
      <c r="C1703">
        <v>661134</v>
      </c>
      <c r="D1703" s="57">
        <v>44954</v>
      </c>
      <c r="E1703" s="84" t="str">
        <f>F1703&amp;"-"&amp;COUNTIF($F$2:F1703,F1703)</f>
        <v>ACOTUBO-3</v>
      </c>
      <c r="F1703" s="84" t="str">
        <f t="shared" si="140"/>
        <v>ACOTUBO</v>
      </c>
      <c r="G1703" t="s">
        <v>8587</v>
      </c>
      <c r="H1703" s="62">
        <v>43919968000129</v>
      </c>
      <c r="I1703" t="s">
        <v>5984</v>
      </c>
      <c r="J1703">
        <v>6</v>
      </c>
      <c r="K1703">
        <v>2725.2</v>
      </c>
      <c r="AP1703">
        <v>70469</v>
      </c>
    </row>
    <row r="1704" spans="1:42" x14ac:dyDescent="0.25">
      <c r="A1704" t="s">
        <v>5991</v>
      </c>
      <c r="B1704" t="str">
        <f>C1704&amp;"-"&amp;COUNTIF(C$2:C1704,C1704)</f>
        <v>661134-4</v>
      </c>
      <c r="C1704">
        <v>661134</v>
      </c>
      <c r="D1704" s="57">
        <v>44954</v>
      </c>
      <c r="E1704" s="84" t="str">
        <f>F1704&amp;"-"&amp;COUNTIF($F$2:F1704,F1704)</f>
        <v>ACOTUBO-4</v>
      </c>
      <c r="F1704" s="84" t="str">
        <f t="shared" si="140"/>
        <v>ACOTUBO</v>
      </c>
      <c r="G1704" t="s">
        <v>8587</v>
      </c>
      <c r="H1704" s="62">
        <v>43919968000129</v>
      </c>
      <c r="I1704" t="s">
        <v>5984</v>
      </c>
      <c r="J1704">
        <v>1259</v>
      </c>
      <c r="K1704">
        <v>207432.84</v>
      </c>
      <c r="AP1704">
        <v>70354</v>
      </c>
    </row>
    <row r="1705" spans="1:42" x14ac:dyDescent="0.25">
      <c r="A1705" t="s">
        <v>5991</v>
      </c>
      <c r="B1705" t="str">
        <f>C1705&amp;"-"&amp;COUNTIF(C$2:C1705,C1705)</f>
        <v>661134-5</v>
      </c>
      <c r="C1705">
        <v>661134</v>
      </c>
      <c r="D1705" s="57">
        <v>44954</v>
      </c>
      <c r="E1705" s="84" t="str">
        <f>F1705&amp;"-"&amp;COUNTIF($F$2:F1705,F1705)</f>
        <v>ACOTUBO-5</v>
      </c>
      <c r="F1705" s="84" t="str">
        <f t="shared" si="140"/>
        <v>ACOTUBO</v>
      </c>
      <c r="G1705" t="s">
        <v>8587</v>
      </c>
      <c r="H1705" s="62">
        <v>43919968000129</v>
      </c>
      <c r="I1705" t="s">
        <v>5984</v>
      </c>
      <c r="J1705">
        <v>528.61</v>
      </c>
      <c r="K1705">
        <v>122653.38</v>
      </c>
      <c r="AP1705">
        <v>70342</v>
      </c>
    </row>
    <row r="1706" spans="1:42" x14ac:dyDescent="0.25">
      <c r="A1706" t="s">
        <v>5991</v>
      </c>
      <c r="B1706" t="str">
        <f>C1706&amp;"-"&amp;COUNTIF(C$2:C1706,C1706)</f>
        <v>661134-6</v>
      </c>
      <c r="C1706">
        <v>661134</v>
      </c>
      <c r="D1706" s="57">
        <v>44954</v>
      </c>
      <c r="E1706" s="84" t="str">
        <f>F1706&amp;"-"&amp;COUNTIF($F$2:F1706,F1706)</f>
        <v>ACOTUBO-6</v>
      </c>
      <c r="F1706" s="84" t="str">
        <f t="shared" si="140"/>
        <v>ACOTUBO</v>
      </c>
      <c r="G1706" t="s">
        <v>8587</v>
      </c>
      <c r="H1706" s="62">
        <v>43919968000129</v>
      </c>
      <c r="I1706" t="s">
        <v>5984</v>
      </c>
      <c r="J1706">
        <v>54.8</v>
      </c>
      <c r="K1706">
        <v>6170.48</v>
      </c>
      <c r="AP1706">
        <v>70341</v>
      </c>
    </row>
    <row r="1707" spans="1:42" x14ac:dyDescent="0.25">
      <c r="A1707" t="s">
        <v>5958</v>
      </c>
      <c r="B1707" t="str">
        <f>C1707&amp;"-"&amp;COUNTIF(C$2:C1707,C1707)</f>
        <v>71712-1</v>
      </c>
      <c r="C1707">
        <v>71712</v>
      </c>
      <c r="D1707" s="57">
        <v>44956</v>
      </c>
      <c r="E1707" s="84" t="str">
        <f>F1707&amp;"-"&amp;COUNTIF($F$2:F1707,F1707)</f>
        <v>METASA-1520</v>
      </c>
      <c r="F1707" s="84" t="str">
        <f t="shared" si="140"/>
        <v>METASA</v>
      </c>
      <c r="G1707" t="s">
        <v>8581</v>
      </c>
      <c r="H1707" s="62">
        <v>88416482000106</v>
      </c>
      <c r="I1707" t="s">
        <v>30</v>
      </c>
      <c r="J1707">
        <v>50.53</v>
      </c>
      <c r="K1707">
        <v>891.85</v>
      </c>
      <c r="AP1707">
        <v>70340</v>
      </c>
    </row>
    <row r="1708" spans="1:42" x14ac:dyDescent="0.25">
      <c r="A1708" t="s">
        <v>5958</v>
      </c>
      <c r="B1708" t="str">
        <f>C1708&amp;"-"&amp;COUNTIF(C$2:C1708,C1708)</f>
        <v>71712-2</v>
      </c>
      <c r="C1708">
        <v>71712</v>
      </c>
      <c r="D1708" s="57">
        <v>44956</v>
      </c>
      <c r="E1708" s="84" t="str">
        <f>F1708&amp;"-"&amp;COUNTIF($F$2:F1708,F1708)</f>
        <v>METASA-1521</v>
      </c>
      <c r="F1708" s="84" t="str">
        <f t="shared" si="140"/>
        <v>METASA</v>
      </c>
      <c r="G1708" t="s">
        <v>8581</v>
      </c>
      <c r="H1708" s="62">
        <v>88416482000106</v>
      </c>
      <c r="I1708" t="s">
        <v>30</v>
      </c>
      <c r="J1708">
        <v>2142.5</v>
      </c>
      <c r="K1708">
        <v>36165.4</v>
      </c>
      <c r="AP1708">
        <v>70235</v>
      </c>
    </row>
    <row r="1709" spans="1:42" x14ac:dyDescent="0.25">
      <c r="A1709" t="s">
        <v>5958</v>
      </c>
      <c r="B1709" t="str">
        <f>C1709&amp;"-"&amp;COUNTIF(C$2:C1709,C1709)</f>
        <v>71712-3</v>
      </c>
      <c r="C1709">
        <v>71712</v>
      </c>
      <c r="D1709" s="57">
        <v>44956</v>
      </c>
      <c r="E1709" s="84" t="str">
        <f>F1709&amp;"-"&amp;COUNTIF($F$2:F1709,F1709)</f>
        <v>METASA-1522</v>
      </c>
      <c r="F1709" s="84" t="str">
        <f t="shared" si="140"/>
        <v>METASA</v>
      </c>
      <c r="G1709" t="s">
        <v>8581</v>
      </c>
      <c r="H1709" s="62">
        <v>88416482000106</v>
      </c>
      <c r="I1709" t="s">
        <v>30</v>
      </c>
      <c r="J1709">
        <v>624.64</v>
      </c>
      <c r="K1709">
        <v>10543.92</v>
      </c>
      <c r="AP1709">
        <v>70162</v>
      </c>
    </row>
    <row r="1710" spans="1:42" x14ac:dyDescent="0.25">
      <c r="A1710" t="s">
        <v>5958</v>
      </c>
      <c r="B1710" t="str">
        <f>C1710&amp;"-"&amp;COUNTIF(C$2:C1710,C1710)</f>
        <v>71712-4</v>
      </c>
      <c r="C1710">
        <v>71712</v>
      </c>
      <c r="D1710" s="57">
        <v>44956</v>
      </c>
      <c r="E1710" s="84" t="str">
        <f>F1710&amp;"-"&amp;COUNTIF($F$2:F1710,F1710)</f>
        <v>METASA-1523</v>
      </c>
      <c r="F1710" s="84" t="str">
        <f t="shared" si="140"/>
        <v>METASA</v>
      </c>
      <c r="G1710" t="s">
        <v>8581</v>
      </c>
      <c r="H1710" s="62">
        <v>88416482000106</v>
      </c>
      <c r="I1710" t="s">
        <v>30</v>
      </c>
      <c r="J1710">
        <v>2125.58</v>
      </c>
      <c r="K1710">
        <v>28419</v>
      </c>
      <c r="AP1710">
        <v>70113</v>
      </c>
    </row>
    <row r="1711" spans="1:42" x14ac:dyDescent="0.25">
      <c r="A1711" t="s">
        <v>5958</v>
      </c>
      <c r="B1711" t="str">
        <f>C1711&amp;"-"&amp;COUNTIF(C$2:C1711,C1711)</f>
        <v>71712-5</v>
      </c>
      <c r="C1711">
        <v>71712</v>
      </c>
      <c r="D1711" s="57">
        <v>44956</v>
      </c>
      <c r="E1711" s="84" t="str">
        <f>F1711&amp;"-"&amp;COUNTIF($F$2:F1711,F1711)</f>
        <v>METASA-1524</v>
      </c>
      <c r="F1711" s="84" t="str">
        <f t="shared" si="140"/>
        <v>METASA</v>
      </c>
      <c r="G1711" t="s">
        <v>8581</v>
      </c>
      <c r="H1711" s="62">
        <v>88416482000106</v>
      </c>
      <c r="I1711" t="s">
        <v>30</v>
      </c>
      <c r="J1711">
        <v>1092.04</v>
      </c>
      <c r="K1711">
        <v>14600.57</v>
      </c>
      <c r="AP1711">
        <v>70085</v>
      </c>
    </row>
    <row r="1712" spans="1:42" x14ac:dyDescent="0.25">
      <c r="A1712" t="s">
        <v>5958</v>
      </c>
      <c r="B1712" t="str">
        <f>C1712&amp;"-"&amp;COUNTIF(C$2:C1712,C1712)</f>
        <v>71712-6</v>
      </c>
      <c r="C1712">
        <v>71712</v>
      </c>
      <c r="D1712" s="57">
        <v>44956</v>
      </c>
      <c r="E1712" s="84" t="str">
        <f>F1712&amp;"-"&amp;COUNTIF($F$2:F1712,F1712)</f>
        <v>METASA-1525</v>
      </c>
      <c r="F1712" s="84" t="str">
        <f t="shared" si="140"/>
        <v>METASA</v>
      </c>
      <c r="G1712" t="s">
        <v>8581</v>
      </c>
      <c r="H1712" s="62">
        <v>88416482000106</v>
      </c>
      <c r="I1712" t="s">
        <v>30</v>
      </c>
      <c r="J1712">
        <v>744.95</v>
      </c>
      <c r="K1712">
        <v>12090.54</v>
      </c>
      <c r="AP1712">
        <v>70072</v>
      </c>
    </row>
    <row r="1713" spans="1:42" x14ac:dyDescent="0.25">
      <c r="A1713" t="s">
        <v>5958</v>
      </c>
      <c r="B1713" t="str">
        <f>C1713&amp;"-"&amp;COUNTIF(C$2:C1713,C1713)</f>
        <v>71712-7</v>
      </c>
      <c r="C1713">
        <v>71712</v>
      </c>
      <c r="D1713" s="57">
        <v>44956</v>
      </c>
      <c r="E1713" s="84" t="str">
        <f>F1713&amp;"-"&amp;COUNTIF($F$2:F1713,F1713)</f>
        <v>METASA-1526</v>
      </c>
      <c r="F1713" s="84" t="str">
        <f t="shared" si="140"/>
        <v>METASA</v>
      </c>
      <c r="G1713" t="s">
        <v>8581</v>
      </c>
      <c r="H1713" s="62">
        <v>88416482000106</v>
      </c>
      <c r="I1713" t="s">
        <v>30</v>
      </c>
      <c r="J1713">
        <v>1149.18</v>
      </c>
      <c r="K1713">
        <v>15364.54</v>
      </c>
      <c r="AP1713">
        <v>70010</v>
      </c>
    </row>
    <row r="1714" spans="1:42" x14ac:dyDescent="0.25">
      <c r="A1714" t="s">
        <v>5958</v>
      </c>
      <c r="B1714" t="str">
        <f>C1714&amp;"-"&amp;COUNTIF(C$2:C1714,C1714)</f>
        <v>71712-8</v>
      </c>
      <c r="C1714">
        <v>71712</v>
      </c>
      <c r="D1714" s="57">
        <v>44956</v>
      </c>
      <c r="E1714" s="84" t="str">
        <f>F1714&amp;"-"&amp;COUNTIF($F$2:F1714,F1714)</f>
        <v>METASA-1527</v>
      </c>
      <c r="F1714" s="84" t="str">
        <f t="shared" si="140"/>
        <v>METASA</v>
      </c>
      <c r="G1714" t="s">
        <v>8581</v>
      </c>
      <c r="H1714" s="62">
        <v>88416482000106</v>
      </c>
      <c r="I1714" t="s">
        <v>30</v>
      </c>
      <c r="J1714">
        <v>1656.3</v>
      </c>
      <c r="K1714">
        <v>25208.89</v>
      </c>
      <c r="AP1714">
        <v>70000</v>
      </c>
    </row>
    <row r="1715" spans="1:42" x14ac:dyDescent="0.25">
      <c r="A1715" t="s">
        <v>5958</v>
      </c>
      <c r="B1715" t="str">
        <f>C1715&amp;"-"&amp;COUNTIF(C$2:C1715,C1715)</f>
        <v>71712-9</v>
      </c>
      <c r="C1715">
        <v>71712</v>
      </c>
      <c r="D1715" s="57">
        <v>44956</v>
      </c>
      <c r="E1715" s="84" t="str">
        <f>F1715&amp;"-"&amp;COUNTIF($F$2:F1715,F1715)</f>
        <v>METASA-1528</v>
      </c>
      <c r="F1715" s="84" t="str">
        <f t="shared" si="140"/>
        <v>METASA</v>
      </c>
      <c r="G1715" t="s">
        <v>8581</v>
      </c>
      <c r="H1715" s="62">
        <v>88416482000106</v>
      </c>
      <c r="I1715" t="s">
        <v>30</v>
      </c>
      <c r="J1715">
        <v>2530.23</v>
      </c>
      <c r="K1715">
        <v>42710.28</v>
      </c>
      <c r="AP1715">
        <v>69822</v>
      </c>
    </row>
    <row r="1716" spans="1:42" x14ac:dyDescent="0.25">
      <c r="A1716" t="s">
        <v>5958</v>
      </c>
      <c r="B1716" t="str">
        <f>C1716&amp;"-"&amp;COUNTIF(C$2:C1716,C1716)</f>
        <v>71712-10</v>
      </c>
      <c r="C1716">
        <v>71712</v>
      </c>
      <c r="D1716" s="57">
        <v>44956</v>
      </c>
      <c r="E1716" s="84" t="str">
        <f>F1716&amp;"-"&amp;COUNTIF($F$2:F1716,F1716)</f>
        <v>METASA-1529</v>
      </c>
      <c r="F1716" s="84" t="str">
        <f t="shared" si="140"/>
        <v>METASA</v>
      </c>
      <c r="G1716" t="s">
        <v>8581</v>
      </c>
      <c r="H1716" s="62">
        <v>88416482000106</v>
      </c>
      <c r="I1716" t="s">
        <v>30</v>
      </c>
      <c r="J1716">
        <v>308.31</v>
      </c>
      <c r="K1716">
        <v>9110.56</v>
      </c>
      <c r="AP1716">
        <v>69784</v>
      </c>
    </row>
    <row r="1717" spans="1:42" x14ac:dyDescent="0.25">
      <c r="A1717" t="s">
        <v>5958</v>
      </c>
      <c r="B1717" t="str">
        <f>C1717&amp;"-"&amp;COUNTIF(C$2:C1717,C1717)</f>
        <v>71712-11</v>
      </c>
      <c r="C1717">
        <v>71712</v>
      </c>
      <c r="D1717" s="57">
        <v>44956</v>
      </c>
      <c r="E1717" s="84" t="str">
        <f>F1717&amp;"-"&amp;COUNTIF($F$2:F1717,F1717)</f>
        <v>METASA-1530</v>
      </c>
      <c r="F1717" s="84" t="str">
        <f t="shared" si="140"/>
        <v>METASA</v>
      </c>
      <c r="G1717" t="s">
        <v>8581</v>
      </c>
      <c r="H1717" s="62">
        <v>88416482000106</v>
      </c>
      <c r="I1717" t="s">
        <v>30</v>
      </c>
      <c r="J1717">
        <v>1933.3</v>
      </c>
      <c r="K1717">
        <v>36094.68</v>
      </c>
      <c r="AP1717">
        <v>62179</v>
      </c>
    </row>
    <row r="1718" spans="1:42" x14ac:dyDescent="0.25">
      <c r="A1718" t="s">
        <v>5958</v>
      </c>
      <c r="B1718" t="str">
        <f>C1718&amp;"-"&amp;COUNTIF(C$2:C1718,C1718)</f>
        <v>71712-12</v>
      </c>
      <c r="C1718">
        <v>71712</v>
      </c>
      <c r="D1718" s="57">
        <v>44956</v>
      </c>
      <c r="E1718" s="84" t="str">
        <f>F1718&amp;"-"&amp;COUNTIF($F$2:F1718,F1718)</f>
        <v>METASA-1531</v>
      </c>
      <c r="F1718" s="84" t="str">
        <f t="shared" si="140"/>
        <v>METASA</v>
      </c>
      <c r="G1718" t="s">
        <v>8581</v>
      </c>
      <c r="H1718" s="62">
        <v>88416482000106</v>
      </c>
      <c r="I1718" t="s">
        <v>30</v>
      </c>
      <c r="J1718">
        <v>16.260000000000002</v>
      </c>
      <c r="K1718">
        <v>274.47000000000003</v>
      </c>
      <c r="AP1718">
        <v>62175</v>
      </c>
    </row>
    <row r="1719" spans="1:42" x14ac:dyDescent="0.25">
      <c r="A1719" t="s">
        <v>5958</v>
      </c>
      <c r="B1719" t="str">
        <f>C1719&amp;"-"&amp;COUNTIF(C$2:C1719,C1719)</f>
        <v>71712-13</v>
      </c>
      <c r="C1719">
        <v>71712</v>
      </c>
      <c r="D1719" s="57">
        <v>44956</v>
      </c>
      <c r="E1719" s="84" t="str">
        <f>F1719&amp;"-"&amp;COUNTIF($F$2:F1719,F1719)</f>
        <v>METASA-1532</v>
      </c>
      <c r="F1719" s="84" t="str">
        <f t="shared" si="140"/>
        <v>METASA</v>
      </c>
      <c r="G1719" t="s">
        <v>8581</v>
      </c>
      <c r="H1719" s="62">
        <v>88416482000106</v>
      </c>
      <c r="I1719" t="s">
        <v>30</v>
      </c>
      <c r="J1719">
        <v>1749.96</v>
      </c>
      <c r="K1719">
        <v>33809.230000000003</v>
      </c>
      <c r="AP1719">
        <v>60967</v>
      </c>
    </row>
    <row r="1720" spans="1:42" x14ac:dyDescent="0.25">
      <c r="A1720" t="s">
        <v>5958</v>
      </c>
      <c r="B1720" t="str">
        <f>C1720&amp;"-"&amp;COUNTIF(C$2:C1720,C1720)</f>
        <v>71712-14</v>
      </c>
      <c r="C1720">
        <v>71712</v>
      </c>
      <c r="D1720" s="57">
        <v>44956</v>
      </c>
      <c r="E1720" s="84" t="str">
        <f>F1720&amp;"-"&amp;COUNTIF($F$2:F1720,F1720)</f>
        <v>METASA-1533</v>
      </c>
      <c r="F1720" s="84" t="str">
        <f t="shared" si="140"/>
        <v>METASA</v>
      </c>
      <c r="G1720" t="s">
        <v>8581</v>
      </c>
      <c r="H1720" s="62">
        <v>88416482000106</v>
      </c>
      <c r="I1720" t="s">
        <v>30</v>
      </c>
      <c r="J1720">
        <v>1490.16</v>
      </c>
      <c r="K1720">
        <v>28789.89</v>
      </c>
      <c r="AP1720">
        <v>56861</v>
      </c>
    </row>
    <row r="1721" spans="1:42" x14ac:dyDescent="0.25">
      <c r="A1721" t="s">
        <v>5958</v>
      </c>
      <c r="B1721" t="str">
        <f>C1721&amp;"-"&amp;COUNTIF(C$2:C1721,C1721)</f>
        <v>71712-15</v>
      </c>
      <c r="C1721">
        <v>71712</v>
      </c>
      <c r="D1721" s="57">
        <v>44956</v>
      </c>
      <c r="E1721" s="84" t="str">
        <f>F1721&amp;"-"&amp;COUNTIF($F$2:F1721,F1721)</f>
        <v>METASA-1534</v>
      </c>
      <c r="F1721" s="84" t="str">
        <f t="shared" si="140"/>
        <v>METASA</v>
      </c>
      <c r="G1721" t="s">
        <v>8581</v>
      </c>
      <c r="H1721" s="62">
        <v>88416482000106</v>
      </c>
      <c r="I1721" t="s">
        <v>30</v>
      </c>
      <c r="J1721">
        <v>859.44</v>
      </c>
      <c r="K1721">
        <v>15366.79</v>
      </c>
      <c r="AP1721">
        <v>38298</v>
      </c>
    </row>
    <row r="1722" spans="1:42" x14ac:dyDescent="0.25">
      <c r="A1722" t="s">
        <v>5958</v>
      </c>
      <c r="B1722" t="str">
        <f>C1722&amp;"-"&amp;COUNTIF(C$2:C1722,C1722)</f>
        <v>71712-16</v>
      </c>
      <c r="C1722">
        <v>71712</v>
      </c>
      <c r="D1722" s="57">
        <v>44956</v>
      </c>
      <c r="E1722" s="84" t="str">
        <f>F1722&amp;"-"&amp;COUNTIF($F$2:F1722,F1722)</f>
        <v>METASA-1535</v>
      </c>
      <c r="F1722" s="84" t="str">
        <f t="shared" si="140"/>
        <v>METASA</v>
      </c>
      <c r="G1722" t="s">
        <v>8581</v>
      </c>
      <c r="H1722" s="62">
        <v>88416482000106</v>
      </c>
      <c r="I1722" t="s">
        <v>30</v>
      </c>
      <c r="J1722">
        <v>1714.45</v>
      </c>
      <c r="K1722">
        <v>54845.26</v>
      </c>
      <c r="AP1722">
        <v>38294</v>
      </c>
    </row>
    <row r="1723" spans="1:42" x14ac:dyDescent="0.25">
      <c r="A1723" t="s">
        <v>5958</v>
      </c>
      <c r="B1723" t="str">
        <f>C1723&amp;"-"&amp;COUNTIF(C$2:C1723,C1723)</f>
        <v>71755-1</v>
      </c>
      <c r="C1723">
        <v>71755</v>
      </c>
      <c r="D1723" s="57">
        <v>44957</v>
      </c>
      <c r="E1723" s="84" t="str">
        <f>F1723&amp;"-"&amp;COUNTIF($F$2:F1723,F1723)</f>
        <v>METASA-1536</v>
      </c>
      <c r="F1723" s="84" t="str">
        <f t="shared" si="140"/>
        <v>METASA</v>
      </c>
      <c r="G1723" t="s">
        <v>8581</v>
      </c>
      <c r="H1723" s="62">
        <v>88416482000106</v>
      </c>
      <c r="I1723" t="s">
        <v>30</v>
      </c>
      <c r="J1723">
        <v>887.02</v>
      </c>
      <c r="K1723">
        <v>15682.51</v>
      </c>
      <c r="AP1723">
        <v>37054</v>
      </c>
    </row>
    <row r="1724" spans="1:42" x14ac:dyDescent="0.25">
      <c r="A1724" t="s">
        <v>5958</v>
      </c>
      <c r="B1724" t="str">
        <f>C1724&amp;"-"&amp;COUNTIF(C$2:C1724,C1724)</f>
        <v>71755-2</v>
      </c>
      <c r="C1724">
        <v>71755</v>
      </c>
      <c r="D1724" s="57">
        <v>44957</v>
      </c>
      <c r="E1724" s="84" t="str">
        <f>F1724&amp;"-"&amp;COUNTIF($F$2:F1724,F1724)</f>
        <v>METASA-1537</v>
      </c>
      <c r="F1724" s="84" t="str">
        <f t="shared" si="140"/>
        <v>METASA</v>
      </c>
      <c r="G1724" t="s">
        <v>8581</v>
      </c>
      <c r="H1724" s="62">
        <v>88416482000106</v>
      </c>
      <c r="I1724" t="s">
        <v>30</v>
      </c>
      <c r="J1724">
        <v>5006.8999999999996</v>
      </c>
      <c r="K1724">
        <v>100738.83</v>
      </c>
      <c r="AP1724">
        <v>38240</v>
      </c>
    </row>
    <row r="1725" spans="1:42" x14ac:dyDescent="0.25">
      <c r="A1725" t="s">
        <v>5958</v>
      </c>
      <c r="B1725" t="str">
        <f>C1725&amp;"-"&amp;COUNTIF(C$2:C1725,C1725)</f>
        <v>71755-3</v>
      </c>
      <c r="C1725">
        <v>71755</v>
      </c>
      <c r="D1725" s="57">
        <v>44957</v>
      </c>
      <c r="E1725" s="84" t="str">
        <f>F1725&amp;"-"&amp;COUNTIF($F$2:F1725,F1725)</f>
        <v>METASA-1538</v>
      </c>
      <c r="F1725" s="84" t="str">
        <f t="shared" si="140"/>
        <v>METASA</v>
      </c>
      <c r="G1725" t="s">
        <v>8581</v>
      </c>
      <c r="H1725" s="62">
        <v>88416482000106</v>
      </c>
      <c r="I1725" t="s">
        <v>30</v>
      </c>
      <c r="J1725">
        <v>1002.71</v>
      </c>
      <c r="K1725">
        <v>17276.689999999999</v>
      </c>
      <c r="AP1725">
        <v>36401</v>
      </c>
    </row>
    <row r="1726" spans="1:42" x14ac:dyDescent="0.25">
      <c r="A1726" t="s">
        <v>5958</v>
      </c>
      <c r="B1726" t="str">
        <f>C1726&amp;"-"&amp;COUNTIF(C$2:C1726,C1726)</f>
        <v>71755-4</v>
      </c>
      <c r="C1726">
        <v>71755</v>
      </c>
      <c r="D1726" s="57">
        <v>44957</v>
      </c>
      <c r="E1726" s="84" t="str">
        <f>F1726&amp;"-"&amp;COUNTIF($F$2:F1726,F1726)</f>
        <v>METASA-1539</v>
      </c>
      <c r="F1726" s="84" t="str">
        <f t="shared" si="140"/>
        <v>METASA</v>
      </c>
      <c r="G1726" t="s">
        <v>8581</v>
      </c>
      <c r="H1726" s="62">
        <v>88416482000106</v>
      </c>
      <c r="I1726" t="s">
        <v>30</v>
      </c>
      <c r="J1726">
        <v>4501.8</v>
      </c>
      <c r="K1726">
        <v>88550.41</v>
      </c>
      <c r="AP1726">
        <v>35234</v>
      </c>
    </row>
    <row r="1727" spans="1:42" x14ac:dyDescent="0.25">
      <c r="A1727" t="s">
        <v>5958</v>
      </c>
      <c r="B1727" t="str">
        <f>C1727&amp;"-"&amp;COUNTIF(C$2:C1727,C1727)</f>
        <v>71755-5</v>
      </c>
      <c r="C1727">
        <v>71755</v>
      </c>
      <c r="D1727" s="57">
        <v>44957</v>
      </c>
      <c r="E1727" s="84" t="str">
        <f>F1727&amp;"-"&amp;COUNTIF($F$2:F1727,F1727)</f>
        <v>METASA-1540</v>
      </c>
      <c r="F1727" s="84" t="str">
        <f t="shared" si="140"/>
        <v>METASA</v>
      </c>
      <c r="G1727" t="s">
        <v>8581</v>
      </c>
      <c r="H1727" s="62">
        <v>88416482000106</v>
      </c>
      <c r="I1727" t="s">
        <v>30</v>
      </c>
      <c r="J1727">
        <v>41.06</v>
      </c>
      <c r="K1727">
        <v>734.15</v>
      </c>
      <c r="AP1727">
        <v>34946</v>
      </c>
    </row>
    <row r="1728" spans="1:42" x14ac:dyDescent="0.25">
      <c r="A1728" t="s">
        <v>5958</v>
      </c>
      <c r="B1728" t="str">
        <f>C1728&amp;"-"&amp;COUNTIF(C$2:C1728,C1728)</f>
        <v>71755-6</v>
      </c>
      <c r="C1728">
        <v>71755</v>
      </c>
      <c r="D1728" s="57">
        <v>44957</v>
      </c>
      <c r="E1728" s="84" t="str">
        <f>F1728&amp;"-"&amp;COUNTIF($F$2:F1728,F1728)</f>
        <v>METASA-1541</v>
      </c>
      <c r="F1728" s="84" t="str">
        <f t="shared" si="140"/>
        <v>METASA</v>
      </c>
      <c r="G1728" t="s">
        <v>8581</v>
      </c>
      <c r="H1728" s="62">
        <v>88416482000106</v>
      </c>
      <c r="I1728" t="s">
        <v>30</v>
      </c>
      <c r="J1728">
        <v>3144.62</v>
      </c>
      <c r="K1728">
        <v>83741.23</v>
      </c>
      <c r="AP1728">
        <v>34946</v>
      </c>
    </row>
    <row r="1729" spans="1:42" x14ac:dyDescent="0.25">
      <c r="A1729" t="s">
        <v>5958</v>
      </c>
      <c r="B1729" t="str">
        <f>C1729&amp;"-"&amp;COUNTIF(C$2:C1729,C1729)</f>
        <v>71759-1</v>
      </c>
      <c r="C1729">
        <v>71759</v>
      </c>
      <c r="D1729" s="57">
        <v>44957</v>
      </c>
      <c r="E1729" s="84" t="str">
        <f>F1729&amp;"-"&amp;COUNTIF($F$2:F1729,F1729)</f>
        <v>METASA-1542</v>
      </c>
      <c r="F1729" s="84" t="str">
        <f t="shared" si="140"/>
        <v>METASA</v>
      </c>
      <c r="G1729" t="s">
        <v>8581</v>
      </c>
      <c r="H1729" s="62">
        <v>88416482000106</v>
      </c>
      <c r="I1729" t="s">
        <v>30</v>
      </c>
      <c r="J1729">
        <v>17.96</v>
      </c>
      <c r="K1729">
        <v>303.16000000000003</v>
      </c>
      <c r="AP1729">
        <v>34946</v>
      </c>
    </row>
    <row r="1730" spans="1:42" x14ac:dyDescent="0.25">
      <c r="A1730" t="s">
        <v>5958</v>
      </c>
      <c r="B1730" t="str">
        <f>C1730&amp;"-"&amp;COUNTIF(C$2:C1730,C1730)</f>
        <v>71759-2</v>
      </c>
      <c r="C1730">
        <v>71759</v>
      </c>
      <c r="D1730" s="57">
        <v>44957</v>
      </c>
      <c r="E1730" s="84" t="str">
        <f>F1730&amp;"-"&amp;COUNTIF($F$2:F1730,F1730)</f>
        <v>METASA-1543</v>
      </c>
      <c r="F1730" s="84" t="str">
        <f t="shared" si="140"/>
        <v>METASA</v>
      </c>
      <c r="G1730" t="s">
        <v>8581</v>
      </c>
      <c r="H1730" s="62">
        <v>88416482000106</v>
      </c>
      <c r="I1730" t="s">
        <v>30</v>
      </c>
      <c r="J1730">
        <v>4250.63</v>
      </c>
      <c r="K1730">
        <v>64694.58</v>
      </c>
      <c r="AP1730">
        <v>34946</v>
      </c>
    </row>
    <row r="1731" spans="1:42" x14ac:dyDescent="0.25">
      <c r="A1731" t="s">
        <v>5958</v>
      </c>
      <c r="B1731" t="str">
        <f>C1731&amp;"-"&amp;COUNTIF(C$2:C1731,C1731)</f>
        <v>71759-3</v>
      </c>
      <c r="C1731">
        <v>71759</v>
      </c>
      <c r="D1731" s="57">
        <v>44957</v>
      </c>
      <c r="E1731" s="84" t="str">
        <f>F1731&amp;"-"&amp;COUNTIF($F$2:F1731,F1731)</f>
        <v>METASA-1544</v>
      </c>
      <c r="F1731" s="84" t="str">
        <f t="shared" ref="F1731:F1794" si="141">LEFT(G1731,SEARCH(" ",G1731)-1)</f>
        <v>METASA</v>
      </c>
      <c r="G1731" t="s">
        <v>8581</v>
      </c>
      <c r="H1731" s="62">
        <v>88416482000106</v>
      </c>
      <c r="I1731" t="s">
        <v>30</v>
      </c>
      <c r="J1731">
        <v>583.62</v>
      </c>
      <c r="K1731">
        <v>8439.15</v>
      </c>
      <c r="AP1731">
        <v>34921</v>
      </c>
    </row>
    <row r="1732" spans="1:42" x14ac:dyDescent="0.25">
      <c r="A1732" t="s">
        <v>5958</v>
      </c>
      <c r="B1732" t="str">
        <f>C1732&amp;"-"&amp;COUNTIF(C$2:C1732,C1732)</f>
        <v>71759-4</v>
      </c>
      <c r="C1732">
        <v>71759</v>
      </c>
      <c r="D1732" s="57">
        <v>44957</v>
      </c>
      <c r="E1732" s="84" t="str">
        <f>F1732&amp;"-"&amp;COUNTIF($F$2:F1732,F1732)</f>
        <v>METASA-1545</v>
      </c>
      <c r="F1732" s="84" t="str">
        <f t="shared" si="141"/>
        <v>METASA</v>
      </c>
      <c r="G1732" t="s">
        <v>8581</v>
      </c>
      <c r="H1732" s="62">
        <v>88416482000106</v>
      </c>
      <c r="I1732" t="s">
        <v>30</v>
      </c>
      <c r="J1732">
        <v>10.46</v>
      </c>
      <c r="K1732">
        <v>176.56</v>
      </c>
      <c r="AP1732">
        <v>34921</v>
      </c>
    </row>
    <row r="1733" spans="1:42" x14ac:dyDescent="0.25">
      <c r="A1733" t="s">
        <v>5958</v>
      </c>
      <c r="B1733" t="str">
        <f>C1733&amp;"-"&amp;COUNTIF(C$2:C1733,C1733)</f>
        <v>71759-5</v>
      </c>
      <c r="C1733">
        <v>71759</v>
      </c>
      <c r="D1733" s="57">
        <v>44957</v>
      </c>
      <c r="E1733" s="84" t="str">
        <f>F1733&amp;"-"&amp;COUNTIF($F$2:F1733,F1733)</f>
        <v>METASA-1546</v>
      </c>
      <c r="F1733" s="84" t="str">
        <f t="shared" si="141"/>
        <v>METASA</v>
      </c>
      <c r="G1733" t="s">
        <v>8581</v>
      </c>
      <c r="H1733" s="62">
        <v>88416482000106</v>
      </c>
      <c r="I1733" t="s">
        <v>30</v>
      </c>
      <c r="J1733">
        <v>174.15</v>
      </c>
      <c r="K1733">
        <v>2328.39</v>
      </c>
      <c r="AP1733">
        <v>34921</v>
      </c>
    </row>
    <row r="1734" spans="1:42" x14ac:dyDescent="0.25">
      <c r="A1734" t="s">
        <v>5958</v>
      </c>
      <c r="B1734" t="str">
        <f>C1734&amp;"-"&amp;COUNTIF(C$2:C1734,C1734)</f>
        <v>71759-6</v>
      </c>
      <c r="C1734">
        <v>71759</v>
      </c>
      <c r="D1734" s="57">
        <v>44957</v>
      </c>
      <c r="E1734" s="84" t="str">
        <f>F1734&amp;"-"&amp;COUNTIF($F$2:F1734,F1734)</f>
        <v>METASA-1547</v>
      </c>
      <c r="F1734" s="84" t="str">
        <f t="shared" si="141"/>
        <v>METASA</v>
      </c>
      <c r="G1734" t="s">
        <v>8581</v>
      </c>
      <c r="H1734" s="62">
        <v>88416482000106</v>
      </c>
      <c r="I1734" t="s">
        <v>30</v>
      </c>
      <c r="J1734">
        <v>70.11</v>
      </c>
      <c r="K1734">
        <v>937.37</v>
      </c>
      <c r="AP1734">
        <v>34914</v>
      </c>
    </row>
    <row r="1735" spans="1:42" x14ac:dyDescent="0.25">
      <c r="A1735" t="s">
        <v>5958</v>
      </c>
      <c r="B1735" t="str">
        <f>C1735&amp;"-"&amp;COUNTIF(C$2:C1735,C1735)</f>
        <v>71759-7</v>
      </c>
      <c r="C1735">
        <v>71759</v>
      </c>
      <c r="D1735" s="57">
        <v>44957</v>
      </c>
      <c r="E1735" s="84" t="str">
        <f>F1735&amp;"-"&amp;COUNTIF($F$2:F1735,F1735)</f>
        <v>METASA-1548</v>
      </c>
      <c r="F1735" s="84" t="str">
        <f t="shared" si="141"/>
        <v>METASA</v>
      </c>
      <c r="G1735" t="s">
        <v>8581</v>
      </c>
      <c r="H1735" s="62">
        <v>88416482000106</v>
      </c>
      <c r="I1735" t="s">
        <v>30</v>
      </c>
      <c r="J1735">
        <v>35.67</v>
      </c>
      <c r="K1735">
        <v>542.9</v>
      </c>
      <c r="AP1735">
        <v>34912</v>
      </c>
    </row>
    <row r="1736" spans="1:42" x14ac:dyDescent="0.25">
      <c r="A1736" t="s">
        <v>5958</v>
      </c>
      <c r="B1736" t="str">
        <f>C1736&amp;"-"&amp;COUNTIF(C$2:C1736,C1736)</f>
        <v>71759-8</v>
      </c>
      <c r="C1736">
        <v>71759</v>
      </c>
      <c r="D1736" s="57">
        <v>44957</v>
      </c>
      <c r="E1736" s="84" t="str">
        <f>F1736&amp;"-"&amp;COUNTIF($F$2:F1736,F1736)</f>
        <v>METASA-1549</v>
      </c>
      <c r="F1736" s="84" t="str">
        <f t="shared" si="141"/>
        <v>METASA</v>
      </c>
      <c r="G1736" t="s">
        <v>8581</v>
      </c>
      <c r="H1736" s="62">
        <v>88416482000106</v>
      </c>
      <c r="I1736" t="s">
        <v>30</v>
      </c>
      <c r="J1736">
        <v>2.4500000000000002</v>
      </c>
      <c r="K1736">
        <v>37.29</v>
      </c>
      <c r="AP1736">
        <v>34912</v>
      </c>
    </row>
    <row r="1737" spans="1:42" x14ac:dyDescent="0.25">
      <c r="A1737" t="s">
        <v>5958</v>
      </c>
      <c r="B1737" t="str">
        <f>C1737&amp;"-"&amp;COUNTIF(C$2:C1737,C1737)</f>
        <v>71759-9</v>
      </c>
      <c r="C1737">
        <v>71759</v>
      </c>
      <c r="D1737" s="57">
        <v>44957</v>
      </c>
      <c r="E1737" s="84" t="str">
        <f>F1737&amp;"-"&amp;COUNTIF($F$2:F1737,F1737)</f>
        <v>METASA-1550</v>
      </c>
      <c r="F1737" s="84" t="str">
        <f t="shared" si="141"/>
        <v>METASA</v>
      </c>
      <c r="G1737" t="s">
        <v>8581</v>
      </c>
      <c r="H1737" s="62">
        <v>88416482000106</v>
      </c>
      <c r="I1737" t="s">
        <v>30</v>
      </c>
      <c r="J1737">
        <v>0.84</v>
      </c>
      <c r="K1737">
        <v>14.18</v>
      </c>
      <c r="AP1737">
        <v>34912</v>
      </c>
    </row>
    <row r="1738" spans="1:42" x14ac:dyDescent="0.25">
      <c r="A1738" t="s">
        <v>5993</v>
      </c>
      <c r="B1738" t="str">
        <f>C1738&amp;"-"&amp;COUNTIF(C$2:C1738,C1738)</f>
        <v>19454-1</v>
      </c>
      <c r="C1738">
        <v>19454</v>
      </c>
      <c r="D1738" s="57">
        <v>44957</v>
      </c>
      <c r="E1738" s="84" t="str">
        <f>F1738&amp;"-"&amp;COUNTIF($F$2:F1738,F1738)</f>
        <v>UTILINOX-1</v>
      </c>
      <c r="F1738" s="84" t="str">
        <f t="shared" si="141"/>
        <v>UTILINOX</v>
      </c>
      <c r="G1738" t="s">
        <v>8588</v>
      </c>
      <c r="H1738" s="62">
        <v>2677285000125</v>
      </c>
      <c r="I1738" t="s">
        <v>869</v>
      </c>
      <c r="J1738">
        <v>13100</v>
      </c>
      <c r="K1738">
        <v>12183</v>
      </c>
      <c r="AP1738">
        <v>34912</v>
      </c>
    </row>
    <row r="1739" spans="1:42" x14ac:dyDescent="0.25">
      <c r="A1739" t="s">
        <v>5994</v>
      </c>
      <c r="B1739" t="str">
        <f>C1739&amp;"-"&amp;COUNTIF(C$2:C1739,C1739)</f>
        <v>19454-2</v>
      </c>
      <c r="C1739">
        <v>19454</v>
      </c>
      <c r="D1739" s="57">
        <v>44957</v>
      </c>
      <c r="E1739" s="84" t="str">
        <f>F1739&amp;"-"&amp;COUNTIF($F$2:F1739,F1739)</f>
        <v>UTILINOX-2</v>
      </c>
      <c r="F1739" s="84" t="str">
        <f t="shared" si="141"/>
        <v>UTILINOX</v>
      </c>
      <c r="G1739" t="s">
        <v>8588</v>
      </c>
      <c r="H1739" s="62">
        <v>2677285000125</v>
      </c>
      <c r="I1739" t="s">
        <v>869</v>
      </c>
      <c r="J1739">
        <v>6700</v>
      </c>
      <c r="K1739">
        <v>6231</v>
      </c>
      <c r="AP1739">
        <v>34813</v>
      </c>
    </row>
    <row r="1740" spans="1:42" x14ac:dyDescent="0.25">
      <c r="A1740" t="s">
        <v>5993</v>
      </c>
      <c r="B1740" t="str">
        <f>C1740&amp;"-"&amp;COUNTIF(C$2:C1740,C1740)</f>
        <v>19454-3</v>
      </c>
      <c r="C1740">
        <v>19454</v>
      </c>
      <c r="D1740" s="57">
        <v>44957</v>
      </c>
      <c r="E1740" s="84" t="str">
        <f>F1740&amp;"-"&amp;COUNTIF($F$2:F1740,F1740)</f>
        <v>UTILINOX-3</v>
      </c>
      <c r="F1740" s="84" t="str">
        <f t="shared" si="141"/>
        <v>UTILINOX</v>
      </c>
      <c r="G1740" t="s">
        <v>8588</v>
      </c>
      <c r="H1740" s="62">
        <v>2677285000125</v>
      </c>
      <c r="I1740" t="s">
        <v>5984</v>
      </c>
      <c r="J1740">
        <v>10000</v>
      </c>
      <c r="K1740">
        <v>76600</v>
      </c>
      <c r="AP1740">
        <v>34849</v>
      </c>
    </row>
    <row r="1741" spans="1:42" x14ac:dyDescent="0.25">
      <c r="A1741" t="s">
        <v>5993</v>
      </c>
      <c r="B1741" t="str">
        <f>C1741&amp;"-"&amp;COUNTIF(C$2:C1741,C1741)</f>
        <v>19455-1</v>
      </c>
      <c r="C1741">
        <v>19455</v>
      </c>
      <c r="D1741" s="57">
        <v>44957</v>
      </c>
      <c r="E1741" s="84" t="str">
        <f>F1741&amp;"-"&amp;COUNTIF($F$2:F1741,F1741)</f>
        <v>UTILINOX-4</v>
      </c>
      <c r="F1741" s="84" t="str">
        <f t="shared" si="141"/>
        <v>UTILINOX</v>
      </c>
      <c r="G1741" t="s">
        <v>8588</v>
      </c>
      <c r="H1741" s="62">
        <v>2677285000125</v>
      </c>
      <c r="I1741" t="s">
        <v>5984</v>
      </c>
      <c r="J1741">
        <v>3817</v>
      </c>
      <c r="K1741">
        <v>29238.22</v>
      </c>
      <c r="AP1741">
        <v>34611</v>
      </c>
    </row>
    <row r="1742" spans="1:42" x14ac:dyDescent="0.25">
      <c r="A1742" t="s">
        <v>5995</v>
      </c>
      <c r="B1742" t="str">
        <f>C1742&amp;"-"&amp;COUNTIF(C$2:C1742,C1742)</f>
        <v>19455-2</v>
      </c>
      <c r="C1742">
        <v>19455</v>
      </c>
      <c r="D1742" s="57">
        <v>44957</v>
      </c>
      <c r="E1742" s="84" t="str">
        <f>F1742&amp;"-"&amp;COUNTIF($F$2:F1742,F1742)</f>
        <v>UTILINOX-5</v>
      </c>
      <c r="F1742" s="84" t="str">
        <f t="shared" si="141"/>
        <v>UTILINOX</v>
      </c>
      <c r="G1742" t="s">
        <v>8588</v>
      </c>
      <c r="H1742" s="62">
        <v>2677285000125</v>
      </c>
      <c r="I1742" t="s">
        <v>5984</v>
      </c>
      <c r="J1742">
        <v>4635</v>
      </c>
      <c r="K1742">
        <v>36292.050000000003</v>
      </c>
      <c r="AP1742">
        <v>34495</v>
      </c>
    </row>
    <row r="1743" spans="1:42" x14ac:dyDescent="0.25">
      <c r="A1743" t="s">
        <v>5990</v>
      </c>
      <c r="B1743" t="str">
        <f>C1743&amp;"-"&amp;COUNTIF(C$2:C1743,C1743)</f>
        <v>22482-1</v>
      </c>
      <c r="C1743">
        <v>22482</v>
      </c>
      <c r="D1743" s="57">
        <v>44957</v>
      </c>
      <c r="E1743" s="84" t="str">
        <f>F1743&amp;"-"&amp;COUNTIF($F$2:F1743,F1743)</f>
        <v>WK-38</v>
      </c>
      <c r="F1743" s="84" t="str">
        <f t="shared" si="141"/>
        <v>WK</v>
      </c>
      <c r="G1743" t="s">
        <v>8586</v>
      </c>
      <c r="H1743" s="62">
        <v>97434047000103</v>
      </c>
      <c r="I1743" t="s">
        <v>5984</v>
      </c>
      <c r="J1743">
        <v>408</v>
      </c>
      <c r="K1743">
        <v>102714</v>
      </c>
      <c r="AP1743">
        <v>34495</v>
      </c>
    </row>
    <row r="1744" spans="1:42" x14ac:dyDescent="0.25">
      <c r="A1744" t="s">
        <v>5989</v>
      </c>
      <c r="B1744" t="str">
        <f>C1744&amp;"-"&amp;COUNTIF(C$2:C1744,C1744)</f>
        <v>22482-2</v>
      </c>
      <c r="C1744">
        <v>22482</v>
      </c>
      <c r="D1744" s="57">
        <v>44957</v>
      </c>
      <c r="E1744" s="84" t="str">
        <f>F1744&amp;"-"&amp;COUNTIF($F$2:F1744,F1744)</f>
        <v>WK-39</v>
      </c>
      <c r="F1744" s="84" t="str">
        <f t="shared" si="141"/>
        <v>WK</v>
      </c>
      <c r="G1744" t="s">
        <v>8586</v>
      </c>
      <c r="H1744" s="62">
        <v>97434047000103</v>
      </c>
      <c r="I1744" t="s">
        <v>5984</v>
      </c>
      <c r="J1744">
        <v>192</v>
      </c>
      <c r="K1744">
        <v>48336</v>
      </c>
      <c r="AP1744">
        <v>34495</v>
      </c>
    </row>
    <row r="1745" spans="1:42" x14ac:dyDescent="0.25">
      <c r="A1745" t="s">
        <v>5990</v>
      </c>
      <c r="B1745" t="str">
        <f>C1745&amp;"-"&amp;COUNTIF(C$2:C1745,C1745)</f>
        <v>22482-3</v>
      </c>
      <c r="C1745">
        <v>22482</v>
      </c>
      <c r="D1745" s="57">
        <v>44957</v>
      </c>
      <c r="E1745" s="84" t="str">
        <f>F1745&amp;"-"&amp;COUNTIF($F$2:F1745,F1745)</f>
        <v>WK-40</v>
      </c>
      <c r="F1745" s="84" t="str">
        <f t="shared" si="141"/>
        <v>WK</v>
      </c>
      <c r="G1745" t="s">
        <v>8586</v>
      </c>
      <c r="H1745" s="62">
        <v>97434047000103</v>
      </c>
      <c r="I1745" t="s">
        <v>5984</v>
      </c>
      <c r="J1745">
        <v>240</v>
      </c>
      <c r="K1745">
        <v>113772</v>
      </c>
      <c r="AP1745">
        <v>34487</v>
      </c>
    </row>
    <row r="1746" spans="1:42" x14ac:dyDescent="0.25">
      <c r="A1746" t="s">
        <v>5991</v>
      </c>
      <c r="B1746" t="str">
        <f>C1746&amp;"-"&amp;COUNTIF(C$2:C1746,C1746)</f>
        <v>661572-1</v>
      </c>
      <c r="C1746">
        <v>661572</v>
      </c>
      <c r="D1746" s="57">
        <v>44958</v>
      </c>
      <c r="E1746" s="84" t="str">
        <f>F1746&amp;"-"&amp;COUNTIF($F$2:F1746,F1746)</f>
        <v>ACOTUBO-7</v>
      </c>
      <c r="F1746" s="84" t="str">
        <f t="shared" si="141"/>
        <v>ACOTUBO</v>
      </c>
      <c r="G1746" t="s">
        <v>8587</v>
      </c>
      <c r="H1746" s="62">
        <v>43919968000129</v>
      </c>
      <c r="I1746" t="s">
        <v>5984</v>
      </c>
      <c r="J1746">
        <v>6</v>
      </c>
      <c r="K1746">
        <v>5786.76</v>
      </c>
      <c r="AP1746">
        <v>34487</v>
      </c>
    </row>
    <row r="1747" spans="1:42" x14ac:dyDescent="0.25">
      <c r="A1747" t="s">
        <v>5991</v>
      </c>
      <c r="B1747" t="str">
        <f>C1747&amp;"-"&amp;COUNTIF(C$2:C1747,C1747)</f>
        <v>661572-2</v>
      </c>
      <c r="C1747">
        <v>661572</v>
      </c>
      <c r="D1747" s="57">
        <v>44958</v>
      </c>
      <c r="E1747" s="84" t="str">
        <f>F1747&amp;"-"&amp;COUNTIF($F$2:F1747,F1747)</f>
        <v>ACOTUBO-8</v>
      </c>
      <c r="F1747" s="84" t="str">
        <f t="shared" si="141"/>
        <v>ACOTUBO</v>
      </c>
      <c r="G1747" t="s">
        <v>8587</v>
      </c>
      <c r="H1747" s="62">
        <v>43919968000129</v>
      </c>
      <c r="I1747" t="s">
        <v>5984</v>
      </c>
      <c r="J1747">
        <v>25.54</v>
      </c>
      <c r="K1747">
        <v>94646.9</v>
      </c>
      <c r="AP1747">
        <v>34430</v>
      </c>
    </row>
    <row r="1748" spans="1:42" x14ac:dyDescent="0.25">
      <c r="A1748" t="s">
        <v>5991</v>
      </c>
      <c r="B1748" t="str">
        <f>C1748&amp;"-"&amp;COUNTIF(C$2:C1748,C1748)</f>
        <v>661572-3</v>
      </c>
      <c r="C1748">
        <v>661572</v>
      </c>
      <c r="D1748" s="57">
        <v>44958</v>
      </c>
      <c r="E1748" s="84" t="str">
        <f>F1748&amp;"-"&amp;COUNTIF($F$2:F1748,F1748)</f>
        <v>ACOTUBO-9</v>
      </c>
      <c r="F1748" s="84" t="str">
        <f t="shared" si="141"/>
        <v>ACOTUBO</v>
      </c>
      <c r="G1748" t="s">
        <v>8587</v>
      </c>
      <c r="H1748" s="62">
        <v>43919968000129</v>
      </c>
      <c r="I1748" t="s">
        <v>5984</v>
      </c>
      <c r="J1748">
        <v>6</v>
      </c>
      <c r="K1748">
        <v>13000.44</v>
      </c>
      <c r="AP1748">
        <v>34430</v>
      </c>
    </row>
    <row r="1749" spans="1:42" x14ac:dyDescent="0.25">
      <c r="A1749" t="s">
        <v>5996</v>
      </c>
      <c r="B1749" t="str">
        <f>C1749&amp;"-"&amp;COUNTIF(C$2:C1749,C1749)</f>
        <v>661572-4</v>
      </c>
      <c r="C1749">
        <v>661572</v>
      </c>
      <c r="D1749" s="57">
        <v>44958</v>
      </c>
      <c r="E1749" s="84" t="str">
        <f>F1749&amp;"-"&amp;COUNTIF($F$2:F1749,F1749)</f>
        <v>ACOTUBO-10</v>
      </c>
      <c r="F1749" s="84" t="str">
        <f t="shared" si="141"/>
        <v>ACOTUBO</v>
      </c>
      <c r="G1749" t="s">
        <v>8587</v>
      </c>
      <c r="H1749" s="62">
        <v>43919968000129</v>
      </c>
      <c r="I1749" t="s">
        <v>5984</v>
      </c>
      <c r="J1749">
        <v>6</v>
      </c>
      <c r="K1749">
        <v>10615.2</v>
      </c>
      <c r="AP1749">
        <v>34430</v>
      </c>
    </row>
    <row r="1750" spans="1:42" x14ac:dyDescent="0.25">
      <c r="A1750" t="s">
        <v>5991</v>
      </c>
      <c r="B1750" t="str">
        <f>C1750&amp;"-"&amp;COUNTIF(C$2:C1750,C1750)</f>
        <v>661574-1</v>
      </c>
      <c r="C1750">
        <v>661574</v>
      </c>
      <c r="D1750" s="57">
        <v>44958</v>
      </c>
      <c r="E1750" s="84" t="str">
        <f>F1750&amp;"-"&amp;COUNTIF($F$2:F1750,F1750)</f>
        <v>ACOTUBO-11</v>
      </c>
      <c r="F1750" s="84" t="str">
        <f t="shared" si="141"/>
        <v>ACOTUBO</v>
      </c>
      <c r="G1750" t="s">
        <v>8587</v>
      </c>
      <c r="H1750" s="62">
        <v>43919968000129</v>
      </c>
      <c r="I1750" t="s">
        <v>5984</v>
      </c>
      <c r="J1750">
        <v>332.41</v>
      </c>
      <c r="K1750">
        <v>137986.72</v>
      </c>
      <c r="AP1750">
        <v>34404</v>
      </c>
    </row>
    <row r="1751" spans="1:42" x14ac:dyDescent="0.25">
      <c r="A1751" t="s">
        <v>5991</v>
      </c>
      <c r="B1751" t="str">
        <f>C1751&amp;"-"&amp;COUNTIF(C$2:C1751,C1751)</f>
        <v>661576-1</v>
      </c>
      <c r="C1751">
        <v>661576</v>
      </c>
      <c r="D1751" s="57">
        <v>44958</v>
      </c>
      <c r="E1751" s="84" t="str">
        <f>F1751&amp;"-"&amp;COUNTIF($F$2:F1751,F1751)</f>
        <v>ACOTUBO-12</v>
      </c>
      <c r="F1751" s="84" t="str">
        <f t="shared" si="141"/>
        <v>ACOTUBO</v>
      </c>
      <c r="G1751" t="s">
        <v>8587</v>
      </c>
      <c r="H1751" s="62">
        <v>43919968000129</v>
      </c>
      <c r="I1751" t="s">
        <v>5984</v>
      </c>
      <c r="J1751">
        <v>12</v>
      </c>
      <c r="K1751">
        <v>2869.56</v>
      </c>
      <c r="AP1751">
        <v>34277</v>
      </c>
    </row>
    <row r="1752" spans="1:42" x14ac:dyDescent="0.25">
      <c r="A1752" t="s">
        <v>5991</v>
      </c>
      <c r="B1752" t="str">
        <f>C1752&amp;"-"&amp;COUNTIF(C$2:C1752,C1752)</f>
        <v>661576-2</v>
      </c>
      <c r="C1752">
        <v>661576</v>
      </c>
      <c r="D1752" s="57">
        <v>44958</v>
      </c>
      <c r="E1752" s="84" t="str">
        <f>F1752&amp;"-"&amp;COUNTIF($F$2:F1752,F1752)</f>
        <v>ACOTUBO-13</v>
      </c>
      <c r="F1752" s="84" t="str">
        <f t="shared" si="141"/>
        <v>ACOTUBO</v>
      </c>
      <c r="G1752" t="s">
        <v>8587</v>
      </c>
      <c r="H1752" s="62">
        <v>43919968000129</v>
      </c>
      <c r="I1752" t="s">
        <v>5984</v>
      </c>
      <c r="J1752">
        <v>54</v>
      </c>
      <c r="K1752">
        <v>29084.94</v>
      </c>
      <c r="AP1752">
        <v>34277</v>
      </c>
    </row>
    <row r="1753" spans="1:42" x14ac:dyDescent="0.25">
      <c r="A1753" t="s">
        <v>5991</v>
      </c>
      <c r="B1753" t="str">
        <f>C1753&amp;"-"&amp;COUNTIF(C$2:C1753,C1753)</f>
        <v>661576-3</v>
      </c>
      <c r="C1753">
        <v>661576</v>
      </c>
      <c r="D1753" s="57">
        <v>44958</v>
      </c>
      <c r="E1753" s="84" t="str">
        <f>F1753&amp;"-"&amp;COUNTIF($F$2:F1753,F1753)</f>
        <v>ACOTUBO-14</v>
      </c>
      <c r="F1753" s="84" t="str">
        <f t="shared" si="141"/>
        <v>ACOTUBO</v>
      </c>
      <c r="G1753" t="s">
        <v>8587</v>
      </c>
      <c r="H1753" s="62">
        <v>43919968000129</v>
      </c>
      <c r="I1753" t="s">
        <v>5984</v>
      </c>
      <c r="J1753">
        <v>30.89</v>
      </c>
      <c r="K1753">
        <v>41020.68</v>
      </c>
      <c r="AP1753">
        <v>34277</v>
      </c>
    </row>
    <row r="1754" spans="1:42" x14ac:dyDescent="0.25">
      <c r="A1754" t="s">
        <v>5991</v>
      </c>
      <c r="B1754" t="str">
        <f>C1754&amp;"-"&amp;COUNTIF(C$2:C1754,C1754)</f>
        <v>661576-4</v>
      </c>
      <c r="C1754">
        <v>661576</v>
      </c>
      <c r="D1754" s="57">
        <v>44958</v>
      </c>
      <c r="E1754" s="84" t="str">
        <f>F1754&amp;"-"&amp;COUNTIF($F$2:F1754,F1754)</f>
        <v>ACOTUBO-15</v>
      </c>
      <c r="F1754" s="84" t="str">
        <f t="shared" si="141"/>
        <v>ACOTUBO</v>
      </c>
      <c r="G1754" t="s">
        <v>8587</v>
      </c>
      <c r="H1754" s="62">
        <v>43919968000129</v>
      </c>
      <c r="I1754" t="s">
        <v>5984</v>
      </c>
      <c r="J1754">
        <v>18</v>
      </c>
      <c r="K1754">
        <v>38969.1</v>
      </c>
      <c r="AP1754">
        <v>34277</v>
      </c>
    </row>
    <row r="1755" spans="1:42" x14ac:dyDescent="0.25">
      <c r="A1755" t="s">
        <v>5958</v>
      </c>
      <c r="B1755" t="str">
        <f>C1755&amp;"-"&amp;COUNTIF(C$2:C1755,C1755)</f>
        <v>71808-1</v>
      </c>
      <c r="C1755">
        <v>71808</v>
      </c>
      <c r="D1755" s="57">
        <v>44960</v>
      </c>
      <c r="E1755" s="84" t="str">
        <f>F1755&amp;"-"&amp;COUNTIF($F$2:F1755,F1755)</f>
        <v>METASA-1551</v>
      </c>
      <c r="F1755" s="84" t="str">
        <f t="shared" si="141"/>
        <v>METASA</v>
      </c>
      <c r="G1755" t="s">
        <v>8581</v>
      </c>
      <c r="H1755" s="62">
        <v>88416482000106</v>
      </c>
      <c r="I1755" t="s">
        <v>30</v>
      </c>
      <c r="J1755">
        <v>2110.64</v>
      </c>
      <c r="K1755">
        <v>35627.599999999999</v>
      </c>
      <c r="AP1755">
        <v>34225</v>
      </c>
    </row>
    <row r="1756" spans="1:42" x14ac:dyDescent="0.25">
      <c r="A1756" t="s">
        <v>5958</v>
      </c>
      <c r="B1756" t="str">
        <f>C1756&amp;"-"&amp;COUNTIF(C$2:C1756,C1756)</f>
        <v>71808-2</v>
      </c>
      <c r="C1756">
        <v>71808</v>
      </c>
      <c r="D1756" s="57">
        <v>44960</v>
      </c>
      <c r="E1756" s="84" t="str">
        <f>F1756&amp;"-"&amp;COUNTIF($F$2:F1756,F1756)</f>
        <v>METASA-1552</v>
      </c>
      <c r="F1756" s="84" t="str">
        <f t="shared" si="141"/>
        <v>METASA</v>
      </c>
      <c r="G1756" t="s">
        <v>8581</v>
      </c>
      <c r="H1756" s="62">
        <v>88416482000106</v>
      </c>
      <c r="I1756" t="s">
        <v>30</v>
      </c>
      <c r="J1756">
        <v>1367.1</v>
      </c>
      <c r="K1756">
        <v>23076.65</v>
      </c>
      <c r="AP1756">
        <v>34225</v>
      </c>
    </row>
    <row r="1757" spans="1:42" x14ac:dyDescent="0.25">
      <c r="A1757" t="s">
        <v>5958</v>
      </c>
      <c r="B1757" t="str">
        <f>C1757&amp;"-"&amp;COUNTIF(C$2:C1757,C1757)</f>
        <v>71808-3</v>
      </c>
      <c r="C1757">
        <v>71808</v>
      </c>
      <c r="D1757" s="57">
        <v>44960</v>
      </c>
      <c r="E1757" s="84" t="str">
        <f>F1757&amp;"-"&amp;COUNTIF($F$2:F1757,F1757)</f>
        <v>METASA-1553</v>
      </c>
      <c r="F1757" s="84" t="str">
        <f t="shared" si="141"/>
        <v>METASA</v>
      </c>
      <c r="G1757" t="s">
        <v>8581</v>
      </c>
      <c r="H1757" s="62">
        <v>88416482000106</v>
      </c>
      <c r="I1757" t="s">
        <v>30</v>
      </c>
      <c r="J1757">
        <v>2386.42</v>
      </c>
      <c r="K1757">
        <v>31906.44</v>
      </c>
      <c r="AP1757">
        <v>34225</v>
      </c>
    </row>
    <row r="1758" spans="1:42" x14ac:dyDescent="0.25">
      <c r="A1758" t="s">
        <v>5958</v>
      </c>
      <c r="B1758" t="str">
        <f>C1758&amp;"-"&amp;COUNTIF(C$2:C1758,C1758)</f>
        <v>71808-4</v>
      </c>
      <c r="C1758">
        <v>71808</v>
      </c>
      <c r="D1758" s="57">
        <v>44960</v>
      </c>
      <c r="E1758" s="84" t="str">
        <f>F1758&amp;"-"&amp;COUNTIF($F$2:F1758,F1758)</f>
        <v>METASA-1554</v>
      </c>
      <c r="F1758" s="84" t="str">
        <f t="shared" si="141"/>
        <v>METASA</v>
      </c>
      <c r="G1758" t="s">
        <v>8581</v>
      </c>
      <c r="H1758" s="62">
        <v>88416482000106</v>
      </c>
      <c r="I1758" t="s">
        <v>30</v>
      </c>
      <c r="J1758">
        <v>1441.78</v>
      </c>
      <c r="K1758">
        <v>21943.89</v>
      </c>
      <c r="AP1758">
        <v>34177</v>
      </c>
    </row>
    <row r="1759" spans="1:42" x14ac:dyDescent="0.25">
      <c r="A1759" t="s">
        <v>5958</v>
      </c>
      <c r="B1759" t="str">
        <f>C1759&amp;"-"&amp;COUNTIF(C$2:C1759,C1759)</f>
        <v>71808-5</v>
      </c>
      <c r="C1759">
        <v>71808</v>
      </c>
      <c r="D1759" s="57">
        <v>44960</v>
      </c>
      <c r="E1759" s="84" t="str">
        <f>F1759&amp;"-"&amp;COUNTIF($F$2:F1759,F1759)</f>
        <v>METASA-1555</v>
      </c>
      <c r="F1759" s="84" t="str">
        <f t="shared" si="141"/>
        <v>METASA</v>
      </c>
      <c r="G1759" t="s">
        <v>8581</v>
      </c>
      <c r="H1759" s="62">
        <v>88416482000106</v>
      </c>
      <c r="I1759" t="s">
        <v>30</v>
      </c>
      <c r="J1759">
        <v>194.54</v>
      </c>
      <c r="K1759">
        <v>2813.05</v>
      </c>
      <c r="AP1759">
        <v>34155</v>
      </c>
    </row>
    <row r="1760" spans="1:42" x14ac:dyDescent="0.25">
      <c r="A1760" t="s">
        <v>5958</v>
      </c>
      <c r="B1760" t="str">
        <f>C1760&amp;"-"&amp;COUNTIF(C$2:C1760,C1760)</f>
        <v>71808-6</v>
      </c>
      <c r="C1760">
        <v>71808</v>
      </c>
      <c r="D1760" s="57">
        <v>44960</v>
      </c>
      <c r="E1760" s="84" t="str">
        <f>F1760&amp;"-"&amp;COUNTIF($F$2:F1760,F1760)</f>
        <v>METASA-1556</v>
      </c>
      <c r="F1760" s="84" t="str">
        <f t="shared" si="141"/>
        <v>METASA</v>
      </c>
      <c r="G1760" t="s">
        <v>8581</v>
      </c>
      <c r="H1760" s="62">
        <v>88416482000106</v>
      </c>
      <c r="I1760" t="s">
        <v>30</v>
      </c>
      <c r="J1760">
        <v>634.58000000000004</v>
      </c>
      <c r="K1760">
        <v>8484.33</v>
      </c>
      <c r="AP1760">
        <v>34136</v>
      </c>
    </row>
    <row r="1761" spans="1:42" x14ac:dyDescent="0.25">
      <c r="A1761" t="s">
        <v>5958</v>
      </c>
      <c r="B1761" t="str">
        <f>C1761&amp;"-"&amp;COUNTIF(C$2:C1761,C1761)</f>
        <v>71808-7</v>
      </c>
      <c r="C1761">
        <v>71808</v>
      </c>
      <c r="D1761" s="57">
        <v>44960</v>
      </c>
      <c r="E1761" s="84" t="str">
        <f>F1761&amp;"-"&amp;COUNTIF($F$2:F1761,F1761)</f>
        <v>METASA-1557</v>
      </c>
      <c r="F1761" s="84" t="str">
        <f t="shared" si="141"/>
        <v>METASA</v>
      </c>
      <c r="G1761" t="s">
        <v>8581</v>
      </c>
      <c r="H1761" s="62">
        <v>88416482000106</v>
      </c>
      <c r="I1761" t="s">
        <v>30</v>
      </c>
      <c r="J1761">
        <v>98.92</v>
      </c>
      <c r="K1761">
        <v>1605.47</v>
      </c>
      <c r="AP1761">
        <v>34075</v>
      </c>
    </row>
    <row r="1762" spans="1:42" x14ac:dyDescent="0.25">
      <c r="A1762" t="s">
        <v>5958</v>
      </c>
      <c r="B1762" t="str">
        <f>C1762&amp;"-"&amp;COUNTIF(C$2:C1762,C1762)</f>
        <v>71808-8</v>
      </c>
      <c r="C1762">
        <v>71808</v>
      </c>
      <c r="D1762" s="57">
        <v>44960</v>
      </c>
      <c r="E1762" s="84" t="str">
        <f>F1762&amp;"-"&amp;COUNTIF($F$2:F1762,F1762)</f>
        <v>METASA-1558</v>
      </c>
      <c r="F1762" s="84" t="str">
        <f t="shared" si="141"/>
        <v>METASA</v>
      </c>
      <c r="G1762" t="s">
        <v>8581</v>
      </c>
      <c r="H1762" s="62">
        <v>88416482000106</v>
      </c>
      <c r="I1762" t="s">
        <v>30</v>
      </c>
      <c r="J1762">
        <v>15.76</v>
      </c>
      <c r="K1762">
        <v>256.89</v>
      </c>
      <c r="AP1762">
        <v>34070</v>
      </c>
    </row>
    <row r="1763" spans="1:42" x14ac:dyDescent="0.25">
      <c r="A1763" t="s">
        <v>5958</v>
      </c>
      <c r="B1763" t="str">
        <f>C1763&amp;"-"&amp;COUNTIF(C$2:C1763,C1763)</f>
        <v>71808-9</v>
      </c>
      <c r="C1763">
        <v>71808</v>
      </c>
      <c r="D1763" s="57">
        <v>44960</v>
      </c>
      <c r="E1763" s="84" t="str">
        <f>F1763&amp;"-"&amp;COUNTIF($F$2:F1763,F1763)</f>
        <v>METASA-1559</v>
      </c>
      <c r="F1763" s="84" t="str">
        <f t="shared" si="141"/>
        <v>METASA</v>
      </c>
      <c r="G1763" t="s">
        <v>8581</v>
      </c>
      <c r="H1763" s="62">
        <v>88416482000106</v>
      </c>
      <c r="I1763" t="s">
        <v>30</v>
      </c>
      <c r="J1763">
        <v>35.32</v>
      </c>
      <c r="K1763">
        <v>472.23</v>
      </c>
      <c r="AP1763">
        <v>34068</v>
      </c>
    </row>
    <row r="1764" spans="1:42" x14ac:dyDescent="0.25">
      <c r="A1764" t="s">
        <v>5958</v>
      </c>
      <c r="B1764" t="str">
        <f>C1764&amp;"-"&amp;COUNTIF(C$2:C1764,C1764)</f>
        <v>71808-10</v>
      </c>
      <c r="C1764">
        <v>71808</v>
      </c>
      <c r="D1764" s="57">
        <v>44960</v>
      </c>
      <c r="E1764" s="84" t="str">
        <f>F1764&amp;"-"&amp;COUNTIF($F$2:F1764,F1764)</f>
        <v>METASA-1560</v>
      </c>
      <c r="F1764" s="84" t="str">
        <f t="shared" si="141"/>
        <v>METASA</v>
      </c>
      <c r="G1764" t="s">
        <v>8581</v>
      </c>
      <c r="H1764" s="62">
        <v>88416482000106</v>
      </c>
      <c r="I1764" t="s">
        <v>30</v>
      </c>
      <c r="J1764">
        <v>576.38</v>
      </c>
      <c r="K1764">
        <v>9729.2900000000009</v>
      </c>
      <c r="AP1764">
        <v>34068</v>
      </c>
    </row>
    <row r="1765" spans="1:42" x14ac:dyDescent="0.25">
      <c r="A1765" t="s">
        <v>5958</v>
      </c>
      <c r="B1765" t="str">
        <f>C1765&amp;"-"&amp;COUNTIF(C$2:C1765,C1765)</f>
        <v>71808-11</v>
      </c>
      <c r="C1765">
        <v>71808</v>
      </c>
      <c r="D1765" s="57">
        <v>44960</v>
      </c>
      <c r="E1765" s="84" t="str">
        <f>F1765&amp;"-"&amp;COUNTIF($F$2:F1765,F1765)</f>
        <v>METASA-1561</v>
      </c>
      <c r="F1765" s="84" t="str">
        <f t="shared" si="141"/>
        <v>METASA</v>
      </c>
      <c r="G1765" t="s">
        <v>8581</v>
      </c>
      <c r="H1765" s="62">
        <v>88416482000106</v>
      </c>
      <c r="I1765" t="s">
        <v>30</v>
      </c>
      <c r="J1765">
        <v>255.92</v>
      </c>
      <c r="K1765">
        <v>4778.03</v>
      </c>
      <c r="AP1765">
        <v>34068</v>
      </c>
    </row>
    <row r="1766" spans="1:42" x14ac:dyDescent="0.25">
      <c r="A1766" t="s">
        <v>5958</v>
      </c>
      <c r="B1766" t="str">
        <f>C1766&amp;"-"&amp;COUNTIF(C$2:C1766,C1766)</f>
        <v>71808-12</v>
      </c>
      <c r="C1766">
        <v>71808</v>
      </c>
      <c r="D1766" s="57">
        <v>44960</v>
      </c>
      <c r="E1766" s="84" t="str">
        <f>F1766&amp;"-"&amp;COUNTIF($F$2:F1766,F1766)</f>
        <v>METASA-1562</v>
      </c>
      <c r="F1766" s="84" t="str">
        <f t="shared" si="141"/>
        <v>METASA</v>
      </c>
      <c r="G1766" t="s">
        <v>8581</v>
      </c>
      <c r="H1766" s="62">
        <v>88416482000106</v>
      </c>
      <c r="I1766" t="s">
        <v>30</v>
      </c>
      <c r="J1766">
        <v>19.739999999999998</v>
      </c>
      <c r="K1766">
        <v>333.21</v>
      </c>
      <c r="AP1766">
        <v>34066</v>
      </c>
    </row>
    <row r="1767" spans="1:42" x14ac:dyDescent="0.25">
      <c r="A1767" t="s">
        <v>5958</v>
      </c>
      <c r="B1767" t="str">
        <f>C1767&amp;"-"&amp;COUNTIF(C$2:C1767,C1767)</f>
        <v>71808-13</v>
      </c>
      <c r="C1767">
        <v>71808</v>
      </c>
      <c r="D1767" s="57">
        <v>44960</v>
      </c>
      <c r="E1767" s="84" t="str">
        <f>F1767&amp;"-"&amp;COUNTIF($F$2:F1767,F1767)</f>
        <v>METASA-1563</v>
      </c>
      <c r="F1767" s="84" t="str">
        <f t="shared" si="141"/>
        <v>METASA</v>
      </c>
      <c r="G1767" t="s">
        <v>8581</v>
      </c>
      <c r="H1767" s="62">
        <v>88416482000106</v>
      </c>
      <c r="I1767" t="s">
        <v>30</v>
      </c>
      <c r="J1767">
        <v>253.45</v>
      </c>
      <c r="K1767">
        <v>4896.6499999999996</v>
      </c>
      <c r="AP1767">
        <v>34066</v>
      </c>
    </row>
    <row r="1768" spans="1:42" x14ac:dyDescent="0.25">
      <c r="A1768" t="s">
        <v>5958</v>
      </c>
      <c r="B1768" t="str">
        <f>C1768&amp;"-"&amp;COUNTIF(C$2:C1768,C1768)</f>
        <v>71808-14</v>
      </c>
      <c r="C1768">
        <v>71808</v>
      </c>
      <c r="D1768" s="57">
        <v>44960</v>
      </c>
      <c r="E1768" s="84" t="str">
        <f>F1768&amp;"-"&amp;COUNTIF($F$2:F1768,F1768)</f>
        <v>METASA-1564</v>
      </c>
      <c r="F1768" s="84" t="str">
        <f t="shared" si="141"/>
        <v>METASA</v>
      </c>
      <c r="G1768" t="s">
        <v>8581</v>
      </c>
      <c r="H1768" s="62">
        <v>88416482000106</v>
      </c>
      <c r="I1768" t="s">
        <v>30</v>
      </c>
      <c r="J1768">
        <v>3350.03</v>
      </c>
      <c r="K1768">
        <v>64722.58</v>
      </c>
      <c r="AP1768">
        <v>33985</v>
      </c>
    </row>
    <row r="1769" spans="1:42" x14ac:dyDescent="0.25">
      <c r="A1769" t="s">
        <v>5958</v>
      </c>
      <c r="B1769" t="str">
        <f>C1769&amp;"-"&amp;COUNTIF(C$2:C1769,C1769)</f>
        <v>71819-1</v>
      </c>
      <c r="C1769">
        <v>71819</v>
      </c>
      <c r="D1769" s="57">
        <v>44960</v>
      </c>
      <c r="E1769" s="84" t="str">
        <f>F1769&amp;"-"&amp;COUNTIF($F$2:F1769,F1769)</f>
        <v>METASA-1565</v>
      </c>
      <c r="F1769" s="84" t="str">
        <f t="shared" si="141"/>
        <v>METASA</v>
      </c>
      <c r="G1769" t="s">
        <v>8581</v>
      </c>
      <c r="H1769" s="62">
        <v>88416482000106</v>
      </c>
      <c r="I1769" t="s">
        <v>30</v>
      </c>
      <c r="J1769">
        <v>3275.03</v>
      </c>
      <c r="K1769">
        <v>43787.15</v>
      </c>
      <c r="AP1769">
        <v>33985</v>
      </c>
    </row>
    <row r="1770" spans="1:42" x14ac:dyDescent="0.25">
      <c r="A1770" t="s">
        <v>5958</v>
      </c>
      <c r="B1770" t="str">
        <f>C1770&amp;"-"&amp;COUNTIF(C$2:C1770,C1770)</f>
        <v>71819-2</v>
      </c>
      <c r="C1770">
        <v>71819</v>
      </c>
      <c r="D1770" s="57">
        <v>44960</v>
      </c>
      <c r="E1770" s="84" t="str">
        <f>F1770&amp;"-"&amp;COUNTIF($F$2:F1770,F1770)</f>
        <v>METASA-1566</v>
      </c>
      <c r="F1770" s="84" t="str">
        <f t="shared" si="141"/>
        <v>METASA</v>
      </c>
      <c r="G1770" t="s">
        <v>8581</v>
      </c>
      <c r="H1770" s="62">
        <v>88416482000106</v>
      </c>
      <c r="I1770" t="s">
        <v>30</v>
      </c>
      <c r="J1770">
        <v>72.88</v>
      </c>
      <c r="K1770">
        <v>1053.8399999999999</v>
      </c>
      <c r="AP1770">
        <v>33960</v>
      </c>
    </row>
    <row r="1771" spans="1:42" x14ac:dyDescent="0.25">
      <c r="A1771" t="s">
        <v>5958</v>
      </c>
      <c r="B1771" t="str">
        <f>C1771&amp;"-"&amp;COUNTIF(C$2:C1771,C1771)</f>
        <v>71819-3</v>
      </c>
      <c r="C1771">
        <v>71819</v>
      </c>
      <c r="D1771" s="57">
        <v>44960</v>
      </c>
      <c r="E1771" s="84" t="str">
        <f>F1771&amp;"-"&amp;COUNTIF($F$2:F1771,F1771)</f>
        <v>METASA-1567</v>
      </c>
      <c r="F1771" s="84" t="str">
        <f t="shared" si="141"/>
        <v>METASA</v>
      </c>
      <c r="G1771" t="s">
        <v>8581</v>
      </c>
      <c r="H1771" s="62">
        <v>88416482000106</v>
      </c>
      <c r="I1771" t="s">
        <v>30</v>
      </c>
      <c r="J1771">
        <v>1946.11</v>
      </c>
      <c r="K1771">
        <v>34407.22</v>
      </c>
      <c r="AP1771">
        <v>33958</v>
      </c>
    </row>
    <row r="1772" spans="1:42" x14ac:dyDescent="0.25">
      <c r="A1772" t="s">
        <v>5958</v>
      </c>
      <c r="B1772" t="str">
        <f>C1772&amp;"-"&amp;COUNTIF(C$2:C1772,C1772)</f>
        <v>71819-4</v>
      </c>
      <c r="C1772">
        <v>71819</v>
      </c>
      <c r="D1772" s="57">
        <v>44960</v>
      </c>
      <c r="E1772" s="84" t="str">
        <f>F1772&amp;"-"&amp;COUNTIF($F$2:F1772,F1772)</f>
        <v>METASA-1568</v>
      </c>
      <c r="F1772" s="84" t="str">
        <f t="shared" si="141"/>
        <v>METASA</v>
      </c>
      <c r="G1772" t="s">
        <v>8581</v>
      </c>
      <c r="H1772" s="62">
        <v>88416482000106</v>
      </c>
      <c r="I1772" t="s">
        <v>30</v>
      </c>
      <c r="J1772">
        <v>10997.92</v>
      </c>
      <c r="K1772">
        <v>221278.15</v>
      </c>
      <c r="AP1772">
        <v>33958</v>
      </c>
    </row>
    <row r="1773" spans="1:42" x14ac:dyDescent="0.25">
      <c r="A1773" t="s">
        <v>5958</v>
      </c>
      <c r="B1773" t="str">
        <f>C1773&amp;"-"&amp;COUNTIF(C$2:C1773,C1773)</f>
        <v>71819-5</v>
      </c>
      <c r="C1773">
        <v>71819</v>
      </c>
      <c r="D1773" s="57">
        <v>44960</v>
      </c>
      <c r="E1773" s="84" t="str">
        <f>F1773&amp;"-"&amp;COUNTIF($F$2:F1773,F1773)</f>
        <v>METASA-1569</v>
      </c>
      <c r="F1773" s="84" t="str">
        <f t="shared" si="141"/>
        <v>METASA</v>
      </c>
      <c r="G1773" t="s">
        <v>8581</v>
      </c>
      <c r="H1773" s="62">
        <v>88416482000106</v>
      </c>
      <c r="I1773" t="s">
        <v>30</v>
      </c>
      <c r="J1773">
        <v>271.88</v>
      </c>
      <c r="K1773">
        <v>4684.49</v>
      </c>
      <c r="AP1773">
        <v>33897</v>
      </c>
    </row>
    <row r="1774" spans="1:42" x14ac:dyDescent="0.25">
      <c r="A1774" t="s">
        <v>5958</v>
      </c>
      <c r="B1774" t="str">
        <f>C1774&amp;"-"&amp;COUNTIF(C$2:C1774,C1774)</f>
        <v>71819-6</v>
      </c>
      <c r="C1774">
        <v>71819</v>
      </c>
      <c r="D1774" s="57">
        <v>44960</v>
      </c>
      <c r="E1774" s="84" t="str">
        <f>F1774&amp;"-"&amp;COUNTIF($F$2:F1774,F1774)</f>
        <v>METASA-1570</v>
      </c>
      <c r="F1774" s="84" t="str">
        <f t="shared" si="141"/>
        <v>METASA</v>
      </c>
      <c r="G1774" t="s">
        <v>8581</v>
      </c>
      <c r="H1774" s="62">
        <v>88416482000106</v>
      </c>
      <c r="I1774" t="s">
        <v>30</v>
      </c>
      <c r="J1774">
        <v>1145.32</v>
      </c>
      <c r="K1774">
        <v>22528.44</v>
      </c>
      <c r="AP1774">
        <v>33886</v>
      </c>
    </row>
    <row r="1775" spans="1:42" x14ac:dyDescent="0.25">
      <c r="A1775" t="s">
        <v>5958</v>
      </c>
      <c r="B1775" t="str">
        <f>C1775&amp;"-"&amp;COUNTIF(C$2:C1775,C1775)</f>
        <v>71819-7</v>
      </c>
      <c r="C1775">
        <v>71819</v>
      </c>
      <c r="D1775" s="57">
        <v>44960</v>
      </c>
      <c r="E1775" s="84" t="str">
        <f>F1775&amp;"-"&amp;COUNTIF($F$2:F1775,F1775)</f>
        <v>METASA-1571</v>
      </c>
      <c r="F1775" s="84" t="str">
        <f t="shared" si="141"/>
        <v>METASA</v>
      </c>
      <c r="G1775" t="s">
        <v>8581</v>
      </c>
      <c r="H1775" s="62">
        <v>88416482000106</v>
      </c>
      <c r="I1775" t="s">
        <v>30</v>
      </c>
      <c r="J1775">
        <v>78.819999999999993</v>
      </c>
      <c r="K1775">
        <v>1409.3</v>
      </c>
      <c r="AP1775">
        <v>33789</v>
      </c>
    </row>
    <row r="1776" spans="1:42" x14ac:dyDescent="0.25">
      <c r="A1776" t="s">
        <v>5958</v>
      </c>
      <c r="B1776" t="str">
        <f>C1776&amp;"-"&amp;COUNTIF(C$2:C1776,C1776)</f>
        <v>71819-8</v>
      </c>
      <c r="C1776">
        <v>71819</v>
      </c>
      <c r="D1776" s="57">
        <v>44960</v>
      </c>
      <c r="E1776" s="84" t="str">
        <f>F1776&amp;"-"&amp;COUNTIF($F$2:F1776,F1776)</f>
        <v>METASA-1572</v>
      </c>
      <c r="F1776" s="84" t="str">
        <f t="shared" si="141"/>
        <v>METASA</v>
      </c>
      <c r="G1776" t="s">
        <v>8581</v>
      </c>
      <c r="H1776" s="62">
        <v>88416482000106</v>
      </c>
      <c r="I1776" t="s">
        <v>30</v>
      </c>
      <c r="J1776">
        <v>2047.99</v>
      </c>
      <c r="K1776">
        <v>54537.97</v>
      </c>
      <c r="AP1776">
        <v>33789</v>
      </c>
    </row>
    <row r="1777" spans="1:42" x14ac:dyDescent="0.25">
      <c r="A1777" t="s">
        <v>5968</v>
      </c>
      <c r="B1777" t="str">
        <f>C1777&amp;"-"&amp;COUNTIF(C$2:C1777,C1777)</f>
        <v>65091-1</v>
      </c>
      <c r="C1777">
        <v>65091</v>
      </c>
      <c r="D1777" s="57">
        <v>44963</v>
      </c>
      <c r="E1777" s="84" t="str">
        <f>F1777&amp;"-"&amp;COUNTIF($F$2:F1777,F1777)</f>
        <v>JOTUN-60</v>
      </c>
      <c r="F1777" s="84" t="str">
        <f t="shared" si="141"/>
        <v>JOTUN</v>
      </c>
      <c r="G1777" t="s">
        <v>8585</v>
      </c>
      <c r="H1777" s="62">
        <v>2907585000404</v>
      </c>
      <c r="I1777" t="s">
        <v>869</v>
      </c>
      <c r="J1777">
        <v>27</v>
      </c>
      <c r="K1777">
        <v>13681.87</v>
      </c>
      <c r="AP1777">
        <v>33785</v>
      </c>
    </row>
    <row r="1778" spans="1:42" x14ac:dyDescent="0.25">
      <c r="A1778" t="s">
        <v>5968</v>
      </c>
      <c r="B1778" t="str">
        <f>C1778&amp;"-"&amp;COUNTIF(C$2:C1778,C1778)</f>
        <v>65091-2</v>
      </c>
      <c r="C1778">
        <v>65091</v>
      </c>
      <c r="D1778" s="57">
        <v>44963</v>
      </c>
      <c r="E1778" s="84" t="str">
        <f>F1778&amp;"-"&amp;COUNTIF($F$2:F1778,F1778)</f>
        <v>JOTUN-61</v>
      </c>
      <c r="F1778" s="84" t="str">
        <f t="shared" si="141"/>
        <v>JOTUN</v>
      </c>
      <c r="G1778" t="s">
        <v>8585</v>
      </c>
      <c r="H1778" s="62">
        <v>2907585000404</v>
      </c>
      <c r="I1778" t="s">
        <v>869</v>
      </c>
      <c r="J1778">
        <v>27</v>
      </c>
      <c r="K1778">
        <v>4611.17</v>
      </c>
      <c r="AP1778">
        <v>33785</v>
      </c>
    </row>
    <row r="1779" spans="1:42" x14ac:dyDescent="0.25">
      <c r="A1779" t="s">
        <v>5958</v>
      </c>
      <c r="B1779" t="str">
        <f>C1779&amp;"-"&amp;COUNTIF(C$2:C1779,C1779)</f>
        <v>71839-1</v>
      </c>
      <c r="C1779">
        <v>71839</v>
      </c>
      <c r="D1779" s="57">
        <v>44963</v>
      </c>
      <c r="E1779" s="84" t="str">
        <f>F1779&amp;"-"&amp;COUNTIF($F$2:F1779,F1779)</f>
        <v>METASA-1573</v>
      </c>
      <c r="F1779" s="84" t="str">
        <f t="shared" si="141"/>
        <v>METASA</v>
      </c>
      <c r="G1779" t="s">
        <v>8581</v>
      </c>
      <c r="H1779" s="62">
        <v>88416482000106</v>
      </c>
      <c r="I1779" t="s">
        <v>30</v>
      </c>
      <c r="J1779">
        <v>185.66</v>
      </c>
      <c r="K1779">
        <v>3276.9</v>
      </c>
      <c r="AP1779">
        <v>33778</v>
      </c>
    </row>
    <row r="1780" spans="1:42" x14ac:dyDescent="0.25">
      <c r="A1780" t="s">
        <v>5958</v>
      </c>
      <c r="B1780" t="str">
        <f>C1780&amp;"-"&amp;COUNTIF(C$2:C1780,C1780)</f>
        <v>71839-2</v>
      </c>
      <c r="C1780">
        <v>71839</v>
      </c>
      <c r="D1780" s="57">
        <v>44963</v>
      </c>
      <c r="E1780" s="84" t="str">
        <f>F1780&amp;"-"&amp;COUNTIF($F$2:F1780,F1780)</f>
        <v>METASA-1574</v>
      </c>
      <c r="F1780" s="84" t="str">
        <f t="shared" si="141"/>
        <v>METASA</v>
      </c>
      <c r="G1780" t="s">
        <v>8581</v>
      </c>
      <c r="H1780" s="62">
        <v>88416482000106</v>
      </c>
      <c r="I1780" t="s">
        <v>30</v>
      </c>
      <c r="J1780">
        <v>80.52</v>
      </c>
      <c r="K1780">
        <v>1164.32</v>
      </c>
      <c r="AP1780">
        <v>33778</v>
      </c>
    </row>
    <row r="1781" spans="1:42" x14ac:dyDescent="0.25">
      <c r="A1781" t="s">
        <v>5958</v>
      </c>
      <c r="B1781" t="str">
        <f>C1781&amp;"-"&amp;COUNTIF(C$2:C1781,C1781)</f>
        <v>71839-3</v>
      </c>
      <c r="C1781">
        <v>71839</v>
      </c>
      <c r="D1781" s="57">
        <v>44963</v>
      </c>
      <c r="E1781" s="84" t="str">
        <f>F1781&amp;"-"&amp;COUNTIF($F$2:F1781,F1781)</f>
        <v>METASA-1575</v>
      </c>
      <c r="F1781" s="84" t="str">
        <f t="shared" si="141"/>
        <v>METASA</v>
      </c>
      <c r="G1781" t="s">
        <v>8581</v>
      </c>
      <c r="H1781" s="62">
        <v>88416482000106</v>
      </c>
      <c r="I1781" t="s">
        <v>30</v>
      </c>
      <c r="J1781">
        <v>744.7</v>
      </c>
      <c r="K1781">
        <v>11334.33</v>
      </c>
      <c r="AP1781">
        <v>33774</v>
      </c>
    </row>
    <row r="1782" spans="1:42" x14ac:dyDescent="0.25">
      <c r="A1782" t="s">
        <v>5958</v>
      </c>
      <c r="B1782" t="str">
        <f>C1782&amp;"-"&amp;COUNTIF(C$2:C1782,C1782)</f>
        <v>71844-1</v>
      </c>
      <c r="C1782">
        <v>71844</v>
      </c>
      <c r="D1782" s="57">
        <v>44964</v>
      </c>
      <c r="E1782" s="84" t="str">
        <f>F1782&amp;"-"&amp;COUNTIF($F$2:F1782,F1782)</f>
        <v>METASA-1576</v>
      </c>
      <c r="F1782" s="84" t="str">
        <f t="shared" si="141"/>
        <v>METASA</v>
      </c>
      <c r="G1782" t="s">
        <v>8581</v>
      </c>
      <c r="H1782" s="62">
        <v>88416482000106</v>
      </c>
      <c r="I1782" t="s">
        <v>30</v>
      </c>
      <c r="J1782">
        <v>18387.8</v>
      </c>
      <c r="K1782">
        <v>160341.62</v>
      </c>
      <c r="AP1782">
        <v>33774</v>
      </c>
    </row>
    <row r="1783" spans="1:42" x14ac:dyDescent="0.25">
      <c r="A1783" t="s">
        <v>5958</v>
      </c>
      <c r="B1783" t="str">
        <f>C1783&amp;"-"&amp;COUNTIF(C$2:C1783,C1783)</f>
        <v>71846-1</v>
      </c>
      <c r="C1783">
        <v>71846</v>
      </c>
      <c r="D1783" s="57">
        <v>44964</v>
      </c>
      <c r="E1783" s="84" t="str">
        <f>F1783&amp;"-"&amp;COUNTIF($F$2:F1783,F1783)</f>
        <v>METASA-1577</v>
      </c>
      <c r="F1783" s="84" t="str">
        <f t="shared" si="141"/>
        <v>METASA</v>
      </c>
      <c r="G1783" t="s">
        <v>8581</v>
      </c>
      <c r="H1783" s="62">
        <v>88416482000106</v>
      </c>
      <c r="I1783" t="s">
        <v>30</v>
      </c>
      <c r="J1783">
        <v>20226.580000000002</v>
      </c>
      <c r="K1783">
        <v>176375.78</v>
      </c>
      <c r="AP1783">
        <v>33543</v>
      </c>
    </row>
    <row r="1784" spans="1:42" x14ac:dyDescent="0.25">
      <c r="A1784" t="s">
        <v>5958</v>
      </c>
      <c r="B1784" t="str">
        <f>C1784&amp;"-"&amp;COUNTIF(C$2:C1784,C1784)</f>
        <v>71848-1</v>
      </c>
      <c r="C1784">
        <v>71848</v>
      </c>
      <c r="D1784" s="57">
        <v>44964</v>
      </c>
      <c r="E1784" s="84" t="str">
        <f>F1784&amp;"-"&amp;COUNTIF($F$2:F1784,F1784)</f>
        <v>METASA-1578</v>
      </c>
      <c r="F1784" s="84" t="str">
        <f t="shared" si="141"/>
        <v>METASA</v>
      </c>
      <c r="G1784" t="s">
        <v>8581</v>
      </c>
      <c r="H1784" s="62">
        <v>88416482000106</v>
      </c>
      <c r="I1784" t="s">
        <v>30</v>
      </c>
      <c r="J1784">
        <v>20226.580000000002</v>
      </c>
      <c r="K1784">
        <v>176375.78</v>
      </c>
      <c r="AP1784">
        <v>33543</v>
      </c>
    </row>
    <row r="1785" spans="1:42" x14ac:dyDescent="0.25">
      <c r="A1785" t="s">
        <v>5958</v>
      </c>
      <c r="B1785" t="str">
        <f>C1785&amp;"-"&amp;COUNTIF(C$2:C1785,C1785)</f>
        <v>71850-1</v>
      </c>
      <c r="C1785">
        <v>71850</v>
      </c>
      <c r="D1785" s="57">
        <v>44964</v>
      </c>
      <c r="E1785" s="84" t="str">
        <f>F1785&amp;"-"&amp;COUNTIF($F$2:F1785,F1785)</f>
        <v>METASA-1579</v>
      </c>
      <c r="F1785" s="84" t="str">
        <f t="shared" si="141"/>
        <v>METASA</v>
      </c>
      <c r="G1785" t="s">
        <v>8581</v>
      </c>
      <c r="H1785" s="62">
        <v>88416482000106</v>
      </c>
      <c r="I1785" t="s">
        <v>30</v>
      </c>
      <c r="J1785">
        <v>18387.8</v>
      </c>
      <c r="K1785">
        <v>160341.62</v>
      </c>
      <c r="AP1785">
        <v>33475</v>
      </c>
    </row>
    <row r="1786" spans="1:42" x14ac:dyDescent="0.25">
      <c r="A1786" t="s">
        <v>5958</v>
      </c>
      <c r="B1786" t="str">
        <f>C1786&amp;"-"&amp;COUNTIF(C$2:C1786,C1786)</f>
        <v>71882-1</v>
      </c>
      <c r="C1786">
        <v>71882</v>
      </c>
      <c r="D1786" s="57">
        <v>44964</v>
      </c>
      <c r="E1786" s="84" t="str">
        <f>F1786&amp;"-"&amp;COUNTIF($F$2:F1786,F1786)</f>
        <v>METASA-1580</v>
      </c>
      <c r="F1786" s="84" t="str">
        <f t="shared" si="141"/>
        <v>METASA</v>
      </c>
      <c r="G1786" t="s">
        <v>8581</v>
      </c>
      <c r="H1786" s="62">
        <v>88416482000106</v>
      </c>
      <c r="I1786" t="s">
        <v>30</v>
      </c>
      <c r="J1786">
        <v>280.32</v>
      </c>
      <c r="K1786">
        <v>4731.8</v>
      </c>
      <c r="AP1786">
        <v>33475</v>
      </c>
    </row>
    <row r="1787" spans="1:42" x14ac:dyDescent="0.25">
      <c r="A1787" t="s">
        <v>5958</v>
      </c>
      <c r="B1787" t="str">
        <f>C1787&amp;"-"&amp;COUNTIF(C$2:C1787,C1787)</f>
        <v>71882-2</v>
      </c>
      <c r="C1787">
        <v>71882</v>
      </c>
      <c r="D1787" s="57">
        <v>44964</v>
      </c>
      <c r="E1787" s="84" t="str">
        <f>F1787&amp;"-"&amp;COUNTIF($F$2:F1787,F1787)</f>
        <v>METASA-1581</v>
      </c>
      <c r="F1787" s="84" t="str">
        <f t="shared" si="141"/>
        <v>METASA</v>
      </c>
      <c r="G1787" t="s">
        <v>8581</v>
      </c>
      <c r="H1787" s="62">
        <v>88416482000106</v>
      </c>
      <c r="I1787" t="s">
        <v>30</v>
      </c>
      <c r="J1787">
        <v>150.28</v>
      </c>
      <c r="K1787">
        <v>2536.73</v>
      </c>
      <c r="AP1787">
        <v>33475</v>
      </c>
    </row>
    <row r="1788" spans="1:42" x14ac:dyDescent="0.25">
      <c r="A1788" t="s">
        <v>5958</v>
      </c>
      <c r="B1788" t="str">
        <f>C1788&amp;"-"&amp;COUNTIF(C$2:C1788,C1788)</f>
        <v>71882-3</v>
      </c>
      <c r="C1788">
        <v>71882</v>
      </c>
      <c r="D1788" s="57">
        <v>44964</v>
      </c>
      <c r="E1788" s="84" t="str">
        <f>F1788&amp;"-"&amp;COUNTIF($F$2:F1788,F1788)</f>
        <v>METASA-1582</v>
      </c>
      <c r="F1788" s="84" t="str">
        <f t="shared" si="141"/>
        <v>METASA</v>
      </c>
      <c r="G1788" t="s">
        <v>8581</v>
      </c>
      <c r="H1788" s="62">
        <v>88416482000106</v>
      </c>
      <c r="I1788" t="s">
        <v>30</v>
      </c>
      <c r="J1788">
        <v>5858</v>
      </c>
      <c r="K1788">
        <v>89158.76</v>
      </c>
      <c r="AP1788">
        <v>33465</v>
      </c>
    </row>
    <row r="1789" spans="1:42" x14ac:dyDescent="0.25">
      <c r="A1789" t="s">
        <v>5958</v>
      </c>
      <c r="B1789" t="str">
        <f>C1789&amp;"-"&amp;COUNTIF(C$2:C1789,C1789)</f>
        <v>71882-4</v>
      </c>
      <c r="C1789">
        <v>71882</v>
      </c>
      <c r="D1789" s="57">
        <v>44964</v>
      </c>
      <c r="E1789" s="84" t="str">
        <f>F1789&amp;"-"&amp;COUNTIF($F$2:F1789,F1789)</f>
        <v>METASA-1583</v>
      </c>
      <c r="F1789" s="84" t="str">
        <f t="shared" si="141"/>
        <v>METASA</v>
      </c>
      <c r="G1789" t="s">
        <v>8581</v>
      </c>
      <c r="H1789" s="62">
        <v>88416482000106</v>
      </c>
      <c r="I1789" t="s">
        <v>30</v>
      </c>
      <c r="J1789">
        <v>1105</v>
      </c>
      <c r="K1789">
        <v>15978.3</v>
      </c>
      <c r="AP1789">
        <v>33465</v>
      </c>
    </row>
    <row r="1790" spans="1:42" x14ac:dyDescent="0.25">
      <c r="A1790" t="s">
        <v>5958</v>
      </c>
      <c r="B1790" t="str">
        <f>C1790&amp;"-"&amp;COUNTIF(C$2:C1790,C1790)</f>
        <v>71882-5</v>
      </c>
      <c r="C1790">
        <v>71882</v>
      </c>
      <c r="D1790" s="57">
        <v>44964</v>
      </c>
      <c r="E1790" s="84" t="str">
        <f>F1790&amp;"-"&amp;COUNTIF($F$2:F1790,F1790)</f>
        <v>METASA-1584</v>
      </c>
      <c r="F1790" s="84" t="str">
        <f t="shared" si="141"/>
        <v>METASA</v>
      </c>
      <c r="G1790" t="s">
        <v>8581</v>
      </c>
      <c r="H1790" s="62">
        <v>88416482000106</v>
      </c>
      <c r="I1790" t="s">
        <v>30</v>
      </c>
      <c r="J1790">
        <v>7.86</v>
      </c>
      <c r="K1790">
        <v>132.68</v>
      </c>
      <c r="AP1790">
        <v>33412</v>
      </c>
    </row>
    <row r="1791" spans="1:42" x14ac:dyDescent="0.25">
      <c r="A1791" t="s">
        <v>5958</v>
      </c>
      <c r="B1791" t="str">
        <f>C1791&amp;"-"&amp;COUNTIF(C$2:C1791,C1791)</f>
        <v>71882-6</v>
      </c>
      <c r="C1791">
        <v>71882</v>
      </c>
      <c r="D1791" s="57">
        <v>44964</v>
      </c>
      <c r="E1791" s="84" t="str">
        <f>F1791&amp;"-"&amp;COUNTIF($F$2:F1791,F1791)</f>
        <v>METASA-1585</v>
      </c>
      <c r="F1791" s="84" t="str">
        <f t="shared" si="141"/>
        <v>METASA</v>
      </c>
      <c r="G1791" t="s">
        <v>8581</v>
      </c>
      <c r="H1791" s="62">
        <v>88416482000106</v>
      </c>
      <c r="I1791" t="s">
        <v>30</v>
      </c>
      <c r="J1791">
        <v>2083.1799999999998</v>
      </c>
      <c r="K1791">
        <v>27852.12</v>
      </c>
      <c r="AP1791">
        <v>33412</v>
      </c>
    </row>
    <row r="1792" spans="1:42" x14ac:dyDescent="0.25">
      <c r="A1792" t="s">
        <v>5958</v>
      </c>
      <c r="B1792" t="str">
        <f>C1792&amp;"-"&amp;COUNTIF(C$2:C1792,C1792)</f>
        <v>71882-7</v>
      </c>
      <c r="C1792">
        <v>71882</v>
      </c>
      <c r="D1792" s="57">
        <v>44964</v>
      </c>
      <c r="E1792" s="84" t="str">
        <f>F1792&amp;"-"&amp;COUNTIF($F$2:F1792,F1792)</f>
        <v>METASA-1586</v>
      </c>
      <c r="F1792" s="84" t="str">
        <f t="shared" si="141"/>
        <v>METASA</v>
      </c>
      <c r="G1792" t="s">
        <v>8581</v>
      </c>
      <c r="H1792" s="62">
        <v>88416482000106</v>
      </c>
      <c r="I1792" t="s">
        <v>30</v>
      </c>
      <c r="J1792">
        <v>46.48</v>
      </c>
      <c r="K1792">
        <v>672.1</v>
      </c>
      <c r="AP1792">
        <v>33411</v>
      </c>
    </row>
    <row r="1793" spans="1:42" x14ac:dyDescent="0.25">
      <c r="A1793" t="s">
        <v>5958</v>
      </c>
      <c r="B1793" t="str">
        <f>C1793&amp;"-"&amp;COUNTIF(C$2:C1793,C1793)</f>
        <v>71882-8</v>
      </c>
      <c r="C1793">
        <v>71882</v>
      </c>
      <c r="D1793" s="57">
        <v>44964</v>
      </c>
      <c r="E1793" s="84" t="str">
        <f>F1793&amp;"-"&amp;COUNTIF($F$2:F1793,F1793)</f>
        <v>METASA-1587</v>
      </c>
      <c r="F1793" s="84" t="str">
        <f t="shared" si="141"/>
        <v>METASA</v>
      </c>
      <c r="G1793" t="s">
        <v>8581</v>
      </c>
      <c r="H1793" s="62">
        <v>88416482000106</v>
      </c>
      <c r="I1793" t="s">
        <v>30</v>
      </c>
      <c r="J1793">
        <v>718.07</v>
      </c>
      <c r="K1793">
        <v>10929.04</v>
      </c>
      <c r="AP1793">
        <v>33411</v>
      </c>
    </row>
    <row r="1794" spans="1:42" x14ac:dyDescent="0.25">
      <c r="A1794" t="s">
        <v>5958</v>
      </c>
      <c r="B1794" t="str">
        <f>C1794&amp;"-"&amp;COUNTIF(C$2:C1794,C1794)</f>
        <v>71882-9</v>
      </c>
      <c r="C1794">
        <v>71882</v>
      </c>
      <c r="D1794" s="57">
        <v>44964</v>
      </c>
      <c r="E1794" s="84" t="str">
        <f>F1794&amp;"-"&amp;COUNTIF($F$2:F1794,F1794)</f>
        <v>METASA-1588</v>
      </c>
      <c r="F1794" s="84" t="str">
        <f t="shared" si="141"/>
        <v>METASA</v>
      </c>
      <c r="G1794" t="s">
        <v>8581</v>
      </c>
      <c r="H1794" s="62">
        <v>88416482000106</v>
      </c>
      <c r="I1794" t="s">
        <v>30</v>
      </c>
      <c r="J1794">
        <v>282.05</v>
      </c>
      <c r="K1794">
        <v>4761</v>
      </c>
      <c r="AP1794">
        <v>32848</v>
      </c>
    </row>
    <row r="1795" spans="1:42" x14ac:dyDescent="0.25">
      <c r="A1795" t="s">
        <v>5958</v>
      </c>
      <c r="B1795" t="str">
        <f>C1795&amp;"-"&amp;COUNTIF(C$2:C1795,C1795)</f>
        <v>71882-10</v>
      </c>
      <c r="C1795">
        <v>71882</v>
      </c>
      <c r="D1795" s="57">
        <v>44964</v>
      </c>
      <c r="E1795" s="84" t="str">
        <f>F1795&amp;"-"&amp;COUNTIF($F$2:F1795,F1795)</f>
        <v>METASA-1589</v>
      </c>
      <c r="F1795" s="84" t="str">
        <f t="shared" ref="F1795:F1858" si="142">LEFT(G1795,SEARCH(" ",G1795)-1)</f>
        <v>METASA</v>
      </c>
      <c r="G1795" t="s">
        <v>8581</v>
      </c>
      <c r="H1795" s="62">
        <v>88416482000106</v>
      </c>
      <c r="I1795" t="s">
        <v>30</v>
      </c>
      <c r="J1795">
        <v>65.08</v>
      </c>
      <c r="K1795">
        <v>1923.11</v>
      </c>
      <c r="AP1795">
        <v>32580</v>
      </c>
    </row>
    <row r="1796" spans="1:42" x14ac:dyDescent="0.25">
      <c r="A1796" t="s">
        <v>5958</v>
      </c>
      <c r="B1796" t="str">
        <f>C1796&amp;"-"&amp;COUNTIF(C$2:C1796,C1796)</f>
        <v>71882-11</v>
      </c>
      <c r="C1796">
        <v>71882</v>
      </c>
      <c r="D1796" s="57">
        <v>44964</v>
      </c>
      <c r="E1796" s="84" t="str">
        <f>F1796&amp;"-"&amp;COUNTIF($F$2:F1796,F1796)</f>
        <v>METASA-1590</v>
      </c>
      <c r="F1796" s="84" t="str">
        <f t="shared" si="142"/>
        <v>METASA</v>
      </c>
      <c r="G1796" t="s">
        <v>8581</v>
      </c>
      <c r="H1796" s="62">
        <v>88416482000106</v>
      </c>
      <c r="I1796" t="s">
        <v>30</v>
      </c>
      <c r="J1796">
        <v>578.66999999999996</v>
      </c>
      <c r="K1796">
        <v>9391.81</v>
      </c>
      <c r="AP1796">
        <v>32580</v>
      </c>
    </row>
    <row r="1797" spans="1:42" x14ac:dyDescent="0.25">
      <c r="A1797" t="s">
        <v>5958</v>
      </c>
      <c r="B1797" t="str">
        <f>C1797&amp;"-"&amp;COUNTIF(C$2:C1797,C1797)</f>
        <v>71882-12</v>
      </c>
      <c r="C1797">
        <v>71882</v>
      </c>
      <c r="D1797" s="57">
        <v>44964</v>
      </c>
      <c r="E1797" s="84" t="str">
        <f>F1797&amp;"-"&amp;COUNTIF($F$2:F1797,F1797)</f>
        <v>METASA-1591</v>
      </c>
      <c r="F1797" s="84" t="str">
        <f t="shared" si="142"/>
        <v>METASA</v>
      </c>
      <c r="G1797" t="s">
        <v>8581</v>
      </c>
      <c r="H1797" s="62">
        <v>88416482000106</v>
      </c>
      <c r="I1797" t="s">
        <v>30</v>
      </c>
      <c r="J1797">
        <v>2058.9699999999998</v>
      </c>
      <c r="K1797">
        <v>38440.97</v>
      </c>
      <c r="AP1797">
        <v>32580</v>
      </c>
    </row>
    <row r="1798" spans="1:42" x14ac:dyDescent="0.25">
      <c r="A1798" t="s">
        <v>5958</v>
      </c>
      <c r="B1798" t="str">
        <f>C1798&amp;"-"&amp;COUNTIF(C$2:C1798,C1798)</f>
        <v>71882-13</v>
      </c>
      <c r="C1798">
        <v>71882</v>
      </c>
      <c r="D1798" s="57">
        <v>44964</v>
      </c>
      <c r="E1798" s="84" t="str">
        <f>F1798&amp;"-"&amp;COUNTIF($F$2:F1798,F1798)</f>
        <v>METASA-1592</v>
      </c>
      <c r="F1798" s="84" t="str">
        <f t="shared" si="142"/>
        <v>METASA</v>
      </c>
      <c r="G1798" t="s">
        <v>8581</v>
      </c>
      <c r="H1798" s="62">
        <v>88416482000106</v>
      </c>
      <c r="I1798" t="s">
        <v>30</v>
      </c>
      <c r="J1798">
        <v>35.380000000000003</v>
      </c>
      <c r="K1798">
        <v>683.54</v>
      </c>
      <c r="AP1798">
        <v>32489</v>
      </c>
    </row>
    <row r="1799" spans="1:42" x14ac:dyDescent="0.25">
      <c r="A1799" t="s">
        <v>5958</v>
      </c>
      <c r="B1799" t="str">
        <f>C1799&amp;"-"&amp;COUNTIF(C$2:C1799,C1799)</f>
        <v>71882-14</v>
      </c>
      <c r="C1799">
        <v>71882</v>
      </c>
      <c r="D1799" s="57">
        <v>44964</v>
      </c>
      <c r="E1799" s="84" t="str">
        <f>F1799&amp;"-"&amp;COUNTIF($F$2:F1799,F1799)</f>
        <v>METASA-1593</v>
      </c>
      <c r="F1799" s="84" t="str">
        <f t="shared" si="142"/>
        <v>METASA</v>
      </c>
      <c r="G1799" t="s">
        <v>8581</v>
      </c>
      <c r="H1799" s="62">
        <v>88416482000106</v>
      </c>
      <c r="I1799" t="s">
        <v>30</v>
      </c>
      <c r="J1799">
        <v>10.76</v>
      </c>
      <c r="K1799">
        <v>207.88</v>
      </c>
      <c r="AP1799">
        <v>32485</v>
      </c>
    </row>
    <row r="1800" spans="1:42" x14ac:dyDescent="0.25">
      <c r="A1800" t="s">
        <v>5997</v>
      </c>
      <c r="B1800" t="str">
        <f>C1800&amp;"-"&amp;COUNTIF(C$2:C1800,C1800)</f>
        <v>158735-1</v>
      </c>
      <c r="C1800">
        <v>158735</v>
      </c>
      <c r="D1800" s="57">
        <v>44966</v>
      </c>
      <c r="E1800" s="84" t="str">
        <f>F1800&amp;"-"&amp;COUNTIF($F$2:F1800,F1800)</f>
        <v>H-1</v>
      </c>
      <c r="F1800" s="84" t="str">
        <f t="shared" si="142"/>
        <v>H</v>
      </c>
      <c r="G1800" t="s">
        <v>8589</v>
      </c>
      <c r="H1800" s="62">
        <v>62312426000138</v>
      </c>
      <c r="I1800" t="s">
        <v>5984</v>
      </c>
      <c r="J1800">
        <v>12.02</v>
      </c>
      <c r="K1800">
        <v>3134.22</v>
      </c>
      <c r="AP1800">
        <v>32355</v>
      </c>
    </row>
    <row r="1801" spans="1:42" x14ac:dyDescent="0.25">
      <c r="A1801" t="s">
        <v>5991</v>
      </c>
      <c r="B1801" t="str">
        <f>C1801&amp;"-"&amp;COUNTIF(C$2:C1801,C1801)</f>
        <v>158735-2</v>
      </c>
      <c r="C1801">
        <v>158735</v>
      </c>
      <c r="D1801" s="57">
        <v>44966</v>
      </c>
      <c r="E1801" s="84" t="str">
        <f>F1801&amp;"-"&amp;COUNTIF($F$2:F1801,F1801)</f>
        <v>H-2</v>
      </c>
      <c r="F1801" s="84" t="str">
        <f t="shared" si="142"/>
        <v>H</v>
      </c>
      <c r="G1801" t="s">
        <v>8589</v>
      </c>
      <c r="H1801" s="62">
        <v>62312426000138</v>
      </c>
      <c r="I1801" t="s">
        <v>5984</v>
      </c>
      <c r="J1801">
        <v>6</v>
      </c>
      <c r="K1801">
        <v>12951.12</v>
      </c>
      <c r="AP1801">
        <v>32344</v>
      </c>
    </row>
    <row r="1802" spans="1:42" x14ac:dyDescent="0.25">
      <c r="A1802" t="s">
        <v>5991</v>
      </c>
      <c r="B1802" t="str">
        <f>C1802&amp;"-"&amp;COUNTIF(C$2:C1802,C1802)</f>
        <v>158735-3</v>
      </c>
      <c r="C1802">
        <v>158735</v>
      </c>
      <c r="D1802" s="57">
        <v>44966</v>
      </c>
      <c r="E1802" s="84" t="str">
        <f>F1802&amp;"-"&amp;COUNTIF($F$2:F1802,F1802)</f>
        <v>H-3</v>
      </c>
      <c r="F1802" s="84" t="str">
        <f t="shared" si="142"/>
        <v>H</v>
      </c>
      <c r="G1802" t="s">
        <v>8589</v>
      </c>
      <c r="H1802" s="62">
        <v>62312426000138</v>
      </c>
      <c r="I1802" t="s">
        <v>5984</v>
      </c>
      <c r="J1802">
        <v>11.4</v>
      </c>
      <c r="K1802">
        <v>42898.66</v>
      </c>
      <c r="AP1802">
        <v>32344</v>
      </c>
    </row>
    <row r="1803" spans="1:42" x14ac:dyDescent="0.25">
      <c r="A1803" t="s">
        <v>5991</v>
      </c>
      <c r="B1803" t="str">
        <f>C1803&amp;"-"&amp;COUNTIF(C$2:C1803,C1803)</f>
        <v>158735-4</v>
      </c>
      <c r="C1803">
        <v>158735</v>
      </c>
      <c r="D1803" s="57">
        <v>44966</v>
      </c>
      <c r="E1803" s="84" t="str">
        <f>F1803&amp;"-"&amp;COUNTIF($F$2:F1803,F1803)</f>
        <v>H-4</v>
      </c>
      <c r="F1803" s="84" t="str">
        <f t="shared" si="142"/>
        <v>H</v>
      </c>
      <c r="G1803" t="s">
        <v>8589</v>
      </c>
      <c r="H1803" s="62">
        <v>62312426000138</v>
      </c>
      <c r="I1803" t="s">
        <v>5984</v>
      </c>
      <c r="J1803">
        <v>6.06</v>
      </c>
      <c r="K1803">
        <v>8647.98</v>
      </c>
      <c r="AP1803">
        <v>32342</v>
      </c>
    </row>
    <row r="1804" spans="1:42" x14ac:dyDescent="0.25">
      <c r="A1804" t="s">
        <v>5968</v>
      </c>
      <c r="B1804" t="str">
        <f>C1804&amp;"-"&amp;COUNTIF(C$2:C1804,C1804)</f>
        <v>65183-1</v>
      </c>
      <c r="C1804">
        <v>65183</v>
      </c>
      <c r="D1804" s="57">
        <v>44966</v>
      </c>
      <c r="E1804" s="84" t="str">
        <f>F1804&amp;"-"&amp;COUNTIF($F$2:F1804,F1804)</f>
        <v>JOTUN-62</v>
      </c>
      <c r="F1804" s="84" t="str">
        <f t="shared" si="142"/>
        <v>JOTUN</v>
      </c>
      <c r="G1804" t="s">
        <v>8585</v>
      </c>
      <c r="H1804" s="62">
        <v>2907585000404</v>
      </c>
      <c r="I1804" t="s">
        <v>869</v>
      </c>
      <c r="J1804">
        <v>100</v>
      </c>
      <c r="K1804">
        <v>49988.4</v>
      </c>
      <c r="AP1804">
        <v>32342</v>
      </c>
    </row>
    <row r="1805" spans="1:42" x14ac:dyDescent="0.25">
      <c r="A1805" t="s">
        <v>5971</v>
      </c>
      <c r="B1805" t="str">
        <f>C1805&amp;"-"&amp;COUNTIF(C$2:C1805,C1805)</f>
        <v>65183-2</v>
      </c>
      <c r="C1805">
        <v>65183</v>
      </c>
      <c r="D1805" s="57">
        <v>44966</v>
      </c>
      <c r="E1805" s="84" t="str">
        <f>F1805&amp;"-"&amp;COUNTIF($F$2:F1805,F1805)</f>
        <v>JOTUN-63</v>
      </c>
      <c r="F1805" s="84" t="str">
        <f t="shared" si="142"/>
        <v>JOTUN</v>
      </c>
      <c r="G1805" t="s">
        <v>8585</v>
      </c>
      <c r="H1805" s="62">
        <v>2907585000404</v>
      </c>
      <c r="I1805" t="s">
        <v>869</v>
      </c>
      <c r="J1805">
        <v>100</v>
      </c>
      <c r="K1805">
        <v>1136.0999999999999</v>
      </c>
      <c r="AP1805">
        <v>32263</v>
      </c>
    </row>
    <row r="1806" spans="1:42" x14ac:dyDescent="0.25">
      <c r="A1806" t="s">
        <v>5972</v>
      </c>
      <c r="B1806" t="str">
        <f>C1806&amp;"-"&amp;COUNTIF(C$2:C1806,C1806)</f>
        <v>65183-3</v>
      </c>
      <c r="C1806">
        <v>65183</v>
      </c>
      <c r="D1806" s="57">
        <v>44966</v>
      </c>
      <c r="E1806" s="84" t="str">
        <f>F1806&amp;"-"&amp;COUNTIF($F$2:F1806,F1806)</f>
        <v>JOTUN-64</v>
      </c>
      <c r="F1806" s="84" t="str">
        <f t="shared" si="142"/>
        <v>JOTUN</v>
      </c>
      <c r="G1806" t="s">
        <v>8585</v>
      </c>
      <c r="H1806" s="62">
        <v>2907585000404</v>
      </c>
      <c r="I1806" t="s">
        <v>869</v>
      </c>
      <c r="J1806">
        <v>100</v>
      </c>
      <c r="K1806">
        <v>1617.88</v>
      </c>
      <c r="AP1806">
        <v>32263</v>
      </c>
    </row>
    <row r="1807" spans="1:42" x14ac:dyDescent="0.25">
      <c r="A1807" t="s">
        <v>5969</v>
      </c>
      <c r="B1807" t="str">
        <f>C1807&amp;"-"&amp;COUNTIF(C$2:C1807,C1807)</f>
        <v>65183-4</v>
      </c>
      <c r="C1807">
        <v>65183</v>
      </c>
      <c r="D1807" s="57">
        <v>44966</v>
      </c>
      <c r="E1807" s="84" t="str">
        <f>F1807&amp;"-"&amp;COUNTIF($F$2:F1807,F1807)</f>
        <v>JOTUN-65</v>
      </c>
      <c r="F1807" s="84" t="str">
        <f t="shared" si="142"/>
        <v>JOTUN</v>
      </c>
      <c r="G1807" t="s">
        <v>8585</v>
      </c>
      <c r="H1807" s="62">
        <v>2907585000404</v>
      </c>
      <c r="I1807" t="s">
        <v>869</v>
      </c>
      <c r="J1807">
        <v>5</v>
      </c>
      <c r="K1807">
        <v>2050</v>
      </c>
      <c r="AP1807">
        <v>32263</v>
      </c>
    </row>
    <row r="1808" spans="1:42" x14ac:dyDescent="0.25">
      <c r="A1808" t="s">
        <v>5998</v>
      </c>
      <c r="B1808" t="str">
        <f>C1808&amp;"-"&amp;COUNTIF(C$2:C1808,C1808)</f>
        <v>65183-5</v>
      </c>
      <c r="C1808">
        <v>65183</v>
      </c>
      <c r="D1808" s="57">
        <v>44966</v>
      </c>
      <c r="E1808" s="84" t="str">
        <f>F1808&amp;"-"&amp;COUNTIF($F$2:F1808,F1808)</f>
        <v>JOTUN-66</v>
      </c>
      <c r="F1808" s="84" t="str">
        <f t="shared" si="142"/>
        <v>JOTUN</v>
      </c>
      <c r="G1808" t="s">
        <v>8585</v>
      </c>
      <c r="H1808" s="62">
        <v>2907585000404</v>
      </c>
      <c r="I1808" t="s">
        <v>869</v>
      </c>
      <c r="J1808">
        <v>11</v>
      </c>
      <c r="K1808">
        <v>4510</v>
      </c>
      <c r="AP1808">
        <v>32263</v>
      </c>
    </row>
    <row r="1809" spans="1:42" x14ac:dyDescent="0.25">
      <c r="A1809" t="s">
        <v>5971</v>
      </c>
      <c r="B1809" t="str">
        <f>C1809&amp;"-"&amp;COUNTIF(C$2:C1809,C1809)</f>
        <v>65183-6</v>
      </c>
      <c r="C1809">
        <v>65183</v>
      </c>
      <c r="D1809" s="57">
        <v>44966</v>
      </c>
      <c r="E1809" s="84" t="str">
        <f>F1809&amp;"-"&amp;COUNTIF($F$2:F1809,F1809)</f>
        <v>JOTUN-67</v>
      </c>
      <c r="F1809" s="84" t="str">
        <f t="shared" si="142"/>
        <v>JOTUN</v>
      </c>
      <c r="G1809" t="s">
        <v>8585</v>
      </c>
      <c r="H1809" s="62">
        <v>2907585000404</v>
      </c>
      <c r="I1809" t="s">
        <v>869</v>
      </c>
      <c r="J1809">
        <v>100</v>
      </c>
      <c r="K1809">
        <v>1136.0999999999999</v>
      </c>
      <c r="AP1809">
        <v>32263</v>
      </c>
    </row>
    <row r="1810" spans="1:42" x14ac:dyDescent="0.25">
      <c r="A1810" t="s">
        <v>5969</v>
      </c>
      <c r="B1810" t="str">
        <f>C1810&amp;"-"&amp;COUNTIF(C$2:C1810,C1810)</f>
        <v>65183-7</v>
      </c>
      <c r="C1810">
        <v>65183</v>
      </c>
      <c r="D1810" s="57">
        <v>44966</v>
      </c>
      <c r="E1810" s="84" t="str">
        <f>F1810&amp;"-"&amp;COUNTIF($F$2:F1810,F1810)</f>
        <v>JOTUN-68</v>
      </c>
      <c r="F1810" s="84" t="str">
        <f t="shared" si="142"/>
        <v>JOTUN</v>
      </c>
      <c r="G1810" t="s">
        <v>8585</v>
      </c>
      <c r="H1810" s="62">
        <v>2907585000404</v>
      </c>
      <c r="I1810" t="s">
        <v>869</v>
      </c>
      <c r="J1810">
        <v>7</v>
      </c>
      <c r="K1810">
        <v>2520</v>
      </c>
      <c r="AP1810">
        <v>32263</v>
      </c>
    </row>
    <row r="1811" spans="1:42" x14ac:dyDescent="0.25">
      <c r="A1811" t="s">
        <v>5968</v>
      </c>
      <c r="B1811" t="str">
        <f>C1811&amp;"-"&amp;COUNTIF(C$2:C1811,C1811)</f>
        <v>65183-8</v>
      </c>
      <c r="C1811">
        <v>65183</v>
      </c>
      <c r="D1811" s="57">
        <v>44966</v>
      </c>
      <c r="E1811" s="84" t="str">
        <f>F1811&amp;"-"&amp;COUNTIF($F$2:F1811,F1811)</f>
        <v>JOTUN-69</v>
      </c>
      <c r="F1811" s="84" t="str">
        <f t="shared" si="142"/>
        <v>JOTUN</v>
      </c>
      <c r="G1811" t="s">
        <v>8585</v>
      </c>
      <c r="H1811" s="62">
        <v>2907585000404</v>
      </c>
      <c r="I1811" t="s">
        <v>869</v>
      </c>
      <c r="J1811">
        <v>100</v>
      </c>
      <c r="K1811">
        <v>49988.4</v>
      </c>
      <c r="AP1811">
        <v>32263</v>
      </c>
    </row>
    <row r="1812" spans="1:42" x14ac:dyDescent="0.25">
      <c r="A1812" t="s">
        <v>5968</v>
      </c>
      <c r="B1812" t="str">
        <f>C1812&amp;"-"&amp;COUNTIF(C$2:C1812,C1812)</f>
        <v>65183-9</v>
      </c>
      <c r="C1812">
        <v>65183</v>
      </c>
      <c r="D1812" s="57">
        <v>44966</v>
      </c>
      <c r="E1812" s="84" t="str">
        <f>F1812&amp;"-"&amp;COUNTIF($F$2:F1812,F1812)</f>
        <v>JOTUN-70</v>
      </c>
      <c r="F1812" s="84" t="str">
        <f t="shared" si="142"/>
        <v>JOTUN</v>
      </c>
      <c r="G1812" t="s">
        <v>8585</v>
      </c>
      <c r="H1812" s="62">
        <v>2907585000404</v>
      </c>
      <c r="I1812" t="s">
        <v>869</v>
      </c>
      <c r="J1812">
        <v>100</v>
      </c>
      <c r="K1812">
        <v>70106.3</v>
      </c>
      <c r="AP1812">
        <v>32263</v>
      </c>
    </row>
    <row r="1813" spans="1:42" x14ac:dyDescent="0.25">
      <c r="A1813" t="s">
        <v>5968</v>
      </c>
      <c r="B1813" t="str">
        <f>C1813&amp;"-"&amp;COUNTIF(C$2:C1813,C1813)</f>
        <v>65183-10</v>
      </c>
      <c r="C1813">
        <v>65183</v>
      </c>
      <c r="D1813" s="57">
        <v>44966</v>
      </c>
      <c r="E1813" s="84" t="str">
        <f>F1813&amp;"-"&amp;COUNTIF($F$2:F1813,F1813)</f>
        <v>JOTUN-71</v>
      </c>
      <c r="F1813" s="84" t="str">
        <f t="shared" si="142"/>
        <v>JOTUN</v>
      </c>
      <c r="G1813" t="s">
        <v>8585</v>
      </c>
      <c r="H1813" s="62">
        <v>2907585000404</v>
      </c>
      <c r="I1813" t="s">
        <v>869</v>
      </c>
      <c r="J1813">
        <v>100</v>
      </c>
      <c r="K1813">
        <v>27102.5</v>
      </c>
      <c r="AP1813">
        <v>32225</v>
      </c>
    </row>
    <row r="1814" spans="1:42" x14ac:dyDescent="0.25">
      <c r="A1814" t="s">
        <v>5968</v>
      </c>
      <c r="B1814" t="str">
        <f>C1814&amp;"-"&amp;COUNTIF(C$2:C1814,C1814)</f>
        <v>65183-11</v>
      </c>
      <c r="C1814">
        <v>65183</v>
      </c>
      <c r="D1814" s="57">
        <v>44966</v>
      </c>
      <c r="E1814" s="84" t="str">
        <f>F1814&amp;"-"&amp;COUNTIF($F$2:F1814,F1814)</f>
        <v>JOTUN-72</v>
      </c>
      <c r="F1814" s="84" t="str">
        <f t="shared" si="142"/>
        <v>JOTUN</v>
      </c>
      <c r="G1814" t="s">
        <v>8585</v>
      </c>
      <c r="H1814" s="62">
        <v>2907585000404</v>
      </c>
      <c r="I1814" t="s">
        <v>869</v>
      </c>
      <c r="J1814">
        <v>100</v>
      </c>
      <c r="K1814">
        <v>69421.7</v>
      </c>
      <c r="AP1814">
        <v>32225</v>
      </c>
    </row>
    <row r="1815" spans="1:42" x14ac:dyDescent="0.25">
      <c r="A1815" t="s">
        <v>5972</v>
      </c>
      <c r="B1815" t="str">
        <f>C1815&amp;"-"&amp;COUNTIF(C$2:C1815,C1815)</f>
        <v>65183-12</v>
      </c>
      <c r="C1815">
        <v>65183</v>
      </c>
      <c r="D1815" s="57">
        <v>44966</v>
      </c>
      <c r="E1815" s="84" t="str">
        <f>F1815&amp;"-"&amp;COUNTIF($F$2:F1815,F1815)</f>
        <v>JOTUN-73</v>
      </c>
      <c r="F1815" s="84" t="str">
        <f t="shared" si="142"/>
        <v>JOTUN</v>
      </c>
      <c r="G1815" t="s">
        <v>8585</v>
      </c>
      <c r="H1815" s="62">
        <v>2907585000404</v>
      </c>
      <c r="I1815" t="s">
        <v>869</v>
      </c>
      <c r="J1815">
        <v>100</v>
      </c>
      <c r="K1815">
        <v>1617.88</v>
      </c>
      <c r="AP1815">
        <v>32225</v>
      </c>
    </row>
    <row r="1816" spans="1:42" x14ac:dyDescent="0.25">
      <c r="A1816" t="s">
        <v>5968</v>
      </c>
      <c r="B1816" t="str">
        <f>C1816&amp;"-"&amp;COUNTIF(C$2:C1816,C1816)</f>
        <v>65183-13</v>
      </c>
      <c r="C1816">
        <v>65183</v>
      </c>
      <c r="D1816" s="57">
        <v>44966</v>
      </c>
      <c r="E1816" s="84" t="str">
        <f>F1816&amp;"-"&amp;COUNTIF($F$2:F1816,F1816)</f>
        <v>JOTUN-74</v>
      </c>
      <c r="F1816" s="84" t="str">
        <f t="shared" si="142"/>
        <v>JOTUN</v>
      </c>
      <c r="G1816" t="s">
        <v>8585</v>
      </c>
      <c r="H1816" s="62">
        <v>2907585000404</v>
      </c>
      <c r="I1816" t="s">
        <v>869</v>
      </c>
      <c r="J1816">
        <v>100</v>
      </c>
      <c r="K1816">
        <v>27102.5</v>
      </c>
      <c r="AP1816">
        <v>32225</v>
      </c>
    </row>
    <row r="1817" spans="1:42" x14ac:dyDescent="0.25">
      <c r="A1817" t="s">
        <v>5968</v>
      </c>
      <c r="B1817" t="str">
        <f>C1817&amp;"-"&amp;COUNTIF(C$2:C1817,C1817)</f>
        <v>65187-1</v>
      </c>
      <c r="C1817">
        <v>65187</v>
      </c>
      <c r="D1817" s="57">
        <v>44966</v>
      </c>
      <c r="E1817" s="84" t="str">
        <f>F1817&amp;"-"&amp;COUNTIF($F$2:F1817,F1817)</f>
        <v>JOTUN-75</v>
      </c>
      <c r="F1817" s="84" t="str">
        <f t="shared" si="142"/>
        <v>JOTUN</v>
      </c>
      <c r="G1817" t="s">
        <v>8585</v>
      </c>
      <c r="H1817" s="62">
        <v>2907585000404</v>
      </c>
      <c r="I1817" t="s">
        <v>869</v>
      </c>
      <c r="J1817">
        <v>15</v>
      </c>
      <c r="K1817">
        <v>9606.89</v>
      </c>
      <c r="AP1817">
        <v>32205</v>
      </c>
    </row>
    <row r="1818" spans="1:42" x14ac:dyDescent="0.25">
      <c r="A1818" t="s">
        <v>5968</v>
      </c>
      <c r="B1818" t="str">
        <f>C1818&amp;"-"&amp;COUNTIF(C$2:C1818,C1818)</f>
        <v>65187-2</v>
      </c>
      <c r="C1818">
        <v>65187</v>
      </c>
      <c r="D1818" s="57">
        <v>44966</v>
      </c>
      <c r="E1818" s="84" t="str">
        <f>F1818&amp;"-"&amp;COUNTIF($F$2:F1818,F1818)</f>
        <v>JOTUN-76</v>
      </c>
      <c r="F1818" s="84" t="str">
        <f t="shared" si="142"/>
        <v>JOTUN</v>
      </c>
      <c r="G1818" t="s">
        <v>8585</v>
      </c>
      <c r="H1818" s="62">
        <v>2907585000404</v>
      </c>
      <c r="I1818" t="s">
        <v>869</v>
      </c>
      <c r="J1818">
        <v>15</v>
      </c>
      <c r="K1818">
        <v>2561.7600000000002</v>
      </c>
      <c r="AP1818">
        <v>32205</v>
      </c>
    </row>
    <row r="1819" spans="1:42" x14ac:dyDescent="0.25">
      <c r="A1819" t="s">
        <v>5958</v>
      </c>
      <c r="B1819" t="str">
        <f>C1819&amp;"-"&amp;COUNTIF(C$2:C1819,C1819)</f>
        <v>71912-1</v>
      </c>
      <c r="C1819">
        <v>71912</v>
      </c>
      <c r="D1819" s="57">
        <v>44966</v>
      </c>
      <c r="E1819" s="84" t="str">
        <f>F1819&amp;"-"&amp;COUNTIF($F$2:F1819,F1819)</f>
        <v>METASA-1594</v>
      </c>
      <c r="F1819" s="84" t="str">
        <f t="shared" si="142"/>
        <v>METASA</v>
      </c>
      <c r="G1819" t="s">
        <v>8581</v>
      </c>
      <c r="H1819" s="62">
        <v>88416482000106</v>
      </c>
      <c r="I1819" t="s">
        <v>30</v>
      </c>
      <c r="J1819">
        <v>1695.59</v>
      </c>
      <c r="K1819">
        <v>29215.02</v>
      </c>
      <c r="AP1819">
        <v>32205</v>
      </c>
    </row>
    <row r="1820" spans="1:42" x14ac:dyDescent="0.25">
      <c r="A1820" t="s">
        <v>5958</v>
      </c>
      <c r="B1820" t="str">
        <f>C1820&amp;"-"&amp;COUNTIF(C$2:C1820,C1820)</f>
        <v>71912-2</v>
      </c>
      <c r="C1820">
        <v>71912</v>
      </c>
      <c r="D1820" s="57">
        <v>44966</v>
      </c>
      <c r="E1820" s="84" t="str">
        <f>F1820&amp;"-"&amp;COUNTIF($F$2:F1820,F1820)</f>
        <v>METASA-1595</v>
      </c>
      <c r="F1820" s="84" t="str">
        <f t="shared" si="142"/>
        <v>METASA</v>
      </c>
      <c r="G1820" t="s">
        <v>8581</v>
      </c>
      <c r="H1820" s="62">
        <v>88416482000106</v>
      </c>
      <c r="I1820" t="s">
        <v>30</v>
      </c>
      <c r="J1820">
        <v>7581.48</v>
      </c>
      <c r="K1820">
        <v>149127.70000000001</v>
      </c>
      <c r="AP1820">
        <v>32108</v>
      </c>
    </row>
    <row r="1821" spans="1:42" x14ac:dyDescent="0.25">
      <c r="A1821" t="s">
        <v>5958</v>
      </c>
      <c r="B1821" t="str">
        <f>C1821&amp;"-"&amp;COUNTIF(C$2:C1821,C1821)</f>
        <v>71912-3</v>
      </c>
      <c r="C1821">
        <v>71912</v>
      </c>
      <c r="D1821" s="57">
        <v>44966</v>
      </c>
      <c r="E1821" s="84" t="str">
        <f>F1821&amp;"-"&amp;COUNTIF($F$2:F1821,F1821)</f>
        <v>METASA-1596</v>
      </c>
      <c r="F1821" s="84" t="str">
        <f t="shared" si="142"/>
        <v>METASA</v>
      </c>
      <c r="G1821" t="s">
        <v>8581</v>
      </c>
      <c r="H1821" s="62">
        <v>88416482000106</v>
      </c>
      <c r="I1821" t="s">
        <v>30</v>
      </c>
      <c r="J1821">
        <v>159.63999999999999</v>
      </c>
      <c r="K1821">
        <v>2854.36</v>
      </c>
      <c r="AP1821">
        <v>762383</v>
      </c>
    </row>
    <row r="1822" spans="1:42" x14ac:dyDescent="0.25">
      <c r="A1822" t="s">
        <v>5958</v>
      </c>
      <c r="B1822" t="str">
        <f>C1822&amp;"-"&amp;COUNTIF(C$2:C1822,C1822)</f>
        <v>71912-4</v>
      </c>
      <c r="C1822">
        <v>71912</v>
      </c>
      <c r="D1822" s="57">
        <v>44966</v>
      </c>
      <c r="E1822" s="84" t="str">
        <f>F1822&amp;"-"&amp;COUNTIF($F$2:F1822,F1822)</f>
        <v>METASA-1597</v>
      </c>
      <c r="F1822" s="84" t="str">
        <f t="shared" si="142"/>
        <v>METASA</v>
      </c>
      <c r="G1822" t="s">
        <v>8581</v>
      </c>
      <c r="H1822" s="62">
        <v>88416482000106</v>
      </c>
      <c r="I1822" t="s">
        <v>30</v>
      </c>
      <c r="J1822">
        <v>349.7</v>
      </c>
      <c r="K1822">
        <v>6252.64</v>
      </c>
      <c r="AP1822">
        <v>762383</v>
      </c>
    </row>
    <row r="1823" spans="1:42" x14ac:dyDescent="0.25">
      <c r="A1823" t="s">
        <v>5958</v>
      </c>
      <c r="B1823" t="str">
        <f>C1823&amp;"-"&amp;COUNTIF(C$2:C1823,C1823)</f>
        <v>71912-5</v>
      </c>
      <c r="C1823">
        <v>71912</v>
      </c>
      <c r="D1823" s="57">
        <v>44966</v>
      </c>
      <c r="E1823" s="84" t="str">
        <f>F1823&amp;"-"&amp;COUNTIF($F$2:F1823,F1823)</f>
        <v>METASA-1598</v>
      </c>
      <c r="F1823" s="84" t="str">
        <f t="shared" si="142"/>
        <v>METASA</v>
      </c>
      <c r="G1823" t="s">
        <v>8581</v>
      </c>
      <c r="H1823" s="62">
        <v>88416482000106</v>
      </c>
      <c r="I1823" t="s">
        <v>30</v>
      </c>
      <c r="J1823">
        <v>125.18</v>
      </c>
      <c r="K1823">
        <v>2238.2199999999998</v>
      </c>
      <c r="AP1823">
        <v>707575</v>
      </c>
    </row>
    <row r="1824" spans="1:42" x14ac:dyDescent="0.25">
      <c r="A1824" t="s">
        <v>5958</v>
      </c>
      <c r="B1824" t="str">
        <f>C1824&amp;"-"&amp;COUNTIF(C$2:C1824,C1824)</f>
        <v>71912-6</v>
      </c>
      <c r="C1824">
        <v>71912</v>
      </c>
      <c r="D1824" s="57">
        <v>44966</v>
      </c>
      <c r="E1824" s="84" t="str">
        <f>F1824&amp;"-"&amp;COUNTIF($F$2:F1824,F1824)</f>
        <v>METASA-1599</v>
      </c>
      <c r="F1824" s="84" t="str">
        <f t="shared" si="142"/>
        <v>METASA</v>
      </c>
      <c r="G1824" t="s">
        <v>8581</v>
      </c>
      <c r="H1824" s="62">
        <v>88416482000106</v>
      </c>
      <c r="I1824" t="s">
        <v>30</v>
      </c>
      <c r="J1824">
        <v>484</v>
      </c>
      <c r="K1824">
        <v>8653.92</v>
      </c>
      <c r="AP1824">
        <v>707574</v>
      </c>
    </row>
    <row r="1825" spans="1:42" x14ac:dyDescent="0.25">
      <c r="A1825" t="s">
        <v>5958</v>
      </c>
      <c r="B1825" t="str">
        <f>C1825&amp;"-"&amp;COUNTIF(C$2:C1825,C1825)</f>
        <v>71933-1</v>
      </c>
      <c r="C1825">
        <v>71933</v>
      </c>
      <c r="D1825" s="57">
        <v>44966</v>
      </c>
      <c r="E1825" s="84" t="str">
        <f>F1825&amp;"-"&amp;COUNTIF($F$2:F1825,F1825)</f>
        <v>METASA-1600</v>
      </c>
      <c r="F1825" s="84" t="str">
        <f t="shared" si="142"/>
        <v>METASA</v>
      </c>
      <c r="G1825" t="s">
        <v>8581</v>
      </c>
      <c r="H1825" s="62">
        <v>88416482000106</v>
      </c>
      <c r="I1825" t="s">
        <v>30</v>
      </c>
      <c r="J1825">
        <v>487.05</v>
      </c>
      <c r="K1825">
        <v>8596.43</v>
      </c>
      <c r="AP1825">
        <v>706165</v>
      </c>
    </row>
    <row r="1826" spans="1:42" x14ac:dyDescent="0.25">
      <c r="A1826" t="s">
        <v>5958</v>
      </c>
      <c r="B1826" t="str">
        <f>C1826&amp;"-"&amp;COUNTIF(C$2:C1826,C1826)</f>
        <v>71933-2</v>
      </c>
      <c r="C1826">
        <v>71933</v>
      </c>
      <c r="D1826" s="57">
        <v>44966</v>
      </c>
      <c r="E1826" s="84" t="str">
        <f>F1826&amp;"-"&amp;COUNTIF($F$2:F1826,F1826)</f>
        <v>METASA-1601</v>
      </c>
      <c r="F1826" s="84" t="str">
        <f t="shared" si="142"/>
        <v>METASA</v>
      </c>
      <c r="G1826" t="s">
        <v>8581</v>
      </c>
      <c r="H1826" s="62">
        <v>88416482000106</v>
      </c>
      <c r="I1826" t="s">
        <v>30</v>
      </c>
      <c r="J1826">
        <v>313.31</v>
      </c>
      <c r="K1826">
        <v>5288.67</v>
      </c>
      <c r="AP1826">
        <v>706163</v>
      </c>
    </row>
    <row r="1827" spans="1:42" x14ac:dyDescent="0.25">
      <c r="A1827" t="s">
        <v>5958</v>
      </c>
      <c r="B1827" t="str">
        <f>C1827&amp;"-"&amp;COUNTIF(C$2:C1827,C1827)</f>
        <v>71933-3</v>
      </c>
      <c r="C1827">
        <v>71933</v>
      </c>
      <c r="D1827" s="57">
        <v>44966</v>
      </c>
      <c r="E1827" s="84" t="str">
        <f>F1827&amp;"-"&amp;COUNTIF($F$2:F1827,F1827)</f>
        <v>METASA-1602</v>
      </c>
      <c r="F1827" s="84" t="str">
        <f t="shared" si="142"/>
        <v>METASA</v>
      </c>
      <c r="G1827" t="s">
        <v>8581</v>
      </c>
      <c r="H1827" s="62">
        <v>88416482000106</v>
      </c>
      <c r="I1827" t="s">
        <v>30</v>
      </c>
      <c r="J1827">
        <v>1668.6</v>
      </c>
      <c r="K1827">
        <v>28165.97</v>
      </c>
      <c r="AP1827">
        <v>706163</v>
      </c>
    </row>
    <row r="1828" spans="1:42" x14ac:dyDescent="0.25">
      <c r="A1828" t="s">
        <v>5958</v>
      </c>
      <c r="B1828" t="str">
        <f>C1828&amp;"-"&amp;COUNTIF(C$2:C1828,C1828)</f>
        <v>71933-4</v>
      </c>
      <c r="C1828">
        <v>71933</v>
      </c>
      <c r="D1828" s="57">
        <v>44966</v>
      </c>
      <c r="E1828" s="84" t="str">
        <f>F1828&amp;"-"&amp;COUNTIF($F$2:F1828,F1828)</f>
        <v>METASA-1603</v>
      </c>
      <c r="F1828" s="84" t="str">
        <f t="shared" si="142"/>
        <v>METASA</v>
      </c>
      <c r="G1828" t="s">
        <v>8581</v>
      </c>
      <c r="H1828" s="62">
        <v>88416482000106</v>
      </c>
      <c r="I1828" t="s">
        <v>30</v>
      </c>
      <c r="J1828">
        <v>595.51</v>
      </c>
      <c r="K1828">
        <v>7961.97</v>
      </c>
      <c r="AP1828">
        <v>706157</v>
      </c>
    </row>
    <row r="1829" spans="1:42" x14ac:dyDescent="0.25">
      <c r="A1829" t="s">
        <v>5958</v>
      </c>
      <c r="B1829" t="str">
        <f>C1829&amp;"-"&amp;COUNTIF(C$2:C1829,C1829)</f>
        <v>71933-5</v>
      </c>
      <c r="C1829">
        <v>71933</v>
      </c>
      <c r="D1829" s="57">
        <v>44966</v>
      </c>
      <c r="E1829" s="84" t="str">
        <f>F1829&amp;"-"&amp;COUNTIF($F$2:F1829,F1829)</f>
        <v>METASA-1604</v>
      </c>
      <c r="F1829" s="84" t="str">
        <f t="shared" si="142"/>
        <v>METASA</v>
      </c>
      <c r="G1829" t="s">
        <v>8581</v>
      </c>
      <c r="H1829" s="62">
        <v>88416482000106</v>
      </c>
      <c r="I1829" t="s">
        <v>30</v>
      </c>
      <c r="J1829">
        <v>4491.6899999999996</v>
      </c>
      <c r="K1829">
        <v>68363.520000000004</v>
      </c>
      <c r="AP1829">
        <v>706157</v>
      </c>
    </row>
    <row r="1830" spans="1:42" x14ac:dyDescent="0.25">
      <c r="A1830" t="s">
        <v>5958</v>
      </c>
      <c r="B1830" t="str">
        <f>C1830&amp;"-"&amp;COUNTIF(C$2:C1830,C1830)</f>
        <v>71933-6</v>
      </c>
      <c r="C1830">
        <v>71933</v>
      </c>
      <c r="D1830" s="57">
        <v>44966</v>
      </c>
      <c r="E1830" s="84" t="str">
        <f>F1830&amp;"-"&amp;COUNTIF($F$2:F1830,F1830)</f>
        <v>METASA-1605</v>
      </c>
      <c r="F1830" s="84" t="str">
        <f t="shared" si="142"/>
        <v>METASA</v>
      </c>
      <c r="G1830" t="s">
        <v>8581</v>
      </c>
      <c r="H1830" s="62">
        <v>88416482000106</v>
      </c>
      <c r="I1830" t="s">
        <v>30</v>
      </c>
      <c r="J1830">
        <v>1351.38</v>
      </c>
      <c r="K1830">
        <v>19540.95</v>
      </c>
      <c r="AP1830">
        <v>705542</v>
      </c>
    </row>
    <row r="1831" spans="1:42" x14ac:dyDescent="0.25">
      <c r="A1831" t="s">
        <v>5958</v>
      </c>
      <c r="B1831" t="str">
        <f>C1831&amp;"-"&amp;COUNTIF(C$2:C1831,C1831)</f>
        <v>71933-7</v>
      </c>
      <c r="C1831">
        <v>71933</v>
      </c>
      <c r="D1831" s="57">
        <v>44966</v>
      </c>
      <c r="E1831" s="84" t="str">
        <f>F1831&amp;"-"&amp;COUNTIF($F$2:F1831,F1831)</f>
        <v>METASA-1606</v>
      </c>
      <c r="F1831" s="84" t="str">
        <f t="shared" si="142"/>
        <v>METASA</v>
      </c>
      <c r="G1831" t="s">
        <v>8581</v>
      </c>
      <c r="H1831" s="62">
        <v>88416482000106</v>
      </c>
      <c r="I1831" t="s">
        <v>30</v>
      </c>
      <c r="J1831">
        <v>573.99</v>
      </c>
      <c r="K1831">
        <v>9688.9500000000007</v>
      </c>
      <c r="AP1831">
        <v>704203</v>
      </c>
    </row>
    <row r="1832" spans="1:42" x14ac:dyDescent="0.25">
      <c r="A1832" t="s">
        <v>5958</v>
      </c>
      <c r="B1832" t="str">
        <f>C1832&amp;"-"&amp;COUNTIF(C$2:C1832,C1832)</f>
        <v>71933-8</v>
      </c>
      <c r="C1832">
        <v>71933</v>
      </c>
      <c r="D1832" s="57">
        <v>44966</v>
      </c>
      <c r="E1832" s="84" t="str">
        <f>F1832&amp;"-"&amp;COUNTIF($F$2:F1832,F1832)</f>
        <v>METASA-1607</v>
      </c>
      <c r="F1832" s="84" t="str">
        <f t="shared" si="142"/>
        <v>METASA</v>
      </c>
      <c r="G1832" t="s">
        <v>8581</v>
      </c>
      <c r="H1832" s="62">
        <v>88416482000106</v>
      </c>
      <c r="I1832" t="s">
        <v>30</v>
      </c>
      <c r="J1832">
        <v>11.89</v>
      </c>
      <c r="K1832">
        <v>200.7</v>
      </c>
      <c r="AP1832">
        <v>704095</v>
      </c>
    </row>
    <row r="1833" spans="1:42" x14ac:dyDescent="0.25">
      <c r="A1833" t="s">
        <v>5958</v>
      </c>
      <c r="B1833" t="str">
        <f>C1833&amp;"-"&amp;COUNTIF(C$2:C1833,C1833)</f>
        <v>71933-9</v>
      </c>
      <c r="C1833">
        <v>71933</v>
      </c>
      <c r="D1833" s="57">
        <v>44966</v>
      </c>
      <c r="E1833" s="84" t="str">
        <f>F1833&amp;"-"&amp;COUNTIF($F$2:F1833,F1833)</f>
        <v>METASA-1608</v>
      </c>
      <c r="F1833" s="84" t="str">
        <f t="shared" si="142"/>
        <v>METASA</v>
      </c>
      <c r="G1833" t="s">
        <v>8581</v>
      </c>
      <c r="H1833" s="62">
        <v>88416482000106</v>
      </c>
      <c r="I1833" t="s">
        <v>30</v>
      </c>
      <c r="J1833">
        <v>64.13</v>
      </c>
      <c r="K1833">
        <v>927.32</v>
      </c>
      <c r="AP1833">
        <v>704093</v>
      </c>
    </row>
    <row r="1834" spans="1:42" x14ac:dyDescent="0.25">
      <c r="A1834" t="s">
        <v>5958</v>
      </c>
      <c r="B1834" t="str">
        <f>C1834&amp;"-"&amp;COUNTIF(C$2:C1834,C1834)</f>
        <v>71933-10</v>
      </c>
      <c r="C1834">
        <v>71933</v>
      </c>
      <c r="D1834" s="57">
        <v>44966</v>
      </c>
      <c r="E1834" s="84" t="str">
        <f>F1834&amp;"-"&amp;COUNTIF($F$2:F1834,F1834)</f>
        <v>METASA-1609</v>
      </c>
      <c r="F1834" s="84" t="str">
        <f t="shared" si="142"/>
        <v>METASA</v>
      </c>
      <c r="G1834" t="s">
        <v>8581</v>
      </c>
      <c r="H1834" s="62">
        <v>88416482000106</v>
      </c>
      <c r="I1834" t="s">
        <v>30</v>
      </c>
      <c r="J1834">
        <v>1180.51</v>
      </c>
      <c r="K1834">
        <v>15783.42</v>
      </c>
      <c r="AP1834">
        <v>704071</v>
      </c>
    </row>
    <row r="1835" spans="1:42" x14ac:dyDescent="0.25">
      <c r="A1835" t="s">
        <v>5958</v>
      </c>
      <c r="B1835" t="str">
        <f>C1835&amp;"-"&amp;COUNTIF(C$2:C1835,C1835)</f>
        <v>71933-11</v>
      </c>
      <c r="C1835">
        <v>71933</v>
      </c>
      <c r="D1835" s="57">
        <v>44966</v>
      </c>
      <c r="E1835" s="84" t="str">
        <f>F1835&amp;"-"&amp;COUNTIF($F$2:F1835,F1835)</f>
        <v>METASA-1610</v>
      </c>
      <c r="F1835" s="84" t="str">
        <f t="shared" si="142"/>
        <v>METASA</v>
      </c>
      <c r="G1835" t="s">
        <v>8581</v>
      </c>
      <c r="H1835" s="62">
        <v>88416482000106</v>
      </c>
      <c r="I1835" t="s">
        <v>30</v>
      </c>
      <c r="J1835">
        <v>357.62</v>
      </c>
      <c r="K1835">
        <v>5804.2</v>
      </c>
      <c r="AP1835">
        <v>704071</v>
      </c>
    </row>
    <row r="1836" spans="1:42" x14ac:dyDescent="0.25">
      <c r="A1836" t="s">
        <v>5958</v>
      </c>
      <c r="B1836" t="str">
        <f>C1836&amp;"-"&amp;COUNTIF(C$2:C1836,C1836)</f>
        <v>71933-12</v>
      </c>
      <c r="C1836">
        <v>71933</v>
      </c>
      <c r="D1836" s="57">
        <v>44966</v>
      </c>
      <c r="E1836" s="84" t="str">
        <f>F1836&amp;"-"&amp;COUNTIF($F$2:F1836,F1836)</f>
        <v>METASA-1611</v>
      </c>
      <c r="F1836" s="84" t="str">
        <f t="shared" si="142"/>
        <v>METASA</v>
      </c>
      <c r="G1836" t="s">
        <v>8581</v>
      </c>
      <c r="H1836" s="62">
        <v>88416482000106</v>
      </c>
      <c r="I1836" t="s">
        <v>30</v>
      </c>
      <c r="J1836">
        <v>10.36</v>
      </c>
      <c r="K1836">
        <v>157.68</v>
      </c>
      <c r="AP1836">
        <v>704071</v>
      </c>
    </row>
    <row r="1837" spans="1:42" x14ac:dyDescent="0.25">
      <c r="A1837" t="s">
        <v>5958</v>
      </c>
      <c r="B1837" t="str">
        <f>C1837&amp;"-"&amp;COUNTIF(C$2:C1837,C1837)</f>
        <v>71933-13</v>
      </c>
      <c r="C1837">
        <v>71933</v>
      </c>
      <c r="D1837" s="57">
        <v>44966</v>
      </c>
      <c r="E1837" s="84" t="str">
        <f>F1837&amp;"-"&amp;COUNTIF($F$2:F1837,F1837)</f>
        <v>METASA-1612</v>
      </c>
      <c r="F1837" s="84" t="str">
        <f t="shared" si="142"/>
        <v>METASA</v>
      </c>
      <c r="G1837" t="s">
        <v>8581</v>
      </c>
      <c r="H1837" s="62">
        <v>88416482000106</v>
      </c>
      <c r="I1837" t="s">
        <v>30</v>
      </c>
      <c r="J1837">
        <v>918.22</v>
      </c>
      <c r="K1837">
        <v>15499.55</v>
      </c>
      <c r="AP1837">
        <v>704061</v>
      </c>
    </row>
    <row r="1838" spans="1:42" x14ac:dyDescent="0.25">
      <c r="A1838" t="s">
        <v>5958</v>
      </c>
      <c r="B1838" t="str">
        <f>C1838&amp;"-"&amp;COUNTIF(C$2:C1838,C1838)</f>
        <v>71933-14</v>
      </c>
      <c r="C1838">
        <v>71933</v>
      </c>
      <c r="D1838" s="57">
        <v>44966</v>
      </c>
      <c r="E1838" s="84" t="str">
        <f>F1838&amp;"-"&amp;COUNTIF($F$2:F1838,F1838)</f>
        <v>METASA-1613</v>
      </c>
      <c r="F1838" s="84" t="str">
        <f t="shared" si="142"/>
        <v>METASA</v>
      </c>
      <c r="G1838" t="s">
        <v>8581</v>
      </c>
      <c r="H1838" s="62">
        <v>88416482000106</v>
      </c>
      <c r="I1838" t="s">
        <v>30</v>
      </c>
      <c r="J1838">
        <v>1615.22</v>
      </c>
      <c r="K1838">
        <v>26215.02</v>
      </c>
      <c r="AP1838">
        <v>700723</v>
      </c>
    </row>
    <row r="1839" spans="1:42" x14ac:dyDescent="0.25">
      <c r="A1839" t="s">
        <v>5958</v>
      </c>
      <c r="B1839" t="str">
        <f>C1839&amp;"-"&amp;COUNTIF(C$2:C1839,C1839)</f>
        <v>71933-15</v>
      </c>
      <c r="C1839">
        <v>71933</v>
      </c>
      <c r="D1839" s="57">
        <v>44966</v>
      </c>
      <c r="E1839" s="84" t="str">
        <f>F1839&amp;"-"&amp;COUNTIF($F$2:F1839,F1839)</f>
        <v>METASA-1614</v>
      </c>
      <c r="F1839" s="84" t="str">
        <f t="shared" si="142"/>
        <v>METASA</v>
      </c>
      <c r="G1839" t="s">
        <v>8581</v>
      </c>
      <c r="H1839" s="62">
        <v>88416482000106</v>
      </c>
      <c r="I1839" t="s">
        <v>30</v>
      </c>
      <c r="J1839">
        <v>3118.86</v>
      </c>
      <c r="K1839">
        <v>58229.120000000003</v>
      </c>
      <c r="AP1839">
        <v>700722</v>
      </c>
    </row>
    <row r="1840" spans="1:42" x14ac:dyDescent="0.25">
      <c r="A1840" t="s">
        <v>5958</v>
      </c>
      <c r="B1840" t="str">
        <f>C1840&amp;"-"&amp;COUNTIF(C$2:C1840,C1840)</f>
        <v>71933-16</v>
      </c>
      <c r="C1840">
        <v>71933</v>
      </c>
      <c r="D1840" s="57">
        <v>44966</v>
      </c>
      <c r="E1840" s="84" t="str">
        <f>F1840&amp;"-"&amp;COUNTIF($F$2:F1840,F1840)</f>
        <v>METASA-1615</v>
      </c>
      <c r="F1840" s="84" t="str">
        <f t="shared" si="142"/>
        <v>METASA</v>
      </c>
      <c r="G1840" t="s">
        <v>8581</v>
      </c>
      <c r="H1840" s="62">
        <v>88416482000106</v>
      </c>
      <c r="I1840" t="s">
        <v>30</v>
      </c>
      <c r="J1840">
        <v>590.46</v>
      </c>
      <c r="K1840">
        <v>9966.9599999999991</v>
      </c>
      <c r="AP1840">
        <v>700685</v>
      </c>
    </row>
    <row r="1841" spans="1:42" x14ac:dyDescent="0.25">
      <c r="A1841" t="s">
        <v>5958</v>
      </c>
      <c r="B1841" t="str">
        <f>C1841&amp;"-"&amp;COUNTIF(C$2:C1841,C1841)</f>
        <v>71933-17</v>
      </c>
      <c r="C1841">
        <v>71933</v>
      </c>
      <c r="D1841" s="57">
        <v>44966</v>
      </c>
      <c r="E1841" s="84" t="str">
        <f>F1841&amp;"-"&amp;COUNTIF($F$2:F1841,F1841)</f>
        <v>METASA-1616</v>
      </c>
      <c r="F1841" s="84" t="str">
        <f t="shared" si="142"/>
        <v>METASA</v>
      </c>
      <c r="G1841" t="s">
        <v>8581</v>
      </c>
      <c r="H1841" s="62">
        <v>88416482000106</v>
      </c>
      <c r="I1841" t="s">
        <v>30</v>
      </c>
      <c r="J1841">
        <v>445.59</v>
      </c>
      <c r="K1841">
        <v>8608.7999999999993</v>
      </c>
      <c r="AP1841">
        <v>700561</v>
      </c>
    </row>
    <row r="1842" spans="1:42" x14ac:dyDescent="0.25">
      <c r="A1842" t="s">
        <v>5958</v>
      </c>
      <c r="B1842" t="str">
        <f>C1842&amp;"-"&amp;COUNTIF(C$2:C1842,C1842)</f>
        <v>71933-18</v>
      </c>
      <c r="C1842">
        <v>71933</v>
      </c>
      <c r="D1842" s="57">
        <v>44966</v>
      </c>
      <c r="E1842" s="84" t="str">
        <f>F1842&amp;"-"&amp;COUNTIF($F$2:F1842,F1842)</f>
        <v>METASA-1617</v>
      </c>
      <c r="F1842" s="84" t="str">
        <f t="shared" si="142"/>
        <v>METASA</v>
      </c>
      <c r="G1842" t="s">
        <v>8581</v>
      </c>
      <c r="H1842" s="62">
        <v>88416482000106</v>
      </c>
      <c r="I1842" t="s">
        <v>30</v>
      </c>
      <c r="J1842">
        <v>1710.53</v>
      </c>
      <c r="K1842">
        <v>33047.440000000002</v>
      </c>
      <c r="AP1842">
        <v>700543</v>
      </c>
    </row>
    <row r="1843" spans="1:42" x14ac:dyDescent="0.25">
      <c r="A1843" t="s">
        <v>5958</v>
      </c>
      <c r="B1843" t="str">
        <f>C1843&amp;"-"&amp;COUNTIF(C$2:C1843,C1843)</f>
        <v>71934-1</v>
      </c>
      <c r="C1843">
        <v>71934</v>
      </c>
      <c r="D1843" s="57">
        <v>44966</v>
      </c>
      <c r="E1843" s="84" t="str">
        <f>F1843&amp;"-"&amp;COUNTIF($F$2:F1843,F1843)</f>
        <v>METASA-1618</v>
      </c>
      <c r="F1843" s="84" t="str">
        <f t="shared" si="142"/>
        <v>METASA</v>
      </c>
      <c r="G1843" t="s">
        <v>8581</v>
      </c>
      <c r="H1843" s="62">
        <v>88416482000106</v>
      </c>
      <c r="I1843" t="s">
        <v>30</v>
      </c>
      <c r="J1843">
        <v>123.21</v>
      </c>
      <c r="K1843">
        <v>2079.7800000000002</v>
      </c>
      <c r="AP1843">
        <v>700123</v>
      </c>
    </row>
    <row r="1844" spans="1:42" x14ac:dyDescent="0.25">
      <c r="A1844" t="s">
        <v>5958</v>
      </c>
      <c r="B1844" t="str">
        <f>C1844&amp;"-"&amp;COUNTIF(C$2:C1844,C1844)</f>
        <v>71934-2</v>
      </c>
      <c r="C1844">
        <v>71934</v>
      </c>
      <c r="D1844" s="57">
        <v>44966</v>
      </c>
      <c r="E1844" s="84" t="str">
        <f>F1844&amp;"-"&amp;COUNTIF($F$2:F1844,F1844)</f>
        <v>METASA-1619</v>
      </c>
      <c r="F1844" s="84" t="str">
        <f t="shared" si="142"/>
        <v>METASA</v>
      </c>
      <c r="G1844" t="s">
        <v>8581</v>
      </c>
      <c r="H1844" s="62">
        <v>88416482000106</v>
      </c>
      <c r="I1844" t="s">
        <v>30</v>
      </c>
      <c r="J1844">
        <v>2784.24</v>
      </c>
      <c r="K1844">
        <v>46997.97</v>
      </c>
      <c r="AP1844">
        <v>700123</v>
      </c>
    </row>
    <row r="1845" spans="1:42" x14ac:dyDescent="0.25">
      <c r="A1845" t="s">
        <v>5958</v>
      </c>
      <c r="B1845" t="str">
        <f>C1845&amp;"-"&amp;COUNTIF(C$2:C1845,C1845)</f>
        <v>71934-3</v>
      </c>
      <c r="C1845">
        <v>71934</v>
      </c>
      <c r="D1845" s="57">
        <v>44966</v>
      </c>
      <c r="E1845" s="84" t="str">
        <f>F1845&amp;"-"&amp;COUNTIF($F$2:F1845,F1845)</f>
        <v>METASA-1620</v>
      </c>
      <c r="F1845" s="84" t="str">
        <f t="shared" si="142"/>
        <v>METASA</v>
      </c>
      <c r="G1845" t="s">
        <v>8581</v>
      </c>
      <c r="H1845" s="62">
        <v>88416482000106</v>
      </c>
      <c r="I1845" t="s">
        <v>30</v>
      </c>
      <c r="J1845">
        <v>350.6</v>
      </c>
      <c r="K1845">
        <v>5918.13</v>
      </c>
      <c r="AP1845">
        <v>699011</v>
      </c>
    </row>
    <row r="1846" spans="1:42" x14ac:dyDescent="0.25">
      <c r="A1846" t="s">
        <v>5958</v>
      </c>
      <c r="B1846" t="str">
        <f>C1846&amp;"-"&amp;COUNTIF(C$2:C1846,C1846)</f>
        <v>71960-1</v>
      </c>
      <c r="C1846">
        <v>71960</v>
      </c>
      <c r="D1846" s="57">
        <v>44967</v>
      </c>
      <c r="E1846" s="84" t="str">
        <f>F1846&amp;"-"&amp;COUNTIF($F$2:F1846,F1846)</f>
        <v>METASA-1621</v>
      </c>
      <c r="F1846" s="84" t="str">
        <f t="shared" si="142"/>
        <v>METASA</v>
      </c>
      <c r="G1846" t="s">
        <v>8581</v>
      </c>
      <c r="H1846" s="62">
        <v>88416482000106</v>
      </c>
      <c r="I1846" t="s">
        <v>30</v>
      </c>
      <c r="J1846">
        <v>123.83</v>
      </c>
      <c r="K1846">
        <v>2090.25</v>
      </c>
      <c r="AP1846">
        <v>698496</v>
      </c>
    </row>
    <row r="1847" spans="1:42" x14ac:dyDescent="0.25">
      <c r="A1847" t="s">
        <v>5958</v>
      </c>
      <c r="B1847" t="str">
        <f>C1847&amp;"-"&amp;COUNTIF(C$2:C1847,C1847)</f>
        <v>71960-2</v>
      </c>
      <c r="C1847">
        <v>71960</v>
      </c>
      <c r="D1847" s="57">
        <v>44967</v>
      </c>
      <c r="E1847" s="84" t="str">
        <f>F1847&amp;"-"&amp;COUNTIF($F$2:F1847,F1847)</f>
        <v>METASA-1622</v>
      </c>
      <c r="F1847" s="84" t="str">
        <f t="shared" si="142"/>
        <v>METASA</v>
      </c>
      <c r="G1847" t="s">
        <v>8581</v>
      </c>
      <c r="H1847" s="62">
        <v>88416482000106</v>
      </c>
      <c r="I1847" t="s">
        <v>30</v>
      </c>
      <c r="J1847">
        <v>6827.22</v>
      </c>
      <c r="K1847">
        <v>103910.29</v>
      </c>
      <c r="AP1847">
        <v>698496</v>
      </c>
    </row>
    <row r="1848" spans="1:42" x14ac:dyDescent="0.25">
      <c r="A1848" t="s">
        <v>5958</v>
      </c>
      <c r="B1848" t="str">
        <f>C1848&amp;"-"&amp;COUNTIF(C$2:C1848,C1848)</f>
        <v>71960-3</v>
      </c>
      <c r="C1848">
        <v>71960</v>
      </c>
      <c r="D1848" s="57">
        <v>44967</v>
      </c>
      <c r="E1848" s="84" t="str">
        <f>F1848&amp;"-"&amp;COUNTIF($F$2:F1848,F1848)</f>
        <v>METASA-1623</v>
      </c>
      <c r="F1848" s="84" t="str">
        <f t="shared" si="142"/>
        <v>METASA</v>
      </c>
      <c r="G1848" t="s">
        <v>8581</v>
      </c>
      <c r="H1848" s="62">
        <v>88416482000106</v>
      </c>
      <c r="I1848" t="s">
        <v>30</v>
      </c>
      <c r="J1848">
        <v>1264.18</v>
      </c>
      <c r="K1848">
        <v>18280.04</v>
      </c>
      <c r="AP1848">
        <v>697933</v>
      </c>
    </row>
    <row r="1849" spans="1:42" x14ac:dyDescent="0.25">
      <c r="A1849" t="s">
        <v>5958</v>
      </c>
      <c r="B1849" t="str">
        <f>C1849&amp;"-"&amp;COUNTIF(C$2:C1849,C1849)</f>
        <v>71960-4</v>
      </c>
      <c r="C1849">
        <v>71960</v>
      </c>
      <c r="D1849" s="57">
        <v>44967</v>
      </c>
      <c r="E1849" s="84" t="str">
        <f>F1849&amp;"-"&amp;COUNTIF($F$2:F1849,F1849)</f>
        <v>METASA-1624</v>
      </c>
      <c r="F1849" s="84" t="str">
        <f t="shared" si="142"/>
        <v>METASA</v>
      </c>
      <c r="G1849" t="s">
        <v>8581</v>
      </c>
      <c r="H1849" s="62">
        <v>88416482000106</v>
      </c>
      <c r="I1849" t="s">
        <v>30</v>
      </c>
      <c r="J1849">
        <v>773.07</v>
      </c>
      <c r="K1849">
        <v>12546.93</v>
      </c>
      <c r="AP1849">
        <v>697659</v>
      </c>
    </row>
    <row r="1850" spans="1:42" x14ac:dyDescent="0.25">
      <c r="A1850" t="s">
        <v>5958</v>
      </c>
      <c r="B1850" t="str">
        <f>C1850&amp;"-"&amp;COUNTIF(C$2:C1850,C1850)</f>
        <v>71960-5</v>
      </c>
      <c r="C1850">
        <v>71960</v>
      </c>
      <c r="D1850" s="57">
        <v>44967</v>
      </c>
      <c r="E1850" s="84" t="str">
        <f>F1850&amp;"-"&amp;COUNTIF($F$2:F1850,F1850)</f>
        <v>METASA-1625</v>
      </c>
      <c r="F1850" s="84" t="str">
        <f t="shared" si="142"/>
        <v>METASA</v>
      </c>
      <c r="G1850" t="s">
        <v>8581</v>
      </c>
      <c r="H1850" s="62">
        <v>88416482000106</v>
      </c>
      <c r="I1850" t="s">
        <v>30</v>
      </c>
      <c r="J1850">
        <v>639.88</v>
      </c>
      <c r="K1850">
        <v>10385.25</v>
      </c>
      <c r="AP1850">
        <v>697659</v>
      </c>
    </row>
    <row r="1851" spans="1:42" x14ac:dyDescent="0.25">
      <c r="A1851" t="s">
        <v>5958</v>
      </c>
      <c r="B1851" t="str">
        <f>C1851&amp;"-"&amp;COUNTIF(C$2:C1851,C1851)</f>
        <v>71960-6</v>
      </c>
      <c r="C1851">
        <v>71960</v>
      </c>
      <c r="D1851" s="57">
        <v>44967</v>
      </c>
      <c r="E1851" s="84" t="str">
        <f>F1851&amp;"-"&amp;COUNTIF($F$2:F1851,F1851)</f>
        <v>METASA-1626</v>
      </c>
      <c r="F1851" s="84" t="str">
        <f t="shared" si="142"/>
        <v>METASA</v>
      </c>
      <c r="G1851" t="s">
        <v>8581</v>
      </c>
      <c r="H1851" s="62">
        <v>88416482000106</v>
      </c>
      <c r="I1851" t="s">
        <v>30</v>
      </c>
      <c r="J1851">
        <v>770.46</v>
      </c>
      <c r="K1851">
        <v>14384.49</v>
      </c>
      <c r="AP1851">
        <v>697659</v>
      </c>
    </row>
    <row r="1852" spans="1:42" x14ac:dyDescent="0.25">
      <c r="A1852" t="s">
        <v>5958</v>
      </c>
      <c r="B1852" t="str">
        <f>C1852&amp;"-"&amp;COUNTIF(C$2:C1852,C1852)</f>
        <v>71960-7</v>
      </c>
      <c r="C1852">
        <v>71960</v>
      </c>
      <c r="D1852" s="57">
        <v>44967</v>
      </c>
      <c r="E1852" s="84" t="str">
        <f>F1852&amp;"-"&amp;COUNTIF($F$2:F1852,F1852)</f>
        <v>METASA-1627</v>
      </c>
      <c r="F1852" s="84" t="str">
        <f t="shared" si="142"/>
        <v>METASA</v>
      </c>
      <c r="G1852" t="s">
        <v>8581</v>
      </c>
      <c r="H1852" s="62">
        <v>88416482000106</v>
      </c>
      <c r="I1852" t="s">
        <v>30</v>
      </c>
      <c r="J1852">
        <v>788.99</v>
      </c>
      <c r="K1852">
        <v>13949.34</v>
      </c>
      <c r="AP1852">
        <v>697658</v>
      </c>
    </row>
    <row r="1853" spans="1:42" x14ac:dyDescent="0.25">
      <c r="A1853" t="s">
        <v>5958</v>
      </c>
      <c r="B1853" t="str">
        <f>C1853&amp;"-"&amp;COUNTIF(C$2:C1853,C1853)</f>
        <v>71960-8</v>
      </c>
      <c r="C1853">
        <v>71960</v>
      </c>
      <c r="D1853" s="57">
        <v>44967</v>
      </c>
      <c r="E1853" s="84" t="str">
        <f>F1853&amp;"-"&amp;COUNTIF($F$2:F1853,F1853)</f>
        <v>METASA-1628</v>
      </c>
      <c r="F1853" s="84" t="str">
        <f t="shared" si="142"/>
        <v>METASA</v>
      </c>
      <c r="G1853" t="s">
        <v>8581</v>
      </c>
      <c r="H1853" s="62">
        <v>88416482000106</v>
      </c>
      <c r="I1853" t="s">
        <v>30</v>
      </c>
      <c r="J1853">
        <v>3447.62</v>
      </c>
      <c r="K1853">
        <v>69366.11</v>
      </c>
      <c r="AP1853">
        <v>697658</v>
      </c>
    </row>
    <row r="1854" spans="1:42" x14ac:dyDescent="0.25">
      <c r="A1854" t="s">
        <v>5958</v>
      </c>
      <c r="B1854" t="str">
        <f>C1854&amp;"-"&amp;COUNTIF(C$2:C1854,C1854)</f>
        <v>71960-9</v>
      </c>
      <c r="C1854">
        <v>71960</v>
      </c>
      <c r="D1854" s="57">
        <v>44967</v>
      </c>
      <c r="E1854" s="84" t="str">
        <f>F1854&amp;"-"&amp;COUNTIF($F$2:F1854,F1854)</f>
        <v>METASA-1629</v>
      </c>
      <c r="F1854" s="84" t="str">
        <f t="shared" si="142"/>
        <v>METASA</v>
      </c>
      <c r="G1854" t="s">
        <v>8581</v>
      </c>
      <c r="H1854" s="62">
        <v>88416482000106</v>
      </c>
      <c r="I1854" t="s">
        <v>30</v>
      </c>
      <c r="J1854">
        <v>59.44</v>
      </c>
      <c r="K1854">
        <v>1089.54</v>
      </c>
      <c r="AP1854">
        <v>697658</v>
      </c>
    </row>
    <row r="1855" spans="1:42" x14ac:dyDescent="0.25">
      <c r="A1855" t="s">
        <v>5958</v>
      </c>
      <c r="B1855" t="str">
        <f>C1855&amp;"-"&amp;COUNTIF(C$2:C1855,C1855)</f>
        <v>71960-10</v>
      </c>
      <c r="C1855">
        <v>71960</v>
      </c>
      <c r="D1855" s="57">
        <v>44967</v>
      </c>
      <c r="E1855" s="84" t="str">
        <f>F1855&amp;"-"&amp;COUNTIF($F$2:F1855,F1855)</f>
        <v>METASA-1630</v>
      </c>
      <c r="F1855" s="84" t="str">
        <f t="shared" si="142"/>
        <v>METASA</v>
      </c>
      <c r="G1855" t="s">
        <v>8581</v>
      </c>
      <c r="H1855" s="62">
        <v>88416482000106</v>
      </c>
      <c r="I1855" t="s">
        <v>30</v>
      </c>
      <c r="J1855">
        <v>229.61</v>
      </c>
      <c r="K1855">
        <v>4208.75</v>
      </c>
      <c r="AP1855">
        <v>696954</v>
      </c>
    </row>
    <row r="1856" spans="1:42" x14ac:dyDescent="0.25">
      <c r="A1856" t="s">
        <v>5958</v>
      </c>
      <c r="B1856" t="str">
        <f>C1856&amp;"-"&amp;COUNTIF(C$2:C1856,C1856)</f>
        <v>71960-11</v>
      </c>
      <c r="C1856">
        <v>71960</v>
      </c>
      <c r="D1856" s="57">
        <v>44967</v>
      </c>
      <c r="E1856" s="84" t="str">
        <f>F1856&amp;"-"&amp;COUNTIF($F$2:F1856,F1856)</f>
        <v>METASA-1631</v>
      </c>
      <c r="F1856" s="84" t="str">
        <f t="shared" si="142"/>
        <v>METASA</v>
      </c>
      <c r="G1856" t="s">
        <v>8581</v>
      </c>
      <c r="H1856" s="62">
        <v>88416482000106</v>
      </c>
      <c r="I1856" t="s">
        <v>30</v>
      </c>
      <c r="J1856">
        <v>424.65</v>
      </c>
      <c r="K1856">
        <v>7783.83</v>
      </c>
      <c r="AP1856">
        <v>696954</v>
      </c>
    </row>
    <row r="1857" spans="1:42" x14ac:dyDescent="0.25">
      <c r="A1857" t="s">
        <v>5958</v>
      </c>
      <c r="B1857" t="str">
        <f>C1857&amp;"-"&amp;COUNTIF(C$2:C1857,C1857)</f>
        <v>71960-12</v>
      </c>
      <c r="C1857">
        <v>71960</v>
      </c>
      <c r="D1857" s="57">
        <v>44967</v>
      </c>
      <c r="E1857" s="84" t="str">
        <f>F1857&amp;"-"&amp;COUNTIF($F$2:F1857,F1857)</f>
        <v>METASA-1632</v>
      </c>
      <c r="F1857" s="84" t="str">
        <f t="shared" si="142"/>
        <v>METASA</v>
      </c>
      <c r="G1857" t="s">
        <v>8581</v>
      </c>
      <c r="H1857" s="62">
        <v>88416482000106</v>
      </c>
      <c r="I1857" t="s">
        <v>30</v>
      </c>
      <c r="J1857">
        <v>32.700000000000003</v>
      </c>
      <c r="K1857">
        <v>599.39</v>
      </c>
      <c r="AP1857">
        <v>693804</v>
      </c>
    </row>
    <row r="1858" spans="1:42" x14ac:dyDescent="0.25">
      <c r="A1858" t="s">
        <v>5958</v>
      </c>
      <c r="B1858" t="str">
        <f>C1858&amp;"-"&amp;COUNTIF(C$2:C1858,C1858)</f>
        <v>71960-13</v>
      </c>
      <c r="C1858">
        <v>71960</v>
      </c>
      <c r="D1858" s="57">
        <v>44967</v>
      </c>
      <c r="E1858" s="84" t="str">
        <f>F1858&amp;"-"&amp;COUNTIF($F$2:F1858,F1858)</f>
        <v>METASA-1633</v>
      </c>
      <c r="F1858" s="84" t="str">
        <f t="shared" si="142"/>
        <v>METASA</v>
      </c>
      <c r="G1858" t="s">
        <v>8581</v>
      </c>
      <c r="H1858" s="62">
        <v>88416482000106</v>
      </c>
      <c r="I1858" t="s">
        <v>30</v>
      </c>
      <c r="J1858">
        <v>462.27</v>
      </c>
      <c r="K1858">
        <v>7354.72</v>
      </c>
      <c r="AP1858">
        <v>693804</v>
      </c>
    </row>
    <row r="1859" spans="1:42" x14ac:dyDescent="0.25">
      <c r="A1859" t="s">
        <v>5958</v>
      </c>
      <c r="B1859" t="str">
        <f>C1859&amp;"-"&amp;COUNTIF(C$2:C1859,C1859)</f>
        <v>71960-14</v>
      </c>
      <c r="C1859">
        <v>71960</v>
      </c>
      <c r="D1859" s="57">
        <v>44967</v>
      </c>
      <c r="E1859" s="84" t="str">
        <f>F1859&amp;"-"&amp;COUNTIF($F$2:F1859,F1859)</f>
        <v>METASA-1634</v>
      </c>
      <c r="F1859" s="84" t="str">
        <f t="shared" ref="F1859:F1922" si="143">LEFT(G1859,SEARCH(" ",G1859)-1)</f>
        <v>METASA</v>
      </c>
      <c r="G1859" t="s">
        <v>8581</v>
      </c>
      <c r="H1859" s="62">
        <v>88416482000106</v>
      </c>
      <c r="I1859" t="s">
        <v>30</v>
      </c>
      <c r="J1859">
        <v>355.21</v>
      </c>
      <c r="K1859">
        <v>5264.21</v>
      </c>
      <c r="AP1859">
        <v>693804</v>
      </c>
    </row>
    <row r="1860" spans="1:42" x14ac:dyDescent="0.25">
      <c r="A1860" t="s">
        <v>5958</v>
      </c>
      <c r="B1860" t="str">
        <f>C1860&amp;"-"&amp;COUNTIF(C$2:C1860,C1860)</f>
        <v>72032-1</v>
      </c>
      <c r="C1860">
        <v>72032</v>
      </c>
      <c r="D1860" s="57">
        <v>44972</v>
      </c>
      <c r="E1860" s="84" t="str">
        <f>F1860&amp;"-"&amp;COUNTIF($F$2:F1860,F1860)</f>
        <v>METASA-1635</v>
      </c>
      <c r="F1860" s="84" t="str">
        <f t="shared" si="143"/>
        <v>METASA</v>
      </c>
      <c r="G1860" t="s">
        <v>8581</v>
      </c>
      <c r="H1860" s="62">
        <v>88416482000106</v>
      </c>
      <c r="I1860" t="s">
        <v>30</v>
      </c>
      <c r="J1860">
        <v>64.209999999999994</v>
      </c>
      <c r="K1860">
        <v>1083.8599999999999</v>
      </c>
      <c r="AP1860">
        <v>551320</v>
      </c>
    </row>
    <row r="1861" spans="1:42" x14ac:dyDescent="0.25">
      <c r="A1861" t="s">
        <v>5958</v>
      </c>
      <c r="B1861" t="str">
        <f>C1861&amp;"-"&amp;COUNTIF(C$2:C1861,C1861)</f>
        <v>72032-2</v>
      </c>
      <c r="C1861">
        <v>72032</v>
      </c>
      <c r="D1861" s="57">
        <v>44972</v>
      </c>
      <c r="E1861" s="84" t="str">
        <f>F1861&amp;"-"&amp;COUNTIF($F$2:F1861,F1861)</f>
        <v>METASA-1636</v>
      </c>
      <c r="F1861" s="84" t="str">
        <f t="shared" si="143"/>
        <v>METASA</v>
      </c>
      <c r="G1861" t="s">
        <v>8581</v>
      </c>
      <c r="H1861" s="62">
        <v>88416482000106</v>
      </c>
      <c r="I1861" t="s">
        <v>30</v>
      </c>
      <c r="J1861">
        <v>182.22</v>
      </c>
      <c r="K1861">
        <v>3075.87</v>
      </c>
      <c r="AP1861">
        <v>551291</v>
      </c>
    </row>
    <row r="1862" spans="1:42" x14ac:dyDescent="0.25">
      <c r="A1862" t="s">
        <v>5958</v>
      </c>
      <c r="B1862" t="str">
        <f>C1862&amp;"-"&amp;COUNTIF(C$2:C1862,C1862)</f>
        <v>72032-3</v>
      </c>
      <c r="C1862">
        <v>72032</v>
      </c>
      <c r="D1862" s="57">
        <v>44972</v>
      </c>
      <c r="E1862" s="84" t="str">
        <f>F1862&amp;"-"&amp;COUNTIF($F$2:F1862,F1862)</f>
        <v>METASA-1637</v>
      </c>
      <c r="F1862" s="84" t="str">
        <f t="shared" si="143"/>
        <v>METASA</v>
      </c>
      <c r="G1862" t="s">
        <v>8581</v>
      </c>
      <c r="H1862" s="62">
        <v>88416482000106</v>
      </c>
      <c r="I1862" t="s">
        <v>30</v>
      </c>
      <c r="J1862">
        <v>944.97</v>
      </c>
      <c r="K1862">
        <v>12634.25</v>
      </c>
      <c r="AP1862">
        <v>250714</v>
      </c>
    </row>
    <row r="1863" spans="1:42" x14ac:dyDescent="0.25">
      <c r="A1863" t="s">
        <v>5958</v>
      </c>
      <c r="B1863" t="str">
        <f>C1863&amp;"-"&amp;COUNTIF(C$2:C1863,C1863)</f>
        <v>72032-4</v>
      </c>
      <c r="C1863">
        <v>72032</v>
      </c>
      <c r="D1863" s="57">
        <v>44972</v>
      </c>
      <c r="E1863" s="84" t="str">
        <f>F1863&amp;"-"&amp;COUNTIF($F$2:F1863,F1863)</f>
        <v>METASA-1638</v>
      </c>
      <c r="F1863" s="84" t="str">
        <f t="shared" si="143"/>
        <v>METASA</v>
      </c>
      <c r="G1863" t="s">
        <v>8581</v>
      </c>
      <c r="H1863" s="62">
        <v>88416482000106</v>
      </c>
      <c r="I1863" t="s">
        <v>30</v>
      </c>
      <c r="J1863">
        <v>8936.2000000000007</v>
      </c>
      <c r="K1863">
        <v>136008.95999999999</v>
      </c>
      <c r="AP1863">
        <v>250714</v>
      </c>
    </row>
    <row r="1864" spans="1:42" x14ac:dyDescent="0.25">
      <c r="A1864" t="s">
        <v>5958</v>
      </c>
      <c r="B1864" t="str">
        <f>C1864&amp;"-"&amp;COUNTIF(C$2:C1864,C1864)</f>
        <v>72032-5</v>
      </c>
      <c r="C1864">
        <v>72032</v>
      </c>
      <c r="D1864" s="57">
        <v>44972</v>
      </c>
      <c r="E1864" s="84" t="str">
        <f>F1864&amp;"-"&amp;COUNTIF($F$2:F1864,F1864)</f>
        <v>METASA-1639</v>
      </c>
      <c r="F1864" s="84" t="str">
        <f t="shared" si="143"/>
        <v>METASA</v>
      </c>
      <c r="G1864" t="s">
        <v>8581</v>
      </c>
      <c r="H1864" s="62">
        <v>88416482000106</v>
      </c>
      <c r="I1864" t="s">
        <v>30</v>
      </c>
      <c r="J1864">
        <v>1498.32</v>
      </c>
      <c r="K1864">
        <v>21665.71</v>
      </c>
      <c r="AP1864">
        <v>247797</v>
      </c>
    </row>
    <row r="1865" spans="1:42" x14ac:dyDescent="0.25">
      <c r="A1865" t="s">
        <v>5958</v>
      </c>
      <c r="B1865" t="str">
        <f>C1865&amp;"-"&amp;COUNTIF(C$2:C1865,C1865)</f>
        <v>72032-6</v>
      </c>
      <c r="C1865">
        <v>72032</v>
      </c>
      <c r="D1865" s="57">
        <v>44972</v>
      </c>
      <c r="E1865" s="84" t="str">
        <f>F1865&amp;"-"&amp;COUNTIF($F$2:F1865,F1865)</f>
        <v>METASA-1640</v>
      </c>
      <c r="F1865" s="84" t="str">
        <f t="shared" si="143"/>
        <v>METASA</v>
      </c>
      <c r="G1865" t="s">
        <v>8581</v>
      </c>
      <c r="H1865" s="62">
        <v>88416482000106</v>
      </c>
      <c r="I1865" t="s">
        <v>30</v>
      </c>
      <c r="J1865">
        <v>504.19</v>
      </c>
      <c r="K1865">
        <v>8510.73</v>
      </c>
      <c r="AP1865">
        <v>245349</v>
      </c>
    </row>
    <row r="1866" spans="1:42" x14ac:dyDescent="0.25">
      <c r="A1866" t="s">
        <v>5958</v>
      </c>
      <c r="B1866" t="str">
        <f>C1866&amp;"-"&amp;COUNTIF(C$2:C1866,C1866)</f>
        <v>72032-7</v>
      </c>
      <c r="C1866">
        <v>72032</v>
      </c>
      <c r="D1866" s="57">
        <v>44972</v>
      </c>
      <c r="E1866" s="84" t="str">
        <f>F1866&amp;"-"&amp;COUNTIF($F$2:F1866,F1866)</f>
        <v>METASA-1641</v>
      </c>
      <c r="F1866" s="84" t="str">
        <f t="shared" si="143"/>
        <v>METASA</v>
      </c>
      <c r="G1866" t="s">
        <v>8581</v>
      </c>
      <c r="H1866" s="62">
        <v>88416482000106</v>
      </c>
      <c r="I1866" t="s">
        <v>30</v>
      </c>
      <c r="J1866">
        <v>257.66000000000003</v>
      </c>
      <c r="K1866">
        <v>4349.3</v>
      </c>
      <c r="AP1866">
        <v>245349</v>
      </c>
    </row>
    <row r="1867" spans="1:42" x14ac:dyDescent="0.25">
      <c r="A1867" t="s">
        <v>5958</v>
      </c>
      <c r="B1867" t="str">
        <f>C1867&amp;"-"&amp;COUNTIF(C$2:C1867,C1867)</f>
        <v>72032-8</v>
      </c>
      <c r="C1867">
        <v>72032</v>
      </c>
      <c r="D1867" s="57">
        <v>44972</v>
      </c>
      <c r="E1867" s="84" t="str">
        <f>F1867&amp;"-"&amp;COUNTIF($F$2:F1867,F1867)</f>
        <v>METASA-1642</v>
      </c>
      <c r="F1867" s="84" t="str">
        <f t="shared" si="143"/>
        <v>METASA</v>
      </c>
      <c r="G1867" t="s">
        <v>8581</v>
      </c>
      <c r="H1867" s="62">
        <v>88416482000106</v>
      </c>
      <c r="I1867" t="s">
        <v>30</v>
      </c>
      <c r="J1867">
        <v>216.48</v>
      </c>
      <c r="K1867">
        <v>6396.98</v>
      </c>
      <c r="AP1867">
        <v>245349</v>
      </c>
    </row>
    <row r="1868" spans="1:42" x14ac:dyDescent="0.25">
      <c r="A1868" t="s">
        <v>5958</v>
      </c>
      <c r="B1868" t="str">
        <f>C1868&amp;"-"&amp;COUNTIF(C$2:C1868,C1868)</f>
        <v>72032-9</v>
      </c>
      <c r="C1868">
        <v>72032</v>
      </c>
      <c r="D1868" s="57">
        <v>44972</v>
      </c>
      <c r="E1868" s="84" t="str">
        <f>F1868&amp;"-"&amp;COUNTIF($F$2:F1868,F1868)</f>
        <v>METASA-1643</v>
      </c>
      <c r="F1868" s="84" t="str">
        <f t="shared" si="143"/>
        <v>METASA</v>
      </c>
      <c r="G1868" t="s">
        <v>8581</v>
      </c>
      <c r="H1868" s="62">
        <v>88416482000106</v>
      </c>
      <c r="I1868" t="s">
        <v>30</v>
      </c>
      <c r="J1868">
        <v>475.77</v>
      </c>
      <c r="K1868">
        <v>8031</v>
      </c>
      <c r="AP1868">
        <v>245201</v>
      </c>
    </row>
    <row r="1869" spans="1:42" x14ac:dyDescent="0.25">
      <c r="A1869" t="s">
        <v>5958</v>
      </c>
      <c r="B1869" t="str">
        <f>C1869&amp;"-"&amp;COUNTIF(C$2:C1869,C1869)</f>
        <v>72032-10</v>
      </c>
      <c r="C1869">
        <v>72032</v>
      </c>
      <c r="D1869" s="57">
        <v>44972</v>
      </c>
      <c r="E1869" s="84" t="str">
        <f>F1869&amp;"-"&amp;COUNTIF($F$2:F1869,F1869)</f>
        <v>METASA-1644</v>
      </c>
      <c r="F1869" s="84" t="str">
        <f t="shared" si="143"/>
        <v>METASA</v>
      </c>
      <c r="G1869" t="s">
        <v>8581</v>
      </c>
      <c r="H1869" s="62">
        <v>88416482000106</v>
      </c>
      <c r="I1869" t="s">
        <v>30</v>
      </c>
      <c r="J1869">
        <v>1671.27</v>
      </c>
      <c r="K1869">
        <v>53463.93</v>
      </c>
      <c r="AP1869">
        <v>244874</v>
      </c>
    </row>
    <row r="1870" spans="1:42" x14ac:dyDescent="0.25">
      <c r="A1870" t="s">
        <v>5958</v>
      </c>
      <c r="B1870" t="str">
        <f>C1870&amp;"-"&amp;COUNTIF(C$2:C1870,C1870)</f>
        <v>72050-1</v>
      </c>
      <c r="C1870">
        <v>72050</v>
      </c>
      <c r="D1870" s="57">
        <v>44972</v>
      </c>
      <c r="E1870" s="84" t="str">
        <f>F1870&amp;"-"&amp;COUNTIF($F$2:F1870,F1870)</f>
        <v>METASA-1645</v>
      </c>
      <c r="F1870" s="84" t="str">
        <f t="shared" si="143"/>
        <v>METASA</v>
      </c>
      <c r="G1870" t="s">
        <v>8581</v>
      </c>
      <c r="H1870" s="62">
        <v>88416482000106</v>
      </c>
      <c r="I1870" t="s">
        <v>30</v>
      </c>
      <c r="J1870">
        <v>264.20999999999998</v>
      </c>
      <c r="K1870">
        <v>4671.2299999999996</v>
      </c>
      <c r="AP1870">
        <v>228950</v>
      </c>
    </row>
    <row r="1871" spans="1:42" x14ac:dyDescent="0.25">
      <c r="A1871" t="s">
        <v>5958</v>
      </c>
      <c r="B1871" t="str">
        <f>C1871&amp;"-"&amp;COUNTIF(C$2:C1871,C1871)</f>
        <v>72050-2</v>
      </c>
      <c r="C1871">
        <v>72050</v>
      </c>
      <c r="D1871" s="57">
        <v>44972</v>
      </c>
      <c r="E1871" s="84" t="str">
        <f>F1871&amp;"-"&amp;COUNTIF($F$2:F1871,F1871)</f>
        <v>METASA-1646</v>
      </c>
      <c r="F1871" s="84" t="str">
        <f t="shared" si="143"/>
        <v>METASA</v>
      </c>
      <c r="G1871" t="s">
        <v>8581</v>
      </c>
      <c r="H1871" s="62">
        <v>88416482000106</v>
      </c>
      <c r="I1871" t="s">
        <v>30</v>
      </c>
      <c r="J1871">
        <v>1524.5</v>
      </c>
      <c r="K1871">
        <v>30672.94</v>
      </c>
      <c r="AP1871">
        <v>228950</v>
      </c>
    </row>
    <row r="1872" spans="1:42" x14ac:dyDescent="0.25">
      <c r="A1872" t="s">
        <v>5958</v>
      </c>
      <c r="B1872" t="str">
        <f>C1872&amp;"-"&amp;COUNTIF(C$2:C1872,C1872)</f>
        <v>72050-3</v>
      </c>
      <c r="C1872">
        <v>72050</v>
      </c>
      <c r="D1872" s="57">
        <v>44972</v>
      </c>
      <c r="E1872" s="84" t="str">
        <f>F1872&amp;"-"&amp;COUNTIF($F$2:F1872,F1872)</f>
        <v>METASA-1647</v>
      </c>
      <c r="F1872" s="84" t="str">
        <f t="shared" si="143"/>
        <v>METASA</v>
      </c>
      <c r="G1872" t="s">
        <v>8581</v>
      </c>
      <c r="H1872" s="62">
        <v>88416482000106</v>
      </c>
      <c r="I1872" t="s">
        <v>30</v>
      </c>
      <c r="J1872">
        <v>75.87</v>
      </c>
      <c r="K1872">
        <v>1390.7</v>
      </c>
      <c r="AP1872">
        <v>228522</v>
      </c>
    </row>
    <row r="1873" spans="1:42" x14ac:dyDescent="0.25">
      <c r="A1873" t="s">
        <v>5958</v>
      </c>
      <c r="B1873" t="str">
        <f>C1873&amp;"-"&amp;COUNTIF(C$2:C1873,C1873)</f>
        <v>72050-4</v>
      </c>
      <c r="C1873">
        <v>72050</v>
      </c>
      <c r="D1873" s="57">
        <v>44972</v>
      </c>
      <c r="E1873" s="84" t="str">
        <f>F1873&amp;"-"&amp;COUNTIF($F$2:F1873,F1873)</f>
        <v>METASA-1648</v>
      </c>
      <c r="F1873" s="84" t="str">
        <f t="shared" si="143"/>
        <v>METASA</v>
      </c>
      <c r="G1873" t="s">
        <v>8581</v>
      </c>
      <c r="H1873" s="62">
        <v>88416482000106</v>
      </c>
      <c r="I1873" t="s">
        <v>30</v>
      </c>
      <c r="J1873">
        <v>48.08</v>
      </c>
      <c r="K1873">
        <v>881.31</v>
      </c>
      <c r="AP1873">
        <v>228499</v>
      </c>
    </row>
    <row r="1874" spans="1:42" x14ac:dyDescent="0.25">
      <c r="A1874" t="s">
        <v>5958</v>
      </c>
      <c r="B1874" t="str">
        <f>C1874&amp;"-"&amp;COUNTIF(C$2:C1874,C1874)</f>
        <v>72050-5</v>
      </c>
      <c r="C1874">
        <v>72050</v>
      </c>
      <c r="D1874" s="57">
        <v>44972</v>
      </c>
      <c r="E1874" s="84" t="str">
        <f>F1874&amp;"-"&amp;COUNTIF($F$2:F1874,F1874)</f>
        <v>METASA-1649</v>
      </c>
      <c r="F1874" s="84" t="str">
        <f t="shared" si="143"/>
        <v>METASA</v>
      </c>
      <c r="G1874" t="s">
        <v>8581</v>
      </c>
      <c r="H1874" s="62">
        <v>88416482000106</v>
      </c>
      <c r="I1874" t="s">
        <v>30</v>
      </c>
      <c r="J1874">
        <v>150.32</v>
      </c>
      <c r="K1874">
        <v>2755.37</v>
      </c>
      <c r="AP1874">
        <v>228497</v>
      </c>
    </row>
    <row r="1875" spans="1:42" x14ac:dyDescent="0.25">
      <c r="A1875" t="s">
        <v>5958</v>
      </c>
      <c r="B1875" t="str">
        <f>C1875&amp;"-"&amp;COUNTIF(C$2:C1875,C1875)</f>
        <v>72050-6</v>
      </c>
      <c r="C1875">
        <v>72050</v>
      </c>
      <c r="D1875" s="57">
        <v>44972</v>
      </c>
      <c r="E1875" s="84" t="str">
        <f>F1875&amp;"-"&amp;COUNTIF($F$2:F1875,F1875)</f>
        <v>METASA-1650</v>
      </c>
      <c r="F1875" s="84" t="str">
        <f t="shared" si="143"/>
        <v>METASA</v>
      </c>
      <c r="G1875" t="s">
        <v>8581</v>
      </c>
      <c r="H1875" s="62">
        <v>88416482000106</v>
      </c>
      <c r="I1875" t="s">
        <v>30</v>
      </c>
      <c r="J1875">
        <v>1241.8399999999999</v>
      </c>
      <c r="K1875">
        <v>21396.9</v>
      </c>
      <c r="AP1875">
        <v>227822</v>
      </c>
    </row>
    <row r="1876" spans="1:42" x14ac:dyDescent="0.25">
      <c r="A1876" t="s">
        <v>5958</v>
      </c>
      <c r="B1876" t="str">
        <f>C1876&amp;"-"&amp;COUNTIF(C$2:C1876,C1876)</f>
        <v>72050-7</v>
      </c>
      <c r="C1876">
        <v>72050</v>
      </c>
      <c r="D1876" s="57">
        <v>44972</v>
      </c>
      <c r="E1876" s="84" t="str">
        <f>F1876&amp;"-"&amp;COUNTIF($F$2:F1876,F1876)</f>
        <v>METASA-1651</v>
      </c>
      <c r="F1876" s="84" t="str">
        <f t="shared" si="143"/>
        <v>METASA</v>
      </c>
      <c r="G1876" t="s">
        <v>8581</v>
      </c>
      <c r="H1876" s="62">
        <v>88416482000106</v>
      </c>
      <c r="I1876" t="s">
        <v>30</v>
      </c>
      <c r="J1876">
        <v>5327.8</v>
      </c>
      <c r="K1876">
        <v>104797.82</v>
      </c>
      <c r="AP1876">
        <v>227652</v>
      </c>
    </row>
    <row r="1877" spans="1:42" x14ac:dyDescent="0.25">
      <c r="A1877" t="s">
        <v>5958</v>
      </c>
      <c r="B1877" t="str">
        <f>C1877&amp;"-"&amp;COUNTIF(C$2:C1877,C1877)</f>
        <v>72050-8</v>
      </c>
      <c r="C1877">
        <v>72050</v>
      </c>
      <c r="D1877" s="57">
        <v>44972</v>
      </c>
      <c r="E1877" s="84" t="str">
        <f>F1877&amp;"-"&amp;COUNTIF($F$2:F1877,F1877)</f>
        <v>METASA-1652</v>
      </c>
      <c r="F1877" s="84" t="str">
        <f t="shared" si="143"/>
        <v>METASA</v>
      </c>
      <c r="G1877" t="s">
        <v>8581</v>
      </c>
      <c r="H1877" s="62">
        <v>88416482000106</v>
      </c>
      <c r="I1877" t="s">
        <v>30</v>
      </c>
      <c r="J1877">
        <v>18.36</v>
      </c>
      <c r="K1877">
        <v>328.28</v>
      </c>
      <c r="AP1877">
        <v>227652</v>
      </c>
    </row>
    <row r="1878" spans="1:42" x14ac:dyDescent="0.25">
      <c r="A1878" t="s">
        <v>5958</v>
      </c>
      <c r="B1878" t="str">
        <f>C1878&amp;"-"&amp;COUNTIF(C$2:C1878,C1878)</f>
        <v>72050-9</v>
      </c>
      <c r="C1878">
        <v>72050</v>
      </c>
      <c r="D1878" s="57">
        <v>44972</v>
      </c>
      <c r="E1878" s="84" t="str">
        <f>F1878&amp;"-"&amp;COUNTIF($F$2:F1878,F1878)</f>
        <v>METASA-1653</v>
      </c>
      <c r="F1878" s="84" t="str">
        <f t="shared" si="143"/>
        <v>METASA</v>
      </c>
      <c r="G1878" t="s">
        <v>8581</v>
      </c>
      <c r="H1878" s="62">
        <v>88416482000106</v>
      </c>
      <c r="I1878" t="s">
        <v>30</v>
      </c>
      <c r="J1878">
        <v>459.48</v>
      </c>
      <c r="K1878">
        <v>8215.5</v>
      </c>
      <c r="AP1878">
        <v>227652</v>
      </c>
    </row>
    <row r="1879" spans="1:42" x14ac:dyDescent="0.25">
      <c r="A1879" t="s">
        <v>5958</v>
      </c>
      <c r="B1879" t="str">
        <f>C1879&amp;"-"&amp;COUNTIF(C$2:C1879,C1879)</f>
        <v>72050-10</v>
      </c>
      <c r="C1879">
        <v>72050</v>
      </c>
      <c r="D1879" s="57">
        <v>44972</v>
      </c>
      <c r="E1879" s="84" t="str">
        <f>F1879&amp;"-"&amp;COUNTIF($F$2:F1879,F1879)</f>
        <v>METASA-1654</v>
      </c>
      <c r="F1879" s="84" t="str">
        <f t="shared" si="143"/>
        <v>METASA</v>
      </c>
      <c r="G1879" t="s">
        <v>8581</v>
      </c>
      <c r="H1879" s="62">
        <v>88416482000106</v>
      </c>
      <c r="I1879" t="s">
        <v>30</v>
      </c>
      <c r="J1879">
        <v>138.22999999999999</v>
      </c>
      <c r="K1879">
        <v>2471.5500000000002</v>
      </c>
      <c r="AP1879">
        <v>227414</v>
      </c>
    </row>
    <row r="1880" spans="1:42" x14ac:dyDescent="0.25">
      <c r="A1880" t="s">
        <v>5958</v>
      </c>
      <c r="B1880" t="str">
        <f>C1880&amp;"-"&amp;COUNTIF(C$2:C1880,C1880)</f>
        <v>72050-11</v>
      </c>
      <c r="C1880">
        <v>72050</v>
      </c>
      <c r="D1880" s="57">
        <v>44972</v>
      </c>
      <c r="E1880" s="84" t="str">
        <f>F1880&amp;"-"&amp;COUNTIF($F$2:F1880,F1880)</f>
        <v>METASA-1655</v>
      </c>
      <c r="F1880" s="84" t="str">
        <f t="shared" si="143"/>
        <v>METASA</v>
      </c>
      <c r="G1880" t="s">
        <v>8581</v>
      </c>
      <c r="H1880" s="62">
        <v>88416482000106</v>
      </c>
      <c r="I1880" t="s">
        <v>30</v>
      </c>
      <c r="J1880">
        <v>62.59</v>
      </c>
      <c r="K1880">
        <v>1119.1099999999999</v>
      </c>
      <c r="AP1880">
        <v>226518</v>
      </c>
    </row>
    <row r="1881" spans="1:42" x14ac:dyDescent="0.25">
      <c r="A1881" t="s">
        <v>5958</v>
      </c>
      <c r="B1881" t="str">
        <f>C1881&amp;"-"&amp;COUNTIF(C$2:C1881,C1881)</f>
        <v>72050-12</v>
      </c>
      <c r="C1881">
        <v>72050</v>
      </c>
      <c r="D1881" s="57">
        <v>44972</v>
      </c>
      <c r="E1881" s="84" t="str">
        <f>F1881&amp;"-"&amp;COUNTIF($F$2:F1881,F1881)</f>
        <v>METASA-1656</v>
      </c>
      <c r="F1881" s="84" t="str">
        <f t="shared" si="143"/>
        <v>METASA</v>
      </c>
      <c r="G1881" t="s">
        <v>8581</v>
      </c>
      <c r="H1881" s="62">
        <v>88416482000106</v>
      </c>
      <c r="I1881" t="s">
        <v>30</v>
      </c>
      <c r="J1881">
        <v>242</v>
      </c>
      <c r="K1881">
        <v>4326.96</v>
      </c>
      <c r="AP1881">
        <v>226517</v>
      </c>
    </row>
    <row r="1882" spans="1:42" x14ac:dyDescent="0.25">
      <c r="A1882" t="s">
        <v>5958</v>
      </c>
      <c r="B1882" t="str">
        <f>C1882&amp;"-"&amp;COUNTIF(C$2:C1882,C1882)</f>
        <v>72050-13</v>
      </c>
      <c r="C1882">
        <v>72050</v>
      </c>
      <c r="D1882" s="57">
        <v>44972</v>
      </c>
      <c r="E1882" s="84" t="str">
        <f>F1882&amp;"-"&amp;COUNTIF($F$2:F1882,F1882)</f>
        <v>METASA-1657</v>
      </c>
      <c r="F1882" s="84" t="str">
        <f t="shared" si="143"/>
        <v>METASA</v>
      </c>
      <c r="G1882" t="s">
        <v>8581</v>
      </c>
      <c r="H1882" s="62">
        <v>88416482000106</v>
      </c>
      <c r="I1882" t="s">
        <v>30</v>
      </c>
      <c r="J1882">
        <v>529.25</v>
      </c>
      <c r="K1882">
        <v>7605.32</v>
      </c>
      <c r="AP1882">
        <v>226517</v>
      </c>
    </row>
    <row r="1883" spans="1:42" x14ac:dyDescent="0.25">
      <c r="A1883" t="s">
        <v>5958</v>
      </c>
      <c r="B1883" t="str">
        <f>C1883&amp;"-"&amp;COUNTIF(C$2:C1883,C1883)</f>
        <v>72050-14</v>
      </c>
      <c r="C1883">
        <v>72050</v>
      </c>
      <c r="D1883" s="57">
        <v>44972</v>
      </c>
      <c r="E1883" s="84" t="str">
        <f>F1883&amp;"-"&amp;COUNTIF($F$2:F1883,F1883)</f>
        <v>METASA-1658</v>
      </c>
      <c r="F1883" s="84" t="str">
        <f t="shared" si="143"/>
        <v>METASA</v>
      </c>
      <c r="G1883" t="s">
        <v>8581</v>
      </c>
      <c r="H1883" s="62">
        <v>88416482000106</v>
      </c>
      <c r="I1883" t="s">
        <v>30</v>
      </c>
      <c r="J1883">
        <v>480.88</v>
      </c>
      <c r="K1883">
        <v>7650.8</v>
      </c>
      <c r="AP1883">
        <v>226517</v>
      </c>
    </row>
    <row r="1884" spans="1:42" x14ac:dyDescent="0.25">
      <c r="A1884" t="s">
        <v>5962</v>
      </c>
      <c r="B1884" t="str">
        <f>C1884&amp;"-"&amp;COUNTIF(C$2:C1884,C1884)</f>
        <v>108087-1</v>
      </c>
      <c r="C1884">
        <v>108087</v>
      </c>
      <c r="D1884" s="57">
        <v>44973</v>
      </c>
      <c r="E1884" s="84" t="str">
        <f>F1884&amp;"-"&amp;COUNTIF($F$2:F1884,F1884)</f>
        <v>ESAB-64</v>
      </c>
      <c r="F1884" s="84" t="str">
        <f t="shared" si="143"/>
        <v>ESAB</v>
      </c>
      <c r="G1884" t="s">
        <v>8582</v>
      </c>
      <c r="H1884" s="62">
        <v>29799921000571</v>
      </c>
      <c r="I1884" t="s">
        <v>30</v>
      </c>
      <c r="J1884">
        <v>14.4</v>
      </c>
      <c r="K1884">
        <v>3905.14</v>
      </c>
      <c r="AP1884">
        <v>226229</v>
      </c>
    </row>
    <row r="1885" spans="1:42" x14ac:dyDescent="0.25">
      <c r="A1885" t="s">
        <v>5960</v>
      </c>
      <c r="B1885" t="str">
        <f>C1885&amp;"-"&amp;COUNTIF(C$2:C1885,C1885)</f>
        <v>108087-2</v>
      </c>
      <c r="C1885">
        <v>108087</v>
      </c>
      <c r="D1885" s="57">
        <v>44973</v>
      </c>
      <c r="E1885" s="84" t="str">
        <f>F1885&amp;"-"&amp;COUNTIF($F$2:F1885,F1885)</f>
        <v>ESAB-65</v>
      </c>
      <c r="F1885" s="84" t="str">
        <f t="shared" si="143"/>
        <v>ESAB</v>
      </c>
      <c r="G1885" t="s">
        <v>8582</v>
      </c>
      <c r="H1885" s="62">
        <v>29799921000571</v>
      </c>
      <c r="I1885" t="s">
        <v>30</v>
      </c>
      <c r="J1885">
        <v>50</v>
      </c>
      <c r="K1885">
        <v>7573.5</v>
      </c>
      <c r="AP1885">
        <v>226228</v>
      </c>
    </row>
    <row r="1886" spans="1:42" x14ac:dyDescent="0.25">
      <c r="A1886" t="s">
        <v>5960</v>
      </c>
      <c r="B1886" t="str">
        <f>C1886&amp;"-"&amp;COUNTIF(C$2:C1886,C1886)</f>
        <v>108087-3</v>
      </c>
      <c r="C1886">
        <v>108087</v>
      </c>
      <c r="D1886" s="57">
        <v>44973</v>
      </c>
      <c r="E1886" s="84" t="str">
        <f>F1886&amp;"-"&amp;COUNTIF($F$2:F1886,F1886)</f>
        <v>ESAB-66</v>
      </c>
      <c r="F1886" s="84" t="str">
        <f t="shared" si="143"/>
        <v>ESAB</v>
      </c>
      <c r="G1886" t="s">
        <v>8582</v>
      </c>
      <c r="H1886" s="62">
        <v>29799921000571</v>
      </c>
      <c r="I1886" t="s">
        <v>30</v>
      </c>
      <c r="J1886">
        <v>50</v>
      </c>
      <c r="K1886">
        <v>5919.5</v>
      </c>
      <c r="AP1886">
        <v>52018339</v>
      </c>
    </row>
    <row r="1887" spans="1:42" x14ac:dyDescent="0.25">
      <c r="A1887" t="s">
        <v>5962</v>
      </c>
      <c r="B1887" t="str">
        <f>C1887&amp;"-"&amp;COUNTIF(C$2:C1887,C1887)</f>
        <v>108087-4</v>
      </c>
      <c r="C1887">
        <v>108087</v>
      </c>
      <c r="D1887" s="57">
        <v>44973</v>
      </c>
      <c r="E1887" s="84" t="str">
        <f>F1887&amp;"-"&amp;COUNTIF($F$2:F1887,F1887)</f>
        <v>ESAB-67</v>
      </c>
      <c r="F1887" s="84" t="str">
        <f t="shared" si="143"/>
        <v>ESAB</v>
      </c>
      <c r="G1887" t="s">
        <v>8582</v>
      </c>
      <c r="H1887" s="62">
        <v>29799921000571</v>
      </c>
      <c r="I1887" t="s">
        <v>30</v>
      </c>
      <c r="J1887">
        <v>16.8</v>
      </c>
      <c r="K1887">
        <v>4729.2</v>
      </c>
      <c r="AP1887">
        <v>51594613</v>
      </c>
    </row>
    <row r="1888" spans="1:42" x14ac:dyDescent="0.25">
      <c r="A1888" t="s">
        <v>5976</v>
      </c>
      <c r="B1888" t="str">
        <f>C1888&amp;"-"&amp;COUNTIF(C$2:C1888,C1888)</f>
        <v>108087-5</v>
      </c>
      <c r="C1888">
        <v>108087</v>
      </c>
      <c r="D1888" s="57">
        <v>44973</v>
      </c>
      <c r="E1888" s="84" t="str">
        <f>F1888&amp;"-"&amp;COUNTIF($F$2:F1888,F1888)</f>
        <v>ESAB-68</v>
      </c>
      <c r="F1888" s="84" t="str">
        <f t="shared" si="143"/>
        <v>ESAB</v>
      </c>
      <c r="G1888" t="s">
        <v>8582</v>
      </c>
      <c r="H1888" s="62">
        <v>29799921000571</v>
      </c>
      <c r="I1888" t="s">
        <v>30</v>
      </c>
      <c r="J1888">
        <v>555</v>
      </c>
      <c r="K1888">
        <v>149850</v>
      </c>
      <c r="AP1888">
        <v>49500052</v>
      </c>
    </row>
    <row r="1889" spans="1:42" x14ac:dyDescent="0.25">
      <c r="A1889" t="s">
        <v>5963</v>
      </c>
      <c r="B1889" t="str">
        <f>C1889&amp;"-"&amp;COUNTIF(C$2:C1889,C1889)</f>
        <v>108087-6</v>
      </c>
      <c r="C1889">
        <v>108087</v>
      </c>
      <c r="D1889" s="57">
        <v>44973</v>
      </c>
      <c r="E1889" s="84" t="str">
        <f>F1889&amp;"-"&amp;COUNTIF($F$2:F1889,F1889)</f>
        <v>ESAB-69</v>
      </c>
      <c r="F1889" s="84" t="str">
        <f t="shared" si="143"/>
        <v>ESAB</v>
      </c>
      <c r="G1889" t="s">
        <v>8582</v>
      </c>
      <c r="H1889" s="62">
        <v>29799921000571</v>
      </c>
      <c r="I1889" t="s">
        <v>30</v>
      </c>
      <c r="J1889">
        <v>50</v>
      </c>
      <c r="K1889">
        <v>15199.5</v>
      </c>
      <c r="AP1889">
        <v>16304</v>
      </c>
    </row>
    <row r="1890" spans="1:42" x14ac:dyDescent="0.25">
      <c r="A1890" t="s">
        <v>5965</v>
      </c>
      <c r="B1890" t="str">
        <f>C1890&amp;"-"&amp;COUNTIF(C$2:C1890,C1890)</f>
        <v>108087-7</v>
      </c>
      <c r="C1890">
        <v>108087</v>
      </c>
      <c r="D1890" s="57">
        <v>44973</v>
      </c>
      <c r="E1890" s="84" t="str">
        <f>F1890&amp;"-"&amp;COUNTIF($F$2:F1890,F1890)</f>
        <v>ESAB-70</v>
      </c>
      <c r="F1890" s="84" t="str">
        <f t="shared" si="143"/>
        <v>ESAB</v>
      </c>
      <c r="G1890" t="s">
        <v>8582</v>
      </c>
      <c r="H1890" s="62">
        <v>29799921000571</v>
      </c>
      <c r="I1890" t="s">
        <v>30</v>
      </c>
      <c r="J1890">
        <v>100</v>
      </c>
      <c r="K1890">
        <v>31440</v>
      </c>
      <c r="AP1890">
        <v>17307</v>
      </c>
    </row>
    <row r="1891" spans="1:42" x14ac:dyDescent="0.25">
      <c r="A1891" t="s">
        <v>5965</v>
      </c>
      <c r="B1891" t="str">
        <f>C1891&amp;"-"&amp;COUNTIF(C$2:C1891,C1891)</f>
        <v>108087-8</v>
      </c>
      <c r="C1891">
        <v>108087</v>
      </c>
      <c r="D1891" s="57">
        <v>44973</v>
      </c>
      <c r="E1891" s="84" t="str">
        <f>F1891&amp;"-"&amp;COUNTIF($F$2:F1891,F1891)</f>
        <v>ESAB-71</v>
      </c>
      <c r="F1891" s="84" t="str">
        <f t="shared" si="143"/>
        <v>ESAB</v>
      </c>
      <c r="G1891" t="s">
        <v>8582</v>
      </c>
      <c r="H1891" s="62">
        <v>29799921000571</v>
      </c>
      <c r="I1891" t="s">
        <v>30</v>
      </c>
      <c r="J1891">
        <v>100</v>
      </c>
      <c r="K1891">
        <v>31440</v>
      </c>
      <c r="AP1891">
        <v>4168</v>
      </c>
    </row>
    <row r="1892" spans="1:42" x14ac:dyDescent="0.25">
      <c r="A1892" t="s">
        <v>5960</v>
      </c>
      <c r="B1892" t="str">
        <f>C1892&amp;"-"&amp;COUNTIF(C$2:C1892,C1892)</f>
        <v>108087-9</v>
      </c>
      <c r="C1892">
        <v>108087</v>
      </c>
      <c r="D1892" s="57">
        <v>44973</v>
      </c>
      <c r="E1892" s="84" t="str">
        <f>F1892&amp;"-"&amp;COUNTIF($F$2:F1892,F1892)</f>
        <v>ESAB-72</v>
      </c>
      <c r="F1892" s="84" t="str">
        <f t="shared" si="143"/>
        <v>ESAB</v>
      </c>
      <c r="G1892" t="s">
        <v>8582</v>
      </c>
      <c r="H1892" s="62">
        <v>29799921000571</v>
      </c>
      <c r="I1892" t="s">
        <v>30</v>
      </c>
      <c r="J1892">
        <v>50</v>
      </c>
      <c r="K1892">
        <v>5775.5</v>
      </c>
      <c r="AP1892">
        <v>3959</v>
      </c>
    </row>
    <row r="1893" spans="1:42" x14ac:dyDescent="0.25">
      <c r="A1893" t="s">
        <v>5960</v>
      </c>
      <c r="B1893" t="str">
        <f>C1893&amp;"-"&amp;COUNTIF(C$2:C1893,C1893)</f>
        <v>108087-10</v>
      </c>
      <c r="C1893">
        <v>108087</v>
      </c>
      <c r="D1893" s="57">
        <v>44973</v>
      </c>
      <c r="E1893" s="84" t="str">
        <f>F1893&amp;"-"&amp;COUNTIF($F$2:F1893,F1893)</f>
        <v>ESAB-73</v>
      </c>
      <c r="F1893" s="84" t="str">
        <f t="shared" si="143"/>
        <v>ESAB</v>
      </c>
      <c r="G1893" t="s">
        <v>8582</v>
      </c>
      <c r="H1893" s="62">
        <v>29799921000571</v>
      </c>
      <c r="I1893" t="s">
        <v>30</v>
      </c>
      <c r="J1893">
        <v>50</v>
      </c>
      <c r="K1893">
        <v>7292.5</v>
      </c>
      <c r="AP1893">
        <v>3959</v>
      </c>
    </row>
    <row r="1894" spans="1:42" x14ac:dyDescent="0.25">
      <c r="A1894" t="s">
        <v>5973</v>
      </c>
      <c r="B1894" t="str">
        <f>C1894&amp;"-"&amp;COUNTIF(C$2:C1894,C1894)</f>
        <v>108087-11</v>
      </c>
      <c r="C1894">
        <v>108087</v>
      </c>
      <c r="D1894" s="57">
        <v>44973</v>
      </c>
      <c r="E1894" s="84" t="str">
        <f>F1894&amp;"-"&amp;COUNTIF($F$2:F1894,F1894)</f>
        <v>ESAB-74</v>
      </c>
      <c r="F1894" s="84" t="str">
        <f t="shared" si="143"/>
        <v>ESAB</v>
      </c>
      <c r="G1894" t="s">
        <v>8582</v>
      </c>
      <c r="H1894" s="62">
        <v>29799921000571</v>
      </c>
      <c r="I1894" t="s">
        <v>30</v>
      </c>
      <c r="J1894">
        <v>510</v>
      </c>
      <c r="K1894">
        <v>87852.6</v>
      </c>
      <c r="AP1894">
        <v>3959</v>
      </c>
    </row>
    <row r="1895" spans="1:42" x14ac:dyDescent="0.25">
      <c r="A1895" t="s">
        <v>5960</v>
      </c>
      <c r="B1895" t="str">
        <f>C1895&amp;"-"&amp;COUNTIF(C$2:C1895,C1895)</f>
        <v>108087-12</v>
      </c>
      <c r="C1895">
        <v>108087</v>
      </c>
      <c r="D1895" s="57">
        <v>44973</v>
      </c>
      <c r="E1895" s="84" t="str">
        <f>F1895&amp;"-"&amp;COUNTIF($F$2:F1895,F1895)</f>
        <v>ESAB-75</v>
      </c>
      <c r="F1895" s="84" t="str">
        <f t="shared" si="143"/>
        <v>ESAB</v>
      </c>
      <c r="G1895" t="s">
        <v>8582</v>
      </c>
      <c r="H1895" s="62">
        <v>29799921000571</v>
      </c>
      <c r="I1895" t="s">
        <v>30</v>
      </c>
      <c r="J1895">
        <v>50</v>
      </c>
      <c r="K1895">
        <v>7025</v>
      </c>
      <c r="AP1895">
        <v>3959</v>
      </c>
    </row>
    <row r="1896" spans="1:42" x14ac:dyDescent="0.25">
      <c r="A1896" t="s">
        <v>5975</v>
      </c>
      <c r="B1896" t="str">
        <f>C1896&amp;"-"&amp;COUNTIF(C$2:C1896,C1896)</f>
        <v>108087-13</v>
      </c>
      <c r="C1896">
        <v>108087</v>
      </c>
      <c r="D1896" s="57">
        <v>44973</v>
      </c>
      <c r="E1896" s="84" t="str">
        <f>F1896&amp;"-"&amp;COUNTIF($F$2:F1896,F1896)</f>
        <v>ESAB-76</v>
      </c>
      <c r="F1896" s="84" t="str">
        <f t="shared" si="143"/>
        <v>ESAB</v>
      </c>
      <c r="G1896" t="s">
        <v>8582</v>
      </c>
      <c r="H1896" s="62">
        <v>29799921000571</v>
      </c>
      <c r="I1896" t="s">
        <v>30</v>
      </c>
      <c r="J1896">
        <v>50</v>
      </c>
      <c r="K1896">
        <v>16200</v>
      </c>
      <c r="AP1896">
        <v>3958</v>
      </c>
    </row>
    <row r="1897" spans="1:42" x14ac:dyDescent="0.25">
      <c r="A1897" t="s">
        <v>5958</v>
      </c>
      <c r="B1897" t="str">
        <f>C1897&amp;"-"&amp;COUNTIF(C$2:C1897,C1897)</f>
        <v>72075-1</v>
      </c>
      <c r="C1897">
        <v>72075</v>
      </c>
      <c r="D1897" s="57">
        <v>44973</v>
      </c>
      <c r="E1897" s="84" t="str">
        <f>F1897&amp;"-"&amp;COUNTIF($F$2:F1897,F1897)</f>
        <v>METASA-1659</v>
      </c>
      <c r="F1897" s="84" t="str">
        <f t="shared" si="143"/>
        <v>METASA</v>
      </c>
      <c r="G1897" t="s">
        <v>8581</v>
      </c>
      <c r="H1897" s="62">
        <v>88416482000106</v>
      </c>
      <c r="I1897" t="s">
        <v>30</v>
      </c>
      <c r="J1897">
        <v>4.24</v>
      </c>
      <c r="K1897">
        <v>74.84</v>
      </c>
      <c r="AP1897">
        <v>3958</v>
      </c>
    </row>
    <row r="1898" spans="1:42" x14ac:dyDescent="0.25">
      <c r="A1898" t="s">
        <v>5958</v>
      </c>
      <c r="B1898" t="str">
        <f>C1898&amp;"-"&amp;COUNTIF(C$2:C1898,C1898)</f>
        <v>72075-2</v>
      </c>
      <c r="C1898">
        <v>72075</v>
      </c>
      <c r="D1898" s="57">
        <v>44973</v>
      </c>
      <c r="E1898" s="84" t="str">
        <f>F1898&amp;"-"&amp;COUNTIF($F$2:F1898,F1898)</f>
        <v>METASA-1660</v>
      </c>
      <c r="F1898" s="84" t="str">
        <f t="shared" si="143"/>
        <v>METASA</v>
      </c>
      <c r="G1898" t="s">
        <v>8581</v>
      </c>
      <c r="H1898" s="62">
        <v>88416482000106</v>
      </c>
      <c r="I1898" t="s">
        <v>30</v>
      </c>
      <c r="J1898">
        <v>1588.55</v>
      </c>
      <c r="K1898">
        <v>26814.720000000001</v>
      </c>
      <c r="AP1898">
        <v>3958</v>
      </c>
    </row>
    <row r="1899" spans="1:42" x14ac:dyDescent="0.25">
      <c r="A1899" t="s">
        <v>5958</v>
      </c>
      <c r="B1899" t="str">
        <f>C1899&amp;"-"&amp;COUNTIF(C$2:C1899,C1899)</f>
        <v>72075-3</v>
      </c>
      <c r="C1899">
        <v>72075</v>
      </c>
      <c r="D1899" s="57">
        <v>44973</v>
      </c>
      <c r="E1899" s="84" t="str">
        <f>F1899&amp;"-"&amp;COUNTIF($F$2:F1899,F1899)</f>
        <v>METASA-1661</v>
      </c>
      <c r="F1899" s="84" t="str">
        <f t="shared" si="143"/>
        <v>METASA</v>
      </c>
      <c r="G1899" t="s">
        <v>8581</v>
      </c>
      <c r="H1899" s="62">
        <v>88416482000106</v>
      </c>
      <c r="I1899" t="s">
        <v>30</v>
      </c>
      <c r="J1899">
        <v>997.15</v>
      </c>
      <c r="K1899">
        <v>16831.89</v>
      </c>
      <c r="AP1899">
        <v>3958</v>
      </c>
    </row>
    <row r="1900" spans="1:42" x14ac:dyDescent="0.25">
      <c r="A1900" t="s">
        <v>5958</v>
      </c>
      <c r="B1900" t="str">
        <f>C1900&amp;"-"&amp;COUNTIF(C$2:C1900,C1900)</f>
        <v>72075-4</v>
      </c>
      <c r="C1900">
        <v>72075</v>
      </c>
      <c r="D1900" s="57">
        <v>44973</v>
      </c>
      <c r="E1900" s="84" t="str">
        <f>F1900&amp;"-"&amp;COUNTIF($F$2:F1900,F1900)</f>
        <v>METASA-1662</v>
      </c>
      <c r="F1900" s="84" t="str">
        <f t="shared" si="143"/>
        <v>METASA</v>
      </c>
      <c r="G1900" t="s">
        <v>8581</v>
      </c>
      <c r="H1900" s="62">
        <v>88416482000106</v>
      </c>
      <c r="I1900" t="s">
        <v>30</v>
      </c>
      <c r="J1900">
        <v>1464.42</v>
      </c>
      <c r="K1900">
        <v>22288.47</v>
      </c>
      <c r="AP1900">
        <v>3934</v>
      </c>
    </row>
    <row r="1901" spans="1:42" x14ac:dyDescent="0.25">
      <c r="A1901" t="s">
        <v>5958</v>
      </c>
      <c r="B1901" t="str">
        <f>C1901&amp;"-"&amp;COUNTIF(C$2:C1901,C1901)</f>
        <v>72075-5</v>
      </c>
      <c r="C1901">
        <v>72075</v>
      </c>
      <c r="D1901" s="57">
        <v>44973</v>
      </c>
      <c r="E1901" s="84" t="str">
        <f>F1901&amp;"-"&amp;COUNTIF($F$2:F1901,F1901)</f>
        <v>METASA-1663</v>
      </c>
      <c r="F1901" s="84" t="str">
        <f t="shared" si="143"/>
        <v>METASA</v>
      </c>
      <c r="G1901" t="s">
        <v>8581</v>
      </c>
      <c r="H1901" s="62">
        <v>88416482000106</v>
      </c>
      <c r="I1901" t="s">
        <v>30</v>
      </c>
      <c r="J1901">
        <v>196.66</v>
      </c>
      <c r="K1901">
        <v>2843.7</v>
      </c>
      <c r="AP1901">
        <v>3934</v>
      </c>
    </row>
    <row r="1902" spans="1:42" x14ac:dyDescent="0.25">
      <c r="A1902" t="s">
        <v>5958</v>
      </c>
      <c r="B1902" t="str">
        <f>C1902&amp;"-"&amp;COUNTIF(C$2:C1902,C1902)</f>
        <v>72075-6</v>
      </c>
      <c r="C1902">
        <v>72075</v>
      </c>
      <c r="D1902" s="57">
        <v>44973</v>
      </c>
      <c r="E1902" s="84" t="str">
        <f>F1902&amp;"-"&amp;COUNTIF($F$2:F1902,F1902)</f>
        <v>METASA-1664</v>
      </c>
      <c r="F1902" s="84" t="str">
        <f t="shared" si="143"/>
        <v>METASA</v>
      </c>
      <c r="G1902" t="s">
        <v>8581</v>
      </c>
      <c r="H1902" s="62">
        <v>88416482000106</v>
      </c>
      <c r="I1902" t="s">
        <v>30</v>
      </c>
      <c r="J1902">
        <v>991.92</v>
      </c>
      <c r="K1902">
        <v>16098.86</v>
      </c>
      <c r="AP1902">
        <v>3934</v>
      </c>
    </row>
    <row r="1903" spans="1:42" x14ac:dyDescent="0.25">
      <c r="A1903" t="s">
        <v>5958</v>
      </c>
      <c r="B1903" t="str">
        <f>C1903&amp;"-"&amp;COUNTIF(C$2:C1903,C1903)</f>
        <v>72075-7</v>
      </c>
      <c r="C1903">
        <v>72075</v>
      </c>
      <c r="D1903" s="57">
        <v>44973</v>
      </c>
      <c r="E1903" s="84" t="str">
        <f>F1903&amp;"-"&amp;COUNTIF($F$2:F1903,F1903)</f>
        <v>METASA-1665</v>
      </c>
      <c r="F1903" s="84" t="str">
        <f t="shared" si="143"/>
        <v>METASA</v>
      </c>
      <c r="G1903" t="s">
        <v>8581</v>
      </c>
      <c r="H1903" s="62">
        <v>88416482000106</v>
      </c>
      <c r="I1903" t="s">
        <v>30</v>
      </c>
      <c r="J1903">
        <v>548.82000000000005</v>
      </c>
      <c r="K1903">
        <v>7337.72</v>
      </c>
      <c r="AP1903">
        <v>3934</v>
      </c>
    </row>
    <row r="1904" spans="1:42" x14ac:dyDescent="0.25">
      <c r="A1904" t="s">
        <v>5958</v>
      </c>
      <c r="B1904" t="str">
        <f>C1904&amp;"-"&amp;COUNTIF(C$2:C1904,C1904)</f>
        <v>72075-8</v>
      </c>
      <c r="C1904">
        <v>72075</v>
      </c>
      <c r="D1904" s="57">
        <v>44973</v>
      </c>
      <c r="E1904" s="84" t="str">
        <f>F1904&amp;"-"&amp;COUNTIF($F$2:F1904,F1904)</f>
        <v>METASA-1666</v>
      </c>
      <c r="F1904" s="84" t="str">
        <f t="shared" si="143"/>
        <v>METASA</v>
      </c>
      <c r="G1904" t="s">
        <v>8581</v>
      </c>
      <c r="H1904" s="62">
        <v>88416482000106</v>
      </c>
      <c r="I1904" t="s">
        <v>30</v>
      </c>
      <c r="J1904">
        <v>44.99</v>
      </c>
      <c r="K1904">
        <v>684.75</v>
      </c>
      <c r="AP1904">
        <v>3934</v>
      </c>
    </row>
    <row r="1905" spans="1:42" x14ac:dyDescent="0.25">
      <c r="A1905" t="s">
        <v>5958</v>
      </c>
      <c r="B1905" t="str">
        <f>C1905&amp;"-"&amp;COUNTIF(C$2:C1905,C1905)</f>
        <v>72075-9</v>
      </c>
      <c r="C1905">
        <v>72075</v>
      </c>
      <c r="D1905" s="57">
        <v>44973</v>
      </c>
      <c r="E1905" s="84" t="str">
        <f>F1905&amp;"-"&amp;COUNTIF($F$2:F1905,F1905)</f>
        <v>METASA-1667</v>
      </c>
      <c r="F1905" s="84" t="str">
        <f t="shared" si="143"/>
        <v>METASA</v>
      </c>
      <c r="G1905" t="s">
        <v>8581</v>
      </c>
      <c r="H1905" s="62">
        <v>88416482000106</v>
      </c>
      <c r="I1905" t="s">
        <v>30</v>
      </c>
      <c r="J1905">
        <v>286.74</v>
      </c>
      <c r="K1905">
        <v>4840.17</v>
      </c>
      <c r="AP1905">
        <v>3934</v>
      </c>
    </row>
    <row r="1906" spans="1:42" x14ac:dyDescent="0.25">
      <c r="A1906" t="s">
        <v>5958</v>
      </c>
      <c r="B1906" t="str">
        <f>C1906&amp;"-"&amp;COUNTIF(C$2:C1906,C1906)</f>
        <v>72075-10</v>
      </c>
      <c r="C1906">
        <v>72075</v>
      </c>
      <c r="D1906" s="57">
        <v>44973</v>
      </c>
      <c r="E1906" s="84" t="str">
        <f>F1906&amp;"-"&amp;COUNTIF($F$2:F1906,F1906)</f>
        <v>METASA-1668</v>
      </c>
      <c r="F1906" s="84" t="str">
        <f t="shared" si="143"/>
        <v>METASA</v>
      </c>
      <c r="G1906" t="s">
        <v>8581</v>
      </c>
      <c r="H1906" s="62">
        <v>88416482000106</v>
      </c>
      <c r="I1906" t="s">
        <v>30</v>
      </c>
      <c r="J1906">
        <v>1763.73</v>
      </c>
      <c r="K1906">
        <v>28625.34</v>
      </c>
      <c r="AP1906">
        <v>3934</v>
      </c>
    </row>
    <row r="1907" spans="1:42" x14ac:dyDescent="0.25">
      <c r="A1907" t="s">
        <v>5958</v>
      </c>
      <c r="B1907" t="str">
        <f>C1907&amp;"-"&amp;COUNTIF(C$2:C1907,C1907)</f>
        <v>72075-11</v>
      </c>
      <c r="C1907">
        <v>72075</v>
      </c>
      <c r="D1907" s="57">
        <v>44973</v>
      </c>
      <c r="E1907" s="84" t="str">
        <f>F1907&amp;"-"&amp;COUNTIF($F$2:F1907,F1907)</f>
        <v>METASA-1669</v>
      </c>
      <c r="F1907" s="84" t="str">
        <f t="shared" si="143"/>
        <v>METASA</v>
      </c>
      <c r="G1907" t="s">
        <v>8581</v>
      </c>
      <c r="H1907" s="62">
        <v>88416482000106</v>
      </c>
      <c r="I1907" t="s">
        <v>30</v>
      </c>
      <c r="J1907">
        <v>2623.26</v>
      </c>
      <c r="K1907">
        <v>42575.51</v>
      </c>
      <c r="AP1907">
        <v>3724</v>
      </c>
    </row>
    <row r="1908" spans="1:42" x14ac:dyDescent="0.25">
      <c r="A1908" t="s">
        <v>5958</v>
      </c>
      <c r="B1908" t="str">
        <f>C1908&amp;"-"&amp;COUNTIF(C$2:C1908,C1908)</f>
        <v>72075-12</v>
      </c>
      <c r="C1908">
        <v>72075</v>
      </c>
      <c r="D1908" s="57">
        <v>44973</v>
      </c>
      <c r="E1908" s="84" t="str">
        <f>F1908&amp;"-"&amp;COUNTIF($F$2:F1908,F1908)</f>
        <v>METASA-1670</v>
      </c>
      <c r="F1908" s="84" t="str">
        <f t="shared" si="143"/>
        <v>METASA</v>
      </c>
      <c r="G1908" t="s">
        <v>8581</v>
      </c>
      <c r="H1908" s="62">
        <v>88416482000106</v>
      </c>
      <c r="I1908" t="s">
        <v>30</v>
      </c>
      <c r="J1908">
        <v>2796.73</v>
      </c>
      <c r="K1908">
        <v>52214.95</v>
      </c>
      <c r="AP1908">
        <v>3146</v>
      </c>
    </row>
    <row r="1909" spans="1:42" x14ac:dyDescent="0.25">
      <c r="A1909" t="s">
        <v>5958</v>
      </c>
      <c r="B1909" t="str">
        <f>C1909&amp;"-"&amp;COUNTIF(C$2:C1909,C1909)</f>
        <v>72075-13</v>
      </c>
      <c r="C1909">
        <v>72075</v>
      </c>
      <c r="D1909" s="57">
        <v>44973</v>
      </c>
      <c r="E1909" s="84" t="str">
        <f>F1909&amp;"-"&amp;COUNTIF($F$2:F1909,F1909)</f>
        <v>METASA-1671</v>
      </c>
      <c r="F1909" s="84" t="str">
        <f t="shared" si="143"/>
        <v>METASA</v>
      </c>
      <c r="G1909" t="s">
        <v>8581</v>
      </c>
      <c r="H1909" s="62">
        <v>88416482000106</v>
      </c>
      <c r="I1909" t="s">
        <v>30</v>
      </c>
      <c r="J1909">
        <v>22.08</v>
      </c>
      <c r="K1909">
        <v>372.71</v>
      </c>
      <c r="AP1909">
        <v>3146</v>
      </c>
    </row>
    <row r="1910" spans="1:42" x14ac:dyDescent="0.25">
      <c r="A1910" t="s">
        <v>5958</v>
      </c>
      <c r="B1910" t="str">
        <f>C1910&amp;"-"&amp;COUNTIF(C$2:C1910,C1910)</f>
        <v>72075-14</v>
      </c>
      <c r="C1910">
        <v>72075</v>
      </c>
      <c r="D1910" s="57">
        <v>44973</v>
      </c>
      <c r="E1910" s="84" t="str">
        <f>F1910&amp;"-"&amp;COUNTIF($F$2:F1910,F1910)</f>
        <v>METASA-1672</v>
      </c>
      <c r="F1910" s="84" t="str">
        <f t="shared" si="143"/>
        <v>METASA</v>
      </c>
      <c r="G1910" t="s">
        <v>8581</v>
      </c>
      <c r="H1910" s="62">
        <v>88416482000106</v>
      </c>
      <c r="I1910" t="s">
        <v>30</v>
      </c>
      <c r="J1910">
        <v>161.09</v>
      </c>
      <c r="K1910">
        <v>3112.26</v>
      </c>
      <c r="AP1910">
        <v>2953</v>
      </c>
    </row>
    <row r="1911" spans="1:42" x14ac:dyDescent="0.25">
      <c r="A1911" t="s">
        <v>5958</v>
      </c>
      <c r="B1911" t="str">
        <f>C1911&amp;"-"&amp;COUNTIF(C$2:C1911,C1911)</f>
        <v>72075-15</v>
      </c>
      <c r="C1911">
        <v>72075</v>
      </c>
      <c r="D1911" s="57">
        <v>44973</v>
      </c>
      <c r="E1911" s="84" t="str">
        <f>F1911&amp;"-"&amp;COUNTIF($F$2:F1911,F1911)</f>
        <v>METASA-1673</v>
      </c>
      <c r="F1911" s="84" t="str">
        <f t="shared" si="143"/>
        <v>METASA</v>
      </c>
      <c r="G1911" t="s">
        <v>8581</v>
      </c>
      <c r="H1911" s="62">
        <v>88416482000106</v>
      </c>
      <c r="I1911" t="s">
        <v>30</v>
      </c>
      <c r="J1911">
        <v>1772.08</v>
      </c>
      <c r="K1911">
        <v>34236.589999999997</v>
      </c>
      <c r="AP1911">
        <v>2952</v>
      </c>
    </row>
    <row r="1912" spans="1:42" x14ac:dyDescent="0.25">
      <c r="A1912" t="s">
        <v>5958</v>
      </c>
      <c r="B1912" t="str">
        <f>C1912&amp;"-"&amp;COUNTIF(C$2:C1912,C1912)</f>
        <v>72108-1</v>
      </c>
      <c r="C1912">
        <v>72108</v>
      </c>
      <c r="D1912" s="57">
        <v>44974</v>
      </c>
      <c r="E1912" s="84" t="str">
        <f>F1912&amp;"-"&amp;COUNTIF($F$2:F1912,F1912)</f>
        <v>METASA-1674</v>
      </c>
      <c r="F1912" s="84" t="str">
        <f t="shared" si="143"/>
        <v>METASA</v>
      </c>
      <c r="G1912" t="s">
        <v>8581</v>
      </c>
      <c r="H1912" s="62">
        <v>88416482000106</v>
      </c>
      <c r="I1912" t="s">
        <v>30</v>
      </c>
      <c r="J1912">
        <v>1461.62</v>
      </c>
      <c r="K1912">
        <v>24672.15</v>
      </c>
      <c r="AP1912">
        <v>2918</v>
      </c>
    </row>
    <row r="1913" spans="1:42" x14ac:dyDescent="0.25">
      <c r="A1913" t="s">
        <v>5958</v>
      </c>
      <c r="B1913" t="str">
        <f>C1913&amp;"-"&amp;COUNTIF(C$2:C1913,C1913)</f>
        <v>72108-2</v>
      </c>
      <c r="C1913">
        <v>72108</v>
      </c>
      <c r="D1913" s="57">
        <v>44974</v>
      </c>
      <c r="E1913" s="84" t="str">
        <f>F1913&amp;"-"&amp;COUNTIF($F$2:F1913,F1913)</f>
        <v>METASA-1675</v>
      </c>
      <c r="F1913" s="84" t="str">
        <f t="shared" si="143"/>
        <v>METASA</v>
      </c>
      <c r="G1913" t="s">
        <v>8581</v>
      </c>
      <c r="H1913" s="62">
        <v>88416482000106</v>
      </c>
      <c r="I1913" t="s">
        <v>30</v>
      </c>
      <c r="J1913">
        <v>8427.69</v>
      </c>
      <c r="K1913">
        <v>112678.22</v>
      </c>
      <c r="AP1913">
        <v>2827</v>
      </c>
    </row>
    <row r="1914" spans="1:42" x14ac:dyDescent="0.25">
      <c r="A1914" t="s">
        <v>5958</v>
      </c>
      <c r="B1914" t="str">
        <f>C1914&amp;"-"&amp;COUNTIF(C$2:C1914,C1914)</f>
        <v>72108-3</v>
      </c>
      <c r="C1914">
        <v>72108</v>
      </c>
      <c r="D1914" s="57">
        <v>44974</v>
      </c>
      <c r="E1914" s="84" t="str">
        <f>F1914&amp;"-"&amp;COUNTIF($F$2:F1914,F1914)</f>
        <v>METASA-1676</v>
      </c>
      <c r="F1914" s="84" t="str">
        <f t="shared" si="143"/>
        <v>METASA</v>
      </c>
      <c r="G1914" t="s">
        <v>8581</v>
      </c>
      <c r="H1914" s="62">
        <v>88416482000106</v>
      </c>
      <c r="I1914" t="s">
        <v>30</v>
      </c>
      <c r="J1914">
        <v>1.74</v>
      </c>
      <c r="K1914">
        <v>29.37</v>
      </c>
      <c r="AP1914">
        <v>2758</v>
      </c>
    </row>
    <row r="1915" spans="1:42" x14ac:dyDescent="0.25">
      <c r="A1915" t="s">
        <v>5958</v>
      </c>
      <c r="B1915" t="str">
        <f>C1915&amp;"-"&amp;COUNTIF(C$2:C1915,C1915)</f>
        <v>72137-1</v>
      </c>
      <c r="C1915">
        <v>72137</v>
      </c>
      <c r="D1915" s="57">
        <v>44978</v>
      </c>
      <c r="E1915" s="84" t="str">
        <f>F1915&amp;"-"&amp;COUNTIF($F$2:F1915,F1915)</f>
        <v>METASA-1677</v>
      </c>
      <c r="F1915" s="84" t="str">
        <f t="shared" si="143"/>
        <v>METASA</v>
      </c>
      <c r="G1915" t="s">
        <v>8581</v>
      </c>
      <c r="H1915" s="62">
        <v>88416482000106</v>
      </c>
      <c r="I1915" t="s">
        <v>30</v>
      </c>
      <c r="J1915">
        <v>1143.1099999999999</v>
      </c>
      <c r="K1915">
        <v>20210.18</v>
      </c>
      <c r="AP1915">
        <v>2757</v>
      </c>
    </row>
    <row r="1916" spans="1:42" x14ac:dyDescent="0.25">
      <c r="A1916" t="s">
        <v>5958</v>
      </c>
      <c r="B1916" t="str">
        <f>C1916&amp;"-"&amp;COUNTIF(C$2:C1916,C1916)</f>
        <v>72137-2</v>
      </c>
      <c r="C1916">
        <v>72137</v>
      </c>
      <c r="D1916" s="57">
        <v>44978</v>
      </c>
      <c r="E1916" s="84" t="str">
        <f>F1916&amp;"-"&amp;COUNTIF($F$2:F1916,F1916)</f>
        <v>METASA-1678</v>
      </c>
      <c r="F1916" s="84" t="str">
        <f t="shared" si="143"/>
        <v>METASA</v>
      </c>
      <c r="G1916" t="s">
        <v>8581</v>
      </c>
      <c r="H1916" s="62">
        <v>88416482000106</v>
      </c>
      <c r="I1916" t="s">
        <v>30</v>
      </c>
      <c r="J1916">
        <v>4928.8</v>
      </c>
      <c r="K1916">
        <v>99167.46</v>
      </c>
      <c r="AP1916">
        <v>2606</v>
      </c>
    </row>
    <row r="1917" spans="1:42" x14ac:dyDescent="0.25">
      <c r="A1917" t="s">
        <v>5958</v>
      </c>
      <c r="B1917" t="str">
        <f>C1917&amp;"-"&amp;COUNTIF(C$2:C1917,C1917)</f>
        <v>72137-3</v>
      </c>
      <c r="C1917">
        <v>72137</v>
      </c>
      <c r="D1917" s="57">
        <v>44978</v>
      </c>
      <c r="E1917" s="84" t="str">
        <f>F1917&amp;"-"&amp;COUNTIF($F$2:F1917,F1917)</f>
        <v>METASA-1679</v>
      </c>
      <c r="F1917" s="84" t="str">
        <f t="shared" si="143"/>
        <v>METASA</v>
      </c>
      <c r="G1917" t="s">
        <v>8581</v>
      </c>
      <c r="H1917" s="62">
        <v>88416482000106</v>
      </c>
      <c r="I1917" t="s">
        <v>30</v>
      </c>
      <c r="J1917">
        <v>453.11</v>
      </c>
      <c r="K1917">
        <v>8305.51</v>
      </c>
      <c r="AP1917">
        <v>2595</v>
      </c>
    </row>
    <row r="1918" spans="1:42" x14ac:dyDescent="0.25">
      <c r="A1918" t="s">
        <v>5958</v>
      </c>
      <c r="B1918" t="str">
        <f>C1918&amp;"-"&amp;COUNTIF(C$2:C1918,C1918)</f>
        <v>72137-4</v>
      </c>
      <c r="C1918">
        <v>72137</v>
      </c>
      <c r="D1918" s="57">
        <v>44978</v>
      </c>
      <c r="E1918" s="84" t="str">
        <f>F1918&amp;"-"&amp;COUNTIF($F$2:F1918,F1918)</f>
        <v>METASA-1680</v>
      </c>
      <c r="F1918" s="84" t="str">
        <f t="shared" si="143"/>
        <v>METASA</v>
      </c>
      <c r="G1918" t="s">
        <v>8581</v>
      </c>
      <c r="H1918" s="62">
        <v>88416482000106</v>
      </c>
      <c r="I1918" t="s">
        <v>30</v>
      </c>
      <c r="J1918">
        <v>386.14</v>
      </c>
      <c r="K1918">
        <v>7077.95</v>
      </c>
      <c r="AP1918">
        <v>2560</v>
      </c>
    </row>
    <row r="1919" spans="1:42" x14ac:dyDescent="0.25">
      <c r="A1919" t="s">
        <v>5958</v>
      </c>
      <c r="B1919" t="str">
        <f>C1919&amp;"-"&amp;COUNTIF(C$2:C1919,C1919)</f>
        <v>72137-5</v>
      </c>
      <c r="C1919">
        <v>72137</v>
      </c>
      <c r="D1919" s="57">
        <v>44978</v>
      </c>
      <c r="E1919" s="84" t="str">
        <f>F1919&amp;"-"&amp;COUNTIF($F$2:F1919,F1919)</f>
        <v>METASA-1681</v>
      </c>
      <c r="F1919" s="84" t="str">
        <f t="shared" si="143"/>
        <v>METASA</v>
      </c>
      <c r="G1919" t="s">
        <v>8581</v>
      </c>
      <c r="H1919" s="62">
        <v>88416482000106</v>
      </c>
      <c r="I1919" t="s">
        <v>30</v>
      </c>
      <c r="J1919">
        <v>240.04</v>
      </c>
      <c r="K1919">
        <v>4135.8900000000003</v>
      </c>
      <c r="AP1919">
        <v>2516</v>
      </c>
    </row>
    <row r="1920" spans="1:42" x14ac:dyDescent="0.25">
      <c r="A1920" t="s">
        <v>5958</v>
      </c>
      <c r="B1920" t="str">
        <f>C1920&amp;"-"&amp;COUNTIF(C$2:C1920,C1920)</f>
        <v>72137-6</v>
      </c>
      <c r="C1920">
        <v>72137</v>
      </c>
      <c r="D1920" s="57">
        <v>44978</v>
      </c>
      <c r="E1920" s="84" t="str">
        <f>F1920&amp;"-"&amp;COUNTIF($F$2:F1920,F1920)</f>
        <v>METASA-1682</v>
      </c>
      <c r="F1920" s="84" t="str">
        <f t="shared" si="143"/>
        <v>METASA</v>
      </c>
      <c r="G1920" t="s">
        <v>8581</v>
      </c>
      <c r="H1920" s="62">
        <v>88416482000106</v>
      </c>
      <c r="I1920" t="s">
        <v>30</v>
      </c>
      <c r="J1920">
        <v>874.14</v>
      </c>
      <c r="K1920">
        <v>17194.34</v>
      </c>
      <c r="AP1920">
        <v>2516</v>
      </c>
    </row>
    <row r="1921" spans="1:42" x14ac:dyDescent="0.25">
      <c r="A1921" t="s">
        <v>5958</v>
      </c>
      <c r="B1921" t="str">
        <f>C1921&amp;"-"&amp;COUNTIF(C$2:C1921,C1921)</f>
        <v>72137-7</v>
      </c>
      <c r="C1921">
        <v>72137</v>
      </c>
      <c r="D1921" s="57">
        <v>44978</v>
      </c>
      <c r="E1921" s="84" t="str">
        <f>F1921&amp;"-"&amp;COUNTIF($F$2:F1921,F1921)</f>
        <v>METASA-1683</v>
      </c>
      <c r="F1921" s="84" t="str">
        <f t="shared" si="143"/>
        <v>METASA</v>
      </c>
      <c r="G1921" t="s">
        <v>8581</v>
      </c>
      <c r="H1921" s="62">
        <v>88416482000106</v>
      </c>
      <c r="I1921" t="s">
        <v>30</v>
      </c>
      <c r="J1921">
        <v>18.36</v>
      </c>
      <c r="K1921">
        <v>328.28</v>
      </c>
      <c r="AP1921">
        <v>2453</v>
      </c>
    </row>
    <row r="1922" spans="1:42" x14ac:dyDescent="0.25">
      <c r="A1922" t="s">
        <v>5958</v>
      </c>
      <c r="B1922" t="str">
        <f>C1922&amp;"-"&amp;COUNTIF(C$2:C1922,C1922)</f>
        <v>72137-8</v>
      </c>
      <c r="C1922">
        <v>72137</v>
      </c>
      <c r="D1922" s="57">
        <v>44978</v>
      </c>
      <c r="E1922" s="84" t="str">
        <f>F1922&amp;"-"&amp;COUNTIF($F$2:F1922,F1922)</f>
        <v>METASA-1684</v>
      </c>
      <c r="F1922" s="84" t="str">
        <f t="shared" si="143"/>
        <v>METASA</v>
      </c>
      <c r="G1922" t="s">
        <v>8581</v>
      </c>
      <c r="H1922" s="62">
        <v>88416482000106</v>
      </c>
      <c r="I1922" t="s">
        <v>30</v>
      </c>
      <c r="J1922">
        <v>22.56</v>
      </c>
      <c r="K1922">
        <v>403.37</v>
      </c>
      <c r="AP1922">
        <v>2426</v>
      </c>
    </row>
    <row r="1923" spans="1:42" x14ac:dyDescent="0.25">
      <c r="A1923" t="s">
        <v>5958</v>
      </c>
      <c r="B1923" t="str">
        <f>C1923&amp;"-"&amp;COUNTIF(C$2:C1923,C1923)</f>
        <v>72137-9</v>
      </c>
      <c r="C1923">
        <v>72137</v>
      </c>
      <c r="D1923" s="57">
        <v>44978</v>
      </c>
      <c r="E1923" s="84" t="str">
        <f>F1923&amp;"-"&amp;COUNTIF($F$2:F1923,F1923)</f>
        <v>METASA-1685</v>
      </c>
      <c r="F1923" s="84" t="str">
        <f t="shared" ref="F1923:F1986" si="144">LEFT(G1923,SEARCH(" ",G1923)-1)</f>
        <v>METASA</v>
      </c>
      <c r="G1923" t="s">
        <v>8581</v>
      </c>
      <c r="H1923" s="62">
        <v>88416482000106</v>
      </c>
      <c r="I1923" t="s">
        <v>30</v>
      </c>
      <c r="J1923">
        <v>529.25</v>
      </c>
      <c r="K1923">
        <v>7605.32</v>
      </c>
      <c r="AP1923">
        <v>2120</v>
      </c>
    </row>
    <row r="1924" spans="1:42" x14ac:dyDescent="0.25">
      <c r="A1924" t="s">
        <v>5958</v>
      </c>
      <c r="B1924" t="str">
        <f>C1924&amp;"-"&amp;COUNTIF(C$2:C1924,C1924)</f>
        <v>72137-10</v>
      </c>
      <c r="C1924">
        <v>72137</v>
      </c>
      <c r="D1924" s="57">
        <v>44978</v>
      </c>
      <c r="E1924" s="84" t="str">
        <f>F1924&amp;"-"&amp;COUNTIF($F$2:F1924,F1924)</f>
        <v>METASA-1686</v>
      </c>
      <c r="F1924" s="84" t="str">
        <f t="shared" si="144"/>
        <v>METASA</v>
      </c>
      <c r="G1924" t="s">
        <v>8581</v>
      </c>
      <c r="H1924" s="62">
        <v>88416482000106</v>
      </c>
      <c r="I1924" t="s">
        <v>30</v>
      </c>
      <c r="J1924">
        <v>1201.2</v>
      </c>
      <c r="K1924">
        <v>17801.78</v>
      </c>
      <c r="AP1924">
        <v>1726</v>
      </c>
    </row>
    <row r="1925" spans="1:42" x14ac:dyDescent="0.25">
      <c r="A1925" t="s">
        <v>5958</v>
      </c>
      <c r="B1925" t="str">
        <f>C1925&amp;"-"&amp;COUNTIF(C$2:C1925,C1925)</f>
        <v>72142-1</v>
      </c>
      <c r="C1925">
        <v>72142</v>
      </c>
      <c r="D1925" s="57">
        <v>44978</v>
      </c>
      <c r="E1925" s="84" t="str">
        <f>F1925&amp;"-"&amp;COUNTIF($F$2:F1925,F1925)</f>
        <v>METASA-1687</v>
      </c>
      <c r="F1925" s="84" t="str">
        <f t="shared" si="144"/>
        <v>METASA</v>
      </c>
      <c r="G1925" t="s">
        <v>8581</v>
      </c>
      <c r="H1925" s="62">
        <v>88416482000106</v>
      </c>
      <c r="I1925" t="s">
        <v>30</v>
      </c>
      <c r="J1925">
        <v>299.5</v>
      </c>
      <c r="K1925">
        <v>5286.18</v>
      </c>
      <c r="AP1925">
        <v>1619</v>
      </c>
    </row>
    <row r="1926" spans="1:42" x14ac:dyDescent="0.25">
      <c r="A1926" t="s">
        <v>5958</v>
      </c>
      <c r="B1926" t="str">
        <f>C1926&amp;"-"&amp;COUNTIF(C$2:C1926,C1926)</f>
        <v>72142-2</v>
      </c>
      <c r="C1926">
        <v>72142</v>
      </c>
      <c r="D1926" s="57">
        <v>44978</v>
      </c>
      <c r="E1926" s="84" t="str">
        <f>F1926&amp;"-"&amp;COUNTIF($F$2:F1926,F1926)</f>
        <v>METASA-1688</v>
      </c>
      <c r="F1926" s="84" t="str">
        <f t="shared" si="144"/>
        <v>METASA</v>
      </c>
      <c r="G1926" t="s">
        <v>8581</v>
      </c>
      <c r="H1926" s="62">
        <v>88416482000106</v>
      </c>
      <c r="I1926" t="s">
        <v>30</v>
      </c>
      <c r="J1926">
        <v>338.55</v>
      </c>
      <c r="K1926">
        <v>5494.67</v>
      </c>
      <c r="AP1926">
        <v>1223</v>
      </c>
    </row>
    <row r="1927" spans="1:42" x14ac:dyDescent="0.25">
      <c r="A1927" t="s">
        <v>5958</v>
      </c>
      <c r="B1927" t="str">
        <f>C1927&amp;"-"&amp;COUNTIF(C$2:C1927,C1927)</f>
        <v>72142-3</v>
      </c>
      <c r="C1927">
        <v>72142</v>
      </c>
      <c r="D1927" s="57">
        <v>44978</v>
      </c>
      <c r="E1927" s="84" t="str">
        <f>F1927&amp;"-"&amp;COUNTIF($F$2:F1927,F1927)</f>
        <v>METASA-1689</v>
      </c>
      <c r="F1927" s="84" t="str">
        <f t="shared" si="144"/>
        <v>METASA</v>
      </c>
      <c r="G1927" t="s">
        <v>8581</v>
      </c>
      <c r="H1927" s="62">
        <v>88416482000106</v>
      </c>
      <c r="I1927" t="s">
        <v>30</v>
      </c>
      <c r="J1927">
        <v>2038</v>
      </c>
      <c r="K1927">
        <v>31018.36</v>
      </c>
      <c r="AP1927">
        <v>1222</v>
      </c>
    </row>
    <row r="1928" spans="1:42" x14ac:dyDescent="0.25">
      <c r="A1928" t="s">
        <v>5958</v>
      </c>
      <c r="B1928" t="str">
        <f>C1928&amp;"-"&amp;COUNTIF(C$2:C1928,C1928)</f>
        <v>72142-4</v>
      </c>
      <c r="C1928">
        <v>72142</v>
      </c>
      <c r="D1928" s="57">
        <v>44978</v>
      </c>
      <c r="E1928" s="84" t="str">
        <f>F1928&amp;"-"&amp;COUNTIF($F$2:F1928,F1928)</f>
        <v>METASA-1690</v>
      </c>
      <c r="F1928" s="84" t="str">
        <f t="shared" si="144"/>
        <v>METASA</v>
      </c>
      <c r="G1928" t="s">
        <v>8581</v>
      </c>
      <c r="H1928" s="62">
        <v>88416482000106</v>
      </c>
      <c r="I1928" t="s">
        <v>30</v>
      </c>
      <c r="J1928">
        <v>600.89</v>
      </c>
      <c r="K1928">
        <v>9752.44</v>
      </c>
      <c r="AP1928">
        <v>1221</v>
      </c>
    </row>
    <row r="1929" spans="1:42" x14ac:dyDescent="0.25">
      <c r="A1929" t="s">
        <v>5958</v>
      </c>
      <c r="B1929" t="str">
        <f>C1929&amp;"-"&amp;COUNTIF(C$2:C1929,C1929)</f>
        <v>72147-1</v>
      </c>
      <c r="C1929">
        <v>72147</v>
      </c>
      <c r="D1929" s="57">
        <v>44978</v>
      </c>
      <c r="E1929" s="84" t="str">
        <f>F1929&amp;"-"&amp;COUNTIF($F$2:F1929,F1929)</f>
        <v>METASA-1691</v>
      </c>
      <c r="F1929" s="84" t="str">
        <f t="shared" si="144"/>
        <v>METASA</v>
      </c>
      <c r="G1929" t="s">
        <v>8581</v>
      </c>
      <c r="H1929" s="62">
        <v>88416482000106</v>
      </c>
      <c r="I1929" t="s">
        <v>30</v>
      </c>
      <c r="J1929">
        <v>2319.4699999999998</v>
      </c>
      <c r="K1929">
        <v>35302.33</v>
      </c>
      <c r="AP1929">
        <v>1220</v>
      </c>
    </row>
    <row r="1930" spans="1:42" x14ac:dyDescent="0.25">
      <c r="A1930" t="s">
        <v>5958</v>
      </c>
      <c r="B1930" t="str">
        <f>C1930&amp;"-"&amp;COUNTIF(C$2:C1930,C1930)</f>
        <v>72147-2</v>
      </c>
      <c r="C1930">
        <v>72147</v>
      </c>
      <c r="D1930" s="57">
        <v>44978</v>
      </c>
      <c r="E1930" s="84" t="str">
        <f>F1930&amp;"-"&amp;COUNTIF($F$2:F1930,F1930)</f>
        <v>METASA-1692</v>
      </c>
      <c r="F1930" s="84" t="str">
        <f t="shared" si="144"/>
        <v>METASA</v>
      </c>
      <c r="G1930" t="s">
        <v>8581</v>
      </c>
      <c r="H1930" s="62">
        <v>88416482000106</v>
      </c>
      <c r="I1930" t="s">
        <v>30</v>
      </c>
      <c r="J1930">
        <v>393.32</v>
      </c>
      <c r="K1930">
        <v>5687.41</v>
      </c>
      <c r="AP1930">
        <v>892</v>
      </c>
    </row>
    <row r="1931" spans="1:42" x14ac:dyDescent="0.25">
      <c r="A1931" t="s">
        <v>5958</v>
      </c>
      <c r="B1931" t="str">
        <f>C1931&amp;"-"&amp;COUNTIF(C$2:C1931,C1931)</f>
        <v>72173-1</v>
      </c>
      <c r="C1931">
        <v>72173</v>
      </c>
      <c r="D1931" s="57">
        <v>44979</v>
      </c>
      <c r="E1931" s="84" t="str">
        <f>F1931&amp;"-"&amp;COUNTIF($F$2:F1931,F1931)</f>
        <v>METASA-1693</v>
      </c>
      <c r="F1931" s="84" t="str">
        <f t="shared" si="144"/>
        <v>METASA</v>
      </c>
      <c r="G1931" t="s">
        <v>8581</v>
      </c>
      <c r="H1931" s="62">
        <v>88416482000106</v>
      </c>
      <c r="I1931" t="s">
        <v>30</v>
      </c>
      <c r="J1931">
        <v>629.44000000000005</v>
      </c>
      <c r="K1931">
        <v>10624.95</v>
      </c>
      <c r="AP1931">
        <v>748</v>
      </c>
    </row>
    <row r="1932" spans="1:42" x14ac:dyDescent="0.25">
      <c r="A1932" t="s">
        <v>5958</v>
      </c>
      <c r="B1932" t="str">
        <f>C1932&amp;"-"&amp;COUNTIF(C$2:C1932,C1932)</f>
        <v>72173-2</v>
      </c>
      <c r="C1932">
        <v>72173</v>
      </c>
      <c r="D1932" s="57">
        <v>44979</v>
      </c>
      <c r="E1932" s="84" t="str">
        <f>F1932&amp;"-"&amp;COUNTIF($F$2:F1932,F1932)</f>
        <v>METASA-1694</v>
      </c>
      <c r="F1932" s="84" t="str">
        <f t="shared" si="144"/>
        <v>METASA</v>
      </c>
      <c r="G1932" t="s">
        <v>8581</v>
      </c>
      <c r="H1932" s="62">
        <v>88416482000106</v>
      </c>
      <c r="I1932" t="s">
        <v>30</v>
      </c>
      <c r="J1932">
        <v>1708.97</v>
      </c>
      <c r="K1932">
        <v>28847.41</v>
      </c>
      <c r="AP1932">
        <v>737</v>
      </c>
    </row>
    <row r="1933" spans="1:42" x14ac:dyDescent="0.25">
      <c r="A1933" t="s">
        <v>5958</v>
      </c>
      <c r="B1933" t="str">
        <f>C1933&amp;"-"&amp;COUNTIF(C$2:C1933,C1933)</f>
        <v>72173-3</v>
      </c>
      <c r="C1933">
        <v>72173</v>
      </c>
      <c r="D1933" s="57">
        <v>44979</v>
      </c>
      <c r="E1933" s="84" t="str">
        <f>F1933&amp;"-"&amp;COUNTIF($F$2:F1933,F1933)</f>
        <v>METASA-1695</v>
      </c>
      <c r="F1933" s="84" t="str">
        <f t="shared" si="144"/>
        <v>METASA</v>
      </c>
      <c r="G1933" t="s">
        <v>8581</v>
      </c>
      <c r="H1933" s="62">
        <v>88416482000106</v>
      </c>
      <c r="I1933" t="s">
        <v>30</v>
      </c>
      <c r="J1933">
        <v>410.32</v>
      </c>
      <c r="K1933">
        <v>6926.2</v>
      </c>
      <c r="AP1933">
        <v>730</v>
      </c>
    </row>
    <row r="1934" spans="1:42" x14ac:dyDescent="0.25">
      <c r="A1934" t="s">
        <v>5958</v>
      </c>
      <c r="B1934" t="str">
        <f>C1934&amp;"-"&amp;COUNTIF(C$2:C1934,C1934)</f>
        <v>72173-4</v>
      </c>
      <c r="C1934">
        <v>72173</v>
      </c>
      <c r="D1934" s="57">
        <v>44979</v>
      </c>
      <c r="E1934" s="84" t="str">
        <f>F1934&amp;"-"&amp;COUNTIF($F$2:F1934,F1934)</f>
        <v>METASA-1696</v>
      </c>
      <c r="F1934" s="84" t="str">
        <f t="shared" si="144"/>
        <v>METASA</v>
      </c>
      <c r="G1934" t="s">
        <v>8581</v>
      </c>
      <c r="H1934" s="62">
        <v>88416482000106</v>
      </c>
      <c r="I1934" t="s">
        <v>30</v>
      </c>
      <c r="J1934">
        <v>11.87</v>
      </c>
      <c r="K1934">
        <v>200.37</v>
      </c>
      <c r="AP1934">
        <v>705</v>
      </c>
    </row>
    <row r="1935" spans="1:42" x14ac:dyDescent="0.25">
      <c r="A1935" t="s">
        <v>5958</v>
      </c>
      <c r="B1935" t="str">
        <f>C1935&amp;"-"&amp;COUNTIF(C$2:C1935,C1935)</f>
        <v>72173-5</v>
      </c>
      <c r="C1935">
        <v>72173</v>
      </c>
      <c r="D1935" s="57">
        <v>44979</v>
      </c>
      <c r="E1935" s="84" t="str">
        <f>F1935&amp;"-"&amp;COUNTIF($F$2:F1935,F1935)</f>
        <v>METASA-1697</v>
      </c>
      <c r="F1935" s="84" t="str">
        <f t="shared" si="144"/>
        <v>METASA</v>
      </c>
      <c r="G1935" t="s">
        <v>8581</v>
      </c>
      <c r="H1935" s="62">
        <v>88416482000106</v>
      </c>
      <c r="I1935" t="s">
        <v>30</v>
      </c>
      <c r="J1935">
        <v>2236.34</v>
      </c>
      <c r="K1935">
        <v>29899.87</v>
      </c>
      <c r="AP1935">
        <v>682</v>
      </c>
    </row>
    <row r="1936" spans="1:42" x14ac:dyDescent="0.25">
      <c r="A1936" t="s">
        <v>5958</v>
      </c>
      <c r="B1936" t="str">
        <f>C1936&amp;"-"&amp;COUNTIF(C$2:C1936,C1936)</f>
        <v>72173-6</v>
      </c>
      <c r="C1936">
        <v>72173</v>
      </c>
      <c r="D1936" s="57">
        <v>44979</v>
      </c>
      <c r="E1936" s="84" t="str">
        <f>F1936&amp;"-"&amp;COUNTIF($F$2:F1936,F1936)</f>
        <v>METASA-1698</v>
      </c>
      <c r="F1936" s="84" t="str">
        <f t="shared" si="144"/>
        <v>METASA</v>
      </c>
      <c r="G1936" t="s">
        <v>8581</v>
      </c>
      <c r="H1936" s="62">
        <v>88416482000106</v>
      </c>
      <c r="I1936" t="s">
        <v>30</v>
      </c>
      <c r="J1936">
        <v>1108.56</v>
      </c>
      <c r="K1936">
        <v>17991.93</v>
      </c>
      <c r="AP1936">
        <v>639</v>
      </c>
    </row>
    <row r="1937" spans="1:42" x14ac:dyDescent="0.25">
      <c r="A1937" t="s">
        <v>5958</v>
      </c>
      <c r="B1937" t="str">
        <f>C1937&amp;"-"&amp;COUNTIF(C$2:C1937,C1937)</f>
        <v>72173-7</v>
      </c>
      <c r="C1937">
        <v>72173</v>
      </c>
      <c r="D1937" s="57">
        <v>44979</v>
      </c>
      <c r="E1937" s="84" t="str">
        <f>F1937&amp;"-"&amp;COUNTIF($F$2:F1937,F1937)</f>
        <v>METASA-1699</v>
      </c>
      <c r="F1937" s="84" t="str">
        <f t="shared" si="144"/>
        <v>METASA</v>
      </c>
      <c r="G1937" t="s">
        <v>8581</v>
      </c>
      <c r="H1937" s="62">
        <v>88416482000106</v>
      </c>
      <c r="I1937" t="s">
        <v>30</v>
      </c>
      <c r="J1937">
        <v>2657.99</v>
      </c>
      <c r="K1937">
        <v>35537.33</v>
      </c>
      <c r="AP1937">
        <v>552</v>
      </c>
    </row>
    <row r="1938" spans="1:42" x14ac:dyDescent="0.25">
      <c r="A1938" t="s">
        <v>5958</v>
      </c>
      <c r="B1938" t="str">
        <f>C1938&amp;"-"&amp;COUNTIF(C$2:C1938,C1938)</f>
        <v>72173-8</v>
      </c>
      <c r="C1938">
        <v>72173</v>
      </c>
      <c r="D1938" s="57">
        <v>44979</v>
      </c>
      <c r="E1938" s="84" t="str">
        <f>F1938&amp;"-"&amp;COUNTIF($F$2:F1938,F1938)</f>
        <v>METASA-1700</v>
      </c>
      <c r="F1938" s="84" t="str">
        <f t="shared" si="144"/>
        <v>METASA</v>
      </c>
      <c r="G1938" t="s">
        <v>8581</v>
      </c>
      <c r="H1938" s="62">
        <v>88416482000106</v>
      </c>
      <c r="I1938" t="s">
        <v>30</v>
      </c>
      <c r="J1938">
        <v>541.66</v>
      </c>
      <c r="K1938">
        <v>7832.38</v>
      </c>
      <c r="AP1938">
        <v>503</v>
      </c>
    </row>
    <row r="1939" spans="1:42" x14ac:dyDescent="0.25">
      <c r="A1939" t="s">
        <v>5958</v>
      </c>
      <c r="B1939" t="str">
        <f>C1939&amp;"-"&amp;COUNTIF(C$2:C1939,C1939)</f>
        <v>72173-9</v>
      </c>
      <c r="C1939">
        <v>72173</v>
      </c>
      <c r="D1939" s="57">
        <v>44979</v>
      </c>
      <c r="E1939" s="84" t="str">
        <f>F1939&amp;"-"&amp;COUNTIF($F$2:F1939,F1939)</f>
        <v>METASA-1701</v>
      </c>
      <c r="F1939" s="84" t="str">
        <f t="shared" si="144"/>
        <v>METASA</v>
      </c>
      <c r="G1939" t="s">
        <v>8581</v>
      </c>
      <c r="H1939" s="62">
        <v>88416482000106</v>
      </c>
      <c r="I1939" t="s">
        <v>30</v>
      </c>
      <c r="J1939">
        <v>36.42</v>
      </c>
      <c r="K1939">
        <v>554.30999999999995</v>
      </c>
      <c r="AP1939">
        <v>488</v>
      </c>
    </row>
    <row r="1940" spans="1:42" x14ac:dyDescent="0.25">
      <c r="A1940" t="s">
        <v>5958</v>
      </c>
      <c r="B1940" t="str">
        <f>C1940&amp;"-"&amp;COUNTIF(C$2:C1940,C1940)</f>
        <v>72173-10</v>
      </c>
      <c r="C1940">
        <v>72173</v>
      </c>
      <c r="D1940" s="57">
        <v>44979</v>
      </c>
      <c r="E1940" s="84" t="str">
        <f>F1940&amp;"-"&amp;COUNTIF($F$2:F1940,F1940)</f>
        <v>METASA-1702</v>
      </c>
      <c r="F1940" s="84" t="str">
        <f t="shared" si="144"/>
        <v>METASA</v>
      </c>
      <c r="G1940" t="s">
        <v>8581</v>
      </c>
      <c r="H1940" s="62">
        <v>88416482000106</v>
      </c>
      <c r="I1940" t="s">
        <v>30</v>
      </c>
      <c r="J1940">
        <v>489.17</v>
      </c>
      <c r="K1940">
        <v>8257.19</v>
      </c>
      <c r="AP1940">
        <v>436</v>
      </c>
    </row>
    <row r="1941" spans="1:42" x14ac:dyDescent="0.25">
      <c r="A1941" t="s">
        <v>5958</v>
      </c>
      <c r="B1941" t="str">
        <f>C1941&amp;"-"&amp;COUNTIF(C$2:C1941,C1941)</f>
        <v>72173-11</v>
      </c>
      <c r="C1941">
        <v>72173</v>
      </c>
      <c r="D1941" s="57">
        <v>44979</v>
      </c>
      <c r="E1941" s="84" t="str">
        <f>F1941&amp;"-"&amp;COUNTIF($F$2:F1941,F1941)</f>
        <v>METASA-1703</v>
      </c>
      <c r="F1941" s="84" t="str">
        <f t="shared" si="144"/>
        <v>METASA</v>
      </c>
      <c r="G1941" t="s">
        <v>8581</v>
      </c>
      <c r="H1941" s="62">
        <v>88416482000106</v>
      </c>
      <c r="I1941" t="s">
        <v>30</v>
      </c>
      <c r="J1941">
        <v>265.76</v>
      </c>
      <c r="K1941">
        <v>7853.21</v>
      </c>
      <c r="AP1941">
        <v>14</v>
      </c>
    </row>
    <row r="1942" spans="1:42" x14ac:dyDescent="0.25">
      <c r="A1942" t="s">
        <v>5958</v>
      </c>
      <c r="B1942" t="str">
        <f>C1942&amp;"-"&amp;COUNTIF(C$2:C1942,C1942)</f>
        <v>72173-12</v>
      </c>
      <c r="C1942">
        <v>72173</v>
      </c>
      <c r="D1942" s="57">
        <v>44979</v>
      </c>
      <c r="E1942" s="84" t="str">
        <f>F1942&amp;"-"&amp;COUNTIF($F$2:F1942,F1942)</f>
        <v>METASA-1704</v>
      </c>
      <c r="F1942" s="84" t="str">
        <f t="shared" si="144"/>
        <v>METASA</v>
      </c>
      <c r="G1942" t="s">
        <v>8581</v>
      </c>
      <c r="H1942" s="62">
        <v>88416482000106</v>
      </c>
      <c r="I1942" t="s">
        <v>30</v>
      </c>
      <c r="J1942">
        <v>4.93</v>
      </c>
      <c r="K1942">
        <v>75.03</v>
      </c>
      <c r="AP1942">
        <v>11</v>
      </c>
    </row>
    <row r="1943" spans="1:42" x14ac:dyDescent="0.25">
      <c r="A1943" t="s">
        <v>5958</v>
      </c>
      <c r="B1943" t="str">
        <f>C1943&amp;"-"&amp;COUNTIF(C$2:C1943,C1943)</f>
        <v>72173-13</v>
      </c>
      <c r="C1943">
        <v>72173</v>
      </c>
      <c r="D1943" s="57">
        <v>44979</v>
      </c>
      <c r="E1943" s="84" t="str">
        <f>F1943&amp;"-"&amp;COUNTIF($F$2:F1943,F1943)</f>
        <v>METASA-1705</v>
      </c>
      <c r="F1943" s="84" t="str">
        <f t="shared" si="144"/>
        <v>METASA</v>
      </c>
      <c r="G1943" t="s">
        <v>8581</v>
      </c>
      <c r="H1943" s="62">
        <v>88416482000106</v>
      </c>
      <c r="I1943" t="s">
        <v>30</v>
      </c>
      <c r="J1943">
        <v>1896.36</v>
      </c>
      <c r="K1943">
        <v>30777.919999999998</v>
      </c>
      <c r="AP1943">
        <v>9</v>
      </c>
    </row>
    <row r="1944" spans="1:42" x14ac:dyDescent="0.25">
      <c r="A1944" t="s">
        <v>5958</v>
      </c>
      <c r="B1944" t="str">
        <f>C1944&amp;"-"&amp;COUNTIF(C$2:C1944,C1944)</f>
        <v>72173-14</v>
      </c>
      <c r="C1944">
        <v>72173</v>
      </c>
      <c r="D1944" s="57">
        <v>44979</v>
      </c>
      <c r="E1944" s="84" t="str">
        <f>F1944&amp;"-"&amp;COUNTIF($F$2:F1944,F1944)</f>
        <v>METASA-1706</v>
      </c>
      <c r="F1944" s="84" t="str">
        <f t="shared" si="144"/>
        <v>METASA</v>
      </c>
      <c r="G1944" t="s">
        <v>8581</v>
      </c>
      <c r="H1944" s="62">
        <v>88416482000106</v>
      </c>
      <c r="I1944" t="s">
        <v>30</v>
      </c>
      <c r="J1944">
        <v>806.65</v>
      </c>
      <c r="K1944">
        <v>13616.25</v>
      </c>
    </row>
    <row r="1945" spans="1:42" x14ac:dyDescent="0.25">
      <c r="A1945" t="s">
        <v>5958</v>
      </c>
      <c r="B1945" t="str">
        <f>C1945&amp;"-"&amp;COUNTIF(C$2:C1945,C1945)</f>
        <v>72173-15</v>
      </c>
      <c r="C1945">
        <v>72173</v>
      </c>
      <c r="D1945" s="57">
        <v>44979</v>
      </c>
      <c r="E1945" s="84" t="str">
        <f>F1945&amp;"-"&amp;COUNTIF($F$2:F1945,F1945)</f>
        <v>METASA-1707</v>
      </c>
      <c r="F1945" s="84" t="str">
        <f t="shared" si="144"/>
        <v>METASA</v>
      </c>
      <c r="G1945" t="s">
        <v>8581</v>
      </c>
      <c r="H1945" s="62">
        <v>88416482000106</v>
      </c>
      <c r="I1945" t="s">
        <v>30</v>
      </c>
      <c r="J1945">
        <v>860.2</v>
      </c>
      <c r="K1945">
        <v>16619.060000000001</v>
      </c>
    </row>
    <row r="1946" spans="1:42" x14ac:dyDescent="0.25">
      <c r="A1946" t="s">
        <v>5958</v>
      </c>
      <c r="B1946" t="str">
        <f>C1946&amp;"-"&amp;COUNTIF(C$2:C1946,C1946)</f>
        <v>72173-16</v>
      </c>
      <c r="C1946">
        <v>72173</v>
      </c>
      <c r="D1946" s="57">
        <v>44979</v>
      </c>
      <c r="E1946" s="84" t="str">
        <f>F1946&amp;"-"&amp;COUNTIF($F$2:F1946,F1946)</f>
        <v>METASA-1708</v>
      </c>
      <c r="F1946" s="84" t="str">
        <f t="shared" si="144"/>
        <v>METASA</v>
      </c>
      <c r="G1946" t="s">
        <v>8581</v>
      </c>
      <c r="H1946" s="62">
        <v>88416482000106</v>
      </c>
      <c r="I1946" t="s">
        <v>30</v>
      </c>
      <c r="J1946">
        <v>1373.33</v>
      </c>
      <c r="K1946">
        <v>26532.74</v>
      </c>
    </row>
    <row r="1947" spans="1:42" x14ac:dyDescent="0.25">
      <c r="A1947" t="s">
        <v>5958</v>
      </c>
      <c r="B1947" t="str">
        <f>C1947&amp;"-"&amp;COUNTIF(C$2:C1947,C1947)</f>
        <v>72173-17</v>
      </c>
      <c r="C1947">
        <v>72173</v>
      </c>
      <c r="D1947" s="57">
        <v>44979</v>
      </c>
      <c r="E1947" s="84" t="str">
        <f>F1947&amp;"-"&amp;COUNTIF($F$2:F1947,F1947)</f>
        <v>METASA-1709</v>
      </c>
      <c r="F1947" s="84" t="str">
        <f t="shared" si="144"/>
        <v>METASA</v>
      </c>
      <c r="G1947" t="s">
        <v>8581</v>
      </c>
      <c r="H1947" s="62">
        <v>88416482000106</v>
      </c>
      <c r="I1947" t="s">
        <v>30</v>
      </c>
      <c r="J1947">
        <v>1714.45</v>
      </c>
      <c r="K1947">
        <v>54845.26</v>
      </c>
    </row>
    <row r="1948" spans="1:42" x14ac:dyDescent="0.25">
      <c r="A1948" t="s">
        <v>5958</v>
      </c>
      <c r="B1948" t="str">
        <f>C1948&amp;"-"&amp;COUNTIF(C$2:C1948,C1948)</f>
        <v>72177-1</v>
      </c>
      <c r="C1948">
        <v>72177</v>
      </c>
      <c r="D1948" s="57">
        <v>44979</v>
      </c>
      <c r="E1948" s="84" t="str">
        <f>F1948&amp;"-"&amp;COUNTIF($F$2:F1948,F1948)</f>
        <v>METASA-1710</v>
      </c>
      <c r="F1948" s="84" t="str">
        <f t="shared" si="144"/>
        <v>METASA</v>
      </c>
      <c r="G1948" t="s">
        <v>8581</v>
      </c>
      <c r="H1948" s="62">
        <v>88416482000106</v>
      </c>
      <c r="I1948" t="s">
        <v>30</v>
      </c>
      <c r="J1948">
        <v>1192.53</v>
      </c>
      <c r="K1948">
        <v>20129.91</v>
      </c>
    </row>
    <row r="1949" spans="1:42" x14ac:dyDescent="0.25">
      <c r="A1949" t="s">
        <v>5958</v>
      </c>
      <c r="B1949" t="str">
        <f>C1949&amp;"-"&amp;COUNTIF(C$2:C1949,C1949)</f>
        <v>72177-2</v>
      </c>
      <c r="C1949">
        <v>72177</v>
      </c>
      <c r="D1949" s="57">
        <v>44979</v>
      </c>
      <c r="E1949" s="84" t="str">
        <f>F1949&amp;"-"&amp;COUNTIF($F$2:F1949,F1949)</f>
        <v>METASA-1711</v>
      </c>
      <c r="F1949" s="84" t="str">
        <f t="shared" si="144"/>
        <v>METASA</v>
      </c>
      <c r="G1949" t="s">
        <v>8581</v>
      </c>
      <c r="H1949" s="62">
        <v>88416482000106</v>
      </c>
      <c r="I1949" t="s">
        <v>30</v>
      </c>
      <c r="J1949">
        <v>1953.93</v>
      </c>
      <c r="K1949">
        <v>32982.339999999997</v>
      </c>
    </row>
    <row r="1950" spans="1:42" x14ac:dyDescent="0.25">
      <c r="A1950" t="s">
        <v>5958</v>
      </c>
      <c r="B1950" t="str">
        <f>C1950&amp;"-"&amp;COUNTIF(C$2:C1950,C1950)</f>
        <v>72177-3</v>
      </c>
      <c r="C1950">
        <v>72177</v>
      </c>
      <c r="D1950" s="57">
        <v>44979</v>
      </c>
      <c r="E1950" s="84" t="str">
        <f>F1950&amp;"-"&amp;COUNTIF($F$2:F1950,F1950)</f>
        <v>METASA-1712</v>
      </c>
      <c r="F1950" s="84" t="str">
        <f t="shared" si="144"/>
        <v>METASA</v>
      </c>
      <c r="G1950" t="s">
        <v>8581</v>
      </c>
      <c r="H1950" s="62">
        <v>88416482000106</v>
      </c>
      <c r="I1950" t="s">
        <v>30</v>
      </c>
      <c r="J1950">
        <v>4344.8</v>
      </c>
      <c r="K1950">
        <v>58089.98</v>
      </c>
    </row>
    <row r="1951" spans="1:42" x14ac:dyDescent="0.25">
      <c r="A1951" t="s">
        <v>5958</v>
      </c>
      <c r="B1951" t="str">
        <f>C1951&amp;"-"&amp;COUNTIF(C$2:C1951,C1951)</f>
        <v>72177-4</v>
      </c>
      <c r="C1951">
        <v>72177</v>
      </c>
      <c r="D1951" s="57">
        <v>44979</v>
      </c>
      <c r="E1951" s="84" t="str">
        <f>F1951&amp;"-"&amp;COUNTIF($F$2:F1951,F1951)</f>
        <v>METASA-1713</v>
      </c>
      <c r="F1951" s="84" t="str">
        <f t="shared" si="144"/>
        <v>METASA</v>
      </c>
      <c r="G1951" t="s">
        <v>8581</v>
      </c>
      <c r="H1951" s="62">
        <v>88416482000106</v>
      </c>
      <c r="I1951" t="s">
        <v>30</v>
      </c>
      <c r="J1951">
        <v>18.559999999999999</v>
      </c>
      <c r="K1951">
        <v>313.29000000000002</v>
      </c>
    </row>
    <row r="1952" spans="1:42" x14ac:dyDescent="0.25">
      <c r="A1952" t="s">
        <v>5958</v>
      </c>
      <c r="B1952" t="str">
        <f>C1952&amp;"-"&amp;COUNTIF(C$2:C1952,C1952)</f>
        <v>72177-5</v>
      </c>
      <c r="C1952">
        <v>72177</v>
      </c>
      <c r="D1952" s="57">
        <v>44979</v>
      </c>
      <c r="E1952" s="84" t="str">
        <f>F1952&amp;"-"&amp;COUNTIF($F$2:F1952,F1952)</f>
        <v>METASA-1714</v>
      </c>
      <c r="F1952" s="84" t="str">
        <f t="shared" si="144"/>
        <v>METASA</v>
      </c>
      <c r="G1952" t="s">
        <v>8581</v>
      </c>
      <c r="H1952" s="62">
        <v>88416482000106</v>
      </c>
      <c r="I1952" t="s">
        <v>30</v>
      </c>
      <c r="J1952">
        <v>751.56</v>
      </c>
      <c r="K1952">
        <v>10048.36</v>
      </c>
    </row>
    <row r="1953" spans="1:11" x14ac:dyDescent="0.25">
      <c r="A1953" t="s">
        <v>5958</v>
      </c>
      <c r="B1953" t="str">
        <f>C1953&amp;"-"&amp;COUNTIF(C$2:C1953,C1953)</f>
        <v>72177-6</v>
      </c>
      <c r="C1953">
        <v>72177</v>
      </c>
      <c r="D1953" s="57">
        <v>44979</v>
      </c>
      <c r="E1953" s="84" t="str">
        <f>F1953&amp;"-"&amp;COUNTIF($F$2:F1953,F1953)</f>
        <v>METASA-1715</v>
      </c>
      <c r="F1953" s="84" t="str">
        <f t="shared" si="144"/>
        <v>METASA</v>
      </c>
      <c r="G1953" t="s">
        <v>8581</v>
      </c>
      <c r="H1953" s="62">
        <v>88416482000106</v>
      </c>
      <c r="I1953" t="s">
        <v>30</v>
      </c>
      <c r="J1953">
        <v>2727.14</v>
      </c>
      <c r="K1953">
        <v>44261.48</v>
      </c>
    </row>
    <row r="1954" spans="1:11" x14ac:dyDescent="0.25">
      <c r="A1954" t="s">
        <v>5958</v>
      </c>
      <c r="B1954" t="str">
        <f>C1954&amp;"-"&amp;COUNTIF(C$2:C1954,C1954)</f>
        <v>72177-7</v>
      </c>
      <c r="C1954">
        <v>72177</v>
      </c>
      <c r="D1954" s="57">
        <v>44979</v>
      </c>
      <c r="E1954" s="84" t="str">
        <f>F1954&amp;"-"&amp;COUNTIF($F$2:F1954,F1954)</f>
        <v>METASA-1716</v>
      </c>
      <c r="F1954" s="84" t="str">
        <f t="shared" si="144"/>
        <v>METASA</v>
      </c>
      <c r="G1954" t="s">
        <v>8581</v>
      </c>
      <c r="H1954" s="62">
        <v>88416482000106</v>
      </c>
      <c r="I1954" t="s">
        <v>30</v>
      </c>
      <c r="J1954">
        <v>13.6</v>
      </c>
      <c r="K1954">
        <v>221.68</v>
      </c>
    </row>
    <row r="1955" spans="1:11" x14ac:dyDescent="0.25">
      <c r="A1955" t="s">
        <v>5958</v>
      </c>
      <c r="B1955" t="str">
        <f>C1955&amp;"-"&amp;COUNTIF(C$2:C1955,C1955)</f>
        <v>72177-8</v>
      </c>
      <c r="C1955">
        <v>72177</v>
      </c>
      <c r="D1955" s="57">
        <v>44979</v>
      </c>
      <c r="E1955" s="84" t="str">
        <f>F1955&amp;"-"&amp;COUNTIF($F$2:F1955,F1955)</f>
        <v>METASA-1717</v>
      </c>
      <c r="F1955" s="84" t="str">
        <f t="shared" si="144"/>
        <v>METASA</v>
      </c>
      <c r="G1955" t="s">
        <v>8581</v>
      </c>
      <c r="H1955" s="62">
        <v>88416482000106</v>
      </c>
      <c r="I1955" t="s">
        <v>30</v>
      </c>
      <c r="J1955">
        <v>947.9</v>
      </c>
      <c r="K1955">
        <v>12673.42</v>
      </c>
    </row>
    <row r="1956" spans="1:11" x14ac:dyDescent="0.25">
      <c r="A1956" t="s">
        <v>5958</v>
      </c>
      <c r="B1956" t="str">
        <f>C1956&amp;"-"&amp;COUNTIF(C$2:C1956,C1956)</f>
        <v>72177-9</v>
      </c>
      <c r="C1956">
        <v>72177</v>
      </c>
      <c r="D1956" s="57">
        <v>44979</v>
      </c>
      <c r="E1956" s="84" t="str">
        <f>F1956&amp;"-"&amp;COUNTIF($F$2:F1956,F1956)</f>
        <v>METASA-1718</v>
      </c>
      <c r="F1956" s="84" t="str">
        <f t="shared" si="144"/>
        <v>METASA</v>
      </c>
      <c r="G1956" t="s">
        <v>8581</v>
      </c>
      <c r="H1956" s="62">
        <v>88416482000106</v>
      </c>
      <c r="I1956" t="s">
        <v>30</v>
      </c>
      <c r="J1956">
        <v>148.13999999999999</v>
      </c>
      <c r="K1956">
        <v>2142.09</v>
      </c>
    </row>
    <row r="1957" spans="1:11" x14ac:dyDescent="0.25">
      <c r="A1957" t="s">
        <v>5958</v>
      </c>
      <c r="B1957" t="str">
        <f>C1957&amp;"-"&amp;COUNTIF(C$2:C1957,C1957)</f>
        <v>72177-10</v>
      </c>
      <c r="C1957">
        <v>72177</v>
      </c>
      <c r="D1957" s="57">
        <v>44979</v>
      </c>
      <c r="E1957" s="84" t="str">
        <f>F1957&amp;"-"&amp;COUNTIF($F$2:F1957,F1957)</f>
        <v>METASA-1719</v>
      </c>
      <c r="F1957" s="84" t="str">
        <f t="shared" si="144"/>
        <v>METASA</v>
      </c>
      <c r="G1957" t="s">
        <v>8581</v>
      </c>
      <c r="H1957" s="62">
        <v>88416482000106</v>
      </c>
      <c r="I1957" t="s">
        <v>30</v>
      </c>
      <c r="J1957">
        <v>2161.46</v>
      </c>
      <c r="K1957">
        <v>32897.42</v>
      </c>
    </row>
    <row r="1958" spans="1:11" x14ac:dyDescent="0.25">
      <c r="A1958" t="s">
        <v>5958</v>
      </c>
      <c r="B1958" t="str">
        <f>C1958&amp;"-"&amp;COUNTIF(C$2:C1958,C1958)</f>
        <v>72177-11</v>
      </c>
      <c r="C1958">
        <v>72177</v>
      </c>
      <c r="D1958" s="57">
        <v>44979</v>
      </c>
      <c r="E1958" s="84" t="str">
        <f>F1958&amp;"-"&amp;COUNTIF($F$2:F1958,F1958)</f>
        <v>METASA-1720</v>
      </c>
      <c r="F1958" s="84" t="str">
        <f t="shared" si="144"/>
        <v>METASA</v>
      </c>
      <c r="G1958" t="s">
        <v>8581</v>
      </c>
      <c r="H1958" s="62">
        <v>88416482000106</v>
      </c>
      <c r="I1958" t="s">
        <v>30</v>
      </c>
      <c r="J1958">
        <v>1181.98</v>
      </c>
      <c r="K1958">
        <v>19951.82</v>
      </c>
    </row>
    <row r="1959" spans="1:11" x14ac:dyDescent="0.25">
      <c r="A1959" t="s">
        <v>5958</v>
      </c>
      <c r="B1959" t="str">
        <f>C1959&amp;"-"&amp;COUNTIF(C$2:C1959,C1959)</f>
        <v>72177-12</v>
      </c>
      <c r="C1959">
        <v>72177</v>
      </c>
      <c r="D1959" s="57">
        <v>44979</v>
      </c>
      <c r="E1959" s="84" t="str">
        <f>F1959&amp;"-"&amp;COUNTIF($F$2:F1959,F1959)</f>
        <v>METASA-1721</v>
      </c>
      <c r="F1959" s="84" t="str">
        <f t="shared" si="144"/>
        <v>METASA</v>
      </c>
      <c r="G1959" t="s">
        <v>8581</v>
      </c>
      <c r="H1959" s="62">
        <v>88416482000106</v>
      </c>
      <c r="I1959" t="s">
        <v>30</v>
      </c>
      <c r="J1959">
        <v>5.8</v>
      </c>
      <c r="K1959">
        <v>88.28</v>
      </c>
    </row>
    <row r="1960" spans="1:11" x14ac:dyDescent="0.25">
      <c r="A1960" t="s">
        <v>5958</v>
      </c>
      <c r="B1960" t="str">
        <f>C1960&amp;"-"&amp;COUNTIF(C$2:C1960,C1960)</f>
        <v>72177-13</v>
      </c>
      <c r="C1960">
        <v>72177</v>
      </c>
      <c r="D1960" s="57">
        <v>44979</v>
      </c>
      <c r="E1960" s="84" t="str">
        <f>F1960&amp;"-"&amp;COUNTIF($F$2:F1960,F1960)</f>
        <v>METASA-1722</v>
      </c>
      <c r="F1960" s="84" t="str">
        <f t="shared" si="144"/>
        <v>METASA</v>
      </c>
      <c r="G1960" t="s">
        <v>8581</v>
      </c>
      <c r="H1960" s="62">
        <v>88416482000106</v>
      </c>
      <c r="I1960" t="s">
        <v>30</v>
      </c>
      <c r="J1960">
        <v>4635.5</v>
      </c>
      <c r="K1960">
        <v>75234.17</v>
      </c>
    </row>
    <row r="1961" spans="1:11" x14ac:dyDescent="0.25">
      <c r="A1961" t="s">
        <v>5958</v>
      </c>
      <c r="B1961" t="str">
        <f>C1961&amp;"-"&amp;COUNTIF(C$2:C1961,C1961)</f>
        <v>72177-14</v>
      </c>
      <c r="C1961">
        <v>72177</v>
      </c>
      <c r="D1961" s="57">
        <v>44979</v>
      </c>
      <c r="E1961" s="84" t="str">
        <f>F1961&amp;"-"&amp;COUNTIF($F$2:F1961,F1961)</f>
        <v>METASA-1723</v>
      </c>
      <c r="F1961" s="84" t="str">
        <f t="shared" si="144"/>
        <v>METASA</v>
      </c>
      <c r="G1961" t="s">
        <v>8581</v>
      </c>
      <c r="H1961" s="62">
        <v>88416482000106</v>
      </c>
      <c r="I1961" t="s">
        <v>30</v>
      </c>
      <c r="J1961">
        <v>1550.85</v>
      </c>
      <c r="K1961">
        <v>29962.42</v>
      </c>
    </row>
    <row r="1962" spans="1:11" x14ac:dyDescent="0.25">
      <c r="A1962" t="s">
        <v>5958</v>
      </c>
      <c r="B1962" t="str">
        <f>C1962&amp;"-"&amp;COUNTIF(C$2:C1962,C1962)</f>
        <v>72177-15</v>
      </c>
      <c r="C1962">
        <v>72177</v>
      </c>
      <c r="D1962" s="57">
        <v>44979</v>
      </c>
      <c r="E1962" s="84" t="str">
        <f>F1962&amp;"-"&amp;COUNTIF($F$2:F1962,F1962)</f>
        <v>METASA-1724</v>
      </c>
      <c r="F1962" s="84" t="str">
        <f t="shared" si="144"/>
        <v>METASA</v>
      </c>
      <c r="G1962" t="s">
        <v>8581</v>
      </c>
      <c r="H1962" s="62">
        <v>88416482000106</v>
      </c>
      <c r="I1962" t="s">
        <v>30</v>
      </c>
      <c r="J1962">
        <v>2250.2800000000002</v>
      </c>
      <c r="K1962">
        <v>43475.41</v>
      </c>
    </row>
    <row r="1963" spans="1:11" x14ac:dyDescent="0.25">
      <c r="A1963" t="s">
        <v>5969</v>
      </c>
      <c r="B1963" t="str">
        <f>C1963&amp;"-"&amp;COUNTIF(C$2:C1963,C1963)</f>
        <v>65472-1</v>
      </c>
      <c r="C1963">
        <v>65472</v>
      </c>
      <c r="D1963" s="57">
        <v>44980</v>
      </c>
      <c r="E1963" s="84" t="str">
        <f>F1963&amp;"-"&amp;COUNTIF($F$2:F1963,F1963)</f>
        <v>JOTUN-77</v>
      </c>
      <c r="F1963" s="84" t="str">
        <f t="shared" si="144"/>
        <v>JOTUN</v>
      </c>
      <c r="G1963" t="s">
        <v>8585</v>
      </c>
      <c r="H1963" s="62">
        <v>2907585000404</v>
      </c>
      <c r="I1963" t="s">
        <v>869</v>
      </c>
      <c r="J1963">
        <v>5</v>
      </c>
      <c r="K1963">
        <v>2050</v>
      </c>
    </row>
    <row r="1964" spans="1:11" x14ac:dyDescent="0.25">
      <c r="A1964" t="s">
        <v>5969</v>
      </c>
      <c r="B1964" t="str">
        <f>C1964&amp;"-"&amp;COUNTIF(C$2:C1964,C1964)</f>
        <v>65472-2</v>
      </c>
      <c r="C1964">
        <v>65472</v>
      </c>
      <c r="D1964" s="57">
        <v>44980</v>
      </c>
      <c r="E1964" s="84" t="str">
        <f>F1964&amp;"-"&amp;COUNTIF($F$2:F1964,F1964)</f>
        <v>JOTUN-78</v>
      </c>
      <c r="F1964" s="84" t="str">
        <f t="shared" si="144"/>
        <v>JOTUN</v>
      </c>
      <c r="G1964" t="s">
        <v>8585</v>
      </c>
      <c r="H1964" s="62">
        <v>2907585000404</v>
      </c>
      <c r="I1964" t="s">
        <v>869</v>
      </c>
      <c r="J1964">
        <v>2</v>
      </c>
      <c r="K1964">
        <v>820</v>
      </c>
    </row>
    <row r="1965" spans="1:11" x14ac:dyDescent="0.25">
      <c r="A1965" t="s">
        <v>5989</v>
      </c>
      <c r="B1965" t="str">
        <f>C1965&amp;"-"&amp;COUNTIF(C$2:C1965,C1965)</f>
        <v>23029-1</v>
      </c>
      <c r="C1965">
        <v>23029</v>
      </c>
      <c r="D1965" s="57">
        <v>44980</v>
      </c>
      <c r="E1965" s="84" t="str">
        <f>F1965&amp;"-"&amp;COUNTIF($F$2:F1965,F1965)</f>
        <v>WK-41</v>
      </c>
      <c r="F1965" s="84" t="str">
        <f t="shared" si="144"/>
        <v>WK</v>
      </c>
      <c r="G1965" t="s">
        <v>8586</v>
      </c>
      <c r="H1965" s="62">
        <v>97434047000103</v>
      </c>
      <c r="I1965" t="s">
        <v>5984</v>
      </c>
      <c r="J1965">
        <v>78</v>
      </c>
      <c r="K1965">
        <v>19636.5</v>
      </c>
    </row>
    <row r="1966" spans="1:11" x14ac:dyDescent="0.25">
      <c r="A1966" t="s">
        <v>5958</v>
      </c>
      <c r="B1966" t="str">
        <f>C1966&amp;"-"&amp;COUNTIF(C$2:C1966,C1966)</f>
        <v>72214-1</v>
      </c>
      <c r="C1966">
        <v>72214</v>
      </c>
      <c r="D1966" s="57">
        <v>44981</v>
      </c>
      <c r="E1966" s="84" t="str">
        <f>F1966&amp;"-"&amp;COUNTIF($F$2:F1966,F1966)</f>
        <v>METASA-1725</v>
      </c>
      <c r="F1966" s="84" t="str">
        <f t="shared" si="144"/>
        <v>METASA</v>
      </c>
      <c r="G1966" t="s">
        <v>8581</v>
      </c>
      <c r="H1966" s="62">
        <v>88416482000106</v>
      </c>
      <c r="I1966" t="s">
        <v>30</v>
      </c>
      <c r="J1966">
        <v>684.12</v>
      </c>
      <c r="K1966">
        <v>11547.95</v>
      </c>
    </row>
    <row r="1967" spans="1:11" x14ac:dyDescent="0.25">
      <c r="A1967" t="s">
        <v>5958</v>
      </c>
      <c r="B1967" t="str">
        <f>C1967&amp;"-"&amp;COUNTIF(C$2:C1967,C1967)</f>
        <v>72214-2</v>
      </c>
      <c r="C1967">
        <v>72214</v>
      </c>
      <c r="D1967" s="57">
        <v>44981</v>
      </c>
      <c r="E1967" s="84" t="str">
        <f>F1967&amp;"-"&amp;COUNTIF($F$2:F1967,F1967)</f>
        <v>METASA-1726</v>
      </c>
      <c r="F1967" s="84" t="str">
        <f t="shared" si="144"/>
        <v>METASA</v>
      </c>
      <c r="G1967" t="s">
        <v>8581</v>
      </c>
      <c r="H1967" s="62">
        <v>88416482000106</v>
      </c>
      <c r="I1967" t="s">
        <v>30</v>
      </c>
      <c r="J1967">
        <v>154.06</v>
      </c>
      <c r="K1967">
        <v>2600.5300000000002</v>
      </c>
    </row>
    <row r="1968" spans="1:11" x14ac:dyDescent="0.25">
      <c r="A1968" t="s">
        <v>5958</v>
      </c>
      <c r="B1968" t="str">
        <f>C1968&amp;"-"&amp;COUNTIF(C$2:C1968,C1968)</f>
        <v>72214-3</v>
      </c>
      <c r="C1968">
        <v>72214</v>
      </c>
      <c r="D1968" s="57">
        <v>44981</v>
      </c>
      <c r="E1968" s="84" t="str">
        <f>F1968&amp;"-"&amp;COUNTIF($F$2:F1968,F1968)</f>
        <v>METASA-1727</v>
      </c>
      <c r="F1968" s="84" t="str">
        <f t="shared" si="144"/>
        <v>METASA</v>
      </c>
      <c r="G1968" t="s">
        <v>8581</v>
      </c>
      <c r="H1968" s="62">
        <v>88416482000106</v>
      </c>
      <c r="I1968" t="s">
        <v>30</v>
      </c>
      <c r="J1968">
        <v>2889.79</v>
      </c>
      <c r="K1968">
        <v>38636.49</v>
      </c>
    </row>
    <row r="1969" spans="1:11" x14ac:dyDescent="0.25">
      <c r="A1969" t="s">
        <v>5958</v>
      </c>
      <c r="B1969" t="str">
        <f>C1969&amp;"-"&amp;COUNTIF(C$2:C1969,C1969)</f>
        <v>72214-4</v>
      </c>
      <c r="C1969">
        <v>72214</v>
      </c>
      <c r="D1969" s="57">
        <v>44981</v>
      </c>
      <c r="E1969" s="84" t="str">
        <f>F1969&amp;"-"&amp;COUNTIF($F$2:F1969,F1969)</f>
        <v>METASA-1728</v>
      </c>
      <c r="F1969" s="84" t="str">
        <f t="shared" si="144"/>
        <v>METASA</v>
      </c>
      <c r="G1969" t="s">
        <v>8581</v>
      </c>
      <c r="H1969" s="62">
        <v>88416482000106</v>
      </c>
      <c r="I1969" t="s">
        <v>30</v>
      </c>
      <c r="J1969">
        <v>405.12</v>
      </c>
      <c r="K1969">
        <v>5858.04</v>
      </c>
    </row>
    <row r="1970" spans="1:11" x14ac:dyDescent="0.25">
      <c r="A1970" t="s">
        <v>5958</v>
      </c>
      <c r="B1970" t="str">
        <f>C1970&amp;"-"&amp;COUNTIF(C$2:C1970,C1970)</f>
        <v>72214-5</v>
      </c>
      <c r="C1970">
        <v>72214</v>
      </c>
      <c r="D1970" s="57">
        <v>44981</v>
      </c>
      <c r="E1970" s="84" t="str">
        <f>F1970&amp;"-"&amp;COUNTIF($F$2:F1970,F1970)</f>
        <v>METASA-1729</v>
      </c>
      <c r="F1970" s="84" t="str">
        <f t="shared" si="144"/>
        <v>METASA</v>
      </c>
      <c r="G1970" t="s">
        <v>8581</v>
      </c>
      <c r="H1970" s="62">
        <v>88416482000106</v>
      </c>
      <c r="I1970" t="s">
        <v>30</v>
      </c>
      <c r="J1970">
        <v>5976.69</v>
      </c>
      <c r="K1970">
        <v>79908.350000000006</v>
      </c>
    </row>
    <row r="1971" spans="1:11" x14ac:dyDescent="0.25">
      <c r="A1971" t="s">
        <v>5958</v>
      </c>
      <c r="B1971" t="str">
        <f>C1971&amp;"-"&amp;COUNTIF(C$2:C1971,C1971)</f>
        <v>72214-6</v>
      </c>
      <c r="C1971">
        <v>72214</v>
      </c>
      <c r="D1971" s="57">
        <v>44981</v>
      </c>
      <c r="E1971" s="84" t="str">
        <f>F1971&amp;"-"&amp;COUNTIF($F$2:F1971,F1971)</f>
        <v>METASA-1730</v>
      </c>
      <c r="F1971" s="84" t="str">
        <f t="shared" si="144"/>
        <v>METASA</v>
      </c>
      <c r="G1971" t="s">
        <v>8581</v>
      </c>
      <c r="H1971" s="62">
        <v>88416482000106</v>
      </c>
      <c r="I1971" t="s">
        <v>30</v>
      </c>
      <c r="J1971">
        <v>1145.9000000000001</v>
      </c>
      <c r="K1971">
        <v>18597.96</v>
      </c>
    </row>
    <row r="1972" spans="1:11" x14ac:dyDescent="0.25">
      <c r="A1972" t="s">
        <v>5958</v>
      </c>
      <c r="B1972" t="str">
        <f>C1972&amp;"-"&amp;COUNTIF(C$2:C1972,C1972)</f>
        <v>72214-7</v>
      </c>
      <c r="C1972">
        <v>72214</v>
      </c>
      <c r="D1972" s="57">
        <v>44981</v>
      </c>
      <c r="E1972" s="84" t="str">
        <f>F1972&amp;"-"&amp;COUNTIF($F$2:F1972,F1972)</f>
        <v>METASA-1731</v>
      </c>
      <c r="F1972" s="84" t="str">
        <f t="shared" si="144"/>
        <v>METASA</v>
      </c>
      <c r="G1972" t="s">
        <v>8581</v>
      </c>
      <c r="H1972" s="62">
        <v>88416482000106</v>
      </c>
      <c r="I1972" t="s">
        <v>30</v>
      </c>
      <c r="J1972">
        <v>510.57</v>
      </c>
      <c r="K1972">
        <v>7382.84</v>
      </c>
    </row>
    <row r="1973" spans="1:11" x14ac:dyDescent="0.25">
      <c r="A1973" t="s">
        <v>5958</v>
      </c>
      <c r="B1973" t="str">
        <f>C1973&amp;"-"&amp;COUNTIF(C$2:C1973,C1973)</f>
        <v>72214-8</v>
      </c>
      <c r="C1973">
        <v>72214</v>
      </c>
      <c r="D1973" s="57">
        <v>44981</v>
      </c>
      <c r="E1973" s="84" t="str">
        <f>F1973&amp;"-"&amp;COUNTIF($F$2:F1973,F1973)</f>
        <v>METASA-1732</v>
      </c>
      <c r="F1973" s="84" t="str">
        <f t="shared" si="144"/>
        <v>METASA</v>
      </c>
      <c r="G1973" t="s">
        <v>8581</v>
      </c>
      <c r="H1973" s="62">
        <v>88416482000106</v>
      </c>
      <c r="I1973" t="s">
        <v>30</v>
      </c>
      <c r="J1973">
        <v>5727.51</v>
      </c>
      <c r="K1973">
        <v>87172.7</v>
      </c>
    </row>
    <row r="1974" spans="1:11" x14ac:dyDescent="0.25">
      <c r="A1974" t="s">
        <v>5958</v>
      </c>
      <c r="B1974" t="str">
        <f>C1974&amp;"-"&amp;COUNTIF(C$2:C1974,C1974)</f>
        <v>72214-9</v>
      </c>
      <c r="C1974">
        <v>72214</v>
      </c>
      <c r="D1974" s="57">
        <v>44981</v>
      </c>
      <c r="E1974" s="84" t="str">
        <f>F1974&amp;"-"&amp;COUNTIF($F$2:F1974,F1974)</f>
        <v>METASA-1733</v>
      </c>
      <c r="F1974" s="84" t="str">
        <f t="shared" si="144"/>
        <v>METASA</v>
      </c>
      <c r="G1974" t="s">
        <v>8581</v>
      </c>
      <c r="H1974" s="62">
        <v>88416482000106</v>
      </c>
      <c r="I1974" t="s">
        <v>30</v>
      </c>
      <c r="J1974">
        <v>155.24</v>
      </c>
      <c r="K1974">
        <v>2620.4499999999998</v>
      </c>
    </row>
    <row r="1975" spans="1:11" x14ac:dyDescent="0.25">
      <c r="A1975" t="s">
        <v>5958</v>
      </c>
      <c r="B1975" t="str">
        <f>C1975&amp;"-"&amp;COUNTIF(C$2:C1975,C1975)</f>
        <v>72214-10</v>
      </c>
      <c r="C1975">
        <v>72214</v>
      </c>
      <c r="D1975" s="57">
        <v>44981</v>
      </c>
      <c r="E1975" s="84" t="str">
        <f>F1975&amp;"-"&amp;COUNTIF($F$2:F1975,F1975)</f>
        <v>METASA-1734</v>
      </c>
      <c r="F1975" s="84" t="str">
        <f t="shared" si="144"/>
        <v>METASA</v>
      </c>
      <c r="G1975" t="s">
        <v>8581</v>
      </c>
      <c r="H1975" s="62">
        <v>88416482000106</v>
      </c>
      <c r="I1975" t="s">
        <v>30</v>
      </c>
      <c r="J1975">
        <v>222.82</v>
      </c>
      <c r="K1975">
        <v>3761.2</v>
      </c>
    </row>
    <row r="1976" spans="1:11" x14ac:dyDescent="0.25">
      <c r="A1976" t="s">
        <v>5958</v>
      </c>
      <c r="B1976" t="str">
        <f>C1976&amp;"-"&amp;COUNTIF(C$2:C1976,C1976)</f>
        <v>72214-11</v>
      </c>
      <c r="C1976">
        <v>72214</v>
      </c>
      <c r="D1976" s="57">
        <v>44981</v>
      </c>
      <c r="E1976" s="84" t="str">
        <f>F1976&amp;"-"&amp;COUNTIF($F$2:F1976,F1976)</f>
        <v>METASA-1735</v>
      </c>
      <c r="F1976" s="84" t="str">
        <f t="shared" si="144"/>
        <v>METASA</v>
      </c>
      <c r="G1976" t="s">
        <v>8581</v>
      </c>
      <c r="H1976" s="62">
        <v>88416482000106</v>
      </c>
      <c r="I1976" t="s">
        <v>30</v>
      </c>
      <c r="J1976">
        <v>2041.21</v>
      </c>
      <c r="K1976">
        <v>33128.81</v>
      </c>
    </row>
    <row r="1977" spans="1:11" x14ac:dyDescent="0.25">
      <c r="A1977" t="s">
        <v>5958</v>
      </c>
      <c r="B1977" t="str">
        <f>C1977&amp;"-"&amp;COUNTIF(C$2:C1977,C1977)</f>
        <v>72214-12</v>
      </c>
      <c r="C1977">
        <v>72214</v>
      </c>
      <c r="D1977" s="57">
        <v>44981</v>
      </c>
      <c r="E1977" s="84" t="str">
        <f>F1977&amp;"-"&amp;COUNTIF($F$2:F1977,F1977)</f>
        <v>METASA-1736</v>
      </c>
      <c r="F1977" s="84" t="str">
        <f t="shared" si="144"/>
        <v>METASA</v>
      </c>
      <c r="G1977" t="s">
        <v>8581</v>
      </c>
      <c r="H1977" s="62">
        <v>88416482000106</v>
      </c>
      <c r="I1977" t="s">
        <v>30</v>
      </c>
      <c r="J1977">
        <v>604.48</v>
      </c>
      <c r="K1977">
        <v>9810.7099999999991</v>
      </c>
    </row>
    <row r="1978" spans="1:11" x14ac:dyDescent="0.25">
      <c r="A1978" t="s">
        <v>5958</v>
      </c>
      <c r="B1978" t="str">
        <f>C1978&amp;"-"&amp;COUNTIF(C$2:C1978,C1978)</f>
        <v>72214-13</v>
      </c>
      <c r="C1978">
        <v>72214</v>
      </c>
      <c r="D1978" s="57">
        <v>44981</v>
      </c>
      <c r="E1978" s="84" t="str">
        <f>F1978&amp;"-"&amp;COUNTIF($F$2:F1978,F1978)</f>
        <v>METASA-1737</v>
      </c>
      <c r="F1978" s="84" t="str">
        <f t="shared" si="144"/>
        <v>METASA</v>
      </c>
      <c r="G1978" t="s">
        <v>8581</v>
      </c>
      <c r="H1978" s="62">
        <v>88416482000106</v>
      </c>
      <c r="I1978" t="s">
        <v>30</v>
      </c>
      <c r="J1978">
        <v>1485.48</v>
      </c>
      <c r="K1978">
        <v>27733.91</v>
      </c>
    </row>
    <row r="1979" spans="1:11" x14ac:dyDescent="0.25">
      <c r="A1979" t="s">
        <v>5958</v>
      </c>
      <c r="B1979" t="str">
        <f>C1979&amp;"-"&amp;COUNTIF(C$2:C1979,C1979)</f>
        <v>72214-14</v>
      </c>
      <c r="C1979">
        <v>72214</v>
      </c>
      <c r="D1979" s="57">
        <v>44981</v>
      </c>
      <c r="E1979" s="84" t="str">
        <f>F1979&amp;"-"&amp;COUNTIF($F$2:F1979,F1979)</f>
        <v>METASA-1738</v>
      </c>
      <c r="F1979" s="84" t="str">
        <f t="shared" si="144"/>
        <v>METASA</v>
      </c>
      <c r="G1979" t="s">
        <v>8581</v>
      </c>
      <c r="H1979" s="62">
        <v>88416482000106</v>
      </c>
      <c r="I1979" t="s">
        <v>30</v>
      </c>
      <c r="J1979">
        <v>355.97</v>
      </c>
      <c r="K1979">
        <v>6877.34</v>
      </c>
    </row>
    <row r="1980" spans="1:11" x14ac:dyDescent="0.25">
      <c r="A1980" t="s">
        <v>5958</v>
      </c>
      <c r="B1980" t="str">
        <f>C1980&amp;"-"&amp;COUNTIF(C$2:C1980,C1980)</f>
        <v>72214-15</v>
      </c>
      <c r="C1980">
        <v>72214</v>
      </c>
      <c r="D1980" s="57">
        <v>44981</v>
      </c>
      <c r="E1980" s="84" t="str">
        <f>F1980&amp;"-"&amp;COUNTIF($F$2:F1980,F1980)</f>
        <v>METASA-1739</v>
      </c>
      <c r="F1980" s="84" t="str">
        <f t="shared" si="144"/>
        <v>METASA</v>
      </c>
      <c r="G1980" t="s">
        <v>8581</v>
      </c>
      <c r="H1980" s="62">
        <v>88416482000106</v>
      </c>
      <c r="I1980" t="s">
        <v>30</v>
      </c>
      <c r="J1980">
        <v>464.74</v>
      </c>
      <c r="K1980">
        <v>8978.7800000000007</v>
      </c>
    </row>
    <row r="1981" spans="1:11" x14ac:dyDescent="0.25">
      <c r="A1981" t="s">
        <v>5958</v>
      </c>
      <c r="B1981" t="str">
        <f>C1981&amp;"-"&amp;COUNTIF(C$2:C1981,C1981)</f>
        <v>72214-16</v>
      </c>
      <c r="C1981">
        <v>72214</v>
      </c>
      <c r="D1981" s="57">
        <v>44981</v>
      </c>
      <c r="E1981" s="84" t="str">
        <f>F1981&amp;"-"&amp;COUNTIF($F$2:F1981,F1981)</f>
        <v>METASA-1740</v>
      </c>
      <c r="F1981" s="84" t="str">
        <f t="shared" si="144"/>
        <v>METASA</v>
      </c>
      <c r="G1981" t="s">
        <v>8581</v>
      </c>
      <c r="H1981" s="62">
        <v>88416482000106</v>
      </c>
      <c r="I1981" t="s">
        <v>30</v>
      </c>
      <c r="J1981">
        <v>439.59</v>
      </c>
      <c r="K1981">
        <v>7420.28</v>
      </c>
    </row>
    <row r="1982" spans="1:11" x14ac:dyDescent="0.25">
      <c r="A1982" t="s">
        <v>5958</v>
      </c>
      <c r="B1982" t="str">
        <f>C1982&amp;"-"&amp;COUNTIF(C$2:C1982,C1982)</f>
        <v>72241-1</v>
      </c>
      <c r="C1982">
        <v>72241</v>
      </c>
      <c r="D1982" s="57">
        <v>44981</v>
      </c>
      <c r="E1982" s="84" t="str">
        <f>F1982&amp;"-"&amp;COUNTIF($F$2:F1982,F1982)</f>
        <v>METASA-1741</v>
      </c>
      <c r="F1982" s="84" t="str">
        <f t="shared" si="144"/>
        <v>METASA</v>
      </c>
      <c r="G1982" t="s">
        <v>8581</v>
      </c>
      <c r="H1982" s="62">
        <v>88416482000106</v>
      </c>
      <c r="I1982" t="s">
        <v>30</v>
      </c>
      <c r="J1982">
        <v>244.23</v>
      </c>
      <c r="K1982">
        <v>4310.66</v>
      </c>
    </row>
    <row r="1983" spans="1:11" x14ac:dyDescent="0.25">
      <c r="A1983" t="s">
        <v>5958</v>
      </c>
      <c r="B1983" t="str">
        <f>C1983&amp;"-"&amp;COUNTIF(C$2:C1983,C1983)</f>
        <v>72241-2</v>
      </c>
      <c r="C1983">
        <v>72241</v>
      </c>
      <c r="D1983" s="57">
        <v>44981</v>
      </c>
      <c r="E1983" s="84" t="str">
        <f>F1983&amp;"-"&amp;COUNTIF($F$2:F1983,F1983)</f>
        <v>METASA-1742</v>
      </c>
      <c r="F1983" s="84" t="str">
        <f t="shared" si="144"/>
        <v>METASA</v>
      </c>
      <c r="G1983" t="s">
        <v>8581</v>
      </c>
      <c r="H1983" s="62">
        <v>88416482000106</v>
      </c>
      <c r="I1983" t="s">
        <v>30</v>
      </c>
      <c r="J1983">
        <v>755.89</v>
      </c>
      <c r="K1983">
        <v>12759.42</v>
      </c>
    </row>
    <row r="1984" spans="1:11" x14ac:dyDescent="0.25">
      <c r="A1984" t="s">
        <v>5958</v>
      </c>
      <c r="B1984" t="str">
        <f>C1984&amp;"-"&amp;COUNTIF(C$2:C1984,C1984)</f>
        <v>72241-3</v>
      </c>
      <c r="C1984">
        <v>72241</v>
      </c>
      <c r="D1984" s="57">
        <v>44981</v>
      </c>
      <c r="E1984" s="84" t="str">
        <f>F1984&amp;"-"&amp;COUNTIF($F$2:F1984,F1984)</f>
        <v>METASA-1743</v>
      </c>
      <c r="F1984" s="84" t="str">
        <f t="shared" si="144"/>
        <v>METASA</v>
      </c>
      <c r="G1984" t="s">
        <v>8581</v>
      </c>
      <c r="H1984" s="62">
        <v>88416482000106</v>
      </c>
      <c r="I1984" t="s">
        <v>30</v>
      </c>
      <c r="J1984">
        <v>368</v>
      </c>
      <c r="K1984">
        <v>6211.84</v>
      </c>
    </row>
    <row r="1985" spans="1:11" x14ac:dyDescent="0.25">
      <c r="A1985" t="s">
        <v>5958</v>
      </c>
      <c r="B1985" t="str">
        <f>C1985&amp;"-"&amp;COUNTIF(C$2:C1985,C1985)</f>
        <v>72241-4</v>
      </c>
      <c r="C1985">
        <v>72241</v>
      </c>
      <c r="D1985" s="57">
        <v>44981</v>
      </c>
      <c r="E1985" s="84" t="str">
        <f>F1985&amp;"-"&amp;COUNTIF($F$2:F1985,F1985)</f>
        <v>METASA-1744</v>
      </c>
      <c r="F1985" s="84" t="str">
        <f t="shared" si="144"/>
        <v>METASA</v>
      </c>
      <c r="G1985" t="s">
        <v>8581</v>
      </c>
      <c r="H1985" s="62">
        <v>88416482000106</v>
      </c>
      <c r="I1985" t="s">
        <v>30</v>
      </c>
      <c r="J1985">
        <v>397.54</v>
      </c>
      <c r="K1985">
        <v>5748.43</v>
      </c>
    </row>
    <row r="1986" spans="1:11" x14ac:dyDescent="0.25">
      <c r="A1986" t="s">
        <v>5958</v>
      </c>
      <c r="B1986" t="str">
        <f>C1986&amp;"-"&amp;COUNTIF(C$2:C1986,C1986)</f>
        <v>72241-5</v>
      </c>
      <c r="C1986">
        <v>72241</v>
      </c>
      <c r="D1986" s="57">
        <v>44981</v>
      </c>
      <c r="E1986" s="84" t="str">
        <f>F1986&amp;"-"&amp;COUNTIF($F$2:F1986,F1986)</f>
        <v>METASA-1745</v>
      </c>
      <c r="F1986" s="84" t="str">
        <f t="shared" si="144"/>
        <v>METASA</v>
      </c>
      <c r="G1986" t="s">
        <v>8581</v>
      </c>
      <c r="H1986" s="62">
        <v>88416482000106</v>
      </c>
      <c r="I1986" t="s">
        <v>30</v>
      </c>
      <c r="J1986">
        <v>632.89</v>
      </c>
      <c r="K1986">
        <v>10683.18</v>
      </c>
    </row>
    <row r="1987" spans="1:11" x14ac:dyDescent="0.25">
      <c r="A1987" t="s">
        <v>5958</v>
      </c>
      <c r="B1987" t="str">
        <f>C1987&amp;"-"&amp;COUNTIF(C$2:C1987,C1987)</f>
        <v>72241-6</v>
      </c>
      <c r="C1987">
        <v>72241</v>
      </c>
      <c r="D1987" s="57">
        <v>44981</v>
      </c>
      <c r="E1987" s="84" t="str">
        <f>F1987&amp;"-"&amp;COUNTIF($F$2:F1987,F1987)</f>
        <v>METASA-1746</v>
      </c>
      <c r="F1987" s="84" t="str">
        <f t="shared" ref="F1987:F2050" si="145">LEFT(G1987,SEARCH(" ",G1987)-1)</f>
        <v>METASA</v>
      </c>
      <c r="G1987" t="s">
        <v>8581</v>
      </c>
      <c r="H1987" s="62">
        <v>88416482000106</v>
      </c>
      <c r="I1987" t="s">
        <v>30</v>
      </c>
      <c r="J1987">
        <v>4.3</v>
      </c>
      <c r="K1987">
        <v>72.58</v>
      </c>
    </row>
    <row r="1988" spans="1:11" x14ac:dyDescent="0.25">
      <c r="A1988" t="s">
        <v>5958</v>
      </c>
      <c r="B1988" t="str">
        <f>C1988&amp;"-"&amp;COUNTIF(C$2:C1988,C1988)</f>
        <v>72241-7</v>
      </c>
      <c r="C1988">
        <v>72241</v>
      </c>
      <c r="D1988" s="57">
        <v>44981</v>
      </c>
      <c r="E1988" s="84" t="str">
        <f>F1988&amp;"-"&amp;COUNTIF($F$2:F1988,F1988)</f>
        <v>METASA-1747</v>
      </c>
      <c r="F1988" s="84" t="str">
        <f t="shared" si="145"/>
        <v>METASA</v>
      </c>
      <c r="G1988" t="s">
        <v>8581</v>
      </c>
      <c r="H1988" s="62">
        <v>88416482000106</v>
      </c>
      <c r="I1988" t="s">
        <v>30</v>
      </c>
      <c r="J1988">
        <v>994.58</v>
      </c>
      <c r="K1988">
        <v>13297.53</v>
      </c>
    </row>
    <row r="1989" spans="1:11" x14ac:dyDescent="0.25">
      <c r="A1989" t="s">
        <v>5958</v>
      </c>
      <c r="B1989" t="str">
        <f>C1989&amp;"-"&amp;COUNTIF(C$2:C1989,C1989)</f>
        <v>72241-8</v>
      </c>
      <c r="C1989">
        <v>72241</v>
      </c>
      <c r="D1989" s="57">
        <v>44981</v>
      </c>
      <c r="E1989" s="84" t="str">
        <f>F1989&amp;"-"&amp;COUNTIF($F$2:F1989,F1989)</f>
        <v>METASA-1748</v>
      </c>
      <c r="F1989" s="84" t="str">
        <f t="shared" si="145"/>
        <v>METASA</v>
      </c>
      <c r="G1989" t="s">
        <v>8581</v>
      </c>
      <c r="H1989" s="62">
        <v>88416482000106</v>
      </c>
      <c r="I1989" t="s">
        <v>30</v>
      </c>
      <c r="J1989">
        <v>446.35</v>
      </c>
      <c r="K1989">
        <v>7244.26</v>
      </c>
    </row>
    <row r="1990" spans="1:11" x14ac:dyDescent="0.25">
      <c r="A1990" t="s">
        <v>5958</v>
      </c>
      <c r="B1990" t="str">
        <f>C1990&amp;"-"&amp;COUNTIF(C$2:C1990,C1990)</f>
        <v>72241-9</v>
      </c>
      <c r="C1990">
        <v>72241</v>
      </c>
      <c r="D1990" s="57">
        <v>44981</v>
      </c>
      <c r="E1990" s="84" t="str">
        <f>F1990&amp;"-"&amp;COUNTIF($F$2:F1990,F1990)</f>
        <v>METASA-1749</v>
      </c>
      <c r="F1990" s="84" t="str">
        <f t="shared" si="145"/>
        <v>METASA</v>
      </c>
      <c r="G1990" t="s">
        <v>8581</v>
      </c>
      <c r="H1990" s="62">
        <v>88416482000106</v>
      </c>
      <c r="I1990" t="s">
        <v>30</v>
      </c>
      <c r="J1990">
        <v>1669.95</v>
      </c>
      <c r="K1990">
        <v>24147.48</v>
      </c>
    </row>
    <row r="1991" spans="1:11" x14ac:dyDescent="0.25">
      <c r="A1991" t="s">
        <v>5958</v>
      </c>
      <c r="B1991" t="str">
        <f>C1991&amp;"-"&amp;COUNTIF(C$2:C1991,C1991)</f>
        <v>72241-10</v>
      </c>
      <c r="C1991">
        <v>72241</v>
      </c>
      <c r="D1991" s="57">
        <v>44981</v>
      </c>
      <c r="E1991" s="84" t="str">
        <f>F1991&amp;"-"&amp;COUNTIF($F$2:F1991,F1991)</f>
        <v>METASA-1750</v>
      </c>
      <c r="F1991" s="84" t="str">
        <f t="shared" si="145"/>
        <v>METASA</v>
      </c>
      <c r="G1991" t="s">
        <v>8581</v>
      </c>
      <c r="H1991" s="62">
        <v>88416482000106</v>
      </c>
      <c r="I1991" t="s">
        <v>30</v>
      </c>
      <c r="J1991">
        <v>11499.35</v>
      </c>
      <c r="K1991">
        <v>175020.11</v>
      </c>
    </row>
    <row r="1992" spans="1:11" x14ac:dyDescent="0.25">
      <c r="A1992" t="s">
        <v>5958</v>
      </c>
      <c r="B1992" t="str">
        <f>C1992&amp;"-"&amp;COUNTIF(C$2:C1992,C1992)</f>
        <v>72241-11</v>
      </c>
      <c r="C1992">
        <v>72241</v>
      </c>
      <c r="D1992" s="57">
        <v>44981</v>
      </c>
      <c r="E1992" s="84" t="str">
        <f>F1992&amp;"-"&amp;COUNTIF($F$2:F1992,F1992)</f>
        <v>METASA-1751</v>
      </c>
      <c r="F1992" s="84" t="str">
        <f t="shared" si="145"/>
        <v>METASA</v>
      </c>
      <c r="G1992" t="s">
        <v>8581</v>
      </c>
      <c r="H1992" s="62">
        <v>88416482000106</v>
      </c>
      <c r="I1992" t="s">
        <v>30</v>
      </c>
      <c r="J1992">
        <v>543.96</v>
      </c>
      <c r="K1992">
        <v>9182.0400000000009</v>
      </c>
    </row>
    <row r="1993" spans="1:11" x14ac:dyDescent="0.25">
      <c r="A1993" t="s">
        <v>5958</v>
      </c>
      <c r="B1993" t="str">
        <f>C1993&amp;"-"&amp;COUNTIF(C$2:C1993,C1993)</f>
        <v>72241-12</v>
      </c>
      <c r="C1993">
        <v>72241</v>
      </c>
      <c r="D1993" s="57">
        <v>44981</v>
      </c>
      <c r="E1993" s="84" t="str">
        <f>F1993&amp;"-"&amp;COUNTIF($F$2:F1993,F1993)</f>
        <v>METASA-1752</v>
      </c>
      <c r="F1993" s="84" t="str">
        <f t="shared" si="145"/>
        <v>METASA</v>
      </c>
      <c r="G1993" t="s">
        <v>8581</v>
      </c>
      <c r="H1993" s="62">
        <v>88416482000106</v>
      </c>
      <c r="I1993" t="s">
        <v>30</v>
      </c>
      <c r="J1993">
        <v>222.82</v>
      </c>
      <c r="K1993">
        <v>3761.2</v>
      </c>
    </row>
    <row r="1994" spans="1:11" x14ac:dyDescent="0.25">
      <c r="A1994" t="s">
        <v>5958</v>
      </c>
      <c r="B1994" t="str">
        <f>C1994&amp;"-"&amp;COUNTIF(C$2:C1994,C1994)</f>
        <v>72241-13</v>
      </c>
      <c r="C1994">
        <v>72241</v>
      </c>
      <c r="D1994" s="57">
        <v>44981</v>
      </c>
      <c r="E1994" s="84" t="str">
        <f>F1994&amp;"-"&amp;COUNTIF($F$2:F1994,F1994)</f>
        <v>METASA-1753</v>
      </c>
      <c r="F1994" s="84" t="str">
        <f t="shared" si="145"/>
        <v>METASA</v>
      </c>
      <c r="G1994" t="s">
        <v>8581</v>
      </c>
      <c r="H1994" s="62">
        <v>88416482000106</v>
      </c>
      <c r="I1994" t="s">
        <v>30</v>
      </c>
      <c r="J1994">
        <v>740.93</v>
      </c>
      <c r="K1994">
        <v>12025.29</v>
      </c>
    </row>
    <row r="1995" spans="1:11" x14ac:dyDescent="0.25">
      <c r="A1995" t="s">
        <v>5958</v>
      </c>
      <c r="B1995" t="str">
        <f>C1995&amp;"-"&amp;COUNTIF(C$2:C1995,C1995)</f>
        <v>72241-14</v>
      </c>
      <c r="C1995">
        <v>72241</v>
      </c>
      <c r="D1995" s="57">
        <v>44981</v>
      </c>
      <c r="E1995" s="84" t="str">
        <f>F1995&amp;"-"&amp;COUNTIF($F$2:F1995,F1995)</f>
        <v>METASA-1754</v>
      </c>
      <c r="F1995" s="84" t="str">
        <f t="shared" si="145"/>
        <v>METASA</v>
      </c>
      <c r="G1995" t="s">
        <v>8581</v>
      </c>
      <c r="H1995" s="62">
        <v>88416482000106</v>
      </c>
      <c r="I1995" t="s">
        <v>30</v>
      </c>
      <c r="J1995">
        <v>1240.01</v>
      </c>
      <c r="K1995">
        <v>20931.37</v>
      </c>
    </row>
    <row r="1996" spans="1:11" x14ac:dyDescent="0.25">
      <c r="A1996" t="s">
        <v>5958</v>
      </c>
      <c r="B1996" t="str">
        <f>C1996&amp;"-"&amp;COUNTIF(C$2:C1996,C1996)</f>
        <v>72241-15</v>
      </c>
      <c r="C1996">
        <v>72241</v>
      </c>
      <c r="D1996" s="57">
        <v>44981</v>
      </c>
      <c r="E1996" s="84" t="str">
        <f>F1996&amp;"-"&amp;COUNTIF($F$2:F1996,F1996)</f>
        <v>METASA-1755</v>
      </c>
      <c r="F1996" s="84" t="str">
        <f t="shared" si="145"/>
        <v>METASA</v>
      </c>
      <c r="G1996" t="s">
        <v>8581</v>
      </c>
      <c r="H1996" s="62">
        <v>88416482000106</v>
      </c>
      <c r="I1996" t="s">
        <v>30</v>
      </c>
      <c r="J1996">
        <v>533.01</v>
      </c>
      <c r="K1996">
        <v>10297.75</v>
      </c>
    </row>
    <row r="1997" spans="1:11" x14ac:dyDescent="0.25">
      <c r="A1997" t="s">
        <v>5958</v>
      </c>
      <c r="B1997" t="str">
        <f>C1997&amp;"-"&amp;COUNTIF(C$2:C1997,C1997)</f>
        <v>72241-16</v>
      </c>
      <c r="C1997">
        <v>72241</v>
      </c>
      <c r="D1997" s="57">
        <v>44981</v>
      </c>
      <c r="E1997" s="84" t="str">
        <f>F1997&amp;"-"&amp;COUNTIF($F$2:F1997,F1997)</f>
        <v>METASA-1756</v>
      </c>
      <c r="F1997" s="84" t="str">
        <f t="shared" si="145"/>
        <v>METASA</v>
      </c>
      <c r="G1997" t="s">
        <v>8581</v>
      </c>
      <c r="H1997" s="62">
        <v>88416482000106</v>
      </c>
      <c r="I1997" t="s">
        <v>30</v>
      </c>
      <c r="J1997">
        <v>933.5</v>
      </c>
      <c r="K1997">
        <v>18035.22</v>
      </c>
    </row>
    <row r="1998" spans="1:11" x14ac:dyDescent="0.25">
      <c r="A1998" t="s">
        <v>5958</v>
      </c>
      <c r="B1998" t="str">
        <f>C1998&amp;"-"&amp;COUNTIF(C$2:C1998,C1998)</f>
        <v>72241-17</v>
      </c>
      <c r="C1998">
        <v>72241</v>
      </c>
      <c r="D1998" s="57">
        <v>44981</v>
      </c>
      <c r="E1998" s="84" t="str">
        <f>F1998&amp;"-"&amp;COUNTIF($F$2:F1998,F1998)</f>
        <v>METASA-1757</v>
      </c>
      <c r="F1998" s="84" t="str">
        <f t="shared" si="145"/>
        <v>METASA</v>
      </c>
      <c r="G1998" t="s">
        <v>8581</v>
      </c>
      <c r="H1998" s="62">
        <v>88416482000106</v>
      </c>
      <c r="I1998" t="s">
        <v>30</v>
      </c>
      <c r="J1998">
        <v>417.92</v>
      </c>
      <c r="K1998">
        <v>7054.49</v>
      </c>
    </row>
    <row r="1999" spans="1:11" x14ac:dyDescent="0.25">
      <c r="A1999" t="s">
        <v>5958</v>
      </c>
      <c r="B1999" t="str">
        <f>C1999&amp;"-"&amp;COUNTIF(C$2:C1999,C1999)</f>
        <v>72244-1</v>
      </c>
      <c r="C1999">
        <v>72244</v>
      </c>
      <c r="D1999" s="57">
        <v>44982</v>
      </c>
      <c r="E1999" s="84" t="str">
        <f>F1999&amp;"-"&amp;COUNTIF($F$2:F1999,F1999)</f>
        <v>METASA-1758</v>
      </c>
      <c r="F1999" s="84" t="str">
        <f t="shared" si="145"/>
        <v>METASA</v>
      </c>
      <c r="G1999" t="s">
        <v>8581</v>
      </c>
      <c r="H1999" s="62">
        <v>88416482000106</v>
      </c>
      <c r="I1999" t="s">
        <v>30</v>
      </c>
      <c r="J1999">
        <v>1046.17</v>
      </c>
      <c r="K1999">
        <v>17659.349999999999</v>
      </c>
    </row>
    <row r="2000" spans="1:11" x14ac:dyDescent="0.25">
      <c r="A2000" t="s">
        <v>5958</v>
      </c>
      <c r="B2000" t="str">
        <f>C2000&amp;"-"&amp;COUNTIF(C$2:C2000,C2000)</f>
        <v>72244-2</v>
      </c>
      <c r="C2000">
        <v>72244</v>
      </c>
      <c r="D2000" s="57">
        <v>44982</v>
      </c>
      <c r="E2000" s="84" t="str">
        <f>F2000&amp;"-"&amp;COUNTIF($F$2:F2000,F2000)</f>
        <v>METASA-1759</v>
      </c>
      <c r="F2000" s="84" t="str">
        <f t="shared" si="145"/>
        <v>METASA</v>
      </c>
      <c r="G2000" t="s">
        <v>8581</v>
      </c>
      <c r="H2000" s="62">
        <v>88416482000106</v>
      </c>
      <c r="I2000" t="s">
        <v>30</v>
      </c>
      <c r="J2000">
        <v>204.73</v>
      </c>
      <c r="K2000">
        <v>3455.84</v>
      </c>
    </row>
    <row r="2001" spans="1:11" x14ac:dyDescent="0.25">
      <c r="A2001" t="s">
        <v>5958</v>
      </c>
      <c r="B2001" t="str">
        <f>C2001&amp;"-"&amp;COUNTIF(C$2:C2001,C2001)</f>
        <v>72244-3</v>
      </c>
      <c r="C2001">
        <v>72244</v>
      </c>
      <c r="D2001" s="57">
        <v>44982</v>
      </c>
      <c r="E2001" s="84" t="str">
        <f>F2001&amp;"-"&amp;COUNTIF($F$2:F2001,F2001)</f>
        <v>METASA-1760</v>
      </c>
      <c r="F2001" s="84" t="str">
        <f t="shared" si="145"/>
        <v>METASA</v>
      </c>
      <c r="G2001" t="s">
        <v>8581</v>
      </c>
      <c r="H2001" s="62">
        <v>88416482000106</v>
      </c>
      <c r="I2001" t="s">
        <v>30</v>
      </c>
      <c r="J2001">
        <v>261.74</v>
      </c>
      <c r="K2001">
        <v>3499.46</v>
      </c>
    </row>
    <row r="2002" spans="1:11" x14ac:dyDescent="0.25">
      <c r="A2002" t="s">
        <v>5958</v>
      </c>
      <c r="B2002" t="str">
        <f>C2002&amp;"-"&amp;COUNTIF(C$2:C2002,C2002)</f>
        <v>72244-4</v>
      </c>
      <c r="C2002">
        <v>72244</v>
      </c>
      <c r="D2002" s="57">
        <v>44982</v>
      </c>
      <c r="E2002" s="84" t="str">
        <f>F2002&amp;"-"&amp;COUNTIF($F$2:F2002,F2002)</f>
        <v>METASA-1761</v>
      </c>
      <c r="F2002" s="84" t="str">
        <f t="shared" si="145"/>
        <v>METASA</v>
      </c>
      <c r="G2002" t="s">
        <v>8581</v>
      </c>
      <c r="H2002" s="62">
        <v>88416482000106</v>
      </c>
      <c r="I2002" t="s">
        <v>30</v>
      </c>
      <c r="J2002">
        <v>1229.5</v>
      </c>
      <c r="K2002">
        <v>17778.57</v>
      </c>
    </row>
    <row r="2003" spans="1:11" x14ac:dyDescent="0.25">
      <c r="A2003" t="s">
        <v>5958</v>
      </c>
      <c r="B2003" t="str">
        <f>C2003&amp;"-"&amp;COUNTIF(C$2:C2003,C2003)</f>
        <v>72244-5</v>
      </c>
      <c r="C2003">
        <v>72244</v>
      </c>
      <c r="D2003" s="57">
        <v>44982</v>
      </c>
      <c r="E2003" s="84" t="str">
        <f>F2003&amp;"-"&amp;COUNTIF($F$2:F2003,F2003)</f>
        <v>METASA-1762</v>
      </c>
      <c r="F2003" s="84" t="str">
        <f t="shared" si="145"/>
        <v>METASA</v>
      </c>
      <c r="G2003" t="s">
        <v>8581</v>
      </c>
      <c r="H2003" s="62">
        <v>88416482000106</v>
      </c>
      <c r="I2003" t="s">
        <v>30</v>
      </c>
      <c r="J2003">
        <v>16.260000000000002</v>
      </c>
      <c r="K2003">
        <v>274.47000000000003</v>
      </c>
    </row>
    <row r="2004" spans="1:11" x14ac:dyDescent="0.25">
      <c r="A2004" t="s">
        <v>5958</v>
      </c>
      <c r="B2004" t="str">
        <f>C2004&amp;"-"&amp;COUNTIF(C$2:C2004,C2004)</f>
        <v>72244-6</v>
      </c>
      <c r="C2004">
        <v>72244</v>
      </c>
      <c r="D2004" s="57">
        <v>44982</v>
      </c>
      <c r="E2004" s="84" t="str">
        <f>F2004&amp;"-"&amp;COUNTIF($F$2:F2004,F2004)</f>
        <v>METASA-1763</v>
      </c>
      <c r="F2004" s="84" t="str">
        <f t="shared" si="145"/>
        <v>METASA</v>
      </c>
      <c r="G2004" t="s">
        <v>8581</v>
      </c>
      <c r="H2004" s="62">
        <v>88416482000106</v>
      </c>
      <c r="I2004" t="s">
        <v>30</v>
      </c>
      <c r="J2004">
        <v>1755.61</v>
      </c>
      <c r="K2004">
        <v>23472.51</v>
      </c>
    </row>
    <row r="2005" spans="1:11" x14ac:dyDescent="0.25">
      <c r="A2005" t="s">
        <v>5958</v>
      </c>
      <c r="B2005" t="str">
        <f>C2005&amp;"-"&amp;COUNTIF(C$2:C2005,C2005)</f>
        <v>72244-7</v>
      </c>
      <c r="C2005">
        <v>72244</v>
      </c>
      <c r="D2005" s="57">
        <v>44982</v>
      </c>
      <c r="E2005" s="84" t="str">
        <f>F2005&amp;"-"&amp;COUNTIF($F$2:F2005,F2005)</f>
        <v>METASA-1764</v>
      </c>
      <c r="F2005" s="84" t="str">
        <f t="shared" si="145"/>
        <v>METASA</v>
      </c>
      <c r="G2005" t="s">
        <v>8581</v>
      </c>
      <c r="H2005" s="62">
        <v>88416482000106</v>
      </c>
      <c r="I2005" t="s">
        <v>30</v>
      </c>
      <c r="J2005">
        <v>334.39</v>
      </c>
      <c r="K2005">
        <v>5427.15</v>
      </c>
    </row>
    <row r="2006" spans="1:11" x14ac:dyDescent="0.25">
      <c r="A2006" t="s">
        <v>5958</v>
      </c>
      <c r="B2006" t="str">
        <f>C2006&amp;"-"&amp;COUNTIF(C$2:C2006,C2006)</f>
        <v>72244-8</v>
      </c>
      <c r="C2006">
        <v>72244</v>
      </c>
      <c r="D2006" s="57">
        <v>44982</v>
      </c>
      <c r="E2006" s="84" t="str">
        <f>F2006&amp;"-"&amp;COUNTIF($F$2:F2006,F2006)</f>
        <v>METASA-1765</v>
      </c>
      <c r="F2006" s="84" t="str">
        <f t="shared" si="145"/>
        <v>METASA</v>
      </c>
      <c r="G2006" t="s">
        <v>8581</v>
      </c>
      <c r="H2006" s="62">
        <v>88416482000106</v>
      </c>
      <c r="I2006" t="s">
        <v>30</v>
      </c>
      <c r="J2006">
        <v>492.43</v>
      </c>
      <c r="K2006">
        <v>7120.54</v>
      </c>
    </row>
    <row r="2007" spans="1:11" x14ac:dyDescent="0.25">
      <c r="A2007" t="s">
        <v>5958</v>
      </c>
      <c r="B2007" t="str">
        <f>C2007&amp;"-"&amp;COUNTIF(C$2:C2007,C2007)</f>
        <v>72244-9</v>
      </c>
      <c r="C2007">
        <v>72244</v>
      </c>
      <c r="D2007" s="57">
        <v>44982</v>
      </c>
      <c r="E2007" s="84" t="str">
        <f>F2007&amp;"-"&amp;COUNTIF($F$2:F2007,F2007)</f>
        <v>METASA-1766</v>
      </c>
      <c r="F2007" s="84" t="str">
        <f t="shared" si="145"/>
        <v>METASA</v>
      </c>
      <c r="G2007" t="s">
        <v>8581</v>
      </c>
      <c r="H2007" s="62">
        <v>88416482000106</v>
      </c>
      <c r="I2007" t="s">
        <v>30</v>
      </c>
      <c r="J2007">
        <v>1142.6300000000001</v>
      </c>
      <c r="K2007">
        <v>15276.96</v>
      </c>
    </row>
    <row r="2008" spans="1:11" x14ac:dyDescent="0.25">
      <c r="A2008" t="s">
        <v>5958</v>
      </c>
      <c r="B2008" t="str">
        <f>C2008&amp;"-"&amp;COUNTIF(C$2:C2008,C2008)</f>
        <v>72244-10</v>
      </c>
      <c r="C2008">
        <v>72244</v>
      </c>
      <c r="D2008" s="57">
        <v>44982</v>
      </c>
      <c r="E2008" s="84" t="str">
        <f>F2008&amp;"-"&amp;COUNTIF($F$2:F2008,F2008)</f>
        <v>METASA-1767</v>
      </c>
      <c r="F2008" s="84" t="str">
        <f t="shared" si="145"/>
        <v>METASA</v>
      </c>
      <c r="G2008" t="s">
        <v>8581</v>
      </c>
      <c r="H2008" s="62">
        <v>88416482000106</v>
      </c>
      <c r="I2008" t="s">
        <v>30</v>
      </c>
      <c r="J2008">
        <v>10599.68</v>
      </c>
      <c r="K2008">
        <v>161327.14000000001</v>
      </c>
    </row>
    <row r="2009" spans="1:11" x14ac:dyDescent="0.25">
      <c r="A2009" t="s">
        <v>5958</v>
      </c>
      <c r="B2009" t="str">
        <f>C2009&amp;"-"&amp;COUNTIF(C$2:C2009,C2009)</f>
        <v>72244-11</v>
      </c>
      <c r="C2009">
        <v>72244</v>
      </c>
      <c r="D2009" s="57">
        <v>44982</v>
      </c>
      <c r="E2009" s="84" t="str">
        <f>F2009&amp;"-"&amp;COUNTIF($F$2:F2009,F2009)</f>
        <v>METASA-1768</v>
      </c>
      <c r="F2009" s="84" t="str">
        <f t="shared" si="145"/>
        <v>METASA</v>
      </c>
      <c r="G2009" t="s">
        <v>8581</v>
      </c>
      <c r="H2009" s="62">
        <v>88416482000106</v>
      </c>
      <c r="I2009" t="s">
        <v>30</v>
      </c>
      <c r="J2009">
        <v>222.82</v>
      </c>
      <c r="K2009">
        <v>3761.2</v>
      </c>
    </row>
    <row r="2010" spans="1:11" x14ac:dyDescent="0.25">
      <c r="A2010" t="s">
        <v>5958</v>
      </c>
      <c r="B2010" t="str">
        <f>C2010&amp;"-"&amp;COUNTIF(C$2:C2010,C2010)</f>
        <v>72244-12</v>
      </c>
      <c r="C2010">
        <v>72244</v>
      </c>
      <c r="D2010" s="57">
        <v>44982</v>
      </c>
      <c r="E2010" s="84" t="str">
        <f>F2010&amp;"-"&amp;COUNTIF($F$2:F2010,F2010)</f>
        <v>METASA-1769</v>
      </c>
      <c r="F2010" s="84" t="str">
        <f t="shared" si="145"/>
        <v>METASA</v>
      </c>
      <c r="G2010" t="s">
        <v>8581</v>
      </c>
      <c r="H2010" s="62">
        <v>88416482000106</v>
      </c>
      <c r="I2010" t="s">
        <v>30</v>
      </c>
      <c r="J2010">
        <v>369.78</v>
      </c>
      <c r="K2010">
        <v>6001.53</v>
      </c>
    </row>
    <row r="2011" spans="1:11" x14ac:dyDescent="0.25">
      <c r="A2011" t="s">
        <v>5958</v>
      </c>
      <c r="B2011" t="str">
        <f>C2011&amp;"-"&amp;COUNTIF(C$2:C2011,C2011)</f>
        <v>72244-13</v>
      </c>
      <c r="C2011">
        <v>72244</v>
      </c>
      <c r="D2011" s="57">
        <v>44982</v>
      </c>
      <c r="E2011" s="84" t="str">
        <f>F2011&amp;"-"&amp;COUNTIF($F$2:F2011,F2011)</f>
        <v>METASA-1770</v>
      </c>
      <c r="F2011" s="84" t="str">
        <f t="shared" si="145"/>
        <v>METASA</v>
      </c>
      <c r="G2011" t="s">
        <v>8581</v>
      </c>
      <c r="H2011" s="62">
        <v>88416482000106</v>
      </c>
      <c r="I2011" t="s">
        <v>30</v>
      </c>
      <c r="J2011">
        <v>68.989999999999995</v>
      </c>
      <c r="K2011">
        <v>1332.89</v>
      </c>
    </row>
    <row r="2012" spans="1:11" x14ac:dyDescent="0.25">
      <c r="A2012" t="s">
        <v>5958</v>
      </c>
      <c r="B2012" t="str">
        <f>C2012&amp;"-"&amp;COUNTIF(C$2:C2012,C2012)</f>
        <v>72244-14</v>
      </c>
      <c r="C2012">
        <v>72244</v>
      </c>
      <c r="D2012" s="57">
        <v>44982</v>
      </c>
      <c r="E2012" s="84" t="str">
        <f>F2012&amp;"-"&amp;COUNTIF($F$2:F2012,F2012)</f>
        <v>METASA-1771</v>
      </c>
      <c r="F2012" s="84" t="str">
        <f t="shared" si="145"/>
        <v>METASA</v>
      </c>
      <c r="G2012" t="s">
        <v>8581</v>
      </c>
      <c r="H2012" s="62">
        <v>88416482000106</v>
      </c>
      <c r="I2012" t="s">
        <v>30</v>
      </c>
      <c r="J2012">
        <v>844.93</v>
      </c>
      <c r="K2012">
        <v>16324.05</v>
      </c>
    </row>
    <row r="2013" spans="1:11" x14ac:dyDescent="0.25">
      <c r="A2013" t="s">
        <v>5958</v>
      </c>
      <c r="B2013" t="str">
        <f>C2013&amp;"-"&amp;COUNTIF(C$2:C2013,C2013)</f>
        <v>72244-15</v>
      </c>
      <c r="C2013">
        <v>72244</v>
      </c>
      <c r="D2013" s="57">
        <v>44982</v>
      </c>
      <c r="E2013" s="84" t="str">
        <f>F2013&amp;"-"&amp;COUNTIF($F$2:F2013,F2013)</f>
        <v>METASA-1772</v>
      </c>
      <c r="F2013" s="84" t="str">
        <f t="shared" si="145"/>
        <v>METASA</v>
      </c>
      <c r="G2013" t="s">
        <v>8581</v>
      </c>
      <c r="H2013" s="62">
        <v>88416482000106</v>
      </c>
      <c r="I2013" t="s">
        <v>30</v>
      </c>
      <c r="J2013">
        <v>417.92</v>
      </c>
      <c r="K2013">
        <v>7054.49</v>
      </c>
    </row>
    <row r="2014" spans="1:11" x14ac:dyDescent="0.25">
      <c r="A2014" t="s">
        <v>5958</v>
      </c>
      <c r="B2014" t="str">
        <f>C2014&amp;"-"&amp;COUNTIF(C$2:C2014,C2014)</f>
        <v>72244-16</v>
      </c>
      <c r="C2014">
        <v>72244</v>
      </c>
      <c r="D2014" s="57">
        <v>44982</v>
      </c>
      <c r="E2014" s="84" t="str">
        <f>F2014&amp;"-"&amp;COUNTIF($F$2:F2014,F2014)</f>
        <v>METASA-1773</v>
      </c>
      <c r="F2014" s="84" t="str">
        <f t="shared" si="145"/>
        <v>METASA</v>
      </c>
      <c r="G2014" t="s">
        <v>8581</v>
      </c>
      <c r="H2014" s="62">
        <v>88416482000106</v>
      </c>
      <c r="I2014" t="s">
        <v>30</v>
      </c>
      <c r="J2014">
        <v>839.57</v>
      </c>
      <c r="K2014">
        <v>14826.81</v>
      </c>
    </row>
    <row r="2015" spans="1:11" x14ac:dyDescent="0.25">
      <c r="A2015" t="s">
        <v>5958</v>
      </c>
      <c r="B2015" t="str">
        <f>C2015&amp;"-"&amp;COUNTIF(C$2:C2015,C2015)</f>
        <v>72273-1</v>
      </c>
      <c r="C2015">
        <v>72273</v>
      </c>
      <c r="D2015" s="57">
        <v>44984</v>
      </c>
      <c r="E2015" s="84" t="str">
        <f>F2015&amp;"-"&amp;COUNTIF($F$2:F2015,F2015)</f>
        <v>METASA-1774</v>
      </c>
      <c r="F2015" s="84" t="str">
        <f t="shared" si="145"/>
        <v>METASA</v>
      </c>
      <c r="G2015" t="s">
        <v>8581</v>
      </c>
      <c r="H2015" s="62">
        <v>88416482000106</v>
      </c>
      <c r="I2015" t="s">
        <v>30</v>
      </c>
      <c r="J2015">
        <v>1215.76</v>
      </c>
      <c r="K2015">
        <v>20522.03</v>
      </c>
    </row>
    <row r="2016" spans="1:11" x14ac:dyDescent="0.25">
      <c r="A2016" t="s">
        <v>5958</v>
      </c>
      <c r="B2016" t="str">
        <f>C2016&amp;"-"&amp;COUNTIF(C$2:C2016,C2016)</f>
        <v>72273-2</v>
      </c>
      <c r="C2016">
        <v>72273</v>
      </c>
      <c r="D2016" s="57">
        <v>44984</v>
      </c>
      <c r="E2016" s="84" t="str">
        <f>F2016&amp;"-"&amp;COUNTIF($F$2:F2016,F2016)</f>
        <v>METASA-1775</v>
      </c>
      <c r="F2016" s="84" t="str">
        <f t="shared" si="145"/>
        <v>METASA</v>
      </c>
      <c r="G2016" t="s">
        <v>8581</v>
      </c>
      <c r="H2016" s="62">
        <v>88416482000106</v>
      </c>
      <c r="I2016" t="s">
        <v>30</v>
      </c>
      <c r="J2016">
        <v>804.76</v>
      </c>
      <c r="K2016">
        <v>13584.35</v>
      </c>
    </row>
    <row r="2017" spans="1:11" x14ac:dyDescent="0.25">
      <c r="A2017" t="s">
        <v>5958</v>
      </c>
      <c r="B2017" t="str">
        <f>C2017&amp;"-"&amp;COUNTIF(C$2:C2017,C2017)</f>
        <v>72273-3</v>
      </c>
      <c r="C2017">
        <v>72273</v>
      </c>
      <c r="D2017" s="57">
        <v>44984</v>
      </c>
      <c r="E2017" s="84" t="str">
        <f>F2017&amp;"-"&amp;COUNTIF($F$2:F2017,F2017)</f>
        <v>METASA-1776</v>
      </c>
      <c r="F2017" s="84" t="str">
        <f t="shared" si="145"/>
        <v>METASA</v>
      </c>
      <c r="G2017" t="s">
        <v>8581</v>
      </c>
      <c r="H2017" s="62">
        <v>88416482000106</v>
      </c>
      <c r="I2017" t="s">
        <v>30</v>
      </c>
      <c r="J2017">
        <v>1395.16</v>
      </c>
      <c r="K2017">
        <v>18653.29</v>
      </c>
    </row>
    <row r="2018" spans="1:11" x14ac:dyDescent="0.25">
      <c r="A2018" t="s">
        <v>5958</v>
      </c>
      <c r="B2018" t="str">
        <f>C2018&amp;"-"&amp;COUNTIF(C$2:C2018,C2018)</f>
        <v>72273-4</v>
      </c>
      <c r="C2018">
        <v>72273</v>
      </c>
      <c r="D2018" s="57">
        <v>44984</v>
      </c>
      <c r="E2018" s="84" t="str">
        <f>F2018&amp;"-"&amp;COUNTIF($F$2:F2018,F2018)</f>
        <v>METASA-1777</v>
      </c>
      <c r="F2018" s="84" t="str">
        <f t="shared" si="145"/>
        <v>METASA</v>
      </c>
      <c r="G2018" t="s">
        <v>8581</v>
      </c>
      <c r="H2018" s="62">
        <v>88416482000106</v>
      </c>
      <c r="I2018" t="s">
        <v>30</v>
      </c>
      <c r="J2018">
        <v>198.77</v>
      </c>
      <c r="K2018">
        <v>2874.21</v>
      </c>
    </row>
    <row r="2019" spans="1:11" x14ac:dyDescent="0.25">
      <c r="A2019" t="s">
        <v>5958</v>
      </c>
      <c r="B2019" t="str">
        <f>C2019&amp;"-"&amp;COUNTIF(C$2:C2019,C2019)</f>
        <v>72273-5</v>
      </c>
      <c r="C2019">
        <v>72273</v>
      </c>
      <c r="D2019" s="57">
        <v>44984</v>
      </c>
      <c r="E2019" s="84" t="str">
        <f>F2019&amp;"-"&amp;COUNTIF($F$2:F2019,F2019)</f>
        <v>METASA-1778</v>
      </c>
      <c r="F2019" s="84" t="str">
        <f t="shared" si="145"/>
        <v>METASA</v>
      </c>
      <c r="G2019" t="s">
        <v>8581</v>
      </c>
      <c r="H2019" s="62">
        <v>88416482000106</v>
      </c>
      <c r="I2019" t="s">
        <v>30</v>
      </c>
      <c r="J2019">
        <v>8.17</v>
      </c>
      <c r="K2019">
        <v>137.91</v>
      </c>
    </row>
    <row r="2020" spans="1:11" x14ac:dyDescent="0.25">
      <c r="A2020" t="s">
        <v>5958</v>
      </c>
      <c r="B2020" t="str">
        <f>C2020&amp;"-"&amp;COUNTIF(C$2:C2020,C2020)</f>
        <v>72273-6</v>
      </c>
      <c r="C2020">
        <v>72273</v>
      </c>
      <c r="D2020" s="57">
        <v>44984</v>
      </c>
      <c r="E2020" s="84" t="str">
        <f>F2020&amp;"-"&amp;COUNTIF($F$2:F2020,F2020)</f>
        <v>METASA-1779</v>
      </c>
      <c r="F2020" s="84" t="str">
        <f t="shared" si="145"/>
        <v>METASA</v>
      </c>
      <c r="G2020" t="s">
        <v>8581</v>
      </c>
      <c r="H2020" s="62">
        <v>88416482000106</v>
      </c>
      <c r="I2020" t="s">
        <v>30</v>
      </c>
      <c r="J2020">
        <v>2135.8200000000002</v>
      </c>
      <c r="K2020">
        <v>28555.91</v>
      </c>
    </row>
    <row r="2021" spans="1:11" x14ac:dyDescent="0.25">
      <c r="A2021" t="s">
        <v>5958</v>
      </c>
      <c r="B2021" t="str">
        <f>C2021&amp;"-"&amp;COUNTIF(C$2:C2021,C2021)</f>
        <v>72273-7</v>
      </c>
      <c r="C2021">
        <v>72273</v>
      </c>
      <c r="D2021" s="57">
        <v>44984</v>
      </c>
      <c r="E2021" s="84" t="str">
        <f>F2021&amp;"-"&amp;COUNTIF($F$2:F2021,F2021)</f>
        <v>METASA-1780</v>
      </c>
      <c r="F2021" s="84" t="str">
        <f t="shared" si="145"/>
        <v>METASA</v>
      </c>
      <c r="G2021" t="s">
        <v>8581</v>
      </c>
      <c r="H2021" s="62">
        <v>88416482000106</v>
      </c>
      <c r="I2021" t="s">
        <v>30</v>
      </c>
      <c r="J2021">
        <v>1307.1400000000001</v>
      </c>
      <c r="K2021">
        <v>21214.880000000001</v>
      </c>
    </row>
    <row r="2022" spans="1:11" x14ac:dyDescent="0.25">
      <c r="A2022" t="s">
        <v>5958</v>
      </c>
      <c r="B2022" t="str">
        <f>C2022&amp;"-"&amp;COUNTIF(C$2:C2022,C2022)</f>
        <v>72273-8</v>
      </c>
      <c r="C2022">
        <v>72273</v>
      </c>
      <c r="D2022" s="57">
        <v>44984</v>
      </c>
      <c r="E2022" s="84" t="str">
        <f>F2022&amp;"-"&amp;COUNTIF($F$2:F2022,F2022)</f>
        <v>METASA-1781</v>
      </c>
      <c r="F2022" s="84" t="str">
        <f t="shared" si="145"/>
        <v>METASA</v>
      </c>
      <c r="G2022" t="s">
        <v>8581</v>
      </c>
      <c r="H2022" s="62">
        <v>88416482000106</v>
      </c>
      <c r="I2022" t="s">
        <v>30</v>
      </c>
      <c r="J2022">
        <v>40.520000000000003</v>
      </c>
      <c r="K2022">
        <v>585.91999999999996</v>
      </c>
    </row>
    <row r="2023" spans="1:11" x14ac:dyDescent="0.25">
      <c r="A2023" t="s">
        <v>5958</v>
      </c>
      <c r="B2023" t="str">
        <f>C2023&amp;"-"&amp;COUNTIF(C$2:C2023,C2023)</f>
        <v>72273-9</v>
      </c>
      <c r="C2023">
        <v>72273</v>
      </c>
      <c r="D2023" s="57">
        <v>44984</v>
      </c>
      <c r="E2023" s="84" t="str">
        <f>F2023&amp;"-"&amp;COUNTIF($F$2:F2023,F2023)</f>
        <v>METASA-1782</v>
      </c>
      <c r="F2023" s="84" t="str">
        <f t="shared" si="145"/>
        <v>METASA</v>
      </c>
      <c r="G2023" t="s">
        <v>8581</v>
      </c>
      <c r="H2023" s="62">
        <v>88416482000106</v>
      </c>
      <c r="I2023" t="s">
        <v>30</v>
      </c>
      <c r="J2023">
        <v>657.22</v>
      </c>
      <c r="K2023">
        <v>8787.0300000000007</v>
      </c>
    </row>
    <row r="2024" spans="1:11" x14ac:dyDescent="0.25">
      <c r="A2024" t="s">
        <v>5958</v>
      </c>
      <c r="B2024" t="str">
        <f>C2024&amp;"-"&amp;COUNTIF(C$2:C2024,C2024)</f>
        <v>72273-10</v>
      </c>
      <c r="C2024">
        <v>72273</v>
      </c>
      <c r="D2024" s="57">
        <v>44984</v>
      </c>
      <c r="E2024" s="84" t="str">
        <f>F2024&amp;"-"&amp;COUNTIF($F$2:F2024,F2024)</f>
        <v>METASA-1783</v>
      </c>
      <c r="F2024" s="84" t="str">
        <f t="shared" si="145"/>
        <v>METASA</v>
      </c>
      <c r="G2024" t="s">
        <v>8581</v>
      </c>
      <c r="H2024" s="62">
        <v>88416482000106</v>
      </c>
      <c r="I2024" t="s">
        <v>30</v>
      </c>
      <c r="J2024">
        <v>133.36000000000001</v>
      </c>
      <c r="K2024">
        <v>1928.39</v>
      </c>
    </row>
    <row r="2025" spans="1:11" x14ac:dyDescent="0.25">
      <c r="A2025" t="s">
        <v>5958</v>
      </c>
      <c r="B2025" t="str">
        <f>C2025&amp;"-"&amp;COUNTIF(C$2:C2025,C2025)</f>
        <v>72273-11</v>
      </c>
      <c r="C2025">
        <v>72273</v>
      </c>
      <c r="D2025" s="57">
        <v>44984</v>
      </c>
      <c r="E2025" s="84" t="str">
        <f>F2025&amp;"-"&amp;COUNTIF($F$2:F2025,F2025)</f>
        <v>METASA-1784</v>
      </c>
      <c r="F2025" s="84" t="str">
        <f t="shared" si="145"/>
        <v>METASA</v>
      </c>
      <c r="G2025" t="s">
        <v>8581</v>
      </c>
      <c r="H2025" s="62">
        <v>88416482000106</v>
      </c>
      <c r="I2025" t="s">
        <v>30</v>
      </c>
      <c r="J2025">
        <v>1831.92</v>
      </c>
      <c r="K2025">
        <v>27881.82</v>
      </c>
    </row>
    <row r="2026" spans="1:11" x14ac:dyDescent="0.25">
      <c r="A2026" t="s">
        <v>5958</v>
      </c>
      <c r="B2026" t="str">
        <f>C2026&amp;"-"&amp;COUNTIF(C$2:C2026,C2026)</f>
        <v>72273-12</v>
      </c>
      <c r="C2026">
        <v>72273</v>
      </c>
      <c r="D2026" s="57">
        <v>44984</v>
      </c>
      <c r="E2026" s="84" t="str">
        <f>F2026&amp;"-"&amp;COUNTIF($F$2:F2026,F2026)</f>
        <v>METASA-1785</v>
      </c>
      <c r="F2026" s="84" t="str">
        <f t="shared" si="145"/>
        <v>METASA</v>
      </c>
      <c r="G2026" t="s">
        <v>8581</v>
      </c>
      <c r="H2026" s="62">
        <v>88416482000106</v>
      </c>
      <c r="I2026" t="s">
        <v>30</v>
      </c>
      <c r="J2026">
        <v>101.38</v>
      </c>
      <c r="K2026">
        <v>1711.29</v>
      </c>
    </row>
    <row r="2027" spans="1:11" x14ac:dyDescent="0.25">
      <c r="A2027" t="s">
        <v>5958</v>
      </c>
      <c r="B2027" t="str">
        <f>C2027&amp;"-"&amp;COUNTIF(C$2:C2027,C2027)</f>
        <v>72273-13</v>
      </c>
      <c r="C2027">
        <v>72273</v>
      </c>
      <c r="D2027" s="57">
        <v>44984</v>
      </c>
      <c r="E2027" s="84" t="str">
        <f>F2027&amp;"-"&amp;COUNTIF($F$2:F2027,F2027)</f>
        <v>METASA-1786</v>
      </c>
      <c r="F2027" s="84" t="str">
        <f t="shared" si="145"/>
        <v>METASA</v>
      </c>
      <c r="G2027" t="s">
        <v>8581</v>
      </c>
      <c r="H2027" s="62">
        <v>88416482000106</v>
      </c>
      <c r="I2027" t="s">
        <v>30</v>
      </c>
      <c r="J2027">
        <v>275.5</v>
      </c>
      <c r="K2027">
        <v>4193.1099999999997</v>
      </c>
    </row>
    <row r="2028" spans="1:11" x14ac:dyDescent="0.25">
      <c r="A2028" t="s">
        <v>5958</v>
      </c>
      <c r="B2028" t="str">
        <f>C2028&amp;"-"&amp;COUNTIF(C$2:C2028,C2028)</f>
        <v>72273-14</v>
      </c>
      <c r="C2028">
        <v>72273</v>
      </c>
      <c r="D2028" s="57">
        <v>44984</v>
      </c>
      <c r="E2028" s="84" t="str">
        <f>F2028&amp;"-"&amp;COUNTIF($F$2:F2028,F2028)</f>
        <v>METASA-1787</v>
      </c>
      <c r="F2028" s="84" t="str">
        <f t="shared" si="145"/>
        <v>METASA</v>
      </c>
      <c r="G2028" t="s">
        <v>8581</v>
      </c>
      <c r="H2028" s="62">
        <v>88416482000106</v>
      </c>
      <c r="I2028" t="s">
        <v>30</v>
      </c>
      <c r="J2028">
        <v>973.04</v>
      </c>
      <c r="K2028">
        <v>18166.66</v>
      </c>
    </row>
    <row r="2029" spans="1:11" x14ac:dyDescent="0.25">
      <c r="A2029" t="s">
        <v>5958</v>
      </c>
      <c r="B2029" t="str">
        <f>C2029&amp;"-"&amp;COUNTIF(C$2:C2029,C2029)</f>
        <v>72273-15</v>
      </c>
      <c r="C2029">
        <v>72273</v>
      </c>
      <c r="D2029" s="57">
        <v>44984</v>
      </c>
      <c r="E2029" s="84" t="str">
        <f>F2029&amp;"-"&amp;COUNTIF($F$2:F2029,F2029)</f>
        <v>METASA-1788</v>
      </c>
      <c r="F2029" s="84" t="str">
        <f t="shared" si="145"/>
        <v>METASA</v>
      </c>
      <c r="G2029" t="s">
        <v>8581</v>
      </c>
      <c r="H2029" s="62">
        <v>88416482000106</v>
      </c>
      <c r="I2029" t="s">
        <v>30</v>
      </c>
      <c r="J2029">
        <v>60.93</v>
      </c>
      <c r="K2029">
        <v>1177.17</v>
      </c>
    </row>
    <row r="2030" spans="1:11" x14ac:dyDescent="0.25">
      <c r="A2030" t="s">
        <v>5958</v>
      </c>
      <c r="B2030" t="str">
        <f>C2030&amp;"-"&amp;COUNTIF(C$2:C2030,C2030)</f>
        <v>72273-16</v>
      </c>
      <c r="C2030">
        <v>72273</v>
      </c>
      <c r="D2030" s="57">
        <v>44984</v>
      </c>
      <c r="E2030" s="84" t="str">
        <f>F2030&amp;"-"&amp;COUNTIF($F$2:F2030,F2030)</f>
        <v>METASA-1789</v>
      </c>
      <c r="F2030" s="84" t="str">
        <f t="shared" si="145"/>
        <v>METASA</v>
      </c>
      <c r="G2030" t="s">
        <v>8581</v>
      </c>
      <c r="H2030" s="62">
        <v>88416482000106</v>
      </c>
      <c r="I2030" t="s">
        <v>30</v>
      </c>
      <c r="J2030">
        <v>900.73</v>
      </c>
      <c r="K2030">
        <v>17402.099999999999</v>
      </c>
    </row>
    <row r="2031" spans="1:11" x14ac:dyDescent="0.25">
      <c r="A2031" t="s">
        <v>5958</v>
      </c>
      <c r="B2031" t="str">
        <f>C2031&amp;"-"&amp;COUNTIF(C$2:C2031,C2031)</f>
        <v>72273-17</v>
      </c>
      <c r="C2031">
        <v>72273</v>
      </c>
      <c r="D2031" s="57">
        <v>44984</v>
      </c>
      <c r="E2031" s="84" t="str">
        <f>F2031&amp;"-"&amp;COUNTIF($F$2:F2031,F2031)</f>
        <v>METASA-1790</v>
      </c>
      <c r="F2031" s="84" t="str">
        <f t="shared" si="145"/>
        <v>METASA</v>
      </c>
      <c r="G2031" t="s">
        <v>8581</v>
      </c>
      <c r="H2031" s="62">
        <v>88416482000106</v>
      </c>
      <c r="I2031" t="s">
        <v>30</v>
      </c>
      <c r="J2031">
        <v>17.64</v>
      </c>
      <c r="K2031">
        <v>323.33999999999997</v>
      </c>
    </row>
    <row r="2032" spans="1:11" x14ac:dyDescent="0.25">
      <c r="A2032" t="s">
        <v>5958</v>
      </c>
      <c r="B2032" t="str">
        <f>C2032&amp;"-"&amp;COUNTIF(C$2:C2032,C2032)</f>
        <v>72273-18</v>
      </c>
      <c r="C2032">
        <v>72273</v>
      </c>
      <c r="D2032" s="57">
        <v>44984</v>
      </c>
      <c r="E2032" s="84" t="str">
        <f>F2032&amp;"-"&amp;COUNTIF($F$2:F2032,F2032)</f>
        <v>METASA-1791</v>
      </c>
      <c r="F2032" s="84" t="str">
        <f t="shared" si="145"/>
        <v>METASA</v>
      </c>
      <c r="G2032" t="s">
        <v>8581</v>
      </c>
      <c r="H2032" s="62">
        <v>88416482000106</v>
      </c>
      <c r="I2032" t="s">
        <v>30</v>
      </c>
      <c r="J2032">
        <v>74.260000000000005</v>
      </c>
      <c r="K2032">
        <v>1361.19</v>
      </c>
    </row>
    <row r="2033" spans="1:11" x14ac:dyDescent="0.25">
      <c r="A2033" t="s">
        <v>5958</v>
      </c>
      <c r="B2033" t="str">
        <f>C2033&amp;"-"&amp;COUNTIF(C$2:C2033,C2033)</f>
        <v>72273-19</v>
      </c>
      <c r="C2033">
        <v>72273</v>
      </c>
      <c r="D2033" s="57">
        <v>44984</v>
      </c>
      <c r="E2033" s="84" t="str">
        <f>F2033&amp;"-"&amp;COUNTIF($F$2:F2033,F2033)</f>
        <v>METASA-1792</v>
      </c>
      <c r="F2033" s="84" t="str">
        <f t="shared" si="145"/>
        <v>METASA</v>
      </c>
      <c r="G2033" t="s">
        <v>8581</v>
      </c>
      <c r="H2033" s="62">
        <v>88416482000106</v>
      </c>
      <c r="I2033" t="s">
        <v>30</v>
      </c>
      <c r="J2033">
        <v>245.94</v>
      </c>
      <c r="K2033">
        <v>4508.08</v>
      </c>
    </row>
    <row r="2034" spans="1:11" x14ac:dyDescent="0.25">
      <c r="A2034" t="s">
        <v>5958</v>
      </c>
      <c r="B2034" t="str">
        <f>C2034&amp;"-"&amp;COUNTIF(C$2:C2034,C2034)</f>
        <v>72273-20</v>
      </c>
      <c r="C2034">
        <v>72273</v>
      </c>
      <c r="D2034" s="57">
        <v>44984</v>
      </c>
      <c r="E2034" s="84" t="str">
        <f>F2034&amp;"-"&amp;COUNTIF($F$2:F2034,F2034)</f>
        <v>METASA-1793</v>
      </c>
      <c r="F2034" s="84" t="str">
        <f t="shared" si="145"/>
        <v>METASA</v>
      </c>
      <c r="G2034" t="s">
        <v>8581</v>
      </c>
      <c r="H2034" s="62">
        <v>88416482000106</v>
      </c>
      <c r="I2034" t="s">
        <v>30</v>
      </c>
      <c r="J2034">
        <v>1107.1099999999999</v>
      </c>
      <c r="K2034">
        <v>16407.37</v>
      </c>
    </row>
    <row r="2035" spans="1:11" x14ac:dyDescent="0.25">
      <c r="A2035" t="s">
        <v>5958</v>
      </c>
      <c r="B2035" t="str">
        <f>C2035&amp;"-"&amp;COUNTIF(C$2:C2035,C2035)</f>
        <v>72273-21</v>
      </c>
      <c r="C2035">
        <v>72273</v>
      </c>
      <c r="D2035" s="57">
        <v>44984</v>
      </c>
      <c r="E2035" s="84" t="str">
        <f>F2035&amp;"-"&amp;COUNTIF($F$2:F2035,F2035)</f>
        <v>METASA-1794</v>
      </c>
      <c r="F2035" s="84" t="str">
        <f t="shared" si="145"/>
        <v>METASA</v>
      </c>
      <c r="G2035" t="s">
        <v>8581</v>
      </c>
      <c r="H2035" s="62">
        <v>88416482000106</v>
      </c>
      <c r="I2035" t="s">
        <v>30</v>
      </c>
      <c r="J2035">
        <v>333.34</v>
      </c>
      <c r="K2035">
        <v>4940.1000000000004</v>
      </c>
    </row>
    <row r="2036" spans="1:11" x14ac:dyDescent="0.25">
      <c r="A2036" t="s">
        <v>5958</v>
      </c>
      <c r="B2036" t="str">
        <f>C2036&amp;"-"&amp;COUNTIF(C$2:C2036,C2036)</f>
        <v>72273-22</v>
      </c>
      <c r="C2036">
        <v>72273</v>
      </c>
      <c r="D2036" s="57">
        <v>44984</v>
      </c>
      <c r="E2036" s="84" t="str">
        <f>F2036&amp;"-"&amp;COUNTIF($F$2:F2036,F2036)</f>
        <v>METASA-1795</v>
      </c>
      <c r="F2036" s="84" t="str">
        <f t="shared" si="145"/>
        <v>METASA</v>
      </c>
      <c r="G2036" t="s">
        <v>8581</v>
      </c>
      <c r="H2036" s="62">
        <v>88416482000106</v>
      </c>
      <c r="I2036" t="s">
        <v>30</v>
      </c>
      <c r="J2036">
        <v>338.3</v>
      </c>
      <c r="K2036">
        <v>6201.04</v>
      </c>
    </row>
    <row r="2037" spans="1:11" x14ac:dyDescent="0.25">
      <c r="A2037" t="s">
        <v>5958</v>
      </c>
      <c r="B2037" t="str">
        <f>C2037&amp;"-"&amp;COUNTIF(C$2:C2037,C2037)</f>
        <v>72273-23</v>
      </c>
      <c r="C2037">
        <v>72273</v>
      </c>
      <c r="D2037" s="57">
        <v>44984</v>
      </c>
      <c r="E2037" s="84" t="str">
        <f>F2037&amp;"-"&amp;COUNTIF($F$2:F2037,F2037)</f>
        <v>METASA-1796</v>
      </c>
      <c r="F2037" s="84" t="str">
        <f t="shared" si="145"/>
        <v>METASA</v>
      </c>
      <c r="G2037" t="s">
        <v>8581</v>
      </c>
      <c r="H2037" s="62">
        <v>88416482000106</v>
      </c>
      <c r="I2037" t="s">
        <v>30</v>
      </c>
      <c r="J2037">
        <v>493.67</v>
      </c>
      <c r="K2037">
        <v>9048.9699999999993</v>
      </c>
    </row>
    <row r="2038" spans="1:11" x14ac:dyDescent="0.25">
      <c r="A2038" t="s">
        <v>5958</v>
      </c>
      <c r="B2038" t="str">
        <f>C2038&amp;"-"&amp;COUNTIF(C$2:C2038,C2038)</f>
        <v>72273-24</v>
      </c>
      <c r="C2038">
        <v>72273</v>
      </c>
      <c r="D2038" s="57">
        <v>44984</v>
      </c>
      <c r="E2038" s="84" t="str">
        <f>F2038&amp;"-"&amp;COUNTIF($F$2:F2038,F2038)</f>
        <v>METASA-1797</v>
      </c>
      <c r="F2038" s="84" t="str">
        <f t="shared" si="145"/>
        <v>METASA</v>
      </c>
      <c r="G2038" t="s">
        <v>8581</v>
      </c>
      <c r="H2038" s="62">
        <v>88416482000106</v>
      </c>
      <c r="I2038" t="s">
        <v>30</v>
      </c>
      <c r="J2038">
        <v>12.94</v>
      </c>
      <c r="K2038">
        <v>228.52</v>
      </c>
    </row>
    <row r="2039" spans="1:11" x14ac:dyDescent="0.25">
      <c r="A2039" t="s">
        <v>5958</v>
      </c>
      <c r="B2039" t="str">
        <f>C2039&amp;"-"&amp;COUNTIF(C$2:C2039,C2039)</f>
        <v>72273-25</v>
      </c>
      <c r="C2039">
        <v>72273</v>
      </c>
      <c r="D2039" s="57">
        <v>44984</v>
      </c>
      <c r="E2039" s="84" t="str">
        <f>F2039&amp;"-"&amp;COUNTIF($F$2:F2039,F2039)</f>
        <v>METASA-1798</v>
      </c>
      <c r="F2039" s="84" t="str">
        <f t="shared" si="145"/>
        <v>METASA</v>
      </c>
      <c r="G2039" t="s">
        <v>8581</v>
      </c>
      <c r="H2039" s="62">
        <v>88416482000106</v>
      </c>
      <c r="I2039" t="s">
        <v>30</v>
      </c>
      <c r="J2039">
        <v>3189.67</v>
      </c>
      <c r="K2039">
        <v>53171.8</v>
      </c>
    </row>
    <row r="2040" spans="1:11" x14ac:dyDescent="0.25">
      <c r="A2040" t="s">
        <v>5958</v>
      </c>
      <c r="B2040" t="str">
        <f>C2040&amp;"-"&amp;COUNTIF(C$2:C2040,C2040)</f>
        <v>72273-26</v>
      </c>
      <c r="C2040">
        <v>72273</v>
      </c>
      <c r="D2040" s="57">
        <v>44984</v>
      </c>
      <c r="E2040" s="84" t="str">
        <f>F2040&amp;"-"&amp;COUNTIF($F$2:F2040,F2040)</f>
        <v>METASA-1799</v>
      </c>
      <c r="F2040" s="84" t="str">
        <f t="shared" si="145"/>
        <v>METASA</v>
      </c>
      <c r="G2040" t="s">
        <v>8581</v>
      </c>
      <c r="H2040" s="62">
        <v>88416482000106</v>
      </c>
      <c r="I2040" t="s">
        <v>30</v>
      </c>
      <c r="J2040">
        <v>436.01</v>
      </c>
      <c r="K2040">
        <v>6936.92</v>
      </c>
    </row>
    <row r="2041" spans="1:11" x14ac:dyDescent="0.25">
      <c r="A2041" t="s">
        <v>5958</v>
      </c>
      <c r="B2041" t="str">
        <f>C2041&amp;"-"&amp;COUNTIF(C$2:C2041,C2041)</f>
        <v>72274-1</v>
      </c>
      <c r="C2041">
        <v>72274</v>
      </c>
      <c r="D2041" s="57">
        <v>44984</v>
      </c>
      <c r="E2041" s="84" t="str">
        <f>F2041&amp;"-"&amp;COUNTIF($F$2:F2041,F2041)</f>
        <v>METASA-1800</v>
      </c>
      <c r="F2041" s="84" t="str">
        <f t="shared" si="145"/>
        <v>METASA</v>
      </c>
      <c r="G2041" t="s">
        <v>8581</v>
      </c>
      <c r="H2041" s="62">
        <v>88416482000106</v>
      </c>
      <c r="I2041" t="s">
        <v>30</v>
      </c>
      <c r="J2041">
        <v>57.97</v>
      </c>
      <c r="K2041">
        <v>978.53</v>
      </c>
    </row>
    <row r="2042" spans="1:11" x14ac:dyDescent="0.25">
      <c r="A2042" t="s">
        <v>5958</v>
      </c>
      <c r="B2042" t="str">
        <f>C2042&amp;"-"&amp;COUNTIF(C$2:C2042,C2042)</f>
        <v>72274-2</v>
      </c>
      <c r="C2042">
        <v>72274</v>
      </c>
      <c r="D2042" s="57">
        <v>44984</v>
      </c>
      <c r="E2042" s="84" t="str">
        <f>F2042&amp;"-"&amp;COUNTIF($F$2:F2042,F2042)</f>
        <v>METASA-1801</v>
      </c>
      <c r="F2042" s="84" t="str">
        <f t="shared" si="145"/>
        <v>METASA</v>
      </c>
      <c r="G2042" t="s">
        <v>8581</v>
      </c>
      <c r="H2042" s="62">
        <v>88416482000106</v>
      </c>
      <c r="I2042" t="s">
        <v>30</v>
      </c>
      <c r="J2042">
        <v>176.4</v>
      </c>
      <c r="K2042">
        <v>2977.63</v>
      </c>
    </row>
    <row r="2043" spans="1:11" x14ac:dyDescent="0.25">
      <c r="A2043" t="s">
        <v>5958</v>
      </c>
      <c r="B2043" t="str">
        <f>C2043&amp;"-"&amp;COUNTIF(C$2:C2043,C2043)</f>
        <v>72274-3</v>
      </c>
      <c r="C2043">
        <v>72274</v>
      </c>
      <c r="D2043" s="57">
        <v>44984</v>
      </c>
      <c r="E2043" s="84" t="str">
        <f>F2043&amp;"-"&amp;COUNTIF($F$2:F2043,F2043)</f>
        <v>METASA-1802</v>
      </c>
      <c r="F2043" s="84" t="str">
        <f t="shared" si="145"/>
        <v>METASA</v>
      </c>
      <c r="G2043" t="s">
        <v>8581</v>
      </c>
      <c r="H2043" s="62">
        <v>88416482000106</v>
      </c>
      <c r="I2043" t="s">
        <v>30</v>
      </c>
      <c r="J2043">
        <v>9574.59</v>
      </c>
      <c r="K2043">
        <v>128012.27</v>
      </c>
    </row>
    <row r="2044" spans="1:11" x14ac:dyDescent="0.25">
      <c r="A2044" t="s">
        <v>5958</v>
      </c>
      <c r="B2044" t="str">
        <f>C2044&amp;"-"&amp;COUNTIF(C$2:C2044,C2044)</f>
        <v>72274-4</v>
      </c>
      <c r="C2044">
        <v>72274</v>
      </c>
      <c r="D2044" s="57">
        <v>44984</v>
      </c>
      <c r="E2044" s="84" t="str">
        <f>F2044&amp;"-"&amp;COUNTIF($F$2:F2044,F2044)</f>
        <v>METASA-1803</v>
      </c>
      <c r="F2044" s="84" t="str">
        <f t="shared" si="145"/>
        <v>METASA</v>
      </c>
      <c r="G2044" t="s">
        <v>8581</v>
      </c>
      <c r="H2044" s="62">
        <v>88416482000106</v>
      </c>
      <c r="I2044" t="s">
        <v>30</v>
      </c>
      <c r="J2044">
        <v>3498.27</v>
      </c>
      <c r="K2044">
        <v>46771.87</v>
      </c>
    </row>
    <row r="2045" spans="1:11" x14ac:dyDescent="0.25">
      <c r="A2045" t="s">
        <v>5958</v>
      </c>
      <c r="B2045" t="str">
        <f>C2045&amp;"-"&amp;COUNTIF(C$2:C2045,C2045)</f>
        <v>72274-5</v>
      </c>
      <c r="C2045">
        <v>72274</v>
      </c>
      <c r="D2045" s="57">
        <v>44984</v>
      </c>
      <c r="E2045" s="84" t="str">
        <f>F2045&amp;"-"&amp;COUNTIF($F$2:F2045,F2045)</f>
        <v>METASA-1804</v>
      </c>
      <c r="F2045" s="84" t="str">
        <f t="shared" si="145"/>
        <v>METASA</v>
      </c>
      <c r="G2045" t="s">
        <v>8581</v>
      </c>
      <c r="H2045" s="62">
        <v>88416482000106</v>
      </c>
      <c r="I2045" t="s">
        <v>30</v>
      </c>
      <c r="J2045">
        <v>1777.01</v>
      </c>
      <c r="K2045">
        <v>28840.87</v>
      </c>
    </row>
    <row r="2046" spans="1:11" x14ac:dyDescent="0.25">
      <c r="A2046" t="s">
        <v>5958</v>
      </c>
      <c r="B2046" t="str">
        <f>C2046&amp;"-"&amp;COUNTIF(C$2:C2046,C2046)</f>
        <v>72274-6</v>
      </c>
      <c r="C2046">
        <v>72274</v>
      </c>
      <c r="D2046" s="57">
        <v>44984</v>
      </c>
      <c r="E2046" s="84" t="str">
        <f>F2046&amp;"-"&amp;COUNTIF($F$2:F2046,F2046)</f>
        <v>METASA-1805</v>
      </c>
      <c r="F2046" s="84" t="str">
        <f t="shared" si="145"/>
        <v>METASA</v>
      </c>
      <c r="G2046" t="s">
        <v>8581</v>
      </c>
      <c r="H2046" s="62">
        <v>88416482000106</v>
      </c>
      <c r="I2046" t="s">
        <v>30</v>
      </c>
      <c r="J2046">
        <v>2007.87</v>
      </c>
      <c r="K2046">
        <v>51461.71</v>
      </c>
    </row>
    <row r="2047" spans="1:11" x14ac:dyDescent="0.25">
      <c r="A2047" t="s">
        <v>5958</v>
      </c>
      <c r="B2047" t="str">
        <f>C2047&amp;"-"&amp;COUNTIF(C$2:C2047,C2047)</f>
        <v>72274-7</v>
      </c>
      <c r="C2047">
        <v>72274</v>
      </c>
      <c r="D2047" s="57">
        <v>44984</v>
      </c>
      <c r="E2047" s="84" t="str">
        <f>F2047&amp;"-"&amp;COUNTIF($F$2:F2047,F2047)</f>
        <v>METASA-1806</v>
      </c>
      <c r="F2047" s="84" t="str">
        <f t="shared" si="145"/>
        <v>METASA</v>
      </c>
      <c r="G2047" t="s">
        <v>8581</v>
      </c>
      <c r="H2047" s="62">
        <v>88416482000106</v>
      </c>
      <c r="I2047" t="s">
        <v>30</v>
      </c>
      <c r="J2047">
        <v>318.95999999999998</v>
      </c>
      <c r="K2047">
        <v>8245.1200000000008</v>
      </c>
    </row>
    <row r="2048" spans="1:11" x14ac:dyDescent="0.25">
      <c r="A2048" t="s">
        <v>5958</v>
      </c>
      <c r="B2048" t="str">
        <f>C2048&amp;"-"&amp;COUNTIF(C$2:C2048,C2048)</f>
        <v>72274-8</v>
      </c>
      <c r="C2048">
        <v>72274</v>
      </c>
      <c r="D2048" s="57">
        <v>44984</v>
      </c>
      <c r="E2048" s="84" t="str">
        <f>F2048&amp;"-"&amp;COUNTIF($F$2:F2048,F2048)</f>
        <v>METASA-1807</v>
      </c>
      <c r="F2048" s="84" t="str">
        <f t="shared" si="145"/>
        <v>METASA</v>
      </c>
      <c r="G2048" t="s">
        <v>8581</v>
      </c>
      <c r="H2048" s="62">
        <v>88416482000106</v>
      </c>
      <c r="I2048" t="s">
        <v>30</v>
      </c>
      <c r="J2048">
        <v>1007.28</v>
      </c>
      <c r="K2048">
        <v>13467.33</v>
      </c>
    </row>
    <row r="2049" spans="1:11" x14ac:dyDescent="0.25">
      <c r="A2049" t="s">
        <v>5958</v>
      </c>
      <c r="B2049" t="str">
        <f>C2049&amp;"-"&amp;COUNTIF(C$2:C2049,C2049)</f>
        <v>72274-9</v>
      </c>
      <c r="C2049">
        <v>72274</v>
      </c>
      <c r="D2049" s="57">
        <v>44984</v>
      </c>
      <c r="E2049" s="84" t="str">
        <f>F2049&amp;"-"&amp;COUNTIF($F$2:F2049,F2049)</f>
        <v>METASA-1808</v>
      </c>
      <c r="F2049" s="84" t="str">
        <f t="shared" si="145"/>
        <v>METASA</v>
      </c>
      <c r="G2049" t="s">
        <v>8581</v>
      </c>
      <c r="H2049" s="62">
        <v>88416482000106</v>
      </c>
      <c r="I2049" t="s">
        <v>30</v>
      </c>
      <c r="J2049">
        <v>271.38</v>
      </c>
      <c r="K2049">
        <v>4130.3999999999996</v>
      </c>
    </row>
    <row r="2050" spans="1:11" x14ac:dyDescent="0.25">
      <c r="A2050" t="s">
        <v>5958</v>
      </c>
      <c r="B2050" t="str">
        <f>C2050&amp;"-"&amp;COUNTIF(C$2:C2050,C2050)</f>
        <v>72274-10</v>
      </c>
      <c r="C2050">
        <v>72274</v>
      </c>
      <c r="D2050" s="57">
        <v>44984</v>
      </c>
      <c r="E2050" s="84" t="str">
        <f>F2050&amp;"-"&amp;COUNTIF($F$2:F2050,F2050)</f>
        <v>METASA-1809</v>
      </c>
      <c r="F2050" s="84" t="str">
        <f t="shared" si="145"/>
        <v>METASA</v>
      </c>
      <c r="G2050" t="s">
        <v>8581</v>
      </c>
      <c r="H2050" s="62">
        <v>88416482000106</v>
      </c>
      <c r="I2050" t="s">
        <v>30</v>
      </c>
      <c r="J2050">
        <v>14.4</v>
      </c>
      <c r="K2050">
        <v>219.17</v>
      </c>
    </row>
    <row r="2051" spans="1:11" x14ac:dyDescent="0.25">
      <c r="A2051" t="s">
        <v>5958</v>
      </c>
      <c r="B2051" t="str">
        <f>C2051&amp;"-"&amp;COUNTIF(C$2:C2051,C2051)</f>
        <v>72274-11</v>
      </c>
      <c r="C2051">
        <v>72274</v>
      </c>
      <c r="D2051" s="57">
        <v>44984</v>
      </c>
      <c r="E2051" s="84" t="str">
        <f>F2051&amp;"-"&amp;COUNTIF($F$2:F2051,F2051)</f>
        <v>METASA-1810</v>
      </c>
      <c r="F2051" s="84" t="str">
        <f t="shared" ref="F2051:F2114" si="146">LEFT(G2051,SEARCH(" ",G2051)-1)</f>
        <v>METASA</v>
      </c>
      <c r="G2051" t="s">
        <v>8581</v>
      </c>
      <c r="H2051" s="62">
        <v>88416482000106</v>
      </c>
      <c r="I2051" t="s">
        <v>30</v>
      </c>
      <c r="J2051">
        <v>3017.22</v>
      </c>
      <c r="K2051">
        <v>48969.48</v>
      </c>
    </row>
    <row r="2052" spans="1:11" x14ac:dyDescent="0.25">
      <c r="A2052" t="s">
        <v>5958</v>
      </c>
      <c r="B2052" t="str">
        <f>C2052&amp;"-"&amp;COUNTIF(C$2:C2052,C2052)</f>
        <v>72274-12</v>
      </c>
      <c r="C2052">
        <v>72274</v>
      </c>
      <c r="D2052" s="57">
        <v>44984</v>
      </c>
      <c r="E2052" s="84" t="str">
        <f>F2052&amp;"-"&amp;COUNTIF($F$2:F2052,F2052)</f>
        <v>METASA-1811</v>
      </c>
      <c r="F2052" s="84" t="str">
        <f t="shared" si="146"/>
        <v>METASA</v>
      </c>
      <c r="G2052" t="s">
        <v>8581</v>
      </c>
      <c r="H2052" s="62">
        <v>88416482000106</v>
      </c>
      <c r="I2052" t="s">
        <v>30</v>
      </c>
      <c r="J2052">
        <v>329.84</v>
      </c>
      <c r="K2052">
        <v>6372.51</v>
      </c>
    </row>
    <row r="2053" spans="1:11" x14ac:dyDescent="0.25">
      <c r="A2053" t="s">
        <v>5958</v>
      </c>
      <c r="B2053" t="str">
        <f>C2053&amp;"-"&amp;COUNTIF(C$2:C2053,C2053)</f>
        <v>72274-13</v>
      </c>
      <c r="C2053">
        <v>72274</v>
      </c>
      <c r="D2053" s="57">
        <v>44984</v>
      </c>
      <c r="E2053" s="84" t="str">
        <f>F2053&amp;"-"&amp;COUNTIF($F$2:F2053,F2053)</f>
        <v>METASA-1812</v>
      </c>
      <c r="F2053" s="84" t="str">
        <f t="shared" si="146"/>
        <v>METASA</v>
      </c>
      <c r="G2053" t="s">
        <v>8581</v>
      </c>
      <c r="H2053" s="62">
        <v>88416482000106</v>
      </c>
      <c r="I2053" t="s">
        <v>30</v>
      </c>
      <c r="J2053">
        <v>105.91</v>
      </c>
      <c r="K2053">
        <v>1611.95</v>
      </c>
    </row>
    <row r="2054" spans="1:11" x14ac:dyDescent="0.25">
      <c r="A2054" t="s">
        <v>5958</v>
      </c>
      <c r="B2054" t="str">
        <f>C2054&amp;"-"&amp;COUNTIF(C$2:C2054,C2054)</f>
        <v>72274-14</v>
      </c>
      <c r="C2054">
        <v>72274</v>
      </c>
      <c r="D2054" s="57">
        <v>44984</v>
      </c>
      <c r="E2054" s="84" t="str">
        <f>F2054&amp;"-"&amp;COUNTIF($F$2:F2054,F2054)</f>
        <v>METASA-1813</v>
      </c>
      <c r="F2054" s="84" t="str">
        <f t="shared" si="146"/>
        <v>METASA</v>
      </c>
      <c r="G2054" t="s">
        <v>8581</v>
      </c>
      <c r="H2054" s="62">
        <v>88416482000106</v>
      </c>
      <c r="I2054" t="s">
        <v>30</v>
      </c>
      <c r="J2054">
        <v>375.67</v>
      </c>
      <c r="K2054">
        <v>5717.7</v>
      </c>
    </row>
    <row r="2055" spans="1:11" x14ac:dyDescent="0.25">
      <c r="A2055" t="s">
        <v>5958</v>
      </c>
      <c r="B2055" t="str">
        <f>C2055&amp;"-"&amp;COUNTIF(C$2:C2055,C2055)</f>
        <v>72284-1</v>
      </c>
      <c r="C2055">
        <v>72284</v>
      </c>
      <c r="D2055" s="57">
        <v>44984</v>
      </c>
      <c r="E2055" s="84" t="str">
        <f>F2055&amp;"-"&amp;COUNTIF($F$2:F2055,F2055)</f>
        <v>METASA-1814</v>
      </c>
      <c r="F2055" s="84" t="str">
        <f t="shared" si="146"/>
        <v>METASA</v>
      </c>
      <c r="G2055" t="s">
        <v>8581</v>
      </c>
      <c r="H2055" s="62">
        <v>88416482000106</v>
      </c>
      <c r="I2055" t="s">
        <v>30</v>
      </c>
      <c r="J2055">
        <v>865.92</v>
      </c>
      <c r="K2055">
        <v>14616.73</v>
      </c>
    </row>
    <row r="2056" spans="1:11" x14ac:dyDescent="0.25">
      <c r="A2056" t="s">
        <v>5958</v>
      </c>
      <c r="B2056" t="str">
        <f>C2056&amp;"-"&amp;COUNTIF(C$2:C2056,C2056)</f>
        <v>72284-2</v>
      </c>
      <c r="C2056">
        <v>72284</v>
      </c>
      <c r="D2056" s="57">
        <v>44984</v>
      </c>
      <c r="E2056" s="84" t="str">
        <f>F2056&amp;"-"&amp;COUNTIF($F$2:F2056,F2056)</f>
        <v>METASA-1815</v>
      </c>
      <c r="F2056" s="84" t="str">
        <f t="shared" si="146"/>
        <v>METASA</v>
      </c>
      <c r="G2056" t="s">
        <v>8581</v>
      </c>
      <c r="H2056" s="62">
        <v>88416482000106</v>
      </c>
      <c r="I2056" t="s">
        <v>30</v>
      </c>
      <c r="J2056">
        <v>139.18</v>
      </c>
      <c r="K2056">
        <v>2349.36</v>
      </c>
    </row>
    <row r="2057" spans="1:11" x14ac:dyDescent="0.25">
      <c r="A2057" t="s">
        <v>5958</v>
      </c>
      <c r="B2057" t="str">
        <f>C2057&amp;"-"&amp;COUNTIF(C$2:C2057,C2057)</f>
        <v>72284-3</v>
      </c>
      <c r="C2057">
        <v>72284</v>
      </c>
      <c r="D2057" s="57">
        <v>44984</v>
      </c>
      <c r="E2057" s="84" t="str">
        <f>F2057&amp;"-"&amp;COUNTIF($F$2:F2057,F2057)</f>
        <v>METASA-1816</v>
      </c>
      <c r="F2057" s="84" t="str">
        <f t="shared" si="146"/>
        <v>METASA</v>
      </c>
      <c r="G2057" t="s">
        <v>8581</v>
      </c>
      <c r="H2057" s="62">
        <v>88416482000106</v>
      </c>
      <c r="I2057" t="s">
        <v>30</v>
      </c>
      <c r="J2057">
        <v>2656.26</v>
      </c>
      <c r="K2057">
        <v>35514.199999999997</v>
      </c>
    </row>
    <row r="2058" spans="1:11" x14ac:dyDescent="0.25">
      <c r="A2058" t="s">
        <v>5958</v>
      </c>
      <c r="B2058" t="str">
        <f>C2058&amp;"-"&amp;COUNTIF(C$2:C2058,C2058)</f>
        <v>72284-4</v>
      </c>
      <c r="C2058">
        <v>72284</v>
      </c>
      <c r="D2058" s="57">
        <v>44984</v>
      </c>
      <c r="E2058" s="84" t="str">
        <f>F2058&amp;"-"&amp;COUNTIF($F$2:F2058,F2058)</f>
        <v>METASA-1817</v>
      </c>
      <c r="F2058" s="84" t="str">
        <f t="shared" si="146"/>
        <v>METASA</v>
      </c>
      <c r="G2058" t="s">
        <v>8581</v>
      </c>
      <c r="H2058" s="62">
        <v>88416482000106</v>
      </c>
      <c r="I2058" t="s">
        <v>30</v>
      </c>
      <c r="J2058">
        <v>669.92</v>
      </c>
      <c r="K2058">
        <v>11308.25</v>
      </c>
    </row>
    <row r="2059" spans="1:11" x14ac:dyDescent="0.25">
      <c r="A2059" t="s">
        <v>5958</v>
      </c>
      <c r="B2059" t="str">
        <f>C2059&amp;"-"&amp;COUNTIF(C$2:C2059,C2059)</f>
        <v>72284-5</v>
      </c>
      <c r="C2059">
        <v>72284</v>
      </c>
      <c r="D2059" s="57">
        <v>44984</v>
      </c>
      <c r="E2059" s="84" t="str">
        <f>F2059&amp;"-"&amp;COUNTIF($F$2:F2059,F2059)</f>
        <v>METASA-1818</v>
      </c>
      <c r="F2059" s="84" t="str">
        <f t="shared" si="146"/>
        <v>METASA</v>
      </c>
      <c r="G2059" t="s">
        <v>8581</v>
      </c>
      <c r="H2059" s="62">
        <v>88416482000106</v>
      </c>
      <c r="I2059" t="s">
        <v>30</v>
      </c>
      <c r="J2059">
        <v>5409.85</v>
      </c>
      <c r="K2059">
        <v>72329.69</v>
      </c>
    </row>
    <row r="2060" spans="1:11" x14ac:dyDescent="0.25">
      <c r="A2060" t="s">
        <v>5958</v>
      </c>
      <c r="B2060" t="str">
        <f>C2060&amp;"-"&amp;COUNTIF(C$2:C2060,C2060)</f>
        <v>72284-6</v>
      </c>
      <c r="C2060">
        <v>72284</v>
      </c>
      <c r="D2060" s="57">
        <v>44984</v>
      </c>
      <c r="E2060" s="84" t="str">
        <f>F2060&amp;"-"&amp;COUNTIF($F$2:F2060,F2060)</f>
        <v>METASA-1819</v>
      </c>
      <c r="F2060" s="84" t="str">
        <f t="shared" si="146"/>
        <v>METASA</v>
      </c>
      <c r="G2060" t="s">
        <v>8581</v>
      </c>
      <c r="H2060" s="62">
        <v>88416482000106</v>
      </c>
      <c r="I2060" t="s">
        <v>30</v>
      </c>
      <c r="J2060">
        <v>726.57</v>
      </c>
      <c r="K2060">
        <v>11792.23</v>
      </c>
    </row>
    <row r="2061" spans="1:11" x14ac:dyDescent="0.25">
      <c r="A2061" t="s">
        <v>5958</v>
      </c>
      <c r="B2061" t="str">
        <f>C2061&amp;"-"&amp;COUNTIF(C$2:C2061,C2061)</f>
        <v>72284-7</v>
      </c>
      <c r="C2061">
        <v>72284</v>
      </c>
      <c r="D2061" s="57">
        <v>44984</v>
      </c>
      <c r="E2061" s="84" t="str">
        <f>F2061&amp;"-"&amp;COUNTIF($F$2:F2061,F2061)</f>
        <v>METASA-1820</v>
      </c>
      <c r="F2061" s="84" t="str">
        <f t="shared" si="146"/>
        <v>METASA</v>
      </c>
      <c r="G2061" t="s">
        <v>8581</v>
      </c>
      <c r="H2061" s="62">
        <v>88416482000106</v>
      </c>
      <c r="I2061" t="s">
        <v>30</v>
      </c>
      <c r="J2061">
        <v>83.66</v>
      </c>
      <c r="K2061">
        <v>1209.72</v>
      </c>
    </row>
    <row r="2062" spans="1:11" x14ac:dyDescent="0.25">
      <c r="A2062" t="s">
        <v>5958</v>
      </c>
      <c r="B2062" t="str">
        <f>C2062&amp;"-"&amp;COUNTIF(C$2:C2062,C2062)</f>
        <v>72284-8</v>
      </c>
      <c r="C2062">
        <v>72284</v>
      </c>
      <c r="D2062" s="57">
        <v>44984</v>
      </c>
      <c r="E2062" s="84" t="str">
        <f>F2062&amp;"-"&amp;COUNTIF($F$2:F2062,F2062)</f>
        <v>METASA-1821</v>
      </c>
      <c r="F2062" s="84" t="str">
        <f t="shared" si="146"/>
        <v>METASA</v>
      </c>
      <c r="G2062" t="s">
        <v>8581</v>
      </c>
      <c r="H2062" s="62">
        <v>88416482000106</v>
      </c>
      <c r="I2062" t="s">
        <v>30</v>
      </c>
      <c r="J2062">
        <v>815.05</v>
      </c>
      <c r="K2062">
        <v>10897.22</v>
      </c>
    </row>
    <row r="2063" spans="1:11" x14ac:dyDescent="0.25">
      <c r="A2063" t="s">
        <v>5958</v>
      </c>
      <c r="B2063" t="str">
        <f>C2063&amp;"-"&amp;COUNTIF(C$2:C2063,C2063)</f>
        <v>72284-9</v>
      </c>
      <c r="C2063">
        <v>72284</v>
      </c>
      <c r="D2063" s="57">
        <v>44984</v>
      </c>
      <c r="E2063" s="84" t="str">
        <f>F2063&amp;"-"&amp;COUNTIF($F$2:F2063,F2063)</f>
        <v>METASA-1822</v>
      </c>
      <c r="F2063" s="84" t="str">
        <f t="shared" si="146"/>
        <v>METASA</v>
      </c>
      <c r="G2063" t="s">
        <v>8581</v>
      </c>
      <c r="H2063" s="62">
        <v>88416482000106</v>
      </c>
      <c r="I2063" t="s">
        <v>30</v>
      </c>
      <c r="J2063">
        <v>115.39</v>
      </c>
      <c r="K2063">
        <v>1668.54</v>
      </c>
    </row>
    <row r="2064" spans="1:11" x14ac:dyDescent="0.25">
      <c r="A2064" t="s">
        <v>5958</v>
      </c>
      <c r="B2064" t="str">
        <f>C2064&amp;"-"&amp;COUNTIF(C$2:C2064,C2064)</f>
        <v>72284-10</v>
      </c>
      <c r="C2064">
        <v>72284</v>
      </c>
      <c r="D2064" s="57">
        <v>44984</v>
      </c>
      <c r="E2064" s="84" t="str">
        <f>F2064&amp;"-"&amp;COUNTIF($F$2:F2064,F2064)</f>
        <v>METASA-1823</v>
      </c>
      <c r="F2064" s="84" t="str">
        <f t="shared" si="146"/>
        <v>METASA</v>
      </c>
      <c r="G2064" t="s">
        <v>8581</v>
      </c>
      <c r="H2064" s="62">
        <v>88416482000106</v>
      </c>
      <c r="I2064" t="s">
        <v>30</v>
      </c>
      <c r="J2064">
        <v>731.63</v>
      </c>
      <c r="K2064">
        <v>11135.41</v>
      </c>
    </row>
    <row r="2065" spans="1:11" x14ac:dyDescent="0.25">
      <c r="A2065" t="s">
        <v>5958</v>
      </c>
      <c r="B2065" t="str">
        <f>C2065&amp;"-"&amp;COUNTIF(C$2:C2065,C2065)</f>
        <v>72284-11</v>
      </c>
      <c r="C2065">
        <v>72284</v>
      </c>
      <c r="D2065" s="57">
        <v>44984</v>
      </c>
      <c r="E2065" s="84" t="str">
        <f>F2065&amp;"-"&amp;COUNTIF($F$2:F2065,F2065)</f>
        <v>METASA-1824</v>
      </c>
      <c r="F2065" s="84" t="str">
        <f t="shared" si="146"/>
        <v>METASA</v>
      </c>
      <c r="G2065" t="s">
        <v>8581</v>
      </c>
      <c r="H2065" s="62">
        <v>88416482000106</v>
      </c>
      <c r="I2065" t="s">
        <v>30</v>
      </c>
      <c r="J2065">
        <v>186.78</v>
      </c>
      <c r="K2065">
        <v>3152.85</v>
      </c>
    </row>
    <row r="2066" spans="1:11" x14ac:dyDescent="0.25">
      <c r="A2066" t="s">
        <v>5958</v>
      </c>
      <c r="B2066" t="str">
        <f>C2066&amp;"-"&amp;COUNTIF(C$2:C2066,C2066)</f>
        <v>72284-12</v>
      </c>
      <c r="C2066">
        <v>72284</v>
      </c>
      <c r="D2066" s="57">
        <v>44984</v>
      </c>
      <c r="E2066" s="84" t="str">
        <f>F2066&amp;"-"&amp;COUNTIF($F$2:F2066,F2066)</f>
        <v>METASA-1825</v>
      </c>
      <c r="F2066" s="84" t="str">
        <f t="shared" si="146"/>
        <v>METASA</v>
      </c>
      <c r="G2066" t="s">
        <v>8581</v>
      </c>
      <c r="H2066" s="62">
        <v>88416482000106</v>
      </c>
      <c r="I2066" t="s">
        <v>30</v>
      </c>
      <c r="J2066">
        <v>11.82</v>
      </c>
      <c r="K2066">
        <v>179.9</v>
      </c>
    </row>
    <row r="2067" spans="1:11" x14ac:dyDescent="0.25">
      <c r="A2067" t="s">
        <v>5958</v>
      </c>
      <c r="B2067" t="str">
        <f>C2067&amp;"-"&amp;COUNTIF(C$2:C2067,C2067)</f>
        <v>72284-13</v>
      </c>
      <c r="C2067">
        <v>72284</v>
      </c>
      <c r="D2067" s="57">
        <v>44984</v>
      </c>
      <c r="E2067" s="84" t="str">
        <f>F2067&amp;"-"&amp;COUNTIF($F$2:F2067,F2067)</f>
        <v>METASA-1826</v>
      </c>
      <c r="F2067" s="84" t="str">
        <f t="shared" si="146"/>
        <v>METASA</v>
      </c>
      <c r="G2067" t="s">
        <v>8581</v>
      </c>
      <c r="H2067" s="62">
        <v>88416482000106</v>
      </c>
      <c r="I2067" t="s">
        <v>30</v>
      </c>
      <c r="J2067">
        <v>222.82</v>
      </c>
      <c r="K2067">
        <v>3761.2</v>
      </c>
    </row>
    <row r="2068" spans="1:11" x14ac:dyDescent="0.25">
      <c r="A2068" t="s">
        <v>5958</v>
      </c>
      <c r="B2068" t="str">
        <f>C2068&amp;"-"&amp;COUNTIF(C$2:C2068,C2068)</f>
        <v>72284-14</v>
      </c>
      <c r="C2068">
        <v>72284</v>
      </c>
      <c r="D2068" s="57">
        <v>44984</v>
      </c>
      <c r="E2068" s="84" t="str">
        <f>F2068&amp;"-"&amp;COUNTIF($F$2:F2068,F2068)</f>
        <v>METASA-1827</v>
      </c>
      <c r="F2068" s="84" t="str">
        <f t="shared" si="146"/>
        <v>METASA</v>
      </c>
      <c r="G2068" t="s">
        <v>8581</v>
      </c>
      <c r="H2068" s="62">
        <v>88416482000106</v>
      </c>
      <c r="I2068" t="s">
        <v>30</v>
      </c>
      <c r="J2068">
        <v>732.1</v>
      </c>
      <c r="K2068">
        <v>11881.95</v>
      </c>
    </row>
    <row r="2069" spans="1:11" x14ac:dyDescent="0.25">
      <c r="A2069" t="s">
        <v>5958</v>
      </c>
      <c r="B2069" t="str">
        <f>C2069&amp;"-"&amp;COUNTIF(C$2:C2069,C2069)</f>
        <v>72284-15</v>
      </c>
      <c r="C2069">
        <v>72284</v>
      </c>
      <c r="D2069" s="57">
        <v>44984</v>
      </c>
      <c r="E2069" s="84" t="str">
        <f>F2069&amp;"-"&amp;COUNTIF($F$2:F2069,F2069)</f>
        <v>METASA-1828</v>
      </c>
      <c r="F2069" s="84" t="str">
        <f t="shared" si="146"/>
        <v>METASA</v>
      </c>
      <c r="G2069" t="s">
        <v>8581</v>
      </c>
      <c r="H2069" s="62">
        <v>88416482000106</v>
      </c>
      <c r="I2069" t="s">
        <v>30</v>
      </c>
      <c r="J2069">
        <v>1809.28</v>
      </c>
      <c r="K2069">
        <v>29364.61</v>
      </c>
    </row>
    <row r="2070" spans="1:11" x14ac:dyDescent="0.25">
      <c r="A2070" t="s">
        <v>5958</v>
      </c>
      <c r="B2070" t="str">
        <f>C2070&amp;"-"&amp;COUNTIF(C$2:C2070,C2070)</f>
        <v>72284-16</v>
      </c>
      <c r="C2070">
        <v>72284</v>
      </c>
      <c r="D2070" s="57">
        <v>44984</v>
      </c>
      <c r="E2070" s="84" t="str">
        <f>F2070&amp;"-"&amp;COUNTIF($F$2:F2070,F2070)</f>
        <v>METASA-1829</v>
      </c>
      <c r="F2070" s="84" t="str">
        <f t="shared" si="146"/>
        <v>METASA</v>
      </c>
      <c r="G2070" t="s">
        <v>8581</v>
      </c>
      <c r="H2070" s="62">
        <v>88416482000106</v>
      </c>
      <c r="I2070" t="s">
        <v>30</v>
      </c>
      <c r="J2070">
        <v>5349.59</v>
      </c>
      <c r="K2070">
        <v>99876.85</v>
      </c>
    </row>
    <row r="2071" spans="1:11" x14ac:dyDescent="0.25">
      <c r="A2071" t="s">
        <v>5958</v>
      </c>
      <c r="B2071" t="str">
        <f>C2071&amp;"-"&amp;COUNTIF(C$2:C2071,C2071)</f>
        <v>72284-17</v>
      </c>
      <c r="C2071">
        <v>72284</v>
      </c>
      <c r="D2071" s="57">
        <v>44984</v>
      </c>
      <c r="E2071" s="84" t="str">
        <f>F2071&amp;"-"&amp;COUNTIF($F$2:F2071,F2071)</f>
        <v>METASA-1830</v>
      </c>
      <c r="F2071" s="84" t="str">
        <f t="shared" si="146"/>
        <v>METASA</v>
      </c>
      <c r="G2071" t="s">
        <v>8581</v>
      </c>
      <c r="H2071" s="62">
        <v>88416482000106</v>
      </c>
      <c r="I2071" t="s">
        <v>30</v>
      </c>
      <c r="J2071">
        <v>1317.16</v>
      </c>
      <c r="K2071">
        <v>22233.66</v>
      </c>
    </row>
    <row r="2072" spans="1:11" x14ac:dyDescent="0.25">
      <c r="A2072" t="s">
        <v>5958</v>
      </c>
      <c r="B2072" t="str">
        <f>C2072&amp;"-"&amp;COUNTIF(C$2:C2072,C2072)</f>
        <v>72284-18</v>
      </c>
      <c r="C2072">
        <v>72284</v>
      </c>
      <c r="D2072" s="57">
        <v>44984</v>
      </c>
      <c r="E2072" s="84" t="str">
        <f>F2072&amp;"-"&amp;COUNTIF($F$2:F2072,F2072)</f>
        <v>METASA-1831</v>
      </c>
      <c r="F2072" s="84" t="str">
        <f t="shared" si="146"/>
        <v>METASA</v>
      </c>
      <c r="G2072" t="s">
        <v>8581</v>
      </c>
      <c r="H2072" s="62">
        <v>88416482000106</v>
      </c>
      <c r="I2072" t="s">
        <v>30</v>
      </c>
      <c r="J2072">
        <v>146.74</v>
      </c>
      <c r="K2072">
        <v>2835.02</v>
      </c>
    </row>
    <row r="2073" spans="1:11" x14ac:dyDescent="0.25">
      <c r="A2073" t="s">
        <v>5958</v>
      </c>
      <c r="B2073" t="str">
        <f>C2073&amp;"-"&amp;COUNTIF(C$2:C2073,C2073)</f>
        <v>72284-19</v>
      </c>
      <c r="C2073">
        <v>72284</v>
      </c>
      <c r="D2073" s="57">
        <v>44984</v>
      </c>
      <c r="E2073" s="84" t="str">
        <f>F2073&amp;"-"&amp;COUNTIF($F$2:F2073,F2073)</f>
        <v>METASA-1832</v>
      </c>
      <c r="F2073" s="84" t="str">
        <f t="shared" si="146"/>
        <v>METASA</v>
      </c>
      <c r="G2073" t="s">
        <v>8581</v>
      </c>
      <c r="H2073" s="62">
        <v>88416482000106</v>
      </c>
      <c r="I2073" t="s">
        <v>30</v>
      </c>
      <c r="J2073">
        <v>40.29</v>
      </c>
      <c r="K2073">
        <v>778.4</v>
      </c>
    </row>
    <row r="2074" spans="1:11" x14ac:dyDescent="0.25">
      <c r="A2074" t="s">
        <v>5958</v>
      </c>
      <c r="B2074" t="str">
        <f>C2074&amp;"-"&amp;COUNTIF(C$2:C2074,C2074)</f>
        <v>72284-20</v>
      </c>
      <c r="C2074">
        <v>72284</v>
      </c>
      <c r="D2074" s="57">
        <v>44984</v>
      </c>
      <c r="E2074" s="84" t="str">
        <f>F2074&amp;"-"&amp;COUNTIF($F$2:F2074,F2074)</f>
        <v>METASA-1833</v>
      </c>
      <c r="F2074" s="84" t="str">
        <f t="shared" si="146"/>
        <v>METASA</v>
      </c>
      <c r="G2074" t="s">
        <v>8581</v>
      </c>
      <c r="H2074" s="62">
        <v>88416482000106</v>
      </c>
      <c r="I2074" t="s">
        <v>30</v>
      </c>
      <c r="J2074">
        <v>534.59</v>
      </c>
      <c r="K2074">
        <v>10328.280000000001</v>
      </c>
    </row>
    <row r="2075" spans="1:11" x14ac:dyDescent="0.25">
      <c r="A2075" t="s">
        <v>5958</v>
      </c>
      <c r="B2075" t="str">
        <f>C2075&amp;"-"&amp;COUNTIF(C$2:C2075,C2075)</f>
        <v>72284-21</v>
      </c>
      <c r="C2075">
        <v>72284</v>
      </c>
      <c r="D2075" s="57">
        <v>44984</v>
      </c>
      <c r="E2075" s="84" t="str">
        <f>F2075&amp;"-"&amp;COUNTIF($F$2:F2075,F2075)</f>
        <v>METASA-1834</v>
      </c>
      <c r="F2075" s="84" t="str">
        <f t="shared" si="146"/>
        <v>METASA</v>
      </c>
      <c r="G2075" t="s">
        <v>8581</v>
      </c>
      <c r="H2075" s="62">
        <v>88416482000106</v>
      </c>
      <c r="I2075" t="s">
        <v>30</v>
      </c>
      <c r="J2075">
        <v>417.92</v>
      </c>
      <c r="K2075">
        <v>7054.49</v>
      </c>
    </row>
    <row r="2076" spans="1:11" x14ac:dyDescent="0.25">
      <c r="A2076" t="s">
        <v>5958</v>
      </c>
      <c r="B2076" t="str">
        <f>C2076&amp;"-"&amp;COUNTIF(C$2:C2076,C2076)</f>
        <v>72296-1</v>
      </c>
      <c r="C2076">
        <v>72296</v>
      </c>
      <c r="D2076" s="57">
        <v>44985</v>
      </c>
      <c r="E2076" s="84" t="str">
        <f>F2076&amp;"-"&amp;COUNTIF($F$2:F2076,F2076)</f>
        <v>METASA-1835</v>
      </c>
      <c r="F2076" s="84" t="str">
        <f t="shared" si="146"/>
        <v>METASA</v>
      </c>
      <c r="G2076" t="s">
        <v>8581</v>
      </c>
      <c r="H2076" s="62">
        <v>88416482000106</v>
      </c>
      <c r="I2076" t="s">
        <v>30</v>
      </c>
      <c r="J2076">
        <v>142.09</v>
      </c>
      <c r="K2076">
        <v>2398.48</v>
      </c>
    </row>
    <row r="2077" spans="1:11" x14ac:dyDescent="0.25">
      <c r="A2077" t="s">
        <v>5958</v>
      </c>
      <c r="B2077" t="str">
        <f>C2077&amp;"-"&amp;COUNTIF(C$2:C2077,C2077)</f>
        <v>72296-2</v>
      </c>
      <c r="C2077">
        <v>72296</v>
      </c>
      <c r="D2077" s="57">
        <v>44985</v>
      </c>
      <c r="E2077" s="84" t="str">
        <f>F2077&amp;"-"&amp;COUNTIF($F$2:F2077,F2077)</f>
        <v>METASA-1836</v>
      </c>
      <c r="F2077" s="84" t="str">
        <f t="shared" si="146"/>
        <v>METASA</v>
      </c>
      <c r="G2077" t="s">
        <v>8581</v>
      </c>
      <c r="H2077" s="62">
        <v>88416482000106</v>
      </c>
      <c r="I2077" t="s">
        <v>30</v>
      </c>
      <c r="J2077">
        <v>1928.36</v>
      </c>
      <c r="K2077">
        <v>25782.17</v>
      </c>
    </row>
    <row r="2078" spans="1:11" x14ac:dyDescent="0.25">
      <c r="A2078" t="s">
        <v>5958</v>
      </c>
      <c r="B2078" t="str">
        <f>C2078&amp;"-"&amp;COUNTIF(C$2:C2078,C2078)</f>
        <v>72296-3</v>
      </c>
      <c r="C2078">
        <v>72296</v>
      </c>
      <c r="D2078" s="57">
        <v>44985</v>
      </c>
      <c r="E2078" s="84" t="str">
        <f>F2078&amp;"-"&amp;COUNTIF($F$2:F2078,F2078)</f>
        <v>METASA-1837</v>
      </c>
      <c r="F2078" s="84" t="str">
        <f t="shared" si="146"/>
        <v>METASA</v>
      </c>
      <c r="G2078" t="s">
        <v>8581</v>
      </c>
      <c r="H2078" s="62">
        <v>88416482000106</v>
      </c>
      <c r="I2078" t="s">
        <v>30</v>
      </c>
      <c r="J2078">
        <v>7.24</v>
      </c>
      <c r="K2078">
        <v>122.21</v>
      </c>
    </row>
    <row r="2079" spans="1:11" x14ac:dyDescent="0.25">
      <c r="A2079" t="s">
        <v>5958</v>
      </c>
      <c r="B2079" t="str">
        <f>C2079&amp;"-"&amp;COUNTIF(C$2:C2079,C2079)</f>
        <v>72296-4</v>
      </c>
      <c r="C2079">
        <v>72296</v>
      </c>
      <c r="D2079" s="57">
        <v>44985</v>
      </c>
      <c r="E2079" s="84" t="str">
        <f>F2079&amp;"-"&amp;COUNTIF($F$2:F2079,F2079)</f>
        <v>METASA-1838</v>
      </c>
      <c r="F2079" s="84" t="str">
        <f t="shared" si="146"/>
        <v>METASA</v>
      </c>
      <c r="G2079" t="s">
        <v>8581</v>
      </c>
      <c r="H2079" s="62">
        <v>88416482000106</v>
      </c>
      <c r="I2079" t="s">
        <v>30</v>
      </c>
      <c r="J2079">
        <v>601.34</v>
      </c>
      <c r="K2079">
        <v>8695.3799999999992</v>
      </c>
    </row>
    <row r="2080" spans="1:11" x14ac:dyDescent="0.25">
      <c r="A2080" t="s">
        <v>5958</v>
      </c>
      <c r="B2080" t="str">
        <f>C2080&amp;"-"&amp;COUNTIF(C$2:C2080,C2080)</f>
        <v>72296-5</v>
      </c>
      <c r="C2080">
        <v>72296</v>
      </c>
      <c r="D2080" s="57">
        <v>44985</v>
      </c>
      <c r="E2080" s="84" t="str">
        <f>F2080&amp;"-"&amp;COUNTIF($F$2:F2080,F2080)</f>
        <v>METASA-1839</v>
      </c>
      <c r="F2080" s="84" t="str">
        <f t="shared" si="146"/>
        <v>METASA</v>
      </c>
      <c r="G2080" t="s">
        <v>8581</v>
      </c>
      <c r="H2080" s="62">
        <v>88416482000106</v>
      </c>
      <c r="I2080" t="s">
        <v>30</v>
      </c>
      <c r="J2080">
        <v>6045.23</v>
      </c>
      <c r="K2080">
        <v>80824.73</v>
      </c>
    </row>
    <row r="2081" spans="1:11" x14ac:dyDescent="0.25">
      <c r="A2081" t="s">
        <v>5958</v>
      </c>
      <c r="B2081" t="str">
        <f>C2081&amp;"-"&amp;COUNTIF(C$2:C2081,C2081)</f>
        <v>72296-6</v>
      </c>
      <c r="C2081">
        <v>72296</v>
      </c>
      <c r="D2081" s="57">
        <v>44985</v>
      </c>
      <c r="E2081" s="84" t="str">
        <f>F2081&amp;"-"&amp;COUNTIF($F$2:F2081,F2081)</f>
        <v>METASA-1840</v>
      </c>
      <c r="F2081" s="84" t="str">
        <f t="shared" si="146"/>
        <v>METASA</v>
      </c>
      <c r="G2081" t="s">
        <v>8581</v>
      </c>
      <c r="H2081" s="62">
        <v>88416482000106</v>
      </c>
      <c r="I2081" t="s">
        <v>30</v>
      </c>
      <c r="J2081">
        <v>212.76</v>
      </c>
      <c r="K2081">
        <v>3076.51</v>
      </c>
    </row>
    <row r="2082" spans="1:11" x14ac:dyDescent="0.25">
      <c r="A2082" t="s">
        <v>5958</v>
      </c>
      <c r="B2082" t="str">
        <f>C2082&amp;"-"&amp;COUNTIF(C$2:C2082,C2082)</f>
        <v>72296-7</v>
      </c>
      <c r="C2082">
        <v>72296</v>
      </c>
      <c r="D2082" s="57">
        <v>44985</v>
      </c>
      <c r="E2082" s="84" t="str">
        <f>F2082&amp;"-"&amp;COUNTIF($F$2:F2082,F2082)</f>
        <v>METASA-1841</v>
      </c>
      <c r="F2082" s="84" t="str">
        <f t="shared" si="146"/>
        <v>METASA</v>
      </c>
      <c r="G2082" t="s">
        <v>8581</v>
      </c>
      <c r="H2082" s="62">
        <v>88416482000106</v>
      </c>
      <c r="I2082" t="s">
        <v>30</v>
      </c>
      <c r="J2082">
        <v>1512.88</v>
      </c>
      <c r="K2082">
        <v>20227.21</v>
      </c>
    </row>
    <row r="2083" spans="1:11" x14ac:dyDescent="0.25">
      <c r="A2083" t="s">
        <v>5958</v>
      </c>
      <c r="B2083" t="str">
        <f>C2083&amp;"-"&amp;COUNTIF(C$2:C2083,C2083)</f>
        <v>72296-8</v>
      </c>
      <c r="C2083">
        <v>72296</v>
      </c>
      <c r="D2083" s="57">
        <v>44985</v>
      </c>
      <c r="E2083" s="84" t="str">
        <f>F2083&amp;"-"&amp;COUNTIF($F$2:F2083,F2083)</f>
        <v>METASA-1842</v>
      </c>
      <c r="F2083" s="84" t="str">
        <f t="shared" si="146"/>
        <v>METASA</v>
      </c>
      <c r="G2083" t="s">
        <v>8581</v>
      </c>
      <c r="H2083" s="62">
        <v>88416482000106</v>
      </c>
      <c r="I2083" t="s">
        <v>30</v>
      </c>
      <c r="J2083">
        <v>1437.93</v>
      </c>
      <c r="K2083">
        <v>21885.29</v>
      </c>
    </row>
    <row r="2084" spans="1:11" x14ac:dyDescent="0.25">
      <c r="A2084" t="s">
        <v>5958</v>
      </c>
      <c r="B2084" t="str">
        <f>C2084&amp;"-"&amp;COUNTIF(C$2:C2084,C2084)</f>
        <v>72296-9</v>
      </c>
      <c r="C2084">
        <v>72296</v>
      </c>
      <c r="D2084" s="57">
        <v>44985</v>
      </c>
      <c r="E2084" s="84" t="str">
        <f>F2084&amp;"-"&amp;COUNTIF($F$2:F2084,F2084)</f>
        <v>METASA-1843</v>
      </c>
      <c r="F2084" s="84" t="str">
        <f t="shared" si="146"/>
        <v>METASA</v>
      </c>
      <c r="G2084" t="s">
        <v>8581</v>
      </c>
      <c r="H2084" s="62">
        <v>88416482000106</v>
      </c>
      <c r="I2084" t="s">
        <v>30</v>
      </c>
      <c r="J2084">
        <v>665.07</v>
      </c>
      <c r="K2084">
        <v>11758.44</v>
      </c>
    </row>
    <row r="2085" spans="1:11" x14ac:dyDescent="0.25">
      <c r="A2085" t="s">
        <v>5958</v>
      </c>
      <c r="B2085" t="str">
        <f>C2085&amp;"-"&amp;COUNTIF(C$2:C2085,C2085)</f>
        <v>72296-10</v>
      </c>
      <c r="C2085">
        <v>72296</v>
      </c>
      <c r="D2085" s="57">
        <v>44985</v>
      </c>
      <c r="E2085" s="84" t="str">
        <f>F2085&amp;"-"&amp;COUNTIF($F$2:F2085,F2085)</f>
        <v>METASA-1844</v>
      </c>
      <c r="F2085" s="84" t="str">
        <f t="shared" si="146"/>
        <v>METASA</v>
      </c>
      <c r="G2085" t="s">
        <v>8581</v>
      </c>
      <c r="H2085" s="62">
        <v>88416482000106</v>
      </c>
      <c r="I2085" t="s">
        <v>30</v>
      </c>
      <c r="J2085">
        <v>4230.84</v>
      </c>
      <c r="K2085">
        <v>85124.5</v>
      </c>
    </row>
    <row r="2086" spans="1:11" x14ac:dyDescent="0.25">
      <c r="A2086" t="s">
        <v>5958</v>
      </c>
      <c r="B2086" t="str">
        <f>C2086&amp;"-"&amp;COUNTIF(C$2:C2086,C2086)</f>
        <v>72296-11</v>
      </c>
      <c r="C2086">
        <v>72296</v>
      </c>
      <c r="D2086" s="57">
        <v>44985</v>
      </c>
      <c r="E2086" s="84" t="str">
        <f>F2086&amp;"-"&amp;COUNTIF($F$2:F2086,F2086)</f>
        <v>METASA-1845</v>
      </c>
      <c r="F2086" s="84" t="str">
        <f t="shared" si="146"/>
        <v>METASA</v>
      </c>
      <c r="G2086" t="s">
        <v>8581</v>
      </c>
      <c r="H2086" s="62">
        <v>88416482000106</v>
      </c>
      <c r="I2086" t="s">
        <v>30</v>
      </c>
      <c r="J2086">
        <v>128.38999999999999</v>
      </c>
      <c r="K2086">
        <v>2353.39</v>
      </c>
    </row>
    <row r="2087" spans="1:11" x14ac:dyDescent="0.25">
      <c r="A2087" t="s">
        <v>5958</v>
      </c>
      <c r="B2087" t="str">
        <f>C2087&amp;"-"&amp;COUNTIF(C$2:C2087,C2087)</f>
        <v>72296-12</v>
      </c>
      <c r="C2087">
        <v>72296</v>
      </c>
      <c r="D2087" s="57">
        <v>44985</v>
      </c>
      <c r="E2087" s="84" t="str">
        <f>F2087&amp;"-"&amp;COUNTIF($F$2:F2087,F2087)</f>
        <v>METASA-1846</v>
      </c>
      <c r="F2087" s="84" t="str">
        <f t="shared" si="146"/>
        <v>METASA</v>
      </c>
      <c r="G2087" t="s">
        <v>8581</v>
      </c>
      <c r="H2087" s="62">
        <v>88416482000106</v>
      </c>
      <c r="I2087" t="s">
        <v>30</v>
      </c>
      <c r="J2087">
        <v>172.3</v>
      </c>
      <c r="K2087">
        <v>3158.26</v>
      </c>
    </row>
    <row r="2088" spans="1:11" x14ac:dyDescent="0.25">
      <c r="A2088" t="s">
        <v>5958</v>
      </c>
      <c r="B2088" t="str">
        <f>C2088&amp;"-"&amp;COUNTIF(C$2:C2088,C2088)</f>
        <v>72296-13</v>
      </c>
      <c r="C2088">
        <v>72296</v>
      </c>
      <c r="D2088" s="57">
        <v>44985</v>
      </c>
      <c r="E2088" s="84" t="str">
        <f>F2088&amp;"-"&amp;COUNTIF($F$2:F2088,F2088)</f>
        <v>METASA-1847</v>
      </c>
      <c r="F2088" s="84" t="str">
        <f t="shared" si="146"/>
        <v>METASA</v>
      </c>
      <c r="G2088" t="s">
        <v>8581</v>
      </c>
      <c r="H2088" s="62">
        <v>88416482000106</v>
      </c>
      <c r="I2088" t="s">
        <v>30</v>
      </c>
      <c r="J2088">
        <v>392.1</v>
      </c>
      <c r="K2088">
        <v>6755.88</v>
      </c>
    </row>
    <row r="2089" spans="1:11" x14ac:dyDescent="0.25">
      <c r="A2089" t="s">
        <v>5958</v>
      </c>
      <c r="B2089" t="str">
        <f>C2089&amp;"-"&amp;COUNTIF(C$2:C2089,C2089)</f>
        <v>72296-14</v>
      </c>
      <c r="C2089">
        <v>72296</v>
      </c>
      <c r="D2089" s="57">
        <v>44985</v>
      </c>
      <c r="E2089" s="84" t="str">
        <f>F2089&amp;"-"&amp;COUNTIF($F$2:F2089,F2089)</f>
        <v>METASA-1848</v>
      </c>
      <c r="F2089" s="84" t="str">
        <f t="shared" si="146"/>
        <v>METASA</v>
      </c>
      <c r="G2089" t="s">
        <v>8581</v>
      </c>
      <c r="H2089" s="62">
        <v>88416482000106</v>
      </c>
      <c r="I2089" t="s">
        <v>30</v>
      </c>
      <c r="J2089">
        <v>2847.76</v>
      </c>
      <c r="K2089">
        <v>56015.44</v>
      </c>
    </row>
    <row r="2090" spans="1:11" x14ac:dyDescent="0.25">
      <c r="A2090" t="s">
        <v>5958</v>
      </c>
      <c r="B2090" t="str">
        <f>C2090&amp;"-"&amp;COUNTIF(C$2:C2090,C2090)</f>
        <v>72296-15</v>
      </c>
      <c r="C2090">
        <v>72296</v>
      </c>
      <c r="D2090" s="57">
        <v>44985</v>
      </c>
      <c r="E2090" s="84" t="str">
        <f>F2090&amp;"-"&amp;COUNTIF($F$2:F2090,F2090)</f>
        <v>METASA-1849</v>
      </c>
      <c r="F2090" s="84" t="str">
        <f t="shared" si="146"/>
        <v>METASA</v>
      </c>
      <c r="G2090" t="s">
        <v>8581</v>
      </c>
      <c r="H2090" s="62">
        <v>88416482000106</v>
      </c>
      <c r="I2090" t="s">
        <v>30</v>
      </c>
      <c r="J2090">
        <v>98.9</v>
      </c>
      <c r="K2090">
        <v>1768.33</v>
      </c>
    </row>
    <row r="2091" spans="1:11" x14ac:dyDescent="0.25">
      <c r="A2091" t="s">
        <v>5958</v>
      </c>
      <c r="B2091" t="str">
        <f>C2091&amp;"-"&amp;COUNTIF(C$2:C2091,C2091)</f>
        <v>72296-16</v>
      </c>
      <c r="C2091">
        <v>72296</v>
      </c>
      <c r="D2091" s="57">
        <v>44985</v>
      </c>
      <c r="E2091" s="84" t="str">
        <f>F2091&amp;"-"&amp;COUNTIF($F$2:F2091,F2091)</f>
        <v>METASA-1850</v>
      </c>
      <c r="F2091" s="84" t="str">
        <f t="shared" si="146"/>
        <v>METASA</v>
      </c>
      <c r="G2091" t="s">
        <v>8581</v>
      </c>
      <c r="H2091" s="62">
        <v>88416482000106</v>
      </c>
      <c r="I2091" t="s">
        <v>30</v>
      </c>
      <c r="J2091">
        <v>194.43</v>
      </c>
      <c r="K2091">
        <v>3476.41</v>
      </c>
    </row>
    <row r="2092" spans="1:11" x14ac:dyDescent="0.25">
      <c r="A2092" t="s">
        <v>5958</v>
      </c>
      <c r="B2092" t="str">
        <f>C2092&amp;"-"&amp;COUNTIF(C$2:C2092,C2092)</f>
        <v>72298-1</v>
      </c>
      <c r="C2092">
        <v>72298</v>
      </c>
      <c r="D2092" s="57">
        <v>44985</v>
      </c>
      <c r="E2092" s="84" t="str">
        <f>F2092&amp;"-"&amp;COUNTIF($F$2:F2092,F2092)</f>
        <v>METASA-1851</v>
      </c>
      <c r="F2092" s="84" t="str">
        <f t="shared" si="146"/>
        <v>METASA</v>
      </c>
      <c r="G2092" t="s">
        <v>8581</v>
      </c>
      <c r="H2092" s="62">
        <v>88416482000106</v>
      </c>
      <c r="I2092" t="s">
        <v>30</v>
      </c>
      <c r="J2092">
        <v>420.2</v>
      </c>
      <c r="K2092">
        <v>7429.14</v>
      </c>
    </row>
    <row r="2093" spans="1:11" x14ac:dyDescent="0.25">
      <c r="A2093" t="s">
        <v>5958</v>
      </c>
      <c r="B2093" t="str">
        <f>C2093&amp;"-"&amp;COUNTIF(C$2:C2093,C2093)</f>
        <v>72298-2</v>
      </c>
      <c r="C2093">
        <v>72298</v>
      </c>
      <c r="D2093" s="57">
        <v>44985</v>
      </c>
      <c r="E2093" s="84" t="str">
        <f>F2093&amp;"-"&amp;COUNTIF($F$2:F2093,F2093)</f>
        <v>METASA-1852</v>
      </c>
      <c r="F2093" s="84" t="str">
        <f t="shared" si="146"/>
        <v>METASA</v>
      </c>
      <c r="G2093" t="s">
        <v>8581</v>
      </c>
      <c r="H2093" s="62">
        <v>88416482000106</v>
      </c>
      <c r="I2093" t="s">
        <v>30</v>
      </c>
      <c r="J2093">
        <v>2347.63</v>
      </c>
      <c r="K2093">
        <v>41506.1</v>
      </c>
    </row>
    <row r="2094" spans="1:11" x14ac:dyDescent="0.25">
      <c r="A2094" t="s">
        <v>5958</v>
      </c>
      <c r="B2094" t="str">
        <f>C2094&amp;"-"&amp;COUNTIF(C$2:C2094,C2094)</f>
        <v>72298-3</v>
      </c>
      <c r="C2094">
        <v>72298</v>
      </c>
      <c r="D2094" s="57">
        <v>44985</v>
      </c>
      <c r="E2094" s="84" t="str">
        <f>F2094&amp;"-"&amp;COUNTIF($F$2:F2094,F2094)</f>
        <v>METASA-1853</v>
      </c>
      <c r="F2094" s="84" t="str">
        <f t="shared" si="146"/>
        <v>METASA</v>
      </c>
      <c r="G2094" t="s">
        <v>8581</v>
      </c>
      <c r="H2094" s="62">
        <v>88416482000106</v>
      </c>
      <c r="I2094" t="s">
        <v>30</v>
      </c>
      <c r="J2094">
        <v>15488.14</v>
      </c>
      <c r="K2094">
        <v>311621.38</v>
      </c>
    </row>
    <row r="2095" spans="1:11" x14ac:dyDescent="0.25">
      <c r="A2095" t="s">
        <v>5958</v>
      </c>
      <c r="B2095" t="str">
        <f>C2095&amp;"-"&amp;COUNTIF(C$2:C2095,C2095)</f>
        <v>72298-4</v>
      </c>
      <c r="C2095">
        <v>72298</v>
      </c>
      <c r="D2095" s="57">
        <v>44985</v>
      </c>
      <c r="E2095" s="84" t="str">
        <f>F2095&amp;"-"&amp;COUNTIF($F$2:F2095,F2095)</f>
        <v>METASA-1854</v>
      </c>
      <c r="F2095" s="84" t="str">
        <f t="shared" si="146"/>
        <v>METASA</v>
      </c>
      <c r="G2095" t="s">
        <v>8581</v>
      </c>
      <c r="H2095" s="62">
        <v>88416482000106</v>
      </c>
      <c r="I2095" t="s">
        <v>30</v>
      </c>
      <c r="J2095">
        <v>76.89</v>
      </c>
      <c r="K2095">
        <v>1409.39</v>
      </c>
    </row>
    <row r="2096" spans="1:11" x14ac:dyDescent="0.25">
      <c r="A2096" t="s">
        <v>5958</v>
      </c>
      <c r="B2096" t="str">
        <f>C2096&amp;"-"&amp;COUNTIF(C$2:C2096,C2096)</f>
        <v>72298-5</v>
      </c>
      <c r="C2096">
        <v>72298</v>
      </c>
      <c r="D2096" s="57">
        <v>44985</v>
      </c>
      <c r="E2096" s="84" t="str">
        <f>F2096&amp;"-"&amp;COUNTIF($F$2:F2096,F2096)</f>
        <v>METASA-1855</v>
      </c>
      <c r="F2096" s="84" t="str">
        <f t="shared" si="146"/>
        <v>METASA</v>
      </c>
      <c r="G2096" t="s">
        <v>8581</v>
      </c>
      <c r="H2096" s="62">
        <v>88416482000106</v>
      </c>
      <c r="I2096" t="s">
        <v>30</v>
      </c>
      <c r="J2096">
        <v>1236.1400000000001</v>
      </c>
      <c r="K2096">
        <v>22658.43</v>
      </c>
    </row>
    <row r="2097" spans="1:11" x14ac:dyDescent="0.25">
      <c r="A2097" t="s">
        <v>5958</v>
      </c>
      <c r="B2097" t="str">
        <f>C2097&amp;"-"&amp;COUNTIF(C$2:C2097,C2097)</f>
        <v>72298-6</v>
      </c>
      <c r="C2097">
        <v>72298</v>
      </c>
      <c r="D2097" s="57">
        <v>44985</v>
      </c>
      <c r="E2097" s="84" t="str">
        <f>F2097&amp;"-"&amp;COUNTIF($F$2:F2097,F2097)</f>
        <v>METASA-1856</v>
      </c>
      <c r="F2097" s="84" t="str">
        <f t="shared" si="146"/>
        <v>METASA</v>
      </c>
      <c r="G2097" t="s">
        <v>8581</v>
      </c>
      <c r="H2097" s="62">
        <v>88416482000106</v>
      </c>
      <c r="I2097" t="s">
        <v>30</v>
      </c>
      <c r="J2097">
        <v>867.49</v>
      </c>
      <c r="K2097">
        <v>23101.26</v>
      </c>
    </row>
    <row r="2098" spans="1:11" x14ac:dyDescent="0.25">
      <c r="A2098" t="s">
        <v>5958</v>
      </c>
      <c r="B2098" t="str">
        <f>C2098&amp;"-"&amp;COUNTIF(C$2:C2098,C2098)</f>
        <v>72298-7</v>
      </c>
      <c r="C2098">
        <v>72298</v>
      </c>
      <c r="D2098" s="57">
        <v>44985</v>
      </c>
      <c r="E2098" s="84" t="str">
        <f>F2098&amp;"-"&amp;COUNTIF($F$2:F2098,F2098)</f>
        <v>METASA-1857</v>
      </c>
      <c r="F2098" s="84" t="str">
        <f t="shared" si="146"/>
        <v>METASA</v>
      </c>
      <c r="G2098" t="s">
        <v>8581</v>
      </c>
      <c r="H2098" s="62">
        <v>88416482000106</v>
      </c>
      <c r="I2098" t="s">
        <v>30</v>
      </c>
      <c r="J2098">
        <v>1286.48</v>
      </c>
      <c r="K2098">
        <v>26720.19</v>
      </c>
    </row>
    <row r="2099" spans="1:11" x14ac:dyDescent="0.25">
      <c r="A2099" t="s">
        <v>5958</v>
      </c>
      <c r="B2099" t="str">
        <f>C2099&amp;"-"&amp;COUNTIF(C$2:C2099,C2099)</f>
        <v>72298-8</v>
      </c>
      <c r="C2099">
        <v>72298</v>
      </c>
      <c r="D2099" s="57">
        <v>44985</v>
      </c>
      <c r="E2099" s="84" t="str">
        <f>F2099&amp;"-"&amp;COUNTIF($F$2:F2099,F2099)</f>
        <v>METASA-1858</v>
      </c>
      <c r="F2099" s="84" t="str">
        <f t="shared" si="146"/>
        <v>METASA</v>
      </c>
      <c r="G2099" t="s">
        <v>8581</v>
      </c>
      <c r="H2099" s="62">
        <v>88416482000106</v>
      </c>
      <c r="I2099" t="s">
        <v>30</v>
      </c>
      <c r="J2099">
        <v>967.52</v>
      </c>
      <c r="K2099">
        <v>14338.65</v>
      </c>
    </row>
    <row r="2100" spans="1:11" x14ac:dyDescent="0.25">
      <c r="A2100" t="s">
        <v>5958</v>
      </c>
      <c r="B2100" t="str">
        <f>C2100&amp;"-"&amp;COUNTIF(C$2:C2100,C2100)</f>
        <v>72301-1</v>
      </c>
      <c r="C2100">
        <v>72301</v>
      </c>
      <c r="D2100" s="57">
        <v>44985</v>
      </c>
      <c r="E2100" s="84" t="str">
        <f>F2100&amp;"-"&amp;COUNTIF($F$2:F2100,F2100)</f>
        <v>METASA-1859</v>
      </c>
      <c r="F2100" s="84" t="str">
        <f t="shared" si="146"/>
        <v>METASA</v>
      </c>
      <c r="G2100" t="s">
        <v>8581</v>
      </c>
      <c r="H2100" s="62">
        <v>88416482000106</v>
      </c>
      <c r="I2100" t="s">
        <v>30</v>
      </c>
      <c r="J2100">
        <v>590.48</v>
      </c>
      <c r="K2100">
        <v>10421.969999999999</v>
      </c>
    </row>
    <row r="2101" spans="1:11" x14ac:dyDescent="0.25">
      <c r="A2101" t="s">
        <v>5958</v>
      </c>
      <c r="B2101" t="str">
        <f>C2101&amp;"-"&amp;COUNTIF(C$2:C2101,C2101)</f>
        <v>72301-2</v>
      </c>
      <c r="C2101">
        <v>72301</v>
      </c>
      <c r="D2101" s="57">
        <v>44985</v>
      </c>
      <c r="E2101" s="84" t="str">
        <f>F2101&amp;"-"&amp;COUNTIF($F$2:F2101,F2101)</f>
        <v>METASA-1860</v>
      </c>
      <c r="F2101" s="84" t="str">
        <f t="shared" si="146"/>
        <v>METASA</v>
      </c>
      <c r="G2101" t="s">
        <v>8581</v>
      </c>
      <c r="H2101" s="62">
        <v>88416482000106</v>
      </c>
      <c r="I2101" t="s">
        <v>30</v>
      </c>
      <c r="J2101">
        <v>1083.83</v>
      </c>
      <c r="K2101">
        <v>18295.05</v>
      </c>
    </row>
    <row r="2102" spans="1:11" x14ac:dyDescent="0.25">
      <c r="A2102" t="s">
        <v>5958</v>
      </c>
      <c r="B2102" t="str">
        <f>C2102&amp;"-"&amp;COUNTIF(C$2:C2102,C2102)</f>
        <v>72301-3</v>
      </c>
      <c r="C2102">
        <v>72301</v>
      </c>
      <c r="D2102" s="57">
        <v>44985</v>
      </c>
      <c r="E2102" s="84" t="str">
        <f>F2102&amp;"-"&amp;COUNTIF($F$2:F2102,F2102)</f>
        <v>METASA-1861</v>
      </c>
      <c r="F2102" s="84" t="str">
        <f t="shared" si="146"/>
        <v>METASA</v>
      </c>
      <c r="G2102" t="s">
        <v>8581</v>
      </c>
      <c r="H2102" s="62">
        <v>88416482000106</v>
      </c>
      <c r="I2102" t="s">
        <v>30</v>
      </c>
      <c r="J2102">
        <v>260.24</v>
      </c>
      <c r="K2102">
        <v>4392.8500000000004</v>
      </c>
    </row>
    <row r="2103" spans="1:11" x14ac:dyDescent="0.25">
      <c r="A2103" t="s">
        <v>5958</v>
      </c>
      <c r="B2103" t="str">
        <f>C2103&amp;"-"&amp;COUNTIF(C$2:C2103,C2103)</f>
        <v>72301-4</v>
      </c>
      <c r="C2103">
        <v>72301</v>
      </c>
      <c r="D2103" s="57">
        <v>44985</v>
      </c>
      <c r="E2103" s="84" t="str">
        <f>F2103&amp;"-"&amp;COUNTIF($F$2:F2103,F2103)</f>
        <v>METASA-1862</v>
      </c>
      <c r="F2103" s="84" t="str">
        <f t="shared" si="146"/>
        <v>METASA</v>
      </c>
      <c r="G2103" t="s">
        <v>8581</v>
      </c>
      <c r="H2103" s="62">
        <v>88416482000106</v>
      </c>
      <c r="I2103" t="s">
        <v>30</v>
      </c>
      <c r="J2103">
        <v>5886.84</v>
      </c>
      <c r="K2103">
        <v>78707.05</v>
      </c>
    </row>
    <row r="2104" spans="1:11" x14ac:dyDescent="0.25">
      <c r="A2104" t="s">
        <v>5958</v>
      </c>
      <c r="B2104" t="str">
        <f>C2104&amp;"-"&amp;COUNTIF(C$2:C2104,C2104)</f>
        <v>72301-5</v>
      </c>
      <c r="C2104">
        <v>72301</v>
      </c>
      <c r="D2104" s="57">
        <v>44985</v>
      </c>
      <c r="E2104" s="84" t="str">
        <f>F2104&amp;"-"&amp;COUNTIF($F$2:F2104,F2104)</f>
        <v>METASA-1863</v>
      </c>
      <c r="F2104" s="84" t="str">
        <f t="shared" si="146"/>
        <v>METASA</v>
      </c>
      <c r="G2104" t="s">
        <v>8581</v>
      </c>
      <c r="H2104" s="62">
        <v>88416482000106</v>
      </c>
      <c r="I2104" t="s">
        <v>30</v>
      </c>
      <c r="J2104">
        <v>582.45000000000005</v>
      </c>
      <c r="K2104">
        <v>8422.23</v>
      </c>
    </row>
    <row r="2105" spans="1:11" x14ac:dyDescent="0.25">
      <c r="A2105" t="s">
        <v>5958</v>
      </c>
      <c r="B2105" t="str">
        <f>C2105&amp;"-"&amp;COUNTIF(C$2:C2105,C2105)</f>
        <v>72301-6</v>
      </c>
      <c r="C2105">
        <v>72301</v>
      </c>
      <c r="D2105" s="57">
        <v>44985</v>
      </c>
      <c r="E2105" s="84" t="str">
        <f>F2105&amp;"-"&amp;COUNTIF($F$2:F2105,F2105)</f>
        <v>METASA-1864</v>
      </c>
      <c r="F2105" s="84" t="str">
        <f t="shared" si="146"/>
        <v>METASA</v>
      </c>
      <c r="G2105" t="s">
        <v>8581</v>
      </c>
      <c r="H2105" s="62">
        <v>88416482000106</v>
      </c>
      <c r="I2105" t="s">
        <v>30</v>
      </c>
      <c r="J2105">
        <v>369.42</v>
      </c>
      <c r="K2105">
        <v>6235.81</v>
      </c>
    </row>
    <row r="2106" spans="1:11" x14ac:dyDescent="0.25">
      <c r="A2106" t="s">
        <v>5958</v>
      </c>
      <c r="B2106" t="str">
        <f>C2106&amp;"-"&amp;COUNTIF(C$2:C2106,C2106)</f>
        <v>72301-7</v>
      </c>
      <c r="C2106">
        <v>72301</v>
      </c>
      <c r="D2106" s="57">
        <v>44985</v>
      </c>
      <c r="E2106" s="84" t="str">
        <f>F2106&amp;"-"&amp;COUNTIF($F$2:F2106,F2106)</f>
        <v>METASA-1865</v>
      </c>
      <c r="F2106" s="84" t="str">
        <f t="shared" si="146"/>
        <v>METASA</v>
      </c>
      <c r="G2106" t="s">
        <v>8581</v>
      </c>
      <c r="H2106" s="62">
        <v>88416482000106</v>
      </c>
      <c r="I2106" t="s">
        <v>30</v>
      </c>
      <c r="J2106">
        <v>5378.76</v>
      </c>
      <c r="K2106">
        <v>71914.02</v>
      </c>
    </row>
    <row r="2107" spans="1:11" x14ac:dyDescent="0.25">
      <c r="A2107" t="s">
        <v>5958</v>
      </c>
      <c r="B2107" t="str">
        <f>C2107&amp;"-"&amp;COUNTIF(C$2:C2107,C2107)</f>
        <v>72301-8</v>
      </c>
      <c r="C2107">
        <v>72301</v>
      </c>
      <c r="D2107" s="57">
        <v>44985</v>
      </c>
      <c r="E2107" s="84" t="str">
        <f>F2107&amp;"-"&amp;COUNTIF($F$2:F2107,F2107)</f>
        <v>METASA-1866</v>
      </c>
      <c r="F2107" s="84" t="str">
        <f t="shared" si="146"/>
        <v>METASA</v>
      </c>
      <c r="G2107" t="s">
        <v>8581</v>
      </c>
      <c r="H2107" s="62">
        <v>88416482000106</v>
      </c>
      <c r="I2107" t="s">
        <v>30</v>
      </c>
      <c r="J2107">
        <v>397.2</v>
      </c>
      <c r="K2107">
        <v>5743.51</v>
      </c>
    </row>
    <row r="2108" spans="1:11" x14ac:dyDescent="0.25">
      <c r="A2108" t="s">
        <v>5958</v>
      </c>
      <c r="B2108" t="str">
        <f>C2108&amp;"-"&amp;COUNTIF(C$2:C2108,C2108)</f>
        <v>72301-9</v>
      </c>
      <c r="C2108">
        <v>72301</v>
      </c>
      <c r="D2108" s="57">
        <v>44985</v>
      </c>
      <c r="E2108" s="84" t="str">
        <f>F2108&amp;"-"&amp;COUNTIF($F$2:F2108,F2108)</f>
        <v>METASA-1867</v>
      </c>
      <c r="F2108" s="84" t="str">
        <f t="shared" si="146"/>
        <v>METASA</v>
      </c>
      <c r="G2108" t="s">
        <v>8581</v>
      </c>
      <c r="H2108" s="62">
        <v>88416482000106</v>
      </c>
      <c r="I2108" t="s">
        <v>30</v>
      </c>
      <c r="J2108">
        <v>213.66</v>
      </c>
      <c r="K2108">
        <v>2856.63</v>
      </c>
    </row>
    <row r="2109" spans="1:11" x14ac:dyDescent="0.25">
      <c r="A2109" t="s">
        <v>5958</v>
      </c>
      <c r="B2109" t="str">
        <f>C2109&amp;"-"&amp;COUNTIF(C$2:C2109,C2109)</f>
        <v>72301-10</v>
      </c>
      <c r="C2109">
        <v>72301</v>
      </c>
      <c r="D2109" s="57">
        <v>44985</v>
      </c>
      <c r="E2109" s="84" t="str">
        <f>F2109&amp;"-"&amp;COUNTIF($F$2:F2109,F2109)</f>
        <v>METASA-1868</v>
      </c>
      <c r="F2109" s="84" t="str">
        <f t="shared" si="146"/>
        <v>METASA</v>
      </c>
      <c r="G2109" t="s">
        <v>8581</v>
      </c>
      <c r="H2109" s="62">
        <v>88416482000106</v>
      </c>
      <c r="I2109" t="s">
        <v>30</v>
      </c>
      <c r="J2109">
        <v>4155.4399999999996</v>
      </c>
      <c r="K2109">
        <v>63245.83</v>
      </c>
    </row>
    <row r="2110" spans="1:11" x14ac:dyDescent="0.25">
      <c r="A2110" t="s">
        <v>5958</v>
      </c>
      <c r="B2110" t="str">
        <f>C2110&amp;"-"&amp;COUNTIF(C$2:C2110,C2110)</f>
        <v>72301-11</v>
      </c>
      <c r="C2110">
        <v>72301</v>
      </c>
      <c r="D2110" s="57">
        <v>44985</v>
      </c>
      <c r="E2110" s="84" t="str">
        <f>F2110&amp;"-"&amp;COUNTIF($F$2:F2110,F2110)</f>
        <v>METASA-1869</v>
      </c>
      <c r="F2110" s="84" t="str">
        <f t="shared" si="146"/>
        <v>METASA</v>
      </c>
      <c r="G2110" t="s">
        <v>8581</v>
      </c>
      <c r="H2110" s="62">
        <v>88416482000106</v>
      </c>
      <c r="I2110" t="s">
        <v>30</v>
      </c>
      <c r="J2110">
        <v>147.15</v>
      </c>
      <c r="K2110">
        <v>2483.89</v>
      </c>
    </row>
    <row r="2111" spans="1:11" x14ac:dyDescent="0.25">
      <c r="A2111" t="s">
        <v>5958</v>
      </c>
      <c r="B2111" t="str">
        <f>C2111&amp;"-"&amp;COUNTIF(C$2:C2111,C2111)</f>
        <v>72301-12</v>
      </c>
      <c r="C2111">
        <v>72301</v>
      </c>
      <c r="D2111" s="57">
        <v>44985</v>
      </c>
      <c r="E2111" s="84" t="str">
        <f>F2111&amp;"-"&amp;COUNTIF($F$2:F2111,F2111)</f>
        <v>METASA-1870</v>
      </c>
      <c r="F2111" s="84" t="str">
        <f t="shared" si="146"/>
        <v>METASA</v>
      </c>
      <c r="G2111" t="s">
        <v>8581</v>
      </c>
      <c r="H2111" s="62">
        <v>88416482000106</v>
      </c>
      <c r="I2111" t="s">
        <v>30</v>
      </c>
      <c r="J2111">
        <v>16.32</v>
      </c>
      <c r="K2111">
        <v>248.39</v>
      </c>
    </row>
    <row r="2112" spans="1:11" x14ac:dyDescent="0.25">
      <c r="A2112" t="s">
        <v>5958</v>
      </c>
      <c r="B2112" t="str">
        <f>C2112&amp;"-"&amp;COUNTIF(C$2:C2112,C2112)</f>
        <v>72301-13</v>
      </c>
      <c r="C2112">
        <v>72301</v>
      </c>
      <c r="D2112" s="57">
        <v>44985</v>
      </c>
      <c r="E2112" s="84" t="str">
        <f>F2112&amp;"-"&amp;COUNTIF($F$2:F2112,F2112)</f>
        <v>METASA-1871</v>
      </c>
      <c r="F2112" s="84" t="str">
        <f t="shared" si="146"/>
        <v>METASA</v>
      </c>
      <c r="G2112" t="s">
        <v>8581</v>
      </c>
      <c r="H2112" s="62">
        <v>88416482000106</v>
      </c>
      <c r="I2112" t="s">
        <v>30</v>
      </c>
      <c r="J2112">
        <v>445.64</v>
      </c>
      <c r="K2112">
        <v>7522.4</v>
      </c>
    </row>
    <row r="2113" spans="1:11" x14ac:dyDescent="0.25">
      <c r="A2113" t="s">
        <v>5958</v>
      </c>
      <c r="B2113" t="str">
        <f>C2113&amp;"-"&amp;COUNTIF(C$2:C2113,C2113)</f>
        <v>72301-14</v>
      </c>
      <c r="C2113">
        <v>72301</v>
      </c>
      <c r="D2113" s="57">
        <v>44985</v>
      </c>
      <c r="E2113" s="84" t="str">
        <f>F2113&amp;"-"&amp;COUNTIF($F$2:F2113,F2113)</f>
        <v>METASA-1872</v>
      </c>
      <c r="F2113" s="84" t="str">
        <f t="shared" si="146"/>
        <v>METASA</v>
      </c>
      <c r="G2113" t="s">
        <v>8581</v>
      </c>
      <c r="H2113" s="62">
        <v>88416482000106</v>
      </c>
      <c r="I2113" t="s">
        <v>30</v>
      </c>
      <c r="J2113">
        <v>38.049999999999997</v>
      </c>
      <c r="K2113">
        <v>611.08000000000004</v>
      </c>
    </row>
    <row r="2114" spans="1:11" x14ac:dyDescent="0.25">
      <c r="A2114" t="s">
        <v>5958</v>
      </c>
      <c r="B2114" t="str">
        <f>C2114&amp;"-"&amp;COUNTIF(C$2:C2114,C2114)</f>
        <v>72301-15</v>
      </c>
      <c r="C2114">
        <v>72301</v>
      </c>
      <c r="D2114" s="57">
        <v>44985</v>
      </c>
      <c r="E2114" s="84" t="str">
        <f>F2114&amp;"-"&amp;COUNTIF($F$2:F2114,F2114)</f>
        <v>METASA-1873</v>
      </c>
      <c r="F2114" s="84" t="str">
        <f t="shared" si="146"/>
        <v>METASA</v>
      </c>
      <c r="G2114" t="s">
        <v>8581</v>
      </c>
      <c r="H2114" s="62">
        <v>88416482000106</v>
      </c>
      <c r="I2114" t="s">
        <v>30</v>
      </c>
      <c r="J2114">
        <v>729.14</v>
      </c>
      <c r="K2114">
        <v>12307.88</v>
      </c>
    </row>
    <row r="2115" spans="1:11" x14ac:dyDescent="0.25">
      <c r="A2115" t="s">
        <v>5958</v>
      </c>
      <c r="B2115" t="str">
        <f>C2115&amp;"-"&amp;COUNTIF(C$2:C2115,C2115)</f>
        <v>72301-16</v>
      </c>
      <c r="C2115">
        <v>72301</v>
      </c>
      <c r="D2115" s="57">
        <v>44985</v>
      </c>
      <c r="E2115" s="84" t="str">
        <f>F2115&amp;"-"&amp;COUNTIF($F$2:F2115,F2115)</f>
        <v>METASA-1874</v>
      </c>
      <c r="F2115" s="84" t="str">
        <f t="shared" ref="F2115:F2178" si="147">LEFT(G2115,SEARCH(" ",G2115)-1)</f>
        <v>METASA</v>
      </c>
      <c r="G2115" t="s">
        <v>8581</v>
      </c>
      <c r="H2115" s="62">
        <v>88416482000106</v>
      </c>
      <c r="I2115" t="s">
        <v>30</v>
      </c>
      <c r="J2115">
        <v>147.21</v>
      </c>
      <c r="K2115">
        <v>2844.1</v>
      </c>
    </row>
    <row r="2116" spans="1:11" x14ac:dyDescent="0.25">
      <c r="A2116" t="s">
        <v>5958</v>
      </c>
      <c r="B2116" t="str">
        <f>C2116&amp;"-"&amp;COUNTIF(C$2:C2116,C2116)</f>
        <v>72301-17</v>
      </c>
      <c r="C2116">
        <v>72301</v>
      </c>
      <c r="D2116" s="57">
        <v>44985</v>
      </c>
      <c r="E2116" s="84" t="str">
        <f>F2116&amp;"-"&amp;COUNTIF($F$2:F2116,F2116)</f>
        <v>METASA-1875</v>
      </c>
      <c r="F2116" s="84" t="str">
        <f t="shared" si="147"/>
        <v>METASA</v>
      </c>
      <c r="G2116" t="s">
        <v>8581</v>
      </c>
      <c r="H2116" s="62">
        <v>88416482000106</v>
      </c>
      <c r="I2116" t="s">
        <v>30</v>
      </c>
      <c r="J2116">
        <v>356.43</v>
      </c>
      <c r="K2116">
        <v>6886.23</v>
      </c>
    </row>
    <row r="2117" spans="1:11" x14ac:dyDescent="0.25">
      <c r="A2117" t="s">
        <v>5958</v>
      </c>
      <c r="B2117" t="str">
        <f>C2117&amp;"-"&amp;COUNTIF(C$2:C2117,C2117)</f>
        <v>72301-18</v>
      </c>
      <c r="C2117">
        <v>72301</v>
      </c>
      <c r="D2117" s="57">
        <v>44985</v>
      </c>
      <c r="E2117" s="84" t="str">
        <f>F2117&amp;"-"&amp;COUNTIF($F$2:F2117,F2117)</f>
        <v>METASA-1876</v>
      </c>
      <c r="F2117" s="84" t="str">
        <f t="shared" si="147"/>
        <v>METASA</v>
      </c>
      <c r="G2117" t="s">
        <v>8581</v>
      </c>
      <c r="H2117" s="62">
        <v>88416482000106</v>
      </c>
      <c r="I2117" t="s">
        <v>30</v>
      </c>
      <c r="J2117">
        <v>857.51</v>
      </c>
      <c r="K2117">
        <v>14474.77</v>
      </c>
    </row>
    <row r="2118" spans="1:11" x14ac:dyDescent="0.25">
      <c r="A2118" t="s">
        <v>5958</v>
      </c>
      <c r="B2118" t="str">
        <f>C2118&amp;"-"&amp;COUNTIF(C$2:C2118,C2118)</f>
        <v>72303-1</v>
      </c>
      <c r="C2118">
        <v>72303</v>
      </c>
      <c r="D2118" s="57">
        <v>44985</v>
      </c>
      <c r="E2118" s="84" t="str">
        <f>F2118&amp;"-"&amp;COUNTIF($F$2:F2118,F2118)</f>
        <v>METASA-1877</v>
      </c>
      <c r="F2118" s="84" t="str">
        <f t="shared" si="147"/>
        <v>METASA</v>
      </c>
      <c r="G2118" t="s">
        <v>8581</v>
      </c>
      <c r="H2118" s="62">
        <v>88416482000106</v>
      </c>
      <c r="I2118" t="s">
        <v>30</v>
      </c>
      <c r="J2118">
        <v>2265.08</v>
      </c>
      <c r="K2118">
        <v>39978.660000000003</v>
      </c>
    </row>
    <row r="2119" spans="1:11" x14ac:dyDescent="0.25">
      <c r="A2119" t="s">
        <v>5958</v>
      </c>
      <c r="B2119" t="str">
        <f>C2119&amp;"-"&amp;COUNTIF(C$2:C2119,C2119)</f>
        <v>72303-2</v>
      </c>
      <c r="C2119">
        <v>72303</v>
      </c>
      <c r="D2119" s="57">
        <v>44985</v>
      </c>
      <c r="E2119" s="84" t="str">
        <f>F2119&amp;"-"&amp;COUNTIF($F$2:F2119,F2119)</f>
        <v>METASA-1878</v>
      </c>
      <c r="F2119" s="84" t="str">
        <f t="shared" si="147"/>
        <v>METASA</v>
      </c>
      <c r="G2119" t="s">
        <v>8581</v>
      </c>
      <c r="H2119" s="62">
        <v>88416482000106</v>
      </c>
      <c r="I2119" t="s">
        <v>30</v>
      </c>
      <c r="J2119">
        <v>1035.19</v>
      </c>
      <c r="K2119">
        <v>17474.009999999998</v>
      </c>
    </row>
    <row r="2120" spans="1:11" x14ac:dyDescent="0.25">
      <c r="A2120" t="s">
        <v>5958</v>
      </c>
      <c r="B2120" t="str">
        <f>C2120&amp;"-"&amp;COUNTIF(C$2:C2120,C2120)</f>
        <v>72303-3</v>
      </c>
      <c r="C2120">
        <v>72303</v>
      </c>
      <c r="D2120" s="57">
        <v>44985</v>
      </c>
      <c r="E2120" s="84" t="str">
        <f>F2120&amp;"-"&amp;COUNTIF($F$2:F2120,F2120)</f>
        <v>METASA-1879</v>
      </c>
      <c r="F2120" s="84" t="str">
        <f t="shared" si="147"/>
        <v>METASA</v>
      </c>
      <c r="G2120" t="s">
        <v>8581</v>
      </c>
      <c r="H2120" s="62">
        <v>88416482000106</v>
      </c>
      <c r="I2120" t="s">
        <v>30</v>
      </c>
      <c r="J2120">
        <v>443.48</v>
      </c>
      <c r="K2120">
        <v>7485.94</v>
      </c>
    </row>
    <row r="2121" spans="1:11" x14ac:dyDescent="0.25">
      <c r="A2121" t="s">
        <v>5958</v>
      </c>
      <c r="B2121" t="str">
        <f>C2121&amp;"-"&amp;COUNTIF(C$2:C2121,C2121)</f>
        <v>72303-4</v>
      </c>
      <c r="C2121">
        <v>72303</v>
      </c>
      <c r="D2121" s="57">
        <v>44985</v>
      </c>
      <c r="E2121" s="84" t="str">
        <f>F2121&amp;"-"&amp;COUNTIF($F$2:F2121,F2121)</f>
        <v>METASA-1880</v>
      </c>
      <c r="F2121" s="84" t="str">
        <f t="shared" si="147"/>
        <v>METASA</v>
      </c>
      <c r="G2121" t="s">
        <v>8581</v>
      </c>
      <c r="H2121" s="62">
        <v>88416482000106</v>
      </c>
      <c r="I2121" t="s">
        <v>30</v>
      </c>
      <c r="J2121">
        <v>2235.3200000000002</v>
      </c>
      <c r="K2121">
        <v>29886.23</v>
      </c>
    </row>
    <row r="2122" spans="1:11" x14ac:dyDescent="0.25">
      <c r="A2122" t="s">
        <v>5958</v>
      </c>
      <c r="B2122" t="str">
        <f>C2122&amp;"-"&amp;COUNTIF(C$2:C2122,C2122)</f>
        <v>72303-5</v>
      </c>
      <c r="C2122">
        <v>72303</v>
      </c>
      <c r="D2122" s="57">
        <v>44985</v>
      </c>
      <c r="E2122" s="84" t="str">
        <f>F2122&amp;"-"&amp;COUNTIF($F$2:F2122,F2122)</f>
        <v>METASA-1881</v>
      </c>
      <c r="F2122" s="84" t="str">
        <f t="shared" si="147"/>
        <v>METASA</v>
      </c>
      <c r="G2122" t="s">
        <v>8581</v>
      </c>
      <c r="H2122" s="62">
        <v>88416482000106</v>
      </c>
      <c r="I2122" t="s">
        <v>30</v>
      </c>
      <c r="J2122">
        <v>141.36000000000001</v>
      </c>
      <c r="K2122">
        <v>2044.07</v>
      </c>
    </row>
    <row r="2123" spans="1:11" x14ac:dyDescent="0.25">
      <c r="A2123" t="s">
        <v>5958</v>
      </c>
      <c r="B2123" t="str">
        <f>C2123&amp;"-"&amp;COUNTIF(C$2:C2123,C2123)</f>
        <v>72303-6</v>
      </c>
      <c r="C2123">
        <v>72303</v>
      </c>
      <c r="D2123" s="57">
        <v>44985</v>
      </c>
      <c r="E2123" s="84" t="str">
        <f>F2123&amp;"-"&amp;COUNTIF($F$2:F2123,F2123)</f>
        <v>METASA-1882</v>
      </c>
      <c r="F2123" s="84" t="str">
        <f t="shared" si="147"/>
        <v>METASA</v>
      </c>
      <c r="G2123" t="s">
        <v>8581</v>
      </c>
      <c r="H2123" s="62">
        <v>88416482000106</v>
      </c>
      <c r="I2123" t="s">
        <v>30</v>
      </c>
      <c r="J2123">
        <v>409.46</v>
      </c>
      <c r="K2123">
        <v>6911.68</v>
      </c>
    </row>
    <row r="2124" spans="1:11" x14ac:dyDescent="0.25">
      <c r="A2124" t="s">
        <v>5958</v>
      </c>
      <c r="B2124" t="str">
        <f>C2124&amp;"-"&amp;COUNTIF(C$2:C2124,C2124)</f>
        <v>72303-7</v>
      </c>
      <c r="C2124">
        <v>72303</v>
      </c>
      <c r="D2124" s="57">
        <v>44985</v>
      </c>
      <c r="E2124" s="84" t="str">
        <f>F2124&amp;"-"&amp;COUNTIF($F$2:F2124,F2124)</f>
        <v>METASA-1883</v>
      </c>
      <c r="F2124" s="84" t="str">
        <f t="shared" si="147"/>
        <v>METASA</v>
      </c>
      <c r="G2124" t="s">
        <v>8581</v>
      </c>
      <c r="H2124" s="62">
        <v>88416482000106</v>
      </c>
      <c r="I2124" t="s">
        <v>30</v>
      </c>
      <c r="J2124">
        <v>3067.86</v>
      </c>
      <c r="K2124">
        <v>41017.29</v>
      </c>
    </row>
    <row r="2125" spans="1:11" x14ac:dyDescent="0.25">
      <c r="A2125" t="s">
        <v>5958</v>
      </c>
      <c r="B2125" t="str">
        <f>C2125&amp;"-"&amp;COUNTIF(C$2:C2125,C2125)</f>
        <v>72303-8</v>
      </c>
      <c r="C2125">
        <v>72303</v>
      </c>
      <c r="D2125" s="57">
        <v>44985</v>
      </c>
      <c r="E2125" s="84" t="str">
        <f>F2125&amp;"-"&amp;COUNTIF($F$2:F2125,F2125)</f>
        <v>METASA-1884</v>
      </c>
      <c r="F2125" s="84" t="str">
        <f t="shared" si="147"/>
        <v>METASA</v>
      </c>
      <c r="G2125" t="s">
        <v>8581</v>
      </c>
      <c r="H2125" s="62">
        <v>88416482000106</v>
      </c>
      <c r="I2125" t="s">
        <v>30</v>
      </c>
      <c r="J2125">
        <v>318.01</v>
      </c>
      <c r="K2125">
        <v>5161.3</v>
      </c>
    </row>
    <row r="2126" spans="1:11" x14ac:dyDescent="0.25">
      <c r="A2126" t="s">
        <v>5958</v>
      </c>
      <c r="B2126" t="str">
        <f>C2126&amp;"-"&amp;COUNTIF(C$2:C2126,C2126)</f>
        <v>72303-9</v>
      </c>
      <c r="C2126">
        <v>72303</v>
      </c>
      <c r="D2126" s="57">
        <v>44985</v>
      </c>
      <c r="E2126" s="84" t="str">
        <f>F2126&amp;"-"&amp;COUNTIF($F$2:F2126,F2126)</f>
        <v>METASA-1885</v>
      </c>
      <c r="F2126" s="84" t="str">
        <f t="shared" si="147"/>
        <v>METASA</v>
      </c>
      <c r="G2126" t="s">
        <v>8581</v>
      </c>
      <c r="H2126" s="62">
        <v>88416482000106</v>
      </c>
      <c r="I2126" t="s">
        <v>30</v>
      </c>
      <c r="J2126">
        <v>727.53</v>
      </c>
      <c r="K2126">
        <v>10520.08</v>
      </c>
    </row>
    <row r="2127" spans="1:11" x14ac:dyDescent="0.25">
      <c r="A2127" t="s">
        <v>5958</v>
      </c>
      <c r="B2127" t="str">
        <f>C2127&amp;"-"&amp;COUNTIF(C$2:C2127,C2127)</f>
        <v>72303-10</v>
      </c>
      <c r="C2127">
        <v>72303</v>
      </c>
      <c r="D2127" s="57">
        <v>44985</v>
      </c>
      <c r="E2127" s="84" t="str">
        <f>F2127&amp;"-"&amp;COUNTIF($F$2:F2127,F2127)</f>
        <v>METASA-1886</v>
      </c>
      <c r="F2127" s="84" t="str">
        <f t="shared" si="147"/>
        <v>METASA</v>
      </c>
      <c r="G2127" t="s">
        <v>8581</v>
      </c>
      <c r="H2127" s="62">
        <v>88416482000106</v>
      </c>
      <c r="I2127" t="s">
        <v>30</v>
      </c>
      <c r="J2127">
        <v>8167.81</v>
      </c>
      <c r="K2127">
        <v>124314.07</v>
      </c>
    </row>
    <row r="2128" spans="1:11" x14ac:dyDescent="0.25">
      <c r="A2128" t="s">
        <v>5958</v>
      </c>
      <c r="B2128" t="str">
        <f>C2128&amp;"-"&amp;COUNTIF(C$2:C2128,C2128)</f>
        <v>72303-11</v>
      </c>
      <c r="C2128">
        <v>72303</v>
      </c>
      <c r="D2128" s="57">
        <v>44985</v>
      </c>
      <c r="E2128" s="84" t="str">
        <f>F2128&amp;"-"&amp;COUNTIF($F$2:F2128,F2128)</f>
        <v>METASA-1887</v>
      </c>
      <c r="F2128" s="84" t="str">
        <f t="shared" si="147"/>
        <v>METASA</v>
      </c>
      <c r="G2128" t="s">
        <v>8581</v>
      </c>
      <c r="H2128" s="62">
        <v>88416482000106</v>
      </c>
      <c r="I2128" t="s">
        <v>30</v>
      </c>
      <c r="J2128">
        <v>1740.42</v>
      </c>
      <c r="K2128">
        <v>29378.29</v>
      </c>
    </row>
    <row r="2129" spans="1:11" x14ac:dyDescent="0.25">
      <c r="A2129" t="s">
        <v>5958</v>
      </c>
      <c r="B2129" t="str">
        <f>C2129&amp;"-"&amp;COUNTIF(C$2:C2129,C2129)</f>
        <v>72303-12</v>
      </c>
      <c r="C2129">
        <v>72303</v>
      </c>
      <c r="D2129" s="57">
        <v>44985</v>
      </c>
      <c r="E2129" s="84" t="str">
        <f>F2129&amp;"-"&amp;COUNTIF($F$2:F2129,F2129)</f>
        <v>METASA-1888</v>
      </c>
      <c r="F2129" s="84" t="str">
        <f t="shared" si="147"/>
        <v>METASA</v>
      </c>
      <c r="G2129" t="s">
        <v>8581</v>
      </c>
      <c r="H2129" s="62">
        <v>88416482000106</v>
      </c>
      <c r="I2129" t="s">
        <v>30</v>
      </c>
      <c r="J2129">
        <v>0.78</v>
      </c>
      <c r="K2129">
        <v>11.87</v>
      </c>
    </row>
    <row r="2130" spans="1:11" x14ac:dyDescent="0.25">
      <c r="A2130" t="s">
        <v>5958</v>
      </c>
      <c r="B2130" t="str">
        <f>C2130&amp;"-"&amp;COUNTIF(C$2:C2130,C2130)</f>
        <v>72303-13</v>
      </c>
      <c r="C2130">
        <v>72303</v>
      </c>
      <c r="D2130" s="57">
        <v>44985</v>
      </c>
      <c r="E2130" s="84" t="str">
        <f>F2130&amp;"-"&amp;COUNTIF($F$2:F2130,F2130)</f>
        <v>METASA-1889</v>
      </c>
      <c r="F2130" s="84" t="str">
        <f t="shared" si="147"/>
        <v>METASA</v>
      </c>
      <c r="G2130" t="s">
        <v>8581</v>
      </c>
      <c r="H2130" s="62">
        <v>88416482000106</v>
      </c>
      <c r="I2130" t="s">
        <v>30</v>
      </c>
      <c r="J2130">
        <v>893.15</v>
      </c>
      <c r="K2130">
        <v>16675.11</v>
      </c>
    </row>
    <row r="2131" spans="1:11" x14ac:dyDescent="0.25">
      <c r="A2131" t="s">
        <v>5958</v>
      </c>
      <c r="B2131" t="str">
        <f>C2131&amp;"-"&amp;COUNTIF(C$2:C2131,C2131)</f>
        <v>72303-14</v>
      </c>
      <c r="C2131">
        <v>72303</v>
      </c>
      <c r="D2131" s="57">
        <v>44985</v>
      </c>
      <c r="E2131" s="84" t="str">
        <f>F2131&amp;"-"&amp;COUNTIF($F$2:F2131,F2131)</f>
        <v>METASA-1890</v>
      </c>
      <c r="F2131" s="84" t="str">
        <f t="shared" si="147"/>
        <v>METASA</v>
      </c>
      <c r="G2131" t="s">
        <v>8581</v>
      </c>
      <c r="H2131" s="62">
        <v>88416482000106</v>
      </c>
      <c r="I2131" t="s">
        <v>30</v>
      </c>
      <c r="J2131">
        <v>803.79</v>
      </c>
      <c r="K2131">
        <v>13567.98</v>
      </c>
    </row>
    <row r="2132" spans="1:11" x14ac:dyDescent="0.25">
      <c r="A2132" t="s">
        <v>5958</v>
      </c>
      <c r="B2132" t="str">
        <f>C2132&amp;"-"&amp;COUNTIF(C$2:C2132,C2132)</f>
        <v>72303-15</v>
      </c>
      <c r="C2132">
        <v>72303</v>
      </c>
      <c r="D2132" s="57">
        <v>44985</v>
      </c>
      <c r="E2132" s="84" t="str">
        <f>F2132&amp;"-"&amp;COUNTIF($F$2:F2132,F2132)</f>
        <v>METASA-1891</v>
      </c>
      <c r="F2132" s="84" t="str">
        <f t="shared" si="147"/>
        <v>METASA</v>
      </c>
      <c r="G2132" t="s">
        <v>8581</v>
      </c>
      <c r="H2132" s="62">
        <v>88416482000106</v>
      </c>
      <c r="I2132" t="s">
        <v>30</v>
      </c>
      <c r="J2132">
        <v>1066.02</v>
      </c>
      <c r="K2132">
        <v>20595.509999999998</v>
      </c>
    </row>
    <row r="2133" spans="1:11" x14ac:dyDescent="0.25">
      <c r="A2133" t="s">
        <v>5958</v>
      </c>
      <c r="B2133" t="str">
        <f>C2133&amp;"-"&amp;COUNTIF(C$2:C2133,C2133)</f>
        <v>72303-16</v>
      </c>
      <c r="C2133">
        <v>72303</v>
      </c>
      <c r="D2133" s="57">
        <v>44985</v>
      </c>
      <c r="E2133" s="84" t="str">
        <f>F2133&amp;"-"&amp;COUNTIF($F$2:F2133,F2133)</f>
        <v>METASA-1892</v>
      </c>
      <c r="F2133" s="84" t="str">
        <f t="shared" si="147"/>
        <v>METASA</v>
      </c>
      <c r="G2133" t="s">
        <v>8581</v>
      </c>
      <c r="H2133" s="62">
        <v>88416482000106</v>
      </c>
      <c r="I2133" t="s">
        <v>30</v>
      </c>
      <c r="J2133">
        <v>2482.4699999999998</v>
      </c>
      <c r="K2133">
        <v>47961.32</v>
      </c>
    </row>
    <row r="2134" spans="1:11" x14ac:dyDescent="0.25">
      <c r="A2134" t="s">
        <v>5958</v>
      </c>
      <c r="B2134" t="str">
        <f>C2134&amp;"-"&amp;COUNTIF(C$2:C2134,C2134)</f>
        <v>72303-17</v>
      </c>
      <c r="C2134">
        <v>72303</v>
      </c>
      <c r="D2134" s="57">
        <v>44985</v>
      </c>
      <c r="E2134" s="84" t="str">
        <f>F2134&amp;"-"&amp;COUNTIF($F$2:F2134,F2134)</f>
        <v>METASA-1893</v>
      </c>
      <c r="F2134" s="84" t="str">
        <f t="shared" si="147"/>
        <v>METASA</v>
      </c>
      <c r="G2134" t="s">
        <v>8581</v>
      </c>
      <c r="H2134" s="62">
        <v>88416482000106</v>
      </c>
      <c r="I2134" t="s">
        <v>30</v>
      </c>
      <c r="J2134">
        <v>291.06</v>
      </c>
      <c r="K2134">
        <v>7733.46</v>
      </c>
    </row>
    <row r="2135" spans="1:11" x14ac:dyDescent="0.25">
      <c r="A2135" t="s">
        <v>5958</v>
      </c>
      <c r="B2135" t="str">
        <f>C2135&amp;"-"&amp;COUNTIF(C$2:C2135,C2135)</f>
        <v>72304-1</v>
      </c>
      <c r="C2135">
        <v>72304</v>
      </c>
      <c r="D2135" s="57">
        <v>44985</v>
      </c>
      <c r="E2135" s="84" t="str">
        <f>F2135&amp;"-"&amp;COUNTIF($F$2:F2135,F2135)</f>
        <v>METASA-1894</v>
      </c>
      <c r="F2135" s="84" t="str">
        <f t="shared" si="147"/>
        <v>METASA</v>
      </c>
      <c r="G2135" t="s">
        <v>8581</v>
      </c>
      <c r="H2135" s="62">
        <v>88416482000106</v>
      </c>
      <c r="I2135" t="s">
        <v>30</v>
      </c>
      <c r="J2135">
        <v>1930.92</v>
      </c>
      <c r="K2135">
        <v>34138.67</v>
      </c>
    </row>
    <row r="2136" spans="1:11" x14ac:dyDescent="0.25">
      <c r="A2136" t="s">
        <v>5958</v>
      </c>
      <c r="B2136" t="str">
        <f>C2136&amp;"-"&amp;COUNTIF(C$2:C2136,C2136)</f>
        <v>72304-2</v>
      </c>
      <c r="C2136">
        <v>72304</v>
      </c>
      <c r="D2136" s="57">
        <v>44985</v>
      </c>
      <c r="E2136" s="84" t="str">
        <f>F2136&amp;"-"&amp;COUNTIF($F$2:F2136,F2136)</f>
        <v>METASA-1895</v>
      </c>
      <c r="F2136" s="84" t="str">
        <f t="shared" si="147"/>
        <v>METASA</v>
      </c>
      <c r="G2136" t="s">
        <v>8581</v>
      </c>
      <c r="H2136" s="62">
        <v>88416482000106</v>
      </c>
      <c r="I2136" t="s">
        <v>30</v>
      </c>
      <c r="J2136">
        <v>12355.04</v>
      </c>
      <c r="K2136">
        <v>248583.4</v>
      </c>
    </row>
    <row r="2137" spans="1:11" x14ac:dyDescent="0.25">
      <c r="A2137" t="s">
        <v>5958</v>
      </c>
      <c r="B2137" t="str">
        <f>C2137&amp;"-"&amp;COUNTIF(C$2:C2137,C2137)</f>
        <v>72304-3</v>
      </c>
      <c r="C2137">
        <v>72304</v>
      </c>
      <c r="D2137" s="57">
        <v>44985</v>
      </c>
      <c r="E2137" s="84" t="str">
        <f>F2137&amp;"-"&amp;COUNTIF($F$2:F2137,F2137)</f>
        <v>METASA-1896</v>
      </c>
      <c r="F2137" s="84" t="str">
        <f t="shared" si="147"/>
        <v>METASA</v>
      </c>
      <c r="G2137" t="s">
        <v>8581</v>
      </c>
      <c r="H2137" s="62">
        <v>88416482000106</v>
      </c>
      <c r="I2137" t="s">
        <v>30</v>
      </c>
      <c r="J2137">
        <v>41.98</v>
      </c>
      <c r="K2137">
        <v>769.49</v>
      </c>
    </row>
    <row r="2138" spans="1:11" x14ac:dyDescent="0.25">
      <c r="A2138" t="s">
        <v>5958</v>
      </c>
      <c r="B2138" t="str">
        <f>C2138&amp;"-"&amp;COUNTIF(C$2:C2138,C2138)</f>
        <v>72304-4</v>
      </c>
      <c r="C2138">
        <v>72304</v>
      </c>
      <c r="D2138" s="57">
        <v>44985</v>
      </c>
      <c r="E2138" s="84" t="str">
        <f>F2138&amp;"-"&amp;COUNTIF($F$2:F2138,F2138)</f>
        <v>METASA-1897</v>
      </c>
      <c r="F2138" s="84" t="str">
        <f t="shared" si="147"/>
        <v>METASA</v>
      </c>
      <c r="G2138" t="s">
        <v>8581</v>
      </c>
      <c r="H2138" s="62">
        <v>88416482000106</v>
      </c>
      <c r="I2138" t="s">
        <v>30</v>
      </c>
      <c r="J2138">
        <v>1259.31</v>
      </c>
      <c r="K2138">
        <v>23083.15</v>
      </c>
    </row>
    <row r="2139" spans="1:11" x14ac:dyDescent="0.25">
      <c r="A2139" t="s">
        <v>5958</v>
      </c>
      <c r="B2139" t="str">
        <f>C2139&amp;"-"&amp;COUNTIF(C$2:C2139,C2139)</f>
        <v>72304-5</v>
      </c>
      <c r="C2139">
        <v>72304</v>
      </c>
      <c r="D2139" s="57">
        <v>44985</v>
      </c>
      <c r="E2139" s="84" t="str">
        <f>F2139&amp;"-"&amp;COUNTIF($F$2:F2139,F2139)</f>
        <v>METASA-1898</v>
      </c>
      <c r="F2139" s="84" t="str">
        <f t="shared" si="147"/>
        <v>METASA</v>
      </c>
      <c r="G2139" t="s">
        <v>8581</v>
      </c>
      <c r="H2139" s="62">
        <v>88416482000106</v>
      </c>
      <c r="I2139" t="s">
        <v>30</v>
      </c>
      <c r="J2139">
        <v>824.46</v>
      </c>
      <c r="K2139">
        <v>14205.45</v>
      </c>
    </row>
    <row r="2140" spans="1:11" x14ac:dyDescent="0.25">
      <c r="A2140" t="s">
        <v>5958</v>
      </c>
      <c r="B2140" t="str">
        <f>C2140&amp;"-"&amp;COUNTIF(C$2:C2140,C2140)</f>
        <v>72304-6</v>
      </c>
      <c r="C2140">
        <v>72304</v>
      </c>
      <c r="D2140" s="57">
        <v>44985</v>
      </c>
      <c r="E2140" s="84" t="str">
        <f>F2140&amp;"-"&amp;COUNTIF($F$2:F2140,F2140)</f>
        <v>METASA-1899</v>
      </c>
      <c r="F2140" s="84" t="str">
        <f t="shared" si="147"/>
        <v>METASA</v>
      </c>
      <c r="G2140" t="s">
        <v>8581</v>
      </c>
      <c r="H2140" s="62">
        <v>88416482000106</v>
      </c>
      <c r="I2140" t="s">
        <v>30</v>
      </c>
      <c r="J2140">
        <v>4351.8</v>
      </c>
      <c r="K2140">
        <v>85599.91</v>
      </c>
    </row>
    <row r="2141" spans="1:11" x14ac:dyDescent="0.25">
      <c r="A2141" t="s">
        <v>5958</v>
      </c>
      <c r="B2141" t="str">
        <f>C2141&amp;"-"&amp;COUNTIF(C$2:C2141,C2141)</f>
        <v>72304-7</v>
      </c>
      <c r="C2141">
        <v>72304</v>
      </c>
      <c r="D2141" s="57">
        <v>44985</v>
      </c>
      <c r="E2141" s="84" t="str">
        <f>F2141&amp;"-"&amp;COUNTIF($F$2:F2141,F2141)</f>
        <v>METASA-1900</v>
      </c>
      <c r="F2141" s="84" t="str">
        <f t="shared" si="147"/>
        <v>METASA</v>
      </c>
      <c r="G2141" t="s">
        <v>8581</v>
      </c>
      <c r="H2141" s="62">
        <v>88416482000106</v>
      </c>
      <c r="I2141" t="s">
        <v>30</v>
      </c>
      <c r="J2141">
        <v>156.28</v>
      </c>
      <c r="K2141">
        <v>2794.29</v>
      </c>
    </row>
    <row r="2142" spans="1:11" x14ac:dyDescent="0.25">
      <c r="A2142" t="s">
        <v>5958</v>
      </c>
      <c r="B2142" t="str">
        <f>C2142&amp;"-"&amp;COUNTIF(C$2:C2142,C2142)</f>
        <v>72304-8</v>
      </c>
      <c r="C2142">
        <v>72304</v>
      </c>
      <c r="D2142" s="57">
        <v>44985</v>
      </c>
      <c r="E2142" s="84" t="str">
        <f>F2142&amp;"-"&amp;COUNTIF($F$2:F2142,F2142)</f>
        <v>METASA-1901</v>
      </c>
      <c r="F2142" s="84" t="str">
        <f t="shared" si="147"/>
        <v>METASA</v>
      </c>
      <c r="G2142" t="s">
        <v>8581</v>
      </c>
      <c r="H2142" s="62">
        <v>88416482000106</v>
      </c>
      <c r="I2142" t="s">
        <v>30</v>
      </c>
      <c r="J2142">
        <v>172.67</v>
      </c>
      <c r="K2142">
        <v>3087.34</v>
      </c>
    </row>
    <row r="2143" spans="1:11" x14ac:dyDescent="0.25">
      <c r="A2143" t="s">
        <v>5958</v>
      </c>
      <c r="B2143" t="str">
        <f>C2143&amp;"-"&amp;COUNTIF(C$2:C2143,C2143)</f>
        <v>72304-9</v>
      </c>
      <c r="C2143">
        <v>72304</v>
      </c>
      <c r="D2143" s="57">
        <v>44985</v>
      </c>
      <c r="E2143" s="84" t="str">
        <f>F2143&amp;"-"&amp;COUNTIF($F$2:F2143,F2143)</f>
        <v>METASA-1902</v>
      </c>
      <c r="F2143" s="84" t="str">
        <f t="shared" si="147"/>
        <v>METASA</v>
      </c>
      <c r="G2143" t="s">
        <v>8581</v>
      </c>
      <c r="H2143" s="62">
        <v>88416482000106</v>
      </c>
      <c r="I2143" t="s">
        <v>30</v>
      </c>
      <c r="J2143">
        <v>257.33</v>
      </c>
      <c r="K2143">
        <v>5344.74</v>
      </c>
    </row>
    <row r="2144" spans="1:11" x14ac:dyDescent="0.25">
      <c r="A2144" t="s">
        <v>5958</v>
      </c>
      <c r="B2144" t="str">
        <f>C2144&amp;"-"&amp;COUNTIF(C$2:C2144,C2144)</f>
        <v>72304-10</v>
      </c>
      <c r="C2144">
        <v>72304</v>
      </c>
      <c r="D2144" s="57">
        <v>44985</v>
      </c>
      <c r="E2144" s="84" t="str">
        <f>F2144&amp;"-"&amp;COUNTIF($F$2:F2144,F2144)</f>
        <v>METASA-1903</v>
      </c>
      <c r="F2144" s="84" t="str">
        <f t="shared" si="147"/>
        <v>METASA</v>
      </c>
      <c r="G2144" t="s">
        <v>8581</v>
      </c>
      <c r="H2144" s="62">
        <v>88416482000106</v>
      </c>
      <c r="I2144" t="s">
        <v>30</v>
      </c>
      <c r="J2144">
        <v>60.99</v>
      </c>
      <c r="K2144">
        <v>1239.32</v>
      </c>
    </row>
    <row r="2145" spans="1:11" x14ac:dyDescent="0.25">
      <c r="A2145" t="s">
        <v>5958</v>
      </c>
      <c r="B2145" t="str">
        <f>C2145&amp;"-"&amp;COUNTIF(C$2:C2145,C2145)</f>
        <v>72304-11</v>
      </c>
      <c r="C2145">
        <v>72304</v>
      </c>
      <c r="D2145" s="57">
        <v>44985</v>
      </c>
      <c r="E2145" s="84" t="str">
        <f>F2145&amp;"-"&amp;COUNTIF($F$2:F2145,F2145)</f>
        <v>METASA-1904</v>
      </c>
      <c r="F2145" s="84" t="str">
        <f t="shared" si="147"/>
        <v>METASA</v>
      </c>
      <c r="G2145" t="s">
        <v>8581</v>
      </c>
      <c r="H2145" s="62">
        <v>88416482000106</v>
      </c>
      <c r="I2145" t="s">
        <v>30</v>
      </c>
      <c r="J2145">
        <v>1563.04</v>
      </c>
      <c r="K2145">
        <v>23164.25</v>
      </c>
    </row>
    <row r="2146" spans="1:11" x14ac:dyDescent="0.25">
      <c r="A2146" t="s">
        <v>5958</v>
      </c>
      <c r="B2146" t="str">
        <f>C2146&amp;"-"&amp;COUNTIF(C$2:C2146,C2146)</f>
        <v>72304-12</v>
      </c>
      <c r="C2146">
        <v>72304</v>
      </c>
      <c r="D2146" s="57">
        <v>44985</v>
      </c>
      <c r="E2146" s="84" t="str">
        <f>F2146&amp;"-"&amp;COUNTIF($F$2:F2146,F2146)</f>
        <v>METASA-1905</v>
      </c>
      <c r="F2146" s="84" t="str">
        <f t="shared" si="147"/>
        <v>METASA</v>
      </c>
      <c r="G2146" t="s">
        <v>8581</v>
      </c>
      <c r="H2146" s="62">
        <v>88416482000106</v>
      </c>
      <c r="I2146" t="s">
        <v>30</v>
      </c>
      <c r="J2146">
        <v>638.4</v>
      </c>
      <c r="K2146">
        <v>9461.09</v>
      </c>
    </row>
    <row r="2147" spans="1:11" x14ac:dyDescent="0.25">
      <c r="A2147" t="s">
        <v>5999</v>
      </c>
      <c r="B2147" t="str">
        <f>C2147&amp;"-"&amp;COUNTIF(C$2:C2147,C2147)</f>
        <v>67823-1</v>
      </c>
      <c r="C2147">
        <v>67823</v>
      </c>
      <c r="D2147" s="57">
        <v>44985</v>
      </c>
      <c r="E2147" s="84" t="str">
        <f>F2147&amp;"-"&amp;COUNTIF($F$2:F2147,F2147)</f>
        <v>VOESTALPINE-20</v>
      </c>
      <c r="F2147" s="84" t="str">
        <f t="shared" si="147"/>
        <v>VOESTALPINE</v>
      </c>
      <c r="G2147" t="s">
        <v>8583</v>
      </c>
      <c r="H2147" s="62">
        <v>61479002000523</v>
      </c>
      <c r="I2147" t="s">
        <v>30</v>
      </c>
      <c r="J2147">
        <v>60</v>
      </c>
      <c r="K2147">
        <v>4555.8</v>
      </c>
    </row>
    <row r="2148" spans="1:11" x14ac:dyDescent="0.25">
      <c r="A2148" t="s">
        <v>5999</v>
      </c>
      <c r="B2148" t="str">
        <f>C2148&amp;"-"&amp;COUNTIF(C$2:C2148,C2148)</f>
        <v>67823-2</v>
      </c>
      <c r="C2148">
        <v>67823</v>
      </c>
      <c r="D2148" s="57">
        <v>44985</v>
      </c>
      <c r="E2148" s="84" t="str">
        <f>F2148&amp;"-"&amp;COUNTIF($F$2:F2148,F2148)</f>
        <v>VOESTALPINE-21</v>
      </c>
      <c r="F2148" s="84" t="str">
        <f t="shared" si="147"/>
        <v>VOESTALPINE</v>
      </c>
      <c r="G2148" t="s">
        <v>8583</v>
      </c>
      <c r="H2148" s="62">
        <v>61479002000523</v>
      </c>
      <c r="I2148" t="s">
        <v>30</v>
      </c>
      <c r="J2148">
        <v>30</v>
      </c>
      <c r="K2148">
        <v>2277.9</v>
      </c>
    </row>
    <row r="2149" spans="1:11" x14ac:dyDescent="0.25">
      <c r="A2149" t="s">
        <v>5989</v>
      </c>
      <c r="B2149" t="str">
        <f>C2149&amp;"-"&amp;COUNTIF(C$2:C2149,C2149)</f>
        <v>2600085-1</v>
      </c>
      <c r="C2149">
        <v>2600085</v>
      </c>
      <c r="D2149" s="57">
        <v>44989</v>
      </c>
      <c r="E2149" s="84" t="str">
        <f>F2149&amp;"-"&amp;COUNTIF($F$2:F2149,F2149)</f>
        <v>GERDAU-1</v>
      </c>
      <c r="F2149" s="84" t="str">
        <f t="shared" si="147"/>
        <v>GERDAU</v>
      </c>
      <c r="G2149" t="s">
        <v>8590</v>
      </c>
      <c r="H2149" s="62">
        <v>17227422000105</v>
      </c>
      <c r="I2149" t="s">
        <v>6000</v>
      </c>
      <c r="J2149">
        <v>24.48</v>
      </c>
      <c r="K2149">
        <v>202982.87</v>
      </c>
    </row>
    <row r="2150" spans="1:11" x14ac:dyDescent="0.25">
      <c r="A2150" t="s">
        <v>5989</v>
      </c>
      <c r="B2150" t="str">
        <f>C2150&amp;"-"&amp;COUNTIF(C$2:C2150,C2150)</f>
        <v>2600085-2</v>
      </c>
      <c r="C2150">
        <v>2600085</v>
      </c>
      <c r="D2150" s="57">
        <v>44989</v>
      </c>
      <c r="E2150" s="84" t="str">
        <f>F2150&amp;"-"&amp;COUNTIF($F$2:F2150,F2150)</f>
        <v>GERDAU-2</v>
      </c>
      <c r="F2150" s="84" t="str">
        <f t="shared" si="147"/>
        <v>GERDAU</v>
      </c>
      <c r="G2150" t="s">
        <v>8590</v>
      </c>
      <c r="H2150" s="62">
        <v>17227422000105</v>
      </c>
      <c r="I2150" t="s">
        <v>6000</v>
      </c>
      <c r="J2150">
        <v>4.66</v>
      </c>
      <c r="K2150">
        <v>39412.47</v>
      </c>
    </row>
    <row r="2151" spans="1:11" x14ac:dyDescent="0.25">
      <c r="A2151" t="s">
        <v>5989</v>
      </c>
      <c r="B2151" t="str">
        <f>C2151&amp;"-"&amp;COUNTIF(C$2:C2151,C2151)</f>
        <v>2600124-1</v>
      </c>
      <c r="C2151">
        <v>2600124</v>
      </c>
      <c r="D2151" s="57">
        <v>44989</v>
      </c>
      <c r="E2151" s="84" t="str">
        <f>F2151&amp;"-"&amp;COUNTIF($F$2:F2151,F2151)</f>
        <v>GERDAU-3</v>
      </c>
      <c r="F2151" s="84" t="str">
        <f t="shared" si="147"/>
        <v>GERDAU</v>
      </c>
      <c r="G2151" t="s">
        <v>8590</v>
      </c>
      <c r="H2151" s="62">
        <v>17227422000105</v>
      </c>
      <c r="I2151" t="s">
        <v>6000</v>
      </c>
      <c r="J2151">
        <v>20.399999999999999</v>
      </c>
      <c r="K2151">
        <v>169152.39</v>
      </c>
    </row>
    <row r="2152" spans="1:11" x14ac:dyDescent="0.25">
      <c r="A2152" t="s">
        <v>5989</v>
      </c>
      <c r="B2152" t="str">
        <f>C2152&amp;"-"&amp;COUNTIF(C$2:C2152,C2152)</f>
        <v>2600124-2</v>
      </c>
      <c r="C2152">
        <v>2600124</v>
      </c>
      <c r="D2152" s="57">
        <v>44989</v>
      </c>
      <c r="E2152" s="84" t="str">
        <f>F2152&amp;"-"&amp;COUNTIF($F$2:F2152,F2152)</f>
        <v>GERDAU-4</v>
      </c>
      <c r="F2152" s="84" t="str">
        <f t="shared" si="147"/>
        <v>GERDAU</v>
      </c>
      <c r="G2152" t="s">
        <v>8590</v>
      </c>
      <c r="H2152" s="62">
        <v>17227422000105</v>
      </c>
      <c r="I2152" t="s">
        <v>6000</v>
      </c>
      <c r="J2152">
        <v>4.66</v>
      </c>
      <c r="K2152">
        <v>39412.47</v>
      </c>
    </row>
    <row r="2153" spans="1:11" x14ac:dyDescent="0.25">
      <c r="A2153" t="s">
        <v>5977</v>
      </c>
      <c r="B2153" t="str">
        <f>C2153&amp;"-"&amp;COUNTIF(C$2:C2153,C2153)</f>
        <v>23262-1</v>
      </c>
      <c r="C2153">
        <v>23262</v>
      </c>
      <c r="D2153" s="57">
        <v>44991</v>
      </c>
      <c r="E2153" s="84" t="str">
        <f>F2153&amp;"-"&amp;COUNTIF($F$2:F2153,F2153)</f>
        <v>WK-42</v>
      </c>
      <c r="F2153" s="84" t="str">
        <f t="shared" si="147"/>
        <v>WK</v>
      </c>
      <c r="G2153" t="s">
        <v>8586</v>
      </c>
      <c r="H2153" s="62">
        <v>97434047000103</v>
      </c>
      <c r="I2153" t="s">
        <v>4726</v>
      </c>
      <c r="J2153">
        <v>14.64</v>
      </c>
      <c r="K2153">
        <v>15298.8</v>
      </c>
    </row>
    <row r="2154" spans="1:11" x14ac:dyDescent="0.25">
      <c r="A2154" t="s">
        <v>5978</v>
      </c>
      <c r="B2154" t="str">
        <f>C2154&amp;"-"&amp;COUNTIF(C$2:C2154,C2154)</f>
        <v>23262-2</v>
      </c>
      <c r="C2154">
        <v>23262</v>
      </c>
      <c r="D2154" s="57">
        <v>44991</v>
      </c>
      <c r="E2154" s="84" t="str">
        <f>F2154&amp;"-"&amp;COUNTIF($F$2:F2154,F2154)</f>
        <v>WK-43</v>
      </c>
      <c r="F2154" s="84" t="str">
        <f t="shared" si="147"/>
        <v>WK</v>
      </c>
      <c r="G2154" t="s">
        <v>8586</v>
      </c>
      <c r="H2154" s="62">
        <v>97434047000103</v>
      </c>
      <c r="I2154" t="s">
        <v>4726</v>
      </c>
      <c r="J2154">
        <v>14.64</v>
      </c>
      <c r="K2154">
        <v>22948.2</v>
      </c>
    </row>
    <row r="2155" spans="1:11" x14ac:dyDescent="0.25">
      <c r="A2155" t="s">
        <v>5978</v>
      </c>
      <c r="B2155" t="str">
        <f>C2155&amp;"-"&amp;COUNTIF(C$2:C2155,C2155)</f>
        <v>23262-3</v>
      </c>
      <c r="C2155">
        <v>23262</v>
      </c>
      <c r="D2155" s="57">
        <v>44991</v>
      </c>
      <c r="E2155" s="84" t="str">
        <f>F2155&amp;"-"&amp;COUNTIF($F$2:F2155,F2155)</f>
        <v>WK-44</v>
      </c>
      <c r="F2155" s="84" t="str">
        <f t="shared" si="147"/>
        <v>WK</v>
      </c>
      <c r="G2155" t="s">
        <v>8586</v>
      </c>
      <c r="H2155" s="62">
        <v>97434047000103</v>
      </c>
      <c r="I2155" t="s">
        <v>4726</v>
      </c>
      <c r="J2155">
        <v>14.64</v>
      </c>
      <c r="K2155">
        <v>30597.599999999999</v>
      </c>
    </row>
    <row r="2156" spans="1:11" x14ac:dyDescent="0.25">
      <c r="A2156" t="s">
        <v>5977</v>
      </c>
      <c r="B2156" t="str">
        <f>C2156&amp;"-"&amp;COUNTIF(C$2:C2156,C2156)</f>
        <v>23262-4</v>
      </c>
      <c r="C2156">
        <v>23262</v>
      </c>
      <c r="D2156" s="57">
        <v>44991</v>
      </c>
      <c r="E2156" s="84" t="str">
        <f>F2156&amp;"-"&amp;COUNTIF($F$2:F2156,F2156)</f>
        <v>WK-45</v>
      </c>
      <c r="F2156" s="84" t="str">
        <f t="shared" si="147"/>
        <v>WK</v>
      </c>
      <c r="G2156" t="s">
        <v>8586</v>
      </c>
      <c r="H2156" s="62">
        <v>97434047000103</v>
      </c>
      <c r="I2156" t="s">
        <v>4726</v>
      </c>
      <c r="J2156">
        <v>14.64</v>
      </c>
      <c r="K2156">
        <v>19888.439999999999</v>
      </c>
    </row>
    <row r="2157" spans="1:11" x14ac:dyDescent="0.25">
      <c r="A2157" t="s">
        <v>5978</v>
      </c>
      <c r="B2157" t="str">
        <f>C2157&amp;"-"&amp;COUNTIF(C$2:C2157,C2157)</f>
        <v>147951-1</v>
      </c>
      <c r="C2157">
        <v>147951</v>
      </c>
      <c r="D2157" s="57">
        <v>44992</v>
      </c>
      <c r="E2157" s="84" t="str">
        <f>F2157&amp;"-"&amp;COUNTIF($F$2:F2157,F2157)</f>
        <v>GERDAU-5</v>
      </c>
      <c r="F2157" s="84" t="str">
        <f t="shared" si="147"/>
        <v>GERDAU</v>
      </c>
      <c r="G2157" t="s">
        <v>8590</v>
      </c>
      <c r="H2157" s="62">
        <v>17227422015129</v>
      </c>
      <c r="I2157" t="s">
        <v>6000</v>
      </c>
      <c r="J2157">
        <v>34.921999999999997</v>
      </c>
      <c r="K2157">
        <v>333694.25</v>
      </c>
    </row>
    <row r="2158" spans="1:11" x14ac:dyDescent="0.25">
      <c r="A2158" t="s">
        <v>5958</v>
      </c>
      <c r="B2158" t="str">
        <f>C2158&amp;"-"&amp;COUNTIF(C$2:C2158,C2158)</f>
        <v>72448-1</v>
      </c>
      <c r="C2158">
        <v>72448</v>
      </c>
      <c r="D2158" s="57">
        <v>44992</v>
      </c>
      <c r="E2158" s="84" t="str">
        <f>F2158&amp;"-"&amp;COUNTIF($F$2:F2158,F2158)</f>
        <v>METASA-1906</v>
      </c>
      <c r="F2158" s="84" t="str">
        <f t="shared" si="147"/>
        <v>METASA</v>
      </c>
      <c r="G2158" t="s">
        <v>8581</v>
      </c>
      <c r="H2158" s="62">
        <v>88416482000106</v>
      </c>
      <c r="I2158" t="s">
        <v>30</v>
      </c>
      <c r="J2158">
        <v>1891.48</v>
      </c>
      <c r="K2158">
        <v>33384.620000000003</v>
      </c>
    </row>
    <row r="2159" spans="1:11" x14ac:dyDescent="0.25">
      <c r="A2159" t="s">
        <v>5958</v>
      </c>
      <c r="B2159" t="str">
        <f>C2159&amp;"-"&amp;COUNTIF(C$2:C2159,C2159)</f>
        <v>72448-2</v>
      </c>
      <c r="C2159">
        <v>72448</v>
      </c>
      <c r="D2159" s="57">
        <v>44992</v>
      </c>
      <c r="E2159" s="84" t="str">
        <f>F2159&amp;"-"&amp;COUNTIF($F$2:F2159,F2159)</f>
        <v>METASA-1907</v>
      </c>
      <c r="F2159" s="84" t="str">
        <f t="shared" si="147"/>
        <v>METASA</v>
      </c>
      <c r="G2159" t="s">
        <v>8581</v>
      </c>
      <c r="H2159" s="62">
        <v>88416482000106</v>
      </c>
      <c r="I2159" t="s">
        <v>30</v>
      </c>
      <c r="J2159">
        <v>781</v>
      </c>
      <c r="K2159">
        <v>13183.28</v>
      </c>
    </row>
    <row r="2160" spans="1:11" x14ac:dyDescent="0.25">
      <c r="A2160" t="s">
        <v>5958</v>
      </c>
      <c r="B2160" t="str">
        <f>C2160&amp;"-"&amp;COUNTIF(C$2:C2160,C2160)</f>
        <v>72448-3</v>
      </c>
      <c r="C2160">
        <v>72448</v>
      </c>
      <c r="D2160" s="57">
        <v>44992</v>
      </c>
      <c r="E2160" s="84" t="str">
        <f>F2160&amp;"-"&amp;COUNTIF($F$2:F2160,F2160)</f>
        <v>METASA-1908</v>
      </c>
      <c r="F2160" s="84" t="str">
        <f t="shared" si="147"/>
        <v>METASA</v>
      </c>
      <c r="G2160" t="s">
        <v>8581</v>
      </c>
      <c r="H2160" s="62">
        <v>88416482000106</v>
      </c>
      <c r="I2160" t="s">
        <v>30</v>
      </c>
      <c r="J2160">
        <v>1046.76</v>
      </c>
      <c r="K2160">
        <v>17669.310000000001</v>
      </c>
    </row>
    <row r="2161" spans="1:11" x14ac:dyDescent="0.25">
      <c r="A2161" t="s">
        <v>5958</v>
      </c>
      <c r="B2161" t="str">
        <f>C2161&amp;"-"&amp;COUNTIF(C$2:C2161,C2161)</f>
        <v>72448-4</v>
      </c>
      <c r="C2161">
        <v>72448</v>
      </c>
      <c r="D2161" s="57">
        <v>44992</v>
      </c>
      <c r="E2161" s="84" t="str">
        <f>F2161&amp;"-"&amp;COUNTIF($F$2:F2161,F2161)</f>
        <v>METASA-1909</v>
      </c>
      <c r="F2161" s="84" t="str">
        <f t="shared" si="147"/>
        <v>METASA</v>
      </c>
      <c r="G2161" t="s">
        <v>8581</v>
      </c>
      <c r="H2161" s="62">
        <v>88416482000106</v>
      </c>
      <c r="I2161" t="s">
        <v>30</v>
      </c>
      <c r="J2161">
        <v>1287.17</v>
      </c>
      <c r="K2161">
        <v>17209.46</v>
      </c>
    </row>
    <row r="2162" spans="1:11" x14ac:dyDescent="0.25">
      <c r="A2162" t="s">
        <v>5958</v>
      </c>
      <c r="B2162" t="str">
        <f>C2162&amp;"-"&amp;COUNTIF(C$2:C2162,C2162)</f>
        <v>72448-5</v>
      </c>
      <c r="C2162">
        <v>72448</v>
      </c>
      <c r="D2162" s="57">
        <v>44992</v>
      </c>
      <c r="E2162" s="84" t="str">
        <f>F2162&amp;"-"&amp;COUNTIF($F$2:F2162,F2162)</f>
        <v>METASA-1910</v>
      </c>
      <c r="F2162" s="84" t="str">
        <f t="shared" si="147"/>
        <v>METASA</v>
      </c>
      <c r="G2162" t="s">
        <v>8581</v>
      </c>
      <c r="H2162" s="62">
        <v>88416482000106</v>
      </c>
      <c r="I2162" t="s">
        <v>30</v>
      </c>
      <c r="J2162">
        <v>176.38</v>
      </c>
      <c r="K2162">
        <v>2684.5</v>
      </c>
    </row>
    <row r="2163" spans="1:11" x14ac:dyDescent="0.25">
      <c r="A2163" t="s">
        <v>5958</v>
      </c>
      <c r="B2163" t="str">
        <f>C2163&amp;"-"&amp;COUNTIF(C$2:C2163,C2163)</f>
        <v>72448-6</v>
      </c>
      <c r="C2163">
        <v>72448</v>
      </c>
      <c r="D2163" s="57">
        <v>44992</v>
      </c>
      <c r="E2163" s="84" t="str">
        <f>F2163&amp;"-"&amp;COUNTIF($F$2:F2163,F2163)</f>
        <v>METASA-1911</v>
      </c>
      <c r="F2163" s="84" t="str">
        <f t="shared" si="147"/>
        <v>METASA</v>
      </c>
      <c r="G2163" t="s">
        <v>8581</v>
      </c>
      <c r="H2163" s="62">
        <v>88416482000106</v>
      </c>
      <c r="I2163" t="s">
        <v>30</v>
      </c>
      <c r="J2163">
        <v>409.46</v>
      </c>
      <c r="K2163">
        <v>6911.68</v>
      </c>
    </row>
    <row r="2164" spans="1:11" x14ac:dyDescent="0.25">
      <c r="A2164" t="s">
        <v>5958</v>
      </c>
      <c r="B2164" t="str">
        <f>C2164&amp;"-"&amp;COUNTIF(C$2:C2164,C2164)</f>
        <v>72448-7</v>
      </c>
      <c r="C2164">
        <v>72448</v>
      </c>
      <c r="D2164" s="57">
        <v>44992</v>
      </c>
      <c r="E2164" s="84" t="str">
        <f>F2164&amp;"-"&amp;COUNTIF($F$2:F2164,F2164)</f>
        <v>METASA-1912</v>
      </c>
      <c r="F2164" s="84" t="str">
        <f t="shared" si="147"/>
        <v>METASA</v>
      </c>
      <c r="G2164" t="s">
        <v>8581</v>
      </c>
      <c r="H2164" s="62">
        <v>88416482000106</v>
      </c>
      <c r="I2164" t="s">
        <v>30</v>
      </c>
      <c r="J2164">
        <v>91.07</v>
      </c>
      <c r="K2164">
        <v>1537.26</v>
      </c>
    </row>
    <row r="2165" spans="1:11" x14ac:dyDescent="0.25">
      <c r="A2165" t="s">
        <v>5958</v>
      </c>
      <c r="B2165" t="str">
        <f>C2165&amp;"-"&amp;COUNTIF(C$2:C2165,C2165)</f>
        <v>72448-8</v>
      </c>
      <c r="C2165">
        <v>72448</v>
      </c>
      <c r="D2165" s="57">
        <v>44992</v>
      </c>
      <c r="E2165" s="84" t="str">
        <f>F2165&amp;"-"&amp;COUNTIF($F$2:F2165,F2165)</f>
        <v>METASA-1913</v>
      </c>
      <c r="F2165" s="84" t="str">
        <f t="shared" si="147"/>
        <v>METASA</v>
      </c>
      <c r="G2165" t="s">
        <v>8581</v>
      </c>
      <c r="H2165" s="62">
        <v>88416482000106</v>
      </c>
      <c r="I2165" t="s">
        <v>30</v>
      </c>
      <c r="J2165">
        <v>528.04999999999995</v>
      </c>
      <c r="K2165">
        <v>7635.6</v>
      </c>
    </row>
    <row r="2166" spans="1:11" x14ac:dyDescent="0.25">
      <c r="A2166" t="s">
        <v>5958</v>
      </c>
      <c r="B2166" t="str">
        <f>C2166&amp;"-"&amp;COUNTIF(C$2:C2166,C2166)</f>
        <v>72448-9</v>
      </c>
      <c r="C2166">
        <v>72448</v>
      </c>
      <c r="D2166" s="57">
        <v>44992</v>
      </c>
      <c r="E2166" s="84" t="str">
        <f>F2166&amp;"-"&amp;COUNTIF($F$2:F2166,F2166)</f>
        <v>METASA-1914</v>
      </c>
      <c r="F2166" s="84" t="str">
        <f t="shared" si="147"/>
        <v>METASA</v>
      </c>
      <c r="G2166" t="s">
        <v>8581</v>
      </c>
      <c r="H2166" s="62">
        <v>88416482000106</v>
      </c>
      <c r="I2166" t="s">
        <v>30</v>
      </c>
      <c r="J2166">
        <v>5932.25</v>
      </c>
      <c r="K2166">
        <v>79314.179999999993</v>
      </c>
    </row>
    <row r="2167" spans="1:11" x14ac:dyDescent="0.25">
      <c r="A2167" t="s">
        <v>5958</v>
      </c>
      <c r="B2167" t="str">
        <f>C2167&amp;"-"&amp;COUNTIF(C$2:C2167,C2167)</f>
        <v>72448-10</v>
      </c>
      <c r="C2167">
        <v>72448</v>
      </c>
      <c r="D2167" s="57">
        <v>44992</v>
      </c>
      <c r="E2167" s="84" t="str">
        <f>F2167&amp;"-"&amp;COUNTIF($F$2:F2167,F2167)</f>
        <v>METASA-1915</v>
      </c>
      <c r="F2167" s="84" t="str">
        <f t="shared" si="147"/>
        <v>METASA</v>
      </c>
      <c r="G2167" t="s">
        <v>8581</v>
      </c>
      <c r="H2167" s="62">
        <v>88416482000106</v>
      </c>
      <c r="I2167" t="s">
        <v>30</v>
      </c>
      <c r="J2167">
        <v>430.81</v>
      </c>
      <c r="K2167">
        <v>6229.51</v>
      </c>
    </row>
    <row r="2168" spans="1:11" x14ac:dyDescent="0.25">
      <c r="A2168" t="s">
        <v>5958</v>
      </c>
      <c r="B2168" t="str">
        <f>C2168&amp;"-"&amp;COUNTIF(C$2:C2168,C2168)</f>
        <v>72448-11</v>
      </c>
      <c r="C2168">
        <v>72448</v>
      </c>
      <c r="D2168" s="57">
        <v>44992</v>
      </c>
      <c r="E2168" s="84" t="str">
        <f>F2168&amp;"-"&amp;COUNTIF($F$2:F2168,F2168)</f>
        <v>METASA-1916</v>
      </c>
      <c r="F2168" s="84" t="str">
        <f t="shared" si="147"/>
        <v>METASA</v>
      </c>
      <c r="G2168" t="s">
        <v>8581</v>
      </c>
      <c r="H2168" s="62">
        <v>88416482000106</v>
      </c>
      <c r="I2168" t="s">
        <v>30</v>
      </c>
      <c r="J2168">
        <v>2199.85</v>
      </c>
      <c r="K2168">
        <v>29411.99</v>
      </c>
    </row>
    <row r="2169" spans="1:11" x14ac:dyDescent="0.25">
      <c r="A2169" t="s">
        <v>5958</v>
      </c>
      <c r="B2169" t="str">
        <f>C2169&amp;"-"&amp;COUNTIF(C$2:C2169,C2169)</f>
        <v>72448-12</v>
      </c>
      <c r="C2169">
        <v>72448</v>
      </c>
      <c r="D2169" s="57">
        <v>44992</v>
      </c>
      <c r="E2169" s="84" t="str">
        <f>F2169&amp;"-"&amp;COUNTIF($F$2:F2169,F2169)</f>
        <v>METASA-1917</v>
      </c>
      <c r="F2169" s="84" t="str">
        <f t="shared" si="147"/>
        <v>METASA</v>
      </c>
      <c r="G2169" t="s">
        <v>8581</v>
      </c>
      <c r="H2169" s="62">
        <v>88416482000106</v>
      </c>
      <c r="I2169" t="s">
        <v>30</v>
      </c>
      <c r="J2169">
        <v>2370.2399999999998</v>
      </c>
      <c r="K2169">
        <v>36075.050000000003</v>
      </c>
    </row>
    <row r="2170" spans="1:11" x14ac:dyDescent="0.25">
      <c r="A2170" t="s">
        <v>5958</v>
      </c>
      <c r="B2170" t="str">
        <f>C2170&amp;"-"&amp;COUNTIF(C$2:C2170,C2170)</f>
        <v>72448-13</v>
      </c>
      <c r="C2170">
        <v>72448</v>
      </c>
      <c r="D2170" s="57">
        <v>44992</v>
      </c>
      <c r="E2170" s="84" t="str">
        <f>F2170&amp;"-"&amp;COUNTIF($F$2:F2170,F2170)</f>
        <v>METASA-1918</v>
      </c>
      <c r="F2170" s="84" t="str">
        <f t="shared" si="147"/>
        <v>METASA</v>
      </c>
      <c r="G2170" t="s">
        <v>8581</v>
      </c>
      <c r="H2170" s="62">
        <v>88416482000106</v>
      </c>
      <c r="I2170" t="s">
        <v>30</v>
      </c>
      <c r="J2170">
        <v>194.06</v>
      </c>
      <c r="K2170">
        <v>3275.73</v>
      </c>
    </row>
    <row r="2171" spans="1:11" x14ac:dyDescent="0.25">
      <c r="A2171" t="s">
        <v>5958</v>
      </c>
      <c r="B2171" t="str">
        <f>C2171&amp;"-"&amp;COUNTIF(C$2:C2171,C2171)</f>
        <v>72448-14</v>
      </c>
      <c r="C2171">
        <v>72448</v>
      </c>
      <c r="D2171" s="57">
        <v>44992</v>
      </c>
      <c r="E2171" s="84" t="str">
        <f>F2171&amp;"-"&amp;COUNTIF($F$2:F2171,F2171)</f>
        <v>METASA-1919</v>
      </c>
      <c r="F2171" s="84" t="str">
        <f t="shared" si="147"/>
        <v>METASA</v>
      </c>
      <c r="G2171" t="s">
        <v>8581</v>
      </c>
      <c r="H2171" s="62">
        <v>88416482000106</v>
      </c>
      <c r="I2171" t="s">
        <v>30</v>
      </c>
      <c r="J2171">
        <v>18.260000000000002</v>
      </c>
      <c r="K2171">
        <v>277.92</v>
      </c>
    </row>
    <row r="2172" spans="1:11" x14ac:dyDescent="0.25">
      <c r="A2172" t="s">
        <v>5958</v>
      </c>
      <c r="B2172" t="str">
        <f>C2172&amp;"-"&amp;COUNTIF(C$2:C2172,C2172)</f>
        <v>72448-15</v>
      </c>
      <c r="C2172">
        <v>72448</v>
      </c>
      <c r="D2172" s="57">
        <v>44992</v>
      </c>
      <c r="E2172" s="84" t="str">
        <f>F2172&amp;"-"&amp;COUNTIF($F$2:F2172,F2172)</f>
        <v>METASA-1920</v>
      </c>
      <c r="F2172" s="84" t="str">
        <f t="shared" si="147"/>
        <v>METASA</v>
      </c>
      <c r="G2172" t="s">
        <v>8581</v>
      </c>
      <c r="H2172" s="62">
        <v>88416482000106</v>
      </c>
      <c r="I2172" t="s">
        <v>30</v>
      </c>
      <c r="J2172">
        <v>796.96</v>
      </c>
      <c r="K2172">
        <v>13452.72</v>
      </c>
    </row>
    <row r="2173" spans="1:11" x14ac:dyDescent="0.25">
      <c r="A2173" t="s">
        <v>5958</v>
      </c>
      <c r="B2173" t="str">
        <f>C2173&amp;"-"&amp;COUNTIF(C$2:C2173,C2173)</f>
        <v>72448-16</v>
      </c>
      <c r="C2173">
        <v>72448</v>
      </c>
      <c r="D2173" s="57">
        <v>44992</v>
      </c>
      <c r="E2173" s="84" t="str">
        <f>F2173&amp;"-"&amp;COUNTIF($F$2:F2173,F2173)</f>
        <v>METASA-1921</v>
      </c>
      <c r="F2173" s="84" t="str">
        <f t="shared" si="147"/>
        <v>METASA</v>
      </c>
      <c r="G2173" t="s">
        <v>8581</v>
      </c>
      <c r="H2173" s="62">
        <v>88416482000106</v>
      </c>
      <c r="I2173" t="s">
        <v>30</v>
      </c>
      <c r="J2173">
        <v>41.4</v>
      </c>
      <c r="K2173">
        <v>698.83</v>
      </c>
    </row>
    <row r="2174" spans="1:11" x14ac:dyDescent="0.25">
      <c r="A2174" t="s">
        <v>5958</v>
      </c>
      <c r="B2174" t="str">
        <f>C2174&amp;"-"&amp;COUNTIF(C$2:C2174,C2174)</f>
        <v>72448-17</v>
      </c>
      <c r="C2174">
        <v>72448</v>
      </c>
      <c r="D2174" s="57">
        <v>44992</v>
      </c>
      <c r="E2174" s="84" t="str">
        <f>F2174&amp;"-"&amp;COUNTIF($F$2:F2174,F2174)</f>
        <v>METASA-1922</v>
      </c>
      <c r="F2174" s="84" t="str">
        <f t="shared" si="147"/>
        <v>METASA</v>
      </c>
      <c r="G2174" t="s">
        <v>8581</v>
      </c>
      <c r="H2174" s="62">
        <v>88416482000106</v>
      </c>
      <c r="I2174" t="s">
        <v>30</v>
      </c>
      <c r="J2174">
        <v>37</v>
      </c>
      <c r="K2174">
        <v>714.84</v>
      </c>
    </row>
    <row r="2175" spans="1:11" x14ac:dyDescent="0.25">
      <c r="A2175" t="s">
        <v>5958</v>
      </c>
      <c r="B2175" t="str">
        <f>C2175&amp;"-"&amp;COUNTIF(C$2:C2175,C2175)</f>
        <v>72448-18</v>
      </c>
      <c r="C2175">
        <v>72448</v>
      </c>
      <c r="D2175" s="57">
        <v>44992</v>
      </c>
      <c r="E2175" s="84" t="str">
        <f>F2175&amp;"-"&amp;COUNTIF($F$2:F2175,F2175)</f>
        <v>METASA-1923</v>
      </c>
      <c r="F2175" s="84" t="str">
        <f t="shared" si="147"/>
        <v>METASA</v>
      </c>
      <c r="G2175" t="s">
        <v>8581</v>
      </c>
      <c r="H2175" s="62">
        <v>88416482000106</v>
      </c>
      <c r="I2175" t="s">
        <v>30</v>
      </c>
      <c r="J2175">
        <v>44.56</v>
      </c>
      <c r="K2175">
        <v>860.9</v>
      </c>
    </row>
    <row r="2176" spans="1:11" x14ac:dyDescent="0.25">
      <c r="A2176" t="s">
        <v>5958</v>
      </c>
      <c r="B2176" t="str">
        <f>C2176&amp;"-"&amp;COUNTIF(C$2:C2176,C2176)</f>
        <v>72448-19</v>
      </c>
      <c r="C2176">
        <v>72448</v>
      </c>
      <c r="D2176" s="57">
        <v>44992</v>
      </c>
      <c r="E2176" s="84" t="str">
        <f>F2176&amp;"-"&amp;COUNTIF($F$2:F2176,F2176)</f>
        <v>METASA-1924</v>
      </c>
      <c r="F2176" s="84" t="str">
        <f t="shared" si="147"/>
        <v>METASA</v>
      </c>
      <c r="G2176" t="s">
        <v>8581</v>
      </c>
      <c r="H2176" s="62">
        <v>88416482000106</v>
      </c>
      <c r="I2176" t="s">
        <v>30</v>
      </c>
      <c r="J2176">
        <v>105.91</v>
      </c>
      <c r="K2176">
        <v>1611.95</v>
      </c>
    </row>
    <row r="2177" spans="1:11" x14ac:dyDescent="0.25">
      <c r="A2177" t="s">
        <v>5958</v>
      </c>
      <c r="B2177" t="str">
        <f>C2177&amp;"-"&amp;COUNTIF(C$2:C2177,C2177)</f>
        <v>72448-20</v>
      </c>
      <c r="C2177">
        <v>72448</v>
      </c>
      <c r="D2177" s="57">
        <v>44992</v>
      </c>
      <c r="E2177" s="84" t="str">
        <f>F2177&amp;"-"&amp;COUNTIF($F$2:F2177,F2177)</f>
        <v>METASA-1925</v>
      </c>
      <c r="F2177" s="84" t="str">
        <f t="shared" si="147"/>
        <v>METASA</v>
      </c>
      <c r="G2177" t="s">
        <v>8581</v>
      </c>
      <c r="H2177" s="62">
        <v>88416482000106</v>
      </c>
      <c r="I2177" t="s">
        <v>30</v>
      </c>
      <c r="J2177">
        <v>375.67</v>
      </c>
      <c r="K2177">
        <v>5717.7</v>
      </c>
    </row>
    <row r="2178" spans="1:11" x14ac:dyDescent="0.25">
      <c r="A2178" t="s">
        <v>5958</v>
      </c>
      <c r="B2178" t="str">
        <f>C2178&amp;"-"&amp;COUNTIF(C$2:C2178,C2178)</f>
        <v>72448-21</v>
      </c>
      <c r="C2178">
        <v>72448</v>
      </c>
      <c r="D2178" s="57">
        <v>44992</v>
      </c>
      <c r="E2178" s="84" t="str">
        <f>F2178&amp;"-"&amp;COUNTIF($F$2:F2178,F2178)</f>
        <v>METASA-1926</v>
      </c>
      <c r="F2178" s="84" t="str">
        <f t="shared" si="147"/>
        <v>METASA</v>
      </c>
      <c r="G2178" t="s">
        <v>8581</v>
      </c>
      <c r="H2178" s="62">
        <v>88416482000106</v>
      </c>
      <c r="I2178" t="s">
        <v>30</v>
      </c>
      <c r="J2178">
        <v>209.12</v>
      </c>
      <c r="K2178">
        <v>4983.33</v>
      </c>
    </row>
    <row r="2179" spans="1:11" x14ac:dyDescent="0.25">
      <c r="A2179" t="s">
        <v>5958</v>
      </c>
      <c r="B2179" t="str">
        <f>C2179&amp;"-"&amp;COUNTIF(C$2:C2179,C2179)</f>
        <v>72448-22</v>
      </c>
      <c r="C2179">
        <v>72448</v>
      </c>
      <c r="D2179" s="57">
        <v>44992</v>
      </c>
      <c r="E2179" s="84" t="str">
        <f>F2179&amp;"-"&amp;COUNTIF($F$2:F2179,F2179)</f>
        <v>METASA-1927</v>
      </c>
      <c r="F2179" s="84" t="str">
        <f t="shared" ref="F2179:F2242" si="148">LEFT(G2179,SEARCH(" ",G2179)-1)</f>
        <v>METASA</v>
      </c>
      <c r="G2179" t="s">
        <v>8581</v>
      </c>
      <c r="H2179" s="62">
        <v>88416482000106</v>
      </c>
      <c r="I2179" t="s">
        <v>30</v>
      </c>
      <c r="J2179">
        <v>665.63</v>
      </c>
      <c r="K2179">
        <v>11096.05</v>
      </c>
    </row>
    <row r="2180" spans="1:11" x14ac:dyDescent="0.25">
      <c r="A2180" t="s">
        <v>5958</v>
      </c>
      <c r="B2180" t="str">
        <f>C2180&amp;"-"&amp;COUNTIF(C$2:C2180,C2180)</f>
        <v>72448-23</v>
      </c>
      <c r="C2180">
        <v>72448</v>
      </c>
      <c r="D2180" s="57">
        <v>44992</v>
      </c>
      <c r="E2180" s="84" t="str">
        <f>F2180&amp;"-"&amp;COUNTIF($F$2:F2180,F2180)</f>
        <v>METASA-1928</v>
      </c>
      <c r="F2180" s="84" t="str">
        <f t="shared" si="148"/>
        <v>METASA</v>
      </c>
      <c r="G2180" t="s">
        <v>8581</v>
      </c>
      <c r="H2180" s="62">
        <v>88416482000106</v>
      </c>
      <c r="I2180" t="s">
        <v>30</v>
      </c>
      <c r="J2180">
        <v>436.01</v>
      </c>
      <c r="K2180">
        <v>6936.92</v>
      </c>
    </row>
    <row r="2181" spans="1:11" x14ac:dyDescent="0.25">
      <c r="A2181" t="s">
        <v>5958</v>
      </c>
      <c r="B2181" t="str">
        <f>C2181&amp;"-"&amp;COUNTIF(C$2:C2181,C2181)</f>
        <v>72450-1</v>
      </c>
      <c r="C2181">
        <v>72450</v>
      </c>
      <c r="D2181" s="57">
        <v>44992</v>
      </c>
      <c r="E2181" s="84" t="str">
        <f>F2181&amp;"-"&amp;COUNTIF($F$2:F2181,F2181)</f>
        <v>METASA-1929</v>
      </c>
      <c r="F2181" s="84" t="str">
        <f t="shared" si="148"/>
        <v>METASA</v>
      </c>
      <c r="G2181" t="s">
        <v>8581</v>
      </c>
      <c r="H2181" s="62">
        <v>88416482000106</v>
      </c>
      <c r="I2181" t="s">
        <v>30</v>
      </c>
      <c r="J2181">
        <v>783.69</v>
      </c>
      <c r="K2181">
        <v>13832.13</v>
      </c>
    </row>
    <row r="2182" spans="1:11" x14ac:dyDescent="0.25">
      <c r="A2182" t="s">
        <v>5958</v>
      </c>
      <c r="B2182" t="str">
        <f>C2182&amp;"-"&amp;COUNTIF(C$2:C2182,C2182)</f>
        <v>72450-2</v>
      </c>
      <c r="C2182">
        <v>72450</v>
      </c>
      <c r="D2182" s="57">
        <v>44992</v>
      </c>
      <c r="E2182" s="84" t="str">
        <f>F2182&amp;"-"&amp;COUNTIF($F$2:F2182,F2182)</f>
        <v>METASA-1930</v>
      </c>
      <c r="F2182" s="84" t="str">
        <f t="shared" si="148"/>
        <v>METASA</v>
      </c>
      <c r="G2182" t="s">
        <v>8581</v>
      </c>
      <c r="H2182" s="62">
        <v>88416482000106</v>
      </c>
      <c r="I2182" t="s">
        <v>30</v>
      </c>
      <c r="J2182">
        <v>3529.23</v>
      </c>
      <c r="K2182">
        <v>59573.4</v>
      </c>
    </row>
    <row r="2183" spans="1:11" x14ac:dyDescent="0.25">
      <c r="A2183" t="s">
        <v>5958</v>
      </c>
      <c r="B2183" t="str">
        <f>C2183&amp;"-"&amp;COUNTIF(C$2:C2183,C2183)</f>
        <v>72450-3</v>
      </c>
      <c r="C2183">
        <v>72450</v>
      </c>
      <c r="D2183" s="57">
        <v>44992</v>
      </c>
      <c r="E2183" s="84" t="str">
        <f>F2183&amp;"-"&amp;COUNTIF($F$2:F2183,F2183)</f>
        <v>METASA-1931</v>
      </c>
      <c r="F2183" s="84" t="str">
        <f t="shared" si="148"/>
        <v>METASA</v>
      </c>
      <c r="G2183" t="s">
        <v>8581</v>
      </c>
      <c r="H2183" s="62">
        <v>88416482000106</v>
      </c>
      <c r="I2183" t="s">
        <v>30</v>
      </c>
      <c r="J2183">
        <v>153.68</v>
      </c>
      <c r="K2183">
        <v>2594.12</v>
      </c>
    </row>
    <row r="2184" spans="1:11" x14ac:dyDescent="0.25">
      <c r="A2184" t="s">
        <v>5958</v>
      </c>
      <c r="B2184" t="str">
        <f>C2184&amp;"-"&amp;COUNTIF(C$2:C2184,C2184)</f>
        <v>72450-4</v>
      </c>
      <c r="C2184">
        <v>72450</v>
      </c>
      <c r="D2184" s="57">
        <v>44992</v>
      </c>
      <c r="E2184" s="84" t="str">
        <f>F2184&amp;"-"&amp;COUNTIF($F$2:F2184,F2184)</f>
        <v>METASA-1932</v>
      </c>
      <c r="F2184" s="84" t="str">
        <f t="shared" si="148"/>
        <v>METASA</v>
      </c>
      <c r="G2184" t="s">
        <v>8581</v>
      </c>
      <c r="H2184" s="62">
        <v>88416482000106</v>
      </c>
      <c r="I2184" t="s">
        <v>30</v>
      </c>
      <c r="J2184">
        <v>57.93</v>
      </c>
      <c r="K2184">
        <v>881.69</v>
      </c>
    </row>
    <row r="2185" spans="1:11" x14ac:dyDescent="0.25">
      <c r="A2185" t="s">
        <v>5958</v>
      </c>
      <c r="B2185" t="str">
        <f>C2185&amp;"-"&amp;COUNTIF(C$2:C2185,C2185)</f>
        <v>72450-5</v>
      </c>
      <c r="C2185">
        <v>72450</v>
      </c>
      <c r="D2185" s="57">
        <v>44992</v>
      </c>
      <c r="E2185" s="84" t="str">
        <f>F2185&amp;"-"&amp;COUNTIF($F$2:F2185,F2185)</f>
        <v>METASA-1933</v>
      </c>
      <c r="F2185" s="84" t="str">
        <f t="shared" si="148"/>
        <v>METASA</v>
      </c>
      <c r="G2185" t="s">
        <v>8581</v>
      </c>
      <c r="H2185" s="62">
        <v>88416482000106</v>
      </c>
      <c r="I2185" t="s">
        <v>30</v>
      </c>
      <c r="J2185">
        <v>984.54</v>
      </c>
      <c r="K2185">
        <v>16619.04</v>
      </c>
    </row>
    <row r="2186" spans="1:11" x14ac:dyDescent="0.25">
      <c r="A2186" t="s">
        <v>5958</v>
      </c>
      <c r="B2186" t="str">
        <f>C2186&amp;"-"&amp;COUNTIF(C$2:C2186,C2186)</f>
        <v>72450-6</v>
      </c>
      <c r="C2186">
        <v>72450</v>
      </c>
      <c r="D2186" s="57">
        <v>44992</v>
      </c>
      <c r="E2186" s="84" t="str">
        <f>F2186&amp;"-"&amp;COUNTIF($F$2:F2186,F2186)</f>
        <v>METASA-1934</v>
      </c>
      <c r="F2186" s="84" t="str">
        <f t="shared" si="148"/>
        <v>METASA</v>
      </c>
      <c r="G2186" t="s">
        <v>8581</v>
      </c>
      <c r="H2186" s="62">
        <v>88416482000106</v>
      </c>
      <c r="I2186" t="s">
        <v>30</v>
      </c>
      <c r="J2186">
        <v>37</v>
      </c>
      <c r="K2186">
        <v>624.55999999999995</v>
      </c>
    </row>
    <row r="2187" spans="1:11" x14ac:dyDescent="0.25">
      <c r="A2187" t="s">
        <v>5958</v>
      </c>
      <c r="B2187" t="str">
        <f>C2187&amp;"-"&amp;COUNTIF(C$2:C2187,C2187)</f>
        <v>72450-7</v>
      </c>
      <c r="C2187">
        <v>72450</v>
      </c>
      <c r="D2187" s="57">
        <v>44992</v>
      </c>
      <c r="E2187" s="84" t="str">
        <f>F2187&amp;"-"&amp;COUNTIF($F$2:F2187,F2187)</f>
        <v>METASA-1935</v>
      </c>
      <c r="F2187" s="84" t="str">
        <f t="shared" si="148"/>
        <v>METASA</v>
      </c>
      <c r="G2187" t="s">
        <v>8581</v>
      </c>
      <c r="H2187" s="62">
        <v>88416482000106</v>
      </c>
      <c r="I2187" t="s">
        <v>30</v>
      </c>
      <c r="J2187">
        <v>1484.77</v>
      </c>
      <c r="K2187">
        <v>19851.37</v>
      </c>
    </row>
    <row r="2188" spans="1:11" x14ac:dyDescent="0.25">
      <c r="A2188" t="s">
        <v>5958</v>
      </c>
      <c r="B2188" t="str">
        <f>C2188&amp;"-"&amp;COUNTIF(C$2:C2188,C2188)</f>
        <v>72450-8</v>
      </c>
      <c r="C2188">
        <v>72450</v>
      </c>
      <c r="D2188" s="57">
        <v>44992</v>
      </c>
      <c r="E2188" s="84" t="str">
        <f>F2188&amp;"-"&amp;COUNTIF($F$2:F2188,F2188)</f>
        <v>METASA-1936</v>
      </c>
      <c r="F2188" s="84" t="str">
        <f t="shared" si="148"/>
        <v>METASA</v>
      </c>
      <c r="G2188" t="s">
        <v>8581</v>
      </c>
      <c r="H2188" s="62">
        <v>88416482000106</v>
      </c>
      <c r="I2188" t="s">
        <v>30</v>
      </c>
      <c r="J2188">
        <v>736.64</v>
      </c>
      <c r="K2188">
        <v>11955.67</v>
      </c>
    </row>
    <row r="2189" spans="1:11" x14ac:dyDescent="0.25">
      <c r="A2189" t="s">
        <v>5958</v>
      </c>
      <c r="B2189" t="str">
        <f>C2189&amp;"-"&amp;COUNTIF(C$2:C2189,C2189)</f>
        <v>72450-9</v>
      </c>
      <c r="C2189">
        <v>72450</v>
      </c>
      <c r="D2189" s="57">
        <v>44992</v>
      </c>
      <c r="E2189" s="84" t="str">
        <f>F2189&amp;"-"&amp;COUNTIF($F$2:F2189,F2189)</f>
        <v>METASA-1937</v>
      </c>
      <c r="F2189" s="84" t="str">
        <f t="shared" si="148"/>
        <v>METASA</v>
      </c>
      <c r="G2189" t="s">
        <v>8581</v>
      </c>
      <c r="H2189" s="62">
        <v>88416482000106</v>
      </c>
      <c r="I2189" t="s">
        <v>30</v>
      </c>
      <c r="J2189">
        <v>161.87</v>
      </c>
      <c r="K2189">
        <v>2340.64</v>
      </c>
    </row>
    <row r="2190" spans="1:11" x14ac:dyDescent="0.25">
      <c r="A2190" t="s">
        <v>5958</v>
      </c>
      <c r="B2190" t="str">
        <f>C2190&amp;"-"&amp;COUNTIF(C$2:C2190,C2190)</f>
        <v>72450-10</v>
      </c>
      <c r="C2190">
        <v>72450</v>
      </c>
      <c r="D2190" s="57">
        <v>44992</v>
      </c>
      <c r="E2190" s="84" t="str">
        <f>F2190&amp;"-"&amp;COUNTIF($F$2:F2190,F2190)</f>
        <v>METASA-1938</v>
      </c>
      <c r="F2190" s="84" t="str">
        <f t="shared" si="148"/>
        <v>METASA</v>
      </c>
      <c r="G2190" t="s">
        <v>8581</v>
      </c>
      <c r="H2190" s="62">
        <v>88416482000106</v>
      </c>
      <c r="I2190" t="s">
        <v>30</v>
      </c>
      <c r="J2190">
        <v>13.6</v>
      </c>
      <c r="K2190">
        <v>221.68</v>
      </c>
    </row>
    <row r="2191" spans="1:11" x14ac:dyDescent="0.25">
      <c r="A2191" t="s">
        <v>5958</v>
      </c>
      <c r="B2191" t="str">
        <f>C2191&amp;"-"&amp;COUNTIF(C$2:C2191,C2191)</f>
        <v>72450-11</v>
      </c>
      <c r="C2191">
        <v>72450</v>
      </c>
      <c r="D2191" s="57">
        <v>44992</v>
      </c>
      <c r="E2191" s="84" t="str">
        <f>F2191&amp;"-"&amp;COUNTIF($F$2:F2191,F2191)</f>
        <v>METASA-1939</v>
      </c>
      <c r="F2191" s="84" t="str">
        <f t="shared" si="148"/>
        <v>METASA</v>
      </c>
      <c r="G2191" t="s">
        <v>8581</v>
      </c>
      <c r="H2191" s="62">
        <v>88416482000106</v>
      </c>
      <c r="I2191" t="s">
        <v>30</v>
      </c>
      <c r="J2191">
        <v>116.82</v>
      </c>
      <c r="K2191">
        <v>1561.88</v>
      </c>
    </row>
    <row r="2192" spans="1:11" x14ac:dyDescent="0.25">
      <c r="A2192" t="s">
        <v>5958</v>
      </c>
      <c r="B2192" t="str">
        <f>C2192&amp;"-"&amp;COUNTIF(C$2:C2192,C2192)</f>
        <v>72450-12</v>
      </c>
      <c r="C2192">
        <v>72450</v>
      </c>
      <c r="D2192" s="57">
        <v>44992</v>
      </c>
      <c r="E2192" s="84" t="str">
        <f>F2192&amp;"-"&amp;COUNTIF($F$2:F2192,F2192)</f>
        <v>METASA-1940</v>
      </c>
      <c r="F2192" s="84" t="str">
        <f t="shared" si="148"/>
        <v>METASA</v>
      </c>
      <c r="G2192" t="s">
        <v>8581</v>
      </c>
      <c r="H2192" s="62">
        <v>88416482000106</v>
      </c>
      <c r="I2192" t="s">
        <v>30</v>
      </c>
      <c r="J2192">
        <v>924.83</v>
      </c>
      <c r="K2192">
        <v>14075.91</v>
      </c>
    </row>
    <row r="2193" spans="1:11" x14ac:dyDescent="0.25">
      <c r="A2193" t="s">
        <v>5958</v>
      </c>
      <c r="B2193" t="str">
        <f>C2193&amp;"-"&amp;COUNTIF(C$2:C2193,C2193)</f>
        <v>72450-13</v>
      </c>
      <c r="C2193">
        <v>72450</v>
      </c>
      <c r="D2193" s="57">
        <v>44992</v>
      </c>
      <c r="E2193" s="84" t="str">
        <f>F2193&amp;"-"&amp;COUNTIF($F$2:F2193,F2193)</f>
        <v>METASA-1941</v>
      </c>
      <c r="F2193" s="84" t="str">
        <f t="shared" si="148"/>
        <v>METASA</v>
      </c>
      <c r="G2193" t="s">
        <v>8581</v>
      </c>
      <c r="H2193" s="62">
        <v>88416482000106</v>
      </c>
      <c r="I2193" t="s">
        <v>30</v>
      </c>
      <c r="J2193">
        <v>643.08000000000004</v>
      </c>
      <c r="K2193">
        <v>10855.19</v>
      </c>
    </row>
    <row r="2194" spans="1:11" x14ac:dyDescent="0.25">
      <c r="A2194" t="s">
        <v>5958</v>
      </c>
      <c r="B2194" t="str">
        <f>C2194&amp;"-"&amp;COUNTIF(C$2:C2194,C2194)</f>
        <v>72450-14</v>
      </c>
      <c r="C2194">
        <v>72450</v>
      </c>
      <c r="D2194" s="57">
        <v>44992</v>
      </c>
      <c r="E2194" s="84" t="str">
        <f>F2194&amp;"-"&amp;COUNTIF($F$2:F2194,F2194)</f>
        <v>METASA-1942</v>
      </c>
      <c r="F2194" s="84" t="str">
        <f t="shared" si="148"/>
        <v>METASA</v>
      </c>
      <c r="G2194" t="s">
        <v>8581</v>
      </c>
      <c r="H2194" s="62">
        <v>88416482000106</v>
      </c>
      <c r="I2194" t="s">
        <v>30</v>
      </c>
      <c r="J2194">
        <v>248.85</v>
      </c>
      <c r="K2194">
        <v>3787.5</v>
      </c>
    </row>
    <row r="2195" spans="1:11" x14ac:dyDescent="0.25">
      <c r="A2195" t="s">
        <v>5958</v>
      </c>
      <c r="B2195" t="str">
        <f>C2195&amp;"-"&amp;COUNTIF(C$2:C2195,C2195)</f>
        <v>72450-15</v>
      </c>
      <c r="C2195">
        <v>72450</v>
      </c>
      <c r="D2195" s="57">
        <v>44992</v>
      </c>
      <c r="E2195" s="84" t="str">
        <f>F2195&amp;"-"&amp;COUNTIF($F$2:F2195,F2195)</f>
        <v>METASA-1943</v>
      </c>
      <c r="F2195" s="84" t="str">
        <f t="shared" si="148"/>
        <v>METASA</v>
      </c>
      <c r="G2195" t="s">
        <v>8581</v>
      </c>
      <c r="H2195" s="62">
        <v>88416482000106</v>
      </c>
      <c r="I2195" t="s">
        <v>30</v>
      </c>
      <c r="J2195">
        <v>1336.92</v>
      </c>
      <c r="K2195">
        <v>22567.21</v>
      </c>
    </row>
    <row r="2196" spans="1:11" x14ac:dyDescent="0.25">
      <c r="A2196" t="s">
        <v>5958</v>
      </c>
      <c r="B2196" t="str">
        <f>C2196&amp;"-"&amp;COUNTIF(C$2:C2196,C2196)</f>
        <v>72450-16</v>
      </c>
      <c r="C2196">
        <v>72450</v>
      </c>
      <c r="D2196" s="57">
        <v>44992</v>
      </c>
      <c r="E2196" s="84" t="str">
        <f>F2196&amp;"-"&amp;COUNTIF($F$2:F2196,F2196)</f>
        <v>METASA-1944</v>
      </c>
      <c r="F2196" s="84" t="str">
        <f t="shared" si="148"/>
        <v>METASA</v>
      </c>
      <c r="G2196" t="s">
        <v>8581</v>
      </c>
      <c r="H2196" s="62">
        <v>88416482000106</v>
      </c>
      <c r="I2196" t="s">
        <v>30</v>
      </c>
      <c r="J2196">
        <v>441.98</v>
      </c>
      <c r="K2196">
        <v>7173.34</v>
      </c>
    </row>
    <row r="2197" spans="1:11" x14ac:dyDescent="0.25">
      <c r="A2197" t="s">
        <v>5958</v>
      </c>
      <c r="B2197" t="str">
        <f>C2197&amp;"-"&amp;COUNTIF(C$2:C2197,C2197)</f>
        <v>72450-17</v>
      </c>
      <c r="C2197">
        <v>72450</v>
      </c>
      <c r="D2197" s="57">
        <v>44992</v>
      </c>
      <c r="E2197" s="84" t="str">
        <f>F2197&amp;"-"&amp;COUNTIF($F$2:F2197,F2197)</f>
        <v>METASA-1945</v>
      </c>
      <c r="F2197" s="84" t="str">
        <f t="shared" si="148"/>
        <v>METASA</v>
      </c>
      <c r="G2197" t="s">
        <v>8581</v>
      </c>
      <c r="H2197" s="62">
        <v>88416482000106</v>
      </c>
      <c r="I2197" t="s">
        <v>30</v>
      </c>
      <c r="J2197">
        <v>953.79</v>
      </c>
      <c r="K2197">
        <v>16099.98</v>
      </c>
    </row>
    <row r="2198" spans="1:11" x14ac:dyDescent="0.25">
      <c r="A2198" t="s">
        <v>5958</v>
      </c>
      <c r="B2198" t="str">
        <f>C2198&amp;"-"&amp;COUNTIF(C$2:C2198,C2198)</f>
        <v>72450-18</v>
      </c>
      <c r="C2198">
        <v>72450</v>
      </c>
      <c r="D2198" s="57">
        <v>44992</v>
      </c>
      <c r="E2198" s="84" t="str">
        <f>F2198&amp;"-"&amp;COUNTIF($F$2:F2198,F2198)</f>
        <v>METASA-1946</v>
      </c>
      <c r="F2198" s="84" t="str">
        <f t="shared" si="148"/>
        <v>METASA</v>
      </c>
      <c r="G2198" t="s">
        <v>8581</v>
      </c>
      <c r="H2198" s="62">
        <v>88416482000106</v>
      </c>
      <c r="I2198" t="s">
        <v>30</v>
      </c>
      <c r="J2198">
        <v>16.079999999999998</v>
      </c>
      <c r="K2198">
        <v>271.43</v>
      </c>
    </row>
    <row r="2199" spans="1:11" x14ac:dyDescent="0.25">
      <c r="A2199" t="s">
        <v>5958</v>
      </c>
      <c r="B2199" t="str">
        <f>C2199&amp;"-"&amp;COUNTIF(C$2:C2199,C2199)</f>
        <v>72450-19</v>
      </c>
      <c r="C2199">
        <v>72450</v>
      </c>
      <c r="D2199" s="57">
        <v>44992</v>
      </c>
      <c r="E2199" s="84" t="str">
        <f>F2199&amp;"-"&amp;COUNTIF($F$2:F2199,F2199)</f>
        <v>METASA-1947</v>
      </c>
      <c r="F2199" s="84" t="str">
        <f t="shared" si="148"/>
        <v>METASA</v>
      </c>
      <c r="G2199" t="s">
        <v>8581</v>
      </c>
      <c r="H2199" s="62">
        <v>88416482000106</v>
      </c>
      <c r="I2199" t="s">
        <v>30</v>
      </c>
      <c r="J2199">
        <v>550.02</v>
      </c>
      <c r="K2199">
        <v>10626.39</v>
      </c>
    </row>
    <row r="2200" spans="1:11" x14ac:dyDescent="0.25">
      <c r="A2200" t="s">
        <v>5958</v>
      </c>
      <c r="B2200" t="str">
        <f>C2200&amp;"-"&amp;COUNTIF(C$2:C2200,C2200)</f>
        <v>72450-20</v>
      </c>
      <c r="C2200">
        <v>72450</v>
      </c>
      <c r="D2200" s="57">
        <v>44992</v>
      </c>
      <c r="E2200" s="84" t="str">
        <f>F2200&amp;"-"&amp;COUNTIF($F$2:F2200,F2200)</f>
        <v>METASA-1948</v>
      </c>
      <c r="F2200" s="84" t="str">
        <f t="shared" si="148"/>
        <v>METASA</v>
      </c>
      <c r="G2200" t="s">
        <v>8581</v>
      </c>
      <c r="H2200" s="62">
        <v>88416482000106</v>
      </c>
      <c r="I2200" t="s">
        <v>30</v>
      </c>
      <c r="J2200">
        <v>2802.87</v>
      </c>
      <c r="K2200">
        <v>54151.45</v>
      </c>
    </row>
    <row r="2201" spans="1:11" x14ac:dyDescent="0.25">
      <c r="A2201" t="s">
        <v>5958</v>
      </c>
      <c r="B2201" t="str">
        <f>C2201&amp;"-"&amp;COUNTIF(C$2:C2201,C2201)</f>
        <v>72450-21</v>
      </c>
      <c r="C2201">
        <v>72450</v>
      </c>
      <c r="D2201" s="57">
        <v>44992</v>
      </c>
      <c r="E2201" s="84" t="str">
        <f>F2201&amp;"-"&amp;COUNTIF($F$2:F2201,F2201)</f>
        <v>METASA-1949</v>
      </c>
      <c r="F2201" s="84" t="str">
        <f t="shared" si="148"/>
        <v>METASA</v>
      </c>
      <c r="G2201" t="s">
        <v>8581</v>
      </c>
      <c r="H2201" s="62">
        <v>88416482000106</v>
      </c>
      <c r="I2201" t="s">
        <v>30</v>
      </c>
      <c r="J2201">
        <v>2594.1999999999998</v>
      </c>
      <c r="K2201">
        <v>43790.1</v>
      </c>
    </row>
    <row r="2202" spans="1:11" x14ac:dyDescent="0.25">
      <c r="A2202" t="s">
        <v>5958</v>
      </c>
      <c r="B2202" t="str">
        <f>C2202&amp;"-"&amp;COUNTIF(C$2:C2202,C2202)</f>
        <v>72450-22</v>
      </c>
      <c r="C2202">
        <v>72450</v>
      </c>
      <c r="D2202" s="57">
        <v>44992</v>
      </c>
      <c r="E2202" s="84" t="str">
        <f>F2202&amp;"-"&amp;COUNTIF($F$2:F2202,F2202)</f>
        <v>METASA-1950</v>
      </c>
      <c r="F2202" s="84" t="str">
        <f t="shared" si="148"/>
        <v>METASA</v>
      </c>
      <c r="G2202" t="s">
        <v>8581</v>
      </c>
      <c r="H2202" s="62">
        <v>88416482000106</v>
      </c>
      <c r="I2202" t="s">
        <v>30</v>
      </c>
      <c r="J2202">
        <v>1386.88</v>
      </c>
      <c r="K2202">
        <v>23410.53</v>
      </c>
    </row>
    <row r="2203" spans="1:11" x14ac:dyDescent="0.25">
      <c r="A2203" t="s">
        <v>5958</v>
      </c>
      <c r="B2203" t="str">
        <f>C2203&amp;"-"&amp;COUNTIF(C$2:C2203,C2203)</f>
        <v>72476-1</v>
      </c>
      <c r="C2203">
        <v>72476</v>
      </c>
      <c r="D2203" s="57">
        <v>44994</v>
      </c>
      <c r="E2203" s="84" t="str">
        <f>F2203&amp;"-"&amp;COUNTIF($F$2:F2203,F2203)</f>
        <v>METASA-1951</v>
      </c>
      <c r="F2203" s="84" t="str">
        <f t="shared" si="148"/>
        <v>METASA</v>
      </c>
      <c r="G2203" t="s">
        <v>8581</v>
      </c>
      <c r="H2203" s="62">
        <v>88416482000106</v>
      </c>
      <c r="I2203" t="s">
        <v>30</v>
      </c>
      <c r="J2203">
        <v>1111.18</v>
      </c>
      <c r="K2203">
        <v>19612.330000000002</v>
      </c>
    </row>
    <row r="2204" spans="1:11" x14ac:dyDescent="0.25">
      <c r="A2204" t="s">
        <v>5958</v>
      </c>
      <c r="B2204" t="str">
        <f>C2204&amp;"-"&amp;COUNTIF(C$2:C2204,C2204)</f>
        <v>72476-2</v>
      </c>
      <c r="C2204">
        <v>72476</v>
      </c>
      <c r="D2204" s="57">
        <v>44994</v>
      </c>
      <c r="E2204" s="84" t="str">
        <f>F2204&amp;"-"&amp;COUNTIF($F$2:F2204,F2204)</f>
        <v>METASA-1952</v>
      </c>
      <c r="F2204" s="84" t="str">
        <f t="shared" si="148"/>
        <v>METASA</v>
      </c>
      <c r="G2204" t="s">
        <v>8581</v>
      </c>
      <c r="H2204" s="62">
        <v>88416482000106</v>
      </c>
      <c r="I2204" t="s">
        <v>30</v>
      </c>
      <c r="J2204">
        <v>252.4</v>
      </c>
      <c r="K2204">
        <v>4260.51</v>
      </c>
    </row>
    <row r="2205" spans="1:11" x14ac:dyDescent="0.25">
      <c r="A2205" t="s">
        <v>5958</v>
      </c>
      <c r="B2205" t="str">
        <f>C2205&amp;"-"&amp;COUNTIF(C$2:C2205,C2205)</f>
        <v>72476-3</v>
      </c>
      <c r="C2205">
        <v>72476</v>
      </c>
      <c r="D2205" s="57">
        <v>44994</v>
      </c>
      <c r="E2205" s="84" t="str">
        <f>F2205&amp;"-"&amp;COUNTIF($F$2:F2205,F2205)</f>
        <v>METASA-1953</v>
      </c>
      <c r="F2205" s="84" t="str">
        <f t="shared" si="148"/>
        <v>METASA</v>
      </c>
      <c r="G2205" t="s">
        <v>8581</v>
      </c>
      <c r="H2205" s="62">
        <v>88416482000106</v>
      </c>
      <c r="I2205" t="s">
        <v>30</v>
      </c>
      <c r="J2205">
        <v>175.2</v>
      </c>
      <c r="K2205">
        <v>2957.38</v>
      </c>
    </row>
    <row r="2206" spans="1:11" x14ac:dyDescent="0.25">
      <c r="A2206" t="s">
        <v>5958</v>
      </c>
      <c r="B2206" t="str">
        <f>C2206&amp;"-"&amp;COUNTIF(C$2:C2206,C2206)</f>
        <v>72476-4</v>
      </c>
      <c r="C2206">
        <v>72476</v>
      </c>
      <c r="D2206" s="57">
        <v>44994</v>
      </c>
      <c r="E2206" s="84" t="str">
        <f>F2206&amp;"-"&amp;COUNTIF($F$2:F2206,F2206)</f>
        <v>METASA-1954</v>
      </c>
      <c r="F2206" s="84" t="str">
        <f t="shared" si="148"/>
        <v>METASA</v>
      </c>
      <c r="G2206" t="s">
        <v>8581</v>
      </c>
      <c r="H2206" s="62">
        <v>88416482000106</v>
      </c>
      <c r="I2206" t="s">
        <v>30</v>
      </c>
      <c r="J2206">
        <v>909.16</v>
      </c>
      <c r="K2206">
        <v>13146.45</v>
      </c>
    </row>
    <row r="2207" spans="1:11" x14ac:dyDescent="0.25">
      <c r="A2207" t="s">
        <v>5958</v>
      </c>
      <c r="B2207" t="str">
        <f>C2207&amp;"-"&amp;COUNTIF(C$2:C2207,C2207)</f>
        <v>72476-5</v>
      </c>
      <c r="C2207">
        <v>72476</v>
      </c>
      <c r="D2207" s="57">
        <v>44994</v>
      </c>
      <c r="E2207" s="84" t="str">
        <f>F2207&amp;"-"&amp;COUNTIF($F$2:F2207,F2207)</f>
        <v>METASA-1955</v>
      </c>
      <c r="F2207" s="84" t="str">
        <f t="shared" si="148"/>
        <v>METASA</v>
      </c>
      <c r="G2207" t="s">
        <v>8581</v>
      </c>
      <c r="H2207" s="62">
        <v>88416482000106</v>
      </c>
      <c r="I2207" t="s">
        <v>30</v>
      </c>
      <c r="J2207">
        <v>2458.36</v>
      </c>
      <c r="K2207">
        <v>41497.120000000003</v>
      </c>
    </row>
    <row r="2208" spans="1:11" x14ac:dyDescent="0.25">
      <c r="A2208" t="s">
        <v>5958</v>
      </c>
      <c r="B2208" t="str">
        <f>C2208&amp;"-"&amp;COUNTIF(C$2:C2208,C2208)</f>
        <v>72476-6</v>
      </c>
      <c r="C2208">
        <v>72476</v>
      </c>
      <c r="D2208" s="57">
        <v>44994</v>
      </c>
      <c r="E2208" s="84" t="str">
        <f>F2208&amp;"-"&amp;COUNTIF($F$2:F2208,F2208)</f>
        <v>METASA-1956</v>
      </c>
      <c r="F2208" s="84" t="str">
        <f t="shared" si="148"/>
        <v>METASA</v>
      </c>
      <c r="G2208" t="s">
        <v>8581</v>
      </c>
      <c r="H2208" s="62">
        <v>88416482000106</v>
      </c>
      <c r="I2208" t="s">
        <v>30</v>
      </c>
      <c r="J2208">
        <v>5.42</v>
      </c>
      <c r="K2208">
        <v>91.49</v>
      </c>
    </row>
    <row r="2209" spans="1:11" x14ac:dyDescent="0.25">
      <c r="A2209" t="s">
        <v>5958</v>
      </c>
      <c r="B2209" t="str">
        <f>C2209&amp;"-"&amp;COUNTIF(C$2:C2209,C2209)</f>
        <v>72476-7</v>
      </c>
      <c r="C2209">
        <v>72476</v>
      </c>
      <c r="D2209" s="57">
        <v>44994</v>
      </c>
      <c r="E2209" s="84" t="str">
        <f>F2209&amp;"-"&amp;COUNTIF($F$2:F2209,F2209)</f>
        <v>METASA-1957</v>
      </c>
      <c r="F2209" s="84" t="str">
        <f t="shared" si="148"/>
        <v>METASA</v>
      </c>
      <c r="G2209" t="s">
        <v>8581</v>
      </c>
      <c r="H2209" s="62">
        <v>88416482000106</v>
      </c>
      <c r="I2209" t="s">
        <v>30</v>
      </c>
      <c r="J2209">
        <v>6414.52</v>
      </c>
      <c r="K2209">
        <v>85762.13</v>
      </c>
    </row>
    <row r="2210" spans="1:11" x14ac:dyDescent="0.25">
      <c r="A2210" t="s">
        <v>5958</v>
      </c>
      <c r="B2210" t="str">
        <f>C2210&amp;"-"&amp;COUNTIF(C$2:C2210,C2210)</f>
        <v>72476-8</v>
      </c>
      <c r="C2210">
        <v>72476</v>
      </c>
      <c r="D2210" s="57">
        <v>44994</v>
      </c>
      <c r="E2210" s="84" t="str">
        <f>F2210&amp;"-"&amp;COUNTIF($F$2:F2210,F2210)</f>
        <v>METASA-1958</v>
      </c>
      <c r="F2210" s="84" t="str">
        <f t="shared" si="148"/>
        <v>METASA</v>
      </c>
      <c r="G2210" t="s">
        <v>8581</v>
      </c>
      <c r="H2210" s="62">
        <v>88416482000106</v>
      </c>
      <c r="I2210" t="s">
        <v>30</v>
      </c>
      <c r="J2210">
        <v>82.02</v>
      </c>
      <c r="K2210">
        <v>1186.01</v>
      </c>
    </row>
    <row r="2211" spans="1:11" x14ac:dyDescent="0.25">
      <c r="A2211" t="s">
        <v>5958</v>
      </c>
      <c r="B2211" t="str">
        <f>C2211&amp;"-"&amp;COUNTIF(C$2:C2211,C2211)</f>
        <v>72476-9</v>
      </c>
      <c r="C2211">
        <v>72476</v>
      </c>
      <c r="D2211" s="57">
        <v>44994</v>
      </c>
      <c r="E2211" s="84" t="str">
        <f>F2211&amp;"-"&amp;COUNTIF($F$2:F2211,F2211)</f>
        <v>METASA-1959</v>
      </c>
      <c r="F2211" s="84" t="str">
        <f t="shared" si="148"/>
        <v>METASA</v>
      </c>
      <c r="G2211" t="s">
        <v>8581</v>
      </c>
      <c r="H2211" s="62">
        <v>88416482000106</v>
      </c>
      <c r="I2211" t="s">
        <v>30</v>
      </c>
      <c r="J2211">
        <v>288.48</v>
      </c>
      <c r="K2211">
        <v>4171.42</v>
      </c>
    </row>
    <row r="2212" spans="1:11" x14ac:dyDescent="0.25">
      <c r="A2212" t="s">
        <v>5958</v>
      </c>
      <c r="B2212" t="str">
        <f>C2212&amp;"-"&amp;COUNTIF(C$2:C2212,C2212)</f>
        <v>72476-10</v>
      </c>
      <c r="C2212">
        <v>72476</v>
      </c>
      <c r="D2212" s="57">
        <v>44994</v>
      </c>
      <c r="E2212" s="84" t="str">
        <f>F2212&amp;"-"&amp;COUNTIF($F$2:F2212,F2212)</f>
        <v>METASA-1960</v>
      </c>
      <c r="F2212" s="84" t="str">
        <f t="shared" si="148"/>
        <v>METASA</v>
      </c>
      <c r="G2212" t="s">
        <v>8581</v>
      </c>
      <c r="H2212" s="62">
        <v>88416482000106</v>
      </c>
      <c r="I2212" t="s">
        <v>30</v>
      </c>
      <c r="J2212">
        <v>226.56</v>
      </c>
      <c r="K2212">
        <v>3029.1</v>
      </c>
    </row>
    <row r="2213" spans="1:11" x14ac:dyDescent="0.25">
      <c r="A2213" t="s">
        <v>5958</v>
      </c>
      <c r="B2213" t="str">
        <f>C2213&amp;"-"&amp;COUNTIF(C$2:C2213,C2213)</f>
        <v>72476-11</v>
      </c>
      <c r="C2213">
        <v>72476</v>
      </c>
      <c r="D2213" s="57">
        <v>44994</v>
      </c>
      <c r="E2213" s="84" t="str">
        <f>F2213&amp;"-"&amp;COUNTIF($F$2:F2213,F2213)</f>
        <v>METASA-1961</v>
      </c>
      <c r="F2213" s="84" t="str">
        <f t="shared" si="148"/>
        <v>METASA</v>
      </c>
      <c r="G2213" t="s">
        <v>8581</v>
      </c>
      <c r="H2213" s="62">
        <v>88416482000106</v>
      </c>
      <c r="I2213" t="s">
        <v>30</v>
      </c>
      <c r="J2213">
        <v>1925.61</v>
      </c>
      <c r="K2213">
        <v>27844.32</v>
      </c>
    </row>
    <row r="2214" spans="1:11" x14ac:dyDescent="0.25">
      <c r="A2214" t="s">
        <v>5958</v>
      </c>
      <c r="B2214" t="str">
        <f>C2214&amp;"-"&amp;COUNTIF(C$2:C2214,C2214)</f>
        <v>72476-12</v>
      </c>
      <c r="C2214">
        <v>72476</v>
      </c>
      <c r="D2214" s="57">
        <v>44994</v>
      </c>
      <c r="E2214" s="84" t="str">
        <f>F2214&amp;"-"&amp;COUNTIF($F$2:F2214,F2214)</f>
        <v>METASA-1962</v>
      </c>
      <c r="F2214" s="84" t="str">
        <f t="shared" si="148"/>
        <v>METASA</v>
      </c>
      <c r="G2214" t="s">
        <v>8581</v>
      </c>
      <c r="H2214" s="62">
        <v>88416482000106</v>
      </c>
      <c r="I2214" t="s">
        <v>30</v>
      </c>
      <c r="J2214">
        <v>2070.46</v>
      </c>
      <c r="K2214">
        <v>31512.400000000001</v>
      </c>
    </row>
    <row r="2215" spans="1:11" x14ac:dyDescent="0.25">
      <c r="A2215" t="s">
        <v>5958</v>
      </c>
      <c r="B2215" t="str">
        <f>C2215&amp;"-"&amp;COUNTIF(C$2:C2215,C2215)</f>
        <v>72476-13</v>
      </c>
      <c r="C2215">
        <v>72476</v>
      </c>
      <c r="D2215" s="57">
        <v>44994</v>
      </c>
      <c r="E2215" s="84" t="str">
        <f>F2215&amp;"-"&amp;COUNTIF($F$2:F2215,F2215)</f>
        <v>METASA-1963</v>
      </c>
      <c r="F2215" s="84" t="str">
        <f t="shared" si="148"/>
        <v>METASA</v>
      </c>
      <c r="G2215" t="s">
        <v>8581</v>
      </c>
      <c r="H2215" s="62">
        <v>88416482000106</v>
      </c>
      <c r="I2215" t="s">
        <v>30</v>
      </c>
      <c r="J2215">
        <v>18.07</v>
      </c>
      <c r="K2215">
        <v>305.02</v>
      </c>
    </row>
    <row r="2216" spans="1:11" x14ac:dyDescent="0.25">
      <c r="A2216" t="s">
        <v>5958</v>
      </c>
      <c r="B2216" t="str">
        <f>C2216&amp;"-"&amp;COUNTIF(C$2:C2216,C2216)</f>
        <v>72476-14</v>
      </c>
      <c r="C2216">
        <v>72476</v>
      </c>
      <c r="D2216" s="57">
        <v>44994</v>
      </c>
      <c r="E2216" s="84" t="str">
        <f>F2216&amp;"-"&amp;COUNTIF($F$2:F2216,F2216)</f>
        <v>METASA-1964</v>
      </c>
      <c r="F2216" s="84" t="str">
        <f t="shared" si="148"/>
        <v>METASA</v>
      </c>
      <c r="G2216" t="s">
        <v>8581</v>
      </c>
      <c r="H2216" s="62">
        <v>88416482000106</v>
      </c>
      <c r="I2216" t="s">
        <v>30</v>
      </c>
      <c r="J2216">
        <v>5.58</v>
      </c>
      <c r="K2216">
        <v>84.93</v>
      </c>
    </row>
    <row r="2217" spans="1:11" x14ac:dyDescent="0.25">
      <c r="A2217" t="s">
        <v>5958</v>
      </c>
      <c r="B2217" t="str">
        <f>C2217&amp;"-"&amp;COUNTIF(C$2:C2217,C2217)</f>
        <v>72476-15</v>
      </c>
      <c r="C2217">
        <v>72476</v>
      </c>
      <c r="D2217" s="57">
        <v>44994</v>
      </c>
      <c r="E2217" s="84" t="str">
        <f>F2217&amp;"-"&amp;COUNTIF($F$2:F2217,F2217)</f>
        <v>METASA-1965</v>
      </c>
      <c r="F2217" s="84" t="str">
        <f t="shared" si="148"/>
        <v>METASA</v>
      </c>
      <c r="G2217" t="s">
        <v>8581</v>
      </c>
      <c r="H2217" s="62">
        <v>88416482000106</v>
      </c>
      <c r="I2217" t="s">
        <v>30</v>
      </c>
      <c r="J2217">
        <v>391.36</v>
      </c>
      <c r="K2217">
        <v>6606.16</v>
      </c>
    </row>
    <row r="2218" spans="1:11" x14ac:dyDescent="0.25">
      <c r="A2218" t="s">
        <v>5958</v>
      </c>
      <c r="B2218" t="str">
        <f>C2218&amp;"-"&amp;COUNTIF(C$2:C2218,C2218)</f>
        <v>72476-16</v>
      </c>
      <c r="C2218">
        <v>72476</v>
      </c>
      <c r="D2218" s="57">
        <v>44994</v>
      </c>
      <c r="E2218" s="84" t="str">
        <f>F2218&amp;"-"&amp;COUNTIF($F$2:F2218,F2218)</f>
        <v>METASA-1966</v>
      </c>
      <c r="F2218" s="84" t="str">
        <f t="shared" si="148"/>
        <v>METASA</v>
      </c>
      <c r="G2218" t="s">
        <v>8581</v>
      </c>
      <c r="H2218" s="62">
        <v>88416482000106</v>
      </c>
      <c r="I2218" t="s">
        <v>30</v>
      </c>
      <c r="J2218">
        <v>3899.82</v>
      </c>
      <c r="K2218">
        <v>75344.52</v>
      </c>
    </row>
    <row r="2219" spans="1:11" x14ac:dyDescent="0.25">
      <c r="A2219" t="s">
        <v>5958</v>
      </c>
      <c r="B2219" t="str">
        <f>C2219&amp;"-"&amp;COUNTIF(C$2:C2219,C2219)</f>
        <v>72476-17</v>
      </c>
      <c r="C2219">
        <v>72476</v>
      </c>
      <c r="D2219" s="57">
        <v>44994</v>
      </c>
      <c r="E2219" s="84" t="str">
        <f>F2219&amp;"-"&amp;COUNTIF($F$2:F2219,F2219)</f>
        <v>METASA-1967</v>
      </c>
      <c r="F2219" s="84" t="str">
        <f t="shared" si="148"/>
        <v>METASA</v>
      </c>
      <c r="G2219" t="s">
        <v>8581</v>
      </c>
      <c r="H2219" s="62">
        <v>88416482000106</v>
      </c>
      <c r="I2219" t="s">
        <v>30</v>
      </c>
      <c r="J2219">
        <v>426.68</v>
      </c>
      <c r="K2219">
        <v>8243.4599999999991</v>
      </c>
    </row>
    <row r="2220" spans="1:11" x14ac:dyDescent="0.25">
      <c r="A2220" t="s">
        <v>5958</v>
      </c>
      <c r="B2220" t="str">
        <f>C2220&amp;"-"&amp;COUNTIF(C$2:C2220,C2220)</f>
        <v>72476-18</v>
      </c>
      <c r="C2220">
        <v>72476</v>
      </c>
      <c r="D2220" s="57">
        <v>44994</v>
      </c>
      <c r="E2220" s="84" t="str">
        <f>F2220&amp;"-"&amp;COUNTIF($F$2:F2220,F2220)</f>
        <v>METASA-1968</v>
      </c>
      <c r="F2220" s="84" t="str">
        <f t="shared" si="148"/>
        <v>METASA</v>
      </c>
      <c r="G2220" t="s">
        <v>8581</v>
      </c>
      <c r="H2220" s="62">
        <v>88416482000106</v>
      </c>
      <c r="I2220" t="s">
        <v>30</v>
      </c>
      <c r="J2220">
        <v>481.78</v>
      </c>
      <c r="K2220">
        <v>9307.99</v>
      </c>
    </row>
    <row r="2221" spans="1:11" x14ac:dyDescent="0.25">
      <c r="A2221" t="s">
        <v>5958</v>
      </c>
      <c r="B2221" t="str">
        <f>C2221&amp;"-"&amp;COUNTIF(C$2:C2221,C2221)</f>
        <v>72476-19</v>
      </c>
      <c r="C2221">
        <v>72476</v>
      </c>
      <c r="D2221" s="57">
        <v>44994</v>
      </c>
      <c r="E2221" s="84" t="str">
        <f>F2221&amp;"-"&amp;COUNTIF($F$2:F2221,F2221)</f>
        <v>METASA-1969</v>
      </c>
      <c r="F2221" s="84" t="str">
        <f t="shared" si="148"/>
        <v>METASA</v>
      </c>
      <c r="G2221" t="s">
        <v>8581</v>
      </c>
      <c r="H2221" s="62">
        <v>88416482000106</v>
      </c>
      <c r="I2221" t="s">
        <v>30</v>
      </c>
      <c r="J2221">
        <v>1308</v>
      </c>
      <c r="K2221">
        <v>22079.040000000001</v>
      </c>
    </row>
    <row r="2222" spans="1:11" x14ac:dyDescent="0.25">
      <c r="A2222" t="s">
        <v>5958</v>
      </c>
      <c r="B2222" t="str">
        <f>C2222&amp;"-"&amp;COUNTIF(C$2:C2222,C2222)</f>
        <v>72507-1</v>
      </c>
      <c r="C2222">
        <v>72507</v>
      </c>
      <c r="D2222" s="57">
        <v>44995</v>
      </c>
      <c r="E2222" s="84" t="str">
        <f>F2222&amp;"-"&amp;COUNTIF($F$2:F2222,F2222)</f>
        <v>METASA-1970</v>
      </c>
      <c r="F2222" s="84" t="str">
        <f t="shared" si="148"/>
        <v>METASA</v>
      </c>
      <c r="G2222" t="s">
        <v>8581</v>
      </c>
      <c r="H2222" s="62">
        <v>88416482000106</v>
      </c>
      <c r="I2222" t="s">
        <v>30</v>
      </c>
      <c r="J2222">
        <v>607.16</v>
      </c>
      <c r="K2222">
        <v>10716.37</v>
      </c>
    </row>
    <row r="2223" spans="1:11" x14ac:dyDescent="0.25">
      <c r="A2223" t="s">
        <v>5958</v>
      </c>
      <c r="B2223" t="str">
        <f>C2223&amp;"-"&amp;COUNTIF(C$2:C2223,C2223)</f>
        <v>72507-2</v>
      </c>
      <c r="C2223">
        <v>72507</v>
      </c>
      <c r="D2223" s="57">
        <v>44995</v>
      </c>
      <c r="E2223" s="84" t="str">
        <f>F2223&amp;"-"&amp;COUNTIF($F$2:F2223,F2223)</f>
        <v>METASA-1971</v>
      </c>
      <c r="F2223" s="84" t="str">
        <f t="shared" si="148"/>
        <v>METASA</v>
      </c>
      <c r="G2223" t="s">
        <v>8581</v>
      </c>
      <c r="H2223" s="62">
        <v>88416482000106</v>
      </c>
      <c r="I2223" t="s">
        <v>30</v>
      </c>
      <c r="J2223">
        <v>664.25</v>
      </c>
      <c r="K2223">
        <v>11212.54</v>
      </c>
    </row>
    <row r="2224" spans="1:11" x14ac:dyDescent="0.25">
      <c r="A2224" t="s">
        <v>5958</v>
      </c>
      <c r="B2224" t="str">
        <f>C2224&amp;"-"&amp;COUNTIF(C$2:C2224,C2224)</f>
        <v>72507-3</v>
      </c>
      <c r="C2224">
        <v>72507</v>
      </c>
      <c r="D2224" s="57">
        <v>44995</v>
      </c>
      <c r="E2224" s="84" t="str">
        <f>F2224&amp;"-"&amp;COUNTIF($F$2:F2224,F2224)</f>
        <v>METASA-1972</v>
      </c>
      <c r="F2224" s="84" t="str">
        <f t="shared" si="148"/>
        <v>METASA</v>
      </c>
      <c r="G2224" t="s">
        <v>8581</v>
      </c>
      <c r="H2224" s="62">
        <v>88416482000106</v>
      </c>
      <c r="I2224" t="s">
        <v>30</v>
      </c>
      <c r="J2224">
        <v>3355.55</v>
      </c>
      <c r="K2224">
        <v>44863.7</v>
      </c>
    </row>
    <row r="2225" spans="1:11" x14ac:dyDescent="0.25">
      <c r="A2225" t="s">
        <v>5958</v>
      </c>
      <c r="B2225" t="str">
        <f>C2225&amp;"-"&amp;COUNTIF(C$2:C2225,C2225)</f>
        <v>72507-4</v>
      </c>
      <c r="C2225">
        <v>72507</v>
      </c>
      <c r="D2225" s="57">
        <v>44995</v>
      </c>
      <c r="E2225" s="84" t="str">
        <f>F2225&amp;"-"&amp;COUNTIF($F$2:F2225,F2225)</f>
        <v>METASA-1973</v>
      </c>
      <c r="F2225" s="84" t="str">
        <f t="shared" si="148"/>
        <v>METASA</v>
      </c>
      <c r="G2225" t="s">
        <v>8581</v>
      </c>
      <c r="H2225" s="62">
        <v>88416482000106</v>
      </c>
      <c r="I2225" t="s">
        <v>30</v>
      </c>
      <c r="J2225">
        <v>1434.96</v>
      </c>
      <c r="K2225">
        <v>24222.12</v>
      </c>
    </row>
    <row r="2226" spans="1:11" x14ac:dyDescent="0.25">
      <c r="A2226" t="s">
        <v>5958</v>
      </c>
      <c r="B2226" t="str">
        <f>C2226&amp;"-"&amp;COUNTIF(C$2:C2226,C2226)</f>
        <v>72507-5</v>
      </c>
      <c r="C2226">
        <v>72507</v>
      </c>
      <c r="D2226" s="57">
        <v>44995</v>
      </c>
      <c r="E2226" s="84" t="str">
        <f>F2226&amp;"-"&amp;COUNTIF($F$2:F2226,F2226)</f>
        <v>METASA-1974</v>
      </c>
      <c r="F2226" s="84" t="str">
        <f t="shared" si="148"/>
        <v>METASA</v>
      </c>
      <c r="G2226" t="s">
        <v>8581</v>
      </c>
      <c r="H2226" s="62">
        <v>88416482000106</v>
      </c>
      <c r="I2226" t="s">
        <v>30</v>
      </c>
      <c r="J2226">
        <v>19.18</v>
      </c>
      <c r="K2226">
        <v>323.76</v>
      </c>
    </row>
    <row r="2227" spans="1:11" x14ac:dyDescent="0.25">
      <c r="A2227" t="s">
        <v>5958</v>
      </c>
      <c r="B2227" t="str">
        <f>C2227&amp;"-"&amp;COUNTIF(C$2:C2227,C2227)</f>
        <v>72507-6</v>
      </c>
      <c r="C2227">
        <v>72507</v>
      </c>
      <c r="D2227" s="57">
        <v>44995</v>
      </c>
      <c r="E2227" s="84" t="str">
        <f>F2227&amp;"-"&amp;COUNTIF($F$2:F2227,F2227)</f>
        <v>METASA-1975</v>
      </c>
      <c r="F2227" s="84" t="str">
        <f t="shared" si="148"/>
        <v>METASA</v>
      </c>
      <c r="G2227" t="s">
        <v>8581</v>
      </c>
      <c r="H2227" s="62">
        <v>88416482000106</v>
      </c>
      <c r="I2227" t="s">
        <v>30</v>
      </c>
      <c r="J2227">
        <v>229.56</v>
      </c>
      <c r="K2227">
        <v>3319.44</v>
      </c>
    </row>
    <row r="2228" spans="1:11" x14ac:dyDescent="0.25">
      <c r="A2228" t="s">
        <v>5958</v>
      </c>
      <c r="B2228" t="str">
        <f>C2228&amp;"-"&amp;COUNTIF(C$2:C2228,C2228)</f>
        <v>72507-7</v>
      </c>
      <c r="C2228">
        <v>72507</v>
      </c>
      <c r="D2228" s="57">
        <v>44995</v>
      </c>
      <c r="E2228" s="84" t="str">
        <f>F2228&amp;"-"&amp;COUNTIF($F$2:F2228,F2228)</f>
        <v>METASA-1976</v>
      </c>
      <c r="F2228" s="84" t="str">
        <f t="shared" si="148"/>
        <v>METASA</v>
      </c>
      <c r="G2228" t="s">
        <v>8581</v>
      </c>
      <c r="H2228" s="62">
        <v>88416482000106</v>
      </c>
      <c r="I2228" t="s">
        <v>30</v>
      </c>
      <c r="J2228">
        <v>4289.88</v>
      </c>
      <c r="K2228">
        <v>57355.7</v>
      </c>
    </row>
    <row r="2229" spans="1:11" x14ac:dyDescent="0.25">
      <c r="A2229" t="s">
        <v>5958</v>
      </c>
      <c r="B2229" t="str">
        <f>C2229&amp;"-"&amp;COUNTIF(C$2:C2229,C2229)</f>
        <v>72507-8</v>
      </c>
      <c r="C2229">
        <v>72507</v>
      </c>
      <c r="D2229" s="57">
        <v>44995</v>
      </c>
      <c r="E2229" s="84" t="str">
        <f>F2229&amp;"-"&amp;COUNTIF($F$2:F2229,F2229)</f>
        <v>METASA-1977</v>
      </c>
      <c r="F2229" s="84" t="str">
        <f t="shared" si="148"/>
        <v>METASA</v>
      </c>
      <c r="G2229" t="s">
        <v>8581</v>
      </c>
      <c r="H2229" s="62">
        <v>88416482000106</v>
      </c>
      <c r="I2229" t="s">
        <v>30</v>
      </c>
      <c r="J2229">
        <v>179.83</v>
      </c>
      <c r="K2229">
        <v>2600.34</v>
      </c>
    </row>
    <row r="2230" spans="1:11" x14ac:dyDescent="0.25">
      <c r="A2230" t="s">
        <v>5958</v>
      </c>
      <c r="B2230" t="str">
        <f>C2230&amp;"-"&amp;COUNTIF(C$2:C2230,C2230)</f>
        <v>72507-9</v>
      </c>
      <c r="C2230">
        <v>72507</v>
      </c>
      <c r="D2230" s="57">
        <v>44995</v>
      </c>
      <c r="E2230" s="84" t="str">
        <f>F2230&amp;"-"&amp;COUNTIF($F$2:F2230,F2230)</f>
        <v>METASA-1978</v>
      </c>
      <c r="F2230" s="84" t="str">
        <f t="shared" si="148"/>
        <v>METASA</v>
      </c>
      <c r="G2230" t="s">
        <v>8581</v>
      </c>
      <c r="H2230" s="62">
        <v>88416482000106</v>
      </c>
      <c r="I2230" t="s">
        <v>30</v>
      </c>
      <c r="J2230">
        <v>110.96</v>
      </c>
      <c r="K2230">
        <v>1483.54</v>
      </c>
    </row>
    <row r="2231" spans="1:11" x14ac:dyDescent="0.25">
      <c r="A2231" t="s">
        <v>5958</v>
      </c>
      <c r="B2231" t="str">
        <f>C2231&amp;"-"&amp;COUNTIF(C$2:C2231,C2231)</f>
        <v>72507-10</v>
      </c>
      <c r="C2231">
        <v>72507</v>
      </c>
      <c r="D2231" s="57">
        <v>44995</v>
      </c>
      <c r="E2231" s="84" t="str">
        <f>F2231&amp;"-"&amp;COUNTIF($F$2:F2231,F2231)</f>
        <v>METASA-1979</v>
      </c>
      <c r="F2231" s="84" t="str">
        <f t="shared" si="148"/>
        <v>METASA</v>
      </c>
      <c r="G2231" t="s">
        <v>8581</v>
      </c>
      <c r="H2231" s="62">
        <v>88416482000106</v>
      </c>
      <c r="I2231" t="s">
        <v>30</v>
      </c>
      <c r="J2231">
        <v>391.26</v>
      </c>
      <c r="K2231">
        <v>10027.99</v>
      </c>
    </row>
    <row r="2232" spans="1:11" x14ac:dyDescent="0.25">
      <c r="A2232" t="s">
        <v>5958</v>
      </c>
      <c r="B2232" t="str">
        <f>C2232&amp;"-"&amp;COUNTIF(C$2:C2232,C2232)</f>
        <v>72507-11</v>
      </c>
      <c r="C2232">
        <v>72507</v>
      </c>
      <c r="D2232" s="57">
        <v>44995</v>
      </c>
      <c r="E2232" s="84" t="str">
        <f>F2232&amp;"-"&amp;COUNTIF($F$2:F2232,F2232)</f>
        <v>METASA-1980</v>
      </c>
      <c r="F2232" s="84" t="str">
        <f t="shared" si="148"/>
        <v>METASA</v>
      </c>
      <c r="G2232" t="s">
        <v>8581</v>
      </c>
      <c r="H2232" s="62">
        <v>88416482000106</v>
      </c>
      <c r="I2232" t="s">
        <v>30</v>
      </c>
      <c r="J2232">
        <v>724.26</v>
      </c>
      <c r="K2232">
        <v>10472.799999999999</v>
      </c>
    </row>
    <row r="2233" spans="1:11" x14ac:dyDescent="0.25">
      <c r="A2233" t="s">
        <v>5958</v>
      </c>
      <c r="B2233" t="str">
        <f>C2233&amp;"-"&amp;COUNTIF(C$2:C2233,C2233)</f>
        <v>72507-12</v>
      </c>
      <c r="C2233">
        <v>72507</v>
      </c>
      <c r="D2233" s="57">
        <v>44995</v>
      </c>
      <c r="E2233" s="84" t="str">
        <f>F2233&amp;"-"&amp;COUNTIF($F$2:F2233,F2233)</f>
        <v>METASA-1981</v>
      </c>
      <c r="F2233" s="84" t="str">
        <f t="shared" si="148"/>
        <v>METASA</v>
      </c>
      <c r="G2233" t="s">
        <v>8581</v>
      </c>
      <c r="H2233" s="62">
        <v>88416482000106</v>
      </c>
      <c r="I2233" t="s">
        <v>30</v>
      </c>
      <c r="J2233">
        <v>876.5</v>
      </c>
      <c r="K2233">
        <v>13340.33</v>
      </c>
    </row>
    <row r="2234" spans="1:11" x14ac:dyDescent="0.25">
      <c r="A2234" t="s">
        <v>5958</v>
      </c>
      <c r="B2234" t="str">
        <f>C2234&amp;"-"&amp;COUNTIF(C$2:C2234,C2234)</f>
        <v>72507-13</v>
      </c>
      <c r="C2234">
        <v>72507</v>
      </c>
      <c r="D2234" s="57">
        <v>44995</v>
      </c>
      <c r="E2234" s="84" t="str">
        <f>F2234&amp;"-"&amp;COUNTIF($F$2:F2234,F2234)</f>
        <v>METASA-1982</v>
      </c>
      <c r="F2234" s="84" t="str">
        <f t="shared" si="148"/>
        <v>METASA</v>
      </c>
      <c r="G2234" t="s">
        <v>8581</v>
      </c>
      <c r="H2234" s="62">
        <v>88416482000106</v>
      </c>
      <c r="I2234" t="s">
        <v>30</v>
      </c>
      <c r="J2234">
        <v>19.98</v>
      </c>
      <c r="K2234">
        <v>304.10000000000002</v>
      </c>
    </row>
    <row r="2235" spans="1:11" x14ac:dyDescent="0.25">
      <c r="A2235" t="s">
        <v>5958</v>
      </c>
      <c r="B2235" t="str">
        <f>C2235&amp;"-"&amp;COUNTIF(C$2:C2235,C2235)</f>
        <v>72507-14</v>
      </c>
      <c r="C2235">
        <v>72507</v>
      </c>
      <c r="D2235" s="57">
        <v>44995</v>
      </c>
      <c r="E2235" s="84" t="str">
        <f>F2235&amp;"-"&amp;COUNTIF($F$2:F2235,F2235)</f>
        <v>METASA-1983</v>
      </c>
      <c r="F2235" s="84" t="str">
        <f t="shared" si="148"/>
        <v>METASA</v>
      </c>
      <c r="G2235" t="s">
        <v>8581</v>
      </c>
      <c r="H2235" s="62">
        <v>88416482000106</v>
      </c>
      <c r="I2235" t="s">
        <v>30</v>
      </c>
      <c r="J2235">
        <v>60.7</v>
      </c>
      <c r="K2235">
        <v>1024.6199999999999</v>
      </c>
    </row>
    <row r="2236" spans="1:11" x14ac:dyDescent="0.25">
      <c r="A2236" t="s">
        <v>5958</v>
      </c>
      <c r="B2236" t="str">
        <f>C2236&amp;"-"&amp;COUNTIF(C$2:C2236,C2236)</f>
        <v>72507-15</v>
      </c>
      <c r="C2236">
        <v>72507</v>
      </c>
      <c r="D2236" s="57">
        <v>44995</v>
      </c>
      <c r="E2236" s="84" t="str">
        <f>F2236&amp;"-"&amp;COUNTIF($F$2:F2236,F2236)</f>
        <v>METASA-1984</v>
      </c>
      <c r="F2236" s="84" t="str">
        <f t="shared" si="148"/>
        <v>METASA</v>
      </c>
      <c r="G2236" t="s">
        <v>8581</v>
      </c>
      <c r="H2236" s="62">
        <v>88416482000106</v>
      </c>
      <c r="I2236" t="s">
        <v>30</v>
      </c>
      <c r="J2236">
        <v>1087.26</v>
      </c>
      <c r="K2236">
        <v>21005.86</v>
      </c>
    </row>
    <row r="2237" spans="1:11" x14ac:dyDescent="0.25">
      <c r="A2237" t="s">
        <v>5958</v>
      </c>
      <c r="B2237" t="str">
        <f>C2237&amp;"-"&amp;COUNTIF(C$2:C2237,C2237)</f>
        <v>72507-16</v>
      </c>
      <c r="C2237">
        <v>72507</v>
      </c>
      <c r="D2237" s="57">
        <v>44995</v>
      </c>
      <c r="E2237" s="84" t="str">
        <f>F2237&amp;"-"&amp;COUNTIF($F$2:F2237,F2237)</f>
        <v>METASA-1985</v>
      </c>
      <c r="F2237" s="84" t="str">
        <f t="shared" si="148"/>
        <v>METASA</v>
      </c>
      <c r="G2237" t="s">
        <v>8581</v>
      </c>
      <c r="H2237" s="62">
        <v>88416482000106</v>
      </c>
      <c r="I2237" t="s">
        <v>30</v>
      </c>
      <c r="J2237">
        <v>7.4</v>
      </c>
      <c r="K2237">
        <v>135.63999999999999</v>
      </c>
    </row>
    <row r="2238" spans="1:11" x14ac:dyDescent="0.25">
      <c r="A2238" t="s">
        <v>5958</v>
      </c>
      <c r="B2238" t="str">
        <f>C2238&amp;"-"&amp;COUNTIF(C$2:C2238,C2238)</f>
        <v>72507-17</v>
      </c>
      <c r="C2238">
        <v>72507</v>
      </c>
      <c r="D2238" s="57">
        <v>44995</v>
      </c>
      <c r="E2238" s="84" t="str">
        <f>F2238&amp;"-"&amp;COUNTIF($F$2:F2238,F2238)</f>
        <v>METASA-1986</v>
      </c>
      <c r="F2238" s="84" t="str">
        <f t="shared" si="148"/>
        <v>METASA</v>
      </c>
      <c r="G2238" t="s">
        <v>8581</v>
      </c>
      <c r="H2238" s="62">
        <v>88416482000106</v>
      </c>
      <c r="I2238" t="s">
        <v>30</v>
      </c>
      <c r="J2238">
        <v>416.24</v>
      </c>
      <c r="K2238">
        <v>7629.68</v>
      </c>
    </row>
    <row r="2239" spans="1:11" x14ac:dyDescent="0.25">
      <c r="A2239" t="s">
        <v>5958</v>
      </c>
      <c r="B2239" t="str">
        <f>C2239&amp;"-"&amp;COUNTIF(C$2:C2239,C2239)</f>
        <v>72507-18</v>
      </c>
      <c r="C2239">
        <v>72507</v>
      </c>
      <c r="D2239" s="57">
        <v>44995</v>
      </c>
      <c r="E2239" s="84" t="str">
        <f>F2239&amp;"-"&amp;COUNTIF($F$2:F2239,F2239)</f>
        <v>METASA-1987</v>
      </c>
      <c r="F2239" s="84" t="str">
        <f t="shared" si="148"/>
        <v>METASA</v>
      </c>
      <c r="G2239" t="s">
        <v>8581</v>
      </c>
      <c r="H2239" s="62">
        <v>88416482000106</v>
      </c>
      <c r="I2239" t="s">
        <v>30</v>
      </c>
      <c r="J2239">
        <v>77.400000000000006</v>
      </c>
      <c r="K2239">
        <v>1418.74</v>
      </c>
    </row>
    <row r="2240" spans="1:11" x14ac:dyDescent="0.25">
      <c r="A2240" t="s">
        <v>5958</v>
      </c>
      <c r="B2240" t="str">
        <f>C2240&amp;"-"&amp;COUNTIF(C$2:C2240,C2240)</f>
        <v>72507-19</v>
      </c>
      <c r="C2240">
        <v>72507</v>
      </c>
      <c r="D2240" s="57">
        <v>44995</v>
      </c>
      <c r="E2240" s="84" t="str">
        <f>F2240&amp;"-"&amp;COUNTIF($F$2:F2240,F2240)</f>
        <v>METASA-1988</v>
      </c>
      <c r="F2240" s="84" t="str">
        <f t="shared" si="148"/>
        <v>METASA</v>
      </c>
      <c r="G2240" t="s">
        <v>8581</v>
      </c>
      <c r="H2240" s="62">
        <v>88416482000106</v>
      </c>
      <c r="I2240" t="s">
        <v>30</v>
      </c>
      <c r="J2240">
        <v>2514.4</v>
      </c>
      <c r="K2240">
        <v>42443.08</v>
      </c>
    </row>
    <row r="2241" spans="1:11" x14ac:dyDescent="0.25">
      <c r="A2241" t="s">
        <v>5958</v>
      </c>
      <c r="B2241" t="str">
        <f>C2241&amp;"-"&amp;COUNTIF(C$2:C2241,C2241)</f>
        <v>72507-20</v>
      </c>
      <c r="C2241">
        <v>72507</v>
      </c>
      <c r="D2241" s="57">
        <v>44995</v>
      </c>
      <c r="E2241" s="84" t="str">
        <f>F2241&amp;"-"&amp;COUNTIF($F$2:F2241,F2241)</f>
        <v>METASA-1989</v>
      </c>
      <c r="F2241" s="84" t="str">
        <f t="shared" si="148"/>
        <v>METASA</v>
      </c>
      <c r="G2241" t="s">
        <v>8581</v>
      </c>
      <c r="H2241" s="62">
        <v>88416482000106</v>
      </c>
      <c r="I2241" t="s">
        <v>30</v>
      </c>
      <c r="J2241">
        <v>1594.71</v>
      </c>
      <c r="K2241">
        <v>33122.129999999997</v>
      </c>
    </row>
    <row r="2242" spans="1:11" x14ac:dyDescent="0.25">
      <c r="A2242" t="s">
        <v>5958</v>
      </c>
      <c r="B2242" t="str">
        <f>C2242&amp;"-"&amp;COUNTIF(C$2:C2242,C2242)</f>
        <v>72507-21</v>
      </c>
      <c r="C2242">
        <v>72507</v>
      </c>
      <c r="D2242" s="57">
        <v>44995</v>
      </c>
      <c r="E2242" s="84" t="str">
        <f>F2242&amp;"-"&amp;COUNTIF($F$2:F2242,F2242)</f>
        <v>METASA-1990</v>
      </c>
      <c r="F2242" s="84" t="str">
        <f t="shared" si="148"/>
        <v>METASA</v>
      </c>
      <c r="G2242" t="s">
        <v>8581</v>
      </c>
      <c r="H2242" s="62">
        <v>88416482000106</v>
      </c>
      <c r="I2242" t="s">
        <v>30</v>
      </c>
      <c r="J2242">
        <v>1526.59</v>
      </c>
      <c r="K2242">
        <v>22624.06</v>
      </c>
    </row>
    <row r="2243" spans="1:11" x14ac:dyDescent="0.25">
      <c r="A2243" t="s">
        <v>5958</v>
      </c>
      <c r="B2243" t="str">
        <f>C2243&amp;"-"&amp;COUNTIF(C$2:C2243,C2243)</f>
        <v>72507-22</v>
      </c>
      <c r="C2243">
        <v>72507</v>
      </c>
      <c r="D2243" s="57">
        <v>44995</v>
      </c>
      <c r="E2243" s="84" t="str">
        <f>F2243&amp;"-"&amp;COUNTIF($F$2:F2243,F2243)</f>
        <v>METASA-1991</v>
      </c>
      <c r="F2243" s="84" t="str">
        <f t="shared" ref="F2243:F2306" si="149">LEFT(G2243,SEARCH(" ",G2243)-1)</f>
        <v>METASA</v>
      </c>
      <c r="G2243" t="s">
        <v>8581</v>
      </c>
      <c r="H2243" s="62">
        <v>88416482000106</v>
      </c>
      <c r="I2243" t="s">
        <v>30</v>
      </c>
      <c r="J2243">
        <v>2051.31</v>
      </c>
      <c r="K2243">
        <v>30400.41</v>
      </c>
    </row>
    <row r="2244" spans="1:11" x14ac:dyDescent="0.25">
      <c r="A2244" t="s">
        <v>5958</v>
      </c>
      <c r="B2244" t="str">
        <f>C2244&amp;"-"&amp;COUNTIF(C$2:C2244,C2244)</f>
        <v>72507-23</v>
      </c>
      <c r="C2244">
        <v>72507</v>
      </c>
      <c r="D2244" s="57">
        <v>44995</v>
      </c>
      <c r="E2244" s="84" t="str">
        <f>F2244&amp;"-"&amp;COUNTIF($F$2:F2244,F2244)</f>
        <v>METASA-1992</v>
      </c>
      <c r="F2244" s="84" t="str">
        <f t="shared" si="149"/>
        <v>METASA</v>
      </c>
      <c r="G2244" t="s">
        <v>8581</v>
      </c>
      <c r="H2244" s="62">
        <v>88416482000106</v>
      </c>
      <c r="I2244" t="s">
        <v>30</v>
      </c>
      <c r="J2244">
        <v>411.56</v>
      </c>
      <c r="K2244">
        <v>10692.33</v>
      </c>
    </row>
    <row r="2245" spans="1:11" x14ac:dyDescent="0.25">
      <c r="A2245" t="s">
        <v>5989</v>
      </c>
      <c r="B2245" t="str">
        <f>C2245&amp;"-"&amp;COUNTIF(C$2:C2245,C2245)</f>
        <v>2605484-1</v>
      </c>
      <c r="C2245">
        <v>2605484</v>
      </c>
      <c r="D2245" s="57">
        <v>44996</v>
      </c>
      <c r="E2245" s="84" t="str">
        <f>F2245&amp;"-"&amp;COUNTIF($F$2:F2245,F2245)</f>
        <v>GERDAU-6</v>
      </c>
      <c r="F2245" s="84" t="str">
        <f t="shared" si="149"/>
        <v>GERDAU</v>
      </c>
      <c r="G2245" t="s">
        <v>8590</v>
      </c>
      <c r="H2245" s="62">
        <v>17227422000105</v>
      </c>
      <c r="I2245" t="s">
        <v>6000</v>
      </c>
      <c r="J2245">
        <v>27.96</v>
      </c>
      <c r="K2245">
        <v>236474.78</v>
      </c>
    </row>
    <row r="2246" spans="1:11" x14ac:dyDescent="0.25">
      <c r="A2246" t="s">
        <v>5992</v>
      </c>
      <c r="B2246" t="str">
        <f>C2246&amp;"-"&amp;COUNTIF(C$2:C2246,C2246)</f>
        <v>222001-1</v>
      </c>
      <c r="C2246">
        <v>222001</v>
      </c>
      <c r="D2246" s="57">
        <v>44998</v>
      </c>
      <c r="E2246" s="84" t="str">
        <f>F2246&amp;"-"&amp;COUNTIF($F$2:F2246,F2246)</f>
        <v>ACO-1</v>
      </c>
      <c r="F2246" s="84" t="str">
        <f t="shared" si="149"/>
        <v>ACO</v>
      </c>
      <c r="G2246" t="s">
        <v>8591</v>
      </c>
      <c r="H2246" s="62">
        <v>33150053000733</v>
      </c>
      <c r="I2246" t="s">
        <v>5984</v>
      </c>
      <c r="J2246">
        <v>6.08</v>
      </c>
      <c r="K2246">
        <v>44185.67</v>
      </c>
    </row>
    <row r="2247" spans="1:11" x14ac:dyDescent="0.25">
      <c r="A2247" t="s">
        <v>5992</v>
      </c>
      <c r="B2247" t="str">
        <f>C2247&amp;"-"&amp;COUNTIF(C$2:C2247,C2247)</f>
        <v>222003-1</v>
      </c>
      <c r="C2247">
        <v>222003</v>
      </c>
      <c r="D2247" s="57">
        <v>44998</v>
      </c>
      <c r="E2247" s="84" t="str">
        <f>F2247&amp;"-"&amp;COUNTIF($F$2:F2247,F2247)</f>
        <v>ACO-2</v>
      </c>
      <c r="F2247" s="84" t="str">
        <f t="shared" si="149"/>
        <v>ACO</v>
      </c>
      <c r="G2247" t="s">
        <v>8591</v>
      </c>
      <c r="H2247" s="62">
        <v>33150053000733</v>
      </c>
      <c r="I2247" t="s">
        <v>5984</v>
      </c>
      <c r="J2247">
        <v>30</v>
      </c>
      <c r="K2247">
        <v>12273.3</v>
      </c>
    </row>
    <row r="2248" spans="1:11" x14ac:dyDescent="0.25">
      <c r="A2248" t="s">
        <v>5992</v>
      </c>
      <c r="B2248" t="str">
        <f>C2248&amp;"-"&amp;COUNTIF(C$2:C2248,C2248)</f>
        <v>222003-2</v>
      </c>
      <c r="C2248">
        <v>222003</v>
      </c>
      <c r="D2248" s="57">
        <v>44998</v>
      </c>
      <c r="E2248" s="84" t="str">
        <f>F2248&amp;"-"&amp;COUNTIF($F$2:F2248,F2248)</f>
        <v>ACO-3</v>
      </c>
      <c r="F2248" s="84" t="str">
        <f t="shared" si="149"/>
        <v>ACO</v>
      </c>
      <c r="G2248" t="s">
        <v>8591</v>
      </c>
      <c r="H2248" s="62">
        <v>33150053000733</v>
      </c>
      <c r="I2248" t="s">
        <v>5984</v>
      </c>
      <c r="J2248">
        <v>6</v>
      </c>
      <c r="K2248">
        <v>3703.14</v>
      </c>
    </row>
    <row r="2249" spans="1:11" x14ac:dyDescent="0.25">
      <c r="A2249" t="s">
        <v>5992</v>
      </c>
      <c r="B2249" t="str">
        <f>C2249&amp;"-"&amp;COUNTIF(C$2:C2249,C2249)</f>
        <v>222003-3</v>
      </c>
      <c r="C2249">
        <v>222003</v>
      </c>
      <c r="D2249" s="57">
        <v>44998</v>
      </c>
      <c r="E2249" s="84" t="str">
        <f>F2249&amp;"-"&amp;COUNTIF($F$2:F2249,F2249)</f>
        <v>ACO-4</v>
      </c>
      <c r="F2249" s="84" t="str">
        <f t="shared" si="149"/>
        <v>ACO</v>
      </c>
      <c r="G2249" t="s">
        <v>8591</v>
      </c>
      <c r="H2249" s="62">
        <v>33150053000733</v>
      </c>
      <c r="I2249" t="s">
        <v>5984</v>
      </c>
      <c r="J2249">
        <v>18</v>
      </c>
      <c r="K2249">
        <v>15814.08</v>
      </c>
    </row>
    <row r="2250" spans="1:11" x14ac:dyDescent="0.25">
      <c r="A2250" t="s">
        <v>5992</v>
      </c>
      <c r="B2250" t="str">
        <f>C2250&amp;"-"&amp;COUNTIF(C$2:C2250,C2250)</f>
        <v>222003-4</v>
      </c>
      <c r="C2250">
        <v>222003</v>
      </c>
      <c r="D2250" s="57">
        <v>44998</v>
      </c>
      <c r="E2250" s="84" t="str">
        <f>F2250&amp;"-"&amp;COUNTIF($F$2:F2250,F2250)</f>
        <v>ACO-5</v>
      </c>
      <c r="F2250" s="84" t="str">
        <f t="shared" si="149"/>
        <v>ACO</v>
      </c>
      <c r="G2250" t="s">
        <v>8591</v>
      </c>
      <c r="H2250" s="62">
        <v>33150053000733</v>
      </c>
      <c r="I2250" t="s">
        <v>5984</v>
      </c>
      <c r="J2250">
        <v>6</v>
      </c>
      <c r="K2250">
        <v>13951.14</v>
      </c>
    </row>
    <row r="2251" spans="1:11" x14ac:dyDescent="0.25">
      <c r="A2251" t="s">
        <v>5992</v>
      </c>
      <c r="B2251" t="str">
        <f>C2251&amp;"-"&amp;COUNTIF(C$2:C2251,C2251)</f>
        <v>222003-5</v>
      </c>
      <c r="C2251">
        <v>222003</v>
      </c>
      <c r="D2251" s="57">
        <v>44998</v>
      </c>
      <c r="E2251" s="84" t="str">
        <f>F2251&amp;"-"&amp;COUNTIF($F$2:F2251,F2251)</f>
        <v>ACO-6</v>
      </c>
      <c r="F2251" s="84" t="str">
        <f t="shared" si="149"/>
        <v>ACO</v>
      </c>
      <c r="G2251" t="s">
        <v>8591</v>
      </c>
      <c r="H2251" s="62">
        <v>33150053000733</v>
      </c>
      <c r="I2251" t="s">
        <v>5984</v>
      </c>
      <c r="J2251">
        <v>6</v>
      </c>
      <c r="K2251">
        <v>19774.259999999998</v>
      </c>
    </row>
    <row r="2252" spans="1:11" x14ac:dyDescent="0.25">
      <c r="A2252" t="s">
        <v>6001</v>
      </c>
      <c r="B2252" t="str">
        <f>C2252&amp;"-"&amp;COUNTIF(C$2:C2252,C2252)</f>
        <v>160767-1</v>
      </c>
      <c r="C2252">
        <v>160767</v>
      </c>
      <c r="D2252" s="57">
        <v>44999</v>
      </c>
      <c r="E2252" s="84" t="str">
        <f>F2252&amp;"-"&amp;COUNTIF($F$2:F2252,F2252)</f>
        <v>H-5</v>
      </c>
      <c r="F2252" s="84" t="str">
        <f t="shared" si="149"/>
        <v>H</v>
      </c>
      <c r="G2252" t="s">
        <v>8589</v>
      </c>
      <c r="H2252" s="62">
        <v>62312426000138</v>
      </c>
      <c r="I2252" t="s">
        <v>5984</v>
      </c>
      <c r="J2252">
        <v>6</v>
      </c>
      <c r="K2252">
        <v>22006.32</v>
      </c>
    </row>
    <row r="2253" spans="1:11" x14ac:dyDescent="0.25">
      <c r="A2253" t="s">
        <v>5958</v>
      </c>
      <c r="B2253" t="str">
        <f>C2253&amp;"-"&amp;COUNTIF(C$2:C2253,C2253)</f>
        <v>72538-1</v>
      </c>
      <c r="C2253">
        <v>72538</v>
      </c>
      <c r="D2253" s="57">
        <v>44999</v>
      </c>
      <c r="E2253" s="84" t="str">
        <f>F2253&amp;"-"&amp;COUNTIF($F$2:F2253,F2253)</f>
        <v>METASA-1993</v>
      </c>
      <c r="F2253" s="84" t="str">
        <f t="shared" si="149"/>
        <v>METASA</v>
      </c>
      <c r="G2253" t="s">
        <v>8581</v>
      </c>
      <c r="H2253" s="62">
        <v>88416482000106</v>
      </c>
      <c r="I2253" t="s">
        <v>30</v>
      </c>
      <c r="J2253">
        <v>10.01</v>
      </c>
      <c r="K2253">
        <v>176.68</v>
      </c>
    </row>
    <row r="2254" spans="1:11" x14ac:dyDescent="0.25">
      <c r="A2254" t="s">
        <v>5958</v>
      </c>
      <c r="B2254" t="str">
        <f>C2254&amp;"-"&amp;COUNTIF(C$2:C2254,C2254)</f>
        <v>72538-2</v>
      </c>
      <c r="C2254">
        <v>72538</v>
      </c>
      <c r="D2254" s="57">
        <v>44999</v>
      </c>
      <c r="E2254" s="84" t="str">
        <f>F2254&amp;"-"&amp;COUNTIF($F$2:F2254,F2254)</f>
        <v>METASA-1994</v>
      </c>
      <c r="F2254" s="84" t="str">
        <f t="shared" si="149"/>
        <v>METASA</v>
      </c>
      <c r="G2254" t="s">
        <v>8581</v>
      </c>
      <c r="H2254" s="62">
        <v>88416482000106</v>
      </c>
      <c r="I2254" t="s">
        <v>30</v>
      </c>
      <c r="J2254">
        <v>425.55</v>
      </c>
      <c r="K2254">
        <v>7183.28</v>
      </c>
    </row>
    <row r="2255" spans="1:11" x14ac:dyDescent="0.25">
      <c r="A2255" t="s">
        <v>5958</v>
      </c>
      <c r="B2255" t="str">
        <f>C2255&amp;"-"&amp;COUNTIF(C$2:C2255,C2255)</f>
        <v>72538-3</v>
      </c>
      <c r="C2255">
        <v>72538</v>
      </c>
      <c r="D2255" s="57">
        <v>44999</v>
      </c>
      <c r="E2255" s="84" t="str">
        <f>F2255&amp;"-"&amp;COUNTIF($F$2:F2255,F2255)</f>
        <v>METASA-1995</v>
      </c>
      <c r="F2255" s="84" t="str">
        <f t="shared" si="149"/>
        <v>METASA</v>
      </c>
      <c r="G2255" t="s">
        <v>8581</v>
      </c>
      <c r="H2255" s="62">
        <v>88416482000106</v>
      </c>
      <c r="I2255" t="s">
        <v>30</v>
      </c>
      <c r="J2255">
        <v>6888.91</v>
      </c>
      <c r="K2255">
        <v>92104.73</v>
      </c>
    </row>
    <row r="2256" spans="1:11" x14ac:dyDescent="0.25">
      <c r="A2256" t="s">
        <v>5958</v>
      </c>
      <c r="B2256" t="str">
        <f>C2256&amp;"-"&amp;COUNTIF(C$2:C2256,C2256)</f>
        <v>72538-4</v>
      </c>
      <c r="C2256">
        <v>72538</v>
      </c>
      <c r="D2256" s="57">
        <v>44999</v>
      </c>
      <c r="E2256" s="84" t="str">
        <f>F2256&amp;"-"&amp;COUNTIF($F$2:F2256,F2256)</f>
        <v>METASA-1996</v>
      </c>
      <c r="F2256" s="84" t="str">
        <f t="shared" si="149"/>
        <v>METASA</v>
      </c>
      <c r="G2256" t="s">
        <v>8581</v>
      </c>
      <c r="H2256" s="62">
        <v>88416482000106</v>
      </c>
      <c r="I2256" t="s">
        <v>30</v>
      </c>
      <c r="J2256">
        <v>614.95000000000005</v>
      </c>
      <c r="K2256">
        <v>10380.36</v>
      </c>
    </row>
    <row r="2257" spans="1:11" x14ac:dyDescent="0.25">
      <c r="A2257" t="s">
        <v>5958</v>
      </c>
      <c r="B2257" t="str">
        <f>C2257&amp;"-"&amp;COUNTIF(C$2:C2257,C2257)</f>
        <v>72538-5</v>
      </c>
      <c r="C2257">
        <v>72538</v>
      </c>
      <c r="D2257" s="57">
        <v>44999</v>
      </c>
      <c r="E2257" s="84" t="str">
        <f>F2257&amp;"-"&amp;COUNTIF($F$2:F2257,F2257)</f>
        <v>METASA-1997</v>
      </c>
      <c r="F2257" s="84" t="str">
        <f t="shared" si="149"/>
        <v>METASA</v>
      </c>
      <c r="G2257" t="s">
        <v>8581</v>
      </c>
      <c r="H2257" s="62">
        <v>88416482000106</v>
      </c>
      <c r="I2257" t="s">
        <v>30</v>
      </c>
      <c r="J2257">
        <v>379.03</v>
      </c>
      <c r="K2257">
        <v>5480.77</v>
      </c>
    </row>
    <row r="2258" spans="1:11" x14ac:dyDescent="0.25">
      <c r="A2258" t="s">
        <v>5958</v>
      </c>
      <c r="B2258" t="str">
        <f>C2258&amp;"-"&amp;COUNTIF(C$2:C2258,C2258)</f>
        <v>72538-6</v>
      </c>
      <c r="C2258">
        <v>72538</v>
      </c>
      <c r="D2258" s="57">
        <v>44999</v>
      </c>
      <c r="E2258" s="84" t="str">
        <f>F2258&amp;"-"&amp;COUNTIF($F$2:F2258,F2258)</f>
        <v>METASA-1998</v>
      </c>
      <c r="F2258" s="84" t="str">
        <f t="shared" si="149"/>
        <v>METASA</v>
      </c>
      <c r="G2258" t="s">
        <v>8581</v>
      </c>
      <c r="H2258" s="62">
        <v>88416482000106</v>
      </c>
      <c r="I2258" t="s">
        <v>30</v>
      </c>
      <c r="J2258">
        <v>3134.95</v>
      </c>
      <c r="K2258">
        <v>41914.28</v>
      </c>
    </row>
    <row r="2259" spans="1:11" x14ac:dyDescent="0.25">
      <c r="A2259" t="s">
        <v>5958</v>
      </c>
      <c r="B2259" t="str">
        <f>C2259&amp;"-"&amp;COUNTIF(C$2:C2259,C2259)</f>
        <v>72538-7</v>
      </c>
      <c r="C2259">
        <v>72538</v>
      </c>
      <c r="D2259" s="57">
        <v>44999</v>
      </c>
      <c r="E2259" s="84" t="str">
        <f>F2259&amp;"-"&amp;COUNTIF($F$2:F2259,F2259)</f>
        <v>METASA-1999</v>
      </c>
      <c r="F2259" s="84" t="str">
        <f t="shared" si="149"/>
        <v>METASA</v>
      </c>
      <c r="G2259" t="s">
        <v>8581</v>
      </c>
      <c r="H2259" s="62">
        <v>88416482000106</v>
      </c>
      <c r="I2259" t="s">
        <v>30</v>
      </c>
      <c r="J2259">
        <v>3136.88</v>
      </c>
      <c r="K2259">
        <v>45359.28</v>
      </c>
    </row>
    <row r="2260" spans="1:11" x14ac:dyDescent="0.25">
      <c r="A2260" t="s">
        <v>5958</v>
      </c>
      <c r="B2260" t="str">
        <f>C2260&amp;"-"&amp;COUNTIF(C$2:C2260,C2260)</f>
        <v>72538-8</v>
      </c>
      <c r="C2260">
        <v>72538</v>
      </c>
      <c r="D2260" s="57">
        <v>44999</v>
      </c>
      <c r="E2260" s="84" t="str">
        <f>F2260&amp;"-"&amp;COUNTIF($F$2:F2260,F2260)</f>
        <v>METASA-2000</v>
      </c>
      <c r="F2260" s="84" t="str">
        <f t="shared" si="149"/>
        <v>METASA</v>
      </c>
      <c r="G2260" t="s">
        <v>8581</v>
      </c>
      <c r="H2260" s="62">
        <v>88416482000106</v>
      </c>
      <c r="I2260" t="s">
        <v>30</v>
      </c>
      <c r="J2260">
        <v>144.91999999999999</v>
      </c>
      <c r="K2260">
        <v>2205.6799999999998</v>
      </c>
    </row>
    <row r="2261" spans="1:11" x14ac:dyDescent="0.25">
      <c r="A2261" t="s">
        <v>5958</v>
      </c>
      <c r="B2261" t="str">
        <f>C2261&amp;"-"&amp;COUNTIF(C$2:C2261,C2261)</f>
        <v>72538-9</v>
      </c>
      <c r="C2261">
        <v>72538</v>
      </c>
      <c r="D2261" s="57">
        <v>44999</v>
      </c>
      <c r="E2261" s="84" t="str">
        <f>F2261&amp;"-"&amp;COUNTIF($F$2:F2261,F2261)</f>
        <v>METASA-2001</v>
      </c>
      <c r="F2261" s="84" t="str">
        <f t="shared" si="149"/>
        <v>METASA</v>
      </c>
      <c r="G2261" t="s">
        <v>8581</v>
      </c>
      <c r="H2261" s="62">
        <v>88416482000106</v>
      </c>
      <c r="I2261" t="s">
        <v>30</v>
      </c>
      <c r="J2261">
        <v>1053.0899999999999</v>
      </c>
      <c r="K2261">
        <v>17776.18</v>
      </c>
    </row>
    <row r="2262" spans="1:11" x14ac:dyDescent="0.25">
      <c r="A2262" t="s">
        <v>5958</v>
      </c>
      <c r="B2262" t="str">
        <f>C2262&amp;"-"&amp;COUNTIF(C$2:C2262,C2262)</f>
        <v>72538-10</v>
      </c>
      <c r="C2262">
        <v>72538</v>
      </c>
      <c r="D2262" s="57">
        <v>44999</v>
      </c>
      <c r="E2262" s="84" t="str">
        <f>F2262&amp;"-"&amp;COUNTIF($F$2:F2262,F2262)</f>
        <v>METASA-2002</v>
      </c>
      <c r="F2262" s="84" t="str">
        <f t="shared" si="149"/>
        <v>METASA</v>
      </c>
      <c r="G2262" t="s">
        <v>8581</v>
      </c>
      <c r="H2262" s="62">
        <v>88416482000106</v>
      </c>
      <c r="I2262" t="s">
        <v>30</v>
      </c>
      <c r="J2262">
        <v>9.2899999999999991</v>
      </c>
      <c r="K2262">
        <v>141.38999999999999</v>
      </c>
    </row>
    <row r="2263" spans="1:11" x14ac:dyDescent="0.25">
      <c r="A2263" t="s">
        <v>5958</v>
      </c>
      <c r="B2263" t="str">
        <f>C2263&amp;"-"&amp;COUNTIF(C$2:C2263,C2263)</f>
        <v>72538-11</v>
      </c>
      <c r="C2263">
        <v>72538</v>
      </c>
      <c r="D2263" s="57">
        <v>44999</v>
      </c>
      <c r="E2263" s="84" t="str">
        <f>F2263&amp;"-"&amp;COUNTIF($F$2:F2263,F2263)</f>
        <v>METASA-2003</v>
      </c>
      <c r="F2263" s="84" t="str">
        <f t="shared" si="149"/>
        <v>METASA</v>
      </c>
      <c r="G2263" t="s">
        <v>8581</v>
      </c>
      <c r="H2263" s="62">
        <v>88416482000106</v>
      </c>
      <c r="I2263" t="s">
        <v>30</v>
      </c>
      <c r="J2263">
        <v>311.95</v>
      </c>
      <c r="K2263">
        <v>4170.7700000000004</v>
      </c>
    </row>
    <row r="2264" spans="1:11" x14ac:dyDescent="0.25">
      <c r="A2264" t="s">
        <v>5958</v>
      </c>
      <c r="B2264" t="str">
        <f>C2264&amp;"-"&amp;COUNTIF(C$2:C2264,C2264)</f>
        <v>72538-12</v>
      </c>
      <c r="C2264">
        <v>72538</v>
      </c>
      <c r="D2264" s="57">
        <v>44999</v>
      </c>
      <c r="E2264" s="84" t="str">
        <f>F2264&amp;"-"&amp;COUNTIF($F$2:F2264,F2264)</f>
        <v>METASA-2004</v>
      </c>
      <c r="F2264" s="84" t="str">
        <f t="shared" si="149"/>
        <v>METASA</v>
      </c>
      <c r="G2264" t="s">
        <v>8581</v>
      </c>
      <c r="H2264" s="62">
        <v>88416482000106</v>
      </c>
      <c r="I2264" t="s">
        <v>30</v>
      </c>
      <c r="J2264">
        <v>193.82</v>
      </c>
      <c r="K2264">
        <v>3271.68</v>
      </c>
    </row>
    <row r="2265" spans="1:11" x14ac:dyDescent="0.25">
      <c r="A2265" t="s">
        <v>5958</v>
      </c>
      <c r="B2265" t="str">
        <f>C2265&amp;"-"&amp;COUNTIF(C$2:C2265,C2265)</f>
        <v>72538-13</v>
      </c>
      <c r="C2265">
        <v>72538</v>
      </c>
      <c r="D2265" s="57">
        <v>44999</v>
      </c>
      <c r="E2265" s="84" t="str">
        <f>F2265&amp;"-"&amp;COUNTIF($F$2:F2265,F2265)</f>
        <v>METASA-2005</v>
      </c>
      <c r="F2265" s="84" t="str">
        <f t="shared" si="149"/>
        <v>METASA</v>
      </c>
      <c r="G2265" t="s">
        <v>8581</v>
      </c>
      <c r="H2265" s="62">
        <v>88416482000106</v>
      </c>
      <c r="I2265" t="s">
        <v>30</v>
      </c>
      <c r="J2265">
        <v>1044.92</v>
      </c>
      <c r="K2265">
        <v>20187.849999999999</v>
      </c>
    </row>
    <row r="2266" spans="1:11" x14ac:dyDescent="0.25">
      <c r="A2266" t="s">
        <v>5958</v>
      </c>
      <c r="B2266" t="str">
        <f>C2266&amp;"-"&amp;COUNTIF(C$2:C2266,C2266)</f>
        <v>72538-14</v>
      </c>
      <c r="C2266">
        <v>72538</v>
      </c>
      <c r="D2266" s="57">
        <v>44999</v>
      </c>
      <c r="E2266" s="84" t="str">
        <f>F2266&amp;"-"&amp;COUNTIF($F$2:F2266,F2266)</f>
        <v>METASA-2006</v>
      </c>
      <c r="F2266" s="84" t="str">
        <f t="shared" si="149"/>
        <v>METASA</v>
      </c>
      <c r="G2266" t="s">
        <v>8581</v>
      </c>
      <c r="H2266" s="62">
        <v>88416482000106</v>
      </c>
      <c r="I2266" t="s">
        <v>30</v>
      </c>
      <c r="J2266">
        <v>679.9</v>
      </c>
      <c r="K2266">
        <v>13135.67</v>
      </c>
    </row>
    <row r="2267" spans="1:11" x14ac:dyDescent="0.25">
      <c r="A2267" t="s">
        <v>5958</v>
      </c>
      <c r="B2267" t="str">
        <f>C2267&amp;"-"&amp;COUNTIF(C$2:C2267,C2267)</f>
        <v>72538-15</v>
      </c>
      <c r="C2267">
        <v>72538</v>
      </c>
      <c r="D2267" s="57">
        <v>44999</v>
      </c>
      <c r="E2267" s="84" t="str">
        <f>F2267&amp;"-"&amp;COUNTIF($F$2:F2267,F2267)</f>
        <v>METASA-2007</v>
      </c>
      <c r="F2267" s="84" t="str">
        <f t="shared" si="149"/>
        <v>METASA</v>
      </c>
      <c r="G2267" t="s">
        <v>8581</v>
      </c>
      <c r="H2267" s="62">
        <v>88416482000106</v>
      </c>
      <c r="I2267" t="s">
        <v>30</v>
      </c>
      <c r="J2267">
        <v>627.46</v>
      </c>
      <c r="K2267">
        <v>12122.53</v>
      </c>
    </row>
    <row r="2268" spans="1:11" x14ac:dyDescent="0.25">
      <c r="A2268" t="s">
        <v>5986</v>
      </c>
      <c r="B2268" t="str">
        <f>C2268&amp;"-"&amp;COUNTIF(C$2:C2268,C2268)</f>
        <v>23442-1</v>
      </c>
      <c r="C2268">
        <v>23442</v>
      </c>
      <c r="D2268" s="57">
        <v>44999</v>
      </c>
      <c r="E2268" s="84" t="str">
        <f>F2268&amp;"-"&amp;COUNTIF($F$2:F2268,F2268)</f>
        <v>WK-46</v>
      </c>
      <c r="F2268" s="84" t="str">
        <f t="shared" si="149"/>
        <v>WK</v>
      </c>
      <c r="G2268" t="s">
        <v>8586</v>
      </c>
      <c r="H2268" s="62">
        <v>97434047000103</v>
      </c>
      <c r="I2268" t="s">
        <v>5984</v>
      </c>
      <c r="J2268">
        <v>12</v>
      </c>
      <c r="K2268">
        <v>2929.8</v>
      </c>
    </row>
    <row r="2269" spans="1:11" x14ac:dyDescent="0.25">
      <c r="A2269" t="s">
        <v>5986</v>
      </c>
      <c r="B2269" t="str">
        <f>C2269&amp;"-"&amp;COUNTIF(C$2:C2269,C2269)</f>
        <v>23442-2</v>
      </c>
      <c r="C2269">
        <v>23442</v>
      </c>
      <c r="D2269" s="57">
        <v>44999</v>
      </c>
      <c r="E2269" s="84" t="str">
        <f>F2269&amp;"-"&amp;COUNTIF($F$2:F2269,F2269)</f>
        <v>WK-47</v>
      </c>
      <c r="F2269" s="84" t="str">
        <f t="shared" si="149"/>
        <v>WK</v>
      </c>
      <c r="G2269" t="s">
        <v>8586</v>
      </c>
      <c r="H2269" s="62">
        <v>97434047000103</v>
      </c>
      <c r="I2269" t="s">
        <v>5984</v>
      </c>
      <c r="J2269">
        <v>6</v>
      </c>
      <c r="K2269">
        <v>1368</v>
      </c>
    </row>
    <row r="2270" spans="1:11" x14ac:dyDescent="0.25">
      <c r="A2270" t="s">
        <v>5962</v>
      </c>
      <c r="B2270" t="str">
        <f>C2270&amp;"-"&amp;COUNTIF(C$2:C2270,C2270)</f>
        <v>108447-1</v>
      </c>
      <c r="C2270">
        <v>108447</v>
      </c>
      <c r="D2270" s="57">
        <v>45001</v>
      </c>
      <c r="E2270" s="84" t="str">
        <f>F2270&amp;"-"&amp;COUNTIF($F$2:F2270,F2270)</f>
        <v>ESAB-77</v>
      </c>
      <c r="F2270" s="84" t="str">
        <f t="shared" si="149"/>
        <v>ESAB</v>
      </c>
      <c r="G2270" t="s">
        <v>8582</v>
      </c>
      <c r="H2270" s="62">
        <v>29799921000571</v>
      </c>
      <c r="I2270" t="s">
        <v>30</v>
      </c>
      <c r="J2270">
        <v>86.4</v>
      </c>
      <c r="K2270">
        <v>23430.82</v>
      </c>
    </row>
    <row r="2271" spans="1:11" x14ac:dyDescent="0.25">
      <c r="A2271" t="s">
        <v>5960</v>
      </c>
      <c r="B2271" t="str">
        <f>C2271&amp;"-"&amp;COUNTIF(C$2:C2271,C2271)</f>
        <v>108447-2</v>
      </c>
      <c r="C2271">
        <v>108447</v>
      </c>
      <c r="D2271" s="57">
        <v>45001</v>
      </c>
      <c r="E2271" s="84" t="str">
        <f>F2271&amp;"-"&amp;COUNTIF($F$2:F2271,F2271)</f>
        <v>ESAB-78</v>
      </c>
      <c r="F2271" s="84" t="str">
        <f t="shared" si="149"/>
        <v>ESAB</v>
      </c>
      <c r="G2271" t="s">
        <v>8582</v>
      </c>
      <c r="H2271" s="62">
        <v>29799921000571</v>
      </c>
      <c r="I2271" t="s">
        <v>30</v>
      </c>
      <c r="J2271">
        <v>100</v>
      </c>
      <c r="K2271">
        <v>15147</v>
      </c>
    </row>
    <row r="2272" spans="1:11" x14ac:dyDescent="0.25">
      <c r="A2272" t="s">
        <v>5962</v>
      </c>
      <c r="B2272" t="str">
        <f>C2272&amp;"-"&amp;COUNTIF(C$2:C2272,C2272)</f>
        <v>108447-3</v>
      </c>
      <c r="C2272">
        <v>108447</v>
      </c>
      <c r="D2272" s="57">
        <v>45001</v>
      </c>
      <c r="E2272" s="84" t="str">
        <f>F2272&amp;"-"&amp;COUNTIF($F$2:F2272,F2272)</f>
        <v>ESAB-79</v>
      </c>
      <c r="F2272" s="84" t="str">
        <f t="shared" si="149"/>
        <v>ESAB</v>
      </c>
      <c r="G2272" t="s">
        <v>8582</v>
      </c>
      <c r="H2272" s="62">
        <v>29799921000571</v>
      </c>
      <c r="I2272" t="s">
        <v>30</v>
      </c>
      <c r="J2272">
        <v>88.2</v>
      </c>
      <c r="K2272">
        <v>24828.3</v>
      </c>
    </row>
    <row r="2273" spans="1:11" x14ac:dyDescent="0.25">
      <c r="A2273" t="s">
        <v>5976</v>
      </c>
      <c r="B2273" t="str">
        <f>C2273&amp;"-"&amp;COUNTIF(C$2:C2273,C2273)</f>
        <v>108447-4</v>
      </c>
      <c r="C2273">
        <v>108447</v>
      </c>
      <c r="D2273" s="57">
        <v>45001</v>
      </c>
      <c r="E2273" s="84" t="str">
        <f>F2273&amp;"-"&amp;COUNTIF($F$2:F2273,F2273)</f>
        <v>ESAB-80</v>
      </c>
      <c r="F2273" s="84" t="str">
        <f t="shared" si="149"/>
        <v>ESAB</v>
      </c>
      <c r="G2273" t="s">
        <v>8582</v>
      </c>
      <c r="H2273" s="62">
        <v>29799921000571</v>
      </c>
      <c r="I2273" t="s">
        <v>30</v>
      </c>
      <c r="J2273">
        <v>360</v>
      </c>
      <c r="K2273">
        <v>97200</v>
      </c>
    </row>
    <row r="2274" spans="1:11" x14ac:dyDescent="0.25">
      <c r="A2274" t="s">
        <v>5963</v>
      </c>
      <c r="B2274" t="str">
        <f>C2274&amp;"-"&amp;COUNTIF(C$2:C2274,C2274)</f>
        <v>108447-5</v>
      </c>
      <c r="C2274">
        <v>108447</v>
      </c>
      <c r="D2274" s="57">
        <v>45001</v>
      </c>
      <c r="E2274" s="84" t="str">
        <f>F2274&amp;"-"&amp;COUNTIF($F$2:F2274,F2274)</f>
        <v>ESAB-81</v>
      </c>
      <c r="F2274" s="84" t="str">
        <f t="shared" si="149"/>
        <v>ESAB</v>
      </c>
      <c r="G2274" t="s">
        <v>8582</v>
      </c>
      <c r="H2274" s="62">
        <v>29799921000571</v>
      </c>
      <c r="I2274" t="s">
        <v>30</v>
      </c>
      <c r="J2274">
        <v>80</v>
      </c>
      <c r="K2274">
        <v>24319.200000000001</v>
      </c>
    </row>
    <row r="2275" spans="1:11" x14ac:dyDescent="0.25">
      <c r="A2275" t="s">
        <v>5965</v>
      </c>
      <c r="B2275" t="str">
        <f>C2275&amp;"-"&amp;COUNTIF(C$2:C2275,C2275)</f>
        <v>108447-6</v>
      </c>
      <c r="C2275">
        <v>108447</v>
      </c>
      <c r="D2275" s="57">
        <v>45001</v>
      </c>
      <c r="E2275" s="84" t="str">
        <f>F2275&amp;"-"&amp;COUNTIF($F$2:F2275,F2275)</f>
        <v>ESAB-82</v>
      </c>
      <c r="F2275" s="84" t="str">
        <f t="shared" si="149"/>
        <v>ESAB</v>
      </c>
      <c r="G2275" t="s">
        <v>8582</v>
      </c>
      <c r="H2275" s="62">
        <v>29799921000571</v>
      </c>
      <c r="I2275" t="s">
        <v>30</v>
      </c>
      <c r="J2275">
        <v>80</v>
      </c>
      <c r="K2275">
        <v>25152</v>
      </c>
    </row>
    <row r="2276" spans="1:11" x14ac:dyDescent="0.25">
      <c r="A2276" t="s">
        <v>5965</v>
      </c>
      <c r="B2276" t="str">
        <f>C2276&amp;"-"&amp;COUNTIF(C$2:C2276,C2276)</f>
        <v>108447-7</v>
      </c>
      <c r="C2276">
        <v>108447</v>
      </c>
      <c r="D2276" s="57">
        <v>45001</v>
      </c>
      <c r="E2276" s="84" t="str">
        <f>F2276&amp;"-"&amp;COUNTIF($F$2:F2276,F2276)</f>
        <v>ESAB-83</v>
      </c>
      <c r="F2276" s="84" t="str">
        <f t="shared" si="149"/>
        <v>ESAB</v>
      </c>
      <c r="G2276" t="s">
        <v>8582</v>
      </c>
      <c r="H2276" s="62">
        <v>29799921000571</v>
      </c>
      <c r="I2276" t="s">
        <v>30</v>
      </c>
      <c r="J2276">
        <v>80</v>
      </c>
      <c r="K2276">
        <v>25152</v>
      </c>
    </row>
    <row r="2277" spans="1:11" x14ac:dyDescent="0.25">
      <c r="A2277" t="s">
        <v>5960</v>
      </c>
      <c r="B2277" t="str">
        <f>C2277&amp;"-"&amp;COUNTIF(C$2:C2277,C2277)</f>
        <v>108447-8</v>
      </c>
      <c r="C2277">
        <v>108447</v>
      </c>
      <c r="D2277" s="57">
        <v>45001</v>
      </c>
      <c r="E2277" s="84" t="str">
        <f>F2277&amp;"-"&amp;COUNTIF($F$2:F2277,F2277)</f>
        <v>ESAB-84</v>
      </c>
      <c r="F2277" s="84" t="str">
        <f t="shared" si="149"/>
        <v>ESAB</v>
      </c>
      <c r="G2277" t="s">
        <v>8582</v>
      </c>
      <c r="H2277" s="62">
        <v>29799921000571</v>
      </c>
      <c r="I2277" t="s">
        <v>30</v>
      </c>
      <c r="J2277">
        <v>80</v>
      </c>
      <c r="K2277">
        <v>9240.7999999999993</v>
      </c>
    </row>
    <row r="2278" spans="1:11" x14ac:dyDescent="0.25">
      <c r="A2278" t="s">
        <v>5960</v>
      </c>
      <c r="B2278" t="str">
        <f>C2278&amp;"-"&amp;COUNTIF(C$2:C2278,C2278)</f>
        <v>108447-9</v>
      </c>
      <c r="C2278">
        <v>108447</v>
      </c>
      <c r="D2278" s="57">
        <v>45001</v>
      </c>
      <c r="E2278" s="84" t="str">
        <f>F2278&amp;"-"&amp;COUNTIF($F$2:F2278,F2278)</f>
        <v>ESAB-85</v>
      </c>
      <c r="F2278" s="84" t="str">
        <f t="shared" si="149"/>
        <v>ESAB</v>
      </c>
      <c r="G2278" t="s">
        <v>8582</v>
      </c>
      <c r="H2278" s="62">
        <v>29799921000571</v>
      </c>
      <c r="I2278" t="s">
        <v>30</v>
      </c>
      <c r="J2278">
        <v>80</v>
      </c>
      <c r="K2278">
        <v>11668</v>
      </c>
    </row>
    <row r="2279" spans="1:11" x14ac:dyDescent="0.25">
      <c r="A2279" t="s">
        <v>5973</v>
      </c>
      <c r="B2279" t="str">
        <f>C2279&amp;"-"&amp;COUNTIF(C$2:C2279,C2279)</f>
        <v>108447-10</v>
      </c>
      <c r="C2279">
        <v>108447</v>
      </c>
      <c r="D2279" s="57">
        <v>45001</v>
      </c>
      <c r="E2279" s="84" t="str">
        <f>F2279&amp;"-"&amp;COUNTIF($F$2:F2279,F2279)</f>
        <v>ESAB-86</v>
      </c>
      <c r="F2279" s="84" t="str">
        <f t="shared" si="149"/>
        <v>ESAB</v>
      </c>
      <c r="G2279" t="s">
        <v>8582</v>
      </c>
      <c r="H2279" s="62">
        <v>29799921000571</v>
      </c>
      <c r="I2279" t="s">
        <v>30</v>
      </c>
      <c r="J2279">
        <v>300</v>
      </c>
      <c r="K2279">
        <v>51678</v>
      </c>
    </row>
    <row r="2280" spans="1:11" x14ac:dyDescent="0.25">
      <c r="A2280" t="s">
        <v>5960</v>
      </c>
      <c r="B2280" t="str">
        <f>C2280&amp;"-"&amp;COUNTIF(C$2:C2280,C2280)</f>
        <v>108447-11</v>
      </c>
      <c r="C2280">
        <v>108447</v>
      </c>
      <c r="D2280" s="57">
        <v>45001</v>
      </c>
      <c r="E2280" s="84" t="str">
        <f>F2280&amp;"-"&amp;COUNTIF($F$2:F2280,F2280)</f>
        <v>ESAB-87</v>
      </c>
      <c r="F2280" s="84" t="str">
        <f t="shared" si="149"/>
        <v>ESAB</v>
      </c>
      <c r="G2280" t="s">
        <v>8582</v>
      </c>
      <c r="H2280" s="62">
        <v>29799921000571</v>
      </c>
      <c r="I2280" t="s">
        <v>30</v>
      </c>
      <c r="J2280">
        <v>80</v>
      </c>
      <c r="K2280">
        <v>11240</v>
      </c>
    </row>
    <row r="2281" spans="1:11" x14ac:dyDescent="0.25">
      <c r="A2281" t="s">
        <v>5960</v>
      </c>
      <c r="B2281" t="str">
        <f>C2281&amp;"-"&amp;COUNTIF(C$2:C2281,C2281)</f>
        <v>108447-12</v>
      </c>
      <c r="C2281">
        <v>108447</v>
      </c>
      <c r="D2281" s="57">
        <v>45001</v>
      </c>
      <c r="E2281" s="84" t="str">
        <f>F2281&amp;"-"&amp;COUNTIF($F$2:F2281,F2281)</f>
        <v>ESAB-88</v>
      </c>
      <c r="F2281" s="84" t="str">
        <f t="shared" si="149"/>
        <v>ESAB</v>
      </c>
      <c r="G2281" t="s">
        <v>8582</v>
      </c>
      <c r="H2281" s="62">
        <v>29799921000571</v>
      </c>
      <c r="I2281" t="s">
        <v>30</v>
      </c>
      <c r="J2281">
        <v>30</v>
      </c>
      <c r="K2281">
        <v>3551.7</v>
      </c>
    </row>
    <row r="2282" spans="1:11" x14ac:dyDescent="0.25">
      <c r="A2282" t="s">
        <v>5975</v>
      </c>
      <c r="B2282" t="str">
        <f>C2282&amp;"-"&amp;COUNTIF(C$2:C2282,C2282)</f>
        <v>108447-13</v>
      </c>
      <c r="C2282">
        <v>108447</v>
      </c>
      <c r="D2282" s="57">
        <v>45001</v>
      </c>
      <c r="E2282" s="84" t="str">
        <f>F2282&amp;"-"&amp;COUNTIF($F$2:F2282,F2282)</f>
        <v>ESAB-89</v>
      </c>
      <c r="F2282" s="84" t="str">
        <f t="shared" si="149"/>
        <v>ESAB</v>
      </c>
      <c r="G2282" t="s">
        <v>8582</v>
      </c>
      <c r="H2282" s="62">
        <v>29799921000571</v>
      </c>
      <c r="I2282" t="s">
        <v>30</v>
      </c>
      <c r="J2282">
        <v>150</v>
      </c>
      <c r="K2282">
        <v>48600</v>
      </c>
    </row>
    <row r="2283" spans="1:11" x14ac:dyDescent="0.25">
      <c r="A2283" t="s">
        <v>5958</v>
      </c>
      <c r="B2283" t="str">
        <f>C2283&amp;"-"&amp;COUNTIF(C$2:C2283,C2283)</f>
        <v>72592-1</v>
      </c>
      <c r="C2283">
        <v>72592</v>
      </c>
      <c r="D2283" s="57">
        <v>45001</v>
      </c>
      <c r="E2283" s="84" t="str">
        <f>F2283&amp;"-"&amp;COUNTIF($F$2:F2283,F2283)</f>
        <v>METASA-2008</v>
      </c>
      <c r="F2283" s="84" t="str">
        <f t="shared" si="149"/>
        <v>METASA</v>
      </c>
      <c r="G2283" t="s">
        <v>8581</v>
      </c>
      <c r="H2283" s="62">
        <v>88416482000106</v>
      </c>
      <c r="I2283" t="s">
        <v>30</v>
      </c>
      <c r="J2283">
        <v>26.55</v>
      </c>
      <c r="K2283">
        <v>468.61</v>
      </c>
    </row>
    <row r="2284" spans="1:11" x14ac:dyDescent="0.25">
      <c r="A2284" t="s">
        <v>5958</v>
      </c>
      <c r="B2284" t="str">
        <f>C2284&amp;"-"&amp;COUNTIF(C$2:C2284,C2284)</f>
        <v>72592-2</v>
      </c>
      <c r="C2284">
        <v>72592</v>
      </c>
      <c r="D2284" s="57">
        <v>45001</v>
      </c>
      <c r="E2284" s="84" t="str">
        <f>F2284&amp;"-"&amp;COUNTIF($F$2:F2284,F2284)</f>
        <v>METASA-2009</v>
      </c>
      <c r="F2284" s="84" t="str">
        <f t="shared" si="149"/>
        <v>METASA</v>
      </c>
      <c r="G2284" t="s">
        <v>8581</v>
      </c>
      <c r="H2284" s="62">
        <v>88416482000106</v>
      </c>
      <c r="I2284" t="s">
        <v>30</v>
      </c>
      <c r="J2284">
        <v>448.19</v>
      </c>
      <c r="K2284">
        <v>7565.45</v>
      </c>
    </row>
    <row r="2285" spans="1:11" x14ac:dyDescent="0.25">
      <c r="A2285" t="s">
        <v>5958</v>
      </c>
      <c r="B2285" t="str">
        <f>C2285&amp;"-"&amp;COUNTIF(C$2:C2285,C2285)</f>
        <v>72592-3</v>
      </c>
      <c r="C2285">
        <v>72592</v>
      </c>
      <c r="D2285" s="57">
        <v>45001</v>
      </c>
      <c r="E2285" s="84" t="str">
        <f>F2285&amp;"-"&amp;COUNTIF($F$2:F2285,F2285)</f>
        <v>METASA-2010</v>
      </c>
      <c r="F2285" s="84" t="str">
        <f t="shared" si="149"/>
        <v>METASA</v>
      </c>
      <c r="G2285" t="s">
        <v>8581</v>
      </c>
      <c r="H2285" s="62">
        <v>88416482000106</v>
      </c>
      <c r="I2285" t="s">
        <v>30</v>
      </c>
      <c r="J2285">
        <v>692.17</v>
      </c>
      <c r="K2285">
        <v>11683.83</v>
      </c>
    </row>
    <row r="2286" spans="1:11" x14ac:dyDescent="0.25">
      <c r="A2286" t="s">
        <v>5958</v>
      </c>
      <c r="B2286" t="str">
        <f>C2286&amp;"-"&amp;COUNTIF(C$2:C2286,C2286)</f>
        <v>72592-4</v>
      </c>
      <c r="C2286">
        <v>72592</v>
      </c>
      <c r="D2286" s="57">
        <v>45001</v>
      </c>
      <c r="E2286" s="84" t="str">
        <f>F2286&amp;"-"&amp;COUNTIF($F$2:F2286,F2286)</f>
        <v>METASA-2011</v>
      </c>
      <c r="F2286" s="84" t="str">
        <f t="shared" si="149"/>
        <v>METASA</v>
      </c>
      <c r="G2286" t="s">
        <v>8581</v>
      </c>
      <c r="H2286" s="62">
        <v>88416482000106</v>
      </c>
      <c r="I2286" t="s">
        <v>30</v>
      </c>
      <c r="J2286">
        <v>2023.68</v>
      </c>
      <c r="K2286">
        <v>27056.6</v>
      </c>
    </row>
    <row r="2287" spans="1:11" x14ac:dyDescent="0.25">
      <c r="A2287" t="s">
        <v>5958</v>
      </c>
      <c r="B2287" t="str">
        <f>C2287&amp;"-"&amp;COUNTIF(C$2:C2287,C2287)</f>
        <v>72592-5</v>
      </c>
      <c r="C2287">
        <v>72592</v>
      </c>
      <c r="D2287" s="57">
        <v>45001</v>
      </c>
      <c r="E2287" s="84" t="str">
        <f>F2287&amp;"-"&amp;COUNTIF($F$2:F2287,F2287)</f>
        <v>METASA-2012</v>
      </c>
      <c r="F2287" s="84" t="str">
        <f t="shared" si="149"/>
        <v>METASA</v>
      </c>
      <c r="G2287" t="s">
        <v>8581</v>
      </c>
      <c r="H2287" s="62">
        <v>88416482000106</v>
      </c>
      <c r="I2287" t="s">
        <v>30</v>
      </c>
      <c r="J2287">
        <v>1346.99</v>
      </c>
      <c r="K2287">
        <v>19477.48</v>
      </c>
    </row>
    <row r="2288" spans="1:11" x14ac:dyDescent="0.25">
      <c r="A2288" t="s">
        <v>5958</v>
      </c>
      <c r="B2288" t="str">
        <f>C2288&amp;"-"&amp;COUNTIF(C$2:C2288,C2288)</f>
        <v>72592-6</v>
      </c>
      <c r="C2288">
        <v>72592</v>
      </c>
      <c r="D2288" s="57">
        <v>45001</v>
      </c>
      <c r="E2288" s="84" t="str">
        <f>F2288&amp;"-"&amp;COUNTIF($F$2:F2288,F2288)</f>
        <v>METASA-2013</v>
      </c>
      <c r="F2288" s="84" t="str">
        <f t="shared" si="149"/>
        <v>METASA</v>
      </c>
      <c r="G2288" t="s">
        <v>8581</v>
      </c>
      <c r="H2288" s="62">
        <v>88416482000106</v>
      </c>
      <c r="I2288" t="s">
        <v>30</v>
      </c>
      <c r="J2288">
        <v>38.049999999999997</v>
      </c>
      <c r="K2288">
        <v>642.28</v>
      </c>
    </row>
    <row r="2289" spans="1:11" x14ac:dyDescent="0.25">
      <c r="A2289" t="s">
        <v>5958</v>
      </c>
      <c r="B2289" t="str">
        <f>C2289&amp;"-"&amp;COUNTIF(C$2:C2289,C2289)</f>
        <v>72592-7</v>
      </c>
      <c r="C2289">
        <v>72592</v>
      </c>
      <c r="D2289" s="57">
        <v>45001</v>
      </c>
      <c r="E2289" s="84" t="str">
        <f>F2289&amp;"-"&amp;COUNTIF($F$2:F2289,F2289)</f>
        <v>METASA-2014</v>
      </c>
      <c r="F2289" s="84" t="str">
        <f t="shared" si="149"/>
        <v>METASA</v>
      </c>
      <c r="G2289" t="s">
        <v>8581</v>
      </c>
      <c r="H2289" s="62">
        <v>88416482000106</v>
      </c>
      <c r="I2289" t="s">
        <v>30</v>
      </c>
      <c r="J2289">
        <v>1049.53</v>
      </c>
      <c r="K2289">
        <v>15176.2</v>
      </c>
    </row>
    <row r="2290" spans="1:11" x14ac:dyDescent="0.25">
      <c r="A2290" t="s">
        <v>5958</v>
      </c>
      <c r="B2290" t="str">
        <f>C2290&amp;"-"&amp;COUNTIF(C$2:C2290,C2290)</f>
        <v>72592-8</v>
      </c>
      <c r="C2290">
        <v>72592</v>
      </c>
      <c r="D2290" s="57">
        <v>45001</v>
      </c>
      <c r="E2290" s="84" t="str">
        <f>F2290&amp;"-"&amp;COUNTIF($F$2:F2290,F2290)</f>
        <v>METASA-2015</v>
      </c>
      <c r="F2290" s="84" t="str">
        <f t="shared" si="149"/>
        <v>METASA</v>
      </c>
      <c r="G2290" t="s">
        <v>8581</v>
      </c>
      <c r="H2290" s="62">
        <v>88416482000106</v>
      </c>
      <c r="I2290" t="s">
        <v>30</v>
      </c>
      <c r="J2290">
        <v>964.9</v>
      </c>
      <c r="K2290">
        <v>12900.71</v>
      </c>
    </row>
    <row r="2291" spans="1:11" x14ac:dyDescent="0.25">
      <c r="A2291" t="s">
        <v>5958</v>
      </c>
      <c r="B2291" t="str">
        <f>C2291&amp;"-"&amp;COUNTIF(C$2:C2291,C2291)</f>
        <v>72592-9</v>
      </c>
      <c r="C2291">
        <v>72592</v>
      </c>
      <c r="D2291" s="57">
        <v>45001</v>
      </c>
      <c r="E2291" s="84" t="str">
        <f>F2291&amp;"-"&amp;COUNTIF($F$2:F2291,F2291)</f>
        <v>METASA-2016</v>
      </c>
      <c r="F2291" s="84" t="str">
        <f t="shared" si="149"/>
        <v>METASA</v>
      </c>
      <c r="G2291" t="s">
        <v>8581</v>
      </c>
      <c r="H2291" s="62">
        <v>88416482000106</v>
      </c>
      <c r="I2291" t="s">
        <v>30</v>
      </c>
      <c r="J2291">
        <v>41.25</v>
      </c>
      <c r="K2291">
        <v>672.38</v>
      </c>
    </row>
    <row r="2292" spans="1:11" x14ac:dyDescent="0.25">
      <c r="A2292" t="s">
        <v>5958</v>
      </c>
      <c r="B2292" t="str">
        <f>C2292&amp;"-"&amp;COUNTIF(C$2:C2292,C2292)</f>
        <v>72592-10</v>
      </c>
      <c r="C2292">
        <v>72592</v>
      </c>
      <c r="D2292" s="57">
        <v>45001</v>
      </c>
      <c r="E2292" s="84" t="str">
        <f>F2292&amp;"-"&amp;COUNTIF($F$2:F2292,F2292)</f>
        <v>METASA-2017</v>
      </c>
      <c r="F2292" s="84" t="str">
        <f t="shared" si="149"/>
        <v>METASA</v>
      </c>
      <c r="G2292" t="s">
        <v>8581</v>
      </c>
      <c r="H2292" s="62">
        <v>88416482000106</v>
      </c>
      <c r="I2292" t="s">
        <v>30</v>
      </c>
      <c r="J2292">
        <v>188.42</v>
      </c>
      <c r="K2292">
        <v>2724.55</v>
      </c>
    </row>
    <row r="2293" spans="1:11" x14ac:dyDescent="0.25">
      <c r="A2293" t="s">
        <v>5958</v>
      </c>
      <c r="B2293" t="str">
        <f>C2293&amp;"-"&amp;COUNTIF(C$2:C2293,C2293)</f>
        <v>72592-11</v>
      </c>
      <c r="C2293">
        <v>72592</v>
      </c>
      <c r="D2293" s="57">
        <v>45001</v>
      </c>
      <c r="E2293" s="84" t="str">
        <f>F2293&amp;"-"&amp;COUNTIF($F$2:F2293,F2293)</f>
        <v>METASA-2018</v>
      </c>
      <c r="F2293" s="84" t="str">
        <f t="shared" si="149"/>
        <v>METASA</v>
      </c>
      <c r="G2293" t="s">
        <v>8581</v>
      </c>
      <c r="H2293" s="62">
        <v>88416482000106</v>
      </c>
      <c r="I2293" t="s">
        <v>30</v>
      </c>
      <c r="J2293">
        <v>8594.08</v>
      </c>
      <c r="K2293">
        <v>130801.89</v>
      </c>
    </row>
    <row r="2294" spans="1:11" x14ac:dyDescent="0.25">
      <c r="A2294" t="s">
        <v>5958</v>
      </c>
      <c r="B2294" t="str">
        <f>C2294&amp;"-"&amp;COUNTIF(C$2:C2294,C2294)</f>
        <v>72592-12</v>
      </c>
      <c r="C2294">
        <v>72592</v>
      </c>
      <c r="D2294" s="57">
        <v>45001</v>
      </c>
      <c r="E2294" s="84" t="str">
        <f>F2294&amp;"-"&amp;COUNTIF($F$2:F2294,F2294)</f>
        <v>METASA-2019</v>
      </c>
      <c r="F2294" s="84" t="str">
        <f t="shared" si="149"/>
        <v>METASA</v>
      </c>
      <c r="G2294" t="s">
        <v>8581</v>
      </c>
      <c r="H2294" s="62">
        <v>88416482000106</v>
      </c>
      <c r="I2294" t="s">
        <v>30</v>
      </c>
      <c r="J2294">
        <v>1337.14</v>
      </c>
      <c r="K2294">
        <v>21474.47</v>
      </c>
    </row>
    <row r="2295" spans="1:11" x14ac:dyDescent="0.25">
      <c r="A2295" t="s">
        <v>5958</v>
      </c>
      <c r="B2295" t="str">
        <f>C2295&amp;"-"&amp;COUNTIF(C$2:C2295,C2295)</f>
        <v>72592-13</v>
      </c>
      <c r="C2295">
        <v>72592</v>
      </c>
      <c r="D2295" s="57">
        <v>45001</v>
      </c>
      <c r="E2295" s="84" t="str">
        <f>F2295&amp;"-"&amp;COUNTIF($F$2:F2295,F2295)</f>
        <v>METASA-2020</v>
      </c>
      <c r="F2295" s="84" t="str">
        <f t="shared" si="149"/>
        <v>METASA</v>
      </c>
      <c r="G2295" t="s">
        <v>8581</v>
      </c>
      <c r="H2295" s="62">
        <v>88416482000106</v>
      </c>
      <c r="I2295" t="s">
        <v>30</v>
      </c>
      <c r="J2295">
        <v>950.3</v>
      </c>
      <c r="K2295">
        <v>12705.51</v>
      </c>
    </row>
    <row r="2296" spans="1:11" x14ac:dyDescent="0.25">
      <c r="A2296" t="s">
        <v>5958</v>
      </c>
      <c r="B2296" t="str">
        <f>C2296&amp;"-"&amp;COUNTIF(C$2:C2296,C2296)</f>
        <v>72592-14</v>
      </c>
      <c r="C2296">
        <v>72592</v>
      </c>
      <c r="D2296" s="57">
        <v>45001</v>
      </c>
      <c r="E2296" s="84" t="str">
        <f>F2296&amp;"-"&amp;COUNTIF($F$2:F2296,F2296)</f>
        <v>METASA-2021</v>
      </c>
      <c r="F2296" s="84" t="str">
        <f t="shared" si="149"/>
        <v>METASA</v>
      </c>
      <c r="G2296" t="s">
        <v>8581</v>
      </c>
      <c r="H2296" s="62">
        <v>88416482000106</v>
      </c>
      <c r="I2296" t="s">
        <v>30</v>
      </c>
      <c r="J2296">
        <v>327.52</v>
      </c>
      <c r="K2296">
        <v>6327.69</v>
      </c>
    </row>
    <row r="2297" spans="1:11" x14ac:dyDescent="0.25">
      <c r="A2297" t="s">
        <v>5958</v>
      </c>
      <c r="B2297" t="str">
        <f>C2297&amp;"-"&amp;COUNTIF(C$2:C2297,C2297)</f>
        <v>72592-15</v>
      </c>
      <c r="C2297">
        <v>72592</v>
      </c>
      <c r="D2297" s="57">
        <v>45001</v>
      </c>
      <c r="E2297" s="84" t="str">
        <f>F2297&amp;"-"&amp;COUNTIF($F$2:F2297,F2297)</f>
        <v>METASA-2022</v>
      </c>
      <c r="F2297" s="84" t="str">
        <f t="shared" si="149"/>
        <v>METASA</v>
      </c>
      <c r="G2297" t="s">
        <v>8581</v>
      </c>
      <c r="H2297" s="62">
        <v>88416482000106</v>
      </c>
      <c r="I2297" t="s">
        <v>30</v>
      </c>
      <c r="J2297">
        <v>234.81</v>
      </c>
      <c r="K2297">
        <v>4536.53</v>
      </c>
    </row>
    <row r="2298" spans="1:11" x14ac:dyDescent="0.25">
      <c r="A2298" t="s">
        <v>5958</v>
      </c>
      <c r="B2298" t="str">
        <f>C2298&amp;"-"&amp;COUNTIF(C$2:C2298,C2298)</f>
        <v>72633-1</v>
      </c>
      <c r="C2298">
        <v>72633</v>
      </c>
      <c r="D2298" s="57">
        <v>45002</v>
      </c>
      <c r="E2298" s="84" t="str">
        <f>F2298&amp;"-"&amp;COUNTIF($F$2:F2298,F2298)</f>
        <v>METASA-2023</v>
      </c>
      <c r="F2298" s="84" t="str">
        <f t="shared" si="149"/>
        <v>METASA</v>
      </c>
      <c r="G2298" t="s">
        <v>8581</v>
      </c>
      <c r="H2298" s="62">
        <v>88416482000106</v>
      </c>
      <c r="I2298" t="s">
        <v>30</v>
      </c>
      <c r="J2298">
        <v>194.96</v>
      </c>
      <c r="K2298">
        <v>3290.92</v>
      </c>
    </row>
    <row r="2299" spans="1:11" x14ac:dyDescent="0.25">
      <c r="A2299" t="s">
        <v>5958</v>
      </c>
      <c r="B2299" t="str">
        <f>C2299&amp;"-"&amp;COUNTIF(C$2:C2299,C2299)</f>
        <v>72633-2</v>
      </c>
      <c r="C2299">
        <v>72633</v>
      </c>
      <c r="D2299" s="57">
        <v>45002</v>
      </c>
      <c r="E2299" s="84" t="str">
        <f>F2299&amp;"-"&amp;COUNTIF($F$2:F2299,F2299)</f>
        <v>METASA-2024</v>
      </c>
      <c r="F2299" s="84" t="str">
        <f t="shared" si="149"/>
        <v>METASA</v>
      </c>
      <c r="G2299" t="s">
        <v>8581</v>
      </c>
      <c r="H2299" s="62">
        <v>88416482000106</v>
      </c>
      <c r="I2299" t="s">
        <v>30</v>
      </c>
      <c r="J2299">
        <v>2754.98</v>
      </c>
      <c r="K2299">
        <v>36834.080000000002</v>
      </c>
    </row>
    <row r="2300" spans="1:11" x14ac:dyDescent="0.25">
      <c r="A2300" t="s">
        <v>5958</v>
      </c>
      <c r="B2300" t="str">
        <f>C2300&amp;"-"&amp;COUNTIF(C$2:C2300,C2300)</f>
        <v>72633-3</v>
      </c>
      <c r="C2300">
        <v>72633</v>
      </c>
      <c r="D2300" s="57">
        <v>45002</v>
      </c>
      <c r="E2300" s="84" t="str">
        <f>F2300&amp;"-"&amp;COUNTIF($F$2:F2300,F2300)</f>
        <v>METASA-2025</v>
      </c>
      <c r="F2300" s="84" t="str">
        <f t="shared" si="149"/>
        <v>METASA</v>
      </c>
      <c r="G2300" t="s">
        <v>8581</v>
      </c>
      <c r="H2300" s="62">
        <v>88416482000106</v>
      </c>
      <c r="I2300" t="s">
        <v>30</v>
      </c>
      <c r="J2300">
        <v>791.9</v>
      </c>
      <c r="K2300">
        <v>11450.87</v>
      </c>
    </row>
    <row r="2301" spans="1:11" x14ac:dyDescent="0.25">
      <c r="A2301" t="s">
        <v>5958</v>
      </c>
      <c r="B2301" t="str">
        <f>C2301&amp;"-"&amp;COUNTIF(C$2:C2301,C2301)</f>
        <v>72633-4</v>
      </c>
      <c r="C2301">
        <v>72633</v>
      </c>
      <c r="D2301" s="57">
        <v>45002</v>
      </c>
      <c r="E2301" s="84" t="str">
        <f>F2301&amp;"-"&amp;COUNTIF($F$2:F2301,F2301)</f>
        <v>METASA-2026</v>
      </c>
      <c r="F2301" s="84" t="str">
        <f t="shared" si="149"/>
        <v>METASA</v>
      </c>
      <c r="G2301" t="s">
        <v>8581</v>
      </c>
      <c r="H2301" s="62">
        <v>88416482000106</v>
      </c>
      <c r="I2301" t="s">
        <v>30</v>
      </c>
      <c r="J2301">
        <v>765.13</v>
      </c>
      <c r="K2301">
        <v>12915.39</v>
      </c>
    </row>
    <row r="2302" spans="1:11" x14ac:dyDescent="0.25">
      <c r="A2302" t="s">
        <v>5958</v>
      </c>
      <c r="B2302" t="str">
        <f>C2302&amp;"-"&amp;COUNTIF(C$2:C2302,C2302)</f>
        <v>72633-5</v>
      </c>
      <c r="C2302">
        <v>72633</v>
      </c>
      <c r="D2302" s="57">
        <v>45002</v>
      </c>
      <c r="E2302" s="84" t="str">
        <f>F2302&amp;"-"&amp;COUNTIF($F$2:F2302,F2302)</f>
        <v>METASA-2027</v>
      </c>
      <c r="F2302" s="84" t="str">
        <f t="shared" si="149"/>
        <v>METASA</v>
      </c>
      <c r="G2302" t="s">
        <v>8581</v>
      </c>
      <c r="H2302" s="62">
        <v>88416482000106</v>
      </c>
      <c r="I2302" t="s">
        <v>30</v>
      </c>
      <c r="J2302">
        <v>214.12</v>
      </c>
      <c r="K2302">
        <v>3614.35</v>
      </c>
    </row>
    <row r="2303" spans="1:11" x14ac:dyDescent="0.25">
      <c r="A2303" t="s">
        <v>5958</v>
      </c>
      <c r="B2303" t="str">
        <f>C2303&amp;"-"&amp;COUNTIF(C$2:C2303,C2303)</f>
        <v>72633-6</v>
      </c>
      <c r="C2303">
        <v>72633</v>
      </c>
      <c r="D2303" s="57">
        <v>45002</v>
      </c>
      <c r="E2303" s="84" t="str">
        <f>F2303&amp;"-"&amp;COUNTIF($F$2:F2303,F2303)</f>
        <v>METASA-2028</v>
      </c>
      <c r="F2303" s="84" t="str">
        <f t="shared" si="149"/>
        <v>METASA</v>
      </c>
      <c r="G2303" t="s">
        <v>8581</v>
      </c>
      <c r="H2303" s="62">
        <v>88416482000106</v>
      </c>
      <c r="I2303" t="s">
        <v>30</v>
      </c>
      <c r="J2303">
        <v>83.21</v>
      </c>
      <c r="K2303">
        <v>1203.22</v>
      </c>
    </row>
    <row r="2304" spans="1:11" x14ac:dyDescent="0.25">
      <c r="A2304" t="s">
        <v>5958</v>
      </c>
      <c r="B2304" t="str">
        <f>C2304&amp;"-"&amp;COUNTIF(C$2:C2304,C2304)</f>
        <v>72633-7</v>
      </c>
      <c r="C2304">
        <v>72633</v>
      </c>
      <c r="D2304" s="57">
        <v>45002</v>
      </c>
      <c r="E2304" s="84" t="str">
        <f>F2304&amp;"-"&amp;COUNTIF($F$2:F2304,F2304)</f>
        <v>METASA-2029</v>
      </c>
      <c r="F2304" s="84" t="str">
        <f t="shared" si="149"/>
        <v>METASA</v>
      </c>
      <c r="G2304" t="s">
        <v>8581</v>
      </c>
      <c r="H2304" s="62">
        <v>88416482000106</v>
      </c>
      <c r="I2304" t="s">
        <v>30</v>
      </c>
      <c r="J2304">
        <v>5106.9399999999996</v>
      </c>
      <c r="K2304">
        <v>68279.789999999994</v>
      </c>
    </row>
    <row r="2305" spans="1:11" x14ac:dyDescent="0.25">
      <c r="A2305" t="s">
        <v>5958</v>
      </c>
      <c r="B2305" t="str">
        <f>C2305&amp;"-"&amp;COUNTIF(C$2:C2305,C2305)</f>
        <v>72633-8</v>
      </c>
      <c r="C2305">
        <v>72633</v>
      </c>
      <c r="D2305" s="57">
        <v>45002</v>
      </c>
      <c r="E2305" s="84" t="str">
        <f>F2305&amp;"-"&amp;COUNTIF($F$2:F2305,F2305)</f>
        <v>METASA-2030</v>
      </c>
      <c r="F2305" s="84" t="str">
        <f t="shared" si="149"/>
        <v>METASA</v>
      </c>
      <c r="G2305" t="s">
        <v>8581</v>
      </c>
      <c r="H2305" s="62">
        <v>88416482000106</v>
      </c>
      <c r="I2305" t="s">
        <v>30</v>
      </c>
      <c r="J2305">
        <v>334.72</v>
      </c>
      <c r="K2305">
        <v>5432.51</v>
      </c>
    </row>
    <row r="2306" spans="1:11" x14ac:dyDescent="0.25">
      <c r="A2306" t="s">
        <v>5958</v>
      </c>
      <c r="B2306" t="str">
        <f>C2306&amp;"-"&amp;COUNTIF(C$2:C2306,C2306)</f>
        <v>72633-9</v>
      </c>
      <c r="C2306">
        <v>72633</v>
      </c>
      <c r="D2306" s="57">
        <v>45002</v>
      </c>
      <c r="E2306" s="84" t="str">
        <f>F2306&amp;"-"&amp;COUNTIF($F$2:F2306,F2306)</f>
        <v>METASA-2031</v>
      </c>
      <c r="F2306" s="84" t="str">
        <f t="shared" si="149"/>
        <v>METASA</v>
      </c>
      <c r="G2306" t="s">
        <v>8581</v>
      </c>
      <c r="H2306" s="62">
        <v>88416482000106</v>
      </c>
      <c r="I2306" t="s">
        <v>30</v>
      </c>
      <c r="J2306">
        <v>94.21</v>
      </c>
      <c r="K2306">
        <v>1362.28</v>
      </c>
    </row>
    <row r="2307" spans="1:11" x14ac:dyDescent="0.25">
      <c r="A2307" t="s">
        <v>5958</v>
      </c>
      <c r="B2307" t="str">
        <f>C2307&amp;"-"&amp;COUNTIF(C$2:C2307,C2307)</f>
        <v>72633-10</v>
      </c>
      <c r="C2307">
        <v>72633</v>
      </c>
      <c r="D2307" s="57">
        <v>45002</v>
      </c>
      <c r="E2307" s="84" t="str">
        <f>F2307&amp;"-"&amp;COUNTIF($F$2:F2307,F2307)</f>
        <v>METASA-2032</v>
      </c>
      <c r="F2307" s="84" t="str">
        <f t="shared" ref="F2307:F2370" si="150">LEFT(G2307,SEARCH(" ",G2307)-1)</f>
        <v>METASA</v>
      </c>
      <c r="G2307" t="s">
        <v>8581</v>
      </c>
      <c r="H2307" s="62">
        <v>88416482000106</v>
      </c>
      <c r="I2307" t="s">
        <v>30</v>
      </c>
      <c r="J2307">
        <v>159.26</v>
      </c>
      <c r="K2307">
        <v>2302.9</v>
      </c>
    </row>
    <row r="2308" spans="1:11" x14ac:dyDescent="0.25">
      <c r="A2308" t="s">
        <v>5958</v>
      </c>
      <c r="B2308" t="str">
        <f>C2308&amp;"-"&amp;COUNTIF(C$2:C2308,C2308)</f>
        <v>72633-11</v>
      </c>
      <c r="C2308">
        <v>72633</v>
      </c>
      <c r="D2308" s="57">
        <v>45002</v>
      </c>
      <c r="E2308" s="84" t="str">
        <f>F2308&amp;"-"&amp;COUNTIF($F$2:F2308,F2308)</f>
        <v>METASA-2033</v>
      </c>
      <c r="F2308" s="84" t="str">
        <f t="shared" si="150"/>
        <v>METASA</v>
      </c>
      <c r="G2308" t="s">
        <v>8581</v>
      </c>
      <c r="H2308" s="62">
        <v>88416482000106</v>
      </c>
      <c r="I2308" t="s">
        <v>30</v>
      </c>
      <c r="J2308">
        <v>3485.53</v>
      </c>
      <c r="K2308">
        <v>53049.77</v>
      </c>
    </row>
    <row r="2309" spans="1:11" x14ac:dyDescent="0.25">
      <c r="A2309" t="s">
        <v>5958</v>
      </c>
      <c r="B2309" t="str">
        <f>C2309&amp;"-"&amp;COUNTIF(C$2:C2309,C2309)</f>
        <v>72633-12</v>
      </c>
      <c r="C2309">
        <v>72633</v>
      </c>
      <c r="D2309" s="57">
        <v>45002</v>
      </c>
      <c r="E2309" s="84" t="str">
        <f>F2309&amp;"-"&amp;COUNTIF($F$2:F2309,F2309)</f>
        <v>METASA-2034</v>
      </c>
      <c r="F2309" s="84" t="str">
        <f t="shared" si="150"/>
        <v>METASA</v>
      </c>
      <c r="G2309" t="s">
        <v>8581</v>
      </c>
      <c r="H2309" s="62">
        <v>88416482000106</v>
      </c>
      <c r="I2309" t="s">
        <v>30</v>
      </c>
      <c r="J2309">
        <v>10.5</v>
      </c>
      <c r="K2309">
        <v>159.81</v>
      </c>
    </row>
    <row r="2310" spans="1:11" x14ac:dyDescent="0.25">
      <c r="A2310" t="s">
        <v>5958</v>
      </c>
      <c r="B2310" t="str">
        <f>C2310&amp;"-"&amp;COUNTIF(C$2:C2310,C2310)</f>
        <v>72633-13</v>
      </c>
      <c r="C2310">
        <v>72633</v>
      </c>
      <c r="D2310" s="57">
        <v>45002</v>
      </c>
      <c r="E2310" s="84" t="str">
        <f>F2310&amp;"-"&amp;COUNTIF($F$2:F2310,F2310)</f>
        <v>METASA-2035</v>
      </c>
      <c r="F2310" s="84" t="str">
        <f t="shared" si="150"/>
        <v>METASA</v>
      </c>
      <c r="G2310" t="s">
        <v>8581</v>
      </c>
      <c r="H2310" s="62">
        <v>88416482000106</v>
      </c>
      <c r="I2310" t="s">
        <v>30</v>
      </c>
      <c r="J2310">
        <v>3490.42</v>
      </c>
      <c r="K2310">
        <v>46666.92</v>
      </c>
    </row>
    <row r="2311" spans="1:11" x14ac:dyDescent="0.25">
      <c r="A2311" t="s">
        <v>5958</v>
      </c>
      <c r="B2311" t="str">
        <f>C2311&amp;"-"&amp;COUNTIF(C$2:C2311,C2311)</f>
        <v>72633-14</v>
      </c>
      <c r="C2311">
        <v>72633</v>
      </c>
      <c r="D2311" s="57">
        <v>45002</v>
      </c>
      <c r="E2311" s="84" t="str">
        <f>F2311&amp;"-"&amp;COUNTIF($F$2:F2311,F2311)</f>
        <v>METASA-2036</v>
      </c>
      <c r="F2311" s="84" t="str">
        <f t="shared" si="150"/>
        <v>METASA</v>
      </c>
      <c r="G2311" t="s">
        <v>8581</v>
      </c>
      <c r="H2311" s="62">
        <v>88416482000106</v>
      </c>
      <c r="I2311" t="s">
        <v>30</v>
      </c>
      <c r="J2311">
        <v>556.6</v>
      </c>
      <c r="K2311">
        <v>10391.719999999999</v>
      </c>
    </row>
    <row r="2312" spans="1:11" x14ac:dyDescent="0.25">
      <c r="A2312" t="s">
        <v>5958</v>
      </c>
      <c r="B2312" t="str">
        <f>C2312&amp;"-"&amp;COUNTIF(C$2:C2312,C2312)</f>
        <v>72633-15</v>
      </c>
      <c r="C2312">
        <v>72633</v>
      </c>
      <c r="D2312" s="57">
        <v>45002</v>
      </c>
      <c r="E2312" s="84" t="str">
        <f>F2312&amp;"-"&amp;COUNTIF($F$2:F2312,F2312)</f>
        <v>METASA-2037</v>
      </c>
      <c r="F2312" s="84" t="str">
        <f t="shared" si="150"/>
        <v>METASA</v>
      </c>
      <c r="G2312" t="s">
        <v>8581</v>
      </c>
      <c r="H2312" s="62">
        <v>88416482000106</v>
      </c>
      <c r="I2312" t="s">
        <v>30</v>
      </c>
      <c r="J2312">
        <v>449.72</v>
      </c>
      <c r="K2312">
        <v>7591.27</v>
      </c>
    </row>
    <row r="2313" spans="1:11" x14ac:dyDescent="0.25">
      <c r="A2313" t="s">
        <v>5958</v>
      </c>
      <c r="B2313" t="str">
        <f>C2313&amp;"-"&amp;COUNTIF(C$2:C2313,C2313)</f>
        <v>72633-16</v>
      </c>
      <c r="C2313">
        <v>72633</v>
      </c>
      <c r="D2313" s="57">
        <v>45002</v>
      </c>
      <c r="E2313" s="84" t="str">
        <f>F2313&amp;"-"&amp;COUNTIF($F$2:F2313,F2313)</f>
        <v>METASA-2038</v>
      </c>
      <c r="F2313" s="84" t="str">
        <f t="shared" si="150"/>
        <v>METASA</v>
      </c>
      <c r="G2313" t="s">
        <v>8581</v>
      </c>
      <c r="H2313" s="62">
        <v>88416482000106</v>
      </c>
      <c r="I2313" t="s">
        <v>30</v>
      </c>
      <c r="J2313">
        <v>1302.31</v>
      </c>
      <c r="K2313">
        <v>25160.639999999999</v>
      </c>
    </row>
    <row r="2314" spans="1:11" x14ac:dyDescent="0.25">
      <c r="A2314" t="s">
        <v>5958</v>
      </c>
      <c r="B2314" t="str">
        <f>C2314&amp;"-"&amp;COUNTIF(C$2:C2314,C2314)</f>
        <v>72633-17</v>
      </c>
      <c r="C2314">
        <v>72633</v>
      </c>
      <c r="D2314" s="57">
        <v>45002</v>
      </c>
      <c r="E2314" s="84" t="str">
        <f>F2314&amp;"-"&amp;COUNTIF($F$2:F2314,F2314)</f>
        <v>METASA-2039</v>
      </c>
      <c r="F2314" s="84" t="str">
        <f t="shared" si="150"/>
        <v>METASA</v>
      </c>
      <c r="G2314" t="s">
        <v>8581</v>
      </c>
      <c r="H2314" s="62">
        <v>88416482000106</v>
      </c>
      <c r="I2314" t="s">
        <v>30</v>
      </c>
      <c r="J2314">
        <v>204.64</v>
      </c>
      <c r="K2314">
        <v>3953.64</v>
      </c>
    </row>
    <row r="2315" spans="1:11" x14ac:dyDescent="0.25">
      <c r="A2315" t="s">
        <v>5958</v>
      </c>
      <c r="B2315" t="str">
        <f>C2315&amp;"-"&amp;COUNTIF(C$2:C2315,C2315)</f>
        <v>72633-18</v>
      </c>
      <c r="C2315">
        <v>72633</v>
      </c>
      <c r="D2315" s="57">
        <v>45002</v>
      </c>
      <c r="E2315" s="84" t="str">
        <f>F2315&amp;"-"&amp;COUNTIF($F$2:F2315,F2315)</f>
        <v>METASA-2040</v>
      </c>
      <c r="F2315" s="84" t="str">
        <f t="shared" si="150"/>
        <v>METASA</v>
      </c>
      <c r="G2315" t="s">
        <v>8581</v>
      </c>
      <c r="H2315" s="62">
        <v>88416482000106</v>
      </c>
      <c r="I2315" t="s">
        <v>30</v>
      </c>
      <c r="J2315">
        <v>461.01</v>
      </c>
      <c r="K2315">
        <v>8150.66</v>
      </c>
    </row>
    <row r="2316" spans="1:11" x14ac:dyDescent="0.25">
      <c r="A2316" t="s">
        <v>5958</v>
      </c>
      <c r="B2316" t="str">
        <f>C2316&amp;"-"&amp;COUNTIF(C$2:C2316,C2316)</f>
        <v>72633-19</v>
      </c>
      <c r="C2316">
        <v>72633</v>
      </c>
      <c r="D2316" s="57">
        <v>45002</v>
      </c>
      <c r="E2316" s="84" t="str">
        <f>F2316&amp;"-"&amp;COUNTIF($F$2:F2316,F2316)</f>
        <v>METASA-2041</v>
      </c>
      <c r="F2316" s="84" t="str">
        <f t="shared" si="150"/>
        <v>METASA</v>
      </c>
      <c r="G2316" t="s">
        <v>8581</v>
      </c>
      <c r="H2316" s="62">
        <v>88416482000106</v>
      </c>
      <c r="I2316" t="s">
        <v>30</v>
      </c>
      <c r="J2316">
        <v>700.88</v>
      </c>
      <c r="K2316">
        <v>14101.71</v>
      </c>
    </row>
    <row r="2317" spans="1:11" x14ac:dyDescent="0.25">
      <c r="A2317" t="s">
        <v>5958</v>
      </c>
      <c r="B2317" t="str">
        <f>C2317&amp;"-"&amp;COUNTIF(C$2:C2317,C2317)</f>
        <v>72633-20</v>
      </c>
      <c r="C2317">
        <v>72633</v>
      </c>
      <c r="D2317" s="57">
        <v>45002</v>
      </c>
      <c r="E2317" s="84" t="str">
        <f>F2317&amp;"-"&amp;COUNTIF($F$2:F2317,F2317)</f>
        <v>METASA-2042</v>
      </c>
      <c r="F2317" s="84" t="str">
        <f t="shared" si="150"/>
        <v>METASA</v>
      </c>
      <c r="G2317" t="s">
        <v>8581</v>
      </c>
      <c r="H2317" s="62">
        <v>88416482000106</v>
      </c>
      <c r="I2317" t="s">
        <v>30</v>
      </c>
      <c r="J2317">
        <v>4</v>
      </c>
      <c r="K2317">
        <v>73.319999999999993</v>
      </c>
    </row>
    <row r="2318" spans="1:11" x14ac:dyDescent="0.25">
      <c r="A2318" t="s">
        <v>5958</v>
      </c>
      <c r="B2318" t="str">
        <f>C2318&amp;"-"&amp;COUNTIF(C$2:C2318,C2318)</f>
        <v>72633-21</v>
      </c>
      <c r="C2318">
        <v>72633</v>
      </c>
      <c r="D2318" s="57">
        <v>45002</v>
      </c>
      <c r="E2318" s="84" t="str">
        <f>F2318&amp;"-"&amp;COUNTIF($F$2:F2318,F2318)</f>
        <v>METASA-2043</v>
      </c>
      <c r="F2318" s="84" t="str">
        <f t="shared" si="150"/>
        <v>METASA</v>
      </c>
      <c r="G2318" t="s">
        <v>8581</v>
      </c>
      <c r="H2318" s="62">
        <v>88416482000106</v>
      </c>
      <c r="I2318" t="s">
        <v>30</v>
      </c>
      <c r="J2318">
        <v>24.2</v>
      </c>
      <c r="K2318">
        <v>443.59</v>
      </c>
    </row>
    <row r="2319" spans="1:11" x14ac:dyDescent="0.25">
      <c r="A2319" t="s">
        <v>5958</v>
      </c>
      <c r="B2319" t="str">
        <f>C2319&amp;"-"&amp;COUNTIF(C$2:C2319,C2319)</f>
        <v>72633-22</v>
      </c>
      <c r="C2319">
        <v>72633</v>
      </c>
      <c r="D2319" s="57">
        <v>45002</v>
      </c>
      <c r="E2319" s="84" t="str">
        <f>F2319&amp;"-"&amp;COUNTIF($F$2:F2319,F2319)</f>
        <v>METASA-2044</v>
      </c>
      <c r="F2319" s="84" t="str">
        <f t="shared" si="150"/>
        <v>METASA</v>
      </c>
      <c r="G2319" t="s">
        <v>8581</v>
      </c>
      <c r="H2319" s="62">
        <v>88416482000106</v>
      </c>
      <c r="I2319" t="s">
        <v>30</v>
      </c>
      <c r="J2319">
        <v>350.19</v>
      </c>
      <c r="K2319">
        <v>6418.98</v>
      </c>
    </row>
    <row r="2320" spans="1:11" x14ac:dyDescent="0.25">
      <c r="A2320" t="s">
        <v>5958</v>
      </c>
      <c r="B2320" t="str">
        <f>C2320&amp;"-"&amp;COUNTIF(C$2:C2320,C2320)</f>
        <v>72633-23</v>
      </c>
      <c r="C2320">
        <v>72633</v>
      </c>
      <c r="D2320" s="57">
        <v>45002</v>
      </c>
      <c r="E2320" s="84" t="str">
        <f>F2320&amp;"-"&amp;COUNTIF($F$2:F2320,F2320)</f>
        <v>METASA-2045</v>
      </c>
      <c r="F2320" s="84" t="str">
        <f t="shared" si="150"/>
        <v>METASA</v>
      </c>
      <c r="G2320" t="s">
        <v>8581</v>
      </c>
      <c r="H2320" s="62">
        <v>88416482000106</v>
      </c>
      <c r="I2320" t="s">
        <v>30</v>
      </c>
      <c r="J2320">
        <v>1065.56</v>
      </c>
      <c r="K2320">
        <v>22131.68</v>
      </c>
    </row>
    <row r="2321" spans="1:11" x14ac:dyDescent="0.25">
      <c r="A2321" t="s">
        <v>5958</v>
      </c>
      <c r="B2321" t="str">
        <f>C2321&amp;"-"&amp;COUNTIF(C$2:C2321,C2321)</f>
        <v>72633-24</v>
      </c>
      <c r="C2321">
        <v>72633</v>
      </c>
      <c r="D2321" s="57">
        <v>45002</v>
      </c>
      <c r="E2321" s="84" t="str">
        <f>F2321&amp;"-"&amp;COUNTIF($F$2:F2321,F2321)</f>
        <v>METASA-2046</v>
      </c>
      <c r="F2321" s="84" t="str">
        <f t="shared" si="150"/>
        <v>METASA</v>
      </c>
      <c r="G2321" t="s">
        <v>8581</v>
      </c>
      <c r="H2321" s="62">
        <v>88416482000106</v>
      </c>
      <c r="I2321" t="s">
        <v>30</v>
      </c>
      <c r="J2321">
        <v>726.14</v>
      </c>
      <c r="K2321">
        <v>10761.39</v>
      </c>
    </row>
    <row r="2322" spans="1:11" x14ac:dyDescent="0.25">
      <c r="A2322" t="s">
        <v>5958</v>
      </c>
      <c r="B2322" t="str">
        <f>C2322&amp;"-"&amp;COUNTIF(C$2:C2322,C2322)</f>
        <v>72633-25</v>
      </c>
      <c r="C2322">
        <v>72633</v>
      </c>
      <c r="D2322" s="57">
        <v>45002</v>
      </c>
      <c r="E2322" s="84" t="str">
        <f>F2322&amp;"-"&amp;COUNTIF($F$2:F2322,F2322)</f>
        <v>METASA-2047</v>
      </c>
      <c r="F2322" s="84" t="str">
        <f t="shared" si="150"/>
        <v>METASA</v>
      </c>
      <c r="G2322" t="s">
        <v>8581</v>
      </c>
      <c r="H2322" s="62">
        <v>88416482000106</v>
      </c>
      <c r="I2322" t="s">
        <v>30</v>
      </c>
      <c r="J2322">
        <v>948.48</v>
      </c>
      <c r="K2322">
        <v>14056.47</v>
      </c>
    </row>
    <row r="2323" spans="1:11" x14ac:dyDescent="0.25">
      <c r="A2323" t="s">
        <v>5958</v>
      </c>
      <c r="B2323" t="str">
        <f>C2323&amp;"-"&amp;COUNTIF(C$2:C2323,C2323)</f>
        <v>72633-26</v>
      </c>
      <c r="C2323">
        <v>72633</v>
      </c>
      <c r="D2323" s="57">
        <v>45002</v>
      </c>
      <c r="E2323" s="84" t="str">
        <f>F2323&amp;"-"&amp;COUNTIF($F$2:F2323,F2323)</f>
        <v>METASA-2048</v>
      </c>
      <c r="F2323" s="84" t="str">
        <f t="shared" si="150"/>
        <v>METASA</v>
      </c>
      <c r="G2323" t="s">
        <v>8581</v>
      </c>
      <c r="H2323" s="62">
        <v>88416482000106</v>
      </c>
      <c r="I2323" t="s">
        <v>30</v>
      </c>
      <c r="J2323">
        <v>112.8</v>
      </c>
      <c r="K2323">
        <v>2067.62</v>
      </c>
    </row>
    <row r="2324" spans="1:11" x14ac:dyDescent="0.25">
      <c r="A2324" t="s">
        <v>5958</v>
      </c>
      <c r="B2324" t="str">
        <f>C2324&amp;"-"&amp;COUNTIF(C$2:C2324,C2324)</f>
        <v>72633-27</v>
      </c>
      <c r="C2324">
        <v>72633</v>
      </c>
      <c r="D2324" s="57">
        <v>45002</v>
      </c>
      <c r="E2324" s="84" t="str">
        <f>F2324&amp;"-"&amp;COUNTIF($F$2:F2324,F2324)</f>
        <v>METASA-2049</v>
      </c>
      <c r="F2324" s="84" t="str">
        <f t="shared" si="150"/>
        <v>METASA</v>
      </c>
      <c r="G2324" t="s">
        <v>8581</v>
      </c>
      <c r="H2324" s="62">
        <v>88416482000106</v>
      </c>
      <c r="I2324" t="s">
        <v>30</v>
      </c>
      <c r="J2324">
        <v>166.21</v>
      </c>
      <c r="K2324">
        <v>3046.63</v>
      </c>
    </row>
    <row r="2325" spans="1:11" x14ac:dyDescent="0.25">
      <c r="A2325" t="s">
        <v>5958</v>
      </c>
      <c r="B2325" t="str">
        <f>C2325&amp;"-"&amp;COUNTIF(C$2:C2325,C2325)</f>
        <v>72639-1</v>
      </c>
      <c r="C2325">
        <v>72639</v>
      </c>
      <c r="D2325" s="57">
        <v>45002</v>
      </c>
      <c r="E2325" s="84" t="str">
        <f>F2325&amp;"-"&amp;COUNTIF($F$2:F2325,F2325)</f>
        <v>METASA-2050</v>
      </c>
      <c r="F2325" s="84" t="str">
        <f t="shared" si="150"/>
        <v>METASA</v>
      </c>
      <c r="G2325" t="s">
        <v>8581</v>
      </c>
      <c r="H2325" s="62">
        <v>88416482000106</v>
      </c>
      <c r="I2325" t="s">
        <v>30</v>
      </c>
      <c r="J2325">
        <v>0.06</v>
      </c>
      <c r="K2325">
        <v>1.06</v>
      </c>
    </row>
    <row r="2326" spans="1:11" x14ac:dyDescent="0.25">
      <c r="A2326" t="s">
        <v>5958</v>
      </c>
      <c r="B2326" t="str">
        <f>C2326&amp;"-"&amp;COUNTIF(C$2:C2326,C2326)</f>
        <v>72639-2</v>
      </c>
      <c r="C2326">
        <v>72639</v>
      </c>
      <c r="D2326" s="57">
        <v>45002</v>
      </c>
      <c r="E2326" s="84" t="str">
        <f>F2326&amp;"-"&amp;COUNTIF($F$2:F2326,F2326)</f>
        <v>METASA-2051</v>
      </c>
      <c r="F2326" s="84" t="str">
        <f t="shared" si="150"/>
        <v>METASA</v>
      </c>
      <c r="G2326" t="s">
        <v>8581</v>
      </c>
      <c r="H2326" s="62">
        <v>88416482000106</v>
      </c>
      <c r="I2326" t="s">
        <v>30</v>
      </c>
      <c r="J2326">
        <v>260.68</v>
      </c>
      <c r="K2326">
        <v>4400.28</v>
      </c>
    </row>
    <row r="2327" spans="1:11" x14ac:dyDescent="0.25">
      <c r="A2327" t="s">
        <v>5958</v>
      </c>
      <c r="B2327" t="str">
        <f>C2327&amp;"-"&amp;COUNTIF(C$2:C2327,C2327)</f>
        <v>72639-3</v>
      </c>
      <c r="C2327">
        <v>72639</v>
      </c>
      <c r="D2327" s="57">
        <v>45002</v>
      </c>
      <c r="E2327" s="84" t="str">
        <f>F2327&amp;"-"&amp;COUNTIF($F$2:F2327,F2327)</f>
        <v>METASA-2052</v>
      </c>
      <c r="F2327" s="84" t="str">
        <f t="shared" si="150"/>
        <v>METASA</v>
      </c>
      <c r="G2327" t="s">
        <v>8581</v>
      </c>
      <c r="H2327" s="62">
        <v>88416482000106</v>
      </c>
      <c r="I2327" t="s">
        <v>30</v>
      </c>
      <c r="J2327">
        <v>2567.61</v>
      </c>
      <c r="K2327">
        <v>34328.949999999997</v>
      </c>
    </row>
    <row r="2328" spans="1:11" x14ac:dyDescent="0.25">
      <c r="A2328" t="s">
        <v>5958</v>
      </c>
      <c r="B2328" t="str">
        <f>C2328&amp;"-"&amp;COUNTIF(C$2:C2328,C2328)</f>
        <v>72639-4</v>
      </c>
      <c r="C2328">
        <v>72639</v>
      </c>
      <c r="D2328" s="57">
        <v>45002</v>
      </c>
      <c r="E2328" s="84" t="str">
        <f>F2328&amp;"-"&amp;COUNTIF($F$2:F2328,F2328)</f>
        <v>METASA-2053</v>
      </c>
      <c r="F2328" s="84" t="str">
        <f t="shared" si="150"/>
        <v>METASA</v>
      </c>
      <c r="G2328" t="s">
        <v>8581</v>
      </c>
      <c r="H2328" s="62">
        <v>88416482000106</v>
      </c>
      <c r="I2328" t="s">
        <v>30</v>
      </c>
      <c r="J2328">
        <v>1385.79</v>
      </c>
      <c r="K2328">
        <v>20038.52</v>
      </c>
    </row>
    <row r="2329" spans="1:11" x14ac:dyDescent="0.25">
      <c r="A2329" t="s">
        <v>5958</v>
      </c>
      <c r="B2329" t="str">
        <f>C2329&amp;"-"&amp;COUNTIF(C$2:C2329,C2329)</f>
        <v>72639-5</v>
      </c>
      <c r="C2329">
        <v>72639</v>
      </c>
      <c r="D2329" s="57">
        <v>45002</v>
      </c>
      <c r="E2329" s="84" t="str">
        <f>F2329&amp;"-"&amp;COUNTIF($F$2:F2329,F2329)</f>
        <v>METASA-2054</v>
      </c>
      <c r="F2329" s="84" t="str">
        <f t="shared" si="150"/>
        <v>METASA</v>
      </c>
      <c r="G2329" t="s">
        <v>8581</v>
      </c>
      <c r="H2329" s="62">
        <v>88416482000106</v>
      </c>
      <c r="I2329" t="s">
        <v>30</v>
      </c>
      <c r="J2329">
        <v>1218.44</v>
      </c>
      <c r="K2329">
        <v>20567.27</v>
      </c>
    </row>
    <row r="2330" spans="1:11" x14ac:dyDescent="0.25">
      <c r="A2330" t="s">
        <v>5958</v>
      </c>
      <c r="B2330" t="str">
        <f>C2330&amp;"-"&amp;COUNTIF(C$2:C2330,C2330)</f>
        <v>72639-6</v>
      </c>
      <c r="C2330">
        <v>72639</v>
      </c>
      <c r="D2330" s="57">
        <v>45002</v>
      </c>
      <c r="E2330" s="84" t="str">
        <f>F2330&amp;"-"&amp;COUNTIF($F$2:F2330,F2330)</f>
        <v>METASA-2055</v>
      </c>
      <c r="F2330" s="84" t="str">
        <f t="shared" si="150"/>
        <v>METASA</v>
      </c>
      <c r="G2330" t="s">
        <v>8581</v>
      </c>
      <c r="H2330" s="62">
        <v>88416482000106</v>
      </c>
      <c r="I2330" t="s">
        <v>30</v>
      </c>
      <c r="J2330">
        <v>117.09</v>
      </c>
      <c r="K2330">
        <v>1976.48</v>
      </c>
    </row>
    <row r="2331" spans="1:11" x14ac:dyDescent="0.25">
      <c r="A2331" t="s">
        <v>5958</v>
      </c>
      <c r="B2331" t="str">
        <f>C2331&amp;"-"&amp;COUNTIF(C$2:C2331,C2331)</f>
        <v>72639-7</v>
      </c>
      <c r="C2331">
        <v>72639</v>
      </c>
      <c r="D2331" s="57">
        <v>45002</v>
      </c>
      <c r="E2331" s="84" t="str">
        <f>F2331&amp;"-"&amp;COUNTIF($F$2:F2331,F2331)</f>
        <v>METASA-2056</v>
      </c>
      <c r="F2331" s="84" t="str">
        <f t="shared" si="150"/>
        <v>METASA</v>
      </c>
      <c r="G2331" t="s">
        <v>8581</v>
      </c>
      <c r="H2331" s="62">
        <v>88416482000106</v>
      </c>
      <c r="I2331" t="s">
        <v>30</v>
      </c>
      <c r="J2331">
        <v>271.04000000000002</v>
      </c>
      <c r="K2331">
        <v>3919.24</v>
      </c>
    </row>
    <row r="2332" spans="1:11" x14ac:dyDescent="0.25">
      <c r="A2332" t="s">
        <v>5958</v>
      </c>
      <c r="B2332" t="str">
        <f>C2332&amp;"-"&amp;COUNTIF(C$2:C2332,C2332)</f>
        <v>72639-8</v>
      </c>
      <c r="C2332">
        <v>72639</v>
      </c>
      <c r="D2332" s="57">
        <v>45002</v>
      </c>
      <c r="E2332" s="84" t="str">
        <f>F2332&amp;"-"&amp;COUNTIF($F$2:F2332,F2332)</f>
        <v>METASA-2057</v>
      </c>
      <c r="F2332" s="84" t="str">
        <f t="shared" si="150"/>
        <v>METASA</v>
      </c>
      <c r="G2332" t="s">
        <v>8581</v>
      </c>
      <c r="H2332" s="62">
        <v>88416482000106</v>
      </c>
      <c r="I2332" t="s">
        <v>30</v>
      </c>
      <c r="J2332">
        <v>1376.15</v>
      </c>
      <c r="K2332">
        <v>18399.13</v>
      </c>
    </row>
    <row r="2333" spans="1:11" x14ac:dyDescent="0.25">
      <c r="A2333" t="s">
        <v>5958</v>
      </c>
      <c r="B2333" t="str">
        <f>C2333&amp;"-"&amp;COUNTIF(C$2:C2333,C2333)</f>
        <v>72639-9</v>
      </c>
      <c r="C2333">
        <v>72639</v>
      </c>
      <c r="D2333" s="57">
        <v>45002</v>
      </c>
      <c r="E2333" s="84" t="str">
        <f>F2333&amp;"-"&amp;COUNTIF($F$2:F2333,F2333)</f>
        <v>METASA-2058</v>
      </c>
      <c r="F2333" s="84" t="str">
        <f t="shared" si="150"/>
        <v>METASA</v>
      </c>
      <c r="G2333" t="s">
        <v>8581</v>
      </c>
      <c r="H2333" s="62">
        <v>88416482000106</v>
      </c>
      <c r="I2333" t="s">
        <v>30</v>
      </c>
      <c r="J2333">
        <v>167.37</v>
      </c>
      <c r="K2333">
        <v>2716.42</v>
      </c>
    </row>
    <row r="2334" spans="1:11" x14ac:dyDescent="0.25">
      <c r="A2334" t="s">
        <v>5958</v>
      </c>
      <c r="B2334" t="str">
        <f>C2334&amp;"-"&amp;COUNTIF(C$2:C2334,C2334)</f>
        <v>72639-10</v>
      </c>
      <c r="C2334">
        <v>72639</v>
      </c>
      <c r="D2334" s="57">
        <v>45002</v>
      </c>
      <c r="E2334" s="84" t="str">
        <f>F2334&amp;"-"&amp;COUNTIF($F$2:F2334,F2334)</f>
        <v>METASA-2059</v>
      </c>
      <c r="F2334" s="84" t="str">
        <f t="shared" si="150"/>
        <v>METASA</v>
      </c>
      <c r="G2334" t="s">
        <v>8581</v>
      </c>
      <c r="H2334" s="62">
        <v>88416482000106</v>
      </c>
      <c r="I2334" t="s">
        <v>30</v>
      </c>
      <c r="J2334">
        <v>94.21</v>
      </c>
      <c r="K2334">
        <v>1362.28</v>
      </c>
    </row>
    <row r="2335" spans="1:11" x14ac:dyDescent="0.25">
      <c r="A2335" t="s">
        <v>5958</v>
      </c>
      <c r="B2335" t="str">
        <f>C2335&amp;"-"&amp;COUNTIF(C$2:C2335,C2335)</f>
        <v>72639-11</v>
      </c>
      <c r="C2335">
        <v>72639</v>
      </c>
      <c r="D2335" s="57">
        <v>45002</v>
      </c>
      <c r="E2335" s="84" t="str">
        <f>F2335&amp;"-"&amp;COUNTIF($F$2:F2335,F2335)</f>
        <v>METASA-2060</v>
      </c>
      <c r="F2335" s="84" t="str">
        <f t="shared" si="150"/>
        <v>METASA</v>
      </c>
      <c r="G2335" t="s">
        <v>8581</v>
      </c>
      <c r="H2335" s="62">
        <v>88416482000106</v>
      </c>
      <c r="I2335" t="s">
        <v>30</v>
      </c>
      <c r="J2335">
        <v>128.31</v>
      </c>
      <c r="K2335">
        <v>1715.5</v>
      </c>
    </row>
    <row r="2336" spans="1:11" x14ac:dyDescent="0.25">
      <c r="A2336" t="s">
        <v>5958</v>
      </c>
      <c r="B2336" t="str">
        <f>C2336&amp;"-"&amp;COUNTIF(C$2:C2336,C2336)</f>
        <v>72639-12</v>
      </c>
      <c r="C2336">
        <v>72639</v>
      </c>
      <c r="D2336" s="57">
        <v>45002</v>
      </c>
      <c r="E2336" s="84" t="str">
        <f>F2336&amp;"-"&amp;COUNTIF($F$2:F2336,F2336)</f>
        <v>METASA-2061</v>
      </c>
      <c r="F2336" s="84" t="str">
        <f t="shared" si="150"/>
        <v>METASA</v>
      </c>
      <c r="G2336" t="s">
        <v>8581</v>
      </c>
      <c r="H2336" s="62">
        <v>88416482000106</v>
      </c>
      <c r="I2336" t="s">
        <v>30</v>
      </c>
      <c r="J2336">
        <v>110.23</v>
      </c>
      <c r="K2336">
        <v>1593.93</v>
      </c>
    </row>
    <row r="2337" spans="1:11" x14ac:dyDescent="0.25">
      <c r="A2337" t="s">
        <v>5958</v>
      </c>
      <c r="B2337" t="str">
        <f>C2337&amp;"-"&amp;COUNTIF(C$2:C2337,C2337)</f>
        <v>72639-13</v>
      </c>
      <c r="C2337">
        <v>72639</v>
      </c>
      <c r="D2337" s="57">
        <v>45002</v>
      </c>
      <c r="E2337" s="84" t="str">
        <f>F2337&amp;"-"&amp;COUNTIF($F$2:F2337,F2337)</f>
        <v>METASA-2062</v>
      </c>
      <c r="F2337" s="84" t="str">
        <f t="shared" si="150"/>
        <v>METASA</v>
      </c>
      <c r="G2337" t="s">
        <v>8581</v>
      </c>
      <c r="H2337" s="62">
        <v>88416482000106</v>
      </c>
      <c r="I2337" t="s">
        <v>30</v>
      </c>
      <c r="J2337">
        <v>6151.9</v>
      </c>
      <c r="K2337">
        <v>93631.93</v>
      </c>
    </row>
    <row r="2338" spans="1:11" x14ac:dyDescent="0.25">
      <c r="A2338" t="s">
        <v>5958</v>
      </c>
      <c r="B2338" t="str">
        <f>C2338&amp;"-"&amp;COUNTIF(C$2:C2338,C2338)</f>
        <v>72639-14</v>
      </c>
      <c r="C2338">
        <v>72639</v>
      </c>
      <c r="D2338" s="57">
        <v>45002</v>
      </c>
      <c r="E2338" s="84" t="str">
        <f>F2338&amp;"-"&amp;COUNTIF($F$2:F2338,F2338)</f>
        <v>METASA-2063</v>
      </c>
      <c r="F2338" s="84" t="str">
        <f t="shared" si="150"/>
        <v>METASA</v>
      </c>
      <c r="G2338" t="s">
        <v>8581</v>
      </c>
      <c r="H2338" s="62">
        <v>88416482000106</v>
      </c>
      <c r="I2338" t="s">
        <v>30</v>
      </c>
      <c r="J2338">
        <v>108.96</v>
      </c>
      <c r="K2338">
        <v>1839.24</v>
      </c>
    </row>
    <row r="2339" spans="1:11" x14ac:dyDescent="0.25">
      <c r="A2339" t="s">
        <v>5958</v>
      </c>
      <c r="B2339" t="str">
        <f>C2339&amp;"-"&amp;COUNTIF(C$2:C2339,C2339)</f>
        <v>72639-15</v>
      </c>
      <c r="C2339">
        <v>72639</v>
      </c>
      <c r="D2339" s="57">
        <v>45002</v>
      </c>
      <c r="E2339" s="84" t="str">
        <f>F2339&amp;"-"&amp;COUNTIF($F$2:F2339,F2339)</f>
        <v>METASA-2064</v>
      </c>
      <c r="F2339" s="84" t="str">
        <f t="shared" si="150"/>
        <v>METASA</v>
      </c>
      <c r="G2339" t="s">
        <v>8581</v>
      </c>
      <c r="H2339" s="62">
        <v>88416482000106</v>
      </c>
      <c r="I2339" t="s">
        <v>30</v>
      </c>
      <c r="J2339">
        <v>1.86</v>
      </c>
      <c r="K2339">
        <v>28.31</v>
      </c>
    </row>
    <row r="2340" spans="1:11" x14ac:dyDescent="0.25">
      <c r="A2340" t="s">
        <v>5958</v>
      </c>
      <c r="B2340" t="str">
        <f>C2340&amp;"-"&amp;COUNTIF(C$2:C2340,C2340)</f>
        <v>72639-16</v>
      </c>
      <c r="C2340">
        <v>72639</v>
      </c>
      <c r="D2340" s="57">
        <v>45002</v>
      </c>
      <c r="E2340" s="84" t="str">
        <f>F2340&amp;"-"&amp;COUNTIF($F$2:F2340,F2340)</f>
        <v>METASA-2065</v>
      </c>
      <c r="F2340" s="84" t="str">
        <f t="shared" si="150"/>
        <v>METASA</v>
      </c>
      <c r="G2340" t="s">
        <v>8581</v>
      </c>
      <c r="H2340" s="62">
        <v>88416482000106</v>
      </c>
      <c r="I2340" t="s">
        <v>30</v>
      </c>
      <c r="J2340">
        <v>439.87</v>
      </c>
      <c r="K2340">
        <v>7064.31</v>
      </c>
    </row>
    <row r="2341" spans="1:11" x14ac:dyDescent="0.25">
      <c r="A2341" t="s">
        <v>5958</v>
      </c>
      <c r="B2341" t="str">
        <f>C2341&amp;"-"&amp;COUNTIF(C$2:C2341,C2341)</f>
        <v>72639-17</v>
      </c>
      <c r="C2341">
        <v>72639</v>
      </c>
      <c r="D2341" s="57">
        <v>45002</v>
      </c>
      <c r="E2341" s="84" t="str">
        <f>F2341&amp;"-"&amp;COUNTIF($F$2:F2341,F2341)</f>
        <v>METASA-2066</v>
      </c>
      <c r="F2341" s="84" t="str">
        <f t="shared" si="150"/>
        <v>METASA</v>
      </c>
      <c r="G2341" t="s">
        <v>8581</v>
      </c>
      <c r="H2341" s="62">
        <v>88416482000106</v>
      </c>
      <c r="I2341" t="s">
        <v>30</v>
      </c>
      <c r="J2341">
        <v>628.55999999999995</v>
      </c>
      <c r="K2341">
        <v>8403.85</v>
      </c>
    </row>
    <row r="2342" spans="1:11" x14ac:dyDescent="0.25">
      <c r="A2342" t="s">
        <v>5958</v>
      </c>
      <c r="B2342" t="str">
        <f>C2342&amp;"-"&amp;COUNTIF(C$2:C2342,C2342)</f>
        <v>72639-18</v>
      </c>
      <c r="C2342">
        <v>72639</v>
      </c>
      <c r="D2342" s="57">
        <v>45002</v>
      </c>
      <c r="E2342" s="84" t="str">
        <f>F2342&amp;"-"&amp;COUNTIF($F$2:F2342,F2342)</f>
        <v>METASA-2067</v>
      </c>
      <c r="F2342" s="84" t="str">
        <f t="shared" si="150"/>
        <v>METASA</v>
      </c>
      <c r="G2342" t="s">
        <v>8581</v>
      </c>
      <c r="H2342" s="62">
        <v>88416482000106</v>
      </c>
      <c r="I2342" t="s">
        <v>30</v>
      </c>
      <c r="J2342">
        <v>278.3</v>
      </c>
      <c r="K2342">
        <v>5195.8599999999997</v>
      </c>
    </row>
    <row r="2343" spans="1:11" x14ac:dyDescent="0.25">
      <c r="A2343" t="s">
        <v>5958</v>
      </c>
      <c r="B2343" t="str">
        <f>C2343&amp;"-"&amp;COUNTIF(C$2:C2343,C2343)</f>
        <v>72639-19</v>
      </c>
      <c r="C2343">
        <v>72639</v>
      </c>
      <c r="D2343" s="57">
        <v>45002</v>
      </c>
      <c r="E2343" s="84" t="str">
        <f>F2343&amp;"-"&amp;COUNTIF($F$2:F2343,F2343)</f>
        <v>METASA-2068</v>
      </c>
      <c r="F2343" s="84" t="str">
        <f t="shared" si="150"/>
        <v>METASA</v>
      </c>
      <c r="G2343" t="s">
        <v>8581</v>
      </c>
      <c r="H2343" s="62">
        <v>88416482000106</v>
      </c>
      <c r="I2343" t="s">
        <v>30</v>
      </c>
      <c r="J2343">
        <v>720.19</v>
      </c>
      <c r="K2343">
        <v>12156.81</v>
      </c>
    </row>
    <row r="2344" spans="1:11" x14ac:dyDescent="0.25">
      <c r="A2344" t="s">
        <v>5958</v>
      </c>
      <c r="B2344" t="str">
        <f>C2344&amp;"-"&amp;COUNTIF(C$2:C2344,C2344)</f>
        <v>72639-20</v>
      </c>
      <c r="C2344">
        <v>72639</v>
      </c>
      <c r="D2344" s="57">
        <v>45002</v>
      </c>
      <c r="E2344" s="84" t="str">
        <f>F2344&amp;"-"&amp;COUNTIF($F$2:F2344,F2344)</f>
        <v>METASA-2069</v>
      </c>
      <c r="F2344" s="84" t="str">
        <f t="shared" si="150"/>
        <v>METASA</v>
      </c>
      <c r="G2344" t="s">
        <v>8581</v>
      </c>
      <c r="H2344" s="62">
        <v>88416482000106</v>
      </c>
      <c r="I2344" t="s">
        <v>30</v>
      </c>
      <c r="J2344">
        <v>1704.48</v>
      </c>
      <c r="K2344">
        <v>32930.550000000003</v>
      </c>
    </row>
    <row r="2345" spans="1:11" x14ac:dyDescent="0.25">
      <c r="A2345" t="s">
        <v>5958</v>
      </c>
      <c r="B2345" t="str">
        <f>C2345&amp;"-"&amp;COUNTIF(C$2:C2345,C2345)</f>
        <v>72639-21</v>
      </c>
      <c r="C2345">
        <v>72639</v>
      </c>
      <c r="D2345" s="57">
        <v>45002</v>
      </c>
      <c r="E2345" s="84" t="str">
        <f>F2345&amp;"-"&amp;COUNTIF($F$2:F2345,F2345)</f>
        <v>METASA-2070</v>
      </c>
      <c r="F2345" s="84" t="str">
        <f t="shared" si="150"/>
        <v>METASA</v>
      </c>
      <c r="G2345" t="s">
        <v>8581</v>
      </c>
      <c r="H2345" s="62">
        <v>88416482000106</v>
      </c>
      <c r="I2345" t="s">
        <v>30</v>
      </c>
      <c r="J2345">
        <v>229.9</v>
      </c>
      <c r="K2345">
        <v>4441.67</v>
      </c>
    </row>
    <row r="2346" spans="1:11" x14ac:dyDescent="0.25">
      <c r="A2346" t="s">
        <v>5989</v>
      </c>
      <c r="B2346" t="str">
        <f>C2346&amp;"-"&amp;COUNTIF(C$2:C2346,C2346)</f>
        <v>2612693-1</v>
      </c>
      <c r="C2346">
        <v>2612693</v>
      </c>
      <c r="D2346" s="57">
        <v>45006</v>
      </c>
      <c r="E2346" s="84" t="str">
        <f>F2346&amp;"-"&amp;COUNTIF($F$2:F2346,F2346)</f>
        <v>GERDAU-7</v>
      </c>
      <c r="F2346" s="84" t="str">
        <f t="shared" si="150"/>
        <v>GERDAU</v>
      </c>
      <c r="G2346" t="s">
        <v>8590</v>
      </c>
      <c r="H2346" s="62">
        <v>17227422000105</v>
      </c>
      <c r="I2346" t="s">
        <v>6000</v>
      </c>
      <c r="J2346">
        <v>15.843999999999999</v>
      </c>
      <c r="K2346">
        <v>134002.37</v>
      </c>
    </row>
    <row r="2347" spans="1:11" x14ac:dyDescent="0.25">
      <c r="A2347" t="s">
        <v>5958</v>
      </c>
      <c r="B2347" t="str">
        <f>C2347&amp;"-"&amp;COUNTIF(C$2:C2347,C2347)</f>
        <v>72678-1</v>
      </c>
      <c r="C2347">
        <v>72678</v>
      </c>
      <c r="D2347" s="57">
        <v>45006</v>
      </c>
      <c r="E2347" s="84" t="str">
        <f>F2347&amp;"-"&amp;COUNTIF($F$2:F2347,F2347)</f>
        <v>METASA-2071</v>
      </c>
      <c r="F2347" s="84" t="str">
        <f t="shared" si="150"/>
        <v>METASA</v>
      </c>
      <c r="G2347" t="s">
        <v>8581</v>
      </c>
      <c r="H2347" s="62">
        <v>88416482000106</v>
      </c>
      <c r="I2347" t="s">
        <v>30</v>
      </c>
      <c r="J2347">
        <v>108.72</v>
      </c>
      <c r="K2347">
        <v>1835.19</v>
      </c>
    </row>
    <row r="2348" spans="1:11" x14ac:dyDescent="0.25">
      <c r="A2348" t="s">
        <v>5958</v>
      </c>
      <c r="B2348" t="str">
        <f>C2348&amp;"-"&amp;COUNTIF(C$2:C2348,C2348)</f>
        <v>72678-2</v>
      </c>
      <c r="C2348">
        <v>72678</v>
      </c>
      <c r="D2348" s="57">
        <v>45006</v>
      </c>
      <c r="E2348" s="84" t="str">
        <f>F2348&amp;"-"&amp;COUNTIF($F$2:F2348,F2348)</f>
        <v>METASA-2072</v>
      </c>
      <c r="F2348" s="84" t="str">
        <f t="shared" si="150"/>
        <v>METASA</v>
      </c>
      <c r="G2348" t="s">
        <v>8581</v>
      </c>
      <c r="H2348" s="62">
        <v>88416482000106</v>
      </c>
      <c r="I2348" t="s">
        <v>30</v>
      </c>
      <c r="J2348">
        <v>166.67</v>
      </c>
      <c r="K2348">
        <v>2228.38</v>
      </c>
    </row>
    <row r="2349" spans="1:11" x14ac:dyDescent="0.25">
      <c r="A2349" t="s">
        <v>5958</v>
      </c>
      <c r="B2349" t="str">
        <f>C2349&amp;"-"&amp;COUNTIF(C$2:C2349,C2349)</f>
        <v>72678-3</v>
      </c>
      <c r="C2349">
        <v>72678</v>
      </c>
      <c r="D2349" s="57">
        <v>45006</v>
      </c>
      <c r="E2349" s="84" t="str">
        <f>F2349&amp;"-"&amp;COUNTIF($F$2:F2349,F2349)</f>
        <v>METASA-2073</v>
      </c>
      <c r="F2349" s="84" t="str">
        <f t="shared" si="150"/>
        <v>METASA</v>
      </c>
      <c r="G2349" t="s">
        <v>8581</v>
      </c>
      <c r="H2349" s="62">
        <v>88416482000106</v>
      </c>
      <c r="I2349" t="s">
        <v>30</v>
      </c>
      <c r="J2349">
        <v>593.91</v>
      </c>
      <c r="K2349">
        <v>8587.94</v>
      </c>
    </row>
    <row r="2350" spans="1:11" x14ac:dyDescent="0.25">
      <c r="A2350" t="s">
        <v>5958</v>
      </c>
      <c r="B2350" t="str">
        <f>C2350&amp;"-"&amp;COUNTIF(C$2:C2350,C2350)</f>
        <v>72678-4</v>
      </c>
      <c r="C2350">
        <v>72678</v>
      </c>
      <c r="D2350" s="57">
        <v>45006</v>
      </c>
      <c r="E2350" s="84" t="str">
        <f>F2350&amp;"-"&amp;COUNTIF($F$2:F2350,F2350)</f>
        <v>METASA-2074</v>
      </c>
      <c r="F2350" s="84" t="str">
        <f t="shared" si="150"/>
        <v>METASA</v>
      </c>
      <c r="G2350" t="s">
        <v>8581</v>
      </c>
      <c r="H2350" s="62">
        <v>88416482000106</v>
      </c>
      <c r="I2350" t="s">
        <v>30</v>
      </c>
      <c r="J2350">
        <v>42.49</v>
      </c>
      <c r="K2350">
        <v>717.23</v>
      </c>
    </row>
    <row r="2351" spans="1:11" x14ac:dyDescent="0.25">
      <c r="A2351" t="s">
        <v>5958</v>
      </c>
      <c r="B2351" t="str">
        <f>C2351&amp;"-"&amp;COUNTIF(C$2:C2351,C2351)</f>
        <v>72678-5</v>
      </c>
      <c r="C2351">
        <v>72678</v>
      </c>
      <c r="D2351" s="57">
        <v>45006</v>
      </c>
      <c r="E2351" s="84" t="str">
        <f>F2351&amp;"-"&amp;COUNTIF($F$2:F2351,F2351)</f>
        <v>METASA-2075</v>
      </c>
      <c r="F2351" s="84" t="str">
        <f t="shared" si="150"/>
        <v>METASA</v>
      </c>
      <c r="G2351" t="s">
        <v>8581</v>
      </c>
      <c r="H2351" s="62">
        <v>88416482000106</v>
      </c>
      <c r="I2351" t="s">
        <v>30</v>
      </c>
      <c r="J2351">
        <v>126.57</v>
      </c>
      <c r="K2351">
        <v>1830.2</v>
      </c>
    </row>
    <row r="2352" spans="1:11" x14ac:dyDescent="0.25">
      <c r="A2352" t="s">
        <v>5958</v>
      </c>
      <c r="B2352" t="str">
        <f>C2352&amp;"-"&amp;COUNTIF(C$2:C2352,C2352)</f>
        <v>72678-6</v>
      </c>
      <c r="C2352">
        <v>72678</v>
      </c>
      <c r="D2352" s="57">
        <v>45006</v>
      </c>
      <c r="E2352" s="84" t="str">
        <f>F2352&amp;"-"&amp;COUNTIF($F$2:F2352,F2352)</f>
        <v>METASA-2076</v>
      </c>
      <c r="F2352" s="84" t="str">
        <f t="shared" si="150"/>
        <v>METASA</v>
      </c>
      <c r="G2352" t="s">
        <v>8581</v>
      </c>
      <c r="H2352" s="62">
        <v>88416482000106</v>
      </c>
      <c r="I2352" t="s">
        <v>30</v>
      </c>
      <c r="J2352">
        <v>754.19</v>
      </c>
      <c r="K2352">
        <v>10083.52</v>
      </c>
    </row>
    <row r="2353" spans="1:11" x14ac:dyDescent="0.25">
      <c r="A2353" t="s">
        <v>5958</v>
      </c>
      <c r="B2353" t="str">
        <f>C2353&amp;"-"&amp;COUNTIF(C$2:C2353,C2353)</f>
        <v>72678-7</v>
      </c>
      <c r="C2353">
        <v>72678</v>
      </c>
      <c r="D2353" s="57">
        <v>45006</v>
      </c>
      <c r="E2353" s="84" t="str">
        <f>F2353&amp;"-"&amp;COUNTIF($F$2:F2353,F2353)</f>
        <v>METASA-2077</v>
      </c>
      <c r="F2353" s="84" t="str">
        <f t="shared" si="150"/>
        <v>METASA</v>
      </c>
      <c r="G2353" t="s">
        <v>8581</v>
      </c>
      <c r="H2353" s="62">
        <v>88416482000106</v>
      </c>
      <c r="I2353" t="s">
        <v>30</v>
      </c>
      <c r="J2353">
        <v>21.29</v>
      </c>
      <c r="K2353">
        <v>347.03</v>
      </c>
    </row>
    <row r="2354" spans="1:11" x14ac:dyDescent="0.25">
      <c r="A2354" t="s">
        <v>5958</v>
      </c>
      <c r="B2354" t="str">
        <f>C2354&amp;"-"&amp;COUNTIF(C$2:C2354,C2354)</f>
        <v>72678-8</v>
      </c>
      <c r="C2354">
        <v>72678</v>
      </c>
      <c r="D2354" s="57">
        <v>45006</v>
      </c>
      <c r="E2354" s="84" t="str">
        <f>F2354&amp;"-"&amp;COUNTIF($F$2:F2354,F2354)</f>
        <v>METASA-2078</v>
      </c>
      <c r="F2354" s="84" t="str">
        <f t="shared" si="150"/>
        <v>METASA</v>
      </c>
      <c r="G2354" t="s">
        <v>8581</v>
      </c>
      <c r="H2354" s="62">
        <v>88416482000106</v>
      </c>
      <c r="I2354" t="s">
        <v>30</v>
      </c>
      <c r="J2354">
        <v>219.68</v>
      </c>
      <c r="K2354">
        <v>3176.57</v>
      </c>
    </row>
    <row r="2355" spans="1:11" x14ac:dyDescent="0.25">
      <c r="A2355" t="s">
        <v>5958</v>
      </c>
      <c r="B2355" t="str">
        <f>C2355&amp;"-"&amp;COUNTIF(C$2:C2355,C2355)</f>
        <v>72678-9</v>
      </c>
      <c r="C2355">
        <v>72678</v>
      </c>
      <c r="D2355" s="57">
        <v>45006</v>
      </c>
      <c r="E2355" s="84" t="str">
        <f>F2355&amp;"-"&amp;COUNTIF($F$2:F2355,F2355)</f>
        <v>METASA-2079</v>
      </c>
      <c r="F2355" s="84" t="str">
        <f t="shared" si="150"/>
        <v>METASA</v>
      </c>
      <c r="G2355" t="s">
        <v>8581</v>
      </c>
      <c r="H2355" s="62">
        <v>88416482000106</v>
      </c>
      <c r="I2355" t="s">
        <v>30</v>
      </c>
      <c r="J2355">
        <v>309.17</v>
      </c>
      <c r="K2355">
        <v>4470.6000000000004</v>
      </c>
    </row>
    <row r="2356" spans="1:11" x14ac:dyDescent="0.25">
      <c r="A2356" t="s">
        <v>5958</v>
      </c>
      <c r="B2356" t="str">
        <f>C2356&amp;"-"&amp;COUNTIF(C$2:C2356,C2356)</f>
        <v>72678-10</v>
      </c>
      <c r="C2356">
        <v>72678</v>
      </c>
      <c r="D2356" s="57">
        <v>45006</v>
      </c>
      <c r="E2356" s="84" t="str">
        <f>F2356&amp;"-"&amp;COUNTIF($F$2:F2356,F2356)</f>
        <v>METASA-2080</v>
      </c>
      <c r="F2356" s="84" t="str">
        <f t="shared" si="150"/>
        <v>METASA</v>
      </c>
      <c r="G2356" t="s">
        <v>8581</v>
      </c>
      <c r="H2356" s="62">
        <v>88416482000106</v>
      </c>
      <c r="I2356" t="s">
        <v>30</v>
      </c>
      <c r="J2356">
        <v>2104.1</v>
      </c>
      <c r="K2356">
        <v>32024.400000000001</v>
      </c>
    </row>
    <row r="2357" spans="1:11" x14ac:dyDescent="0.25">
      <c r="A2357" t="s">
        <v>5958</v>
      </c>
      <c r="B2357" t="str">
        <f>C2357&amp;"-"&amp;COUNTIF(C$2:C2357,C2357)</f>
        <v>72678-11</v>
      </c>
      <c r="C2357">
        <v>72678</v>
      </c>
      <c r="D2357" s="57">
        <v>45006</v>
      </c>
      <c r="E2357" s="84" t="str">
        <f>F2357&amp;"-"&amp;COUNTIF($F$2:F2357,F2357)</f>
        <v>METASA-2081</v>
      </c>
      <c r="F2357" s="84" t="str">
        <f t="shared" si="150"/>
        <v>METASA</v>
      </c>
      <c r="G2357" t="s">
        <v>8581</v>
      </c>
      <c r="H2357" s="62">
        <v>88416482000106</v>
      </c>
      <c r="I2357" t="s">
        <v>30</v>
      </c>
      <c r="J2357">
        <v>39.32</v>
      </c>
      <c r="K2357">
        <v>663.72</v>
      </c>
    </row>
    <row r="2358" spans="1:11" x14ac:dyDescent="0.25">
      <c r="A2358" t="s">
        <v>5958</v>
      </c>
      <c r="B2358" t="str">
        <f>C2358&amp;"-"&amp;COUNTIF(C$2:C2358,C2358)</f>
        <v>72678-12</v>
      </c>
      <c r="C2358">
        <v>72678</v>
      </c>
      <c r="D2358" s="57">
        <v>45006</v>
      </c>
      <c r="E2358" s="84" t="str">
        <f>F2358&amp;"-"&amp;COUNTIF($F$2:F2358,F2358)</f>
        <v>METASA-2082</v>
      </c>
      <c r="F2358" s="84" t="str">
        <f t="shared" si="150"/>
        <v>METASA</v>
      </c>
      <c r="G2358" t="s">
        <v>8581</v>
      </c>
      <c r="H2358" s="62">
        <v>88416482000106</v>
      </c>
      <c r="I2358" t="s">
        <v>30</v>
      </c>
      <c r="J2358">
        <v>142.41999999999999</v>
      </c>
      <c r="K2358">
        <v>2404.0500000000002</v>
      </c>
    </row>
    <row r="2359" spans="1:11" x14ac:dyDescent="0.25">
      <c r="A2359" t="s">
        <v>5958</v>
      </c>
      <c r="B2359" t="str">
        <f>C2359&amp;"-"&amp;COUNTIF(C$2:C2359,C2359)</f>
        <v>72678-13</v>
      </c>
      <c r="C2359">
        <v>72678</v>
      </c>
      <c r="D2359" s="57">
        <v>45006</v>
      </c>
      <c r="E2359" s="84" t="str">
        <f>F2359&amp;"-"&amp;COUNTIF($F$2:F2359,F2359)</f>
        <v>METASA-2083</v>
      </c>
      <c r="F2359" s="84" t="str">
        <f t="shared" si="150"/>
        <v>METASA</v>
      </c>
      <c r="G2359" t="s">
        <v>8581</v>
      </c>
      <c r="H2359" s="62">
        <v>88416482000106</v>
      </c>
      <c r="I2359" t="s">
        <v>30</v>
      </c>
      <c r="J2359">
        <v>1457.77</v>
      </c>
      <c r="K2359">
        <v>23411.79</v>
      </c>
    </row>
    <row r="2360" spans="1:11" x14ac:dyDescent="0.25">
      <c r="A2360" t="s">
        <v>5958</v>
      </c>
      <c r="B2360" t="str">
        <f>C2360&amp;"-"&amp;COUNTIF(C$2:C2360,C2360)</f>
        <v>72678-14</v>
      </c>
      <c r="C2360">
        <v>72678</v>
      </c>
      <c r="D2360" s="57">
        <v>45006</v>
      </c>
      <c r="E2360" s="84" t="str">
        <f>F2360&amp;"-"&amp;COUNTIF($F$2:F2360,F2360)</f>
        <v>METASA-2084</v>
      </c>
      <c r="F2360" s="84" t="str">
        <f t="shared" si="150"/>
        <v>METASA</v>
      </c>
      <c r="G2360" t="s">
        <v>8581</v>
      </c>
      <c r="H2360" s="62">
        <v>88416482000106</v>
      </c>
      <c r="I2360" t="s">
        <v>30</v>
      </c>
      <c r="J2360">
        <v>39.28</v>
      </c>
      <c r="K2360">
        <v>663.05</v>
      </c>
    </row>
    <row r="2361" spans="1:11" x14ac:dyDescent="0.25">
      <c r="A2361" t="s">
        <v>5958</v>
      </c>
      <c r="B2361" t="str">
        <f>C2361&amp;"-"&amp;COUNTIF(C$2:C2361,C2361)</f>
        <v>72678-15</v>
      </c>
      <c r="C2361">
        <v>72678</v>
      </c>
      <c r="D2361" s="57">
        <v>45006</v>
      </c>
      <c r="E2361" s="84" t="str">
        <f>F2361&amp;"-"&amp;COUNTIF($F$2:F2361,F2361)</f>
        <v>METASA-2085</v>
      </c>
      <c r="F2361" s="84" t="str">
        <f t="shared" si="150"/>
        <v>METASA</v>
      </c>
      <c r="G2361" t="s">
        <v>8581</v>
      </c>
      <c r="H2361" s="62">
        <v>88416482000106</v>
      </c>
      <c r="I2361" t="s">
        <v>30</v>
      </c>
      <c r="J2361">
        <v>7.84</v>
      </c>
      <c r="K2361">
        <v>132.34</v>
      </c>
    </row>
    <row r="2362" spans="1:11" x14ac:dyDescent="0.25">
      <c r="A2362" t="s">
        <v>5958</v>
      </c>
      <c r="B2362" t="str">
        <f>C2362&amp;"-"&amp;COUNTIF(C$2:C2362,C2362)</f>
        <v>72678-16</v>
      </c>
      <c r="C2362">
        <v>72678</v>
      </c>
      <c r="D2362" s="57">
        <v>45006</v>
      </c>
      <c r="E2362" s="84" t="str">
        <f>F2362&amp;"-"&amp;COUNTIF($F$2:F2362,F2362)</f>
        <v>METASA-2086</v>
      </c>
      <c r="F2362" s="84" t="str">
        <f t="shared" si="150"/>
        <v>METASA</v>
      </c>
      <c r="G2362" t="s">
        <v>8581</v>
      </c>
      <c r="H2362" s="62">
        <v>88416482000106</v>
      </c>
      <c r="I2362" t="s">
        <v>30</v>
      </c>
      <c r="J2362">
        <v>43.49</v>
      </c>
      <c r="K2362">
        <v>840.23</v>
      </c>
    </row>
    <row r="2363" spans="1:11" x14ac:dyDescent="0.25">
      <c r="A2363" t="s">
        <v>5958</v>
      </c>
      <c r="B2363" t="str">
        <f>C2363&amp;"-"&amp;COUNTIF(C$2:C2363,C2363)</f>
        <v>72678-17</v>
      </c>
      <c r="C2363">
        <v>72678</v>
      </c>
      <c r="D2363" s="57">
        <v>45006</v>
      </c>
      <c r="E2363" s="84" t="str">
        <f>F2363&amp;"-"&amp;COUNTIF($F$2:F2363,F2363)</f>
        <v>METASA-2087</v>
      </c>
      <c r="F2363" s="84" t="str">
        <f t="shared" si="150"/>
        <v>METASA</v>
      </c>
      <c r="G2363" t="s">
        <v>8581</v>
      </c>
      <c r="H2363" s="62">
        <v>88416482000106</v>
      </c>
      <c r="I2363" t="s">
        <v>30</v>
      </c>
      <c r="J2363">
        <v>3701.92</v>
      </c>
      <c r="K2363">
        <v>65449.95</v>
      </c>
    </row>
    <row r="2364" spans="1:11" x14ac:dyDescent="0.25">
      <c r="A2364" t="s">
        <v>5958</v>
      </c>
      <c r="B2364" t="str">
        <f>C2364&amp;"-"&amp;COUNTIF(C$2:C2364,C2364)</f>
        <v>72678-18</v>
      </c>
      <c r="C2364">
        <v>72678</v>
      </c>
      <c r="D2364" s="57">
        <v>45006</v>
      </c>
      <c r="E2364" s="84" t="str">
        <f>F2364&amp;"-"&amp;COUNTIF($F$2:F2364,F2364)</f>
        <v>METASA-2088</v>
      </c>
      <c r="F2364" s="84" t="str">
        <f t="shared" si="150"/>
        <v>METASA</v>
      </c>
      <c r="G2364" t="s">
        <v>8581</v>
      </c>
      <c r="H2364" s="62">
        <v>88416482000106</v>
      </c>
      <c r="I2364" t="s">
        <v>30</v>
      </c>
      <c r="J2364">
        <v>12976.14</v>
      </c>
      <c r="K2364">
        <v>261079.94</v>
      </c>
    </row>
    <row r="2365" spans="1:11" x14ac:dyDescent="0.25">
      <c r="A2365" t="s">
        <v>5958</v>
      </c>
      <c r="B2365" t="str">
        <f>C2365&amp;"-"&amp;COUNTIF(C$2:C2365,C2365)</f>
        <v>72678-19</v>
      </c>
      <c r="C2365">
        <v>72678</v>
      </c>
      <c r="D2365" s="57">
        <v>45006</v>
      </c>
      <c r="E2365" s="84" t="str">
        <f>F2365&amp;"-"&amp;COUNTIF($F$2:F2365,F2365)</f>
        <v>METASA-2089</v>
      </c>
      <c r="F2365" s="84" t="str">
        <f t="shared" si="150"/>
        <v>METASA</v>
      </c>
      <c r="G2365" t="s">
        <v>8581</v>
      </c>
      <c r="H2365" s="62">
        <v>88416482000106</v>
      </c>
      <c r="I2365" t="s">
        <v>30</v>
      </c>
      <c r="J2365">
        <v>9.11</v>
      </c>
      <c r="K2365">
        <v>166.99</v>
      </c>
    </row>
    <row r="2366" spans="1:11" x14ac:dyDescent="0.25">
      <c r="A2366" t="s">
        <v>5958</v>
      </c>
      <c r="B2366" t="str">
        <f>C2366&amp;"-"&amp;COUNTIF(C$2:C2366,C2366)</f>
        <v>72678-20</v>
      </c>
      <c r="C2366">
        <v>72678</v>
      </c>
      <c r="D2366" s="57">
        <v>45006</v>
      </c>
      <c r="E2366" s="84" t="str">
        <f>F2366&amp;"-"&amp;COUNTIF($F$2:F2366,F2366)</f>
        <v>METASA-2090</v>
      </c>
      <c r="F2366" s="84" t="str">
        <f t="shared" si="150"/>
        <v>METASA</v>
      </c>
      <c r="G2366" t="s">
        <v>8581</v>
      </c>
      <c r="H2366" s="62">
        <v>88416482000106</v>
      </c>
      <c r="I2366" t="s">
        <v>30</v>
      </c>
      <c r="J2366">
        <v>1356.1</v>
      </c>
      <c r="K2366">
        <v>24857.31</v>
      </c>
    </row>
    <row r="2367" spans="1:11" x14ac:dyDescent="0.25">
      <c r="A2367" t="s">
        <v>5958</v>
      </c>
      <c r="B2367" t="str">
        <f>C2367&amp;"-"&amp;COUNTIF(C$2:C2367,C2367)</f>
        <v>72678-21</v>
      </c>
      <c r="C2367">
        <v>72678</v>
      </c>
      <c r="D2367" s="57">
        <v>45006</v>
      </c>
      <c r="E2367" s="84" t="str">
        <f>F2367&amp;"-"&amp;COUNTIF($F$2:F2367,F2367)</f>
        <v>METASA-2091</v>
      </c>
      <c r="F2367" s="84" t="str">
        <f t="shared" si="150"/>
        <v>METASA</v>
      </c>
      <c r="G2367" t="s">
        <v>8581</v>
      </c>
      <c r="H2367" s="62">
        <v>88416482000106</v>
      </c>
      <c r="I2367" t="s">
        <v>30</v>
      </c>
      <c r="J2367">
        <v>172.3</v>
      </c>
      <c r="K2367">
        <v>3158.26</v>
      </c>
    </row>
    <row r="2368" spans="1:11" x14ac:dyDescent="0.25">
      <c r="A2368" t="s">
        <v>5958</v>
      </c>
      <c r="B2368" t="str">
        <f>C2368&amp;"-"&amp;COUNTIF(C$2:C2368,C2368)</f>
        <v>72678-22</v>
      </c>
      <c r="C2368">
        <v>72678</v>
      </c>
      <c r="D2368" s="57">
        <v>45006</v>
      </c>
      <c r="E2368" s="84" t="str">
        <f>F2368&amp;"-"&amp;COUNTIF($F$2:F2368,F2368)</f>
        <v>METASA-2092</v>
      </c>
      <c r="F2368" s="84" t="str">
        <f t="shared" si="150"/>
        <v>METASA</v>
      </c>
      <c r="G2368" t="s">
        <v>8581</v>
      </c>
      <c r="H2368" s="62">
        <v>88416482000106</v>
      </c>
      <c r="I2368" t="s">
        <v>30</v>
      </c>
      <c r="J2368">
        <v>405.73</v>
      </c>
      <c r="K2368">
        <v>6848.72</v>
      </c>
    </row>
    <row r="2369" spans="1:11" x14ac:dyDescent="0.25">
      <c r="A2369" t="s">
        <v>5958</v>
      </c>
      <c r="B2369" t="str">
        <f>C2369&amp;"-"&amp;COUNTIF(C$2:C2369,C2369)</f>
        <v>72678-23</v>
      </c>
      <c r="C2369">
        <v>72678</v>
      </c>
      <c r="D2369" s="57">
        <v>45006</v>
      </c>
      <c r="E2369" s="84" t="str">
        <f>F2369&amp;"-"&amp;COUNTIF($F$2:F2369,F2369)</f>
        <v>METASA-2093</v>
      </c>
      <c r="F2369" s="84" t="str">
        <f t="shared" si="150"/>
        <v>METASA</v>
      </c>
      <c r="G2369" t="s">
        <v>8581</v>
      </c>
      <c r="H2369" s="62">
        <v>88416482000106</v>
      </c>
      <c r="I2369" t="s">
        <v>30</v>
      </c>
      <c r="J2369">
        <v>691.72</v>
      </c>
      <c r="K2369">
        <v>14367.05</v>
      </c>
    </row>
    <row r="2370" spans="1:11" x14ac:dyDescent="0.25">
      <c r="A2370" t="s">
        <v>5958</v>
      </c>
      <c r="B2370" t="str">
        <f>C2370&amp;"-"&amp;COUNTIF(C$2:C2370,C2370)</f>
        <v>72678-24</v>
      </c>
      <c r="C2370">
        <v>72678</v>
      </c>
      <c r="D2370" s="57">
        <v>45006</v>
      </c>
      <c r="E2370" s="84" t="str">
        <f>F2370&amp;"-"&amp;COUNTIF($F$2:F2370,F2370)</f>
        <v>METASA-2094</v>
      </c>
      <c r="F2370" s="84" t="str">
        <f t="shared" si="150"/>
        <v>METASA</v>
      </c>
      <c r="G2370" t="s">
        <v>8581</v>
      </c>
      <c r="H2370" s="62">
        <v>88416482000106</v>
      </c>
      <c r="I2370" t="s">
        <v>30</v>
      </c>
      <c r="J2370">
        <v>396.79</v>
      </c>
      <c r="K2370">
        <v>5880.43</v>
      </c>
    </row>
    <row r="2371" spans="1:11" x14ac:dyDescent="0.25">
      <c r="A2371" t="s">
        <v>5958</v>
      </c>
      <c r="B2371" t="str">
        <f>C2371&amp;"-"&amp;COUNTIF(C$2:C2371,C2371)</f>
        <v>72692-1</v>
      </c>
      <c r="C2371">
        <v>72692</v>
      </c>
      <c r="D2371" s="57">
        <v>45006</v>
      </c>
      <c r="E2371" s="84" t="str">
        <f>F2371&amp;"-"&amp;COUNTIF($F$2:F2371,F2371)</f>
        <v>METASA-2095</v>
      </c>
      <c r="F2371" s="84" t="str">
        <f t="shared" ref="F2371:F2434" si="151">LEFT(G2371,SEARCH(" ",G2371)-1)</f>
        <v>METASA</v>
      </c>
      <c r="G2371" t="s">
        <v>8581</v>
      </c>
      <c r="H2371" s="62">
        <v>88416482000106</v>
      </c>
      <c r="I2371" t="s">
        <v>30</v>
      </c>
      <c r="J2371">
        <v>3.72</v>
      </c>
      <c r="K2371">
        <v>62.79</v>
      </c>
    </row>
    <row r="2372" spans="1:11" x14ac:dyDescent="0.25">
      <c r="A2372" t="s">
        <v>5958</v>
      </c>
      <c r="B2372" t="str">
        <f>C2372&amp;"-"&amp;COUNTIF(C$2:C2372,C2372)</f>
        <v>72692-2</v>
      </c>
      <c r="C2372">
        <v>72692</v>
      </c>
      <c r="D2372" s="57">
        <v>45006</v>
      </c>
      <c r="E2372" s="84" t="str">
        <f>F2372&amp;"-"&amp;COUNTIF($F$2:F2372,F2372)</f>
        <v>METASA-2096</v>
      </c>
      <c r="F2372" s="84" t="str">
        <f t="shared" si="151"/>
        <v>METASA</v>
      </c>
      <c r="G2372" t="s">
        <v>8581</v>
      </c>
      <c r="H2372" s="62">
        <v>88416482000106</v>
      </c>
      <c r="I2372" t="s">
        <v>30</v>
      </c>
      <c r="J2372">
        <v>3353.78</v>
      </c>
      <c r="K2372">
        <v>51044.53</v>
      </c>
    </row>
    <row r="2373" spans="1:11" x14ac:dyDescent="0.25">
      <c r="A2373" t="s">
        <v>5958</v>
      </c>
      <c r="B2373" t="str">
        <f>C2373&amp;"-"&amp;COUNTIF(C$2:C2373,C2373)</f>
        <v>72692-3</v>
      </c>
      <c r="C2373">
        <v>72692</v>
      </c>
      <c r="D2373" s="57">
        <v>45006</v>
      </c>
      <c r="E2373" s="84" t="str">
        <f>F2373&amp;"-"&amp;COUNTIF($F$2:F2373,F2373)</f>
        <v>METASA-2097</v>
      </c>
      <c r="F2373" s="84" t="str">
        <f t="shared" si="151"/>
        <v>METASA</v>
      </c>
      <c r="G2373" t="s">
        <v>8581</v>
      </c>
      <c r="H2373" s="62">
        <v>88416482000106</v>
      </c>
      <c r="I2373" t="s">
        <v>30</v>
      </c>
      <c r="J2373">
        <v>2418.4299999999998</v>
      </c>
      <c r="K2373">
        <v>34970.5</v>
      </c>
    </row>
    <row r="2374" spans="1:11" x14ac:dyDescent="0.25">
      <c r="A2374" t="s">
        <v>5958</v>
      </c>
      <c r="B2374" t="str">
        <f>C2374&amp;"-"&amp;COUNTIF(C$2:C2374,C2374)</f>
        <v>72692-4</v>
      </c>
      <c r="C2374">
        <v>72692</v>
      </c>
      <c r="D2374" s="57">
        <v>45006</v>
      </c>
      <c r="E2374" s="84" t="str">
        <f>F2374&amp;"-"&amp;COUNTIF($F$2:F2374,F2374)</f>
        <v>METASA-2098</v>
      </c>
      <c r="F2374" s="84" t="str">
        <f t="shared" si="151"/>
        <v>METASA</v>
      </c>
      <c r="G2374" t="s">
        <v>8581</v>
      </c>
      <c r="H2374" s="62">
        <v>88416482000106</v>
      </c>
      <c r="I2374" t="s">
        <v>30</v>
      </c>
      <c r="J2374">
        <v>739.7</v>
      </c>
      <c r="K2374">
        <v>12486.14</v>
      </c>
    </row>
    <row r="2375" spans="1:11" x14ac:dyDescent="0.25">
      <c r="A2375" t="s">
        <v>5958</v>
      </c>
      <c r="B2375" t="str">
        <f>C2375&amp;"-"&amp;COUNTIF(C$2:C2375,C2375)</f>
        <v>72692-5</v>
      </c>
      <c r="C2375">
        <v>72692</v>
      </c>
      <c r="D2375" s="57">
        <v>45006</v>
      </c>
      <c r="E2375" s="84" t="str">
        <f>F2375&amp;"-"&amp;COUNTIF($F$2:F2375,F2375)</f>
        <v>METASA-2099</v>
      </c>
      <c r="F2375" s="84" t="str">
        <f t="shared" si="151"/>
        <v>METASA</v>
      </c>
      <c r="G2375" t="s">
        <v>8581</v>
      </c>
      <c r="H2375" s="62">
        <v>88416482000106</v>
      </c>
      <c r="I2375" t="s">
        <v>30</v>
      </c>
      <c r="J2375">
        <v>107.06</v>
      </c>
      <c r="K2375">
        <v>1807.17</v>
      </c>
    </row>
    <row r="2376" spans="1:11" x14ac:dyDescent="0.25">
      <c r="A2376" t="s">
        <v>5958</v>
      </c>
      <c r="B2376" t="str">
        <f>C2376&amp;"-"&amp;COUNTIF(C$2:C2376,C2376)</f>
        <v>72692-6</v>
      </c>
      <c r="C2376">
        <v>72692</v>
      </c>
      <c r="D2376" s="57">
        <v>45006</v>
      </c>
      <c r="E2376" s="84" t="str">
        <f>F2376&amp;"-"&amp;COUNTIF($F$2:F2376,F2376)</f>
        <v>METASA-2100</v>
      </c>
      <c r="F2376" s="84" t="str">
        <f t="shared" si="151"/>
        <v>METASA</v>
      </c>
      <c r="G2376" t="s">
        <v>8581</v>
      </c>
      <c r="H2376" s="62">
        <v>88416482000106</v>
      </c>
      <c r="I2376" t="s">
        <v>30</v>
      </c>
      <c r="J2376">
        <v>300.67</v>
      </c>
      <c r="K2376">
        <v>4347.6899999999996</v>
      </c>
    </row>
    <row r="2377" spans="1:11" x14ac:dyDescent="0.25">
      <c r="A2377" t="s">
        <v>5958</v>
      </c>
      <c r="B2377" t="str">
        <f>C2377&amp;"-"&amp;COUNTIF(C$2:C2377,C2377)</f>
        <v>72692-7</v>
      </c>
      <c r="C2377">
        <v>72692</v>
      </c>
      <c r="D2377" s="57">
        <v>45006</v>
      </c>
      <c r="E2377" s="84" t="str">
        <f>F2377&amp;"-"&amp;COUNTIF($F$2:F2377,F2377)</f>
        <v>METASA-2101</v>
      </c>
      <c r="F2377" s="84" t="str">
        <f t="shared" si="151"/>
        <v>METASA</v>
      </c>
      <c r="G2377" t="s">
        <v>8581</v>
      </c>
      <c r="H2377" s="62">
        <v>88416482000106</v>
      </c>
      <c r="I2377" t="s">
        <v>30</v>
      </c>
      <c r="J2377">
        <v>655.21</v>
      </c>
      <c r="K2377">
        <v>8760.16</v>
      </c>
    </row>
    <row r="2378" spans="1:11" x14ac:dyDescent="0.25">
      <c r="A2378" t="s">
        <v>5958</v>
      </c>
      <c r="B2378" t="str">
        <f>C2378&amp;"-"&amp;COUNTIF(C$2:C2378,C2378)</f>
        <v>72692-8</v>
      </c>
      <c r="C2378">
        <v>72692</v>
      </c>
      <c r="D2378" s="57">
        <v>45006</v>
      </c>
      <c r="E2378" s="84" t="str">
        <f>F2378&amp;"-"&amp;COUNTIF($F$2:F2378,F2378)</f>
        <v>METASA-2102</v>
      </c>
      <c r="F2378" s="84" t="str">
        <f t="shared" si="151"/>
        <v>METASA</v>
      </c>
      <c r="G2378" t="s">
        <v>8581</v>
      </c>
      <c r="H2378" s="62">
        <v>88416482000106</v>
      </c>
      <c r="I2378" t="s">
        <v>30</v>
      </c>
      <c r="J2378">
        <v>773.59</v>
      </c>
      <c r="K2378">
        <v>12555.37</v>
      </c>
    </row>
    <row r="2379" spans="1:11" x14ac:dyDescent="0.25">
      <c r="A2379" t="s">
        <v>5958</v>
      </c>
      <c r="B2379" t="str">
        <f>C2379&amp;"-"&amp;COUNTIF(C$2:C2379,C2379)</f>
        <v>72692-9</v>
      </c>
      <c r="C2379">
        <v>72692</v>
      </c>
      <c r="D2379" s="57">
        <v>45006</v>
      </c>
      <c r="E2379" s="84" t="str">
        <f>F2379&amp;"-"&amp;COUNTIF($F$2:F2379,F2379)</f>
        <v>METASA-2103</v>
      </c>
      <c r="F2379" s="84" t="str">
        <f t="shared" si="151"/>
        <v>METASA</v>
      </c>
      <c r="G2379" t="s">
        <v>8581</v>
      </c>
      <c r="H2379" s="62">
        <v>88416482000106</v>
      </c>
      <c r="I2379" t="s">
        <v>30</v>
      </c>
      <c r="J2379">
        <v>282.63</v>
      </c>
      <c r="K2379">
        <v>4086.83</v>
      </c>
    </row>
    <row r="2380" spans="1:11" x14ac:dyDescent="0.25">
      <c r="A2380" t="s">
        <v>5958</v>
      </c>
      <c r="B2380" t="str">
        <f>C2380&amp;"-"&amp;COUNTIF(C$2:C2380,C2380)</f>
        <v>72692-10</v>
      </c>
      <c r="C2380">
        <v>72692</v>
      </c>
      <c r="D2380" s="57">
        <v>45006</v>
      </c>
      <c r="E2380" s="84" t="str">
        <f>F2380&amp;"-"&amp;COUNTIF($F$2:F2380,F2380)</f>
        <v>METASA-2104</v>
      </c>
      <c r="F2380" s="84" t="str">
        <f t="shared" si="151"/>
        <v>METASA</v>
      </c>
      <c r="G2380" t="s">
        <v>8581</v>
      </c>
      <c r="H2380" s="62">
        <v>88416482000106</v>
      </c>
      <c r="I2380" t="s">
        <v>30</v>
      </c>
      <c r="J2380">
        <v>9447.89</v>
      </c>
      <c r="K2380">
        <v>143796.88</v>
      </c>
    </row>
    <row r="2381" spans="1:11" x14ac:dyDescent="0.25">
      <c r="A2381" t="s">
        <v>5958</v>
      </c>
      <c r="B2381" t="str">
        <f>C2381&amp;"-"&amp;COUNTIF(C$2:C2381,C2381)</f>
        <v>72692-11</v>
      </c>
      <c r="C2381">
        <v>72692</v>
      </c>
      <c r="D2381" s="57">
        <v>45006</v>
      </c>
      <c r="E2381" s="84" t="str">
        <f>F2381&amp;"-"&amp;COUNTIF($F$2:F2381,F2381)</f>
        <v>METASA-2105</v>
      </c>
      <c r="F2381" s="84" t="str">
        <f t="shared" si="151"/>
        <v>METASA</v>
      </c>
      <c r="G2381" t="s">
        <v>8581</v>
      </c>
      <c r="H2381" s="62">
        <v>88416482000106</v>
      </c>
      <c r="I2381" t="s">
        <v>30</v>
      </c>
      <c r="J2381">
        <v>1011.63</v>
      </c>
      <c r="K2381">
        <v>17076.310000000001</v>
      </c>
    </row>
    <row r="2382" spans="1:11" x14ac:dyDescent="0.25">
      <c r="A2382" t="s">
        <v>5958</v>
      </c>
      <c r="B2382" t="str">
        <f>C2382&amp;"-"&amp;COUNTIF(C$2:C2382,C2382)</f>
        <v>72692-12</v>
      </c>
      <c r="C2382">
        <v>72692</v>
      </c>
      <c r="D2382" s="57">
        <v>45006</v>
      </c>
      <c r="E2382" s="84" t="str">
        <f>F2382&amp;"-"&amp;COUNTIF($F$2:F2382,F2382)</f>
        <v>METASA-2106</v>
      </c>
      <c r="F2382" s="84" t="str">
        <f t="shared" si="151"/>
        <v>METASA</v>
      </c>
      <c r="G2382" t="s">
        <v>8581</v>
      </c>
      <c r="H2382" s="62">
        <v>88416482000106</v>
      </c>
      <c r="I2382" t="s">
        <v>30</v>
      </c>
      <c r="J2382">
        <v>2.82</v>
      </c>
      <c r="K2382">
        <v>42.92</v>
      </c>
    </row>
    <row r="2383" spans="1:11" x14ac:dyDescent="0.25">
      <c r="A2383" t="s">
        <v>5958</v>
      </c>
      <c r="B2383" t="str">
        <f>C2383&amp;"-"&amp;COUNTIF(C$2:C2383,C2383)</f>
        <v>72692-13</v>
      </c>
      <c r="C2383">
        <v>72692</v>
      </c>
      <c r="D2383" s="57">
        <v>45006</v>
      </c>
      <c r="E2383" s="84" t="str">
        <f>F2383&amp;"-"&amp;COUNTIF($F$2:F2383,F2383)</f>
        <v>METASA-2107</v>
      </c>
      <c r="F2383" s="84" t="str">
        <f t="shared" si="151"/>
        <v>METASA</v>
      </c>
      <c r="G2383" t="s">
        <v>8581</v>
      </c>
      <c r="H2383" s="62">
        <v>88416482000106</v>
      </c>
      <c r="I2383" t="s">
        <v>30</v>
      </c>
      <c r="J2383">
        <v>142.09</v>
      </c>
      <c r="K2383">
        <v>2398.48</v>
      </c>
    </row>
    <row r="2384" spans="1:11" x14ac:dyDescent="0.25">
      <c r="A2384" t="s">
        <v>5958</v>
      </c>
      <c r="B2384" t="str">
        <f>C2384&amp;"-"&amp;COUNTIF(C$2:C2384,C2384)</f>
        <v>72692-14</v>
      </c>
      <c r="C2384">
        <v>72692</v>
      </c>
      <c r="D2384" s="57">
        <v>45006</v>
      </c>
      <c r="E2384" s="84" t="str">
        <f>F2384&amp;"-"&amp;COUNTIF($F$2:F2384,F2384)</f>
        <v>METASA-2108</v>
      </c>
      <c r="F2384" s="84" t="str">
        <f t="shared" si="151"/>
        <v>METASA</v>
      </c>
      <c r="G2384" t="s">
        <v>8581</v>
      </c>
      <c r="H2384" s="62">
        <v>88416482000106</v>
      </c>
      <c r="I2384" t="s">
        <v>30</v>
      </c>
      <c r="J2384">
        <v>1467.54</v>
      </c>
      <c r="K2384">
        <v>27398.97</v>
      </c>
    </row>
    <row r="2385" spans="1:11" x14ac:dyDescent="0.25">
      <c r="A2385" t="s">
        <v>5958</v>
      </c>
      <c r="B2385" t="str">
        <f>C2385&amp;"-"&amp;COUNTIF(C$2:C2385,C2385)</f>
        <v>72692-15</v>
      </c>
      <c r="C2385">
        <v>72692</v>
      </c>
      <c r="D2385" s="57">
        <v>45006</v>
      </c>
      <c r="E2385" s="84" t="str">
        <f>F2385&amp;"-"&amp;COUNTIF($F$2:F2385,F2385)</f>
        <v>METASA-2109</v>
      </c>
      <c r="F2385" s="84" t="str">
        <f t="shared" si="151"/>
        <v>METASA</v>
      </c>
      <c r="G2385" t="s">
        <v>8581</v>
      </c>
      <c r="H2385" s="62">
        <v>88416482000106</v>
      </c>
      <c r="I2385" t="s">
        <v>30</v>
      </c>
      <c r="J2385">
        <v>417.84</v>
      </c>
      <c r="K2385">
        <v>7053.14</v>
      </c>
    </row>
    <row r="2386" spans="1:11" x14ac:dyDescent="0.25">
      <c r="A2386" t="s">
        <v>5958</v>
      </c>
      <c r="B2386" t="str">
        <f>C2386&amp;"-"&amp;COUNTIF(C$2:C2386,C2386)</f>
        <v>72692-16</v>
      </c>
      <c r="C2386">
        <v>72692</v>
      </c>
      <c r="D2386" s="57">
        <v>45006</v>
      </c>
      <c r="E2386" s="84" t="str">
        <f>F2386&amp;"-"&amp;COUNTIF($F$2:F2386,F2386)</f>
        <v>METASA-2110</v>
      </c>
      <c r="F2386" s="84" t="str">
        <f t="shared" si="151"/>
        <v>METASA</v>
      </c>
      <c r="G2386" t="s">
        <v>8581</v>
      </c>
      <c r="H2386" s="62">
        <v>88416482000106</v>
      </c>
      <c r="I2386" t="s">
        <v>30</v>
      </c>
      <c r="J2386">
        <v>1167.98</v>
      </c>
      <c r="K2386">
        <v>22565.37</v>
      </c>
    </row>
    <row r="2387" spans="1:11" x14ac:dyDescent="0.25">
      <c r="A2387" t="s">
        <v>5958</v>
      </c>
      <c r="B2387" t="str">
        <f>C2387&amp;"-"&amp;COUNTIF(C$2:C2387,C2387)</f>
        <v>72692-17</v>
      </c>
      <c r="C2387">
        <v>72692</v>
      </c>
      <c r="D2387" s="57">
        <v>45006</v>
      </c>
      <c r="E2387" s="84" t="str">
        <f>F2387&amp;"-"&amp;COUNTIF($F$2:F2387,F2387)</f>
        <v>METASA-2111</v>
      </c>
      <c r="F2387" s="84" t="str">
        <f t="shared" si="151"/>
        <v>METASA</v>
      </c>
      <c r="G2387" t="s">
        <v>8581</v>
      </c>
      <c r="H2387" s="62">
        <v>88416482000106</v>
      </c>
      <c r="I2387" t="s">
        <v>30</v>
      </c>
      <c r="J2387">
        <v>491.12</v>
      </c>
      <c r="K2387">
        <v>9488.44</v>
      </c>
    </row>
    <row r="2388" spans="1:11" x14ac:dyDescent="0.25">
      <c r="A2388" t="s">
        <v>5958</v>
      </c>
      <c r="B2388" t="str">
        <f>C2388&amp;"-"&amp;COUNTIF(C$2:C2388,C2388)</f>
        <v>72692-18</v>
      </c>
      <c r="C2388">
        <v>72692</v>
      </c>
      <c r="D2388" s="57">
        <v>45006</v>
      </c>
      <c r="E2388" s="84" t="str">
        <f>F2388&amp;"-"&amp;COUNTIF($F$2:F2388,F2388)</f>
        <v>METASA-2112</v>
      </c>
      <c r="F2388" s="84" t="str">
        <f t="shared" si="151"/>
        <v>METASA</v>
      </c>
      <c r="G2388" t="s">
        <v>8581</v>
      </c>
      <c r="H2388" s="62">
        <v>88416482000106</v>
      </c>
      <c r="I2388" t="s">
        <v>30</v>
      </c>
      <c r="J2388">
        <v>305.56</v>
      </c>
      <c r="K2388">
        <v>5903.42</v>
      </c>
    </row>
    <row r="2389" spans="1:11" x14ac:dyDescent="0.25">
      <c r="A2389" t="s">
        <v>5958</v>
      </c>
      <c r="B2389" t="str">
        <f>C2389&amp;"-"&amp;COUNTIF(C$2:C2389,C2389)</f>
        <v>72692-19</v>
      </c>
      <c r="C2389">
        <v>72692</v>
      </c>
      <c r="D2389" s="57">
        <v>45006</v>
      </c>
      <c r="E2389" s="84" t="str">
        <f>F2389&amp;"-"&amp;COUNTIF($F$2:F2389,F2389)</f>
        <v>METASA-2113</v>
      </c>
      <c r="F2389" s="84" t="str">
        <f t="shared" si="151"/>
        <v>METASA</v>
      </c>
      <c r="G2389" t="s">
        <v>8581</v>
      </c>
      <c r="H2389" s="62">
        <v>88416482000106</v>
      </c>
      <c r="I2389" t="s">
        <v>30</v>
      </c>
      <c r="J2389">
        <v>405.73</v>
      </c>
      <c r="K2389">
        <v>6848.72</v>
      </c>
    </row>
    <row r="2390" spans="1:11" x14ac:dyDescent="0.25">
      <c r="A2390" t="s">
        <v>5968</v>
      </c>
      <c r="B2390" t="str">
        <f>C2390&amp;"-"&amp;COUNTIF(C$2:C2390,C2390)</f>
        <v>66365-1</v>
      </c>
      <c r="C2390">
        <v>66365</v>
      </c>
      <c r="D2390" s="57">
        <v>45008</v>
      </c>
      <c r="E2390" s="84" t="str">
        <f>F2390&amp;"-"&amp;COUNTIF($F$2:F2390,F2390)</f>
        <v>JOTUN-79</v>
      </c>
      <c r="F2390" s="84" t="str">
        <f t="shared" si="151"/>
        <v>JOTUN</v>
      </c>
      <c r="G2390" t="s">
        <v>8585</v>
      </c>
      <c r="H2390" s="62">
        <v>2907585000404</v>
      </c>
      <c r="I2390" t="s">
        <v>869</v>
      </c>
      <c r="J2390">
        <v>334</v>
      </c>
      <c r="K2390">
        <v>57040.52</v>
      </c>
    </row>
    <row r="2391" spans="1:11" x14ac:dyDescent="0.25">
      <c r="A2391" t="s">
        <v>5968</v>
      </c>
      <c r="B2391" t="str">
        <f>C2391&amp;"-"&amp;COUNTIF(C$2:C2391,C2391)</f>
        <v>66365-2</v>
      </c>
      <c r="C2391">
        <v>66365</v>
      </c>
      <c r="D2391" s="57">
        <v>45008</v>
      </c>
      <c r="E2391" s="84" t="str">
        <f>F2391&amp;"-"&amp;COUNTIF($F$2:F2391,F2391)</f>
        <v>JOTUN-80</v>
      </c>
      <c r="F2391" s="84" t="str">
        <f t="shared" si="151"/>
        <v>JOTUN</v>
      </c>
      <c r="G2391" t="s">
        <v>8585</v>
      </c>
      <c r="H2391" s="62">
        <v>2907585000404</v>
      </c>
      <c r="I2391" t="s">
        <v>869</v>
      </c>
      <c r="J2391">
        <v>30</v>
      </c>
      <c r="K2391">
        <v>15202.2</v>
      </c>
    </row>
    <row r="2392" spans="1:11" x14ac:dyDescent="0.25">
      <c r="A2392" t="s">
        <v>5968</v>
      </c>
      <c r="B2392" t="str">
        <f>C2392&amp;"-"&amp;COUNTIF(C$2:C2392,C2392)</f>
        <v>66365-3</v>
      </c>
      <c r="C2392">
        <v>66365</v>
      </c>
      <c r="D2392" s="57">
        <v>45008</v>
      </c>
      <c r="E2392" s="84" t="str">
        <f>F2392&amp;"-"&amp;COUNTIF($F$2:F2392,F2392)</f>
        <v>JOTUN-81</v>
      </c>
      <c r="F2392" s="84" t="str">
        <f t="shared" si="151"/>
        <v>JOTUN</v>
      </c>
      <c r="G2392" t="s">
        <v>8585</v>
      </c>
      <c r="H2392" s="62">
        <v>2907585000404</v>
      </c>
      <c r="I2392" t="s">
        <v>869</v>
      </c>
      <c r="J2392">
        <v>304</v>
      </c>
      <c r="K2392">
        <v>194699.84</v>
      </c>
    </row>
    <row r="2393" spans="1:11" x14ac:dyDescent="0.25">
      <c r="A2393" t="s">
        <v>5998</v>
      </c>
      <c r="B2393" t="str">
        <f>C2393&amp;"-"&amp;COUNTIF(C$2:C2393,C2393)</f>
        <v>66424-1</v>
      </c>
      <c r="C2393">
        <v>66424</v>
      </c>
      <c r="D2393" s="57">
        <v>45009</v>
      </c>
      <c r="E2393" s="84" t="str">
        <f>F2393&amp;"-"&amp;COUNTIF($F$2:F2393,F2393)</f>
        <v>JOTUN-82</v>
      </c>
      <c r="F2393" s="84" t="str">
        <f t="shared" si="151"/>
        <v>JOTUN</v>
      </c>
      <c r="G2393" t="s">
        <v>8585</v>
      </c>
      <c r="H2393" s="62">
        <v>2907585000404</v>
      </c>
      <c r="I2393" t="s">
        <v>869</v>
      </c>
      <c r="J2393">
        <v>5</v>
      </c>
      <c r="K2393">
        <v>2050</v>
      </c>
    </row>
    <row r="2394" spans="1:11" x14ac:dyDescent="0.25">
      <c r="A2394" t="s">
        <v>5968</v>
      </c>
      <c r="B2394" t="str">
        <f>C2394&amp;"-"&amp;COUNTIF(C$2:C2394,C2394)</f>
        <v>66424-2</v>
      </c>
      <c r="C2394">
        <v>66424</v>
      </c>
      <c r="D2394" s="57">
        <v>45009</v>
      </c>
      <c r="E2394" s="84" t="str">
        <f>F2394&amp;"-"&amp;COUNTIF($F$2:F2394,F2394)</f>
        <v>JOTUN-83</v>
      </c>
      <c r="F2394" s="84" t="str">
        <f t="shared" si="151"/>
        <v>JOTUN</v>
      </c>
      <c r="G2394" t="s">
        <v>8585</v>
      </c>
      <c r="H2394" s="62">
        <v>2907585000404</v>
      </c>
      <c r="I2394" t="s">
        <v>869</v>
      </c>
      <c r="J2394">
        <v>9</v>
      </c>
      <c r="K2394">
        <v>5764.14</v>
      </c>
    </row>
    <row r="2395" spans="1:11" x14ac:dyDescent="0.25">
      <c r="A2395" t="s">
        <v>5968</v>
      </c>
      <c r="B2395" t="str">
        <f>C2395&amp;"-"&amp;COUNTIF(C$2:C2395,C2395)</f>
        <v>66424-3</v>
      </c>
      <c r="C2395">
        <v>66424</v>
      </c>
      <c r="D2395" s="57">
        <v>45009</v>
      </c>
      <c r="E2395" s="84" t="str">
        <f>F2395&amp;"-"&amp;COUNTIF($F$2:F2395,F2395)</f>
        <v>JOTUN-84</v>
      </c>
      <c r="F2395" s="84" t="str">
        <f t="shared" si="151"/>
        <v>JOTUN</v>
      </c>
      <c r="G2395" t="s">
        <v>8585</v>
      </c>
      <c r="H2395" s="62">
        <v>2907585000404</v>
      </c>
      <c r="I2395" t="s">
        <v>869</v>
      </c>
      <c r="J2395">
        <v>9</v>
      </c>
      <c r="K2395">
        <v>1537.02</v>
      </c>
    </row>
    <row r="2396" spans="1:11" x14ac:dyDescent="0.25">
      <c r="A2396" t="s">
        <v>5968</v>
      </c>
      <c r="B2396" t="str">
        <f>C2396&amp;"-"&amp;COUNTIF(C$2:C2396,C2396)</f>
        <v>66424-4</v>
      </c>
      <c r="C2396">
        <v>66424</v>
      </c>
      <c r="D2396" s="57">
        <v>45009</v>
      </c>
      <c r="E2396" s="84" t="str">
        <f>F2396&amp;"-"&amp;COUNTIF($F$2:F2396,F2396)</f>
        <v>JOTUN-85</v>
      </c>
      <c r="F2396" s="84" t="str">
        <f t="shared" si="151"/>
        <v>JOTUN</v>
      </c>
      <c r="G2396" t="s">
        <v>8585</v>
      </c>
      <c r="H2396" s="62">
        <v>2907585000404</v>
      </c>
      <c r="I2396" t="s">
        <v>869</v>
      </c>
      <c r="J2396">
        <v>116</v>
      </c>
      <c r="K2396">
        <v>103047.44</v>
      </c>
    </row>
    <row r="2397" spans="1:11" x14ac:dyDescent="0.25">
      <c r="A2397" t="s">
        <v>5968</v>
      </c>
      <c r="B2397" t="str">
        <f>C2397&amp;"-"&amp;COUNTIF(C$2:C2397,C2397)</f>
        <v>66424-5</v>
      </c>
      <c r="C2397">
        <v>66424</v>
      </c>
      <c r="D2397" s="57">
        <v>45009</v>
      </c>
      <c r="E2397" s="84" t="str">
        <f>F2397&amp;"-"&amp;COUNTIF($F$2:F2397,F2397)</f>
        <v>JOTUN-86</v>
      </c>
      <c r="F2397" s="84" t="str">
        <f t="shared" si="151"/>
        <v>JOTUN</v>
      </c>
      <c r="G2397" t="s">
        <v>8585</v>
      </c>
      <c r="H2397" s="62">
        <v>2907585000404</v>
      </c>
      <c r="I2397" t="s">
        <v>869</v>
      </c>
      <c r="J2397">
        <v>116</v>
      </c>
      <c r="K2397">
        <v>39317.040000000001</v>
      </c>
    </row>
    <row r="2398" spans="1:11" x14ac:dyDescent="0.25">
      <c r="A2398" t="s">
        <v>5958</v>
      </c>
      <c r="B2398" t="str">
        <f>C2398&amp;"-"&amp;COUNTIF(C$2:C2398,C2398)</f>
        <v>72733-1</v>
      </c>
      <c r="C2398">
        <v>72733</v>
      </c>
      <c r="D2398" s="57">
        <v>45009</v>
      </c>
      <c r="E2398" s="84" t="str">
        <f>F2398&amp;"-"&amp;COUNTIF($F$2:F2398,F2398)</f>
        <v>METASA-2114</v>
      </c>
      <c r="F2398" s="84" t="str">
        <f t="shared" si="151"/>
        <v>METASA</v>
      </c>
      <c r="G2398" t="s">
        <v>8581</v>
      </c>
      <c r="H2398" s="62">
        <v>88416482000106</v>
      </c>
      <c r="I2398" t="s">
        <v>30</v>
      </c>
      <c r="J2398">
        <v>763.97</v>
      </c>
      <c r="K2398">
        <v>12895.81</v>
      </c>
    </row>
    <row r="2399" spans="1:11" x14ac:dyDescent="0.25">
      <c r="A2399" t="s">
        <v>5958</v>
      </c>
      <c r="B2399" t="str">
        <f>C2399&amp;"-"&amp;COUNTIF(C$2:C2399,C2399)</f>
        <v>72733-2</v>
      </c>
      <c r="C2399">
        <v>72733</v>
      </c>
      <c r="D2399" s="57">
        <v>45009</v>
      </c>
      <c r="E2399" s="84" t="str">
        <f>F2399&amp;"-"&amp;COUNTIF($F$2:F2399,F2399)</f>
        <v>METASA-2115</v>
      </c>
      <c r="F2399" s="84" t="str">
        <f t="shared" si="151"/>
        <v>METASA</v>
      </c>
      <c r="G2399" t="s">
        <v>8581</v>
      </c>
      <c r="H2399" s="62">
        <v>88416482000106</v>
      </c>
      <c r="I2399" t="s">
        <v>30</v>
      </c>
      <c r="J2399">
        <v>936.44</v>
      </c>
      <c r="K2399">
        <v>15807.11</v>
      </c>
    </row>
    <row r="2400" spans="1:11" x14ac:dyDescent="0.25">
      <c r="A2400" t="s">
        <v>5958</v>
      </c>
      <c r="B2400" t="str">
        <f>C2400&amp;"-"&amp;COUNTIF(C$2:C2400,C2400)</f>
        <v>72733-3</v>
      </c>
      <c r="C2400">
        <v>72733</v>
      </c>
      <c r="D2400" s="57">
        <v>45009</v>
      </c>
      <c r="E2400" s="84" t="str">
        <f>F2400&amp;"-"&amp;COUNTIF($F$2:F2400,F2400)</f>
        <v>METASA-2116</v>
      </c>
      <c r="F2400" s="84" t="str">
        <f t="shared" si="151"/>
        <v>METASA</v>
      </c>
      <c r="G2400" t="s">
        <v>8581</v>
      </c>
      <c r="H2400" s="62">
        <v>88416482000106</v>
      </c>
      <c r="I2400" t="s">
        <v>30</v>
      </c>
      <c r="J2400">
        <v>2525.17</v>
      </c>
      <c r="K2400">
        <v>38433.089999999997</v>
      </c>
    </row>
    <row r="2401" spans="1:11" x14ac:dyDescent="0.25">
      <c r="A2401" t="s">
        <v>5958</v>
      </c>
      <c r="B2401" t="str">
        <f>C2401&amp;"-"&amp;COUNTIF(C$2:C2401,C2401)</f>
        <v>72733-4</v>
      </c>
      <c r="C2401">
        <v>72733</v>
      </c>
      <c r="D2401" s="57">
        <v>45009</v>
      </c>
      <c r="E2401" s="84" t="str">
        <f>F2401&amp;"-"&amp;COUNTIF($F$2:F2401,F2401)</f>
        <v>METASA-2117</v>
      </c>
      <c r="F2401" s="84" t="str">
        <f t="shared" si="151"/>
        <v>METASA</v>
      </c>
      <c r="G2401" t="s">
        <v>8581</v>
      </c>
      <c r="H2401" s="62">
        <v>88416482000106</v>
      </c>
      <c r="I2401" t="s">
        <v>30</v>
      </c>
      <c r="J2401">
        <v>967.32</v>
      </c>
      <c r="K2401">
        <v>13987.45</v>
      </c>
    </row>
    <row r="2402" spans="1:11" x14ac:dyDescent="0.25">
      <c r="A2402" t="s">
        <v>5958</v>
      </c>
      <c r="B2402" t="str">
        <f>C2402&amp;"-"&amp;COUNTIF(C$2:C2402,C2402)</f>
        <v>72733-5</v>
      </c>
      <c r="C2402">
        <v>72733</v>
      </c>
      <c r="D2402" s="57">
        <v>45009</v>
      </c>
      <c r="E2402" s="84" t="str">
        <f>F2402&amp;"-"&amp;COUNTIF($F$2:F2402,F2402)</f>
        <v>METASA-2118</v>
      </c>
      <c r="F2402" s="84" t="str">
        <f t="shared" si="151"/>
        <v>METASA</v>
      </c>
      <c r="G2402" t="s">
        <v>8581</v>
      </c>
      <c r="H2402" s="62">
        <v>88416482000106</v>
      </c>
      <c r="I2402" t="s">
        <v>30</v>
      </c>
      <c r="J2402">
        <v>1758.52</v>
      </c>
      <c r="K2402">
        <v>29683.82</v>
      </c>
    </row>
    <row r="2403" spans="1:11" x14ac:dyDescent="0.25">
      <c r="A2403" t="s">
        <v>5958</v>
      </c>
      <c r="B2403" t="str">
        <f>C2403&amp;"-"&amp;COUNTIF(C$2:C2403,C2403)</f>
        <v>72733-6</v>
      </c>
      <c r="C2403">
        <v>72733</v>
      </c>
      <c r="D2403" s="57">
        <v>45009</v>
      </c>
      <c r="E2403" s="84" t="str">
        <f>F2403&amp;"-"&amp;COUNTIF($F$2:F2403,F2403)</f>
        <v>METASA-2119</v>
      </c>
      <c r="F2403" s="84" t="str">
        <f t="shared" si="151"/>
        <v>METASA</v>
      </c>
      <c r="G2403" t="s">
        <v>8581</v>
      </c>
      <c r="H2403" s="62">
        <v>88416482000106</v>
      </c>
      <c r="I2403" t="s">
        <v>30</v>
      </c>
      <c r="J2403">
        <v>201.35</v>
      </c>
      <c r="K2403">
        <v>3398.79</v>
      </c>
    </row>
    <row r="2404" spans="1:11" x14ac:dyDescent="0.25">
      <c r="A2404" t="s">
        <v>5958</v>
      </c>
      <c r="B2404" t="str">
        <f>C2404&amp;"-"&amp;COUNTIF(C$2:C2404,C2404)</f>
        <v>72733-7</v>
      </c>
      <c r="C2404">
        <v>72733</v>
      </c>
      <c r="D2404" s="57">
        <v>45009</v>
      </c>
      <c r="E2404" s="84" t="str">
        <f>F2404&amp;"-"&amp;COUNTIF($F$2:F2404,F2404)</f>
        <v>METASA-2120</v>
      </c>
      <c r="F2404" s="84" t="str">
        <f t="shared" si="151"/>
        <v>METASA</v>
      </c>
      <c r="G2404" t="s">
        <v>8581</v>
      </c>
      <c r="H2404" s="62">
        <v>88416482000106</v>
      </c>
      <c r="I2404" t="s">
        <v>30</v>
      </c>
      <c r="J2404">
        <v>83.09</v>
      </c>
      <c r="K2404">
        <v>1201.48</v>
      </c>
    </row>
    <row r="2405" spans="1:11" x14ac:dyDescent="0.25">
      <c r="A2405" t="s">
        <v>5958</v>
      </c>
      <c r="B2405" t="str">
        <f>C2405&amp;"-"&amp;COUNTIF(C$2:C2405,C2405)</f>
        <v>72733-8</v>
      </c>
      <c r="C2405">
        <v>72733</v>
      </c>
      <c r="D2405" s="57">
        <v>45009</v>
      </c>
      <c r="E2405" s="84" t="str">
        <f>F2405&amp;"-"&amp;COUNTIF($F$2:F2405,F2405)</f>
        <v>METASA-2121</v>
      </c>
      <c r="F2405" s="84" t="str">
        <f t="shared" si="151"/>
        <v>METASA</v>
      </c>
      <c r="G2405" t="s">
        <v>8581</v>
      </c>
      <c r="H2405" s="62">
        <v>88416482000106</v>
      </c>
      <c r="I2405" t="s">
        <v>30</v>
      </c>
      <c r="J2405">
        <v>2594.98</v>
      </c>
      <c r="K2405">
        <v>34694.879999999997</v>
      </c>
    </row>
    <row r="2406" spans="1:11" x14ac:dyDescent="0.25">
      <c r="A2406" t="s">
        <v>5958</v>
      </c>
      <c r="B2406" t="str">
        <f>C2406&amp;"-"&amp;COUNTIF(C$2:C2406,C2406)</f>
        <v>72733-9</v>
      </c>
      <c r="C2406">
        <v>72733</v>
      </c>
      <c r="D2406" s="57">
        <v>45009</v>
      </c>
      <c r="E2406" s="84" t="str">
        <f>F2406&amp;"-"&amp;COUNTIF($F$2:F2406,F2406)</f>
        <v>METASA-2122</v>
      </c>
      <c r="F2406" s="84" t="str">
        <f t="shared" si="151"/>
        <v>METASA</v>
      </c>
      <c r="G2406" t="s">
        <v>8581</v>
      </c>
      <c r="H2406" s="62">
        <v>88416482000106</v>
      </c>
      <c r="I2406" t="s">
        <v>30</v>
      </c>
      <c r="J2406">
        <v>1434.07</v>
      </c>
      <c r="K2406">
        <v>23274.959999999999</v>
      </c>
    </row>
    <row r="2407" spans="1:11" x14ac:dyDescent="0.25">
      <c r="A2407" t="s">
        <v>5958</v>
      </c>
      <c r="B2407" t="str">
        <f>C2407&amp;"-"&amp;COUNTIF(C$2:C2407,C2407)</f>
        <v>72733-10</v>
      </c>
      <c r="C2407">
        <v>72733</v>
      </c>
      <c r="D2407" s="57">
        <v>45009</v>
      </c>
      <c r="E2407" s="84" t="str">
        <f>F2407&amp;"-"&amp;COUNTIF($F$2:F2407,F2407)</f>
        <v>METASA-2123</v>
      </c>
      <c r="F2407" s="84" t="str">
        <f t="shared" si="151"/>
        <v>METASA</v>
      </c>
      <c r="G2407" t="s">
        <v>8581</v>
      </c>
      <c r="H2407" s="62">
        <v>88416482000106</v>
      </c>
      <c r="I2407" t="s">
        <v>30</v>
      </c>
      <c r="J2407">
        <v>2077.4899999999998</v>
      </c>
      <c r="K2407">
        <v>31619.42</v>
      </c>
    </row>
    <row r="2408" spans="1:11" x14ac:dyDescent="0.25">
      <c r="A2408" t="s">
        <v>5958</v>
      </c>
      <c r="B2408" t="str">
        <f>C2408&amp;"-"&amp;COUNTIF(C$2:C2408,C2408)</f>
        <v>72733-11</v>
      </c>
      <c r="C2408">
        <v>72733</v>
      </c>
      <c r="D2408" s="57">
        <v>45009</v>
      </c>
      <c r="E2408" s="84" t="str">
        <f>F2408&amp;"-"&amp;COUNTIF($F$2:F2408,F2408)</f>
        <v>METASA-2124</v>
      </c>
      <c r="F2408" s="84" t="str">
        <f t="shared" si="151"/>
        <v>METASA</v>
      </c>
      <c r="G2408" t="s">
        <v>8581</v>
      </c>
      <c r="H2408" s="62">
        <v>88416482000106</v>
      </c>
      <c r="I2408" t="s">
        <v>30</v>
      </c>
      <c r="J2408">
        <v>937.53</v>
      </c>
      <c r="K2408">
        <v>15825.51</v>
      </c>
    </row>
    <row r="2409" spans="1:11" x14ac:dyDescent="0.25">
      <c r="A2409" t="s">
        <v>5958</v>
      </c>
      <c r="B2409" t="str">
        <f>C2409&amp;"-"&amp;COUNTIF(C$2:C2409,C2409)</f>
        <v>72733-12</v>
      </c>
      <c r="C2409">
        <v>72733</v>
      </c>
      <c r="D2409" s="57">
        <v>45009</v>
      </c>
      <c r="E2409" s="84" t="str">
        <f>F2409&amp;"-"&amp;COUNTIF($F$2:F2409,F2409)</f>
        <v>METASA-2125</v>
      </c>
      <c r="F2409" s="84" t="str">
        <f t="shared" si="151"/>
        <v>METASA</v>
      </c>
      <c r="G2409" t="s">
        <v>8581</v>
      </c>
      <c r="H2409" s="62">
        <v>88416482000106</v>
      </c>
      <c r="I2409" t="s">
        <v>30</v>
      </c>
      <c r="J2409">
        <v>3753.76</v>
      </c>
      <c r="K2409">
        <v>70082.7</v>
      </c>
    </row>
    <row r="2410" spans="1:11" x14ac:dyDescent="0.25">
      <c r="A2410" t="s">
        <v>5958</v>
      </c>
      <c r="B2410" t="str">
        <f>C2410&amp;"-"&amp;COUNTIF(C$2:C2410,C2410)</f>
        <v>72733-13</v>
      </c>
      <c r="C2410">
        <v>72733</v>
      </c>
      <c r="D2410" s="57">
        <v>45009</v>
      </c>
      <c r="E2410" s="84" t="str">
        <f>F2410&amp;"-"&amp;COUNTIF($F$2:F2410,F2410)</f>
        <v>METASA-2126</v>
      </c>
      <c r="F2410" s="84" t="str">
        <f t="shared" si="151"/>
        <v>METASA</v>
      </c>
      <c r="G2410" t="s">
        <v>8581</v>
      </c>
      <c r="H2410" s="62">
        <v>88416482000106</v>
      </c>
      <c r="I2410" t="s">
        <v>30</v>
      </c>
      <c r="J2410">
        <v>956.02</v>
      </c>
      <c r="K2410">
        <v>16137.62</v>
      </c>
    </row>
    <row r="2411" spans="1:11" x14ac:dyDescent="0.25">
      <c r="A2411" t="s">
        <v>5958</v>
      </c>
      <c r="B2411" t="str">
        <f>C2411&amp;"-"&amp;COUNTIF(C$2:C2411,C2411)</f>
        <v>72733-14</v>
      </c>
      <c r="C2411">
        <v>72733</v>
      </c>
      <c r="D2411" s="57">
        <v>45009</v>
      </c>
      <c r="E2411" s="84" t="str">
        <f>F2411&amp;"-"&amp;COUNTIF($F$2:F2411,F2411)</f>
        <v>METASA-2127</v>
      </c>
      <c r="F2411" s="84" t="str">
        <f t="shared" si="151"/>
        <v>METASA</v>
      </c>
      <c r="G2411" t="s">
        <v>8581</v>
      </c>
      <c r="H2411" s="62">
        <v>88416482000106</v>
      </c>
      <c r="I2411" t="s">
        <v>30</v>
      </c>
      <c r="J2411">
        <v>2650.61</v>
      </c>
      <c r="K2411">
        <v>51209.79</v>
      </c>
    </row>
    <row r="2412" spans="1:11" x14ac:dyDescent="0.25">
      <c r="A2412" t="s">
        <v>5958</v>
      </c>
      <c r="B2412" t="str">
        <f>C2412&amp;"-"&amp;COUNTIF(C$2:C2412,C2412)</f>
        <v>72733-15</v>
      </c>
      <c r="C2412">
        <v>72733</v>
      </c>
      <c r="D2412" s="57">
        <v>45009</v>
      </c>
      <c r="E2412" s="84" t="str">
        <f>F2412&amp;"-"&amp;COUNTIF($F$2:F2412,F2412)</f>
        <v>METASA-2128</v>
      </c>
      <c r="F2412" s="84" t="str">
        <f t="shared" si="151"/>
        <v>METASA</v>
      </c>
      <c r="G2412" t="s">
        <v>8581</v>
      </c>
      <c r="H2412" s="62">
        <v>88416482000106</v>
      </c>
      <c r="I2412" t="s">
        <v>30</v>
      </c>
      <c r="J2412">
        <v>678.14</v>
      </c>
      <c r="K2412">
        <v>13101.66</v>
      </c>
    </row>
    <row r="2413" spans="1:11" x14ac:dyDescent="0.25">
      <c r="A2413" t="s">
        <v>5958</v>
      </c>
      <c r="B2413" t="str">
        <f>C2413&amp;"-"&amp;COUNTIF(C$2:C2413,C2413)</f>
        <v>72733-16</v>
      </c>
      <c r="C2413">
        <v>72733</v>
      </c>
      <c r="D2413" s="57">
        <v>45009</v>
      </c>
      <c r="E2413" s="84" t="str">
        <f>F2413&amp;"-"&amp;COUNTIF($F$2:F2413,F2413)</f>
        <v>METASA-2129</v>
      </c>
      <c r="F2413" s="84" t="str">
        <f t="shared" si="151"/>
        <v>METASA</v>
      </c>
      <c r="G2413" t="s">
        <v>8581</v>
      </c>
      <c r="H2413" s="62">
        <v>88416482000106</v>
      </c>
      <c r="I2413" t="s">
        <v>30</v>
      </c>
      <c r="J2413">
        <v>1118.73</v>
      </c>
      <c r="K2413">
        <v>21613.86</v>
      </c>
    </row>
    <row r="2414" spans="1:11" x14ac:dyDescent="0.25">
      <c r="A2414" t="s">
        <v>5958</v>
      </c>
      <c r="B2414" t="str">
        <f>C2414&amp;"-"&amp;COUNTIF(C$2:C2414,C2414)</f>
        <v>72754-1</v>
      </c>
      <c r="C2414">
        <v>72754</v>
      </c>
      <c r="D2414" s="57">
        <v>45009</v>
      </c>
      <c r="E2414" s="84" t="str">
        <f>F2414&amp;"-"&amp;COUNTIF($F$2:F2414,F2414)</f>
        <v>METASA-2130</v>
      </c>
      <c r="F2414" s="84" t="str">
        <f t="shared" si="151"/>
        <v>METASA</v>
      </c>
      <c r="G2414" t="s">
        <v>8581</v>
      </c>
      <c r="H2414" s="62">
        <v>88416482000106</v>
      </c>
      <c r="I2414" t="s">
        <v>30</v>
      </c>
      <c r="J2414">
        <v>1020.13</v>
      </c>
      <c r="K2414">
        <v>18035.900000000001</v>
      </c>
    </row>
    <row r="2415" spans="1:11" x14ac:dyDescent="0.25">
      <c r="A2415" t="s">
        <v>5958</v>
      </c>
      <c r="B2415" t="str">
        <f>C2415&amp;"-"&amp;COUNTIF(C$2:C2415,C2415)</f>
        <v>72754-2</v>
      </c>
      <c r="C2415">
        <v>72754</v>
      </c>
      <c r="D2415" s="57">
        <v>45009</v>
      </c>
      <c r="E2415" s="84" t="str">
        <f>F2415&amp;"-"&amp;COUNTIF($F$2:F2415,F2415)</f>
        <v>METASA-2131</v>
      </c>
      <c r="F2415" s="84" t="str">
        <f t="shared" si="151"/>
        <v>METASA</v>
      </c>
      <c r="G2415" t="s">
        <v>8581</v>
      </c>
      <c r="H2415" s="62">
        <v>88416482000106</v>
      </c>
      <c r="I2415" t="s">
        <v>30</v>
      </c>
      <c r="J2415">
        <v>3273.82</v>
      </c>
      <c r="K2415">
        <v>65869.259999999995</v>
      </c>
    </row>
    <row r="2416" spans="1:11" x14ac:dyDescent="0.25">
      <c r="A2416" t="s">
        <v>5958</v>
      </c>
      <c r="B2416" t="str">
        <f>C2416&amp;"-"&amp;COUNTIF(C$2:C2416,C2416)</f>
        <v>72754-3</v>
      </c>
      <c r="C2416">
        <v>72754</v>
      </c>
      <c r="D2416" s="57">
        <v>45009</v>
      </c>
      <c r="E2416" s="84" t="str">
        <f>F2416&amp;"-"&amp;COUNTIF($F$2:F2416,F2416)</f>
        <v>METASA-2132</v>
      </c>
      <c r="F2416" s="84" t="str">
        <f t="shared" si="151"/>
        <v>METASA</v>
      </c>
      <c r="G2416" t="s">
        <v>8581</v>
      </c>
      <c r="H2416" s="62">
        <v>88416482000106</v>
      </c>
      <c r="I2416" t="s">
        <v>30</v>
      </c>
      <c r="J2416">
        <v>888.15</v>
      </c>
      <c r="K2416">
        <v>16279.79</v>
      </c>
    </row>
    <row r="2417" spans="1:11" x14ac:dyDescent="0.25">
      <c r="A2417" t="s">
        <v>5958</v>
      </c>
      <c r="B2417" t="str">
        <f>C2417&amp;"-"&amp;COUNTIF(C$2:C2417,C2417)</f>
        <v>72754-4</v>
      </c>
      <c r="C2417">
        <v>72754</v>
      </c>
      <c r="D2417" s="57">
        <v>45009</v>
      </c>
      <c r="E2417" s="84" t="str">
        <f>F2417&amp;"-"&amp;COUNTIF($F$2:F2417,F2417)</f>
        <v>METASA-2133</v>
      </c>
      <c r="F2417" s="84" t="str">
        <f t="shared" si="151"/>
        <v>METASA</v>
      </c>
      <c r="G2417" t="s">
        <v>8581</v>
      </c>
      <c r="H2417" s="62">
        <v>88416482000106</v>
      </c>
      <c r="I2417" t="s">
        <v>30</v>
      </c>
      <c r="J2417">
        <v>535.38</v>
      </c>
      <c r="K2417">
        <v>9813.52</v>
      </c>
    </row>
    <row r="2418" spans="1:11" x14ac:dyDescent="0.25">
      <c r="A2418" t="s">
        <v>5958</v>
      </c>
      <c r="B2418" t="str">
        <f>C2418&amp;"-"&amp;COUNTIF(C$2:C2418,C2418)</f>
        <v>72754-5</v>
      </c>
      <c r="C2418">
        <v>72754</v>
      </c>
      <c r="D2418" s="57">
        <v>45009</v>
      </c>
      <c r="E2418" s="84" t="str">
        <f>F2418&amp;"-"&amp;COUNTIF($F$2:F2418,F2418)</f>
        <v>METASA-2134</v>
      </c>
      <c r="F2418" s="84" t="str">
        <f t="shared" si="151"/>
        <v>METASA</v>
      </c>
      <c r="G2418" t="s">
        <v>8581</v>
      </c>
      <c r="H2418" s="62">
        <v>88416482000106</v>
      </c>
      <c r="I2418" t="s">
        <v>30</v>
      </c>
      <c r="J2418">
        <v>1667.4</v>
      </c>
      <c r="K2418">
        <v>45153.19</v>
      </c>
    </row>
    <row r="2419" spans="1:11" x14ac:dyDescent="0.25">
      <c r="A2419" t="s">
        <v>5958</v>
      </c>
      <c r="B2419" t="str">
        <f>C2419&amp;"-"&amp;COUNTIF(C$2:C2419,C2419)</f>
        <v>72754-6</v>
      </c>
      <c r="C2419">
        <v>72754</v>
      </c>
      <c r="D2419" s="57">
        <v>45009</v>
      </c>
      <c r="E2419" s="84" t="str">
        <f>F2419&amp;"-"&amp;COUNTIF($F$2:F2419,F2419)</f>
        <v>METASA-2135</v>
      </c>
      <c r="F2419" s="84" t="str">
        <f t="shared" si="151"/>
        <v>METASA</v>
      </c>
      <c r="G2419" t="s">
        <v>8581</v>
      </c>
      <c r="H2419" s="62">
        <v>88416482000106</v>
      </c>
      <c r="I2419" t="s">
        <v>30</v>
      </c>
      <c r="J2419">
        <v>395.64</v>
      </c>
      <c r="K2419">
        <v>8217.44</v>
      </c>
    </row>
    <row r="2420" spans="1:11" x14ac:dyDescent="0.25">
      <c r="A2420" t="s">
        <v>5958</v>
      </c>
      <c r="B2420" t="str">
        <f>C2420&amp;"-"&amp;COUNTIF(C$2:C2420,C2420)</f>
        <v>72754-7</v>
      </c>
      <c r="C2420">
        <v>72754</v>
      </c>
      <c r="D2420" s="57">
        <v>45009</v>
      </c>
      <c r="E2420" s="84" t="str">
        <f>F2420&amp;"-"&amp;COUNTIF($F$2:F2420,F2420)</f>
        <v>METASA-2136</v>
      </c>
      <c r="F2420" s="84" t="str">
        <f t="shared" si="151"/>
        <v>METASA</v>
      </c>
      <c r="G2420" t="s">
        <v>8581</v>
      </c>
      <c r="H2420" s="62">
        <v>88416482000106</v>
      </c>
      <c r="I2420" t="s">
        <v>30</v>
      </c>
      <c r="J2420">
        <v>116.46</v>
      </c>
      <c r="K2420">
        <v>2606.37</v>
      </c>
    </row>
    <row r="2421" spans="1:11" x14ac:dyDescent="0.25">
      <c r="A2421" t="s">
        <v>5958</v>
      </c>
      <c r="B2421" t="str">
        <f>C2421&amp;"-"&amp;COUNTIF(C$2:C2421,C2421)</f>
        <v>72754-8</v>
      </c>
      <c r="C2421">
        <v>72754</v>
      </c>
      <c r="D2421" s="57">
        <v>45009</v>
      </c>
      <c r="E2421" s="84" t="str">
        <f>F2421&amp;"-"&amp;COUNTIF($F$2:F2421,F2421)</f>
        <v>METASA-2137</v>
      </c>
      <c r="F2421" s="84" t="str">
        <f t="shared" si="151"/>
        <v>METASA</v>
      </c>
      <c r="G2421" t="s">
        <v>8581</v>
      </c>
      <c r="H2421" s="62">
        <v>88416482000106</v>
      </c>
      <c r="I2421" t="s">
        <v>30</v>
      </c>
      <c r="J2421">
        <v>14662.27</v>
      </c>
      <c r="K2421">
        <v>380925.77</v>
      </c>
    </row>
    <row r="2422" spans="1:11" x14ac:dyDescent="0.25">
      <c r="A2422" t="s">
        <v>5958</v>
      </c>
      <c r="B2422" t="str">
        <f>C2422&amp;"-"&amp;COUNTIF(C$2:C2422,C2422)</f>
        <v>72756-1</v>
      </c>
      <c r="C2422">
        <v>72756</v>
      </c>
      <c r="D2422" s="57">
        <v>45009</v>
      </c>
      <c r="E2422" s="84" t="str">
        <f>F2422&amp;"-"&amp;COUNTIF($F$2:F2422,F2422)</f>
        <v>METASA-2138</v>
      </c>
      <c r="F2422" s="84" t="str">
        <f t="shared" si="151"/>
        <v>METASA</v>
      </c>
      <c r="G2422" t="s">
        <v>8581</v>
      </c>
      <c r="H2422" s="62">
        <v>88416482000106</v>
      </c>
      <c r="I2422" t="s">
        <v>30</v>
      </c>
      <c r="J2422">
        <v>188.3</v>
      </c>
      <c r="K2422">
        <v>3323.5</v>
      </c>
    </row>
    <row r="2423" spans="1:11" x14ac:dyDescent="0.25">
      <c r="A2423" t="s">
        <v>5958</v>
      </c>
      <c r="B2423" t="str">
        <f>C2423&amp;"-"&amp;COUNTIF(C$2:C2423,C2423)</f>
        <v>72756-2</v>
      </c>
      <c r="C2423">
        <v>72756</v>
      </c>
      <c r="D2423" s="57">
        <v>45009</v>
      </c>
      <c r="E2423" s="84" t="str">
        <f>F2423&amp;"-"&amp;COUNTIF($F$2:F2423,F2423)</f>
        <v>METASA-2139</v>
      </c>
      <c r="F2423" s="84" t="str">
        <f t="shared" si="151"/>
        <v>METASA</v>
      </c>
      <c r="G2423" t="s">
        <v>8581</v>
      </c>
      <c r="H2423" s="62">
        <v>88416482000106</v>
      </c>
      <c r="I2423" t="s">
        <v>30</v>
      </c>
      <c r="J2423">
        <v>404.16</v>
      </c>
      <c r="K2423">
        <v>6822.22</v>
      </c>
    </row>
    <row r="2424" spans="1:11" x14ac:dyDescent="0.25">
      <c r="A2424" t="s">
        <v>5958</v>
      </c>
      <c r="B2424" t="str">
        <f>C2424&amp;"-"&amp;COUNTIF(C$2:C2424,C2424)</f>
        <v>72756-3</v>
      </c>
      <c r="C2424">
        <v>72756</v>
      </c>
      <c r="D2424" s="57">
        <v>45009</v>
      </c>
      <c r="E2424" s="84" t="str">
        <f>F2424&amp;"-"&amp;COUNTIF($F$2:F2424,F2424)</f>
        <v>METASA-2140</v>
      </c>
      <c r="F2424" s="84" t="str">
        <f t="shared" si="151"/>
        <v>METASA</v>
      </c>
      <c r="G2424" t="s">
        <v>8581</v>
      </c>
      <c r="H2424" s="62">
        <v>88416482000106</v>
      </c>
      <c r="I2424" t="s">
        <v>30</v>
      </c>
      <c r="J2424">
        <v>1279.8</v>
      </c>
      <c r="K2424">
        <v>21603.02</v>
      </c>
    </row>
    <row r="2425" spans="1:11" x14ac:dyDescent="0.25">
      <c r="A2425" t="s">
        <v>5958</v>
      </c>
      <c r="B2425" t="str">
        <f>C2425&amp;"-"&amp;COUNTIF(C$2:C2425,C2425)</f>
        <v>72756-4</v>
      </c>
      <c r="C2425">
        <v>72756</v>
      </c>
      <c r="D2425" s="57">
        <v>45009</v>
      </c>
      <c r="E2425" s="84" t="str">
        <f>F2425&amp;"-"&amp;COUNTIF($F$2:F2425,F2425)</f>
        <v>METASA-2141</v>
      </c>
      <c r="F2425" s="84" t="str">
        <f t="shared" si="151"/>
        <v>METASA</v>
      </c>
      <c r="G2425" t="s">
        <v>8581</v>
      </c>
      <c r="H2425" s="62">
        <v>88416482000106</v>
      </c>
      <c r="I2425" t="s">
        <v>30</v>
      </c>
      <c r="J2425">
        <v>3085.24</v>
      </c>
      <c r="K2425">
        <v>44612.57</v>
      </c>
    </row>
    <row r="2426" spans="1:11" x14ac:dyDescent="0.25">
      <c r="A2426" t="s">
        <v>5958</v>
      </c>
      <c r="B2426" t="str">
        <f>C2426&amp;"-"&amp;COUNTIF(C$2:C2426,C2426)</f>
        <v>72756-5</v>
      </c>
      <c r="C2426">
        <v>72756</v>
      </c>
      <c r="D2426" s="57">
        <v>45009</v>
      </c>
      <c r="E2426" s="84" t="str">
        <f>F2426&amp;"-"&amp;COUNTIF($F$2:F2426,F2426)</f>
        <v>METASA-2142</v>
      </c>
      <c r="F2426" s="84" t="str">
        <f t="shared" si="151"/>
        <v>METASA</v>
      </c>
      <c r="G2426" t="s">
        <v>8581</v>
      </c>
      <c r="H2426" s="62">
        <v>88416482000106</v>
      </c>
      <c r="I2426" t="s">
        <v>30</v>
      </c>
      <c r="J2426">
        <v>1634.51</v>
      </c>
      <c r="K2426">
        <v>27590.53</v>
      </c>
    </row>
    <row r="2427" spans="1:11" x14ac:dyDescent="0.25">
      <c r="A2427" t="s">
        <v>5958</v>
      </c>
      <c r="B2427" t="str">
        <f>C2427&amp;"-"&amp;COUNTIF(C$2:C2427,C2427)</f>
        <v>72756-6</v>
      </c>
      <c r="C2427">
        <v>72756</v>
      </c>
      <c r="D2427" s="57">
        <v>45009</v>
      </c>
      <c r="E2427" s="84" t="str">
        <f>F2427&amp;"-"&amp;COUNTIF($F$2:F2427,F2427)</f>
        <v>METASA-2143</v>
      </c>
      <c r="F2427" s="84" t="str">
        <f t="shared" si="151"/>
        <v>METASA</v>
      </c>
      <c r="G2427" t="s">
        <v>8581</v>
      </c>
      <c r="H2427" s="62">
        <v>88416482000106</v>
      </c>
      <c r="I2427" t="s">
        <v>30</v>
      </c>
      <c r="J2427">
        <v>420.64</v>
      </c>
      <c r="K2427">
        <v>7100.4</v>
      </c>
    </row>
    <row r="2428" spans="1:11" x14ac:dyDescent="0.25">
      <c r="A2428" t="s">
        <v>5958</v>
      </c>
      <c r="B2428" t="str">
        <f>C2428&amp;"-"&amp;COUNTIF(C$2:C2428,C2428)</f>
        <v>72756-7</v>
      </c>
      <c r="C2428">
        <v>72756</v>
      </c>
      <c r="D2428" s="57">
        <v>45009</v>
      </c>
      <c r="E2428" s="84" t="str">
        <f>F2428&amp;"-"&amp;COUNTIF($F$2:F2428,F2428)</f>
        <v>METASA-2144</v>
      </c>
      <c r="F2428" s="84" t="str">
        <f t="shared" si="151"/>
        <v>METASA</v>
      </c>
      <c r="G2428" t="s">
        <v>8581</v>
      </c>
      <c r="H2428" s="62">
        <v>88416482000106</v>
      </c>
      <c r="I2428" t="s">
        <v>30</v>
      </c>
      <c r="J2428">
        <v>1966.93</v>
      </c>
      <c r="K2428">
        <v>26297.85</v>
      </c>
    </row>
    <row r="2429" spans="1:11" x14ac:dyDescent="0.25">
      <c r="A2429" t="s">
        <v>5958</v>
      </c>
      <c r="B2429" t="str">
        <f>C2429&amp;"-"&amp;COUNTIF(C$2:C2429,C2429)</f>
        <v>72756-8</v>
      </c>
      <c r="C2429">
        <v>72756</v>
      </c>
      <c r="D2429" s="57">
        <v>45009</v>
      </c>
      <c r="E2429" s="84" t="str">
        <f>F2429&amp;"-"&amp;COUNTIF($F$2:F2429,F2429)</f>
        <v>METASA-2145</v>
      </c>
      <c r="F2429" s="84" t="str">
        <f t="shared" si="151"/>
        <v>METASA</v>
      </c>
      <c r="G2429" t="s">
        <v>8581</v>
      </c>
      <c r="H2429" s="62">
        <v>88416482000106</v>
      </c>
      <c r="I2429" t="s">
        <v>30</v>
      </c>
      <c r="J2429">
        <v>293.27999999999997</v>
      </c>
      <c r="K2429">
        <v>4759.93</v>
      </c>
    </row>
    <row r="2430" spans="1:11" x14ac:dyDescent="0.25">
      <c r="A2430" t="s">
        <v>5958</v>
      </c>
      <c r="B2430" t="str">
        <f>C2430&amp;"-"&amp;COUNTIF(C$2:C2430,C2430)</f>
        <v>72756-9</v>
      </c>
      <c r="C2430">
        <v>72756</v>
      </c>
      <c r="D2430" s="57">
        <v>45009</v>
      </c>
      <c r="E2430" s="84" t="str">
        <f>F2430&amp;"-"&amp;COUNTIF($F$2:F2430,F2430)</f>
        <v>METASA-2146</v>
      </c>
      <c r="F2430" s="84" t="str">
        <f t="shared" si="151"/>
        <v>METASA</v>
      </c>
      <c r="G2430" t="s">
        <v>8581</v>
      </c>
      <c r="H2430" s="62">
        <v>88416482000106</v>
      </c>
      <c r="I2430" t="s">
        <v>30</v>
      </c>
      <c r="J2430">
        <v>588.66</v>
      </c>
      <c r="K2430">
        <v>8512.02</v>
      </c>
    </row>
    <row r="2431" spans="1:11" x14ac:dyDescent="0.25">
      <c r="A2431" t="s">
        <v>5958</v>
      </c>
      <c r="B2431" t="str">
        <f>C2431&amp;"-"&amp;COUNTIF(C$2:C2431,C2431)</f>
        <v>72756-10</v>
      </c>
      <c r="C2431">
        <v>72756</v>
      </c>
      <c r="D2431" s="57">
        <v>45009</v>
      </c>
      <c r="E2431" s="84" t="str">
        <f>F2431&amp;"-"&amp;COUNTIF($F$2:F2431,F2431)</f>
        <v>METASA-2147</v>
      </c>
      <c r="F2431" s="84" t="str">
        <f t="shared" si="151"/>
        <v>METASA</v>
      </c>
      <c r="G2431" t="s">
        <v>8581</v>
      </c>
      <c r="H2431" s="62">
        <v>88416482000106</v>
      </c>
      <c r="I2431" t="s">
        <v>30</v>
      </c>
      <c r="J2431">
        <v>11685.85</v>
      </c>
      <c r="K2431">
        <v>177858.64</v>
      </c>
    </row>
    <row r="2432" spans="1:11" x14ac:dyDescent="0.25">
      <c r="A2432" t="s">
        <v>5958</v>
      </c>
      <c r="B2432" t="str">
        <f>C2432&amp;"-"&amp;COUNTIF(C$2:C2432,C2432)</f>
        <v>72756-11</v>
      </c>
      <c r="C2432">
        <v>72756</v>
      </c>
      <c r="D2432" s="57">
        <v>45009</v>
      </c>
      <c r="E2432" s="84" t="str">
        <f>F2432&amp;"-"&amp;COUNTIF($F$2:F2432,F2432)</f>
        <v>METASA-2148</v>
      </c>
      <c r="F2432" s="84" t="str">
        <f t="shared" si="151"/>
        <v>METASA</v>
      </c>
      <c r="G2432" t="s">
        <v>8581</v>
      </c>
      <c r="H2432" s="62">
        <v>88416482000106</v>
      </c>
      <c r="I2432" t="s">
        <v>30</v>
      </c>
      <c r="J2432">
        <v>371.79</v>
      </c>
      <c r="K2432">
        <v>6275.82</v>
      </c>
    </row>
    <row r="2433" spans="1:11" x14ac:dyDescent="0.25">
      <c r="A2433" t="s">
        <v>5958</v>
      </c>
      <c r="B2433" t="str">
        <f>C2433&amp;"-"&amp;COUNTIF(C$2:C2433,C2433)</f>
        <v>72756-12</v>
      </c>
      <c r="C2433">
        <v>72756</v>
      </c>
      <c r="D2433" s="57">
        <v>45009</v>
      </c>
      <c r="E2433" s="84" t="str">
        <f>F2433&amp;"-"&amp;COUNTIF($F$2:F2433,F2433)</f>
        <v>METASA-2149</v>
      </c>
      <c r="F2433" s="84" t="str">
        <f t="shared" si="151"/>
        <v>METASA</v>
      </c>
      <c r="G2433" t="s">
        <v>8581</v>
      </c>
      <c r="H2433" s="62">
        <v>88416482000106</v>
      </c>
      <c r="I2433" t="s">
        <v>30</v>
      </c>
      <c r="J2433">
        <v>3.02</v>
      </c>
      <c r="K2433">
        <v>45.96</v>
      </c>
    </row>
    <row r="2434" spans="1:11" x14ac:dyDescent="0.25">
      <c r="A2434" t="s">
        <v>5958</v>
      </c>
      <c r="B2434" t="str">
        <f>C2434&amp;"-"&amp;COUNTIF(C$2:C2434,C2434)</f>
        <v>72756-13</v>
      </c>
      <c r="C2434">
        <v>72756</v>
      </c>
      <c r="D2434" s="57">
        <v>45009</v>
      </c>
      <c r="E2434" s="84" t="str">
        <f>F2434&amp;"-"&amp;COUNTIF($F$2:F2434,F2434)</f>
        <v>METASA-2150</v>
      </c>
      <c r="F2434" s="84" t="str">
        <f t="shared" si="151"/>
        <v>METASA</v>
      </c>
      <c r="G2434" t="s">
        <v>8581</v>
      </c>
      <c r="H2434" s="62">
        <v>88416482000106</v>
      </c>
      <c r="I2434" t="s">
        <v>30</v>
      </c>
      <c r="J2434">
        <v>481.44</v>
      </c>
      <c r="K2434">
        <v>8988.48</v>
      </c>
    </row>
    <row r="2435" spans="1:11" x14ac:dyDescent="0.25">
      <c r="A2435" t="s">
        <v>5958</v>
      </c>
      <c r="B2435" t="str">
        <f>C2435&amp;"-"&amp;COUNTIF(C$2:C2435,C2435)</f>
        <v>72756-14</v>
      </c>
      <c r="C2435">
        <v>72756</v>
      </c>
      <c r="D2435" s="57">
        <v>45009</v>
      </c>
      <c r="E2435" s="84" t="str">
        <f>F2435&amp;"-"&amp;COUNTIF($F$2:F2435,F2435)</f>
        <v>METASA-2151</v>
      </c>
      <c r="F2435" s="84" t="str">
        <f t="shared" ref="F2435:F2498" si="152">LEFT(G2435,SEARCH(" ",G2435)-1)</f>
        <v>METASA</v>
      </c>
      <c r="G2435" t="s">
        <v>8581</v>
      </c>
      <c r="H2435" s="62">
        <v>88416482000106</v>
      </c>
      <c r="I2435" t="s">
        <v>30</v>
      </c>
      <c r="J2435">
        <v>205.44</v>
      </c>
      <c r="K2435">
        <v>3467.83</v>
      </c>
    </row>
    <row r="2436" spans="1:11" x14ac:dyDescent="0.25">
      <c r="A2436" t="s">
        <v>5958</v>
      </c>
      <c r="B2436" t="str">
        <f>C2436&amp;"-"&amp;COUNTIF(C$2:C2436,C2436)</f>
        <v>72756-15</v>
      </c>
      <c r="C2436">
        <v>72756</v>
      </c>
      <c r="D2436" s="57">
        <v>45009</v>
      </c>
      <c r="E2436" s="84" t="str">
        <f>F2436&amp;"-"&amp;COUNTIF($F$2:F2436,F2436)</f>
        <v>METASA-2152</v>
      </c>
      <c r="F2436" s="84" t="str">
        <f t="shared" si="152"/>
        <v>METASA</v>
      </c>
      <c r="G2436" t="s">
        <v>8581</v>
      </c>
      <c r="H2436" s="62">
        <v>88416482000106</v>
      </c>
      <c r="I2436" t="s">
        <v>30</v>
      </c>
      <c r="J2436">
        <v>2683.52</v>
      </c>
      <c r="K2436">
        <v>51845.59</v>
      </c>
    </row>
    <row r="2437" spans="1:11" x14ac:dyDescent="0.25">
      <c r="A2437" t="s">
        <v>5958</v>
      </c>
      <c r="B2437" t="str">
        <f>C2437&amp;"-"&amp;COUNTIF(C$2:C2437,C2437)</f>
        <v>72756-16</v>
      </c>
      <c r="C2437">
        <v>72756</v>
      </c>
      <c r="D2437" s="57">
        <v>45009</v>
      </c>
      <c r="E2437" s="84" t="str">
        <f>F2437&amp;"-"&amp;COUNTIF($F$2:F2437,F2437)</f>
        <v>METASA-2153</v>
      </c>
      <c r="F2437" s="84" t="str">
        <f t="shared" si="152"/>
        <v>METASA</v>
      </c>
      <c r="G2437" t="s">
        <v>8581</v>
      </c>
      <c r="H2437" s="62">
        <v>88416482000106</v>
      </c>
      <c r="I2437" t="s">
        <v>30</v>
      </c>
      <c r="J2437">
        <v>496.22</v>
      </c>
      <c r="K2437">
        <v>9586.9699999999993</v>
      </c>
    </row>
    <row r="2438" spans="1:11" x14ac:dyDescent="0.25">
      <c r="A2438" t="s">
        <v>5958</v>
      </c>
      <c r="B2438" t="str">
        <f>C2438&amp;"-"&amp;COUNTIF(C$2:C2438,C2438)</f>
        <v>72756-17</v>
      </c>
      <c r="C2438">
        <v>72756</v>
      </c>
      <c r="D2438" s="57">
        <v>45009</v>
      </c>
      <c r="E2438" s="84" t="str">
        <f>F2438&amp;"-"&amp;COUNTIF($F$2:F2438,F2438)</f>
        <v>METASA-2154</v>
      </c>
      <c r="F2438" s="84" t="str">
        <f t="shared" si="152"/>
        <v>METASA</v>
      </c>
      <c r="G2438" t="s">
        <v>8581</v>
      </c>
      <c r="H2438" s="62">
        <v>88416482000106</v>
      </c>
      <c r="I2438" t="s">
        <v>30</v>
      </c>
      <c r="J2438">
        <v>1316.52</v>
      </c>
      <c r="K2438">
        <v>25435.17</v>
      </c>
    </row>
    <row r="2439" spans="1:11" x14ac:dyDescent="0.25">
      <c r="A2439" t="s">
        <v>5968</v>
      </c>
      <c r="B2439" t="str">
        <f>C2439&amp;"-"&amp;COUNTIF(C$2:C2439,C2439)</f>
        <v>66458-1</v>
      </c>
      <c r="C2439">
        <v>66458</v>
      </c>
      <c r="D2439" s="57">
        <v>45012</v>
      </c>
      <c r="E2439" s="84" t="str">
        <f>F2439&amp;"-"&amp;COUNTIF($F$2:F2439,F2439)</f>
        <v>JOTUN-87</v>
      </c>
      <c r="F2439" s="84" t="str">
        <f t="shared" si="152"/>
        <v>JOTUN</v>
      </c>
      <c r="G2439" t="s">
        <v>8585</v>
      </c>
      <c r="H2439" s="62">
        <v>2907585000404</v>
      </c>
      <c r="I2439" t="s">
        <v>869</v>
      </c>
      <c r="J2439">
        <v>500</v>
      </c>
      <c r="K2439">
        <v>218985</v>
      </c>
    </row>
    <row r="2440" spans="1:11" x14ac:dyDescent="0.25">
      <c r="A2440" t="s">
        <v>5968</v>
      </c>
      <c r="B2440" t="str">
        <f>C2440&amp;"-"&amp;COUNTIF(C$2:C2440,C2440)</f>
        <v>66458-2</v>
      </c>
      <c r="C2440">
        <v>66458</v>
      </c>
      <c r="D2440" s="57">
        <v>45012</v>
      </c>
      <c r="E2440" s="84" t="str">
        <f>F2440&amp;"-"&amp;COUNTIF($F$2:F2440,F2440)</f>
        <v>JOTUN-88</v>
      </c>
      <c r="F2440" s="84" t="str">
        <f t="shared" si="152"/>
        <v>JOTUN</v>
      </c>
      <c r="G2440" t="s">
        <v>8585</v>
      </c>
      <c r="H2440" s="62">
        <v>2907585000404</v>
      </c>
      <c r="I2440" t="s">
        <v>869</v>
      </c>
      <c r="J2440">
        <v>105</v>
      </c>
      <c r="K2440">
        <v>35588.699999999997</v>
      </c>
    </row>
    <row r="2441" spans="1:11" x14ac:dyDescent="0.25">
      <c r="A2441" t="s">
        <v>5969</v>
      </c>
      <c r="B2441" t="str">
        <f>C2441&amp;"-"&amp;COUNTIF(C$2:C2441,C2441)</f>
        <v>66458-3</v>
      </c>
      <c r="C2441">
        <v>66458</v>
      </c>
      <c r="D2441" s="57">
        <v>45012</v>
      </c>
      <c r="E2441" s="84" t="str">
        <f>F2441&amp;"-"&amp;COUNTIF($F$2:F2441,F2441)</f>
        <v>JOTUN-89</v>
      </c>
      <c r="F2441" s="84" t="str">
        <f t="shared" si="152"/>
        <v>JOTUN</v>
      </c>
      <c r="G2441" t="s">
        <v>8585</v>
      </c>
      <c r="H2441" s="62">
        <v>2907585000404</v>
      </c>
      <c r="I2441" t="s">
        <v>869</v>
      </c>
      <c r="J2441">
        <v>10</v>
      </c>
      <c r="K2441">
        <v>4100</v>
      </c>
    </row>
    <row r="2442" spans="1:11" x14ac:dyDescent="0.25">
      <c r="A2442" t="s">
        <v>5969</v>
      </c>
      <c r="B2442" t="str">
        <f>C2442&amp;"-"&amp;COUNTIF(C$2:C2442,C2442)</f>
        <v>66458-4</v>
      </c>
      <c r="C2442">
        <v>66458</v>
      </c>
      <c r="D2442" s="57">
        <v>45012</v>
      </c>
      <c r="E2442" s="84" t="str">
        <f>F2442&amp;"-"&amp;COUNTIF($F$2:F2442,F2442)</f>
        <v>JOTUN-90</v>
      </c>
      <c r="F2442" s="84" t="str">
        <f t="shared" si="152"/>
        <v>JOTUN</v>
      </c>
      <c r="G2442" t="s">
        <v>8585</v>
      </c>
      <c r="H2442" s="62">
        <v>2907585000404</v>
      </c>
      <c r="I2442" t="s">
        <v>869</v>
      </c>
      <c r="J2442">
        <v>20</v>
      </c>
      <c r="K2442">
        <v>8200</v>
      </c>
    </row>
    <row r="2443" spans="1:11" x14ac:dyDescent="0.25">
      <c r="A2443" t="s">
        <v>5969</v>
      </c>
      <c r="B2443" t="str">
        <f>C2443&amp;"-"&amp;COUNTIF(C$2:C2443,C2443)</f>
        <v>66458-5</v>
      </c>
      <c r="C2443">
        <v>66458</v>
      </c>
      <c r="D2443" s="57">
        <v>45012</v>
      </c>
      <c r="E2443" s="84" t="str">
        <f>F2443&amp;"-"&amp;COUNTIF($F$2:F2443,F2443)</f>
        <v>JOTUN-91</v>
      </c>
      <c r="F2443" s="84" t="str">
        <f t="shared" si="152"/>
        <v>JOTUN</v>
      </c>
      <c r="G2443" t="s">
        <v>8585</v>
      </c>
      <c r="H2443" s="62">
        <v>2907585000404</v>
      </c>
      <c r="I2443" t="s">
        <v>869</v>
      </c>
      <c r="J2443">
        <v>2</v>
      </c>
      <c r="K2443">
        <v>720</v>
      </c>
    </row>
    <row r="2444" spans="1:11" x14ac:dyDescent="0.25">
      <c r="A2444" t="s">
        <v>5968</v>
      </c>
      <c r="B2444" t="str">
        <f>C2444&amp;"-"&amp;COUNTIF(C$2:C2444,C2444)</f>
        <v>66458-6</v>
      </c>
      <c r="C2444">
        <v>66458</v>
      </c>
      <c r="D2444" s="57">
        <v>45012</v>
      </c>
      <c r="E2444" s="84" t="str">
        <f>F2444&amp;"-"&amp;COUNTIF($F$2:F2444,F2444)</f>
        <v>JOTUN-92</v>
      </c>
      <c r="F2444" s="84" t="str">
        <f t="shared" si="152"/>
        <v>JOTUN</v>
      </c>
      <c r="G2444" t="s">
        <v>8585</v>
      </c>
      <c r="H2444" s="62">
        <v>2907585000404</v>
      </c>
      <c r="I2444" t="s">
        <v>869</v>
      </c>
      <c r="J2444">
        <v>500</v>
      </c>
      <c r="K2444">
        <v>78330</v>
      </c>
    </row>
    <row r="2445" spans="1:11" x14ac:dyDescent="0.25">
      <c r="A2445" t="s">
        <v>5968</v>
      </c>
      <c r="B2445" t="str">
        <f>C2445&amp;"-"&amp;COUNTIF(C$2:C2445,C2445)</f>
        <v>66458-7</v>
      </c>
      <c r="C2445">
        <v>66458</v>
      </c>
      <c r="D2445" s="57">
        <v>45012</v>
      </c>
      <c r="E2445" s="84" t="str">
        <f>F2445&amp;"-"&amp;COUNTIF($F$2:F2445,F2445)</f>
        <v>JOTUN-93</v>
      </c>
      <c r="F2445" s="84" t="str">
        <f t="shared" si="152"/>
        <v>JOTUN</v>
      </c>
      <c r="G2445" t="s">
        <v>8585</v>
      </c>
      <c r="H2445" s="62">
        <v>2907585000404</v>
      </c>
      <c r="I2445" t="s">
        <v>869</v>
      </c>
      <c r="J2445">
        <v>200</v>
      </c>
      <c r="K2445">
        <v>94944</v>
      </c>
    </row>
    <row r="2446" spans="1:11" x14ac:dyDescent="0.25">
      <c r="A2446" t="s">
        <v>5968</v>
      </c>
      <c r="B2446" t="str">
        <f>C2446&amp;"-"&amp;COUNTIF(C$2:C2446,C2446)</f>
        <v>66458-8</v>
      </c>
      <c r="C2446">
        <v>66458</v>
      </c>
      <c r="D2446" s="57">
        <v>45012</v>
      </c>
      <c r="E2446" s="84" t="str">
        <f>F2446&amp;"-"&amp;COUNTIF($F$2:F2446,F2446)</f>
        <v>JOTUN-94</v>
      </c>
      <c r="F2446" s="84" t="str">
        <f t="shared" si="152"/>
        <v>JOTUN</v>
      </c>
      <c r="G2446" t="s">
        <v>8585</v>
      </c>
      <c r="H2446" s="62">
        <v>2907585000404</v>
      </c>
      <c r="I2446" t="s">
        <v>869</v>
      </c>
      <c r="J2446">
        <v>200</v>
      </c>
      <c r="K2446">
        <v>19216</v>
      </c>
    </row>
    <row r="2447" spans="1:11" x14ac:dyDescent="0.25">
      <c r="A2447" t="s">
        <v>5968</v>
      </c>
      <c r="B2447" t="str">
        <f>C2447&amp;"-"&amp;COUNTIF(C$2:C2447,C2447)</f>
        <v>66458-9</v>
      </c>
      <c r="C2447">
        <v>66458</v>
      </c>
      <c r="D2447" s="57">
        <v>45012</v>
      </c>
      <c r="E2447" s="84" t="str">
        <f>F2447&amp;"-"&amp;COUNTIF($F$2:F2447,F2447)</f>
        <v>JOTUN-95</v>
      </c>
      <c r="F2447" s="84" t="str">
        <f t="shared" si="152"/>
        <v>JOTUN</v>
      </c>
      <c r="G2447" t="s">
        <v>8585</v>
      </c>
      <c r="H2447" s="62">
        <v>2907585000404</v>
      </c>
      <c r="I2447" t="s">
        <v>869</v>
      </c>
      <c r="J2447">
        <v>105</v>
      </c>
      <c r="K2447">
        <v>93275.7</v>
      </c>
    </row>
    <row r="2448" spans="1:11" x14ac:dyDescent="0.25">
      <c r="A2448" t="s">
        <v>5958</v>
      </c>
      <c r="B2448" t="str">
        <f>C2448&amp;"-"&amp;COUNTIF(C$2:C2448,C2448)</f>
        <v>72800-1</v>
      </c>
      <c r="C2448">
        <v>72800</v>
      </c>
      <c r="D2448" s="57">
        <v>45013</v>
      </c>
      <c r="E2448" s="84" t="str">
        <f>F2448&amp;"-"&amp;COUNTIF($F$2:F2448,F2448)</f>
        <v>METASA-2155</v>
      </c>
      <c r="F2448" s="84" t="str">
        <f t="shared" si="152"/>
        <v>METASA</v>
      </c>
      <c r="G2448" t="s">
        <v>8581</v>
      </c>
      <c r="H2448" s="62">
        <v>88416482000106</v>
      </c>
      <c r="I2448" t="s">
        <v>30</v>
      </c>
      <c r="J2448">
        <v>61.56</v>
      </c>
      <c r="K2448">
        <v>1039.1300000000001</v>
      </c>
    </row>
    <row r="2449" spans="1:11" x14ac:dyDescent="0.25">
      <c r="A2449" t="s">
        <v>5958</v>
      </c>
      <c r="B2449" t="str">
        <f>C2449&amp;"-"&amp;COUNTIF(C$2:C2449,C2449)</f>
        <v>72800-2</v>
      </c>
      <c r="C2449">
        <v>72800</v>
      </c>
      <c r="D2449" s="57">
        <v>45013</v>
      </c>
      <c r="E2449" s="84" t="str">
        <f>F2449&amp;"-"&amp;COUNTIF($F$2:F2449,F2449)</f>
        <v>METASA-2156</v>
      </c>
      <c r="F2449" s="84" t="str">
        <f t="shared" si="152"/>
        <v>METASA</v>
      </c>
      <c r="G2449" t="s">
        <v>8581</v>
      </c>
      <c r="H2449" s="62">
        <v>88416482000106</v>
      </c>
      <c r="I2449" t="s">
        <v>30</v>
      </c>
      <c r="J2449">
        <v>183.36</v>
      </c>
      <c r="K2449">
        <v>3095.12</v>
      </c>
    </row>
    <row r="2450" spans="1:11" x14ac:dyDescent="0.25">
      <c r="A2450" t="s">
        <v>5958</v>
      </c>
      <c r="B2450" t="str">
        <f>C2450&amp;"-"&amp;COUNTIF(C$2:C2450,C2450)</f>
        <v>72800-3</v>
      </c>
      <c r="C2450">
        <v>72800</v>
      </c>
      <c r="D2450" s="57">
        <v>45013</v>
      </c>
      <c r="E2450" s="84" t="str">
        <f>F2450&amp;"-"&amp;COUNTIF($F$2:F2450,F2450)</f>
        <v>METASA-2157</v>
      </c>
      <c r="F2450" s="84" t="str">
        <f t="shared" si="152"/>
        <v>METASA</v>
      </c>
      <c r="G2450" t="s">
        <v>8581</v>
      </c>
      <c r="H2450" s="62">
        <v>88416482000106</v>
      </c>
      <c r="I2450" t="s">
        <v>30</v>
      </c>
      <c r="J2450">
        <v>2324.88</v>
      </c>
      <c r="K2450">
        <v>33617.760000000002</v>
      </c>
    </row>
    <row r="2451" spans="1:11" x14ac:dyDescent="0.25">
      <c r="A2451" t="s">
        <v>5958</v>
      </c>
      <c r="B2451" t="str">
        <f>C2451&amp;"-"&amp;COUNTIF(C$2:C2451,C2451)</f>
        <v>72800-4</v>
      </c>
      <c r="C2451">
        <v>72800</v>
      </c>
      <c r="D2451" s="57">
        <v>45013</v>
      </c>
      <c r="E2451" s="84" t="str">
        <f>F2451&amp;"-"&amp;COUNTIF($F$2:F2451,F2451)</f>
        <v>METASA-2158</v>
      </c>
      <c r="F2451" s="84" t="str">
        <f t="shared" si="152"/>
        <v>METASA</v>
      </c>
      <c r="G2451" t="s">
        <v>8581</v>
      </c>
      <c r="H2451" s="62">
        <v>88416482000106</v>
      </c>
      <c r="I2451" t="s">
        <v>30</v>
      </c>
      <c r="J2451">
        <v>1508.41</v>
      </c>
      <c r="K2451">
        <v>25461.96</v>
      </c>
    </row>
    <row r="2452" spans="1:11" x14ac:dyDescent="0.25">
      <c r="A2452" t="s">
        <v>5958</v>
      </c>
      <c r="B2452" t="str">
        <f>C2452&amp;"-"&amp;COUNTIF(C$2:C2452,C2452)</f>
        <v>72800-5</v>
      </c>
      <c r="C2452">
        <v>72800</v>
      </c>
      <c r="D2452" s="57">
        <v>45013</v>
      </c>
      <c r="E2452" s="84" t="str">
        <f>F2452&amp;"-"&amp;COUNTIF($F$2:F2452,F2452)</f>
        <v>METASA-2159</v>
      </c>
      <c r="F2452" s="84" t="str">
        <f t="shared" si="152"/>
        <v>METASA</v>
      </c>
      <c r="G2452" t="s">
        <v>8581</v>
      </c>
      <c r="H2452" s="62">
        <v>88416482000106</v>
      </c>
      <c r="I2452" t="s">
        <v>30</v>
      </c>
      <c r="J2452">
        <v>268.85000000000002</v>
      </c>
      <c r="K2452">
        <v>4538.1899999999996</v>
      </c>
    </row>
    <row r="2453" spans="1:11" x14ac:dyDescent="0.25">
      <c r="A2453" t="s">
        <v>5958</v>
      </c>
      <c r="B2453" t="str">
        <f>C2453&amp;"-"&amp;COUNTIF(C$2:C2453,C2453)</f>
        <v>72800-6</v>
      </c>
      <c r="C2453">
        <v>72800</v>
      </c>
      <c r="D2453" s="57">
        <v>45013</v>
      </c>
      <c r="E2453" s="84" t="str">
        <f>F2453&amp;"-"&amp;COUNTIF($F$2:F2453,F2453)</f>
        <v>METASA-2160</v>
      </c>
      <c r="F2453" s="84" t="str">
        <f t="shared" si="152"/>
        <v>METASA</v>
      </c>
      <c r="G2453" t="s">
        <v>8581</v>
      </c>
      <c r="H2453" s="62">
        <v>88416482000106</v>
      </c>
      <c r="I2453" t="s">
        <v>30</v>
      </c>
      <c r="J2453">
        <v>78.13</v>
      </c>
      <c r="K2453">
        <v>1129.76</v>
      </c>
    </row>
    <row r="2454" spans="1:11" x14ac:dyDescent="0.25">
      <c r="A2454" t="s">
        <v>5958</v>
      </c>
      <c r="B2454" t="str">
        <f>C2454&amp;"-"&amp;COUNTIF(C$2:C2454,C2454)</f>
        <v>72800-7</v>
      </c>
      <c r="C2454">
        <v>72800</v>
      </c>
      <c r="D2454" s="57">
        <v>45013</v>
      </c>
      <c r="E2454" s="84" t="str">
        <f>F2454&amp;"-"&amp;COUNTIF($F$2:F2454,F2454)</f>
        <v>METASA-2161</v>
      </c>
      <c r="F2454" s="84" t="str">
        <f t="shared" si="152"/>
        <v>METASA</v>
      </c>
      <c r="G2454" t="s">
        <v>8581</v>
      </c>
      <c r="H2454" s="62">
        <v>88416482000106</v>
      </c>
      <c r="I2454" t="s">
        <v>30</v>
      </c>
      <c r="J2454">
        <v>1976.53</v>
      </c>
      <c r="K2454">
        <v>26426.21</v>
      </c>
    </row>
    <row r="2455" spans="1:11" x14ac:dyDescent="0.25">
      <c r="A2455" t="s">
        <v>5958</v>
      </c>
      <c r="B2455" t="str">
        <f>C2455&amp;"-"&amp;COUNTIF(C$2:C2455,C2455)</f>
        <v>72800-8</v>
      </c>
      <c r="C2455">
        <v>72800</v>
      </c>
      <c r="D2455" s="57">
        <v>45013</v>
      </c>
      <c r="E2455" s="84" t="str">
        <f>F2455&amp;"-"&amp;COUNTIF($F$2:F2455,F2455)</f>
        <v>METASA-2162</v>
      </c>
      <c r="F2455" s="84" t="str">
        <f t="shared" si="152"/>
        <v>METASA</v>
      </c>
      <c r="G2455" t="s">
        <v>8581</v>
      </c>
      <c r="H2455" s="62">
        <v>88416482000106</v>
      </c>
      <c r="I2455" t="s">
        <v>30</v>
      </c>
      <c r="J2455">
        <v>997.1</v>
      </c>
      <c r="K2455">
        <v>16182.93</v>
      </c>
    </row>
    <row r="2456" spans="1:11" x14ac:dyDescent="0.25">
      <c r="A2456" t="s">
        <v>5958</v>
      </c>
      <c r="B2456" t="str">
        <f>C2456&amp;"-"&amp;COUNTIF(C$2:C2456,C2456)</f>
        <v>72800-9</v>
      </c>
      <c r="C2456">
        <v>72800</v>
      </c>
      <c r="D2456" s="57">
        <v>45013</v>
      </c>
      <c r="E2456" s="84" t="str">
        <f>F2456&amp;"-"&amp;COUNTIF($F$2:F2456,F2456)</f>
        <v>METASA-2163</v>
      </c>
      <c r="F2456" s="84" t="str">
        <f t="shared" si="152"/>
        <v>METASA</v>
      </c>
      <c r="G2456" t="s">
        <v>8581</v>
      </c>
      <c r="H2456" s="62">
        <v>88416482000106</v>
      </c>
      <c r="I2456" t="s">
        <v>30</v>
      </c>
      <c r="J2456">
        <v>333.77</v>
      </c>
      <c r="K2456">
        <v>4826.3100000000004</v>
      </c>
    </row>
    <row r="2457" spans="1:11" x14ac:dyDescent="0.25">
      <c r="A2457" t="s">
        <v>5958</v>
      </c>
      <c r="B2457" t="str">
        <f>C2457&amp;"-"&amp;COUNTIF(C$2:C2457,C2457)</f>
        <v>72800-10</v>
      </c>
      <c r="C2457">
        <v>72800</v>
      </c>
      <c r="D2457" s="57">
        <v>45013</v>
      </c>
      <c r="E2457" s="84" t="str">
        <f>F2457&amp;"-"&amp;COUNTIF($F$2:F2457,F2457)</f>
        <v>METASA-2164</v>
      </c>
      <c r="F2457" s="84" t="str">
        <f t="shared" si="152"/>
        <v>METASA</v>
      </c>
      <c r="G2457" t="s">
        <v>8581</v>
      </c>
      <c r="H2457" s="62">
        <v>88416482000106</v>
      </c>
      <c r="I2457" t="s">
        <v>30</v>
      </c>
      <c r="J2457">
        <v>9444.98</v>
      </c>
      <c r="K2457">
        <v>143752.6</v>
      </c>
    </row>
    <row r="2458" spans="1:11" x14ac:dyDescent="0.25">
      <c r="A2458" t="s">
        <v>5958</v>
      </c>
      <c r="B2458" t="str">
        <f>C2458&amp;"-"&amp;COUNTIF(C$2:C2458,C2458)</f>
        <v>72800-11</v>
      </c>
      <c r="C2458">
        <v>72800</v>
      </c>
      <c r="D2458" s="57">
        <v>45013</v>
      </c>
      <c r="E2458" s="84" t="str">
        <f>F2458&amp;"-"&amp;COUNTIF($F$2:F2458,F2458)</f>
        <v>METASA-2165</v>
      </c>
      <c r="F2458" s="84" t="str">
        <f t="shared" si="152"/>
        <v>METASA</v>
      </c>
      <c r="G2458" t="s">
        <v>8581</v>
      </c>
      <c r="H2458" s="62">
        <v>88416482000106</v>
      </c>
      <c r="I2458" t="s">
        <v>30</v>
      </c>
      <c r="J2458">
        <v>975.08</v>
      </c>
      <c r="K2458">
        <v>16459.34</v>
      </c>
    </row>
    <row r="2459" spans="1:11" x14ac:dyDescent="0.25">
      <c r="A2459" t="s">
        <v>5958</v>
      </c>
      <c r="B2459" t="str">
        <f>C2459&amp;"-"&amp;COUNTIF(C$2:C2459,C2459)</f>
        <v>72800-12</v>
      </c>
      <c r="C2459">
        <v>72800</v>
      </c>
      <c r="D2459" s="57">
        <v>45013</v>
      </c>
      <c r="E2459" s="84" t="str">
        <f>F2459&amp;"-"&amp;COUNTIF($F$2:F2459,F2459)</f>
        <v>METASA-2166</v>
      </c>
      <c r="F2459" s="84" t="str">
        <f t="shared" si="152"/>
        <v>METASA</v>
      </c>
      <c r="G2459" t="s">
        <v>8581</v>
      </c>
      <c r="H2459" s="62">
        <v>88416482000106</v>
      </c>
      <c r="I2459" t="s">
        <v>30</v>
      </c>
      <c r="J2459">
        <v>3.02</v>
      </c>
      <c r="K2459">
        <v>45.96</v>
      </c>
    </row>
    <row r="2460" spans="1:11" x14ac:dyDescent="0.25">
      <c r="A2460" t="s">
        <v>5958</v>
      </c>
      <c r="B2460" t="str">
        <f>C2460&amp;"-"&amp;COUNTIF(C$2:C2460,C2460)</f>
        <v>72800-13</v>
      </c>
      <c r="C2460">
        <v>72800</v>
      </c>
      <c r="D2460" s="57">
        <v>45013</v>
      </c>
      <c r="E2460" s="84" t="str">
        <f>F2460&amp;"-"&amp;COUNTIF($F$2:F2460,F2460)</f>
        <v>METASA-2167</v>
      </c>
      <c r="F2460" s="84" t="str">
        <f t="shared" si="152"/>
        <v>METASA</v>
      </c>
      <c r="G2460" t="s">
        <v>8581</v>
      </c>
      <c r="H2460" s="62">
        <v>88416482000106</v>
      </c>
      <c r="I2460" t="s">
        <v>30</v>
      </c>
      <c r="J2460">
        <v>1946.08</v>
      </c>
      <c r="K2460">
        <v>36333.31</v>
      </c>
    </row>
    <row r="2461" spans="1:11" x14ac:dyDescent="0.25">
      <c r="A2461" t="s">
        <v>5958</v>
      </c>
      <c r="B2461" t="str">
        <f>C2461&amp;"-"&amp;COUNTIF(C$2:C2461,C2461)</f>
        <v>72800-14</v>
      </c>
      <c r="C2461">
        <v>72800</v>
      </c>
      <c r="D2461" s="57">
        <v>45013</v>
      </c>
      <c r="E2461" s="84" t="str">
        <f>F2461&amp;"-"&amp;COUNTIF($F$2:F2461,F2461)</f>
        <v>METASA-2168</v>
      </c>
      <c r="F2461" s="84" t="str">
        <f t="shared" si="152"/>
        <v>METASA</v>
      </c>
      <c r="G2461" t="s">
        <v>8581</v>
      </c>
      <c r="H2461" s="62">
        <v>88416482000106</v>
      </c>
      <c r="I2461" t="s">
        <v>30</v>
      </c>
      <c r="J2461">
        <v>417.84</v>
      </c>
      <c r="K2461">
        <v>7053.14</v>
      </c>
    </row>
    <row r="2462" spans="1:11" x14ac:dyDescent="0.25">
      <c r="A2462" t="s">
        <v>5958</v>
      </c>
      <c r="B2462" t="str">
        <f>C2462&amp;"-"&amp;COUNTIF(C$2:C2462,C2462)</f>
        <v>72800-15</v>
      </c>
      <c r="C2462">
        <v>72800</v>
      </c>
      <c r="D2462" s="57">
        <v>45013</v>
      </c>
      <c r="E2462" s="84" t="str">
        <f>F2462&amp;"-"&amp;COUNTIF($F$2:F2462,F2462)</f>
        <v>METASA-2169</v>
      </c>
      <c r="F2462" s="84" t="str">
        <f t="shared" si="152"/>
        <v>METASA</v>
      </c>
      <c r="G2462" t="s">
        <v>8581</v>
      </c>
      <c r="H2462" s="62">
        <v>88416482000106</v>
      </c>
      <c r="I2462" t="s">
        <v>30</v>
      </c>
      <c r="J2462">
        <v>2658.56</v>
      </c>
      <c r="K2462">
        <v>51363.38</v>
      </c>
    </row>
    <row r="2463" spans="1:11" x14ac:dyDescent="0.25">
      <c r="A2463" t="s">
        <v>5958</v>
      </c>
      <c r="B2463" t="str">
        <f>C2463&amp;"-"&amp;COUNTIF(C$2:C2463,C2463)</f>
        <v>72800-16</v>
      </c>
      <c r="C2463">
        <v>72800</v>
      </c>
      <c r="D2463" s="57">
        <v>45013</v>
      </c>
      <c r="E2463" s="84" t="str">
        <f>F2463&amp;"-"&amp;COUNTIF($F$2:F2463,F2463)</f>
        <v>METASA-2170</v>
      </c>
      <c r="F2463" s="84" t="str">
        <f t="shared" si="152"/>
        <v>METASA</v>
      </c>
      <c r="G2463" t="s">
        <v>8581</v>
      </c>
      <c r="H2463" s="62">
        <v>88416482000106</v>
      </c>
      <c r="I2463" t="s">
        <v>30</v>
      </c>
      <c r="J2463">
        <v>311</v>
      </c>
      <c r="K2463">
        <v>6008.52</v>
      </c>
    </row>
    <row r="2464" spans="1:11" x14ac:dyDescent="0.25">
      <c r="A2464" t="s">
        <v>5958</v>
      </c>
      <c r="B2464" t="str">
        <f>C2464&amp;"-"&amp;COUNTIF(C$2:C2464,C2464)</f>
        <v>72800-17</v>
      </c>
      <c r="C2464">
        <v>72800</v>
      </c>
      <c r="D2464" s="57">
        <v>45013</v>
      </c>
      <c r="E2464" s="84" t="str">
        <f>F2464&amp;"-"&amp;COUNTIF($F$2:F2464,F2464)</f>
        <v>METASA-2171</v>
      </c>
      <c r="F2464" s="84" t="str">
        <f t="shared" si="152"/>
        <v>METASA</v>
      </c>
      <c r="G2464" t="s">
        <v>8581</v>
      </c>
      <c r="H2464" s="62">
        <v>88416482000106</v>
      </c>
      <c r="I2464" t="s">
        <v>30</v>
      </c>
      <c r="J2464">
        <v>673.62</v>
      </c>
      <c r="K2464">
        <v>13014.34</v>
      </c>
    </row>
    <row r="2465" spans="1:11" x14ac:dyDescent="0.25">
      <c r="A2465" t="s">
        <v>5989</v>
      </c>
      <c r="B2465" t="str">
        <f>C2465&amp;"-"&amp;COUNTIF(C$2:C2465,C2465)</f>
        <v>2621093-1</v>
      </c>
      <c r="C2465">
        <v>2621093</v>
      </c>
      <c r="D2465" s="57">
        <v>45014</v>
      </c>
      <c r="E2465" s="84" t="str">
        <f>F2465&amp;"-"&amp;COUNTIF($F$2:F2465,F2465)</f>
        <v>GERDAU-8</v>
      </c>
      <c r="F2465" s="84" t="str">
        <f t="shared" si="152"/>
        <v>GERDAU</v>
      </c>
      <c r="G2465" t="s">
        <v>8590</v>
      </c>
      <c r="H2465" s="62">
        <v>17227422000105</v>
      </c>
      <c r="I2465" t="s">
        <v>6000</v>
      </c>
      <c r="J2465">
        <v>2.33</v>
      </c>
      <c r="K2465">
        <v>19706.23</v>
      </c>
    </row>
    <row r="2466" spans="1:11" x14ac:dyDescent="0.25">
      <c r="A2466" t="s">
        <v>5958</v>
      </c>
      <c r="B2466" t="str">
        <f>C2466&amp;"-"&amp;COUNTIF(C$2:C2466,C2466)</f>
        <v>72806-1</v>
      </c>
      <c r="C2466">
        <v>72806</v>
      </c>
      <c r="D2466" s="57">
        <v>45014</v>
      </c>
      <c r="E2466" s="84" t="str">
        <f>F2466&amp;"-"&amp;COUNTIF($F$2:F2466,F2466)</f>
        <v>METASA-2172</v>
      </c>
      <c r="F2466" s="84" t="str">
        <f t="shared" si="152"/>
        <v>METASA</v>
      </c>
      <c r="G2466" t="s">
        <v>8581</v>
      </c>
      <c r="H2466" s="62">
        <v>88416482000106</v>
      </c>
      <c r="I2466" t="s">
        <v>30</v>
      </c>
      <c r="J2466">
        <v>1570.17</v>
      </c>
      <c r="K2466">
        <v>26504.47</v>
      </c>
    </row>
    <row r="2467" spans="1:11" x14ac:dyDescent="0.25">
      <c r="A2467" t="s">
        <v>5958</v>
      </c>
      <c r="B2467" t="str">
        <f>C2467&amp;"-"&amp;COUNTIF(C$2:C2467,C2467)</f>
        <v>72806-2</v>
      </c>
      <c r="C2467">
        <v>72806</v>
      </c>
      <c r="D2467" s="57">
        <v>45014</v>
      </c>
      <c r="E2467" s="84" t="str">
        <f>F2467&amp;"-"&amp;COUNTIF($F$2:F2467,F2467)</f>
        <v>METASA-2173</v>
      </c>
      <c r="F2467" s="84" t="str">
        <f t="shared" si="152"/>
        <v>METASA</v>
      </c>
      <c r="G2467" t="s">
        <v>8581</v>
      </c>
      <c r="H2467" s="62">
        <v>88416482000106</v>
      </c>
      <c r="I2467" t="s">
        <v>30</v>
      </c>
      <c r="J2467">
        <v>4902.99</v>
      </c>
      <c r="K2467">
        <v>82762.47</v>
      </c>
    </row>
    <row r="2468" spans="1:11" x14ac:dyDescent="0.25">
      <c r="A2468" t="s">
        <v>5958</v>
      </c>
      <c r="B2468" t="str">
        <f>C2468&amp;"-"&amp;COUNTIF(C$2:C2468,C2468)</f>
        <v>72806-3</v>
      </c>
      <c r="C2468">
        <v>72806</v>
      </c>
      <c r="D2468" s="57">
        <v>45014</v>
      </c>
      <c r="E2468" s="84" t="str">
        <f>F2468&amp;"-"&amp;COUNTIF($F$2:F2468,F2468)</f>
        <v>METASA-2174</v>
      </c>
      <c r="F2468" s="84" t="str">
        <f t="shared" si="152"/>
        <v>METASA</v>
      </c>
      <c r="G2468" t="s">
        <v>8581</v>
      </c>
      <c r="H2468" s="62">
        <v>88416482000106</v>
      </c>
      <c r="I2468" t="s">
        <v>30</v>
      </c>
      <c r="J2468">
        <v>893.93</v>
      </c>
      <c r="K2468">
        <v>11951.84</v>
      </c>
    </row>
    <row r="2469" spans="1:11" x14ac:dyDescent="0.25">
      <c r="A2469" t="s">
        <v>5958</v>
      </c>
      <c r="B2469" t="str">
        <f>C2469&amp;"-"&amp;COUNTIF(C$2:C2469,C2469)</f>
        <v>72806-4</v>
      </c>
      <c r="C2469">
        <v>72806</v>
      </c>
      <c r="D2469" s="57">
        <v>45014</v>
      </c>
      <c r="E2469" s="84" t="str">
        <f>F2469&amp;"-"&amp;COUNTIF($F$2:F2469,F2469)</f>
        <v>METASA-2175</v>
      </c>
      <c r="F2469" s="84" t="str">
        <f t="shared" si="152"/>
        <v>METASA</v>
      </c>
      <c r="G2469" t="s">
        <v>8581</v>
      </c>
      <c r="H2469" s="62">
        <v>88416482000106</v>
      </c>
      <c r="I2469" t="s">
        <v>30</v>
      </c>
      <c r="J2469">
        <v>876.2</v>
      </c>
      <c r="K2469">
        <v>12669.85</v>
      </c>
    </row>
    <row r="2470" spans="1:11" x14ac:dyDescent="0.25">
      <c r="A2470" t="s">
        <v>5958</v>
      </c>
      <c r="B2470" t="str">
        <f>C2470&amp;"-"&amp;COUNTIF(C$2:C2470,C2470)</f>
        <v>72806-5</v>
      </c>
      <c r="C2470">
        <v>72806</v>
      </c>
      <c r="D2470" s="57">
        <v>45014</v>
      </c>
      <c r="E2470" s="84" t="str">
        <f>F2470&amp;"-"&amp;COUNTIF($F$2:F2470,F2470)</f>
        <v>METASA-2176</v>
      </c>
      <c r="F2470" s="84" t="str">
        <f t="shared" si="152"/>
        <v>METASA</v>
      </c>
      <c r="G2470" t="s">
        <v>8581</v>
      </c>
      <c r="H2470" s="62">
        <v>88416482000106</v>
      </c>
      <c r="I2470" t="s">
        <v>30</v>
      </c>
      <c r="J2470">
        <v>999.1</v>
      </c>
      <c r="K2470">
        <v>16864.810000000001</v>
      </c>
    </row>
    <row r="2471" spans="1:11" x14ac:dyDescent="0.25">
      <c r="A2471" t="s">
        <v>5958</v>
      </c>
      <c r="B2471" t="str">
        <f>C2471&amp;"-"&amp;COUNTIF(C$2:C2471,C2471)</f>
        <v>72806-6</v>
      </c>
      <c r="C2471">
        <v>72806</v>
      </c>
      <c r="D2471" s="57">
        <v>45014</v>
      </c>
      <c r="E2471" s="84" t="str">
        <f>F2471&amp;"-"&amp;COUNTIF($F$2:F2471,F2471)</f>
        <v>METASA-2177</v>
      </c>
      <c r="F2471" s="84" t="str">
        <f t="shared" si="152"/>
        <v>METASA</v>
      </c>
      <c r="G2471" t="s">
        <v>8581</v>
      </c>
      <c r="H2471" s="62">
        <v>88416482000106</v>
      </c>
      <c r="I2471" t="s">
        <v>30</v>
      </c>
      <c r="J2471">
        <v>223.38</v>
      </c>
      <c r="K2471">
        <v>3770.65</v>
      </c>
    </row>
    <row r="2472" spans="1:11" x14ac:dyDescent="0.25">
      <c r="A2472" t="s">
        <v>5958</v>
      </c>
      <c r="B2472" t="str">
        <f>C2472&amp;"-"&amp;COUNTIF(C$2:C2472,C2472)</f>
        <v>72806-7</v>
      </c>
      <c r="C2472">
        <v>72806</v>
      </c>
      <c r="D2472" s="57">
        <v>45014</v>
      </c>
      <c r="E2472" s="84" t="str">
        <f>F2472&amp;"-"&amp;COUNTIF($F$2:F2472,F2472)</f>
        <v>METASA-2178</v>
      </c>
      <c r="F2472" s="84" t="str">
        <f t="shared" si="152"/>
        <v>METASA</v>
      </c>
      <c r="G2472" t="s">
        <v>8581</v>
      </c>
      <c r="H2472" s="62">
        <v>88416482000106</v>
      </c>
      <c r="I2472" t="s">
        <v>30</v>
      </c>
      <c r="J2472">
        <v>1665.25</v>
      </c>
      <c r="K2472">
        <v>22264.39</v>
      </c>
    </row>
    <row r="2473" spans="1:11" x14ac:dyDescent="0.25">
      <c r="A2473" t="s">
        <v>5958</v>
      </c>
      <c r="B2473" t="str">
        <f>C2473&amp;"-"&amp;COUNTIF(C$2:C2473,C2473)</f>
        <v>72806-8</v>
      </c>
      <c r="C2473">
        <v>72806</v>
      </c>
      <c r="D2473" s="57">
        <v>45014</v>
      </c>
      <c r="E2473" s="84" t="str">
        <f>F2473&amp;"-"&amp;COUNTIF($F$2:F2473,F2473)</f>
        <v>METASA-2179</v>
      </c>
      <c r="F2473" s="84" t="str">
        <f t="shared" si="152"/>
        <v>METASA</v>
      </c>
      <c r="G2473" t="s">
        <v>8581</v>
      </c>
      <c r="H2473" s="62">
        <v>88416482000106</v>
      </c>
      <c r="I2473" t="s">
        <v>30</v>
      </c>
      <c r="J2473">
        <v>4049.75</v>
      </c>
      <c r="K2473">
        <v>61637.2</v>
      </c>
    </row>
    <row r="2474" spans="1:11" x14ac:dyDescent="0.25">
      <c r="A2474" t="s">
        <v>5958</v>
      </c>
      <c r="B2474" t="str">
        <f>C2474&amp;"-"&amp;COUNTIF(C$2:C2474,C2474)</f>
        <v>72806-9</v>
      </c>
      <c r="C2474">
        <v>72806</v>
      </c>
      <c r="D2474" s="57">
        <v>45014</v>
      </c>
      <c r="E2474" s="84" t="str">
        <f>F2474&amp;"-"&amp;COUNTIF($F$2:F2474,F2474)</f>
        <v>METASA-2180</v>
      </c>
      <c r="F2474" s="84" t="str">
        <f t="shared" si="152"/>
        <v>METASA</v>
      </c>
      <c r="G2474" t="s">
        <v>8581</v>
      </c>
      <c r="H2474" s="62">
        <v>88416482000106</v>
      </c>
      <c r="I2474" t="s">
        <v>30</v>
      </c>
      <c r="J2474">
        <v>1057.8900000000001</v>
      </c>
      <c r="K2474">
        <v>17857.18</v>
      </c>
    </row>
    <row r="2475" spans="1:11" x14ac:dyDescent="0.25">
      <c r="A2475" t="s">
        <v>5958</v>
      </c>
      <c r="B2475" t="str">
        <f>C2475&amp;"-"&amp;COUNTIF(C$2:C2475,C2475)</f>
        <v>72806-10</v>
      </c>
      <c r="C2475">
        <v>72806</v>
      </c>
      <c r="D2475" s="57">
        <v>45014</v>
      </c>
      <c r="E2475" s="84" t="str">
        <f>F2475&amp;"-"&amp;COUNTIF($F$2:F2475,F2475)</f>
        <v>METASA-2181</v>
      </c>
      <c r="F2475" s="84" t="str">
        <f t="shared" si="152"/>
        <v>METASA</v>
      </c>
      <c r="G2475" t="s">
        <v>8581</v>
      </c>
      <c r="H2475" s="62">
        <v>88416482000106</v>
      </c>
      <c r="I2475" t="s">
        <v>30</v>
      </c>
      <c r="J2475">
        <v>7.94</v>
      </c>
      <c r="K2475">
        <v>120.85</v>
      </c>
    </row>
    <row r="2476" spans="1:11" x14ac:dyDescent="0.25">
      <c r="A2476" t="s">
        <v>5958</v>
      </c>
      <c r="B2476" t="str">
        <f>C2476&amp;"-"&amp;COUNTIF(C$2:C2476,C2476)</f>
        <v>72806-11</v>
      </c>
      <c r="C2476">
        <v>72806</v>
      </c>
      <c r="D2476" s="57">
        <v>45014</v>
      </c>
      <c r="E2476" s="84" t="str">
        <f>F2476&amp;"-"&amp;COUNTIF($F$2:F2476,F2476)</f>
        <v>METASA-2182</v>
      </c>
      <c r="F2476" s="84" t="str">
        <f t="shared" si="152"/>
        <v>METASA</v>
      </c>
      <c r="G2476" t="s">
        <v>8581</v>
      </c>
      <c r="H2476" s="62">
        <v>88416482000106</v>
      </c>
      <c r="I2476" t="s">
        <v>30</v>
      </c>
      <c r="J2476">
        <v>50.29</v>
      </c>
      <c r="K2476">
        <v>848.9</v>
      </c>
    </row>
    <row r="2477" spans="1:11" x14ac:dyDescent="0.25">
      <c r="A2477" t="s">
        <v>5958</v>
      </c>
      <c r="B2477" t="str">
        <f>C2477&amp;"-"&amp;COUNTIF(C$2:C2477,C2477)</f>
        <v>72806-12</v>
      </c>
      <c r="C2477">
        <v>72806</v>
      </c>
      <c r="D2477" s="57">
        <v>45014</v>
      </c>
      <c r="E2477" s="84" t="str">
        <f>F2477&amp;"-"&amp;COUNTIF($F$2:F2477,F2477)</f>
        <v>METASA-2183</v>
      </c>
      <c r="F2477" s="84" t="str">
        <f t="shared" si="152"/>
        <v>METASA</v>
      </c>
      <c r="G2477" t="s">
        <v>8581</v>
      </c>
      <c r="H2477" s="62">
        <v>88416482000106</v>
      </c>
      <c r="I2477" t="s">
        <v>30</v>
      </c>
      <c r="J2477">
        <v>6.78</v>
      </c>
      <c r="K2477">
        <v>114.45</v>
      </c>
    </row>
    <row r="2478" spans="1:11" x14ac:dyDescent="0.25">
      <c r="A2478" t="s">
        <v>5958</v>
      </c>
      <c r="B2478" t="str">
        <f>C2478&amp;"-"&amp;COUNTIF(C$2:C2478,C2478)</f>
        <v>72806-13</v>
      </c>
      <c r="C2478">
        <v>72806</v>
      </c>
      <c r="D2478" s="57">
        <v>45014</v>
      </c>
      <c r="E2478" s="84" t="str">
        <f>F2478&amp;"-"&amp;COUNTIF($F$2:F2478,F2478)</f>
        <v>METASA-2184</v>
      </c>
      <c r="F2478" s="84" t="str">
        <f t="shared" si="152"/>
        <v>METASA</v>
      </c>
      <c r="G2478" t="s">
        <v>8581</v>
      </c>
      <c r="H2478" s="62">
        <v>88416482000106</v>
      </c>
      <c r="I2478" t="s">
        <v>30</v>
      </c>
      <c r="J2478">
        <v>2364.98</v>
      </c>
      <c r="K2478">
        <v>45691.41</v>
      </c>
    </row>
    <row r="2479" spans="1:11" x14ac:dyDescent="0.25">
      <c r="A2479" t="s">
        <v>5958</v>
      </c>
      <c r="B2479" t="str">
        <f>C2479&amp;"-"&amp;COUNTIF(C$2:C2479,C2479)</f>
        <v>72806-14</v>
      </c>
      <c r="C2479">
        <v>72806</v>
      </c>
      <c r="D2479" s="57">
        <v>45014</v>
      </c>
      <c r="E2479" s="84" t="str">
        <f>F2479&amp;"-"&amp;COUNTIF($F$2:F2479,F2479)</f>
        <v>METASA-2185</v>
      </c>
      <c r="F2479" s="84" t="str">
        <f t="shared" si="152"/>
        <v>METASA</v>
      </c>
      <c r="G2479" t="s">
        <v>8581</v>
      </c>
      <c r="H2479" s="62">
        <v>88416482000106</v>
      </c>
      <c r="I2479" t="s">
        <v>30</v>
      </c>
      <c r="J2479">
        <v>25</v>
      </c>
      <c r="K2479">
        <v>458.25</v>
      </c>
    </row>
    <row r="2480" spans="1:11" x14ac:dyDescent="0.25">
      <c r="A2480" t="s">
        <v>5958</v>
      </c>
      <c r="B2480" t="str">
        <f>C2480&amp;"-"&amp;COUNTIF(C$2:C2480,C2480)</f>
        <v>72806-15</v>
      </c>
      <c r="C2480">
        <v>72806</v>
      </c>
      <c r="D2480" s="57">
        <v>45014</v>
      </c>
      <c r="E2480" s="84" t="str">
        <f>F2480&amp;"-"&amp;COUNTIF($F$2:F2480,F2480)</f>
        <v>METASA-2186</v>
      </c>
      <c r="F2480" s="84" t="str">
        <f t="shared" si="152"/>
        <v>METASA</v>
      </c>
      <c r="G2480" t="s">
        <v>8581</v>
      </c>
      <c r="H2480" s="62">
        <v>88416482000106</v>
      </c>
      <c r="I2480" t="s">
        <v>30</v>
      </c>
      <c r="J2480">
        <v>166.7</v>
      </c>
      <c r="K2480">
        <v>2813.9</v>
      </c>
    </row>
    <row r="2481" spans="1:11" x14ac:dyDescent="0.25">
      <c r="A2481" t="s">
        <v>5958</v>
      </c>
      <c r="B2481" t="str">
        <f>C2481&amp;"-"&amp;COUNTIF(C$2:C2481,C2481)</f>
        <v>72806-16</v>
      </c>
      <c r="C2481">
        <v>72806</v>
      </c>
      <c r="D2481" s="57">
        <v>45014</v>
      </c>
      <c r="E2481" s="84" t="str">
        <f>F2481&amp;"-"&amp;COUNTIF($F$2:F2481,F2481)</f>
        <v>METASA-2187</v>
      </c>
      <c r="F2481" s="84" t="str">
        <f t="shared" si="152"/>
        <v>METASA</v>
      </c>
      <c r="G2481" t="s">
        <v>8581</v>
      </c>
      <c r="H2481" s="62">
        <v>88416482000106</v>
      </c>
      <c r="I2481" t="s">
        <v>30</v>
      </c>
      <c r="J2481">
        <v>17.25</v>
      </c>
      <c r="K2481">
        <v>308.43</v>
      </c>
    </row>
    <row r="2482" spans="1:11" x14ac:dyDescent="0.25">
      <c r="A2482" t="s">
        <v>5958</v>
      </c>
      <c r="B2482" t="str">
        <f>C2482&amp;"-"&amp;COUNTIF(C$2:C2482,C2482)</f>
        <v>72806-17</v>
      </c>
      <c r="C2482">
        <v>72806</v>
      </c>
      <c r="D2482" s="57">
        <v>45014</v>
      </c>
      <c r="E2482" s="84" t="str">
        <f>F2482&amp;"-"&amp;COUNTIF($F$2:F2482,F2482)</f>
        <v>METASA-2188</v>
      </c>
      <c r="F2482" s="84" t="str">
        <f t="shared" si="152"/>
        <v>METASA</v>
      </c>
      <c r="G2482" t="s">
        <v>8581</v>
      </c>
      <c r="H2482" s="62">
        <v>88416482000106</v>
      </c>
      <c r="I2482" t="s">
        <v>30</v>
      </c>
      <c r="J2482">
        <v>11.7</v>
      </c>
      <c r="K2482">
        <v>209.2</v>
      </c>
    </row>
    <row r="2483" spans="1:11" x14ac:dyDescent="0.25">
      <c r="A2483" t="s">
        <v>5958</v>
      </c>
      <c r="B2483" t="str">
        <f>C2483&amp;"-"&amp;COUNTIF(C$2:C2483,C2483)</f>
        <v>72806-18</v>
      </c>
      <c r="C2483">
        <v>72806</v>
      </c>
      <c r="D2483" s="57">
        <v>45014</v>
      </c>
      <c r="E2483" s="84" t="str">
        <f>F2483&amp;"-"&amp;COUNTIF($F$2:F2483,F2483)</f>
        <v>METASA-2189</v>
      </c>
      <c r="F2483" s="84" t="str">
        <f t="shared" si="152"/>
        <v>METASA</v>
      </c>
      <c r="G2483" t="s">
        <v>8581</v>
      </c>
      <c r="H2483" s="62">
        <v>88416482000106</v>
      </c>
      <c r="I2483" t="s">
        <v>30</v>
      </c>
      <c r="J2483">
        <v>15.42</v>
      </c>
      <c r="K2483">
        <v>250.11</v>
      </c>
    </row>
    <row r="2484" spans="1:11" x14ac:dyDescent="0.25">
      <c r="A2484" t="s">
        <v>5958</v>
      </c>
      <c r="B2484" t="str">
        <f>C2484&amp;"-"&amp;COUNTIF(C$2:C2484,C2484)</f>
        <v>72806-19</v>
      </c>
      <c r="C2484">
        <v>72806</v>
      </c>
      <c r="D2484" s="57">
        <v>45014</v>
      </c>
      <c r="E2484" s="84" t="str">
        <f>F2484&amp;"-"&amp;COUNTIF($F$2:F2484,F2484)</f>
        <v>METASA-2190</v>
      </c>
      <c r="F2484" s="84" t="str">
        <f t="shared" si="152"/>
        <v>METASA</v>
      </c>
      <c r="G2484" t="s">
        <v>8581</v>
      </c>
      <c r="H2484" s="62">
        <v>88416482000106</v>
      </c>
      <c r="I2484" t="s">
        <v>30</v>
      </c>
      <c r="J2484">
        <v>311.57</v>
      </c>
      <c r="K2484">
        <v>5193.87</v>
      </c>
    </row>
    <row r="2485" spans="1:11" x14ac:dyDescent="0.25">
      <c r="A2485" t="s">
        <v>5958</v>
      </c>
      <c r="B2485" t="str">
        <f>C2485&amp;"-"&amp;COUNTIF(C$2:C2485,C2485)</f>
        <v>72806-20</v>
      </c>
      <c r="C2485">
        <v>72806</v>
      </c>
      <c r="D2485" s="57">
        <v>45014</v>
      </c>
      <c r="E2485" s="84" t="str">
        <f>F2485&amp;"-"&amp;COUNTIF($F$2:F2485,F2485)</f>
        <v>METASA-2191</v>
      </c>
      <c r="F2485" s="84" t="str">
        <f t="shared" si="152"/>
        <v>METASA</v>
      </c>
      <c r="G2485" t="s">
        <v>8581</v>
      </c>
      <c r="H2485" s="62">
        <v>88416482000106</v>
      </c>
      <c r="I2485" t="s">
        <v>30</v>
      </c>
      <c r="J2485">
        <v>1.24</v>
      </c>
      <c r="K2485">
        <v>22.73</v>
      </c>
    </row>
    <row r="2486" spans="1:11" x14ac:dyDescent="0.25">
      <c r="A2486" t="s">
        <v>6002</v>
      </c>
      <c r="B2486" t="str">
        <f>C2486&amp;"-"&amp;COUNTIF(C$2:C2486,C2486)</f>
        <v>119466-1</v>
      </c>
      <c r="C2486">
        <v>119466</v>
      </c>
      <c r="D2486" s="57">
        <v>45014</v>
      </c>
      <c r="E2486" s="84" t="str">
        <f>F2486&amp;"-"&amp;COUNTIF($F$2:F2486,F2486)</f>
        <v>POLEODUTO-1</v>
      </c>
      <c r="F2486" s="84" t="str">
        <f t="shared" si="152"/>
        <v>POLEODUTO</v>
      </c>
      <c r="G2486" t="s">
        <v>8592</v>
      </c>
      <c r="H2486" s="62">
        <v>72797913000191</v>
      </c>
      <c r="I2486" t="s">
        <v>5984</v>
      </c>
      <c r="J2486">
        <v>3359.5756999999999</v>
      </c>
      <c r="K2486">
        <v>975520</v>
      </c>
    </row>
    <row r="2487" spans="1:11" x14ac:dyDescent="0.25">
      <c r="A2487" t="s">
        <v>6002</v>
      </c>
      <c r="B2487" t="str">
        <f>C2487&amp;"-"&amp;COUNTIF(C$2:C2487,C2487)</f>
        <v>119468-1</v>
      </c>
      <c r="C2487">
        <v>119468</v>
      </c>
      <c r="D2487" s="57">
        <v>45014</v>
      </c>
      <c r="E2487" s="84" t="str">
        <f>F2487&amp;"-"&amp;COUNTIF($F$2:F2487,F2487)</f>
        <v>POLEODUTO-2</v>
      </c>
      <c r="F2487" s="84" t="str">
        <f t="shared" si="152"/>
        <v>POLEODUTO</v>
      </c>
      <c r="G2487" t="s">
        <v>8592</v>
      </c>
      <c r="H2487" s="62">
        <v>72797913000191</v>
      </c>
      <c r="I2487" t="s">
        <v>5984</v>
      </c>
      <c r="J2487">
        <v>144</v>
      </c>
      <c r="K2487">
        <v>84039.84</v>
      </c>
    </row>
    <row r="2488" spans="1:11" x14ac:dyDescent="0.25">
      <c r="A2488" t="s">
        <v>6002</v>
      </c>
      <c r="B2488" t="str">
        <f>C2488&amp;"-"&amp;COUNTIF(C$2:C2488,C2488)</f>
        <v>119468-2</v>
      </c>
      <c r="C2488">
        <v>119468</v>
      </c>
      <c r="D2488" s="57">
        <v>45014</v>
      </c>
      <c r="E2488" s="84" t="str">
        <f>F2488&amp;"-"&amp;COUNTIF($F$2:F2488,F2488)</f>
        <v>POLEODUTO-3</v>
      </c>
      <c r="F2488" s="84" t="str">
        <f t="shared" si="152"/>
        <v>POLEODUTO</v>
      </c>
      <c r="G2488" t="s">
        <v>8592</v>
      </c>
      <c r="H2488" s="62">
        <v>72797913000191</v>
      </c>
      <c r="I2488" t="s">
        <v>5984</v>
      </c>
      <c r="J2488">
        <v>956.20370000000003</v>
      </c>
      <c r="K2488">
        <v>287300.96000000002</v>
      </c>
    </row>
    <row r="2489" spans="1:11" x14ac:dyDescent="0.25">
      <c r="A2489" t="s">
        <v>5993</v>
      </c>
      <c r="B2489" t="str">
        <f>C2489&amp;"-"&amp;COUNTIF(C$2:C2489,C2489)</f>
        <v>119468-3</v>
      </c>
      <c r="C2489">
        <v>119468</v>
      </c>
      <c r="D2489" s="57">
        <v>45014</v>
      </c>
      <c r="E2489" s="84" t="str">
        <f>F2489&amp;"-"&amp;COUNTIF($F$2:F2489,F2489)</f>
        <v>POLEODUTO-4</v>
      </c>
      <c r="F2489" s="84" t="str">
        <f t="shared" si="152"/>
        <v>POLEODUTO</v>
      </c>
      <c r="G2489" t="s">
        <v>8592</v>
      </c>
      <c r="H2489" s="62">
        <v>72797913000191</v>
      </c>
      <c r="I2489" t="s">
        <v>869</v>
      </c>
      <c r="J2489">
        <v>74</v>
      </c>
      <c r="K2489">
        <v>20079.900000000001</v>
      </c>
    </row>
    <row r="2490" spans="1:11" x14ac:dyDescent="0.25">
      <c r="A2490" t="s">
        <v>6002</v>
      </c>
      <c r="B2490" t="str">
        <f>C2490&amp;"-"&amp;COUNTIF(C$2:C2490,C2490)</f>
        <v>119468-4</v>
      </c>
      <c r="C2490">
        <v>119468</v>
      </c>
      <c r="D2490" s="57">
        <v>45014</v>
      </c>
      <c r="E2490" s="84" t="str">
        <f>F2490&amp;"-"&amp;COUNTIF($F$2:F2490,F2490)</f>
        <v>POLEODUTO-5</v>
      </c>
      <c r="F2490" s="84" t="str">
        <f t="shared" si="152"/>
        <v>POLEODUTO</v>
      </c>
      <c r="G2490" t="s">
        <v>8592</v>
      </c>
      <c r="H2490" s="62">
        <v>72797913000191</v>
      </c>
      <c r="I2490" t="s">
        <v>869</v>
      </c>
      <c r="J2490">
        <v>90</v>
      </c>
      <c r="K2490">
        <v>56596.5</v>
      </c>
    </row>
    <row r="2491" spans="1:11" x14ac:dyDescent="0.25">
      <c r="A2491" t="s">
        <v>5993</v>
      </c>
      <c r="B2491" t="str">
        <f>C2491&amp;"-"&amp;COUNTIF(C$2:C2491,C2491)</f>
        <v>119468-5</v>
      </c>
      <c r="C2491">
        <v>119468</v>
      </c>
      <c r="D2491" s="57">
        <v>45014</v>
      </c>
      <c r="E2491" s="84" t="str">
        <f>F2491&amp;"-"&amp;COUNTIF($F$2:F2491,F2491)</f>
        <v>POLEODUTO-6</v>
      </c>
      <c r="F2491" s="84" t="str">
        <f t="shared" si="152"/>
        <v>POLEODUTO</v>
      </c>
      <c r="G2491" t="s">
        <v>8592</v>
      </c>
      <c r="H2491" s="62">
        <v>72797913000191</v>
      </c>
      <c r="I2491" t="s">
        <v>869</v>
      </c>
      <c r="J2491">
        <v>74</v>
      </c>
      <c r="K2491">
        <v>20079.900000000001</v>
      </c>
    </row>
    <row r="2492" spans="1:11" x14ac:dyDescent="0.25">
      <c r="A2492" t="s">
        <v>5993</v>
      </c>
      <c r="B2492" t="str">
        <f>C2492&amp;"-"&amp;COUNTIF(C$2:C2492,C2492)</f>
        <v>119468-6</v>
      </c>
      <c r="C2492">
        <v>119468</v>
      </c>
      <c r="D2492" s="57">
        <v>45014</v>
      </c>
      <c r="E2492" s="84" t="str">
        <f>F2492&amp;"-"&amp;COUNTIF($F$2:F2492,F2492)</f>
        <v>POLEODUTO-7</v>
      </c>
      <c r="F2492" s="84" t="str">
        <f t="shared" si="152"/>
        <v>POLEODUTO</v>
      </c>
      <c r="G2492" t="s">
        <v>8592</v>
      </c>
      <c r="H2492" s="62">
        <v>72797913000191</v>
      </c>
      <c r="I2492" t="s">
        <v>869</v>
      </c>
      <c r="J2492">
        <v>90</v>
      </c>
      <c r="K2492">
        <v>56596.5</v>
      </c>
    </row>
    <row r="2493" spans="1:11" x14ac:dyDescent="0.25">
      <c r="A2493" t="s">
        <v>6002</v>
      </c>
      <c r="B2493" t="str">
        <f>C2493&amp;"-"&amp;COUNTIF(C$2:C2493,C2493)</f>
        <v>119468-7</v>
      </c>
      <c r="C2493">
        <v>119468</v>
      </c>
      <c r="D2493" s="57">
        <v>45014</v>
      </c>
      <c r="E2493" s="84" t="str">
        <f>F2493&amp;"-"&amp;COUNTIF($F$2:F2493,F2493)</f>
        <v>POLEODUTO-8</v>
      </c>
      <c r="F2493" s="84" t="str">
        <f t="shared" si="152"/>
        <v>POLEODUTO</v>
      </c>
      <c r="G2493" t="s">
        <v>8592</v>
      </c>
      <c r="H2493" s="62">
        <v>72797913000191</v>
      </c>
      <c r="I2493" t="s">
        <v>5984</v>
      </c>
      <c r="J2493">
        <v>167.97880000000001</v>
      </c>
      <c r="K2493">
        <v>48776</v>
      </c>
    </row>
    <row r="2494" spans="1:11" x14ac:dyDescent="0.25">
      <c r="A2494" t="s">
        <v>6002</v>
      </c>
      <c r="B2494" t="str">
        <f>C2494&amp;"-"&amp;COUNTIF(C$2:C2494,C2494)</f>
        <v>119468-8</v>
      </c>
      <c r="C2494">
        <v>119468</v>
      </c>
      <c r="D2494" s="57">
        <v>45014</v>
      </c>
      <c r="E2494" s="84" t="str">
        <f>F2494&amp;"-"&amp;COUNTIF($F$2:F2494,F2494)</f>
        <v>POLEODUTO-9</v>
      </c>
      <c r="F2494" s="84" t="str">
        <f t="shared" si="152"/>
        <v>POLEODUTO</v>
      </c>
      <c r="G2494" t="s">
        <v>8592</v>
      </c>
      <c r="H2494" s="62">
        <v>72797913000191</v>
      </c>
      <c r="I2494" t="s">
        <v>869</v>
      </c>
      <c r="J2494">
        <v>115</v>
      </c>
      <c r="K2494">
        <v>25811.75</v>
      </c>
    </row>
    <row r="2495" spans="1:11" x14ac:dyDescent="0.25">
      <c r="A2495" t="s">
        <v>6002</v>
      </c>
      <c r="B2495" t="str">
        <f>C2495&amp;"-"&amp;COUNTIF(C$2:C2495,C2495)</f>
        <v>119468-9</v>
      </c>
      <c r="C2495">
        <v>119468</v>
      </c>
      <c r="D2495" s="57">
        <v>45014</v>
      </c>
      <c r="E2495" s="84" t="str">
        <f>F2495&amp;"-"&amp;COUNTIF($F$2:F2495,F2495)</f>
        <v>POLEODUTO-10</v>
      </c>
      <c r="F2495" s="84" t="str">
        <f t="shared" si="152"/>
        <v>POLEODUTO</v>
      </c>
      <c r="G2495" t="s">
        <v>8592</v>
      </c>
      <c r="H2495" s="62">
        <v>72797913000191</v>
      </c>
      <c r="I2495" t="s">
        <v>869</v>
      </c>
      <c r="J2495">
        <v>52</v>
      </c>
      <c r="K2495">
        <v>22594</v>
      </c>
    </row>
    <row r="2496" spans="1:11" x14ac:dyDescent="0.25">
      <c r="A2496" t="s">
        <v>5993</v>
      </c>
      <c r="B2496" t="str">
        <f>C2496&amp;"-"&amp;COUNTIF(C$2:C2496,C2496)</f>
        <v>119484-1</v>
      </c>
      <c r="C2496">
        <v>119484</v>
      </c>
      <c r="D2496" s="57">
        <v>45014</v>
      </c>
      <c r="E2496" s="84" t="str">
        <f>F2496&amp;"-"&amp;COUNTIF($F$2:F2496,F2496)</f>
        <v>POLEODUTO-11</v>
      </c>
      <c r="F2496" s="84" t="str">
        <f t="shared" si="152"/>
        <v>POLEODUTO</v>
      </c>
      <c r="G2496" t="s">
        <v>8592</v>
      </c>
      <c r="H2496" s="62">
        <v>72797913000191</v>
      </c>
      <c r="I2496" t="s">
        <v>869</v>
      </c>
      <c r="J2496">
        <v>90</v>
      </c>
      <c r="K2496">
        <v>34469.1</v>
      </c>
    </row>
    <row r="2497" spans="1:11" x14ac:dyDescent="0.25">
      <c r="A2497" t="s">
        <v>6002</v>
      </c>
      <c r="B2497" t="str">
        <f>C2497&amp;"-"&amp;COUNTIF(C$2:C2497,C2497)</f>
        <v>119484-2</v>
      </c>
      <c r="C2497">
        <v>119484</v>
      </c>
      <c r="D2497" s="57">
        <v>45014</v>
      </c>
      <c r="E2497" s="84" t="str">
        <f>F2497&amp;"-"&amp;COUNTIF($F$2:F2497,F2497)</f>
        <v>POLEODUTO-12</v>
      </c>
      <c r="F2497" s="84" t="str">
        <f t="shared" si="152"/>
        <v>POLEODUTO</v>
      </c>
      <c r="G2497" t="s">
        <v>8592</v>
      </c>
      <c r="H2497" s="62">
        <v>72797913000191</v>
      </c>
      <c r="I2497" t="s">
        <v>869</v>
      </c>
      <c r="J2497">
        <v>60</v>
      </c>
      <c r="K2497">
        <v>41320.199999999997</v>
      </c>
    </row>
    <row r="2498" spans="1:11" x14ac:dyDescent="0.25">
      <c r="A2498" t="s">
        <v>5993</v>
      </c>
      <c r="B2498" t="str">
        <f>C2498&amp;"-"&amp;COUNTIF(C$2:C2498,C2498)</f>
        <v>119484-3</v>
      </c>
      <c r="C2498">
        <v>119484</v>
      </c>
      <c r="D2498" s="57">
        <v>45014</v>
      </c>
      <c r="E2498" s="84" t="str">
        <f>F2498&amp;"-"&amp;COUNTIF($F$2:F2498,F2498)</f>
        <v>POLEODUTO-13</v>
      </c>
      <c r="F2498" s="84" t="str">
        <f t="shared" si="152"/>
        <v>POLEODUTO</v>
      </c>
      <c r="G2498" t="s">
        <v>8592</v>
      </c>
      <c r="H2498" s="62">
        <v>72797913000191</v>
      </c>
      <c r="I2498" t="s">
        <v>869</v>
      </c>
      <c r="J2498">
        <v>90</v>
      </c>
      <c r="K2498">
        <v>31777.200000000001</v>
      </c>
    </row>
    <row r="2499" spans="1:11" x14ac:dyDescent="0.25">
      <c r="A2499" t="s">
        <v>5993</v>
      </c>
      <c r="B2499" t="str">
        <f>C2499&amp;"-"&amp;COUNTIF(C$2:C2499,C2499)</f>
        <v>119484-4</v>
      </c>
      <c r="C2499">
        <v>119484</v>
      </c>
      <c r="D2499" s="57">
        <v>45014</v>
      </c>
      <c r="E2499" s="84" t="str">
        <f>F2499&amp;"-"&amp;COUNTIF($F$2:F2499,F2499)</f>
        <v>POLEODUTO-14</v>
      </c>
      <c r="F2499" s="84" t="str">
        <f t="shared" ref="F2499:F2562" si="153">LEFT(G2499,SEARCH(" ",G2499)-1)</f>
        <v>POLEODUTO</v>
      </c>
      <c r="G2499" t="s">
        <v>8592</v>
      </c>
      <c r="H2499" s="62">
        <v>72797913000191</v>
      </c>
      <c r="I2499" t="s">
        <v>869</v>
      </c>
      <c r="J2499">
        <v>84</v>
      </c>
      <c r="K2499">
        <v>36522.36</v>
      </c>
    </row>
    <row r="2500" spans="1:11" x14ac:dyDescent="0.25">
      <c r="A2500" t="s">
        <v>5993</v>
      </c>
      <c r="B2500" t="str">
        <f>C2500&amp;"-"&amp;COUNTIF(C$2:C2500,C2500)</f>
        <v>119484-5</v>
      </c>
      <c r="C2500">
        <v>119484</v>
      </c>
      <c r="D2500" s="57">
        <v>45014</v>
      </c>
      <c r="E2500" s="84" t="str">
        <f>F2500&amp;"-"&amp;COUNTIF($F$2:F2500,F2500)</f>
        <v>POLEODUTO-15</v>
      </c>
      <c r="F2500" s="84" t="str">
        <f t="shared" si="153"/>
        <v>POLEODUTO</v>
      </c>
      <c r="G2500" t="s">
        <v>8592</v>
      </c>
      <c r="H2500" s="62">
        <v>72797913000191</v>
      </c>
      <c r="I2500" t="s">
        <v>869</v>
      </c>
      <c r="J2500">
        <v>93</v>
      </c>
      <c r="K2500">
        <v>32836.44</v>
      </c>
    </row>
    <row r="2501" spans="1:11" x14ac:dyDescent="0.25">
      <c r="A2501" t="s">
        <v>5993</v>
      </c>
      <c r="B2501" t="str">
        <f>C2501&amp;"-"&amp;COUNTIF(C$2:C2501,C2501)</f>
        <v>119484-6</v>
      </c>
      <c r="C2501">
        <v>119484</v>
      </c>
      <c r="D2501" s="57">
        <v>45014</v>
      </c>
      <c r="E2501" s="84" t="str">
        <f>F2501&amp;"-"&amp;COUNTIF($F$2:F2501,F2501)</f>
        <v>POLEODUTO-16</v>
      </c>
      <c r="F2501" s="84" t="str">
        <f t="shared" si="153"/>
        <v>POLEODUTO</v>
      </c>
      <c r="G2501" t="s">
        <v>8592</v>
      </c>
      <c r="H2501" s="62">
        <v>72797913000191</v>
      </c>
      <c r="I2501" t="s">
        <v>869</v>
      </c>
      <c r="J2501">
        <v>84</v>
      </c>
      <c r="K2501">
        <v>39034.800000000003</v>
      </c>
    </row>
    <row r="2502" spans="1:11" x14ac:dyDescent="0.25">
      <c r="A2502" t="s">
        <v>5993</v>
      </c>
      <c r="B2502" t="str">
        <f>C2502&amp;"-"&amp;COUNTIF(C$2:C2502,C2502)</f>
        <v>119484-7</v>
      </c>
      <c r="C2502">
        <v>119484</v>
      </c>
      <c r="D2502" s="57">
        <v>45014</v>
      </c>
      <c r="E2502" s="84" t="str">
        <f>F2502&amp;"-"&amp;COUNTIF($F$2:F2502,F2502)</f>
        <v>POLEODUTO-17</v>
      </c>
      <c r="F2502" s="84" t="str">
        <f t="shared" si="153"/>
        <v>POLEODUTO</v>
      </c>
      <c r="G2502" t="s">
        <v>8592</v>
      </c>
      <c r="H2502" s="62">
        <v>72797913000191</v>
      </c>
      <c r="I2502" t="s">
        <v>869</v>
      </c>
      <c r="J2502">
        <v>11</v>
      </c>
      <c r="K2502">
        <v>4482.0600000000004</v>
      </c>
    </row>
    <row r="2503" spans="1:11" x14ac:dyDescent="0.25">
      <c r="A2503" t="s">
        <v>6002</v>
      </c>
      <c r="B2503" t="str">
        <f>C2503&amp;"-"&amp;COUNTIF(C$2:C2503,C2503)</f>
        <v>119484-8</v>
      </c>
      <c r="C2503">
        <v>119484</v>
      </c>
      <c r="D2503" s="57">
        <v>45014</v>
      </c>
      <c r="E2503" s="84" t="str">
        <f>F2503&amp;"-"&amp;COUNTIF($F$2:F2503,F2503)</f>
        <v>POLEODUTO-18</v>
      </c>
      <c r="F2503" s="84" t="str">
        <f t="shared" si="153"/>
        <v>POLEODUTO</v>
      </c>
      <c r="G2503" t="s">
        <v>8592</v>
      </c>
      <c r="H2503" s="62">
        <v>72797913000191</v>
      </c>
      <c r="I2503" t="s">
        <v>869</v>
      </c>
      <c r="J2503">
        <v>117</v>
      </c>
      <c r="K2503">
        <v>54036.45</v>
      </c>
    </row>
    <row r="2504" spans="1:11" x14ac:dyDescent="0.25">
      <c r="A2504" t="s">
        <v>6002</v>
      </c>
      <c r="B2504" t="str">
        <f>C2504&amp;"-"&amp;COUNTIF(C$2:C2504,C2504)</f>
        <v>119484-9</v>
      </c>
      <c r="C2504">
        <v>119484</v>
      </c>
      <c r="D2504" s="57">
        <v>45014</v>
      </c>
      <c r="E2504" s="84" t="str">
        <f>F2504&amp;"-"&amp;COUNTIF($F$2:F2504,F2504)</f>
        <v>POLEODUTO-19</v>
      </c>
      <c r="F2504" s="84" t="str">
        <f t="shared" si="153"/>
        <v>POLEODUTO</v>
      </c>
      <c r="G2504" t="s">
        <v>8592</v>
      </c>
      <c r="H2504" s="62">
        <v>72797913000191</v>
      </c>
      <c r="I2504" t="s">
        <v>869</v>
      </c>
      <c r="J2504">
        <v>96</v>
      </c>
      <c r="K2504">
        <v>117431.03999999999</v>
      </c>
    </row>
    <row r="2505" spans="1:11" x14ac:dyDescent="0.25">
      <c r="A2505" t="s">
        <v>5993</v>
      </c>
      <c r="B2505" t="str">
        <f>C2505&amp;"-"&amp;COUNTIF(C$2:C2505,C2505)</f>
        <v>119484-10</v>
      </c>
      <c r="C2505">
        <v>119484</v>
      </c>
      <c r="D2505" s="57">
        <v>45014</v>
      </c>
      <c r="E2505" s="84" t="str">
        <f>F2505&amp;"-"&amp;COUNTIF($F$2:F2505,F2505)</f>
        <v>POLEODUTO-20</v>
      </c>
      <c r="F2505" s="84" t="str">
        <f t="shared" si="153"/>
        <v>POLEODUTO</v>
      </c>
      <c r="G2505" t="s">
        <v>8592</v>
      </c>
      <c r="H2505" s="62">
        <v>72797913000191</v>
      </c>
      <c r="I2505" t="s">
        <v>869</v>
      </c>
      <c r="J2505">
        <v>54</v>
      </c>
      <c r="K2505">
        <v>17021.88</v>
      </c>
    </row>
    <row r="2506" spans="1:11" x14ac:dyDescent="0.25">
      <c r="A2506" t="s">
        <v>5993</v>
      </c>
      <c r="B2506" t="str">
        <f>C2506&amp;"-"&amp;COUNTIF(C$2:C2506,C2506)</f>
        <v>119484-11</v>
      </c>
      <c r="C2506">
        <v>119484</v>
      </c>
      <c r="D2506" s="57">
        <v>45014</v>
      </c>
      <c r="E2506" s="84" t="str">
        <f>F2506&amp;"-"&amp;COUNTIF($F$2:F2506,F2506)</f>
        <v>POLEODUTO-21</v>
      </c>
      <c r="F2506" s="84" t="str">
        <f t="shared" si="153"/>
        <v>POLEODUTO</v>
      </c>
      <c r="G2506" t="s">
        <v>8592</v>
      </c>
      <c r="H2506" s="62">
        <v>72797913000191</v>
      </c>
      <c r="I2506" t="s">
        <v>869</v>
      </c>
      <c r="J2506">
        <v>54</v>
      </c>
      <c r="K2506">
        <v>17021.88</v>
      </c>
    </row>
    <row r="2507" spans="1:11" x14ac:dyDescent="0.25">
      <c r="A2507" t="s">
        <v>6002</v>
      </c>
      <c r="B2507" t="str">
        <f>C2507&amp;"-"&amp;COUNTIF(C$2:C2507,C2507)</f>
        <v>119484-12</v>
      </c>
      <c r="C2507">
        <v>119484</v>
      </c>
      <c r="D2507" s="57">
        <v>45014</v>
      </c>
      <c r="E2507" s="84" t="str">
        <f>F2507&amp;"-"&amp;COUNTIF($F$2:F2507,F2507)</f>
        <v>POLEODUTO-22</v>
      </c>
      <c r="F2507" s="84" t="str">
        <f t="shared" si="153"/>
        <v>POLEODUTO</v>
      </c>
      <c r="G2507" t="s">
        <v>8592</v>
      </c>
      <c r="H2507" s="62">
        <v>72797913000191</v>
      </c>
      <c r="I2507" t="s">
        <v>869</v>
      </c>
      <c r="J2507">
        <v>3582</v>
      </c>
      <c r="K2507">
        <v>367334.1</v>
      </c>
    </row>
    <row r="2508" spans="1:11" x14ac:dyDescent="0.25">
      <c r="A2508" t="s">
        <v>5993</v>
      </c>
      <c r="B2508" t="str">
        <f>C2508&amp;"-"&amp;COUNTIF(C$2:C2508,C2508)</f>
        <v>119485-1</v>
      </c>
      <c r="C2508">
        <v>119485</v>
      </c>
      <c r="D2508" s="57">
        <v>45014</v>
      </c>
      <c r="E2508" s="84" t="str">
        <f>F2508&amp;"-"&amp;COUNTIF($F$2:F2508,F2508)</f>
        <v>POLEODUTO-23</v>
      </c>
      <c r="F2508" s="84" t="str">
        <f t="shared" si="153"/>
        <v>POLEODUTO</v>
      </c>
      <c r="G2508" t="s">
        <v>8592</v>
      </c>
      <c r="H2508" s="62">
        <v>72797913000191</v>
      </c>
      <c r="I2508" t="s">
        <v>869</v>
      </c>
      <c r="J2508">
        <v>72</v>
      </c>
      <c r="K2508">
        <v>119242.8</v>
      </c>
    </row>
    <row r="2509" spans="1:11" x14ac:dyDescent="0.25">
      <c r="A2509" t="s">
        <v>5958</v>
      </c>
      <c r="B2509" t="str">
        <f>C2509&amp;"-"&amp;COUNTIF(C$2:C2509,C2509)</f>
        <v>72847-1</v>
      </c>
      <c r="C2509">
        <v>72847</v>
      </c>
      <c r="D2509" s="57">
        <v>45015</v>
      </c>
      <c r="E2509" s="84" t="str">
        <f>F2509&amp;"-"&amp;COUNTIF($F$2:F2509,F2509)</f>
        <v>METASA-2192</v>
      </c>
      <c r="F2509" s="84" t="str">
        <f t="shared" si="153"/>
        <v>METASA</v>
      </c>
      <c r="G2509" t="s">
        <v>8581</v>
      </c>
      <c r="H2509" s="62">
        <v>88416482000106</v>
      </c>
      <c r="I2509" t="s">
        <v>30</v>
      </c>
      <c r="J2509">
        <v>7693.96</v>
      </c>
      <c r="K2509">
        <v>117102.07</v>
      </c>
    </row>
    <row r="2510" spans="1:11" x14ac:dyDescent="0.25">
      <c r="A2510" t="s">
        <v>5958</v>
      </c>
      <c r="B2510" t="str">
        <f>C2510&amp;"-"&amp;COUNTIF(C$2:C2510,C2510)</f>
        <v>72847-2</v>
      </c>
      <c r="C2510">
        <v>72847</v>
      </c>
      <c r="D2510" s="57">
        <v>45015</v>
      </c>
      <c r="E2510" s="84" t="str">
        <f>F2510&amp;"-"&amp;COUNTIF($F$2:F2510,F2510)</f>
        <v>METASA-2193</v>
      </c>
      <c r="F2510" s="84" t="str">
        <f t="shared" si="153"/>
        <v>METASA</v>
      </c>
      <c r="G2510" t="s">
        <v>8581</v>
      </c>
      <c r="H2510" s="62">
        <v>88416482000106</v>
      </c>
      <c r="I2510" t="s">
        <v>30</v>
      </c>
      <c r="J2510">
        <v>298.7</v>
      </c>
      <c r="K2510">
        <v>8088.8</v>
      </c>
    </row>
    <row r="2511" spans="1:11" x14ac:dyDescent="0.25">
      <c r="A2511" t="s">
        <v>5958</v>
      </c>
      <c r="B2511" t="str">
        <f>C2511&amp;"-"&amp;COUNTIF(C$2:C2511,C2511)</f>
        <v>72847-3</v>
      </c>
      <c r="C2511">
        <v>72847</v>
      </c>
      <c r="D2511" s="57">
        <v>45015</v>
      </c>
      <c r="E2511" s="84" t="str">
        <f>F2511&amp;"-"&amp;COUNTIF($F$2:F2511,F2511)</f>
        <v>METASA-2194</v>
      </c>
      <c r="F2511" s="84" t="str">
        <f t="shared" si="153"/>
        <v>METASA</v>
      </c>
      <c r="G2511" t="s">
        <v>8581</v>
      </c>
      <c r="H2511" s="62">
        <v>88416482000106</v>
      </c>
      <c r="I2511" t="s">
        <v>30</v>
      </c>
      <c r="J2511">
        <v>833.7</v>
      </c>
      <c r="K2511">
        <v>22576.6</v>
      </c>
    </row>
    <row r="2512" spans="1:11" x14ac:dyDescent="0.25">
      <c r="A2512" t="s">
        <v>5958</v>
      </c>
      <c r="B2512" t="str">
        <f>C2512&amp;"-"&amp;COUNTIF(C$2:C2512,C2512)</f>
        <v>72847-4</v>
      </c>
      <c r="C2512">
        <v>72847</v>
      </c>
      <c r="D2512" s="57">
        <v>45015</v>
      </c>
      <c r="E2512" s="84" t="str">
        <f>F2512&amp;"-"&amp;COUNTIF($F$2:F2512,F2512)</f>
        <v>METASA-2195</v>
      </c>
      <c r="F2512" s="84" t="str">
        <f t="shared" si="153"/>
        <v>METASA</v>
      </c>
      <c r="G2512" t="s">
        <v>8581</v>
      </c>
      <c r="H2512" s="62">
        <v>88416482000106</v>
      </c>
      <c r="I2512" t="s">
        <v>30</v>
      </c>
      <c r="J2512">
        <v>3323.58</v>
      </c>
      <c r="K2512">
        <v>86346.61</v>
      </c>
    </row>
    <row r="2513" spans="1:11" x14ac:dyDescent="0.25">
      <c r="A2513" t="s">
        <v>5958</v>
      </c>
      <c r="B2513" t="str">
        <f>C2513&amp;"-"&amp;COUNTIF(C$2:C2513,C2513)</f>
        <v>72851-1</v>
      </c>
      <c r="C2513">
        <v>72851</v>
      </c>
      <c r="D2513" s="57">
        <v>45015</v>
      </c>
      <c r="E2513" s="84" t="str">
        <f>F2513&amp;"-"&amp;COUNTIF($F$2:F2513,F2513)</f>
        <v>METASA-2196</v>
      </c>
      <c r="F2513" s="84" t="str">
        <f t="shared" si="153"/>
        <v>METASA</v>
      </c>
      <c r="G2513" t="s">
        <v>8581</v>
      </c>
      <c r="H2513" s="62">
        <v>88416482000106</v>
      </c>
      <c r="I2513" t="s">
        <v>30</v>
      </c>
      <c r="J2513">
        <v>1257.18</v>
      </c>
      <c r="K2513">
        <v>22189.23</v>
      </c>
    </row>
    <row r="2514" spans="1:11" x14ac:dyDescent="0.25">
      <c r="A2514" t="s">
        <v>5958</v>
      </c>
      <c r="B2514" t="str">
        <f>C2514&amp;"-"&amp;COUNTIF(C$2:C2514,C2514)</f>
        <v>72851-2</v>
      </c>
      <c r="C2514">
        <v>72851</v>
      </c>
      <c r="D2514" s="57">
        <v>45015</v>
      </c>
      <c r="E2514" s="84" t="str">
        <f>F2514&amp;"-"&amp;COUNTIF($F$2:F2514,F2514)</f>
        <v>METASA-2197</v>
      </c>
      <c r="F2514" s="84" t="str">
        <f t="shared" si="153"/>
        <v>METASA</v>
      </c>
      <c r="G2514" t="s">
        <v>8581</v>
      </c>
      <c r="H2514" s="62">
        <v>88416482000106</v>
      </c>
      <c r="I2514" t="s">
        <v>30</v>
      </c>
      <c r="J2514">
        <v>723.31</v>
      </c>
      <c r="K2514">
        <v>12209.47</v>
      </c>
    </row>
    <row r="2515" spans="1:11" x14ac:dyDescent="0.25">
      <c r="A2515" t="s">
        <v>5958</v>
      </c>
      <c r="B2515" t="str">
        <f>C2515&amp;"-"&amp;COUNTIF(C$2:C2515,C2515)</f>
        <v>72851-3</v>
      </c>
      <c r="C2515">
        <v>72851</v>
      </c>
      <c r="D2515" s="57">
        <v>45015</v>
      </c>
      <c r="E2515" s="84" t="str">
        <f>F2515&amp;"-"&amp;COUNTIF($F$2:F2515,F2515)</f>
        <v>METASA-2198</v>
      </c>
      <c r="F2515" s="84" t="str">
        <f t="shared" si="153"/>
        <v>METASA</v>
      </c>
      <c r="G2515" t="s">
        <v>8581</v>
      </c>
      <c r="H2515" s="62">
        <v>88416482000106</v>
      </c>
      <c r="I2515" t="s">
        <v>30</v>
      </c>
      <c r="J2515">
        <v>2509.98</v>
      </c>
      <c r="K2515">
        <v>42368.46</v>
      </c>
    </row>
    <row r="2516" spans="1:11" x14ac:dyDescent="0.25">
      <c r="A2516" t="s">
        <v>5958</v>
      </c>
      <c r="B2516" t="str">
        <f>C2516&amp;"-"&amp;COUNTIF(C$2:C2516,C2516)</f>
        <v>72851-4</v>
      </c>
      <c r="C2516">
        <v>72851</v>
      </c>
      <c r="D2516" s="57">
        <v>45015</v>
      </c>
      <c r="E2516" s="84" t="str">
        <f>F2516&amp;"-"&amp;COUNTIF($F$2:F2516,F2516)</f>
        <v>METASA-2199</v>
      </c>
      <c r="F2516" s="84" t="str">
        <f t="shared" si="153"/>
        <v>METASA</v>
      </c>
      <c r="G2516" t="s">
        <v>8581</v>
      </c>
      <c r="H2516" s="62">
        <v>88416482000106</v>
      </c>
      <c r="I2516" t="s">
        <v>30</v>
      </c>
      <c r="J2516">
        <v>613.82000000000005</v>
      </c>
      <c r="K2516">
        <v>8206.77</v>
      </c>
    </row>
    <row r="2517" spans="1:11" x14ac:dyDescent="0.25">
      <c r="A2517" t="s">
        <v>5958</v>
      </c>
      <c r="B2517" t="str">
        <f>C2517&amp;"-"&amp;COUNTIF(C$2:C2517,C2517)</f>
        <v>72851-5</v>
      </c>
      <c r="C2517">
        <v>72851</v>
      </c>
      <c r="D2517" s="57">
        <v>45015</v>
      </c>
      <c r="E2517" s="84" t="str">
        <f>F2517&amp;"-"&amp;COUNTIF($F$2:F2517,F2517)</f>
        <v>METASA-2200</v>
      </c>
      <c r="F2517" s="84" t="str">
        <f t="shared" si="153"/>
        <v>METASA</v>
      </c>
      <c r="G2517" t="s">
        <v>8581</v>
      </c>
      <c r="H2517" s="62">
        <v>88416482000106</v>
      </c>
      <c r="I2517" t="s">
        <v>30</v>
      </c>
      <c r="J2517">
        <v>625.29999999999995</v>
      </c>
      <c r="K2517">
        <v>9041.84</v>
      </c>
    </row>
    <row r="2518" spans="1:11" x14ac:dyDescent="0.25">
      <c r="A2518" t="s">
        <v>5958</v>
      </c>
      <c r="B2518" t="str">
        <f>C2518&amp;"-"&amp;COUNTIF(C$2:C2518,C2518)</f>
        <v>72851-6</v>
      </c>
      <c r="C2518">
        <v>72851</v>
      </c>
      <c r="D2518" s="57">
        <v>45015</v>
      </c>
      <c r="E2518" s="84" t="str">
        <f>F2518&amp;"-"&amp;COUNTIF($F$2:F2518,F2518)</f>
        <v>METASA-2201</v>
      </c>
      <c r="F2518" s="84" t="str">
        <f t="shared" si="153"/>
        <v>METASA</v>
      </c>
      <c r="G2518" t="s">
        <v>8581</v>
      </c>
      <c r="H2518" s="62">
        <v>88416482000106</v>
      </c>
      <c r="I2518" t="s">
        <v>30</v>
      </c>
      <c r="J2518">
        <v>149.85</v>
      </c>
      <c r="K2518">
        <v>2529.4699999999998</v>
      </c>
    </row>
    <row r="2519" spans="1:11" x14ac:dyDescent="0.25">
      <c r="A2519" t="s">
        <v>5958</v>
      </c>
      <c r="B2519" t="str">
        <f>C2519&amp;"-"&amp;COUNTIF(C$2:C2519,C2519)</f>
        <v>72851-7</v>
      </c>
      <c r="C2519">
        <v>72851</v>
      </c>
      <c r="D2519" s="57">
        <v>45015</v>
      </c>
      <c r="E2519" s="84" t="str">
        <f>F2519&amp;"-"&amp;COUNTIF($F$2:F2519,F2519)</f>
        <v>METASA-2202</v>
      </c>
      <c r="F2519" s="84" t="str">
        <f t="shared" si="153"/>
        <v>METASA</v>
      </c>
      <c r="G2519" t="s">
        <v>8581</v>
      </c>
      <c r="H2519" s="62">
        <v>88416482000106</v>
      </c>
      <c r="I2519" t="s">
        <v>30</v>
      </c>
      <c r="J2519">
        <v>85.75</v>
      </c>
      <c r="K2519">
        <v>1447.46</v>
      </c>
    </row>
    <row r="2520" spans="1:11" x14ac:dyDescent="0.25">
      <c r="A2520" t="s">
        <v>5958</v>
      </c>
      <c r="B2520" t="str">
        <f>C2520&amp;"-"&amp;COUNTIF(C$2:C2520,C2520)</f>
        <v>72851-8</v>
      </c>
      <c r="C2520">
        <v>72851</v>
      </c>
      <c r="D2520" s="57">
        <v>45015</v>
      </c>
      <c r="E2520" s="84" t="str">
        <f>F2520&amp;"-"&amp;COUNTIF($F$2:F2520,F2520)</f>
        <v>METASA-2203</v>
      </c>
      <c r="F2520" s="84" t="str">
        <f t="shared" si="153"/>
        <v>METASA</v>
      </c>
      <c r="G2520" t="s">
        <v>8581</v>
      </c>
      <c r="H2520" s="62">
        <v>88416482000106</v>
      </c>
      <c r="I2520" t="s">
        <v>30</v>
      </c>
      <c r="J2520">
        <v>1046.24</v>
      </c>
      <c r="K2520">
        <v>13988.23</v>
      </c>
    </row>
    <row r="2521" spans="1:11" x14ac:dyDescent="0.25">
      <c r="A2521" t="s">
        <v>5958</v>
      </c>
      <c r="B2521" t="str">
        <f>C2521&amp;"-"&amp;COUNTIF(C$2:C2521,C2521)</f>
        <v>72851-9</v>
      </c>
      <c r="C2521">
        <v>72851</v>
      </c>
      <c r="D2521" s="57">
        <v>45015</v>
      </c>
      <c r="E2521" s="84" t="str">
        <f>F2521&amp;"-"&amp;COUNTIF($F$2:F2521,F2521)</f>
        <v>METASA-2204</v>
      </c>
      <c r="F2521" s="84" t="str">
        <f t="shared" si="153"/>
        <v>METASA</v>
      </c>
      <c r="G2521" t="s">
        <v>8581</v>
      </c>
      <c r="H2521" s="62">
        <v>88416482000106</v>
      </c>
      <c r="I2521" t="s">
        <v>30</v>
      </c>
      <c r="J2521">
        <v>107.41</v>
      </c>
      <c r="K2521">
        <v>1743.26</v>
      </c>
    </row>
    <row r="2522" spans="1:11" x14ac:dyDescent="0.25">
      <c r="A2522" t="s">
        <v>5958</v>
      </c>
      <c r="B2522" t="str">
        <f>C2522&amp;"-"&amp;COUNTIF(C$2:C2522,C2522)</f>
        <v>72851-10</v>
      </c>
      <c r="C2522">
        <v>72851</v>
      </c>
      <c r="D2522" s="57">
        <v>45015</v>
      </c>
      <c r="E2522" s="84" t="str">
        <f>F2522&amp;"-"&amp;COUNTIF($F$2:F2522,F2522)</f>
        <v>METASA-2205</v>
      </c>
      <c r="F2522" s="84" t="str">
        <f t="shared" si="153"/>
        <v>METASA</v>
      </c>
      <c r="G2522" t="s">
        <v>8581</v>
      </c>
      <c r="H2522" s="62">
        <v>88416482000106</v>
      </c>
      <c r="I2522" t="s">
        <v>30</v>
      </c>
      <c r="J2522">
        <v>128.31</v>
      </c>
      <c r="K2522">
        <v>1715.5</v>
      </c>
    </row>
    <row r="2523" spans="1:11" x14ac:dyDescent="0.25">
      <c r="A2523" t="s">
        <v>5958</v>
      </c>
      <c r="B2523" t="str">
        <f>C2523&amp;"-"&amp;COUNTIF(C$2:C2523,C2523)</f>
        <v>72851-11</v>
      </c>
      <c r="C2523">
        <v>72851</v>
      </c>
      <c r="D2523" s="57">
        <v>45015</v>
      </c>
      <c r="E2523" s="84" t="str">
        <f>F2523&amp;"-"&amp;COUNTIF($F$2:F2523,F2523)</f>
        <v>METASA-2206</v>
      </c>
      <c r="F2523" s="84" t="str">
        <f t="shared" si="153"/>
        <v>METASA</v>
      </c>
      <c r="G2523" t="s">
        <v>8581</v>
      </c>
      <c r="H2523" s="62">
        <v>88416482000106</v>
      </c>
      <c r="I2523" t="s">
        <v>30</v>
      </c>
      <c r="J2523">
        <v>3853.67</v>
      </c>
      <c r="K2523">
        <v>58652.84</v>
      </c>
    </row>
    <row r="2524" spans="1:11" x14ac:dyDescent="0.25">
      <c r="A2524" t="s">
        <v>5958</v>
      </c>
      <c r="B2524" t="str">
        <f>C2524&amp;"-"&amp;COUNTIF(C$2:C2524,C2524)</f>
        <v>72851-12</v>
      </c>
      <c r="C2524">
        <v>72851</v>
      </c>
      <c r="D2524" s="57">
        <v>45015</v>
      </c>
      <c r="E2524" s="84" t="str">
        <f>F2524&amp;"-"&amp;COUNTIF($F$2:F2524,F2524)</f>
        <v>METASA-2207</v>
      </c>
      <c r="F2524" s="84" t="str">
        <f t="shared" si="153"/>
        <v>METASA</v>
      </c>
      <c r="G2524" t="s">
        <v>8581</v>
      </c>
      <c r="H2524" s="62">
        <v>88416482000106</v>
      </c>
      <c r="I2524" t="s">
        <v>30</v>
      </c>
      <c r="J2524">
        <v>865.57</v>
      </c>
      <c r="K2524">
        <v>14610.82</v>
      </c>
    </row>
    <row r="2525" spans="1:11" x14ac:dyDescent="0.25">
      <c r="A2525" t="s">
        <v>5958</v>
      </c>
      <c r="B2525" t="str">
        <f>C2525&amp;"-"&amp;COUNTIF(C$2:C2525,C2525)</f>
        <v>72851-13</v>
      </c>
      <c r="C2525">
        <v>72851</v>
      </c>
      <c r="D2525" s="57">
        <v>45015</v>
      </c>
      <c r="E2525" s="84" t="str">
        <f>F2525&amp;"-"&amp;COUNTIF($F$2:F2525,F2525)</f>
        <v>METASA-2208</v>
      </c>
      <c r="F2525" s="84" t="str">
        <f t="shared" si="153"/>
        <v>METASA</v>
      </c>
      <c r="G2525" t="s">
        <v>8581</v>
      </c>
      <c r="H2525" s="62">
        <v>88416482000106</v>
      </c>
      <c r="I2525" t="s">
        <v>30</v>
      </c>
      <c r="J2525">
        <v>92.15</v>
      </c>
      <c r="K2525">
        <v>1555.49</v>
      </c>
    </row>
    <row r="2526" spans="1:11" x14ac:dyDescent="0.25">
      <c r="A2526" t="s">
        <v>5958</v>
      </c>
      <c r="B2526" t="str">
        <f>C2526&amp;"-"&amp;COUNTIF(C$2:C2526,C2526)</f>
        <v>72851-14</v>
      </c>
      <c r="C2526">
        <v>72851</v>
      </c>
      <c r="D2526" s="57">
        <v>45015</v>
      </c>
      <c r="E2526" s="84" t="str">
        <f>F2526&amp;"-"&amp;COUNTIF($F$2:F2526,F2526)</f>
        <v>METASA-2209</v>
      </c>
      <c r="F2526" s="84" t="str">
        <f t="shared" si="153"/>
        <v>METASA</v>
      </c>
      <c r="G2526" t="s">
        <v>8581</v>
      </c>
      <c r="H2526" s="62">
        <v>88416482000106</v>
      </c>
      <c r="I2526" t="s">
        <v>30</v>
      </c>
      <c r="J2526">
        <v>135.6</v>
      </c>
      <c r="K2526">
        <v>2531.65</v>
      </c>
    </row>
    <row r="2527" spans="1:11" x14ac:dyDescent="0.25">
      <c r="A2527" t="s">
        <v>5958</v>
      </c>
      <c r="B2527" t="str">
        <f>C2527&amp;"-"&amp;COUNTIF(C$2:C2527,C2527)</f>
        <v>72851-15</v>
      </c>
      <c r="C2527">
        <v>72851</v>
      </c>
      <c r="D2527" s="57">
        <v>45015</v>
      </c>
      <c r="E2527" s="84" t="str">
        <f>F2527&amp;"-"&amp;COUNTIF($F$2:F2527,F2527)</f>
        <v>METASA-2210</v>
      </c>
      <c r="F2527" s="84" t="str">
        <f t="shared" si="153"/>
        <v>METASA</v>
      </c>
      <c r="G2527" t="s">
        <v>8581</v>
      </c>
      <c r="H2527" s="62">
        <v>88416482000106</v>
      </c>
      <c r="I2527" t="s">
        <v>30</v>
      </c>
      <c r="J2527">
        <v>73.56</v>
      </c>
      <c r="K2527">
        <v>1241.69</v>
      </c>
    </row>
    <row r="2528" spans="1:11" x14ac:dyDescent="0.25">
      <c r="A2528" t="s">
        <v>5958</v>
      </c>
      <c r="B2528" t="str">
        <f>C2528&amp;"-"&amp;COUNTIF(C$2:C2528,C2528)</f>
        <v>72851-16</v>
      </c>
      <c r="C2528">
        <v>72851</v>
      </c>
      <c r="D2528" s="57">
        <v>45015</v>
      </c>
      <c r="E2528" s="84" t="str">
        <f>F2528&amp;"-"&amp;COUNTIF($F$2:F2528,F2528)</f>
        <v>METASA-2211</v>
      </c>
      <c r="F2528" s="84" t="str">
        <f t="shared" si="153"/>
        <v>METASA</v>
      </c>
      <c r="G2528" t="s">
        <v>8581</v>
      </c>
      <c r="H2528" s="62">
        <v>88416482000106</v>
      </c>
      <c r="I2528" t="s">
        <v>30</v>
      </c>
      <c r="J2528">
        <v>305.13</v>
      </c>
      <c r="K2528">
        <v>5150.59</v>
      </c>
    </row>
    <row r="2529" spans="1:11" x14ac:dyDescent="0.25">
      <c r="A2529" t="s">
        <v>5958</v>
      </c>
      <c r="B2529" t="str">
        <f>C2529&amp;"-"&amp;COUNTIF(C$2:C2529,C2529)</f>
        <v>72851-17</v>
      </c>
      <c r="C2529">
        <v>72851</v>
      </c>
      <c r="D2529" s="57">
        <v>45015</v>
      </c>
      <c r="E2529" s="84" t="str">
        <f>F2529&amp;"-"&amp;COUNTIF($F$2:F2529,F2529)</f>
        <v>METASA-2212</v>
      </c>
      <c r="F2529" s="84" t="str">
        <f t="shared" si="153"/>
        <v>METASA</v>
      </c>
      <c r="G2529" t="s">
        <v>8581</v>
      </c>
      <c r="H2529" s="62">
        <v>88416482000106</v>
      </c>
      <c r="I2529" t="s">
        <v>30</v>
      </c>
      <c r="J2529">
        <v>197.02</v>
      </c>
      <c r="K2529">
        <v>3806.43</v>
      </c>
    </row>
    <row r="2530" spans="1:11" x14ac:dyDescent="0.25">
      <c r="A2530" t="s">
        <v>5958</v>
      </c>
      <c r="B2530" t="str">
        <f>C2530&amp;"-"&amp;COUNTIF(C$2:C2530,C2530)</f>
        <v>72851-18</v>
      </c>
      <c r="C2530">
        <v>72851</v>
      </c>
      <c r="D2530" s="57">
        <v>45015</v>
      </c>
      <c r="E2530" s="84" t="str">
        <f>F2530&amp;"-"&amp;COUNTIF($F$2:F2530,F2530)</f>
        <v>METASA-2213</v>
      </c>
      <c r="F2530" s="84" t="str">
        <f t="shared" si="153"/>
        <v>METASA</v>
      </c>
      <c r="G2530" t="s">
        <v>8581</v>
      </c>
      <c r="H2530" s="62">
        <v>88416482000106</v>
      </c>
      <c r="I2530" t="s">
        <v>30</v>
      </c>
      <c r="J2530">
        <v>273.44</v>
      </c>
      <c r="K2530">
        <v>4615.67</v>
      </c>
    </row>
    <row r="2531" spans="1:11" x14ac:dyDescent="0.25">
      <c r="A2531" t="s">
        <v>5958</v>
      </c>
      <c r="B2531" t="str">
        <f>C2531&amp;"-"&amp;COUNTIF(C$2:C2531,C2531)</f>
        <v>72851-19</v>
      </c>
      <c r="C2531">
        <v>72851</v>
      </c>
      <c r="D2531" s="57">
        <v>45015</v>
      </c>
      <c r="E2531" s="84" t="str">
        <f>F2531&amp;"-"&amp;COUNTIF($F$2:F2531,F2531)</f>
        <v>METASA-2214</v>
      </c>
      <c r="F2531" s="84" t="str">
        <f t="shared" si="153"/>
        <v>METASA</v>
      </c>
      <c r="G2531" t="s">
        <v>8581</v>
      </c>
      <c r="H2531" s="62">
        <v>88416482000106</v>
      </c>
      <c r="I2531" t="s">
        <v>30</v>
      </c>
      <c r="J2531">
        <v>11.86</v>
      </c>
      <c r="K2531">
        <v>212.06</v>
      </c>
    </row>
    <row r="2532" spans="1:11" x14ac:dyDescent="0.25">
      <c r="A2532" t="s">
        <v>5958</v>
      </c>
      <c r="B2532" t="str">
        <f>C2532&amp;"-"&amp;COUNTIF(C$2:C2532,C2532)</f>
        <v>72851-20</v>
      </c>
      <c r="C2532">
        <v>72851</v>
      </c>
      <c r="D2532" s="57">
        <v>45015</v>
      </c>
      <c r="E2532" s="84" t="str">
        <f>F2532&amp;"-"&amp;COUNTIF($F$2:F2532,F2532)</f>
        <v>METASA-2215</v>
      </c>
      <c r="F2532" s="84" t="str">
        <f t="shared" si="153"/>
        <v>METASA</v>
      </c>
      <c r="G2532" t="s">
        <v>8581</v>
      </c>
      <c r="H2532" s="62">
        <v>88416482000106</v>
      </c>
      <c r="I2532" t="s">
        <v>30</v>
      </c>
      <c r="J2532">
        <v>109.36</v>
      </c>
      <c r="K2532">
        <v>2961.47</v>
      </c>
    </row>
    <row r="2533" spans="1:11" x14ac:dyDescent="0.25">
      <c r="A2533" t="s">
        <v>5958</v>
      </c>
      <c r="B2533" t="str">
        <f>C2533&amp;"-"&amp;COUNTIF(C$2:C2533,C2533)</f>
        <v>72851-21</v>
      </c>
      <c r="C2533">
        <v>72851</v>
      </c>
      <c r="D2533" s="57">
        <v>45015</v>
      </c>
      <c r="E2533" s="84" t="str">
        <f>F2533&amp;"-"&amp;COUNTIF($F$2:F2533,F2533)</f>
        <v>METASA-2216</v>
      </c>
      <c r="F2533" s="84" t="str">
        <f t="shared" si="153"/>
        <v>METASA</v>
      </c>
      <c r="G2533" t="s">
        <v>8581</v>
      </c>
      <c r="H2533" s="62">
        <v>88416482000106</v>
      </c>
      <c r="I2533" t="s">
        <v>30</v>
      </c>
      <c r="J2533">
        <v>35.700000000000003</v>
      </c>
      <c r="K2533">
        <v>638.32000000000005</v>
      </c>
    </row>
    <row r="2534" spans="1:11" x14ac:dyDescent="0.25">
      <c r="A2534" t="s">
        <v>5958</v>
      </c>
      <c r="B2534" t="str">
        <f>C2534&amp;"-"&amp;COUNTIF(C$2:C2534,C2534)</f>
        <v>72851-22</v>
      </c>
      <c r="C2534">
        <v>72851</v>
      </c>
      <c r="D2534" s="57">
        <v>45015</v>
      </c>
      <c r="E2534" s="84" t="str">
        <f>F2534&amp;"-"&amp;COUNTIF($F$2:F2534,F2534)</f>
        <v>METASA-2217</v>
      </c>
      <c r="F2534" s="84" t="str">
        <f t="shared" si="153"/>
        <v>METASA</v>
      </c>
      <c r="G2534" t="s">
        <v>8581</v>
      </c>
      <c r="H2534" s="62">
        <v>88416482000106</v>
      </c>
      <c r="I2534" t="s">
        <v>30</v>
      </c>
      <c r="J2534">
        <v>341.68</v>
      </c>
      <c r="K2534">
        <v>5695.81</v>
      </c>
    </row>
    <row r="2535" spans="1:11" x14ac:dyDescent="0.25">
      <c r="A2535" t="s">
        <v>5958</v>
      </c>
      <c r="B2535" t="str">
        <f>C2535&amp;"-"&amp;COUNTIF(C$2:C2535,C2535)</f>
        <v>72855-1</v>
      </c>
      <c r="C2535">
        <v>72855</v>
      </c>
      <c r="D2535" s="57">
        <v>45015</v>
      </c>
      <c r="E2535" s="84" t="str">
        <f>F2535&amp;"-"&amp;COUNTIF($F$2:F2535,F2535)</f>
        <v>METASA-2218</v>
      </c>
      <c r="F2535" s="84" t="str">
        <f t="shared" si="153"/>
        <v>METASA</v>
      </c>
      <c r="G2535" t="s">
        <v>8581</v>
      </c>
      <c r="H2535" s="62">
        <v>88416482000106</v>
      </c>
      <c r="I2535" t="s">
        <v>30</v>
      </c>
      <c r="J2535">
        <v>2764.63</v>
      </c>
      <c r="K2535">
        <v>48795.72</v>
      </c>
    </row>
    <row r="2536" spans="1:11" x14ac:dyDescent="0.25">
      <c r="A2536" t="s">
        <v>5958</v>
      </c>
      <c r="B2536" t="str">
        <f>C2536&amp;"-"&amp;COUNTIF(C$2:C2536,C2536)</f>
        <v>72855-2</v>
      </c>
      <c r="C2536">
        <v>72855</v>
      </c>
      <c r="D2536" s="57">
        <v>45015</v>
      </c>
      <c r="E2536" s="84" t="str">
        <f>F2536&amp;"-"&amp;COUNTIF($F$2:F2536,F2536)</f>
        <v>METASA-2219</v>
      </c>
      <c r="F2536" s="84" t="str">
        <f t="shared" si="153"/>
        <v>METASA</v>
      </c>
      <c r="G2536" t="s">
        <v>8581</v>
      </c>
      <c r="H2536" s="62">
        <v>88416482000106</v>
      </c>
      <c r="I2536" t="s">
        <v>30</v>
      </c>
      <c r="J2536">
        <v>277.74</v>
      </c>
      <c r="K2536">
        <v>4688.25</v>
      </c>
    </row>
    <row r="2537" spans="1:11" x14ac:dyDescent="0.25">
      <c r="A2537" t="s">
        <v>5958</v>
      </c>
      <c r="B2537" t="str">
        <f>C2537&amp;"-"&amp;COUNTIF(C$2:C2537,C2537)</f>
        <v>72855-3</v>
      </c>
      <c r="C2537">
        <v>72855</v>
      </c>
      <c r="D2537" s="57">
        <v>45015</v>
      </c>
      <c r="E2537" s="84" t="str">
        <f>F2537&amp;"-"&amp;COUNTIF($F$2:F2537,F2537)</f>
        <v>METASA-2220</v>
      </c>
      <c r="F2537" s="84" t="str">
        <f t="shared" si="153"/>
        <v>METASA</v>
      </c>
      <c r="G2537" t="s">
        <v>8581</v>
      </c>
      <c r="H2537" s="62">
        <v>88416482000106</v>
      </c>
      <c r="I2537" t="s">
        <v>30</v>
      </c>
      <c r="J2537">
        <v>1891.83</v>
      </c>
      <c r="K2537">
        <v>31934.09</v>
      </c>
    </row>
    <row r="2538" spans="1:11" x14ac:dyDescent="0.25">
      <c r="A2538" t="s">
        <v>5958</v>
      </c>
      <c r="B2538" t="str">
        <f>C2538&amp;"-"&amp;COUNTIF(C$2:C2538,C2538)</f>
        <v>72855-4</v>
      </c>
      <c r="C2538">
        <v>72855</v>
      </c>
      <c r="D2538" s="57">
        <v>45015</v>
      </c>
      <c r="E2538" s="84" t="str">
        <f>F2538&amp;"-"&amp;COUNTIF($F$2:F2538,F2538)</f>
        <v>METASA-2221</v>
      </c>
      <c r="F2538" s="84" t="str">
        <f t="shared" si="153"/>
        <v>METASA</v>
      </c>
      <c r="G2538" t="s">
        <v>8581</v>
      </c>
      <c r="H2538" s="62">
        <v>88416482000106</v>
      </c>
      <c r="I2538" t="s">
        <v>30</v>
      </c>
      <c r="J2538">
        <v>336.26</v>
      </c>
      <c r="K2538">
        <v>4862.32</v>
      </c>
    </row>
    <row r="2539" spans="1:11" x14ac:dyDescent="0.25">
      <c r="A2539" t="s">
        <v>5958</v>
      </c>
      <c r="B2539" t="str">
        <f>C2539&amp;"-"&amp;COUNTIF(C$2:C2539,C2539)</f>
        <v>72855-5</v>
      </c>
      <c r="C2539">
        <v>72855</v>
      </c>
      <c r="D2539" s="57">
        <v>45015</v>
      </c>
      <c r="E2539" s="84" t="str">
        <f>F2539&amp;"-"&amp;COUNTIF($F$2:F2539,F2539)</f>
        <v>METASA-2222</v>
      </c>
      <c r="F2539" s="84" t="str">
        <f t="shared" si="153"/>
        <v>METASA</v>
      </c>
      <c r="G2539" t="s">
        <v>8581</v>
      </c>
      <c r="H2539" s="62">
        <v>88416482000106</v>
      </c>
      <c r="I2539" t="s">
        <v>30</v>
      </c>
      <c r="J2539">
        <v>1470.68</v>
      </c>
      <c r="K2539">
        <v>24825.08</v>
      </c>
    </row>
    <row r="2540" spans="1:11" x14ac:dyDescent="0.25">
      <c r="A2540" t="s">
        <v>5958</v>
      </c>
      <c r="B2540" t="str">
        <f>C2540&amp;"-"&amp;COUNTIF(C$2:C2540,C2540)</f>
        <v>72855-6</v>
      </c>
      <c r="C2540">
        <v>72855</v>
      </c>
      <c r="D2540" s="57">
        <v>45015</v>
      </c>
      <c r="E2540" s="84" t="str">
        <f>F2540&amp;"-"&amp;COUNTIF($F$2:F2540,F2540)</f>
        <v>METASA-2223</v>
      </c>
      <c r="F2540" s="84" t="str">
        <f t="shared" si="153"/>
        <v>METASA</v>
      </c>
      <c r="G2540" t="s">
        <v>8581</v>
      </c>
      <c r="H2540" s="62">
        <v>88416482000106</v>
      </c>
      <c r="I2540" t="s">
        <v>30</v>
      </c>
      <c r="J2540">
        <v>138.61000000000001</v>
      </c>
      <c r="K2540">
        <v>2339.7399999999998</v>
      </c>
    </row>
    <row r="2541" spans="1:11" x14ac:dyDescent="0.25">
      <c r="A2541" t="s">
        <v>5958</v>
      </c>
      <c r="B2541" t="str">
        <f>C2541&amp;"-"&amp;COUNTIF(C$2:C2541,C2541)</f>
        <v>72855-7</v>
      </c>
      <c r="C2541">
        <v>72855</v>
      </c>
      <c r="D2541" s="57">
        <v>45015</v>
      </c>
      <c r="E2541" s="84" t="str">
        <f>F2541&amp;"-"&amp;COUNTIF($F$2:F2541,F2541)</f>
        <v>METASA-2224</v>
      </c>
      <c r="F2541" s="84" t="str">
        <f t="shared" si="153"/>
        <v>METASA</v>
      </c>
      <c r="G2541" t="s">
        <v>8581</v>
      </c>
      <c r="H2541" s="62">
        <v>88416482000106</v>
      </c>
      <c r="I2541" t="s">
        <v>30</v>
      </c>
      <c r="J2541">
        <v>350.73</v>
      </c>
      <c r="K2541">
        <v>4689.26</v>
      </c>
    </row>
    <row r="2542" spans="1:11" x14ac:dyDescent="0.25">
      <c r="A2542" t="s">
        <v>5958</v>
      </c>
      <c r="B2542" t="str">
        <f>C2542&amp;"-"&amp;COUNTIF(C$2:C2542,C2542)</f>
        <v>72855-8</v>
      </c>
      <c r="C2542">
        <v>72855</v>
      </c>
      <c r="D2542" s="57">
        <v>45015</v>
      </c>
      <c r="E2542" s="84" t="str">
        <f>F2542&amp;"-"&amp;COUNTIF($F$2:F2542,F2542)</f>
        <v>METASA-2225</v>
      </c>
      <c r="F2542" s="84" t="str">
        <f t="shared" si="153"/>
        <v>METASA</v>
      </c>
      <c r="G2542" t="s">
        <v>8581</v>
      </c>
      <c r="H2542" s="62">
        <v>88416482000106</v>
      </c>
      <c r="I2542" t="s">
        <v>30</v>
      </c>
      <c r="J2542">
        <v>404.53</v>
      </c>
      <c r="K2542">
        <v>5849.5</v>
      </c>
    </row>
    <row r="2543" spans="1:11" x14ac:dyDescent="0.25">
      <c r="A2543" t="s">
        <v>5958</v>
      </c>
      <c r="B2543" t="str">
        <f>C2543&amp;"-"&amp;COUNTIF(C$2:C2543,C2543)</f>
        <v>72855-9</v>
      </c>
      <c r="C2543">
        <v>72855</v>
      </c>
      <c r="D2543" s="57">
        <v>45015</v>
      </c>
      <c r="E2543" s="84" t="str">
        <f>F2543&amp;"-"&amp;COUNTIF($F$2:F2543,F2543)</f>
        <v>METASA-2226</v>
      </c>
      <c r="F2543" s="84" t="str">
        <f t="shared" si="153"/>
        <v>METASA</v>
      </c>
      <c r="G2543" t="s">
        <v>8581</v>
      </c>
      <c r="H2543" s="62">
        <v>88416482000106</v>
      </c>
      <c r="I2543" t="s">
        <v>30</v>
      </c>
      <c r="J2543">
        <v>4797.74</v>
      </c>
      <c r="K2543">
        <v>73021.600000000006</v>
      </c>
    </row>
    <row r="2544" spans="1:11" x14ac:dyDescent="0.25">
      <c r="A2544" t="s">
        <v>5958</v>
      </c>
      <c r="B2544" t="str">
        <f>C2544&amp;"-"&amp;COUNTIF(C$2:C2544,C2544)</f>
        <v>72855-10</v>
      </c>
      <c r="C2544">
        <v>72855</v>
      </c>
      <c r="D2544" s="57">
        <v>45015</v>
      </c>
      <c r="E2544" s="84" t="str">
        <f>F2544&amp;"-"&amp;COUNTIF($F$2:F2544,F2544)</f>
        <v>METASA-2227</v>
      </c>
      <c r="F2544" s="84" t="str">
        <f t="shared" si="153"/>
        <v>METASA</v>
      </c>
      <c r="G2544" t="s">
        <v>8581</v>
      </c>
      <c r="H2544" s="62">
        <v>88416482000106</v>
      </c>
      <c r="I2544" t="s">
        <v>30</v>
      </c>
      <c r="J2544">
        <v>155.38999999999999</v>
      </c>
      <c r="K2544">
        <v>2622.98</v>
      </c>
    </row>
    <row r="2545" spans="1:11" x14ac:dyDescent="0.25">
      <c r="A2545" t="s">
        <v>5958</v>
      </c>
      <c r="B2545" t="str">
        <f>C2545&amp;"-"&amp;COUNTIF(C$2:C2545,C2545)</f>
        <v>72855-11</v>
      </c>
      <c r="C2545">
        <v>72855</v>
      </c>
      <c r="D2545" s="57">
        <v>45015</v>
      </c>
      <c r="E2545" s="84" t="str">
        <f>F2545&amp;"-"&amp;COUNTIF($F$2:F2545,F2545)</f>
        <v>METASA-2228</v>
      </c>
      <c r="F2545" s="84" t="str">
        <f t="shared" si="153"/>
        <v>METASA</v>
      </c>
      <c r="G2545" t="s">
        <v>8581</v>
      </c>
      <c r="H2545" s="62">
        <v>88416482000106</v>
      </c>
      <c r="I2545" t="s">
        <v>30</v>
      </c>
      <c r="J2545">
        <v>771.44</v>
      </c>
      <c r="K2545">
        <v>22796.05</v>
      </c>
    </row>
    <row r="2546" spans="1:11" x14ac:dyDescent="0.25">
      <c r="A2546" t="s">
        <v>5958</v>
      </c>
      <c r="B2546" t="str">
        <f>C2546&amp;"-"&amp;COUNTIF(C$2:C2546,C2546)</f>
        <v>72855-12</v>
      </c>
      <c r="C2546">
        <v>72855</v>
      </c>
      <c r="D2546" s="57">
        <v>45015</v>
      </c>
      <c r="E2546" s="84" t="str">
        <f>F2546&amp;"-"&amp;COUNTIF($F$2:F2546,F2546)</f>
        <v>METASA-2229</v>
      </c>
      <c r="F2546" s="84" t="str">
        <f t="shared" si="153"/>
        <v>METASA</v>
      </c>
      <c r="G2546" t="s">
        <v>8581</v>
      </c>
      <c r="H2546" s="62">
        <v>88416482000106</v>
      </c>
      <c r="I2546" t="s">
        <v>30</v>
      </c>
      <c r="J2546">
        <v>0.78</v>
      </c>
      <c r="K2546">
        <v>11.87</v>
      </c>
    </row>
    <row r="2547" spans="1:11" x14ac:dyDescent="0.25">
      <c r="A2547" t="s">
        <v>5958</v>
      </c>
      <c r="B2547" t="str">
        <f>C2547&amp;"-"&amp;COUNTIF(C$2:C2547,C2547)</f>
        <v>72855-13</v>
      </c>
      <c r="C2547">
        <v>72855</v>
      </c>
      <c r="D2547" s="57">
        <v>45015</v>
      </c>
      <c r="E2547" s="84" t="str">
        <f>F2547&amp;"-"&amp;COUNTIF($F$2:F2547,F2547)</f>
        <v>METASA-2230</v>
      </c>
      <c r="F2547" s="84" t="str">
        <f t="shared" si="153"/>
        <v>METASA</v>
      </c>
      <c r="G2547" t="s">
        <v>8581</v>
      </c>
      <c r="H2547" s="62">
        <v>88416482000106</v>
      </c>
      <c r="I2547" t="s">
        <v>30</v>
      </c>
      <c r="J2547">
        <v>37.69</v>
      </c>
      <c r="K2547">
        <v>636.21</v>
      </c>
    </row>
    <row r="2548" spans="1:11" x14ac:dyDescent="0.25">
      <c r="A2548" t="s">
        <v>5958</v>
      </c>
      <c r="B2548" t="str">
        <f>C2548&amp;"-"&amp;COUNTIF(C$2:C2548,C2548)</f>
        <v>72855-14</v>
      </c>
      <c r="C2548">
        <v>72855</v>
      </c>
      <c r="D2548" s="57">
        <v>45015</v>
      </c>
      <c r="E2548" s="84" t="str">
        <f>F2548&amp;"-"&amp;COUNTIF($F$2:F2548,F2548)</f>
        <v>METASA-2231</v>
      </c>
      <c r="F2548" s="84" t="str">
        <f t="shared" si="153"/>
        <v>METASA</v>
      </c>
      <c r="G2548" t="s">
        <v>8581</v>
      </c>
      <c r="H2548" s="62">
        <v>88416482000106</v>
      </c>
      <c r="I2548" t="s">
        <v>30</v>
      </c>
      <c r="J2548">
        <v>160.84</v>
      </c>
      <c r="K2548">
        <v>2583.09</v>
      </c>
    </row>
    <row r="2549" spans="1:11" x14ac:dyDescent="0.25">
      <c r="A2549" t="s">
        <v>5958</v>
      </c>
      <c r="B2549" t="str">
        <f>C2549&amp;"-"&amp;COUNTIF(C$2:C2549,C2549)</f>
        <v>72855-15</v>
      </c>
      <c r="C2549">
        <v>72855</v>
      </c>
      <c r="D2549" s="57">
        <v>45015</v>
      </c>
      <c r="E2549" s="84" t="str">
        <f>F2549&amp;"-"&amp;COUNTIF($F$2:F2549,F2549)</f>
        <v>METASA-2232</v>
      </c>
      <c r="F2549" s="84" t="str">
        <f t="shared" si="153"/>
        <v>METASA</v>
      </c>
      <c r="G2549" t="s">
        <v>8581</v>
      </c>
      <c r="H2549" s="62">
        <v>88416482000106</v>
      </c>
      <c r="I2549" t="s">
        <v>30</v>
      </c>
      <c r="J2549">
        <v>400.25</v>
      </c>
      <c r="K2549">
        <v>6496.06</v>
      </c>
    </row>
    <row r="2550" spans="1:11" x14ac:dyDescent="0.25">
      <c r="A2550" t="s">
        <v>5958</v>
      </c>
      <c r="B2550" t="str">
        <f>C2550&amp;"-"&amp;COUNTIF(C$2:C2550,C2550)</f>
        <v>72855-16</v>
      </c>
      <c r="C2550">
        <v>72855</v>
      </c>
      <c r="D2550" s="57">
        <v>45015</v>
      </c>
      <c r="E2550" s="84" t="str">
        <f>F2550&amp;"-"&amp;COUNTIF($F$2:F2550,F2550)</f>
        <v>METASA-2233</v>
      </c>
      <c r="F2550" s="84" t="str">
        <f t="shared" si="153"/>
        <v>METASA</v>
      </c>
      <c r="G2550" t="s">
        <v>8581</v>
      </c>
      <c r="H2550" s="62">
        <v>88416482000106</v>
      </c>
      <c r="I2550" t="s">
        <v>30</v>
      </c>
      <c r="J2550">
        <v>893.26</v>
      </c>
      <c r="K2550">
        <v>16677.18</v>
      </c>
    </row>
    <row r="2551" spans="1:11" x14ac:dyDescent="0.25">
      <c r="A2551" t="s">
        <v>5958</v>
      </c>
      <c r="B2551" t="str">
        <f>C2551&amp;"-"&amp;COUNTIF(C$2:C2551,C2551)</f>
        <v>72855-17</v>
      </c>
      <c r="C2551">
        <v>72855</v>
      </c>
      <c r="D2551" s="57">
        <v>45015</v>
      </c>
      <c r="E2551" s="84" t="str">
        <f>F2551&amp;"-"&amp;COUNTIF($F$2:F2551,F2551)</f>
        <v>METASA-2234</v>
      </c>
      <c r="F2551" s="84" t="str">
        <f t="shared" si="153"/>
        <v>METASA</v>
      </c>
      <c r="G2551" t="s">
        <v>8581</v>
      </c>
      <c r="H2551" s="62">
        <v>88416482000106</v>
      </c>
      <c r="I2551" t="s">
        <v>30</v>
      </c>
      <c r="J2551">
        <v>772.77</v>
      </c>
      <c r="K2551">
        <v>13044.36</v>
      </c>
    </row>
    <row r="2552" spans="1:11" x14ac:dyDescent="0.25">
      <c r="A2552" t="s">
        <v>5958</v>
      </c>
      <c r="B2552" t="str">
        <f>C2552&amp;"-"&amp;COUNTIF(C$2:C2552,C2552)</f>
        <v>72855-18</v>
      </c>
      <c r="C2552">
        <v>72855</v>
      </c>
      <c r="D2552" s="57">
        <v>45015</v>
      </c>
      <c r="E2552" s="84" t="str">
        <f>F2552&amp;"-"&amp;COUNTIF($F$2:F2552,F2552)</f>
        <v>METASA-2235</v>
      </c>
      <c r="F2552" s="84" t="str">
        <f t="shared" si="153"/>
        <v>METASA</v>
      </c>
      <c r="G2552" t="s">
        <v>8581</v>
      </c>
      <c r="H2552" s="62">
        <v>88416482000106</v>
      </c>
      <c r="I2552" t="s">
        <v>30</v>
      </c>
      <c r="J2552">
        <v>2498.98</v>
      </c>
      <c r="K2552">
        <v>48280.29</v>
      </c>
    </row>
    <row r="2553" spans="1:11" x14ac:dyDescent="0.25">
      <c r="A2553" t="s">
        <v>5958</v>
      </c>
      <c r="B2553" t="str">
        <f>C2553&amp;"-"&amp;COUNTIF(C$2:C2553,C2553)</f>
        <v>72855-19</v>
      </c>
      <c r="C2553">
        <v>72855</v>
      </c>
      <c r="D2553" s="57">
        <v>45015</v>
      </c>
      <c r="E2553" s="84" t="str">
        <f>F2553&amp;"-"&amp;COUNTIF($F$2:F2553,F2553)</f>
        <v>METASA-2236</v>
      </c>
      <c r="F2553" s="84" t="str">
        <f t="shared" si="153"/>
        <v>METASA</v>
      </c>
      <c r="G2553" t="s">
        <v>8581</v>
      </c>
      <c r="H2553" s="62">
        <v>88416482000106</v>
      </c>
      <c r="I2553" t="s">
        <v>30</v>
      </c>
      <c r="J2553">
        <v>51.16</v>
      </c>
      <c r="K2553">
        <v>988.41</v>
      </c>
    </row>
    <row r="2554" spans="1:11" x14ac:dyDescent="0.25">
      <c r="A2554" t="s">
        <v>5958</v>
      </c>
      <c r="B2554" t="str">
        <f>C2554&amp;"-"&amp;COUNTIF(C$2:C2554,C2554)</f>
        <v>72855-20</v>
      </c>
      <c r="C2554">
        <v>72855</v>
      </c>
      <c r="D2554" s="57">
        <v>45015</v>
      </c>
      <c r="E2554" s="84" t="str">
        <f>F2554&amp;"-"&amp;COUNTIF($F$2:F2554,F2554)</f>
        <v>METASA-2237</v>
      </c>
      <c r="F2554" s="84" t="str">
        <f t="shared" si="153"/>
        <v>METASA</v>
      </c>
      <c r="G2554" t="s">
        <v>8581</v>
      </c>
      <c r="H2554" s="62">
        <v>88416482000106</v>
      </c>
      <c r="I2554" t="s">
        <v>30</v>
      </c>
      <c r="J2554">
        <v>486.85</v>
      </c>
      <c r="K2554">
        <v>9405.94</v>
      </c>
    </row>
    <row r="2555" spans="1:11" x14ac:dyDescent="0.25">
      <c r="A2555" t="s">
        <v>5958</v>
      </c>
      <c r="B2555" t="str">
        <f>C2555&amp;"-"&amp;COUNTIF(C$2:C2555,C2555)</f>
        <v>72855-21</v>
      </c>
      <c r="C2555">
        <v>72855</v>
      </c>
      <c r="D2555" s="57">
        <v>45015</v>
      </c>
      <c r="E2555" s="84" t="str">
        <f>F2555&amp;"-"&amp;COUNTIF($F$2:F2555,F2555)</f>
        <v>METASA-2238</v>
      </c>
      <c r="F2555" s="84" t="str">
        <f t="shared" si="153"/>
        <v>METASA</v>
      </c>
      <c r="G2555" t="s">
        <v>8581</v>
      </c>
      <c r="H2555" s="62">
        <v>88416482000106</v>
      </c>
      <c r="I2555" t="s">
        <v>30</v>
      </c>
      <c r="J2555">
        <v>4553.43</v>
      </c>
      <c r="K2555">
        <v>68301.45</v>
      </c>
    </row>
    <row r="2556" spans="1:11" x14ac:dyDescent="0.25">
      <c r="A2556" t="s">
        <v>5958</v>
      </c>
      <c r="B2556" t="str">
        <f>C2556&amp;"-"&amp;COUNTIF(C$2:C2556,C2556)</f>
        <v>72855-22</v>
      </c>
      <c r="C2556">
        <v>72855</v>
      </c>
      <c r="D2556" s="57">
        <v>45015</v>
      </c>
      <c r="E2556" s="84" t="str">
        <f>F2556&amp;"-"&amp;COUNTIF($F$2:F2556,F2556)</f>
        <v>METASA-2239</v>
      </c>
      <c r="F2556" s="84" t="str">
        <f t="shared" si="153"/>
        <v>METASA</v>
      </c>
      <c r="G2556" t="s">
        <v>8581</v>
      </c>
      <c r="H2556" s="62">
        <v>88416482000106</v>
      </c>
      <c r="I2556" t="s">
        <v>30</v>
      </c>
      <c r="J2556">
        <v>101.81</v>
      </c>
      <c r="K2556">
        <v>1718.55</v>
      </c>
    </row>
    <row r="2557" spans="1:11" x14ac:dyDescent="0.25">
      <c r="A2557" t="s">
        <v>5958</v>
      </c>
      <c r="B2557" t="str">
        <f>C2557&amp;"-"&amp;COUNTIF(C$2:C2557,C2557)</f>
        <v>72855-23</v>
      </c>
      <c r="C2557">
        <v>72855</v>
      </c>
      <c r="D2557" s="57">
        <v>45015</v>
      </c>
      <c r="E2557" s="84" t="str">
        <f>F2557&amp;"-"&amp;COUNTIF($F$2:F2557,F2557)</f>
        <v>METASA-2240</v>
      </c>
      <c r="F2557" s="84" t="str">
        <f t="shared" si="153"/>
        <v>METASA</v>
      </c>
      <c r="G2557" t="s">
        <v>8581</v>
      </c>
      <c r="H2557" s="62">
        <v>88416482000106</v>
      </c>
      <c r="I2557" t="s">
        <v>30</v>
      </c>
      <c r="J2557">
        <v>3185.28</v>
      </c>
      <c r="K2557">
        <v>101897.11</v>
      </c>
    </row>
    <row r="2558" spans="1:11" x14ac:dyDescent="0.25">
      <c r="A2558" t="s">
        <v>5991</v>
      </c>
      <c r="B2558" t="str">
        <f>C2558&amp;"-"&amp;COUNTIF(C$2:C2558,C2558)</f>
        <v>12935-1</v>
      </c>
      <c r="C2558">
        <v>12935</v>
      </c>
      <c r="D2558" s="57">
        <v>45015</v>
      </c>
      <c r="E2558" s="84" t="str">
        <f>F2558&amp;"-"&amp;COUNTIF($F$2:F2558,F2558)</f>
        <v>TUBOS-1</v>
      </c>
      <c r="F2558" s="84" t="str">
        <f t="shared" si="153"/>
        <v>TUBOS</v>
      </c>
      <c r="G2558" t="s">
        <v>8593</v>
      </c>
      <c r="H2558" s="62">
        <v>5755311000184</v>
      </c>
      <c r="I2558" t="s">
        <v>5984</v>
      </c>
      <c r="J2558">
        <v>1</v>
      </c>
      <c r="K2558">
        <v>2209.1999999999998</v>
      </c>
    </row>
    <row r="2559" spans="1:11" x14ac:dyDescent="0.25">
      <c r="A2559" t="s">
        <v>6003</v>
      </c>
      <c r="B2559" t="str">
        <f>C2559&amp;"-"&amp;COUNTIF(C$2:C2559,C2559)</f>
        <v>12935-2</v>
      </c>
      <c r="C2559">
        <v>12935</v>
      </c>
      <c r="D2559" s="57">
        <v>45015</v>
      </c>
      <c r="E2559" s="84" t="str">
        <f>F2559&amp;"-"&amp;COUNTIF($F$2:F2559,F2559)</f>
        <v>TUBOS-2</v>
      </c>
      <c r="F2559" s="84" t="str">
        <f t="shared" si="153"/>
        <v>TUBOS</v>
      </c>
      <c r="G2559" t="s">
        <v>8593</v>
      </c>
      <c r="H2559" s="62">
        <v>5755311000184</v>
      </c>
      <c r="I2559" t="s">
        <v>5984</v>
      </c>
      <c r="J2559">
        <v>1</v>
      </c>
      <c r="K2559">
        <v>2925</v>
      </c>
    </row>
    <row r="2560" spans="1:11" x14ac:dyDescent="0.25">
      <c r="A2560" t="s">
        <v>5978</v>
      </c>
      <c r="B2560" t="str">
        <f>C2560&amp;"-"&amp;COUNTIF(C$2:C2560,C2560)</f>
        <v>149095-1</v>
      </c>
      <c r="C2560">
        <v>149095</v>
      </c>
      <c r="D2560" s="57">
        <v>45016</v>
      </c>
      <c r="E2560" s="84" t="str">
        <f>F2560&amp;"-"&amp;COUNTIF($F$2:F2560,F2560)</f>
        <v>GERDAU-9</v>
      </c>
      <c r="F2560" s="84" t="str">
        <f t="shared" si="153"/>
        <v>GERDAU</v>
      </c>
      <c r="G2560" t="s">
        <v>8590</v>
      </c>
      <c r="H2560" s="62">
        <v>17227422015129</v>
      </c>
      <c r="I2560" t="s">
        <v>6000</v>
      </c>
      <c r="J2560">
        <v>31.245999999999999</v>
      </c>
      <c r="K2560">
        <v>298420.96000000002</v>
      </c>
    </row>
    <row r="2561" spans="1:11" x14ac:dyDescent="0.25">
      <c r="A2561" t="s">
        <v>5978</v>
      </c>
      <c r="B2561" t="str">
        <f>C2561&amp;"-"&amp;COUNTIF(C$2:C2561,C2561)</f>
        <v>149096-1</v>
      </c>
      <c r="C2561">
        <v>149096</v>
      </c>
      <c r="D2561" s="57">
        <v>45016</v>
      </c>
      <c r="E2561" s="84" t="str">
        <f>F2561&amp;"-"&amp;COUNTIF($F$2:F2561,F2561)</f>
        <v>GERDAU-10</v>
      </c>
      <c r="F2561" s="84" t="str">
        <f t="shared" si="153"/>
        <v>GERDAU</v>
      </c>
      <c r="G2561" t="s">
        <v>8590</v>
      </c>
      <c r="H2561" s="62">
        <v>17227422015129</v>
      </c>
      <c r="I2561" t="s">
        <v>6000</v>
      </c>
      <c r="J2561">
        <v>12.866</v>
      </c>
      <c r="K2561">
        <v>122879.21</v>
      </c>
    </row>
    <row r="2562" spans="1:11" x14ac:dyDescent="0.25">
      <c r="A2562" t="s">
        <v>5978</v>
      </c>
      <c r="B2562" t="str">
        <f>C2562&amp;"-"&amp;COUNTIF(C$2:C2562,C2562)</f>
        <v>149097-1</v>
      </c>
      <c r="C2562">
        <v>149097</v>
      </c>
      <c r="D2562" s="57">
        <v>45016</v>
      </c>
      <c r="E2562" s="84" t="str">
        <f>F2562&amp;"-"&amp;COUNTIF($F$2:F2562,F2562)</f>
        <v>GERDAU-11</v>
      </c>
      <c r="F2562" s="84" t="str">
        <f t="shared" si="153"/>
        <v>GERDAU</v>
      </c>
      <c r="G2562" t="s">
        <v>8590</v>
      </c>
      <c r="H2562" s="62">
        <v>17227422015129</v>
      </c>
      <c r="I2562" t="s">
        <v>6000</v>
      </c>
      <c r="J2562">
        <v>16.542000000000002</v>
      </c>
      <c r="K2562">
        <v>157987.57</v>
      </c>
    </row>
    <row r="2563" spans="1:11" x14ac:dyDescent="0.25">
      <c r="A2563" t="s">
        <v>5978</v>
      </c>
      <c r="B2563" t="str">
        <f>C2563&amp;"-"&amp;COUNTIF(C$2:C2563,C2563)</f>
        <v>149101-1</v>
      </c>
      <c r="C2563">
        <v>149101</v>
      </c>
      <c r="D2563" s="57">
        <v>45016</v>
      </c>
      <c r="E2563" s="84" t="str">
        <f>F2563&amp;"-"&amp;COUNTIF($F$2:F2563,F2563)</f>
        <v>GERDAU-12</v>
      </c>
      <c r="F2563" s="84" t="str">
        <f t="shared" ref="F2563:F2626" si="154">LEFT(G2563,SEARCH(" ",G2563)-1)</f>
        <v>GERDAU</v>
      </c>
      <c r="G2563" t="s">
        <v>8590</v>
      </c>
      <c r="H2563" s="62">
        <v>17227422015129</v>
      </c>
      <c r="I2563" t="s">
        <v>6000</v>
      </c>
      <c r="J2563">
        <v>23.893999999999998</v>
      </c>
      <c r="K2563">
        <v>228204.26</v>
      </c>
    </row>
    <row r="2564" spans="1:11" x14ac:dyDescent="0.25">
      <c r="A2564" t="s">
        <v>5978</v>
      </c>
      <c r="B2564" t="str">
        <f>C2564&amp;"-"&amp;COUNTIF(C$2:C2564,C2564)</f>
        <v>149102-1</v>
      </c>
      <c r="C2564">
        <v>149102</v>
      </c>
      <c r="D2564" s="57">
        <v>45016</v>
      </c>
      <c r="E2564" s="84" t="str">
        <f>F2564&amp;"-"&amp;COUNTIF($F$2:F2564,F2564)</f>
        <v>GERDAU-13</v>
      </c>
      <c r="F2564" s="84" t="str">
        <f t="shared" si="154"/>
        <v>GERDAU</v>
      </c>
      <c r="G2564" t="s">
        <v>8590</v>
      </c>
      <c r="H2564" s="62">
        <v>17227422015129</v>
      </c>
      <c r="I2564" t="s">
        <v>6000</v>
      </c>
      <c r="J2564">
        <v>23.893999999999998</v>
      </c>
      <c r="K2564">
        <v>228204.26</v>
      </c>
    </row>
    <row r="2565" spans="1:11" x14ac:dyDescent="0.25">
      <c r="A2565" t="s">
        <v>5978</v>
      </c>
      <c r="B2565" t="str">
        <f>C2565&amp;"-"&amp;COUNTIF(C$2:C2565,C2565)</f>
        <v>149107-1</v>
      </c>
      <c r="C2565">
        <v>149107</v>
      </c>
      <c r="D2565" s="57">
        <v>45016</v>
      </c>
      <c r="E2565" s="84" t="str">
        <f>F2565&amp;"-"&amp;COUNTIF($F$2:F2565,F2565)</f>
        <v>GERDAU-14</v>
      </c>
      <c r="F2565" s="84" t="str">
        <f t="shared" si="154"/>
        <v>GERDAU</v>
      </c>
      <c r="G2565" t="s">
        <v>8590</v>
      </c>
      <c r="H2565" s="62">
        <v>17227422015129</v>
      </c>
      <c r="I2565" t="s">
        <v>6000</v>
      </c>
      <c r="J2565">
        <v>22.056000000000001</v>
      </c>
      <c r="K2565">
        <v>210650.06</v>
      </c>
    </row>
    <row r="2566" spans="1:11" x14ac:dyDescent="0.25">
      <c r="A2566" t="s">
        <v>5958</v>
      </c>
      <c r="B2566" t="str">
        <f>C2566&amp;"-"&amp;COUNTIF(C$2:C2566,C2566)</f>
        <v>72883-1</v>
      </c>
      <c r="C2566">
        <v>72883</v>
      </c>
      <c r="D2566" s="57">
        <v>45016</v>
      </c>
      <c r="E2566" s="84" t="str">
        <f>F2566&amp;"-"&amp;COUNTIF($F$2:F2566,F2566)</f>
        <v>METASA-2241</v>
      </c>
      <c r="F2566" s="84" t="str">
        <f t="shared" si="154"/>
        <v>METASA</v>
      </c>
      <c r="G2566" t="s">
        <v>8581</v>
      </c>
      <c r="H2566" s="62">
        <v>88416482000106</v>
      </c>
      <c r="I2566" t="s">
        <v>30</v>
      </c>
      <c r="J2566">
        <v>8.18</v>
      </c>
      <c r="K2566">
        <v>138.08000000000001</v>
      </c>
    </row>
    <row r="2567" spans="1:11" x14ac:dyDescent="0.25">
      <c r="A2567" t="s">
        <v>5958</v>
      </c>
      <c r="B2567" t="str">
        <f>C2567&amp;"-"&amp;COUNTIF(C$2:C2567,C2567)</f>
        <v>72883-2</v>
      </c>
      <c r="C2567">
        <v>72883</v>
      </c>
      <c r="D2567" s="57">
        <v>45016</v>
      </c>
      <c r="E2567" s="84" t="str">
        <f>F2567&amp;"-"&amp;COUNTIF($F$2:F2567,F2567)</f>
        <v>METASA-2242</v>
      </c>
      <c r="F2567" s="84" t="str">
        <f t="shared" si="154"/>
        <v>METASA</v>
      </c>
      <c r="G2567" t="s">
        <v>8581</v>
      </c>
      <c r="H2567" s="62">
        <v>88416482000106</v>
      </c>
      <c r="I2567" t="s">
        <v>30</v>
      </c>
      <c r="J2567">
        <v>617.9</v>
      </c>
      <c r="K2567">
        <v>10430.15</v>
      </c>
    </row>
    <row r="2568" spans="1:11" x14ac:dyDescent="0.25">
      <c r="A2568" t="s">
        <v>5958</v>
      </c>
      <c r="B2568" t="str">
        <f>C2568&amp;"-"&amp;COUNTIF(C$2:C2568,C2568)</f>
        <v>72883-3</v>
      </c>
      <c r="C2568">
        <v>72883</v>
      </c>
      <c r="D2568" s="57">
        <v>45016</v>
      </c>
      <c r="E2568" s="84" t="str">
        <f>F2568&amp;"-"&amp;COUNTIF($F$2:F2568,F2568)</f>
        <v>METASA-2243</v>
      </c>
      <c r="F2568" s="84" t="str">
        <f t="shared" si="154"/>
        <v>METASA</v>
      </c>
      <c r="G2568" t="s">
        <v>8581</v>
      </c>
      <c r="H2568" s="62">
        <v>88416482000106</v>
      </c>
      <c r="I2568" t="s">
        <v>30</v>
      </c>
      <c r="J2568">
        <v>329.98</v>
      </c>
      <c r="K2568">
        <v>4771.51</v>
      </c>
    </row>
    <row r="2569" spans="1:11" x14ac:dyDescent="0.25">
      <c r="A2569" t="s">
        <v>5958</v>
      </c>
      <c r="B2569" t="str">
        <f>C2569&amp;"-"&amp;COUNTIF(C$2:C2569,C2569)</f>
        <v>72883-4</v>
      </c>
      <c r="C2569">
        <v>72883</v>
      </c>
      <c r="D2569" s="57">
        <v>45016</v>
      </c>
      <c r="E2569" s="84" t="str">
        <f>F2569&amp;"-"&amp;COUNTIF($F$2:F2569,F2569)</f>
        <v>METASA-2244</v>
      </c>
      <c r="F2569" s="84" t="str">
        <f t="shared" si="154"/>
        <v>METASA</v>
      </c>
      <c r="G2569" t="s">
        <v>8581</v>
      </c>
      <c r="H2569" s="62">
        <v>88416482000106</v>
      </c>
      <c r="I2569" t="s">
        <v>30</v>
      </c>
      <c r="J2569">
        <v>425.22</v>
      </c>
      <c r="K2569">
        <v>7177.71</v>
      </c>
    </row>
    <row r="2570" spans="1:11" x14ac:dyDescent="0.25">
      <c r="A2570" t="s">
        <v>5958</v>
      </c>
      <c r="B2570" t="str">
        <f>C2570&amp;"-"&amp;COUNTIF(C$2:C2570,C2570)</f>
        <v>72883-5</v>
      </c>
      <c r="C2570">
        <v>72883</v>
      </c>
      <c r="D2570" s="57">
        <v>45016</v>
      </c>
      <c r="E2570" s="84" t="str">
        <f>F2570&amp;"-"&amp;COUNTIF($F$2:F2570,F2570)</f>
        <v>METASA-2245</v>
      </c>
      <c r="F2570" s="84" t="str">
        <f t="shared" si="154"/>
        <v>METASA</v>
      </c>
      <c r="G2570" t="s">
        <v>8581</v>
      </c>
      <c r="H2570" s="62">
        <v>88416482000106</v>
      </c>
      <c r="I2570" t="s">
        <v>30</v>
      </c>
      <c r="J2570">
        <v>53.53</v>
      </c>
      <c r="K2570">
        <v>903.59</v>
      </c>
    </row>
    <row r="2571" spans="1:11" x14ac:dyDescent="0.25">
      <c r="A2571" t="s">
        <v>5958</v>
      </c>
      <c r="B2571" t="str">
        <f>C2571&amp;"-"&amp;COUNTIF(C$2:C2571,C2571)</f>
        <v>72883-6</v>
      </c>
      <c r="C2571">
        <v>72883</v>
      </c>
      <c r="D2571" s="57">
        <v>45016</v>
      </c>
      <c r="E2571" s="84" t="str">
        <f>F2571&amp;"-"&amp;COUNTIF($F$2:F2571,F2571)</f>
        <v>METASA-2246</v>
      </c>
      <c r="F2571" s="84" t="str">
        <f t="shared" si="154"/>
        <v>METASA</v>
      </c>
      <c r="G2571" t="s">
        <v>8581</v>
      </c>
      <c r="H2571" s="62">
        <v>88416482000106</v>
      </c>
      <c r="I2571" t="s">
        <v>30</v>
      </c>
      <c r="J2571">
        <v>1275.3</v>
      </c>
      <c r="K2571">
        <v>20698.12</v>
      </c>
    </row>
    <row r="2572" spans="1:11" x14ac:dyDescent="0.25">
      <c r="A2572" t="s">
        <v>5958</v>
      </c>
      <c r="B2572" t="str">
        <f>C2572&amp;"-"&amp;COUNTIF(C$2:C2572,C2572)</f>
        <v>72883-7</v>
      </c>
      <c r="C2572">
        <v>72883</v>
      </c>
      <c r="D2572" s="57">
        <v>45016</v>
      </c>
      <c r="E2572" s="84" t="str">
        <f>F2572&amp;"-"&amp;COUNTIF($F$2:F2572,F2572)</f>
        <v>METASA-2247</v>
      </c>
      <c r="F2572" s="84" t="str">
        <f t="shared" si="154"/>
        <v>METASA</v>
      </c>
      <c r="G2572" t="s">
        <v>8581</v>
      </c>
      <c r="H2572" s="62">
        <v>88416482000106</v>
      </c>
      <c r="I2572" t="s">
        <v>30</v>
      </c>
      <c r="J2572">
        <v>1027.32</v>
      </c>
      <c r="K2572">
        <v>14855.05</v>
      </c>
    </row>
    <row r="2573" spans="1:11" x14ac:dyDescent="0.25">
      <c r="A2573" t="s">
        <v>5958</v>
      </c>
      <c r="B2573" t="str">
        <f>C2573&amp;"-"&amp;COUNTIF(C$2:C2573,C2573)</f>
        <v>72883-8</v>
      </c>
      <c r="C2573">
        <v>72883</v>
      </c>
      <c r="D2573" s="57">
        <v>45016</v>
      </c>
      <c r="E2573" s="84" t="str">
        <f>F2573&amp;"-"&amp;COUNTIF($F$2:F2573,F2573)</f>
        <v>METASA-2248</v>
      </c>
      <c r="F2573" s="84" t="str">
        <f t="shared" si="154"/>
        <v>METASA</v>
      </c>
      <c r="G2573" t="s">
        <v>8581</v>
      </c>
      <c r="H2573" s="62">
        <v>88416482000106</v>
      </c>
      <c r="I2573" t="s">
        <v>30</v>
      </c>
      <c r="J2573">
        <v>7800.73</v>
      </c>
      <c r="K2573">
        <v>118727.11</v>
      </c>
    </row>
    <row r="2574" spans="1:11" x14ac:dyDescent="0.25">
      <c r="A2574" t="s">
        <v>5958</v>
      </c>
      <c r="B2574" t="str">
        <f>C2574&amp;"-"&amp;COUNTIF(C$2:C2574,C2574)</f>
        <v>72883-9</v>
      </c>
      <c r="C2574">
        <v>72883</v>
      </c>
      <c r="D2574" s="57">
        <v>45016</v>
      </c>
      <c r="E2574" s="84" t="str">
        <f>F2574&amp;"-"&amp;COUNTIF($F$2:F2574,F2574)</f>
        <v>METASA-2249</v>
      </c>
      <c r="F2574" s="84" t="str">
        <f t="shared" si="154"/>
        <v>METASA</v>
      </c>
      <c r="G2574" t="s">
        <v>8581</v>
      </c>
      <c r="H2574" s="62">
        <v>88416482000106</v>
      </c>
      <c r="I2574" t="s">
        <v>30</v>
      </c>
      <c r="J2574">
        <v>446.72</v>
      </c>
      <c r="K2574">
        <v>7540.63</v>
      </c>
    </row>
    <row r="2575" spans="1:11" x14ac:dyDescent="0.25">
      <c r="A2575" t="s">
        <v>5958</v>
      </c>
      <c r="B2575" t="str">
        <f>C2575&amp;"-"&amp;COUNTIF(C$2:C2575,C2575)</f>
        <v>72883-10</v>
      </c>
      <c r="C2575">
        <v>72883</v>
      </c>
      <c r="D2575" s="57">
        <v>45016</v>
      </c>
      <c r="E2575" s="84" t="str">
        <f>F2575&amp;"-"&amp;COUNTIF($F$2:F2575,F2575)</f>
        <v>METASA-2250</v>
      </c>
      <c r="F2575" s="84" t="str">
        <f t="shared" si="154"/>
        <v>METASA</v>
      </c>
      <c r="G2575" t="s">
        <v>8581</v>
      </c>
      <c r="H2575" s="62">
        <v>88416482000106</v>
      </c>
      <c r="I2575" t="s">
        <v>30</v>
      </c>
      <c r="J2575">
        <v>1517.94</v>
      </c>
      <c r="K2575">
        <v>28339.95</v>
      </c>
    </row>
    <row r="2576" spans="1:11" x14ac:dyDescent="0.25">
      <c r="A2576" t="s">
        <v>5958</v>
      </c>
      <c r="B2576" t="str">
        <f>C2576&amp;"-"&amp;COUNTIF(C$2:C2576,C2576)</f>
        <v>72883-11</v>
      </c>
      <c r="C2576">
        <v>72883</v>
      </c>
      <c r="D2576" s="57">
        <v>45016</v>
      </c>
      <c r="E2576" s="84" t="str">
        <f>F2576&amp;"-"&amp;COUNTIF($F$2:F2576,F2576)</f>
        <v>METASA-2251</v>
      </c>
      <c r="F2576" s="84" t="str">
        <f t="shared" si="154"/>
        <v>METASA</v>
      </c>
      <c r="G2576" t="s">
        <v>8581</v>
      </c>
      <c r="H2576" s="62">
        <v>88416482000106</v>
      </c>
      <c r="I2576" t="s">
        <v>30</v>
      </c>
      <c r="J2576">
        <v>276.81</v>
      </c>
      <c r="K2576">
        <v>4672.55</v>
      </c>
    </row>
    <row r="2577" spans="1:11" x14ac:dyDescent="0.25">
      <c r="A2577" t="s">
        <v>5958</v>
      </c>
      <c r="B2577" t="str">
        <f>C2577&amp;"-"&amp;COUNTIF(C$2:C2577,C2577)</f>
        <v>72883-12</v>
      </c>
      <c r="C2577">
        <v>72883</v>
      </c>
      <c r="D2577" s="57">
        <v>45016</v>
      </c>
      <c r="E2577" s="84" t="str">
        <f>F2577&amp;"-"&amp;COUNTIF($F$2:F2577,F2577)</f>
        <v>METASA-2252</v>
      </c>
      <c r="F2577" s="84" t="str">
        <f t="shared" si="154"/>
        <v>METASA</v>
      </c>
      <c r="G2577" t="s">
        <v>8581</v>
      </c>
      <c r="H2577" s="62">
        <v>88416482000106</v>
      </c>
      <c r="I2577" t="s">
        <v>30</v>
      </c>
      <c r="J2577">
        <v>583.99</v>
      </c>
      <c r="K2577">
        <v>11282.69</v>
      </c>
    </row>
    <row r="2578" spans="1:11" x14ac:dyDescent="0.25">
      <c r="A2578" t="s">
        <v>5958</v>
      </c>
      <c r="B2578" t="str">
        <f>C2578&amp;"-"&amp;COUNTIF(C$2:C2578,C2578)</f>
        <v>72883-13</v>
      </c>
      <c r="C2578">
        <v>72883</v>
      </c>
      <c r="D2578" s="57">
        <v>45016</v>
      </c>
      <c r="E2578" s="84" t="str">
        <f>F2578&amp;"-"&amp;COUNTIF($F$2:F2578,F2578)</f>
        <v>METASA-2253</v>
      </c>
      <c r="F2578" s="84" t="str">
        <f t="shared" si="154"/>
        <v>METASA</v>
      </c>
      <c r="G2578" t="s">
        <v>8581</v>
      </c>
      <c r="H2578" s="62">
        <v>88416482000106</v>
      </c>
      <c r="I2578" t="s">
        <v>30</v>
      </c>
      <c r="J2578">
        <v>51.16</v>
      </c>
      <c r="K2578">
        <v>988.41</v>
      </c>
    </row>
    <row r="2579" spans="1:11" x14ac:dyDescent="0.25">
      <c r="A2579" t="s">
        <v>5958</v>
      </c>
      <c r="B2579" t="str">
        <f>C2579&amp;"-"&amp;COUNTIF(C$2:C2579,C2579)</f>
        <v>72883-14</v>
      </c>
      <c r="C2579">
        <v>72883</v>
      </c>
      <c r="D2579" s="57">
        <v>45016</v>
      </c>
      <c r="E2579" s="84" t="str">
        <f>F2579&amp;"-"&amp;COUNTIF($F$2:F2579,F2579)</f>
        <v>METASA-2254</v>
      </c>
      <c r="F2579" s="84" t="str">
        <f t="shared" si="154"/>
        <v>METASA</v>
      </c>
      <c r="G2579" t="s">
        <v>8581</v>
      </c>
      <c r="H2579" s="62">
        <v>88416482000106</v>
      </c>
      <c r="I2579" t="s">
        <v>30</v>
      </c>
      <c r="J2579">
        <v>20.83</v>
      </c>
      <c r="K2579">
        <v>351.61</v>
      </c>
    </row>
    <row r="2580" spans="1:11" x14ac:dyDescent="0.25">
      <c r="A2580" t="s">
        <v>5958</v>
      </c>
      <c r="B2580" t="str">
        <f>C2580&amp;"-"&amp;COUNTIF(C$2:C2580,C2580)</f>
        <v>72887-1</v>
      </c>
      <c r="C2580">
        <v>72887</v>
      </c>
      <c r="D2580" s="57">
        <v>45016</v>
      </c>
      <c r="E2580" s="84" t="str">
        <f>F2580&amp;"-"&amp;COUNTIF($F$2:F2580,F2580)</f>
        <v>METASA-2255</v>
      </c>
      <c r="F2580" s="84" t="str">
        <f t="shared" si="154"/>
        <v>METASA</v>
      </c>
      <c r="G2580" t="s">
        <v>8581</v>
      </c>
      <c r="H2580" s="62">
        <v>88416482000106</v>
      </c>
      <c r="I2580" t="s">
        <v>30</v>
      </c>
      <c r="J2580">
        <v>666.93</v>
      </c>
      <c r="K2580">
        <v>11257.78</v>
      </c>
    </row>
    <row r="2581" spans="1:11" x14ac:dyDescent="0.25">
      <c r="A2581" t="s">
        <v>5958</v>
      </c>
      <c r="B2581" t="str">
        <f>C2581&amp;"-"&amp;COUNTIF(C$2:C2581,C2581)</f>
        <v>72887-2</v>
      </c>
      <c r="C2581">
        <v>72887</v>
      </c>
      <c r="D2581" s="57">
        <v>45016</v>
      </c>
      <c r="E2581" s="84" t="str">
        <f>F2581&amp;"-"&amp;COUNTIF($F$2:F2581,F2581)</f>
        <v>METASA-2256</v>
      </c>
      <c r="F2581" s="84" t="str">
        <f t="shared" si="154"/>
        <v>METASA</v>
      </c>
      <c r="G2581" t="s">
        <v>8581</v>
      </c>
      <c r="H2581" s="62">
        <v>88416482000106</v>
      </c>
      <c r="I2581" t="s">
        <v>30</v>
      </c>
      <c r="J2581">
        <v>7945.31</v>
      </c>
      <c r="K2581">
        <v>120927.62</v>
      </c>
    </row>
    <row r="2582" spans="1:11" x14ac:dyDescent="0.25">
      <c r="A2582" t="s">
        <v>5958</v>
      </c>
      <c r="B2582" t="str">
        <f>C2582&amp;"-"&amp;COUNTIF(C$2:C2582,C2582)</f>
        <v>72887-3</v>
      </c>
      <c r="C2582">
        <v>72887</v>
      </c>
      <c r="D2582" s="57">
        <v>45016</v>
      </c>
      <c r="E2582" s="84" t="str">
        <f>F2582&amp;"-"&amp;COUNTIF($F$2:F2582,F2582)</f>
        <v>METASA-2257</v>
      </c>
      <c r="F2582" s="84" t="str">
        <f t="shared" si="154"/>
        <v>METASA</v>
      </c>
      <c r="G2582" t="s">
        <v>8581</v>
      </c>
      <c r="H2582" s="62">
        <v>88416482000106</v>
      </c>
      <c r="I2582" t="s">
        <v>30</v>
      </c>
      <c r="J2582">
        <v>285.39</v>
      </c>
      <c r="K2582">
        <v>4817.38</v>
      </c>
    </row>
    <row r="2583" spans="1:11" x14ac:dyDescent="0.25">
      <c r="A2583" t="s">
        <v>5958</v>
      </c>
      <c r="B2583" t="str">
        <f>C2583&amp;"-"&amp;COUNTIF(C$2:C2583,C2583)</f>
        <v>72887-4</v>
      </c>
      <c r="C2583">
        <v>72887</v>
      </c>
      <c r="D2583" s="57">
        <v>45016</v>
      </c>
      <c r="E2583" s="84" t="str">
        <f>F2583&amp;"-"&amp;COUNTIF($F$2:F2583,F2583)</f>
        <v>METASA-2258</v>
      </c>
      <c r="F2583" s="84" t="str">
        <f t="shared" si="154"/>
        <v>METASA</v>
      </c>
      <c r="G2583" t="s">
        <v>8581</v>
      </c>
      <c r="H2583" s="62">
        <v>88416482000106</v>
      </c>
      <c r="I2583" t="s">
        <v>30</v>
      </c>
      <c r="J2583">
        <v>6.81</v>
      </c>
      <c r="K2583">
        <v>103.65</v>
      </c>
    </row>
    <row r="2584" spans="1:11" x14ac:dyDescent="0.25">
      <c r="A2584" t="s">
        <v>5958</v>
      </c>
      <c r="B2584" t="str">
        <f>C2584&amp;"-"&amp;COUNTIF(C$2:C2584,C2584)</f>
        <v>72887-5</v>
      </c>
      <c r="C2584">
        <v>72887</v>
      </c>
      <c r="D2584" s="57">
        <v>45016</v>
      </c>
      <c r="E2584" s="84" t="str">
        <f>F2584&amp;"-"&amp;COUNTIF($F$2:F2584,F2584)</f>
        <v>METASA-2259</v>
      </c>
      <c r="F2584" s="84" t="str">
        <f t="shared" si="154"/>
        <v>METASA</v>
      </c>
      <c r="G2584" t="s">
        <v>8581</v>
      </c>
      <c r="H2584" s="62">
        <v>88416482000106</v>
      </c>
      <c r="I2584" t="s">
        <v>30</v>
      </c>
      <c r="J2584">
        <v>206.63</v>
      </c>
      <c r="K2584">
        <v>3487.91</v>
      </c>
    </row>
    <row r="2585" spans="1:11" x14ac:dyDescent="0.25">
      <c r="A2585" t="s">
        <v>5958</v>
      </c>
      <c r="B2585" t="str">
        <f>C2585&amp;"-"&amp;COUNTIF(C$2:C2585,C2585)</f>
        <v>72909-1</v>
      </c>
      <c r="C2585">
        <v>72909</v>
      </c>
      <c r="D2585" s="57">
        <v>45016</v>
      </c>
      <c r="E2585" s="84" t="str">
        <f>F2585&amp;"-"&amp;COUNTIF($F$2:F2585,F2585)</f>
        <v>METASA-2260</v>
      </c>
      <c r="F2585" s="84" t="str">
        <f t="shared" si="154"/>
        <v>METASA</v>
      </c>
      <c r="G2585" t="s">
        <v>8581</v>
      </c>
      <c r="H2585" s="62">
        <v>88416482000106</v>
      </c>
      <c r="I2585" t="s">
        <v>30</v>
      </c>
      <c r="J2585">
        <v>236.24</v>
      </c>
      <c r="K2585">
        <v>4169.6400000000003</v>
      </c>
    </row>
    <row r="2586" spans="1:11" x14ac:dyDescent="0.25">
      <c r="A2586" t="s">
        <v>5958</v>
      </c>
      <c r="B2586" t="str">
        <f>C2586&amp;"-"&amp;COUNTIF(C$2:C2586,C2586)</f>
        <v>72909-2</v>
      </c>
      <c r="C2586">
        <v>72909</v>
      </c>
      <c r="D2586" s="57">
        <v>45016</v>
      </c>
      <c r="E2586" s="84" t="str">
        <f>F2586&amp;"-"&amp;COUNTIF($F$2:F2586,F2586)</f>
        <v>METASA-2261</v>
      </c>
      <c r="F2586" s="84" t="str">
        <f t="shared" si="154"/>
        <v>METASA</v>
      </c>
      <c r="G2586" t="s">
        <v>8581</v>
      </c>
      <c r="H2586" s="62">
        <v>88416482000106</v>
      </c>
      <c r="I2586" t="s">
        <v>30</v>
      </c>
      <c r="J2586">
        <v>380.6</v>
      </c>
      <c r="K2586">
        <v>6424.53</v>
      </c>
    </row>
    <row r="2587" spans="1:11" x14ac:dyDescent="0.25">
      <c r="A2587" t="s">
        <v>5958</v>
      </c>
      <c r="B2587" t="str">
        <f>C2587&amp;"-"&amp;COUNTIF(C$2:C2587,C2587)</f>
        <v>72909-3</v>
      </c>
      <c r="C2587">
        <v>72909</v>
      </c>
      <c r="D2587" s="57">
        <v>45016</v>
      </c>
      <c r="E2587" s="84" t="str">
        <f>F2587&amp;"-"&amp;COUNTIF($F$2:F2587,F2587)</f>
        <v>METASA-2262</v>
      </c>
      <c r="F2587" s="84" t="str">
        <f t="shared" si="154"/>
        <v>METASA</v>
      </c>
      <c r="G2587" t="s">
        <v>8581</v>
      </c>
      <c r="H2587" s="62">
        <v>88416482000106</v>
      </c>
      <c r="I2587" t="s">
        <v>30</v>
      </c>
      <c r="J2587">
        <v>372.23</v>
      </c>
      <c r="K2587">
        <v>4976.72</v>
      </c>
    </row>
    <row r="2588" spans="1:11" x14ac:dyDescent="0.25">
      <c r="A2588" t="s">
        <v>5958</v>
      </c>
      <c r="B2588" t="str">
        <f>C2588&amp;"-"&amp;COUNTIF(C$2:C2588,C2588)</f>
        <v>72909-4</v>
      </c>
      <c r="C2588">
        <v>72909</v>
      </c>
      <c r="D2588" s="57">
        <v>45016</v>
      </c>
      <c r="E2588" s="84" t="str">
        <f>F2588&amp;"-"&amp;COUNTIF($F$2:F2588,F2588)</f>
        <v>METASA-2263</v>
      </c>
      <c r="F2588" s="84" t="str">
        <f t="shared" si="154"/>
        <v>METASA</v>
      </c>
      <c r="G2588" t="s">
        <v>8581</v>
      </c>
      <c r="H2588" s="62">
        <v>88416482000106</v>
      </c>
      <c r="I2588" t="s">
        <v>30</v>
      </c>
      <c r="J2588">
        <v>465.32</v>
      </c>
      <c r="K2588">
        <v>6728.53</v>
      </c>
    </row>
    <row r="2589" spans="1:11" x14ac:dyDescent="0.25">
      <c r="A2589" t="s">
        <v>5958</v>
      </c>
      <c r="B2589" t="str">
        <f>C2589&amp;"-"&amp;COUNTIF(C$2:C2589,C2589)</f>
        <v>72909-5</v>
      </c>
      <c r="C2589">
        <v>72909</v>
      </c>
      <c r="D2589" s="57">
        <v>45016</v>
      </c>
      <c r="E2589" s="84" t="str">
        <f>F2589&amp;"-"&amp;COUNTIF($F$2:F2589,F2589)</f>
        <v>METASA-2264</v>
      </c>
      <c r="F2589" s="84" t="str">
        <f t="shared" si="154"/>
        <v>METASA</v>
      </c>
      <c r="G2589" t="s">
        <v>8581</v>
      </c>
      <c r="H2589" s="62">
        <v>88416482000106</v>
      </c>
      <c r="I2589" t="s">
        <v>30</v>
      </c>
      <c r="J2589">
        <v>563.33000000000004</v>
      </c>
      <c r="K2589">
        <v>9509.01</v>
      </c>
    </row>
    <row r="2590" spans="1:11" x14ac:dyDescent="0.25">
      <c r="A2590" t="s">
        <v>5958</v>
      </c>
      <c r="B2590" t="str">
        <f>C2590&amp;"-"&amp;COUNTIF(C$2:C2590,C2590)</f>
        <v>72909-6</v>
      </c>
      <c r="C2590">
        <v>72909</v>
      </c>
      <c r="D2590" s="57">
        <v>45016</v>
      </c>
      <c r="E2590" s="84" t="str">
        <f>F2590&amp;"-"&amp;COUNTIF($F$2:F2590,F2590)</f>
        <v>METASA-2265</v>
      </c>
      <c r="F2590" s="84" t="str">
        <f t="shared" si="154"/>
        <v>METASA</v>
      </c>
      <c r="G2590" t="s">
        <v>8581</v>
      </c>
      <c r="H2590" s="62">
        <v>88416482000106</v>
      </c>
      <c r="I2590" t="s">
        <v>30</v>
      </c>
      <c r="J2590">
        <v>87.9</v>
      </c>
      <c r="K2590">
        <v>1483.75</v>
      </c>
    </row>
    <row r="2591" spans="1:11" x14ac:dyDescent="0.25">
      <c r="A2591" t="s">
        <v>5958</v>
      </c>
      <c r="B2591" t="str">
        <f>C2591&amp;"-"&amp;COUNTIF(C$2:C2591,C2591)</f>
        <v>72909-7</v>
      </c>
      <c r="C2591">
        <v>72909</v>
      </c>
      <c r="D2591" s="57">
        <v>45016</v>
      </c>
      <c r="E2591" s="84" t="str">
        <f>F2591&amp;"-"&amp;COUNTIF($F$2:F2591,F2591)</f>
        <v>METASA-2266</v>
      </c>
      <c r="F2591" s="84" t="str">
        <f t="shared" si="154"/>
        <v>METASA</v>
      </c>
      <c r="G2591" t="s">
        <v>8581</v>
      </c>
      <c r="H2591" s="62">
        <v>88416482000106</v>
      </c>
      <c r="I2591" t="s">
        <v>30</v>
      </c>
      <c r="J2591">
        <v>1494.44</v>
      </c>
      <c r="K2591">
        <v>19980.66</v>
      </c>
    </row>
    <row r="2592" spans="1:11" x14ac:dyDescent="0.25">
      <c r="A2592" t="s">
        <v>5958</v>
      </c>
      <c r="B2592" t="str">
        <f>C2592&amp;"-"&amp;COUNTIF(C$2:C2592,C2592)</f>
        <v>72909-8</v>
      </c>
      <c r="C2592">
        <v>72909</v>
      </c>
      <c r="D2592" s="57">
        <v>45016</v>
      </c>
      <c r="E2592" s="84" t="str">
        <f>F2592&amp;"-"&amp;COUNTIF($F$2:F2592,F2592)</f>
        <v>METASA-2267</v>
      </c>
      <c r="F2592" s="84" t="str">
        <f t="shared" si="154"/>
        <v>METASA</v>
      </c>
      <c r="G2592" t="s">
        <v>8581</v>
      </c>
      <c r="H2592" s="62">
        <v>88416482000106</v>
      </c>
      <c r="I2592" t="s">
        <v>30</v>
      </c>
      <c r="J2592">
        <v>578.04999999999995</v>
      </c>
      <c r="K2592">
        <v>9381.75</v>
      </c>
    </row>
    <row r="2593" spans="1:11" x14ac:dyDescent="0.25">
      <c r="A2593" t="s">
        <v>5958</v>
      </c>
      <c r="B2593" t="str">
        <f>C2593&amp;"-"&amp;COUNTIF(C$2:C2593,C2593)</f>
        <v>72909-9</v>
      </c>
      <c r="C2593">
        <v>72909</v>
      </c>
      <c r="D2593" s="57">
        <v>45016</v>
      </c>
      <c r="E2593" s="84" t="str">
        <f>F2593&amp;"-"&amp;COUNTIF($F$2:F2593,F2593)</f>
        <v>METASA-2268</v>
      </c>
      <c r="F2593" s="84" t="str">
        <f t="shared" si="154"/>
        <v>METASA</v>
      </c>
      <c r="G2593" t="s">
        <v>8581</v>
      </c>
      <c r="H2593" s="62">
        <v>88416482000106</v>
      </c>
      <c r="I2593" t="s">
        <v>30</v>
      </c>
      <c r="J2593">
        <v>53.02</v>
      </c>
      <c r="K2593">
        <v>864.23</v>
      </c>
    </row>
    <row r="2594" spans="1:11" x14ac:dyDescent="0.25">
      <c r="A2594" t="s">
        <v>5958</v>
      </c>
      <c r="B2594" t="str">
        <f>C2594&amp;"-"&amp;COUNTIF(C$2:C2594,C2594)</f>
        <v>72909-10</v>
      </c>
      <c r="C2594">
        <v>72909</v>
      </c>
      <c r="D2594" s="57">
        <v>45016</v>
      </c>
      <c r="E2594" s="84" t="str">
        <f>F2594&amp;"-"&amp;COUNTIF($F$2:F2594,F2594)</f>
        <v>METASA-2269</v>
      </c>
      <c r="F2594" s="84" t="str">
        <f t="shared" si="154"/>
        <v>METASA</v>
      </c>
      <c r="G2594" t="s">
        <v>8581</v>
      </c>
      <c r="H2594" s="62">
        <v>88416482000106</v>
      </c>
      <c r="I2594" t="s">
        <v>30</v>
      </c>
      <c r="J2594">
        <v>67.7</v>
      </c>
      <c r="K2594">
        <v>978.94</v>
      </c>
    </row>
    <row r="2595" spans="1:11" x14ac:dyDescent="0.25">
      <c r="A2595" t="s">
        <v>5958</v>
      </c>
      <c r="B2595" t="str">
        <f>C2595&amp;"-"&amp;COUNTIF(C$2:C2595,C2595)</f>
        <v>72909-11</v>
      </c>
      <c r="C2595">
        <v>72909</v>
      </c>
      <c r="D2595" s="57">
        <v>45016</v>
      </c>
      <c r="E2595" s="84" t="str">
        <f>F2595&amp;"-"&amp;COUNTIF($F$2:F2595,F2595)</f>
        <v>METASA-2270</v>
      </c>
      <c r="F2595" s="84" t="str">
        <f t="shared" si="154"/>
        <v>METASA</v>
      </c>
      <c r="G2595" t="s">
        <v>8581</v>
      </c>
      <c r="H2595" s="62">
        <v>88416482000106</v>
      </c>
      <c r="I2595" t="s">
        <v>30</v>
      </c>
      <c r="J2595">
        <v>4836.3900000000003</v>
      </c>
      <c r="K2595">
        <v>73609.86</v>
      </c>
    </row>
    <row r="2596" spans="1:11" x14ac:dyDescent="0.25">
      <c r="A2596" t="s">
        <v>5958</v>
      </c>
      <c r="B2596" t="str">
        <f>C2596&amp;"-"&amp;COUNTIF(C$2:C2596,C2596)</f>
        <v>72909-12</v>
      </c>
      <c r="C2596">
        <v>72909</v>
      </c>
      <c r="D2596" s="57">
        <v>45016</v>
      </c>
      <c r="E2596" s="84" t="str">
        <f>F2596&amp;"-"&amp;COUNTIF($F$2:F2596,F2596)</f>
        <v>METASA-2271</v>
      </c>
      <c r="F2596" s="84" t="str">
        <f t="shared" si="154"/>
        <v>METASA</v>
      </c>
      <c r="G2596" t="s">
        <v>8581</v>
      </c>
      <c r="H2596" s="62">
        <v>88416482000106</v>
      </c>
      <c r="I2596" t="s">
        <v>30</v>
      </c>
      <c r="J2596">
        <v>694.99</v>
      </c>
      <c r="K2596">
        <v>11731.43</v>
      </c>
    </row>
    <row r="2597" spans="1:11" x14ac:dyDescent="0.25">
      <c r="A2597" t="s">
        <v>5958</v>
      </c>
      <c r="B2597" t="str">
        <f>C2597&amp;"-"&amp;COUNTIF(C$2:C2597,C2597)</f>
        <v>72909-13</v>
      </c>
      <c r="C2597">
        <v>72909</v>
      </c>
      <c r="D2597" s="57">
        <v>45016</v>
      </c>
      <c r="E2597" s="84" t="str">
        <f>F2597&amp;"-"&amp;COUNTIF($F$2:F2597,F2597)</f>
        <v>METASA-2272</v>
      </c>
      <c r="F2597" s="84" t="str">
        <f t="shared" si="154"/>
        <v>METASA</v>
      </c>
      <c r="G2597" t="s">
        <v>8581</v>
      </c>
      <c r="H2597" s="62">
        <v>88416482000106</v>
      </c>
      <c r="I2597" t="s">
        <v>30</v>
      </c>
      <c r="J2597">
        <v>1304.54</v>
      </c>
      <c r="K2597">
        <v>19855.099999999999</v>
      </c>
    </row>
    <row r="2598" spans="1:11" x14ac:dyDescent="0.25">
      <c r="A2598" t="s">
        <v>5958</v>
      </c>
      <c r="B2598" t="str">
        <f>C2598&amp;"-"&amp;COUNTIF(C$2:C2598,C2598)</f>
        <v>72909-14</v>
      </c>
      <c r="C2598">
        <v>72909</v>
      </c>
      <c r="D2598" s="57">
        <v>45016</v>
      </c>
      <c r="E2598" s="84" t="str">
        <f>F2598&amp;"-"&amp;COUNTIF($F$2:F2598,F2598)</f>
        <v>METASA-2273</v>
      </c>
      <c r="F2598" s="84" t="str">
        <f t="shared" si="154"/>
        <v>METASA</v>
      </c>
      <c r="G2598" t="s">
        <v>8581</v>
      </c>
      <c r="H2598" s="62">
        <v>88416482000106</v>
      </c>
      <c r="I2598" t="s">
        <v>30</v>
      </c>
      <c r="J2598">
        <v>1084.48</v>
      </c>
      <c r="K2598">
        <v>18306.02</v>
      </c>
    </row>
    <row r="2599" spans="1:11" x14ac:dyDescent="0.25">
      <c r="A2599" t="s">
        <v>5958</v>
      </c>
      <c r="B2599" t="str">
        <f>C2599&amp;"-"&amp;COUNTIF(C$2:C2599,C2599)</f>
        <v>72909-15</v>
      </c>
      <c r="C2599">
        <v>72909</v>
      </c>
      <c r="D2599" s="57">
        <v>45016</v>
      </c>
      <c r="E2599" s="84" t="str">
        <f>F2599&amp;"-"&amp;COUNTIF($F$2:F2599,F2599)</f>
        <v>METASA-2274</v>
      </c>
      <c r="F2599" s="84" t="str">
        <f t="shared" si="154"/>
        <v>METASA</v>
      </c>
      <c r="G2599" t="s">
        <v>8581</v>
      </c>
      <c r="H2599" s="62">
        <v>88416482000106</v>
      </c>
      <c r="I2599" t="s">
        <v>30</v>
      </c>
      <c r="J2599">
        <v>146.18</v>
      </c>
      <c r="K2599">
        <v>2347.65</v>
      </c>
    </row>
    <row r="2600" spans="1:11" x14ac:dyDescent="0.25">
      <c r="A2600" t="s">
        <v>5958</v>
      </c>
      <c r="B2600" t="str">
        <f>C2600&amp;"-"&amp;COUNTIF(C$2:C2600,C2600)</f>
        <v>72909-16</v>
      </c>
      <c r="C2600">
        <v>72909</v>
      </c>
      <c r="D2600" s="57">
        <v>45016</v>
      </c>
      <c r="E2600" s="84" t="str">
        <f>F2600&amp;"-"&amp;COUNTIF($F$2:F2600,F2600)</f>
        <v>METASA-2275</v>
      </c>
      <c r="F2600" s="84" t="str">
        <f t="shared" si="154"/>
        <v>METASA</v>
      </c>
      <c r="G2600" t="s">
        <v>8581</v>
      </c>
      <c r="H2600" s="62">
        <v>88416482000106</v>
      </c>
      <c r="I2600" t="s">
        <v>30</v>
      </c>
      <c r="J2600">
        <v>1842.34</v>
      </c>
      <c r="K2600">
        <v>34396.51</v>
      </c>
    </row>
    <row r="2601" spans="1:11" x14ac:dyDescent="0.25">
      <c r="A2601" t="s">
        <v>5958</v>
      </c>
      <c r="B2601" t="str">
        <f>C2601&amp;"-"&amp;COUNTIF(C$2:C2601,C2601)</f>
        <v>72909-17</v>
      </c>
      <c r="C2601">
        <v>72909</v>
      </c>
      <c r="D2601" s="57">
        <v>45016</v>
      </c>
      <c r="E2601" s="84" t="str">
        <f>F2601&amp;"-"&amp;COUNTIF($F$2:F2601,F2601)</f>
        <v>METASA-2276</v>
      </c>
      <c r="F2601" s="84" t="str">
        <f t="shared" si="154"/>
        <v>METASA</v>
      </c>
      <c r="G2601" t="s">
        <v>8581</v>
      </c>
      <c r="H2601" s="62">
        <v>88416482000106</v>
      </c>
      <c r="I2601" t="s">
        <v>30</v>
      </c>
      <c r="J2601">
        <v>81.09</v>
      </c>
      <c r="K2601">
        <v>1368.8</v>
      </c>
    </row>
    <row r="2602" spans="1:11" x14ac:dyDescent="0.25">
      <c r="A2602" t="s">
        <v>5958</v>
      </c>
      <c r="B2602" t="str">
        <f>C2602&amp;"-"&amp;COUNTIF(C$2:C2602,C2602)</f>
        <v>72909-18</v>
      </c>
      <c r="C2602">
        <v>72909</v>
      </c>
      <c r="D2602" s="57">
        <v>45016</v>
      </c>
      <c r="E2602" s="84" t="str">
        <f>F2602&amp;"-"&amp;COUNTIF($F$2:F2602,F2602)</f>
        <v>METASA-2277</v>
      </c>
      <c r="F2602" s="84" t="str">
        <f t="shared" si="154"/>
        <v>METASA</v>
      </c>
      <c r="G2602" t="s">
        <v>8581</v>
      </c>
      <c r="H2602" s="62">
        <v>88416482000106</v>
      </c>
      <c r="I2602" t="s">
        <v>30</v>
      </c>
      <c r="J2602">
        <v>1299.99</v>
      </c>
      <c r="K2602">
        <v>25115.81</v>
      </c>
    </row>
    <row r="2603" spans="1:11" x14ac:dyDescent="0.25">
      <c r="A2603" t="s">
        <v>5958</v>
      </c>
      <c r="B2603" t="str">
        <f>C2603&amp;"-"&amp;COUNTIF(C$2:C2603,C2603)</f>
        <v>72909-19</v>
      </c>
      <c r="C2603">
        <v>72909</v>
      </c>
      <c r="D2603" s="57">
        <v>45016</v>
      </c>
      <c r="E2603" s="84" t="str">
        <f>F2603&amp;"-"&amp;COUNTIF($F$2:F2603,F2603)</f>
        <v>METASA-2278</v>
      </c>
      <c r="F2603" s="84" t="str">
        <f t="shared" si="154"/>
        <v>METASA</v>
      </c>
      <c r="G2603" t="s">
        <v>8581</v>
      </c>
      <c r="H2603" s="62">
        <v>88416482000106</v>
      </c>
      <c r="I2603" t="s">
        <v>30</v>
      </c>
      <c r="J2603">
        <v>83.84</v>
      </c>
      <c r="K2603">
        <v>1619.79</v>
      </c>
    </row>
    <row r="2604" spans="1:11" x14ac:dyDescent="0.25">
      <c r="A2604" t="s">
        <v>5958</v>
      </c>
      <c r="B2604" t="str">
        <f>C2604&amp;"-"&amp;COUNTIF(C$2:C2604,C2604)</f>
        <v>72909-20</v>
      </c>
      <c r="C2604">
        <v>72909</v>
      </c>
      <c r="D2604" s="57">
        <v>45016</v>
      </c>
      <c r="E2604" s="84" t="str">
        <f>F2604&amp;"-"&amp;COUNTIF($F$2:F2604,F2604)</f>
        <v>METASA-2279</v>
      </c>
      <c r="F2604" s="84" t="str">
        <f t="shared" si="154"/>
        <v>METASA</v>
      </c>
      <c r="G2604" t="s">
        <v>8581</v>
      </c>
      <c r="H2604" s="62">
        <v>88416482000106</v>
      </c>
      <c r="I2604" t="s">
        <v>30</v>
      </c>
      <c r="J2604">
        <v>1853.92</v>
      </c>
      <c r="K2604">
        <v>31294.17</v>
      </c>
    </row>
    <row r="2605" spans="1:11" x14ac:dyDescent="0.25">
      <c r="A2605" t="s">
        <v>5958</v>
      </c>
      <c r="B2605" t="str">
        <f>C2605&amp;"-"&amp;COUNTIF(C$2:C2605,C2605)</f>
        <v>72911-1</v>
      </c>
      <c r="C2605">
        <v>72911</v>
      </c>
      <c r="D2605" s="57">
        <v>45016</v>
      </c>
      <c r="E2605" s="84" t="str">
        <f>F2605&amp;"-"&amp;COUNTIF($F$2:F2605,F2605)</f>
        <v>METASA-2280</v>
      </c>
      <c r="F2605" s="84" t="str">
        <f t="shared" si="154"/>
        <v>METASA</v>
      </c>
      <c r="G2605" t="s">
        <v>8581</v>
      </c>
      <c r="H2605" s="62">
        <v>88416482000106</v>
      </c>
      <c r="I2605" t="s">
        <v>30</v>
      </c>
      <c r="J2605">
        <v>1309.6300000000001</v>
      </c>
      <c r="K2605">
        <v>23114.97</v>
      </c>
    </row>
    <row r="2606" spans="1:11" x14ac:dyDescent="0.25">
      <c r="A2606" t="s">
        <v>5958</v>
      </c>
      <c r="B2606" t="str">
        <f>C2606&amp;"-"&amp;COUNTIF(C$2:C2606,C2606)</f>
        <v>72911-2</v>
      </c>
      <c r="C2606">
        <v>72911</v>
      </c>
      <c r="D2606" s="57">
        <v>45016</v>
      </c>
      <c r="E2606" s="84" t="str">
        <f>F2606&amp;"-"&amp;COUNTIF($F$2:F2606,F2606)</f>
        <v>METASA-2281</v>
      </c>
      <c r="F2606" s="84" t="str">
        <f t="shared" si="154"/>
        <v>METASA</v>
      </c>
      <c r="G2606" t="s">
        <v>8581</v>
      </c>
      <c r="H2606" s="62">
        <v>88416482000106</v>
      </c>
      <c r="I2606" t="s">
        <v>30</v>
      </c>
      <c r="J2606">
        <v>1201.31</v>
      </c>
      <c r="K2606">
        <v>20278.11</v>
      </c>
    </row>
    <row r="2607" spans="1:11" x14ac:dyDescent="0.25">
      <c r="A2607" t="s">
        <v>5958</v>
      </c>
      <c r="B2607" t="str">
        <f>C2607&amp;"-"&amp;COUNTIF(C$2:C2607,C2607)</f>
        <v>72911-3</v>
      </c>
      <c r="C2607">
        <v>72911</v>
      </c>
      <c r="D2607" s="57">
        <v>45016</v>
      </c>
      <c r="E2607" s="84" t="str">
        <f>F2607&amp;"-"&amp;COUNTIF($F$2:F2607,F2607)</f>
        <v>METASA-2282</v>
      </c>
      <c r="F2607" s="84" t="str">
        <f t="shared" si="154"/>
        <v>METASA</v>
      </c>
      <c r="G2607" t="s">
        <v>8581</v>
      </c>
      <c r="H2607" s="62">
        <v>88416482000106</v>
      </c>
      <c r="I2607" t="s">
        <v>30</v>
      </c>
      <c r="J2607">
        <v>4541.51</v>
      </c>
      <c r="K2607">
        <v>60719.99</v>
      </c>
    </row>
    <row r="2608" spans="1:11" x14ac:dyDescent="0.25">
      <c r="A2608" t="s">
        <v>5958</v>
      </c>
      <c r="B2608" t="str">
        <f>C2608&amp;"-"&amp;COUNTIF(C$2:C2608,C2608)</f>
        <v>72911-4</v>
      </c>
      <c r="C2608">
        <v>72911</v>
      </c>
      <c r="D2608" s="57">
        <v>45016</v>
      </c>
      <c r="E2608" s="84" t="str">
        <f>F2608&amp;"-"&amp;COUNTIF($F$2:F2608,F2608)</f>
        <v>METASA-2283</v>
      </c>
      <c r="F2608" s="84" t="str">
        <f t="shared" si="154"/>
        <v>METASA</v>
      </c>
      <c r="G2608" t="s">
        <v>8581</v>
      </c>
      <c r="H2608" s="62">
        <v>88416482000106</v>
      </c>
      <c r="I2608" t="s">
        <v>30</v>
      </c>
      <c r="J2608">
        <v>329.98</v>
      </c>
      <c r="K2608">
        <v>4771.51</v>
      </c>
    </row>
    <row r="2609" spans="1:11" x14ac:dyDescent="0.25">
      <c r="A2609" t="s">
        <v>5958</v>
      </c>
      <c r="B2609" t="str">
        <f>C2609&amp;"-"&amp;COUNTIF(C$2:C2609,C2609)</f>
        <v>72911-5</v>
      </c>
      <c r="C2609">
        <v>72911</v>
      </c>
      <c r="D2609" s="57">
        <v>45016</v>
      </c>
      <c r="E2609" s="84" t="str">
        <f>F2609&amp;"-"&amp;COUNTIF($F$2:F2609,F2609)</f>
        <v>METASA-2284</v>
      </c>
      <c r="F2609" s="84" t="str">
        <f t="shared" si="154"/>
        <v>METASA</v>
      </c>
      <c r="G2609" t="s">
        <v>8581</v>
      </c>
      <c r="H2609" s="62">
        <v>88416482000106</v>
      </c>
      <c r="I2609" t="s">
        <v>30</v>
      </c>
      <c r="J2609">
        <v>531.08000000000004</v>
      </c>
      <c r="K2609">
        <v>8964.6299999999992</v>
      </c>
    </row>
    <row r="2610" spans="1:11" x14ac:dyDescent="0.25">
      <c r="A2610" t="s">
        <v>5958</v>
      </c>
      <c r="B2610" t="str">
        <f>C2610&amp;"-"&amp;COUNTIF(C$2:C2610,C2610)</f>
        <v>72911-6</v>
      </c>
      <c r="C2610">
        <v>72911</v>
      </c>
      <c r="D2610" s="57">
        <v>45016</v>
      </c>
      <c r="E2610" s="84" t="str">
        <f>F2610&amp;"-"&amp;COUNTIF($F$2:F2610,F2610)</f>
        <v>METASA-2285</v>
      </c>
      <c r="F2610" s="84" t="str">
        <f t="shared" si="154"/>
        <v>METASA</v>
      </c>
      <c r="G2610" t="s">
        <v>8581</v>
      </c>
      <c r="H2610" s="62">
        <v>88416482000106</v>
      </c>
      <c r="I2610" t="s">
        <v>30</v>
      </c>
      <c r="J2610">
        <v>55.33</v>
      </c>
      <c r="K2610">
        <v>933.97</v>
      </c>
    </row>
    <row r="2611" spans="1:11" x14ac:dyDescent="0.25">
      <c r="A2611" t="s">
        <v>5958</v>
      </c>
      <c r="B2611" t="str">
        <f>C2611&amp;"-"&amp;COUNTIF(C$2:C2611,C2611)</f>
        <v>72911-7</v>
      </c>
      <c r="C2611">
        <v>72911</v>
      </c>
      <c r="D2611" s="57">
        <v>45016</v>
      </c>
      <c r="E2611" s="84" t="str">
        <f>F2611&amp;"-"&amp;COUNTIF($F$2:F2611,F2611)</f>
        <v>METASA-2286</v>
      </c>
      <c r="F2611" s="84" t="str">
        <f t="shared" si="154"/>
        <v>METASA</v>
      </c>
      <c r="G2611" t="s">
        <v>8581</v>
      </c>
      <c r="H2611" s="62">
        <v>88416482000106</v>
      </c>
      <c r="I2611" t="s">
        <v>30</v>
      </c>
      <c r="J2611">
        <v>189.06</v>
      </c>
      <c r="K2611">
        <v>2733.81</v>
      </c>
    </row>
    <row r="2612" spans="1:11" x14ac:dyDescent="0.25">
      <c r="A2612" t="s">
        <v>5958</v>
      </c>
      <c r="B2612" t="str">
        <f>C2612&amp;"-"&amp;COUNTIF(C$2:C2612,C2612)</f>
        <v>72911-8</v>
      </c>
      <c r="C2612">
        <v>72911</v>
      </c>
      <c r="D2612" s="57">
        <v>45016</v>
      </c>
      <c r="E2612" s="84" t="str">
        <f>F2612&amp;"-"&amp;COUNTIF($F$2:F2612,F2612)</f>
        <v>METASA-2287</v>
      </c>
      <c r="F2612" s="84" t="str">
        <f t="shared" si="154"/>
        <v>METASA</v>
      </c>
      <c r="G2612" t="s">
        <v>8581</v>
      </c>
      <c r="H2612" s="62">
        <v>88416482000106</v>
      </c>
      <c r="I2612" t="s">
        <v>30</v>
      </c>
      <c r="J2612">
        <v>1849.02</v>
      </c>
      <c r="K2612">
        <v>24721.4</v>
      </c>
    </row>
    <row r="2613" spans="1:11" x14ac:dyDescent="0.25">
      <c r="A2613" t="s">
        <v>5958</v>
      </c>
      <c r="B2613" t="str">
        <f>C2613&amp;"-"&amp;COUNTIF(C$2:C2613,C2613)</f>
        <v>72911-9</v>
      </c>
      <c r="C2613">
        <v>72911</v>
      </c>
      <c r="D2613" s="57">
        <v>45016</v>
      </c>
      <c r="E2613" s="84" t="str">
        <f>F2613&amp;"-"&amp;COUNTIF($F$2:F2613,F2613)</f>
        <v>METASA-2288</v>
      </c>
      <c r="F2613" s="84" t="str">
        <f t="shared" si="154"/>
        <v>METASA</v>
      </c>
      <c r="G2613" t="s">
        <v>8581</v>
      </c>
      <c r="H2613" s="62">
        <v>88416482000106</v>
      </c>
      <c r="I2613" t="s">
        <v>30</v>
      </c>
      <c r="J2613">
        <v>163.28</v>
      </c>
      <c r="K2613">
        <v>2650.03</v>
      </c>
    </row>
    <row r="2614" spans="1:11" x14ac:dyDescent="0.25">
      <c r="A2614" t="s">
        <v>5958</v>
      </c>
      <c r="B2614" t="str">
        <f>C2614&amp;"-"&amp;COUNTIF(C$2:C2614,C2614)</f>
        <v>72911-10</v>
      </c>
      <c r="C2614">
        <v>72911</v>
      </c>
      <c r="D2614" s="57">
        <v>45016</v>
      </c>
      <c r="E2614" s="84" t="str">
        <f>F2614&amp;"-"&amp;COUNTIF($F$2:F2614,F2614)</f>
        <v>METASA-2289</v>
      </c>
      <c r="F2614" s="84" t="str">
        <f t="shared" si="154"/>
        <v>METASA</v>
      </c>
      <c r="G2614" t="s">
        <v>8581</v>
      </c>
      <c r="H2614" s="62">
        <v>88416482000106</v>
      </c>
      <c r="I2614" t="s">
        <v>30</v>
      </c>
      <c r="J2614">
        <v>22.17</v>
      </c>
      <c r="K2614">
        <v>361.37</v>
      </c>
    </row>
    <row r="2615" spans="1:11" x14ac:dyDescent="0.25">
      <c r="A2615" t="s">
        <v>5958</v>
      </c>
      <c r="B2615" t="str">
        <f>C2615&amp;"-"&amp;COUNTIF(C$2:C2615,C2615)</f>
        <v>72911-11</v>
      </c>
      <c r="C2615">
        <v>72911</v>
      </c>
      <c r="D2615" s="57">
        <v>45016</v>
      </c>
      <c r="E2615" s="84" t="str">
        <f>F2615&amp;"-"&amp;COUNTIF($F$2:F2615,F2615)</f>
        <v>METASA-2290</v>
      </c>
      <c r="F2615" s="84" t="str">
        <f t="shared" si="154"/>
        <v>METASA</v>
      </c>
      <c r="G2615" t="s">
        <v>8581</v>
      </c>
      <c r="H2615" s="62">
        <v>88416482000106</v>
      </c>
      <c r="I2615" t="s">
        <v>30</v>
      </c>
      <c r="J2615">
        <v>666.37</v>
      </c>
      <c r="K2615">
        <v>9635.7099999999991</v>
      </c>
    </row>
    <row r="2616" spans="1:11" x14ac:dyDescent="0.25">
      <c r="A2616" t="s">
        <v>5958</v>
      </c>
      <c r="B2616" t="str">
        <f>C2616&amp;"-"&amp;COUNTIF(C$2:C2616,C2616)</f>
        <v>72911-12</v>
      </c>
      <c r="C2616">
        <v>72911</v>
      </c>
      <c r="D2616" s="57">
        <v>45016</v>
      </c>
      <c r="E2616" s="84" t="str">
        <f>F2616&amp;"-"&amp;COUNTIF($F$2:F2616,F2616)</f>
        <v>METASA-2291</v>
      </c>
      <c r="F2616" s="84" t="str">
        <f t="shared" si="154"/>
        <v>METASA</v>
      </c>
      <c r="G2616" t="s">
        <v>8581</v>
      </c>
      <c r="H2616" s="62">
        <v>88416482000106</v>
      </c>
      <c r="I2616" t="s">
        <v>30</v>
      </c>
      <c r="J2616">
        <v>3837.04</v>
      </c>
      <c r="K2616">
        <v>58399.75</v>
      </c>
    </row>
    <row r="2617" spans="1:11" x14ac:dyDescent="0.25">
      <c r="A2617" t="s">
        <v>5958</v>
      </c>
      <c r="B2617" t="str">
        <f>C2617&amp;"-"&amp;COUNTIF(C$2:C2617,C2617)</f>
        <v>72911-13</v>
      </c>
      <c r="C2617">
        <v>72911</v>
      </c>
      <c r="D2617" s="57">
        <v>45016</v>
      </c>
      <c r="E2617" s="84" t="str">
        <f>F2617&amp;"-"&amp;COUNTIF($F$2:F2617,F2617)</f>
        <v>METASA-2292</v>
      </c>
      <c r="F2617" s="84" t="str">
        <f t="shared" si="154"/>
        <v>METASA</v>
      </c>
      <c r="G2617" t="s">
        <v>8581</v>
      </c>
      <c r="H2617" s="62">
        <v>88416482000106</v>
      </c>
      <c r="I2617" t="s">
        <v>30</v>
      </c>
      <c r="J2617">
        <v>376.1</v>
      </c>
      <c r="K2617">
        <v>6348.57</v>
      </c>
    </row>
    <row r="2618" spans="1:11" x14ac:dyDescent="0.25">
      <c r="A2618" t="s">
        <v>5958</v>
      </c>
      <c r="B2618" t="str">
        <f>C2618&amp;"-"&amp;COUNTIF(C$2:C2618,C2618)</f>
        <v>72911-14</v>
      </c>
      <c r="C2618">
        <v>72911</v>
      </c>
      <c r="D2618" s="57">
        <v>45016</v>
      </c>
      <c r="E2618" s="84" t="str">
        <f>F2618&amp;"-"&amp;COUNTIF($F$2:F2618,F2618)</f>
        <v>METASA-2293</v>
      </c>
      <c r="F2618" s="84" t="str">
        <f t="shared" si="154"/>
        <v>METASA</v>
      </c>
      <c r="G2618" t="s">
        <v>8581</v>
      </c>
      <c r="H2618" s="62">
        <v>88416482000106</v>
      </c>
      <c r="I2618" t="s">
        <v>30</v>
      </c>
      <c r="J2618">
        <v>592.6</v>
      </c>
      <c r="K2618">
        <v>17511.330000000002</v>
      </c>
    </row>
    <row r="2619" spans="1:11" x14ac:dyDescent="0.25">
      <c r="A2619" t="s">
        <v>5958</v>
      </c>
      <c r="B2619" t="str">
        <f>C2619&amp;"-"&amp;COUNTIF(C$2:C2619,C2619)</f>
        <v>72911-15</v>
      </c>
      <c r="C2619">
        <v>72911</v>
      </c>
      <c r="D2619" s="57">
        <v>45016</v>
      </c>
      <c r="E2619" s="84" t="str">
        <f>F2619&amp;"-"&amp;COUNTIF($F$2:F2619,F2619)</f>
        <v>METASA-2294</v>
      </c>
      <c r="F2619" s="84" t="str">
        <f t="shared" si="154"/>
        <v>METASA</v>
      </c>
      <c r="G2619" t="s">
        <v>8581</v>
      </c>
      <c r="H2619" s="62">
        <v>88416482000106</v>
      </c>
      <c r="I2619" t="s">
        <v>30</v>
      </c>
      <c r="J2619">
        <v>20.05</v>
      </c>
      <c r="K2619">
        <v>338.44</v>
      </c>
    </row>
    <row r="2620" spans="1:11" x14ac:dyDescent="0.25">
      <c r="A2620" t="s">
        <v>5958</v>
      </c>
      <c r="B2620" t="str">
        <f>C2620&amp;"-"&amp;COUNTIF(C$2:C2620,C2620)</f>
        <v>72911-16</v>
      </c>
      <c r="C2620">
        <v>72911</v>
      </c>
      <c r="D2620" s="57">
        <v>45016</v>
      </c>
      <c r="E2620" s="84" t="str">
        <f>F2620&amp;"-"&amp;COUNTIF($F$2:F2620,F2620)</f>
        <v>METASA-2295</v>
      </c>
      <c r="F2620" s="84" t="str">
        <f t="shared" si="154"/>
        <v>METASA</v>
      </c>
      <c r="G2620" t="s">
        <v>8581</v>
      </c>
      <c r="H2620" s="62">
        <v>88416482000106</v>
      </c>
      <c r="I2620" t="s">
        <v>30</v>
      </c>
      <c r="J2620">
        <v>185.59</v>
      </c>
      <c r="K2620">
        <v>2980.58</v>
      </c>
    </row>
    <row r="2621" spans="1:11" x14ac:dyDescent="0.25">
      <c r="A2621" t="s">
        <v>5958</v>
      </c>
      <c r="B2621" t="str">
        <f>C2621&amp;"-"&amp;COUNTIF(C$2:C2621,C2621)</f>
        <v>72911-17</v>
      </c>
      <c r="C2621">
        <v>72911</v>
      </c>
      <c r="D2621" s="57">
        <v>45016</v>
      </c>
      <c r="E2621" s="84" t="str">
        <f>F2621&amp;"-"&amp;COUNTIF($F$2:F2621,F2621)</f>
        <v>METASA-2296</v>
      </c>
      <c r="F2621" s="84" t="str">
        <f t="shared" si="154"/>
        <v>METASA</v>
      </c>
      <c r="G2621" t="s">
        <v>8581</v>
      </c>
      <c r="H2621" s="62">
        <v>88416482000106</v>
      </c>
      <c r="I2621" t="s">
        <v>30</v>
      </c>
      <c r="J2621">
        <v>382.21</v>
      </c>
      <c r="K2621">
        <v>6203.27</v>
      </c>
    </row>
    <row r="2622" spans="1:11" x14ac:dyDescent="0.25">
      <c r="A2622" t="s">
        <v>5958</v>
      </c>
      <c r="B2622" t="str">
        <f>C2622&amp;"-"&amp;COUNTIF(C$2:C2622,C2622)</f>
        <v>72911-18</v>
      </c>
      <c r="C2622">
        <v>72911</v>
      </c>
      <c r="D2622" s="57">
        <v>45016</v>
      </c>
      <c r="E2622" s="84" t="str">
        <f>F2622&amp;"-"&amp;COUNTIF($F$2:F2622,F2622)</f>
        <v>METASA-2297</v>
      </c>
      <c r="F2622" s="84" t="str">
        <f t="shared" si="154"/>
        <v>METASA</v>
      </c>
      <c r="G2622" t="s">
        <v>8581</v>
      </c>
      <c r="H2622" s="62">
        <v>88416482000106</v>
      </c>
      <c r="I2622" t="s">
        <v>30</v>
      </c>
      <c r="J2622">
        <v>2312.08</v>
      </c>
      <c r="K2622">
        <v>43166.53</v>
      </c>
    </row>
    <row r="2623" spans="1:11" x14ac:dyDescent="0.25">
      <c r="A2623" t="s">
        <v>5958</v>
      </c>
      <c r="B2623" t="str">
        <f>C2623&amp;"-"&amp;COUNTIF(C$2:C2623,C2623)</f>
        <v>72911-19</v>
      </c>
      <c r="C2623">
        <v>72911</v>
      </c>
      <c r="D2623" s="57">
        <v>45016</v>
      </c>
      <c r="E2623" s="84" t="str">
        <f>F2623&amp;"-"&amp;COUNTIF($F$2:F2623,F2623)</f>
        <v>METASA-2298</v>
      </c>
      <c r="F2623" s="84" t="str">
        <f t="shared" si="154"/>
        <v>METASA</v>
      </c>
      <c r="G2623" t="s">
        <v>8581</v>
      </c>
      <c r="H2623" s="62">
        <v>88416482000106</v>
      </c>
      <c r="I2623" t="s">
        <v>30</v>
      </c>
      <c r="J2623">
        <v>787.22</v>
      </c>
      <c r="K2623">
        <v>13288.27</v>
      </c>
    </row>
    <row r="2624" spans="1:11" x14ac:dyDescent="0.25">
      <c r="A2624" t="s">
        <v>5958</v>
      </c>
      <c r="B2624" t="str">
        <f>C2624&amp;"-"&amp;COUNTIF(C$2:C2624,C2624)</f>
        <v>72911-20</v>
      </c>
      <c r="C2624">
        <v>72911</v>
      </c>
      <c r="D2624" s="57">
        <v>45016</v>
      </c>
      <c r="E2624" s="84" t="str">
        <f>F2624&amp;"-"&amp;COUNTIF($F$2:F2624,F2624)</f>
        <v>METASA-2299</v>
      </c>
      <c r="F2624" s="84" t="str">
        <f t="shared" si="154"/>
        <v>METASA</v>
      </c>
      <c r="G2624" t="s">
        <v>8581</v>
      </c>
      <c r="H2624" s="62">
        <v>88416482000106</v>
      </c>
      <c r="I2624" t="s">
        <v>30</v>
      </c>
      <c r="J2624">
        <v>239.44</v>
      </c>
      <c r="K2624">
        <v>4625.9799999999996</v>
      </c>
    </row>
    <row r="2625" spans="1:11" x14ac:dyDescent="0.25">
      <c r="A2625" t="s">
        <v>5958</v>
      </c>
      <c r="B2625" t="str">
        <f>C2625&amp;"-"&amp;COUNTIF(C$2:C2625,C2625)</f>
        <v>72911-21</v>
      </c>
      <c r="C2625">
        <v>72911</v>
      </c>
      <c r="D2625" s="57">
        <v>45016</v>
      </c>
      <c r="E2625" s="84" t="str">
        <f>F2625&amp;"-"&amp;COUNTIF($F$2:F2625,F2625)</f>
        <v>METASA-2300</v>
      </c>
      <c r="F2625" s="84" t="str">
        <f t="shared" si="154"/>
        <v>METASA</v>
      </c>
      <c r="G2625" t="s">
        <v>8581</v>
      </c>
      <c r="H2625" s="62">
        <v>88416482000106</v>
      </c>
      <c r="I2625" t="s">
        <v>30</v>
      </c>
      <c r="J2625">
        <v>51.16</v>
      </c>
      <c r="K2625">
        <v>988.41</v>
      </c>
    </row>
    <row r="2626" spans="1:11" x14ac:dyDescent="0.25">
      <c r="A2626" t="s">
        <v>5958</v>
      </c>
      <c r="B2626" t="str">
        <f>C2626&amp;"-"&amp;COUNTIF(C$2:C2626,C2626)</f>
        <v>72911-22</v>
      </c>
      <c r="C2626">
        <v>72911</v>
      </c>
      <c r="D2626" s="57">
        <v>45016</v>
      </c>
      <c r="E2626" s="84" t="str">
        <f>F2626&amp;"-"&amp;COUNTIF($F$2:F2626,F2626)</f>
        <v>METASA-2301</v>
      </c>
      <c r="F2626" s="84" t="str">
        <f t="shared" si="154"/>
        <v>METASA</v>
      </c>
      <c r="G2626" t="s">
        <v>8581</v>
      </c>
      <c r="H2626" s="62">
        <v>88416482000106</v>
      </c>
      <c r="I2626" t="s">
        <v>30</v>
      </c>
      <c r="J2626">
        <v>1722.78</v>
      </c>
      <c r="K2626">
        <v>25841.69</v>
      </c>
    </row>
    <row r="2627" spans="1:11" x14ac:dyDescent="0.25">
      <c r="A2627" t="s">
        <v>5958</v>
      </c>
      <c r="B2627" t="str">
        <f>C2627&amp;"-"&amp;COUNTIF(C$2:C2627,C2627)</f>
        <v>72911-23</v>
      </c>
      <c r="C2627">
        <v>72911</v>
      </c>
      <c r="D2627" s="57">
        <v>45016</v>
      </c>
      <c r="E2627" s="84" t="str">
        <f>F2627&amp;"-"&amp;COUNTIF($F$2:F2627,F2627)</f>
        <v>METASA-2302</v>
      </c>
      <c r="F2627" s="84" t="str">
        <f t="shared" ref="F2627:F2690" si="155">LEFT(G2627,SEARCH(" ",G2627)-1)</f>
        <v>METASA</v>
      </c>
      <c r="G2627" t="s">
        <v>8581</v>
      </c>
      <c r="H2627" s="62">
        <v>88416482000106</v>
      </c>
      <c r="I2627" t="s">
        <v>30</v>
      </c>
      <c r="J2627">
        <v>120.44</v>
      </c>
      <c r="K2627">
        <v>2207.67</v>
      </c>
    </row>
    <row r="2628" spans="1:11" x14ac:dyDescent="0.25">
      <c r="A2628" t="s">
        <v>5958</v>
      </c>
      <c r="B2628" t="str">
        <f>C2628&amp;"-"&amp;COUNTIF(C$2:C2628,C2628)</f>
        <v>72911-24</v>
      </c>
      <c r="C2628">
        <v>72911</v>
      </c>
      <c r="D2628" s="57">
        <v>45016</v>
      </c>
      <c r="E2628" s="84" t="str">
        <f>F2628&amp;"-"&amp;COUNTIF($F$2:F2628,F2628)</f>
        <v>METASA-2303</v>
      </c>
      <c r="F2628" s="84" t="str">
        <f t="shared" si="155"/>
        <v>METASA</v>
      </c>
      <c r="G2628" t="s">
        <v>8581</v>
      </c>
      <c r="H2628" s="62">
        <v>88416482000106</v>
      </c>
      <c r="I2628" t="s">
        <v>30</v>
      </c>
      <c r="J2628">
        <v>66.459999999999994</v>
      </c>
      <c r="K2628">
        <v>1121.8399999999999</v>
      </c>
    </row>
    <row r="2629" spans="1:11" x14ac:dyDescent="0.25">
      <c r="A2629" t="s">
        <v>5958</v>
      </c>
      <c r="B2629" t="str">
        <f>C2629&amp;"-"&amp;COUNTIF(C$2:C2629,C2629)</f>
        <v>72911-25</v>
      </c>
      <c r="C2629">
        <v>72911</v>
      </c>
      <c r="D2629" s="57">
        <v>45016</v>
      </c>
      <c r="E2629" s="84" t="str">
        <f>F2629&amp;"-"&amp;COUNTIF($F$2:F2629,F2629)</f>
        <v>METASA-2304</v>
      </c>
      <c r="F2629" s="84" t="str">
        <f t="shared" si="155"/>
        <v>METASA</v>
      </c>
      <c r="G2629" t="s">
        <v>8581</v>
      </c>
      <c r="H2629" s="62">
        <v>88416482000106</v>
      </c>
      <c r="I2629" t="s">
        <v>30</v>
      </c>
      <c r="J2629">
        <v>696.86</v>
      </c>
      <c r="K2629">
        <v>14473.78</v>
      </c>
    </row>
    <row r="2630" spans="1:11" x14ac:dyDescent="0.25">
      <c r="A2630" t="s">
        <v>5958</v>
      </c>
      <c r="B2630" t="str">
        <f>C2630&amp;"-"&amp;COUNTIF(C$2:C2630,C2630)</f>
        <v>72911-26</v>
      </c>
      <c r="C2630">
        <v>72911</v>
      </c>
      <c r="D2630" s="57">
        <v>45016</v>
      </c>
      <c r="E2630" s="84" t="str">
        <f>F2630&amp;"-"&amp;COUNTIF($F$2:F2630,F2630)</f>
        <v>METASA-2305</v>
      </c>
      <c r="F2630" s="84" t="str">
        <f t="shared" si="155"/>
        <v>METASA</v>
      </c>
      <c r="G2630" t="s">
        <v>8581</v>
      </c>
      <c r="H2630" s="62">
        <v>88416482000106</v>
      </c>
      <c r="I2630" t="s">
        <v>30</v>
      </c>
      <c r="J2630">
        <v>642.12</v>
      </c>
      <c r="K2630">
        <v>9516.2199999999993</v>
      </c>
    </row>
    <row r="2631" spans="1:11" x14ac:dyDescent="0.25">
      <c r="A2631" t="s">
        <v>5958</v>
      </c>
      <c r="B2631" t="str">
        <f>C2631&amp;"-"&amp;COUNTIF(C$2:C2631,C2631)</f>
        <v>72911-27</v>
      </c>
      <c r="C2631">
        <v>72911</v>
      </c>
      <c r="D2631" s="57">
        <v>45016</v>
      </c>
      <c r="E2631" s="84" t="str">
        <f>F2631&amp;"-"&amp;COUNTIF($F$2:F2631,F2631)</f>
        <v>METASA-2306</v>
      </c>
      <c r="F2631" s="84" t="str">
        <f t="shared" si="155"/>
        <v>METASA</v>
      </c>
      <c r="G2631" t="s">
        <v>8581</v>
      </c>
      <c r="H2631" s="62">
        <v>88416482000106</v>
      </c>
      <c r="I2631" t="s">
        <v>30</v>
      </c>
      <c r="J2631">
        <v>3003.34</v>
      </c>
      <c r="K2631">
        <v>96076.85</v>
      </c>
    </row>
    <row r="2632" spans="1:11" x14ac:dyDescent="0.25">
      <c r="A2632" t="s">
        <v>5958</v>
      </c>
      <c r="B2632" t="str">
        <f>C2632&amp;"-"&amp;COUNTIF(C$2:C2632,C2632)</f>
        <v>72922-1</v>
      </c>
      <c r="C2632">
        <v>72922</v>
      </c>
      <c r="D2632" s="57">
        <v>45016</v>
      </c>
      <c r="E2632" s="84" t="str">
        <f>F2632&amp;"-"&amp;COUNTIF($F$2:F2632,F2632)</f>
        <v>METASA-2307</v>
      </c>
      <c r="F2632" s="84" t="str">
        <f t="shared" si="155"/>
        <v>METASA</v>
      </c>
      <c r="G2632" t="s">
        <v>8581</v>
      </c>
      <c r="H2632" s="62">
        <v>88416482000106</v>
      </c>
      <c r="I2632" t="s">
        <v>30</v>
      </c>
      <c r="J2632">
        <v>1229.71</v>
      </c>
      <c r="K2632">
        <v>21741.27</v>
      </c>
    </row>
    <row r="2633" spans="1:11" x14ac:dyDescent="0.25">
      <c r="A2633" t="s">
        <v>5958</v>
      </c>
      <c r="B2633" t="str">
        <f>C2633&amp;"-"&amp;COUNTIF(C$2:C2633,C2633)</f>
        <v>72922-2</v>
      </c>
      <c r="C2633">
        <v>72922</v>
      </c>
      <c r="D2633" s="57">
        <v>45016</v>
      </c>
      <c r="E2633" s="84" t="str">
        <f>F2633&amp;"-"&amp;COUNTIF($F$2:F2633,F2633)</f>
        <v>METASA-2308</v>
      </c>
      <c r="F2633" s="84" t="str">
        <f t="shared" si="155"/>
        <v>METASA</v>
      </c>
      <c r="G2633" t="s">
        <v>8581</v>
      </c>
      <c r="H2633" s="62">
        <v>88416482000106</v>
      </c>
      <c r="I2633" t="s">
        <v>30</v>
      </c>
      <c r="J2633">
        <v>2193.6999999999998</v>
      </c>
      <c r="K2633">
        <v>38784.620000000003</v>
      </c>
    </row>
    <row r="2634" spans="1:11" x14ac:dyDescent="0.25">
      <c r="A2634" t="s">
        <v>5958</v>
      </c>
      <c r="B2634" t="str">
        <f>C2634&amp;"-"&amp;COUNTIF(C$2:C2634,C2634)</f>
        <v>72922-3</v>
      </c>
      <c r="C2634">
        <v>72922</v>
      </c>
      <c r="D2634" s="57">
        <v>45016</v>
      </c>
      <c r="E2634" s="84" t="str">
        <f>F2634&amp;"-"&amp;COUNTIF($F$2:F2634,F2634)</f>
        <v>METASA-2309</v>
      </c>
      <c r="F2634" s="84" t="str">
        <f t="shared" si="155"/>
        <v>METASA</v>
      </c>
      <c r="G2634" t="s">
        <v>8581</v>
      </c>
      <c r="H2634" s="62">
        <v>88416482000106</v>
      </c>
      <c r="I2634" t="s">
        <v>30</v>
      </c>
      <c r="J2634">
        <v>8908.2999999999993</v>
      </c>
      <c r="K2634">
        <v>179235</v>
      </c>
    </row>
    <row r="2635" spans="1:11" x14ac:dyDescent="0.25">
      <c r="A2635" t="s">
        <v>5958</v>
      </c>
      <c r="B2635" t="str">
        <f>C2635&amp;"-"&amp;COUNTIF(C$2:C2635,C2635)</f>
        <v>72922-4</v>
      </c>
      <c r="C2635">
        <v>72922</v>
      </c>
      <c r="D2635" s="57">
        <v>45016</v>
      </c>
      <c r="E2635" s="84" t="str">
        <f>F2635&amp;"-"&amp;COUNTIF($F$2:F2635,F2635)</f>
        <v>METASA-2310</v>
      </c>
      <c r="F2635" s="84" t="str">
        <f t="shared" si="155"/>
        <v>METASA</v>
      </c>
      <c r="G2635" t="s">
        <v>8581</v>
      </c>
      <c r="H2635" s="62">
        <v>88416482000106</v>
      </c>
      <c r="I2635" t="s">
        <v>30</v>
      </c>
      <c r="J2635">
        <v>48.6</v>
      </c>
      <c r="K2635">
        <v>890.84</v>
      </c>
    </row>
    <row r="2636" spans="1:11" x14ac:dyDescent="0.25">
      <c r="A2636" t="s">
        <v>5958</v>
      </c>
      <c r="B2636" t="str">
        <f>C2636&amp;"-"&amp;COUNTIF(C$2:C2636,C2636)</f>
        <v>72922-5</v>
      </c>
      <c r="C2636">
        <v>72922</v>
      </c>
      <c r="D2636" s="57">
        <v>45016</v>
      </c>
      <c r="E2636" s="84" t="str">
        <f>F2636&amp;"-"&amp;COUNTIF($F$2:F2636,F2636)</f>
        <v>METASA-2311</v>
      </c>
      <c r="F2636" s="84" t="str">
        <f t="shared" si="155"/>
        <v>METASA</v>
      </c>
      <c r="G2636" t="s">
        <v>8581</v>
      </c>
      <c r="H2636" s="62">
        <v>88416482000106</v>
      </c>
      <c r="I2636" t="s">
        <v>30</v>
      </c>
      <c r="J2636">
        <v>1428.73</v>
      </c>
      <c r="K2636">
        <v>26188.62</v>
      </c>
    </row>
    <row r="2637" spans="1:11" x14ac:dyDescent="0.25">
      <c r="A2637" t="s">
        <v>5958</v>
      </c>
      <c r="B2637" t="str">
        <f>C2637&amp;"-"&amp;COUNTIF(C$2:C2637,C2637)</f>
        <v>72922-6</v>
      </c>
      <c r="C2637">
        <v>72922</v>
      </c>
      <c r="D2637" s="57">
        <v>45016</v>
      </c>
      <c r="E2637" s="84" t="str">
        <f>F2637&amp;"-"&amp;COUNTIF($F$2:F2637,F2637)</f>
        <v>METASA-2312</v>
      </c>
      <c r="F2637" s="84" t="str">
        <f t="shared" si="155"/>
        <v>METASA</v>
      </c>
      <c r="G2637" t="s">
        <v>8581</v>
      </c>
      <c r="H2637" s="62">
        <v>88416482000106</v>
      </c>
      <c r="I2637" t="s">
        <v>30</v>
      </c>
      <c r="J2637">
        <v>740.48</v>
      </c>
      <c r="K2637">
        <v>13573</v>
      </c>
    </row>
    <row r="2638" spans="1:11" x14ac:dyDescent="0.25">
      <c r="A2638" t="s">
        <v>5958</v>
      </c>
      <c r="B2638" t="str">
        <f>C2638&amp;"-"&amp;COUNTIF(C$2:C2638,C2638)</f>
        <v>72922-7</v>
      </c>
      <c r="C2638">
        <v>72922</v>
      </c>
      <c r="D2638" s="57">
        <v>45016</v>
      </c>
      <c r="E2638" s="84" t="str">
        <f>F2638&amp;"-"&amp;COUNTIF($F$2:F2638,F2638)</f>
        <v>METASA-2313</v>
      </c>
      <c r="F2638" s="84" t="str">
        <f t="shared" si="155"/>
        <v>METASA</v>
      </c>
      <c r="G2638" t="s">
        <v>8581</v>
      </c>
      <c r="H2638" s="62">
        <v>88416482000106</v>
      </c>
      <c r="I2638" t="s">
        <v>30</v>
      </c>
      <c r="J2638">
        <v>1088.22</v>
      </c>
      <c r="K2638">
        <v>29469</v>
      </c>
    </row>
    <row r="2639" spans="1:11" x14ac:dyDescent="0.25">
      <c r="A2639" t="s">
        <v>5958</v>
      </c>
      <c r="B2639" t="str">
        <f>C2639&amp;"-"&amp;COUNTIF(C$2:C2639,C2639)</f>
        <v>72922-8</v>
      </c>
      <c r="C2639">
        <v>72922</v>
      </c>
      <c r="D2639" s="57">
        <v>45016</v>
      </c>
      <c r="E2639" s="84" t="str">
        <f>F2639&amp;"-"&amp;COUNTIF($F$2:F2639,F2639)</f>
        <v>METASA-2314</v>
      </c>
      <c r="F2639" s="84" t="str">
        <f t="shared" si="155"/>
        <v>METASA</v>
      </c>
      <c r="G2639" t="s">
        <v>8581</v>
      </c>
      <c r="H2639" s="62">
        <v>88416482000106</v>
      </c>
      <c r="I2639" t="s">
        <v>30</v>
      </c>
      <c r="J2639">
        <v>2369.69</v>
      </c>
      <c r="K2639">
        <v>49218.46</v>
      </c>
    </row>
    <row r="2640" spans="1:11" x14ac:dyDescent="0.25">
      <c r="A2640" t="s">
        <v>5958</v>
      </c>
      <c r="B2640" t="str">
        <f>C2640&amp;"-"&amp;COUNTIF(C$2:C2640,C2640)</f>
        <v>72922-9</v>
      </c>
      <c r="C2640">
        <v>72922</v>
      </c>
      <c r="D2640" s="57">
        <v>45016</v>
      </c>
      <c r="E2640" s="84" t="str">
        <f>F2640&amp;"-"&amp;COUNTIF($F$2:F2640,F2640)</f>
        <v>METASA-2315</v>
      </c>
      <c r="F2640" s="84" t="str">
        <f t="shared" si="155"/>
        <v>METASA</v>
      </c>
      <c r="G2640" t="s">
        <v>8581</v>
      </c>
      <c r="H2640" s="62">
        <v>88416482000106</v>
      </c>
      <c r="I2640" t="s">
        <v>30</v>
      </c>
      <c r="J2640">
        <v>336.39</v>
      </c>
      <c r="K2640">
        <v>4985.3</v>
      </c>
    </row>
    <row r="2641" spans="1:11" x14ac:dyDescent="0.25">
      <c r="A2641" t="s">
        <v>5958</v>
      </c>
      <c r="B2641" t="str">
        <f>C2641&amp;"-"&amp;COUNTIF(C$2:C2641,C2641)</f>
        <v>72922-10</v>
      </c>
      <c r="C2641">
        <v>72922</v>
      </c>
      <c r="D2641" s="57">
        <v>45016</v>
      </c>
      <c r="E2641" s="84" t="str">
        <f>F2641&amp;"-"&amp;COUNTIF($F$2:F2641,F2641)</f>
        <v>METASA-2316</v>
      </c>
      <c r="F2641" s="84" t="str">
        <f t="shared" si="155"/>
        <v>METASA</v>
      </c>
      <c r="G2641" t="s">
        <v>8581</v>
      </c>
      <c r="H2641" s="62">
        <v>88416482000106</v>
      </c>
      <c r="I2641" t="s">
        <v>30</v>
      </c>
      <c r="J2641">
        <v>942.77</v>
      </c>
      <c r="K2641">
        <v>13971.83</v>
      </c>
    </row>
    <row r="2642" spans="1:11" x14ac:dyDescent="0.25">
      <c r="A2642" t="s">
        <v>5958</v>
      </c>
      <c r="B2642" t="str">
        <f>C2642&amp;"-"&amp;COUNTIF(C$2:C2642,C2642)</f>
        <v>72922-11</v>
      </c>
      <c r="C2642">
        <v>72922</v>
      </c>
      <c r="D2642" s="57">
        <v>45016</v>
      </c>
      <c r="E2642" s="84" t="str">
        <f>F2642&amp;"-"&amp;COUNTIF($F$2:F2642,F2642)</f>
        <v>METASA-2317</v>
      </c>
      <c r="F2642" s="84" t="str">
        <f t="shared" si="155"/>
        <v>METASA</v>
      </c>
      <c r="G2642" t="s">
        <v>8581</v>
      </c>
      <c r="H2642" s="62">
        <v>88416482000106</v>
      </c>
      <c r="I2642" t="s">
        <v>30</v>
      </c>
      <c r="J2642">
        <v>1353.18</v>
      </c>
      <c r="K2642">
        <v>22557.51</v>
      </c>
    </row>
    <row r="2643" spans="1:11" x14ac:dyDescent="0.25">
      <c r="A2643" t="s">
        <v>5958</v>
      </c>
      <c r="B2643" t="str">
        <f>C2643&amp;"-"&amp;COUNTIF(C$2:C2643,C2643)</f>
        <v>72922-12</v>
      </c>
      <c r="C2643">
        <v>72922</v>
      </c>
      <c r="D2643" s="57">
        <v>45016</v>
      </c>
      <c r="E2643" s="84" t="str">
        <f>F2643&amp;"-"&amp;COUNTIF($F$2:F2643,F2643)</f>
        <v>METASA-2318</v>
      </c>
      <c r="F2643" s="84" t="str">
        <f t="shared" si="155"/>
        <v>METASA</v>
      </c>
      <c r="G2643" t="s">
        <v>8581</v>
      </c>
      <c r="H2643" s="62">
        <v>88416482000106</v>
      </c>
      <c r="I2643" t="s">
        <v>30</v>
      </c>
      <c r="J2643">
        <v>706.2</v>
      </c>
      <c r="K2643">
        <v>11772.35</v>
      </c>
    </row>
    <row r="2644" spans="1:11" x14ac:dyDescent="0.25">
      <c r="A2644" t="s">
        <v>5958</v>
      </c>
      <c r="B2644" t="str">
        <f>C2644&amp;"-"&amp;COUNTIF(C$2:C2644,C2644)</f>
        <v>72922-13</v>
      </c>
      <c r="C2644">
        <v>72922</v>
      </c>
      <c r="D2644" s="57">
        <v>45016</v>
      </c>
      <c r="E2644" s="84" t="str">
        <f>F2644&amp;"-"&amp;COUNTIF($F$2:F2644,F2644)</f>
        <v>METASA-2319</v>
      </c>
      <c r="F2644" s="84" t="str">
        <f t="shared" si="155"/>
        <v>METASA</v>
      </c>
      <c r="G2644" t="s">
        <v>8581</v>
      </c>
      <c r="H2644" s="62">
        <v>88416482000106</v>
      </c>
      <c r="I2644" t="s">
        <v>30</v>
      </c>
      <c r="J2644">
        <v>554.46</v>
      </c>
      <c r="K2644">
        <v>14404.87</v>
      </c>
    </row>
    <row r="2645" spans="1:11" x14ac:dyDescent="0.25">
      <c r="A2645" t="s">
        <v>5958</v>
      </c>
      <c r="B2645" t="str">
        <f>C2645&amp;"-"&amp;COUNTIF(C$2:C2645,C2645)</f>
        <v>72923-1</v>
      </c>
      <c r="C2645">
        <v>72923</v>
      </c>
      <c r="D2645" s="57">
        <v>45016</v>
      </c>
      <c r="E2645" s="84" t="str">
        <f>F2645&amp;"-"&amp;COUNTIF($F$2:F2645,F2645)</f>
        <v>METASA-2320</v>
      </c>
      <c r="F2645" s="84" t="str">
        <f t="shared" si="155"/>
        <v>METASA</v>
      </c>
      <c r="G2645" t="s">
        <v>8581</v>
      </c>
      <c r="H2645" s="62">
        <v>88416482000106</v>
      </c>
      <c r="I2645" t="s">
        <v>30</v>
      </c>
      <c r="J2645">
        <v>919.83</v>
      </c>
      <c r="K2645">
        <v>15526.73</v>
      </c>
    </row>
    <row r="2646" spans="1:11" x14ac:dyDescent="0.25">
      <c r="A2646" t="s">
        <v>5958</v>
      </c>
      <c r="B2646" t="str">
        <f>C2646&amp;"-"&amp;COUNTIF(C$2:C2646,C2646)</f>
        <v>72923-2</v>
      </c>
      <c r="C2646">
        <v>72923</v>
      </c>
      <c r="D2646" s="57">
        <v>45016</v>
      </c>
      <c r="E2646" s="84" t="str">
        <f>F2646&amp;"-"&amp;COUNTIF($F$2:F2646,F2646)</f>
        <v>METASA-2321</v>
      </c>
      <c r="F2646" s="84" t="str">
        <f t="shared" si="155"/>
        <v>METASA</v>
      </c>
      <c r="G2646" t="s">
        <v>8581</v>
      </c>
      <c r="H2646" s="62">
        <v>88416482000106</v>
      </c>
      <c r="I2646" t="s">
        <v>30</v>
      </c>
      <c r="J2646">
        <v>588.42999999999995</v>
      </c>
      <c r="K2646">
        <v>9932.7000000000007</v>
      </c>
    </row>
    <row r="2647" spans="1:11" x14ac:dyDescent="0.25">
      <c r="A2647" t="s">
        <v>5958</v>
      </c>
      <c r="B2647" t="str">
        <f>C2647&amp;"-"&amp;COUNTIF(C$2:C2647,C2647)</f>
        <v>72923-3</v>
      </c>
      <c r="C2647">
        <v>72923</v>
      </c>
      <c r="D2647" s="57">
        <v>45016</v>
      </c>
      <c r="E2647" s="84" t="str">
        <f>F2647&amp;"-"&amp;COUNTIF($F$2:F2647,F2647)</f>
        <v>METASA-2322</v>
      </c>
      <c r="F2647" s="84" t="str">
        <f t="shared" si="155"/>
        <v>METASA</v>
      </c>
      <c r="G2647" t="s">
        <v>8581</v>
      </c>
      <c r="H2647" s="62">
        <v>88416482000106</v>
      </c>
      <c r="I2647" t="s">
        <v>30</v>
      </c>
      <c r="J2647">
        <v>66.260000000000005</v>
      </c>
      <c r="K2647">
        <v>1118.47</v>
      </c>
    </row>
    <row r="2648" spans="1:11" x14ac:dyDescent="0.25">
      <c r="A2648" t="s">
        <v>5958</v>
      </c>
      <c r="B2648" t="str">
        <f>C2648&amp;"-"&amp;COUNTIF(C$2:C2648,C2648)</f>
        <v>72923-4</v>
      </c>
      <c r="C2648">
        <v>72923</v>
      </c>
      <c r="D2648" s="57">
        <v>45016</v>
      </c>
      <c r="E2648" s="84" t="str">
        <f>F2648&amp;"-"&amp;COUNTIF($F$2:F2648,F2648)</f>
        <v>METASA-2323</v>
      </c>
      <c r="F2648" s="84" t="str">
        <f t="shared" si="155"/>
        <v>METASA</v>
      </c>
      <c r="G2648" t="s">
        <v>8581</v>
      </c>
      <c r="H2648" s="62">
        <v>88416482000106</v>
      </c>
      <c r="I2648" t="s">
        <v>30</v>
      </c>
      <c r="J2648">
        <v>5430.47</v>
      </c>
      <c r="K2648">
        <v>72605.38</v>
      </c>
    </row>
    <row r="2649" spans="1:11" x14ac:dyDescent="0.25">
      <c r="A2649" t="s">
        <v>5958</v>
      </c>
      <c r="B2649" t="str">
        <f>C2649&amp;"-"&amp;COUNTIF(C$2:C2649,C2649)</f>
        <v>72923-5</v>
      </c>
      <c r="C2649">
        <v>72923</v>
      </c>
      <c r="D2649" s="57">
        <v>45016</v>
      </c>
      <c r="E2649" s="84" t="str">
        <f>F2649&amp;"-"&amp;COUNTIF($F$2:F2649,F2649)</f>
        <v>METASA-2324</v>
      </c>
      <c r="F2649" s="84" t="str">
        <f t="shared" si="155"/>
        <v>METASA</v>
      </c>
      <c r="G2649" t="s">
        <v>8581</v>
      </c>
      <c r="H2649" s="62">
        <v>88416482000106</v>
      </c>
      <c r="I2649" t="s">
        <v>30</v>
      </c>
      <c r="J2649">
        <v>152.96</v>
      </c>
      <c r="K2649">
        <v>2045.08</v>
      </c>
    </row>
    <row r="2650" spans="1:11" x14ac:dyDescent="0.25">
      <c r="A2650" t="s">
        <v>5958</v>
      </c>
      <c r="B2650" t="str">
        <f>C2650&amp;"-"&amp;COUNTIF(C$2:C2650,C2650)</f>
        <v>72923-6</v>
      </c>
      <c r="C2650">
        <v>72923</v>
      </c>
      <c r="D2650" s="57">
        <v>45016</v>
      </c>
      <c r="E2650" s="84" t="str">
        <f>F2650&amp;"-"&amp;COUNTIF($F$2:F2650,F2650)</f>
        <v>METASA-2325</v>
      </c>
      <c r="F2650" s="84" t="str">
        <f t="shared" si="155"/>
        <v>METASA</v>
      </c>
      <c r="G2650" t="s">
        <v>8581</v>
      </c>
      <c r="H2650" s="62">
        <v>88416482000106</v>
      </c>
      <c r="I2650" t="s">
        <v>30</v>
      </c>
      <c r="J2650">
        <v>94.07</v>
      </c>
      <c r="K2650">
        <v>1431.75</v>
      </c>
    </row>
    <row r="2651" spans="1:11" x14ac:dyDescent="0.25">
      <c r="A2651" t="s">
        <v>5958</v>
      </c>
      <c r="B2651" t="str">
        <f>C2651&amp;"-"&amp;COUNTIF(C$2:C2651,C2651)</f>
        <v>72923-7</v>
      </c>
      <c r="C2651">
        <v>72923</v>
      </c>
      <c r="D2651" s="57">
        <v>45016</v>
      </c>
      <c r="E2651" s="84" t="str">
        <f>F2651&amp;"-"&amp;COUNTIF($F$2:F2651,F2651)</f>
        <v>METASA-2326</v>
      </c>
      <c r="F2651" s="84" t="str">
        <f t="shared" si="155"/>
        <v>METASA</v>
      </c>
      <c r="G2651" t="s">
        <v>8581</v>
      </c>
      <c r="H2651" s="62">
        <v>88416482000106</v>
      </c>
      <c r="I2651" t="s">
        <v>30</v>
      </c>
      <c r="J2651">
        <v>432.89</v>
      </c>
      <c r="K2651">
        <v>7307.18</v>
      </c>
    </row>
    <row r="2652" spans="1:11" x14ac:dyDescent="0.25">
      <c r="A2652" t="s">
        <v>5958</v>
      </c>
      <c r="B2652" t="str">
        <f>C2652&amp;"-"&amp;COUNTIF(C$2:C2652,C2652)</f>
        <v>72923-8</v>
      </c>
      <c r="C2652">
        <v>72923</v>
      </c>
      <c r="D2652" s="57">
        <v>45016</v>
      </c>
      <c r="E2652" s="84" t="str">
        <f>F2652&amp;"-"&amp;COUNTIF($F$2:F2652,F2652)</f>
        <v>METASA-2327</v>
      </c>
      <c r="F2652" s="84" t="str">
        <f t="shared" si="155"/>
        <v>METASA</v>
      </c>
      <c r="G2652" t="s">
        <v>8581</v>
      </c>
      <c r="H2652" s="62">
        <v>88416482000106</v>
      </c>
      <c r="I2652" t="s">
        <v>30</v>
      </c>
      <c r="J2652">
        <v>540.79999999999995</v>
      </c>
      <c r="K2652">
        <v>9128.7000000000007</v>
      </c>
    </row>
    <row r="2653" spans="1:11" x14ac:dyDescent="0.25">
      <c r="A2653" t="s">
        <v>5958</v>
      </c>
      <c r="B2653" t="str">
        <f>C2653&amp;"-"&amp;COUNTIF(C$2:C2653,C2653)</f>
        <v>72923-9</v>
      </c>
      <c r="C2653">
        <v>72923</v>
      </c>
      <c r="D2653" s="57">
        <v>45016</v>
      </c>
      <c r="E2653" s="84" t="str">
        <f>F2653&amp;"-"&amp;COUNTIF($F$2:F2653,F2653)</f>
        <v>METASA-2328</v>
      </c>
      <c r="F2653" s="84" t="str">
        <f t="shared" si="155"/>
        <v>METASA</v>
      </c>
      <c r="G2653" t="s">
        <v>8581</v>
      </c>
      <c r="H2653" s="62">
        <v>88416482000106</v>
      </c>
      <c r="I2653" t="s">
        <v>30</v>
      </c>
      <c r="J2653">
        <v>687.54</v>
      </c>
      <c r="K2653">
        <v>13283.27</v>
      </c>
    </row>
    <row r="2654" spans="1:11" x14ac:dyDescent="0.25">
      <c r="A2654" t="s">
        <v>5958</v>
      </c>
      <c r="B2654" t="str">
        <f>C2654&amp;"-"&amp;COUNTIF(C$2:C2654,C2654)</f>
        <v>72923-10</v>
      </c>
      <c r="C2654">
        <v>72923</v>
      </c>
      <c r="D2654" s="57">
        <v>45016</v>
      </c>
      <c r="E2654" s="84" t="str">
        <f>F2654&amp;"-"&amp;COUNTIF($F$2:F2654,F2654)</f>
        <v>METASA-2329</v>
      </c>
      <c r="F2654" s="84" t="str">
        <f t="shared" si="155"/>
        <v>METASA</v>
      </c>
      <c r="G2654" t="s">
        <v>8581</v>
      </c>
      <c r="H2654" s="62">
        <v>88416482000106</v>
      </c>
      <c r="I2654" t="s">
        <v>30</v>
      </c>
      <c r="J2654">
        <v>2354.9699999999998</v>
      </c>
      <c r="K2654">
        <v>41635.870000000003</v>
      </c>
    </row>
    <row r="2655" spans="1:11" x14ac:dyDescent="0.25">
      <c r="A2655" t="s">
        <v>5958</v>
      </c>
      <c r="B2655" t="str">
        <f>C2655&amp;"-"&amp;COUNTIF(C$2:C2655,C2655)</f>
        <v>72923-11</v>
      </c>
      <c r="C2655">
        <v>72923</v>
      </c>
      <c r="D2655" s="57">
        <v>45016</v>
      </c>
      <c r="E2655" s="84" t="str">
        <f>F2655&amp;"-"&amp;COUNTIF($F$2:F2655,F2655)</f>
        <v>METASA-2330</v>
      </c>
      <c r="F2655" s="84" t="str">
        <f t="shared" si="155"/>
        <v>METASA</v>
      </c>
      <c r="G2655" t="s">
        <v>8581</v>
      </c>
      <c r="H2655" s="62">
        <v>88416482000106</v>
      </c>
      <c r="I2655" t="s">
        <v>30</v>
      </c>
      <c r="J2655">
        <v>269.81</v>
      </c>
      <c r="K2655">
        <v>4770.24</v>
      </c>
    </row>
    <row r="2656" spans="1:11" x14ac:dyDescent="0.25">
      <c r="A2656" t="s">
        <v>5958</v>
      </c>
      <c r="B2656" t="str">
        <f>C2656&amp;"-"&amp;COUNTIF(C$2:C2656,C2656)</f>
        <v>72923-12</v>
      </c>
      <c r="C2656">
        <v>72923</v>
      </c>
      <c r="D2656" s="57">
        <v>45016</v>
      </c>
      <c r="E2656" s="84" t="str">
        <f>F2656&amp;"-"&amp;COUNTIF($F$2:F2656,F2656)</f>
        <v>METASA-2331</v>
      </c>
      <c r="F2656" s="84" t="str">
        <f t="shared" si="155"/>
        <v>METASA</v>
      </c>
      <c r="G2656" t="s">
        <v>8581</v>
      </c>
      <c r="H2656" s="62">
        <v>88416482000106</v>
      </c>
      <c r="I2656" t="s">
        <v>30</v>
      </c>
      <c r="J2656">
        <v>7452.18</v>
      </c>
      <c r="K2656">
        <v>149937.87</v>
      </c>
    </row>
    <row r="2657" spans="1:11" x14ac:dyDescent="0.25">
      <c r="A2657" t="s">
        <v>5958</v>
      </c>
      <c r="B2657" t="str">
        <f>C2657&amp;"-"&amp;COUNTIF(C$2:C2657,C2657)</f>
        <v>72923-13</v>
      </c>
      <c r="C2657">
        <v>72923</v>
      </c>
      <c r="D2657" s="57">
        <v>45016</v>
      </c>
      <c r="E2657" s="84" t="str">
        <f>F2657&amp;"-"&amp;COUNTIF($F$2:F2657,F2657)</f>
        <v>METASA-2332</v>
      </c>
      <c r="F2657" s="84" t="str">
        <f t="shared" si="155"/>
        <v>METASA</v>
      </c>
      <c r="G2657" t="s">
        <v>8581</v>
      </c>
      <c r="H2657" s="62">
        <v>88416482000106</v>
      </c>
      <c r="I2657" t="s">
        <v>30</v>
      </c>
      <c r="J2657">
        <v>131.25</v>
      </c>
      <c r="K2657">
        <v>2405.81</v>
      </c>
    </row>
    <row r="2658" spans="1:11" x14ac:dyDescent="0.25">
      <c r="A2658" t="s">
        <v>5958</v>
      </c>
      <c r="B2658" t="str">
        <f>C2658&amp;"-"&amp;COUNTIF(C$2:C2658,C2658)</f>
        <v>72923-14</v>
      </c>
      <c r="C2658">
        <v>72923</v>
      </c>
      <c r="D2658" s="57">
        <v>45016</v>
      </c>
      <c r="E2658" s="84" t="str">
        <f>F2658&amp;"-"&amp;COUNTIF($F$2:F2658,F2658)</f>
        <v>METASA-2333</v>
      </c>
      <c r="F2658" s="84" t="str">
        <f t="shared" si="155"/>
        <v>METASA</v>
      </c>
      <c r="G2658" t="s">
        <v>8581</v>
      </c>
      <c r="H2658" s="62">
        <v>88416482000106</v>
      </c>
      <c r="I2658" t="s">
        <v>30</v>
      </c>
      <c r="J2658">
        <v>115.17</v>
      </c>
      <c r="K2658">
        <v>2111.0700000000002</v>
      </c>
    </row>
    <row r="2659" spans="1:11" x14ac:dyDescent="0.25">
      <c r="A2659" t="s">
        <v>5958</v>
      </c>
      <c r="B2659" t="str">
        <f>C2659&amp;"-"&amp;COUNTIF(C$2:C2659,C2659)</f>
        <v>72923-15</v>
      </c>
      <c r="C2659">
        <v>72923</v>
      </c>
      <c r="D2659" s="57">
        <v>45016</v>
      </c>
      <c r="E2659" s="84" t="str">
        <f>F2659&amp;"-"&amp;COUNTIF($F$2:F2659,F2659)</f>
        <v>METASA-2334</v>
      </c>
      <c r="F2659" s="84" t="str">
        <f t="shared" si="155"/>
        <v>METASA</v>
      </c>
      <c r="G2659" t="s">
        <v>8581</v>
      </c>
      <c r="H2659" s="62">
        <v>88416482000106</v>
      </c>
      <c r="I2659" t="s">
        <v>30</v>
      </c>
      <c r="J2659">
        <v>898.85</v>
      </c>
      <c r="K2659">
        <v>15172.59</v>
      </c>
    </row>
    <row r="2660" spans="1:11" x14ac:dyDescent="0.25">
      <c r="A2660" t="s">
        <v>5958</v>
      </c>
      <c r="B2660" t="str">
        <f>C2660&amp;"-"&amp;COUNTIF(C$2:C2660,C2660)</f>
        <v>72926-1</v>
      </c>
      <c r="C2660">
        <v>72926</v>
      </c>
      <c r="D2660" s="57">
        <v>45016</v>
      </c>
      <c r="E2660" s="84" t="str">
        <f>F2660&amp;"-"&amp;COUNTIF($F$2:F2660,F2660)</f>
        <v>METASA-2335</v>
      </c>
      <c r="F2660" s="84" t="str">
        <f t="shared" si="155"/>
        <v>METASA</v>
      </c>
      <c r="G2660" t="s">
        <v>8581</v>
      </c>
      <c r="H2660" s="62">
        <v>88416482000106</v>
      </c>
      <c r="I2660" t="s">
        <v>30</v>
      </c>
      <c r="J2660">
        <v>622.65</v>
      </c>
      <c r="K2660">
        <v>10989.77</v>
      </c>
    </row>
    <row r="2661" spans="1:11" x14ac:dyDescent="0.25">
      <c r="A2661" t="s">
        <v>5958</v>
      </c>
      <c r="B2661" t="str">
        <f>C2661&amp;"-"&amp;COUNTIF(C$2:C2661,C2661)</f>
        <v>72926-2</v>
      </c>
      <c r="C2661">
        <v>72926</v>
      </c>
      <c r="D2661" s="57">
        <v>45016</v>
      </c>
      <c r="E2661" s="84" t="str">
        <f>F2661&amp;"-"&amp;COUNTIF($F$2:F2661,F2661)</f>
        <v>METASA-2336</v>
      </c>
      <c r="F2661" s="84" t="str">
        <f t="shared" si="155"/>
        <v>METASA</v>
      </c>
      <c r="G2661" t="s">
        <v>8581</v>
      </c>
      <c r="H2661" s="62">
        <v>88416482000106</v>
      </c>
      <c r="I2661" t="s">
        <v>30</v>
      </c>
      <c r="J2661">
        <v>816.59</v>
      </c>
      <c r="K2661">
        <v>13784.04</v>
      </c>
    </row>
    <row r="2662" spans="1:11" x14ac:dyDescent="0.25">
      <c r="A2662" t="s">
        <v>5958</v>
      </c>
      <c r="B2662" t="str">
        <f>C2662&amp;"-"&amp;COUNTIF(C$2:C2662,C2662)</f>
        <v>72926-3</v>
      </c>
      <c r="C2662">
        <v>72926</v>
      </c>
      <c r="D2662" s="57">
        <v>45016</v>
      </c>
      <c r="E2662" s="84" t="str">
        <f>F2662&amp;"-"&amp;COUNTIF($F$2:F2662,F2662)</f>
        <v>METASA-2337</v>
      </c>
      <c r="F2662" s="84" t="str">
        <f t="shared" si="155"/>
        <v>METASA</v>
      </c>
      <c r="G2662" t="s">
        <v>8581</v>
      </c>
      <c r="H2662" s="62">
        <v>88416482000106</v>
      </c>
      <c r="I2662" t="s">
        <v>30</v>
      </c>
      <c r="J2662">
        <v>1625.39</v>
      </c>
      <c r="K2662">
        <v>27436.58</v>
      </c>
    </row>
    <row r="2663" spans="1:11" x14ac:dyDescent="0.25">
      <c r="A2663" t="s">
        <v>5958</v>
      </c>
      <c r="B2663" t="str">
        <f>C2663&amp;"-"&amp;COUNTIF(C$2:C2663,C2663)</f>
        <v>72926-4</v>
      </c>
      <c r="C2663">
        <v>72926</v>
      </c>
      <c r="D2663" s="57">
        <v>45016</v>
      </c>
      <c r="E2663" s="84" t="str">
        <f>F2663&amp;"-"&amp;COUNTIF($F$2:F2663,F2663)</f>
        <v>METASA-2338</v>
      </c>
      <c r="F2663" s="84" t="str">
        <f t="shared" si="155"/>
        <v>METASA</v>
      </c>
      <c r="G2663" t="s">
        <v>8581</v>
      </c>
      <c r="H2663" s="62">
        <v>88416482000106</v>
      </c>
      <c r="I2663" t="s">
        <v>30</v>
      </c>
      <c r="J2663">
        <v>126</v>
      </c>
      <c r="K2663">
        <v>1917.72</v>
      </c>
    </row>
    <row r="2664" spans="1:11" x14ac:dyDescent="0.25">
      <c r="A2664" t="s">
        <v>5958</v>
      </c>
      <c r="B2664" t="str">
        <f>C2664&amp;"-"&amp;COUNTIF(C$2:C2664,C2664)</f>
        <v>72926-5</v>
      </c>
      <c r="C2664">
        <v>72926</v>
      </c>
      <c r="D2664" s="57">
        <v>45016</v>
      </c>
      <c r="E2664" s="84" t="str">
        <f>F2664&amp;"-"&amp;COUNTIF($F$2:F2664,F2664)</f>
        <v>METASA-2339</v>
      </c>
      <c r="F2664" s="84" t="str">
        <f t="shared" si="155"/>
        <v>METASA</v>
      </c>
      <c r="G2664" t="s">
        <v>8581</v>
      </c>
      <c r="H2664" s="62">
        <v>88416482000106</v>
      </c>
      <c r="I2664" t="s">
        <v>30</v>
      </c>
      <c r="J2664">
        <v>815.79</v>
      </c>
      <c r="K2664">
        <v>13770.54</v>
      </c>
    </row>
    <row r="2665" spans="1:11" x14ac:dyDescent="0.25">
      <c r="A2665" t="s">
        <v>5958</v>
      </c>
      <c r="B2665" t="str">
        <f>C2665&amp;"-"&amp;COUNTIF(C$2:C2665,C2665)</f>
        <v>72926-6</v>
      </c>
      <c r="C2665">
        <v>72926</v>
      </c>
      <c r="D2665" s="57">
        <v>45016</v>
      </c>
      <c r="E2665" s="84" t="str">
        <f>F2665&amp;"-"&amp;COUNTIF($F$2:F2665,F2665)</f>
        <v>METASA-2340</v>
      </c>
      <c r="F2665" s="84" t="str">
        <f t="shared" si="155"/>
        <v>METASA</v>
      </c>
      <c r="G2665" t="s">
        <v>8581</v>
      </c>
      <c r="H2665" s="62">
        <v>88416482000106</v>
      </c>
      <c r="I2665" t="s">
        <v>30</v>
      </c>
      <c r="J2665">
        <v>178.49</v>
      </c>
      <c r="K2665">
        <v>3012.91</v>
      </c>
    </row>
    <row r="2666" spans="1:11" x14ac:dyDescent="0.25">
      <c r="A2666" t="s">
        <v>5958</v>
      </c>
      <c r="B2666" t="str">
        <f>C2666&amp;"-"&amp;COUNTIF(C$2:C2666,C2666)</f>
        <v>72926-7</v>
      </c>
      <c r="C2666">
        <v>72926</v>
      </c>
      <c r="D2666" s="57">
        <v>45016</v>
      </c>
      <c r="E2666" s="84" t="str">
        <f>F2666&amp;"-"&amp;COUNTIF($F$2:F2666,F2666)</f>
        <v>METASA-2341</v>
      </c>
      <c r="F2666" s="84" t="str">
        <f t="shared" si="155"/>
        <v>METASA</v>
      </c>
      <c r="G2666" t="s">
        <v>8581</v>
      </c>
      <c r="H2666" s="62">
        <v>88416482000106</v>
      </c>
      <c r="I2666" t="s">
        <v>30</v>
      </c>
      <c r="J2666">
        <v>466.55</v>
      </c>
      <c r="K2666">
        <v>6237.77</v>
      </c>
    </row>
    <row r="2667" spans="1:11" x14ac:dyDescent="0.25">
      <c r="A2667" t="s">
        <v>5958</v>
      </c>
      <c r="B2667" t="str">
        <f>C2667&amp;"-"&amp;COUNTIF(C$2:C2667,C2667)</f>
        <v>72926-8</v>
      </c>
      <c r="C2667">
        <v>72926</v>
      </c>
      <c r="D2667" s="57">
        <v>45016</v>
      </c>
      <c r="E2667" s="84" t="str">
        <f>F2667&amp;"-"&amp;COUNTIF($F$2:F2667,F2667)</f>
        <v>METASA-2342</v>
      </c>
      <c r="F2667" s="84" t="str">
        <f t="shared" si="155"/>
        <v>METASA</v>
      </c>
      <c r="G2667" t="s">
        <v>8581</v>
      </c>
      <c r="H2667" s="62">
        <v>88416482000106</v>
      </c>
      <c r="I2667" t="s">
        <v>30</v>
      </c>
      <c r="J2667">
        <v>597.07000000000005</v>
      </c>
      <c r="K2667">
        <v>9690.4500000000007</v>
      </c>
    </row>
    <row r="2668" spans="1:11" x14ac:dyDescent="0.25">
      <c r="A2668" t="s">
        <v>5958</v>
      </c>
      <c r="B2668" t="str">
        <f>C2668&amp;"-"&amp;COUNTIF(C$2:C2668,C2668)</f>
        <v>72926-9</v>
      </c>
      <c r="C2668">
        <v>72926</v>
      </c>
      <c r="D2668" s="57">
        <v>45016</v>
      </c>
      <c r="E2668" s="84" t="str">
        <f>F2668&amp;"-"&amp;COUNTIF($F$2:F2668,F2668)</f>
        <v>METASA-2343</v>
      </c>
      <c r="F2668" s="84" t="str">
        <f t="shared" si="155"/>
        <v>METASA</v>
      </c>
      <c r="G2668" t="s">
        <v>8581</v>
      </c>
      <c r="H2668" s="62">
        <v>88416482000106</v>
      </c>
      <c r="I2668" t="s">
        <v>30</v>
      </c>
      <c r="J2668">
        <v>683.46</v>
      </c>
      <c r="K2668">
        <v>10402.26</v>
      </c>
    </row>
    <row r="2669" spans="1:11" x14ac:dyDescent="0.25">
      <c r="A2669" t="s">
        <v>5958</v>
      </c>
      <c r="B2669" t="str">
        <f>C2669&amp;"-"&amp;COUNTIF(C$2:C2669,C2669)</f>
        <v>72926-10</v>
      </c>
      <c r="C2669">
        <v>72926</v>
      </c>
      <c r="D2669" s="57">
        <v>45016</v>
      </c>
      <c r="E2669" s="84" t="str">
        <f>F2669&amp;"-"&amp;COUNTIF($F$2:F2669,F2669)</f>
        <v>METASA-2344</v>
      </c>
      <c r="F2669" s="84" t="str">
        <f t="shared" si="155"/>
        <v>METASA</v>
      </c>
      <c r="G2669" t="s">
        <v>8581</v>
      </c>
      <c r="H2669" s="62">
        <v>88416482000106</v>
      </c>
      <c r="I2669" t="s">
        <v>30</v>
      </c>
      <c r="J2669">
        <v>2050.0700000000002</v>
      </c>
      <c r="K2669">
        <v>34605.18</v>
      </c>
    </row>
    <row r="2670" spans="1:11" x14ac:dyDescent="0.25">
      <c r="A2670" t="s">
        <v>5958</v>
      </c>
      <c r="B2670" t="str">
        <f>C2670&amp;"-"&amp;COUNTIF(C$2:C2670,C2670)</f>
        <v>72926-11</v>
      </c>
      <c r="C2670">
        <v>72926</v>
      </c>
      <c r="D2670" s="57">
        <v>45016</v>
      </c>
      <c r="E2670" s="84" t="str">
        <f>F2670&amp;"-"&amp;COUNTIF($F$2:F2670,F2670)</f>
        <v>METASA-2345</v>
      </c>
      <c r="F2670" s="84" t="str">
        <f t="shared" si="155"/>
        <v>METASA</v>
      </c>
      <c r="G2670" t="s">
        <v>8581</v>
      </c>
      <c r="H2670" s="62">
        <v>88416482000106</v>
      </c>
      <c r="I2670" t="s">
        <v>30</v>
      </c>
      <c r="J2670">
        <v>92.44</v>
      </c>
      <c r="K2670">
        <v>1406.94</v>
      </c>
    </row>
    <row r="2671" spans="1:11" x14ac:dyDescent="0.25">
      <c r="A2671" t="s">
        <v>5958</v>
      </c>
      <c r="B2671" t="str">
        <f>C2671&amp;"-"&amp;COUNTIF(C$2:C2671,C2671)</f>
        <v>72926-12</v>
      </c>
      <c r="C2671">
        <v>72926</v>
      </c>
      <c r="D2671" s="57">
        <v>45016</v>
      </c>
      <c r="E2671" s="84" t="str">
        <f>F2671&amp;"-"&amp;COUNTIF($F$2:F2671,F2671)</f>
        <v>METASA-2346</v>
      </c>
      <c r="F2671" s="84" t="str">
        <f t="shared" si="155"/>
        <v>METASA</v>
      </c>
      <c r="G2671" t="s">
        <v>8581</v>
      </c>
      <c r="H2671" s="62">
        <v>88416482000106</v>
      </c>
      <c r="I2671" t="s">
        <v>30</v>
      </c>
      <c r="J2671">
        <v>595.26</v>
      </c>
      <c r="K2671">
        <v>10047.99</v>
      </c>
    </row>
    <row r="2672" spans="1:11" x14ac:dyDescent="0.25">
      <c r="A2672" t="s">
        <v>5958</v>
      </c>
      <c r="B2672" t="str">
        <f>C2672&amp;"-"&amp;COUNTIF(C$2:C2672,C2672)</f>
        <v>72926-13</v>
      </c>
      <c r="C2672">
        <v>72926</v>
      </c>
      <c r="D2672" s="57">
        <v>45016</v>
      </c>
      <c r="E2672" s="84" t="str">
        <f>F2672&amp;"-"&amp;COUNTIF($F$2:F2672,F2672)</f>
        <v>METASA-2347</v>
      </c>
      <c r="F2672" s="84" t="str">
        <f t="shared" si="155"/>
        <v>METASA</v>
      </c>
      <c r="G2672" t="s">
        <v>8581</v>
      </c>
      <c r="H2672" s="62">
        <v>88416482000106</v>
      </c>
      <c r="I2672" t="s">
        <v>30</v>
      </c>
      <c r="J2672">
        <v>132.36000000000001</v>
      </c>
      <c r="K2672">
        <v>2125.6999999999998</v>
      </c>
    </row>
    <row r="2673" spans="1:11" x14ac:dyDescent="0.25">
      <c r="A2673" t="s">
        <v>5958</v>
      </c>
      <c r="B2673" t="str">
        <f>C2673&amp;"-"&amp;COUNTIF(C$2:C2673,C2673)</f>
        <v>72926-14</v>
      </c>
      <c r="C2673">
        <v>72926</v>
      </c>
      <c r="D2673" s="57">
        <v>45016</v>
      </c>
      <c r="E2673" s="84" t="str">
        <f>F2673&amp;"-"&amp;COUNTIF($F$2:F2673,F2673)</f>
        <v>METASA-2348</v>
      </c>
      <c r="F2673" s="84" t="str">
        <f t="shared" si="155"/>
        <v>METASA</v>
      </c>
      <c r="G2673" t="s">
        <v>8581</v>
      </c>
      <c r="H2673" s="62">
        <v>88416482000106</v>
      </c>
      <c r="I2673" t="s">
        <v>30</v>
      </c>
      <c r="J2673">
        <v>897.74</v>
      </c>
      <c r="K2673">
        <v>14570.32</v>
      </c>
    </row>
    <row r="2674" spans="1:11" x14ac:dyDescent="0.25">
      <c r="A2674" t="s">
        <v>5958</v>
      </c>
      <c r="B2674" t="str">
        <f>C2674&amp;"-"&amp;COUNTIF(C$2:C2674,C2674)</f>
        <v>72926-15</v>
      </c>
      <c r="C2674">
        <v>72926</v>
      </c>
      <c r="D2674" s="57">
        <v>45016</v>
      </c>
      <c r="E2674" s="84" t="str">
        <f>F2674&amp;"-"&amp;COUNTIF($F$2:F2674,F2674)</f>
        <v>METASA-2349</v>
      </c>
      <c r="F2674" s="84" t="str">
        <f t="shared" si="155"/>
        <v>METASA</v>
      </c>
      <c r="G2674" t="s">
        <v>8581</v>
      </c>
      <c r="H2674" s="62">
        <v>88416482000106</v>
      </c>
      <c r="I2674" t="s">
        <v>30</v>
      </c>
      <c r="J2674">
        <v>4251.18</v>
      </c>
      <c r="K2674">
        <v>79369.53</v>
      </c>
    </row>
    <row r="2675" spans="1:11" x14ac:dyDescent="0.25">
      <c r="A2675" t="s">
        <v>5958</v>
      </c>
      <c r="B2675" t="str">
        <f>C2675&amp;"-"&amp;COUNTIF(C$2:C2675,C2675)</f>
        <v>72926-16</v>
      </c>
      <c r="C2675">
        <v>72926</v>
      </c>
      <c r="D2675" s="57">
        <v>45016</v>
      </c>
      <c r="E2675" s="84" t="str">
        <f>F2675&amp;"-"&amp;COUNTIF($F$2:F2675,F2675)</f>
        <v>METASA-2350</v>
      </c>
      <c r="F2675" s="84" t="str">
        <f t="shared" si="155"/>
        <v>METASA</v>
      </c>
      <c r="G2675" t="s">
        <v>8581</v>
      </c>
      <c r="H2675" s="62">
        <v>88416482000106</v>
      </c>
      <c r="I2675" t="s">
        <v>30</v>
      </c>
      <c r="J2675">
        <v>69.150000000000006</v>
      </c>
      <c r="K2675">
        <v>1167.25</v>
      </c>
    </row>
    <row r="2676" spans="1:11" x14ac:dyDescent="0.25">
      <c r="A2676" t="s">
        <v>5958</v>
      </c>
      <c r="B2676" t="str">
        <f>C2676&amp;"-"&amp;COUNTIF(C$2:C2676,C2676)</f>
        <v>72926-17</v>
      </c>
      <c r="C2676">
        <v>72926</v>
      </c>
      <c r="D2676" s="57">
        <v>45016</v>
      </c>
      <c r="E2676" s="84" t="str">
        <f>F2676&amp;"-"&amp;COUNTIF($F$2:F2676,F2676)</f>
        <v>METASA-2351</v>
      </c>
      <c r="F2676" s="84" t="str">
        <f t="shared" si="155"/>
        <v>METASA</v>
      </c>
      <c r="G2676" t="s">
        <v>8581</v>
      </c>
      <c r="H2676" s="62">
        <v>88416482000106</v>
      </c>
      <c r="I2676" t="s">
        <v>30</v>
      </c>
      <c r="J2676">
        <v>1711.73</v>
      </c>
      <c r="K2676">
        <v>33070.620000000003</v>
      </c>
    </row>
    <row r="2677" spans="1:11" x14ac:dyDescent="0.25">
      <c r="A2677" t="s">
        <v>5958</v>
      </c>
      <c r="B2677" t="str">
        <f>C2677&amp;"-"&amp;COUNTIF(C$2:C2677,C2677)</f>
        <v>72926-18</v>
      </c>
      <c r="C2677">
        <v>72926</v>
      </c>
      <c r="D2677" s="57">
        <v>45016</v>
      </c>
      <c r="E2677" s="84" t="str">
        <f>F2677&amp;"-"&amp;COUNTIF($F$2:F2677,F2677)</f>
        <v>METASA-2352</v>
      </c>
      <c r="F2677" s="84" t="str">
        <f t="shared" si="155"/>
        <v>METASA</v>
      </c>
      <c r="G2677" t="s">
        <v>8581</v>
      </c>
      <c r="H2677" s="62">
        <v>88416482000106</v>
      </c>
      <c r="I2677" t="s">
        <v>30</v>
      </c>
      <c r="J2677">
        <v>374.71</v>
      </c>
      <c r="K2677">
        <v>7239.4</v>
      </c>
    </row>
    <row r="2678" spans="1:11" x14ac:dyDescent="0.25">
      <c r="A2678" t="s">
        <v>5958</v>
      </c>
      <c r="B2678" t="str">
        <f>C2678&amp;"-"&amp;COUNTIF(C$2:C2678,C2678)</f>
        <v>72926-19</v>
      </c>
      <c r="C2678">
        <v>72926</v>
      </c>
      <c r="D2678" s="57">
        <v>45016</v>
      </c>
      <c r="E2678" s="84" t="str">
        <f>F2678&amp;"-"&amp;COUNTIF($F$2:F2678,F2678)</f>
        <v>METASA-2353</v>
      </c>
      <c r="F2678" s="84" t="str">
        <f t="shared" si="155"/>
        <v>METASA</v>
      </c>
      <c r="G2678" t="s">
        <v>8581</v>
      </c>
      <c r="H2678" s="62">
        <v>88416482000106</v>
      </c>
      <c r="I2678" t="s">
        <v>30</v>
      </c>
      <c r="J2678">
        <v>656.26</v>
      </c>
      <c r="K2678">
        <v>12678.94</v>
      </c>
    </row>
    <row r="2679" spans="1:11" x14ac:dyDescent="0.25">
      <c r="A2679" t="s">
        <v>5958</v>
      </c>
      <c r="B2679" t="str">
        <f>C2679&amp;"-"&amp;COUNTIF(C$2:C2679,C2679)</f>
        <v>72926-20</v>
      </c>
      <c r="C2679">
        <v>72926</v>
      </c>
      <c r="D2679" s="57">
        <v>45016</v>
      </c>
      <c r="E2679" s="84" t="str">
        <f>F2679&amp;"-"&amp;COUNTIF($F$2:F2679,F2679)</f>
        <v>METASA-2354</v>
      </c>
      <c r="F2679" s="84" t="str">
        <f t="shared" si="155"/>
        <v>METASA</v>
      </c>
      <c r="G2679" t="s">
        <v>8581</v>
      </c>
      <c r="H2679" s="62">
        <v>88416482000106</v>
      </c>
      <c r="I2679" t="s">
        <v>30</v>
      </c>
      <c r="J2679">
        <v>421.75</v>
      </c>
      <c r="K2679">
        <v>7456.54</v>
      </c>
    </row>
    <row r="2680" spans="1:11" x14ac:dyDescent="0.25">
      <c r="A2680" t="s">
        <v>5958</v>
      </c>
      <c r="B2680" t="str">
        <f>C2680&amp;"-"&amp;COUNTIF(C$2:C2680,C2680)</f>
        <v>72926-21</v>
      </c>
      <c r="C2680">
        <v>72926</v>
      </c>
      <c r="D2680" s="57">
        <v>45016</v>
      </c>
      <c r="E2680" s="84" t="str">
        <f>F2680&amp;"-"&amp;COUNTIF($F$2:F2680,F2680)</f>
        <v>METASA-2355</v>
      </c>
      <c r="F2680" s="84" t="str">
        <f t="shared" si="155"/>
        <v>METASA</v>
      </c>
      <c r="G2680" t="s">
        <v>8581</v>
      </c>
      <c r="H2680" s="62">
        <v>88416482000106</v>
      </c>
      <c r="I2680" t="s">
        <v>30</v>
      </c>
      <c r="J2680">
        <v>1957.56</v>
      </c>
      <c r="K2680">
        <v>39386.11</v>
      </c>
    </row>
    <row r="2681" spans="1:11" x14ac:dyDescent="0.25">
      <c r="A2681" t="s">
        <v>5958</v>
      </c>
      <c r="B2681" t="str">
        <f>C2681&amp;"-"&amp;COUNTIF(C$2:C2681,C2681)</f>
        <v>72926-22</v>
      </c>
      <c r="C2681">
        <v>72926</v>
      </c>
      <c r="D2681" s="57">
        <v>45016</v>
      </c>
      <c r="E2681" s="84" t="str">
        <f>F2681&amp;"-"&amp;COUNTIF($F$2:F2681,F2681)</f>
        <v>METASA-2356</v>
      </c>
      <c r="F2681" s="84" t="str">
        <f t="shared" si="155"/>
        <v>METASA</v>
      </c>
      <c r="G2681" t="s">
        <v>8581</v>
      </c>
      <c r="H2681" s="62">
        <v>88416482000106</v>
      </c>
      <c r="I2681" t="s">
        <v>30</v>
      </c>
      <c r="J2681">
        <v>384.88</v>
      </c>
      <c r="K2681">
        <v>7054.85</v>
      </c>
    </row>
    <row r="2682" spans="1:11" x14ac:dyDescent="0.25">
      <c r="A2682" t="s">
        <v>5958</v>
      </c>
      <c r="B2682" t="str">
        <f>C2682&amp;"-"&amp;COUNTIF(C$2:C2682,C2682)</f>
        <v>72926-23</v>
      </c>
      <c r="C2682">
        <v>72926</v>
      </c>
      <c r="D2682" s="57">
        <v>45016</v>
      </c>
      <c r="E2682" s="84" t="str">
        <f>F2682&amp;"-"&amp;COUNTIF($F$2:F2682,F2682)</f>
        <v>METASA-2357</v>
      </c>
      <c r="F2682" s="84" t="str">
        <f t="shared" si="155"/>
        <v>METASA</v>
      </c>
      <c r="G2682" t="s">
        <v>8581</v>
      </c>
      <c r="H2682" s="62">
        <v>88416482000106</v>
      </c>
      <c r="I2682" t="s">
        <v>30</v>
      </c>
      <c r="J2682">
        <v>211.76</v>
      </c>
      <c r="K2682">
        <v>3881.56</v>
      </c>
    </row>
    <row r="2683" spans="1:11" x14ac:dyDescent="0.25">
      <c r="A2683" t="s">
        <v>5958</v>
      </c>
      <c r="B2683" t="str">
        <f>C2683&amp;"-"&amp;COUNTIF(C$2:C2683,C2683)</f>
        <v>72926-24</v>
      </c>
      <c r="C2683">
        <v>72926</v>
      </c>
      <c r="D2683" s="57">
        <v>45016</v>
      </c>
      <c r="E2683" s="84" t="str">
        <f>F2683&amp;"-"&amp;COUNTIF($F$2:F2683,F2683)</f>
        <v>METASA-2358</v>
      </c>
      <c r="F2683" s="84" t="str">
        <f t="shared" si="155"/>
        <v>METASA</v>
      </c>
      <c r="G2683" t="s">
        <v>8581</v>
      </c>
      <c r="H2683" s="62">
        <v>88416482000106</v>
      </c>
      <c r="I2683" t="s">
        <v>30</v>
      </c>
      <c r="J2683">
        <v>989.74</v>
      </c>
      <c r="K2683">
        <v>16706.830000000002</v>
      </c>
    </row>
    <row r="2684" spans="1:11" x14ac:dyDescent="0.25">
      <c r="A2684" t="s">
        <v>5958</v>
      </c>
      <c r="B2684" t="str">
        <f>C2684&amp;"-"&amp;COUNTIF(C$2:C2684,C2684)</f>
        <v>72926-25</v>
      </c>
      <c r="C2684">
        <v>72926</v>
      </c>
      <c r="D2684" s="57">
        <v>45016</v>
      </c>
      <c r="E2684" s="84" t="str">
        <f>F2684&amp;"-"&amp;COUNTIF($F$2:F2684,F2684)</f>
        <v>METASA-2359</v>
      </c>
      <c r="F2684" s="84" t="str">
        <f t="shared" si="155"/>
        <v>METASA</v>
      </c>
      <c r="G2684" t="s">
        <v>8581</v>
      </c>
      <c r="H2684" s="62">
        <v>88416482000106</v>
      </c>
      <c r="I2684" t="s">
        <v>30</v>
      </c>
      <c r="J2684">
        <v>63.61</v>
      </c>
      <c r="K2684">
        <v>1137.3499999999999</v>
      </c>
    </row>
    <row r="2685" spans="1:11" x14ac:dyDescent="0.25">
      <c r="A2685" t="s">
        <v>5958</v>
      </c>
      <c r="B2685" t="str">
        <f>C2685&amp;"-"&amp;COUNTIF(C$2:C2685,C2685)</f>
        <v>72926-26</v>
      </c>
      <c r="C2685">
        <v>72926</v>
      </c>
      <c r="D2685" s="57">
        <v>45016</v>
      </c>
      <c r="E2685" s="84" t="str">
        <f>F2685&amp;"-"&amp;COUNTIF($F$2:F2685,F2685)</f>
        <v>METASA-2360</v>
      </c>
      <c r="F2685" s="84" t="str">
        <f t="shared" si="155"/>
        <v>METASA</v>
      </c>
      <c r="G2685" t="s">
        <v>8581</v>
      </c>
      <c r="H2685" s="62">
        <v>88416482000106</v>
      </c>
      <c r="I2685" t="s">
        <v>30</v>
      </c>
      <c r="J2685">
        <v>2.38</v>
      </c>
      <c r="K2685">
        <v>42.55</v>
      </c>
    </row>
    <row r="2686" spans="1:11" x14ac:dyDescent="0.25">
      <c r="A2686" t="s">
        <v>5958</v>
      </c>
      <c r="B2686" t="str">
        <f>C2686&amp;"-"&amp;COUNTIF(C$2:C2686,C2686)</f>
        <v>72926-27</v>
      </c>
      <c r="C2686">
        <v>72926</v>
      </c>
      <c r="D2686" s="57">
        <v>45016</v>
      </c>
      <c r="E2686" s="84" t="str">
        <f>F2686&amp;"-"&amp;COUNTIF($F$2:F2686,F2686)</f>
        <v>METASA-2361</v>
      </c>
      <c r="F2686" s="84" t="str">
        <f t="shared" si="155"/>
        <v>METASA</v>
      </c>
      <c r="G2686" t="s">
        <v>8581</v>
      </c>
      <c r="H2686" s="62">
        <v>88416482000106</v>
      </c>
      <c r="I2686" t="s">
        <v>30</v>
      </c>
      <c r="J2686">
        <v>1.68</v>
      </c>
      <c r="K2686">
        <v>27.25</v>
      </c>
    </row>
    <row r="2687" spans="1:11" x14ac:dyDescent="0.25">
      <c r="A2687" t="s">
        <v>5958</v>
      </c>
      <c r="B2687" t="str">
        <f>C2687&amp;"-"&amp;COUNTIF(C$2:C2687,C2687)</f>
        <v>72926-28</v>
      </c>
      <c r="C2687">
        <v>72926</v>
      </c>
      <c r="D2687" s="57">
        <v>45016</v>
      </c>
      <c r="E2687" s="84" t="str">
        <f>F2687&amp;"-"&amp;COUNTIF($F$2:F2687,F2687)</f>
        <v>METASA-2362</v>
      </c>
      <c r="F2687" s="84" t="str">
        <f t="shared" si="155"/>
        <v>METASA</v>
      </c>
      <c r="G2687" t="s">
        <v>8581</v>
      </c>
      <c r="H2687" s="62">
        <v>88416482000106</v>
      </c>
      <c r="I2687" t="s">
        <v>30</v>
      </c>
      <c r="J2687">
        <v>16.27</v>
      </c>
      <c r="K2687">
        <v>271.22000000000003</v>
      </c>
    </row>
    <row r="2688" spans="1:11" x14ac:dyDescent="0.25">
      <c r="A2688" t="s">
        <v>5961</v>
      </c>
      <c r="B2688" t="str">
        <f>C2688&amp;"-"&amp;COUNTIF(C$2:C2688,C2688)</f>
        <v>68107-1</v>
      </c>
      <c r="C2688">
        <v>68107</v>
      </c>
      <c r="D2688" s="57">
        <v>45016</v>
      </c>
      <c r="E2688" s="84" t="str">
        <f>F2688&amp;"-"&amp;COUNTIF($F$2:F2688,F2688)</f>
        <v>VOESTALPINE-22</v>
      </c>
      <c r="F2688" s="84" t="str">
        <f t="shared" si="155"/>
        <v>VOESTALPINE</v>
      </c>
      <c r="G2688" t="s">
        <v>8583</v>
      </c>
      <c r="H2688" s="62">
        <v>61479002000523</v>
      </c>
      <c r="I2688" t="s">
        <v>30</v>
      </c>
      <c r="J2688">
        <v>11505</v>
      </c>
      <c r="K2688">
        <v>320874.45</v>
      </c>
    </row>
    <row r="2689" spans="1:11" x14ac:dyDescent="0.25">
      <c r="A2689" t="s">
        <v>5969</v>
      </c>
      <c r="B2689" t="str">
        <f>C2689&amp;"-"&amp;COUNTIF(C$2:C2689,C2689)</f>
        <v>66809-1</v>
      </c>
      <c r="C2689">
        <v>66809</v>
      </c>
      <c r="D2689" s="57">
        <v>45021</v>
      </c>
      <c r="E2689" s="84" t="str">
        <f>F2689&amp;"-"&amp;COUNTIF($F$2:F2689,F2689)</f>
        <v>JOTUN-96</v>
      </c>
      <c r="F2689" s="84" t="str">
        <f t="shared" si="155"/>
        <v>JOTUN</v>
      </c>
      <c r="G2689" t="s">
        <v>8585</v>
      </c>
      <c r="H2689" s="62">
        <v>2907585000404</v>
      </c>
      <c r="I2689" t="s">
        <v>869</v>
      </c>
      <c r="J2689">
        <v>18</v>
      </c>
      <c r="K2689">
        <v>6480</v>
      </c>
    </row>
    <row r="2690" spans="1:11" x14ac:dyDescent="0.25">
      <c r="A2690" t="s">
        <v>5958</v>
      </c>
      <c r="B2690" t="str">
        <f>C2690&amp;"-"&amp;COUNTIF(C$2:C2690,C2690)</f>
        <v>73000-1</v>
      </c>
      <c r="C2690">
        <v>73000</v>
      </c>
      <c r="D2690" s="57">
        <v>45021</v>
      </c>
      <c r="E2690" s="84" t="str">
        <f>F2690&amp;"-"&amp;COUNTIF($F$2:F2690,F2690)</f>
        <v>METASA-2363</v>
      </c>
      <c r="F2690" s="84" t="str">
        <f t="shared" si="155"/>
        <v>METASA</v>
      </c>
      <c r="G2690" t="s">
        <v>8581</v>
      </c>
      <c r="H2690" s="62">
        <v>88416482000106</v>
      </c>
      <c r="I2690" t="s">
        <v>30</v>
      </c>
      <c r="J2690">
        <v>114.85</v>
      </c>
      <c r="K2690">
        <v>1938.67</v>
      </c>
    </row>
    <row r="2691" spans="1:11" x14ac:dyDescent="0.25">
      <c r="A2691" t="s">
        <v>5958</v>
      </c>
      <c r="B2691" t="str">
        <f>C2691&amp;"-"&amp;COUNTIF(C$2:C2691,C2691)</f>
        <v>73000-2</v>
      </c>
      <c r="C2691">
        <v>73000</v>
      </c>
      <c r="D2691" s="57">
        <v>45021</v>
      </c>
      <c r="E2691" s="84" t="str">
        <f>F2691&amp;"-"&amp;COUNTIF($F$2:F2691,F2691)</f>
        <v>METASA-2364</v>
      </c>
      <c r="F2691" s="84" t="str">
        <f t="shared" ref="F2691:F2754" si="156">LEFT(G2691,SEARCH(" ",G2691)-1)</f>
        <v>METASA</v>
      </c>
      <c r="G2691" t="s">
        <v>8581</v>
      </c>
      <c r="H2691" s="62">
        <v>88416482000106</v>
      </c>
      <c r="I2691" t="s">
        <v>30</v>
      </c>
      <c r="J2691">
        <v>4167.71</v>
      </c>
      <c r="K2691">
        <v>60265.09</v>
      </c>
    </row>
    <row r="2692" spans="1:11" x14ac:dyDescent="0.25">
      <c r="A2692" t="s">
        <v>5958</v>
      </c>
      <c r="B2692" t="str">
        <f>C2692&amp;"-"&amp;COUNTIF(C$2:C2692,C2692)</f>
        <v>73000-3</v>
      </c>
      <c r="C2692">
        <v>73000</v>
      </c>
      <c r="D2692" s="57">
        <v>45021</v>
      </c>
      <c r="E2692" s="84" t="str">
        <f>F2692&amp;"-"&amp;COUNTIF($F$2:F2692,F2692)</f>
        <v>METASA-2365</v>
      </c>
      <c r="F2692" s="84" t="str">
        <f t="shared" si="156"/>
        <v>METASA</v>
      </c>
      <c r="G2692" t="s">
        <v>8581</v>
      </c>
      <c r="H2692" s="62">
        <v>88416482000106</v>
      </c>
      <c r="I2692" t="s">
        <v>30</v>
      </c>
      <c r="J2692">
        <v>42.5</v>
      </c>
      <c r="K2692">
        <v>717.4</v>
      </c>
    </row>
    <row r="2693" spans="1:11" x14ac:dyDescent="0.25">
      <c r="A2693" t="s">
        <v>5958</v>
      </c>
      <c r="B2693" t="str">
        <f>C2693&amp;"-"&amp;COUNTIF(C$2:C2693,C2693)</f>
        <v>73000-4</v>
      </c>
      <c r="C2693">
        <v>73000</v>
      </c>
      <c r="D2693" s="57">
        <v>45021</v>
      </c>
      <c r="E2693" s="84" t="str">
        <f>F2693&amp;"-"&amp;COUNTIF($F$2:F2693,F2693)</f>
        <v>METASA-2366</v>
      </c>
      <c r="F2693" s="84" t="str">
        <f t="shared" si="156"/>
        <v>METASA</v>
      </c>
      <c r="G2693" t="s">
        <v>8581</v>
      </c>
      <c r="H2693" s="62">
        <v>88416482000106</v>
      </c>
      <c r="I2693" t="s">
        <v>30</v>
      </c>
      <c r="J2693">
        <v>156.68</v>
      </c>
      <c r="K2693">
        <v>2265.59</v>
      </c>
    </row>
    <row r="2694" spans="1:11" x14ac:dyDescent="0.25">
      <c r="A2694" t="s">
        <v>5958</v>
      </c>
      <c r="B2694" t="str">
        <f>C2694&amp;"-"&amp;COUNTIF(C$2:C2694,C2694)</f>
        <v>73000-5</v>
      </c>
      <c r="C2694">
        <v>73000</v>
      </c>
      <c r="D2694" s="57">
        <v>45021</v>
      </c>
      <c r="E2694" s="84" t="str">
        <f>F2694&amp;"-"&amp;COUNTIF($F$2:F2694,F2694)</f>
        <v>METASA-2367</v>
      </c>
      <c r="F2694" s="84" t="str">
        <f t="shared" si="156"/>
        <v>METASA</v>
      </c>
      <c r="G2694" t="s">
        <v>8581</v>
      </c>
      <c r="H2694" s="62">
        <v>88416482000106</v>
      </c>
      <c r="I2694" t="s">
        <v>30</v>
      </c>
      <c r="J2694">
        <v>610.29999999999995</v>
      </c>
      <c r="K2694">
        <v>8159.71</v>
      </c>
    </row>
    <row r="2695" spans="1:11" x14ac:dyDescent="0.25">
      <c r="A2695" t="s">
        <v>5958</v>
      </c>
      <c r="B2695" t="str">
        <f>C2695&amp;"-"&amp;COUNTIF(C$2:C2695,C2695)</f>
        <v>73000-6</v>
      </c>
      <c r="C2695">
        <v>73000</v>
      </c>
      <c r="D2695" s="57">
        <v>45021</v>
      </c>
      <c r="E2695" s="84" t="str">
        <f>F2695&amp;"-"&amp;COUNTIF($F$2:F2695,F2695)</f>
        <v>METASA-2368</v>
      </c>
      <c r="F2695" s="84" t="str">
        <f t="shared" si="156"/>
        <v>METASA</v>
      </c>
      <c r="G2695" t="s">
        <v>8581</v>
      </c>
      <c r="H2695" s="62">
        <v>88416482000106</v>
      </c>
      <c r="I2695" t="s">
        <v>30</v>
      </c>
      <c r="J2695">
        <v>79.37</v>
      </c>
      <c r="K2695">
        <v>1147.69</v>
      </c>
    </row>
    <row r="2696" spans="1:11" x14ac:dyDescent="0.25">
      <c r="A2696" t="s">
        <v>5958</v>
      </c>
      <c r="B2696" t="str">
        <f>C2696&amp;"-"&amp;COUNTIF(C$2:C2696,C2696)</f>
        <v>73000-7</v>
      </c>
      <c r="C2696">
        <v>73000</v>
      </c>
      <c r="D2696" s="57">
        <v>45021</v>
      </c>
      <c r="E2696" s="84" t="str">
        <f>F2696&amp;"-"&amp;COUNTIF($F$2:F2696,F2696)</f>
        <v>METASA-2369</v>
      </c>
      <c r="F2696" s="84" t="str">
        <f t="shared" si="156"/>
        <v>METASA</v>
      </c>
      <c r="G2696" t="s">
        <v>8581</v>
      </c>
      <c r="H2696" s="62">
        <v>88416482000106</v>
      </c>
      <c r="I2696" t="s">
        <v>30</v>
      </c>
      <c r="J2696">
        <v>14421.53</v>
      </c>
      <c r="K2696">
        <v>219495.67999999999</v>
      </c>
    </row>
    <row r="2697" spans="1:11" x14ac:dyDescent="0.25">
      <c r="A2697" t="s">
        <v>5958</v>
      </c>
      <c r="B2697" t="str">
        <f>C2697&amp;"-"&amp;COUNTIF(C$2:C2697,C2697)</f>
        <v>73000-8</v>
      </c>
      <c r="C2697">
        <v>73000</v>
      </c>
      <c r="D2697" s="57">
        <v>45021</v>
      </c>
      <c r="E2697" s="84" t="str">
        <f>F2697&amp;"-"&amp;COUNTIF($F$2:F2697,F2697)</f>
        <v>METASA-2370</v>
      </c>
      <c r="F2697" s="84" t="str">
        <f t="shared" si="156"/>
        <v>METASA</v>
      </c>
      <c r="G2697" t="s">
        <v>8581</v>
      </c>
      <c r="H2697" s="62">
        <v>88416482000106</v>
      </c>
      <c r="I2697" t="s">
        <v>30</v>
      </c>
      <c r="J2697">
        <v>1.51</v>
      </c>
      <c r="K2697">
        <v>22.98</v>
      </c>
    </row>
    <row r="2698" spans="1:11" x14ac:dyDescent="0.25">
      <c r="A2698" t="s">
        <v>5958</v>
      </c>
      <c r="B2698" t="str">
        <f>C2698&amp;"-"&amp;COUNTIF(C$2:C2698,C2698)</f>
        <v>73000-9</v>
      </c>
      <c r="C2698">
        <v>73000</v>
      </c>
      <c r="D2698" s="57">
        <v>45021</v>
      </c>
      <c r="E2698" s="84" t="str">
        <f>F2698&amp;"-"&amp;COUNTIF($F$2:F2698,F2698)</f>
        <v>METASA-2371</v>
      </c>
      <c r="F2698" s="84" t="str">
        <f t="shared" si="156"/>
        <v>METASA</v>
      </c>
      <c r="G2698" t="s">
        <v>8581</v>
      </c>
      <c r="H2698" s="62">
        <v>88416482000106</v>
      </c>
      <c r="I2698" t="s">
        <v>30</v>
      </c>
      <c r="J2698">
        <v>48.93</v>
      </c>
      <c r="K2698">
        <v>825.94</v>
      </c>
    </row>
    <row r="2699" spans="1:11" x14ac:dyDescent="0.25">
      <c r="A2699" t="s">
        <v>5958</v>
      </c>
      <c r="B2699" t="str">
        <f>C2699&amp;"-"&amp;COUNTIF(C$2:C2699,C2699)</f>
        <v>73000-10</v>
      </c>
      <c r="C2699">
        <v>73000</v>
      </c>
      <c r="D2699" s="57">
        <v>45021</v>
      </c>
      <c r="E2699" s="84" t="str">
        <f>F2699&amp;"-"&amp;COUNTIF($F$2:F2699,F2699)</f>
        <v>METASA-2372</v>
      </c>
      <c r="F2699" s="84" t="str">
        <f t="shared" si="156"/>
        <v>METASA</v>
      </c>
      <c r="G2699" t="s">
        <v>8581</v>
      </c>
      <c r="H2699" s="62">
        <v>88416482000106</v>
      </c>
      <c r="I2699" t="s">
        <v>30</v>
      </c>
      <c r="J2699">
        <v>85.89</v>
      </c>
      <c r="K2699">
        <v>1379.39</v>
      </c>
    </row>
    <row r="2700" spans="1:11" x14ac:dyDescent="0.25">
      <c r="A2700" t="s">
        <v>5958</v>
      </c>
      <c r="B2700" t="str">
        <f>C2700&amp;"-"&amp;COUNTIF(C$2:C2700,C2700)</f>
        <v>73000-11</v>
      </c>
      <c r="C2700">
        <v>73000</v>
      </c>
      <c r="D2700" s="57">
        <v>45021</v>
      </c>
      <c r="E2700" s="84" t="str">
        <f>F2700&amp;"-"&amp;COUNTIF($F$2:F2700,F2700)</f>
        <v>METASA-2373</v>
      </c>
      <c r="F2700" s="84" t="str">
        <f t="shared" si="156"/>
        <v>METASA</v>
      </c>
      <c r="G2700" t="s">
        <v>8581</v>
      </c>
      <c r="H2700" s="62">
        <v>88416482000106</v>
      </c>
      <c r="I2700" t="s">
        <v>30</v>
      </c>
      <c r="J2700">
        <v>39.28</v>
      </c>
      <c r="K2700">
        <v>663.05</v>
      </c>
    </row>
    <row r="2701" spans="1:11" x14ac:dyDescent="0.25">
      <c r="A2701" t="s">
        <v>5958</v>
      </c>
      <c r="B2701" t="str">
        <f>C2701&amp;"-"&amp;COUNTIF(C$2:C2701,C2701)</f>
        <v>73000-12</v>
      </c>
      <c r="C2701">
        <v>73000</v>
      </c>
      <c r="D2701" s="57">
        <v>45021</v>
      </c>
      <c r="E2701" s="84" t="str">
        <f>F2701&amp;"-"&amp;COUNTIF($F$2:F2701,F2701)</f>
        <v>METASA-2374</v>
      </c>
      <c r="F2701" s="84" t="str">
        <f t="shared" si="156"/>
        <v>METASA</v>
      </c>
      <c r="G2701" t="s">
        <v>8581</v>
      </c>
      <c r="H2701" s="62">
        <v>88416482000106</v>
      </c>
      <c r="I2701" t="s">
        <v>30</v>
      </c>
      <c r="J2701">
        <v>123.28</v>
      </c>
      <c r="K2701">
        <v>2080.9699999999998</v>
      </c>
    </row>
    <row r="2702" spans="1:11" x14ac:dyDescent="0.25">
      <c r="A2702" t="s">
        <v>5958</v>
      </c>
      <c r="B2702" t="str">
        <f>C2702&amp;"-"&amp;COUNTIF(C$2:C2702,C2702)</f>
        <v>73000-13</v>
      </c>
      <c r="C2702">
        <v>73000</v>
      </c>
      <c r="D2702" s="57">
        <v>45021</v>
      </c>
      <c r="E2702" s="84" t="str">
        <f>F2702&amp;"-"&amp;COUNTIF($F$2:F2702,F2702)</f>
        <v>METASA-2375</v>
      </c>
      <c r="F2702" s="84" t="str">
        <f t="shared" si="156"/>
        <v>METASA</v>
      </c>
      <c r="G2702" t="s">
        <v>8581</v>
      </c>
      <c r="H2702" s="62">
        <v>88416482000106</v>
      </c>
      <c r="I2702" t="s">
        <v>30</v>
      </c>
      <c r="J2702">
        <v>129.41999999999999</v>
      </c>
      <c r="K2702">
        <v>1969.77</v>
      </c>
    </row>
    <row r="2703" spans="1:11" x14ac:dyDescent="0.25">
      <c r="A2703" t="s">
        <v>5958</v>
      </c>
      <c r="B2703" t="str">
        <f>C2703&amp;"-"&amp;COUNTIF(C$2:C2703,C2703)</f>
        <v>73000-14</v>
      </c>
      <c r="C2703">
        <v>73000</v>
      </c>
      <c r="D2703" s="57">
        <v>45021</v>
      </c>
      <c r="E2703" s="84" t="str">
        <f>F2703&amp;"-"&amp;COUNTIF($F$2:F2703,F2703)</f>
        <v>METASA-2376</v>
      </c>
      <c r="F2703" s="84" t="str">
        <f t="shared" si="156"/>
        <v>METASA</v>
      </c>
      <c r="G2703" t="s">
        <v>8581</v>
      </c>
      <c r="H2703" s="62">
        <v>88416482000106</v>
      </c>
      <c r="I2703" t="s">
        <v>30</v>
      </c>
      <c r="J2703">
        <v>296.16000000000003</v>
      </c>
      <c r="K2703">
        <v>4507.5600000000004</v>
      </c>
    </row>
    <row r="2704" spans="1:11" x14ac:dyDescent="0.25">
      <c r="A2704" t="s">
        <v>5958</v>
      </c>
      <c r="B2704" t="str">
        <f>C2704&amp;"-"&amp;COUNTIF(C$2:C2704,C2704)</f>
        <v>73008-1</v>
      </c>
      <c r="C2704">
        <v>73008</v>
      </c>
      <c r="D2704" s="57">
        <v>45021</v>
      </c>
      <c r="E2704" s="84" t="str">
        <f>F2704&amp;"-"&amp;COUNTIF($F$2:F2704,F2704)</f>
        <v>METASA-2377</v>
      </c>
      <c r="F2704" s="84" t="str">
        <f t="shared" si="156"/>
        <v>METASA</v>
      </c>
      <c r="G2704" t="s">
        <v>8581</v>
      </c>
      <c r="H2704" s="62">
        <v>88416482000106</v>
      </c>
      <c r="I2704" t="s">
        <v>30</v>
      </c>
      <c r="J2704">
        <v>1220.43</v>
      </c>
      <c r="K2704">
        <v>20600.86</v>
      </c>
    </row>
    <row r="2705" spans="1:11" x14ac:dyDescent="0.25">
      <c r="A2705" t="s">
        <v>5958</v>
      </c>
      <c r="B2705" t="str">
        <f>C2705&amp;"-"&amp;COUNTIF(C$2:C2705,C2705)</f>
        <v>73008-2</v>
      </c>
      <c r="C2705">
        <v>73008</v>
      </c>
      <c r="D2705" s="57">
        <v>45021</v>
      </c>
      <c r="E2705" s="84" t="str">
        <f>F2705&amp;"-"&amp;COUNTIF($F$2:F2705,F2705)</f>
        <v>METASA-2378</v>
      </c>
      <c r="F2705" s="84" t="str">
        <f t="shared" si="156"/>
        <v>METASA</v>
      </c>
      <c r="G2705" t="s">
        <v>8581</v>
      </c>
      <c r="H2705" s="62">
        <v>88416482000106</v>
      </c>
      <c r="I2705" t="s">
        <v>30</v>
      </c>
      <c r="J2705">
        <v>16682.48</v>
      </c>
      <c r="K2705">
        <v>223044.76</v>
      </c>
    </row>
    <row r="2706" spans="1:11" x14ac:dyDescent="0.25">
      <c r="A2706" t="s">
        <v>5958</v>
      </c>
      <c r="B2706" t="str">
        <f>C2706&amp;"-"&amp;COUNTIF(C$2:C2706,C2706)</f>
        <v>73008-3</v>
      </c>
      <c r="C2706">
        <v>73008</v>
      </c>
      <c r="D2706" s="57">
        <v>45021</v>
      </c>
      <c r="E2706" s="84" t="str">
        <f>F2706&amp;"-"&amp;COUNTIF($F$2:F2706,F2706)</f>
        <v>METASA-2379</v>
      </c>
      <c r="F2706" s="84" t="str">
        <f t="shared" si="156"/>
        <v>METASA</v>
      </c>
      <c r="G2706" t="s">
        <v>8581</v>
      </c>
      <c r="H2706" s="62">
        <v>88416482000106</v>
      </c>
      <c r="I2706" t="s">
        <v>30</v>
      </c>
      <c r="J2706">
        <v>149.1</v>
      </c>
      <c r="K2706">
        <v>2516.81</v>
      </c>
    </row>
    <row r="2707" spans="1:11" x14ac:dyDescent="0.25">
      <c r="A2707" t="s">
        <v>5958</v>
      </c>
      <c r="B2707" t="str">
        <f>C2707&amp;"-"&amp;COUNTIF(C$2:C2707,C2707)</f>
        <v>73008-4</v>
      </c>
      <c r="C2707">
        <v>73008</v>
      </c>
      <c r="D2707" s="57">
        <v>45021</v>
      </c>
      <c r="E2707" s="84" t="str">
        <f>F2707&amp;"-"&amp;COUNTIF($F$2:F2707,F2707)</f>
        <v>METASA-2380</v>
      </c>
      <c r="F2707" s="84" t="str">
        <f t="shared" si="156"/>
        <v>METASA</v>
      </c>
      <c r="G2707" t="s">
        <v>8581</v>
      </c>
      <c r="H2707" s="62">
        <v>88416482000106</v>
      </c>
      <c r="I2707" t="s">
        <v>30</v>
      </c>
      <c r="J2707">
        <v>6926.56</v>
      </c>
      <c r="K2707">
        <v>92608.11</v>
      </c>
    </row>
    <row r="2708" spans="1:11" x14ac:dyDescent="0.25">
      <c r="A2708" t="s">
        <v>5958</v>
      </c>
      <c r="B2708" t="str">
        <f>C2708&amp;"-"&amp;COUNTIF(C$2:C2708,C2708)</f>
        <v>73008-5</v>
      </c>
      <c r="C2708">
        <v>73008</v>
      </c>
      <c r="D2708" s="57">
        <v>45021</v>
      </c>
      <c r="E2708" s="84" t="str">
        <f>F2708&amp;"-"&amp;COUNTIF($F$2:F2708,F2708)</f>
        <v>METASA-2381</v>
      </c>
      <c r="F2708" s="84" t="str">
        <f t="shared" si="156"/>
        <v>METASA</v>
      </c>
      <c r="G2708" t="s">
        <v>8581</v>
      </c>
      <c r="H2708" s="62">
        <v>88416482000106</v>
      </c>
      <c r="I2708" t="s">
        <v>30</v>
      </c>
      <c r="J2708">
        <v>27.07</v>
      </c>
      <c r="K2708">
        <v>391.43</v>
      </c>
    </row>
    <row r="2709" spans="1:11" x14ac:dyDescent="0.25">
      <c r="A2709" t="s">
        <v>6004</v>
      </c>
      <c r="B2709" t="str">
        <f>C2709&amp;"-"&amp;COUNTIF(C$2:C2709,C2709)</f>
        <v>210599-1</v>
      </c>
      <c r="C2709">
        <v>210599</v>
      </c>
      <c r="D2709" s="57">
        <v>45022</v>
      </c>
      <c r="E2709" s="84" t="str">
        <f>F2709&amp;"-"&amp;COUNTIF($F$2:F2709,F2709)</f>
        <v>TEADIT-1</v>
      </c>
      <c r="F2709" s="84" t="str">
        <f t="shared" si="156"/>
        <v>TEADIT</v>
      </c>
      <c r="G2709" t="s">
        <v>8594</v>
      </c>
      <c r="H2709" s="62">
        <v>62948658000187</v>
      </c>
      <c r="I2709" t="s">
        <v>869</v>
      </c>
      <c r="J2709">
        <v>10</v>
      </c>
      <c r="K2709">
        <v>345.8</v>
      </c>
    </row>
    <row r="2710" spans="1:11" x14ac:dyDescent="0.25">
      <c r="A2710" t="s">
        <v>6005</v>
      </c>
      <c r="B2710" t="str">
        <f>C2710&amp;"-"&amp;COUNTIF(C$2:C2710,C2710)</f>
        <v>210599-2</v>
      </c>
      <c r="C2710">
        <v>210599</v>
      </c>
      <c r="D2710" s="57">
        <v>45022</v>
      </c>
      <c r="E2710" s="84" t="str">
        <f>F2710&amp;"-"&amp;COUNTIF($F$2:F2710,F2710)</f>
        <v>TEADIT-2</v>
      </c>
      <c r="F2710" s="84" t="str">
        <f t="shared" si="156"/>
        <v>TEADIT</v>
      </c>
      <c r="G2710" t="s">
        <v>8594</v>
      </c>
      <c r="H2710" s="62">
        <v>62948658000187</v>
      </c>
      <c r="I2710" t="s">
        <v>869</v>
      </c>
      <c r="J2710">
        <v>18</v>
      </c>
      <c r="K2710">
        <v>139.53</v>
      </c>
    </row>
    <row r="2711" spans="1:11" x14ac:dyDescent="0.25">
      <c r="A2711" t="s">
        <v>6005</v>
      </c>
      <c r="B2711" t="str">
        <f>C2711&amp;"-"&amp;COUNTIF(C$2:C2711,C2711)</f>
        <v>210599-3</v>
      </c>
      <c r="C2711">
        <v>210599</v>
      </c>
      <c r="D2711" s="57">
        <v>45022</v>
      </c>
      <c r="E2711" s="84" t="str">
        <f>F2711&amp;"-"&amp;COUNTIF($F$2:F2711,F2711)</f>
        <v>TEADIT-3</v>
      </c>
      <c r="F2711" s="84" t="str">
        <f t="shared" si="156"/>
        <v>TEADIT</v>
      </c>
      <c r="G2711" t="s">
        <v>8594</v>
      </c>
      <c r="H2711" s="62">
        <v>62948658000187</v>
      </c>
      <c r="I2711" t="s">
        <v>869</v>
      </c>
      <c r="J2711">
        <v>9</v>
      </c>
      <c r="K2711">
        <v>1109.93</v>
      </c>
    </row>
    <row r="2712" spans="1:11" x14ac:dyDescent="0.25">
      <c r="A2712" t="s">
        <v>6005</v>
      </c>
      <c r="B2712" t="str">
        <f>C2712&amp;"-"&amp;COUNTIF(C$2:C2712,C2712)</f>
        <v>210599-4</v>
      </c>
      <c r="C2712">
        <v>210599</v>
      </c>
      <c r="D2712" s="57">
        <v>45022</v>
      </c>
      <c r="E2712" s="84" t="str">
        <f>F2712&amp;"-"&amp;COUNTIF($F$2:F2712,F2712)</f>
        <v>TEADIT-4</v>
      </c>
      <c r="F2712" s="84" t="str">
        <f t="shared" si="156"/>
        <v>TEADIT</v>
      </c>
      <c r="G2712" t="s">
        <v>8594</v>
      </c>
      <c r="H2712" s="62">
        <v>62948658000187</v>
      </c>
      <c r="I2712" t="s">
        <v>869</v>
      </c>
      <c r="J2712">
        <v>1</v>
      </c>
      <c r="K2712">
        <v>173.9</v>
      </c>
    </row>
    <row r="2713" spans="1:11" x14ac:dyDescent="0.25">
      <c r="A2713" t="s">
        <v>6005</v>
      </c>
      <c r="B2713" t="str">
        <f>C2713&amp;"-"&amp;COUNTIF(C$2:C2713,C2713)</f>
        <v>210599-5</v>
      </c>
      <c r="C2713">
        <v>210599</v>
      </c>
      <c r="D2713" s="57">
        <v>45022</v>
      </c>
      <c r="E2713" s="84" t="str">
        <f>F2713&amp;"-"&amp;COUNTIF($F$2:F2713,F2713)</f>
        <v>TEADIT-5</v>
      </c>
      <c r="F2713" s="84" t="str">
        <f t="shared" si="156"/>
        <v>TEADIT</v>
      </c>
      <c r="G2713" t="s">
        <v>8594</v>
      </c>
      <c r="H2713" s="62">
        <v>62948658000187</v>
      </c>
      <c r="I2713" t="s">
        <v>869</v>
      </c>
      <c r="J2713">
        <v>10</v>
      </c>
      <c r="K2713">
        <v>2660.42</v>
      </c>
    </row>
    <row r="2714" spans="1:11" x14ac:dyDescent="0.25">
      <c r="A2714" t="s">
        <v>6005</v>
      </c>
      <c r="B2714" t="str">
        <f>C2714&amp;"-"&amp;COUNTIF(C$2:C2714,C2714)</f>
        <v>210599-6</v>
      </c>
      <c r="C2714">
        <v>210599</v>
      </c>
      <c r="D2714" s="57">
        <v>45022</v>
      </c>
      <c r="E2714" s="84" t="str">
        <f>F2714&amp;"-"&amp;COUNTIF($F$2:F2714,F2714)</f>
        <v>TEADIT-6</v>
      </c>
      <c r="F2714" s="84" t="str">
        <f t="shared" si="156"/>
        <v>TEADIT</v>
      </c>
      <c r="G2714" t="s">
        <v>8594</v>
      </c>
      <c r="H2714" s="62">
        <v>62948658000187</v>
      </c>
      <c r="I2714" t="s">
        <v>869</v>
      </c>
      <c r="J2714">
        <v>6</v>
      </c>
      <c r="K2714">
        <v>1806.53</v>
      </c>
    </row>
    <row r="2715" spans="1:11" x14ac:dyDescent="0.25">
      <c r="A2715" t="s">
        <v>6005</v>
      </c>
      <c r="B2715" t="str">
        <f>C2715&amp;"-"&amp;COUNTIF(C$2:C2715,C2715)</f>
        <v>210599-7</v>
      </c>
      <c r="C2715">
        <v>210599</v>
      </c>
      <c r="D2715" s="57">
        <v>45022</v>
      </c>
      <c r="E2715" s="84" t="str">
        <f>F2715&amp;"-"&amp;COUNTIF($F$2:F2715,F2715)</f>
        <v>TEADIT-7</v>
      </c>
      <c r="F2715" s="84" t="str">
        <f t="shared" si="156"/>
        <v>TEADIT</v>
      </c>
      <c r="G2715" t="s">
        <v>8594</v>
      </c>
      <c r="H2715" s="62">
        <v>62948658000187</v>
      </c>
      <c r="I2715" t="s">
        <v>869</v>
      </c>
      <c r="J2715">
        <v>3</v>
      </c>
      <c r="K2715">
        <v>46.31</v>
      </c>
    </row>
    <row r="2716" spans="1:11" x14ac:dyDescent="0.25">
      <c r="A2716" t="s">
        <v>6005</v>
      </c>
      <c r="B2716" t="str">
        <f>C2716&amp;"-"&amp;COUNTIF(C$2:C2716,C2716)</f>
        <v>210599-8</v>
      </c>
      <c r="C2716">
        <v>210599</v>
      </c>
      <c r="D2716" s="57">
        <v>45022</v>
      </c>
      <c r="E2716" s="84" t="str">
        <f>F2716&amp;"-"&amp;COUNTIF($F$2:F2716,F2716)</f>
        <v>TEADIT-8</v>
      </c>
      <c r="F2716" s="84" t="str">
        <f t="shared" si="156"/>
        <v>TEADIT</v>
      </c>
      <c r="G2716" t="s">
        <v>8594</v>
      </c>
      <c r="H2716" s="62">
        <v>62948658000187</v>
      </c>
      <c r="I2716" t="s">
        <v>869</v>
      </c>
      <c r="J2716">
        <v>2</v>
      </c>
      <c r="K2716">
        <v>986.61</v>
      </c>
    </row>
    <row r="2717" spans="1:11" x14ac:dyDescent="0.25">
      <c r="A2717" t="s">
        <v>6005</v>
      </c>
      <c r="B2717" t="str">
        <f>C2717&amp;"-"&amp;COUNTIF(C$2:C2717,C2717)</f>
        <v>210599-9</v>
      </c>
      <c r="C2717">
        <v>210599</v>
      </c>
      <c r="D2717" s="57">
        <v>45022</v>
      </c>
      <c r="E2717" s="84" t="str">
        <f>F2717&amp;"-"&amp;COUNTIF($F$2:F2717,F2717)</f>
        <v>TEADIT-9</v>
      </c>
      <c r="F2717" s="84" t="str">
        <f t="shared" si="156"/>
        <v>TEADIT</v>
      </c>
      <c r="G2717" t="s">
        <v>8594</v>
      </c>
      <c r="H2717" s="62">
        <v>62948658000187</v>
      </c>
      <c r="I2717" t="s">
        <v>869</v>
      </c>
      <c r="J2717">
        <v>4</v>
      </c>
      <c r="K2717">
        <v>156.08000000000001</v>
      </c>
    </row>
    <row r="2718" spans="1:11" x14ac:dyDescent="0.25">
      <c r="A2718" t="s">
        <v>6005</v>
      </c>
      <c r="B2718" t="str">
        <f>C2718&amp;"-"&amp;COUNTIF(C$2:C2718,C2718)</f>
        <v>210599-10</v>
      </c>
      <c r="C2718">
        <v>210599</v>
      </c>
      <c r="D2718" s="57">
        <v>45022</v>
      </c>
      <c r="E2718" s="84" t="str">
        <f>F2718&amp;"-"&amp;COUNTIF($F$2:F2718,F2718)</f>
        <v>TEADIT-10</v>
      </c>
      <c r="F2718" s="84" t="str">
        <f t="shared" si="156"/>
        <v>TEADIT</v>
      </c>
      <c r="G2718" t="s">
        <v>8594</v>
      </c>
      <c r="H2718" s="62">
        <v>62948658000187</v>
      </c>
      <c r="I2718" t="s">
        <v>869</v>
      </c>
      <c r="J2718">
        <v>14</v>
      </c>
      <c r="K2718">
        <v>816.03</v>
      </c>
    </row>
    <row r="2719" spans="1:11" x14ac:dyDescent="0.25">
      <c r="A2719" t="s">
        <v>6006</v>
      </c>
      <c r="B2719" t="str">
        <f>C2719&amp;"-"&amp;COUNTIF(C$2:C2719,C2719)</f>
        <v>210599-11</v>
      </c>
      <c r="C2719">
        <v>210599</v>
      </c>
      <c r="D2719" s="57">
        <v>45022</v>
      </c>
      <c r="E2719" s="84" t="str">
        <f>F2719&amp;"-"&amp;COUNTIF($F$2:F2719,F2719)</f>
        <v>TEADIT-11</v>
      </c>
      <c r="F2719" s="84" t="str">
        <f t="shared" si="156"/>
        <v>TEADIT</v>
      </c>
      <c r="G2719" t="s">
        <v>8594</v>
      </c>
      <c r="H2719" s="62">
        <v>62948658000187</v>
      </c>
      <c r="I2719" t="s">
        <v>869</v>
      </c>
      <c r="J2719">
        <v>14</v>
      </c>
      <c r="K2719">
        <v>472.08</v>
      </c>
    </row>
    <row r="2720" spans="1:11" x14ac:dyDescent="0.25">
      <c r="A2720" t="s">
        <v>6006</v>
      </c>
      <c r="B2720" t="str">
        <f>C2720&amp;"-"&amp;COUNTIF(C$2:C2720,C2720)</f>
        <v>210599-12</v>
      </c>
      <c r="C2720">
        <v>210599</v>
      </c>
      <c r="D2720" s="57">
        <v>45022</v>
      </c>
      <c r="E2720" s="84" t="str">
        <f>F2720&amp;"-"&amp;COUNTIF($F$2:F2720,F2720)</f>
        <v>TEADIT-12</v>
      </c>
      <c r="F2720" s="84" t="str">
        <f t="shared" si="156"/>
        <v>TEADIT</v>
      </c>
      <c r="G2720" t="s">
        <v>8594</v>
      </c>
      <c r="H2720" s="62">
        <v>62948658000187</v>
      </c>
      <c r="I2720" t="s">
        <v>869</v>
      </c>
      <c r="J2720">
        <v>13</v>
      </c>
      <c r="K2720">
        <v>872.95</v>
      </c>
    </row>
    <row r="2721" spans="1:11" x14ac:dyDescent="0.25">
      <c r="A2721" t="s">
        <v>6006</v>
      </c>
      <c r="B2721" t="str">
        <f>C2721&amp;"-"&amp;COUNTIF(C$2:C2721,C2721)</f>
        <v>210599-13</v>
      </c>
      <c r="C2721">
        <v>210599</v>
      </c>
      <c r="D2721" s="57">
        <v>45022</v>
      </c>
      <c r="E2721" s="84" t="str">
        <f>F2721&amp;"-"&amp;COUNTIF($F$2:F2721,F2721)</f>
        <v>TEADIT-13</v>
      </c>
      <c r="F2721" s="84" t="str">
        <f t="shared" si="156"/>
        <v>TEADIT</v>
      </c>
      <c r="G2721" t="s">
        <v>8594</v>
      </c>
      <c r="H2721" s="62">
        <v>62948658000187</v>
      </c>
      <c r="I2721" t="s">
        <v>869</v>
      </c>
      <c r="J2721">
        <v>9</v>
      </c>
      <c r="K2721">
        <v>944.37</v>
      </c>
    </row>
    <row r="2722" spans="1:11" x14ac:dyDescent="0.25">
      <c r="A2722" t="s">
        <v>6005</v>
      </c>
      <c r="B2722" t="str">
        <f>C2722&amp;"-"&amp;COUNTIF(C$2:C2722,C2722)</f>
        <v>210599-14</v>
      </c>
      <c r="C2722">
        <v>210599</v>
      </c>
      <c r="D2722" s="57">
        <v>45022</v>
      </c>
      <c r="E2722" s="84" t="str">
        <f>F2722&amp;"-"&amp;COUNTIF($F$2:F2722,F2722)</f>
        <v>TEADIT-14</v>
      </c>
      <c r="F2722" s="84" t="str">
        <f t="shared" si="156"/>
        <v>TEADIT</v>
      </c>
      <c r="G2722" t="s">
        <v>8594</v>
      </c>
      <c r="H2722" s="62">
        <v>62948658000187</v>
      </c>
      <c r="I2722" t="s">
        <v>869</v>
      </c>
      <c r="J2722">
        <v>82</v>
      </c>
      <c r="K2722">
        <v>635.5</v>
      </c>
    </row>
    <row r="2723" spans="1:11" x14ac:dyDescent="0.25">
      <c r="A2723" t="s">
        <v>6005</v>
      </c>
      <c r="B2723" t="str">
        <f>C2723&amp;"-"&amp;COUNTIF(C$2:C2723,C2723)</f>
        <v>210599-15</v>
      </c>
      <c r="C2723">
        <v>210599</v>
      </c>
      <c r="D2723" s="57">
        <v>45022</v>
      </c>
      <c r="E2723" s="84" t="str">
        <f>F2723&amp;"-"&amp;COUNTIF($F$2:F2723,F2723)</f>
        <v>TEADIT-15</v>
      </c>
      <c r="F2723" s="84" t="str">
        <f t="shared" si="156"/>
        <v>TEADIT</v>
      </c>
      <c r="G2723" t="s">
        <v>8594</v>
      </c>
      <c r="H2723" s="62">
        <v>62948658000187</v>
      </c>
      <c r="I2723" t="s">
        <v>869</v>
      </c>
      <c r="J2723">
        <v>54</v>
      </c>
      <c r="K2723">
        <v>578.88</v>
      </c>
    </row>
    <row r="2724" spans="1:11" x14ac:dyDescent="0.25">
      <c r="A2724" t="s">
        <v>6005</v>
      </c>
      <c r="B2724" t="str">
        <f>C2724&amp;"-"&amp;COUNTIF(C$2:C2724,C2724)</f>
        <v>210599-16</v>
      </c>
      <c r="C2724">
        <v>210599</v>
      </c>
      <c r="D2724" s="57">
        <v>45022</v>
      </c>
      <c r="E2724" s="84" t="str">
        <f>F2724&amp;"-"&amp;COUNTIF($F$2:F2724,F2724)</f>
        <v>TEADIT-16</v>
      </c>
      <c r="F2724" s="84" t="str">
        <f t="shared" si="156"/>
        <v>TEADIT</v>
      </c>
      <c r="G2724" t="s">
        <v>8594</v>
      </c>
      <c r="H2724" s="62">
        <v>62948658000187</v>
      </c>
      <c r="I2724" t="s">
        <v>869</v>
      </c>
      <c r="J2724">
        <v>6</v>
      </c>
      <c r="K2724">
        <v>739.98</v>
      </c>
    </row>
    <row r="2725" spans="1:11" x14ac:dyDescent="0.25">
      <c r="A2725" t="s">
        <v>6005</v>
      </c>
      <c r="B2725" t="str">
        <f>C2725&amp;"-"&amp;COUNTIF(C$2:C2725,C2725)</f>
        <v>210599-17</v>
      </c>
      <c r="C2725">
        <v>210599</v>
      </c>
      <c r="D2725" s="57">
        <v>45022</v>
      </c>
      <c r="E2725" s="84" t="str">
        <f>F2725&amp;"-"&amp;COUNTIF($F$2:F2725,F2725)</f>
        <v>TEADIT-17</v>
      </c>
      <c r="F2725" s="84" t="str">
        <f t="shared" si="156"/>
        <v>TEADIT</v>
      </c>
      <c r="G2725" t="s">
        <v>8594</v>
      </c>
      <c r="H2725" s="62">
        <v>62948658000187</v>
      </c>
      <c r="I2725" t="s">
        <v>869</v>
      </c>
      <c r="J2725">
        <v>19</v>
      </c>
      <c r="K2725">
        <v>3304.29</v>
      </c>
    </row>
    <row r="2726" spans="1:11" x14ac:dyDescent="0.25">
      <c r="A2726" t="s">
        <v>6005</v>
      </c>
      <c r="B2726" t="str">
        <f>C2726&amp;"-"&amp;COUNTIF(C$2:C2726,C2726)</f>
        <v>210599-18</v>
      </c>
      <c r="C2726">
        <v>210599</v>
      </c>
      <c r="D2726" s="57">
        <v>45022</v>
      </c>
      <c r="E2726" s="84" t="str">
        <f>F2726&amp;"-"&amp;COUNTIF($F$2:F2726,F2726)</f>
        <v>TEADIT-18</v>
      </c>
      <c r="F2726" s="84" t="str">
        <f t="shared" si="156"/>
        <v>TEADIT</v>
      </c>
      <c r="G2726" t="s">
        <v>8594</v>
      </c>
      <c r="H2726" s="62">
        <v>62948658000187</v>
      </c>
      <c r="I2726" t="s">
        <v>869</v>
      </c>
      <c r="J2726">
        <v>10</v>
      </c>
      <c r="K2726">
        <v>2124.5</v>
      </c>
    </row>
    <row r="2727" spans="1:11" x14ac:dyDescent="0.25">
      <c r="A2727" t="s">
        <v>6005</v>
      </c>
      <c r="B2727" t="str">
        <f>C2727&amp;"-"&amp;COUNTIF(C$2:C2727,C2727)</f>
        <v>210599-19</v>
      </c>
      <c r="C2727">
        <v>210599</v>
      </c>
      <c r="D2727" s="57">
        <v>45022</v>
      </c>
      <c r="E2727" s="84" t="str">
        <f>F2727&amp;"-"&amp;COUNTIF($F$2:F2727,F2727)</f>
        <v>TEADIT-19</v>
      </c>
      <c r="F2727" s="84" t="str">
        <f t="shared" si="156"/>
        <v>TEADIT</v>
      </c>
      <c r="G2727" t="s">
        <v>8594</v>
      </c>
      <c r="H2727" s="62">
        <v>62948658000187</v>
      </c>
      <c r="I2727" t="s">
        <v>869</v>
      </c>
      <c r="J2727">
        <v>5</v>
      </c>
      <c r="K2727">
        <v>1330.2</v>
      </c>
    </row>
    <row r="2728" spans="1:11" x14ac:dyDescent="0.25">
      <c r="A2728" t="s">
        <v>6005</v>
      </c>
      <c r="B2728" t="str">
        <f>C2728&amp;"-"&amp;COUNTIF(C$2:C2728,C2728)</f>
        <v>210599-20</v>
      </c>
      <c r="C2728">
        <v>210599</v>
      </c>
      <c r="D2728" s="57">
        <v>45022</v>
      </c>
      <c r="E2728" s="84" t="str">
        <f>F2728&amp;"-"&amp;COUNTIF($F$2:F2728,F2728)</f>
        <v>TEADIT-20</v>
      </c>
      <c r="F2728" s="84" t="str">
        <f t="shared" si="156"/>
        <v>TEADIT</v>
      </c>
      <c r="G2728" t="s">
        <v>8594</v>
      </c>
      <c r="H2728" s="62">
        <v>62948658000187</v>
      </c>
      <c r="I2728" t="s">
        <v>869</v>
      </c>
      <c r="J2728">
        <v>28</v>
      </c>
      <c r="K2728">
        <v>8430.52</v>
      </c>
    </row>
    <row r="2729" spans="1:11" x14ac:dyDescent="0.25">
      <c r="A2729" t="s">
        <v>6005</v>
      </c>
      <c r="B2729" t="str">
        <f>C2729&amp;"-"&amp;COUNTIF(C$2:C2729,C2729)</f>
        <v>210599-21</v>
      </c>
      <c r="C2729">
        <v>210599</v>
      </c>
      <c r="D2729" s="57">
        <v>45022</v>
      </c>
      <c r="E2729" s="84" t="str">
        <f>F2729&amp;"-"&amp;COUNTIF($F$2:F2729,F2729)</f>
        <v>TEADIT-21</v>
      </c>
      <c r="F2729" s="84" t="str">
        <f t="shared" si="156"/>
        <v>TEADIT</v>
      </c>
      <c r="G2729" t="s">
        <v>8594</v>
      </c>
      <c r="H2729" s="62">
        <v>62948658000187</v>
      </c>
      <c r="I2729" t="s">
        <v>869</v>
      </c>
      <c r="J2729">
        <v>15</v>
      </c>
      <c r="K2729">
        <v>231.6</v>
      </c>
    </row>
    <row r="2730" spans="1:11" x14ac:dyDescent="0.25">
      <c r="A2730" t="s">
        <v>6005</v>
      </c>
      <c r="B2730" t="str">
        <f>C2730&amp;"-"&amp;COUNTIF(C$2:C2730,C2730)</f>
        <v>210599-22</v>
      </c>
      <c r="C2730">
        <v>210599</v>
      </c>
      <c r="D2730" s="57">
        <v>45022</v>
      </c>
      <c r="E2730" s="84" t="str">
        <f>F2730&amp;"-"&amp;COUNTIF($F$2:F2730,F2730)</f>
        <v>TEADIT-22</v>
      </c>
      <c r="F2730" s="84" t="str">
        <f t="shared" si="156"/>
        <v>TEADIT</v>
      </c>
      <c r="G2730" t="s">
        <v>8594</v>
      </c>
      <c r="H2730" s="62">
        <v>62948658000187</v>
      </c>
      <c r="I2730" t="s">
        <v>869</v>
      </c>
      <c r="J2730">
        <v>5</v>
      </c>
      <c r="K2730">
        <v>1821.6</v>
      </c>
    </row>
    <row r="2731" spans="1:11" x14ac:dyDescent="0.25">
      <c r="A2731" t="s">
        <v>6005</v>
      </c>
      <c r="B2731" t="str">
        <f>C2731&amp;"-"&amp;COUNTIF(C$2:C2731,C2731)</f>
        <v>210599-23</v>
      </c>
      <c r="C2731">
        <v>210599</v>
      </c>
      <c r="D2731" s="57">
        <v>45022</v>
      </c>
      <c r="E2731" s="84" t="str">
        <f>F2731&amp;"-"&amp;COUNTIF($F$2:F2731,F2731)</f>
        <v>TEADIT-23</v>
      </c>
      <c r="F2731" s="84" t="str">
        <f t="shared" si="156"/>
        <v>TEADIT</v>
      </c>
      <c r="G2731" t="s">
        <v>8594</v>
      </c>
      <c r="H2731" s="62">
        <v>62948658000187</v>
      </c>
      <c r="I2731" t="s">
        <v>869</v>
      </c>
      <c r="J2731">
        <v>46</v>
      </c>
      <c r="K2731">
        <v>22691.8</v>
      </c>
    </row>
    <row r="2732" spans="1:11" x14ac:dyDescent="0.25">
      <c r="A2732" t="s">
        <v>6005</v>
      </c>
      <c r="B2732" t="str">
        <f>C2732&amp;"-"&amp;COUNTIF(C$2:C2732,C2732)</f>
        <v>210599-24</v>
      </c>
      <c r="C2732">
        <v>210599</v>
      </c>
      <c r="D2732" s="57">
        <v>45022</v>
      </c>
      <c r="E2732" s="84" t="str">
        <f>F2732&amp;"-"&amp;COUNTIF($F$2:F2732,F2732)</f>
        <v>TEADIT-24</v>
      </c>
      <c r="F2732" s="84" t="str">
        <f t="shared" si="156"/>
        <v>TEADIT</v>
      </c>
      <c r="G2732" t="s">
        <v>8594</v>
      </c>
      <c r="H2732" s="62">
        <v>62948658000187</v>
      </c>
      <c r="I2732" t="s">
        <v>869</v>
      </c>
      <c r="J2732">
        <v>21</v>
      </c>
      <c r="K2732">
        <v>569.1</v>
      </c>
    </row>
    <row r="2733" spans="1:11" x14ac:dyDescent="0.25">
      <c r="A2733" t="s">
        <v>6005</v>
      </c>
      <c r="B2733" t="str">
        <f>C2733&amp;"-"&amp;COUNTIF(C$2:C2733,C2733)</f>
        <v>210599-25</v>
      </c>
      <c r="C2733">
        <v>210599</v>
      </c>
      <c r="D2733" s="57">
        <v>45022</v>
      </c>
      <c r="E2733" s="84" t="str">
        <f>F2733&amp;"-"&amp;COUNTIF($F$2:F2733,F2733)</f>
        <v>TEADIT-25</v>
      </c>
      <c r="F2733" s="84" t="str">
        <f t="shared" si="156"/>
        <v>TEADIT</v>
      </c>
      <c r="G2733" t="s">
        <v>8594</v>
      </c>
      <c r="H2733" s="62">
        <v>62948658000187</v>
      </c>
      <c r="I2733" t="s">
        <v>869</v>
      </c>
      <c r="J2733">
        <v>2</v>
      </c>
      <c r="K2733">
        <v>78.040000000000006</v>
      </c>
    </row>
    <row r="2734" spans="1:11" x14ac:dyDescent="0.25">
      <c r="A2734" t="s">
        <v>6005</v>
      </c>
      <c r="B2734" t="str">
        <f>C2734&amp;"-"&amp;COUNTIF(C$2:C2734,C2734)</f>
        <v>210599-26</v>
      </c>
      <c r="C2734">
        <v>210599</v>
      </c>
      <c r="D2734" s="57">
        <v>45022</v>
      </c>
      <c r="E2734" s="84" t="str">
        <f>F2734&amp;"-"&amp;COUNTIF($F$2:F2734,F2734)</f>
        <v>TEADIT-26</v>
      </c>
      <c r="F2734" s="84" t="str">
        <f t="shared" si="156"/>
        <v>TEADIT</v>
      </c>
      <c r="G2734" t="s">
        <v>8594</v>
      </c>
      <c r="H2734" s="62">
        <v>62948658000187</v>
      </c>
      <c r="I2734" t="s">
        <v>869</v>
      </c>
      <c r="J2734">
        <v>30</v>
      </c>
      <c r="K2734">
        <v>1748.7</v>
      </c>
    </row>
    <row r="2735" spans="1:11" x14ac:dyDescent="0.25">
      <c r="A2735" t="s">
        <v>6005</v>
      </c>
      <c r="B2735" t="str">
        <f>C2735&amp;"-"&amp;COUNTIF(C$2:C2735,C2735)</f>
        <v>210599-27</v>
      </c>
      <c r="C2735">
        <v>210599</v>
      </c>
      <c r="D2735" s="57">
        <v>45022</v>
      </c>
      <c r="E2735" s="84" t="str">
        <f>F2735&amp;"-"&amp;COUNTIF($F$2:F2735,F2735)</f>
        <v>TEADIT-27</v>
      </c>
      <c r="F2735" s="84" t="str">
        <f t="shared" si="156"/>
        <v>TEADIT</v>
      </c>
      <c r="G2735" t="s">
        <v>8594</v>
      </c>
      <c r="H2735" s="62">
        <v>62948658000187</v>
      </c>
      <c r="I2735" t="s">
        <v>869</v>
      </c>
      <c r="J2735">
        <v>14</v>
      </c>
      <c r="K2735">
        <v>1229.2</v>
      </c>
    </row>
    <row r="2736" spans="1:11" x14ac:dyDescent="0.25">
      <c r="A2736" t="s">
        <v>6005</v>
      </c>
      <c r="B2736" t="str">
        <f>C2736&amp;"-"&amp;COUNTIF(C$2:C2736,C2736)</f>
        <v>210599-28</v>
      </c>
      <c r="C2736">
        <v>210599</v>
      </c>
      <c r="D2736" s="57">
        <v>45022</v>
      </c>
      <c r="E2736" s="84" t="str">
        <f>F2736&amp;"-"&amp;COUNTIF($F$2:F2736,F2736)</f>
        <v>TEADIT-28</v>
      </c>
      <c r="F2736" s="84" t="str">
        <f t="shared" si="156"/>
        <v>TEADIT</v>
      </c>
      <c r="G2736" t="s">
        <v>8594</v>
      </c>
      <c r="H2736" s="62">
        <v>62948658000187</v>
      </c>
      <c r="I2736" t="s">
        <v>869</v>
      </c>
      <c r="J2736">
        <v>14</v>
      </c>
      <c r="K2736">
        <v>7912.52</v>
      </c>
    </row>
    <row r="2737" spans="1:11" x14ac:dyDescent="0.25">
      <c r="A2737" t="s">
        <v>6005</v>
      </c>
      <c r="B2737" t="str">
        <f>C2737&amp;"-"&amp;COUNTIF(C$2:C2737,C2737)</f>
        <v>210599-29</v>
      </c>
      <c r="C2737">
        <v>210599</v>
      </c>
      <c r="D2737" s="57">
        <v>45022</v>
      </c>
      <c r="E2737" s="84" t="str">
        <f>F2737&amp;"-"&amp;COUNTIF($F$2:F2737,F2737)</f>
        <v>TEADIT-29</v>
      </c>
      <c r="F2737" s="84" t="str">
        <f t="shared" si="156"/>
        <v>TEADIT</v>
      </c>
      <c r="G2737" t="s">
        <v>8594</v>
      </c>
      <c r="H2737" s="62">
        <v>62948658000187</v>
      </c>
      <c r="I2737" t="s">
        <v>869</v>
      </c>
      <c r="J2737">
        <v>6</v>
      </c>
      <c r="K2737">
        <v>8823.9</v>
      </c>
    </row>
    <row r="2738" spans="1:11" x14ac:dyDescent="0.25">
      <c r="A2738" t="s">
        <v>6005</v>
      </c>
      <c r="B2738" t="str">
        <f>C2738&amp;"-"&amp;COUNTIF(C$2:C2738,C2738)</f>
        <v>210599-30</v>
      </c>
      <c r="C2738">
        <v>210599</v>
      </c>
      <c r="D2738" s="57">
        <v>45022</v>
      </c>
      <c r="E2738" s="84" t="str">
        <f>F2738&amp;"-"&amp;COUNTIF($F$2:F2738,F2738)</f>
        <v>TEADIT-30</v>
      </c>
      <c r="F2738" s="84" t="str">
        <f t="shared" si="156"/>
        <v>TEADIT</v>
      </c>
      <c r="G2738" t="s">
        <v>8594</v>
      </c>
      <c r="H2738" s="62">
        <v>62948658000187</v>
      </c>
      <c r="I2738" t="s">
        <v>869</v>
      </c>
      <c r="J2738">
        <v>18</v>
      </c>
      <c r="K2738">
        <v>590.4</v>
      </c>
    </row>
    <row r="2739" spans="1:11" x14ac:dyDescent="0.25">
      <c r="A2739" t="s">
        <v>6005</v>
      </c>
      <c r="B2739" t="str">
        <f>C2739&amp;"-"&amp;COUNTIF(C$2:C2739,C2739)</f>
        <v>210599-31</v>
      </c>
      <c r="C2739">
        <v>210599</v>
      </c>
      <c r="D2739" s="57">
        <v>45022</v>
      </c>
      <c r="E2739" s="84" t="str">
        <f>F2739&amp;"-"&amp;COUNTIF($F$2:F2739,F2739)</f>
        <v>TEADIT-31</v>
      </c>
      <c r="F2739" s="84" t="str">
        <f t="shared" si="156"/>
        <v>TEADIT</v>
      </c>
      <c r="G2739" t="s">
        <v>8594</v>
      </c>
      <c r="H2739" s="62">
        <v>62948658000187</v>
      </c>
      <c r="I2739" t="s">
        <v>869</v>
      </c>
      <c r="J2739">
        <v>1</v>
      </c>
      <c r="K2739">
        <v>147.53</v>
      </c>
    </row>
    <row r="2740" spans="1:11" x14ac:dyDescent="0.25">
      <c r="A2740" t="s">
        <v>6005</v>
      </c>
      <c r="B2740" t="str">
        <f>C2740&amp;"-"&amp;COUNTIF(C$2:C2740,C2740)</f>
        <v>210599-32</v>
      </c>
      <c r="C2740">
        <v>210599</v>
      </c>
      <c r="D2740" s="57">
        <v>45022</v>
      </c>
      <c r="E2740" s="84" t="str">
        <f>F2740&amp;"-"&amp;COUNTIF($F$2:F2740,F2740)</f>
        <v>TEADIT-32</v>
      </c>
      <c r="F2740" s="84" t="str">
        <f t="shared" si="156"/>
        <v>TEADIT</v>
      </c>
      <c r="G2740" t="s">
        <v>8594</v>
      </c>
      <c r="H2740" s="62">
        <v>62948658000187</v>
      </c>
      <c r="I2740" t="s">
        <v>869</v>
      </c>
      <c r="J2740">
        <v>1</v>
      </c>
      <c r="K2740">
        <v>202.45</v>
      </c>
    </row>
    <row r="2741" spans="1:11" x14ac:dyDescent="0.25">
      <c r="A2741" t="s">
        <v>6005</v>
      </c>
      <c r="B2741" t="str">
        <f>C2741&amp;"-"&amp;COUNTIF(C$2:C2741,C2741)</f>
        <v>210599-33</v>
      </c>
      <c r="C2741">
        <v>210599</v>
      </c>
      <c r="D2741" s="57">
        <v>45022</v>
      </c>
      <c r="E2741" s="84" t="str">
        <f>F2741&amp;"-"&amp;COUNTIF($F$2:F2741,F2741)</f>
        <v>TEADIT-33</v>
      </c>
      <c r="F2741" s="84" t="str">
        <f t="shared" si="156"/>
        <v>TEADIT</v>
      </c>
      <c r="G2741" t="s">
        <v>8594</v>
      </c>
      <c r="H2741" s="62">
        <v>62948658000187</v>
      </c>
      <c r="I2741" t="s">
        <v>869</v>
      </c>
      <c r="J2741">
        <v>17</v>
      </c>
      <c r="K2741">
        <v>4332.28</v>
      </c>
    </row>
    <row r="2742" spans="1:11" x14ac:dyDescent="0.25">
      <c r="A2742" t="s">
        <v>6006</v>
      </c>
      <c r="B2742" t="str">
        <f>C2742&amp;"-"&amp;COUNTIF(C$2:C2742,C2742)</f>
        <v>210599-34</v>
      </c>
      <c r="C2742">
        <v>210599</v>
      </c>
      <c r="D2742" s="57">
        <v>45022</v>
      </c>
      <c r="E2742" s="84" t="str">
        <f>F2742&amp;"-"&amp;COUNTIF($F$2:F2742,F2742)</f>
        <v>TEADIT-34</v>
      </c>
      <c r="F2742" s="84" t="str">
        <f t="shared" si="156"/>
        <v>TEADIT</v>
      </c>
      <c r="G2742" t="s">
        <v>8594</v>
      </c>
      <c r="H2742" s="62">
        <v>62948658000187</v>
      </c>
      <c r="I2742" t="s">
        <v>869</v>
      </c>
      <c r="J2742">
        <v>210</v>
      </c>
      <c r="K2742">
        <v>6302.1</v>
      </c>
    </row>
    <row r="2743" spans="1:11" x14ac:dyDescent="0.25">
      <c r="A2743" t="s">
        <v>6006</v>
      </c>
      <c r="B2743" t="str">
        <f>C2743&amp;"-"&amp;COUNTIF(C$2:C2743,C2743)</f>
        <v>210599-35</v>
      </c>
      <c r="C2743">
        <v>210599</v>
      </c>
      <c r="D2743" s="57">
        <v>45022</v>
      </c>
      <c r="E2743" s="84" t="str">
        <f>F2743&amp;"-"&amp;COUNTIF($F$2:F2743,F2743)</f>
        <v>TEADIT-35</v>
      </c>
      <c r="F2743" s="84" t="str">
        <f t="shared" si="156"/>
        <v>TEADIT</v>
      </c>
      <c r="G2743" t="s">
        <v>8594</v>
      </c>
      <c r="H2743" s="62">
        <v>62948658000187</v>
      </c>
      <c r="I2743" t="s">
        <v>869</v>
      </c>
      <c r="J2743">
        <v>27</v>
      </c>
      <c r="K2743">
        <v>1120.5</v>
      </c>
    </row>
    <row r="2744" spans="1:11" x14ac:dyDescent="0.25">
      <c r="A2744" t="s">
        <v>6006</v>
      </c>
      <c r="B2744" t="str">
        <f>C2744&amp;"-"&amp;COUNTIF(C$2:C2744,C2744)</f>
        <v>210599-36</v>
      </c>
      <c r="C2744">
        <v>210599</v>
      </c>
      <c r="D2744" s="57">
        <v>45022</v>
      </c>
      <c r="E2744" s="84" t="str">
        <f>F2744&amp;"-"&amp;COUNTIF($F$2:F2744,F2744)</f>
        <v>TEADIT-36</v>
      </c>
      <c r="F2744" s="84" t="str">
        <f t="shared" si="156"/>
        <v>TEADIT</v>
      </c>
      <c r="G2744" t="s">
        <v>8594</v>
      </c>
      <c r="H2744" s="62">
        <v>62948658000187</v>
      </c>
      <c r="I2744" t="s">
        <v>869</v>
      </c>
      <c r="J2744">
        <v>28</v>
      </c>
      <c r="K2744">
        <v>11900</v>
      </c>
    </row>
    <row r="2745" spans="1:11" x14ac:dyDescent="0.25">
      <c r="A2745" t="s">
        <v>6006</v>
      </c>
      <c r="B2745" t="str">
        <f>C2745&amp;"-"&amp;COUNTIF(C$2:C2745,C2745)</f>
        <v>210599-37</v>
      </c>
      <c r="C2745">
        <v>210599</v>
      </c>
      <c r="D2745" s="57">
        <v>45022</v>
      </c>
      <c r="E2745" s="84" t="str">
        <f>F2745&amp;"-"&amp;COUNTIF($F$2:F2745,F2745)</f>
        <v>TEADIT-37</v>
      </c>
      <c r="F2745" s="84" t="str">
        <f t="shared" si="156"/>
        <v>TEADIT</v>
      </c>
      <c r="G2745" t="s">
        <v>8594</v>
      </c>
      <c r="H2745" s="62">
        <v>62948658000187</v>
      </c>
      <c r="I2745" t="s">
        <v>869</v>
      </c>
      <c r="J2745">
        <v>75</v>
      </c>
      <c r="K2745">
        <v>54909.75</v>
      </c>
    </row>
    <row r="2746" spans="1:11" x14ac:dyDescent="0.25">
      <c r="A2746" t="s">
        <v>6006</v>
      </c>
      <c r="B2746" t="str">
        <f>C2746&amp;"-"&amp;COUNTIF(C$2:C2746,C2746)</f>
        <v>210599-38</v>
      </c>
      <c r="C2746">
        <v>210599</v>
      </c>
      <c r="D2746" s="57">
        <v>45022</v>
      </c>
      <c r="E2746" s="84" t="str">
        <f>F2746&amp;"-"&amp;COUNTIF($F$2:F2746,F2746)</f>
        <v>TEADIT-38</v>
      </c>
      <c r="F2746" s="84" t="str">
        <f t="shared" si="156"/>
        <v>TEADIT</v>
      </c>
      <c r="G2746" t="s">
        <v>8594</v>
      </c>
      <c r="H2746" s="62">
        <v>62948658000187</v>
      </c>
      <c r="I2746" t="s">
        <v>869</v>
      </c>
      <c r="J2746">
        <v>10</v>
      </c>
      <c r="K2746">
        <v>9168.2000000000007</v>
      </c>
    </row>
    <row r="2747" spans="1:11" x14ac:dyDescent="0.25">
      <c r="A2747" t="s">
        <v>6006</v>
      </c>
      <c r="B2747" t="str">
        <f>C2747&amp;"-"&amp;COUNTIF(C$2:C2747,C2747)</f>
        <v>210599-39</v>
      </c>
      <c r="C2747">
        <v>210599</v>
      </c>
      <c r="D2747" s="57">
        <v>45022</v>
      </c>
      <c r="E2747" s="84" t="str">
        <f>F2747&amp;"-"&amp;COUNTIF($F$2:F2747,F2747)</f>
        <v>TEADIT-39</v>
      </c>
      <c r="F2747" s="84" t="str">
        <f t="shared" si="156"/>
        <v>TEADIT</v>
      </c>
      <c r="G2747" t="s">
        <v>8594</v>
      </c>
      <c r="H2747" s="62">
        <v>62948658000187</v>
      </c>
      <c r="I2747" t="s">
        <v>869</v>
      </c>
      <c r="J2747">
        <v>193</v>
      </c>
      <c r="K2747">
        <v>11535.61</v>
      </c>
    </row>
    <row r="2748" spans="1:11" x14ac:dyDescent="0.25">
      <c r="A2748" t="s">
        <v>6006</v>
      </c>
      <c r="B2748" t="str">
        <f>C2748&amp;"-"&amp;COUNTIF(C$2:C2748,C2748)</f>
        <v>210599-40</v>
      </c>
      <c r="C2748">
        <v>210599</v>
      </c>
      <c r="D2748" s="57">
        <v>45022</v>
      </c>
      <c r="E2748" s="84" t="str">
        <f>F2748&amp;"-"&amp;COUNTIF($F$2:F2748,F2748)</f>
        <v>TEADIT-40</v>
      </c>
      <c r="F2748" s="84" t="str">
        <f t="shared" si="156"/>
        <v>TEADIT</v>
      </c>
      <c r="G2748" t="s">
        <v>8594</v>
      </c>
      <c r="H2748" s="62">
        <v>62948658000187</v>
      </c>
      <c r="I2748" t="s">
        <v>869</v>
      </c>
      <c r="J2748">
        <v>117</v>
      </c>
      <c r="K2748">
        <v>10925.46</v>
      </c>
    </row>
    <row r="2749" spans="1:11" x14ac:dyDescent="0.25">
      <c r="A2749" t="s">
        <v>6006</v>
      </c>
      <c r="B2749" t="str">
        <f>C2749&amp;"-"&amp;COUNTIF(C$2:C2749,C2749)</f>
        <v>210599-41</v>
      </c>
      <c r="C2749">
        <v>210599</v>
      </c>
      <c r="D2749" s="57">
        <v>45022</v>
      </c>
      <c r="E2749" s="84" t="str">
        <f>F2749&amp;"-"&amp;COUNTIF($F$2:F2749,F2749)</f>
        <v>TEADIT-41</v>
      </c>
      <c r="F2749" s="84" t="str">
        <f t="shared" si="156"/>
        <v>TEADIT</v>
      </c>
      <c r="G2749" t="s">
        <v>8594</v>
      </c>
      <c r="H2749" s="62">
        <v>62948658000187</v>
      </c>
      <c r="I2749" t="s">
        <v>869</v>
      </c>
      <c r="J2749">
        <v>104</v>
      </c>
      <c r="K2749">
        <v>13984.88</v>
      </c>
    </row>
    <row r="2750" spans="1:11" x14ac:dyDescent="0.25">
      <c r="A2750" t="s">
        <v>6006</v>
      </c>
      <c r="B2750" t="str">
        <f>C2750&amp;"-"&amp;COUNTIF(C$2:C2750,C2750)</f>
        <v>210599-42</v>
      </c>
      <c r="C2750">
        <v>210599</v>
      </c>
      <c r="D2750" s="57">
        <v>45022</v>
      </c>
      <c r="E2750" s="84" t="str">
        <f>F2750&amp;"-"&amp;COUNTIF($F$2:F2750,F2750)</f>
        <v>TEADIT-42</v>
      </c>
      <c r="F2750" s="84" t="str">
        <f t="shared" si="156"/>
        <v>TEADIT</v>
      </c>
      <c r="G2750" t="s">
        <v>8594</v>
      </c>
      <c r="H2750" s="62">
        <v>62948658000187</v>
      </c>
      <c r="I2750" t="s">
        <v>869</v>
      </c>
      <c r="J2750">
        <v>62</v>
      </c>
      <c r="K2750">
        <v>12454.56</v>
      </c>
    </row>
    <row r="2751" spans="1:11" x14ac:dyDescent="0.25">
      <c r="A2751" t="s">
        <v>6006</v>
      </c>
      <c r="B2751" t="str">
        <f>C2751&amp;"-"&amp;COUNTIF(C$2:C2751,C2751)</f>
        <v>210599-43</v>
      </c>
      <c r="C2751">
        <v>210599</v>
      </c>
      <c r="D2751" s="57">
        <v>45022</v>
      </c>
      <c r="E2751" s="84" t="str">
        <f>F2751&amp;"-"&amp;COUNTIF($F$2:F2751,F2751)</f>
        <v>TEADIT-43</v>
      </c>
      <c r="F2751" s="84" t="str">
        <f t="shared" si="156"/>
        <v>TEADIT</v>
      </c>
      <c r="G2751" t="s">
        <v>8594</v>
      </c>
      <c r="H2751" s="62">
        <v>62948658000187</v>
      </c>
      <c r="I2751" t="s">
        <v>869</v>
      </c>
      <c r="J2751">
        <v>50</v>
      </c>
      <c r="K2751">
        <v>15128</v>
      </c>
    </row>
    <row r="2752" spans="1:11" x14ac:dyDescent="0.25">
      <c r="A2752" t="s">
        <v>6006</v>
      </c>
      <c r="B2752" t="str">
        <f>C2752&amp;"-"&amp;COUNTIF(C$2:C2752,C2752)</f>
        <v>210599-44</v>
      </c>
      <c r="C2752">
        <v>210599</v>
      </c>
      <c r="D2752" s="57">
        <v>45022</v>
      </c>
      <c r="E2752" s="84" t="str">
        <f>F2752&amp;"-"&amp;COUNTIF($F$2:F2752,F2752)</f>
        <v>TEADIT-44</v>
      </c>
      <c r="F2752" s="84" t="str">
        <f t="shared" si="156"/>
        <v>TEADIT</v>
      </c>
      <c r="G2752" t="s">
        <v>8594</v>
      </c>
      <c r="H2752" s="62">
        <v>62948658000187</v>
      </c>
      <c r="I2752" t="s">
        <v>869</v>
      </c>
      <c r="J2752">
        <v>150</v>
      </c>
      <c r="K2752">
        <v>5935.5</v>
      </c>
    </row>
    <row r="2753" spans="1:11" x14ac:dyDescent="0.25">
      <c r="A2753" t="s">
        <v>6006</v>
      </c>
      <c r="B2753" t="str">
        <f>C2753&amp;"-"&amp;COUNTIF(C$2:C2753,C2753)</f>
        <v>210599-45</v>
      </c>
      <c r="C2753">
        <v>210599</v>
      </c>
      <c r="D2753" s="57">
        <v>45022</v>
      </c>
      <c r="E2753" s="84" t="str">
        <f>F2753&amp;"-"&amp;COUNTIF($F$2:F2753,F2753)</f>
        <v>TEADIT-45</v>
      </c>
      <c r="F2753" s="84" t="str">
        <f t="shared" si="156"/>
        <v>TEADIT</v>
      </c>
      <c r="G2753" t="s">
        <v>8594</v>
      </c>
      <c r="H2753" s="62">
        <v>62948658000187</v>
      </c>
      <c r="I2753" t="s">
        <v>869</v>
      </c>
      <c r="J2753">
        <v>12</v>
      </c>
      <c r="K2753">
        <v>745.68</v>
      </c>
    </row>
    <row r="2754" spans="1:11" x14ac:dyDescent="0.25">
      <c r="A2754" t="s">
        <v>6006</v>
      </c>
      <c r="B2754" t="str">
        <f>C2754&amp;"-"&amp;COUNTIF(C$2:C2754,C2754)</f>
        <v>210599-46</v>
      </c>
      <c r="C2754">
        <v>210599</v>
      </c>
      <c r="D2754" s="57">
        <v>45022</v>
      </c>
      <c r="E2754" s="84" t="str">
        <f>F2754&amp;"-"&amp;COUNTIF($F$2:F2754,F2754)</f>
        <v>TEADIT-46</v>
      </c>
      <c r="F2754" s="84" t="str">
        <f t="shared" si="156"/>
        <v>TEADIT</v>
      </c>
      <c r="G2754" t="s">
        <v>8594</v>
      </c>
      <c r="H2754" s="62">
        <v>62948658000187</v>
      </c>
      <c r="I2754" t="s">
        <v>869</v>
      </c>
      <c r="J2754">
        <v>143</v>
      </c>
      <c r="K2754">
        <v>72704.06</v>
      </c>
    </row>
    <row r="2755" spans="1:11" x14ac:dyDescent="0.25">
      <c r="A2755" t="s">
        <v>6006</v>
      </c>
      <c r="B2755" t="str">
        <f>C2755&amp;"-"&amp;COUNTIF(C$2:C2755,C2755)</f>
        <v>210599-47</v>
      </c>
      <c r="C2755">
        <v>210599</v>
      </c>
      <c r="D2755" s="57">
        <v>45022</v>
      </c>
      <c r="E2755" s="84" t="str">
        <f>F2755&amp;"-"&amp;COUNTIF($F$2:F2755,F2755)</f>
        <v>TEADIT-47</v>
      </c>
      <c r="F2755" s="84" t="str">
        <f t="shared" ref="F2755:F2818" si="157">LEFT(G2755,SEARCH(" ",G2755)-1)</f>
        <v>TEADIT</v>
      </c>
      <c r="G2755" t="s">
        <v>8594</v>
      </c>
      <c r="H2755" s="62">
        <v>62948658000187</v>
      </c>
      <c r="I2755" t="s">
        <v>869</v>
      </c>
      <c r="J2755">
        <v>2</v>
      </c>
      <c r="K2755">
        <v>1395.36</v>
      </c>
    </row>
    <row r="2756" spans="1:11" x14ac:dyDescent="0.25">
      <c r="A2756" t="s">
        <v>6006</v>
      </c>
      <c r="B2756" t="str">
        <f>C2756&amp;"-"&amp;COUNTIF(C$2:C2756,C2756)</f>
        <v>210599-48</v>
      </c>
      <c r="C2756">
        <v>210599</v>
      </c>
      <c r="D2756" s="57">
        <v>45022</v>
      </c>
      <c r="E2756" s="84" t="str">
        <f>F2756&amp;"-"&amp;COUNTIF($F$2:F2756,F2756)</f>
        <v>TEADIT-48</v>
      </c>
      <c r="F2756" s="84" t="str">
        <f t="shared" si="157"/>
        <v>TEADIT</v>
      </c>
      <c r="G2756" t="s">
        <v>8594</v>
      </c>
      <c r="H2756" s="62">
        <v>62948658000187</v>
      </c>
      <c r="I2756" t="s">
        <v>869</v>
      </c>
      <c r="J2756">
        <v>76</v>
      </c>
      <c r="K2756">
        <v>66747.02</v>
      </c>
    </row>
    <row r="2757" spans="1:11" x14ac:dyDescent="0.25">
      <c r="A2757" t="s">
        <v>6006</v>
      </c>
      <c r="B2757" t="str">
        <f>C2757&amp;"-"&amp;COUNTIF(C$2:C2757,C2757)</f>
        <v>210599-49</v>
      </c>
      <c r="C2757">
        <v>210599</v>
      </c>
      <c r="D2757" s="57">
        <v>45022</v>
      </c>
      <c r="E2757" s="84" t="str">
        <f>F2757&amp;"-"&amp;COUNTIF($F$2:F2757,F2757)</f>
        <v>TEADIT-49</v>
      </c>
      <c r="F2757" s="84" t="str">
        <f t="shared" si="157"/>
        <v>TEADIT</v>
      </c>
      <c r="G2757" t="s">
        <v>8594</v>
      </c>
      <c r="H2757" s="62">
        <v>62948658000187</v>
      </c>
      <c r="I2757" t="s">
        <v>869</v>
      </c>
      <c r="J2757">
        <v>23</v>
      </c>
      <c r="K2757">
        <v>1613.22</v>
      </c>
    </row>
    <row r="2758" spans="1:11" x14ac:dyDescent="0.25">
      <c r="A2758" t="s">
        <v>6006</v>
      </c>
      <c r="B2758" t="str">
        <f>C2758&amp;"-"&amp;COUNTIF(C$2:C2758,C2758)</f>
        <v>210599-50</v>
      </c>
      <c r="C2758">
        <v>210599</v>
      </c>
      <c r="D2758" s="57">
        <v>45022</v>
      </c>
      <c r="E2758" s="84" t="str">
        <f>F2758&amp;"-"&amp;COUNTIF($F$2:F2758,F2758)</f>
        <v>TEADIT-50</v>
      </c>
      <c r="F2758" s="84" t="str">
        <f t="shared" si="157"/>
        <v>TEADIT</v>
      </c>
      <c r="G2758" t="s">
        <v>8594</v>
      </c>
      <c r="H2758" s="62">
        <v>62948658000187</v>
      </c>
      <c r="I2758" t="s">
        <v>869</v>
      </c>
      <c r="J2758">
        <v>35</v>
      </c>
      <c r="K2758">
        <v>3956.75</v>
      </c>
    </row>
    <row r="2759" spans="1:11" x14ac:dyDescent="0.25">
      <c r="A2759" t="s">
        <v>6006</v>
      </c>
      <c r="B2759" t="str">
        <f>C2759&amp;"-"&amp;COUNTIF(C$2:C2759,C2759)</f>
        <v>210599-51</v>
      </c>
      <c r="C2759">
        <v>210599</v>
      </c>
      <c r="D2759" s="57">
        <v>45022</v>
      </c>
      <c r="E2759" s="84" t="str">
        <f>F2759&amp;"-"&amp;COUNTIF($F$2:F2759,F2759)</f>
        <v>TEADIT-51</v>
      </c>
      <c r="F2759" s="84" t="str">
        <f t="shared" si="157"/>
        <v>TEADIT</v>
      </c>
      <c r="G2759" t="s">
        <v>8594</v>
      </c>
      <c r="H2759" s="62">
        <v>62948658000187</v>
      </c>
      <c r="I2759" t="s">
        <v>869</v>
      </c>
      <c r="J2759">
        <v>94</v>
      </c>
      <c r="K2759">
        <v>15605.88</v>
      </c>
    </row>
    <row r="2760" spans="1:11" x14ac:dyDescent="0.25">
      <c r="A2760" t="s">
        <v>6006</v>
      </c>
      <c r="B2760" t="str">
        <f>C2760&amp;"-"&amp;COUNTIF(C$2:C2760,C2760)</f>
        <v>210599-52</v>
      </c>
      <c r="C2760">
        <v>210599</v>
      </c>
      <c r="D2760" s="57">
        <v>45022</v>
      </c>
      <c r="E2760" s="84" t="str">
        <f>F2760&amp;"-"&amp;COUNTIF($F$2:F2760,F2760)</f>
        <v>TEADIT-52</v>
      </c>
      <c r="F2760" s="84" t="str">
        <f t="shared" si="157"/>
        <v>TEADIT</v>
      </c>
      <c r="G2760" t="s">
        <v>8594</v>
      </c>
      <c r="H2760" s="62">
        <v>62948658000187</v>
      </c>
      <c r="I2760" t="s">
        <v>869</v>
      </c>
      <c r="J2760">
        <v>69</v>
      </c>
      <c r="K2760">
        <v>17898.599999999999</v>
      </c>
    </row>
    <row r="2761" spans="1:11" x14ac:dyDescent="0.25">
      <c r="A2761" t="s">
        <v>6006</v>
      </c>
      <c r="B2761" t="str">
        <f>C2761&amp;"-"&amp;COUNTIF(C$2:C2761,C2761)</f>
        <v>210599-53</v>
      </c>
      <c r="C2761">
        <v>210599</v>
      </c>
      <c r="D2761" s="57">
        <v>45022</v>
      </c>
      <c r="E2761" s="84" t="str">
        <f>F2761&amp;"-"&amp;COUNTIF($F$2:F2761,F2761)</f>
        <v>TEADIT-53</v>
      </c>
      <c r="F2761" s="84" t="str">
        <f t="shared" si="157"/>
        <v>TEADIT</v>
      </c>
      <c r="G2761" t="s">
        <v>8594</v>
      </c>
      <c r="H2761" s="62">
        <v>62948658000187</v>
      </c>
      <c r="I2761" t="s">
        <v>869</v>
      </c>
      <c r="J2761">
        <v>38</v>
      </c>
      <c r="K2761">
        <v>14194.52</v>
      </c>
    </row>
    <row r="2762" spans="1:11" x14ac:dyDescent="0.25">
      <c r="A2762" t="s">
        <v>6007</v>
      </c>
      <c r="B2762" t="str">
        <f>C2762&amp;"-"&amp;COUNTIF(C$2:C2762,C2762)</f>
        <v>210599-54</v>
      </c>
      <c r="C2762">
        <v>210599</v>
      </c>
      <c r="D2762" s="57">
        <v>45022</v>
      </c>
      <c r="E2762" s="84" t="str">
        <f>F2762&amp;"-"&amp;COUNTIF($F$2:F2762,F2762)</f>
        <v>TEADIT-54</v>
      </c>
      <c r="F2762" s="84" t="str">
        <f t="shared" si="157"/>
        <v>TEADIT</v>
      </c>
      <c r="G2762" t="s">
        <v>8594</v>
      </c>
      <c r="H2762" s="62">
        <v>62948658000187</v>
      </c>
      <c r="I2762" t="s">
        <v>869</v>
      </c>
      <c r="J2762">
        <v>43</v>
      </c>
      <c r="K2762">
        <v>193.93</v>
      </c>
    </row>
    <row r="2763" spans="1:11" x14ac:dyDescent="0.25">
      <c r="A2763" t="s">
        <v>6007</v>
      </c>
      <c r="B2763" t="str">
        <f>C2763&amp;"-"&amp;COUNTIF(C$2:C2763,C2763)</f>
        <v>210599-55</v>
      </c>
      <c r="C2763">
        <v>210599</v>
      </c>
      <c r="D2763" s="57">
        <v>45022</v>
      </c>
      <c r="E2763" s="84" t="str">
        <f>F2763&amp;"-"&amp;COUNTIF($F$2:F2763,F2763)</f>
        <v>TEADIT-55</v>
      </c>
      <c r="F2763" s="84" t="str">
        <f t="shared" si="157"/>
        <v>TEADIT</v>
      </c>
      <c r="G2763" t="s">
        <v>8594</v>
      </c>
      <c r="H2763" s="62">
        <v>62948658000187</v>
      </c>
      <c r="I2763" t="s">
        <v>869</v>
      </c>
      <c r="J2763">
        <v>169</v>
      </c>
      <c r="K2763">
        <v>1715.35</v>
      </c>
    </row>
    <row r="2764" spans="1:11" x14ac:dyDescent="0.25">
      <c r="A2764" t="s">
        <v>6007</v>
      </c>
      <c r="B2764" t="str">
        <f>C2764&amp;"-"&amp;COUNTIF(C$2:C2764,C2764)</f>
        <v>210599-56</v>
      </c>
      <c r="C2764">
        <v>210599</v>
      </c>
      <c r="D2764" s="57">
        <v>45022</v>
      </c>
      <c r="E2764" s="84" t="str">
        <f>F2764&amp;"-"&amp;COUNTIF($F$2:F2764,F2764)</f>
        <v>TEADIT-56</v>
      </c>
      <c r="F2764" s="84" t="str">
        <f t="shared" si="157"/>
        <v>TEADIT</v>
      </c>
      <c r="G2764" t="s">
        <v>8594</v>
      </c>
      <c r="H2764" s="62">
        <v>62948658000187</v>
      </c>
      <c r="I2764" t="s">
        <v>869</v>
      </c>
      <c r="J2764">
        <v>1</v>
      </c>
      <c r="K2764">
        <v>22.84</v>
      </c>
    </row>
    <row r="2765" spans="1:11" x14ac:dyDescent="0.25">
      <c r="A2765" t="s">
        <v>6007</v>
      </c>
      <c r="B2765" t="str">
        <f>C2765&amp;"-"&amp;COUNTIF(C$2:C2765,C2765)</f>
        <v>210599-57</v>
      </c>
      <c r="C2765">
        <v>210599</v>
      </c>
      <c r="D2765" s="57">
        <v>45022</v>
      </c>
      <c r="E2765" s="84" t="str">
        <f>F2765&amp;"-"&amp;COUNTIF($F$2:F2765,F2765)</f>
        <v>TEADIT-57</v>
      </c>
      <c r="F2765" s="84" t="str">
        <f t="shared" si="157"/>
        <v>TEADIT</v>
      </c>
      <c r="G2765" t="s">
        <v>8594</v>
      </c>
      <c r="H2765" s="62">
        <v>62948658000187</v>
      </c>
      <c r="I2765" t="s">
        <v>869</v>
      </c>
      <c r="J2765">
        <v>8</v>
      </c>
      <c r="K2765">
        <v>18.16</v>
      </c>
    </row>
    <row r="2766" spans="1:11" x14ac:dyDescent="0.25">
      <c r="A2766" t="s">
        <v>6004</v>
      </c>
      <c r="B2766" t="str">
        <f>C2766&amp;"-"&amp;COUNTIF(C$2:C2766,C2766)</f>
        <v>210599-58</v>
      </c>
      <c r="C2766">
        <v>210599</v>
      </c>
      <c r="D2766" s="57">
        <v>45022</v>
      </c>
      <c r="E2766" s="84" t="str">
        <f>F2766&amp;"-"&amp;COUNTIF($F$2:F2766,F2766)</f>
        <v>TEADIT-58</v>
      </c>
      <c r="F2766" s="84" t="str">
        <f t="shared" si="157"/>
        <v>TEADIT</v>
      </c>
      <c r="G2766" t="s">
        <v>8594</v>
      </c>
      <c r="H2766" s="62">
        <v>62948658000187</v>
      </c>
      <c r="I2766" t="s">
        <v>869</v>
      </c>
      <c r="J2766">
        <v>2</v>
      </c>
      <c r="K2766">
        <v>141.18</v>
      </c>
    </row>
    <row r="2767" spans="1:11" x14ac:dyDescent="0.25">
      <c r="A2767" t="s">
        <v>6004</v>
      </c>
      <c r="B2767" t="str">
        <f>C2767&amp;"-"&amp;COUNTIF(C$2:C2767,C2767)</f>
        <v>210599-59</v>
      </c>
      <c r="C2767">
        <v>210599</v>
      </c>
      <c r="D2767" s="57">
        <v>45022</v>
      </c>
      <c r="E2767" s="84" t="str">
        <f>F2767&amp;"-"&amp;COUNTIF($F$2:F2767,F2767)</f>
        <v>TEADIT-59</v>
      </c>
      <c r="F2767" s="84" t="str">
        <f t="shared" si="157"/>
        <v>TEADIT</v>
      </c>
      <c r="G2767" t="s">
        <v>8594</v>
      </c>
      <c r="H2767" s="62">
        <v>62948658000187</v>
      </c>
      <c r="I2767" t="s">
        <v>869</v>
      </c>
      <c r="J2767">
        <v>8</v>
      </c>
      <c r="K2767">
        <v>7480.32</v>
      </c>
    </row>
    <row r="2768" spans="1:11" x14ac:dyDescent="0.25">
      <c r="A2768" t="s">
        <v>6008</v>
      </c>
      <c r="B2768" t="str">
        <f>C2768&amp;"-"&amp;COUNTIF(C$2:C2768,C2768)</f>
        <v>210600-1</v>
      </c>
      <c r="C2768">
        <v>210600</v>
      </c>
      <c r="D2768" s="57">
        <v>45022</v>
      </c>
      <c r="E2768" s="84" t="str">
        <f>F2768&amp;"-"&amp;COUNTIF($F$2:F2768,F2768)</f>
        <v>TEADIT-60</v>
      </c>
      <c r="F2768" s="84" t="str">
        <f t="shared" si="157"/>
        <v>TEADIT</v>
      </c>
      <c r="G2768" t="s">
        <v>8594</v>
      </c>
      <c r="H2768" s="62">
        <v>62948658000187</v>
      </c>
      <c r="I2768" t="s">
        <v>869</v>
      </c>
      <c r="J2768">
        <v>4</v>
      </c>
      <c r="K2768">
        <v>1740.04</v>
      </c>
    </row>
    <row r="2769" spans="1:11" x14ac:dyDescent="0.25">
      <c r="A2769" t="s">
        <v>6008</v>
      </c>
      <c r="B2769" t="str">
        <f>C2769&amp;"-"&amp;COUNTIF(C$2:C2769,C2769)</f>
        <v>210600-2</v>
      </c>
      <c r="C2769">
        <v>210600</v>
      </c>
      <c r="D2769" s="57">
        <v>45022</v>
      </c>
      <c r="E2769" s="84" t="str">
        <f>F2769&amp;"-"&amp;COUNTIF($F$2:F2769,F2769)</f>
        <v>TEADIT-61</v>
      </c>
      <c r="F2769" s="84" t="str">
        <f t="shared" si="157"/>
        <v>TEADIT</v>
      </c>
      <c r="G2769" t="s">
        <v>8594</v>
      </c>
      <c r="H2769" s="62">
        <v>62948658000187</v>
      </c>
      <c r="I2769" t="s">
        <v>869</v>
      </c>
      <c r="J2769">
        <v>8</v>
      </c>
      <c r="K2769">
        <v>3759.92</v>
      </c>
    </row>
    <row r="2770" spans="1:11" x14ac:dyDescent="0.25">
      <c r="A2770" t="s">
        <v>6008</v>
      </c>
      <c r="B2770" t="str">
        <f>C2770&amp;"-"&amp;COUNTIF(C$2:C2770,C2770)</f>
        <v>210600-3</v>
      </c>
      <c r="C2770">
        <v>210600</v>
      </c>
      <c r="D2770" s="57">
        <v>45022</v>
      </c>
      <c r="E2770" s="84" t="str">
        <f>F2770&amp;"-"&amp;COUNTIF($F$2:F2770,F2770)</f>
        <v>TEADIT-62</v>
      </c>
      <c r="F2770" s="84" t="str">
        <f t="shared" si="157"/>
        <v>TEADIT</v>
      </c>
      <c r="G2770" t="s">
        <v>8594</v>
      </c>
      <c r="H2770" s="62">
        <v>62948658000187</v>
      </c>
      <c r="I2770" t="s">
        <v>869</v>
      </c>
      <c r="J2770">
        <v>1</v>
      </c>
      <c r="K2770">
        <v>594.61</v>
      </c>
    </row>
    <row r="2771" spans="1:11" x14ac:dyDescent="0.25">
      <c r="A2771" t="s">
        <v>6008</v>
      </c>
      <c r="B2771" t="str">
        <f>C2771&amp;"-"&amp;COUNTIF(C$2:C2771,C2771)</f>
        <v>210600-4</v>
      </c>
      <c r="C2771">
        <v>210600</v>
      </c>
      <c r="D2771" s="57">
        <v>45022</v>
      </c>
      <c r="E2771" s="84" t="str">
        <f>F2771&amp;"-"&amp;COUNTIF($F$2:F2771,F2771)</f>
        <v>TEADIT-63</v>
      </c>
      <c r="F2771" s="84" t="str">
        <f t="shared" si="157"/>
        <v>TEADIT</v>
      </c>
      <c r="G2771" t="s">
        <v>8594</v>
      </c>
      <c r="H2771" s="62">
        <v>62948658000187</v>
      </c>
      <c r="I2771" t="s">
        <v>869</v>
      </c>
      <c r="J2771">
        <v>43</v>
      </c>
      <c r="K2771">
        <v>41314.400000000001</v>
      </c>
    </row>
    <row r="2772" spans="1:11" x14ac:dyDescent="0.25">
      <c r="A2772" t="s">
        <v>6008</v>
      </c>
      <c r="B2772" t="str">
        <f>C2772&amp;"-"&amp;COUNTIF(C$2:C2772,C2772)</f>
        <v>210600-5</v>
      </c>
      <c r="C2772">
        <v>210600</v>
      </c>
      <c r="D2772" s="57">
        <v>45022</v>
      </c>
      <c r="E2772" s="84" t="str">
        <f>F2772&amp;"-"&amp;COUNTIF($F$2:F2772,F2772)</f>
        <v>TEADIT-64</v>
      </c>
      <c r="F2772" s="84" t="str">
        <f t="shared" si="157"/>
        <v>TEADIT</v>
      </c>
      <c r="G2772" t="s">
        <v>8594</v>
      </c>
      <c r="H2772" s="62">
        <v>62948658000187</v>
      </c>
      <c r="I2772" t="s">
        <v>869</v>
      </c>
      <c r="J2772">
        <v>3</v>
      </c>
      <c r="K2772">
        <v>4030.41</v>
      </c>
    </row>
    <row r="2773" spans="1:11" x14ac:dyDescent="0.25">
      <c r="A2773" t="s">
        <v>6008</v>
      </c>
      <c r="B2773" t="str">
        <f>C2773&amp;"-"&amp;COUNTIF(C$2:C2773,C2773)</f>
        <v>210600-6</v>
      </c>
      <c r="C2773">
        <v>210600</v>
      </c>
      <c r="D2773" s="57">
        <v>45022</v>
      </c>
      <c r="E2773" s="84" t="str">
        <f>F2773&amp;"-"&amp;COUNTIF($F$2:F2773,F2773)</f>
        <v>TEADIT-65</v>
      </c>
      <c r="F2773" s="84" t="str">
        <f t="shared" si="157"/>
        <v>TEADIT</v>
      </c>
      <c r="G2773" t="s">
        <v>8594</v>
      </c>
      <c r="H2773" s="62">
        <v>62948658000187</v>
      </c>
      <c r="I2773" t="s">
        <v>869</v>
      </c>
      <c r="J2773">
        <v>13</v>
      </c>
      <c r="K2773">
        <v>18833.62</v>
      </c>
    </row>
    <row r="2774" spans="1:11" x14ac:dyDescent="0.25">
      <c r="A2774" t="s">
        <v>6008</v>
      </c>
      <c r="B2774" t="str">
        <f>C2774&amp;"-"&amp;COUNTIF(C$2:C2774,C2774)</f>
        <v>210600-7</v>
      </c>
      <c r="C2774">
        <v>210600</v>
      </c>
      <c r="D2774" s="57">
        <v>45022</v>
      </c>
      <c r="E2774" s="84" t="str">
        <f>F2774&amp;"-"&amp;COUNTIF($F$2:F2774,F2774)</f>
        <v>TEADIT-66</v>
      </c>
      <c r="F2774" s="84" t="str">
        <f t="shared" si="157"/>
        <v>TEADIT</v>
      </c>
      <c r="G2774" t="s">
        <v>8594</v>
      </c>
      <c r="H2774" s="62">
        <v>62948658000187</v>
      </c>
      <c r="I2774" t="s">
        <v>869</v>
      </c>
      <c r="J2774">
        <v>2</v>
      </c>
      <c r="K2774">
        <v>3373.04</v>
      </c>
    </row>
    <row r="2775" spans="1:11" x14ac:dyDescent="0.25">
      <c r="A2775" t="s">
        <v>6008</v>
      </c>
      <c r="B2775" t="str">
        <f>C2775&amp;"-"&amp;COUNTIF(C$2:C2775,C2775)</f>
        <v>210600-8</v>
      </c>
      <c r="C2775">
        <v>210600</v>
      </c>
      <c r="D2775" s="57">
        <v>45022</v>
      </c>
      <c r="E2775" s="84" t="str">
        <f>F2775&amp;"-"&amp;COUNTIF($F$2:F2775,F2775)</f>
        <v>TEADIT-67</v>
      </c>
      <c r="F2775" s="84" t="str">
        <f t="shared" si="157"/>
        <v>TEADIT</v>
      </c>
      <c r="G2775" t="s">
        <v>8594</v>
      </c>
      <c r="H2775" s="62">
        <v>62948658000187</v>
      </c>
      <c r="I2775" t="s">
        <v>869</v>
      </c>
      <c r="J2775">
        <v>2</v>
      </c>
      <c r="K2775">
        <v>3539.28</v>
      </c>
    </row>
    <row r="2776" spans="1:11" x14ac:dyDescent="0.25">
      <c r="A2776" t="s">
        <v>6008</v>
      </c>
      <c r="B2776" t="str">
        <f>C2776&amp;"-"&amp;COUNTIF(C$2:C2776,C2776)</f>
        <v>210600-9</v>
      </c>
      <c r="C2776">
        <v>210600</v>
      </c>
      <c r="D2776" s="57">
        <v>45022</v>
      </c>
      <c r="E2776" s="84" t="str">
        <f>F2776&amp;"-"&amp;COUNTIF($F$2:F2776,F2776)</f>
        <v>TEADIT-68</v>
      </c>
      <c r="F2776" s="84" t="str">
        <f t="shared" si="157"/>
        <v>TEADIT</v>
      </c>
      <c r="G2776" t="s">
        <v>8594</v>
      </c>
      <c r="H2776" s="62">
        <v>62948658000187</v>
      </c>
      <c r="I2776" t="s">
        <v>869</v>
      </c>
      <c r="J2776">
        <v>29</v>
      </c>
      <c r="K2776">
        <v>10189.44</v>
      </c>
    </row>
    <row r="2777" spans="1:11" x14ac:dyDescent="0.25">
      <c r="A2777" t="s">
        <v>6008</v>
      </c>
      <c r="B2777" t="str">
        <f>C2777&amp;"-"&amp;COUNTIF(C$2:C2777,C2777)</f>
        <v>210600-10</v>
      </c>
      <c r="C2777">
        <v>210600</v>
      </c>
      <c r="D2777" s="57">
        <v>45022</v>
      </c>
      <c r="E2777" s="84" t="str">
        <f>F2777&amp;"-"&amp;COUNTIF($F$2:F2777,F2777)</f>
        <v>TEADIT-69</v>
      </c>
      <c r="F2777" s="84" t="str">
        <f t="shared" si="157"/>
        <v>TEADIT</v>
      </c>
      <c r="G2777" t="s">
        <v>8594</v>
      </c>
      <c r="H2777" s="62">
        <v>62948658000187</v>
      </c>
      <c r="I2777" t="s">
        <v>869</v>
      </c>
      <c r="J2777">
        <v>12</v>
      </c>
      <c r="K2777">
        <v>6149.52</v>
      </c>
    </row>
    <row r="2778" spans="1:11" x14ac:dyDescent="0.25">
      <c r="A2778" t="s">
        <v>6008</v>
      </c>
      <c r="B2778" t="str">
        <f>C2778&amp;"-"&amp;COUNTIF(C$2:C2778,C2778)</f>
        <v>210600-11</v>
      </c>
      <c r="C2778">
        <v>210600</v>
      </c>
      <c r="D2778" s="57">
        <v>45022</v>
      </c>
      <c r="E2778" s="84" t="str">
        <f>F2778&amp;"-"&amp;COUNTIF($F$2:F2778,F2778)</f>
        <v>TEADIT-70</v>
      </c>
      <c r="F2778" s="84" t="str">
        <f t="shared" si="157"/>
        <v>TEADIT</v>
      </c>
      <c r="G2778" t="s">
        <v>8594</v>
      </c>
      <c r="H2778" s="62">
        <v>62948658000187</v>
      </c>
      <c r="I2778" t="s">
        <v>869</v>
      </c>
      <c r="J2778">
        <v>4</v>
      </c>
      <c r="K2778">
        <v>794.24</v>
      </c>
    </row>
    <row r="2779" spans="1:11" x14ac:dyDescent="0.25">
      <c r="A2779" t="s">
        <v>6008</v>
      </c>
      <c r="B2779" t="str">
        <f>C2779&amp;"-"&amp;COUNTIF(C$2:C2779,C2779)</f>
        <v>210600-12</v>
      </c>
      <c r="C2779">
        <v>210600</v>
      </c>
      <c r="D2779" s="57">
        <v>45022</v>
      </c>
      <c r="E2779" s="84" t="str">
        <f>F2779&amp;"-"&amp;COUNTIF($F$2:F2779,F2779)</f>
        <v>TEADIT-71</v>
      </c>
      <c r="F2779" s="84" t="str">
        <f t="shared" si="157"/>
        <v>TEADIT</v>
      </c>
      <c r="G2779" t="s">
        <v>8594</v>
      </c>
      <c r="H2779" s="62">
        <v>62948658000187</v>
      </c>
      <c r="I2779" t="s">
        <v>869</v>
      </c>
      <c r="J2779">
        <v>1</v>
      </c>
      <c r="K2779">
        <v>1348.95</v>
      </c>
    </row>
    <row r="2780" spans="1:11" x14ac:dyDescent="0.25">
      <c r="A2780" t="s">
        <v>6008</v>
      </c>
      <c r="B2780" t="str">
        <f>C2780&amp;"-"&amp;COUNTIF(C$2:C2780,C2780)</f>
        <v>210600-13</v>
      </c>
      <c r="C2780">
        <v>210600</v>
      </c>
      <c r="D2780" s="57">
        <v>45022</v>
      </c>
      <c r="E2780" s="84" t="str">
        <f>F2780&amp;"-"&amp;COUNTIF($F$2:F2780,F2780)</f>
        <v>TEADIT-72</v>
      </c>
      <c r="F2780" s="84" t="str">
        <f t="shared" si="157"/>
        <v>TEADIT</v>
      </c>
      <c r="G2780" t="s">
        <v>8594</v>
      </c>
      <c r="H2780" s="62">
        <v>62948658000187</v>
      </c>
      <c r="I2780" t="s">
        <v>869</v>
      </c>
      <c r="J2780">
        <v>18</v>
      </c>
      <c r="K2780">
        <v>11541.42</v>
      </c>
    </row>
    <row r="2781" spans="1:11" x14ac:dyDescent="0.25">
      <c r="A2781" t="s">
        <v>6008</v>
      </c>
      <c r="B2781" t="str">
        <f>C2781&amp;"-"&amp;COUNTIF(C$2:C2781,C2781)</f>
        <v>210600-14</v>
      </c>
      <c r="C2781">
        <v>210600</v>
      </c>
      <c r="D2781" s="57">
        <v>45022</v>
      </c>
      <c r="E2781" s="84" t="str">
        <f>F2781&amp;"-"&amp;COUNTIF($F$2:F2781,F2781)</f>
        <v>TEADIT-73</v>
      </c>
      <c r="F2781" s="84" t="str">
        <f t="shared" si="157"/>
        <v>TEADIT</v>
      </c>
      <c r="G2781" t="s">
        <v>8594</v>
      </c>
      <c r="H2781" s="62">
        <v>62948658000187</v>
      </c>
      <c r="I2781" t="s">
        <v>869</v>
      </c>
      <c r="J2781">
        <v>18</v>
      </c>
      <c r="K2781">
        <v>16630.560000000001</v>
      </c>
    </row>
    <row r="2782" spans="1:11" x14ac:dyDescent="0.25">
      <c r="A2782" t="s">
        <v>6008</v>
      </c>
      <c r="B2782" t="str">
        <f>C2782&amp;"-"&amp;COUNTIF(C$2:C2782,C2782)</f>
        <v>210600-15</v>
      </c>
      <c r="C2782">
        <v>210600</v>
      </c>
      <c r="D2782" s="57">
        <v>45022</v>
      </c>
      <c r="E2782" s="84" t="str">
        <f>F2782&amp;"-"&amp;COUNTIF($F$2:F2782,F2782)</f>
        <v>TEADIT-74</v>
      </c>
      <c r="F2782" s="84" t="str">
        <f t="shared" si="157"/>
        <v>TEADIT</v>
      </c>
      <c r="G2782" t="s">
        <v>8594</v>
      </c>
      <c r="H2782" s="62">
        <v>62948658000187</v>
      </c>
      <c r="I2782" t="s">
        <v>869</v>
      </c>
      <c r="J2782">
        <v>27</v>
      </c>
      <c r="K2782">
        <v>34040.61</v>
      </c>
    </row>
    <row r="2783" spans="1:11" x14ac:dyDescent="0.25">
      <c r="A2783" t="s">
        <v>6008</v>
      </c>
      <c r="B2783" t="str">
        <f>C2783&amp;"-"&amp;COUNTIF(C$2:C2783,C2783)</f>
        <v>210600-16</v>
      </c>
      <c r="C2783">
        <v>210600</v>
      </c>
      <c r="D2783" s="57">
        <v>45022</v>
      </c>
      <c r="E2783" s="84" t="str">
        <f>F2783&amp;"-"&amp;COUNTIF($F$2:F2783,F2783)</f>
        <v>TEADIT-75</v>
      </c>
      <c r="F2783" s="84" t="str">
        <f t="shared" si="157"/>
        <v>TEADIT</v>
      </c>
      <c r="G2783" t="s">
        <v>8594</v>
      </c>
      <c r="H2783" s="62">
        <v>62948658000187</v>
      </c>
      <c r="I2783" t="s">
        <v>869</v>
      </c>
      <c r="J2783">
        <v>2</v>
      </c>
      <c r="K2783">
        <v>3226.66</v>
      </c>
    </row>
    <row r="2784" spans="1:11" x14ac:dyDescent="0.25">
      <c r="A2784" t="s">
        <v>6008</v>
      </c>
      <c r="B2784" t="str">
        <f>C2784&amp;"-"&amp;COUNTIF(C$2:C2784,C2784)</f>
        <v>210600-17</v>
      </c>
      <c r="C2784">
        <v>210600</v>
      </c>
      <c r="D2784" s="57">
        <v>45022</v>
      </c>
      <c r="E2784" s="84" t="str">
        <f>F2784&amp;"-"&amp;COUNTIF($F$2:F2784,F2784)</f>
        <v>TEADIT-76</v>
      </c>
      <c r="F2784" s="84" t="str">
        <f t="shared" si="157"/>
        <v>TEADIT</v>
      </c>
      <c r="G2784" t="s">
        <v>8594</v>
      </c>
      <c r="H2784" s="62">
        <v>62948658000187</v>
      </c>
      <c r="I2784" t="s">
        <v>869</v>
      </c>
      <c r="J2784">
        <v>3</v>
      </c>
      <c r="K2784">
        <v>2623.35</v>
      </c>
    </row>
    <row r="2785" spans="1:11" x14ac:dyDescent="0.25">
      <c r="A2785" t="s">
        <v>6008</v>
      </c>
      <c r="B2785" t="str">
        <f>C2785&amp;"-"&amp;COUNTIF(C$2:C2785,C2785)</f>
        <v>210600-18</v>
      </c>
      <c r="C2785">
        <v>210600</v>
      </c>
      <c r="D2785" s="57">
        <v>45022</v>
      </c>
      <c r="E2785" s="84" t="str">
        <f>F2785&amp;"-"&amp;COUNTIF($F$2:F2785,F2785)</f>
        <v>TEADIT-77</v>
      </c>
      <c r="F2785" s="84" t="str">
        <f t="shared" si="157"/>
        <v>TEADIT</v>
      </c>
      <c r="G2785" t="s">
        <v>8594</v>
      </c>
      <c r="H2785" s="62">
        <v>62948658000187</v>
      </c>
      <c r="I2785" t="s">
        <v>869</v>
      </c>
      <c r="J2785">
        <v>3</v>
      </c>
      <c r="K2785">
        <v>3482.52</v>
      </c>
    </row>
    <row r="2786" spans="1:11" x14ac:dyDescent="0.25">
      <c r="A2786" t="s">
        <v>6008</v>
      </c>
      <c r="B2786" t="str">
        <f>C2786&amp;"-"&amp;COUNTIF(C$2:C2786,C2786)</f>
        <v>210600-19</v>
      </c>
      <c r="C2786">
        <v>210600</v>
      </c>
      <c r="D2786" s="57">
        <v>45022</v>
      </c>
      <c r="E2786" s="84" t="str">
        <f>F2786&amp;"-"&amp;COUNTIF($F$2:F2786,F2786)</f>
        <v>TEADIT-78</v>
      </c>
      <c r="F2786" s="84" t="str">
        <f t="shared" si="157"/>
        <v>TEADIT</v>
      </c>
      <c r="G2786" t="s">
        <v>8594</v>
      </c>
      <c r="H2786" s="62">
        <v>62948658000187</v>
      </c>
      <c r="I2786" t="s">
        <v>869</v>
      </c>
      <c r="J2786">
        <v>9</v>
      </c>
      <c r="K2786">
        <v>3447.99</v>
      </c>
    </row>
    <row r="2787" spans="1:11" x14ac:dyDescent="0.25">
      <c r="A2787" t="s">
        <v>6008</v>
      </c>
      <c r="B2787" t="str">
        <f>C2787&amp;"-"&amp;COUNTIF(C$2:C2787,C2787)</f>
        <v>210600-20</v>
      </c>
      <c r="C2787">
        <v>210600</v>
      </c>
      <c r="D2787" s="57">
        <v>45022</v>
      </c>
      <c r="E2787" s="84" t="str">
        <f>F2787&amp;"-"&amp;COUNTIF($F$2:F2787,F2787)</f>
        <v>TEADIT-79</v>
      </c>
      <c r="F2787" s="84" t="str">
        <f t="shared" si="157"/>
        <v>TEADIT</v>
      </c>
      <c r="G2787" t="s">
        <v>8594</v>
      </c>
      <c r="H2787" s="62">
        <v>62948658000187</v>
      </c>
      <c r="I2787" t="s">
        <v>869</v>
      </c>
      <c r="J2787">
        <v>3</v>
      </c>
      <c r="K2787">
        <v>3768.48</v>
      </c>
    </row>
    <row r="2788" spans="1:11" x14ac:dyDescent="0.25">
      <c r="A2788" t="s">
        <v>6008</v>
      </c>
      <c r="B2788" t="str">
        <f>C2788&amp;"-"&amp;COUNTIF(C$2:C2788,C2788)</f>
        <v>210600-21</v>
      </c>
      <c r="C2788">
        <v>210600</v>
      </c>
      <c r="D2788" s="57">
        <v>45022</v>
      </c>
      <c r="E2788" s="84" t="str">
        <f>F2788&amp;"-"&amp;COUNTIF($F$2:F2788,F2788)</f>
        <v>TEADIT-80</v>
      </c>
      <c r="F2788" s="84" t="str">
        <f t="shared" si="157"/>
        <v>TEADIT</v>
      </c>
      <c r="G2788" t="s">
        <v>8594</v>
      </c>
      <c r="H2788" s="62">
        <v>62948658000187</v>
      </c>
      <c r="I2788" t="s">
        <v>869</v>
      </c>
      <c r="J2788">
        <v>2</v>
      </c>
      <c r="K2788">
        <v>3425.08</v>
      </c>
    </row>
    <row r="2789" spans="1:11" x14ac:dyDescent="0.25">
      <c r="A2789" t="s">
        <v>6008</v>
      </c>
      <c r="B2789" t="str">
        <f>C2789&amp;"-"&amp;COUNTIF(C$2:C2789,C2789)</f>
        <v>210600-22</v>
      </c>
      <c r="C2789">
        <v>210600</v>
      </c>
      <c r="D2789" s="57">
        <v>45022</v>
      </c>
      <c r="E2789" s="84" t="str">
        <f>F2789&amp;"-"&amp;COUNTIF($F$2:F2789,F2789)</f>
        <v>TEADIT-81</v>
      </c>
      <c r="F2789" s="84" t="str">
        <f t="shared" si="157"/>
        <v>TEADIT</v>
      </c>
      <c r="G2789" t="s">
        <v>8594</v>
      </c>
      <c r="H2789" s="62">
        <v>62948658000187</v>
      </c>
      <c r="I2789" t="s">
        <v>869</v>
      </c>
      <c r="J2789">
        <v>6</v>
      </c>
      <c r="K2789">
        <v>8127.96</v>
      </c>
    </row>
    <row r="2790" spans="1:11" x14ac:dyDescent="0.25">
      <c r="A2790" t="s">
        <v>6008</v>
      </c>
      <c r="B2790" t="str">
        <f>C2790&amp;"-"&amp;COUNTIF(C$2:C2790,C2790)</f>
        <v>210600-23</v>
      </c>
      <c r="C2790">
        <v>210600</v>
      </c>
      <c r="D2790" s="57">
        <v>45022</v>
      </c>
      <c r="E2790" s="84" t="str">
        <f>F2790&amp;"-"&amp;COUNTIF($F$2:F2790,F2790)</f>
        <v>TEADIT-82</v>
      </c>
      <c r="F2790" s="84" t="str">
        <f t="shared" si="157"/>
        <v>TEADIT</v>
      </c>
      <c r="G2790" t="s">
        <v>8594</v>
      </c>
      <c r="H2790" s="62">
        <v>62948658000187</v>
      </c>
      <c r="I2790" t="s">
        <v>869</v>
      </c>
      <c r="J2790">
        <v>80</v>
      </c>
      <c r="K2790">
        <v>32266.400000000001</v>
      </c>
    </row>
    <row r="2791" spans="1:11" x14ac:dyDescent="0.25">
      <c r="A2791" t="s">
        <v>6008</v>
      </c>
      <c r="B2791" t="str">
        <f>C2791&amp;"-"&amp;COUNTIF(C$2:C2791,C2791)</f>
        <v>210600-24</v>
      </c>
      <c r="C2791">
        <v>210600</v>
      </c>
      <c r="D2791" s="57">
        <v>45022</v>
      </c>
      <c r="E2791" s="84" t="str">
        <f>F2791&amp;"-"&amp;COUNTIF($F$2:F2791,F2791)</f>
        <v>TEADIT-83</v>
      </c>
      <c r="F2791" s="84" t="str">
        <f t="shared" si="157"/>
        <v>TEADIT</v>
      </c>
      <c r="G2791" t="s">
        <v>8594</v>
      </c>
      <c r="H2791" s="62">
        <v>62948658000187</v>
      </c>
      <c r="I2791" t="s">
        <v>869</v>
      </c>
      <c r="J2791">
        <v>4</v>
      </c>
      <c r="K2791">
        <v>6951.92</v>
      </c>
    </row>
    <row r="2792" spans="1:11" x14ac:dyDescent="0.25">
      <c r="A2792" t="s">
        <v>6008</v>
      </c>
      <c r="B2792" t="str">
        <f>C2792&amp;"-"&amp;COUNTIF(C$2:C2792,C2792)</f>
        <v>210600-25</v>
      </c>
      <c r="C2792">
        <v>210600</v>
      </c>
      <c r="D2792" s="57">
        <v>45022</v>
      </c>
      <c r="E2792" s="84" t="str">
        <f>F2792&amp;"-"&amp;COUNTIF($F$2:F2792,F2792)</f>
        <v>TEADIT-84</v>
      </c>
      <c r="F2792" s="84" t="str">
        <f t="shared" si="157"/>
        <v>TEADIT</v>
      </c>
      <c r="G2792" t="s">
        <v>8594</v>
      </c>
      <c r="H2792" s="62">
        <v>62948658000187</v>
      </c>
      <c r="I2792" t="s">
        <v>869</v>
      </c>
      <c r="J2792">
        <v>1</v>
      </c>
      <c r="K2792">
        <v>685.3</v>
      </c>
    </row>
    <row r="2793" spans="1:11" x14ac:dyDescent="0.25">
      <c r="A2793" t="s">
        <v>6008</v>
      </c>
      <c r="B2793" t="str">
        <f>C2793&amp;"-"&amp;COUNTIF(C$2:C2793,C2793)</f>
        <v>210600-26</v>
      </c>
      <c r="C2793">
        <v>210600</v>
      </c>
      <c r="D2793" s="57">
        <v>45022</v>
      </c>
      <c r="E2793" s="84" t="str">
        <f>F2793&amp;"-"&amp;COUNTIF($F$2:F2793,F2793)</f>
        <v>TEADIT-85</v>
      </c>
      <c r="F2793" s="84" t="str">
        <f t="shared" si="157"/>
        <v>TEADIT</v>
      </c>
      <c r="G2793" t="s">
        <v>8594</v>
      </c>
      <c r="H2793" s="62">
        <v>62948658000187</v>
      </c>
      <c r="I2793" t="s">
        <v>869</v>
      </c>
      <c r="J2793">
        <v>1</v>
      </c>
      <c r="K2793">
        <v>1586.72</v>
      </c>
    </row>
    <row r="2794" spans="1:11" x14ac:dyDescent="0.25">
      <c r="A2794" t="s">
        <v>6008</v>
      </c>
      <c r="B2794" t="str">
        <f>C2794&amp;"-"&amp;COUNTIF(C$2:C2794,C2794)</f>
        <v>210600-27</v>
      </c>
      <c r="C2794">
        <v>210600</v>
      </c>
      <c r="D2794" s="57">
        <v>45022</v>
      </c>
      <c r="E2794" s="84" t="str">
        <f>F2794&amp;"-"&amp;COUNTIF($F$2:F2794,F2794)</f>
        <v>TEADIT-86</v>
      </c>
      <c r="F2794" s="84" t="str">
        <f t="shared" si="157"/>
        <v>TEADIT</v>
      </c>
      <c r="G2794" t="s">
        <v>8594</v>
      </c>
      <c r="H2794" s="62">
        <v>62948658000187</v>
      </c>
      <c r="I2794" t="s">
        <v>869</v>
      </c>
      <c r="J2794">
        <v>15</v>
      </c>
      <c r="K2794">
        <v>12561.75</v>
      </c>
    </row>
    <row r="2795" spans="1:11" x14ac:dyDescent="0.25">
      <c r="A2795" t="s">
        <v>6008</v>
      </c>
      <c r="B2795" t="str">
        <f>C2795&amp;"-"&amp;COUNTIF(C$2:C2795,C2795)</f>
        <v>210600-28</v>
      </c>
      <c r="C2795">
        <v>210600</v>
      </c>
      <c r="D2795" s="57">
        <v>45022</v>
      </c>
      <c r="E2795" s="84" t="str">
        <f>F2795&amp;"-"&amp;COUNTIF($F$2:F2795,F2795)</f>
        <v>TEADIT-87</v>
      </c>
      <c r="F2795" s="84" t="str">
        <f t="shared" si="157"/>
        <v>TEADIT</v>
      </c>
      <c r="G2795" t="s">
        <v>8594</v>
      </c>
      <c r="H2795" s="62">
        <v>62948658000187</v>
      </c>
      <c r="I2795" t="s">
        <v>869</v>
      </c>
      <c r="J2795">
        <v>5</v>
      </c>
      <c r="K2795">
        <v>5612.9</v>
      </c>
    </row>
    <row r="2796" spans="1:11" x14ac:dyDescent="0.25">
      <c r="A2796" t="s">
        <v>6008</v>
      </c>
      <c r="B2796" t="str">
        <f>C2796&amp;"-"&amp;COUNTIF(C$2:C2796,C2796)</f>
        <v>210600-29</v>
      </c>
      <c r="C2796">
        <v>210600</v>
      </c>
      <c r="D2796" s="57">
        <v>45022</v>
      </c>
      <c r="E2796" s="84" t="str">
        <f>F2796&amp;"-"&amp;COUNTIF($F$2:F2796,F2796)</f>
        <v>TEADIT-88</v>
      </c>
      <c r="F2796" s="84" t="str">
        <f t="shared" si="157"/>
        <v>TEADIT</v>
      </c>
      <c r="G2796" t="s">
        <v>8594</v>
      </c>
      <c r="H2796" s="62">
        <v>62948658000187</v>
      </c>
      <c r="I2796" t="s">
        <v>869</v>
      </c>
      <c r="J2796">
        <v>10</v>
      </c>
      <c r="K2796">
        <v>1683.6</v>
      </c>
    </row>
    <row r="2797" spans="1:11" x14ac:dyDescent="0.25">
      <c r="A2797" t="s">
        <v>6008</v>
      </c>
      <c r="B2797" t="str">
        <f>C2797&amp;"-"&amp;COUNTIF(C$2:C2797,C2797)</f>
        <v>210600-30</v>
      </c>
      <c r="C2797">
        <v>210600</v>
      </c>
      <c r="D2797" s="57">
        <v>45022</v>
      </c>
      <c r="E2797" s="84" t="str">
        <f>F2797&amp;"-"&amp;COUNTIF($F$2:F2797,F2797)</f>
        <v>TEADIT-89</v>
      </c>
      <c r="F2797" s="84" t="str">
        <f t="shared" si="157"/>
        <v>TEADIT</v>
      </c>
      <c r="G2797" t="s">
        <v>8594</v>
      </c>
      <c r="H2797" s="62">
        <v>62948658000187</v>
      </c>
      <c r="I2797" t="s">
        <v>869</v>
      </c>
      <c r="J2797">
        <v>20</v>
      </c>
      <c r="K2797">
        <v>17156.400000000001</v>
      </c>
    </row>
    <row r="2798" spans="1:11" x14ac:dyDescent="0.25">
      <c r="A2798" t="s">
        <v>6008</v>
      </c>
      <c r="B2798" t="str">
        <f>C2798&amp;"-"&amp;COUNTIF(C$2:C2798,C2798)</f>
        <v>210600-31</v>
      </c>
      <c r="C2798">
        <v>210600</v>
      </c>
      <c r="D2798" s="57">
        <v>45022</v>
      </c>
      <c r="E2798" s="84" t="str">
        <f>F2798&amp;"-"&amp;COUNTIF($F$2:F2798,F2798)</f>
        <v>TEADIT-90</v>
      </c>
      <c r="F2798" s="84" t="str">
        <f t="shared" si="157"/>
        <v>TEADIT</v>
      </c>
      <c r="G2798" t="s">
        <v>8594</v>
      </c>
      <c r="H2798" s="62">
        <v>62948658000187</v>
      </c>
      <c r="I2798" t="s">
        <v>869</v>
      </c>
      <c r="J2798">
        <v>3</v>
      </c>
      <c r="K2798">
        <v>2682.24</v>
      </c>
    </row>
    <row r="2799" spans="1:11" x14ac:dyDescent="0.25">
      <c r="A2799" t="s">
        <v>6008</v>
      </c>
      <c r="B2799" t="str">
        <f>C2799&amp;"-"&amp;COUNTIF(C$2:C2799,C2799)</f>
        <v>210600-32</v>
      </c>
      <c r="C2799">
        <v>210600</v>
      </c>
      <c r="D2799" s="57">
        <v>45022</v>
      </c>
      <c r="E2799" s="84" t="str">
        <f>F2799&amp;"-"&amp;COUNTIF($F$2:F2799,F2799)</f>
        <v>TEADIT-91</v>
      </c>
      <c r="F2799" s="84" t="str">
        <f t="shared" si="157"/>
        <v>TEADIT</v>
      </c>
      <c r="G2799" t="s">
        <v>8594</v>
      </c>
      <c r="H2799" s="62">
        <v>62948658000187</v>
      </c>
      <c r="I2799" t="s">
        <v>869</v>
      </c>
      <c r="J2799">
        <v>1</v>
      </c>
      <c r="K2799">
        <v>1119.44</v>
      </c>
    </row>
    <row r="2800" spans="1:11" x14ac:dyDescent="0.25">
      <c r="A2800" t="s">
        <v>6008</v>
      </c>
      <c r="B2800" t="str">
        <f>C2800&amp;"-"&amp;COUNTIF(C$2:C2800,C2800)</f>
        <v>210600-33</v>
      </c>
      <c r="C2800">
        <v>210600</v>
      </c>
      <c r="D2800" s="57">
        <v>45022</v>
      </c>
      <c r="E2800" s="84" t="str">
        <f>F2800&amp;"-"&amp;COUNTIF($F$2:F2800,F2800)</f>
        <v>TEADIT-92</v>
      </c>
      <c r="F2800" s="84" t="str">
        <f t="shared" si="157"/>
        <v>TEADIT</v>
      </c>
      <c r="G2800" t="s">
        <v>8594</v>
      </c>
      <c r="H2800" s="62">
        <v>62948658000187</v>
      </c>
      <c r="I2800" t="s">
        <v>869</v>
      </c>
      <c r="J2800">
        <v>86</v>
      </c>
      <c r="K2800">
        <v>55219.73</v>
      </c>
    </row>
    <row r="2801" spans="1:11" x14ac:dyDescent="0.25">
      <c r="A2801" t="s">
        <v>6008</v>
      </c>
      <c r="B2801" t="str">
        <f>C2801&amp;"-"&amp;COUNTIF(C$2:C2801,C2801)</f>
        <v>210600-34</v>
      </c>
      <c r="C2801">
        <v>210600</v>
      </c>
      <c r="D2801" s="57">
        <v>45022</v>
      </c>
      <c r="E2801" s="84" t="str">
        <f>F2801&amp;"-"&amp;COUNTIF($F$2:F2801,F2801)</f>
        <v>TEADIT-93</v>
      </c>
      <c r="F2801" s="84" t="str">
        <f t="shared" si="157"/>
        <v>TEADIT</v>
      </c>
      <c r="G2801" t="s">
        <v>8594</v>
      </c>
      <c r="H2801" s="62">
        <v>62948658000187</v>
      </c>
      <c r="I2801" t="s">
        <v>869</v>
      </c>
      <c r="J2801">
        <v>66</v>
      </c>
      <c r="K2801">
        <v>41983.08</v>
      </c>
    </row>
    <row r="2802" spans="1:11" x14ac:dyDescent="0.25">
      <c r="A2802" t="s">
        <v>6008</v>
      </c>
      <c r="B2802" t="str">
        <f>C2802&amp;"-"&amp;COUNTIF(C$2:C2802,C2802)</f>
        <v>210600-35</v>
      </c>
      <c r="C2802">
        <v>210600</v>
      </c>
      <c r="D2802" s="57">
        <v>45022</v>
      </c>
      <c r="E2802" s="84" t="str">
        <f>F2802&amp;"-"&amp;COUNTIF($F$2:F2802,F2802)</f>
        <v>TEADIT-94</v>
      </c>
      <c r="F2802" s="84" t="str">
        <f t="shared" si="157"/>
        <v>TEADIT</v>
      </c>
      <c r="G2802" t="s">
        <v>8594</v>
      </c>
      <c r="H2802" s="62">
        <v>62948658000187</v>
      </c>
      <c r="I2802" t="s">
        <v>869</v>
      </c>
      <c r="J2802">
        <v>20</v>
      </c>
      <c r="K2802">
        <v>14222.8</v>
      </c>
    </row>
    <row r="2803" spans="1:11" x14ac:dyDescent="0.25">
      <c r="A2803" t="s">
        <v>6008</v>
      </c>
      <c r="B2803" t="str">
        <f>C2803&amp;"-"&amp;COUNTIF(C$2:C2803,C2803)</f>
        <v>210600-36</v>
      </c>
      <c r="C2803">
        <v>210600</v>
      </c>
      <c r="D2803" s="57">
        <v>45022</v>
      </c>
      <c r="E2803" s="84" t="str">
        <f>F2803&amp;"-"&amp;COUNTIF($F$2:F2803,F2803)</f>
        <v>TEADIT-95</v>
      </c>
      <c r="F2803" s="84" t="str">
        <f t="shared" si="157"/>
        <v>TEADIT</v>
      </c>
      <c r="G2803" t="s">
        <v>8594</v>
      </c>
      <c r="H2803" s="62">
        <v>62948658000187</v>
      </c>
      <c r="I2803" t="s">
        <v>869</v>
      </c>
      <c r="J2803">
        <v>43</v>
      </c>
      <c r="K2803">
        <v>40888.699999999997</v>
      </c>
    </row>
    <row r="2804" spans="1:11" x14ac:dyDescent="0.25">
      <c r="A2804" t="s">
        <v>6008</v>
      </c>
      <c r="B2804" t="str">
        <f>C2804&amp;"-"&amp;COUNTIF(C$2:C2804,C2804)</f>
        <v>210609-1</v>
      </c>
      <c r="C2804">
        <v>210609</v>
      </c>
      <c r="D2804" s="57">
        <v>45022</v>
      </c>
      <c r="E2804" s="84" t="str">
        <f>F2804&amp;"-"&amp;COUNTIF($F$2:F2804,F2804)</f>
        <v>TEADIT-96</v>
      </c>
      <c r="F2804" s="84" t="str">
        <f t="shared" si="157"/>
        <v>TEADIT</v>
      </c>
      <c r="G2804" t="s">
        <v>8594</v>
      </c>
      <c r="H2804" s="62">
        <v>62948658000187</v>
      </c>
      <c r="I2804" t="s">
        <v>869</v>
      </c>
      <c r="J2804">
        <v>58</v>
      </c>
      <c r="K2804">
        <v>20481.54</v>
      </c>
    </row>
    <row r="2805" spans="1:11" x14ac:dyDescent="0.25">
      <c r="A2805" t="s">
        <v>6008</v>
      </c>
      <c r="B2805" t="str">
        <f>C2805&amp;"-"&amp;COUNTIF(C$2:C2805,C2805)</f>
        <v>210609-2</v>
      </c>
      <c r="C2805">
        <v>210609</v>
      </c>
      <c r="D2805" s="57">
        <v>45022</v>
      </c>
      <c r="E2805" s="84" t="str">
        <f>F2805&amp;"-"&amp;COUNTIF($F$2:F2805,F2805)</f>
        <v>TEADIT-97</v>
      </c>
      <c r="F2805" s="84" t="str">
        <f t="shared" si="157"/>
        <v>TEADIT</v>
      </c>
      <c r="G2805" t="s">
        <v>8594</v>
      </c>
      <c r="H2805" s="62">
        <v>62948658000187</v>
      </c>
      <c r="I2805" t="s">
        <v>869</v>
      </c>
      <c r="J2805">
        <v>14</v>
      </c>
      <c r="K2805">
        <v>409.22</v>
      </c>
    </row>
    <row r="2806" spans="1:11" x14ac:dyDescent="0.25">
      <c r="A2806" t="s">
        <v>6008</v>
      </c>
      <c r="B2806" t="str">
        <f>C2806&amp;"-"&amp;COUNTIF(C$2:C2806,C2806)</f>
        <v>210609-3</v>
      </c>
      <c r="C2806">
        <v>210609</v>
      </c>
      <c r="D2806" s="57">
        <v>45022</v>
      </c>
      <c r="E2806" s="84" t="str">
        <f>F2806&amp;"-"&amp;COUNTIF($F$2:F2806,F2806)</f>
        <v>TEADIT-98</v>
      </c>
      <c r="F2806" s="84" t="str">
        <f t="shared" si="157"/>
        <v>TEADIT</v>
      </c>
      <c r="G2806" t="s">
        <v>8594</v>
      </c>
      <c r="H2806" s="62">
        <v>62948658000187</v>
      </c>
      <c r="I2806" t="s">
        <v>869</v>
      </c>
      <c r="J2806">
        <v>2</v>
      </c>
      <c r="K2806">
        <v>68.94</v>
      </c>
    </row>
    <row r="2807" spans="1:11" x14ac:dyDescent="0.25">
      <c r="A2807" t="s">
        <v>6008</v>
      </c>
      <c r="B2807" t="str">
        <f>C2807&amp;"-"&amp;COUNTIF(C$2:C2807,C2807)</f>
        <v>210609-4</v>
      </c>
      <c r="C2807">
        <v>210609</v>
      </c>
      <c r="D2807" s="57">
        <v>45022</v>
      </c>
      <c r="E2807" s="84" t="str">
        <f>F2807&amp;"-"&amp;COUNTIF($F$2:F2807,F2807)</f>
        <v>TEADIT-99</v>
      </c>
      <c r="F2807" s="84" t="str">
        <f t="shared" si="157"/>
        <v>TEADIT</v>
      </c>
      <c r="G2807" t="s">
        <v>8594</v>
      </c>
      <c r="H2807" s="62">
        <v>62948658000187</v>
      </c>
      <c r="I2807" t="s">
        <v>869</v>
      </c>
      <c r="J2807">
        <v>8</v>
      </c>
      <c r="K2807">
        <v>356.96</v>
      </c>
    </row>
    <row r="2808" spans="1:11" x14ac:dyDescent="0.25">
      <c r="A2808" t="s">
        <v>6008</v>
      </c>
      <c r="B2808" t="str">
        <f>C2808&amp;"-"&amp;COUNTIF(C$2:C2808,C2808)</f>
        <v>210609-5</v>
      </c>
      <c r="C2808">
        <v>210609</v>
      </c>
      <c r="D2808" s="57">
        <v>45022</v>
      </c>
      <c r="E2808" s="84" t="str">
        <f>F2808&amp;"-"&amp;COUNTIF($F$2:F2808,F2808)</f>
        <v>TEADIT-100</v>
      </c>
      <c r="F2808" s="84" t="str">
        <f t="shared" si="157"/>
        <v>TEADIT</v>
      </c>
      <c r="G2808" t="s">
        <v>8594</v>
      </c>
      <c r="H2808" s="62">
        <v>62948658000187</v>
      </c>
      <c r="I2808" t="s">
        <v>869</v>
      </c>
      <c r="J2808">
        <v>29</v>
      </c>
      <c r="K2808">
        <v>7981.67</v>
      </c>
    </row>
    <row r="2809" spans="1:11" x14ac:dyDescent="0.25">
      <c r="A2809" t="s">
        <v>6008</v>
      </c>
      <c r="B2809" t="str">
        <f>C2809&amp;"-"&amp;COUNTIF(C$2:C2809,C2809)</f>
        <v>210609-6</v>
      </c>
      <c r="C2809">
        <v>210609</v>
      </c>
      <c r="D2809" s="57">
        <v>45022</v>
      </c>
      <c r="E2809" s="84" t="str">
        <f>F2809&amp;"-"&amp;COUNTIF($F$2:F2809,F2809)</f>
        <v>TEADIT-101</v>
      </c>
      <c r="F2809" s="84" t="str">
        <f t="shared" si="157"/>
        <v>TEADIT</v>
      </c>
      <c r="G2809" t="s">
        <v>8594</v>
      </c>
      <c r="H2809" s="62">
        <v>62948658000187</v>
      </c>
      <c r="I2809" t="s">
        <v>869</v>
      </c>
      <c r="J2809">
        <v>28</v>
      </c>
      <c r="K2809">
        <v>11351.48</v>
      </c>
    </row>
    <row r="2810" spans="1:11" x14ac:dyDescent="0.25">
      <c r="A2810" t="s">
        <v>6008</v>
      </c>
      <c r="B2810" t="str">
        <f>C2810&amp;"-"&amp;COUNTIF(C$2:C2810,C2810)</f>
        <v>210609-7</v>
      </c>
      <c r="C2810">
        <v>210609</v>
      </c>
      <c r="D2810" s="57">
        <v>45022</v>
      </c>
      <c r="E2810" s="84" t="str">
        <f>F2810&amp;"-"&amp;COUNTIF($F$2:F2810,F2810)</f>
        <v>TEADIT-102</v>
      </c>
      <c r="F2810" s="84" t="str">
        <f t="shared" si="157"/>
        <v>TEADIT</v>
      </c>
      <c r="G2810" t="s">
        <v>8594</v>
      </c>
      <c r="H2810" s="62">
        <v>62948658000187</v>
      </c>
      <c r="I2810" t="s">
        <v>869</v>
      </c>
      <c r="J2810">
        <v>30</v>
      </c>
      <c r="K2810">
        <v>1672.8</v>
      </c>
    </row>
    <row r="2811" spans="1:11" x14ac:dyDescent="0.25">
      <c r="A2811" t="s">
        <v>6008</v>
      </c>
      <c r="B2811" t="str">
        <f>C2811&amp;"-"&amp;COUNTIF(C$2:C2811,C2811)</f>
        <v>210609-8</v>
      </c>
      <c r="C2811">
        <v>210609</v>
      </c>
      <c r="D2811" s="57">
        <v>45022</v>
      </c>
      <c r="E2811" s="84" t="str">
        <f>F2811&amp;"-"&amp;COUNTIF($F$2:F2811,F2811)</f>
        <v>TEADIT-103</v>
      </c>
      <c r="F2811" s="84" t="str">
        <f t="shared" si="157"/>
        <v>TEADIT</v>
      </c>
      <c r="G2811" t="s">
        <v>8594</v>
      </c>
      <c r="H2811" s="62">
        <v>62948658000187</v>
      </c>
      <c r="I2811" t="s">
        <v>869</v>
      </c>
      <c r="J2811">
        <v>43</v>
      </c>
      <c r="K2811">
        <v>3388.4</v>
      </c>
    </row>
    <row r="2812" spans="1:11" x14ac:dyDescent="0.25">
      <c r="A2812" t="s">
        <v>6008</v>
      </c>
      <c r="B2812" t="str">
        <f>C2812&amp;"-"&amp;COUNTIF(C$2:C2812,C2812)</f>
        <v>210609-9</v>
      </c>
      <c r="C2812">
        <v>210609</v>
      </c>
      <c r="D2812" s="57">
        <v>45022</v>
      </c>
      <c r="E2812" s="84" t="str">
        <f>F2812&amp;"-"&amp;COUNTIF($F$2:F2812,F2812)</f>
        <v>TEADIT-104</v>
      </c>
      <c r="F2812" s="84" t="str">
        <f t="shared" si="157"/>
        <v>TEADIT</v>
      </c>
      <c r="G2812" t="s">
        <v>8594</v>
      </c>
      <c r="H2812" s="62">
        <v>62948658000187</v>
      </c>
      <c r="I2812" t="s">
        <v>869</v>
      </c>
      <c r="J2812">
        <v>18</v>
      </c>
      <c r="K2812">
        <v>2186.2800000000002</v>
      </c>
    </row>
    <row r="2813" spans="1:11" x14ac:dyDescent="0.25">
      <c r="A2813" t="s">
        <v>6008</v>
      </c>
      <c r="B2813" t="str">
        <f>C2813&amp;"-"&amp;COUNTIF(C$2:C2813,C2813)</f>
        <v>210609-10</v>
      </c>
      <c r="C2813">
        <v>210609</v>
      </c>
      <c r="D2813" s="57">
        <v>45022</v>
      </c>
      <c r="E2813" s="84" t="str">
        <f>F2813&amp;"-"&amp;COUNTIF($F$2:F2813,F2813)</f>
        <v>TEADIT-105</v>
      </c>
      <c r="F2813" s="84" t="str">
        <f t="shared" si="157"/>
        <v>TEADIT</v>
      </c>
      <c r="G2813" t="s">
        <v>8594</v>
      </c>
      <c r="H2813" s="62">
        <v>62948658000187</v>
      </c>
      <c r="I2813" t="s">
        <v>869</v>
      </c>
      <c r="J2813">
        <v>7</v>
      </c>
      <c r="K2813">
        <v>1103.4100000000001</v>
      </c>
    </row>
    <row r="2814" spans="1:11" x14ac:dyDescent="0.25">
      <c r="A2814" t="s">
        <v>6008</v>
      </c>
      <c r="B2814" t="str">
        <f>C2814&amp;"-"&amp;COUNTIF(C$2:C2814,C2814)</f>
        <v>210609-11</v>
      </c>
      <c r="C2814">
        <v>210609</v>
      </c>
      <c r="D2814" s="57">
        <v>45022</v>
      </c>
      <c r="E2814" s="84" t="str">
        <f>F2814&amp;"-"&amp;COUNTIF($F$2:F2814,F2814)</f>
        <v>TEADIT-106</v>
      </c>
      <c r="F2814" s="84" t="str">
        <f t="shared" si="157"/>
        <v>TEADIT</v>
      </c>
      <c r="G2814" t="s">
        <v>8594</v>
      </c>
      <c r="H2814" s="62">
        <v>62948658000187</v>
      </c>
      <c r="I2814" t="s">
        <v>869</v>
      </c>
      <c r="J2814">
        <v>2</v>
      </c>
      <c r="K2814">
        <v>73.42</v>
      </c>
    </row>
    <row r="2815" spans="1:11" x14ac:dyDescent="0.25">
      <c r="A2815" t="s">
        <v>6008</v>
      </c>
      <c r="B2815" t="str">
        <f>C2815&amp;"-"&amp;COUNTIF(C$2:C2815,C2815)</f>
        <v>210609-12</v>
      </c>
      <c r="C2815">
        <v>210609</v>
      </c>
      <c r="D2815" s="57">
        <v>45022</v>
      </c>
      <c r="E2815" s="84" t="str">
        <f>F2815&amp;"-"&amp;COUNTIF($F$2:F2815,F2815)</f>
        <v>TEADIT-107</v>
      </c>
      <c r="F2815" s="84" t="str">
        <f t="shared" si="157"/>
        <v>TEADIT</v>
      </c>
      <c r="G2815" t="s">
        <v>8594</v>
      </c>
      <c r="H2815" s="62">
        <v>62948658000187</v>
      </c>
      <c r="I2815" t="s">
        <v>869</v>
      </c>
      <c r="J2815">
        <v>19</v>
      </c>
      <c r="K2815">
        <v>768.74</v>
      </c>
    </row>
    <row r="2816" spans="1:11" x14ac:dyDescent="0.25">
      <c r="A2816" t="s">
        <v>6008</v>
      </c>
      <c r="B2816" t="str">
        <f>C2816&amp;"-"&amp;COUNTIF(C$2:C2816,C2816)</f>
        <v>210609-13</v>
      </c>
      <c r="C2816">
        <v>210609</v>
      </c>
      <c r="D2816" s="57">
        <v>45022</v>
      </c>
      <c r="E2816" s="84" t="str">
        <f>F2816&amp;"-"&amp;COUNTIF($F$2:F2816,F2816)</f>
        <v>TEADIT-108</v>
      </c>
      <c r="F2816" s="84" t="str">
        <f t="shared" si="157"/>
        <v>TEADIT</v>
      </c>
      <c r="G2816" t="s">
        <v>8594</v>
      </c>
      <c r="H2816" s="62">
        <v>62948658000187</v>
      </c>
      <c r="I2816" t="s">
        <v>869</v>
      </c>
      <c r="J2816">
        <v>1</v>
      </c>
      <c r="K2816">
        <v>49.57</v>
      </c>
    </row>
    <row r="2817" spans="1:11" x14ac:dyDescent="0.25">
      <c r="A2817" t="s">
        <v>6008</v>
      </c>
      <c r="B2817" t="str">
        <f>C2817&amp;"-"&amp;COUNTIF(C$2:C2817,C2817)</f>
        <v>210609-14</v>
      </c>
      <c r="C2817">
        <v>210609</v>
      </c>
      <c r="D2817" s="57">
        <v>45022</v>
      </c>
      <c r="E2817" s="84" t="str">
        <f>F2817&amp;"-"&amp;COUNTIF($F$2:F2817,F2817)</f>
        <v>TEADIT-109</v>
      </c>
      <c r="F2817" s="84" t="str">
        <f t="shared" si="157"/>
        <v>TEADIT</v>
      </c>
      <c r="G2817" t="s">
        <v>8594</v>
      </c>
      <c r="H2817" s="62">
        <v>62948658000187</v>
      </c>
      <c r="I2817" t="s">
        <v>869</v>
      </c>
      <c r="J2817">
        <v>7</v>
      </c>
      <c r="K2817">
        <v>475.37</v>
      </c>
    </row>
    <row r="2818" spans="1:11" x14ac:dyDescent="0.25">
      <c r="A2818" t="s">
        <v>6008</v>
      </c>
      <c r="B2818" t="str">
        <f>C2818&amp;"-"&amp;COUNTIF(C$2:C2818,C2818)</f>
        <v>210609-15</v>
      </c>
      <c r="C2818">
        <v>210609</v>
      </c>
      <c r="D2818" s="57">
        <v>45022</v>
      </c>
      <c r="E2818" s="84" t="str">
        <f>F2818&amp;"-"&amp;COUNTIF($F$2:F2818,F2818)</f>
        <v>TEADIT-110</v>
      </c>
      <c r="F2818" s="84" t="str">
        <f t="shared" si="157"/>
        <v>TEADIT</v>
      </c>
      <c r="G2818" t="s">
        <v>8594</v>
      </c>
      <c r="H2818" s="62">
        <v>62948658000187</v>
      </c>
      <c r="I2818" t="s">
        <v>869</v>
      </c>
      <c r="J2818">
        <v>16</v>
      </c>
      <c r="K2818">
        <v>7912.64</v>
      </c>
    </row>
    <row r="2819" spans="1:11" x14ac:dyDescent="0.25">
      <c r="A2819" t="s">
        <v>6008</v>
      </c>
      <c r="B2819" t="str">
        <f>C2819&amp;"-"&amp;COUNTIF(C$2:C2819,C2819)</f>
        <v>210609-16</v>
      </c>
      <c r="C2819">
        <v>210609</v>
      </c>
      <c r="D2819" s="57">
        <v>45022</v>
      </c>
      <c r="E2819" s="84" t="str">
        <f>F2819&amp;"-"&amp;COUNTIF($F$2:F2819,F2819)</f>
        <v>TEADIT-111</v>
      </c>
      <c r="F2819" s="84" t="str">
        <f t="shared" ref="F2819:F2882" si="158">LEFT(G2819,SEARCH(" ",G2819)-1)</f>
        <v>TEADIT</v>
      </c>
      <c r="G2819" t="s">
        <v>8594</v>
      </c>
      <c r="H2819" s="62">
        <v>62948658000187</v>
      </c>
      <c r="I2819" t="s">
        <v>869</v>
      </c>
      <c r="J2819">
        <v>28</v>
      </c>
      <c r="K2819">
        <v>2399.3200000000002</v>
      </c>
    </row>
    <row r="2820" spans="1:11" x14ac:dyDescent="0.25">
      <c r="A2820" t="s">
        <v>6008</v>
      </c>
      <c r="B2820" t="str">
        <f>C2820&amp;"-"&amp;COUNTIF(C$2:C2820,C2820)</f>
        <v>210609-17</v>
      </c>
      <c r="C2820">
        <v>210609</v>
      </c>
      <c r="D2820" s="57">
        <v>45022</v>
      </c>
      <c r="E2820" s="84" t="str">
        <f>F2820&amp;"-"&amp;COUNTIF($F$2:F2820,F2820)</f>
        <v>TEADIT-112</v>
      </c>
      <c r="F2820" s="84" t="str">
        <f t="shared" si="158"/>
        <v>TEADIT</v>
      </c>
      <c r="G2820" t="s">
        <v>8594</v>
      </c>
      <c r="H2820" s="62">
        <v>62948658000187</v>
      </c>
      <c r="I2820" t="s">
        <v>869</v>
      </c>
      <c r="J2820">
        <v>63</v>
      </c>
      <c r="K2820">
        <v>7957.53</v>
      </c>
    </row>
    <row r="2821" spans="1:11" x14ac:dyDescent="0.25">
      <c r="A2821" t="s">
        <v>6008</v>
      </c>
      <c r="B2821" t="str">
        <f>C2821&amp;"-"&amp;COUNTIF(C$2:C2821,C2821)</f>
        <v>210609-18</v>
      </c>
      <c r="C2821">
        <v>210609</v>
      </c>
      <c r="D2821" s="57">
        <v>45022</v>
      </c>
      <c r="E2821" s="84" t="str">
        <f>F2821&amp;"-"&amp;COUNTIF($F$2:F2821,F2821)</f>
        <v>TEADIT-113</v>
      </c>
      <c r="F2821" s="84" t="str">
        <f t="shared" si="158"/>
        <v>TEADIT</v>
      </c>
      <c r="G2821" t="s">
        <v>8594</v>
      </c>
      <c r="H2821" s="62">
        <v>62948658000187</v>
      </c>
      <c r="I2821" t="s">
        <v>869</v>
      </c>
      <c r="J2821">
        <v>26</v>
      </c>
      <c r="K2821">
        <v>4908.0200000000004</v>
      </c>
    </row>
    <row r="2822" spans="1:11" x14ac:dyDescent="0.25">
      <c r="A2822" t="s">
        <v>6008</v>
      </c>
      <c r="B2822" t="str">
        <f>C2822&amp;"-"&amp;COUNTIF(C$2:C2822,C2822)</f>
        <v>210609-19</v>
      </c>
      <c r="C2822">
        <v>210609</v>
      </c>
      <c r="D2822" s="57">
        <v>45022</v>
      </c>
      <c r="E2822" s="84" t="str">
        <f>F2822&amp;"-"&amp;COUNTIF($F$2:F2822,F2822)</f>
        <v>TEADIT-114</v>
      </c>
      <c r="F2822" s="84" t="str">
        <f t="shared" si="158"/>
        <v>TEADIT</v>
      </c>
      <c r="G2822" t="s">
        <v>8594</v>
      </c>
      <c r="H2822" s="62">
        <v>62948658000187</v>
      </c>
      <c r="I2822" t="s">
        <v>869</v>
      </c>
      <c r="J2822">
        <v>10</v>
      </c>
      <c r="K2822">
        <v>2727.6</v>
      </c>
    </row>
    <row r="2823" spans="1:11" x14ac:dyDescent="0.25">
      <c r="A2823" t="s">
        <v>6008</v>
      </c>
      <c r="B2823" t="str">
        <f>C2823&amp;"-"&amp;COUNTIF(C$2:C2823,C2823)</f>
        <v>210609-20</v>
      </c>
      <c r="C2823">
        <v>210609</v>
      </c>
      <c r="D2823" s="57">
        <v>45022</v>
      </c>
      <c r="E2823" s="84" t="str">
        <f>F2823&amp;"-"&amp;COUNTIF($F$2:F2823,F2823)</f>
        <v>TEADIT-115</v>
      </c>
      <c r="F2823" s="84" t="str">
        <f t="shared" si="158"/>
        <v>TEADIT</v>
      </c>
      <c r="G2823" t="s">
        <v>8594</v>
      </c>
      <c r="H2823" s="62">
        <v>62948658000187</v>
      </c>
      <c r="I2823" t="s">
        <v>869</v>
      </c>
      <c r="J2823">
        <v>11</v>
      </c>
      <c r="K2823">
        <v>3959.67</v>
      </c>
    </row>
    <row r="2824" spans="1:11" x14ac:dyDescent="0.25">
      <c r="A2824" t="s">
        <v>6008</v>
      </c>
      <c r="B2824" t="str">
        <f>C2824&amp;"-"&amp;COUNTIF(C$2:C2824,C2824)</f>
        <v>210609-21</v>
      </c>
      <c r="C2824">
        <v>210609</v>
      </c>
      <c r="D2824" s="57">
        <v>45022</v>
      </c>
      <c r="E2824" s="84" t="str">
        <f>F2824&amp;"-"&amp;COUNTIF($F$2:F2824,F2824)</f>
        <v>TEADIT-116</v>
      </c>
      <c r="F2824" s="84" t="str">
        <f t="shared" si="158"/>
        <v>TEADIT</v>
      </c>
      <c r="G2824" t="s">
        <v>8594</v>
      </c>
      <c r="H2824" s="62">
        <v>62948658000187</v>
      </c>
      <c r="I2824" t="s">
        <v>869</v>
      </c>
      <c r="J2824">
        <v>6</v>
      </c>
      <c r="K2824">
        <v>180</v>
      </c>
    </row>
    <row r="2825" spans="1:11" x14ac:dyDescent="0.25">
      <c r="A2825" t="s">
        <v>6008</v>
      </c>
      <c r="B2825" t="str">
        <f>C2825&amp;"-"&amp;COUNTIF(C$2:C2825,C2825)</f>
        <v>210609-22</v>
      </c>
      <c r="C2825">
        <v>210609</v>
      </c>
      <c r="D2825" s="57">
        <v>45022</v>
      </c>
      <c r="E2825" s="84" t="str">
        <f>F2825&amp;"-"&amp;COUNTIF($F$2:F2825,F2825)</f>
        <v>TEADIT-117</v>
      </c>
      <c r="F2825" s="84" t="str">
        <f t="shared" si="158"/>
        <v>TEADIT</v>
      </c>
      <c r="G2825" t="s">
        <v>8594</v>
      </c>
      <c r="H2825" s="62">
        <v>62948658000187</v>
      </c>
      <c r="I2825" t="s">
        <v>869</v>
      </c>
      <c r="J2825">
        <v>44</v>
      </c>
      <c r="K2825">
        <v>1359.16</v>
      </c>
    </row>
    <row r="2826" spans="1:11" x14ac:dyDescent="0.25">
      <c r="A2826" t="s">
        <v>6008</v>
      </c>
      <c r="B2826" t="str">
        <f>C2826&amp;"-"&amp;COUNTIF(C$2:C2826,C2826)</f>
        <v>210609-23</v>
      </c>
      <c r="C2826">
        <v>210609</v>
      </c>
      <c r="D2826" s="57">
        <v>45022</v>
      </c>
      <c r="E2826" s="84" t="str">
        <f>F2826&amp;"-"&amp;COUNTIF($F$2:F2826,F2826)</f>
        <v>TEADIT-118</v>
      </c>
      <c r="F2826" s="84" t="str">
        <f t="shared" si="158"/>
        <v>TEADIT</v>
      </c>
      <c r="G2826" t="s">
        <v>8594</v>
      </c>
      <c r="H2826" s="62">
        <v>62948658000187</v>
      </c>
      <c r="I2826" t="s">
        <v>869</v>
      </c>
      <c r="J2826">
        <v>10</v>
      </c>
      <c r="K2826">
        <v>389.5</v>
      </c>
    </row>
    <row r="2827" spans="1:11" x14ac:dyDescent="0.25">
      <c r="A2827" t="s">
        <v>6008</v>
      </c>
      <c r="B2827" t="str">
        <f>C2827&amp;"-"&amp;COUNTIF(C$2:C2827,C2827)</f>
        <v>210609-24</v>
      </c>
      <c r="C2827">
        <v>210609</v>
      </c>
      <c r="D2827" s="57">
        <v>45022</v>
      </c>
      <c r="E2827" s="84" t="str">
        <f>F2827&amp;"-"&amp;COUNTIF($F$2:F2827,F2827)</f>
        <v>TEADIT-119</v>
      </c>
      <c r="F2827" s="84" t="str">
        <f t="shared" si="158"/>
        <v>TEADIT</v>
      </c>
      <c r="G2827" t="s">
        <v>8594</v>
      </c>
      <c r="H2827" s="62">
        <v>62948658000187</v>
      </c>
      <c r="I2827" t="s">
        <v>869</v>
      </c>
      <c r="J2827">
        <v>18</v>
      </c>
      <c r="K2827">
        <v>955.98</v>
      </c>
    </row>
    <row r="2828" spans="1:11" x14ac:dyDescent="0.25">
      <c r="A2828" t="s">
        <v>6008</v>
      </c>
      <c r="B2828" t="str">
        <f>C2828&amp;"-"&amp;COUNTIF(C$2:C2828,C2828)</f>
        <v>210609-25</v>
      </c>
      <c r="C2828">
        <v>210609</v>
      </c>
      <c r="D2828" s="57">
        <v>45022</v>
      </c>
      <c r="E2828" s="84" t="str">
        <f>F2828&amp;"-"&amp;COUNTIF($F$2:F2828,F2828)</f>
        <v>TEADIT-120</v>
      </c>
      <c r="F2828" s="84" t="str">
        <f t="shared" si="158"/>
        <v>TEADIT</v>
      </c>
      <c r="G2828" t="s">
        <v>8594</v>
      </c>
      <c r="H2828" s="62">
        <v>62948658000187</v>
      </c>
      <c r="I2828" t="s">
        <v>869</v>
      </c>
      <c r="J2828">
        <v>59</v>
      </c>
      <c r="K2828">
        <v>20678.32</v>
      </c>
    </row>
    <row r="2829" spans="1:11" x14ac:dyDescent="0.25">
      <c r="A2829" t="s">
        <v>6008</v>
      </c>
      <c r="B2829" t="str">
        <f>C2829&amp;"-"&amp;COUNTIF(C$2:C2829,C2829)</f>
        <v>210609-26</v>
      </c>
      <c r="C2829">
        <v>210609</v>
      </c>
      <c r="D2829" s="57">
        <v>45022</v>
      </c>
      <c r="E2829" s="84" t="str">
        <f>F2829&amp;"-"&amp;COUNTIF($F$2:F2829,F2829)</f>
        <v>TEADIT-121</v>
      </c>
      <c r="F2829" s="84" t="str">
        <f t="shared" si="158"/>
        <v>TEADIT</v>
      </c>
      <c r="G2829" t="s">
        <v>8594</v>
      </c>
      <c r="H2829" s="62">
        <v>62948658000187</v>
      </c>
      <c r="I2829" t="s">
        <v>869</v>
      </c>
      <c r="J2829">
        <v>41</v>
      </c>
      <c r="K2829">
        <v>2510.4299999999998</v>
      </c>
    </row>
    <row r="2830" spans="1:11" x14ac:dyDescent="0.25">
      <c r="A2830" t="s">
        <v>6008</v>
      </c>
      <c r="B2830" t="str">
        <f>C2830&amp;"-"&amp;COUNTIF(C$2:C2830,C2830)</f>
        <v>210609-27</v>
      </c>
      <c r="C2830">
        <v>210609</v>
      </c>
      <c r="D2830" s="57">
        <v>45022</v>
      </c>
      <c r="E2830" s="84" t="str">
        <f>F2830&amp;"-"&amp;COUNTIF($F$2:F2830,F2830)</f>
        <v>TEADIT-122</v>
      </c>
      <c r="F2830" s="84" t="str">
        <f t="shared" si="158"/>
        <v>TEADIT</v>
      </c>
      <c r="G2830" t="s">
        <v>8594</v>
      </c>
      <c r="H2830" s="62">
        <v>62948658000187</v>
      </c>
      <c r="I2830" t="s">
        <v>869</v>
      </c>
      <c r="J2830">
        <v>4</v>
      </c>
      <c r="K2830">
        <v>3816.76</v>
      </c>
    </row>
    <row r="2831" spans="1:11" x14ac:dyDescent="0.25">
      <c r="A2831" t="s">
        <v>6008</v>
      </c>
      <c r="B2831" t="str">
        <f>C2831&amp;"-"&amp;COUNTIF(C$2:C2831,C2831)</f>
        <v>210609-28</v>
      </c>
      <c r="C2831">
        <v>210609</v>
      </c>
      <c r="D2831" s="57">
        <v>45022</v>
      </c>
      <c r="E2831" s="84" t="str">
        <f>F2831&amp;"-"&amp;COUNTIF($F$2:F2831,F2831)</f>
        <v>TEADIT-123</v>
      </c>
      <c r="F2831" s="84" t="str">
        <f t="shared" si="158"/>
        <v>TEADIT</v>
      </c>
      <c r="G2831" t="s">
        <v>8594</v>
      </c>
      <c r="H2831" s="62">
        <v>62948658000187</v>
      </c>
      <c r="I2831" t="s">
        <v>869</v>
      </c>
      <c r="J2831">
        <v>68</v>
      </c>
      <c r="K2831">
        <v>6492.64</v>
      </c>
    </row>
    <row r="2832" spans="1:11" x14ac:dyDescent="0.25">
      <c r="A2832" t="s">
        <v>6008</v>
      </c>
      <c r="B2832" t="str">
        <f>C2832&amp;"-"&amp;COUNTIF(C$2:C2832,C2832)</f>
        <v>210609-29</v>
      </c>
      <c r="C2832">
        <v>210609</v>
      </c>
      <c r="D2832" s="57">
        <v>45022</v>
      </c>
      <c r="E2832" s="84" t="str">
        <f>F2832&amp;"-"&amp;COUNTIF($F$2:F2832,F2832)</f>
        <v>TEADIT-124</v>
      </c>
      <c r="F2832" s="84" t="str">
        <f t="shared" si="158"/>
        <v>TEADIT</v>
      </c>
      <c r="G2832" t="s">
        <v>8594</v>
      </c>
      <c r="H2832" s="62">
        <v>62948658000187</v>
      </c>
      <c r="I2832" t="s">
        <v>869</v>
      </c>
      <c r="J2832">
        <v>81</v>
      </c>
      <c r="K2832">
        <v>10256.219999999999</v>
      </c>
    </row>
    <row r="2833" spans="1:11" x14ac:dyDescent="0.25">
      <c r="A2833" t="s">
        <v>6008</v>
      </c>
      <c r="B2833" t="str">
        <f>C2833&amp;"-"&amp;COUNTIF(C$2:C2833,C2833)</f>
        <v>210609-30</v>
      </c>
      <c r="C2833">
        <v>210609</v>
      </c>
      <c r="D2833" s="57">
        <v>45022</v>
      </c>
      <c r="E2833" s="84" t="str">
        <f>F2833&amp;"-"&amp;COUNTIF($F$2:F2833,F2833)</f>
        <v>TEADIT-125</v>
      </c>
      <c r="F2833" s="84" t="str">
        <f t="shared" si="158"/>
        <v>TEADIT</v>
      </c>
      <c r="G2833" t="s">
        <v>8594</v>
      </c>
      <c r="H2833" s="62">
        <v>62948658000187</v>
      </c>
      <c r="I2833" t="s">
        <v>869</v>
      </c>
      <c r="J2833">
        <v>35</v>
      </c>
      <c r="K2833">
        <v>7786.1</v>
      </c>
    </row>
    <row r="2834" spans="1:11" x14ac:dyDescent="0.25">
      <c r="A2834" t="s">
        <v>6008</v>
      </c>
      <c r="B2834" t="str">
        <f>C2834&amp;"-"&amp;COUNTIF(C$2:C2834,C2834)</f>
        <v>210609-31</v>
      </c>
      <c r="C2834">
        <v>210609</v>
      </c>
      <c r="D2834" s="57">
        <v>45022</v>
      </c>
      <c r="E2834" s="84" t="str">
        <f>F2834&amp;"-"&amp;COUNTIF($F$2:F2834,F2834)</f>
        <v>TEADIT-126</v>
      </c>
      <c r="F2834" s="84" t="str">
        <f t="shared" si="158"/>
        <v>TEADIT</v>
      </c>
      <c r="G2834" t="s">
        <v>8594</v>
      </c>
      <c r="H2834" s="62">
        <v>62948658000187</v>
      </c>
      <c r="I2834" t="s">
        <v>869</v>
      </c>
      <c r="J2834">
        <v>35</v>
      </c>
      <c r="K2834">
        <v>9797.5499999999993</v>
      </c>
    </row>
    <row r="2835" spans="1:11" x14ac:dyDescent="0.25">
      <c r="A2835" t="s">
        <v>6008</v>
      </c>
      <c r="B2835" t="str">
        <f>C2835&amp;"-"&amp;COUNTIF(C$2:C2835,C2835)</f>
        <v>210609-32</v>
      </c>
      <c r="C2835">
        <v>210609</v>
      </c>
      <c r="D2835" s="57">
        <v>45022</v>
      </c>
      <c r="E2835" s="84" t="str">
        <f>F2835&amp;"-"&amp;COUNTIF($F$2:F2835,F2835)</f>
        <v>TEADIT-127</v>
      </c>
      <c r="F2835" s="84" t="str">
        <f t="shared" si="158"/>
        <v>TEADIT</v>
      </c>
      <c r="G2835" t="s">
        <v>8594</v>
      </c>
      <c r="H2835" s="62">
        <v>62948658000187</v>
      </c>
      <c r="I2835" t="s">
        <v>869</v>
      </c>
      <c r="J2835">
        <v>9</v>
      </c>
      <c r="K2835">
        <v>417.87</v>
      </c>
    </row>
    <row r="2836" spans="1:11" x14ac:dyDescent="0.25">
      <c r="A2836" t="s">
        <v>6008</v>
      </c>
      <c r="B2836" t="str">
        <f>C2836&amp;"-"&amp;COUNTIF(C$2:C2836,C2836)</f>
        <v>210609-33</v>
      </c>
      <c r="C2836">
        <v>210609</v>
      </c>
      <c r="D2836" s="57">
        <v>45022</v>
      </c>
      <c r="E2836" s="84" t="str">
        <f>F2836&amp;"-"&amp;COUNTIF($F$2:F2836,F2836)</f>
        <v>TEADIT-128</v>
      </c>
      <c r="F2836" s="84" t="str">
        <f t="shared" si="158"/>
        <v>TEADIT</v>
      </c>
      <c r="G2836" t="s">
        <v>8594</v>
      </c>
      <c r="H2836" s="62">
        <v>62948658000187</v>
      </c>
      <c r="I2836" t="s">
        <v>869</v>
      </c>
      <c r="J2836">
        <v>4</v>
      </c>
      <c r="K2836">
        <v>216.24</v>
      </c>
    </row>
    <row r="2837" spans="1:11" x14ac:dyDescent="0.25">
      <c r="A2837" t="s">
        <v>6008</v>
      </c>
      <c r="B2837" t="str">
        <f>C2837&amp;"-"&amp;COUNTIF(C$2:C2837,C2837)</f>
        <v>210609-34</v>
      </c>
      <c r="C2837">
        <v>210609</v>
      </c>
      <c r="D2837" s="57">
        <v>45022</v>
      </c>
      <c r="E2837" s="84" t="str">
        <f>F2837&amp;"-"&amp;COUNTIF($F$2:F2837,F2837)</f>
        <v>TEADIT-129</v>
      </c>
      <c r="F2837" s="84" t="str">
        <f t="shared" si="158"/>
        <v>TEADIT</v>
      </c>
      <c r="G2837" t="s">
        <v>8594</v>
      </c>
      <c r="H2837" s="62">
        <v>62948658000187</v>
      </c>
      <c r="I2837" t="s">
        <v>869</v>
      </c>
      <c r="J2837">
        <v>2</v>
      </c>
      <c r="K2837">
        <v>152.80000000000001</v>
      </c>
    </row>
    <row r="2838" spans="1:11" x14ac:dyDescent="0.25">
      <c r="A2838" t="s">
        <v>6008</v>
      </c>
      <c r="B2838" t="str">
        <f>C2838&amp;"-"&amp;COUNTIF(C$2:C2838,C2838)</f>
        <v>210609-35</v>
      </c>
      <c r="C2838">
        <v>210609</v>
      </c>
      <c r="D2838" s="57">
        <v>45022</v>
      </c>
      <c r="E2838" s="84" t="str">
        <f>F2838&amp;"-"&amp;COUNTIF($F$2:F2838,F2838)</f>
        <v>TEADIT-130</v>
      </c>
      <c r="F2838" s="84" t="str">
        <f t="shared" si="158"/>
        <v>TEADIT</v>
      </c>
      <c r="G2838" t="s">
        <v>8594</v>
      </c>
      <c r="H2838" s="62">
        <v>62948658000187</v>
      </c>
      <c r="I2838" t="s">
        <v>869</v>
      </c>
      <c r="J2838">
        <v>30</v>
      </c>
      <c r="K2838">
        <v>17095.5</v>
      </c>
    </row>
    <row r="2839" spans="1:11" x14ac:dyDescent="0.25">
      <c r="A2839" t="s">
        <v>6008</v>
      </c>
      <c r="B2839" t="str">
        <f>C2839&amp;"-"&amp;COUNTIF(C$2:C2839,C2839)</f>
        <v>210609-36</v>
      </c>
      <c r="C2839">
        <v>210609</v>
      </c>
      <c r="D2839" s="57">
        <v>45022</v>
      </c>
      <c r="E2839" s="84" t="str">
        <f>F2839&amp;"-"&amp;COUNTIF($F$2:F2839,F2839)</f>
        <v>TEADIT-131</v>
      </c>
      <c r="F2839" s="84" t="str">
        <f t="shared" si="158"/>
        <v>TEADIT</v>
      </c>
      <c r="G2839" t="s">
        <v>8594</v>
      </c>
      <c r="H2839" s="62">
        <v>62948658000187</v>
      </c>
      <c r="I2839" t="s">
        <v>869</v>
      </c>
      <c r="J2839">
        <v>8</v>
      </c>
      <c r="K2839">
        <v>758.72</v>
      </c>
    </row>
    <row r="2840" spans="1:11" x14ac:dyDescent="0.25">
      <c r="A2840" t="s">
        <v>6008</v>
      </c>
      <c r="B2840" t="str">
        <f>C2840&amp;"-"&amp;COUNTIF(C$2:C2840,C2840)</f>
        <v>210609-37</v>
      </c>
      <c r="C2840">
        <v>210609</v>
      </c>
      <c r="D2840" s="57">
        <v>45022</v>
      </c>
      <c r="E2840" s="84" t="str">
        <f>F2840&amp;"-"&amp;COUNTIF($F$2:F2840,F2840)</f>
        <v>TEADIT-132</v>
      </c>
      <c r="F2840" s="84" t="str">
        <f t="shared" si="158"/>
        <v>TEADIT</v>
      </c>
      <c r="G2840" t="s">
        <v>8594</v>
      </c>
      <c r="H2840" s="62">
        <v>62948658000187</v>
      </c>
      <c r="I2840" t="s">
        <v>869</v>
      </c>
      <c r="J2840">
        <v>6</v>
      </c>
      <c r="K2840">
        <v>898.5</v>
      </c>
    </row>
    <row r="2841" spans="1:11" x14ac:dyDescent="0.25">
      <c r="A2841" t="s">
        <v>6008</v>
      </c>
      <c r="B2841" t="str">
        <f>C2841&amp;"-"&amp;COUNTIF(C$2:C2841,C2841)</f>
        <v>210609-38</v>
      </c>
      <c r="C2841">
        <v>210609</v>
      </c>
      <c r="D2841" s="57">
        <v>45022</v>
      </c>
      <c r="E2841" s="84" t="str">
        <f>F2841&amp;"-"&amp;COUNTIF($F$2:F2841,F2841)</f>
        <v>TEADIT-133</v>
      </c>
      <c r="F2841" s="84" t="str">
        <f t="shared" si="158"/>
        <v>TEADIT</v>
      </c>
      <c r="G2841" t="s">
        <v>8594</v>
      </c>
      <c r="H2841" s="62">
        <v>62948658000187</v>
      </c>
      <c r="I2841" t="s">
        <v>869</v>
      </c>
      <c r="J2841">
        <v>11</v>
      </c>
      <c r="K2841">
        <v>2218.81</v>
      </c>
    </row>
    <row r="2842" spans="1:11" x14ac:dyDescent="0.25">
      <c r="A2842" t="s">
        <v>6008</v>
      </c>
      <c r="B2842" t="str">
        <f>C2842&amp;"-"&amp;COUNTIF(C$2:C2842,C2842)</f>
        <v>210609-39</v>
      </c>
      <c r="C2842">
        <v>210609</v>
      </c>
      <c r="D2842" s="57">
        <v>45022</v>
      </c>
      <c r="E2842" s="84" t="str">
        <f>F2842&amp;"-"&amp;COUNTIF($F$2:F2842,F2842)</f>
        <v>TEADIT-134</v>
      </c>
      <c r="F2842" s="84" t="str">
        <f t="shared" si="158"/>
        <v>TEADIT</v>
      </c>
      <c r="G2842" t="s">
        <v>8594</v>
      </c>
      <c r="H2842" s="62">
        <v>62948658000187</v>
      </c>
      <c r="I2842" t="s">
        <v>869</v>
      </c>
      <c r="J2842">
        <v>3</v>
      </c>
      <c r="K2842">
        <v>1019.94</v>
      </c>
    </row>
    <row r="2843" spans="1:11" x14ac:dyDescent="0.25">
      <c r="A2843" t="s">
        <v>6008</v>
      </c>
      <c r="B2843" t="str">
        <f>C2843&amp;"-"&amp;COUNTIF(C$2:C2843,C2843)</f>
        <v>210609-40</v>
      </c>
      <c r="C2843">
        <v>210609</v>
      </c>
      <c r="D2843" s="57">
        <v>45022</v>
      </c>
      <c r="E2843" s="84" t="str">
        <f>F2843&amp;"-"&amp;COUNTIF($F$2:F2843,F2843)</f>
        <v>TEADIT-135</v>
      </c>
      <c r="F2843" s="84" t="str">
        <f t="shared" si="158"/>
        <v>TEADIT</v>
      </c>
      <c r="G2843" t="s">
        <v>8594</v>
      </c>
      <c r="H2843" s="62">
        <v>62948658000187</v>
      </c>
      <c r="I2843" t="s">
        <v>869</v>
      </c>
      <c r="J2843">
        <v>15</v>
      </c>
      <c r="K2843">
        <v>528</v>
      </c>
    </row>
    <row r="2844" spans="1:11" x14ac:dyDescent="0.25">
      <c r="A2844" t="s">
        <v>6008</v>
      </c>
      <c r="B2844" t="str">
        <f>C2844&amp;"-"&amp;COUNTIF(C$2:C2844,C2844)</f>
        <v>210609-41</v>
      </c>
      <c r="C2844">
        <v>210609</v>
      </c>
      <c r="D2844" s="57">
        <v>45022</v>
      </c>
      <c r="E2844" s="84" t="str">
        <f>F2844&amp;"-"&amp;COUNTIF($F$2:F2844,F2844)</f>
        <v>TEADIT-136</v>
      </c>
      <c r="F2844" s="84" t="str">
        <f t="shared" si="158"/>
        <v>TEADIT</v>
      </c>
      <c r="G2844" t="s">
        <v>8594</v>
      </c>
      <c r="H2844" s="62">
        <v>62948658000187</v>
      </c>
      <c r="I2844" t="s">
        <v>869</v>
      </c>
      <c r="J2844">
        <v>3</v>
      </c>
      <c r="K2844">
        <v>159.33000000000001</v>
      </c>
    </row>
    <row r="2845" spans="1:11" x14ac:dyDescent="0.25">
      <c r="A2845" t="s">
        <v>6008</v>
      </c>
      <c r="B2845" t="str">
        <f>C2845&amp;"-"&amp;COUNTIF(C$2:C2845,C2845)</f>
        <v>210609-42</v>
      </c>
      <c r="C2845">
        <v>210609</v>
      </c>
      <c r="D2845" s="57">
        <v>45022</v>
      </c>
      <c r="E2845" s="84" t="str">
        <f>F2845&amp;"-"&amp;COUNTIF($F$2:F2845,F2845)</f>
        <v>TEADIT-137</v>
      </c>
      <c r="F2845" s="84" t="str">
        <f t="shared" si="158"/>
        <v>TEADIT</v>
      </c>
      <c r="G2845" t="s">
        <v>8594</v>
      </c>
      <c r="H2845" s="62">
        <v>62948658000187</v>
      </c>
      <c r="I2845" t="s">
        <v>869</v>
      </c>
      <c r="J2845">
        <v>39</v>
      </c>
      <c r="K2845">
        <v>20822.490000000002</v>
      </c>
    </row>
    <row r="2846" spans="1:11" x14ac:dyDescent="0.25">
      <c r="A2846" t="s">
        <v>6008</v>
      </c>
      <c r="B2846" t="str">
        <f>C2846&amp;"-"&amp;COUNTIF(C$2:C2846,C2846)</f>
        <v>210609-43</v>
      </c>
      <c r="C2846">
        <v>210609</v>
      </c>
      <c r="D2846" s="57">
        <v>45022</v>
      </c>
      <c r="E2846" s="84" t="str">
        <f>F2846&amp;"-"&amp;COUNTIF($F$2:F2846,F2846)</f>
        <v>TEADIT-138</v>
      </c>
      <c r="F2846" s="84" t="str">
        <f t="shared" si="158"/>
        <v>TEADIT</v>
      </c>
      <c r="G2846" t="s">
        <v>8594</v>
      </c>
      <c r="H2846" s="62">
        <v>62948658000187</v>
      </c>
      <c r="I2846" t="s">
        <v>869</v>
      </c>
      <c r="J2846">
        <v>11</v>
      </c>
      <c r="K2846">
        <v>6849.7</v>
      </c>
    </row>
    <row r="2847" spans="1:11" x14ac:dyDescent="0.25">
      <c r="A2847" t="s">
        <v>6008</v>
      </c>
      <c r="B2847" t="str">
        <f>C2847&amp;"-"&amp;COUNTIF(C$2:C2847,C2847)</f>
        <v>210609-44</v>
      </c>
      <c r="C2847">
        <v>210609</v>
      </c>
      <c r="D2847" s="57">
        <v>45022</v>
      </c>
      <c r="E2847" s="84" t="str">
        <f>F2847&amp;"-"&amp;COUNTIF($F$2:F2847,F2847)</f>
        <v>TEADIT-139</v>
      </c>
      <c r="F2847" s="84" t="str">
        <f t="shared" si="158"/>
        <v>TEADIT</v>
      </c>
      <c r="G2847" t="s">
        <v>8594</v>
      </c>
      <c r="H2847" s="62">
        <v>62948658000187</v>
      </c>
      <c r="I2847" t="s">
        <v>869</v>
      </c>
      <c r="J2847">
        <v>25</v>
      </c>
      <c r="K2847">
        <v>1592.5</v>
      </c>
    </row>
    <row r="2848" spans="1:11" x14ac:dyDescent="0.25">
      <c r="A2848" t="s">
        <v>6008</v>
      </c>
      <c r="B2848" t="str">
        <f>C2848&amp;"-"&amp;COUNTIF(C$2:C2848,C2848)</f>
        <v>210609-45</v>
      </c>
      <c r="C2848">
        <v>210609</v>
      </c>
      <c r="D2848" s="57">
        <v>45022</v>
      </c>
      <c r="E2848" s="84" t="str">
        <f>F2848&amp;"-"&amp;COUNTIF($F$2:F2848,F2848)</f>
        <v>TEADIT-140</v>
      </c>
      <c r="F2848" s="84" t="str">
        <f t="shared" si="158"/>
        <v>TEADIT</v>
      </c>
      <c r="G2848" t="s">
        <v>8594</v>
      </c>
      <c r="H2848" s="62">
        <v>62948658000187</v>
      </c>
      <c r="I2848" t="s">
        <v>869</v>
      </c>
      <c r="J2848">
        <v>39</v>
      </c>
      <c r="K2848">
        <v>3791.19</v>
      </c>
    </row>
    <row r="2849" spans="1:11" x14ac:dyDescent="0.25">
      <c r="A2849" t="s">
        <v>6008</v>
      </c>
      <c r="B2849" t="str">
        <f>C2849&amp;"-"&amp;COUNTIF(C$2:C2849,C2849)</f>
        <v>210609-46</v>
      </c>
      <c r="C2849">
        <v>210609</v>
      </c>
      <c r="D2849" s="57">
        <v>45022</v>
      </c>
      <c r="E2849" s="84" t="str">
        <f>F2849&amp;"-"&amp;COUNTIF($F$2:F2849,F2849)</f>
        <v>TEADIT-141</v>
      </c>
      <c r="F2849" s="84" t="str">
        <f t="shared" si="158"/>
        <v>TEADIT</v>
      </c>
      <c r="G2849" t="s">
        <v>8594</v>
      </c>
      <c r="H2849" s="62">
        <v>62948658000187</v>
      </c>
      <c r="I2849" t="s">
        <v>869</v>
      </c>
      <c r="J2849">
        <v>3</v>
      </c>
      <c r="K2849">
        <v>830.49</v>
      </c>
    </row>
    <row r="2850" spans="1:11" x14ac:dyDescent="0.25">
      <c r="A2850" t="s">
        <v>6008</v>
      </c>
      <c r="B2850" t="str">
        <f>C2850&amp;"-"&amp;COUNTIF(C$2:C2850,C2850)</f>
        <v>210609-47</v>
      </c>
      <c r="C2850">
        <v>210609</v>
      </c>
      <c r="D2850" s="57">
        <v>45022</v>
      </c>
      <c r="E2850" s="84" t="str">
        <f>F2850&amp;"-"&amp;COUNTIF($F$2:F2850,F2850)</f>
        <v>TEADIT-142</v>
      </c>
      <c r="F2850" s="84" t="str">
        <f t="shared" si="158"/>
        <v>TEADIT</v>
      </c>
      <c r="G2850" t="s">
        <v>8594</v>
      </c>
      <c r="H2850" s="62">
        <v>62948658000187</v>
      </c>
      <c r="I2850" t="s">
        <v>869</v>
      </c>
      <c r="J2850">
        <v>31</v>
      </c>
      <c r="K2850">
        <v>16314.99</v>
      </c>
    </row>
    <row r="2851" spans="1:11" x14ac:dyDescent="0.25">
      <c r="A2851" t="s">
        <v>6008</v>
      </c>
      <c r="B2851" t="str">
        <f>C2851&amp;"-"&amp;COUNTIF(C$2:C2851,C2851)</f>
        <v>210609-48</v>
      </c>
      <c r="C2851">
        <v>210609</v>
      </c>
      <c r="D2851" s="57">
        <v>45022</v>
      </c>
      <c r="E2851" s="84" t="str">
        <f>F2851&amp;"-"&amp;COUNTIF($F$2:F2851,F2851)</f>
        <v>TEADIT-143</v>
      </c>
      <c r="F2851" s="84" t="str">
        <f t="shared" si="158"/>
        <v>TEADIT</v>
      </c>
      <c r="G2851" t="s">
        <v>8594</v>
      </c>
      <c r="H2851" s="62">
        <v>62948658000187</v>
      </c>
      <c r="I2851" t="s">
        <v>869</v>
      </c>
      <c r="J2851">
        <v>45</v>
      </c>
      <c r="K2851">
        <v>26776.799999999999</v>
      </c>
    </row>
    <row r="2852" spans="1:11" x14ac:dyDescent="0.25">
      <c r="A2852" t="s">
        <v>6008</v>
      </c>
      <c r="B2852" t="str">
        <f>C2852&amp;"-"&amp;COUNTIF(C$2:C2852,C2852)</f>
        <v>210609-49</v>
      </c>
      <c r="C2852">
        <v>210609</v>
      </c>
      <c r="D2852" s="57">
        <v>45022</v>
      </c>
      <c r="E2852" s="84" t="str">
        <f>F2852&amp;"-"&amp;COUNTIF($F$2:F2852,F2852)</f>
        <v>TEADIT-144</v>
      </c>
      <c r="F2852" s="84" t="str">
        <f t="shared" si="158"/>
        <v>TEADIT</v>
      </c>
      <c r="G2852" t="s">
        <v>8594</v>
      </c>
      <c r="H2852" s="62">
        <v>62948658000187</v>
      </c>
      <c r="I2852" t="s">
        <v>869</v>
      </c>
      <c r="J2852">
        <v>2</v>
      </c>
      <c r="K2852">
        <v>1307.92</v>
      </c>
    </row>
    <row r="2853" spans="1:11" x14ac:dyDescent="0.25">
      <c r="A2853" t="s">
        <v>6008</v>
      </c>
      <c r="B2853" t="str">
        <f>C2853&amp;"-"&amp;COUNTIF(C$2:C2853,C2853)</f>
        <v>210609-50</v>
      </c>
      <c r="C2853">
        <v>210609</v>
      </c>
      <c r="D2853" s="57">
        <v>45022</v>
      </c>
      <c r="E2853" s="84" t="str">
        <f>F2853&amp;"-"&amp;COUNTIF($F$2:F2853,F2853)</f>
        <v>TEADIT-145</v>
      </c>
      <c r="F2853" s="84" t="str">
        <f t="shared" si="158"/>
        <v>TEADIT</v>
      </c>
      <c r="G2853" t="s">
        <v>8594</v>
      </c>
      <c r="H2853" s="62">
        <v>62948658000187</v>
      </c>
      <c r="I2853" t="s">
        <v>869</v>
      </c>
      <c r="J2853">
        <v>27</v>
      </c>
      <c r="K2853">
        <v>9045.5400000000009</v>
      </c>
    </row>
    <row r="2854" spans="1:11" x14ac:dyDescent="0.25">
      <c r="A2854" t="s">
        <v>6008</v>
      </c>
      <c r="B2854" t="str">
        <f>C2854&amp;"-"&amp;COUNTIF(C$2:C2854,C2854)</f>
        <v>210609-51</v>
      </c>
      <c r="C2854">
        <v>210609</v>
      </c>
      <c r="D2854" s="57">
        <v>45022</v>
      </c>
      <c r="E2854" s="84" t="str">
        <f>F2854&amp;"-"&amp;COUNTIF($F$2:F2854,F2854)</f>
        <v>TEADIT-146</v>
      </c>
      <c r="F2854" s="84" t="str">
        <f t="shared" si="158"/>
        <v>TEADIT</v>
      </c>
      <c r="G2854" t="s">
        <v>8594</v>
      </c>
      <c r="H2854" s="62">
        <v>62948658000187</v>
      </c>
      <c r="I2854" t="s">
        <v>869</v>
      </c>
      <c r="J2854">
        <v>136</v>
      </c>
      <c r="K2854">
        <v>1651.04</v>
      </c>
    </row>
    <row r="2855" spans="1:11" x14ac:dyDescent="0.25">
      <c r="A2855" t="s">
        <v>6008</v>
      </c>
      <c r="B2855" t="str">
        <f>C2855&amp;"-"&amp;COUNTIF(C$2:C2855,C2855)</f>
        <v>210609-52</v>
      </c>
      <c r="C2855">
        <v>210609</v>
      </c>
      <c r="D2855" s="57">
        <v>45022</v>
      </c>
      <c r="E2855" s="84" t="str">
        <f>F2855&amp;"-"&amp;COUNTIF($F$2:F2855,F2855)</f>
        <v>TEADIT-147</v>
      </c>
      <c r="F2855" s="84" t="str">
        <f t="shared" si="158"/>
        <v>TEADIT</v>
      </c>
      <c r="G2855" t="s">
        <v>8594</v>
      </c>
      <c r="H2855" s="62">
        <v>62948658000187</v>
      </c>
      <c r="I2855" t="s">
        <v>869</v>
      </c>
      <c r="J2855">
        <v>65</v>
      </c>
      <c r="K2855">
        <v>999.05</v>
      </c>
    </row>
    <row r="2856" spans="1:11" x14ac:dyDescent="0.25">
      <c r="A2856" t="s">
        <v>6008</v>
      </c>
      <c r="B2856" t="str">
        <f>C2856&amp;"-"&amp;COUNTIF(C$2:C2856,C2856)</f>
        <v>210609-53</v>
      </c>
      <c r="C2856">
        <v>210609</v>
      </c>
      <c r="D2856" s="57">
        <v>45022</v>
      </c>
      <c r="E2856" s="84" t="str">
        <f>F2856&amp;"-"&amp;COUNTIF($F$2:F2856,F2856)</f>
        <v>TEADIT-148</v>
      </c>
      <c r="F2856" s="84" t="str">
        <f t="shared" si="158"/>
        <v>TEADIT</v>
      </c>
      <c r="G2856" t="s">
        <v>8594</v>
      </c>
      <c r="H2856" s="62">
        <v>62948658000187</v>
      </c>
      <c r="I2856" t="s">
        <v>869</v>
      </c>
      <c r="J2856">
        <v>159</v>
      </c>
      <c r="K2856">
        <v>3730.14</v>
      </c>
    </row>
    <row r="2857" spans="1:11" x14ac:dyDescent="0.25">
      <c r="A2857" t="s">
        <v>6009</v>
      </c>
      <c r="B2857" t="str">
        <f>C2857&amp;"-"&amp;COUNTIF(C$2:C2857,C2857)</f>
        <v>210609-54</v>
      </c>
      <c r="C2857">
        <v>210609</v>
      </c>
      <c r="D2857" s="57">
        <v>45022</v>
      </c>
      <c r="E2857" s="84" t="str">
        <f>F2857&amp;"-"&amp;COUNTIF($F$2:F2857,F2857)</f>
        <v>TEADIT-149</v>
      </c>
      <c r="F2857" s="84" t="str">
        <f t="shared" si="158"/>
        <v>TEADIT</v>
      </c>
      <c r="G2857" t="s">
        <v>8594</v>
      </c>
      <c r="H2857" s="62">
        <v>62948658000187</v>
      </c>
      <c r="I2857" t="s">
        <v>869</v>
      </c>
      <c r="J2857">
        <v>691</v>
      </c>
      <c r="K2857">
        <v>23293.61</v>
      </c>
    </row>
    <row r="2858" spans="1:11" x14ac:dyDescent="0.25">
      <c r="A2858" t="s">
        <v>6009</v>
      </c>
      <c r="B2858" t="str">
        <f>C2858&amp;"-"&amp;COUNTIF(C$2:C2858,C2858)</f>
        <v>210609-55</v>
      </c>
      <c r="C2858">
        <v>210609</v>
      </c>
      <c r="D2858" s="57">
        <v>45022</v>
      </c>
      <c r="E2858" s="84" t="str">
        <f>F2858&amp;"-"&amp;COUNTIF($F$2:F2858,F2858)</f>
        <v>TEADIT-150</v>
      </c>
      <c r="F2858" s="84" t="str">
        <f t="shared" si="158"/>
        <v>TEADIT</v>
      </c>
      <c r="G2858" t="s">
        <v>8594</v>
      </c>
      <c r="H2858" s="62">
        <v>62948658000187</v>
      </c>
      <c r="I2858" t="s">
        <v>869</v>
      </c>
      <c r="J2858">
        <v>308</v>
      </c>
      <c r="K2858">
        <v>18569.32</v>
      </c>
    </row>
    <row r="2859" spans="1:11" x14ac:dyDescent="0.25">
      <c r="A2859" t="s">
        <v>6009</v>
      </c>
      <c r="B2859" t="str">
        <f>C2859&amp;"-"&amp;COUNTIF(C$2:C2859,C2859)</f>
        <v>210609-56</v>
      </c>
      <c r="C2859">
        <v>210609</v>
      </c>
      <c r="D2859" s="57">
        <v>45022</v>
      </c>
      <c r="E2859" s="84" t="str">
        <f>F2859&amp;"-"&amp;COUNTIF($F$2:F2859,F2859)</f>
        <v>TEADIT-151</v>
      </c>
      <c r="F2859" s="84" t="str">
        <f t="shared" si="158"/>
        <v>TEADIT</v>
      </c>
      <c r="G2859" t="s">
        <v>8594</v>
      </c>
      <c r="H2859" s="62">
        <v>62948658000187</v>
      </c>
      <c r="I2859" t="s">
        <v>869</v>
      </c>
      <c r="J2859">
        <v>318</v>
      </c>
      <c r="K2859">
        <v>28505.52</v>
      </c>
    </row>
    <row r="2860" spans="1:11" x14ac:dyDescent="0.25">
      <c r="A2860" t="s">
        <v>6009</v>
      </c>
      <c r="B2860" t="str">
        <f>C2860&amp;"-"&amp;COUNTIF(C$2:C2860,C2860)</f>
        <v>210609-57</v>
      </c>
      <c r="C2860">
        <v>210609</v>
      </c>
      <c r="D2860" s="57">
        <v>45022</v>
      </c>
      <c r="E2860" s="84" t="str">
        <f>F2860&amp;"-"&amp;COUNTIF($F$2:F2860,F2860)</f>
        <v>TEADIT-152</v>
      </c>
      <c r="F2860" s="84" t="str">
        <f t="shared" si="158"/>
        <v>TEADIT</v>
      </c>
      <c r="G2860" t="s">
        <v>8594</v>
      </c>
      <c r="H2860" s="62">
        <v>62948658000187</v>
      </c>
      <c r="I2860" t="s">
        <v>869</v>
      </c>
      <c r="J2860">
        <v>295</v>
      </c>
      <c r="K2860">
        <v>31873.33</v>
      </c>
    </row>
    <row r="2861" spans="1:11" x14ac:dyDescent="0.25">
      <c r="A2861" t="s">
        <v>6009</v>
      </c>
      <c r="B2861" t="str">
        <f>C2861&amp;"-"&amp;COUNTIF(C$2:C2861,C2861)</f>
        <v>210609-58</v>
      </c>
      <c r="C2861">
        <v>210609</v>
      </c>
      <c r="D2861" s="57">
        <v>45022</v>
      </c>
      <c r="E2861" s="84" t="str">
        <f>F2861&amp;"-"&amp;COUNTIF($F$2:F2861,F2861)</f>
        <v>TEADIT-153</v>
      </c>
      <c r="F2861" s="84" t="str">
        <f t="shared" si="158"/>
        <v>TEADIT</v>
      </c>
      <c r="G2861" t="s">
        <v>8594</v>
      </c>
      <c r="H2861" s="62">
        <v>62948658000187</v>
      </c>
      <c r="I2861" t="s">
        <v>869</v>
      </c>
      <c r="J2861">
        <v>77</v>
      </c>
      <c r="K2861">
        <v>10207.89</v>
      </c>
    </row>
    <row r="2862" spans="1:11" x14ac:dyDescent="0.25">
      <c r="A2862" t="s">
        <v>6008</v>
      </c>
      <c r="B2862" t="str">
        <f>C2862&amp;"-"&amp;COUNTIF(C$2:C2862,C2862)</f>
        <v>210609-59</v>
      </c>
      <c r="C2862">
        <v>210609</v>
      </c>
      <c r="D2862" s="57">
        <v>45022</v>
      </c>
      <c r="E2862" s="84" t="str">
        <f>F2862&amp;"-"&amp;COUNTIF($F$2:F2862,F2862)</f>
        <v>TEADIT-154</v>
      </c>
      <c r="F2862" s="84" t="str">
        <f t="shared" si="158"/>
        <v>TEADIT</v>
      </c>
      <c r="G2862" t="s">
        <v>8594</v>
      </c>
      <c r="H2862" s="62">
        <v>62948658000187</v>
      </c>
      <c r="I2862" t="s">
        <v>869</v>
      </c>
      <c r="J2862">
        <v>1</v>
      </c>
      <c r="K2862">
        <v>24.38</v>
      </c>
    </row>
    <row r="2863" spans="1:11" x14ac:dyDescent="0.25">
      <c r="A2863" t="s">
        <v>6008</v>
      </c>
      <c r="B2863" t="str">
        <f>C2863&amp;"-"&amp;COUNTIF(C$2:C2863,C2863)</f>
        <v>210609-60</v>
      </c>
      <c r="C2863">
        <v>210609</v>
      </c>
      <c r="D2863" s="57">
        <v>45022</v>
      </c>
      <c r="E2863" s="84" t="str">
        <f>F2863&amp;"-"&amp;COUNTIF($F$2:F2863,F2863)</f>
        <v>TEADIT-155</v>
      </c>
      <c r="F2863" s="84" t="str">
        <f t="shared" si="158"/>
        <v>TEADIT</v>
      </c>
      <c r="G2863" t="s">
        <v>8594</v>
      </c>
      <c r="H2863" s="62">
        <v>62948658000187</v>
      </c>
      <c r="I2863" t="s">
        <v>869</v>
      </c>
      <c r="J2863">
        <v>51</v>
      </c>
      <c r="K2863">
        <v>825.18</v>
      </c>
    </row>
    <row r="2864" spans="1:11" x14ac:dyDescent="0.25">
      <c r="A2864" t="s">
        <v>6008</v>
      </c>
      <c r="B2864" t="str">
        <f>C2864&amp;"-"&amp;COUNTIF(C$2:C2864,C2864)</f>
        <v>210609-61</v>
      </c>
      <c r="C2864">
        <v>210609</v>
      </c>
      <c r="D2864" s="57">
        <v>45022</v>
      </c>
      <c r="E2864" s="84" t="str">
        <f>F2864&amp;"-"&amp;COUNTIF($F$2:F2864,F2864)</f>
        <v>TEADIT-156</v>
      </c>
      <c r="F2864" s="84" t="str">
        <f t="shared" si="158"/>
        <v>TEADIT</v>
      </c>
      <c r="G2864" t="s">
        <v>8594</v>
      </c>
      <c r="H2864" s="62">
        <v>62948658000187</v>
      </c>
      <c r="I2864" t="s">
        <v>869</v>
      </c>
      <c r="J2864">
        <v>8</v>
      </c>
      <c r="K2864">
        <v>153.19999999999999</v>
      </c>
    </row>
    <row r="2865" spans="1:11" x14ac:dyDescent="0.25">
      <c r="A2865" t="s">
        <v>6008</v>
      </c>
      <c r="B2865" t="str">
        <f>C2865&amp;"-"&amp;COUNTIF(C$2:C2865,C2865)</f>
        <v>210609-62</v>
      </c>
      <c r="C2865">
        <v>210609</v>
      </c>
      <c r="D2865" s="57">
        <v>45022</v>
      </c>
      <c r="E2865" s="84" t="str">
        <f>F2865&amp;"-"&amp;COUNTIF($F$2:F2865,F2865)</f>
        <v>TEADIT-157</v>
      </c>
      <c r="F2865" s="84" t="str">
        <f t="shared" si="158"/>
        <v>TEADIT</v>
      </c>
      <c r="G2865" t="s">
        <v>8594</v>
      </c>
      <c r="H2865" s="62">
        <v>62948658000187</v>
      </c>
      <c r="I2865" t="s">
        <v>869</v>
      </c>
      <c r="J2865">
        <v>44</v>
      </c>
      <c r="K2865">
        <v>1281.72</v>
      </c>
    </row>
    <row r="2866" spans="1:11" x14ac:dyDescent="0.25">
      <c r="A2866" t="s">
        <v>6008</v>
      </c>
      <c r="B2866" t="str">
        <f>C2866&amp;"-"&amp;COUNTIF(C$2:C2866,C2866)</f>
        <v>210609-63</v>
      </c>
      <c r="C2866">
        <v>210609</v>
      </c>
      <c r="D2866" s="57">
        <v>45022</v>
      </c>
      <c r="E2866" s="84" t="str">
        <f>F2866&amp;"-"&amp;COUNTIF($F$2:F2866,F2866)</f>
        <v>TEADIT-158</v>
      </c>
      <c r="F2866" s="84" t="str">
        <f t="shared" si="158"/>
        <v>TEADIT</v>
      </c>
      <c r="G2866" t="s">
        <v>8594</v>
      </c>
      <c r="H2866" s="62">
        <v>62948658000187</v>
      </c>
      <c r="I2866" t="s">
        <v>869</v>
      </c>
      <c r="J2866">
        <v>88</v>
      </c>
      <c r="K2866">
        <v>3584.24</v>
      </c>
    </row>
    <row r="2867" spans="1:11" x14ac:dyDescent="0.25">
      <c r="A2867" t="s">
        <v>6008</v>
      </c>
      <c r="B2867" t="str">
        <f>C2867&amp;"-"&amp;COUNTIF(C$2:C2867,C2867)</f>
        <v>210609-64</v>
      </c>
      <c r="C2867">
        <v>210609</v>
      </c>
      <c r="D2867" s="57">
        <v>45022</v>
      </c>
      <c r="E2867" s="84" t="str">
        <f>F2867&amp;"-"&amp;COUNTIF($F$2:F2867,F2867)</f>
        <v>TEADIT-159</v>
      </c>
      <c r="F2867" s="84" t="str">
        <f t="shared" si="158"/>
        <v>TEADIT</v>
      </c>
      <c r="G2867" t="s">
        <v>8594</v>
      </c>
      <c r="H2867" s="62">
        <v>62948658000187</v>
      </c>
      <c r="I2867" t="s">
        <v>869</v>
      </c>
      <c r="J2867">
        <v>121</v>
      </c>
      <c r="K2867">
        <v>9448.89</v>
      </c>
    </row>
    <row r="2868" spans="1:11" x14ac:dyDescent="0.25">
      <c r="A2868" t="s">
        <v>6008</v>
      </c>
      <c r="B2868" t="str">
        <f>C2868&amp;"-"&amp;COUNTIF(C$2:C2868,C2868)</f>
        <v>210609-65</v>
      </c>
      <c r="C2868">
        <v>210609</v>
      </c>
      <c r="D2868" s="57">
        <v>45022</v>
      </c>
      <c r="E2868" s="84" t="str">
        <f>F2868&amp;"-"&amp;COUNTIF($F$2:F2868,F2868)</f>
        <v>TEADIT-160</v>
      </c>
      <c r="F2868" s="84" t="str">
        <f t="shared" si="158"/>
        <v>TEADIT</v>
      </c>
      <c r="G2868" t="s">
        <v>8594</v>
      </c>
      <c r="H2868" s="62">
        <v>62948658000187</v>
      </c>
      <c r="I2868" t="s">
        <v>869</v>
      </c>
      <c r="J2868">
        <v>64</v>
      </c>
      <c r="K2868">
        <v>6438.4</v>
      </c>
    </row>
    <row r="2869" spans="1:11" x14ac:dyDescent="0.25">
      <c r="A2869" t="s">
        <v>6008</v>
      </c>
      <c r="B2869" t="str">
        <f>C2869&amp;"-"&amp;COUNTIF(C$2:C2869,C2869)</f>
        <v>210609-66</v>
      </c>
      <c r="C2869">
        <v>210609</v>
      </c>
      <c r="D2869" s="57">
        <v>45022</v>
      </c>
      <c r="E2869" s="84" t="str">
        <f>F2869&amp;"-"&amp;COUNTIF($F$2:F2869,F2869)</f>
        <v>TEADIT-161</v>
      </c>
      <c r="F2869" s="84" t="str">
        <f t="shared" si="158"/>
        <v>TEADIT</v>
      </c>
      <c r="G2869" t="s">
        <v>8594</v>
      </c>
      <c r="H2869" s="62">
        <v>62948658000187</v>
      </c>
      <c r="I2869" t="s">
        <v>869</v>
      </c>
      <c r="J2869">
        <v>60</v>
      </c>
      <c r="K2869">
        <v>10456.799999999999</v>
      </c>
    </row>
    <row r="2870" spans="1:11" x14ac:dyDescent="0.25">
      <c r="A2870" t="s">
        <v>6008</v>
      </c>
      <c r="B2870" t="str">
        <f>C2870&amp;"-"&amp;COUNTIF(C$2:C2870,C2870)</f>
        <v>210609-67</v>
      </c>
      <c r="C2870">
        <v>210609</v>
      </c>
      <c r="D2870" s="57">
        <v>45022</v>
      </c>
      <c r="E2870" s="84" t="str">
        <f>F2870&amp;"-"&amp;COUNTIF($F$2:F2870,F2870)</f>
        <v>TEADIT-162</v>
      </c>
      <c r="F2870" s="84" t="str">
        <f t="shared" si="158"/>
        <v>TEADIT</v>
      </c>
      <c r="G2870" t="s">
        <v>8594</v>
      </c>
      <c r="H2870" s="62">
        <v>62948658000187</v>
      </c>
      <c r="I2870" t="s">
        <v>869</v>
      </c>
      <c r="J2870">
        <v>31</v>
      </c>
      <c r="K2870">
        <v>6655.08</v>
      </c>
    </row>
    <row r="2871" spans="1:11" x14ac:dyDescent="0.25">
      <c r="A2871" t="s">
        <v>6008</v>
      </c>
      <c r="B2871" t="str">
        <f>C2871&amp;"-"&amp;COUNTIF(C$2:C2871,C2871)</f>
        <v>210609-68</v>
      </c>
      <c r="C2871">
        <v>210609</v>
      </c>
      <c r="D2871" s="57">
        <v>45022</v>
      </c>
      <c r="E2871" s="84" t="str">
        <f>F2871&amp;"-"&amp;COUNTIF($F$2:F2871,F2871)</f>
        <v>TEADIT-163</v>
      </c>
      <c r="F2871" s="84" t="str">
        <f t="shared" si="158"/>
        <v>TEADIT</v>
      </c>
      <c r="G2871" t="s">
        <v>8594</v>
      </c>
      <c r="H2871" s="62">
        <v>62948658000187</v>
      </c>
      <c r="I2871" t="s">
        <v>869</v>
      </c>
      <c r="J2871">
        <v>64</v>
      </c>
      <c r="K2871">
        <v>2060.8000000000002</v>
      </c>
    </row>
    <row r="2872" spans="1:11" x14ac:dyDescent="0.25">
      <c r="A2872" t="s">
        <v>6008</v>
      </c>
      <c r="B2872" t="str">
        <f>C2872&amp;"-"&amp;COUNTIF(C$2:C2872,C2872)</f>
        <v>210609-69</v>
      </c>
      <c r="C2872">
        <v>210609</v>
      </c>
      <c r="D2872" s="57">
        <v>45022</v>
      </c>
      <c r="E2872" s="84" t="str">
        <f>F2872&amp;"-"&amp;COUNTIF($F$2:F2872,F2872)</f>
        <v>TEADIT-164</v>
      </c>
      <c r="F2872" s="84" t="str">
        <f t="shared" si="158"/>
        <v>TEADIT</v>
      </c>
      <c r="G2872" t="s">
        <v>8594</v>
      </c>
      <c r="H2872" s="62">
        <v>62948658000187</v>
      </c>
      <c r="I2872" t="s">
        <v>869</v>
      </c>
      <c r="J2872">
        <v>30</v>
      </c>
      <c r="K2872">
        <v>1165.8</v>
      </c>
    </row>
    <row r="2873" spans="1:11" x14ac:dyDescent="0.25">
      <c r="A2873" t="s">
        <v>6008</v>
      </c>
      <c r="B2873" t="str">
        <f>C2873&amp;"-"&amp;COUNTIF(C$2:C2873,C2873)</f>
        <v>210609-70</v>
      </c>
      <c r="C2873">
        <v>210609</v>
      </c>
      <c r="D2873" s="57">
        <v>45022</v>
      </c>
      <c r="E2873" s="84" t="str">
        <f>F2873&amp;"-"&amp;COUNTIF($F$2:F2873,F2873)</f>
        <v>TEADIT-165</v>
      </c>
      <c r="F2873" s="84" t="str">
        <f t="shared" si="158"/>
        <v>TEADIT</v>
      </c>
      <c r="G2873" t="s">
        <v>8594</v>
      </c>
      <c r="H2873" s="62">
        <v>62948658000187</v>
      </c>
      <c r="I2873" t="s">
        <v>869</v>
      </c>
      <c r="J2873">
        <v>24</v>
      </c>
      <c r="K2873">
        <v>1257.3599999999999</v>
      </c>
    </row>
    <row r="2874" spans="1:11" x14ac:dyDescent="0.25">
      <c r="A2874" t="s">
        <v>6008</v>
      </c>
      <c r="B2874" t="str">
        <f>C2874&amp;"-"&amp;COUNTIF(C$2:C2874,C2874)</f>
        <v>210609-71</v>
      </c>
      <c r="C2874">
        <v>210609</v>
      </c>
      <c r="D2874" s="57">
        <v>45022</v>
      </c>
      <c r="E2874" s="84" t="str">
        <f>F2874&amp;"-"&amp;COUNTIF($F$2:F2874,F2874)</f>
        <v>TEADIT-166</v>
      </c>
      <c r="F2874" s="84" t="str">
        <f t="shared" si="158"/>
        <v>TEADIT</v>
      </c>
      <c r="G2874" t="s">
        <v>8594</v>
      </c>
      <c r="H2874" s="62">
        <v>62948658000187</v>
      </c>
      <c r="I2874" t="s">
        <v>869</v>
      </c>
      <c r="J2874">
        <v>164</v>
      </c>
      <c r="K2874">
        <v>10561.6</v>
      </c>
    </row>
    <row r="2875" spans="1:11" x14ac:dyDescent="0.25">
      <c r="A2875" t="s">
        <v>6008</v>
      </c>
      <c r="B2875" t="str">
        <f>C2875&amp;"-"&amp;COUNTIF(C$2:C2875,C2875)</f>
        <v>210609-72</v>
      </c>
      <c r="C2875">
        <v>210609</v>
      </c>
      <c r="D2875" s="57">
        <v>45022</v>
      </c>
      <c r="E2875" s="84" t="str">
        <f>F2875&amp;"-"&amp;COUNTIF($F$2:F2875,F2875)</f>
        <v>TEADIT-167</v>
      </c>
      <c r="F2875" s="84" t="str">
        <f t="shared" si="158"/>
        <v>TEADIT</v>
      </c>
      <c r="G2875" t="s">
        <v>8594</v>
      </c>
      <c r="H2875" s="62">
        <v>62948658000187</v>
      </c>
      <c r="I2875" t="s">
        <v>869</v>
      </c>
      <c r="J2875">
        <v>160</v>
      </c>
      <c r="K2875">
        <v>15900.8</v>
      </c>
    </row>
    <row r="2876" spans="1:11" x14ac:dyDescent="0.25">
      <c r="A2876" t="s">
        <v>6008</v>
      </c>
      <c r="B2876" t="str">
        <f>C2876&amp;"-"&amp;COUNTIF(C$2:C2876,C2876)</f>
        <v>210609-73</v>
      </c>
      <c r="C2876">
        <v>210609</v>
      </c>
      <c r="D2876" s="57">
        <v>45022</v>
      </c>
      <c r="E2876" s="84" t="str">
        <f>F2876&amp;"-"&amp;COUNTIF($F$2:F2876,F2876)</f>
        <v>TEADIT-168</v>
      </c>
      <c r="F2876" s="84" t="str">
        <f t="shared" si="158"/>
        <v>TEADIT</v>
      </c>
      <c r="G2876" t="s">
        <v>8594</v>
      </c>
      <c r="H2876" s="62">
        <v>62948658000187</v>
      </c>
      <c r="I2876" t="s">
        <v>869</v>
      </c>
      <c r="J2876">
        <v>45</v>
      </c>
      <c r="K2876">
        <v>7239.15</v>
      </c>
    </row>
    <row r="2877" spans="1:11" x14ac:dyDescent="0.25">
      <c r="A2877" t="s">
        <v>6008</v>
      </c>
      <c r="B2877" t="str">
        <f>C2877&amp;"-"&amp;COUNTIF(C$2:C2877,C2877)</f>
        <v>210609-74</v>
      </c>
      <c r="C2877">
        <v>210609</v>
      </c>
      <c r="D2877" s="57">
        <v>45022</v>
      </c>
      <c r="E2877" s="84" t="str">
        <f>F2877&amp;"-"&amp;COUNTIF($F$2:F2877,F2877)</f>
        <v>TEADIT-169</v>
      </c>
      <c r="F2877" s="84" t="str">
        <f t="shared" si="158"/>
        <v>TEADIT</v>
      </c>
      <c r="G2877" t="s">
        <v>8594</v>
      </c>
      <c r="H2877" s="62">
        <v>62948658000187</v>
      </c>
      <c r="I2877" t="s">
        <v>869</v>
      </c>
      <c r="J2877">
        <v>45</v>
      </c>
      <c r="K2877">
        <v>11933.55</v>
      </c>
    </row>
    <row r="2878" spans="1:11" x14ac:dyDescent="0.25">
      <c r="A2878" t="s">
        <v>5958</v>
      </c>
      <c r="B2878" t="str">
        <f>C2878&amp;"-"&amp;COUNTIF(C$2:C2878,C2878)</f>
        <v>73053-1</v>
      </c>
      <c r="C2878">
        <v>73053</v>
      </c>
      <c r="D2878" s="57">
        <v>45027</v>
      </c>
      <c r="E2878" s="84" t="str">
        <f>F2878&amp;"-"&amp;COUNTIF($F$2:F2878,F2878)</f>
        <v>METASA-2382</v>
      </c>
      <c r="F2878" s="84" t="str">
        <f t="shared" si="158"/>
        <v>METASA</v>
      </c>
      <c r="G2878" t="s">
        <v>8581</v>
      </c>
      <c r="H2878" s="62">
        <v>88416482000106</v>
      </c>
      <c r="I2878" t="s">
        <v>30</v>
      </c>
      <c r="J2878">
        <v>841.76</v>
      </c>
      <c r="K2878">
        <v>14208.91</v>
      </c>
    </row>
    <row r="2879" spans="1:11" x14ac:dyDescent="0.25">
      <c r="A2879" t="s">
        <v>5958</v>
      </c>
      <c r="B2879" t="str">
        <f>C2879&amp;"-"&amp;COUNTIF(C$2:C2879,C2879)</f>
        <v>73053-2</v>
      </c>
      <c r="C2879">
        <v>73053</v>
      </c>
      <c r="D2879" s="57">
        <v>45027</v>
      </c>
      <c r="E2879" s="84" t="str">
        <f>F2879&amp;"-"&amp;COUNTIF($F$2:F2879,F2879)</f>
        <v>METASA-2383</v>
      </c>
      <c r="F2879" s="84" t="str">
        <f t="shared" si="158"/>
        <v>METASA</v>
      </c>
      <c r="G2879" t="s">
        <v>8581</v>
      </c>
      <c r="H2879" s="62">
        <v>88416482000106</v>
      </c>
      <c r="I2879" t="s">
        <v>30</v>
      </c>
      <c r="J2879">
        <v>1820.98</v>
      </c>
      <c r="K2879">
        <v>30738.14</v>
      </c>
    </row>
    <row r="2880" spans="1:11" x14ac:dyDescent="0.25">
      <c r="A2880" t="s">
        <v>5958</v>
      </c>
      <c r="B2880" t="str">
        <f>C2880&amp;"-"&amp;COUNTIF(C$2:C2880,C2880)</f>
        <v>73053-3</v>
      </c>
      <c r="C2880">
        <v>73053</v>
      </c>
      <c r="D2880" s="57">
        <v>45027</v>
      </c>
      <c r="E2880" s="84" t="str">
        <f>F2880&amp;"-"&amp;COUNTIF($F$2:F2880,F2880)</f>
        <v>METASA-2384</v>
      </c>
      <c r="F2880" s="84" t="str">
        <f t="shared" si="158"/>
        <v>METASA</v>
      </c>
      <c r="G2880" t="s">
        <v>8581</v>
      </c>
      <c r="H2880" s="62">
        <v>88416482000106</v>
      </c>
      <c r="I2880" t="s">
        <v>30</v>
      </c>
      <c r="J2880">
        <v>1313.35</v>
      </c>
      <c r="K2880">
        <v>18991.04</v>
      </c>
    </row>
    <row r="2881" spans="1:11" x14ac:dyDescent="0.25">
      <c r="A2881" t="s">
        <v>5958</v>
      </c>
      <c r="B2881" t="str">
        <f>C2881&amp;"-"&amp;COUNTIF(C$2:C2881,C2881)</f>
        <v>73053-4</v>
      </c>
      <c r="C2881">
        <v>73053</v>
      </c>
      <c r="D2881" s="57">
        <v>45027</v>
      </c>
      <c r="E2881" s="84" t="str">
        <f>F2881&amp;"-"&amp;COUNTIF($F$2:F2881,F2881)</f>
        <v>METASA-2385</v>
      </c>
      <c r="F2881" s="84" t="str">
        <f t="shared" si="158"/>
        <v>METASA</v>
      </c>
      <c r="G2881" t="s">
        <v>8581</v>
      </c>
      <c r="H2881" s="62">
        <v>88416482000106</v>
      </c>
      <c r="I2881" t="s">
        <v>30</v>
      </c>
      <c r="J2881">
        <v>711.83</v>
      </c>
      <c r="K2881">
        <v>12015.69</v>
      </c>
    </row>
    <row r="2882" spans="1:11" x14ac:dyDescent="0.25">
      <c r="A2882" t="s">
        <v>5958</v>
      </c>
      <c r="B2882" t="str">
        <f>C2882&amp;"-"&amp;COUNTIF(C$2:C2882,C2882)</f>
        <v>73053-5</v>
      </c>
      <c r="C2882">
        <v>73053</v>
      </c>
      <c r="D2882" s="57">
        <v>45027</v>
      </c>
      <c r="E2882" s="84" t="str">
        <f>F2882&amp;"-"&amp;COUNTIF($F$2:F2882,F2882)</f>
        <v>METASA-2386</v>
      </c>
      <c r="F2882" s="84" t="str">
        <f t="shared" si="158"/>
        <v>METASA</v>
      </c>
      <c r="G2882" t="s">
        <v>8581</v>
      </c>
      <c r="H2882" s="62">
        <v>88416482000106</v>
      </c>
      <c r="I2882" t="s">
        <v>30</v>
      </c>
      <c r="J2882">
        <v>17.16</v>
      </c>
      <c r="K2882">
        <v>289.66000000000003</v>
      </c>
    </row>
    <row r="2883" spans="1:11" x14ac:dyDescent="0.25">
      <c r="A2883" t="s">
        <v>5958</v>
      </c>
      <c r="B2883" t="str">
        <f>C2883&amp;"-"&amp;COUNTIF(C$2:C2883,C2883)</f>
        <v>73053-6</v>
      </c>
      <c r="C2883">
        <v>73053</v>
      </c>
      <c r="D2883" s="57">
        <v>45027</v>
      </c>
      <c r="E2883" s="84" t="str">
        <f>F2883&amp;"-"&amp;COUNTIF($F$2:F2883,F2883)</f>
        <v>METASA-2387</v>
      </c>
      <c r="F2883" s="84" t="str">
        <f t="shared" ref="F2883:F2946" si="159">LEFT(G2883,SEARCH(" ",G2883)-1)</f>
        <v>METASA</v>
      </c>
      <c r="G2883" t="s">
        <v>8581</v>
      </c>
      <c r="H2883" s="62">
        <v>88416482000106</v>
      </c>
      <c r="I2883" t="s">
        <v>30</v>
      </c>
      <c r="J2883">
        <v>3114.83</v>
      </c>
      <c r="K2883">
        <v>41645.279999999999</v>
      </c>
    </row>
    <row r="2884" spans="1:11" x14ac:dyDescent="0.25">
      <c r="A2884" t="s">
        <v>5958</v>
      </c>
      <c r="B2884" t="str">
        <f>C2884&amp;"-"&amp;COUNTIF(C$2:C2884,C2884)</f>
        <v>73053-7</v>
      </c>
      <c r="C2884">
        <v>73053</v>
      </c>
      <c r="D2884" s="57">
        <v>45027</v>
      </c>
      <c r="E2884" s="84" t="str">
        <f>F2884&amp;"-"&amp;COUNTIF($F$2:F2884,F2884)</f>
        <v>METASA-2388</v>
      </c>
      <c r="F2884" s="84" t="str">
        <f t="shared" si="159"/>
        <v>METASA</v>
      </c>
      <c r="G2884" t="s">
        <v>8581</v>
      </c>
      <c r="H2884" s="62">
        <v>88416482000106</v>
      </c>
      <c r="I2884" t="s">
        <v>30</v>
      </c>
      <c r="J2884">
        <v>355.55</v>
      </c>
      <c r="K2884">
        <v>5770.58</v>
      </c>
    </row>
    <row r="2885" spans="1:11" x14ac:dyDescent="0.25">
      <c r="A2885" t="s">
        <v>5958</v>
      </c>
      <c r="B2885" t="str">
        <f>C2885&amp;"-"&amp;COUNTIF(C$2:C2885,C2885)</f>
        <v>73053-8</v>
      </c>
      <c r="C2885">
        <v>73053</v>
      </c>
      <c r="D2885" s="57">
        <v>45027</v>
      </c>
      <c r="E2885" s="84" t="str">
        <f>F2885&amp;"-"&amp;COUNTIF($F$2:F2885,F2885)</f>
        <v>METASA-2389</v>
      </c>
      <c r="F2885" s="84" t="str">
        <f t="shared" si="159"/>
        <v>METASA</v>
      </c>
      <c r="G2885" t="s">
        <v>8581</v>
      </c>
      <c r="H2885" s="62">
        <v>88416482000106</v>
      </c>
      <c r="I2885" t="s">
        <v>30</v>
      </c>
      <c r="J2885">
        <v>66.209999999999994</v>
      </c>
      <c r="K2885">
        <v>957.4</v>
      </c>
    </row>
    <row r="2886" spans="1:11" x14ac:dyDescent="0.25">
      <c r="A2886" t="s">
        <v>5958</v>
      </c>
      <c r="B2886" t="str">
        <f>C2886&amp;"-"&amp;COUNTIF(C$2:C2886,C2886)</f>
        <v>73053-9</v>
      </c>
      <c r="C2886">
        <v>73053</v>
      </c>
      <c r="D2886" s="57">
        <v>45027</v>
      </c>
      <c r="E2886" s="84" t="str">
        <f>F2886&amp;"-"&amp;COUNTIF($F$2:F2886,F2886)</f>
        <v>METASA-2390</v>
      </c>
      <c r="F2886" s="84" t="str">
        <f t="shared" si="159"/>
        <v>METASA</v>
      </c>
      <c r="G2886" t="s">
        <v>8581</v>
      </c>
      <c r="H2886" s="62">
        <v>88416482000106</v>
      </c>
      <c r="I2886" t="s">
        <v>30</v>
      </c>
      <c r="J2886">
        <v>152.96</v>
      </c>
      <c r="K2886">
        <v>2045.08</v>
      </c>
    </row>
    <row r="2887" spans="1:11" x14ac:dyDescent="0.25">
      <c r="A2887" t="s">
        <v>5958</v>
      </c>
      <c r="B2887" t="str">
        <f>C2887&amp;"-"&amp;COUNTIF(C$2:C2887,C2887)</f>
        <v>73053-10</v>
      </c>
      <c r="C2887">
        <v>73053</v>
      </c>
      <c r="D2887" s="57">
        <v>45027</v>
      </c>
      <c r="E2887" s="84" t="str">
        <f>F2887&amp;"-"&amp;COUNTIF($F$2:F2887,F2887)</f>
        <v>METASA-2391</v>
      </c>
      <c r="F2887" s="84" t="str">
        <f t="shared" si="159"/>
        <v>METASA</v>
      </c>
      <c r="G2887" t="s">
        <v>8581</v>
      </c>
      <c r="H2887" s="62">
        <v>88416482000106</v>
      </c>
      <c r="I2887" t="s">
        <v>30</v>
      </c>
      <c r="J2887">
        <v>244.49</v>
      </c>
      <c r="K2887">
        <v>3535.33</v>
      </c>
    </row>
    <row r="2888" spans="1:11" x14ac:dyDescent="0.25">
      <c r="A2888" t="s">
        <v>5958</v>
      </c>
      <c r="B2888" t="str">
        <f>C2888&amp;"-"&amp;COUNTIF(C$2:C2888,C2888)</f>
        <v>73053-11</v>
      </c>
      <c r="C2888">
        <v>73053</v>
      </c>
      <c r="D2888" s="57">
        <v>45027</v>
      </c>
      <c r="E2888" s="84" t="str">
        <f>F2888&amp;"-"&amp;COUNTIF($F$2:F2888,F2888)</f>
        <v>METASA-2392</v>
      </c>
      <c r="F2888" s="84" t="str">
        <f t="shared" si="159"/>
        <v>METASA</v>
      </c>
      <c r="G2888" t="s">
        <v>8581</v>
      </c>
      <c r="H2888" s="62">
        <v>88416482000106</v>
      </c>
      <c r="I2888" t="s">
        <v>30</v>
      </c>
      <c r="J2888">
        <v>3060.61</v>
      </c>
      <c r="K2888">
        <v>46582.48</v>
      </c>
    </row>
    <row r="2889" spans="1:11" x14ac:dyDescent="0.25">
      <c r="A2889" t="s">
        <v>5958</v>
      </c>
      <c r="B2889" t="str">
        <f>C2889&amp;"-"&amp;COUNTIF(C$2:C2889,C2889)</f>
        <v>73053-12</v>
      </c>
      <c r="C2889">
        <v>73053</v>
      </c>
      <c r="D2889" s="57">
        <v>45027</v>
      </c>
      <c r="E2889" s="84" t="str">
        <f>F2889&amp;"-"&amp;COUNTIF($F$2:F2889,F2889)</f>
        <v>METASA-2393</v>
      </c>
      <c r="F2889" s="84" t="str">
        <f t="shared" si="159"/>
        <v>METASA</v>
      </c>
      <c r="G2889" t="s">
        <v>8581</v>
      </c>
      <c r="H2889" s="62">
        <v>88416482000106</v>
      </c>
      <c r="I2889" t="s">
        <v>30</v>
      </c>
      <c r="J2889">
        <v>242.68</v>
      </c>
      <c r="K2889">
        <v>4096.4399999999996</v>
      </c>
    </row>
    <row r="2890" spans="1:11" x14ac:dyDescent="0.25">
      <c r="A2890" t="s">
        <v>5958</v>
      </c>
      <c r="B2890" t="str">
        <f>C2890&amp;"-"&amp;COUNTIF(C$2:C2890,C2890)</f>
        <v>73053-13</v>
      </c>
      <c r="C2890">
        <v>73053</v>
      </c>
      <c r="D2890" s="57">
        <v>45027</v>
      </c>
      <c r="E2890" s="84" t="str">
        <f>F2890&amp;"-"&amp;COUNTIF($F$2:F2890,F2890)</f>
        <v>METASA-2394</v>
      </c>
      <c r="F2890" s="84" t="str">
        <f t="shared" si="159"/>
        <v>METASA</v>
      </c>
      <c r="G2890" t="s">
        <v>8581</v>
      </c>
      <c r="H2890" s="62">
        <v>88416482000106</v>
      </c>
      <c r="I2890" t="s">
        <v>30</v>
      </c>
      <c r="J2890">
        <v>836.44</v>
      </c>
      <c r="K2890">
        <v>24716.799999999999</v>
      </c>
    </row>
    <row r="2891" spans="1:11" x14ac:dyDescent="0.25">
      <c r="A2891" t="s">
        <v>5958</v>
      </c>
      <c r="B2891" t="str">
        <f>C2891&amp;"-"&amp;COUNTIF(C$2:C2891,C2891)</f>
        <v>73053-14</v>
      </c>
      <c r="C2891">
        <v>73053</v>
      </c>
      <c r="D2891" s="57">
        <v>45027</v>
      </c>
      <c r="E2891" s="84" t="str">
        <f>F2891&amp;"-"&amp;COUNTIF($F$2:F2891,F2891)</f>
        <v>METASA-2395</v>
      </c>
      <c r="F2891" s="84" t="str">
        <f t="shared" si="159"/>
        <v>METASA</v>
      </c>
      <c r="G2891" t="s">
        <v>8581</v>
      </c>
      <c r="H2891" s="62">
        <v>88416482000106</v>
      </c>
      <c r="I2891" t="s">
        <v>30</v>
      </c>
      <c r="J2891">
        <v>2.5499999999999998</v>
      </c>
      <c r="K2891">
        <v>38.81</v>
      </c>
    </row>
    <row r="2892" spans="1:11" x14ac:dyDescent="0.25">
      <c r="A2892" t="s">
        <v>5958</v>
      </c>
      <c r="B2892" t="str">
        <f>C2892&amp;"-"&amp;COUNTIF(C$2:C2892,C2892)</f>
        <v>73053-15</v>
      </c>
      <c r="C2892">
        <v>73053</v>
      </c>
      <c r="D2892" s="57">
        <v>45027</v>
      </c>
      <c r="E2892" s="84" t="str">
        <f>F2892&amp;"-"&amp;COUNTIF($F$2:F2892,F2892)</f>
        <v>METASA-2396</v>
      </c>
      <c r="F2892" s="84" t="str">
        <f t="shared" si="159"/>
        <v>METASA</v>
      </c>
      <c r="G2892" t="s">
        <v>8581</v>
      </c>
      <c r="H2892" s="62">
        <v>88416482000106</v>
      </c>
      <c r="I2892" t="s">
        <v>30</v>
      </c>
      <c r="J2892">
        <v>561.94000000000005</v>
      </c>
      <c r="K2892">
        <v>9485.5499999999993</v>
      </c>
    </row>
    <row r="2893" spans="1:11" x14ac:dyDescent="0.25">
      <c r="A2893" t="s">
        <v>5958</v>
      </c>
      <c r="B2893" t="str">
        <f>C2893&amp;"-"&amp;COUNTIF(C$2:C2893,C2893)</f>
        <v>73053-16</v>
      </c>
      <c r="C2893">
        <v>73053</v>
      </c>
      <c r="D2893" s="57">
        <v>45027</v>
      </c>
      <c r="E2893" s="84" t="str">
        <f>F2893&amp;"-"&amp;COUNTIF($F$2:F2893,F2893)</f>
        <v>METASA-2397</v>
      </c>
      <c r="F2893" s="84" t="str">
        <f t="shared" si="159"/>
        <v>METASA</v>
      </c>
      <c r="G2893" t="s">
        <v>8581</v>
      </c>
      <c r="H2893" s="62">
        <v>88416482000106</v>
      </c>
      <c r="I2893" t="s">
        <v>30</v>
      </c>
      <c r="J2893">
        <v>19.420000000000002</v>
      </c>
      <c r="K2893">
        <v>311.89</v>
      </c>
    </row>
    <row r="2894" spans="1:11" x14ac:dyDescent="0.25">
      <c r="A2894" t="s">
        <v>5958</v>
      </c>
      <c r="B2894" t="str">
        <f>C2894&amp;"-"&amp;COUNTIF(C$2:C2894,C2894)</f>
        <v>73053-17</v>
      </c>
      <c r="C2894">
        <v>73053</v>
      </c>
      <c r="D2894" s="57">
        <v>45027</v>
      </c>
      <c r="E2894" s="84" t="str">
        <f>F2894&amp;"-"&amp;COUNTIF($F$2:F2894,F2894)</f>
        <v>METASA-2398</v>
      </c>
      <c r="F2894" s="84" t="str">
        <f t="shared" si="159"/>
        <v>METASA</v>
      </c>
      <c r="G2894" t="s">
        <v>8581</v>
      </c>
      <c r="H2894" s="62">
        <v>88416482000106</v>
      </c>
      <c r="I2894" t="s">
        <v>30</v>
      </c>
      <c r="J2894">
        <v>434.24</v>
      </c>
      <c r="K2894">
        <v>8107.26</v>
      </c>
    </row>
    <row r="2895" spans="1:11" x14ac:dyDescent="0.25">
      <c r="A2895" t="s">
        <v>5958</v>
      </c>
      <c r="B2895" t="str">
        <f>C2895&amp;"-"&amp;COUNTIF(C$2:C2895,C2895)</f>
        <v>73053-18</v>
      </c>
      <c r="C2895">
        <v>73053</v>
      </c>
      <c r="D2895" s="57">
        <v>45027</v>
      </c>
      <c r="E2895" s="84" t="str">
        <f>F2895&amp;"-"&amp;COUNTIF($F$2:F2895,F2895)</f>
        <v>METASA-2399</v>
      </c>
      <c r="F2895" s="84" t="str">
        <f t="shared" si="159"/>
        <v>METASA</v>
      </c>
      <c r="G2895" t="s">
        <v>8581</v>
      </c>
      <c r="H2895" s="62">
        <v>88416482000106</v>
      </c>
      <c r="I2895" t="s">
        <v>30</v>
      </c>
      <c r="J2895">
        <v>1367.85</v>
      </c>
      <c r="K2895">
        <v>26426.86</v>
      </c>
    </row>
    <row r="2896" spans="1:11" x14ac:dyDescent="0.25">
      <c r="A2896" t="s">
        <v>5958</v>
      </c>
      <c r="B2896" t="str">
        <f>C2896&amp;"-"&amp;COUNTIF(C$2:C2896,C2896)</f>
        <v>73053-19</v>
      </c>
      <c r="C2896">
        <v>73053</v>
      </c>
      <c r="D2896" s="57">
        <v>45027</v>
      </c>
      <c r="E2896" s="84" t="str">
        <f>F2896&amp;"-"&amp;COUNTIF($F$2:F2896,F2896)</f>
        <v>METASA-2400</v>
      </c>
      <c r="F2896" s="84" t="str">
        <f t="shared" si="159"/>
        <v>METASA</v>
      </c>
      <c r="G2896" t="s">
        <v>8581</v>
      </c>
      <c r="H2896" s="62">
        <v>88416482000106</v>
      </c>
      <c r="I2896" t="s">
        <v>30</v>
      </c>
      <c r="J2896">
        <v>67.040000000000006</v>
      </c>
      <c r="K2896">
        <v>1295.21</v>
      </c>
    </row>
    <row r="2897" spans="1:11" x14ac:dyDescent="0.25">
      <c r="A2897" t="s">
        <v>5958</v>
      </c>
      <c r="B2897" t="str">
        <f>C2897&amp;"-"&amp;COUNTIF(C$2:C2897,C2897)</f>
        <v>73053-20</v>
      </c>
      <c r="C2897">
        <v>73053</v>
      </c>
      <c r="D2897" s="57">
        <v>45027</v>
      </c>
      <c r="E2897" s="84" t="str">
        <f>F2897&amp;"-"&amp;COUNTIF($F$2:F2897,F2897)</f>
        <v>METASA-2401</v>
      </c>
      <c r="F2897" s="84" t="str">
        <f t="shared" si="159"/>
        <v>METASA</v>
      </c>
      <c r="G2897" t="s">
        <v>8581</v>
      </c>
      <c r="H2897" s="62">
        <v>88416482000106</v>
      </c>
      <c r="I2897" t="s">
        <v>30</v>
      </c>
      <c r="J2897">
        <v>1254.8</v>
      </c>
      <c r="K2897">
        <v>21181.02</v>
      </c>
    </row>
    <row r="2898" spans="1:11" x14ac:dyDescent="0.25">
      <c r="A2898" t="s">
        <v>5958</v>
      </c>
      <c r="B2898" t="str">
        <f>C2898&amp;"-"&amp;COUNTIF(C$2:C2898,C2898)</f>
        <v>73053-21</v>
      </c>
      <c r="C2898">
        <v>73053</v>
      </c>
      <c r="D2898" s="57">
        <v>45027</v>
      </c>
      <c r="E2898" s="84" t="str">
        <f>F2898&amp;"-"&amp;COUNTIF($F$2:F2898,F2898)</f>
        <v>METASA-2402</v>
      </c>
      <c r="F2898" s="84" t="str">
        <f t="shared" si="159"/>
        <v>METASA</v>
      </c>
      <c r="G2898" t="s">
        <v>8581</v>
      </c>
      <c r="H2898" s="62">
        <v>88416482000106</v>
      </c>
      <c r="I2898" t="s">
        <v>30</v>
      </c>
      <c r="J2898">
        <v>6368.35</v>
      </c>
      <c r="K2898">
        <v>203723.55</v>
      </c>
    </row>
    <row r="2899" spans="1:11" x14ac:dyDescent="0.25">
      <c r="A2899" t="s">
        <v>5958</v>
      </c>
      <c r="B2899" t="str">
        <f>C2899&amp;"-"&amp;COUNTIF(C$2:C2899,C2899)</f>
        <v>73053-22</v>
      </c>
      <c r="C2899">
        <v>73053</v>
      </c>
      <c r="D2899" s="57">
        <v>45027</v>
      </c>
      <c r="E2899" s="84" t="str">
        <f>F2899&amp;"-"&amp;COUNTIF($F$2:F2899,F2899)</f>
        <v>METASA-2403</v>
      </c>
      <c r="F2899" s="84" t="str">
        <f t="shared" si="159"/>
        <v>METASA</v>
      </c>
      <c r="G2899" t="s">
        <v>8581</v>
      </c>
      <c r="H2899" s="62">
        <v>88416482000106</v>
      </c>
      <c r="I2899" t="s">
        <v>30</v>
      </c>
      <c r="J2899">
        <v>96.96</v>
      </c>
      <c r="K2899">
        <v>1475.73</v>
      </c>
    </row>
    <row r="2900" spans="1:11" x14ac:dyDescent="0.25">
      <c r="A2900" t="s">
        <v>5958</v>
      </c>
      <c r="B2900" t="str">
        <f>C2900&amp;"-"&amp;COUNTIF(C$2:C2900,C2900)</f>
        <v>73053-23</v>
      </c>
      <c r="C2900">
        <v>73053</v>
      </c>
      <c r="D2900" s="57">
        <v>45027</v>
      </c>
      <c r="E2900" s="84" t="str">
        <f>F2900&amp;"-"&amp;COUNTIF($F$2:F2900,F2900)</f>
        <v>METASA-2404</v>
      </c>
      <c r="F2900" s="84" t="str">
        <f t="shared" si="159"/>
        <v>METASA</v>
      </c>
      <c r="G2900" t="s">
        <v>8581</v>
      </c>
      <c r="H2900" s="62">
        <v>88416482000106</v>
      </c>
      <c r="I2900" t="s">
        <v>30</v>
      </c>
      <c r="J2900">
        <v>222.28</v>
      </c>
      <c r="K2900">
        <v>3383.1</v>
      </c>
    </row>
    <row r="2901" spans="1:11" x14ac:dyDescent="0.25">
      <c r="A2901" t="s">
        <v>5958</v>
      </c>
      <c r="B2901" t="str">
        <f>C2901&amp;"-"&amp;COUNTIF(C$2:C2901,C2901)</f>
        <v>73104-1</v>
      </c>
      <c r="C2901">
        <v>73104</v>
      </c>
      <c r="D2901" s="57">
        <v>45028</v>
      </c>
      <c r="E2901" s="84" t="str">
        <f>F2901&amp;"-"&amp;COUNTIF($F$2:F2901,F2901)</f>
        <v>METASA-2405</v>
      </c>
      <c r="F2901" s="84" t="str">
        <f t="shared" si="159"/>
        <v>METASA</v>
      </c>
      <c r="G2901" t="s">
        <v>8581</v>
      </c>
      <c r="H2901" s="62">
        <v>88416482000106</v>
      </c>
      <c r="I2901" t="s">
        <v>30</v>
      </c>
      <c r="J2901">
        <v>517.41999999999996</v>
      </c>
      <c r="K2901">
        <v>9132.4599999999991</v>
      </c>
    </row>
    <row r="2902" spans="1:11" x14ac:dyDescent="0.25">
      <c r="A2902" t="s">
        <v>5958</v>
      </c>
      <c r="B2902" t="str">
        <f>C2902&amp;"-"&amp;COUNTIF(C$2:C2902,C2902)</f>
        <v>73104-2</v>
      </c>
      <c r="C2902">
        <v>73104</v>
      </c>
      <c r="D2902" s="57">
        <v>45028</v>
      </c>
      <c r="E2902" s="84" t="str">
        <f>F2902&amp;"-"&amp;COUNTIF($F$2:F2902,F2902)</f>
        <v>METASA-2406</v>
      </c>
      <c r="F2902" s="84" t="str">
        <f t="shared" si="159"/>
        <v>METASA</v>
      </c>
      <c r="G2902" t="s">
        <v>8581</v>
      </c>
      <c r="H2902" s="62">
        <v>88416482000106</v>
      </c>
      <c r="I2902" t="s">
        <v>30</v>
      </c>
      <c r="J2902">
        <v>389.74</v>
      </c>
      <c r="K2902">
        <v>6578.81</v>
      </c>
    </row>
    <row r="2903" spans="1:11" x14ac:dyDescent="0.25">
      <c r="A2903" t="s">
        <v>5958</v>
      </c>
      <c r="B2903" t="str">
        <f>C2903&amp;"-"&amp;COUNTIF(C$2:C2903,C2903)</f>
        <v>73104-3</v>
      </c>
      <c r="C2903">
        <v>73104</v>
      </c>
      <c r="D2903" s="57">
        <v>45028</v>
      </c>
      <c r="E2903" s="84" t="str">
        <f>F2903&amp;"-"&amp;COUNTIF($F$2:F2903,F2903)</f>
        <v>METASA-2407</v>
      </c>
      <c r="F2903" s="84" t="str">
        <f t="shared" si="159"/>
        <v>METASA</v>
      </c>
      <c r="G2903" t="s">
        <v>8581</v>
      </c>
      <c r="H2903" s="62">
        <v>88416482000106</v>
      </c>
      <c r="I2903" t="s">
        <v>30</v>
      </c>
      <c r="J2903">
        <v>1333.44</v>
      </c>
      <c r="K2903">
        <v>22508.47</v>
      </c>
    </row>
    <row r="2904" spans="1:11" x14ac:dyDescent="0.25">
      <c r="A2904" t="s">
        <v>5958</v>
      </c>
      <c r="B2904" t="str">
        <f>C2904&amp;"-"&amp;COUNTIF(C$2:C2904,C2904)</f>
        <v>73104-4</v>
      </c>
      <c r="C2904">
        <v>73104</v>
      </c>
      <c r="D2904" s="57">
        <v>45028</v>
      </c>
      <c r="E2904" s="84" t="str">
        <f>F2904&amp;"-"&amp;COUNTIF($F$2:F2904,F2904)</f>
        <v>METASA-2408</v>
      </c>
      <c r="F2904" s="84" t="str">
        <f t="shared" si="159"/>
        <v>METASA</v>
      </c>
      <c r="G2904" t="s">
        <v>8581</v>
      </c>
      <c r="H2904" s="62">
        <v>88416482000106</v>
      </c>
      <c r="I2904" t="s">
        <v>30</v>
      </c>
      <c r="J2904">
        <v>534.08000000000004</v>
      </c>
      <c r="K2904">
        <v>7722.8</v>
      </c>
    </row>
    <row r="2905" spans="1:11" x14ac:dyDescent="0.25">
      <c r="A2905" t="s">
        <v>5958</v>
      </c>
      <c r="B2905" t="str">
        <f>C2905&amp;"-"&amp;COUNTIF(C$2:C2905,C2905)</f>
        <v>73104-5</v>
      </c>
      <c r="C2905">
        <v>73104</v>
      </c>
      <c r="D2905" s="57">
        <v>45028</v>
      </c>
      <c r="E2905" s="84" t="str">
        <f>F2905&amp;"-"&amp;COUNTIF($F$2:F2905,F2905)</f>
        <v>METASA-2409</v>
      </c>
      <c r="F2905" s="84" t="str">
        <f t="shared" si="159"/>
        <v>METASA</v>
      </c>
      <c r="G2905" t="s">
        <v>8581</v>
      </c>
      <c r="H2905" s="62">
        <v>88416482000106</v>
      </c>
      <c r="I2905" t="s">
        <v>30</v>
      </c>
      <c r="J2905">
        <v>792.85</v>
      </c>
      <c r="K2905">
        <v>13383.31</v>
      </c>
    </row>
    <row r="2906" spans="1:11" x14ac:dyDescent="0.25">
      <c r="A2906" t="s">
        <v>5958</v>
      </c>
      <c r="B2906" t="str">
        <f>C2906&amp;"-"&amp;COUNTIF(C$2:C2906,C2906)</f>
        <v>73104-6</v>
      </c>
      <c r="C2906">
        <v>73104</v>
      </c>
      <c r="D2906" s="57">
        <v>45028</v>
      </c>
      <c r="E2906" s="84" t="str">
        <f>F2906&amp;"-"&amp;COUNTIF($F$2:F2906,F2906)</f>
        <v>METASA-2410</v>
      </c>
      <c r="F2906" s="84" t="str">
        <f t="shared" si="159"/>
        <v>METASA</v>
      </c>
      <c r="G2906" t="s">
        <v>8581</v>
      </c>
      <c r="H2906" s="62">
        <v>88416482000106</v>
      </c>
      <c r="I2906" t="s">
        <v>30</v>
      </c>
      <c r="J2906">
        <v>2561.61</v>
      </c>
      <c r="K2906">
        <v>34248.730000000003</v>
      </c>
    </row>
    <row r="2907" spans="1:11" x14ac:dyDescent="0.25">
      <c r="A2907" t="s">
        <v>5958</v>
      </c>
      <c r="B2907" t="str">
        <f>C2907&amp;"-"&amp;COUNTIF(C$2:C2907,C2907)</f>
        <v>73104-7</v>
      </c>
      <c r="C2907">
        <v>73104</v>
      </c>
      <c r="D2907" s="57">
        <v>45028</v>
      </c>
      <c r="E2907" s="84" t="str">
        <f>F2907&amp;"-"&amp;COUNTIF($F$2:F2907,F2907)</f>
        <v>METASA-2411</v>
      </c>
      <c r="F2907" s="84" t="str">
        <f t="shared" si="159"/>
        <v>METASA</v>
      </c>
      <c r="G2907" t="s">
        <v>8581</v>
      </c>
      <c r="H2907" s="62">
        <v>88416482000106</v>
      </c>
      <c r="I2907" t="s">
        <v>30</v>
      </c>
      <c r="J2907">
        <v>1537.42</v>
      </c>
      <c r="K2907">
        <v>24952.33</v>
      </c>
    </row>
    <row r="2908" spans="1:11" x14ac:dyDescent="0.25">
      <c r="A2908" t="s">
        <v>5958</v>
      </c>
      <c r="B2908" t="str">
        <f>C2908&amp;"-"&amp;COUNTIF(C$2:C2908,C2908)</f>
        <v>73104-8</v>
      </c>
      <c r="C2908">
        <v>73104</v>
      </c>
      <c r="D2908" s="57">
        <v>45028</v>
      </c>
      <c r="E2908" s="84" t="str">
        <f>F2908&amp;"-"&amp;COUNTIF($F$2:F2908,F2908)</f>
        <v>METASA-2412</v>
      </c>
      <c r="F2908" s="84" t="str">
        <f t="shared" si="159"/>
        <v>METASA</v>
      </c>
      <c r="G2908" t="s">
        <v>8581</v>
      </c>
      <c r="H2908" s="62">
        <v>88416482000106</v>
      </c>
      <c r="I2908" t="s">
        <v>30</v>
      </c>
      <c r="J2908">
        <v>1377.4</v>
      </c>
      <c r="K2908">
        <v>20964.03</v>
      </c>
    </row>
    <row r="2909" spans="1:11" x14ac:dyDescent="0.25">
      <c r="A2909" t="s">
        <v>5958</v>
      </c>
      <c r="B2909" t="str">
        <f>C2909&amp;"-"&amp;COUNTIF(C$2:C2909,C2909)</f>
        <v>73104-9</v>
      </c>
      <c r="C2909">
        <v>73104</v>
      </c>
      <c r="D2909" s="57">
        <v>45028</v>
      </c>
      <c r="E2909" s="84" t="str">
        <f>F2909&amp;"-"&amp;COUNTIF($F$2:F2909,F2909)</f>
        <v>METASA-2413</v>
      </c>
      <c r="F2909" s="84" t="str">
        <f t="shared" si="159"/>
        <v>METASA</v>
      </c>
      <c r="G2909" t="s">
        <v>8581</v>
      </c>
      <c r="H2909" s="62">
        <v>88416482000106</v>
      </c>
      <c r="I2909" t="s">
        <v>30</v>
      </c>
      <c r="J2909">
        <v>236.04</v>
      </c>
      <c r="K2909">
        <v>3984.36</v>
      </c>
    </row>
    <row r="2910" spans="1:11" x14ac:dyDescent="0.25">
      <c r="A2910" t="s">
        <v>5958</v>
      </c>
      <c r="B2910" t="str">
        <f>C2910&amp;"-"&amp;COUNTIF(C$2:C2910,C2910)</f>
        <v>73104-10</v>
      </c>
      <c r="C2910">
        <v>73104</v>
      </c>
      <c r="D2910" s="57">
        <v>45028</v>
      </c>
      <c r="E2910" s="84" t="str">
        <f>F2910&amp;"-"&amp;COUNTIF($F$2:F2910,F2910)</f>
        <v>METASA-2414</v>
      </c>
      <c r="F2910" s="84" t="str">
        <f t="shared" si="159"/>
        <v>METASA</v>
      </c>
      <c r="G2910" t="s">
        <v>8581</v>
      </c>
      <c r="H2910" s="62">
        <v>88416482000106</v>
      </c>
      <c r="I2910" t="s">
        <v>30</v>
      </c>
      <c r="J2910">
        <v>1256.93</v>
      </c>
      <c r="K2910">
        <v>20186.3</v>
      </c>
    </row>
    <row r="2911" spans="1:11" x14ac:dyDescent="0.25">
      <c r="A2911" t="s">
        <v>5958</v>
      </c>
      <c r="B2911" t="str">
        <f>C2911&amp;"-"&amp;COUNTIF(C$2:C2911,C2911)</f>
        <v>73104-11</v>
      </c>
      <c r="C2911">
        <v>73104</v>
      </c>
      <c r="D2911" s="57">
        <v>45028</v>
      </c>
      <c r="E2911" s="84" t="str">
        <f>F2911&amp;"-"&amp;COUNTIF($F$2:F2911,F2911)</f>
        <v>METASA-2415</v>
      </c>
      <c r="F2911" s="84" t="str">
        <f t="shared" si="159"/>
        <v>METASA</v>
      </c>
      <c r="G2911" t="s">
        <v>8581</v>
      </c>
      <c r="H2911" s="62">
        <v>88416482000106</v>
      </c>
      <c r="I2911" t="s">
        <v>30</v>
      </c>
      <c r="J2911">
        <v>1200.92</v>
      </c>
      <c r="K2911">
        <v>19490.93</v>
      </c>
    </row>
    <row r="2912" spans="1:11" x14ac:dyDescent="0.25">
      <c r="A2912" t="s">
        <v>5958</v>
      </c>
      <c r="B2912" t="str">
        <f>C2912&amp;"-"&amp;COUNTIF(C$2:C2912,C2912)</f>
        <v>73104-12</v>
      </c>
      <c r="C2912">
        <v>73104</v>
      </c>
      <c r="D2912" s="57">
        <v>45028</v>
      </c>
      <c r="E2912" s="84" t="str">
        <f>F2912&amp;"-"&amp;COUNTIF($F$2:F2912,F2912)</f>
        <v>METASA-2416</v>
      </c>
      <c r="F2912" s="84" t="str">
        <f t="shared" si="159"/>
        <v>METASA</v>
      </c>
      <c r="G2912" t="s">
        <v>8581</v>
      </c>
      <c r="H2912" s="62">
        <v>88416482000106</v>
      </c>
      <c r="I2912" t="s">
        <v>30</v>
      </c>
      <c r="J2912">
        <v>3553.69</v>
      </c>
      <c r="K2912">
        <v>66347.39</v>
      </c>
    </row>
    <row r="2913" spans="1:11" x14ac:dyDescent="0.25">
      <c r="A2913" t="s">
        <v>5958</v>
      </c>
      <c r="B2913" t="str">
        <f>C2913&amp;"-"&amp;COUNTIF(C$2:C2913,C2913)</f>
        <v>73104-13</v>
      </c>
      <c r="C2913">
        <v>73104</v>
      </c>
      <c r="D2913" s="57">
        <v>45028</v>
      </c>
      <c r="E2913" s="84" t="str">
        <f>F2913&amp;"-"&amp;COUNTIF($F$2:F2913,F2913)</f>
        <v>METASA-2417</v>
      </c>
      <c r="F2913" s="84" t="str">
        <f t="shared" si="159"/>
        <v>METASA</v>
      </c>
      <c r="G2913" t="s">
        <v>8581</v>
      </c>
      <c r="H2913" s="62">
        <v>88416482000106</v>
      </c>
      <c r="I2913" t="s">
        <v>30</v>
      </c>
      <c r="J2913">
        <v>0.84</v>
      </c>
      <c r="K2913">
        <v>14.18</v>
      </c>
    </row>
    <row r="2914" spans="1:11" x14ac:dyDescent="0.25">
      <c r="A2914" t="s">
        <v>5958</v>
      </c>
      <c r="B2914" t="str">
        <f>C2914&amp;"-"&amp;COUNTIF(C$2:C2914,C2914)</f>
        <v>73104-14</v>
      </c>
      <c r="C2914">
        <v>73104</v>
      </c>
      <c r="D2914" s="57">
        <v>45028</v>
      </c>
      <c r="E2914" s="84" t="str">
        <f>F2914&amp;"-"&amp;COUNTIF($F$2:F2914,F2914)</f>
        <v>METASA-2418</v>
      </c>
      <c r="F2914" s="84" t="str">
        <f t="shared" si="159"/>
        <v>METASA</v>
      </c>
      <c r="G2914" t="s">
        <v>8581</v>
      </c>
      <c r="H2914" s="62">
        <v>88416482000106</v>
      </c>
      <c r="I2914" t="s">
        <v>30</v>
      </c>
      <c r="J2914">
        <v>1492.44</v>
      </c>
      <c r="K2914">
        <v>28833.94</v>
      </c>
    </row>
    <row r="2915" spans="1:11" x14ac:dyDescent="0.25">
      <c r="A2915" t="s">
        <v>5958</v>
      </c>
      <c r="B2915" t="str">
        <f>C2915&amp;"-"&amp;COUNTIF(C$2:C2915,C2915)</f>
        <v>73104-15</v>
      </c>
      <c r="C2915">
        <v>73104</v>
      </c>
      <c r="D2915" s="57">
        <v>45028</v>
      </c>
      <c r="E2915" s="84" t="str">
        <f>F2915&amp;"-"&amp;COUNTIF($F$2:F2915,F2915)</f>
        <v>METASA-2419</v>
      </c>
      <c r="F2915" s="84" t="str">
        <f t="shared" si="159"/>
        <v>METASA</v>
      </c>
      <c r="G2915" t="s">
        <v>8581</v>
      </c>
      <c r="H2915" s="62">
        <v>88416482000106</v>
      </c>
      <c r="I2915" t="s">
        <v>30</v>
      </c>
      <c r="J2915">
        <v>62.44</v>
      </c>
      <c r="K2915">
        <v>1206.3399999999999</v>
      </c>
    </row>
    <row r="2916" spans="1:11" x14ac:dyDescent="0.25">
      <c r="A2916" t="s">
        <v>5958</v>
      </c>
      <c r="B2916" t="str">
        <f>C2916&amp;"-"&amp;COUNTIF(C$2:C2916,C2916)</f>
        <v>73104-16</v>
      </c>
      <c r="C2916">
        <v>73104</v>
      </c>
      <c r="D2916" s="57">
        <v>45028</v>
      </c>
      <c r="E2916" s="84" t="str">
        <f>F2916&amp;"-"&amp;COUNTIF($F$2:F2916,F2916)</f>
        <v>METASA-2420</v>
      </c>
      <c r="F2916" s="84" t="str">
        <f t="shared" si="159"/>
        <v>METASA</v>
      </c>
      <c r="G2916" t="s">
        <v>8581</v>
      </c>
      <c r="H2916" s="62">
        <v>88416482000106</v>
      </c>
      <c r="I2916" t="s">
        <v>30</v>
      </c>
      <c r="J2916">
        <v>3966.49</v>
      </c>
      <c r="K2916">
        <v>76632.59</v>
      </c>
    </row>
    <row r="2917" spans="1:11" x14ac:dyDescent="0.25">
      <c r="A2917" t="s">
        <v>5958</v>
      </c>
      <c r="B2917" t="str">
        <f>C2917&amp;"-"&amp;COUNTIF(C$2:C2917,C2917)</f>
        <v>73104-17</v>
      </c>
      <c r="C2917">
        <v>73104</v>
      </c>
      <c r="D2917" s="57">
        <v>45028</v>
      </c>
      <c r="E2917" s="84" t="str">
        <f>F2917&amp;"-"&amp;COUNTIF($F$2:F2917,F2917)</f>
        <v>METASA-2421</v>
      </c>
      <c r="F2917" s="84" t="str">
        <f t="shared" si="159"/>
        <v>METASA</v>
      </c>
      <c r="G2917" t="s">
        <v>8581</v>
      </c>
      <c r="H2917" s="62">
        <v>88416482000106</v>
      </c>
      <c r="I2917" t="s">
        <v>30</v>
      </c>
      <c r="J2917">
        <v>534.55999999999995</v>
      </c>
      <c r="K2917">
        <v>9023.3700000000008</v>
      </c>
    </row>
    <row r="2918" spans="1:11" x14ac:dyDescent="0.25">
      <c r="A2918" t="s">
        <v>5958</v>
      </c>
      <c r="B2918" t="str">
        <f>C2918&amp;"-"&amp;COUNTIF(C$2:C2918,C2918)</f>
        <v>73104-18</v>
      </c>
      <c r="C2918">
        <v>73104</v>
      </c>
      <c r="D2918" s="57">
        <v>45028</v>
      </c>
      <c r="E2918" s="84" t="str">
        <f>F2918&amp;"-"&amp;COUNTIF($F$2:F2918,F2918)</f>
        <v>METASA-2422</v>
      </c>
      <c r="F2918" s="84" t="str">
        <f t="shared" si="159"/>
        <v>METASA</v>
      </c>
      <c r="G2918" t="s">
        <v>8581</v>
      </c>
      <c r="H2918" s="62">
        <v>88416482000106</v>
      </c>
      <c r="I2918" t="s">
        <v>30</v>
      </c>
      <c r="J2918">
        <v>116.71</v>
      </c>
      <c r="K2918">
        <v>1776.33</v>
      </c>
    </row>
    <row r="2919" spans="1:11" x14ac:dyDescent="0.25">
      <c r="A2919" t="s">
        <v>5958</v>
      </c>
      <c r="B2919" t="str">
        <f>C2919&amp;"-"&amp;COUNTIF(C$2:C2919,C2919)</f>
        <v>73104-19</v>
      </c>
      <c r="C2919">
        <v>73104</v>
      </c>
      <c r="D2919" s="57">
        <v>45028</v>
      </c>
      <c r="E2919" s="84" t="str">
        <f>F2919&amp;"-"&amp;COUNTIF($F$2:F2919,F2919)</f>
        <v>METASA-2423</v>
      </c>
      <c r="F2919" s="84" t="str">
        <f t="shared" si="159"/>
        <v>METASA</v>
      </c>
      <c r="G2919" t="s">
        <v>8581</v>
      </c>
      <c r="H2919" s="62">
        <v>88416482000106</v>
      </c>
      <c r="I2919" t="s">
        <v>30</v>
      </c>
      <c r="J2919">
        <v>260</v>
      </c>
      <c r="K2919">
        <v>3957.2</v>
      </c>
    </row>
    <row r="2920" spans="1:11" x14ac:dyDescent="0.25">
      <c r="A2920" t="s">
        <v>6010</v>
      </c>
      <c r="B2920" t="str">
        <f>C2920&amp;"-"&amp;COUNTIF(C$2:C2920,C2920)</f>
        <v>162495-1</v>
      </c>
      <c r="C2920">
        <v>162495</v>
      </c>
      <c r="D2920" s="57">
        <v>45029</v>
      </c>
      <c r="E2920" s="84" t="str">
        <f>F2920&amp;"-"&amp;COUNTIF($F$2:F2920,F2920)</f>
        <v>H-6</v>
      </c>
      <c r="F2920" s="84" t="str">
        <f t="shared" si="159"/>
        <v>H</v>
      </c>
      <c r="G2920" t="s">
        <v>8589</v>
      </c>
      <c r="H2920" s="62">
        <v>62312426000138</v>
      </c>
      <c r="I2920" t="s">
        <v>869</v>
      </c>
      <c r="J2920">
        <v>11</v>
      </c>
      <c r="K2920">
        <v>15446.64</v>
      </c>
    </row>
    <row r="2921" spans="1:11" x14ac:dyDescent="0.25">
      <c r="A2921" t="s">
        <v>6010</v>
      </c>
      <c r="B2921" t="str">
        <f>C2921&amp;"-"&amp;COUNTIF(C$2:C2921,C2921)</f>
        <v>162495-2</v>
      </c>
      <c r="C2921">
        <v>162495</v>
      </c>
      <c r="D2921" s="57">
        <v>45029</v>
      </c>
      <c r="E2921" s="84" t="str">
        <f>F2921&amp;"-"&amp;COUNTIF($F$2:F2921,F2921)</f>
        <v>H-7</v>
      </c>
      <c r="F2921" s="84" t="str">
        <f t="shared" si="159"/>
        <v>H</v>
      </c>
      <c r="G2921" t="s">
        <v>8589</v>
      </c>
      <c r="H2921" s="62">
        <v>62312426000138</v>
      </c>
      <c r="I2921" t="s">
        <v>869</v>
      </c>
      <c r="J2921">
        <v>6</v>
      </c>
      <c r="K2921">
        <v>6116.22</v>
      </c>
    </row>
    <row r="2922" spans="1:11" x14ac:dyDescent="0.25">
      <c r="A2922" t="s">
        <v>6010</v>
      </c>
      <c r="B2922" t="str">
        <f>C2922&amp;"-"&amp;COUNTIF(C$2:C2922,C2922)</f>
        <v>162495-3</v>
      </c>
      <c r="C2922">
        <v>162495</v>
      </c>
      <c r="D2922" s="57">
        <v>45029</v>
      </c>
      <c r="E2922" s="84" t="str">
        <f>F2922&amp;"-"&amp;COUNTIF($F$2:F2922,F2922)</f>
        <v>H-8</v>
      </c>
      <c r="F2922" s="84" t="str">
        <f t="shared" si="159"/>
        <v>H</v>
      </c>
      <c r="G2922" t="s">
        <v>8589</v>
      </c>
      <c r="H2922" s="62">
        <v>62312426000138</v>
      </c>
      <c r="I2922" t="s">
        <v>869</v>
      </c>
      <c r="J2922">
        <v>57</v>
      </c>
      <c r="K2922">
        <v>28997.61</v>
      </c>
    </row>
    <row r="2923" spans="1:11" x14ac:dyDescent="0.25">
      <c r="A2923" t="s">
        <v>6010</v>
      </c>
      <c r="B2923" t="str">
        <f>C2923&amp;"-"&amp;COUNTIF(C$2:C2923,C2923)</f>
        <v>162495-4</v>
      </c>
      <c r="C2923">
        <v>162495</v>
      </c>
      <c r="D2923" s="57">
        <v>45029</v>
      </c>
      <c r="E2923" s="84" t="str">
        <f>F2923&amp;"-"&amp;COUNTIF($F$2:F2923,F2923)</f>
        <v>H-9</v>
      </c>
      <c r="F2923" s="84" t="str">
        <f t="shared" si="159"/>
        <v>H</v>
      </c>
      <c r="G2923" t="s">
        <v>8589</v>
      </c>
      <c r="H2923" s="62">
        <v>62312426000138</v>
      </c>
      <c r="I2923" t="s">
        <v>869</v>
      </c>
      <c r="J2923">
        <v>6</v>
      </c>
      <c r="K2923">
        <v>3409.5</v>
      </c>
    </row>
    <row r="2924" spans="1:11" x14ac:dyDescent="0.25">
      <c r="A2924" t="s">
        <v>6010</v>
      </c>
      <c r="B2924" t="str">
        <f>C2924&amp;"-"&amp;COUNTIF(C$2:C2924,C2924)</f>
        <v>162495-5</v>
      </c>
      <c r="C2924">
        <v>162495</v>
      </c>
      <c r="D2924" s="57">
        <v>45029</v>
      </c>
      <c r="E2924" s="84" t="str">
        <f>F2924&amp;"-"&amp;COUNTIF($F$2:F2924,F2924)</f>
        <v>H-10</v>
      </c>
      <c r="F2924" s="84" t="str">
        <f t="shared" si="159"/>
        <v>H</v>
      </c>
      <c r="G2924" t="s">
        <v>8589</v>
      </c>
      <c r="H2924" s="62">
        <v>62312426000138</v>
      </c>
      <c r="I2924" t="s">
        <v>869</v>
      </c>
      <c r="J2924">
        <v>75</v>
      </c>
      <c r="K2924">
        <v>42618.75</v>
      </c>
    </row>
    <row r="2925" spans="1:11" x14ac:dyDescent="0.25">
      <c r="A2925" t="s">
        <v>6010</v>
      </c>
      <c r="B2925" t="str">
        <f>C2925&amp;"-"&amp;COUNTIF(C$2:C2925,C2925)</f>
        <v>162495-6</v>
      </c>
      <c r="C2925">
        <v>162495</v>
      </c>
      <c r="D2925" s="57">
        <v>45029</v>
      </c>
      <c r="E2925" s="84" t="str">
        <f>F2925&amp;"-"&amp;COUNTIF($F$2:F2925,F2925)</f>
        <v>H-11</v>
      </c>
      <c r="F2925" s="84" t="str">
        <f t="shared" si="159"/>
        <v>H</v>
      </c>
      <c r="G2925" t="s">
        <v>8589</v>
      </c>
      <c r="H2925" s="62">
        <v>62312426000138</v>
      </c>
      <c r="I2925" t="s">
        <v>869</v>
      </c>
      <c r="J2925">
        <v>12</v>
      </c>
      <c r="K2925">
        <v>12232.44</v>
      </c>
    </row>
    <row r="2926" spans="1:11" x14ac:dyDescent="0.25">
      <c r="A2926" t="s">
        <v>6010</v>
      </c>
      <c r="B2926" t="str">
        <f>C2926&amp;"-"&amp;COUNTIF(C$2:C2926,C2926)</f>
        <v>162495-7</v>
      </c>
      <c r="C2926">
        <v>162495</v>
      </c>
      <c r="D2926" s="57">
        <v>45029</v>
      </c>
      <c r="E2926" s="84" t="str">
        <f>F2926&amp;"-"&amp;COUNTIF($F$2:F2926,F2926)</f>
        <v>H-12</v>
      </c>
      <c r="F2926" s="84" t="str">
        <f t="shared" si="159"/>
        <v>H</v>
      </c>
      <c r="G2926" t="s">
        <v>8589</v>
      </c>
      <c r="H2926" s="62">
        <v>62312426000138</v>
      </c>
      <c r="I2926" t="s">
        <v>869</v>
      </c>
      <c r="J2926">
        <v>32</v>
      </c>
      <c r="K2926">
        <v>16279.36</v>
      </c>
    </row>
    <row r="2927" spans="1:11" x14ac:dyDescent="0.25">
      <c r="A2927" t="s">
        <v>6010</v>
      </c>
      <c r="B2927" t="str">
        <f>C2927&amp;"-"&amp;COUNTIF(C$2:C2927,C2927)</f>
        <v>162495-8</v>
      </c>
      <c r="C2927">
        <v>162495</v>
      </c>
      <c r="D2927" s="57">
        <v>45029</v>
      </c>
      <c r="E2927" s="84" t="str">
        <f>F2927&amp;"-"&amp;COUNTIF($F$2:F2927,F2927)</f>
        <v>H-13</v>
      </c>
      <c r="F2927" s="84" t="str">
        <f t="shared" si="159"/>
        <v>H</v>
      </c>
      <c r="G2927" t="s">
        <v>8589</v>
      </c>
      <c r="H2927" s="62">
        <v>62312426000138</v>
      </c>
      <c r="I2927" t="s">
        <v>869</v>
      </c>
      <c r="J2927">
        <v>14</v>
      </c>
      <c r="K2927">
        <v>14271.18</v>
      </c>
    </row>
    <row r="2928" spans="1:11" x14ac:dyDescent="0.25">
      <c r="A2928" t="s">
        <v>6010</v>
      </c>
      <c r="B2928" t="str">
        <f>C2928&amp;"-"&amp;COUNTIF(C$2:C2928,C2928)</f>
        <v>162495-9</v>
      </c>
      <c r="C2928">
        <v>162495</v>
      </c>
      <c r="D2928" s="57">
        <v>45029</v>
      </c>
      <c r="E2928" s="84" t="str">
        <f>F2928&amp;"-"&amp;COUNTIF($F$2:F2928,F2928)</f>
        <v>H-14</v>
      </c>
      <c r="F2928" s="84" t="str">
        <f t="shared" si="159"/>
        <v>H</v>
      </c>
      <c r="G2928" t="s">
        <v>8589</v>
      </c>
      <c r="H2928" s="62">
        <v>62312426000138</v>
      </c>
      <c r="I2928" t="s">
        <v>869</v>
      </c>
      <c r="J2928">
        <v>5</v>
      </c>
      <c r="K2928">
        <v>7021.2</v>
      </c>
    </row>
    <row r="2929" spans="1:11" x14ac:dyDescent="0.25">
      <c r="A2929" t="s">
        <v>6010</v>
      </c>
      <c r="B2929" t="str">
        <f>C2929&amp;"-"&amp;COUNTIF(C$2:C2929,C2929)</f>
        <v>162495-10</v>
      </c>
      <c r="C2929">
        <v>162495</v>
      </c>
      <c r="D2929" s="57">
        <v>45029</v>
      </c>
      <c r="E2929" s="84" t="str">
        <f>F2929&amp;"-"&amp;COUNTIF($F$2:F2929,F2929)</f>
        <v>H-15</v>
      </c>
      <c r="F2929" s="84" t="str">
        <f t="shared" si="159"/>
        <v>H</v>
      </c>
      <c r="G2929" t="s">
        <v>8589</v>
      </c>
      <c r="H2929" s="62">
        <v>62312426000138</v>
      </c>
      <c r="I2929" t="s">
        <v>869</v>
      </c>
      <c r="J2929">
        <v>5</v>
      </c>
      <c r="K2929">
        <v>2543.65</v>
      </c>
    </row>
    <row r="2930" spans="1:11" x14ac:dyDescent="0.25">
      <c r="A2930" t="s">
        <v>6011</v>
      </c>
      <c r="B2930" t="str">
        <f>C2930&amp;"-"&amp;COUNTIF(C$2:C2930,C2930)</f>
        <v>162495-11</v>
      </c>
      <c r="C2930">
        <v>162495</v>
      </c>
      <c r="D2930" s="57">
        <v>45029</v>
      </c>
      <c r="E2930" s="84" t="str">
        <f>F2930&amp;"-"&amp;COUNTIF($F$2:F2930,F2930)</f>
        <v>H-16</v>
      </c>
      <c r="F2930" s="84" t="str">
        <f t="shared" si="159"/>
        <v>H</v>
      </c>
      <c r="G2930" t="s">
        <v>8589</v>
      </c>
      <c r="H2930" s="62">
        <v>62312426000138</v>
      </c>
      <c r="I2930" t="s">
        <v>869</v>
      </c>
      <c r="J2930">
        <v>2</v>
      </c>
      <c r="K2930">
        <v>1324.6</v>
      </c>
    </row>
    <row r="2931" spans="1:11" x14ac:dyDescent="0.25">
      <c r="A2931" t="s">
        <v>6011</v>
      </c>
      <c r="B2931" t="str">
        <f>C2931&amp;"-"&amp;COUNTIF(C$2:C2931,C2931)</f>
        <v>162495-12</v>
      </c>
      <c r="C2931">
        <v>162495</v>
      </c>
      <c r="D2931" s="57">
        <v>45029</v>
      </c>
      <c r="E2931" s="84" t="str">
        <f>F2931&amp;"-"&amp;COUNTIF($F$2:F2931,F2931)</f>
        <v>H-17</v>
      </c>
      <c r="F2931" s="84" t="str">
        <f t="shared" si="159"/>
        <v>H</v>
      </c>
      <c r="G2931" t="s">
        <v>8589</v>
      </c>
      <c r="H2931" s="62">
        <v>62312426000138</v>
      </c>
      <c r="I2931" t="s">
        <v>869</v>
      </c>
      <c r="J2931">
        <v>2</v>
      </c>
      <c r="K2931">
        <v>2758.42</v>
      </c>
    </row>
    <row r="2932" spans="1:11" x14ac:dyDescent="0.25">
      <c r="A2932" t="s">
        <v>6011</v>
      </c>
      <c r="B2932" t="str">
        <f>C2932&amp;"-"&amp;COUNTIF(C$2:C2932,C2932)</f>
        <v>162495-13</v>
      </c>
      <c r="C2932">
        <v>162495</v>
      </c>
      <c r="D2932" s="57">
        <v>45029</v>
      </c>
      <c r="E2932" s="84" t="str">
        <f>F2932&amp;"-"&amp;COUNTIF($F$2:F2932,F2932)</f>
        <v>H-18</v>
      </c>
      <c r="F2932" s="84" t="str">
        <f t="shared" si="159"/>
        <v>H</v>
      </c>
      <c r="G2932" t="s">
        <v>8589</v>
      </c>
      <c r="H2932" s="62">
        <v>62312426000138</v>
      </c>
      <c r="I2932" t="s">
        <v>869</v>
      </c>
      <c r="J2932">
        <v>2</v>
      </c>
      <c r="K2932">
        <v>1514.72</v>
      </c>
    </row>
    <row r="2933" spans="1:11" x14ac:dyDescent="0.25">
      <c r="A2933" t="s">
        <v>6011</v>
      </c>
      <c r="B2933" t="str">
        <f>C2933&amp;"-"&amp;COUNTIF(C$2:C2933,C2933)</f>
        <v>162495-14</v>
      </c>
      <c r="C2933">
        <v>162495</v>
      </c>
      <c r="D2933" s="57">
        <v>45029</v>
      </c>
      <c r="E2933" s="84" t="str">
        <f>F2933&amp;"-"&amp;COUNTIF($F$2:F2933,F2933)</f>
        <v>H-19</v>
      </c>
      <c r="F2933" s="84" t="str">
        <f t="shared" si="159"/>
        <v>H</v>
      </c>
      <c r="G2933" t="s">
        <v>8589</v>
      </c>
      <c r="H2933" s="62">
        <v>62312426000138</v>
      </c>
      <c r="I2933" t="s">
        <v>869</v>
      </c>
      <c r="J2933">
        <v>2</v>
      </c>
      <c r="K2933">
        <v>2844.54</v>
      </c>
    </row>
    <row r="2934" spans="1:11" x14ac:dyDescent="0.25">
      <c r="A2934" t="s">
        <v>6011</v>
      </c>
      <c r="B2934" t="str">
        <f>C2934&amp;"-"&amp;COUNTIF(C$2:C2934,C2934)</f>
        <v>162495-15</v>
      </c>
      <c r="C2934">
        <v>162495</v>
      </c>
      <c r="D2934" s="57">
        <v>45029</v>
      </c>
      <c r="E2934" s="84" t="str">
        <f>F2934&amp;"-"&amp;COUNTIF($F$2:F2934,F2934)</f>
        <v>H-20</v>
      </c>
      <c r="F2934" s="84" t="str">
        <f t="shared" si="159"/>
        <v>H</v>
      </c>
      <c r="G2934" t="s">
        <v>8589</v>
      </c>
      <c r="H2934" s="62">
        <v>62312426000138</v>
      </c>
      <c r="I2934" t="s">
        <v>869</v>
      </c>
      <c r="J2934">
        <v>2</v>
      </c>
      <c r="K2934">
        <v>935.08</v>
      </c>
    </row>
    <row r="2935" spans="1:11" x14ac:dyDescent="0.25">
      <c r="A2935" t="s">
        <v>6011</v>
      </c>
      <c r="B2935" t="str">
        <f>C2935&amp;"-"&amp;COUNTIF(C$2:C2935,C2935)</f>
        <v>162495-16</v>
      </c>
      <c r="C2935">
        <v>162495</v>
      </c>
      <c r="D2935" s="57">
        <v>45029</v>
      </c>
      <c r="E2935" s="84" t="str">
        <f>F2935&amp;"-"&amp;COUNTIF($F$2:F2935,F2935)</f>
        <v>H-21</v>
      </c>
      <c r="F2935" s="84" t="str">
        <f t="shared" si="159"/>
        <v>H</v>
      </c>
      <c r="G2935" t="s">
        <v>8589</v>
      </c>
      <c r="H2935" s="62">
        <v>62312426000138</v>
      </c>
      <c r="I2935" t="s">
        <v>869</v>
      </c>
      <c r="J2935">
        <v>6</v>
      </c>
      <c r="K2935">
        <v>8533.6200000000008</v>
      </c>
    </row>
    <row r="2936" spans="1:11" x14ac:dyDescent="0.25">
      <c r="A2936" t="s">
        <v>5960</v>
      </c>
      <c r="B2936" t="str">
        <f>C2936&amp;"-"&amp;COUNTIF(C$2:C2936,C2936)</f>
        <v>108759-1</v>
      </c>
      <c r="C2936">
        <v>108759</v>
      </c>
      <c r="D2936" s="57">
        <v>45030</v>
      </c>
      <c r="E2936" s="84" t="str">
        <f>F2936&amp;"-"&amp;COUNTIF($F$2:F2936,F2936)</f>
        <v>ESAB-90</v>
      </c>
      <c r="F2936" s="84" t="str">
        <f t="shared" si="159"/>
        <v>ESAB</v>
      </c>
      <c r="G2936" t="s">
        <v>8582</v>
      </c>
      <c r="H2936" s="62">
        <v>29799921000571</v>
      </c>
      <c r="I2936" t="s">
        <v>30</v>
      </c>
      <c r="J2936">
        <v>100</v>
      </c>
      <c r="K2936">
        <v>11009</v>
      </c>
    </row>
    <row r="2937" spans="1:11" x14ac:dyDescent="0.25">
      <c r="A2937" t="s">
        <v>5976</v>
      </c>
      <c r="B2937" t="str">
        <f>C2937&amp;"-"&amp;COUNTIF(C$2:C2937,C2937)</f>
        <v>108759-2</v>
      </c>
      <c r="C2937">
        <v>108759</v>
      </c>
      <c r="D2937" s="57">
        <v>45030</v>
      </c>
      <c r="E2937" s="84" t="str">
        <f>F2937&amp;"-"&amp;COUNTIF($F$2:F2937,F2937)</f>
        <v>ESAB-91</v>
      </c>
      <c r="F2937" s="84" t="str">
        <f t="shared" si="159"/>
        <v>ESAB</v>
      </c>
      <c r="G2937" t="s">
        <v>8582</v>
      </c>
      <c r="H2937" s="62">
        <v>29799921000571</v>
      </c>
      <c r="I2937" t="s">
        <v>30</v>
      </c>
      <c r="J2937">
        <v>360</v>
      </c>
      <c r="K2937">
        <v>97200</v>
      </c>
    </row>
    <row r="2938" spans="1:11" x14ac:dyDescent="0.25">
      <c r="A2938" t="s">
        <v>5970</v>
      </c>
      <c r="B2938" t="str">
        <f>C2938&amp;"-"&amp;COUNTIF(C$2:C2938,C2938)</f>
        <v>108759-3</v>
      </c>
      <c r="C2938">
        <v>108759</v>
      </c>
      <c r="D2938" s="57">
        <v>45030</v>
      </c>
      <c r="E2938" s="84" t="str">
        <f>F2938&amp;"-"&amp;COUNTIF($F$2:F2938,F2938)</f>
        <v>ESAB-92</v>
      </c>
      <c r="F2938" s="84" t="str">
        <f t="shared" si="159"/>
        <v>ESAB</v>
      </c>
      <c r="G2938" t="s">
        <v>8582</v>
      </c>
      <c r="H2938" s="62">
        <v>29799921000571</v>
      </c>
      <c r="I2938" t="s">
        <v>30</v>
      </c>
      <c r="J2938">
        <v>160</v>
      </c>
      <c r="K2938">
        <v>2492.8000000000002</v>
      </c>
    </row>
    <row r="2939" spans="1:11" x14ac:dyDescent="0.25">
      <c r="A2939" t="s">
        <v>5963</v>
      </c>
      <c r="B2939" t="str">
        <f>C2939&amp;"-"&amp;COUNTIF(C$2:C2939,C2939)</f>
        <v>108759-4</v>
      </c>
      <c r="C2939">
        <v>108759</v>
      </c>
      <c r="D2939" s="57">
        <v>45030</v>
      </c>
      <c r="E2939" s="84" t="str">
        <f>F2939&amp;"-"&amp;COUNTIF($F$2:F2939,F2939)</f>
        <v>ESAB-93</v>
      </c>
      <c r="F2939" s="84" t="str">
        <f t="shared" si="159"/>
        <v>ESAB</v>
      </c>
      <c r="G2939" t="s">
        <v>8582</v>
      </c>
      <c r="H2939" s="62">
        <v>29799921000571</v>
      </c>
      <c r="I2939" t="s">
        <v>30</v>
      </c>
      <c r="J2939">
        <v>100</v>
      </c>
      <c r="K2939">
        <v>30399</v>
      </c>
    </row>
    <row r="2940" spans="1:11" x14ac:dyDescent="0.25">
      <c r="A2940" t="s">
        <v>5965</v>
      </c>
      <c r="B2940" t="str">
        <f>C2940&amp;"-"&amp;COUNTIF(C$2:C2940,C2940)</f>
        <v>108759-5</v>
      </c>
      <c r="C2940">
        <v>108759</v>
      </c>
      <c r="D2940" s="57">
        <v>45030</v>
      </c>
      <c r="E2940" s="84" t="str">
        <f>F2940&amp;"-"&amp;COUNTIF($F$2:F2940,F2940)</f>
        <v>ESAB-94</v>
      </c>
      <c r="F2940" s="84" t="str">
        <f t="shared" si="159"/>
        <v>ESAB</v>
      </c>
      <c r="G2940" t="s">
        <v>8582</v>
      </c>
      <c r="H2940" s="62">
        <v>29799921000571</v>
      </c>
      <c r="I2940" t="s">
        <v>30</v>
      </c>
      <c r="J2940">
        <v>100</v>
      </c>
      <c r="K2940">
        <v>31440</v>
      </c>
    </row>
    <row r="2941" spans="1:11" x14ac:dyDescent="0.25">
      <c r="A2941" t="s">
        <v>5965</v>
      </c>
      <c r="B2941" t="str">
        <f>C2941&amp;"-"&amp;COUNTIF(C$2:C2941,C2941)</f>
        <v>108759-6</v>
      </c>
      <c r="C2941">
        <v>108759</v>
      </c>
      <c r="D2941" s="57">
        <v>45030</v>
      </c>
      <c r="E2941" s="84" t="str">
        <f>F2941&amp;"-"&amp;COUNTIF($F$2:F2941,F2941)</f>
        <v>ESAB-95</v>
      </c>
      <c r="F2941" s="84" t="str">
        <f t="shared" si="159"/>
        <v>ESAB</v>
      </c>
      <c r="G2941" t="s">
        <v>8582</v>
      </c>
      <c r="H2941" s="62">
        <v>29799921000571</v>
      </c>
      <c r="I2941" t="s">
        <v>30</v>
      </c>
      <c r="J2941">
        <v>75</v>
      </c>
      <c r="K2941">
        <v>23580</v>
      </c>
    </row>
    <row r="2942" spans="1:11" x14ac:dyDescent="0.25">
      <c r="A2942" t="s">
        <v>5960</v>
      </c>
      <c r="B2942" t="str">
        <f>C2942&amp;"-"&amp;COUNTIF(C$2:C2942,C2942)</f>
        <v>108759-7</v>
      </c>
      <c r="C2942">
        <v>108759</v>
      </c>
      <c r="D2942" s="57">
        <v>45030</v>
      </c>
      <c r="E2942" s="84" t="str">
        <f>F2942&amp;"-"&amp;COUNTIF($F$2:F2942,F2942)</f>
        <v>ESAB-96</v>
      </c>
      <c r="F2942" s="84" t="str">
        <f t="shared" si="159"/>
        <v>ESAB</v>
      </c>
      <c r="G2942" t="s">
        <v>8582</v>
      </c>
      <c r="H2942" s="62">
        <v>29799921000571</v>
      </c>
      <c r="I2942" t="s">
        <v>30</v>
      </c>
      <c r="J2942">
        <v>200</v>
      </c>
      <c r="K2942">
        <v>23102</v>
      </c>
    </row>
    <row r="2943" spans="1:11" x14ac:dyDescent="0.25">
      <c r="A2943" t="s">
        <v>5960</v>
      </c>
      <c r="B2943" t="str">
        <f>C2943&amp;"-"&amp;COUNTIF(C$2:C2943,C2943)</f>
        <v>108759-8</v>
      </c>
      <c r="C2943">
        <v>108759</v>
      </c>
      <c r="D2943" s="57">
        <v>45030</v>
      </c>
      <c r="E2943" s="84" t="str">
        <f>F2943&amp;"-"&amp;COUNTIF($F$2:F2943,F2943)</f>
        <v>ESAB-97</v>
      </c>
      <c r="F2943" s="84" t="str">
        <f t="shared" si="159"/>
        <v>ESAB</v>
      </c>
      <c r="G2943" t="s">
        <v>8582</v>
      </c>
      <c r="H2943" s="62">
        <v>29799921000571</v>
      </c>
      <c r="I2943" t="s">
        <v>30</v>
      </c>
      <c r="J2943">
        <v>250</v>
      </c>
      <c r="K2943">
        <v>36462.5</v>
      </c>
    </row>
    <row r="2944" spans="1:11" x14ac:dyDescent="0.25">
      <c r="A2944" t="s">
        <v>5973</v>
      </c>
      <c r="B2944" t="str">
        <f>C2944&amp;"-"&amp;COUNTIF(C$2:C2944,C2944)</f>
        <v>108759-9</v>
      </c>
      <c r="C2944">
        <v>108759</v>
      </c>
      <c r="D2944" s="57">
        <v>45030</v>
      </c>
      <c r="E2944" s="84" t="str">
        <f>F2944&amp;"-"&amp;COUNTIF($F$2:F2944,F2944)</f>
        <v>ESAB-98</v>
      </c>
      <c r="F2944" s="84" t="str">
        <f t="shared" si="159"/>
        <v>ESAB</v>
      </c>
      <c r="G2944" t="s">
        <v>8582</v>
      </c>
      <c r="H2944" s="62">
        <v>29799921000571</v>
      </c>
      <c r="I2944" t="s">
        <v>30</v>
      </c>
      <c r="J2944">
        <v>360</v>
      </c>
      <c r="K2944">
        <v>62013.599999999999</v>
      </c>
    </row>
    <row r="2945" spans="1:11" x14ac:dyDescent="0.25">
      <c r="A2945" t="s">
        <v>5960</v>
      </c>
      <c r="B2945" t="str">
        <f>C2945&amp;"-"&amp;COUNTIF(C$2:C2945,C2945)</f>
        <v>108759-10</v>
      </c>
      <c r="C2945">
        <v>108759</v>
      </c>
      <c r="D2945" s="57">
        <v>45030</v>
      </c>
      <c r="E2945" s="84" t="str">
        <f>F2945&amp;"-"&amp;COUNTIF($F$2:F2945,F2945)</f>
        <v>ESAB-99</v>
      </c>
      <c r="F2945" s="84" t="str">
        <f t="shared" si="159"/>
        <v>ESAB</v>
      </c>
      <c r="G2945" t="s">
        <v>8582</v>
      </c>
      <c r="H2945" s="62">
        <v>29799921000571</v>
      </c>
      <c r="I2945" t="s">
        <v>30</v>
      </c>
      <c r="J2945">
        <v>250</v>
      </c>
      <c r="K2945">
        <v>35125</v>
      </c>
    </row>
    <row r="2946" spans="1:11" x14ac:dyDescent="0.25">
      <c r="A2946" t="s">
        <v>5958</v>
      </c>
      <c r="B2946" t="str">
        <f>C2946&amp;"-"&amp;COUNTIF(C$2:C2946,C2946)</f>
        <v>73154-1</v>
      </c>
      <c r="C2946">
        <v>73154</v>
      </c>
      <c r="D2946" s="57">
        <v>45030</v>
      </c>
      <c r="E2946" s="84" t="str">
        <f>F2946&amp;"-"&amp;COUNTIF($F$2:F2946,F2946)</f>
        <v>METASA-2424</v>
      </c>
      <c r="F2946" s="84" t="str">
        <f t="shared" si="159"/>
        <v>METASA</v>
      </c>
      <c r="G2946" t="s">
        <v>8581</v>
      </c>
      <c r="H2946" s="62">
        <v>88416482000106</v>
      </c>
      <c r="I2946" t="s">
        <v>30</v>
      </c>
      <c r="J2946">
        <v>3723.62</v>
      </c>
      <c r="K2946">
        <v>65721.89</v>
      </c>
    </row>
    <row r="2947" spans="1:11" x14ac:dyDescent="0.25">
      <c r="A2947" t="s">
        <v>5958</v>
      </c>
      <c r="B2947" t="str">
        <f>C2947&amp;"-"&amp;COUNTIF(C$2:C2947,C2947)</f>
        <v>73154-2</v>
      </c>
      <c r="C2947">
        <v>73154</v>
      </c>
      <c r="D2947" s="57">
        <v>45030</v>
      </c>
      <c r="E2947" s="84" t="str">
        <f>F2947&amp;"-"&amp;COUNTIF($F$2:F2947,F2947)</f>
        <v>METASA-2425</v>
      </c>
      <c r="F2947" s="84" t="str">
        <f t="shared" ref="F2947:F3010" si="160">LEFT(G2947,SEARCH(" ",G2947)-1)</f>
        <v>METASA</v>
      </c>
      <c r="G2947" t="s">
        <v>8581</v>
      </c>
      <c r="H2947" s="62">
        <v>88416482000106</v>
      </c>
      <c r="I2947" t="s">
        <v>30</v>
      </c>
      <c r="J2947">
        <v>932.83</v>
      </c>
      <c r="K2947">
        <v>15746.17</v>
      </c>
    </row>
    <row r="2948" spans="1:11" x14ac:dyDescent="0.25">
      <c r="A2948" t="s">
        <v>5958</v>
      </c>
      <c r="B2948" t="str">
        <f>C2948&amp;"-"&amp;COUNTIF(C$2:C2948,C2948)</f>
        <v>73154-3</v>
      </c>
      <c r="C2948">
        <v>73154</v>
      </c>
      <c r="D2948" s="57">
        <v>45030</v>
      </c>
      <c r="E2948" s="84" t="str">
        <f>F2948&amp;"-"&amp;COUNTIF($F$2:F2948,F2948)</f>
        <v>METASA-2426</v>
      </c>
      <c r="F2948" s="84" t="str">
        <f t="shared" si="160"/>
        <v>METASA</v>
      </c>
      <c r="G2948" t="s">
        <v>8581</v>
      </c>
      <c r="H2948" s="62">
        <v>88416482000106</v>
      </c>
      <c r="I2948" t="s">
        <v>30</v>
      </c>
      <c r="J2948">
        <v>1869.51</v>
      </c>
      <c r="K2948">
        <v>31557.33</v>
      </c>
    </row>
    <row r="2949" spans="1:11" x14ac:dyDescent="0.25">
      <c r="A2949" t="s">
        <v>5958</v>
      </c>
      <c r="B2949" t="str">
        <f>C2949&amp;"-"&amp;COUNTIF(C$2:C2949,C2949)</f>
        <v>73154-4</v>
      </c>
      <c r="C2949">
        <v>73154</v>
      </c>
      <c r="D2949" s="57">
        <v>45030</v>
      </c>
      <c r="E2949" s="84" t="str">
        <f>F2949&amp;"-"&amp;COUNTIF($F$2:F2949,F2949)</f>
        <v>METASA-2427</v>
      </c>
      <c r="F2949" s="84" t="str">
        <f t="shared" si="160"/>
        <v>METASA</v>
      </c>
      <c r="G2949" t="s">
        <v>8581</v>
      </c>
      <c r="H2949" s="62">
        <v>88416482000106</v>
      </c>
      <c r="I2949" t="s">
        <v>30</v>
      </c>
      <c r="J2949">
        <v>210.48</v>
      </c>
      <c r="K2949">
        <v>2814.12</v>
      </c>
    </row>
    <row r="2950" spans="1:11" x14ac:dyDescent="0.25">
      <c r="A2950" t="s">
        <v>5958</v>
      </c>
      <c r="B2950" t="str">
        <f>C2950&amp;"-"&amp;COUNTIF(C$2:C2950,C2950)</f>
        <v>73154-5</v>
      </c>
      <c r="C2950">
        <v>73154</v>
      </c>
      <c r="D2950" s="57">
        <v>45030</v>
      </c>
      <c r="E2950" s="84" t="str">
        <f>F2950&amp;"-"&amp;COUNTIF($F$2:F2950,F2950)</f>
        <v>METASA-2428</v>
      </c>
      <c r="F2950" s="84" t="str">
        <f t="shared" si="160"/>
        <v>METASA</v>
      </c>
      <c r="G2950" t="s">
        <v>8581</v>
      </c>
      <c r="H2950" s="62">
        <v>88416482000106</v>
      </c>
      <c r="I2950" t="s">
        <v>30</v>
      </c>
      <c r="J2950">
        <v>782.78</v>
      </c>
      <c r="K2950">
        <v>13213.33</v>
      </c>
    </row>
    <row r="2951" spans="1:11" x14ac:dyDescent="0.25">
      <c r="A2951" t="s">
        <v>5958</v>
      </c>
      <c r="B2951" t="str">
        <f>C2951&amp;"-"&amp;COUNTIF(C$2:C2951,C2951)</f>
        <v>73154-6</v>
      </c>
      <c r="C2951">
        <v>73154</v>
      </c>
      <c r="D2951" s="57">
        <v>45030</v>
      </c>
      <c r="E2951" s="84" t="str">
        <f>F2951&amp;"-"&amp;COUNTIF($F$2:F2951,F2951)</f>
        <v>METASA-2429</v>
      </c>
      <c r="F2951" s="84" t="str">
        <f t="shared" si="160"/>
        <v>METASA</v>
      </c>
      <c r="G2951" t="s">
        <v>8581</v>
      </c>
      <c r="H2951" s="62">
        <v>88416482000106</v>
      </c>
      <c r="I2951" t="s">
        <v>30</v>
      </c>
      <c r="J2951">
        <v>38.1</v>
      </c>
      <c r="K2951">
        <v>643.13</v>
      </c>
    </row>
    <row r="2952" spans="1:11" x14ac:dyDescent="0.25">
      <c r="A2952" t="s">
        <v>5958</v>
      </c>
      <c r="B2952" t="str">
        <f>C2952&amp;"-"&amp;COUNTIF(C$2:C2952,C2952)</f>
        <v>73154-7</v>
      </c>
      <c r="C2952">
        <v>73154</v>
      </c>
      <c r="D2952" s="57">
        <v>45030</v>
      </c>
      <c r="E2952" s="84" t="str">
        <f>F2952&amp;"-"&amp;COUNTIF($F$2:F2952,F2952)</f>
        <v>METASA-2430</v>
      </c>
      <c r="F2952" s="84" t="str">
        <f t="shared" si="160"/>
        <v>METASA</v>
      </c>
      <c r="G2952" t="s">
        <v>8581</v>
      </c>
      <c r="H2952" s="62">
        <v>88416482000106</v>
      </c>
      <c r="I2952" t="s">
        <v>30</v>
      </c>
      <c r="J2952">
        <v>2142.09</v>
      </c>
      <c r="K2952">
        <v>34766.120000000003</v>
      </c>
    </row>
    <row r="2953" spans="1:11" x14ac:dyDescent="0.25">
      <c r="A2953" t="s">
        <v>5958</v>
      </c>
      <c r="B2953" t="str">
        <f>C2953&amp;"-"&amp;COUNTIF(C$2:C2953,C2953)</f>
        <v>73154-8</v>
      </c>
      <c r="C2953">
        <v>73154</v>
      </c>
      <c r="D2953" s="57">
        <v>45030</v>
      </c>
      <c r="E2953" s="84" t="str">
        <f>F2953&amp;"-"&amp;COUNTIF($F$2:F2953,F2953)</f>
        <v>METASA-2431</v>
      </c>
      <c r="F2953" s="84" t="str">
        <f t="shared" si="160"/>
        <v>METASA</v>
      </c>
      <c r="G2953" t="s">
        <v>8581</v>
      </c>
      <c r="H2953" s="62">
        <v>88416482000106</v>
      </c>
      <c r="I2953" t="s">
        <v>30</v>
      </c>
      <c r="J2953">
        <v>69.84</v>
      </c>
      <c r="K2953">
        <v>1138.3900000000001</v>
      </c>
    </row>
    <row r="2954" spans="1:11" x14ac:dyDescent="0.25">
      <c r="A2954" t="s">
        <v>5958</v>
      </c>
      <c r="B2954" t="str">
        <f>C2954&amp;"-"&amp;COUNTIF(C$2:C2954,C2954)</f>
        <v>73154-9</v>
      </c>
      <c r="C2954">
        <v>73154</v>
      </c>
      <c r="D2954" s="57">
        <v>45030</v>
      </c>
      <c r="E2954" s="84" t="str">
        <f>F2954&amp;"-"&amp;COUNTIF($F$2:F2954,F2954)</f>
        <v>METASA-2432</v>
      </c>
      <c r="F2954" s="84" t="str">
        <f t="shared" si="160"/>
        <v>METASA</v>
      </c>
      <c r="G2954" t="s">
        <v>8581</v>
      </c>
      <c r="H2954" s="62">
        <v>88416482000106</v>
      </c>
      <c r="I2954" t="s">
        <v>30</v>
      </c>
      <c r="J2954">
        <v>680.03</v>
      </c>
      <c r="K2954">
        <v>9833.23</v>
      </c>
    </row>
    <row r="2955" spans="1:11" x14ac:dyDescent="0.25">
      <c r="A2955" t="s">
        <v>5958</v>
      </c>
      <c r="B2955" t="str">
        <f>C2955&amp;"-"&amp;COUNTIF(C$2:C2955,C2955)</f>
        <v>73154-10</v>
      </c>
      <c r="C2955">
        <v>73154</v>
      </c>
      <c r="D2955" s="57">
        <v>45030</v>
      </c>
      <c r="E2955" s="84" t="str">
        <f>F2955&amp;"-"&amp;COUNTIF($F$2:F2955,F2955)</f>
        <v>METASA-2433</v>
      </c>
      <c r="F2955" s="84" t="str">
        <f t="shared" si="160"/>
        <v>METASA</v>
      </c>
      <c r="G2955" t="s">
        <v>8581</v>
      </c>
      <c r="H2955" s="62">
        <v>88416482000106</v>
      </c>
      <c r="I2955" t="s">
        <v>30</v>
      </c>
      <c r="J2955">
        <v>214.32</v>
      </c>
      <c r="K2955">
        <v>3099.07</v>
      </c>
    </row>
    <row r="2956" spans="1:11" x14ac:dyDescent="0.25">
      <c r="A2956" t="s">
        <v>5958</v>
      </c>
      <c r="B2956" t="str">
        <f>C2956&amp;"-"&amp;COUNTIF(C$2:C2956,C2956)</f>
        <v>73154-11</v>
      </c>
      <c r="C2956">
        <v>73154</v>
      </c>
      <c r="D2956" s="57">
        <v>45030</v>
      </c>
      <c r="E2956" s="84" t="str">
        <f>F2956&amp;"-"&amp;COUNTIF($F$2:F2956,F2956)</f>
        <v>METASA-2434</v>
      </c>
      <c r="F2956" s="84" t="str">
        <f t="shared" si="160"/>
        <v>METASA</v>
      </c>
      <c r="G2956" t="s">
        <v>8581</v>
      </c>
      <c r="H2956" s="62">
        <v>88416482000106</v>
      </c>
      <c r="I2956" t="s">
        <v>30</v>
      </c>
      <c r="J2956">
        <v>30.03</v>
      </c>
      <c r="K2956">
        <v>457.06</v>
      </c>
    </row>
    <row r="2957" spans="1:11" x14ac:dyDescent="0.25">
      <c r="A2957" t="s">
        <v>5958</v>
      </c>
      <c r="B2957" t="str">
        <f>C2957&amp;"-"&amp;COUNTIF(C$2:C2957,C2957)</f>
        <v>73154-12</v>
      </c>
      <c r="C2957">
        <v>73154</v>
      </c>
      <c r="D2957" s="57">
        <v>45030</v>
      </c>
      <c r="E2957" s="84" t="str">
        <f>F2957&amp;"-"&amp;COUNTIF($F$2:F2957,F2957)</f>
        <v>METASA-2435</v>
      </c>
      <c r="F2957" s="84" t="str">
        <f t="shared" si="160"/>
        <v>METASA</v>
      </c>
      <c r="G2957" t="s">
        <v>8581</v>
      </c>
      <c r="H2957" s="62">
        <v>88416482000106</v>
      </c>
      <c r="I2957" t="s">
        <v>30</v>
      </c>
      <c r="J2957">
        <v>152.94</v>
      </c>
      <c r="K2957">
        <v>2581.63</v>
      </c>
    </row>
    <row r="2958" spans="1:11" x14ac:dyDescent="0.25">
      <c r="A2958" t="s">
        <v>5958</v>
      </c>
      <c r="B2958" t="str">
        <f>C2958&amp;"-"&amp;COUNTIF(C$2:C2958,C2958)</f>
        <v>73154-13</v>
      </c>
      <c r="C2958">
        <v>73154</v>
      </c>
      <c r="D2958" s="57">
        <v>45030</v>
      </c>
      <c r="E2958" s="84" t="str">
        <f>F2958&amp;"-"&amp;COUNTIF($F$2:F2958,F2958)</f>
        <v>METASA-2436</v>
      </c>
      <c r="F2958" s="84" t="str">
        <f t="shared" si="160"/>
        <v>METASA</v>
      </c>
      <c r="G2958" t="s">
        <v>8581</v>
      </c>
      <c r="H2958" s="62">
        <v>88416482000106</v>
      </c>
      <c r="I2958" t="s">
        <v>30</v>
      </c>
      <c r="J2958">
        <v>20.74</v>
      </c>
      <c r="K2958">
        <v>315.66000000000003</v>
      </c>
    </row>
    <row r="2959" spans="1:11" x14ac:dyDescent="0.25">
      <c r="A2959" t="s">
        <v>5958</v>
      </c>
      <c r="B2959" t="str">
        <f>C2959&amp;"-"&amp;COUNTIF(C$2:C2959,C2959)</f>
        <v>73154-14</v>
      </c>
      <c r="C2959">
        <v>73154</v>
      </c>
      <c r="D2959" s="57">
        <v>45030</v>
      </c>
      <c r="E2959" s="84" t="str">
        <f>F2959&amp;"-"&amp;COUNTIF($F$2:F2959,F2959)</f>
        <v>METASA-2437</v>
      </c>
      <c r="F2959" s="84" t="str">
        <f t="shared" si="160"/>
        <v>METASA</v>
      </c>
      <c r="G2959" t="s">
        <v>8581</v>
      </c>
      <c r="H2959" s="62">
        <v>88416482000106</v>
      </c>
      <c r="I2959" t="s">
        <v>30</v>
      </c>
      <c r="J2959">
        <v>1379.3</v>
      </c>
      <c r="K2959">
        <v>23282.58</v>
      </c>
    </row>
    <row r="2960" spans="1:11" x14ac:dyDescent="0.25">
      <c r="A2960" t="s">
        <v>5958</v>
      </c>
      <c r="B2960" t="str">
        <f>C2960&amp;"-"&amp;COUNTIF(C$2:C2960,C2960)</f>
        <v>73154-15</v>
      </c>
      <c r="C2960">
        <v>73154</v>
      </c>
      <c r="D2960" s="57">
        <v>45030</v>
      </c>
      <c r="E2960" s="84" t="str">
        <f>F2960&amp;"-"&amp;COUNTIF($F$2:F2960,F2960)</f>
        <v>METASA-2438</v>
      </c>
      <c r="F2960" s="84" t="str">
        <f t="shared" si="160"/>
        <v>METASA</v>
      </c>
      <c r="G2960" t="s">
        <v>8581</v>
      </c>
      <c r="H2960" s="62">
        <v>88416482000106</v>
      </c>
      <c r="I2960" t="s">
        <v>30</v>
      </c>
      <c r="J2960">
        <v>153.16</v>
      </c>
      <c r="K2960">
        <v>2459.75</v>
      </c>
    </row>
    <row r="2961" spans="1:11" x14ac:dyDescent="0.25">
      <c r="A2961" t="s">
        <v>5958</v>
      </c>
      <c r="B2961" t="str">
        <f>C2961&amp;"-"&amp;COUNTIF(C$2:C2961,C2961)</f>
        <v>73154-16</v>
      </c>
      <c r="C2961">
        <v>73154</v>
      </c>
      <c r="D2961" s="57">
        <v>45030</v>
      </c>
      <c r="E2961" s="84" t="str">
        <f>F2961&amp;"-"&amp;COUNTIF($F$2:F2961,F2961)</f>
        <v>METASA-2439</v>
      </c>
      <c r="F2961" s="84" t="str">
        <f t="shared" si="160"/>
        <v>METASA</v>
      </c>
      <c r="G2961" t="s">
        <v>8581</v>
      </c>
      <c r="H2961" s="62">
        <v>88416482000106</v>
      </c>
      <c r="I2961" t="s">
        <v>30</v>
      </c>
      <c r="J2961">
        <v>821.84</v>
      </c>
      <c r="K2961">
        <v>13338.46</v>
      </c>
    </row>
    <row r="2962" spans="1:11" x14ac:dyDescent="0.25">
      <c r="A2962" t="s">
        <v>5958</v>
      </c>
      <c r="B2962" t="str">
        <f>C2962&amp;"-"&amp;COUNTIF(C$2:C2962,C2962)</f>
        <v>73154-17</v>
      </c>
      <c r="C2962">
        <v>73154</v>
      </c>
      <c r="D2962" s="57">
        <v>45030</v>
      </c>
      <c r="E2962" s="84" t="str">
        <f>F2962&amp;"-"&amp;COUNTIF($F$2:F2962,F2962)</f>
        <v>METASA-2440</v>
      </c>
      <c r="F2962" s="84" t="str">
        <f t="shared" si="160"/>
        <v>METASA</v>
      </c>
      <c r="G2962" t="s">
        <v>8581</v>
      </c>
      <c r="H2962" s="62">
        <v>88416482000106</v>
      </c>
      <c r="I2962" t="s">
        <v>30</v>
      </c>
      <c r="J2962">
        <v>2476.1799999999998</v>
      </c>
      <c r="K2962">
        <v>46230.28</v>
      </c>
    </row>
    <row r="2963" spans="1:11" x14ac:dyDescent="0.25">
      <c r="A2963" t="s">
        <v>5958</v>
      </c>
      <c r="B2963" t="str">
        <f>C2963&amp;"-"&amp;COUNTIF(C$2:C2963,C2963)</f>
        <v>73154-18</v>
      </c>
      <c r="C2963">
        <v>73154</v>
      </c>
      <c r="D2963" s="57">
        <v>45030</v>
      </c>
      <c r="E2963" s="84" t="str">
        <f>F2963&amp;"-"&amp;COUNTIF($F$2:F2963,F2963)</f>
        <v>METASA-2441</v>
      </c>
      <c r="F2963" s="84" t="str">
        <f t="shared" si="160"/>
        <v>METASA</v>
      </c>
      <c r="G2963" t="s">
        <v>8581</v>
      </c>
      <c r="H2963" s="62">
        <v>88416482000106</v>
      </c>
      <c r="I2963" t="s">
        <v>30</v>
      </c>
      <c r="J2963">
        <v>103.68</v>
      </c>
      <c r="K2963">
        <v>1750.12</v>
      </c>
    </row>
    <row r="2964" spans="1:11" x14ac:dyDescent="0.25">
      <c r="A2964" t="s">
        <v>5958</v>
      </c>
      <c r="B2964" t="str">
        <f>C2964&amp;"-"&amp;COUNTIF(C$2:C2964,C2964)</f>
        <v>73154-19</v>
      </c>
      <c r="C2964">
        <v>73154</v>
      </c>
      <c r="D2964" s="57">
        <v>45030</v>
      </c>
      <c r="E2964" s="84" t="str">
        <f>F2964&amp;"-"&amp;COUNTIF($F$2:F2964,F2964)</f>
        <v>METASA-2442</v>
      </c>
      <c r="F2964" s="84" t="str">
        <f t="shared" si="160"/>
        <v>METASA</v>
      </c>
      <c r="G2964" t="s">
        <v>8581</v>
      </c>
      <c r="H2964" s="62">
        <v>88416482000106</v>
      </c>
      <c r="I2964" t="s">
        <v>30</v>
      </c>
      <c r="J2964">
        <v>1570.56</v>
      </c>
      <c r="K2964">
        <v>30343.22</v>
      </c>
    </row>
    <row r="2965" spans="1:11" x14ac:dyDescent="0.25">
      <c r="A2965" t="s">
        <v>5958</v>
      </c>
      <c r="B2965" t="str">
        <f>C2965&amp;"-"&amp;COUNTIF(C$2:C2965,C2965)</f>
        <v>73154-20</v>
      </c>
      <c r="C2965">
        <v>73154</v>
      </c>
      <c r="D2965" s="57">
        <v>45030</v>
      </c>
      <c r="E2965" s="84" t="str">
        <f>F2965&amp;"-"&amp;COUNTIF($F$2:F2965,F2965)</f>
        <v>METASA-2443</v>
      </c>
      <c r="F2965" s="84" t="str">
        <f t="shared" si="160"/>
        <v>METASA</v>
      </c>
      <c r="G2965" t="s">
        <v>8581</v>
      </c>
      <c r="H2965" s="62">
        <v>88416482000106</v>
      </c>
      <c r="I2965" t="s">
        <v>30</v>
      </c>
      <c r="J2965">
        <v>1725.43</v>
      </c>
      <c r="K2965">
        <v>29125.26</v>
      </c>
    </row>
    <row r="2966" spans="1:11" x14ac:dyDescent="0.25">
      <c r="A2966" t="s">
        <v>5958</v>
      </c>
      <c r="B2966" t="str">
        <f>C2966&amp;"-"&amp;COUNTIF(C$2:C2966,C2966)</f>
        <v>73154-21</v>
      </c>
      <c r="C2966">
        <v>73154</v>
      </c>
      <c r="D2966" s="57">
        <v>45030</v>
      </c>
      <c r="E2966" s="84" t="str">
        <f>F2966&amp;"-"&amp;COUNTIF($F$2:F2966,F2966)</f>
        <v>METASA-2444</v>
      </c>
      <c r="F2966" s="84" t="str">
        <f t="shared" si="160"/>
        <v>METASA</v>
      </c>
      <c r="G2966" t="s">
        <v>8581</v>
      </c>
      <c r="H2966" s="62">
        <v>88416482000106</v>
      </c>
      <c r="I2966" t="s">
        <v>30</v>
      </c>
      <c r="J2966">
        <v>910.45</v>
      </c>
      <c r="K2966">
        <v>4552.25</v>
      </c>
    </row>
    <row r="2967" spans="1:11" x14ac:dyDescent="0.25">
      <c r="A2967" t="s">
        <v>5958</v>
      </c>
      <c r="B2967" t="str">
        <f>C2967&amp;"-"&amp;COUNTIF(C$2:C2967,C2967)</f>
        <v>73154-22</v>
      </c>
      <c r="C2967">
        <v>73154</v>
      </c>
      <c r="D2967" s="57">
        <v>45030</v>
      </c>
      <c r="E2967" s="84" t="str">
        <f>F2967&amp;"-"&amp;COUNTIF($F$2:F2967,F2967)</f>
        <v>METASA-2445</v>
      </c>
      <c r="F2967" s="84" t="str">
        <f t="shared" si="160"/>
        <v>METASA</v>
      </c>
      <c r="G2967" t="s">
        <v>8581</v>
      </c>
      <c r="H2967" s="62">
        <v>88416482000106</v>
      </c>
      <c r="I2967" t="s">
        <v>30</v>
      </c>
      <c r="J2967">
        <v>167.82</v>
      </c>
      <c r="K2967">
        <v>2554.2199999999998</v>
      </c>
    </row>
    <row r="2968" spans="1:11" x14ac:dyDescent="0.25">
      <c r="A2968" t="s">
        <v>5958</v>
      </c>
      <c r="B2968" t="str">
        <f>C2968&amp;"-"&amp;COUNTIF(C$2:C2968,C2968)</f>
        <v>73154-23</v>
      </c>
      <c r="C2968">
        <v>73154</v>
      </c>
      <c r="D2968" s="57">
        <v>45030</v>
      </c>
      <c r="E2968" s="84" t="str">
        <f>F2968&amp;"-"&amp;COUNTIF($F$2:F2968,F2968)</f>
        <v>METASA-2446</v>
      </c>
      <c r="F2968" s="84" t="str">
        <f t="shared" si="160"/>
        <v>METASA</v>
      </c>
      <c r="G2968" t="s">
        <v>8581</v>
      </c>
      <c r="H2968" s="62">
        <v>88416482000106</v>
      </c>
      <c r="I2968" t="s">
        <v>30</v>
      </c>
      <c r="J2968">
        <v>389.5</v>
      </c>
      <c r="K2968">
        <v>5928.19</v>
      </c>
    </row>
    <row r="2969" spans="1:11" x14ac:dyDescent="0.25">
      <c r="A2969" t="s">
        <v>5978</v>
      </c>
      <c r="B2969" t="str">
        <f>C2969&amp;"-"&amp;COUNTIF(C$2:C2969,C2969)</f>
        <v>24194-1</v>
      </c>
      <c r="C2969">
        <v>24194</v>
      </c>
      <c r="D2969" s="57">
        <v>45030</v>
      </c>
      <c r="E2969" s="84" t="str">
        <f>F2969&amp;"-"&amp;COUNTIF($F$2:F2969,F2969)</f>
        <v>WK-48</v>
      </c>
      <c r="F2969" s="84" t="str">
        <f t="shared" si="160"/>
        <v>WK</v>
      </c>
      <c r="G2969" t="s">
        <v>8586</v>
      </c>
      <c r="H2969" s="62">
        <v>97434047000103</v>
      </c>
      <c r="I2969" t="s">
        <v>5984</v>
      </c>
      <c r="J2969">
        <v>2490</v>
      </c>
      <c r="K2969">
        <v>295687.5</v>
      </c>
    </row>
    <row r="2970" spans="1:11" x14ac:dyDescent="0.25">
      <c r="A2970" t="s">
        <v>6011</v>
      </c>
      <c r="B2970" t="str">
        <f>C2970&amp;"-"&amp;COUNTIF(C$2:C2970,C2970)</f>
        <v>162670-1</v>
      </c>
      <c r="C2970">
        <v>162670</v>
      </c>
      <c r="D2970" s="57">
        <v>45033</v>
      </c>
      <c r="E2970" s="84" t="str">
        <f>F2970&amp;"-"&amp;COUNTIF($F$2:F2970,F2970)</f>
        <v>H-22</v>
      </c>
      <c r="F2970" s="84" t="str">
        <f t="shared" si="160"/>
        <v>H</v>
      </c>
      <c r="G2970" t="s">
        <v>8589</v>
      </c>
      <c r="H2970" s="62">
        <v>62312426000138</v>
      </c>
      <c r="I2970" t="s">
        <v>869</v>
      </c>
      <c r="J2970">
        <v>4</v>
      </c>
      <c r="K2970">
        <v>5516.84</v>
      </c>
    </row>
    <row r="2971" spans="1:11" x14ac:dyDescent="0.25">
      <c r="A2971" t="s">
        <v>5958</v>
      </c>
      <c r="B2971" t="str">
        <f>C2971&amp;"-"&amp;COUNTIF(C$2:C2971,C2971)</f>
        <v>73190-1</v>
      </c>
      <c r="C2971">
        <v>73190</v>
      </c>
      <c r="D2971" s="57">
        <v>45033</v>
      </c>
      <c r="E2971" s="84" t="str">
        <f>F2971&amp;"-"&amp;COUNTIF($F$2:F2971,F2971)</f>
        <v>METASA-2447</v>
      </c>
      <c r="F2971" s="84" t="str">
        <f t="shared" si="160"/>
        <v>METASA</v>
      </c>
      <c r="G2971" t="s">
        <v>8581</v>
      </c>
      <c r="H2971" s="62">
        <v>88416482000106</v>
      </c>
      <c r="I2971" t="s">
        <v>30</v>
      </c>
      <c r="J2971">
        <v>6139.49</v>
      </c>
      <c r="K2971">
        <v>108362</v>
      </c>
    </row>
    <row r="2972" spans="1:11" x14ac:dyDescent="0.25">
      <c r="A2972" t="s">
        <v>5958</v>
      </c>
      <c r="B2972" t="str">
        <f>C2972&amp;"-"&amp;COUNTIF(C$2:C2972,C2972)</f>
        <v>73190-2</v>
      </c>
      <c r="C2972">
        <v>73190</v>
      </c>
      <c r="D2972" s="57">
        <v>45033</v>
      </c>
      <c r="E2972" s="84" t="str">
        <f>F2972&amp;"-"&amp;COUNTIF($F$2:F2972,F2972)</f>
        <v>METASA-2448</v>
      </c>
      <c r="F2972" s="84" t="str">
        <f t="shared" si="160"/>
        <v>METASA</v>
      </c>
      <c r="G2972" t="s">
        <v>8581</v>
      </c>
      <c r="H2972" s="62">
        <v>88416482000106</v>
      </c>
      <c r="I2972" t="s">
        <v>30</v>
      </c>
      <c r="J2972">
        <v>107.26</v>
      </c>
      <c r="K2972">
        <v>1810.55</v>
      </c>
    </row>
    <row r="2973" spans="1:11" x14ac:dyDescent="0.25">
      <c r="A2973" t="s">
        <v>5958</v>
      </c>
      <c r="B2973" t="str">
        <f>C2973&amp;"-"&amp;COUNTIF(C$2:C2973,C2973)</f>
        <v>73190-3</v>
      </c>
      <c r="C2973">
        <v>73190</v>
      </c>
      <c r="D2973" s="57">
        <v>45033</v>
      </c>
      <c r="E2973" s="84" t="str">
        <f>F2973&amp;"-"&amp;COUNTIF($F$2:F2973,F2973)</f>
        <v>METASA-2449</v>
      </c>
      <c r="F2973" s="84" t="str">
        <f t="shared" si="160"/>
        <v>METASA</v>
      </c>
      <c r="G2973" t="s">
        <v>8581</v>
      </c>
      <c r="H2973" s="62">
        <v>88416482000106</v>
      </c>
      <c r="I2973" t="s">
        <v>30</v>
      </c>
      <c r="J2973">
        <v>569.30999999999995</v>
      </c>
      <c r="K2973">
        <v>9609.9500000000007</v>
      </c>
    </row>
    <row r="2974" spans="1:11" x14ac:dyDescent="0.25">
      <c r="A2974" t="s">
        <v>5958</v>
      </c>
      <c r="B2974" t="str">
        <f>C2974&amp;"-"&amp;COUNTIF(C$2:C2974,C2974)</f>
        <v>73190-4</v>
      </c>
      <c r="C2974">
        <v>73190</v>
      </c>
      <c r="D2974" s="57">
        <v>45033</v>
      </c>
      <c r="E2974" s="84" t="str">
        <f>F2974&amp;"-"&amp;COUNTIF($F$2:F2974,F2974)</f>
        <v>METASA-2450</v>
      </c>
      <c r="F2974" s="84" t="str">
        <f t="shared" si="160"/>
        <v>METASA</v>
      </c>
      <c r="G2974" t="s">
        <v>8581</v>
      </c>
      <c r="H2974" s="62">
        <v>88416482000106</v>
      </c>
      <c r="I2974" t="s">
        <v>30</v>
      </c>
      <c r="J2974">
        <v>43.4</v>
      </c>
      <c r="K2974">
        <v>732.59</v>
      </c>
    </row>
    <row r="2975" spans="1:11" x14ac:dyDescent="0.25">
      <c r="A2975" t="s">
        <v>5958</v>
      </c>
      <c r="B2975" t="str">
        <f>C2975&amp;"-"&amp;COUNTIF(C$2:C2975,C2975)</f>
        <v>73190-5</v>
      </c>
      <c r="C2975">
        <v>73190</v>
      </c>
      <c r="D2975" s="57">
        <v>45033</v>
      </c>
      <c r="E2975" s="84" t="str">
        <f>F2975&amp;"-"&amp;COUNTIF($F$2:F2975,F2975)</f>
        <v>METASA-2451</v>
      </c>
      <c r="F2975" s="84" t="str">
        <f t="shared" si="160"/>
        <v>METASA</v>
      </c>
      <c r="G2975" t="s">
        <v>8581</v>
      </c>
      <c r="H2975" s="62">
        <v>88416482000106</v>
      </c>
      <c r="I2975" t="s">
        <v>30</v>
      </c>
      <c r="J2975">
        <v>804.17</v>
      </c>
      <c r="K2975">
        <v>13051.68</v>
      </c>
    </row>
    <row r="2976" spans="1:11" x14ac:dyDescent="0.25">
      <c r="A2976" t="s">
        <v>5958</v>
      </c>
      <c r="B2976" t="str">
        <f>C2976&amp;"-"&amp;COUNTIF(C$2:C2976,C2976)</f>
        <v>73190-6</v>
      </c>
      <c r="C2976">
        <v>73190</v>
      </c>
      <c r="D2976" s="57">
        <v>45033</v>
      </c>
      <c r="E2976" s="84" t="str">
        <f>F2976&amp;"-"&amp;COUNTIF($F$2:F2976,F2976)</f>
        <v>METASA-2452</v>
      </c>
      <c r="F2976" s="84" t="str">
        <f t="shared" si="160"/>
        <v>METASA</v>
      </c>
      <c r="G2976" t="s">
        <v>8581</v>
      </c>
      <c r="H2976" s="62">
        <v>88416482000106</v>
      </c>
      <c r="I2976" t="s">
        <v>30</v>
      </c>
      <c r="J2976">
        <v>1270.32</v>
      </c>
      <c r="K2976">
        <v>18368.830000000002</v>
      </c>
    </row>
    <row r="2977" spans="1:11" x14ac:dyDescent="0.25">
      <c r="A2977" t="s">
        <v>5958</v>
      </c>
      <c r="B2977" t="str">
        <f>C2977&amp;"-"&amp;COUNTIF(C$2:C2977,C2977)</f>
        <v>73190-7</v>
      </c>
      <c r="C2977">
        <v>73190</v>
      </c>
      <c r="D2977" s="57">
        <v>45033</v>
      </c>
      <c r="E2977" s="84" t="str">
        <f>F2977&amp;"-"&amp;COUNTIF($F$2:F2977,F2977)</f>
        <v>METASA-2453</v>
      </c>
      <c r="F2977" s="84" t="str">
        <f t="shared" si="160"/>
        <v>METASA</v>
      </c>
      <c r="G2977" t="s">
        <v>8581</v>
      </c>
      <c r="H2977" s="62">
        <v>88416482000106</v>
      </c>
      <c r="I2977" t="s">
        <v>30</v>
      </c>
      <c r="J2977">
        <v>1001.9</v>
      </c>
      <c r="K2977">
        <v>18705.47</v>
      </c>
    </row>
    <row r="2978" spans="1:11" x14ac:dyDescent="0.25">
      <c r="A2978" t="s">
        <v>5958</v>
      </c>
      <c r="B2978" t="str">
        <f>C2978&amp;"-"&amp;COUNTIF(C$2:C2978,C2978)</f>
        <v>73190-8</v>
      </c>
      <c r="C2978">
        <v>73190</v>
      </c>
      <c r="D2978" s="57">
        <v>45033</v>
      </c>
      <c r="E2978" s="84" t="str">
        <f>F2978&amp;"-"&amp;COUNTIF($F$2:F2978,F2978)</f>
        <v>METASA-2454</v>
      </c>
      <c r="F2978" s="84" t="str">
        <f t="shared" si="160"/>
        <v>METASA</v>
      </c>
      <c r="G2978" t="s">
        <v>8581</v>
      </c>
      <c r="H2978" s="62">
        <v>88416482000106</v>
      </c>
      <c r="I2978" t="s">
        <v>30</v>
      </c>
      <c r="J2978">
        <v>1124.22</v>
      </c>
      <c r="K2978">
        <v>21719.93</v>
      </c>
    </row>
    <row r="2979" spans="1:11" x14ac:dyDescent="0.25">
      <c r="A2979" t="s">
        <v>5958</v>
      </c>
      <c r="B2979" t="str">
        <f>C2979&amp;"-"&amp;COUNTIF(C$2:C2979,C2979)</f>
        <v>73190-9</v>
      </c>
      <c r="C2979">
        <v>73190</v>
      </c>
      <c r="D2979" s="57">
        <v>45033</v>
      </c>
      <c r="E2979" s="84" t="str">
        <f>F2979&amp;"-"&amp;COUNTIF($F$2:F2979,F2979)</f>
        <v>METASA-2455</v>
      </c>
      <c r="F2979" s="84" t="str">
        <f t="shared" si="160"/>
        <v>METASA</v>
      </c>
      <c r="G2979" t="s">
        <v>8581</v>
      </c>
      <c r="H2979" s="62">
        <v>88416482000106</v>
      </c>
      <c r="I2979" t="s">
        <v>30</v>
      </c>
      <c r="J2979">
        <v>297.69</v>
      </c>
      <c r="K2979">
        <v>5456.66</v>
      </c>
    </row>
    <row r="2980" spans="1:11" x14ac:dyDescent="0.25">
      <c r="A2980" t="s">
        <v>5958</v>
      </c>
      <c r="B2980" t="str">
        <f>C2980&amp;"-"&amp;COUNTIF(C$2:C2980,C2980)</f>
        <v>73190-10</v>
      </c>
      <c r="C2980">
        <v>73190</v>
      </c>
      <c r="D2980" s="57">
        <v>45033</v>
      </c>
      <c r="E2980" s="84" t="str">
        <f>F2980&amp;"-"&amp;COUNTIF($F$2:F2980,F2980)</f>
        <v>METASA-2456</v>
      </c>
      <c r="F2980" s="84" t="str">
        <f t="shared" si="160"/>
        <v>METASA</v>
      </c>
      <c r="G2980" t="s">
        <v>8581</v>
      </c>
      <c r="H2980" s="62">
        <v>88416482000106</v>
      </c>
      <c r="I2980" t="s">
        <v>30</v>
      </c>
      <c r="J2980">
        <v>740.06</v>
      </c>
      <c r="K2980">
        <v>13084.26</v>
      </c>
    </row>
    <row r="2981" spans="1:11" x14ac:dyDescent="0.25">
      <c r="A2981" t="s">
        <v>5958</v>
      </c>
      <c r="B2981" t="str">
        <f>C2981&amp;"-"&amp;COUNTIF(C$2:C2981,C2981)</f>
        <v>73190-11</v>
      </c>
      <c r="C2981">
        <v>73190</v>
      </c>
      <c r="D2981" s="57">
        <v>45033</v>
      </c>
      <c r="E2981" s="84" t="str">
        <f>F2981&amp;"-"&amp;COUNTIF($F$2:F2981,F2981)</f>
        <v>METASA-2457</v>
      </c>
      <c r="F2981" s="84" t="str">
        <f t="shared" si="160"/>
        <v>METASA</v>
      </c>
      <c r="G2981" t="s">
        <v>8581</v>
      </c>
      <c r="H2981" s="62">
        <v>88416482000106</v>
      </c>
      <c r="I2981" t="s">
        <v>30</v>
      </c>
      <c r="J2981">
        <v>417.19</v>
      </c>
      <c r="K2981">
        <v>7375.92</v>
      </c>
    </row>
    <row r="2982" spans="1:11" x14ac:dyDescent="0.25">
      <c r="A2982" t="s">
        <v>5958</v>
      </c>
      <c r="B2982" t="str">
        <f>C2982&amp;"-"&amp;COUNTIF(C$2:C2982,C2982)</f>
        <v>73190-12</v>
      </c>
      <c r="C2982">
        <v>73190</v>
      </c>
      <c r="D2982" s="57">
        <v>45033</v>
      </c>
      <c r="E2982" s="84" t="str">
        <f>F2982&amp;"-"&amp;COUNTIF($F$2:F2982,F2982)</f>
        <v>METASA-2458</v>
      </c>
      <c r="F2982" s="84" t="str">
        <f t="shared" si="160"/>
        <v>METASA</v>
      </c>
      <c r="G2982" t="s">
        <v>8581</v>
      </c>
      <c r="H2982" s="62">
        <v>88416482000106</v>
      </c>
      <c r="I2982" t="s">
        <v>30</v>
      </c>
      <c r="J2982">
        <v>3118.9</v>
      </c>
      <c r="K2982">
        <v>62752.27</v>
      </c>
    </row>
    <row r="2983" spans="1:11" x14ac:dyDescent="0.25">
      <c r="A2983" t="s">
        <v>5958</v>
      </c>
      <c r="B2983" t="str">
        <f>C2983&amp;"-"&amp;COUNTIF(C$2:C2983,C2983)</f>
        <v>73190-13</v>
      </c>
      <c r="C2983">
        <v>73190</v>
      </c>
      <c r="D2983" s="57">
        <v>45033</v>
      </c>
      <c r="E2983" s="84" t="str">
        <f>F2983&amp;"-"&amp;COUNTIF($F$2:F2983,F2983)</f>
        <v>METASA-2459</v>
      </c>
      <c r="F2983" s="84" t="str">
        <f t="shared" si="160"/>
        <v>METASA</v>
      </c>
      <c r="G2983" t="s">
        <v>8581</v>
      </c>
      <c r="H2983" s="62">
        <v>88416482000106</v>
      </c>
      <c r="I2983" t="s">
        <v>30</v>
      </c>
      <c r="J2983">
        <v>17.68</v>
      </c>
      <c r="K2983">
        <v>324.07</v>
      </c>
    </row>
    <row r="2984" spans="1:11" x14ac:dyDescent="0.25">
      <c r="A2984" t="s">
        <v>5958</v>
      </c>
      <c r="B2984" t="str">
        <f>C2984&amp;"-"&amp;COUNTIF(C$2:C2984,C2984)</f>
        <v>73190-14</v>
      </c>
      <c r="C2984">
        <v>73190</v>
      </c>
      <c r="D2984" s="57">
        <v>45033</v>
      </c>
      <c r="E2984" s="84" t="str">
        <f>F2984&amp;"-"&amp;COUNTIF($F$2:F2984,F2984)</f>
        <v>METASA-2460</v>
      </c>
      <c r="F2984" s="84" t="str">
        <f t="shared" si="160"/>
        <v>METASA</v>
      </c>
      <c r="G2984" t="s">
        <v>8581</v>
      </c>
      <c r="H2984" s="62">
        <v>88416482000106</v>
      </c>
      <c r="I2984" t="s">
        <v>30</v>
      </c>
      <c r="J2984">
        <v>133.81</v>
      </c>
      <c r="K2984">
        <v>2452.7399999999998</v>
      </c>
    </row>
    <row r="2985" spans="1:11" x14ac:dyDescent="0.25">
      <c r="A2985" t="s">
        <v>5958</v>
      </c>
      <c r="B2985" t="str">
        <f>C2985&amp;"-"&amp;COUNTIF(C$2:C2985,C2985)</f>
        <v>73190-15</v>
      </c>
      <c r="C2985">
        <v>73190</v>
      </c>
      <c r="D2985" s="57">
        <v>45033</v>
      </c>
      <c r="E2985" s="84" t="str">
        <f>F2985&amp;"-"&amp;COUNTIF($F$2:F2985,F2985)</f>
        <v>METASA-2461</v>
      </c>
      <c r="F2985" s="84" t="str">
        <f t="shared" si="160"/>
        <v>METASA</v>
      </c>
      <c r="G2985" t="s">
        <v>8581</v>
      </c>
      <c r="H2985" s="62">
        <v>88416482000106</v>
      </c>
      <c r="I2985" t="s">
        <v>30</v>
      </c>
      <c r="J2985">
        <v>578.88</v>
      </c>
      <c r="K2985">
        <v>10610.87</v>
      </c>
    </row>
    <row r="2986" spans="1:11" x14ac:dyDescent="0.25">
      <c r="A2986" t="s">
        <v>5958</v>
      </c>
      <c r="B2986" t="str">
        <f>C2986&amp;"-"&amp;COUNTIF(C$2:C2986,C2986)</f>
        <v>73190-16</v>
      </c>
      <c r="C2986">
        <v>73190</v>
      </c>
      <c r="D2986" s="57">
        <v>45033</v>
      </c>
      <c r="E2986" s="84" t="str">
        <f>F2986&amp;"-"&amp;COUNTIF($F$2:F2986,F2986)</f>
        <v>METASA-2462</v>
      </c>
      <c r="F2986" s="84" t="str">
        <f t="shared" si="160"/>
        <v>METASA</v>
      </c>
      <c r="G2986" t="s">
        <v>8581</v>
      </c>
      <c r="H2986" s="62">
        <v>88416482000106</v>
      </c>
      <c r="I2986" t="s">
        <v>30</v>
      </c>
      <c r="J2986">
        <v>266.20999999999998</v>
      </c>
      <c r="K2986">
        <v>4235.3999999999996</v>
      </c>
    </row>
    <row r="2987" spans="1:11" x14ac:dyDescent="0.25">
      <c r="A2987" t="s">
        <v>5958</v>
      </c>
      <c r="B2987" t="str">
        <f>C2987&amp;"-"&amp;COUNTIF(C$2:C2987,C2987)</f>
        <v>73190-17</v>
      </c>
      <c r="C2987">
        <v>73190</v>
      </c>
      <c r="D2987" s="57">
        <v>45033</v>
      </c>
      <c r="E2987" s="84" t="str">
        <f>F2987&amp;"-"&amp;COUNTIF($F$2:F2987,F2987)</f>
        <v>METASA-2463</v>
      </c>
      <c r="F2987" s="84" t="str">
        <f t="shared" si="160"/>
        <v>METASA</v>
      </c>
      <c r="G2987" t="s">
        <v>8581</v>
      </c>
      <c r="H2987" s="62">
        <v>88416482000106</v>
      </c>
      <c r="I2987" t="s">
        <v>30</v>
      </c>
      <c r="J2987">
        <v>1731.12</v>
      </c>
      <c r="K2987">
        <v>28857.77</v>
      </c>
    </row>
    <row r="2988" spans="1:11" x14ac:dyDescent="0.25">
      <c r="A2988" t="s">
        <v>5958</v>
      </c>
      <c r="B2988" t="str">
        <f>C2988&amp;"-"&amp;COUNTIF(C$2:C2988,C2988)</f>
        <v>73190-18</v>
      </c>
      <c r="C2988">
        <v>73190</v>
      </c>
      <c r="D2988" s="57">
        <v>45033</v>
      </c>
      <c r="E2988" s="84" t="str">
        <f>F2988&amp;"-"&amp;COUNTIF($F$2:F2988,F2988)</f>
        <v>METASA-2464</v>
      </c>
      <c r="F2988" s="84" t="str">
        <f t="shared" si="160"/>
        <v>METASA</v>
      </c>
      <c r="G2988" t="s">
        <v>8581</v>
      </c>
      <c r="H2988" s="62">
        <v>88416482000106</v>
      </c>
      <c r="I2988" t="s">
        <v>30</v>
      </c>
      <c r="J2988">
        <v>758.37</v>
      </c>
      <c r="K2988">
        <v>12065.67</v>
      </c>
    </row>
    <row r="2989" spans="1:11" x14ac:dyDescent="0.25">
      <c r="A2989" t="s">
        <v>5958</v>
      </c>
      <c r="B2989" t="str">
        <f>C2989&amp;"-"&amp;COUNTIF(C$2:C2989,C2989)</f>
        <v>73190-19</v>
      </c>
      <c r="C2989">
        <v>73190</v>
      </c>
      <c r="D2989" s="57">
        <v>45033</v>
      </c>
      <c r="E2989" s="84" t="str">
        <f>F2989&amp;"-"&amp;COUNTIF($F$2:F2989,F2989)</f>
        <v>METASA-2465</v>
      </c>
      <c r="F2989" s="84" t="str">
        <f t="shared" si="160"/>
        <v>METASA</v>
      </c>
      <c r="G2989" t="s">
        <v>8581</v>
      </c>
      <c r="H2989" s="62">
        <v>88416482000106</v>
      </c>
      <c r="I2989" t="s">
        <v>30</v>
      </c>
      <c r="J2989">
        <v>774.4</v>
      </c>
      <c r="K2989">
        <v>12909.25</v>
      </c>
    </row>
    <row r="2990" spans="1:11" x14ac:dyDescent="0.25">
      <c r="A2990" t="s">
        <v>5958</v>
      </c>
      <c r="B2990" t="str">
        <f>C2990&amp;"-"&amp;COUNTIF(C$2:C2990,C2990)</f>
        <v>73190-20</v>
      </c>
      <c r="C2990">
        <v>73190</v>
      </c>
      <c r="D2990" s="57">
        <v>45033</v>
      </c>
      <c r="E2990" s="84" t="str">
        <f>F2990&amp;"-"&amp;COUNTIF($F$2:F2990,F2990)</f>
        <v>METASA-2466</v>
      </c>
      <c r="F2990" s="84" t="str">
        <f t="shared" si="160"/>
        <v>METASA</v>
      </c>
      <c r="G2990" t="s">
        <v>8581</v>
      </c>
      <c r="H2990" s="62">
        <v>88416482000106</v>
      </c>
      <c r="I2990" t="s">
        <v>30</v>
      </c>
      <c r="J2990">
        <v>3144.38</v>
      </c>
      <c r="K2990">
        <v>60089.1</v>
      </c>
    </row>
    <row r="2991" spans="1:11" x14ac:dyDescent="0.25">
      <c r="A2991" t="s">
        <v>5958</v>
      </c>
      <c r="B2991" t="str">
        <f>C2991&amp;"-"&amp;COUNTIF(C$2:C2991,C2991)</f>
        <v>73190-21</v>
      </c>
      <c r="C2991">
        <v>73190</v>
      </c>
      <c r="D2991" s="57">
        <v>45033</v>
      </c>
      <c r="E2991" s="84" t="str">
        <f>F2991&amp;"-"&amp;COUNTIF($F$2:F2991,F2991)</f>
        <v>METASA-2467</v>
      </c>
      <c r="F2991" s="84" t="str">
        <f t="shared" si="160"/>
        <v>METASA</v>
      </c>
      <c r="G2991" t="s">
        <v>8581</v>
      </c>
      <c r="H2991" s="62">
        <v>88416482000106</v>
      </c>
      <c r="I2991" t="s">
        <v>30</v>
      </c>
      <c r="J2991">
        <v>160.6</v>
      </c>
      <c r="K2991">
        <v>3775.71</v>
      </c>
    </row>
    <row r="2992" spans="1:11" x14ac:dyDescent="0.25">
      <c r="A2992" t="s">
        <v>5996</v>
      </c>
      <c r="B2992" t="str">
        <f>C2992&amp;"-"&amp;COUNTIF(C$2:C2992,C2992)</f>
        <v>671672-1</v>
      </c>
      <c r="C2992">
        <v>671672</v>
      </c>
      <c r="D2992" s="57">
        <v>45034</v>
      </c>
      <c r="E2992" s="84" t="str">
        <f>F2992&amp;"-"&amp;COUNTIF($F$2:F2992,F2992)</f>
        <v>ACOTUBO-16</v>
      </c>
      <c r="F2992" s="84" t="str">
        <f t="shared" si="160"/>
        <v>ACOTUBO</v>
      </c>
      <c r="G2992" t="s">
        <v>8587</v>
      </c>
      <c r="H2992" s="62">
        <v>43919968000129</v>
      </c>
      <c r="I2992" t="s">
        <v>5984</v>
      </c>
      <c r="J2992">
        <v>6.26</v>
      </c>
      <c r="K2992">
        <v>7018.02</v>
      </c>
    </row>
    <row r="2993" spans="1:11" x14ac:dyDescent="0.25">
      <c r="A2993" t="s">
        <v>5997</v>
      </c>
      <c r="B2993" t="str">
        <f>C2993&amp;"-"&amp;COUNTIF(C$2:C2993,C2993)</f>
        <v>671672-2</v>
      </c>
      <c r="C2993">
        <v>671672</v>
      </c>
      <c r="D2993" s="57">
        <v>45034</v>
      </c>
      <c r="E2993" s="84" t="str">
        <f>F2993&amp;"-"&amp;COUNTIF($F$2:F2993,F2993)</f>
        <v>ACOTUBO-17</v>
      </c>
      <c r="F2993" s="84" t="str">
        <f t="shared" si="160"/>
        <v>ACOTUBO</v>
      </c>
      <c r="G2993" t="s">
        <v>8587</v>
      </c>
      <c r="H2993" s="62">
        <v>43919968000129</v>
      </c>
      <c r="I2993" t="s">
        <v>5984</v>
      </c>
      <c r="J2993">
        <v>22.95</v>
      </c>
      <c r="K2993">
        <v>13810.39</v>
      </c>
    </row>
    <row r="2994" spans="1:11" x14ac:dyDescent="0.25">
      <c r="A2994" t="s">
        <v>5991</v>
      </c>
      <c r="B2994" t="str">
        <f>C2994&amp;"-"&amp;COUNTIF(C$2:C2994,C2994)</f>
        <v>671672-3</v>
      </c>
      <c r="C2994">
        <v>671672</v>
      </c>
      <c r="D2994" s="57">
        <v>45034</v>
      </c>
      <c r="E2994" s="84" t="str">
        <f>F2994&amp;"-"&amp;COUNTIF($F$2:F2994,F2994)</f>
        <v>ACOTUBO-18</v>
      </c>
      <c r="F2994" s="84" t="str">
        <f t="shared" si="160"/>
        <v>ACOTUBO</v>
      </c>
      <c r="G2994" t="s">
        <v>8587</v>
      </c>
      <c r="H2994" s="62">
        <v>43919968000129</v>
      </c>
      <c r="I2994" t="s">
        <v>5984</v>
      </c>
      <c r="J2994">
        <v>6.43</v>
      </c>
      <c r="K2994">
        <v>9514.09</v>
      </c>
    </row>
    <row r="2995" spans="1:11" x14ac:dyDescent="0.25">
      <c r="A2995" t="s">
        <v>5996</v>
      </c>
      <c r="B2995" t="str">
        <f>C2995&amp;"-"&amp;COUNTIF(C$2:C2995,C2995)</f>
        <v>671672-4</v>
      </c>
      <c r="C2995">
        <v>671672</v>
      </c>
      <c r="D2995" s="57">
        <v>45034</v>
      </c>
      <c r="E2995" s="84" t="str">
        <f>F2995&amp;"-"&amp;COUNTIF($F$2:F2995,F2995)</f>
        <v>ACOTUBO-19</v>
      </c>
      <c r="F2995" s="84" t="str">
        <f t="shared" si="160"/>
        <v>ACOTUBO</v>
      </c>
      <c r="G2995" t="s">
        <v>8587</v>
      </c>
      <c r="H2995" s="62">
        <v>43919968000129</v>
      </c>
      <c r="I2995" t="s">
        <v>5984</v>
      </c>
      <c r="J2995">
        <v>5.92</v>
      </c>
      <c r="K2995">
        <v>5367.07</v>
      </c>
    </row>
    <row r="2996" spans="1:11" x14ac:dyDescent="0.25">
      <c r="A2996" t="s">
        <v>5997</v>
      </c>
      <c r="B2996" t="str">
        <f>C2996&amp;"-"&amp;COUNTIF(C$2:C2996,C2996)</f>
        <v>671672-5</v>
      </c>
      <c r="C2996">
        <v>671672</v>
      </c>
      <c r="D2996" s="57">
        <v>45034</v>
      </c>
      <c r="E2996" s="84" t="str">
        <f>F2996&amp;"-"&amp;COUNTIF($F$2:F2996,F2996)</f>
        <v>ACOTUBO-20</v>
      </c>
      <c r="F2996" s="84" t="str">
        <f t="shared" si="160"/>
        <v>ACOTUBO</v>
      </c>
      <c r="G2996" t="s">
        <v>8587</v>
      </c>
      <c r="H2996" s="62">
        <v>43919968000129</v>
      </c>
      <c r="I2996" t="s">
        <v>5984</v>
      </c>
      <c r="J2996">
        <v>18.940000000000001</v>
      </c>
      <c r="K2996">
        <v>12107.58</v>
      </c>
    </row>
    <row r="2997" spans="1:11" x14ac:dyDescent="0.25">
      <c r="A2997" t="s">
        <v>5970</v>
      </c>
      <c r="B2997" t="str">
        <f>C2997&amp;"-"&amp;COUNTIF(C$2:C2997,C2997)</f>
        <v>108803-1</v>
      </c>
      <c r="C2997">
        <v>108803</v>
      </c>
      <c r="D2997" s="57">
        <v>45034</v>
      </c>
      <c r="E2997" s="84" t="str">
        <f>F2997&amp;"-"&amp;COUNTIF($F$2:F2997,F2997)</f>
        <v>ESAB-100</v>
      </c>
      <c r="F2997" s="84" t="str">
        <f t="shared" si="160"/>
        <v>ESAB</v>
      </c>
      <c r="G2997" t="s">
        <v>8582</v>
      </c>
      <c r="H2997" s="62">
        <v>29799921000571</v>
      </c>
      <c r="I2997" t="s">
        <v>30</v>
      </c>
      <c r="J2997">
        <v>1100</v>
      </c>
      <c r="K2997">
        <v>29370</v>
      </c>
    </row>
    <row r="2998" spans="1:11" x14ac:dyDescent="0.25">
      <c r="A2998" t="s">
        <v>5958</v>
      </c>
      <c r="B2998" t="str">
        <f>C2998&amp;"-"&amp;COUNTIF(C$2:C2998,C2998)</f>
        <v>73286-1</v>
      </c>
      <c r="C2998">
        <v>73286</v>
      </c>
      <c r="D2998" s="57">
        <v>45036</v>
      </c>
      <c r="E2998" s="84" t="str">
        <f>F2998&amp;"-"&amp;COUNTIF($F$2:F2998,F2998)</f>
        <v>METASA-2468</v>
      </c>
      <c r="F2998" s="84" t="str">
        <f t="shared" si="160"/>
        <v>METASA</v>
      </c>
      <c r="G2998" t="s">
        <v>8581</v>
      </c>
      <c r="H2998" s="62">
        <v>88416482000106</v>
      </c>
      <c r="I2998" t="s">
        <v>30</v>
      </c>
      <c r="J2998">
        <v>7034.3</v>
      </c>
      <c r="K2998">
        <v>124155.4</v>
      </c>
    </row>
    <row r="2999" spans="1:11" x14ac:dyDescent="0.25">
      <c r="A2999" t="s">
        <v>5958</v>
      </c>
      <c r="B2999" t="str">
        <f>C2999&amp;"-"&amp;COUNTIF(C$2:C2999,C2999)</f>
        <v>73286-2</v>
      </c>
      <c r="C2999">
        <v>73286</v>
      </c>
      <c r="D2999" s="57">
        <v>45036</v>
      </c>
      <c r="E2999" s="84" t="str">
        <f>F2999&amp;"-"&amp;COUNTIF($F$2:F2999,F2999)</f>
        <v>METASA-2469</v>
      </c>
      <c r="F2999" s="84" t="str">
        <f t="shared" si="160"/>
        <v>METASA</v>
      </c>
      <c r="G2999" t="s">
        <v>8581</v>
      </c>
      <c r="H2999" s="62">
        <v>88416482000106</v>
      </c>
      <c r="I2999" t="s">
        <v>30</v>
      </c>
      <c r="J2999">
        <v>786.94</v>
      </c>
      <c r="K2999">
        <v>13283.55</v>
      </c>
    </row>
    <row r="3000" spans="1:11" x14ac:dyDescent="0.25">
      <c r="A3000" t="s">
        <v>5958</v>
      </c>
      <c r="B3000" t="str">
        <f>C3000&amp;"-"&amp;COUNTIF(C$2:C3000,C3000)</f>
        <v>73286-3</v>
      </c>
      <c r="C3000">
        <v>73286</v>
      </c>
      <c r="D3000" s="57">
        <v>45036</v>
      </c>
      <c r="E3000" s="84" t="str">
        <f>F3000&amp;"-"&amp;COUNTIF($F$2:F3000,F3000)</f>
        <v>METASA-2470</v>
      </c>
      <c r="F3000" s="84" t="str">
        <f t="shared" si="160"/>
        <v>METASA</v>
      </c>
      <c r="G3000" t="s">
        <v>8581</v>
      </c>
      <c r="H3000" s="62">
        <v>88416482000106</v>
      </c>
      <c r="I3000" t="s">
        <v>30</v>
      </c>
      <c r="J3000">
        <v>1261.82</v>
      </c>
      <c r="K3000">
        <v>21299.52</v>
      </c>
    </row>
    <row r="3001" spans="1:11" x14ac:dyDescent="0.25">
      <c r="A3001" t="s">
        <v>5958</v>
      </c>
      <c r="B3001" t="str">
        <f>C3001&amp;"-"&amp;COUNTIF(C$2:C3001,C3001)</f>
        <v>73286-4</v>
      </c>
      <c r="C3001">
        <v>73286</v>
      </c>
      <c r="D3001" s="57">
        <v>45036</v>
      </c>
      <c r="E3001" s="84" t="str">
        <f>F3001&amp;"-"&amp;COUNTIF($F$2:F3001,F3001)</f>
        <v>METASA-2471</v>
      </c>
      <c r="F3001" s="84" t="str">
        <f t="shared" si="160"/>
        <v>METASA</v>
      </c>
      <c r="G3001" t="s">
        <v>8581</v>
      </c>
      <c r="H3001" s="62">
        <v>88416482000106</v>
      </c>
      <c r="I3001" t="s">
        <v>30</v>
      </c>
      <c r="J3001">
        <v>1.59</v>
      </c>
      <c r="K3001">
        <v>26.84</v>
      </c>
    </row>
    <row r="3002" spans="1:11" x14ac:dyDescent="0.25">
      <c r="A3002" t="s">
        <v>5958</v>
      </c>
      <c r="B3002" t="str">
        <f>C3002&amp;"-"&amp;COUNTIF(C$2:C3002,C3002)</f>
        <v>73286-5</v>
      </c>
      <c r="C3002">
        <v>73286</v>
      </c>
      <c r="D3002" s="57">
        <v>45036</v>
      </c>
      <c r="E3002" s="84" t="str">
        <f>F3002&amp;"-"&amp;COUNTIF($F$2:F3002,F3002)</f>
        <v>METASA-2472</v>
      </c>
      <c r="F3002" s="84" t="str">
        <f t="shared" si="160"/>
        <v>METASA</v>
      </c>
      <c r="G3002" t="s">
        <v>8581</v>
      </c>
      <c r="H3002" s="62">
        <v>88416482000106</v>
      </c>
      <c r="I3002" t="s">
        <v>30</v>
      </c>
      <c r="J3002">
        <v>124.26</v>
      </c>
      <c r="K3002">
        <v>1796.8</v>
      </c>
    </row>
    <row r="3003" spans="1:11" x14ac:dyDescent="0.25">
      <c r="A3003" t="s">
        <v>5958</v>
      </c>
      <c r="B3003" t="str">
        <f>C3003&amp;"-"&amp;COUNTIF(C$2:C3003,C3003)</f>
        <v>73286-6</v>
      </c>
      <c r="C3003">
        <v>73286</v>
      </c>
      <c r="D3003" s="57">
        <v>45036</v>
      </c>
      <c r="E3003" s="84" t="str">
        <f>F3003&amp;"-"&amp;COUNTIF($F$2:F3003,F3003)</f>
        <v>METASA-2473</v>
      </c>
      <c r="F3003" s="84" t="str">
        <f t="shared" si="160"/>
        <v>METASA</v>
      </c>
      <c r="G3003" t="s">
        <v>8581</v>
      </c>
      <c r="H3003" s="62">
        <v>88416482000106</v>
      </c>
      <c r="I3003" t="s">
        <v>30</v>
      </c>
      <c r="J3003">
        <v>686.97</v>
      </c>
      <c r="K3003">
        <v>11149.52</v>
      </c>
    </row>
    <row r="3004" spans="1:11" x14ac:dyDescent="0.25">
      <c r="A3004" t="s">
        <v>5958</v>
      </c>
      <c r="B3004" t="str">
        <f>C3004&amp;"-"&amp;COUNTIF(C$2:C3004,C3004)</f>
        <v>73286-7</v>
      </c>
      <c r="C3004">
        <v>73286</v>
      </c>
      <c r="D3004" s="57">
        <v>45036</v>
      </c>
      <c r="E3004" s="84" t="str">
        <f>F3004&amp;"-"&amp;COUNTIF($F$2:F3004,F3004)</f>
        <v>METASA-2474</v>
      </c>
      <c r="F3004" s="84" t="str">
        <f t="shared" si="160"/>
        <v>METASA</v>
      </c>
      <c r="G3004" t="s">
        <v>8581</v>
      </c>
      <c r="H3004" s="62">
        <v>88416482000106</v>
      </c>
      <c r="I3004" t="s">
        <v>30</v>
      </c>
      <c r="J3004">
        <v>209.55</v>
      </c>
      <c r="K3004">
        <v>3415.67</v>
      </c>
    </row>
    <row r="3005" spans="1:11" x14ac:dyDescent="0.25">
      <c r="A3005" t="s">
        <v>5958</v>
      </c>
      <c r="B3005" t="str">
        <f>C3005&amp;"-"&amp;COUNTIF(C$2:C3005,C3005)</f>
        <v>73286-8</v>
      </c>
      <c r="C3005">
        <v>73286</v>
      </c>
      <c r="D3005" s="57">
        <v>45036</v>
      </c>
      <c r="E3005" s="84" t="str">
        <f>F3005&amp;"-"&amp;COUNTIF($F$2:F3005,F3005)</f>
        <v>METASA-2475</v>
      </c>
      <c r="F3005" s="84" t="str">
        <f t="shared" si="160"/>
        <v>METASA</v>
      </c>
      <c r="G3005" t="s">
        <v>8581</v>
      </c>
      <c r="H3005" s="62">
        <v>88416482000106</v>
      </c>
      <c r="I3005" t="s">
        <v>30</v>
      </c>
      <c r="J3005">
        <v>1175.19</v>
      </c>
      <c r="K3005">
        <v>16993.25</v>
      </c>
    </row>
    <row r="3006" spans="1:11" x14ac:dyDescent="0.25">
      <c r="A3006" t="s">
        <v>5958</v>
      </c>
      <c r="B3006" t="str">
        <f>C3006&amp;"-"&amp;COUNTIF(C$2:C3006,C3006)</f>
        <v>73286-9</v>
      </c>
      <c r="C3006">
        <v>73286</v>
      </c>
      <c r="D3006" s="57">
        <v>45036</v>
      </c>
      <c r="E3006" s="84" t="str">
        <f>F3006&amp;"-"&amp;COUNTIF($F$2:F3006,F3006)</f>
        <v>METASA-2476</v>
      </c>
      <c r="F3006" s="84" t="str">
        <f t="shared" si="160"/>
        <v>METASA</v>
      </c>
      <c r="G3006" t="s">
        <v>8581</v>
      </c>
      <c r="H3006" s="62">
        <v>88416482000106</v>
      </c>
      <c r="I3006" t="s">
        <v>30</v>
      </c>
      <c r="J3006">
        <v>451.37</v>
      </c>
      <c r="K3006">
        <v>6526.81</v>
      </c>
    </row>
    <row r="3007" spans="1:11" x14ac:dyDescent="0.25">
      <c r="A3007" t="s">
        <v>5958</v>
      </c>
      <c r="B3007" t="str">
        <f>C3007&amp;"-"&amp;COUNTIF(C$2:C3007,C3007)</f>
        <v>73286-10</v>
      </c>
      <c r="C3007">
        <v>73286</v>
      </c>
      <c r="D3007" s="57">
        <v>45036</v>
      </c>
      <c r="E3007" s="84" t="str">
        <f>F3007&amp;"-"&amp;COUNTIF($F$2:F3007,F3007)</f>
        <v>METASA-2477</v>
      </c>
      <c r="F3007" s="84" t="str">
        <f t="shared" si="160"/>
        <v>METASA</v>
      </c>
      <c r="G3007" t="s">
        <v>8581</v>
      </c>
      <c r="H3007" s="62">
        <v>88416482000106</v>
      </c>
      <c r="I3007" t="s">
        <v>30</v>
      </c>
      <c r="J3007">
        <v>1096.28</v>
      </c>
      <c r="K3007">
        <v>16685.38</v>
      </c>
    </row>
    <row r="3008" spans="1:11" x14ac:dyDescent="0.25">
      <c r="A3008" t="s">
        <v>5958</v>
      </c>
      <c r="B3008" t="str">
        <f>C3008&amp;"-"&amp;COUNTIF(C$2:C3008,C3008)</f>
        <v>73286-11</v>
      </c>
      <c r="C3008">
        <v>73286</v>
      </c>
      <c r="D3008" s="57">
        <v>45036</v>
      </c>
      <c r="E3008" s="84" t="str">
        <f>F3008&amp;"-"&amp;COUNTIF($F$2:F3008,F3008)</f>
        <v>METASA-2478</v>
      </c>
      <c r="F3008" s="84" t="str">
        <f t="shared" si="160"/>
        <v>METASA</v>
      </c>
      <c r="G3008" t="s">
        <v>8581</v>
      </c>
      <c r="H3008" s="62">
        <v>88416482000106</v>
      </c>
      <c r="I3008" t="s">
        <v>30</v>
      </c>
      <c r="J3008">
        <v>158.33000000000001</v>
      </c>
      <c r="K3008">
        <v>2672.61</v>
      </c>
    </row>
    <row r="3009" spans="1:11" x14ac:dyDescent="0.25">
      <c r="A3009" t="s">
        <v>5958</v>
      </c>
      <c r="B3009" t="str">
        <f>C3009&amp;"-"&amp;COUNTIF(C$2:C3009,C3009)</f>
        <v>73286-12</v>
      </c>
      <c r="C3009">
        <v>73286</v>
      </c>
      <c r="D3009" s="57">
        <v>45036</v>
      </c>
      <c r="E3009" s="84" t="str">
        <f>F3009&amp;"-"&amp;COUNTIF($F$2:F3009,F3009)</f>
        <v>METASA-2479</v>
      </c>
      <c r="F3009" s="84" t="str">
        <f t="shared" si="160"/>
        <v>METASA</v>
      </c>
      <c r="G3009" t="s">
        <v>8581</v>
      </c>
      <c r="H3009" s="62">
        <v>88416482000106</v>
      </c>
      <c r="I3009" t="s">
        <v>30</v>
      </c>
      <c r="J3009">
        <v>585.91999999999996</v>
      </c>
      <c r="K3009">
        <v>17313.939999999999</v>
      </c>
    </row>
    <row r="3010" spans="1:11" x14ac:dyDescent="0.25">
      <c r="A3010" t="s">
        <v>5958</v>
      </c>
      <c r="B3010" t="str">
        <f>C3010&amp;"-"&amp;COUNTIF(C$2:C3010,C3010)</f>
        <v>73286-13</v>
      </c>
      <c r="C3010">
        <v>73286</v>
      </c>
      <c r="D3010" s="57">
        <v>45036</v>
      </c>
      <c r="E3010" s="84" t="str">
        <f>F3010&amp;"-"&amp;COUNTIF($F$2:F3010,F3010)</f>
        <v>METASA-2480</v>
      </c>
      <c r="F3010" s="84" t="str">
        <f t="shared" si="160"/>
        <v>METASA</v>
      </c>
      <c r="G3010" t="s">
        <v>8581</v>
      </c>
      <c r="H3010" s="62">
        <v>88416482000106</v>
      </c>
      <c r="I3010" t="s">
        <v>30</v>
      </c>
      <c r="J3010">
        <v>46.53</v>
      </c>
      <c r="K3010">
        <v>708.19</v>
      </c>
    </row>
    <row r="3011" spans="1:11" x14ac:dyDescent="0.25">
      <c r="A3011" t="s">
        <v>5958</v>
      </c>
      <c r="B3011" t="str">
        <f>C3011&amp;"-"&amp;COUNTIF(C$2:C3011,C3011)</f>
        <v>73286-14</v>
      </c>
      <c r="C3011">
        <v>73286</v>
      </c>
      <c r="D3011" s="57">
        <v>45036</v>
      </c>
      <c r="E3011" s="84" t="str">
        <f>F3011&amp;"-"&amp;COUNTIF($F$2:F3011,F3011)</f>
        <v>METASA-2481</v>
      </c>
      <c r="F3011" s="84" t="str">
        <f t="shared" ref="F3011:F3074" si="161">LEFT(G3011,SEARCH(" ",G3011)-1)</f>
        <v>METASA</v>
      </c>
      <c r="G3011" t="s">
        <v>8581</v>
      </c>
      <c r="H3011" s="62">
        <v>88416482000106</v>
      </c>
      <c r="I3011" t="s">
        <v>30</v>
      </c>
      <c r="J3011">
        <v>3133.54</v>
      </c>
      <c r="K3011">
        <v>50324.65</v>
      </c>
    </row>
    <row r="3012" spans="1:11" x14ac:dyDescent="0.25">
      <c r="A3012" t="s">
        <v>5958</v>
      </c>
      <c r="B3012" t="str">
        <f>C3012&amp;"-"&amp;COUNTIF(C$2:C3012,C3012)</f>
        <v>73286-15</v>
      </c>
      <c r="C3012">
        <v>73286</v>
      </c>
      <c r="D3012" s="57">
        <v>45036</v>
      </c>
      <c r="E3012" s="84" t="str">
        <f>F3012&amp;"-"&amp;COUNTIF($F$2:F3012,F3012)</f>
        <v>METASA-2482</v>
      </c>
      <c r="F3012" s="84" t="str">
        <f t="shared" si="161"/>
        <v>METASA</v>
      </c>
      <c r="G3012" t="s">
        <v>8581</v>
      </c>
      <c r="H3012" s="62">
        <v>88416482000106</v>
      </c>
      <c r="I3012" t="s">
        <v>30</v>
      </c>
      <c r="J3012">
        <v>882.94</v>
      </c>
      <c r="K3012">
        <v>16484.490000000002</v>
      </c>
    </row>
    <row r="3013" spans="1:11" x14ac:dyDescent="0.25">
      <c r="A3013" t="s">
        <v>5958</v>
      </c>
      <c r="B3013" t="str">
        <f>C3013&amp;"-"&amp;COUNTIF(C$2:C3013,C3013)</f>
        <v>73286-16</v>
      </c>
      <c r="C3013">
        <v>73286</v>
      </c>
      <c r="D3013" s="57">
        <v>45036</v>
      </c>
      <c r="E3013" s="84" t="str">
        <f>F3013&amp;"-"&amp;COUNTIF($F$2:F3013,F3013)</f>
        <v>METASA-2483</v>
      </c>
      <c r="F3013" s="84" t="str">
        <f t="shared" si="161"/>
        <v>METASA</v>
      </c>
      <c r="G3013" t="s">
        <v>8581</v>
      </c>
      <c r="H3013" s="62">
        <v>88416482000106</v>
      </c>
      <c r="I3013" t="s">
        <v>30</v>
      </c>
      <c r="J3013">
        <v>4254.6000000000004</v>
      </c>
      <c r="K3013">
        <v>136104.66</v>
      </c>
    </row>
    <row r="3014" spans="1:11" x14ac:dyDescent="0.25">
      <c r="A3014" t="s">
        <v>6005</v>
      </c>
      <c r="B3014" t="str">
        <f>C3014&amp;"-"&amp;COUNTIF(C$2:C3014,C3014)</f>
        <v>211441-1</v>
      </c>
      <c r="C3014">
        <v>211441</v>
      </c>
      <c r="D3014" s="57">
        <v>45036</v>
      </c>
      <c r="E3014" s="84" t="str">
        <f>F3014&amp;"-"&amp;COUNTIF($F$2:F3014,F3014)</f>
        <v>TEADIT-170</v>
      </c>
      <c r="F3014" s="84" t="str">
        <f t="shared" si="161"/>
        <v>TEADIT</v>
      </c>
      <c r="G3014" t="s">
        <v>8594</v>
      </c>
      <c r="H3014" s="62">
        <v>62948658000187</v>
      </c>
      <c r="I3014" t="s">
        <v>869</v>
      </c>
      <c r="J3014">
        <v>4</v>
      </c>
      <c r="K3014">
        <v>493.32</v>
      </c>
    </row>
    <row r="3015" spans="1:11" x14ac:dyDescent="0.25">
      <c r="A3015" t="s">
        <v>6006</v>
      </c>
      <c r="B3015" t="str">
        <f>C3015&amp;"-"&amp;COUNTIF(C$2:C3015,C3015)</f>
        <v>211441-2</v>
      </c>
      <c r="C3015">
        <v>211441</v>
      </c>
      <c r="D3015" s="57">
        <v>45036</v>
      </c>
      <c r="E3015" s="84" t="str">
        <f>F3015&amp;"-"&amp;COUNTIF($F$2:F3015,F3015)</f>
        <v>TEADIT-171</v>
      </c>
      <c r="F3015" s="84" t="str">
        <f t="shared" si="161"/>
        <v>TEADIT</v>
      </c>
      <c r="G3015" t="s">
        <v>8594</v>
      </c>
      <c r="H3015" s="62">
        <v>62948658000187</v>
      </c>
      <c r="I3015" t="s">
        <v>869</v>
      </c>
      <c r="J3015">
        <v>41</v>
      </c>
      <c r="K3015">
        <v>12404.96</v>
      </c>
    </row>
    <row r="3016" spans="1:11" x14ac:dyDescent="0.25">
      <c r="A3016" t="s">
        <v>6006</v>
      </c>
      <c r="B3016" t="str">
        <f>C3016&amp;"-"&amp;COUNTIF(C$2:C3016,C3016)</f>
        <v>211441-3</v>
      </c>
      <c r="C3016">
        <v>211441</v>
      </c>
      <c r="D3016" s="57">
        <v>45036</v>
      </c>
      <c r="E3016" s="84" t="str">
        <f>F3016&amp;"-"&amp;COUNTIF($F$2:F3016,F3016)</f>
        <v>TEADIT-172</v>
      </c>
      <c r="F3016" s="84" t="str">
        <f t="shared" si="161"/>
        <v>TEADIT</v>
      </c>
      <c r="G3016" t="s">
        <v>8594</v>
      </c>
      <c r="H3016" s="62">
        <v>62948658000187</v>
      </c>
      <c r="I3016" t="s">
        <v>869</v>
      </c>
      <c r="J3016">
        <v>2</v>
      </c>
      <c r="K3016">
        <v>1464.26</v>
      </c>
    </row>
    <row r="3017" spans="1:11" x14ac:dyDescent="0.25">
      <c r="A3017" t="s">
        <v>6005</v>
      </c>
      <c r="B3017" t="str">
        <f>C3017&amp;"-"&amp;COUNTIF(C$2:C3017,C3017)</f>
        <v>211441-4</v>
      </c>
      <c r="C3017">
        <v>211441</v>
      </c>
      <c r="D3017" s="57">
        <v>45036</v>
      </c>
      <c r="E3017" s="84" t="str">
        <f>F3017&amp;"-"&amp;COUNTIF($F$2:F3017,F3017)</f>
        <v>TEADIT-173</v>
      </c>
      <c r="F3017" s="84" t="str">
        <f t="shared" si="161"/>
        <v>TEADIT</v>
      </c>
      <c r="G3017" t="s">
        <v>8594</v>
      </c>
      <c r="H3017" s="62">
        <v>62948658000187</v>
      </c>
      <c r="I3017" t="s">
        <v>869</v>
      </c>
      <c r="J3017">
        <v>42</v>
      </c>
      <c r="K3017">
        <v>1138.2</v>
      </c>
    </row>
    <row r="3018" spans="1:11" x14ac:dyDescent="0.25">
      <c r="A3018" t="s">
        <v>6005</v>
      </c>
      <c r="B3018" t="str">
        <f>C3018&amp;"-"&amp;COUNTIF(C$2:C3018,C3018)</f>
        <v>211441-5</v>
      </c>
      <c r="C3018">
        <v>211441</v>
      </c>
      <c r="D3018" s="57">
        <v>45036</v>
      </c>
      <c r="E3018" s="84" t="str">
        <f>F3018&amp;"-"&amp;COUNTIF($F$2:F3018,F3018)</f>
        <v>TEADIT-174</v>
      </c>
      <c r="F3018" s="84" t="str">
        <f t="shared" si="161"/>
        <v>TEADIT</v>
      </c>
      <c r="G3018" t="s">
        <v>8594</v>
      </c>
      <c r="H3018" s="62">
        <v>62948658000187</v>
      </c>
      <c r="I3018" t="s">
        <v>869</v>
      </c>
      <c r="J3018">
        <v>1</v>
      </c>
      <c r="K3018">
        <v>87.8</v>
      </c>
    </row>
    <row r="3019" spans="1:11" x14ac:dyDescent="0.25">
      <c r="A3019" t="s">
        <v>6006</v>
      </c>
      <c r="B3019" t="str">
        <f>C3019&amp;"-"&amp;COUNTIF(C$2:C3019,C3019)</f>
        <v>211441-6</v>
      </c>
      <c r="C3019">
        <v>211441</v>
      </c>
      <c r="D3019" s="57">
        <v>45036</v>
      </c>
      <c r="E3019" s="84" t="str">
        <f>F3019&amp;"-"&amp;COUNTIF($F$2:F3019,F3019)</f>
        <v>TEADIT-175</v>
      </c>
      <c r="F3019" s="84" t="str">
        <f t="shared" si="161"/>
        <v>TEADIT</v>
      </c>
      <c r="G3019" t="s">
        <v>8594</v>
      </c>
      <c r="H3019" s="62">
        <v>62948658000187</v>
      </c>
      <c r="I3019" t="s">
        <v>869</v>
      </c>
      <c r="J3019">
        <v>1</v>
      </c>
      <c r="K3019">
        <v>200.88</v>
      </c>
    </row>
    <row r="3020" spans="1:11" x14ac:dyDescent="0.25">
      <c r="A3020" t="s">
        <v>6006</v>
      </c>
      <c r="B3020" t="str">
        <f>C3020&amp;"-"&amp;COUNTIF(C$2:C3020,C3020)</f>
        <v>211441-7</v>
      </c>
      <c r="C3020">
        <v>211441</v>
      </c>
      <c r="D3020" s="57">
        <v>45036</v>
      </c>
      <c r="E3020" s="84" t="str">
        <f>F3020&amp;"-"&amp;COUNTIF($F$2:F3020,F3020)</f>
        <v>TEADIT-176</v>
      </c>
      <c r="F3020" s="84" t="str">
        <f t="shared" si="161"/>
        <v>TEADIT</v>
      </c>
      <c r="G3020" t="s">
        <v>8594</v>
      </c>
      <c r="H3020" s="62">
        <v>62948658000187</v>
      </c>
      <c r="I3020" t="s">
        <v>869</v>
      </c>
      <c r="J3020">
        <v>9</v>
      </c>
      <c r="K3020">
        <v>7904.07</v>
      </c>
    </row>
    <row r="3021" spans="1:11" x14ac:dyDescent="0.25">
      <c r="A3021" t="s">
        <v>6006</v>
      </c>
      <c r="B3021" t="str">
        <f>C3021&amp;"-"&amp;COUNTIF(C$2:C3021,C3021)</f>
        <v>211441-8</v>
      </c>
      <c r="C3021">
        <v>211441</v>
      </c>
      <c r="D3021" s="57">
        <v>45036</v>
      </c>
      <c r="E3021" s="84" t="str">
        <f>F3021&amp;"-"&amp;COUNTIF($F$2:F3021,F3021)</f>
        <v>TEADIT-177</v>
      </c>
      <c r="F3021" s="84" t="str">
        <f t="shared" si="161"/>
        <v>TEADIT</v>
      </c>
      <c r="G3021" t="s">
        <v>8594</v>
      </c>
      <c r="H3021" s="62">
        <v>62948658000187</v>
      </c>
      <c r="I3021" t="s">
        <v>869</v>
      </c>
      <c r="J3021">
        <v>1</v>
      </c>
      <c r="K3021">
        <v>222.95</v>
      </c>
    </row>
    <row r="3022" spans="1:11" x14ac:dyDescent="0.25">
      <c r="A3022" t="s">
        <v>6005</v>
      </c>
      <c r="B3022" t="str">
        <f>C3022&amp;"-"&amp;COUNTIF(C$2:C3022,C3022)</f>
        <v>211441-9</v>
      </c>
      <c r="C3022">
        <v>211441</v>
      </c>
      <c r="D3022" s="57">
        <v>45036</v>
      </c>
      <c r="E3022" s="84" t="str">
        <f>F3022&amp;"-"&amp;COUNTIF($F$2:F3022,F3022)</f>
        <v>TEADIT-178</v>
      </c>
      <c r="F3022" s="84" t="str">
        <f t="shared" si="161"/>
        <v>TEADIT</v>
      </c>
      <c r="G3022" t="s">
        <v>8594</v>
      </c>
      <c r="H3022" s="62">
        <v>62948658000187</v>
      </c>
      <c r="I3022" t="s">
        <v>869</v>
      </c>
      <c r="J3022">
        <v>6</v>
      </c>
      <c r="K3022">
        <v>1043.46</v>
      </c>
    </row>
    <row r="3023" spans="1:11" x14ac:dyDescent="0.25">
      <c r="A3023" t="s">
        <v>6006</v>
      </c>
      <c r="B3023" t="str">
        <f>C3023&amp;"-"&amp;COUNTIF(C$2:C3023,C3023)</f>
        <v>211441-10</v>
      </c>
      <c r="C3023">
        <v>211441</v>
      </c>
      <c r="D3023" s="57">
        <v>45036</v>
      </c>
      <c r="E3023" s="84" t="str">
        <f>F3023&amp;"-"&amp;COUNTIF($F$2:F3023,F3023)</f>
        <v>TEADIT-179</v>
      </c>
      <c r="F3023" s="84" t="str">
        <f t="shared" si="161"/>
        <v>TEADIT</v>
      </c>
      <c r="G3023" t="s">
        <v>8594</v>
      </c>
      <c r="H3023" s="62">
        <v>62948658000187</v>
      </c>
      <c r="I3023" t="s">
        <v>869</v>
      </c>
      <c r="J3023">
        <v>76</v>
      </c>
      <c r="K3023">
        <v>2280.7600000000002</v>
      </c>
    </row>
    <row r="3024" spans="1:11" x14ac:dyDescent="0.25">
      <c r="A3024" t="s">
        <v>6005</v>
      </c>
      <c r="B3024" t="str">
        <f>C3024&amp;"-"&amp;COUNTIF(C$2:C3024,C3024)</f>
        <v>211441-11</v>
      </c>
      <c r="C3024">
        <v>211441</v>
      </c>
      <c r="D3024" s="57">
        <v>45036</v>
      </c>
      <c r="E3024" s="84" t="str">
        <f>F3024&amp;"-"&amp;COUNTIF($F$2:F3024,F3024)</f>
        <v>TEADIT-180</v>
      </c>
      <c r="F3024" s="84" t="str">
        <f t="shared" si="161"/>
        <v>TEADIT</v>
      </c>
      <c r="G3024" t="s">
        <v>8594</v>
      </c>
      <c r="H3024" s="62">
        <v>62948658000187</v>
      </c>
      <c r="I3024" t="s">
        <v>869</v>
      </c>
      <c r="J3024">
        <v>2</v>
      </c>
      <c r="K3024">
        <v>30.88</v>
      </c>
    </row>
    <row r="3025" spans="1:11" x14ac:dyDescent="0.25">
      <c r="A3025" t="s">
        <v>6005</v>
      </c>
      <c r="B3025" t="str">
        <f>C3025&amp;"-"&amp;COUNTIF(C$2:C3025,C3025)</f>
        <v>211441-12</v>
      </c>
      <c r="C3025">
        <v>211441</v>
      </c>
      <c r="D3025" s="57">
        <v>45036</v>
      </c>
      <c r="E3025" s="84" t="str">
        <f>F3025&amp;"-"&amp;COUNTIF($F$2:F3025,F3025)</f>
        <v>TEADIT-181</v>
      </c>
      <c r="F3025" s="84" t="str">
        <f t="shared" si="161"/>
        <v>TEADIT</v>
      </c>
      <c r="G3025" t="s">
        <v>8594</v>
      </c>
      <c r="H3025" s="62">
        <v>62948658000187</v>
      </c>
      <c r="I3025" t="s">
        <v>869</v>
      </c>
      <c r="J3025">
        <v>1</v>
      </c>
      <c r="K3025">
        <v>173.91</v>
      </c>
    </row>
    <row r="3026" spans="1:11" x14ac:dyDescent="0.25">
      <c r="A3026" t="s">
        <v>6006</v>
      </c>
      <c r="B3026" t="str">
        <f>C3026&amp;"-"&amp;COUNTIF(C$2:C3026,C3026)</f>
        <v>211441-13</v>
      </c>
      <c r="C3026">
        <v>211441</v>
      </c>
      <c r="D3026" s="57">
        <v>45036</v>
      </c>
      <c r="E3026" s="84" t="str">
        <f>F3026&amp;"-"&amp;COUNTIF($F$2:F3026,F3026)</f>
        <v>TEADIT-182</v>
      </c>
      <c r="F3026" s="84" t="str">
        <f t="shared" si="161"/>
        <v>TEADIT</v>
      </c>
      <c r="G3026" t="s">
        <v>8594</v>
      </c>
      <c r="H3026" s="62">
        <v>62948658000187</v>
      </c>
      <c r="I3026" t="s">
        <v>869</v>
      </c>
      <c r="J3026">
        <v>3</v>
      </c>
      <c r="K3026">
        <v>1275</v>
      </c>
    </row>
    <row r="3027" spans="1:11" x14ac:dyDescent="0.25">
      <c r="A3027" t="s">
        <v>6005</v>
      </c>
      <c r="B3027" t="str">
        <f>C3027&amp;"-"&amp;COUNTIF(C$2:C3027,C3027)</f>
        <v>211441-14</v>
      </c>
      <c r="C3027">
        <v>211441</v>
      </c>
      <c r="D3027" s="57">
        <v>45036</v>
      </c>
      <c r="E3027" s="84" t="str">
        <f>F3027&amp;"-"&amp;COUNTIF($F$2:F3027,F3027)</f>
        <v>TEADIT-183</v>
      </c>
      <c r="F3027" s="84" t="str">
        <f t="shared" si="161"/>
        <v>TEADIT</v>
      </c>
      <c r="G3027" t="s">
        <v>8594</v>
      </c>
      <c r="H3027" s="62">
        <v>62948658000187</v>
      </c>
      <c r="I3027" t="s">
        <v>869</v>
      </c>
      <c r="J3027">
        <v>16</v>
      </c>
      <c r="K3027">
        <v>425.6</v>
      </c>
    </row>
    <row r="3028" spans="1:11" x14ac:dyDescent="0.25">
      <c r="A3028" t="s">
        <v>6006</v>
      </c>
      <c r="B3028" t="str">
        <f>C3028&amp;"-"&amp;COUNTIF(C$2:C3028,C3028)</f>
        <v>211441-15</v>
      </c>
      <c r="C3028">
        <v>211441</v>
      </c>
      <c r="D3028" s="57">
        <v>45036</v>
      </c>
      <c r="E3028" s="84" t="str">
        <f>F3028&amp;"-"&amp;COUNTIF($F$2:F3028,F3028)</f>
        <v>TEADIT-184</v>
      </c>
      <c r="F3028" s="84" t="str">
        <f t="shared" si="161"/>
        <v>TEADIT</v>
      </c>
      <c r="G3028" t="s">
        <v>8594</v>
      </c>
      <c r="H3028" s="62">
        <v>62948658000187</v>
      </c>
      <c r="I3028" t="s">
        <v>869</v>
      </c>
      <c r="J3028">
        <v>13</v>
      </c>
      <c r="K3028">
        <v>911.82</v>
      </c>
    </row>
    <row r="3029" spans="1:11" x14ac:dyDescent="0.25">
      <c r="A3029" t="s">
        <v>6006</v>
      </c>
      <c r="B3029" t="str">
        <f>C3029&amp;"-"&amp;COUNTIF(C$2:C3029,C3029)</f>
        <v>211441-16</v>
      </c>
      <c r="C3029">
        <v>211441</v>
      </c>
      <c r="D3029" s="57">
        <v>45036</v>
      </c>
      <c r="E3029" s="84" t="str">
        <f>F3029&amp;"-"&amp;COUNTIF($F$2:F3029,F3029)</f>
        <v>TEADIT-185</v>
      </c>
      <c r="F3029" s="84" t="str">
        <f t="shared" si="161"/>
        <v>TEADIT</v>
      </c>
      <c r="G3029" t="s">
        <v>8594</v>
      </c>
      <c r="H3029" s="62">
        <v>62948658000187</v>
      </c>
      <c r="I3029" t="s">
        <v>869</v>
      </c>
      <c r="J3029">
        <v>2</v>
      </c>
      <c r="K3029">
        <v>268.94</v>
      </c>
    </row>
    <row r="3030" spans="1:11" x14ac:dyDescent="0.25">
      <c r="A3030" t="s">
        <v>6005</v>
      </c>
      <c r="B3030" t="str">
        <f>C3030&amp;"-"&amp;COUNTIF(C$2:C3030,C3030)</f>
        <v>211441-17</v>
      </c>
      <c r="C3030">
        <v>211441</v>
      </c>
      <c r="D3030" s="57">
        <v>45036</v>
      </c>
      <c r="E3030" s="84" t="str">
        <f>F3030&amp;"-"&amp;COUNTIF($F$2:F3030,F3030)</f>
        <v>TEADIT-186</v>
      </c>
      <c r="F3030" s="84" t="str">
        <f t="shared" si="161"/>
        <v>TEADIT</v>
      </c>
      <c r="G3030" t="s">
        <v>8594</v>
      </c>
      <c r="H3030" s="62">
        <v>62948658000187</v>
      </c>
      <c r="I3030" t="s">
        <v>869</v>
      </c>
      <c r="J3030">
        <v>3</v>
      </c>
      <c r="K3030">
        <v>1479.9</v>
      </c>
    </row>
    <row r="3031" spans="1:11" x14ac:dyDescent="0.25">
      <c r="A3031" t="s">
        <v>6006</v>
      </c>
      <c r="B3031" t="str">
        <f>C3031&amp;"-"&amp;COUNTIF(C$2:C3031,C3031)</f>
        <v>211441-18</v>
      </c>
      <c r="C3031">
        <v>211441</v>
      </c>
      <c r="D3031" s="57">
        <v>45036</v>
      </c>
      <c r="E3031" s="84" t="str">
        <f>F3031&amp;"-"&amp;COUNTIF($F$2:F3031,F3031)</f>
        <v>TEADIT-187</v>
      </c>
      <c r="F3031" s="84" t="str">
        <f t="shared" si="161"/>
        <v>TEADIT</v>
      </c>
      <c r="G3031" t="s">
        <v>8594</v>
      </c>
      <c r="H3031" s="62">
        <v>62948658000187</v>
      </c>
      <c r="I3031" t="s">
        <v>869</v>
      </c>
      <c r="J3031">
        <v>3</v>
      </c>
      <c r="K3031">
        <v>314.79000000000002</v>
      </c>
    </row>
    <row r="3032" spans="1:11" x14ac:dyDescent="0.25">
      <c r="A3032" t="s">
        <v>6005</v>
      </c>
      <c r="B3032" t="str">
        <f>C3032&amp;"-"&amp;COUNTIF(C$2:C3032,C3032)</f>
        <v>211441-19</v>
      </c>
      <c r="C3032">
        <v>211441</v>
      </c>
      <c r="D3032" s="57">
        <v>45036</v>
      </c>
      <c r="E3032" s="84" t="str">
        <f>F3032&amp;"-"&amp;COUNTIF($F$2:F3032,F3032)</f>
        <v>TEADIT-188</v>
      </c>
      <c r="F3032" s="84" t="str">
        <f t="shared" si="161"/>
        <v>TEADIT</v>
      </c>
      <c r="G3032" t="s">
        <v>8594</v>
      </c>
      <c r="H3032" s="62">
        <v>62948658000187</v>
      </c>
      <c r="I3032" t="s">
        <v>869</v>
      </c>
      <c r="J3032">
        <v>2</v>
      </c>
      <c r="K3032">
        <v>728.64</v>
      </c>
    </row>
    <row r="3033" spans="1:11" x14ac:dyDescent="0.25">
      <c r="A3033" t="s">
        <v>6005</v>
      </c>
      <c r="B3033" t="str">
        <f>C3033&amp;"-"&amp;COUNTIF(C$2:C3033,C3033)</f>
        <v>211441-20</v>
      </c>
      <c r="C3033">
        <v>211441</v>
      </c>
      <c r="D3033" s="57">
        <v>45036</v>
      </c>
      <c r="E3033" s="84" t="str">
        <f>F3033&amp;"-"&amp;COUNTIF($F$2:F3033,F3033)</f>
        <v>TEADIT-189</v>
      </c>
      <c r="F3033" s="84" t="str">
        <f t="shared" si="161"/>
        <v>TEADIT</v>
      </c>
      <c r="G3033" t="s">
        <v>8594</v>
      </c>
      <c r="H3033" s="62">
        <v>62948658000187</v>
      </c>
      <c r="I3033" t="s">
        <v>869</v>
      </c>
      <c r="J3033">
        <v>30</v>
      </c>
      <c r="K3033">
        <v>361.2</v>
      </c>
    </row>
    <row r="3034" spans="1:11" x14ac:dyDescent="0.25">
      <c r="A3034" t="s">
        <v>6005</v>
      </c>
      <c r="B3034" t="str">
        <f>C3034&amp;"-"&amp;COUNTIF(C$2:C3034,C3034)</f>
        <v>211441-21</v>
      </c>
      <c r="C3034">
        <v>211441</v>
      </c>
      <c r="D3034" s="57">
        <v>45036</v>
      </c>
      <c r="E3034" s="84" t="str">
        <f>F3034&amp;"-"&amp;COUNTIF($F$2:F3034,F3034)</f>
        <v>TEADIT-190</v>
      </c>
      <c r="F3034" s="84" t="str">
        <f t="shared" si="161"/>
        <v>TEADIT</v>
      </c>
      <c r="G3034" t="s">
        <v>8594</v>
      </c>
      <c r="H3034" s="62">
        <v>62948658000187</v>
      </c>
      <c r="I3034" t="s">
        <v>869</v>
      </c>
      <c r="J3034">
        <v>1</v>
      </c>
      <c r="K3034">
        <v>9.31</v>
      </c>
    </row>
    <row r="3035" spans="1:11" x14ac:dyDescent="0.25">
      <c r="A3035" t="s">
        <v>6005</v>
      </c>
      <c r="B3035" t="str">
        <f>C3035&amp;"-"&amp;COUNTIF(C$2:C3035,C3035)</f>
        <v>211441-22</v>
      </c>
      <c r="C3035">
        <v>211441</v>
      </c>
      <c r="D3035" s="57">
        <v>45036</v>
      </c>
      <c r="E3035" s="84" t="str">
        <f>F3035&amp;"-"&amp;COUNTIF($F$2:F3035,F3035)</f>
        <v>TEADIT-191</v>
      </c>
      <c r="F3035" s="84" t="str">
        <f t="shared" si="161"/>
        <v>TEADIT</v>
      </c>
      <c r="G3035" t="s">
        <v>8594</v>
      </c>
      <c r="H3035" s="62">
        <v>62948658000187</v>
      </c>
      <c r="I3035" t="s">
        <v>869</v>
      </c>
      <c r="J3035">
        <v>28</v>
      </c>
      <c r="K3035">
        <v>1632.12</v>
      </c>
    </row>
    <row r="3036" spans="1:11" x14ac:dyDescent="0.25">
      <c r="A3036" t="s">
        <v>6006</v>
      </c>
      <c r="B3036" t="str">
        <f>C3036&amp;"-"&amp;COUNTIF(C$2:C3036,C3036)</f>
        <v>211441-23</v>
      </c>
      <c r="C3036">
        <v>211441</v>
      </c>
      <c r="D3036" s="57">
        <v>45036</v>
      </c>
      <c r="E3036" s="84" t="str">
        <f>F3036&amp;"-"&amp;COUNTIF($F$2:F3036,F3036)</f>
        <v>TEADIT-192</v>
      </c>
      <c r="F3036" s="84" t="str">
        <f t="shared" si="161"/>
        <v>TEADIT</v>
      </c>
      <c r="G3036" t="s">
        <v>8594</v>
      </c>
      <c r="H3036" s="62">
        <v>62948658000187</v>
      </c>
      <c r="I3036" t="s">
        <v>869</v>
      </c>
      <c r="J3036">
        <v>50</v>
      </c>
      <c r="K3036">
        <v>1978.5</v>
      </c>
    </row>
    <row r="3037" spans="1:11" x14ac:dyDescent="0.25">
      <c r="A3037" t="s">
        <v>6005</v>
      </c>
      <c r="B3037" t="str">
        <f>C3037&amp;"-"&amp;COUNTIF(C$2:C3037,C3037)</f>
        <v>211441-24</v>
      </c>
      <c r="C3037">
        <v>211441</v>
      </c>
      <c r="D3037" s="57">
        <v>45036</v>
      </c>
      <c r="E3037" s="84" t="str">
        <f>F3037&amp;"-"&amp;COUNTIF($F$2:F3037,F3037)</f>
        <v>TEADIT-193</v>
      </c>
      <c r="F3037" s="84" t="str">
        <f t="shared" si="161"/>
        <v>TEADIT</v>
      </c>
      <c r="G3037" t="s">
        <v>8594</v>
      </c>
      <c r="H3037" s="62">
        <v>62948658000187</v>
      </c>
      <c r="I3037" t="s">
        <v>869</v>
      </c>
      <c r="J3037">
        <v>6</v>
      </c>
      <c r="K3037">
        <v>4340.6400000000003</v>
      </c>
    </row>
    <row r="3038" spans="1:11" x14ac:dyDescent="0.25">
      <c r="A3038" t="s">
        <v>6007</v>
      </c>
      <c r="B3038" t="str">
        <f>C3038&amp;"-"&amp;COUNTIF(C$2:C3038,C3038)</f>
        <v>211441-25</v>
      </c>
      <c r="C3038">
        <v>211441</v>
      </c>
      <c r="D3038" s="57">
        <v>45036</v>
      </c>
      <c r="E3038" s="84" t="str">
        <f>F3038&amp;"-"&amp;COUNTIF($F$2:F3038,F3038)</f>
        <v>TEADIT-194</v>
      </c>
      <c r="F3038" s="84" t="str">
        <f t="shared" si="161"/>
        <v>TEADIT</v>
      </c>
      <c r="G3038" t="s">
        <v>8594</v>
      </c>
      <c r="H3038" s="62">
        <v>62948658000187</v>
      </c>
      <c r="I3038" t="s">
        <v>869</v>
      </c>
      <c r="J3038">
        <v>27</v>
      </c>
      <c r="K3038">
        <v>274.05</v>
      </c>
    </row>
    <row r="3039" spans="1:11" x14ac:dyDescent="0.25">
      <c r="A3039" t="s">
        <v>6008</v>
      </c>
      <c r="B3039" t="str">
        <f>C3039&amp;"-"&amp;COUNTIF(C$2:C3039,C3039)</f>
        <v>211441-26</v>
      </c>
      <c r="C3039">
        <v>211441</v>
      </c>
      <c r="D3039" s="57">
        <v>45036</v>
      </c>
      <c r="E3039" s="84" t="str">
        <f>F3039&amp;"-"&amp;COUNTIF($F$2:F3039,F3039)</f>
        <v>TEADIT-195</v>
      </c>
      <c r="F3039" s="84" t="str">
        <f t="shared" si="161"/>
        <v>TEADIT</v>
      </c>
      <c r="G3039" t="s">
        <v>8594</v>
      </c>
      <c r="H3039" s="62">
        <v>62948658000187</v>
      </c>
      <c r="I3039" t="s">
        <v>869</v>
      </c>
      <c r="J3039">
        <v>1</v>
      </c>
      <c r="K3039">
        <v>61.03</v>
      </c>
    </row>
    <row r="3040" spans="1:11" x14ac:dyDescent="0.25">
      <c r="A3040" t="s">
        <v>6005</v>
      </c>
      <c r="B3040" t="str">
        <f>C3040&amp;"-"&amp;COUNTIF(C$2:C3040,C3040)</f>
        <v>211441-27</v>
      </c>
      <c r="C3040">
        <v>211441</v>
      </c>
      <c r="D3040" s="57">
        <v>45036</v>
      </c>
      <c r="E3040" s="84" t="str">
        <f>F3040&amp;"-"&amp;COUNTIF($F$2:F3040,F3040)</f>
        <v>TEADIT-196</v>
      </c>
      <c r="F3040" s="84" t="str">
        <f t="shared" si="161"/>
        <v>TEADIT</v>
      </c>
      <c r="G3040" t="s">
        <v>8594</v>
      </c>
      <c r="H3040" s="62">
        <v>62948658000187</v>
      </c>
      <c r="I3040" t="s">
        <v>869</v>
      </c>
      <c r="J3040">
        <v>20</v>
      </c>
      <c r="K3040">
        <v>155</v>
      </c>
    </row>
    <row r="3041" spans="1:11" x14ac:dyDescent="0.25">
      <c r="A3041" t="s">
        <v>6006</v>
      </c>
      <c r="B3041" t="str">
        <f>C3041&amp;"-"&amp;COUNTIF(C$2:C3041,C3041)</f>
        <v>211441-28</v>
      </c>
      <c r="C3041">
        <v>211441</v>
      </c>
      <c r="D3041" s="57">
        <v>45036</v>
      </c>
      <c r="E3041" s="84" t="str">
        <f>F3041&amp;"-"&amp;COUNTIF($F$2:F3041,F3041)</f>
        <v>TEADIT-197</v>
      </c>
      <c r="F3041" s="84" t="str">
        <f t="shared" si="161"/>
        <v>TEADIT</v>
      </c>
      <c r="G3041" t="s">
        <v>8594</v>
      </c>
      <c r="H3041" s="62">
        <v>62948658000187</v>
      </c>
      <c r="I3041" t="s">
        <v>869</v>
      </c>
      <c r="J3041">
        <v>2</v>
      </c>
      <c r="K3041">
        <v>69.64</v>
      </c>
    </row>
    <row r="3042" spans="1:11" x14ac:dyDescent="0.25">
      <c r="A3042" t="s">
        <v>6005</v>
      </c>
      <c r="B3042" t="str">
        <f>C3042&amp;"-"&amp;COUNTIF(C$2:C3042,C3042)</f>
        <v>211441-29</v>
      </c>
      <c r="C3042">
        <v>211441</v>
      </c>
      <c r="D3042" s="57">
        <v>45036</v>
      </c>
      <c r="E3042" s="84" t="str">
        <f>F3042&amp;"-"&amp;COUNTIF($F$2:F3042,F3042)</f>
        <v>TEADIT-198</v>
      </c>
      <c r="F3042" s="84" t="str">
        <f t="shared" si="161"/>
        <v>TEADIT</v>
      </c>
      <c r="G3042" t="s">
        <v>8594</v>
      </c>
      <c r="H3042" s="62">
        <v>62948658000187</v>
      </c>
      <c r="I3042" t="s">
        <v>869</v>
      </c>
      <c r="J3042">
        <v>28</v>
      </c>
      <c r="K3042">
        <v>217</v>
      </c>
    </row>
    <row r="3043" spans="1:11" x14ac:dyDescent="0.25">
      <c r="A3043" t="s">
        <v>6006</v>
      </c>
      <c r="B3043" t="str">
        <f>C3043&amp;"-"&amp;COUNTIF(C$2:C3043,C3043)</f>
        <v>211441-30</v>
      </c>
      <c r="C3043">
        <v>211441</v>
      </c>
      <c r="D3043" s="57">
        <v>45036</v>
      </c>
      <c r="E3043" s="84" t="str">
        <f>F3043&amp;"-"&amp;COUNTIF($F$2:F3043,F3043)</f>
        <v>TEADIT-199</v>
      </c>
      <c r="F3043" s="84" t="str">
        <f t="shared" si="161"/>
        <v>TEADIT</v>
      </c>
      <c r="G3043" t="s">
        <v>8594</v>
      </c>
      <c r="H3043" s="62">
        <v>62948658000187</v>
      </c>
      <c r="I3043" t="s">
        <v>869</v>
      </c>
      <c r="J3043">
        <v>54</v>
      </c>
      <c r="K3043">
        <v>27454.49</v>
      </c>
    </row>
    <row r="3044" spans="1:11" x14ac:dyDescent="0.25">
      <c r="A3044" t="s">
        <v>6006</v>
      </c>
      <c r="B3044" t="str">
        <f>C3044&amp;"-"&amp;COUNTIF(C$2:C3044,C3044)</f>
        <v>211441-31</v>
      </c>
      <c r="C3044">
        <v>211441</v>
      </c>
      <c r="D3044" s="57">
        <v>45036</v>
      </c>
      <c r="E3044" s="84" t="str">
        <f>F3044&amp;"-"&amp;COUNTIF($F$2:F3044,F3044)</f>
        <v>TEADIT-200</v>
      </c>
      <c r="F3044" s="84" t="str">
        <f t="shared" si="161"/>
        <v>TEADIT</v>
      </c>
      <c r="G3044" t="s">
        <v>8594</v>
      </c>
      <c r="H3044" s="62">
        <v>62948658000187</v>
      </c>
      <c r="I3044" t="s">
        <v>869</v>
      </c>
      <c r="J3044">
        <v>1</v>
      </c>
      <c r="K3044">
        <v>705.06</v>
      </c>
    </row>
    <row r="3045" spans="1:11" x14ac:dyDescent="0.25">
      <c r="A3045" t="s">
        <v>6008</v>
      </c>
      <c r="B3045" t="str">
        <f>C3045&amp;"-"&amp;COUNTIF(C$2:C3045,C3045)</f>
        <v>211441-32</v>
      </c>
      <c r="C3045">
        <v>211441</v>
      </c>
      <c r="D3045" s="57">
        <v>45036</v>
      </c>
      <c r="E3045" s="84" t="str">
        <f>F3045&amp;"-"&amp;COUNTIF($F$2:F3045,F3045)</f>
        <v>TEADIT-201</v>
      </c>
      <c r="F3045" s="84" t="str">
        <f t="shared" si="161"/>
        <v>TEADIT</v>
      </c>
      <c r="G3045" t="s">
        <v>8594</v>
      </c>
      <c r="H3045" s="62">
        <v>62948658000187</v>
      </c>
      <c r="I3045" t="s">
        <v>869</v>
      </c>
      <c r="J3045">
        <v>2</v>
      </c>
      <c r="K3045">
        <v>1040.7</v>
      </c>
    </row>
    <row r="3046" spans="1:11" x14ac:dyDescent="0.25">
      <c r="A3046" t="s">
        <v>6006</v>
      </c>
      <c r="B3046" t="str">
        <f>C3046&amp;"-"&amp;COUNTIF(C$2:C3046,C3046)</f>
        <v>211441-33</v>
      </c>
      <c r="C3046">
        <v>211441</v>
      </c>
      <c r="D3046" s="57">
        <v>45036</v>
      </c>
      <c r="E3046" s="84" t="str">
        <f>F3046&amp;"-"&amp;COUNTIF($F$2:F3046,F3046)</f>
        <v>TEADIT-202</v>
      </c>
      <c r="F3046" s="84" t="str">
        <f t="shared" si="161"/>
        <v>TEADIT</v>
      </c>
      <c r="G3046" t="s">
        <v>8594</v>
      </c>
      <c r="H3046" s="62">
        <v>62948658000187</v>
      </c>
      <c r="I3046" t="s">
        <v>869</v>
      </c>
      <c r="J3046">
        <v>17</v>
      </c>
      <c r="K3046">
        <v>6350.18</v>
      </c>
    </row>
    <row r="3047" spans="1:11" x14ac:dyDescent="0.25">
      <c r="A3047" t="s">
        <v>6005</v>
      </c>
      <c r="B3047" t="str">
        <f>C3047&amp;"-"&amp;COUNTIF(C$2:C3047,C3047)</f>
        <v>211441-34</v>
      </c>
      <c r="C3047">
        <v>211441</v>
      </c>
      <c r="D3047" s="57">
        <v>45036</v>
      </c>
      <c r="E3047" s="84" t="str">
        <f>F3047&amp;"-"&amp;COUNTIF($F$2:F3047,F3047)</f>
        <v>TEADIT-203</v>
      </c>
      <c r="F3047" s="84" t="str">
        <f t="shared" si="161"/>
        <v>TEADIT</v>
      </c>
      <c r="G3047" t="s">
        <v>8594</v>
      </c>
      <c r="H3047" s="62">
        <v>62948658000187</v>
      </c>
      <c r="I3047" t="s">
        <v>869</v>
      </c>
      <c r="J3047">
        <v>1</v>
      </c>
      <c r="K3047">
        <v>87.88</v>
      </c>
    </row>
    <row r="3048" spans="1:11" x14ac:dyDescent="0.25">
      <c r="A3048" t="s">
        <v>6006</v>
      </c>
      <c r="B3048" t="str">
        <f>C3048&amp;"-"&amp;COUNTIF(C$2:C3048,C3048)</f>
        <v>211441-35</v>
      </c>
      <c r="C3048">
        <v>211441</v>
      </c>
      <c r="D3048" s="57">
        <v>45036</v>
      </c>
      <c r="E3048" s="84" t="str">
        <f>F3048&amp;"-"&amp;COUNTIF($F$2:F3048,F3048)</f>
        <v>TEADIT-204</v>
      </c>
      <c r="F3048" s="84" t="str">
        <f t="shared" si="161"/>
        <v>TEADIT</v>
      </c>
      <c r="G3048" t="s">
        <v>8594</v>
      </c>
      <c r="H3048" s="62">
        <v>62948658000187</v>
      </c>
      <c r="I3048" t="s">
        <v>869</v>
      </c>
      <c r="J3048">
        <v>6</v>
      </c>
      <c r="K3048">
        <v>560.28</v>
      </c>
    </row>
    <row r="3049" spans="1:11" x14ac:dyDescent="0.25">
      <c r="A3049" t="s">
        <v>6006</v>
      </c>
      <c r="B3049" t="str">
        <f>C3049&amp;"-"&amp;COUNTIF(C$2:C3049,C3049)</f>
        <v>211441-36</v>
      </c>
      <c r="C3049">
        <v>211441</v>
      </c>
      <c r="D3049" s="57">
        <v>45036</v>
      </c>
      <c r="E3049" s="84" t="str">
        <f>F3049&amp;"-"&amp;COUNTIF($F$2:F3049,F3049)</f>
        <v>TEADIT-205</v>
      </c>
      <c r="F3049" s="84" t="str">
        <f t="shared" si="161"/>
        <v>TEADIT</v>
      </c>
      <c r="G3049" t="s">
        <v>8594</v>
      </c>
      <c r="H3049" s="62">
        <v>62948658000187</v>
      </c>
      <c r="I3049" t="s">
        <v>869</v>
      </c>
      <c r="J3049">
        <v>26</v>
      </c>
      <c r="K3049">
        <v>6744.4</v>
      </c>
    </row>
    <row r="3050" spans="1:11" x14ac:dyDescent="0.25">
      <c r="A3050" t="s">
        <v>6006</v>
      </c>
      <c r="B3050" t="str">
        <f>C3050&amp;"-"&amp;COUNTIF(C$2:C3050,C3050)</f>
        <v>211441-37</v>
      </c>
      <c r="C3050">
        <v>211441</v>
      </c>
      <c r="D3050" s="57">
        <v>45036</v>
      </c>
      <c r="E3050" s="84" t="str">
        <f>F3050&amp;"-"&amp;COUNTIF($F$2:F3050,F3050)</f>
        <v>TEADIT-206</v>
      </c>
      <c r="F3050" s="84" t="str">
        <f t="shared" si="161"/>
        <v>TEADIT</v>
      </c>
      <c r="G3050" t="s">
        <v>8594</v>
      </c>
      <c r="H3050" s="62">
        <v>62948658000187</v>
      </c>
      <c r="I3050" t="s">
        <v>869</v>
      </c>
      <c r="J3050">
        <v>9</v>
      </c>
      <c r="K3050">
        <v>373.5</v>
      </c>
    </row>
    <row r="3051" spans="1:11" x14ac:dyDescent="0.25">
      <c r="A3051" t="s">
        <v>6005</v>
      </c>
      <c r="B3051" t="str">
        <f>C3051&amp;"-"&amp;COUNTIF(C$2:C3051,C3051)</f>
        <v>211441-38</v>
      </c>
      <c r="C3051">
        <v>211441</v>
      </c>
      <c r="D3051" s="57">
        <v>45036</v>
      </c>
      <c r="E3051" s="84" t="str">
        <f>F3051&amp;"-"&amp;COUNTIF($F$2:F3051,F3051)</f>
        <v>TEADIT-207</v>
      </c>
      <c r="F3051" s="84" t="str">
        <f t="shared" si="161"/>
        <v>TEADIT</v>
      </c>
      <c r="G3051" t="s">
        <v>8594</v>
      </c>
      <c r="H3051" s="62">
        <v>62948658000187</v>
      </c>
      <c r="I3051" t="s">
        <v>869</v>
      </c>
      <c r="J3051">
        <v>6</v>
      </c>
      <c r="K3051">
        <v>234.12</v>
      </c>
    </row>
    <row r="3052" spans="1:11" x14ac:dyDescent="0.25">
      <c r="A3052" t="s">
        <v>6006</v>
      </c>
      <c r="B3052" t="str">
        <f>C3052&amp;"-"&amp;COUNTIF(C$2:C3052,C3052)</f>
        <v>211441-39</v>
      </c>
      <c r="C3052">
        <v>211441</v>
      </c>
      <c r="D3052" s="57">
        <v>45036</v>
      </c>
      <c r="E3052" s="84" t="str">
        <f>F3052&amp;"-"&amp;COUNTIF($F$2:F3052,F3052)</f>
        <v>TEADIT-208</v>
      </c>
      <c r="F3052" s="84" t="str">
        <f t="shared" si="161"/>
        <v>TEADIT</v>
      </c>
      <c r="G3052" t="s">
        <v>8594</v>
      </c>
      <c r="H3052" s="62">
        <v>62948658000187</v>
      </c>
      <c r="I3052" t="s">
        <v>869</v>
      </c>
      <c r="J3052">
        <v>6</v>
      </c>
      <c r="K3052">
        <v>5500.92</v>
      </c>
    </row>
    <row r="3053" spans="1:11" x14ac:dyDescent="0.25">
      <c r="A3053" t="s">
        <v>6006</v>
      </c>
      <c r="B3053" t="str">
        <f>C3053&amp;"-"&amp;COUNTIF(C$2:C3053,C3053)</f>
        <v>211441-40</v>
      </c>
      <c r="C3053">
        <v>211441</v>
      </c>
      <c r="D3053" s="57">
        <v>45036</v>
      </c>
      <c r="E3053" s="84" t="str">
        <f>F3053&amp;"-"&amp;COUNTIF($F$2:F3053,F3053)</f>
        <v>TEADIT-209</v>
      </c>
      <c r="F3053" s="84" t="str">
        <f t="shared" si="161"/>
        <v>TEADIT</v>
      </c>
      <c r="G3053" t="s">
        <v>8594</v>
      </c>
      <c r="H3053" s="62">
        <v>62948658000187</v>
      </c>
      <c r="I3053" t="s">
        <v>869</v>
      </c>
      <c r="J3053">
        <v>14</v>
      </c>
      <c r="K3053">
        <v>2324.2800000000002</v>
      </c>
    </row>
    <row r="3054" spans="1:11" x14ac:dyDescent="0.25">
      <c r="A3054" t="s">
        <v>6006</v>
      </c>
      <c r="B3054" t="str">
        <f>C3054&amp;"-"&amp;COUNTIF(C$2:C3054,C3054)</f>
        <v>211441-41</v>
      </c>
      <c r="C3054">
        <v>211441</v>
      </c>
      <c r="D3054" s="57">
        <v>45036</v>
      </c>
      <c r="E3054" s="84" t="str">
        <f>F3054&amp;"-"&amp;COUNTIF($F$2:F3054,F3054)</f>
        <v>TEADIT-210</v>
      </c>
      <c r="F3054" s="84" t="str">
        <f t="shared" si="161"/>
        <v>TEADIT</v>
      </c>
      <c r="G3054" t="s">
        <v>8594</v>
      </c>
      <c r="H3054" s="62">
        <v>62948658000187</v>
      </c>
      <c r="I3054" t="s">
        <v>869</v>
      </c>
      <c r="J3054">
        <v>6</v>
      </c>
      <c r="K3054">
        <v>402.9</v>
      </c>
    </row>
    <row r="3055" spans="1:11" x14ac:dyDescent="0.25">
      <c r="A3055" t="s">
        <v>6006</v>
      </c>
      <c r="B3055" t="str">
        <f>C3055&amp;"-"&amp;COUNTIF(C$2:C3055,C3055)</f>
        <v>211441-42</v>
      </c>
      <c r="C3055">
        <v>211441</v>
      </c>
      <c r="D3055" s="57">
        <v>45036</v>
      </c>
      <c r="E3055" s="84" t="str">
        <f>F3055&amp;"-"&amp;COUNTIF($F$2:F3055,F3055)</f>
        <v>TEADIT-211</v>
      </c>
      <c r="F3055" s="84" t="str">
        <f t="shared" si="161"/>
        <v>TEADIT</v>
      </c>
      <c r="G3055" t="s">
        <v>8594</v>
      </c>
      <c r="H3055" s="62">
        <v>62948658000187</v>
      </c>
      <c r="I3055" t="s">
        <v>869</v>
      </c>
      <c r="J3055">
        <v>4</v>
      </c>
      <c r="K3055">
        <v>248.57</v>
      </c>
    </row>
    <row r="3056" spans="1:11" x14ac:dyDescent="0.25">
      <c r="A3056" t="s">
        <v>6005</v>
      </c>
      <c r="B3056" t="str">
        <f>C3056&amp;"-"&amp;COUNTIF(C$2:C3056,C3056)</f>
        <v>211441-43</v>
      </c>
      <c r="C3056">
        <v>211441</v>
      </c>
      <c r="D3056" s="57">
        <v>45036</v>
      </c>
      <c r="E3056" s="84" t="str">
        <f>F3056&amp;"-"&amp;COUNTIF($F$2:F3056,F3056)</f>
        <v>TEADIT-212</v>
      </c>
      <c r="F3056" s="84" t="str">
        <f t="shared" si="161"/>
        <v>TEADIT</v>
      </c>
      <c r="G3056" t="s">
        <v>8594</v>
      </c>
      <c r="H3056" s="62">
        <v>62948658000187</v>
      </c>
      <c r="I3056" t="s">
        <v>869</v>
      </c>
      <c r="J3056">
        <v>31</v>
      </c>
      <c r="K3056">
        <v>494.04</v>
      </c>
    </row>
    <row r="3057" spans="1:11" x14ac:dyDescent="0.25">
      <c r="A3057" t="s">
        <v>6005</v>
      </c>
      <c r="B3057" t="str">
        <f>C3057&amp;"-"&amp;COUNTIF(C$2:C3057,C3057)</f>
        <v>211441-44</v>
      </c>
      <c r="C3057">
        <v>211441</v>
      </c>
      <c r="D3057" s="57">
        <v>45036</v>
      </c>
      <c r="E3057" s="84" t="str">
        <f>F3057&amp;"-"&amp;COUNTIF($F$2:F3057,F3057)</f>
        <v>TEADIT-213</v>
      </c>
      <c r="F3057" s="84" t="str">
        <f t="shared" si="161"/>
        <v>TEADIT</v>
      </c>
      <c r="G3057" t="s">
        <v>8594</v>
      </c>
      <c r="H3057" s="62">
        <v>62948658000187</v>
      </c>
      <c r="I3057" t="s">
        <v>869</v>
      </c>
      <c r="J3057">
        <v>3</v>
      </c>
      <c r="K3057">
        <v>117.06</v>
      </c>
    </row>
    <row r="3058" spans="1:11" x14ac:dyDescent="0.25">
      <c r="A3058" t="s">
        <v>6006</v>
      </c>
      <c r="B3058" t="str">
        <f>C3058&amp;"-"&amp;COUNTIF(C$2:C3058,C3058)</f>
        <v>211441-45</v>
      </c>
      <c r="C3058">
        <v>211441</v>
      </c>
      <c r="D3058" s="57">
        <v>45036</v>
      </c>
      <c r="E3058" s="84" t="str">
        <f>F3058&amp;"-"&amp;COUNTIF($F$2:F3058,F3058)</f>
        <v>TEADIT-214</v>
      </c>
      <c r="F3058" s="84" t="str">
        <f t="shared" si="161"/>
        <v>TEADIT</v>
      </c>
      <c r="G3058" t="s">
        <v>8594</v>
      </c>
      <c r="H3058" s="62">
        <v>62948658000187</v>
      </c>
      <c r="I3058" t="s">
        <v>869</v>
      </c>
      <c r="J3058">
        <v>39</v>
      </c>
      <c r="K3058">
        <v>4408.8999999999996</v>
      </c>
    </row>
    <row r="3059" spans="1:11" x14ac:dyDescent="0.25">
      <c r="A3059" t="s">
        <v>6006</v>
      </c>
      <c r="B3059" t="str">
        <f>C3059&amp;"-"&amp;COUNTIF(C$2:C3059,C3059)</f>
        <v>211441-46</v>
      </c>
      <c r="C3059">
        <v>211441</v>
      </c>
      <c r="D3059" s="57">
        <v>45036</v>
      </c>
      <c r="E3059" s="84" t="str">
        <f>F3059&amp;"-"&amp;COUNTIF($F$2:F3059,F3059)</f>
        <v>TEADIT-215</v>
      </c>
      <c r="F3059" s="84" t="str">
        <f t="shared" si="161"/>
        <v>TEADIT</v>
      </c>
      <c r="G3059" t="s">
        <v>8594</v>
      </c>
      <c r="H3059" s="62">
        <v>62948658000187</v>
      </c>
      <c r="I3059" t="s">
        <v>869</v>
      </c>
      <c r="J3059">
        <v>2</v>
      </c>
      <c r="K3059">
        <v>3062.42</v>
      </c>
    </row>
    <row r="3060" spans="1:11" x14ac:dyDescent="0.25">
      <c r="A3060" t="s">
        <v>6006</v>
      </c>
      <c r="B3060" t="str">
        <f>C3060&amp;"-"&amp;COUNTIF(C$2:C3060,C3060)</f>
        <v>211441-47</v>
      </c>
      <c r="C3060">
        <v>211441</v>
      </c>
      <c r="D3060" s="57">
        <v>45036</v>
      </c>
      <c r="E3060" s="84" t="str">
        <f>F3060&amp;"-"&amp;COUNTIF($F$2:F3060,F3060)</f>
        <v>TEADIT-216</v>
      </c>
      <c r="F3060" s="84" t="str">
        <f t="shared" si="161"/>
        <v>TEADIT</v>
      </c>
      <c r="G3060" t="s">
        <v>8594</v>
      </c>
      <c r="H3060" s="62">
        <v>62948658000187</v>
      </c>
      <c r="I3060" t="s">
        <v>869</v>
      </c>
      <c r="J3060">
        <v>110</v>
      </c>
      <c r="K3060">
        <v>6574.24</v>
      </c>
    </row>
    <row r="3061" spans="1:11" x14ac:dyDescent="0.25">
      <c r="A3061" t="s">
        <v>5958</v>
      </c>
      <c r="B3061" t="str">
        <f>C3061&amp;"-"&amp;COUNTIF(C$2:C3061,C3061)</f>
        <v>73309-1</v>
      </c>
      <c r="C3061">
        <v>73309</v>
      </c>
      <c r="D3061" s="57">
        <v>45040</v>
      </c>
      <c r="E3061" s="84" t="str">
        <f>F3061&amp;"-"&amp;COUNTIF($F$2:F3061,F3061)</f>
        <v>METASA-2484</v>
      </c>
      <c r="F3061" s="84" t="str">
        <f t="shared" si="161"/>
        <v>METASA</v>
      </c>
      <c r="G3061" t="s">
        <v>8581</v>
      </c>
      <c r="H3061" s="62">
        <v>88416482000106</v>
      </c>
      <c r="I3061" t="s">
        <v>30</v>
      </c>
      <c r="J3061">
        <v>9567.43</v>
      </c>
      <c r="K3061">
        <v>168865.14</v>
      </c>
    </row>
    <row r="3062" spans="1:11" x14ac:dyDescent="0.25">
      <c r="A3062" t="s">
        <v>5958</v>
      </c>
      <c r="B3062" t="str">
        <f>C3062&amp;"-"&amp;COUNTIF(C$2:C3062,C3062)</f>
        <v>73309-2</v>
      </c>
      <c r="C3062">
        <v>73309</v>
      </c>
      <c r="D3062" s="57">
        <v>45040</v>
      </c>
      <c r="E3062" s="84" t="str">
        <f>F3062&amp;"-"&amp;COUNTIF($F$2:F3062,F3062)</f>
        <v>METASA-2485</v>
      </c>
      <c r="F3062" s="84" t="str">
        <f t="shared" si="161"/>
        <v>METASA</v>
      </c>
      <c r="G3062" t="s">
        <v>8581</v>
      </c>
      <c r="H3062" s="62">
        <v>88416482000106</v>
      </c>
      <c r="I3062" t="s">
        <v>30</v>
      </c>
      <c r="J3062">
        <v>252.29</v>
      </c>
      <c r="K3062">
        <v>4258.66</v>
      </c>
    </row>
    <row r="3063" spans="1:11" x14ac:dyDescent="0.25">
      <c r="A3063" t="s">
        <v>5958</v>
      </c>
      <c r="B3063" t="str">
        <f>C3063&amp;"-"&amp;COUNTIF(C$2:C3063,C3063)</f>
        <v>73309-3</v>
      </c>
      <c r="C3063">
        <v>73309</v>
      </c>
      <c r="D3063" s="57">
        <v>45040</v>
      </c>
      <c r="E3063" s="84" t="str">
        <f>F3063&amp;"-"&amp;COUNTIF($F$2:F3063,F3063)</f>
        <v>METASA-2486</v>
      </c>
      <c r="F3063" s="84" t="str">
        <f t="shared" si="161"/>
        <v>METASA</v>
      </c>
      <c r="G3063" t="s">
        <v>8581</v>
      </c>
      <c r="H3063" s="62">
        <v>88416482000106</v>
      </c>
      <c r="I3063" t="s">
        <v>30</v>
      </c>
      <c r="J3063">
        <v>135</v>
      </c>
      <c r="K3063">
        <v>2278.8000000000002</v>
      </c>
    </row>
    <row r="3064" spans="1:11" x14ac:dyDescent="0.25">
      <c r="A3064" t="s">
        <v>5958</v>
      </c>
      <c r="B3064" t="str">
        <f>C3064&amp;"-"&amp;COUNTIF(C$2:C3064,C3064)</f>
        <v>73309-4</v>
      </c>
      <c r="C3064">
        <v>73309</v>
      </c>
      <c r="D3064" s="57">
        <v>45040</v>
      </c>
      <c r="E3064" s="84" t="str">
        <f>F3064&amp;"-"&amp;COUNTIF($F$2:F3064,F3064)</f>
        <v>METASA-2487</v>
      </c>
      <c r="F3064" s="84" t="str">
        <f t="shared" si="161"/>
        <v>METASA</v>
      </c>
      <c r="G3064" t="s">
        <v>8581</v>
      </c>
      <c r="H3064" s="62">
        <v>88416482000106</v>
      </c>
      <c r="I3064" t="s">
        <v>30</v>
      </c>
      <c r="J3064">
        <v>2498.0500000000002</v>
      </c>
      <c r="K3064">
        <v>33398.93</v>
      </c>
    </row>
    <row r="3065" spans="1:11" x14ac:dyDescent="0.25">
      <c r="A3065" t="s">
        <v>5958</v>
      </c>
      <c r="B3065" t="str">
        <f>C3065&amp;"-"&amp;COUNTIF(C$2:C3065,C3065)</f>
        <v>73309-5</v>
      </c>
      <c r="C3065">
        <v>73309</v>
      </c>
      <c r="D3065" s="57">
        <v>45040</v>
      </c>
      <c r="E3065" s="84" t="str">
        <f>F3065&amp;"-"&amp;COUNTIF($F$2:F3065,F3065)</f>
        <v>METASA-2488</v>
      </c>
      <c r="F3065" s="84" t="str">
        <f t="shared" si="161"/>
        <v>METASA</v>
      </c>
      <c r="G3065" t="s">
        <v>8581</v>
      </c>
      <c r="H3065" s="62">
        <v>88416482000106</v>
      </c>
      <c r="I3065" t="s">
        <v>30</v>
      </c>
      <c r="J3065">
        <v>846.51</v>
      </c>
      <c r="K3065">
        <v>14289.09</v>
      </c>
    </row>
    <row r="3066" spans="1:11" x14ac:dyDescent="0.25">
      <c r="A3066" t="s">
        <v>5958</v>
      </c>
      <c r="B3066" t="str">
        <f>C3066&amp;"-"&amp;COUNTIF(C$2:C3066,C3066)</f>
        <v>73309-6</v>
      </c>
      <c r="C3066">
        <v>73309</v>
      </c>
      <c r="D3066" s="57">
        <v>45040</v>
      </c>
      <c r="E3066" s="84" t="str">
        <f>F3066&amp;"-"&amp;COUNTIF($F$2:F3066,F3066)</f>
        <v>METASA-2489</v>
      </c>
      <c r="F3066" s="84" t="str">
        <f t="shared" si="161"/>
        <v>METASA</v>
      </c>
      <c r="G3066" t="s">
        <v>8581</v>
      </c>
      <c r="H3066" s="62">
        <v>88416482000106</v>
      </c>
      <c r="I3066" t="s">
        <v>30</v>
      </c>
      <c r="J3066">
        <v>28.61</v>
      </c>
      <c r="K3066">
        <v>482.94</v>
      </c>
    </row>
    <row r="3067" spans="1:11" x14ac:dyDescent="0.25">
      <c r="A3067" t="s">
        <v>5958</v>
      </c>
      <c r="B3067" t="str">
        <f>C3067&amp;"-"&amp;COUNTIF(C$2:C3067,C3067)</f>
        <v>73309-7</v>
      </c>
      <c r="C3067">
        <v>73309</v>
      </c>
      <c r="D3067" s="57">
        <v>45040</v>
      </c>
      <c r="E3067" s="84" t="str">
        <f>F3067&amp;"-"&amp;COUNTIF($F$2:F3067,F3067)</f>
        <v>METASA-2490</v>
      </c>
      <c r="F3067" s="84" t="str">
        <f t="shared" si="161"/>
        <v>METASA</v>
      </c>
      <c r="G3067" t="s">
        <v>8581</v>
      </c>
      <c r="H3067" s="62">
        <v>88416482000106</v>
      </c>
      <c r="I3067" t="s">
        <v>30</v>
      </c>
      <c r="J3067">
        <v>627.97</v>
      </c>
      <c r="K3067">
        <v>8395.9599999999991</v>
      </c>
    </row>
    <row r="3068" spans="1:11" x14ac:dyDescent="0.25">
      <c r="A3068" t="s">
        <v>5958</v>
      </c>
      <c r="B3068" t="str">
        <f>C3068&amp;"-"&amp;COUNTIF(C$2:C3068,C3068)</f>
        <v>73309-8</v>
      </c>
      <c r="C3068">
        <v>73309</v>
      </c>
      <c r="D3068" s="57">
        <v>45040</v>
      </c>
      <c r="E3068" s="84" t="str">
        <f>F3068&amp;"-"&amp;COUNTIF($F$2:F3068,F3068)</f>
        <v>METASA-2491</v>
      </c>
      <c r="F3068" s="84" t="str">
        <f t="shared" si="161"/>
        <v>METASA</v>
      </c>
      <c r="G3068" t="s">
        <v>8581</v>
      </c>
      <c r="H3068" s="62">
        <v>88416482000106</v>
      </c>
      <c r="I3068" t="s">
        <v>30</v>
      </c>
      <c r="J3068">
        <v>2206.4899999999998</v>
      </c>
      <c r="K3068">
        <v>35811.33</v>
      </c>
    </row>
    <row r="3069" spans="1:11" x14ac:dyDescent="0.25">
      <c r="A3069" t="s">
        <v>5958</v>
      </c>
      <c r="B3069" t="str">
        <f>C3069&amp;"-"&amp;COUNTIF(C$2:C3069,C3069)</f>
        <v>73309-9</v>
      </c>
      <c r="C3069">
        <v>73309</v>
      </c>
      <c r="D3069" s="57">
        <v>45040</v>
      </c>
      <c r="E3069" s="84" t="str">
        <f>F3069&amp;"-"&amp;COUNTIF($F$2:F3069,F3069)</f>
        <v>METASA-2492</v>
      </c>
      <c r="F3069" s="84" t="str">
        <f t="shared" si="161"/>
        <v>METASA</v>
      </c>
      <c r="G3069" t="s">
        <v>8581</v>
      </c>
      <c r="H3069" s="62">
        <v>88416482000106</v>
      </c>
      <c r="I3069" t="s">
        <v>30</v>
      </c>
      <c r="J3069">
        <v>56.96</v>
      </c>
      <c r="K3069">
        <v>928.45</v>
      </c>
    </row>
    <row r="3070" spans="1:11" x14ac:dyDescent="0.25">
      <c r="A3070" t="s">
        <v>5958</v>
      </c>
      <c r="B3070" t="str">
        <f>C3070&amp;"-"&amp;COUNTIF(C$2:C3070,C3070)</f>
        <v>73309-10</v>
      </c>
      <c r="C3070">
        <v>73309</v>
      </c>
      <c r="D3070" s="57">
        <v>45040</v>
      </c>
      <c r="E3070" s="84" t="str">
        <f>F3070&amp;"-"&amp;COUNTIF($F$2:F3070,F3070)</f>
        <v>METASA-2493</v>
      </c>
      <c r="F3070" s="84" t="str">
        <f t="shared" si="161"/>
        <v>METASA</v>
      </c>
      <c r="G3070" t="s">
        <v>8581</v>
      </c>
      <c r="H3070" s="62">
        <v>88416482000106</v>
      </c>
      <c r="I3070" t="s">
        <v>30</v>
      </c>
      <c r="J3070">
        <v>914.87</v>
      </c>
      <c r="K3070">
        <v>13229.02</v>
      </c>
    </row>
    <row r="3071" spans="1:11" x14ac:dyDescent="0.25">
      <c r="A3071" t="s">
        <v>5958</v>
      </c>
      <c r="B3071" t="str">
        <f>C3071&amp;"-"&amp;COUNTIF(C$2:C3071,C3071)</f>
        <v>73309-11</v>
      </c>
      <c r="C3071">
        <v>73309</v>
      </c>
      <c r="D3071" s="57">
        <v>45040</v>
      </c>
      <c r="E3071" s="84" t="str">
        <f>F3071&amp;"-"&amp;COUNTIF($F$2:F3071,F3071)</f>
        <v>METASA-2494</v>
      </c>
      <c r="F3071" s="84" t="str">
        <f t="shared" si="161"/>
        <v>METASA</v>
      </c>
      <c r="G3071" t="s">
        <v>8581</v>
      </c>
      <c r="H3071" s="62">
        <v>88416482000106</v>
      </c>
      <c r="I3071" t="s">
        <v>30</v>
      </c>
      <c r="J3071">
        <v>68.709999999999994</v>
      </c>
      <c r="K3071">
        <v>918.65</v>
      </c>
    </row>
    <row r="3072" spans="1:11" x14ac:dyDescent="0.25">
      <c r="A3072" t="s">
        <v>5958</v>
      </c>
      <c r="B3072" t="str">
        <f>C3072&amp;"-"&amp;COUNTIF(C$2:C3072,C3072)</f>
        <v>73309-12</v>
      </c>
      <c r="C3072">
        <v>73309</v>
      </c>
      <c r="D3072" s="57">
        <v>45040</v>
      </c>
      <c r="E3072" s="84" t="str">
        <f>F3072&amp;"-"&amp;COUNTIF($F$2:F3072,F3072)</f>
        <v>METASA-2495</v>
      </c>
      <c r="F3072" s="84" t="str">
        <f t="shared" si="161"/>
        <v>METASA</v>
      </c>
      <c r="G3072" t="s">
        <v>8581</v>
      </c>
      <c r="H3072" s="62">
        <v>88416482000106</v>
      </c>
      <c r="I3072" t="s">
        <v>30</v>
      </c>
      <c r="J3072">
        <v>504.74</v>
      </c>
      <c r="K3072">
        <v>7298.54</v>
      </c>
    </row>
    <row r="3073" spans="1:11" x14ac:dyDescent="0.25">
      <c r="A3073" t="s">
        <v>5958</v>
      </c>
      <c r="B3073" t="str">
        <f>C3073&amp;"-"&amp;COUNTIF(C$2:C3073,C3073)</f>
        <v>73309-13</v>
      </c>
      <c r="C3073">
        <v>73309</v>
      </c>
      <c r="D3073" s="57">
        <v>45040</v>
      </c>
      <c r="E3073" s="84" t="str">
        <f>F3073&amp;"-"&amp;COUNTIF($F$2:F3073,F3073)</f>
        <v>METASA-2496</v>
      </c>
      <c r="F3073" s="84" t="str">
        <f t="shared" si="161"/>
        <v>METASA</v>
      </c>
      <c r="G3073" t="s">
        <v>8581</v>
      </c>
      <c r="H3073" s="62">
        <v>88416482000106</v>
      </c>
      <c r="I3073" t="s">
        <v>30</v>
      </c>
      <c r="J3073">
        <v>2630.01</v>
      </c>
      <c r="K3073">
        <v>40028.75</v>
      </c>
    </row>
    <row r="3074" spans="1:11" x14ac:dyDescent="0.25">
      <c r="A3074" t="s">
        <v>5958</v>
      </c>
      <c r="B3074" t="str">
        <f>C3074&amp;"-"&amp;COUNTIF(C$2:C3074,C3074)</f>
        <v>73309-14</v>
      </c>
      <c r="C3074">
        <v>73309</v>
      </c>
      <c r="D3074" s="57">
        <v>45040</v>
      </c>
      <c r="E3074" s="84" t="str">
        <f>F3074&amp;"-"&amp;COUNTIF($F$2:F3074,F3074)</f>
        <v>METASA-2497</v>
      </c>
      <c r="F3074" s="84" t="str">
        <f t="shared" si="161"/>
        <v>METASA</v>
      </c>
      <c r="G3074" t="s">
        <v>8581</v>
      </c>
      <c r="H3074" s="62">
        <v>88416482000106</v>
      </c>
      <c r="I3074" t="s">
        <v>30</v>
      </c>
      <c r="J3074">
        <v>25.48</v>
      </c>
      <c r="K3074">
        <v>430.1</v>
      </c>
    </row>
    <row r="3075" spans="1:11" x14ac:dyDescent="0.25">
      <c r="A3075" t="s">
        <v>5958</v>
      </c>
      <c r="B3075" t="str">
        <f>C3075&amp;"-"&amp;COUNTIF(C$2:C3075,C3075)</f>
        <v>73309-15</v>
      </c>
      <c r="C3075">
        <v>73309</v>
      </c>
      <c r="D3075" s="57">
        <v>45040</v>
      </c>
      <c r="E3075" s="84" t="str">
        <f>F3075&amp;"-"&amp;COUNTIF($F$2:F3075,F3075)</f>
        <v>METASA-2498</v>
      </c>
      <c r="F3075" s="84" t="str">
        <f t="shared" ref="F3075:F3138" si="162">LEFT(G3075,SEARCH(" ",G3075)-1)</f>
        <v>METASA</v>
      </c>
      <c r="G3075" t="s">
        <v>8581</v>
      </c>
      <c r="H3075" s="62">
        <v>88416482000106</v>
      </c>
      <c r="I3075" t="s">
        <v>30</v>
      </c>
      <c r="J3075">
        <v>173.71</v>
      </c>
      <c r="K3075">
        <v>2789.78</v>
      </c>
    </row>
    <row r="3076" spans="1:11" x14ac:dyDescent="0.25">
      <c r="A3076" t="s">
        <v>5958</v>
      </c>
      <c r="B3076" t="str">
        <f>C3076&amp;"-"&amp;COUNTIF(C$2:C3076,C3076)</f>
        <v>73309-16</v>
      </c>
      <c r="C3076">
        <v>73309</v>
      </c>
      <c r="D3076" s="57">
        <v>45040</v>
      </c>
      <c r="E3076" s="84" t="str">
        <f>F3076&amp;"-"&amp;COUNTIF($F$2:F3076,F3076)</f>
        <v>METASA-2499</v>
      </c>
      <c r="F3076" s="84" t="str">
        <f t="shared" si="162"/>
        <v>METASA</v>
      </c>
      <c r="G3076" t="s">
        <v>8581</v>
      </c>
      <c r="H3076" s="62">
        <v>88416482000106</v>
      </c>
      <c r="I3076" t="s">
        <v>30</v>
      </c>
      <c r="J3076">
        <v>702.94</v>
      </c>
      <c r="K3076">
        <v>11408.72</v>
      </c>
    </row>
    <row r="3077" spans="1:11" x14ac:dyDescent="0.25">
      <c r="A3077" t="s">
        <v>5958</v>
      </c>
      <c r="B3077" t="str">
        <f>C3077&amp;"-"&amp;COUNTIF(C$2:C3077,C3077)</f>
        <v>73309-17</v>
      </c>
      <c r="C3077">
        <v>73309</v>
      </c>
      <c r="D3077" s="57">
        <v>45040</v>
      </c>
      <c r="E3077" s="84" t="str">
        <f>F3077&amp;"-"&amp;COUNTIF($F$2:F3077,F3077)</f>
        <v>METASA-2500</v>
      </c>
      <c r="F3077" s="84" t="str">
        <f t="shared" si="162"/>
        <v>METASA</v>
      </c>
      <c r="G3077" t="s">
        <v>8581</v>
      </c>
      <c r="H3077" s="62">
        <v>88416482000106</v>
      </c>
      <c r="I3077" t="s">
        <v>30</v>
      </c>
      <c r="J3077">
        <v>2253.54</v>
      </c>
      <c r="K3077">
        <v>42073.599999999999</v>
      </c>
    </row>
    <row r="3078" spans="1:11" x14ac:dyDescent="0.25">
      <c r="A3078" t="s">
        <v>5958</v>
      </c>
      <c r="B3078" t="str">
        <f>C3078&amp;"-"&amp;COUNTIF(C$2:C3078,C3078)</f>
        <v>73309-18</v>
      </c>
      <c r="C3078">
        <v>73309</v>
      </c>
      <c r="D3078" s="57">
        <v>45040</v>
      </c>
      <c r="E3078" s="84" t="str">
        <f>F3078&amp;"-"&amp;COUNTIF($F$2:F3078,F3078)</f>
        <v>METASA-2501</v>
      </c>
      <c r="F3078" s="84" t="str">
        <f t="shared" si="162"/>
        <v>METASA</v>
      </c>
      <c r="G3078" t="s">
        <v>8581</v>
      </c>
      <c r="H3078" s="62">
        <v>88416482000106</v>
      </c>
      <c r="I3078" t="s">
        <v>30</v>
      </c>
      <c r="J3078">
        <v>745.47</v>
      </c>
      <c r="K3078">
        <v>12583.53</v>
      </c>
    </row>
    <row r="3079" spans="1:11" x14ac:dyDescent="0.25">
      <c r="A3079" t="s">
        <v>5958</v>
      </c>
      <c r="B3079" t="str">
        <f>C3079&amp;"-"&amp;COUNTIF(C$2:C3079,C3079)</f>
        <v>73309-19</v>
      </c>
      <c r="C3079">
        <v>73309</v>
      </c>
      <c r="D3079" s="57">
        <v>45040</v>
      </c>
      <c r="E3079" s="84" t="str">
        <f>F3079&amp;"-"&amp;COUNTIF($F$2:F3079,F3079)</f>
        <v>METASA-2502</v>
      </c>
      <c r="F3079" s="84" t="str">
        <f t="shared" si="162"/>
        <v>METASA</v>
      </c>
      <c r="G3079" t="s">
        <v>8581</v>
      </c>
      <c r="H3079" s="62">
        <v>88416482000106</v>
      </c>
      <c r="I3079" t="s">
        <v>30</v>
      </c>
      <c r="J3079">
        <v>142.08000000000001</v>
      </c>
      <c r="K3079">
        <v>2744.99</v>
      </c>
    </row>
    <row r="3080" spans="1:11" x14ac:dyDescent="0.25">
      <c r="A3080" t="s">
        <v>5958</v>
      </c>
      <c r="B3080" t="str">
        <f>C3080&amp;"-"&amp;COUNTIF(C$2:C3080,C3080)</f>
        <v>73309-20</v>
      </c>
      <c r="C3080">
        <v>73309</v>
      </c>
      <c r="D3080" s="57">
        <v>45040</v>
      </c>
      <c r="E3080" s="84" t="str">
        <f>F3080&amp;"-"&amp;COUNTIF($F$2:F3080,F3080)</f>
        <v>METASA-2503</v>
      </c>
      <c r="F3080" s="84" t="str">
        <f t="shared" si="162"/>
        <v>METASA</v>
      </c>
      <c r="G3080" t="s">
        <v>8581</v>
      </c>
      <c r="H3080" s="62">
        <v>88416482000106</v>
      </c>
      <c r="I3080" t="s">
        <v>30</v>
      </c>
      <c r="J3080">
        <v>779.34</v>
      </c>
      <c r="K3080">
        <v>13155.26</v>
      </c>
    </row>
    <row r="3081" spans="1:11" x14ac:dyDescent="0.25">
      <c r="A3081" t="s">
        <v>5958</v>
      </c>
      <c r="B3081" t="str">
        <f>C3081&amp;"-"&amp;COUNTIF(C$2:C3081,C3081)</f>
        <v>73309-21</v>
      </c>
      <c r="C3081">
        <v>73309</v>
      </c>
      <c r="D3081" s="57">
        <v>45040</v>
      </c>
      <c r="E3081" s="84" t="str">
        <f>F3081&amp;"-"&amp;COUNTIF($F$2:F3081,F3081)</f>
        <v>METASA-2504</v>
      </c>
      <c r="F3081" s="84" t="str">
        <f t="shared" si="162"/>
        <v>METASA</v>
      </c>
      <c r="G3081" t="s">
        <v>8581</v>
      </c>
      <c r="H3081" s="62">
        <v>88416482000106</v>
      </c>
      <c r="I3081" t="s">
        <v>30</v>
      </c>
      <c r="J3081">
        <v>909.09</v>
      </c>
      <c r="K3081">
        <v>4545.45</v>
      </c>
    </row>
    <row r="3082" spans="1:11" x14ac:dyDescent="0.25">
      <c r="A3082" t="s">
        <v>5958</v>
      </c>
      <c r="B3082" t="str">
        <f>C3082&amp;"-"&amp;COUNTIF(C$2:C3082,C3082)</f>
        <v>73340-1</v>
      </c>
      <c r="C3082">
        <v>73340</v>
      </c>
      <c r="D3082" s="57">
        <v>45041</v>
      </c>
      <c r="E3082" s="84" t="str">
        <f>F3082&amp;"-"&amp;COUNTIF($F$2:F3082,F3082)</f>
        <v>METASA-2505</v>
      </c>
      <c r="F3082" s="84" t="str">
        <f t="shared" si="162"/>
        <v>METASA</v>
      </c>
      <c r="G3082" t="s">
        <v>8581</v>
      </c>
      <c r="H3082" s="62">
        <v>88416482000106</v>
      </c>
      <c r="I3082" t="s">
        <v>30</v>
      </c>
      <c r="J3082">
        <v>9724.5300000000007</v>
      </c>
      <c r="K3082">
        <v>171637.95</v>
      </c>
    </row>
    <row r="3083" spans="1:11" x14ac:dyDescent="0.25">
      <c r="A3083" t="s">
        <v>5958</v>
      </c>
      <c r="B3083" t="str">
        <f>C3083&amp;"-"&amp;COUNTIF(C$2:C3083,C3083)</f>
        <v>73340-2</v>
      </c>
      <c r="C3083">
        <v>73340</v>
      </c>
      <c r="D3083" s="57">
        <v>45041</v>
      </c>
      <c r="E3083" s="84" t="str">
        <f>F3083&amp;"-"&amp;COUNTIF($F$2:F3083,F3083)</f>
        <v>METASA-2506</v>
      </c>
      <c r="F3083" s="84" t="str">
        <f t="shared" si="162"/>
        <v>METASA</v>
      </c>
      <c r="G3083" t="s">
        <v>8581</v>
      </c>
      <c r="H3083" s="62">
        <v>88416482000106</v>
      </c>
      <c r="I3083" t="s">
        <v>30</v>
      </c>
      <c r="J3083">
        <v>54.28</v>
      </c>
      <c r="K3083">
        <v>916.25</v>
      </c>
    </row>
    <row r="3084" spans="1:11" x14ac:dyDescent="0.25">
      <c r="A3084" t="s">
        <v>5958</v>
      </c>
      <c r="B3084" t="str">
        <f>C3084&amp;"-"&amp;COUNTIF(C$2:C3084,C3084)</f>
        <v>73340-3</v>
      </c>
      <c r="C3084">
        <v>73340</v>
      </c>
      <c r="D3084" s="57">
        <v>45041</v>
      </c>
      <c r="E3084" s="84" t="str">
        <f>F3084&amp;"-"&amp;COUNTIF($F$2:F3084,F3084)</f>
        <v>METASA-2507</v>
      </c>
      <c r="F3084" s="84" t="str">
        <f t="shared" si="162"/>
        <v>METASA</v>
      </c>
      <c r="G3084" t="s">
        <v>8581</v>
      </c>
      <c r="H3084" s="62">
        <v>88416482000106</v>
      </c>
      <c r="I3084" t="s">
        <v>30</v>
      </c>
      <c r="J3084">
        <v>326.52</v>
      </c>
      <c r="K3084">
        <v>5511.66</v>
      </c>
    </row>
    <row r="3085" spans="1:11" x14ac:dyDescent="0.25">
      <c r="A3085" t="s">
        <v>5958</v>
      </c>
      <c r="B3085" t="str">
        <f>C3085&amp;"-"&amp;COUNTIF(C$2:C3085,C3085)</f>
        <v>73340-4</v>
      </c>
      <c r="C3085">
        <v>73340</v>
      </c>
      <c r="D3085" s="57">
        <v>45041</v>
      </c>
      <c r="E3085" s="84" t="str">
        <f>F3085&amp;"-"&amp;COUNTIF($F$2:F3085,F3085)</f>
        <v>METASA-2508</v>
      </c>
      <c r="F3085" s="84" t="str">
        <f t="shared" si="162"/>
        <v>METASA</v>
      </c>
      <c r="G3085" t="s">
        <v>8581</v>
      </c>
      <c r="H3085" s="62">
        <v>88416482000106</v>
      </c>
      <c r="I3085" t="s">
        <v>30</v>
      </c>
      <c r="J3085">
        <v>307.04000000000002</v>
      </c>
      <c r="K3085">
        <v>5182.84</v>
      </c>
    </row>
    <row r="3086" spans="1:11" x14ac:dyDescent="0.25">
      <c r="A3086" t="s">
        <v>5958</v>
      </c>
      <c r="B3086" t="str">
        <f>C3086&amp;"-"&amp;COUNTIF(C$2:C3086,C3086)</f>
        <v>73340-5</v>
      </c>
      <c r="C3086">
        <v>73340</v>
      </c>
      <c r="D3086" s="57">
        <v>45041</v>
      </c>
      <c r="E3086" s="84" t="str">
        <f>F3086&amp;"-"&amp;COUNTIF($F$2:F3086,F3086)</f>
        <v>METASA-2509</v>
      </c>
      <c r="F3086" s="84" t="str">
        <f t="shared" si="162"/>
        <v>METASA</v>
      </c>
      <c r="G3086" t="s">
        <v>8581</v>
      </c>
      <c r="H3086" s="62">
        <v>88416482000106</v>
      </c>
      <c r="I3086" t="s">
        <v>30</v>
      </c>
      <c r="J3086">
        <v>28.08</v>
      </c>
      <c r="K3086">
        <v>473.99</v>
      </c>
    </row>
    <row r="3087" spans="1:11" x14ac:dyDescent="0.25">
      <c r="A3087" t="s">
        <v>5958</v>
      </c>
      <c r="B3087" t="str">
        <f>C3087&amp;"-"&amp;COUNTIF(C$2:C3087,C3087)</f>
        <v>73340-6</v>
      </c>
      <c r="C3087">
        <v>73340</v>
      </c>
      <c r="D3087" s="57">
        <v>45041</v>
      </c>
      <c r="E3087" s="84" t="str">
        <f>F3087&amp;"-"&amp;COUNTIF($F$2:F3087,F3087)</f>
        <v>METASA-2510</v>
      </c>
      <c r="F3087" s="84" t="str">
        <f t="shared" si="162"/>
        <v>METASA</v>
      </c>
      <c r="G3087" t="s">
        <v>8581</v>
      </c>
      <c r="H3087" s="62">
        <v>88416482000106</v>
      </c>
      <c r="I3087" t="s">
        <v>30</v>
      </c>
      <c r="J3087">
        <v>152.71</v>
      </c>
      <c r="K3087">
        <v>2041.73</v>
      </c>
    </row>
    <row r="3088" spans="1:11" x14ac:dyDescent="0.25">
      <c r="A3088" t="s">
        <v>5958</v>
      </c>
      <c r="B3088" t="str">
        <f>C3088&amp;"-"&amp;COUNTIF(C$2:C3088,C3088)</f>
        <v>73340-7</v>
      </c>
      <c r="C3088">
        <v>73340</v>
      </c>
      <c r="D3088" s="57">
        <v>45041</v>
      </c>
      <c r="E3088" s="84" t="str">
        <f>F3088&amp;"-"&amp;COUNTIF($F$2:F3088,F3088)</f>
        <v>METASA-2511</v>
      </c>
      <c r="F3088" s="84" t="str">
        <f t="shared" si="162"/>
        <v>METASA</v>
      </c>
      <c r="G3088" t="s">
        <v>8581</v>
      </c>
      <c r="H3088" s="62">
        <v>88416482000106</v>
      </c>
      <c r="I3088" t="s">
        <v>30</v>
      </c>
      <c r="J3088">
        <v>2525.38</v>
      </c>
      <c r="K3088">
        <v>40986.92</v>
      </c>
    </row>
    <row r="3089" spans="1:11" x14ac:dyDescent="0.25">
      <c r="A3089" t="s">
        <v>5958</v>
      </c>
      <c r="B3089" t="str">
        <f>C3089&amp;"-"&amp;COUNTIF(C$2:C3089,C3089)</f>
        <v>73340-8</v>
      </c>
      <c r="C3089">
        <v>73340</v>
      </c>
      <c r="D3089" s="57">
        <v>45041</v>
      </c>
      <c r="E3089" s="84" t="str">
        <f>F3089&amp;"-"&amp;COUNTIF($F$2:F3089,F3089)</f>
        <v>METASA-2512</v>
      </c>
      <c r="F3089" s="84" t="str">
        <f t="shared" si="162"/>
        <v>METASA</v>
      </c>
      <c r="G3089" t="s">
        <v>8581</v>
      </c>
      <c r="H3089" s="62">
        <v>88416482000106</v>
      </c>
      <c r="I3089" t="s">
        <v>30</v>
      </c>
      <c r="J3089">
        <v>1366.24</v>
      </c>
      <c r="K3089">
        <v>19755.830000000002</v>
      </c>
    </row>
    <row r="3090" spans="1:11" x14ac:dyDescent="0.25">
      <c r="A3090" t="s">
        <v>5958</v>
      </c>
      <c r="B3090" t="str">
        <f>C3090&amp;"-"&amp;COUNTIF(C$2:C3090,C3090)</f>
        <v>73340-9</v>
      </c>
      <c r="C3090">
        <v>73340</v>
      </c>
      <c r="D3090" s="57">
        <v>45041</v>
      </c>
      <c r="E3090" s="84" t="str">
        <f>F3090&amp;"-"&amp;COUNTIF($F$2:F3090,F3090)</f>
        <v>METASA-2513</v>
      </c>
      <c r="F3090" s="84" t="str">
        <f t="shared" si="162"/>
        <v>METASA</v>
      </c>
      <c r="G3090" t="s">
        <v>8581</v>
      </c>
      <c r="H3090" s="62">
        <v>88416482000106</v>
      </c>
      <c r="I3090" t="s">
        <v>30</v>
      </c>
      <c r="J3090">
        <v>497.18</v>
      </c>
      <c r="K3090">
        <v>7189.22</v>
      </c>
    </row>
    <row r="3091" spans="1:11" x14ac:dyDescent="0.25">
      <c r="A3091" t="s">
        <v>5958</v>
      </c>
      <c r="B3091" t="str">
        <f>C3091&amp;"-"&amp;COUNTIF(C$2:C3091,C3091)</f>
        <v>73340-10</v>
      </c>
      <c r="C3091">
        <v>73340</v>
      </c>
      <c r="D3091" s="57">
        <v>45041</v>
      </c>
      <c r="E3091" s="84" t="str">
        <f>F3091&amp;"-"&amp;COUNTIF($F$2:F3091,F3091)</f>
        <v>METASA-2514</v>
      </c>
      <c r="F3091" s="84" t="str">
        <f t="shared" si="162"/>
        <v>METASA</v>
      </c>
      <c r="G3091" t="s">
        <v>8581</v>
      </c>
      <c r="H3091" s="62">
        <v>88416482000106</v>
      </c>
      <c r="I3091" t="s">
        <v>30</v>
      </c>
      <c r="J3091">
        <v>2053.9299999999998</v>
      </c>
      <c r="K3091">
        <v>31260.82</v>
      </c>
    </row>
    <row r="3092" spans="1:11" x14ac:dyDescent="0.25">
      <c r="A3092" t="s">
        <v>5958</v>
      </c>
      <c r="B3092" t="str">
        <f>C3092&amp;"-"&amp;COUNTIF(C$2:C3092,C3092)</f>
        <v>73340-11</v>
      </c>
      <c r="C3092">
        <v>73340</v>
      </c>
      <c r="D3092" s="57">
        <v>45041</v>
      </c>
      <c r="E3092" s="84" t="str">
        <f>F3092&amp;"-"&amp;COUNTIF($F$2:F3092,F3092)</f>
        <v>METASA-2515</v>
      </c>
      <c r="F3092" s="84" t="str">
        <f t="shared" si="162"/>
        <v>METASA</v>
      </c>
      <c r="G3092" t="s">
        <v>8581</v>
      </c>
      <c r="H3092" s="62">
        <v>88416482000106</v>
      </c>
      <c r="I3092" t="s">
        <v>30</v>
      </c>
      <c r="J3092">
        <v>520.4</v>
      </c>
      <c r="K3092">
        <v>8784.35</v>
      </c>
    </row>
    <row r="3093" spans="1:11" x14ac:dyDescent="0.25">
      <c r="A3093" t="s">
        <v>5958</v>
      </c>
      <c r="B3093" t="str">
        <f>C3093&amp;"-"&amp;COUNTIF(C$2:C3093,C3093)</f>
        <v>73340-12</v>
      </c>
      <c r="C3093">
        <v>73340</v>
      </c>
      <c r="D3093" s="57">
        <v>45041</v>
      </c>
      <c r="E3093" s="84" t="str">
        <f>F3093&amp;"-"&amp;COUNTIF($F$2:F3093,F3093)</f>
        <v>METASA-2516</v>
      </c>
      <c r="F3093" s="84" t="str">
        <f t="shared" si="162"/>
        <v>METASA</v>
      </c>
      <c r="G3093" t="s">
        <v>8581</v>
      </c>
      <c r="H3093" s="62">
        <v>88416482000106</v>
      </c>
      <c r="I3093" t="s">
        <v>30</v>
      </c>
      <c r="J3093">
        <v>0.41</v>
      </c>
      <c r="K3093">
        <v>6.24</v>
      </c>
    </row>
    <row r="3094" spans="1:11" x14ac:dyDescent="0.25">
      <c r="A3094" t="s">
        <v>5958</v>
      </c>
      <c r="B3094" t="str">
        <f>C3094&amp;"-"&amp;COUNTIF(C$2:C3094,C3094)</f>
        <v>73340-13</v>
      </c>
      <c r="C3094">
        <v>73340</v>
      </c>
      <c r="D3094" s="57">
        <v>45041</v>
      </c>
      <c r="E3094" s="84" t="str">
        <f>F3094&amp;"-"&amp;COUNTIF($F$2:F3094,F3094)</f>
        <v>METASA-2517</v>
      </c>
      <c r="F3094" s="84" t="str">
        <f t="shared" si="162"/>
        <v>METASA</v>
      </c>
      <c r="G3094" t="s">
        <v>8581</v>
      </c>
      <c r="H3094" s="62">
        <v>88416482000106</v>
      </c>
      <c r="I3094" t="s">
        <v>30</v>
      </c>
      <c r="J3094">
        <v>4476.6400000000003</v>
      </c>
      <c r="K3094">
        <v>83578.87</v>
      </c>
    </row>
    <row r="3095" spans="1:11" x14ac:dyDescent="0.25">
      <c r="A3095" t="s">
        <v>5958</v>
      </c>
      <c r="B3095" t="str">
        <f>C3095&amp;"-"&amp;COUNTIF(C$2:C3095,C3095)</f>
        <v>73340-14</v>
      </c>
      <c r="C3095">
        <v>73340</v>
      </c>
      <c r="D3095" s="57">
        <v>45041</v>
      </c>
      <c r="E3095" s="84" t="str">
        <f>F3095&amp;"-"&amp;COUNTIF($F$2:F3095,F3095)</f>
        <v>METASA-2518</v>
      </c>
      <c r="F3095" s="84" t="str">
        <f t="shared" si="162"/>
        <v>METASA</v>
      </c>
      <c r="G3095" t="s">
        <v>8581</v>
      </c>
      <c r="H3095" s="62">
        <v>88416482000106</v>
      </c>
      <c r="I3095" t="s">
        <v>30</v>
      </c>
      <c r="J3095">
        <v>618.86</v>
      </c>
      <c r="K3095">
        <v>10446.36</v>
      </c>
    </row>
    <row r="3096" spans="1:11" x14ac:dyDescent="0.25">
      <c r="A3096" t="s">
        <v>5958</v>
      </c>
      <c r="B3096" t="str">
        <f>C3096&amp;"-"&amp;COUNTIF(C$2:C3096,C3096)</f>
        <v>73340-15</v>
      </c>
      <c r="C3096">
        <v>73340</v>
      </c>
      <c r="D3096" s="57">
        <v>45041</v>
      </c>
      <c r="E3096" s="84" t="str">
        <f>F3096&amp;"-"&amp;COUNTIF($F$2:F3096,F3096)</f>
        <v>METASA-2519</v>
      </c>
      <c r="F3096" s="84" t="str">
        <f t="shared" si="162"/>
        <v>METASA</v>
      </c>
      <c r="G3096" t="s">
        <v>8581</v>
      </c>
      <c r="H3096" s="62">
        <v>88416482000106</v>
      </c>
      <c r="I3096" t="s">
        <v>30</v>
      </c>
      <c r="J3096">
        <v>87.09</v>
      </c>
      <c r="K3096">
        <v>1682.58</v>
      </c>
    </row>
    <row r="3097" spans="1:11" x14ac:dyDescent="0.25">
      <c r="A3097" t="s">
        <v>6002</v>
      </c>
      <c r="B3097" t="str">
        <f>C3097&amp;"-"&amp;COUNTIF(C$2:C3097,C3097)</f>
        <v>119693-1</v>
      </c>
      <c r="C3097">
        <v>119693</v>
      </c>
      <c r="D3097" s="57">
        <v>45042</v>
      </c>
      <c r="E3097" s="84" t="str">
        <f>F3097&amp;"-"&amp;COUNTIF($F$2:F3097,F3097)</f>
        <v>POLEODUTO-24</v>
      </c>
      <c r="F3097" s="84" t="str">
        <f t="shared" si="162"/>
        <v>POLEODUTO</v>
      </c>
      <c r="G3097" t="s">
        <v>8592</v>
      </c>
      <c r="H3097" s="62">
        <v>72797913000191</v>
      </c>
      <c r="I3097" t="s">
        <v>5984</v>
      </c>
      <c r="J3097">
        <v>2016</v>
      </c>
      <c r="K3097">
        <v>875152.41</v>
      </c>
    </row>
    <row r="3098" spans="1:11" x14ac:dyDescent="0.25">
      <c r="A3098" t="s">
        <v>5987</v>
      </c>
      <c r="B3098" t="str">
        <f>C3098&amp;"-"&amp;COUNTIF(C$2:C3098,C3098)</f>
        <v>24473-1</v>
      </c>
      <c r="C3098">
        <v>24473</v>
      </c>
      <c r="D3098" s="57">
        <v>45042</v>
      </c>
      <c r="E3098" s="84" t="str">
        <f>F3098&amp;"-"&amp;COUNTIF($F$2:F3098,F3098)</f>
        <v>WK-49</v>
      </c>
      <c r="F3098" s="84" t="str">
        <f t="shared" si="162"/>
        <v>WK</v>
      </c>
      <c r="G3098" t="s">
        <v>8586</v>
      </c>
      <c r="H3098" s="62">
        <v>97434047000103</v>
      </c>
      <c r="I3098" t="s">
        <v>5984</v>
      </c>
      <c r="J3098">
        <v>378</v>
      </c>
      <c r="K3098">
        <v>24948</v>
      </c>
    </row>
    <row r="3099" spans="1:11" x14ac:dyDescent="0.25">
      <c r="A3099" t="s">
        <v>5978</v>
      </c>
      <c r="B3099" t="str">
        <f>C3099&amp;"-"&amp;COUNTIF(C$2:C3099,C3099)</f>
        <v>24474-1</v>
      </c>
      <c r="C3099">
        <v>24474</v>
      </c>
      <c r="D3099" s="57">
        <v>45042</v>
      </c>
      <c r="E3099" s="84" t="str">
        <f>F3099&amp;"-"&amp;COUNTIF($F$2:F3099,F3099)</f>
        <v>WK-50</v>
      </c>
      <c r="F3099" s="84" t="str">
        <f t="shared" si="162"/>
        <v>WK</v>
      </c>
      <c r="G3099" t="s">
        <v>8586</v>
      </c>
      <c r="H3099" s="62">
        <v>97434047000103</v>
      </c>
      <c r="I3099" t="s">
        <v>4726</v>
      </c>
      <c r="J3099">
        <v>3.6</v>
      </c>
      <c r="K3099">
        <v>2016</v>
      </c>
    </row>
    <row r="3100" spans="1:11" x14ac:dyDescent="0.25">
      <c r="A3100" t="s">
        <v>5977</v>
      </c>
      <c r="B3100" t="str">
        <f>C3100&amp;"-"&amp;COUNTIF(C$2:C3100,C3100)</f>
        <v>24474-2</v>
      </c>
      <c r="C3100">
        <v>24474</v>
      </c>
      <c r="D3100" s="57">
        <v>45042</v>
      </c>
      <c r="E3100" s="84" t="str">
        <f>F3100&amp;"-"&amp;COUNTIF($F$2:F3100,F3100)</f>
        <v>WK-51</v>
      </c>
      <c r="F3100" s="84" t="str">
        <f t="shared" si="162"/>
        <v>WK</v>
      </c>
      <c r="G3100" t="s">
        <v>8586</v>
      </c>
      <c r="H3100" s="62">
        <v>97434047000103</v>
      </c>
      <c r="I3100" t="s">
        <v>4726</v>
      </c>
      <c r="J3100">
        <v>25.62</v>
      </c>
      <c r="K3100">
        <v>19189.38</v>
      </c>
    </row>
    <row r="3101" spans="1:11" x14ac:dyDescent="0.25">
      <c r="A3101" t="s">
        <v>5978</v>
      </c>
      <c r="B3101" t="str">
        <f>C3101&amp;"-"&amp;COUNTIF(C$2:C3101,C3101)</f>
        <v>24474-3</v>
      </c>
      <c r="C3101">
        <v>24474</v>
      </c>
      <c r="D3101" s="57">
        <v>45042</v>
      </c>
      <c r="E3101" s="84" t="str">
        <f>F3101&amp;"-"&amp;COUNTIF($F$2:F3101,F3101)</f>
        <v>WK-52</v>
      </c>
      <c r="F3101" s="84" t="str">
        <f t="shared" si="162"/>
        <v>WK</v>
      </c>
      <c r="G3101" t="s">
        <v>8586</v>
      </c>
      <c r="H3101" s="62">
        <v>97434047000103</v>
      </c>
      <c r="I3101" t="s">
        <v>4726</v>
      </c>
      <c r="J3101">
        <v>124.44</v>
      </c>
      <c r="K3101">
        <v>44673.96</v>
      </c>
    </row>
    <row r="3102" spans="1:11" x14ac:dyDescent="0.25">
      <c r="A3102" t="s">
        <v>5979</v>
      </c>
      <c r="B3102" t="str">
        <f>C3102&amp;"-"&amp;COUNTIF(C$2:C3102,C3102)</f>
        <v>24475-1</v>
      </c>
      <c r="C3102">
        <v>24475</v>
      </c>
      <c r="D3102" s="57">
        <v>45042</v>
      </c>
      <c r="E3102" s="84" t="str">
        <f>F3102&amp;"-"&amp;COUNTIF($F$2:F3102,F3102)</f>
        <v>WK-53</v>
      </c>
      <c r="F3102" s="84" t="str">
        <f t="shared" si="162"/>
        <v>WK</v>
      </c>
      <c r="G3102" t="s">
        <v>8586</v>
      </c>
      <c r="H3102" s="62">
        <v>97434047000103</v>
      </c>
      <c r="I3102" t="s">
        <v>4726</v>
      </c>
      <c r="J3102">
        <v>7.32</v>
      </c>
      <c r="K3102">
        <v>3220.21</v>
      </c>
    </row>
    <row r="3103" spans="1:11" x14ac:dyDescent="0.25">
      <c r="A3103" t="s">
        <v>5978</v>
      </c>
      <c r="B3103" t="str">
        <f>C3103&amp;"-"&amp;COUNTIF(C$2:C3103,C3103)</f>
        <v>24475-2</v>
      </c>
      <c r="C3103">
        <v>24475</v>
      </c>
      <c r="D3103" s="57">
        <v>45042</v>
      </c>
      <c r="E3103" s="84" t="str">
        <f>F3103&amp;"-"&amp;COUNTIF($F$2:F3103,F3103)</f>
        <v>WK-54</v>
      </c>
      <c r="F3103" s="84" t="str">
        <f t="shared" si="162"/>
        <v>WK</v>
      </c>
      <c r="G3103" t="s">
        <v>8586</v>
      </c>
      <c r="H3103" s="62">
        <v>97434047000103</v>
      </c>
      <c r="I3103" t="s">
        <v>4726</v>
      </c>
      <c r="J3103">
        <v>29.28</v>
      </c>
      <c r="K3103">
        <v>14917.57</v>
      </c>
    </row>
    <row r="3104" spans="1:11" x14ac:dyDescent="0.25">
      <c r="A3104" t="s">
        <v>5977</v>
      </c>
      <c r="B3104" t="str">
        <f>C3104&amp;"-"&amp;COUNTIF(C$2:C3104,C3104)</f>
        <v>24475-3</v>
      </c>
      <c r="C3104">
        <v>24475</v>
      </c>
      <c r="D3104" s="57">
        <v>45042</v>
      </c>
      <c r="E3104" s="84" t="str">
        <f>F3104&amp;"-"&amp;COUNTIF($F$2:F3104,F3104)</f>
        <v>WK-55</v>
      </c>
      <c r="F3104" s="84" t="str">
        <f t="shared" si="162"/>
        <v>WK</v>
      </c>
      <c r="G3104" t="s">
        <v>8586</v>
      </c>
      <c r="H3104" s="62">
        <v>97434047000103</v>
      </c>
      <c r="I3104" t="s">
        <v>4726</v>
      </c>
      <c r="J3104">
        <v>29.28</v>
      </c>
      <c r="K3104">
        <v>20614.88</v>
      </c>
    </row>
    <row r="3105" spans="1:11" x14ac:dyDescent="0.25">
      <c r="A3105" t="s">
        <v>6002</v>
      </c>
      <c r="B3105" t="str">
        <f>C3105&amp;"-"&amp;COUNTIF(C$2:C3105,C3105)</f>
        <v>119691-1</v>
      </c>
      <c r="C3105">
        <v>119691</v>
      </c>
      <c r="D3105" s="57">
        <v>45043</v>
      </c>
      <c r="E3105" s="84" t="str">
        <f>F3105&amp;"-"&amp;COUNTIF($F$2:F3105,F3105)</f>
        <v>POLEODUTO-25</v>
      </c>
      <c r="F3105" s="84" t="str">
        <f t="shared" si="162"/>
        <v>POLEODUTO</v>
      </c>
      <c r="G3105" t="s">
        <v>8592</v>
      </c>
      <c r="H3105" s="62">
        <v>72797913000191</v>
      </c>
      <c r="I3105" t="s">
        <v>5984</v>
      </c>
      <c r="J3105">
        <v>504</v>
      </c>
      <c r="K3105">
        <v>146328</v>
      </c>
    </row>
    <row r="3106" spans="1:11" x14ac:dyDescent="0.25">
      <c r="A3106" t="s">
        <v>5978</v>
      </c>
      <c r="B3106" t="str">
        <f>C3106&amp;"-"&amp;COUNTIF(C$2:C3106,C3106)</f>
        <v>24517-1</v>
      </c>
      <c r="C3106">
        <v>24517</v>
      </c>
      <c r="D3106" s="57">
        <v>45043</v>
      </c>
      <c r="E3106" s="84" t="str">
        <f>F3106&amp;"-"&amp;COUNTIF($F$2:F3106,F3106)</f>
        <v>WK-56</v>
      </c>
      <c r="F3106" s="84" t="str">
        <f t="shared" si="162"/>
        <v>WK</v>
      </c>
      <c r="G3106" t="s">
        <v>8586</v>
      </c>
      <c r="H3106" s="62">
        <v>97434047000103</v>
      </c>
      <c r="I3106" t="s">
        <v>4726</v>
      </c>
      <c r="J3106">
        <v>29.28</v>
      </c>
      <c r="K3106">
        <v>16396.8</v>
      </c>
    </row>
    <row r="3107" spans="1:11" x14ac:dyDescent="0.25">
      <c r="A3107" t="s">
        <v>5983</v>
      </c>
      <c r="B3107" t="str">
        <f>C3107&amp;"-"&amp;COUNTIF(C$2:C3107,C3107)</f>
        <v>24517-2</v>
      </c>
      <c r="C3107">
        <v>24517</v>
      </c>
      <c r="D3107" s="57">
        <v>45043</v>
      </c>
      <c r="E3107" s="84" t="str">
        <f>F3107&amp;"-"&amp;COUNTIF($F$2:F3107,F3107)</f>
        <v>WK-57</v>
      </c>
      <c r="F3107" s="84" t="str">
        <f t="shared" si="162"/>
        <v>WK</v>
      </c>
      <c r="G3107" t="s">
        <v>8586</v>
      </c>
      <c r="H3107" s="62">
        <v>97434047000103</v>
      </c>
      <c r="I3107" t="s">
        <v>5984</v>
      </c>
      <c r="J3107">
        <v>72</v>
      </c>
      <c r="K3107">
        <v>3790.08</v>
      </c>
    </row>
    <row r="3108" spans="1:11" x14ac:dyDescent="0.25">
      <c r="A3108" t="s">
        <v>5987</v>
      </c>
      <c r="B3108" t="str">
        <f>C3108&amp;"-"&amp;COUNTIF(C$2:C3108,C3108)</f>
        <v>24517-3</v>
      </c>
      <c r="C3108">
        <v>24517</v>
      </c>
      <c r="D3108" s="57">
        <v>45043</v>
      </c>
      <c r="E3108" s="84" t="str">
        <f>F3108&amp;"-"&amp;COUNTIF($F$2:F3108,F3108)</f>
        <v>WK-58</v>
      </c>
      <c r="F3108" s="84" t="str">
        <f t="shared" si="162"/>
        <v>WK</v>
      </c>
      <c r="G3108" t="s">
        <v>8586</v>
      </c>
      <c r="H3108" s="62">
        <v>97434047000103</v>
      </c>
      <c r="I3108" t="s">
        <v>5984</v>
      </c>
      <c r="J3108">
        <v>168</v>
      </c>
      <c r="K3108">
        <v>11088</v>
      </c>
    </row>
    <row r="3109" spans="1:11" x14ac:dyDescent="0.25">
      <c r="A3109" t="s">
        <v>5983</v>
      </c>
      <c r="B3109" t="str">
        <f>C3109&amp;"-"&amp;COUNTIF(C$2:C3109,C3109)</f>
        <v>24517-4</v>
      </c>
      <c r="C3109">
        <v>24517</v>
      </c>
      <c r="D3109" s="57">
        <v>45043</v>
      </c>
      <c r="E3109" s="84" t="str">
        <f>F3109&amp;"-"&amp;COUNTIF($F$2:F3109,F3109)</f>
        <v>WK-59</v>
      </c>
      <c r="F3109" s="84" t="str">
        <f t="shared" si="162"/>
        <v>WK</v>
      </c>
      <c r="G3109" t="s">
        <v>8586</v>
      </c>
      <c r="H3109" s="62">
        <v>97434047000103</v>
      </c>
      <c r="I3109" t="s">
        <v>5984</v>
      </c>
      <c r="J3109">
        <v>6</v>
      </c>
      <c r="K3109">
        <v>468</v>
      </c>
    </row>
    <row r="3110" spans="1:11" x14ac:dyDescent="0.25">
      <c r="A3110" t="s">
        <v>5978</v>
      </c>
      <c r="B3110" t="str">
        <f>C3110&amp;"-"&amp;COUNTIF(C$2:C3110,C3110)</f>
        <v>24517-5</v>
      </c>
      <c r="C3110">
        <v>24517</v>
      </c>
      <c r="D3110" s="57">
        <v>45043</v>
      </c>
      <c r="E3110" s="84" t="str">
        <f>F3110&amp;"-"&amp;COUNTIF($F$2:F3110,F3110)</f>
        <v>WK-60</v>
      </c>
      <c r="F3110" s="84" t="str">
        <f t="shared" si="162"/>
        <v>WK</v>
      </c>
      <c r="G3110" t="s">
        <v>8586</v>
      </c>
      <c r="H3110" s="62">
        <v>97434047000103</v>
      </c>
      <c r="I3110" t="s">
        <v>4726</v>
      </c>
      <c r="J3110">
        <v>10.98</v>
      </c>
      <c r="K3110">
        <v>6148.8</v>
      </c>
    </row>
    <row r="3111" spans="1:11" x14ac:dyDescent="0.25">
      <c r="A3111" t="s">
        <v>5983</v>
      </c>
      <c r="B3111" t="str">
        <f>C3111&amp;"-"&amp;COUNTIF(C$2:C3111,C3111)</f>
        <v>24517-6</v>
      </c>
      <c r="C3111">
        <v>24517</v>
      </c>
      <c r="D3111" s="57">
        <v>45043</v>
      </c>
      <c r="E3111" s="84" t="str">
        <f>F3111&amp;"-"&amp;COUNTIF($F$2:F3111,F3111)</f>
        <v>WK-61</v>
      </c>
      <c r="F3111" s="84" t="str">
        <f t="shared" si="162"/>
        <v>WK</v>
      </c>
      <c r="G3111" t="s">
        <v>8586</v>
      </c>
      <c r="H3111" s="62">
        <v>97434047000103</v>
      </c>
      <c r="I3111" t="s">
        <v>5984</v>
      </c>
      <c r="J3111">
        <v>54</v>
      </c>
      <c r="K3111">
        <v>2970</v>
      </c>
    </row>
    <row r="3112" spans="1:11" x14ac:dyDescent="0.25">
      <c r="A3112" t="s">
        <v>5986</v>
      </c>
      <c r="B3112" t="str">
        <f>C3112&amp;"-"&amp;COUNTIF(C$2:C3112,C3112)</f>
        <v>24517-7</v>
      </c>
      <c r="C3112">
        <v>24517</v>
      </c>
      <c r="D3112" s="57">
        <v>45043</v>
      </c>
      <c r="E3112" s="84" t="str">
        <f>F3112&amp;"-"&amp;COUNTIF($F$2:F3112,F3112)</f>
        <v>WK-62</v>
      </c>
      <c r="F3112" s="84" t="str">
        <f t="shared" si="162"/>
        <v>WK</v>
      </c>
      <c r="G3112" t="s">
        <v>8586</v>
      </c>
      <c r="H3112" s="62">
        <v>97434047000103</v>
      </c>
      <c r="I3112" t="s">
        <v>5984</v>
      </c>
      <c r="J3112">
        <v>48</v>
      </c>
      <c r="K3112">
        <v>432</v>
      </c>
    </row>
    <row r="3113" spans="1:11" x14ac:dyDescent="0.25">
      <c r="A3113" t="s">
        <v>5985</v>
      </c>
      <c r="B3113" t="str">
        <f>C3113&amp;"-"&amp;COUNTIF(C$2:C3113,C3113)</f>
        <v>24518-1</v>
      </c>
      <c r="C3113">
        <v>24518</v>
      </c>
      <c r="D3113" s="57">
        <v>45043</v>
      </c>
      <c r="E3113" s="84" t="str">
        <f>F3113&amp;"-"&amp;COUNTIF($F$2:F3113,F3113)</f>
        <v>WK-63</v>
      </c>
      <c r="F3113" s="84" t="str">
        <f t="shared" si="162"/>
        <v>WK</v>
      </c>
      <c r="G3113" t="s">
        <v>8586</v>
      </c>
      <c r="H3113" s="62">
        <v>97434047000103</v>
      </c>
      <c r="I3113" t="s">
        <v>5984</v>
      </c>
      <c r="J3113">
        <v>174</v>
      </c>
      <c r="K3113">
        <v>30585.72</v>
      </c>
    </row>
    <row r="3114" spans="1:11" x14ac:dyDescent="0.25">
      <c r="A3114" t="s">
        <v>5983</v>
      </c>
      <c r="B3114" t="str">
        <f>C3114&amp;"-"&amp;COUNTIF(C$2:C3114,C3114)</f>
        <v>24518-2</v>
      </c>
      <c r="C3114">
        <v>24518</v>
      </c>
      <c r="D3114" s="57">
        <v>45043</v>
      </c>
      <c r="E3114" s="84" t="str">
        <f>F3114&amp;"-"&amp;COUNTIF($F$2:F3114,F3114)</f>
        <v>WK-64</v>
      </c>
      <c r="F3114" s="84" t="str">
        <f t="shared" si="162"/>
        <v>WK</v>
      </c>
      <c r="G3114" t="s">
        <v>8586</v>
      </c>
      <c r="H3114" s="62">
        <v>97434047000103</v>
      </c>
      <c r="I3114" t="s">
        <v>5984</v>
      </c>
      <c r="J3114">
        <v>36</v>
      </c>
      <c r="K3114">
        <v>1895.04</v>
      </c>
    </row>
    <row r="3115" spans="1:11" x14ac:dyDescent="0.25">
      <c r="A3115" t="s">
        <v>5985</v>
      </c>
      <c r="B3115" t="str">
        <f>C3115&amp;"-"&amp;COUNTIF(C$2:C3115,C3115)</f>
        <v>24518-3</v>
      </c>
      <c r="C3115">
        <v>24518</v>
      </c>
      <c r="D3115" s="57">
        <v>45043</v>
      </c>
      <c r="E3115" s="84" t="str">
        <f>F3115&amp;"-"&amp;COUNTIF($F$2:F3115,F3115)</f>
        <v>WK-65</v>
      </c>
      <c r="F3115" s="84" t="str">
        <f t="shared" si="162"/>
        <v>WK</v>
      </c>
      <c r="G3115" t="s">
        <v>8586</v>
      </c>
      <c r="H3115" s="62">
        <v>97434047000103</v>
      </c>
      <c r="I3115" t="s">
        <v>5984</v>
      </c>
      <c r="J3115">
        <v>6</v>
      </c>
      <c r="K3115">
        <v>654.24</v>
      </c>
    </row>
    <row r="3116" spans="1:11" x14ac:dyDescent="0.25">
      <c r="A3116" t="s">
        <v>5983</v>
      </c>
      <c r="B3116" t="str">
        <f>C3116&amp;"-"&amp;COUNTIF(C$2:C3116,C3116)</f>
        <v>24518-4</v>
      </c>
      <c r="C3116">
        <v>24518</v>
      </c>
      <c r="D3116" s="57">
        <v>45043</v>
      </c>
      <c r="E3116" s="84" t="str">
        <f>F3116&amp;"-"&amp;COUNTIF($F$2:F3116,F3116)</f>
        <v>WK-66</v>
      </c>
      <c r="F3116" s="84" t="str">
        <f t="shared" si="162"/>
        <v>WK</v>
      </c>
      <c r="G3116" t="s">
        <v>8586</v>
      </c>
      <c r="H3116" s="62">
        <v>97434047000103</v>
      </c>
      <c r="I3116" t="s">
        <v>5984</v>
      </c>
      <c r="J3116">
        <v>24</v>
      </c>
      <c r="K3116">
        <v>1940.16</v>
      </c>
    </row>
    <row r="3117" spans="1:11" x14ac:dyDescent="0.25">
      <c r="A3117" t="s">
        <v>5989</v>
      </c>
      <c r="B3117" t="str">
        <f>C3117&amp;"-"&amp;COUNTIF(C$2:C3117,C3117)</f>
        <v>24518-5</v>
      </c>
      <c r="C3117">
        <v>24518</v>
      </c>
      <c r="D3117" s="57">
        <v>45043</v>
      </c>
      <c r="E3117" s="84" t="str">
        <f>F3117&amp;"-"&amp;COUNTIF($F$2:F3117,F3117)</f>
        <v>WK-67</v>
      </c>
      <c r="F3117" s="84" t="str">
        <f t="shared" si="162"/>
        <v>WK</v>
      </c>
      <c r="G3117" t="s">
        <v>8586</v>
      </c>
      <c r="H3117" s="62">
        <v>97434047000103</v>
      </c>
      <c r="I3117" t="s">
        <v>5984</v>
      </c>
      <c r="J3117">
        <v>72</v>
      </c>
      <c r="K3117">
        <v>11167.2</v>
      </c>
    </row>
    <row r="3118" spans="1:11" x14ac:dyDescent="0.25">
      <c r="A3118" t="s">
        <v>5973</v>
      </c>
      <c r="B3118" t="str">
        <f>C3118&amp;"-"&amp;COUNTIF(C$2:C3118,C3118)</f>
        <v>108946-1</v>
      </c>
      <c r="C3118">
        <v>108946</v>
      </c>
      <c r="D3118" s="57">
        <v>45044</v>
      </c>
      <c r="E3118" s="84" t="str">
        <f>F3118&amp;"-"&amp;COUNTIF($F$2:F3118,F3118)</f>
        <v>ESAB-101</v>
      </c>
      <c r="F3118" s="84" t="str">
        <f t="shared" si="162"/>
        <v>ESAB</v>
      </c>
      <c r="G3118" t="s">
        <v>8582</v>
      </c>
      <c r="H3118" s="62">
        <v>29799921000571</v>
      </c>
      <c r="I3118" t="s">
        <v>30</v>
      </c>
      <c r="J3118">
        <v>1140</v>
      </c>
      <c r="K3118">
        <v>196376.4</v>
      </c>
    </row>
    <row r="3119" spans="1:11" x14ac:dyDescent="0.25">
      <c r="A3119" t="s">
        <v>5962</v>
      </c>
      <c r="B3119" t="str">
        <f>C3119&amp;"-"&amp;COUNTIF(C$2:C3119,C3119)</f>
        <v>108946-2</v>
      </c>
      <c r="C3119">
        <v>108946</v>
      </c>
      <c r="D3119" s="57">
        <v>45044</v>
      </c>
      <c r="E3119" s="84" t="str">
        <f>F3119&amp;"-"&amp;COUNTIF($F$2:F3119,F3119)</f>
        <v>ESAB-102</v>
      </c>
      <c r="F3119" s="84" t="str">
        <f t="shared" si="162"/>
        <v>ESAB</v>
      </c>
      <c r="G3119" t="s">
        <v>8582</v>
      </c>
      <c r="H3119" s="62">
        <v>29799921000571</v>
      </c>
      <c r="I3119" t="s">
        <v>30</v>
      </c>
      <c r="J3119">
        <v>10.8</v>
      </c>
      <c r="K3119">
        <v>1818.94</v>
      </c>
    </row>
    <row r="3120" spans="1:11" x14ac:dyDescent="0.25">
      <c r="A3120" t="s">
        <v>5975</v>
      </c>
      <c r="B3120" t="str">
        <f>C3120&amp;"-"&amp;COUNTIF(C$2:C3120,C3120)</f>
        <v>108946-3</v>
      </c>
      <c r="C3120">
        <v>108946</v>
      </c>
      <c r="D3120" s="57">
        <v>45044</v>
      </c>
      <c r="E3120" s="84" t="str">
        <f>F3120&amp;"-"&amp;COUNTIF($F$2:F3120,F3120)</f>
        <v>ESAB-103</v>
      </c>
      <c r="F3120" s="84" t="str">
        <f t="shared" si="162"/>
        <v>ESAB</v>
      </c>
      <c r="G3120" t="s">
        <v>8582</v>
      </c>
      <c r="H3120" s="62">
        <v>29799921000571</v>
      </c>
      <c r="I3120" t="s">
        <v>30</v>
      </c>
      <c r="J3120">
        <v>200</v>
      </c>
      <c r="K3120">
        <v>64800</v>
      </c>
    </row>
    <row r="3121" spans="1:11" x14ac:dyDescent="0.25">
      <c r="A3121" t="s">
        <v>5970</v>
      </c>
      <c r="B3121" t="str">
        <f>C3121&amp;"-"&amp;COUNTIF(C$2:C3121,C3121)</f>
        <v>108946-4</v>
      </c>
      <c r="C3121">
        <v>108946</v>
      </c>
      <c r="D3121" s="57">
        <v>45044</v>
      </c>
      <c r="E3121" s="84" t="str">
        <f>F3121&amp;"-"&amp;COUNTIF($F$2:F3121,F3121)</f>
        <v>ESAB-104</v>
      </c>
      <c r="F3121" s="84" t="str">
        <f t="shared" si="162"/>
        <v>ESAB</v>
      </c>
      <c r="G3121" t="s">
        <v>8582</v>
      </c>
      <c r="H3121" s="62">
        <v>29799921000571</v>
      </c>
      <c r="I3121" t="s">
        <v>30</v>
      </c>
      <c r="J3121">
        <v>120</v>
      </c>
      <c r="K3121">
        <v>1869.6</v>
      </c>
    </row>
    <row r="3122" spans="1:11" x14ac:dyDescent="0.25">
      <c r="A3122" t="s">
        <v>5962</v>
      </c>
      <c r="B3122" t="str">
        <f>C3122&amp;"-"&amp;COUNTIF(C$2:C3122,C3122)</f>
        <v>108946-5</v>
      </c>
      <c r="C3122">
        <v>108946</v>
      </c>
      <c r="D3122" s="57">
        <v>45044</v>
      </c>
      <c r="E3122" s="84" t="str">
        <f>F3122&amp;"-"&amp;COUNTIF($F$2:F3122,F3122)</f>
        <v>ESAB-105</v>
      </c>
      <c r="F3122" s="84" t="str">
        <f t="shared" si="162"/>
        <v>ESAB</v>
      </c>
      <c r="G3122" t="s">
        <v>8582</v>
      </c>
      <c r="H3122" s="62">
        <v>29799921000571</v>
      </c>
      <c r="I3122" t="s">
        <v>30</v>
      </c>
      <c r="J3122">
        <v>57.6</v>
      </c>
      <c r="K3122">
        <v>15620.54</v>
      </c>
    </row>
    <row r="3123" spans="1:11" x14ac:dyDescent="0.25">
      <c r="A3123" t="s">
        <v>5962</v>
      </c>
      <c r="B3123" t="str">
        <f>C3123&amp;"-"&amp;COUNTIF(C$2:C3123,C3123)</f>
        <v>108946-6</v>
      </c>
      <c r="C3123">
        <v>108946</v>
      </c>
      <c r="D3123" s="57">
        <v>45044</v>
      </c>
      <c r="E3123" s="84" t="str">
        <f>F3123&amp;"-"&amp;COUNTIF($F$2:F3123,F3123)</f>
        <v>ESAB-106</v>
      </c>
      <c r="F3123" s="84" t="str">
        <f t="shared" si="162"/>
        <v>ESAB</v>
      </c>
      <c r="G3123" t="s">
        <v>8582</v>
      </c>
      <c r="H3123" s="62">
        <v>29799921000571</v>
      </c>
      <c r="I3123" t="s">
        <v>30</v>
      </c>
      <c r="J3123">
        <v>37.799999999999997</v>
      </c>
      <c r="K3123">
        <v>10640.7</v>
      </c>
    </row>
    <row r="3124" spans="1:11" x14ac:dyDescent="0.25">
      <c r="A3124" t="s">
        <v>5976</v>
      </c>
      <c r="B3124" t="str">
        <f>C3124&amp;"-"&amp;COUNTIF(C$2:C3124,C3124)</f>
        <v>108946-7</v>
      </c>
      <c r="C3124">
        <v>108946</v>
      </c>
      <c r="D3124" s="57">
        <v>45044</v>
      </c>
      <c r="E3124" s="84" t="str">
        <f>F3124&amp;"-"&amp;COUNTIF($F$2:F3124,F3124)</f>
        <v>ESAB-107</v>
      </c>
      <c r="F3124" s="84" t="str">
        <f t="shared" si="162"/>
        <v>ESAB</v>
      </c>
      <c r="G3124" t="s">
        <v>8582</v>
      </c>
      <c r="H3124" s="62">
        <v>29799921000571</v>
      </c>
      <c r="I3124" t="s">
        <v>30</v>
      </c>
      <c r="J3124">
        <v>270</v>
      </c>
      <c r="K3124">
        <v>72900</v>
      </c>
    </row>
    <row r="3125" spans="1:11" x14ac:dyDescent="0.25">
      <c r="A3125" t="s">
        <v>5960</v>
      </c>
      <c r="B3125" t="str">
        <f>C3125&amp;"-"&amp;COUNTIF(C$2:C3125,C3125)</f>
        <v>108946-8</v>
      </c>
      <c r="C3125">
        <v>108946</v>
      </c>
      <c r="D3125" s="57">
        <v>45044</v>
      </c>
      <c r="E3125" s="84" t="str">
        <f>F3125&amp;"-"&amp;COUNTIF($F$2:F3125,F3125)</f>
        <v>ESAB-108</v>
      </c>
      <c r="F3125" s="84" t="str">
        <f t="shared" si="162"/>
        <v>ESAB</v>
      </c>
      <c r="G3125" t="s">
        <v>8582</v>
      </c>
      <c r="H3125" s="62">
        <v>29799921000571</v>
      </c>
      <c r="I3125" t="s">
        <v>30</v>
      </c>
      <c r="J3125">
        <v>90</v>
      </c>
      <c r="K3125">
        <v>10395.9</v>
      </c>
    </row>
    <row r="3126" spans="1:11" x14ac:dyDescent="0.25">
      <c r="A3126" t="s">
        <v>5978</v>
      </c>
      <c r="B3126" t="str">
        <f>C3126&amp;"-"&amp;COUNTIF(C$2:C3126,C3126)</f>
        <v>150234-1</v>
      </c>
      <c r="C3126">
        <v>150234</v>
      </c>
      <c r="D3126" s="57">
        <v>45044</v>
      </c>
      <c r="E3126" s="84" t="str">
        <f>F3126&amp;"-"&amp;COUNTIF($F$2:F3126,F3126)</f>
        <v>GERDAU-15</v>
      </c>
      <c r="F3126" s="84" t="str">
        <f t="shared" si="162"/>
        <v>GERDAU</v>
      </c>
      <c r="G3126" t="s">
        <v>8590</v>
      </c>
      <c r="H3126" s="62">
        <v>17227422015129</v>
      </c>
      <c r="I3126" t="s">
        <v>6000</v>
      </c>
      <c r="J3126">
        <v>12.866</v>
      </c>
      <c r="K3126">
        <v>122879.21</v>
      </c>
    </row>
    <row r="3127" spans="1:11" x14ac:dyDescent="0.25">
      <c r="A3127" t="s">
        <v>5978</v>
      </c>
      <c r="B3127" t="str">
        <f>C3127&amp;"-"&amp;COUNTIF(C$2:C3127,C3127)</f>
        <v>150236-1</v>
      </c>
      <c r="C3127">
        <v>150236</v>
      </c>
      <c r="D3127" s="57">
        <v>45044</v>
      </c>
      <c r="E3127" s="84" t="str">
        <f>F3127&amp;"-"&amp;COUNTIF($F$2:F3127,F3127)</f>
        <v>GERDAU-16</v>
      </c>
      <c r="F3127" s="84" t="str">
        <f t="shared" si="162"/>
        <v>GERDAU</v>
      </c>
      <c r="G3127" t="s">
        <v>8590</v>
      </c>
      <c r="H3127" s="62">
        <v>17227422015129</v>
      </c>
      <c r="I3127" t="s">
        <v>6000</v>
      </c>
      <c r="J3127">
        <v>20.218</v>
      </c>
      <c r="K3127">
        <v>193095.92</v>
      </c>
    </row>
    <row r="3128" spans="1:11" x14ac:dyDescent="0.25">
      <c r="A3128" t="s">
        <v>5978</v>
      </c>
      <c r="B3128" t="str">
        <f>C3128&amp;"-"&amp;COUNTIF(C$2:C3128,C3128)</f>
        <v>150237-1</v>
      </c>
      <c r="C3128">
        <v>150237</v>
      </c>
      <c r="D3128" s="57">
        <v>45044</v>
      </c>
      <c r="E3128" s="84" t="str">
        <f>F3128&amp;"-"&amp;COUNTIF($F$2:F3128,F3128)</f>
        <v>GERDAU-17</v>
      </c>
      <c r="F3128" s="84" t="str">
        <f t="shared" si="162"/>
        <v>GERDAU</v>
      </c>
      <c r="G3128" t="s">
        <v>8590</v>
      </c>
      <c r="H3128" s="62">
        <v>17227422015129</v>
      </c>
      <c r="I3128" t="s">
        <v>6000</v>
      </c>
      <c r="J3128">
        <v>7.3520000000000003</v>
      </c>
      <c r="K3128">
        <v>70216.69</v>
      </c>
    </row>
    <row r="3129" spans="1:11" x14ac:dyDescent="0.25">
      <c r="A3129" t="s">
        <v>5978</v>
      </c>
      <c r="B3129" t="str">
        <f>C3129&amp;"-"&amp;COUNTIF(C$2:C3129,C3129)</f>
        <v>150327-1</v>
      </c>
      <c r="C3129">
        <v>150327</v>
      </c>
      <c r="D3129" s="57">
        <v>45044</v>
      </c>
      <c r="E3129" s="84" t="str">
        <f>F3129&amp;"-"&amp;COUNTIF($F$2:F3129,F3129)</f>
        <v>GERDAU-18</v>
      </c>
      <c r="F3129" s="84" t="str">
        <f t="shared" si="162"/>
        <v>GERDAU</v>
      </c>
      <c r="G3129" t="s">
        <v>8590</v>
      </c>
      <c r="H3129" s="62">
        <v>17227422015129</v>
      </c>
      <c r="I3129" t="s">
        <v>6000</v>
      </c>
      <c r="J3129">
        <v>20.218</v>
      </c>
      <c r="K3129">
        <v>193095.92</v>
      </c>
    </row>
    <row r="3130" spans="1:11" x14ac:dyDescent="0.25">
      <c r="A3130" t="s">
        <v>5978</v>
      </c>
      <c r="B3130" t="str">
        <f>C3130&amp;"-"&amp;COUNTIF(C$2:C3130,C3130)</f>
        <v>150357-1</v>
      </c>
      <c r="C3130">
        <v>150357</v>
      </c>
      <c r="D3130" s="57">
        <v>45044</v>
      </c>
      <c r="E3130" s="84" t="str">
        <f>F3130&amp;"-"&amp;COUNTIF($F$2:F3130,F3130)</f>
        <v>GERDAU-19</v>
      </c>
      <c r="F3130" s="84" t="str">
        <f t="shared" si="162"/>
        <v>GERDAU</v>
      </c>
      <c r="G3130" t="s">
        <v>8590</v>
      </c>
      <c r="H3130" s="62">
        <v>17227422015129</v>
      </c>
      <c r="I3130" t="s">
        <v>6000</v>
      </c>
      <c r="J3130">
        <v>23.893999999999998</v>
      </c>
      <c r="K3130">
        <v>228204.26</v>
      </c>
    </row>
    <row r="3131" spans="1:11" x14ac:dyDescent="0.25">
      <c r="A3131" t="s">
        <v>6012</v>
      </c>
      <c r="B3131" t="str">
        <f>C3131&amp;"-"&amp;COUNTIF(C$2:C3131,C3131)</f>
        <v>67481-1</v>
      </c>
      <c r="C3131">
        <v>67481</v>
      </c>
      <c r="D3131" s="57">
        <v>45044</v>
      </c>
      <c r="E3131" s="84" t="str">
        <f>F3131&amp;"-"&amp;COUNTIF($F$2:F3131,F3131)</f>
        <v>JOTUN-97</v>
      </c>
      <c r="F3131" s="84" t="str">
        <f t="shared" si="162"/>
        <v>JOTUN</v>
      </c>
      <c r="G3131" t="s">
        <v>8585</v>
      </c>
      <c r="H3131" s="62">
        <v>2907585000404</v>
      </c>
      <c r="I3131" t="s">
        <v>869</v>
      </c>
      <c r="J3131">
        <v>100</v>
      </c>
      <c r="K3131">
        <v>73750</v>
      </c>
    </row>
    <row r="3132" spans="1:11" x14ac:dyDescent="0.25">
      <c r="A3132" t="s">
        <v>5968</v>
      </c>
      <c r="B3132" t="str">
        <f>C3132&amp;"-"&amp;COUNTIF(C$2:C3132,C3132)</f>
        <v>67481-2</v>
      </c>
      <c r="C3132">
        <v>67481</v>
      </c>
      <c r="D3132" s="57">
        <v>45044</v>
      </c>
      <c r="E3132" s="84" t="str">
        <f>F3132&amp;"-"&amp;COUNTIF($F$2:F3132,F3132)</f>
        <v>JOTUN-98</v>
      </c>
      <c r="F3132" s="84" t="str">
        <f t="shared" si="162"/>
        <v>JOTUN</v>
      </c>
      <c r="G3132" t="s">
        <v>8585</v>
      </c>
      <c r="H3132" s="62">
        <v>2907585000404</v>
      </c>
      <c r="I3132" t="s">
        <v>869</v>
      </c>
      <c r="J3132">
        <v>100</v>
      </c>
      <c r="K3132">
        <v>116250</v>
      </c>
    </row>
    <row r="3133" spans="1:11" x14ac:dyDescent="0.25">
      <c r="A3133" t="s">
        <v>5968</v>
      </c>
      <c r="B3133" t="str">
        <f>C3133&amp;"-"&amp;COUNTIF(C$2:C3133,C3133)</f>
        <v>67482-11</v>
      </c>
      <c r="C3133">
        <v>67482</v>
      </c>
      <c r="D3133" s="57">
        <v>45044</v>
      </c>
      <c r="E3133" s="84" t="str">
        <f>F3133&amp;"-"&amp;COUNTIF($F$2:F3133,F3133)</f>
        <v>JOTUN-99</v>
      </c>
      <c r="F3133" s="84" t="str">
        <f t="shared" si="162"/>
        <v>JOTUN</v>
      </c>
      <c r="G3133" t="s">
        <v>8585</v>
      </c>
      <c r="H3133" s="62">
        <v>2907585000404</v>
      </c>
      <c r="I3133" t="s">
        <v>869</v>
      </c>
      <c r="J3133">
        <v>317</v>
      </c>
      <c r="K3133">
        <v>203025.82</v>
      </c>
    </row>
    <row r="3134" spans="1:11" x14ac:dyDescent="0.25">
      <c r="A3134" t="s">
        <v>5968</v>
      </c>
      <c r="B3134" t="str">
        <f>C3134&amp;"-"&amp;COUNTIF(C$2:C3134,C3134)</f>
        <v>67482-12</v>
      </c>
      <c r="C3134">
        <v>67482</v>
      </c>
      <c r="D3134" s="57">
        <v>45044</v>
      </c>
      <c r="E3134" s="84" t="str">
        <f>F3134&amp;"-"&amp;COUNTIF($F$2:F3134,F3134)</f>
        <v>JOTUN-100</v>
      </c>
      <c r="F3134" s="84" t="str">
        <f t="shared" si="162"/>
        <v>JOTUN</v>
      </c>
      <c r="G3134" t="s">
        <v>8585</v>
      </c>
      <c r="H3134" s="62">
        <v>2907585000404</v>
      </c>
      <c r="I3134" t="s">
        <v>869</v>
      </c>
      <c r="J3134">
        <v>317</v>
      </c>
      <c r="K3134">
        <v>54137.26</v>
      </c>
    </row>
    <row r="3135" spans="1:11" x14ac:dyDescent="0.25">
      <c r="A3135" t="s">
        <v>5958</v>
      </c>
      <c r="B3135" t="str">
        <f>C3135&amp;"-"&amp;COUNTIF(C$2:C3135,C3135)</f>
        <v>73441-1</v>
      </c>
      <c r="C3135">
        <v>73441</v>
      </c>
      <c r="D3135" s="57">
        <v>45044</v>
      </c>
      <c r="E3135" s="84" t="str">
        <f>F3135&amp;"-"&amp;COUNTIF($F$2:F3135,F3135)</f>
        <v>METASA-2520</v>
      </c>
      <c r="F3135" s="84" t="str">
        <f t="shared" si="162"/>
        <v>METASA</v>
      </c>
      <c r="G3135" t="s">
        <v>8581</v>
      </c>
      <c r="H3135" s="62">
        <v>88416482000106</v>
      </c>
      <c r="I3135" t="s">
        <v>30</v>
      </c>
      <c r="J3135">
        <v>3389.49</v>
      </c>
      <c r="K3135">
        <v>59824.5</v>
      </c>
    </row>
    <row r="3136" spans="1:11" x14ac:dyDescent="0.25">
      <c r="A3136" t="s">
        <v>5958</v>
      </c>
      <c r="B3136" t="str">
        <f>C3136&amp;"-"&amp;COUNTIF(C$2:C3136,C3136)</f>
        <v>73441-2</v>
      </c>
      <c r="C3136">
        <v>73441</v>
      </c>
      <c r="D3136" s="57">
        <v>45044</v>
      </c>
      <c r="E3136" s="84" t="str">
        <f>F3136&amp;"-"&amp;COUNTIF($F$2:F3136,F3136)</f>
        <v>METASA-2521</v>
      </c>
      <c r="F3136" s="84" t="str">
        <f t="shared" si="162"/>
        <v>METASA</v>
      </c>
      <c r="G3136" t="s">
        <v>8581</v>
      </c>
      <c r="H3136" s="62">
        <v>88416482000106</v>
      </c>
      <c r="I3136" t="s">
        <v>30</v>
      </c>
      <c r="J3136">
        <v>54.54</v>
      </c>
      <c r="K3136">
        <v>920.64</v>
      </c>
    </row>
    <row r="3137" spans="1:11" x14ac:dyDescent="0.25">
      <c r="A3137" t="s">
        <v>5958</v>
      </c>
      <c r="B3137" t="str">
        <f>C3137&amp;"-"&amp;COUNTIF(C$2:C3137,C3137)</f>
        <v>73441-3</v>
      </c>
      <c r="C3137">
        <v>73441</v>
      </c>
      <c r="D3137" s="57">
        <v>45044</v>
      </c>
      <c r="E3137" s="84" t="str">
        <f>F3137&amp;"-"&amp;COUNTIF($F$2:F3137,F3137)</f>
        <v>METASA-2522</v>
      </c>
      <c r="F3137" s="84" t="str">
        <f t="shared" si="162"/>
        <v>METASA</v>
      </c>
      <c r="G3137" t="s">
        <v>8581</v>
      </c>
      <c r="H3137" s="62">
        <v>88416482000106</v>
      </c>
      <c r="I3137" t="s">
        <v>30</v>
      </c>
      <c r="J3137">
        <v>441.41</v>
      </c>
      <c r="K3137">
        <v>7451</v>
      </c>
    </row>
    <row r="3138" spans="1:11" x14ac:dyDescent="0.25">
      <c r="A3138" t="s">
        <v>5958</v>
      </c>
      <c r="B3138" t="str">
        <f>C3138&amp;"-"&amp;COUNTIF(C$2:C3138,C3138)</f>
        <v>73441-4</v>
      </c>
      <c r="C3138">
        <v>73441</v>
      </c>
      <c r="D3138" s="57">
        <v>45044</v>
      </c>
      <c r="E3138" s="84" t="str">
        <f>F3138&amp;"-"&amp;COUNTIF($F$2:F3138,F3138)</f>
        <v>METASA-2523</v>
      </c>
      <c r="F3138" s="84" t="str">
        <f t="shared" si="162"/>
        <v>METASA</v>
      </c>
      <c r="G3138" t="s">
        <v>8581</v>
      </c>
      <c r="H3138" s="62">
        <v>88416482000106</v>
      </c>
      <c r="I3138" t="s">
        <v>30</v>
      </c>
      <c r="J3138">
        <v>539.70000000000005</v>
      </c>
      <c r="K3138">
        <v>7804.06</v>
      </c>
    </row>
    <row r="3139" spans="1:11" x14ac:dyDescent="0.25">
      <c r="A3139" t="s">
        <v>5958</v>
      </c>
      <c r="B3139" t="str">
        <f>C3139&amp;"-"&amp;COUNTIF(C$2:C3139,C3139)</f>
        <v>73441-5</v>
      </c>
      <c r="C3139">
        <v>73441</v>
      </c>
      <c r="D3139" s="57">
        <v>45044</v>
      </c>
      <c r="E3139" s="84" t="str">
        <f>F3139&amp;"-"&amp;COUNTIF($F$2:F3139,F3139)</f>
        <v>METASA-2524</v>
      </c>
      <c r="F3139" s="84" t="str">
        <f t="shared" ref="F3139:F3202" si="163">LEFT(G3139,SEARCH(" ",G3139)-1)</f>
        <v>METASA</v>
      </c>
      <c r="G3139" t="s">
        <v>8581</v>
      </c>
      <c r="H3139" s="62">
        <v>88416482000106</v>
      </c>
      <c r="I3139" t="s">
        <v>30</v>
      </c>
      <c r="J3139">
        <v>864.56</v>
      </c>
      <c r="K3139">
        <v>14593.77</v>
      </c>
    </row>
    <row r="3140" spans="1:11" x14ac:dyDescent="0.25">
      <c r="A3140" t="s">
        <v>5958</v>
      </c>
      <c r="B3140" t="str">
        <f>C3140&amp;"-"&amp;COUNTIF(C$2:C3140,C3140)</f>
        <v>73441-6</v>
      </c>
      <c r="C3140">
        <v>73441</v>
      </c>
      <c r="D3140" s="57">
        <v>45044</v>
      </c>
      <c r="E3140" s="84" t="str">
        <f>F3140&amp;"-"&amp;COUNTIF($F$2:F3140,F3140)</f>
        <v>METASA-2525</v>
      </c>
      <c r="F3140" s="84" t="str">
        <f t="shared" si="163"/>
        <v>METASA</v>
      </c>
      <c r="G3140" t="s">
        <v>8581</v>
      </c>
      <c r="H3140" s="62">
        <v>88416482000106</v>
      </c>
      <c r="I3140" t="s">
        <v>30</v>
      </c>
      <c r="J3140">
        <v>25.2</v>
      </c>
      <c r="K3140">
        <v>425.38</v>
      </c>
    </row>
    <row r="3141" spans="1:11" x14ac:dyDescent="0.25">
      <c r="A3141" t="s">
        <v>5958</v>
      </c>
      <c r="B3141" t="str">
        <f>C3141&amp;"-"&amp;COUNTIF(C$2:C3141,C3141)</f>
        <v>73441-7</v>
      </c>
      <c r="C3141">
        <v>73441</v>
      </c>
      <c r="D3141" s="57">
        <v>45044</v>
      </c>
      <c r="E3141" s="84" t="str">
        <f>F3141&amp;"-"&amp;COUNTIF($F$2:F3141,F3141)</f>
        <v>METASA-2526</v>
      </c>
      <c r="F3141" s="84" t="str">
        <f t="shared" si="163"/>
        <v>METASA</v>
      </c>
      <c r="G3141" t="s">
        <v>8581</v>
      </c>
      <c r="H3141" s="62">
        <v>88416482000106</v>
      </c>
      <c r="I3141" t="s">
        <v>30</v>
      </c>
      <c r="J3141">
        <v>1087</v>
      </c>
      <c r="K3141">
        <v>14533.19</v>
      </c>
    </row>
    <row r="3142" spans="1:11" x14ac:dyDescent="0.25">
      <c r="A3142" t="s">
        <v>5958</v>
      </c>
      <c r="B3142" t="str">
        <f>C3142&amp;"-"&amp;COUNTIF(C$2:C3142,C3142)</f>
        <v>73441-8</v>
      </c>
      <c r="C3142">
        <v>73441</v>
      </c>
      <c r="D3142" s="57">
        <v>45044</v>
      </c>
      <c r="E3142" s="84" t="str">
        <f>F3142&amp;"-"&amp;COUNTIF($F$2:F3142,F3142)</f>
        <v>METASA-2527</v>
      </c>
      <c r="F3142" s="84" t="str">
        <f t="shared" si="163"/>
        <v>METASA</v>
      </c>
      <c r="G3142" t="s">
        <v>8581</v>
      </c>
      <c r="H3142" s="62">
        <v>88416482000106</v>
      </c>
      <c r="I3142" t="s">
        <v>30</v>
      </c>
      <c r="J3142">
        <v>586.58000000000004</v>
      </c>
      <c r="K3142">
        <v>9520.19</v>
      </c>
    </row>
    <row r="3143" spans="1:11" x14ac:dyDescent="0.25">
      <c r="A3143" t="s">
        <v>5958</v>
      </c>
      <c r="B3143" t="str">
        <f>C3143&amp;"-"&amp;COUNTIF(C$2:C3143,C3143)</f>
        <v>73441-9</v>
      </c>
      <c r="C3143">
        <v>73441</v>
      </c>
      <c r="D3143" s="57">
        <v>45044</v>
      </c>
      <c r="E3143" s="84" t="str">
        <f>F3143&amp;"-"&amp;COUNTIF($F$2:F3143,F3143)</f>
        <v>METASA-2528</v>
      </c>
      <c r="F3143" s="84" t="str">
        <f t="shared" si="163"/>
        <v>METASA</v>
      </c>
      <c r="G3143" t="s">
        <v>8581</v>
      </c>
      <c r="H3143" s="62">
        <v>88416482000106</v>
      </c>
      <c r="I3143" t="s">
        <v>30</v>
      </c>
      <c r="J3143">
        <v>341.09</v>
      </c>
      <c r="K3143">
        <v>4932.16</v>
      </c>
    </row>
    <row r="3144" spans="1:11" x14ac:dyDescent="0.25">
      <c r="A3144" t="s">
        <v>5958</v>
      </c>
      <c r="B3144" t="str">
        <f>C3144&amp;"-"&amp;COUNTIF(C$2:C3144,C3144)</f>
        <v>73441-10</v>
      </c>
      <c r="C3144">
        <v>73441</v>
      </c>
      <c r="D3144" s="57">
        <v>45044</v>
      </c>
      <c r="E3144" s="84" t="str">
        <f>F3144&amp;"-"&amp;COUNTIF($F$2:F3144,F3144)</f>
        <v>METASA-2529</v>
      </c>
      <c r="F3144" s="84" t="str">
        <f t="shared" si="163"/>
        <v>METASA</v>
      </c>
      <c r="G3144" t="s">
        <v>8581</v>
      </c>
      <c r="H3144" s="62">
        <v>88416482000106</v>
      </c>
      <c r="I3144" t="s">
        <v>30</v>
      </c>
      <c r="J3144">
        <v>749.37</v>
      </c>
      <c r="K3144">
        <v>10835.89</v>
      </c>
    </row>
    <row r="3145" spans="1:11" x14ac:dyDescent="0.25">
      <c r="A3145" t="s">
        <v>5958</v>
      </c>
      <c r="B3145" t="str">
        <f>C3145&amp;"-"&amp;COUNTIF(C$2:C3145,C3145)</f>
        <v>73441-11</v>
      </c>
      <c r="C3145">
        <v>73441</v>
      </c>
      <c r="D3145" s="57">
        <v>45044</v>
      </c>
      <c r="E3145" s="84" t="str">
        <f>F3145&amp;"-"&amp;COUNTIF($F$2:F3145,F3145)</f>
        <v>METASA-2530</v>
      </c>
      <c r="F3145" s="84" t="str">
        <f t="shared" si="163"/>
        <v>METASA</v>
      </c>
      <c r="G3145" t="s">
        <v>8581</v>
      </c>
      <c r="H3145" s="62">
        <v>88416482000106</v>
      </c>
      <c r="I3145" t="s">
        <v>30</v>
      </c>
      <c r="J3145">
        <v>185.11</v>
      </c>
      <c r="K3145">
        <v>3124.66</v>
      </c>
    </row>
    <row r="3146" spans="1:11" x14ac:dyDescent="0.25">
      <c r="A3146" t="s">
        <v>5958</v>
      </c>
      <c r="B3146" t="str">
        <f>C3146&amp;"-"&amp;COUNTIF(C$2:C3146,C3146)</f>
        <v>73441-12</v>
      </c>
      <c r="C3146">
        <v>73441</v>
      </c>
      <c r="D3146" s="57">
        <v>45044</v>
      </c>
      <c r="E3146" s="84" t="str">
        <f>F3146&amp;"-"&amp;COUNTIF($F$2:F3146,F3146)</f>
        <v>METASA-2531</v>
      </c>
      <c r="F3146" s="84" t="str">
        <f t="shared" si="163"/>
        <v>METASA</v>
      </c>
      <c r="G3146" t="s">
        <v>8581</v>
      </c>
      <c r="H3146" s="62">
        <v>88416482000106</v>
      </c>
      <c r="I3146" t="s">
        <v>30</v>
      </c>
      <c r="J3146">
        <v>239.24</v>
      </c>
      <c r="K3146">
        <v>7069.54</v>
      </c>
    </row>
    <row r="3147" spans="1:11" x14ac:dyDescent="0.25">
      <c r="A3147" t="s">
        <v>5958</v>
      </c>
      <c r="B3147" t="str">
        <f>C3147&amp;"-"&amp;COUNTIF(C$2:C3147,C3147)</f>
        <v>73441-13</v>
      </c>
      <c r="C3147">
        <v>73441</v>
      </c>
      <c r="D3147" s="57">
        <v>45044</v>
      </c>
      <c r="E3147" s="84" t="str">
        <f>F3147&amp;"-"&amp;COUNTIF($F$2:F3147,F3147)</f>
        <v>METASA-2532</v>
      </c>
      <c r="F3147" s="84" t="str">
        <f t="shared" si="163"/>
        <v>METASA</v>
      </c>
      <c r="G3147" t="s">
        <v>8581</v>
      </c>
      <c r="H3147" s="62">
        <v>88416482000106</v>
      </c>
      <c r="I3147" t="s">
        <v>30</v>
      </c>
      <c r="J3147">
        <v>2838.92</v>
      </c>
      <c r="K3147">
        <v>45593.06</v>
      </c>
    </row>
    <row r="3148" spans="1:11" x14ac:dyDescent="0.25">
      <c r="A3148" t="s">
        <v>5958</v>
      </c>
      <c r="B3148" t="str">
        <f>C3148&amp;"-"&amp;COUNTIF(C$2:C3148,C3148)</f>
        <v>73441-14</v>
      </c>
      <c r="C3148">
        <v>73441</v>
      </c>
      <c r="D3148" s="57">
        <v>45044</v>
      </c>
      <c r="E3148" s="84" t="str">
        <f>F3148&amp;"-"&amp;COUNTIF($F$2:F3148,F3148)</f>
        <v>METASA-2533</v>
      </c>
      <c r="F3148" s="84" t="str">
        <f t="shared" si="163"/>
        <v>METASA</v>
      </c>
      <c r="G3148" t="s">
        <v>8581</v>
      </c>
      <c r="H3148" s="62">
        <v>88416482000106</v>
      </c>
      <c r="I3148" t="s">
        <v>30</v>
      </c>
      <c r="J3148">
        <v>161.75</v>
      </c>
      <c r="K3148">
        <v>2625.2</v>
      </c>
    </row>
    <row r="3149" spans="1:11" x14ac:dyDescent="0.25">
      <c r="A3149" t="s">
        <v>5958</v>
      </c>
      <c r="B3149" t="str">
        <f>C3149&amp;"-"&amp;COUNTIF(C$2:C3149,C3149)</f>
        <v>73441-15</v>
      </c>
      <c r="C3149">
        <v>73441</v>
      </c>
      <c r="D3149" s="57">
        <v>45044</v>
      </c>
      <c r="E3149" s="84" t="str">
        <f>F3149&amp;"-"&amp;COUNTIF($F$2:F3149,F3149)</f>
        <v>METASA-2534</v>
      </c>
      <c r="F3149" s="84" t="str">
        <f t="shared" si="163"/>
        <v>METASA</v>
      </c>
      <c r="G3149" t="s">
        <v>8581</v>
      </c>
      <c r="H3149" s="62">
        <v>88416482000106</v>
      </c>
      <c r="I3149" t="s">
        <v>30</v>
      </c>
      <c r="J3149">
        <v>1623.34</v>
      </c>
      <c r="K3149">
        <v>30307.759999999998</v>
      </c>
    </row>
    <row r="3150" spans="1:11" x14ac:dyDescent="0.25">
      <c r="A3150" t="s">
        <v>5958</v>
      </c>
      <c r="B3150" t="str">
        <f>C3150&amp;"-"&amp;COUNTIF(C$2:C3150,C3150)</f>
        <v>73441-16</v>
      </c>
      <c r="C3150">
        <v>73441</v>
      </c>
      <c r="D3150" s="57">
        <v>45044</v>
      </c>
      <c r="E3150" s="84" t="str">
        <f>F3150&amp;"-"&amp;COUNTIF($F$2:F3150,F3150)</f>
        <v>METASA-2535</v>
      </c>
      <c r="F3150" s="84" t="str">
        <f t="shared" si="163"/>
        <v>METASA</v>
      </c>
      <c r="G3150" t="s">
        <v>8581</v>
      </c>
      <c r="H3150" s="62">
        <v>88416482000106</v>
      </c>
      <c r="I3150" t="s">
        <v>30</v>
      </c>
      <c r="J3150">
        <v>260.33999999999997</v>
      </c>
      <c r="K3150">
        <v>4394.54</v>
      </c>
    </row>
    <row r="3151" spans="1:11" x14ac:dyDescent="0.25">
      <c r="A3151" t="s">
        <v>5958</v>
      </c>
      <c r="B3151" t="str">
        <f>C3151&amp;"-"&amp;COUNTIF(C$2:C3151,C3151)</f>
        <v>73441-17</v>
      </c>
      <c r="C3151">
        <v>73441</v>
      </c>
      <c r="D3151" s="57">
        <v>45044</v>
      </c>
      <c r="E3151" s="84" t="str">
        <f>F3151&amp;"-"&amp;COUNTIF($F$2:F3151,F3151)</f>
        <v>METASA-2536</v>
      </c>
      <c r="F3151" s="84" t="str">
        <f t="shared" si="163"/>
        <v>METASA</v>
      </c>
      <c r="G3151" t="s">
        <v>8581</v>
      </c>
      <c r="H3151" s="62">
        <v>88416482000106</v>
      </c>
      <c r="I3151" t="s">
        <v>30</v>
      </c>
      <c r="J3151">
        <v>1358.54</v>
      </c>
      <c r="K3151">
        <v>26246.99</v>
      </c>
    </row>
    <row r="3152" spans="1:11" x14ac:dyDescent="0.25">
      <c r="A3152" t="s">
        <v>5958</v>
      </c>
      <c r="B3152" t="str">
        <f>C3152&amp;"-"&amp;COUNTIF(C$2:C3152,C3152)</f>
        <v>73441-18</v>
      </c>
      <c r="C3152">
        <v>73441</v>
      </c>
      <c r="D3152" s="57">
        <v>45044</v>
      </c>
      <c r="E3152" s="84" t="str">
        <f>F3152&amp;"-"&amp;COUNTIF($F$2:F3152,F3152)</f>
        <v>METASA-2537</v>
      </c>
      <c r="F3152" s="84" t="str">
        <f t="shared" si="163"/>
        <v>METASA</v>
      </c>
      <c r="G3152" t="s">
        <v>8581</v>
      </c>
      <c r="H3152" s="62">
        <v>88416482000106</v>
      </c>
      <c r="I3152" t="s">
        <v>30</v>
      </c>
      <c r="J3152">
        <v>685.88</v>
      </c>
      <c r="K3152">
        <v>13251.2</v>
      </c>
    </row>
    <row r="3153" spans="1:11" x14ac:dyDescent="0.25">
      <c r="A3153" t="s">
        <v>5958</v>
      </c>
      <c r="B3153" t="str">
        <f>C3153&amp;"-"&amp;COUNTIF(C$2:C3153,C3153)</f>
        <v>73441-19</v>
      </c>
      <c r="C3153">
        <v>73441</v>
      </c>
      <c r="D3153" s="57">
        <v>45044</v>
      </c>
      <c r="E3153" s="84" t="str">
        <f>F3153&amp;"-"&amp;COUNTIF($F$2:F3153,F3153)</f>
        <v>METASA-2538</v>
      </c>
      <c r="F3153" s="84" t="str">
        <f t="shared" si="163"/>
        <v>METASA</v>
      </c>
      <c r="G3153" t="s">
        <v>8581</v>
      </c>
      <c r="H3153" s="62">
        <v>88416482000106</v>
      </c>
      <c r="I3153" t="s">
        <v>30</v>
      </c>
      <c r="J3153">
        <v>786.18</v>
      </c>
      <c r="K3153">
        <v>21289.75</v>
      </c>
    </row>
    <row r="3154" spans="1:11" x14ac:dyDescent="0.25">
      <c r="A3154" t="s">
        <v>5958</v>
      </c>
      <c r="B3154" t="str">
        <f>C3154&amp;"-"&amp;COUNTIF(C$2:C3154,C3154)</f>
        <v>73441-20</v>
      </c>
      <c r="C3154">
        <v>73441</v>
      </c>
      <c r="D3154" s="57">
        <v>45044</v>
      </c>
      <c r="E3154" s="84" t="str">
        <f>F3154&amp;"-"&amp;COUNTIF($F$2:F3154,F3154)</f>
        <v>METASA-2539</v>
      </c>
      <c r="F3154" s="84" t="str">
        <f t="shared" si="163"/>
        <v>METASA</v>
      </c>
      <c r="G3154" t="s">
        <v>8581</v>
      </c>
      <c r="H3154" s="62">
        <v>88416482000106</v>
      </c>
      <c r="I3154" t="s">
        <v>30</v>
      </c>
      <c r="J3154">
        <v>2107.04</v>
      </c>
      <c r="K3154">
        <v>67404.210000000006</v>
      </c>
    </row>
    <row r="3155" spans="1:11" x14ac:dyDescent="0.25">
      <c r="A3155" t="s">
        <v>5958</v>
      </c>
      <c r="B3155" t="str">
        <f>C3155&amp;"-"&amp;COUNTIF(C$2:C3155,C3155)</f>
        <v>73441-21</v>
      </c>
      <c r="C3155">
        <v>73441</v>
      </c>
      <c r="D3155" s="57">
        <v>45044</v>
      </c>
      <c r="E3155" s="84" t="str">
        <f>F3155&amp;"-"&amp;COUNTIF($F$2:F3155,F3155)</f>
        <v>METASA-2540</v>
      </c>
      <c r="F3155" s="84" t="str">
        <f t="shared" si="163"/>
        <v>METASA</v>
      </c>
      <c r="G3155" t="s">
        <v>8581</v>
      </c>
      <c r="H3155" s="62">
        <v>88416482000106</v>
      </c>
      <c r="I3155" t="s">
        <v>30</v>
      </c>
      <c r="J3155">
        <v>567.87</v>
      </c>
      <c r="K3155">
        <v>2839.35</v>
      </c>
    </row>
    <row r="3156" spans="1:11" x14ac:dyDescent="0.25">
      <c r="A3156" t="s">
        <v>5958</v>
      </c>
      <c r="B3156" t="str">
        <f>C3156&amp;"-"&amp;COUNTIF(C$2:C3156,C3156)</f>
        <v>73441-22</v>
      </c>
      <c r="C3156">
        <v>73441</v>
      </c>
      <c r="D3156" s="57">
        <v>45044</v>
      </c>
      <c r="E3156" s="84" t="str">
        <f>F3156&amp;"-"&amp;COUNTIF($F$2:F3156,F3156)</f>
        <v>METASA-2541</v>
      </c>
      <c r="F3156" s="84" t="str">
        <f t="shared" si="163"/>
        <v>METASA</v>
      </c>
      <c r="G3156" t="s">
        <v>8581</v>
      </c>
      <c r="H3156" s="62">
        <v>88416482000106</v>
      </c>
      <c r="I3156" t="s">
        <v>30</v>
      </c>
      <c r="J3156">
        <v>356.85</v>
      </c>
      <c r="K3156">
        <v>1784.25</v>
      </c>
    </row>
    <row r="3157" spans="1:11" x14ac:dyDescent="0.25">
      <c r="A3157" t="s">
        <v>5958</v>
      </c>
      <c r="B3157" t="str">
        <f>C3157&amp;"-"&amp;COUNTIF(C$2:C3157,C3157)</f>
        <v>73441-23</v>
      </c>
      <c r="C3157">
        <v>73441</v>
      </c>
      <c r="D3157" s="57">
        <v>45044</v>
      </c>
      <c r="E3157" s="84" t="str">
        <f>F3157&amp;"-"&amp;COUNTIF($F$2:F3157,F3157)</f>
        <v>METASA-2542</v>
      </c>
      <c r="F3157" s="84" t="str">
        <f t="shared" si="163"/>
        <v>METASA</v>
      </c>
      <c r="G3157" t="s">
        <v>8581</v>
      </c>
      <c r="H3157" s="62">
        <v>88416482000106</v>
      </c>
      <c r="I3157" t="s">
        <v>30</v>
      </c>
      <c r="J3157">
        <v>9.76</v>
      </c>
      <c r="K3157">
        <v>162.69999999999999</v>
      </c>
    </row>
    <row r="3158" spans="1:11" x14ac:dyDescent="0.25">
      <c r="A3158" t="s">
        <v>5958</v>
      </c>
      <c r="B3158" t="str">
        <f>C3158&amp;"-"&amp;COUNTIF(C$2:C3158,C3158)</f>
        <v>73441-24</v>
      </c>
      <c r="C3158">
        <v>73441</v>
      </c>
      <c r="D3158" s="57">
        <v>45044</v>
      </c>
      <c r="E3158" s="84" t="str">
        <f>F3158&amp;"-"&amp;COUNTIF($F$2:F3158,F3158)</f>
        <v>METASA-2543</v>
      </c>
      <c r="F3158" s="84" t="str">
        <f t="shared" si="163"/>
        <v>METASA</v>
      </c>
      <c r="G3158" t="s">
        <v>8581</v>
      </c>
      <c r="H3158" s="62">
        <v>88416482000106</v>
      </c>
      <c r="I3158" t="s">
        <v>30</v>
      </c>
      <c r="J3158">
        <v>32.869999999999997</v>
      </c>
      <c r="K3158">
        <v>547.94000000000005</v>
      </c>
    </row>
    <row r="3159" spans="1:11" x14ac:dyDescent="0.25">
      <c r="A3159" t="s">
        <v>5958</v>
      </c>
      <c r="B3159" t="str">
        <f>C3159&amp;"-"&amp;COUNTIF(C$2:C3159,C3159)</f>
        <v>73441-25</v>
      </c>
      <c r="C3159">
        <v>73441</v>
      </c>
      <c r="D3159" s="57">
        <v>45044</v>
      </c>
      <c r="E3159" s="84" t="str">
        <f>F3159&amp;"-"&amp;COUNTIF($F$2:F3159,F3159)</f>
        <v>METASA-2544</v>
      </c>
      <c r="F3159" s="84" t="str">
        <f t="shared" si="163"/>
        <v>METASA</v>
      </c>
      <c r="G3159" t="s">
        <v>8581</v>
      </c>
      <c r="H3159" s="62">
        <v>88416482000106</v>
      </c>
      <c r="I3159" t="s">
        <v>30</v>
      </c>
      <c r="J3159">
        <v>1415.76</v>
      </c>
      <c r="K3159">
        <v>22524.76</v>
      </c>
    </row>
    <row r="3160" spans="1:11" x14ac:dyDescent="0.25">
      <c r="A3160" t="s">
        <v>5958</v>
      </c>
      <c r="B3160" t="str">
        <f>C3160&amp;"-"&amp;COUNTIF(C$2:C3160,C3160)</f>
        <v>73441-26</v>
      </c>
      <c r="C3160">
        <v>73441</v>
      </c>
      <c r="D3160" s="57">
        <v>45044</v>
      </c>
      <c r="E3160" s="84" t="str">
        <f>F3160&amp;"-"&amp;COUNTIF($F$2:F3160,F3160)</f>
        <v>METASA-2545</v>
      </c>
      <c r="F3160" s="84" t="str">
        <f t="shared" si="163"/>
        <v>METASA</v>
      </c>
      <c r="G3160" t="s">
        <v>8581</v>
      </c>
      <c r="H3160" s="62">
        <v>88416482000106</v>
      </c>
      <c r="I3160" t="s">
        <v>30</v>
      </c>
      <c r="J3160">
        <v>919.48</v>
      </c>
      <c r="K3160">
        <v>20577.96</v>
      </c>
    </row>
    <row r="3161" spans="1:11" x14ac:dyDescent="0.25">
      <c r="A3161" t="s">
        <v>5958</v>
      </c>
      <c r="B3161" t="str">
        <f>C3161&amp;"-"&amp;COUNTIF(C$2:C3161,C3161)</f>
        <v>73441-27</v>
      </c>
      <c r="C3161">
        <v>73441</v>
      </c>
      <c r="D3161" s="57">
        <v>45044</v>
      </c>
      <c r="E3161" s="84" t="str">
        <f>F3161&amp;"-"&amp;COUNTIF($F$2:F3161,F3161)</f>
        <v>METASA-2546</v>
      </c>
      <c r="F3161" s="84" t="str">
        <f t="shared" si="163"/>
        <v>METASA</v>
      </c>
      <c r="G3161" t="s">
        <v>8581</v>
      </c>
      <c r="H3161" s="62">
        <v>88416482000106</v>
      </c>
      <c r="I3161" t="s">
        <v>30</v>
      </c>
      <c r="J3161">
        <v>681.95</v>
      </c>
      <c r="K3161">
        <v>17717.060000000001</v>
      </c>
    </row>
    <row r="3162" spans="1:11" x14ac:dyDescent="0.25">
      <c r="A3162" t="s">
        <v>5958</v>
      </c>
      <c r="B3162" t="str">
        <f>C3162&amp;"-"&amp;COUNTIF(C$2:C3162,C3162)</f>
        <v>73446-1</v>
      </c>
      <c r="C3162">
        <v>73446</v>
      </c>
      <c r="D3162" s="57">
        <v>45044</v>
      </c>
      <c r="E3162" s="84" t="str">
        <f>F3162&amp;"-"&amp;COUNTIF($F$2:F3162,F3162)</f>
        <v>METASA-2547</v>
      </c>
      <c r="F3162" s="84" t="str">
        <f t="shared" si="163"/>
        <v>METASA</v>
      </c>
      <c r="G3162" t="s">
        <v>8581</v>
      </c>
      <c r="H3162" s="62">
        <v>88416482000106</v>
      </c>
      <c r="I3162" t="s">
        <v>30</v>
      </c>
      <c r="J3162">
        <v>2826.27</v>
      </c>
      <c r="K3162">
        <v>49883.67</v>
      </c>
    </row>
    <row r="3163" spans="1:11" x14ac:dyDescent="0.25">
      <c r="A3163" t="s">
        <v>5958</v>
      </c>
      <c r="B3163" t="str">
        <f>C3163&amp;"-"&amp;COUNTIF(C$2:C3163,C3163)</f>
        <v>73446-2</v>
      </c>
      <c r="C3163">
        <v>73446</v>
      </c>
      <c r="D3163" s="57">
        <v>45044</v>
      </c>
      <c r="E3163" s="84" t="str">
        <f>F3163&amp;"-"&amp;COUNTIF($F$2:F3163,F3163)</f>
        <v>METASA-2548</v>
      </c>
      <c r="F3163" s="84" t="str">
        <f t="shared" si="163"/>
        <v>METASA</v>
      </c>
      <c r="G3163" t="s">
        <v>8581</v>
      </c>
      <c r="H3163" s="62">
        <v>88416482000106</v>
      </c>
      <c r="I3163" t="s">
        <v>30</v>
      </c>
      <c r="J3163">
        <v>279.89999999999998</v>
      </c>
      <c r="K3163">
        <v>4724.71</v>
      </c>
    </row>
    <row r="3164" spans="1:11" x14ac:dyDescent="0.25">
      <c r="A3164" t="s">
        <v>5958</v>
      </c>
      <c r="B3164" t="str">
        <f>C3164&amp;"-"&amp;COUNTIF(C$2:C3164,C3164)</f>
        <v>73446-3</v>
      </c>
      <c r="C3164">
        <v>73446</v>
      </c>
      <c r="D3164" s="57">
        <v>45044</v>
      </c>
      <c r="E3164" s="84" t="str">
        <f>F3164&amp;"-"&amp;COUNTIF($F$2:F3164,F3164)</f>
        <v>METASA-2549</v>
      </c>
      <c r="F3164" s="84" t="str">
        <f t="shared" si="163"/>
        <v>METASA</v>
      </c>
      <c r="G3164" t="s">
        <v>8581</v>
      </c>
      <c r="H3164" s="62">
        <v>88416482000106</v>
      </c>
      <c r="I3164" t="s">
        <v>30</v>
      </c>
      <c r="J3164">
        <v>11.19</v>
      </c>
      <c r="K3164">
        <v>170.31</v>
      </c>
    </row>
    <row r="3165" spans="1:11" x14ac:dyDescent="0.25">
      <c r="A3165" t="s">
        <v>5958</v>
      </c>
      <c r="B3165" t="str">
        <f>C3165&amp;"-"&amp;COUNTIF(C$2:C3165,C3165)</f>
        <v>73446-4</v>
      </c>
      <c r="C3165">
        <v>73446</v>
      </c>
      <c r="D3165" s="57">
        <v>45044</v>
      </c>
      <c r="E3165" s="84" t="str">
        <f>F3165&amp;"-"&amp;COUNTIF($F$2:F3165,F3165)</f>
        <v>METASA-2550</v>
      </c>
      <c r="F3165" s="84" t="str">
        <f t="shared" si="163"/>
        <v>METASA</v>
      </c>
      <c r="G3165" t="s">
        <v>8581</v>
      </c>
      <c r="H3165" s="62">
        <v>88416482000106</v>
      </c>
      <c r="I3165" t="s">
        <v>30</v>
      </c>
      <c r="J3165">
        <v>124.46</v>
      </c>
      <c r="K3165">
        <v>1799.69</v>
      </c>
    </row>
    <row r="3166" spans="1:11" x14ac:dyDescent="0.25">
      <c r="A3166" t="s">
        <v>5958</v>
      </c>
      <c r="B3166" t="str">
        <f>C3166&amp;"-"&amp;COUNTIF(C$2:C3166,C3166)</f>
        <v>73446-5</v>
      </c>
      <c r="C3166">
        <v>73446</v>
      </c>
      <c r="D3166" s="57">
        <v>45044</v>
      </c>
      <c r="E3166" s="84" t="str">
        <f>F3166&amp;"-"&amp;COUNTIF($F$2:F3166,F3166)</f>
        <v>METASA-2551</v>
      </c>
      <c r="F3166" s="84" t="str">
        <f t="shared" si="163"/>
        <v>METASA</v>
      </c>
      <c r="G3166" t="s">
        <v>8581</v>
      </c>
      <c r="H3166" s="62">
        <v>88416482000106</v>
      </c>
      <c r="I3166" t="s">
        <v>30</v>
      </c>
      <c r="J3166">
        <v>2.36</v>
      </c>
      <c r="K3166">
        <v>39.840000000000003</v>
      </c>
    </row>
    <row r="3167" spans="1:11" x14ac:dyDescent="0.25">
      <c r="A3167" t="s">
        <v>5958</v>
      </c>
      <c r="B3167" t="str">
        <f>C3167&amp;"-"&amp;COUNTIF(C$2:C3167,C3167)</f>
        <v>73446-6</v>
      </c>
      <c r="C3167">
        <v>73446</v>
      </c>
      <c r="D3167" s="57">
        <v>45044</v>
      </c>
      <c r="E3167" s="84" t="str">
        <f>F3167&amp;"-"&amp;COUNTIF($F$2:F3167,F3167)</f>
        <v>METASA-2552</v>
      </c>
      <c r="F3167" s="84" t="str">
        <f t="shared" si="163"/>
        <v>METASA</v>
      </c>
      <c r="G3167" t="s">
        <v>8581</v>
      </c>
      <c r="H3167" s="62">
        <v>88416482000106</v>
      </c>
      <c r="I3167" t="s">
        <v>30</v>
      </c>
      <c r="J3167">
        <v>117.2</v>
      </c>
      <c r="K3167">
        <v>1902.16</v>
      </c>
    </row>
    <row r="3168" spans="1:11" x14ac:dyDescent="0.25">
      <c r="A3168" t="s">
        <v>5958</v>
      </c>
      <c r="B3168" t="str">
        <f>C3168&amp;"-"&amp;COUNTIF(C$2:C3168,C3168)</f>
        <v>73446-7</v>
      </c>
      <c r="C3168">
        <v>73446</v>
      </c>
      <c r="D3168" s="57">
        <v>45044</v>
      </c>
      <c r="E3168" s="84" t="str">
        <f>F3168&amp;"-"&amp;COUNTIF($F$2:F3168,F3168)</f>
        <v>METASA-2553</v>
      </c>
      <c r="F3168" s="84" t="str">
        <f t="shared" si="163"/>
        <v>METASA</v>
      </c>
      <c r="G3168" t="s">
        <v>8581</v>
      </c>
      <c r="H3168" s="62">
        <v>88416482000106</v>
      </c>
      <c r="I3168" t="s">
        <v>30</v>
      </c>
      <c r="J3168">
        <v>984.27</v>
      </c>
      <c r="K3168">
        <v>14232.54</v>
      </c>
    </row>
    <row r="3169" spans="1:11" x14ac:dyDescent="0.25">
      <c r="A3169" t="s">
        <v>5958</v>
      </c>
      <c r="B3169" t="str">
        <f>C3169&amp;"-"&amp;COUNTIF(C$2:C3169,C3169)</f>
        <v>73446-8</v>
      </c>
      <c r="C3169">
        <v>73446</v>
      </c>
      <c r="D3169" s="57">
        <v>45044</v>
      </c>
      <c r="E3169" s="84" t="str">
        <f>F3169&amp;"-"&amp;COUNTIF($F$2:F3169,F3169)</f>
        <v>METASA-2554</v>
      </c>
      <c r="F3169" s="84" t="str">
        <f t="shared" si="163"/>
        <v>METASA</v>
      </c>
      <c r="G3169" t="s">
        <v>8581</v>
      </c>
      <c r="H3169" s="62">
        <v>88416482000106</v>
      </c>
      <c r="I3169" t="s">
        <v>30</v>
      </c>
      <c r="J3169">
        <v>3240.69</v>
      </c>
      <c r="K3169">
        <v>46860.38</v>
      </c>
    </row>
    <row r="3170" spans="1:11" x14ac:dyDescent="0.25">
      <c r="A3170" t="s">
        <v>5958</v>
      </c>
      <c r="B3170" t="str">
        <f>C3170&amp;"-"&amp;COUNTIF(C$2:C3170,C3170)</f>
        <v>73446-9</v>
      </c>
      <c r="C3170">
        <v>73446</v>
      </c>
      <c r="D3170" s="57">
        <v>45044</v>
      </c>
      <c r="E3170" s="84" t="str">
        <f>F3170&amp;"-"&amp;COUNTIF($F$2:F3170,F3170)</f>
        <v>METASA-2555</v>
      </c>
      <c r="F3170" s="84" t="str">
        <f t="shared" si="163"/>
        <v>METASA</v>
      </c>
      <c r="G3170" t="s">
        <v>8581</v>
      </c>
      <c r="H3170" s="62">
        <v>88416482000106</v>
      </c>
      <c r="I3170" t="s">
        <v>30</v>
      </c>
      <c r="J3170">
        <v>1391.76</v>
      </c>
      <c r="K3170">
        <v>21182.59</v>
      </c>
    </row>
    <row r="3171" spans="1:11" x14ac:dyDescent="0.25">
      <c r="A3171" t="s">
        <v>5958</v>
      </c>
      <c r="B3171" t="str">
        <f>C3171&amp;"-"&amp;COUNTIF(C$2:C3171,C3171)</f>
        <v>73446-10</v>
      </c>
      <c r="C3171">
        <v>73446</v>
      </c>
      <c r="D3171" s="57">
        <v>45044</v>
      </c>
      <c r="E3171" s="84" t="str">
        <f>F3171&amp;"-"&amp;COUNTIF($F$2:F3171,F3171)</f>
        <v>METASA-2556</v>
      </c>
      <c r="F3171" s="84" t="str">
        <f t="shared" si="163"/>
        <v>METASA</v>
      </c>
      <c r="G3171" t="s">
        <v>8581</v>
      </c>
      <c r="H3171" s="62">
        <v>88416482000106</v>
      </c>
      <c r="I3171" t="s">
        <v>30</v>
      </c>
      <c r="J3171">
        <v>557.41999999999996</v>
      </c>
      <c r="K3171">
        <v>8483.93</v>
      </c>
    </row>
    <row r="3172" spans="1:11" x14ac:dyDescent="0.25">
      <c r="A3172" t="s">
        <v>5958</v>
      </c>
      <c r="B3172" t="str">
        <f>C3172&amp;"-"&amp;COUNTIF(C$2:C3172,C3172)</f>
        <v>73446-11</v>
      </c>
      <c r="C3172">
        <v>73446</v>
      </c>
      <c r="D3172" s="57">
        <v>45044</v>
      </c>
      <c r="E3172" s="84" t="str">
        <f>F3172&amp;"-"&amp;COUNTIF($F$2:F3172,F3172)</f>
        <v>METASA-2557</v>
      </c>
      <c r="F3172" s="84" t="str">
        <f t="shared" si="163"/>
        <v>METASA</v>
      </c>
      <c r="G3172" t="s">
        <v>8581</v>
      </c>
      <c r="H3172" s="62">
        <v>88416482000106</v>
      </c>
      <c r="I3172" t="s">
        <v>30</v>
      </c>
      <c r="J3172">
        <v>347.64</v>
      </c>
      <c r="K3172">
        <v>5583.1</v>
      </c>
    </row>
    <row r="3173" spans="1:11" x14ac:dyDescent="0.25">
      <c r="A3173" t="s">
        <v>5958</v>
      </c>
      <c r="B3173" t="str">
        <f>C3173&amp;"-"&amp;COUNTIF(C$2:C3173,C3173)</f>
        <v>73446-12</v>
      </c>
      <c r="C3173">
        <v>73446</v>
      </c>
      <c r="D3173" s="57">
        <v>45044</v>
      </c>
      <c r="E3173" s="84" t="str">
        <f>F3173&amp;"-"&amp;COUNTIF($F$2:F3173,F3173)</f>
        <v>METASA-2558</v>
      </c>
      <c r="F3173" s="84" t="str">
        <f t="shared" si="163"/>
        <v>METASA</v>
      </c>
      <c r="G3173" t="s">
        <v>8581</v>
      </c>
      <c r="H3173" s="62">
        <v>88416482000106</v>
      </c>
      <c r="I3173" t="s">
        <v>30</v>
      </c>
      <c r="J3173">
        <v>119.7</v>
      </c>
      <c r="K3173">
        <v>2234.8000000000002</v>
      </c>
    </row>
    <row r="3174" spans="1:11" x14ac:dyDescent="0.25">
      <c r="A3174" t="s">
        <v>5958</v>
      </c>
      <c r="B3174" t="str">
        <f>C3174&amp;"-"&amp;COUNTIF(C$2:C3174,C3174)</f>
        <v>73446-13</v>
      </c>
      <c r="C3174">
        <v>73446</v>
      </c>
      <c r="D3174" s="57">
        <v>45044</v>
      </c>
      <c r="E3174" s="84" t="str">
        <f>F3174&amp;"-"&amp;COUNTIF($F$2:F3174,F3174)</f>
        <v>METASA-2559</v>
      </c>
      <c r="F3174" s="84" t="str">
        <f t="shared" si="163"/>
        <v>METASA</v>
      </c>
      <c r="G3174" t="s">
        <v>8581</v>
      </c>
      <c r="H3174" s="62">
        <v>88416482000106</v>
      </c>
      <c r="I3174" t="s">
        <v>30</v>
      </c>
      <c r="J3174">
        <v>87.32</v>
      </c>
      <c r="K3174">
        <v>1687.02</v>
      </c>
    </row>
    <row r="3175" spans="1:11" x14ac:dyDescent="0.25">
      <c r="A3175" t="s">
        <v>5958</v>
      </c>
      <c r="B3175" t="str">
        <f>C3175&amp;"-"&amp;COUNTIF(C$2:C3175,C3175)</f>
        <v>73446-14</v>
      </c>
      <c r="C3175">
        <v>73446</v>
      </c>
      <c r="D3175" s="57">
        <v>45044</v>
      </c>
      <c r="E3175" s="84" t="str">
        <f>F3175&amp;"-"&amp;COUNTIF($F$2:F3175,F3175)</f>
        <v>METASA-2560</v>
      </c>
      <c r="F3175" s="84" t="str">
        <f t="shared" si="163"/>
        <v>METASA</v>
      </c>
      <c r="G3175" t="s">
        <v>8581</v>
      </c>
      <c r="H3175" s="62">
        <v>88416482000106</v>
      </c>
      <c r="I3175" t="s">
        <v>30</v>
      </c>
      <c r="J3175">
        <v>36.479999999999997</v>
      </c>
      <c r="K3175">
        <v>668.68</v>
      </c>
    </row>
    <row r="3176" spans="1:11" x14ac:dyDescent="0.25">
      <c r="A3176" t="s">
        <v>5958</v>
      </c>
      <c r="B3176" t="str">
        <f>C3176&amp;"-"&amp;COUNTIF(C$2:C3176,C3176)</f>
        <v>73446-15</v>
      </c>
      <c r="C3176">
        <v>73446</v>
      </c>
      <c r="D3176" s="57">
        <v>45044</v>
      </c>
      <c r="E3176" s="84" t="str">
        <f>F3176&amp;"-"&amp;COUNTIF($F$2:F3176,F3176)</f>
        <v>METASA-2561</v>
      </c>
      <c r="F3176" s="84" t="str">
        <f t="shared" si="163"/>
        <v>METASA</v>
      </c>
      <c r="G3176" t="s">
        <v>8581</v>
      </c>
      <c r="H3176" s="62">
        <v>88416482000106</v>
      </c>
      <c r="I3176" t="s">
        <v>30</v>
      </c>
      <c r="J3176">
        <v>137.84</v>
      </c>
      <c r="K3176">
        <v>2193.0300000000002</v>
      </c>
    </row>
    <row r="3177" spans="1:11" x14ac:dyDescent="0.25">
      <c r="A3177" t="s">
        <v>5958</v>
      </c>
      <c r="B3177" t="str">
        <f>C3177&amp;"-"&amp;COUNTIF(C$2:C3177,C3177)</f>
        <v>73446-16</v>
      </c>
      <c r="C3177">
        <v>73446</v>
      </c>
      <c r="D3177" s="57">
        <v>45044</v>
      </c>
      <c r="E3177" s="84" t="str">
        <f>F3177&amp;"-"&amp;COUNTIF($F$2:F3177,F3177)</f>
        <v>METASA-2562</v>
      </c>
      <c r="F3177" s="84" t="str">
        <f t="shared" si="163"/>
        <v>METASA</v>
      </c>
      <c r="G3177" t="s">
        <v>8581</v>
      </c>
      <c r="H3177" s="62">
        <v>88416482000106</v>
      </c>
      <c r="I3177" t="s">
        <v>30</v>
      </c>
      <c r="J3177">
        <v>272.36</v>
      </c>
      <c r="K3177">
        <v>4540.24</v>
      </c>
    </row>
    <row r="3178" spans="1:11" x14ac:dyDescent="0.25">
      <c r="A3178" t="s">
        <v>5958</v>
      </c>
      <c r="B3178" t="str">
        <f>C3178&amp;"-"&amp;COUNTIF(C$2:C3178,C3178)</f>
        <v>73446-17</v>
      </c>
      <c r="C3178">
        <v>73446</v>
      </c>
      <c r="D3178" s="57">
        <v>45044</v>
      </c>
      <c r="E3178" s="84" t="str">
        <f>F3178&amp;"-"&amp;COUNTIF($F$2:F3178,F3178)</f>
        <v>METASA-2563</v>
      </c>
      <c r="F3178" s="84" t="str">
        <f t="shared" si="163"/>
        <v>METASA</v>
      </c>
      <c r="G3178" t="s">
        <v>8581</v>
      </c>
      <c r="H3178" s="62">
        <v>88416482000106</v>
      </c>
      <c r="I3178" t="s">
        <v>30</v>
      </c>
      <c r="J3178">
        <v>282.81</v>
      </c>
      <c r="K3178">
        <v>5404.5</v>
      </c>
    </row>
    <row r="3179" spans="1:11" x14ac:dyDescent="0.25">
      <c r="A3179" t="s">
        <v>5958</v>
      </c>
      <c r="B3179" t="str">
        <f>C3179&amp;"-"&amp;COUNTIF(C$2:C3179,C3179)</f>
        <v>73446-18</v>
      </c>
      <c r="C3179">
        <v>73446</v>
      </c>
      <c r="D3179" s="57">
        <v>45044</v>
      </c>
      <c r="E3179" s="84" t="str">
        <f>F3179&amp;"-"&amp;COUNTIF($F$2:F3179,F3179)</f>
        <v>METASA-2564</v>
      </c>
      <c r="F3179" s="84" t="str">
        <f t="shared" si="163"/>
        <v>METASA</v>
      </c>
      <c r="G3179" t="s">
        <v>8581</v>
      </c>
      <c r="H3179" s="62">
        <v>88416482000106</v>
      </c>
      <c r="I3179" t="s">
        <v>30</v>
      </c>
      <c r="J3179">
        <v>26</v>
      </c>
      <c r="K3179">
        <v>433.42</v>
      </c>
    </row>
    <row r="3180" spans="1:11" x14ac:dyDescent="0.25">
      <c r="A3180" t="s">
        <v>5958</v>
      </c>
      <c r="B3180" t="str">
        <f>C3180&amp;"-"&amp;COUNTIF(C$2:C3180,C3180)</f>
        <v>73446-19</v>
      </c>
      <c r="C3180">
        <v>73446</v>
      </c>
      <c r="D3180" s="57">
        <v>45044</v>
      </c>
      <c r="E3180" s="84" t="str">
        <f>F3180&amp;"-"&amp;COUNTIF($F$2:F3180,F3180)</f>
        <v>METASA-2565</v>
      </c>
      <c r="F3180" s="84" t="str">
        <f t="shared" si="163"/>
        <v>METASA</v>
      </c>
      <c r="G3180" t="s">
        <v>8581</v>
      </c>
      <c r="H3180" s="62">
        <v>88416482000106</v>
      </c>
      <c r="I3180" t="s">
        <v>30</v>
      </c>
      <c r="J3180">
        <v>119.26</v>
      </c>
      <c r="K3180">
        <v>1897.43</v>
      </c>
    </row>
    <row r="3181" spans="1:11" x14ac:dyDescent="0.25">
      <c r="A3181" t="s">
        <v>5958</v>
      </c>
      <c r="B3181" t="str">
        <f>C3181&amp;"-"&amp;COUNTIF(C$2:C3181,C3181)</f>
        <v>73446-20</v>
      </c>
      <c r="C3181">
        <v>73446</v>
      </c>
      <c r="D3181" s="57">
        <v>45044</v>
      </c>
      <c r="E3181" s="84" t="str">
        <f>F3181&amp;"-"&amp;COUNTIF($F$2:F3181,F3181)</f>
        <v>METASA-2566</v>
      </c>
      <c r="F3181" s="84" t="str">
        <f t="shared" si="163"/>
        <v>METASA</v>
      </c>
      <c r="G3181" t="s">
        <v>8581</v>
      </c>
      <c r="H3181" s="62">
        <v>88416482000106</v>
      </c>
      <c r="I3181" t="s">
        <v>30</v>
      </c>
      <c r="J3181">
        <v>19.97</v>
      </c>
      <c r="K3181">
        <v>446.93</v>
      </c>
    </row>
    <row r="3182" spans="1:11" x14ac:dyDescent="0.25">
      <c r="A3182" t="s">
        <v>5958</v>
      </c>
      <c r="B3182" t="str">
        <f>C3182&amp;"-"&amp;COUNTIF(C$2:C3182,C3182)</f>
        <v>73446-21</v>
      </c>
      <c r="C3182">
        <v>73446</v>
      </c>
      <c r="D3182" s="57">
        <v>45044</v>
      </c>
      <c r="E3182" s="84" t="str">
        <f>F3182&amp;"-"&amp;COUNTIF($F$2:F3182,F3182)</f>
        <v>METASA-2567</v>
      </c>
      <c r="F3182" s="84" t="str">
        <f t="shared" si="163"/>
        <v>METASA</v>
      </c>
      <c r="G3182" t="s">
        <v>8581</v>
      </c>
      <c r="H3182" s="62">
        <v>88416482000106</v>
      </c>
      <c r="I3182" t="s">
        <v>30</v>
      </c>
      <c r="J3182">
        <v>16.399999999999999</v>
      </c>
      <c r="K3182">
        <v>390.81</v>
      </c>
    </row>
    <row r="3183" spans="1:11" x14ac:dyDescent="0.25">
      <c r="A3183" t="s">
        <v>5958</v>
      </c>
      <c r="B3183" t="str">
        <f>C3183&amp;"-"&amp;COUNTIF(C$2:C3183,C3183)</f>
        <v>73446-22</v>
      </c>
      <c r="C3183">
        <v>73446</v>
      </c>
      <c r="D3183" s="57">
        <v>45044</v>
      </c>
      <c r="E3183" s="84" t="str">
        <f>F3183&amp;"-"&amp;COUNTIF($F$2:F3183,F3183)</f>
        <v>METASA-2568</v>
      </c>
      <c r="F3183" s="84" t="str">
        <f t="shared" si="163"/>
        <v>METASA</v>
      </c>
      <c r="G3183" t="s">
        <v>8581</v>
      </c>
      <c r="H3183" s="62">
        <v>88416482000106</v>
      </c>
      <c r="I3183" t="s">
        <v>30</v>
      </c>
      <c r="J3183">
        <v>671.68</v>
      </c>
      <c r="K3183">
        <v>10686.45</v>
      </c>
    </row>
    <row r="3184" spans="1:11" x14ac:dyDescent="0.25">
      <c r="A3184" t="s">
        <v>5958</v>
      </c>
      <c r="B3184" t="str">
        <f>C3184&amp;"-"&amp;COUNTIF(C$2:C3184,C3184)</f>
        <v>73446-23</v>
      </c>
      <c r="C3184">
        <v>73446</v>
      </c>
      <c r="D3184" s="57">
        <v>45044</v>
      </c>
      <c r="E3184" s="84" t="str">
        <f>F3184&amp;"-"&amp;COUNTIF($F$2:F3184,F3184)</f>
        <v>METASA-2569</v>
      </c>
      <c r="F3184" s="84" t="str">
        <f t="shared" si="163"/>
        <v>METASA</v>
      </c>
      <c r="G3184" t="s">
        <v>8581</v>
      </c>
      <c r="H3184" s="62">
        <v>88416482000106</v>
      </c>
      <c r="I3184" t="s">
        <v>30</v>
      </c>
      <c r="J3184">
        <v>35.200000000000003</v>
      </c>
      <c r="K3184">
        <v>914.5</v>
      </c>
    </row>
    <row r="3185" spans="1:11" x14ac:dyDescent="0.25">
      <c r="A3185" t="s">
        <v>5958</v>
      </c>
      <c r="B3185" t="str">
        <f>C3185&amp;"-"&amp;COUNTIF(C$2:C3185,C3185)</f>
        <v>73450-1</v>
      </c>
      <c r="C3185">
        <v>73450</v>
      </c>
      <c r="D3185" s="57">
        <v>45044</v>
      </c>
      <c r="E3185" s="84" t="str">
        <f>F3185&amp;"-"&amp;COUNTIF($F$2:F3185,F3185)</f>
        <v>METASA-2570</v>
      </c>
      <c r="F3185" s="84" t="str">
        <f t="shared" si="163"/>
        <v>METASA</v>
      </c>
      <c r="G3185" t="s">
        <v>8581</v>
      </c>
      <c r="H3185" s="62">
        <v>88416482000106</v>
      </c>
      <c r="I3185" t="s">
        <v>30</v>
      </c>
      <c r="J3185">
        <v>3942.91</v>
      </c>
      <c r="K3185">
        <v>69592.36</v>
      </c>
    </row>
    <row r="3186" spans="1:11" x14ac:dyDescent="0.25">
      <c r="A3186" t="s">
        <v>5958</v>
      </c>
      <c r="B3186" t="str">
        <f>C3186&amp;"-"&amp;COUNTIF(C$2:C3186,C3186)</f>
        <v>73450-2</v>
      </c>
      <c r="C3186">
        <v>73450</v>
      </c>
      <c r="D3186" s="57">
        <v>45044</v>
      </c>
      <c r="E3186" s="84" t="str">
        <f>F3186&amp;"-"&amp;COUNTIF($F$2:F3186,F3186)</f>
        <v>METASA-2571</v>
      </c>
      <c r="F3186" s="84" t="str">
        <f t="shared" si="163"/>
        <v>METASA</v>
      </c>
      <c r="G3186" t="s">
        <v>8581</v>
      </c>
      <c r="H3186" s="62">
        <v>88416482000106</v>
      </c>
      <c r="I3186" t="s">
        <v>30</v>
      </c>
      <c r="J3186">
        <v>119.41</v>
      </c>
      <c r="K3186">
        <v>2015.64</v>
      </c>
    </row>
    <row r="3187" spans="1:11" x14ac:dyDescent="0.25">
      <c r="A3187" t="s">
        <v>5958</v>
      </c>
      <c r="B3187" t="str">
        <f>C3187&amp;"-"&amp;COUNTIF(C$2:C3187,C3187)</f>
        <v>73450-3</v>
      </c>
      <c r="C3187">
        <v>73450</v>
      </c>
      <c r="D3187" s="57">
        <v>45044</v>
      </c>
      <c r="E3187" s="84" t="str">
        <f>F3187&amp;"-"&amp;COUNTIF($F$2:F3187,F3187)</f>
        <v>METASA-2572</v>
      </c>
      <c r="F3187" s="84" t="str">
        <f t="shared" si="163"/>
        <v>METASA</v>
      </c>
      <c r="G3187" t="s">
        <v>8581</v>
      </c>
      <c r="H3187" s="62">
        <v>88416482000106</v>
      </c>
      <c r="I3187" t="s">
        <v>30</v>
      </c>
      <c r="J3187">
        <v>839.99</v>
      </c>
      <c r="K3187">
        <v>14179.03</v>
      </c>
    </row>
    <row r="3188" spans="1:11" x14ac:dyDescent="0.25">
      <c r="A3188" t="s">
        <v>5958</v>
      </c>
      <c r="B3188" t="str">
        <f>C3188&amp;"-"&amp;COUNTIF(C$2:C3188,C3188)</f>
        <v>73450-4</v>
      </c>
      <c r="C3188">
        <v>73450</v>
      </c>
      <c r="D3188" s="57">
        <v>45044</v>
      </c>
      <c r="E3188" s="84" t="str">
        <f>F3188&amp;"-"&amp;COUNTIF($F$2:F3188,F3188)</f>
        <v>METASA-2573</v>
      </c>
      <c r="F3188" s="84" t="str">
        <f t="shared" si="163"/>
        <v>METASA</v>
      </c>
      <c r="G3188" t="s">
        <v>8581</v>
      </c>
      <c r="H3188" s="62">
        <v>88416482000106</v>
      </c>
      <c r="I3188" t="s">
        <v>30</v>
      </c>
      <c r="J3188">
        <v>2.82</v>
      </c>
      <c r="K3188">
        <v>47.6</v>
      </c>
    </row>
    <row r="3189" spans="1:11" x14ac:dyDescent="0.25">
      <c r="A3189" t="s">
        <v>5958</v>
      </c>
      <c r="B3189" t="str">
        <f>C3189&amp;"-"&amp;COUNTIF(C$2:C3189,C3189)</f>
        <v>73450-5</v>
      </c>
      <c r="C3189">
        <v>73450</v>
      </c>
      <c r="D3189" s="57">
        <v>45044</v>
      </c>
      <c r="E3189" s="84" t="str">
        <f>F3189&amp;"-"&amp;COUNTIF($F$2:F3189,F3189)</f>
        <v>METASA-2574</v>
      </c>
      <c r="F3189" s="84" t="str">
        <f t="shared" si="163"/>
        <v>METASA</v>
      </c>
      <c r="G3189" t="s">
        <v>8581</v>
      </c>
      <c r="H3189" s="62">
        <v>88416482000106</v>
      </c>
      <c r="I3189" t="s">
        <v>30</v>
      </c>
      <c r="J3189">
        <v>1000.44</v>
      </c>
      <c r="K3189">
        <v>14466.36</v>
      </c>
    </row>
    <row r="3190" spans="1:11" x14ac:dyDescent="0.25">
      <c r="A3190" t="s">
        <v>5958</v>
      </c>
      <c r="B3190" t="str">
        <f>C3190&amp;"-"&amp;COUNTIF(C$2:C3190,C3190)</f>
        <v>73450-6</v>
      </c>
      <c r="C3190">
        <v>73450</v>
      </c>
      <c r="D3190" s="57">
        <v>45044</v>
      </c>
      <c r="E3190" s="84" t="str">
        <f>F3190&amp;"-"&amp;COUNTIF($F$2:F3190,F3190)</f>
        <v>METASA-2575</v>
      </c>
      <c r="F3190" s="84" t="str">
        <f t="shared" si="163"/>
        <v>METASA</v>
      </c>
      <c r="G3190" t="s">
        <v>8581</v>
      </c>
      <c r="H3190" s="62">
        <v>88416482000106</v>
      </c>
      <c r="I3190" t="s">
        <v>30</v>
      </c>
      <c r="J3190">
        <v>1709.99</v>
      </c>
      <c r="K3190">
        <v>26026.05</v>
      </c>
    </row>
    <row r="3191" spans="1:11" x14ac:dyDescent="0.25">
      <c r="A3191" t="s">
        <v>5958</v>
      </c>
      <c r="B3191" t="str">
        <f>C3191&amp;"-"&amp;COUNTIF(C$2:C3191,C3191)</f>
        <v>73450-7</v>
      </c>
      <c r="C3191">
        <v>73450</v>
      </c>
      <c r="D3191" s="57">
        <v>45044</v>
      </c>
      <c r="E3191" s="84" t="str">
        <f>F3191&amp;"-"&amp;COUNTIF($F$2:F3191,F3191)</f>
        <v>METASA-2576</v>
      </c>
      <c r="F3191" s="84" t="str">
        <f t="shared" si="163"/>
        <v>METASA</v>
      </c>
      <c r="G3191" t="s">
        <v>8581</v>
      </c>
      <c r="H3191" s="62">
        <v>88416482000106</v>
      </c>
      <c r="I3191" t="s">
        <v>30</v>
      </c>
      <c r="J3191">
        <v>415.24</v>
      </c>
      <c r="K3191">
        <v>7009.25</v>
      </c>
    </row>
    <row r="3192" spans="1:11" x14ac:dyDescent="0.25">
      <c r="A3192" t="s">
        <v>5958</v>
      </c>
      <c r="B3192" t="str">
        <f>C3192&amp;"-"&amp;COUNTIF(C$2:C3192,C3192)</f>
        <v>73450-8</v>
      </c>
      <c r="C3192">
        <v>73450</v>
      </c>
      <c r="D3192" s="57">
        <v>45044</v>
      </c>
      <c r="E3192" s="84" t="str">
        <f>F3192&amp;"-"&amp;COUNTIF($F$2:F3192,F3192)</f>
        <v>METASA-2577</v>
      </c>
      <c r="F3192" s="84" t="str">
        <f t="shared" si="163"/>
        <v>METASA</v>
      </c>
      <c r="G3192" t="s">
        <v>8581</v>
      </c>
      <c r="H3192" s="62">
        <v>88416482000106</v>
      </c>
      <c r="I3192" t="s">
        <v>30</v>
      </c>
      <c r="J3192">
        <v>239.24</v>
      </c>
      <c r="K3192">
        <v>7069.54</v>
      </c>
    </row>
    <row r="3193" spans="1:11" x14ac:dyDescent="0.25">
      <c r="A3193" t="s">
        <v>5958</v>
      </c>
      <c r="B3193" t="str">
        <f>C3193&amp;"-"&amp;COUNTIF(C$2:C3193,C3193)</f>
        <v>73450-9</v>
      </c>
      <c r="C3193">
        <v>73450</v>
      </c>
      <c r="D3193" s="57">
        <v>45044</v>
      </c>
      <c r="E3193" s="84" t="str">
        <f>F3193&amp;"-"&amp;COUNTIF($F$2:F3193,F3193)</f>
        <v>METASA-2578</v>
      </c>
      <c r="F3193" s="84" t="str">
        <f t="shared" si="163"/>
        <v>METASA</v>
      </c>
      <c r="G3193" t="s">
        <v>8581</v>
      </c>
      <c r="H3193" s="62">
        <v>88416482000106</v>
      </c>
      <c r="I3193" t="s">
        <v>30</v>
      </c>
      <c r="J3193">
        <v>40.06</v>
      </c>
      <c r="K3193">
        <v>609.71</v>
      </c>
    </row>
    <row r="3194" spans="1:11" x14ac:dyDescent="0.25">
      <c r="A3194" t="s">
        <v>5958</v>
      </c>
      <c r="B3194" t="str">
        <f>C3194&amp;"-"&amp;COUNTIF(C$2:C3194,C3194)</f>
        <v>73450-10</v>
      </c>
      <c r="C3194">
        <v>73450</v>
      </c>
      <c r="D3194" s="57">
        <v>45044</v>
      </c>
      <c r="E3194" s="84" t="str">
        <f>F3194&amp;"-"&amp;COUNTIF($F$2:F3194,F3194)</f>
        <v>METASA-2579</v>
      </c>
      <c r="F3194" s="84" t="str">
        <f t="shared" si="163"/>
        <v>METASA</v>
      </c>
      <c r="G3194" t="s">
        <v>8581</v>
      </c>
      <c r="H3194" s="62">
        <v>88416482000106</v>
      </c>
      <c r="I3194" t="s">
        <v>30</v>
      </c>
      <c r="J3194">
        <v>1001.27</v>
      </c>
      <c r="K3194">
        <v>16080.4</v>
      </c>
    </row>
    <row r="3195" spans="1:11" x14ac:dyDescent="0.25">
      <c r="A3195" t="s">
        <v>5958</v>
      </c>
      <c r="B3195" t="str">
        <f>C3195&amp;"-"&amp;COUNTIF(C$2:C3195,C3195)</f>
        <v>73450-11</v>
      </c>
      <c r="C3195">
        <v>73450</v>
      </c>
      <c r="D3195" s="57">
        <v>45044</v>
      </c>
      <c r="E3195" s="84" t="str">
        <f>F3195&amp;"-"&amp;COUNTIF($F$2:F3195,F3195)</f>
        <v>METASA-2580</v>
      </c>
      <c r="F3195" s="84" t="str">
        <f t="shared" si="163"/>
        <v>METASA</v>
      </c>
      <c r="G3195" t="s">
        <v>8581</v>
      </c>
      <c r="H3195" s="62">
        <v>88416482000106</v>
      </c>
      <c r="I3195" t="s">
        <v>30</v>
      </c>
      <c r="J3195">
        <v>3867.09</v>
      </c>
      <c r="K3195">
        <v>62762.87</v>
      </c>
    </row>
    <row r="3196" spans="1:11" x14ac:dyDescent="0.25">
      <c r="A3196" t="s">
        <v>5958</v>
      </c>
      <c r="B3196" t="str">
        <f>C3196&amp;"-"&amp;COUNTIF(C$2:C3196,C3196)</f>
        <v>73450-12</v>
      </c>
      <c r="C3196">
        <v>73450</v>
      </c>
      <c r="D3196" s="57">
        <v>45044</v>
      </c>
      <c r="E3196" s="84" t="str">
        <f>F3196&amp;"-"&amp;COUNTIF($F$2:F3196,F3196)</f>
        <v>METASA-2581</v>
      </c>
      <c r="F3196" s="84" t="str">
        <f t="shared" si="163"/>
        <v>METASA</v>
      </c>
      <c r="G3196" t="s">
        <v>8581</v>
      </c>
      <c r="H3196" s="62">
        <v>88416482000106</v>
      </c>
      <c r="I3196" t="s">
        <v>30</v>
      </c>
      <c r="J3196">
        <v>4379.1499999999996</v>
      </c>
      <c r="K3196">
        <v>81758.720000000001</v>
      </c>
    </row>
    <row r="3197" spans="1:11" x14ac:dyDescent="0.25">
      <c r="A3197" t="s">
        <v>5958</v>
      </c>
      <c r="B3197" t="str">
        <f>C3197&amp;"-"&amp;COUNTIF(C$2:C3197,C3197)</f>
        <v>73450-13</v>
      </c>
      <c r="C3197">
        <v>73450</v>
      </c>
      <c r="D3197" s="57">
        <v>45044</v>
      </c>
      <c r="E3197" s="84" t="str">
        <f>F3197&amp;"-"&amp;COUNTIF($F$2:F3197,F3197)</f>
        <v>METASA-2582</v>
      </c>
      <c r="F3197" s="84" t="str">
        <f t="shared" si="163"/>
        <v>METASA</v>
      </c>
      <c r="G3197" t="s">
        <v>8581</v>
      </c>
      <c r="H3197" s="62">
        <v>88416482000106</v>
      </c>
      <c r="I3197" t="s">
        <v>30</v>
      </c>
      <c r="J3197">
        <v>544.9</v>
      </c>
      <c r="K3197">
        <v>10527.47</v>
      </c>
    </row>
    <row r="3198" spans="1:11" x14ac:dyDescent="0.25">
      <c r="A3198" t="s">
        <v>5958</v>
      </c>
      <c r="B3198" t="str">
        <f>C3198&amp;"-"&amp;COUNTIF(C$2:C3198,C3198)</f>
        <v>73450-14</v>
      </c>
      <c r="C3198">
        <v>73450</v>
      </c>
      <c r="D3198" s="57">
        <v>45044</v>
      </c>
      <c r="E3198" s="84" t="str">
        <f>F3198&amp;"-"&amp;COUNTIF($F$2:F3198,F3198)</f>
        <v>METASA-2583</v>
      </c>
      <c r="F3198" s="84" t="str">
        <f t="shared" si="163"/>
        <v>METASA</v>
      </c>
      <c r="G3198" t="s">
        <v>8581</v>
      </c>
      <c r="H3198" s="62">
        <v>88416482000106</v>
      </c>
      <c r="I3198" t="s">
        <v>30</v>
      </c>
      <c r="J3198">
        <v>1037.42</v>
      </c>
      <c r="K3198">
        <v>20042.95</v>
      </c>
    </row>
    <row r="3199" spans="1:11" x14ac:dyDescent="0.25">
      <c r="A3199" t="s">
        <v>5958</v>
      </c>
      <c r="B3199" t="str">
        <f>C3199&amp;"-"&amp;COUNTIF(C$2:C3199,C3199)</f>
        <v>73450-15</v>
      </c>
      <c r="C3199">
        <v>73450</v>
      </c>
      <c r="D3199" s="57">
        <v>45044</v>
      </c>
      <c r="E3199" s="84" t="str">
        <f>F3199&amp;"-"&amp;COUNTIF($F$2:F3199,F3199)</f>
        <v>METASA-2584</v>
      </c>
      <c r="F3199" s="84" t="str">
        <f t="shared" si="163"/>
        <v>METASA</v>
      </c>
      <c r="G3199" t="s">
        <v>8581</v>
      </c>
      <c r="H3199" s="62">
        <v>88416482000106</v>
      </c>
      <c r="I3199" t="s">
        <v>30</v>
      </c>
      <c r="J3199">
        <v>60.41</v>
      </c>
      <c r="K3199">
        <v>1068.05</v>
      </c>
    </row>
    <row r="3200" spans="1:11" x14ac:dyDescent="0.25">
      <c r="A3200" t="s">
        <v>5958</v>
      </c>
      <c r="B3200" t="str">
        <f>C3200&amp;"-"&amp;COUNTIF(C$2:C3200,C3200)</f>
        <v>73450-16</v>
      </c>
      <c r="C3200">
        <v>73450</v>
      </c>
      <c r="D3200" s="57">
        <v>45044</v>
      </c>
      <c r="E3200" s="84" t="str">
        <f>F3200&amp;"-"&amp;COUNTIF($F$2:F3200,F3200)</f>
        <v>METASA-2585</v>
      </c>
      <c r="F3200" s="84" t="str">
        <f t="shared" si="163"/>
        <v>METASA</v>
      </c>
      <c r="G3200" t="s">
        <v>8581</v>
      </c>
      <c r="H3200" s="62">
        <v>88416482000106</v>
      </c>
      <c r="I3200" t="s">
        <v>30</v>
      </c>
      <c r="J3200">
        <v>727.8</v>
      </c>
      <c r="K3200">
        <v>14643.34</v>
      </c>
    </row>
    <row r="3201" spans="1:11" x14ac:dyDescent="0.25">
      <c r="A3201" t="s">
        <v>5958</v>
      </c>
      <c r="B3201" t="str">
        <f>C3201&amp;"-"&amp;COUNTIF(C$2:C3201,C3201)</f>
        <v>73450-17</v>
      </c>
      <c r="C3201">
        <v>73450</v>
      </c>
      <c r="D3201" s="57">
        <v>45044</v>
      </c>
      <c r="E3201" s="84" t="str">
        <f>F3201&amp;"-"&amp;COUNTIF($F$2:F3201,F3201)</f>
        <v>METASA-2586</v>
      </c>
      <c r="F3201" s="84" t="str">
        <f t="shared" si="163"/>
        <v>METASA</v>
      </c>
      <c r="G3201" t="s">
        <v>8581</v>
      </c>
      <c r="H3201" s="62">
        <v>88416482000106</v>
      </c>
      <c r="I3201" t="s">
        <v>30</v>
      </c>
      <c r="J3201">
        <v>57.36</v>
      </c>
      <c r="K3201">
        <v>1051.4100000000001</v>
      </c>
    </row>
    <row r="3202" spans="1:11" x14ac:dyDescent="0.25">
      <c r="A3202" t="s">
        <v>5958</v>
      </c>
      <c r="B3202" t="str">
        <f>C3202&amp;"-"&amp;COUNTIF(C$2:C3202,C3202)</f>
        <v>73450-18</v>
      </c>
      <c r="C3202">
        <v>73450</v>
      </c>
      <c r="D3202" s="57">
        <v>45044</v>
      </c>
      <c r="E3202" s="84" t="str">
        <f>F3202&amp;"-"&amp;COUNTIF($F$2:F3202,F3202)</f>
        <v>METASA-2587</v>
      </c>
      <c r="F3202" s="84" t="str">
        <f t="shared" si="163"/>
        <v>METASA</v>
      </c>
      <c r="G3202" t="s">
        <v>8581</v>
      </c>
      <c r="H3202" s="62">
        <v>88416482000106</v>
      </c>
      <c r="I3202" t="s">
        <v>30</v>
      </c>
      <c r="J3202">
        <v>32.5</v>
      </c>
      <c r="K3202">
        <v>595.73</v>
      </c>
    </row>
    <row r="3203" spans="1:11" x14ac:dyDescent="0.25">
      <c r="A3203" t="s">
        <v>5958</v>
      </c>
      <c r="B3203" t="str">
        <f>C3203&amp;"-"&amp;COUNTIF(C$2:C3203,C3203)</f>
        <v>73450-19</v>
      </c>
      <c r="C3203">
        <v>73450</v>
      </c>
      <c r="D3203" s="57">
        <v>45044</v>
      </c>
      <c r="E3203" s="84" t="str">
        <f>F3203&amp;"-"&amp;COUNTIF($F$2:F3203,F3203)</f>
        <v>METASA-2588</v>
      </c>
      <c r="F3203" s="84" t="str">
        <f t="shared" ref="F3203:F3266" si="164">LEFT(G3203,SEARCH(" ",G3203)-1)</f>
        <v>METASA</v>
      </c>
      <c r="G3203" t="s">
        <v>8581</v>
      </c>
      <c r="H3203" s="62">
        <v>88416482000106</v>
      </c>
      <c r="I3203" t="s">
        <v>30</v>
      </c>
      <c r="J3203">
        <v>2107.04</v>
      </c>
      <c r="K3203">
        <v>67404.210000000006</v>
      </c>
    </row>
    <row r="3204" spans="1:11" x14ac:dyDescent="0.25">
      <c r="A3204" t="s">
        <v>5958</v>
      </c>
      <c r="B3204" t="str">
        <f>C3204&amp;"-"&amp;COUNTIF(C$2:C3204,C3204)</f>
        <v>73450-20</v>
      </c>
      <c r="C3204">
        <v>73450</v>
      </c>
      <c r="D3204" s="57">
        <v>45044</v>
      </c>
      <c r="E3204" s="84" t="str">
        <f>F3204&amp;"-"&amp;COUNTIF($F$2:F3204,F3204)</f>
        <v>METASA-2589</v>
      </c>
      <c r="F3204" s="84" t="str">
        <f t="shared" si="164"/>
        <v>METASA</v>
      </c>
      <c r="G3204" t="s">
        <v>8581</v>
      </c>
      <c r="H3204" s="62">
        <v>88416482000106</v>
      </c>
      <c r="I3204" t="s">
        <v>30</v>
      </c>
      <c r="J3204">
        <v>1.22</v>
      </c>
      <c r="K3204">
        <v>20.34</v>
      </c>
    </row>
    <row r="3205" spans="1:11" x14ac:dyDescent="0.25">
      <c r="A3205" t="s">
        <v>5958</v>
      </c>
      <c r="B3205" t="str">
        <f>C3205&amp;"-"&amp;COUNTIF(C$2:C3205,C3205)</f>
        <v>73450-21</v>
      </c>
      <c r="C3205">
        <v>73450</v>
      </c>
      <c r="D3205" s="57">
        <v>45044</v>
      </c>
      <c r="E3205" s="84" t="str">
        <f>F3205&amp;"-"&amp;COUNTIF($F$2:F3205,F3205)</f>
        <v>METASA-2590</v>
      </c>
      <c r="F3205" s="84" t="str">
        <f t="shared" si="164"/>
        <v>METASA</v>
      </c>
      <c r="G3205" t="s">
        <v>8581</v>
      </c>
      <c r="H3205" s="62">
        <v>88416482000106</v>
      </c>
      <c r="I3205" t="s">
        <v>30</v>
      </c>
      <c r="J3205">
        <v>208.02</v>
      </c>
      <c r="K3205">
        <v>3309.6</v>
      </c>
    </row>
    <row r="3206" spans="1:11" x14ac:dyDescent="0.25">
      <c r="A3206" t="s">
        <v>5958</v>
      </c>
      <c r="B3206" t="str">
        <f>C3206&amp;"-"&amp;COUNTIF(C$2:C3206,C3206)</f>
        <v>73450-22</v>
      </c>
      <c r="C3206">
        <v>73450</v>
      </c>
      <c r="D3206" s="57">
        <v>45044</v>
      </c>
      <c r="E3206" s="84" t="str">
        <f>F3206&amp;"-"&amp;COUNTIF($F$2:F3206,F3206)</f>
        <v>METASA-2591</v>
      </c>
      <c r="F3206" s="84" t="str">
        <f t="shared" si="164"/>
        <v>METASA</v>
      </c>
      <c r="G3206" t="s">
        <v>8581</v>
      </c>
      <c r="H3206" s="62">
        <v>88416482000106</v>
      </c>
      <c r="I3206" t="s">
        <v>30</v>
      </c>
      <c r="J3206">
        <v>8.1999999999999993</v>
      </c>
      <c r="K3206">
        <v>195.41</v>
      </c>
    </row>
    <row r="3207" spans="1:11" x14ac:dyDescent="0.25">
      <c r="A3207" t="s">
        <v>5958</v>
      </c>
      <c r="B3207" t="str">
        <f>C3207&amp;"-"&amp;COUNTIF(C$2:C3207,C3207)</f>
        <v>73450-23</v>
      </c>
      <c r="C3207">
        <v>73450</v>
      </c>
      <c r="D3207" s="57">
        <v>45044</v>
      </c>
      <c r="E3207" s="84" t="str">
        <f>F3207&amp;"-"&amp;COUNTIF($F$2:F3207,F3207)</f>
        <v>METASA-2592</v>
      </c>
      <c r="F3207" s="84" t="str">
        <f t="shared" si="164"/>
        <v>METASA</v>
      </c>
      <c r="G3207" t="s">
        <v>8581</v>
      </c>
      <c r="H3207" s="62">
        <v>88416482000106</v>
      </c>
      <c r="I3207" t="s">
        <v>30</v>
      </c>
      <c r="J3207">
        <v>812.68</v>
      </c>
      <c r="K3207">
        <v>12929.74</v>
      </c>
    </row>
    <row r="3208" spans="1:11" x14ac:dyDescent="0.25">
      <c r="A3208" t="s">
        <v>5958</v>
      </c>
      <c r="B3208" t="str">
        <f>C3208&amp;"-"&amp;COUNTIF(C$2:C3208,C3208)</f>
        <v>73450-24</v>
      </c>
      <c r="C3208">
        <v>73450</v>
      </c>
      <c r="D3208" s="57">
        <v>45044</v>
      </c>
      <c r="E3208" s="84" t="str">
        <f>F3208&amp;"-"&amp;COUNTIF($F$2:F3208,F3208)</f>
        <v>METASA-2593</v>
      </c>
      <c r="F3208" s="84" t="str">
        <f t="shared" si="164"/>
        <v>METASA</v>
      </c>
      <c r="G3208" t="s">
        <v>8581</v>
      </c>
      <c r="H3208" s="62">
        <v>88416482000106</v>
      </c>
      <c r="I3208" t="s">
        <v>30</v>
      </c>
      <c r="J3208">
        <v>203.8</v>
      </c>
      <c r="K3208">
        <v>5294.72</v>
      </c>
    </row>
    <row r="3209" spans="1:11" x14ac:dyDescent="0.25">
      <c r="A3209" t="s">
        <v>5958</v>
      </c>
      <c r="B3209" t="str">
        <f>C3209&amp;"-"&amp;COUNTIF(C$2:C3209,C3209)</f>
        <v>73456-1</v>
      </c>
      <c r="C3209">
        <v>73456</v>
      </c>
      <c r="D3209" s="57">
        <v>45044</v>
      </c>
      <c r="E3209" s="84" t="str">
        <f>F3209&amp;"-"&amp;COUNTIF($F$2:F3209,F3209)</f>
        <v>METASA-2594</v>
      </c>
      <c r="F3209" s="84" t="str">
        <f t="shared" si="164"/>
        <v>METASA</v>
      </c>
      <c r="G3209" t="s">
        <v>8581</v>
      </c>
      <c r="H3209" s="62">
        <v>88416482000106</v>
      </c>
      <c r="I3209" t="s">
        <v>30</v>
      </c>
      <c r="J3209">
        <v>1252.28</v>
      </c>
      <c r="K3209">
        <v>22954.29</v>
      </c>
    </row>
    <row r="3210" spans="1:11" x14ac:dyDescent="0.25">
      <c r="A3210" t="s">
        <v>5958</v>
      </c>
      <c r="B3210" t="str">
        <f>C3210&amp;"-"&amp;COUNTIF(C$2:C3210,C3210)</f>
        <v>73456-2</v>
      </c>
      <c r="C3210">
        <v>73456</v>
      </c>
      <c r="D3210" s="57">
        <v>45044</v>
      </c>
      <c r="E3210" s="84" t="str">
        <f>F3210&amp;"-"&amp;COUNTIF($F$2:F3210,F3210)</f>
        <v>METASA-2595</v>
      </c>
      <c r="F3210" s="84" t="str">
        <f t="shared" si="164"/>
        <v>METASA</v>
      </c>
      <c r="G3210" t="s">
        <v>8581</v>
      </c>
      <c r="H3210" s="62">
        <v>88416482000106</v>
      </c>
      <c r="I3210" t="s">
        <v>30</v>
      </c>
      <c r="J3210">
        <v>18.23</v>
      </c>
      <c r="K3210">
        <v>493.67</v>
      </c>
    </row>
    <row r="3211" spans="1:11" x14ac:dyDescent="0.25">
      <c r="A3211" t="s">
        <v>5958</v>
      </c>
      <c r="B3211" t="str">
        <f>C3211&amp;"-"&amp;COUNTIF(C$2:C3211,C3211)</f>
        <v>73456-3</v>
      </c>
      <c r="C3211">
        <v>73456</v>
      </c>
      <c r="D3211" s="57">
        <v>45044</v>
      </c>
      <c r="E3211" s="84" t="str">
        <f>F3211&amp;"-"&amp;COUNTIF($F$2:F3211,F3211)</f>
        <v>METASA-2596</v>
      </c>
      <c r="F3211" s="84" t="str">
        <f t="shared" si="164"/>
        <v>METASA</v>
      </c>
      <c r="G3211" t="s">
        <v>8581</v>
      </c>
      <c r="H3211" s="62">
        <v>88416482000106</v>
      </c>
      <c r="I3211" t="s">
        <v>30</v>
      </c>
      <c r="J3211">
        <v>734.4</v>
      </c>
      <c r="K3211">
        <v>15253.49</v>
      </c>
    </row>
    <row r="3212" spans="1:11" x14ac:dyDescent="0.25">
      <c r="A3212" t="s">
        <v>5958</v>
      </c>
      <c r="B3212" t="str">
        <f>C3212&amp;"-"&amp;COUNTIF(C$2:C3212,C3212)</f>
        <v>73456-4</v>
      </c>
      <c r="C3212">
        <v>73456</v>
      </c>
      <c r="D3212" s="57">
        <v>45044</v>
      </c>
      <c r="E3212" s="84" t="str">
        <f>F3212&amp;"-"&amp;COUNTIF($F$2:F3212,F3212)</f>
        <v>METASA-2597</v>
      </c>
      <c r="F3212" s="84" t="str">
        <f t="shared" si="164"/>
        <v>METASA</v>
      </c>
      <c r="G3212" t="s">
        <v>8581</v>
      </c>
      <c r="H3212" s="62">
        <v>88416482000106</v>
      </c>
      <c r="I3212" t="s">
        <v>30</v>
      </c>
      <c r="J3212">
        <v>196.84</v>
      </c>
      <c r="K3212">
        <v>3281.32</v>
      </c>
    </row>
    <row r="3213" spans="1:11" x14ac:dyDescent="0.25">
      <c r="A3213" t="s">
        <v>5958</v>
      </c>
      <c r="B3213" t="str">
        <f>C3213&amp;"-"&amp;COUNTIF(C$2:C3213,C3213)</f>
        <v>73456-5</v>
      </c>
      <c r="C3213">
        <v>73456</v>
      </c>
      <c r="D3213" s="57">
        <v>45044</v>
      </c>
      <c r="E3213" s="84" t="str">
        <f>F3213&amp;"-"&amp;COUNTIF($F$2:F3213,F3213)</f>
        <v>METASA-2598</v>
      </c>
      <c r="F3213" s="84" t="str">
        <f t="shared" si="164"/>
        <v>METASA</v>
      </c>
      <c r="G3213" t="s">
        <v>8581</v>
      </c>
      <c r="H3213" s="62">
        <v>88416482000106</v>
      </c>
      <c r="I3213" t="s">
        <v>30</v>
      </c>
      <c r="J3213">
        <v>175.8</v>
      </c>
      <c r="K3213">
        <v>3359.54</v>
      </c>
    </row>
    <row r="3214" spans="1:11" x14ac:dyDescent="0.25">
      <c r="A3214" t="s">
        <v>5958</v>
      </c>
      <c r="B3214" t="str">
        <f>C3214&amp;"-"&amp;COUNTIF(C$2:C3214,C3214)</f>
        <v>73456-6</v>
      </c>
      <c r="C3214">
        <v>73456</v>
      </c>
      <c r="D3214" s="57">
        <v>45044</v>
      </c>
      <c r="E3214" s="84" t="str">
        <f>F3214&amp;"-"&amp;COUNTIF($F$2:F3214,F3214)</f>
        <v>METASA-2599</v>
      </c>
      <c r="F3214" s="84" t="str">
        <f t="shared" si="164"/>
        <v>METASA</v>
      </c>
      <c r="G3214" t="s">
        <v>8581</v>
      </c>
      <c r="H3214" s="62">
        <v>88416482000106</v>
      </c>
      <c r="I3214" t="s">
        <v>30</v>
      </c>
      <c r="J3214">
        <v>145.56</v>
      </c>
      <c r="K3214">
        <v>2426.4899999999998</v>
      </c>
    </row>
    <row r="3215" spans="1:11" x14ac:dyDescent="0.25">
      <c r="A3215" t="s">
        <v>5958</v>
      </c>
      <c r="B3215" t="str">
        <f>C3215&amp;"-"&amp;COUNTIF(C$2:C3215,C3215)</f>
        <v>73456-7</v>
      </c>
      <c r="C3215">
        <v>73456</v>
      </c>
      <c r="D3215" s="57">
        <v>45044</v>
      </c>
      <c r="E3215" s="84" t="str">
        <f>F3215&amp;"-"&amp;COUNTIF($F$2:F3215,F3215)</f>
        <v>METASA-2600</v>
      </c>
      <c r="F3215" s="84" t="str">
        <f t="shared" si="164"/>
        <v>METASA</v>
      </c>
      <c r="G3215" t="s">
        <v>8581</v>
      </c>
      <c r="H3215" s="62">
        <v>88416482000106</v>
      </c>
      <c r="I3215" t="s">
        <v>30</v>
      </c>
      <c r="J3215">
        <v>3066.29</v>
      </c>
      <c r="K3215">
        <v>48784.67</v>
      </c>
    </row>
    <row r="3216" spans="1:11" x14ac:dyDescent="0.25">
      <c r="A3216" t="s">
        <v>5958</v>
      </c>
      <c r="B3216" t="str">
        <f>C3216&amp;"-"&amp;COUNTIF(C$2:C3216,C3216)</f>
        <v>73456-8</v>
      </c>
      <c r="C3216">
        <v>73456</v>
      </c>
      <c r="D3216" s="57">
        <v>45044</v>
      </c>
      <c r="E3216" s="84" t="str">
        <f>F3216&amp;"-"&amp;COUNTIF($F$2:F3216,F3216)</f>
        <v>METASA-2601</v>
      </c>
      <c r="F3216" s="84" t="str">
        <f t="shared" si="164"/>
        <v>METASA</v>
      </c>
      <c r="G3216" t="s">
        <v>8581</v>
      </c>
      <c r="H3216" s="62">
        <v>88416482000106</v>
      </c>
      <c r="I3216" t="s">
        <v>30</v>
      </c>
      <c r="J3216">
        <v>1213.1600000000001</v>
      </c>
      <c r="K3216">
        <v>27150.52</v>
      </c>
    </row>
    <row r="3217" spans="1:11" x14ac:dyDescent="0.25">
      <c r="A3217" t="s">
        <v>5958</v>
      </c>
      <c r="B3217" t="str">
        <f>C3217&amp;"-"&amp;COUNTIF(C$2:C3217,C3217)</f>
        <v>73456-9</v>
      </c>
      <c r="C3217">
        <v>73456</v>
      </c>
      <c r="D3217" s="57">
        <v>45044</v>
      </c>
      <c r="E3217" s="84" t="str">
        <f>F3217&amp;"-"&amp;COUNTIF($F$2:F3217,F3217)</f>
        <v>METASA-2602</v>
      </c>
      <c r="F3217" s="84" t="str">
        <f t="shared" si="164"/>
        <v>METASA</v>
      </c>
      <c r="G3217" t="s">
        <v>8581</v>
      </c>
      <c r="H3217" s="62">
        <v>88416482000106</v>
      </c>
      <c r="I3217" t="s">
        <v>30</v>
      </c>
      <c r="J3217">
        <v>2544.79</v>
      </c>
      <c r="K3217">
        <v>66113.64</v>
      </c>
    </row>
    <row r="3218" spans="1:11" x14ac:dyDescent="0.25">
      <c r="A3218" t="s">
        <v>5958</v>
      </c>
      <c r="B3218" t="str">
        <f>C3218&amp;"-"&amp;COUNTIF(C$2:C3218,C3218)</f>
        <v>73456-10</v>
      </c>
      <c r="C3218">
        <v>73456</v>
      </c>
      <c r="D3218" s="57">
        <v>45044</v>
      </c>
      <c r="E3218" s="84" t="str">
        <f>F3218&amp;"-"&amp;COUNTIF($F$2:F3218,F3218)</f>
        <v>METASA-2603</v>
      </c>
      <c r="F3218" s="84" t="str">
        <f t="shared" si="164"/>
        <v>METASA</v>
      </c>
      <c r="G3218" t="s">
        <v>8581</v>
      </c>
      <c r="H3218" s="62">
        <v>88416482000106</v>
      </c>
      <c r="I3218" t="s">
        <v>30</v>
      </c>
      <c r="J3218">
        <v>2467.52</v>
      </c>
      <c r="K3218">
        <v>41133.56</v>
      </c>
    </row>
    <row r="3219" spans="1:11" x14ac:dyDescent="0.25">
      <c r="A3219" t="s">
        <v>5958</v>
      </c>
      <c r="B3219" t="str">
        <f>C3219&amp;"-"&amp;COUNTIF(C$2:C3219,C3219)</f>
        <v>73456-11</v>
      </c>
      <c r="C3219">
        <v>73456</v>
      </c>
      <c r="D3219" s="57">
        <v>45044</v>
      </c>
      <c r="E3219" s="84" t="str">
        <f>F3219&amp;"-"&amp;COUNTIF($F$2:F3219,F3219)</f>
        <v>METASA-2604</v>
      </c>
      <c r="F3219" s="84" t="str">
        <f t="shared" si="164"/>
        <v>METASA</v>
      </c>
      <c r="G3219" t="s">
        <v>8581</v>
      </c>
      <c r="H3219" s="62">
        <v>88416482000106</v>
      </c>
      <c r="I3219" t="s">
        <v>30</v>
      </c>
      <c r="J3219">
        <v>6644.88</v>
      </c>
      <c r="K3219">
        <v>110770.15</v>
      </c>
    </row>
    <row r="3220" spans="1:11" x14ac:dyDescent="0.25">
      <c r="A3220" t="s">
        <v>5958</v>
      </c>
      <c r="B3220" t="str">
        <f>C3220&amp;"-"&amp;COUNTIF(C$2:C3220,C3220)</f>
        <v>73460-1</v>
      </c>
      <c r="C3220">
        <v>73460</v>
      </c>
      <c r="D3220" s="57">
        <v>45044</v>
      </c>
      <c r="E3220" s="84" t="str">
        <f>F3220&amp;"-"&amp;COUNTIF($F$2:F3220,F3220)</f>
        <v>METASA-2605</v>
      </c>
      <c r="F3220" s="84" t="str">
        <f t="shared" si="164"/>
        <v>METASA</v>
      </c>
      <c r="G3220" t="s">
        <v>8581</v>
      </c>
      <c r="H3220" s="62">
        <v>88416482000106</v>
      </c>
      <c r="I3220" t="s">
        <v>30</v>
      </c>
      <c r="J3220">
        <v>1504.77</v>
      </c>
      <c r="K3220">
        <v>26559.19</v>
      </c>
    </row>
    <row r="3221" spans="1:11" x14ac:dyDescent="0.25">
      <c r="A3221" t="s">
        <v>5958</v>
      </c>
      <c r="B3221" t="str">
        <f>C3221&amp;"-"&amp;COUNTIF(C$2:C3221,C3221)</f>
        <v>73460-2</v>
      </c>
      <c r="C3221">
        <v>73460</v>
      </c>
      <c r="D3221" s="57">
        <v>45044</v>
      </c>
      <c r="E3221" s="84" t="str">
        <f>F3221&amp;"-"&amp;COUNTIF($F$2:F3221,F3221)</f>
        <v>METASA-2606</v>
      </c>
      <c r="F3221" s="84" t="str">
        <f t="shared" si="164"/>
        <v>METASA</v>
      </c>
      <c r="G3221" t="s">
        <v>8581</v>
      </c>
      <c r="H3221" s="62">
        <v>88416482000106</v>
      </c>
      <c r="I3221" t="s">
        <v>30</v>
      </c>
      <c r="J3221">
        <v>56.97</v>
      </c>
      <c r="K3221">
        <v>961.65</v>
      </c>
    </row>
    <row r="3222" spans="1:11" x14ac:dyDescent="0.25">
      <c r="A3222" t="s">
        <v>5958</v>
      </c>
      <c r="B3222" t="str">
        <f>C3222&amp;"-"&amp;COUNTIF(C$2:C3222,C3222)</f>
        <v>73460-3</v>
      </c>
      <c r="C3222">
        <v>73460</v>
      </c>
      <c r="D3222" s="57">
        <v>45044</v>
      </c>
      <c r="E3222" s="84" t="str">
        <f>F3222&amp;"-"&amp;COUNTIF($F$2:F3222,F3222)</f>
        <v>METASA-2607</v>
      </c>
      <c r="F3222" s="84" t="str">
        <f t="shared" si="164"/>
        <v>METASA</v>
      </c>
      <c r="G3222" t="s">
        <v>8581</v>
      </c>
      <c r="H3222" s="62">
        <v>88416482000106</v>
      </c>
      <c r="I3222" t="s">
        <v>30</v>
      </c>
      <c r="J3222">
        <v>373.14</v>
      </c>
      <c r="K3222">
        <v>6298.6</v>
      </c>
    </row>
    <row r="3223" spans="1:11" x14ac:dyDescent="0.25">
      <c r="A3223" t="s">
        <v>5958</v>
      </c>
      <c r="B3223" t="str">
        <f>C3223&amp;"-"&amp;COUNTIF(C$2:C3223,C3223)</f>
        <v>73460-4</v>
      </c>
      <c r="C3223">
        <v>73460</v>
      </c>
      <c r="D3223" s="57">
        <v>45044</v>
      </c>
      <c r="E3223" s="84" t="str">
        <f>F3223&amp;"-"&amp;COUNTIF($F$2:F3223,F3223)</f>
        <v>METASA-2608</v>
      </c>
      <c r="F3223" s="84" t="str">
        <f t="shared" si="164"/>
        <v>METASA</v>
      </c>
      <c r="G3223" t="s">
        <v>8581</v>
      </c>
      <c r="H3223" s="62">
        <v>88416482000106</v>
      </c>
      <c r="I3223" t="s">
        <v>30</v>
      </c>
      <c r="J3223">
        <v>14.08</v>
      </c>
      <c r="K3223">
        <v>237.67</v>
      </c>
    </row>
    <row r="3224" spans="1:11" x14ac:dyDescent="0.25">
      <c r="A3224" t="s">
        <v>5958</v>
      </c>
      <c r="B3224" t="str">
        <f>C3224&amp;"-"&amp;COUNTIF(C$2:C3224,C3224)</f>
        <v>73460-5</v>
      </c>
      <c r="C3224">
        <v>73460</v>
      </c>
      <c r="D3224" s="57">
        <v>45044</v>
      </c>
      <c r="E3224" s="84" t="str">
        <f>F3224&amp;"-"&amp;COUNTIF($F$2:F3224,F3224)</f>
        <v>METASA-2609</v>
      </c>
      <c r="F3224" s="84" t="str">
        <f t="shared" si="164"/>
        <v>METASA</v>
      </c>
      <c r="G3224" t="s">
        <v>8581</v>
      </c>
      <c r="H3224" s="62">
        <v>88416482000106</v>
      </c>
      <c r="I3224" t="s">
        <v>30</v>
      </c>
      <c r="J3224">
        <v>152.71</v>
      </c>
      <c r="K3224">
        <v>2041.73</v>
      </c>
    </row>
    <row r="3225" spans="1:11" x14ac:dyDescent="0.25">
      <c r="A3225" t="s">
        <v>5958</v>
      </c>
      <c r="B3225" t="str">
        <f>C3225&amp;"-"&amp;COUNTIF(C$2:C3225,C3225)</f>
        <v>73460-6</v>
      </c>
      <c r="C3225">
        <v>73460</v>
      </c>
      <c r="D3225" s="57">
        <v>45044</v>
      </c>
      <c r="E3225" s="84" t="str">
        <f>F3225&amp;"-"&amp;COUNTIF($F$2:F3225,F3225)</f>
        <v>METASA-2610</v>
      </c>
      <c r="F3225" s="84" t="str">
        <f t="shared" si="164"/>
        <v>METASA</v>
      </c>
      <c r="G3225" t="s">
        <v>8581</v>
      </c>
      <c r="H3225" s="62">
        <v>88416482000106</v>
      </c>
      <c r="I3225" t="s">
        <v>30</v>
      </c>
      <c r="J3225">
        <v>299.76</v>
      </c>
      <c r="K3225">
        <v>4334.53</v>
      </c>
    </row>
    <row r="3226" spans="1:11" x14ac:dyDescent="0.25">
      <c r="A3226" t="s">
        <v>5958</v>
      </c>
      <c r="B3226" t="str">
        <f>C3226&amp;"-"&amp;COUNTIF(C$2:C3226,C3226)</f>
        <v>73460-7</v>
      </c>
      <c r="C3226">
        <v>73460</v>
      </c>
      <c r="D3226" s="57">
        <v>45044</v>
      </c>
      <c r="E3226" s="84" t="str">
        <f>F3226&amp;"-"&amp;COUNTIF($F$2:F3226,F3226)</f>
        <v>METASA-2611</v>
      </c>
      <c r="F3226" s="84" t="str">
        <f t="shared" si="164"/>
        <v>METASA</v>
      </c>
      <c r="G3226" t="s">
        <v>8581</v>
      </c>
      <c r="H3226" s="62">
        <v>88416482000106</v>
      </c>
      <c r="I3226" t="s">
        <v>30</v>
      </c>
      <c r="J3226">
        <v>1551.24</v>
      </c>
      <c r="K3226">
        <v>20740.080000000002</v>
      </c>
    </row>
    <row r="3227" spans="1:11" x14ac:dyDescent="0.25">
      <c r="A3227" t="s">
        <v>5958</v>
      </c>
      <c r="B3227" t="str">
        <f>C3227&amp;"-"&amp;COUNTIF(C$2:C3227,C3227)</f>
        <v>73460-8</v>
      </c>
      <c r="C3227">
        <v>73460</v>
      </c>
      <c r="D3227" s="57">
        <v>45044</v>
      </c>
      <c r="E3227" s="84" t="str">
        <f>F3227&amp;"-"&amp;COUNTIF($F$2:F3227,F3227)</f>
        <v>METASA-2612</v>
      </c>
      <c r="F3227" s="84" t="str">
        <f t="shared" si="164"/>
        <v>METASA</v>
      </c>
      <c r="G3227" t="s">
        <v>8581</v>
      </c>
      <c r="H3227" s="62">
        <v>88416482000106</v>
      </c>
      <c r="I3227" t="s">
        <v>30</v>
      </c>
      <c r="J3227">
        <v>758.87</v>
      </c>
      <c r="K3227">
        <v>10973.26</v>
      </c>
    </row>
    <row r="3228" spans="1:11" x14ac:dyDescent="0.25">
      <c r="A3228" t="s">
        <v>5958</v>
      </c>
      <c r="B3228" t="str">
        <f>C3228&amp;"-"&amp;COUNTIF(C$2:C3228,C3228)</f>
        <v>73460-9</v>
      </c>
      <c r="C3228">
        <v>73460</v>
      </c>
      <c r="D3228" s="57">
        <v>45044</v>
      </c>
      <c r="E3228" s="84" t="str">
        <f>F3228&amp;"-"&amp;COUNTIF($F$2:F3228,F3228)</f>
        <v>METASA-2613</v>
      </c>
      <c r="F3228" s="84" t="str">
        <f t="shared" si="164"/>
        <v>METASA</v>
      </c>
      <c r="G3228" t="s">
        <v>8581</v>
      </c>
      <c r="H3228" s="62">
        <v>88416482000106</v>
      </c>
      <c r="I3228" t="s">
        <v>30</v>
      </c>
      <c r="J3228">
        <v>1392.41</v>
      </c>
      <c r="K3228">
        <v>21192.48</v>
      </c>
    </row>
    <row r="3229" spans="1:11" x14ac:dyDescent="0.25">
      <c r="A3229" t="s">
        <v>5958</v>
      </c>
      <c r="B3229" t="str">
        <f>C3229&amp;"-"&amp;COUNTIF(C$2:C3229,C3229)</f>
        <v>73460-10</v>
      </c>
      <c r="C3229">
        <v>73460</v>
      </c>
      <c r="D3229" s="57">
        <v>45044</v>
      </c>
      <c r="E3229" s="84" t="str">
        <f>F3229&amp;"-"&amp;COUNTIF($F$2:F3229,F3229)</f>
        <v>METASA-2614</v>
      </c>
      <c r="F3229" s="84" t="str">
        <f t="shared" si="164"/>
        <v>METASA</v>
      </c>
      <c r="G3229" t="s">
        <v>8581</v>
      </c>
      <c r="H3229" s="62">
        <v>88416482000106</v>
      </c>
      <c r="I3229" t="s">
        <v>30</v>
      </c>
      <c r="J3229">
        <v>48.86</v>
      </c>
      <c r="K3229">
        <v>824.76</v>
      </c>
    </row>
    <row r="3230" spans="1:11" x14ac:dyDescent="0.25">
      <c r="A3230" t="s">
        <v>5958</v>
      </c>
      <c r="B3230" t="str">
        <f>C3230&amp;"-"&amp;COUNTIF(C$2:C3230,C3230)</f>
        <v>73460-11</v>
      </c>
      <c r="C3230">
        <v>73460</v>
      </c>
      <c r="D3230" s="57">
        <v>45044</v>
      </c>
      <c r="E3230" s="84" t="str">
        <f>F3230&amp;"-"&amp;COUNTIF($F$2:F3230,F3230)</f>
        <v>METASA-2615</v>
      </c>
      <c r="F3230" s="84" t="str">
        <f t="shared" si="164"/>
        <v>METASA</v>
      </c>
      <c r="G3230" t="s">
        <v>8581</v>
      </c>
      <c r="H3230" s="62">
        <v>88416482000106</v>
      </c>
      <c r="I3230" t="s">
        <v>30</v>
      </c>
      <c r="J3230">
        <v>4.37</v>
      </c>
      <c r="K3230">
        <v>66.510000000000005</v>
      </c>
    </row>
    <row r="3231" spans="1:11" x14ac:dyDescent="0.25">
      <c r="A3231" t="s">
        <v>5958</v>
      </c>
      <c r="B3231" t="str">
        <f>C3231&amp;"-"&amp;COUNTIF(C$2:C3231,C3231)</f>
        <v>73460-12</v>
      </c>
      <c r="C3231">
        <v>73460</v>
      </c>
      <c r="D3231" s="57">
        <v>45044</v>
      </c>
      <c r="E3231" s="84" t="str">
        <f>F3231&amp;"-"&amp;COUNTIF($F$2:F3231,F3231)</f>
        <v>METASA-2616</v>
      </c>
      <c r="F3231" s="84" t="str">
        <f t="shared" si="164"/>
        <v>METASA</v>
      </c>
      <c r="G3231" t="s">
        <v>8581</v>
      </c>
      <c r="H3231" s="62">
        <v>88416482000106</v>
      </c>
      <c r="I3231" t="s">
        <v>30</v>
      </c>
      <c r="J3231">
        <v>20.96</v>
      </c>
      <c r="K3231">
        <v>336.62</v>
      </c>
    </row>
    <row r="3232" spans="1:11" x14ac:dyDescent="0.25">
      <c r="A3232" t="s">
        <v>5958</v>
      </c>
      <c r="B3232" t="str">
        <f>C3232&amp;"-"&amp;COUNTIF(C$2:C3232,C3232)</f>
        <v>73460-13</v>
      </c>
      <c r="C3232">
        <v>73460</v>
      </c>
      <c r="D3232" s="57">
        <v>45044</v>
      </c>
      <c r="E3232" s="84" t="str">
        <f>F3232&amp;"-"&amp;COUNTIF($F$2:F3232,F3232)</f>
        <v>METASA-2617</v>
      </c>
      <c r="F3232" s="84" t="str">
        <f t="shared" si="164"/>
        <v>METASA</v>
      </c>
      <c r="G3232" t="s">
        <v>8581</v>
      </c>
      <c r="H3232" s="62">
        <v>88416482000106</v>
      </c>
      <c r="I3232" t="s">
        <v>30</v>
      </c>
      <c r="J3232">
        <v>101.21</v>
      </c>
      <c r="K3232">
        <v>1708.42</v>
      </c>
    </row>
    <row r="3233" spans="1:11" x14ac:dyDescent="0.25">
      <c r="A3233" t="s">
        <v>5958</v>
      </c>
      <c r="B3233" t="str">
        <f>C3233&amp;"-"&amp;COUNTIF(C$2:C3233,C3233)</f>
        <v>73460-14</v>
      </c>
      <c r="C3233">
        <v>73460</v>
      </c>
      <c r="D3233" s="57">
        <v>45044</v>
      </c>
      <c r="E3233" s="84" t="str">
        <f>F3233&amp;"-"&amp;COUNTIF($F$2:F3233,F3233)</f>
        <v>METASA-2618</v>
      </c>
      <c r="F3233" s="84" t="str">
        <f t="shared" si="164"/>
        <v>METASA</v>
      </c>
      <c r="G3233" t="s">
        <v>8581</v>
      </c>
      <c r="H3233" s="62">
        <v>88416482000106</v>
      </c>
      <c r="I3233" t="s">
        <v>30</v>
      </c>
      <c r="J3233">
        <v>535.95000000000005</v>
      </c>
      <c r="K3233">
        <v>10354.549999999999</v>
      </c>
    </row>
    <row r="3234" spans="1:11" x14ac:dyDescent="0.25">
      <c r="A3234" t="s">
        <v>5958</v>
      </c>
      <c r="B3234" t="str">
        <f>C3234&amp;"-"&amp;COUNTIF(C$2:C3234,C3234)</f>
        <v>73460-15</v>
      </c>
      <c r="C3234">
        <v>73460</v>
      </c>
      <c r="D3234" s="57">
        <v>45044</v>
      </c>
      <c r="E3234" s="84" t="str">
        <f>F3234&amp;"-"&amp;COUNTIF($F$2:F3234,F3234)</f>
        <v>METASA-2619</v>
      </c>
      <c r="F3234" s="84" t="str">
        <f t="shared" si="164"/>
        <v>METASA</v>
      </c>
      <c r="G3234" t="s">
        <v>8581</v>
      </c>
      <c r="H3234" s="62">
        <v>88416482000106</v>
      </c>
      <c r="I3234" t="s">
        <v>30</v>
      </c>
      <c r="J3234">
        <v>225.92</v>
      </c>
      <c r="K3234">
        <v>4364.7700000000004</v>
      </c>
    </row>
    <row r="3235" spans="1:11" x14ac:dyDescent="0.25">
      <c r="A3235" t="s">
        <v>5958</v>
      </c>
      <c r="B3235" t="str">
        <f>C3235&amp;"-"&amp;COUNTIF(C$2:C3235,C3235)</f>
        <v>73460-16</v>
      </c>
      <c r="C3235">
        <v>73460</v>
      </c>
      <c r="D3235" s="57">
        <v>45044</v>
      </c>
      <c r="E3235" s="84" t="str">
        <f>F3235&amp;"-"&amp;COUNTIF($F$2:F3235,F3235)</f>
        <v>METASA-2620</v>
      </c>
      <c r="F3235" s="84" t="str">
        <f t="shared" si="164"/>
        <v>METASA</v>
      </c>
      <c r="G3235" t="s">
        <v>8581</v>
      </c>
      <c r="H3235" s="62">
        <v>88416482000106</v>
      </c>
      <c r="I3235" t="s">
        <v>30</v>
      </c>
      <c r="J3235">
        <v>1602.1</v>
      </c>
      <c r="K3235">
        <v>28325.13</v>
      </c>
    </row>
    <row r="3236" spans="1:11" x14ac:dyDescent="0.25">
      <c r="A3236" t="s">
        <v>5958</v>
      </c>
      <c r="B3236" t="str">
        <f>C3236&amp;"-"&amp;COUNTIF(C$2:C3236,C3236)</f>
        <v>73460-17</v>
      </c>
      <c r="C3236">
        <v>73460</v>
      </c>
      <c r="D3236" s="57">
        <v>45044</v>
      </c>
      <c r="E3236" s="84" t="str">
        <f>F3236&amp;"-"&amp;COUNTIF($F$2:F3236,F3236)</f>
        <v>METASA-2621</v>
      </c>
      <c r="F3236" s="84" t="str">
        <f t="shared" si="164"/>
        <v>METASA</v>
      </c>
      <c r="G3236" t="s">
        <v>8581</v>
      </c>
      <c r="H3236" s="62">
        <v>88416482000106</v>
      </c>
      <c r="I3236" t="s">
        <v>30</v>
      </c>
      <c r="J3236">
        <v>474.51</v>
      </c>
      <c r="K3236">
        <v>8389.34</v>
      </c>
    </row>
    <row r="3237" spans="1:11" x14ac:dyDescent="0.25">
      <c r="A3237" t="s">
        <v>5958</v>
      </c>
      <c r="B3237" t="str">
        <f>C3237&amp;"-"&amp;COUNTIF(C$2:C3237,C3237)</f>
        <v>73460-18</v>
      </c>
      <c r="C3237">
        <v>73460</v>
      </c>
      <c r="D3237" s="57">
        <v>45044</v>
      </c>
      <c r="E3237" s="84" t="str">
        <f>F3237&amp;"-"&amp;COUNTIF($F$2:F3237,F3237)</f>
        <v>METASA-2622</v>
      </c>
      <c r="F3237" s="84" t="str">
        <f t="shared" si="164"/>
        <v>METASA</v>
      </c>
      <c r="G3237" t="s">
        <v>8581</v>
      </c>
      <c r="H3237" s="62">
        <v>88416482000106</v>
      </c>
      <c r="I3237" t="s">
        <v>30</v>
      </c>
      <c r="J3237">
        <v>9538.7800000000007</v>
      </c>
      <c r="K3237">
        <v>191920.25</v>
      </c>
    </row>
    <row r="3238" spans="1:11" x14ac:dyDescent="0.25">
      <c r="A3238" t="s">
        <v>5958</v>
      </c>
      <c r="B3238" t="str">
        <f>C3238&amp;"-"&amp;COUNTIF(C$2:C3238,C3238)</f>
        <v>73460-19</v>
      </c>
      <c r="C3238">
        <v>73460</v>
      </c>
      <c r="D3238" s="57">
        <v>45044</v>
      </c>
      <c r="E3238" s="84" t="str">
        <f>F3238&amp;"-"&amp;COUNTIF($F$2:F3238,F3238)</f>
        <v>METASA-2623</v>
      </c>
      <c r="F3238" s="84" t="str">
        <f t="shared" si="164"/>
        <v>METASA</v>
      </c>
      <c r="G3238" t="s">
        <v>8581</v>
      </c>
      <c r="H3238" s="62">
        <v>88416482000106</v>
      </c>
      <c r="I3238" t="s">
        <v>30</v>
      </c>
      <c r="J3238">
        <v>249.53</v>
      </c>
      <c r="K3238">
        <v>4573.88</v>
      </c>
    </row>
    <row r="3239" spans="1:11" x14ac:dyDescent="0.25">
      <c r="A3239" t="s">
        <v>5958</v>
      </c>
      <c r="B3239" t="str">
        <f>C3239&amp;"-"&amp;COUNTIF(C$2:C3239,C3239)</f>
        <v>73460-20</v>
      </c>
      <c r="C3239">
        <v>73460</v>
      </c>
      <c r="D3239" s="57">
        <v>45044</v>
      </c>
      <c r="E3239" s="84" t="str">
        <f>F3239&amp;"-"&amp;COUNTIF($F$2:F3239,F3239)</f>
        <v>METASA-2624</v>
      </c>
      <c r="F3239" s="84" t="str">
        <f t="shared" si="164"/>
        <v>METASA</v>
      </c>
      <c r="G3239" t="s">
        <v>8581</v>
      </c>
      <c r="H3239" s="62">
        <v>88416482000106</v>
      </c>
      <c r="I3239" t="s">
        <v>30</v>
      </c>
      <c r="J3239">
        <v>649.19000000000005</v>
      </c>
      <c r="K3239">
        <v>11899.65</v>
      </c>
    </row>
    <row r="3240" spans="1:11" x14ac:dyDescent="0.25">
      <c r="A3240" t="s">
        <v>5958</v>
      </c>
      <c r="B3240" t="str">
        <f>C3240&amp;"-"&amp;COUNTIF(C$2:C3240,C3240)</f>
        <v>73460-21</v>
      </c>
      <c r="C3240">
        <v>73460</v>
      </c>
      <c r="D3240" s="57">
        <v>45044</v>
      </c>
      <c r="E3240" s="84" t="str">
        <f>F3240&amp;"-"&amp;COUNTIF($F$2:F3240,F3240)</f>
        <v>METASA-2625</v>
      </c>
      <c r="F3240" s="84" t="str">
        <f t="shared" si="164"/>
        <v>METASA</v>
      </c>
      <c r="G3240" t="s">
        <v>8581</v>
      </c>
      <c r="H3240" s="62">
        <v>88416482000106</v>
      </c>
      <c r="I3240" t="s">
        <v>30</v>
      </c>
      <c r="J3240">
        <v>341.25</v>
      </c>
      <c r="K3240">
        <v>5688.64</v>
      </c>
    </row>
    <row r="3241" spans="1:11" x14ac:dyDescent="0.25">
      <c r="A3241" t="s">
        <v>5958</v>
      </c>
      <c r="B3241" t="str">
        <f>C3241&amp;"-"&amp;COUNTIF(C$2:C3241,C3241)</f>
        <v>73460-22</v>
      </c>
      <c r="C3241">
        <v>73460</v>
      </c>
      <c r="D3241" s="57">
        <v>45044</v>
      </c>
      <c r="E3241" s="84" t="str">
        <f>F3241&amp;"-"&amp;COUNTIF($F$2:F3241,F3241)</f>
        <v>METASA-2626</v>
      </c>
      <c r="F3241" s="84" t="str">
        <f t="shared" si="164"/>
        <v>METASA</v>
      </c>
      <c r="G3241" t="s">
        <v>8581</v>
      </c>
      <c r="H3241" s="62">
        <v>88416482000106</v>
      </c>
      <c r="I3241" t="s">
        <v>30</v>
      </c>
      <c r="J3241">
        <v>1385.28</v>
      </c>
      <c r="K3241">
        <v>26472.7</v>
      </c>
    </row>
    <row r="3242" spans="1:11" x14ac:dyDescent="0.25">
      <c r="A3242" t="s">
        <v>5987</v>
      </c>
      <c r="B3242" t="str">
        <f>C3242&amp;"-"&amp;COUNTIF(C$2:C3242,C3242)</f>
        <v>24560-1</v>
      </c>
      <c r="C3242">
        <v>24560</v>
      </c>
      <c r="D3242" s="57">
        <v>45048</v>
      </c>
      <c r="E3242" s="84" t="str">
        <f>F3242&amp;"-"&amp;COUNTIF($F$2:F3242,F3242)</f>
        <v>WK-68</v>
      </c>
      <c r="F3242" s="84" t="str">
        <f t="shared" si="164"/>
        <v>WK</v>
      </c>
      <c r="G3242" t="s">
        <v>8586</v>
      </c>
      <c r="H3242" s="62">
        <v>97434047000103</v>
      </c>
      <c r="I3242" t="s">
        <v>5984</v>
      </c>
      <c r="J3242">
        <v>834</v>
      </c>
      <c r="K3242">
        <v>55044</v>
      </c>
    </row>
    <row r="3243" spans="1:11" x14ac:dyDescent="0.25">
      <c r="A3243" t="s">
        <v>5987</v>
      </c>
      <c r="B3243" t="str">
        <f>C3243&amp;"-"&amp;COUNTIF(C$2:C3243,C3243)</f>
        <v>24560-2</v>
      </c>
      <c r="C3243">
        <v>24560</v>
      </c>
      <c r="D3243" s="57">
        <v>45048</v>
      </c>
      <c r="E3243" s="84" t="str">
        <f>F3243&amp;"-"&amp;COUNTIF($F$2:F3243,F3243)</f>
        <v>WK-69</v>
      </c>
      <c r="F3243" s="84" t="str">
        <f t="shared" si="164"/>
        <v>WK</v>
      </c>
      <c r="G3243" t="s">
        <v>8586</v>
      </c>
      <c r="H3243" s="62">
        <v>97434047000103</v>
      </c>
      <c r="I3243" t="s">
        <v>5984</v>
      </c>
      <c r="J3243">
        <v>456</v>
      </c>
      <c r="K3243">
        <v>30096</v>
      </c>
    </row>
    <row r="3244" spans="1:11" x14ac:dyDescent="0.25">
      <c r="A3244" t="s">
        <v>5986</v>
      </c>
      <c r="B3244" t="str">
        <f>C3244&amp;"-"&amp;COUNTIF(C$2:C3244,C3244)</f>
        <v>24595-1</v>
      </c>
      <c r="C3244">
        <v>24595</v>
      </c>
      <c r="D3244" s="57">
        <v>45049</v>
      </c>
      <c r="E3244" s="84" t="str">
        <f>F3244&amp;"-"&amp;COUNTIF($F$2:F3244,F3244)</f>
        <v>WK-70</v>
      </c>
      <c r="F3244" s="84" t="str">
        <f t="shared" si="164"/>
        <v>WK</v>
      </c>
      <c r="G3244" t="s">
        <v>8586</v>
      </c>
      <c r="H3244" s="62">
        <v>97434047000103</v>
      </c>
      <c r="I3244" t="s">
        <v>5984</v>
      </c>
      <c r="J3244">
        <v>12</v>
      </c>
      <c r="K3244">
        <v>108</v>
      </c>
    </row>
    <row r="3245" spans="1:11" x14ac:dyDescent="0.25">
      <c r="A3245" t="s">
        <v>5983</v>
      </c>
      <c r="B3245" t="str">
        <f>C3245&amp;"-"&amp;COUNTIF(C$2:C3245,C3245)</f>
        <v>24595-2</v>
      </c>
      <c r="C3245">
        <v>24595</v>
      </c>
      <c r="D3245" s="57">
        <v>45049</v>
      </c>
      <c r="E3245" s="84" t="str">
        <f>F3245&amp;"-"&amp;COUNTIF($F$2:F3245,F3245)</f>
        <v>WK-71</v>
      </c>
      <c r="F3245" s="84" t="str">
        <f t="shared" si="164"/>
        <v>WK</v>
      </c>
      <c r="G3245" t="s">
        <v>8586</v>
      </c>
      <c r="H3245" s="62">
        <v>97434047000103</v>
      </c>
      <c r="I3245" t="s">
        <v>5984</v>
      </c>
      <c r="J3245">
        <v>1392</v>
      </c>
      <c r="K3245">
        <v>64032</v>
      </c>
    </row>
    <row r="3246" spans="1:11" x14ac:dyDescent="0.25">
      <c r="A3246" t="s">
        <v>6013</v>
      </c>
      <c r="B3246" t="str">
        <f>C3246&amp;"-"&amp;COUNTIF(C$2:C3246,C3246)</f>
        <v>24595-3</v>
      </c>
      <c r="C3246">
        <v>24595</v>
      </c>
      <c r="D3246" s="57">
        <v>45049</v>
      </c>
      <c r="E3246" s="84" t="str">
        <f>F3246&amp;"-"&amp;COUNTIF($F$2:F3246,F3246)</f>
        <v>WK-72</v>
      </c>
      <c r="F3246" s="84" t="str">
        <f t="shared" si="164"/>
        <v>WK</v>
      </c>
      <c r="G3246" t="s">
        <v>8586</v>
      </c>
      <c r="H3246" s="62">
        <v>97434047000103</v>
      </c>
      <c r="I3246" t="s">
        <v>869</v>
      </c>
      <c r="J3246">
        <v>93</v>
      </c>
      <c r="K3246">
        <v>744</v>
      </c>
    </row>
    <row r="3247" spans="1:11" x14ac:dyDescent="0.25">
      <c r="A3247" t="s">
        <v>5978</v>
      </c>
      <c r="B3247" t="str">
        <f>C3247&amp;"-"&amp;COUNTIF(C$2:C3247,C3247)</f>
        <v>150460-1</v>
      </c>
      <c r="C3247">
        <v>150460</v>
      </c>
      <c r="D3247" s="57">
        <v>45050</v>
      </c>
      <c r="E3247" s="84" t="str">
        <f>F3247&amp;"-"&amp;COUNTIF($F$2:F3247,F3247)</f>
        <v>GERDAU-20</v>
      </c>
      <c r="F3247" s="84" t="str">
        <f t="shared" si="164"/>
        <v>GERDAU</v>
      </c>
      <c r="G3247" t="s">
        <v>8590</v>
      </c>
      <c r="H3247" s="62">
        <v>17227422015129</v>
      </c>
      <c r="I3247" t="s">
        <v>6000</v>
      </c>
      <c r="J3247">
        <v>22.056000000000001</v>
      </c>
      <c r="K3247">
        <v>210650.06</v>
      </c>
    </row>
    <row r="3248" spans="1:11" x14ac:dyDescent="0.25">
      <c r="A3248" t="s">
        <v>5989</v>
      </c>
      <c r="B3248" t="str">
        <f>C3248&amp;"-"&amp;COUNTIF(C$2:C3248,C3248)</f>
        <v>24643-1</v>
      </c>
      <c r="C3248">
        <v>24643</v>
      </c>
      <c r="D3248" s="57">
        <v>45050</v>
      </c>
      <c r="E3248" s="84" t="str">
        <f>F3248&amp;"-"&amp;COUNTIF($F$2:F3248,F3248)</f>
        <v>WK-73</v>
      </c>
      <c r="F3248" s="84" t="str">
        <f t="shared" si="164"/>
        <v>WK</v>
      </c>
      <c r="G3248" t="s">
        <v>8586</v>
      </c>
      <c r="H3248" s="62">
        <v>97434047000103</v>
      </c>
      <c r="I3248" t="s">
        <v>5984</v>
      </c>
      <c r="J3248">
        <v>42</v>
      </c>
      <c r="K3248">
        <v>33518.519999999997</v>
      </c>
    </row>
    <row r="3249" spans="1:11" x14ac:dyDescent="0.25">
      <c r="A3249" t="s">
        <v>5987</v>
      </c>
      <c r="B3249" t="str">
        <f>C3249&amp;"-"&amp;COUNTIF(C$2:C3249,C3249)</f>
        <v>24643-2</v>
      </c>
      <c r="C3249">
        <v>24643</v>
      </c>
      <c r="D3249" s="57">
        <v>45050</v>
      </c>
      <c r="E3249" s="84" t="str">
        <f>F3249&amp;"-"&amp;COUNTIF($F$2:F3249,F3249)</f>
        <v>WK-74</v>
      </c>
      <c r="F3249" s="84" t="str">
        <f t="shared" si="164"/>
        <v>WK</v>
      </c>
      <c r="G3249" t="s">
        <v>8586</v>
      </c>
      <c r="H3249" s="62">
        <v>97434047000103</v>
      </c>
      <c r="I3249" t="s">
        <v>5984</v>
      </c>
      <c r="J3249">
        <v>120</v>
      </c>
      <c r="K3249">
        <v>29685.599999999999</v>
      </c>
    </row>
    <row r="3250" spans="1:11" x14ac:dyDescent="0.25">
      <c r="A3250" t="s">
        <v>5989</v>
      </c>
      <c r="B3250" t="str">
        <f>C3250&amp;"-"&amp;COUNTIF(C$2:C3250,C3250)</f>
        <v>24643-3</v>
      </c>
      <c r="C3250">
        <v>24643</v>
      </c>
      <c r="D3250" s="57">
        <v>45050</v>
      </c>
      <c r="E3250" s="84" t="str">
        <f>F3250&amp;"-"&amp;COUNTIF($F$2:F3250,F3250)</f>
        <v>WK-75</v>
      </c>
      <c r="F3250" s="84" t="str">
        <f t="shared" si="164"/>
        <v>WK</v>
      </c>
      <c r="G3250" t="s">
        <v>8586</v>
      </c>
      <c r="H3250" s="62">
        <v>97434047000103</v>
      </c>
      <c r="I3250" t="s">
        <v>5984</v>
      </c>
      <c r="J3250">
        <v>294</v>
      </c>
      <c r="K3250">
        <v>114139.62</v>
      </c>
    </row>
    <row r="3251" spans="1:11" x14ac:dyDescent="0.25">
      <c r="A3251" t="s">
        <v>5989</v>
      </c>
      <c r="B3251" t="str">
        <f>C3251&amp;"-"&amp;COUNTIF(C$2:C3251,C3251)</f>
        <v>24644-1</v>
      </c>
      <c r="C3251">
        <v>24644</v>
      </c>
      <c r="D3251" s="57">
        <v>45050</v>
      </c>
      <c r="E3251" s="84" t="str">
        <f>F3251&amp;"-"&amp;COUNTIF($F$2:F3251,F3251)</f>
        <v>WK-76</v>
      </c>
      <c r="F3251" s="84" t="str">
        <f t="shared" si="164"/>
        <v>WK</v>
      </c>
      <c r="G3251" t="s">
        <v>8586</v>
      </c>
      <c r="H3251" s="62">
        <v>97434047000103</v>
      </c>
      <c r="I3251" t="s">
        <v>5984</v>
      </c>
      <c r="J3251">
        <v>126</v>
      </c>
      <c r="K3251">
        <v>48916.98</v>
      </c>
    </row>
    <row r="3252" spans="1:11" x14ac:dyDescent="0.25">
      <c r="A3252" t="s">
        <v>5989</v>
      </c>
      <c r="B3252" t="str">
        <f>C3252&amp;"-"&amp;COUNTIF(C$2:C3252,C3252)</f>
        <v>24644-2</v>
      </c>
      <c r="C3252">
        <v>24644</v>
      </c>
      <c r="D3252" s="57">
        <v>45050</v>
      </c>
      <c r="E3252" s="84" t="str">
        <f>F3252&amp;"-"&amp;COUNTIF($F$2:F3252,F3252)</f>
        <v>WK-77</v>
      </c>
      <c r="F3252" s="84" t="str">
        <f t="shared" si="164"/>
        <v>WK</v>
      </c>
      <c r="G3252" t="s">
        <v>8586</v>
      </c>
      <c r="H3252" s="62">
        <v>97434047000103</v>
      </c>
      <c r="I3252" t="s">
        <v>5984</v>
      </c>
      <c r="J3252">
        <v>78</v>
      </c>
      <c r="K3252">
        <v>62248.68</v>
      </c>
    </row>
    <row r="3253" spans="1:11" x14ac:dyDescent="0.25">
      <c r="A3253" t="s">
        <v>5978</v>
      </c>
      <c r="B3253" t="str">
        <f>C3253&amp;"-"&amp;COUNTIF(C$2:C3253,C3253)</f>
        <v>150522-1</v>
      </c>
      <c r="C3253">
        <v>150522</v>
      </c>
      <c r="D3253" s="57">
        <v>45051</v>
      </c>
      <c r="E3253" s="84" t="str">
        <f>F3253&amp;"-"&amp;COUNTIF($F$2:F3253,F3253)</f>
        <v>GERDAU-21</v>
      </c>
      <c r="F3253" s="84" t="str">
        <f t="shared" si="164"/>
        <v>GERDAU</v>
      </c>
      <c r="G3253" t="s">
        <v>8590</v>
      </c>
      <c r="H3253" s="62">
        <v>17227422015129</v>
      </c>
      <c r="I3253" t="s">
        <v>6000</v>
      </c>
      <c r="J3253">
        <v>5.5140000000000002</v>
      </c>
      <c r="K3253">
        <v>52662.53</v>
      </c>
    </row>
    <row r="3254" spans="1:11" x14ac:dyDescent="0.25">
      <c r="A3254" t="s">
        <v>5978</v>
      </c>
      <c r="B3254" t="str">
        <f>C3254&amp;"-"&amp;COUNTIF(C$2:C3254,C3254)</f>
        <v>150523-1</v>
      </c>
      <c r="C3254">
        <v>150523</v>
      </c>
      <c r="D3254" s="57">
        <v>45051</v>
      </c>
      <c r="E3254" s="84" t="str">
        <f>F3254&amp;"-"&amp;COUNTIF($F$2:F3254,F3254)</f>
        <v>GERDAU-22</v>
      </c>
      <c r="F3254" s="84" t="str">
        <f t="shared" si="164"/>
        <v>GERDAU</v>
      </c>
      <c r="G3254" t="s">
        <v>8590</v>
      </c>
      <c r="H3254" s="62">
        <v>17227422015129</v>
      </c>
      <c r="I3254" t="s">
        <v>6000</v>
      </c>
      <c r="J3254">
        <v>20.218</v>
      </c>
      <c r="K3254">
        <v>193095.92</v>
      </c>
    </row>
    <row r="3255" spans="1:11" x14ac:dyDescent="0.25">
      <c r="A3255" t="s">
        <v>5958</v>
      </c>
      <c r="B3255" t="str">
        <f>C3255&amp;"-"&amp;COUNTIF(C$2:C3255,C3255)</f>
        <v>73543-1</v>
      </c>
      <c r="C3255">
        <v>73543</v>
      </c>
      <c r="D3255" s="57">
        <v>45051</v>
      </c>
      <c r="E3255" s="84" t="str">
        <f>F3255&amp;"-"&amp;COUNTIF($F$2:F3255,F3255)</f>
        <v>METASA-2627</v>
      </c>
      <c r="F3255" s="84" t="str">
        <f t="shared" si="164"/>
        <v>METASA</v>
      </c>
      <c r="G3255" t="s">
        <v>8581</v>
      </c>
      <c r="H3255" s="62">
        <v>88416482000106</v>
      </c>
      <c r="I3255" t="s">
        <v>30</v>
      </c>
      <c r="J3255">
        <v>1098.45</v>
      </c>
      <c r="K3255">
        <v>19387.64</v>
      </c>
    </row>
    <row r="3256" spans="1:11" x14ac:dyDescent="0.25">
      <c r="A3256" t="s">
        <v>5958</v>
      </c>
      <c r="B3256" t="str">
        <f>C3256&amp;"-"&amp;COUNTIF(C$2:C3256,C3256)</f>
        <v>73543-2</v>
      </c>
      <c r="C3256">
        <v>73543</v>
      </c>
      <c r="D3256" s="57">
        <v>45051</v>
      </c>
      <c r="E3256" s="84" t="str">
        <f>F3256&amp;"-"&amp;COUNTIF($F$2:F3256,F3256)</f>
        <v>METASA-2628</v>
      </c>
      <c r="F3256" s="84" t="str">
        <f t="shared" si="164"/>
        <v>METASA</v>
      </c>
      <c r="G3256" t="s">
        <v>8581</v>
      </c>
      <c r="H3256" s="62">
        <v>88416482000106</v>
      </c>
      <c r="I3256" t="s">
        <v>30</v>
      </c>
      <c r="J3256">
        <v>49.68</v>
      </c>
      <c r="K3256">
        <v>838.6</v>
      </c>
    </row>
    <row r="3257" spans="1:11" x14ac:dyDescent="0.25">
      <c r="A3257" t="s">
        <v>5958</v>
      </c>
      <c r="B3257" t="str">
        <f>C3257&amp;"-"&amp;COUNTIF(C$2:C3257,C3257)</f>
        <v>73543-3</v>
      </c>
      <c r="C3257">
        <v>73543</v>
      </c>
      <c r="D3257" s="57">
        <v>45051</v>
      </c>
      <c r="E3257" s="84" t="str">
        <f>F3257&amp;"-"&amp;COUNTIF($F$2:F3257,F3257)</f>
        <v>METASA-2629</v>
      </c>
      <c r="F3257" s="84" t="str">
        <f t="shared" si="164"/>
        <v>METASA</v>
      </c>
      <c r="G3257" t="s">
        <v>8581</v>
      </c>
      <c r="H3257" s="62">
        <v>88416482000106</v>
      </c>
      <c r="I3257" t="s">
        <v>30</v>
      </c>
      <c r="J3257">
        <v>328</v>
      </c>
      <c r="K3257">
        <v>4742.88</v>
      </c>
    </row>
    <row r="3258" spans="1:11" x14ac:dyDescent="0.25">
      <c r="A3258" t="s">
        <v>5958</v>
      </c>
      <c r="B3258" t="str">
        <f>C3258&amp;"-"&amp;COUNTIF(C$2:C3258,C3258)</f>
        <v>73543-4</v>
      </c>
      <c r="C3258">
        <v>73543</v>
      </c>
      <c r="D3258" s="57">
        <v>45051</v>
      </c>
      <c r="E3258" s="84" t="str">
        <f>F3258&amp;"-"&amp;COUNTIF($F$2:F3258,F3258)</f>
        <v>METASA-2630</v>
      </c>
      <c r="F3258" s="84" t="str">
        <f t="shared" si="164"/>
        <v>METASA</v>
      </c>
      <c r="G3258" t="s">
        <v>8581</v>
      </c>
      <c r="H3258" s="62">
        <v>88416482000106</v>
      </c>
      <c r="I3258" t="s">
        <v>30</v>
      </c>
      <c r="J3258">
        <v>63.9</v>
      </c>
      <c r="K3258">
        <v>1078.6300000000001</v>
      </c>
    </row>
    <row r="3259" spans="1:11" x14ac:dyDescent="0.25">
      <c r="A3259" t="s">
        <v>5958</v>
      </c>
      <c r="B3259" t="str">
        <f>C3259&amp;"-"&amp;COUNTIF(C$2:C3259,C3259)</f>
        <v>73543-5</v>
      </c>
      <c r="C3259">
        <v>73543</v>
      </c>
      <c r="D3259" s="57">
        <v>45051</v>
      </c>
      <c r="E3259" s="84" t="str">
        <f>F3259&amp;"-"&amp;COUNTIF($F$2:F3259,F3259)</f>
        <v>METASA-2631</v>
      </c>
      <c r="F3259" s="84" t="str">
        <f t="shared" si="164"/>
        <v>METASA</v>
      </c>
      <c r="G3259" t="s">
        <v>8581</v>
      </c>
      <c r="H3259" s="62">
        <v>88416482000106</v>
      </c>
      <c r="I3259" t="s">
        <v>30</v>
      </c>
      <c r="J3259">
        <v>3.54</v>
      </c>
      <c r="K3259">
        <v>59.76</v>
      </c>
    </row>
    <row r="3260" spans="1:11" x14ac:dyDescent="0.25">
      <c r="A3260" t="s">
        <v>5958</v>
      </c>
      <c r="B3260" t="str">
        <f>C3260&amp;"-"&amp;COUNTIF(C$2:C3260,C3260)</f>
        <v>73543-6</v>
      </c>
      <c r="C3260">
        <v>73543</v>
      </c>
      <c r="D3260" s="57">
        <v>45051</v>
      </c>
      <c r="E3260" s="84" t="str">
        <f>F3260&amp;"-"&amp;COUNTIF($F$2:F3260,F3260)</f>
        <v>METASA-2632</v>
      </c>
      <c r="F3260" s="84" t="str">
        <f t="shared" si="164"/>
        <v>METASA</v>
      </c>
      <c r="G3260" t="s">
        <v>8581</v>
      </c>
      <c r="H3260" s="62">
        <v>88416482000106</v>
      </c>
      <c r="I3260" t="s">
        <v>30</v>
      </c>
      <c r="J3260">
        <v>732.95</v>
      </c>
      <c r="K3260">
        <v>9799.5400000000009</v>
      </c>
    </row>
    <row r="3261" spans="1:11" x14ac:dyDescent="0.25">
      <c r="A3261" t="s">
        <v>5958</v>
      </c>
      <c r="B3261" t="str">
        <f>C3261&amp;"-"&amp;COUNTIF(C$2:C3261,C3261)</f>
        <v>73543-7</v>
      </c>
      <c r="C3261">
        <v>73543</v>
      </c>
      <c r="D3261" s="57">
        <v>45051</v>
      </c>
      <c r="E3261" s="84" t="str">
        <f>F3261&amp;"-"&amp;COUNTIF($F$2:F3261,F3261)</f>
        <v>METASA-2633</v>
      </c>
      <c r="F3261" s="84" t="str">
        <f t="shared" si="164"/>
        <v>METASA</v>
      </c>
      <c r="G3261" t="s">
        <v>8581</v>
      </c>
      <c r="H3261" s="62">
        <v>88416482000106</v>
      </c>
      <c r="I3261" t="s">
        <v>30</v>
      </c>
      <c r="J3261">
        <v>330.03</v>
      </c>
      <c r="K3261">
        <v>4772.2299999999996</v>
      </c>
    </row>
    <row r="3262" spans="1:11" x14ac:dyDescent="0.25">
      <c r="A3262" t="s">
        <v>5958</v>
      </c>
      <c r="B3262" t="str">
        <f>C3262&amp;"-"&amp;COUNTIF(C$2:C3262,C3262)</f>
        <v>73543-8</v>
      </c>
      <c r="C3262">
        <v>73543</v>
      </c>
      <c r="D3262" s="57">
        <v>45051</v>
      </c>
      <c r="E3262" s="84" t="str">
        <f>F3262&amp;"-"&amp;COUNTIF($F$2:F3262,F3262)</f>
        <v>METASA-2634</v>
      </c>
      <c r="F3262" s="84" t="str">
        <f t="shared" si="164"/>
        <v>METASA</v>
      </c>
      <c r="G3262" t="s">
        <v>8581</v>
      </c>
      <c r="H3262" s="62">
        <v>88416482000106</v>
      </c>
      <c r="I3262" t="s">
        <v>30</v>
      </c>
      <c r="J3262">
        <v>957.93</v>
      </c>
      <c r="K3262">
        <v>12807.52</v>
      </c>
    </row>
    <row r="3263" spans="1:11" x14ac:dyDescent="0.25">
      <c r="A3263" t="s">
        <v>5958</v>
      </c>
      <c r="B3263" t="str">
        <f>C3263&amp;"-"&amp;COUNTIF(C$2:C3263,C3263)</f>
        <v>73543-9</v>
      </c>
      <c r="C3263">
        <v>73543</v>
      </c>
      <c r="D3263" s="57">
        <v>45051</v>
      </c>
      <c r="E3263" s="84" t="str">
        <f>F3263&amp;"-"&amp;COUNTIF($F$2:F3263,F3263)</f>
        <v>METASA-2635</v>
      </c>
      <c r="F3263" s="84" t="str">
        <f t="shared" si="164"/>
        <v>METASA</v>
      </c>
      <c r="G3263" t="s">
        <v>8581</v>
      </c>
      <c r="H3263" s="62">
        <v>88416482000106</v>
      </c>
      <c r="I3263" t="s">
        <v>30</v>
      </c>
      <c r="J3263">
        <v>3466.65</v>
      </c>
      <c r="K3263">
        <v>50127.76</v>
      </c>
    </row>
    <row r="3264" spans="1:11" x14ac:dyDescent="0.25">
      <c r="A3264" t="s">
        <v>5958</v>
      </c>
      <c r="B3264" t="str">
        <f>C3264&amp;"-"&amp;COUNTIF(C$2:C3264,C3264)</f>
        <v>73543-10</v>
      </c>
      <c r="C3264">
        <v>73543</v>
      </c>
      <c r="D3264" s="57">
        <v>45051</v>
      </c>
      <c r="E3264" s="84" t="str">
        <f>F3264&amp;"-"&amp;COUNTIF($F$2:F3264,F3264)</f>
        <v>METASA-2636</v>
      </c>
      <c r="F3264" s="84" t="str">
        <f t="shared" si="164"/>
        <v>METASA</v>
      </c>
      <c r="G3264" t="s">
        <v>8581</v>
      </c>
      <c r="H3264" s="62">
        <v>88416482000106</v>
      </c>
      <c r="I3264" t="s">
        <v>30</v>
      </c>
      <c r="J3264">
        <v>4663.47</v>
      </c>
      <c r="K3264">
        <v>70978.03</v>
      </c>
    </row>
    <row r="3265" spans="1:11" x14ac:dyDescent="0.25">
      <c r="A3265" t="s">
        <v>5958</v>
      </c>
      <c r="B3265" t="str">
        <f>C3265&amp;"-"&amp;COUNTIF(C$2:C3265,C3265)</f>
        <v>73543-11</v>
      </c>
      <c r="C3265">
        <v>73543</v>
      </c>
      <c r="D3265" s="57">
        <v>45051</v>
      </c>
      <c r="E3265" s="84" t="str">
        <f>F3265&amp;"-"&amp;COUNTIF($F$2:F3265,F3265)</f>
        <v>METASA-2637</v>
      </c>
      <c r="F3265" s="84" t="str">
        <f t="shared" si="164"/>
        <v>METASA</v>
      </c>
      <c r="G3265" t="s">
        <v>8581</v>
      </c>
      <c r="H3265" s="62">
        <v>88416482000106</v>
      </c>
      <c r="I3265" t="s">
        <v>30</v>
      </c>
      <c r="J3265">
        <v>4.34</v>
      </c>
      <c r="K3265">
        <v>66.05</v>
      </c>
    </row>
    <row r="3266" spans="1:11" x14ac:dyDescent="0.25">
      <c r="A3266" t="s">
        <v>5958</v>
      </c>
      <c r="B3266" t="str">
        <f>C3266&amp;"-"&amp;COUNTIF(C$2:C3266,C3266)</f>
        <v>73543-12</v>
      </c>
      <c r="C3266">
        <v>73543</v>
      </c>
      <c r="D3266" s="57">
        <v>45051</v>
      </c>
      <c r="E3266" s="84" t="str">
        <f>F3266&amp;"-"&amp;COUNTIF($F$2:F3266,F3266)</f>
        <v>METASA-2638</v>
      </c>
      <c r="F3266" s="84" t="str">
        <f t="shared" si="164"/>
        <v>METASA</v>
      </c>
      <c r="G3266" t="s">
        <v>8581</v>
      </c>
      <c r="H3266" s="62">
        <v>88416482000106</v>
      </c>
      <c r="I3266" t="s">
        <v>30</v>
      </c>
      <c r="J3266">
        <v>96.56</v>
      </c>
      <c r="K3266">
        <v>1629.93</v>
      </c>
    </row>
    <row r="3267" spans="1:11" x14ac:dyDescent="0.25">
      <c r="A3267" t="s">
        <v>5958</v>
      </c>
      <c r="B3267" t="str">
        <f>C3267&amp;"-"&amp;COUNTIF(C$2:C3267,C3267)</f>
        <v>73543-13</v>
      </c>
      <c r="C3267">
        <v>73543</v>
      </c>
      <c r="D3267" s="57">
        <v>45051</v>
      </c>
      <c r="E3267" s="84" t="str">
        <f>F3267&amp;"-"&amp;COUNTIF($F$2:F3267,F3267)</f>
        <v>METASA-2639</v>
      </c>
      <c r="F3267" s="84" t="str">
        <f t="shared" ref="F3267:F3330" si="165">LEFT(G3267,SEARCH(" ",G3267)-1)</f>
        <v>METASA</v>
      </c>
      <c r="G3267" t="s">
        <v>8581</v>
      </c>
      <c r="H3267" s="62">
        <v>88416482000106</v>
      </c>
      <c r="I3267" t="s">
        <v>30</v>
      </c>
      <c r="J3267">
        <v>374.28</v>
      </c>
      <c r="K3267">
        <v>6617.27</v>
      </c>
    </row>
    <row r="3268" spans="1:11" x14ac:dyDescent="0.25">
      <c r="A3268" t="s">
        <v>5958</v>
      </c>
      <c r="B3268" t="str">
        <f>C3268&amp;"-"&amp;COUNTIF(C$2:C3268,C3268)</f>
        <v>73543-14</v>
      </c>
      <c r="C3268">
        <v>73543</v>
      </c>
      <c r="D3268" s="57">
        <v>45051</v>
      </c>
      <c r="E3268" s="84" t="str">
        <f>F3268&amp;"-"&amp;COUNTIF($F$2:F3268,F3268)</f>
        <v>METASA-2640</v>
      </c>
      <c r="F3268" s="84" t="str">
        <f t="shared" si="165"/>
        <v>METASA</v>
      </c>
      <c r="G3268" t="s">
        <v>8581</v>
      </c>
      <c r="H3268" s="62">
        <v>88416482000106</v>
      </c>
      <c r="I3268" t="s">
        <v>30</v>
      </c>
      <c r="J3268">
        <v>3280.66</v>
      </c>
      <c r="K3268">
        <v>66006.880000000005</v>
      </c>
    </row>
    <row r="3269" spans="1:11" x14ac:dyDescent="0.25">
      <c r="A3269" t="s">
        <v>5958</v>
      </c>
      <c r="B3269" t="str">
        <f>C3269&amp;"-"&amp;COUNTIF(C$2:C3269,C3269)</f>
        <v>73543-15</v>
      </c>
      <c r="C3269">
        <v>73543</v>
      </c>
      <c r="D3269" s="57">
        <v>45051</v>
      </c>
      <c r="E3269" s="84" t="str">
        <f>F3269&amp;"-"&amp;COUNTIF($F$2:F3269,F3269)</f>
        <v>METASA-2641</v>
      </c>
      <c r="F3269" s="84" t="str">
        <f t="shared" si="165"/>
        <v>METASA</v>
      </c>
      <c r="G3269" t="s">
        <v>8581</v>
      </c>
      <c r="H3269" s="62">
        <v>88416482000106</v>
      </c>
      <c r="I3269" t="s">
        <v>30</v>
      </c>
      <c r="J3269">
        <v>75.41</v>
      </c>
      <c r="K3269">
        <v>1382.27</v>
      </c>
    </row>
    <row r="3270" spans="1:11" x14ac:dyDescent="0.25">
      <c r="A3270" t="s">
        <v>5958</v>
      </c>
      <c r="B3270" t="str">
        <f>C3270&amp;"-"&amp;COUNTIF(C$2:C3270,C3270)</f>
        <v>73543-16</v>
      </c>
      <c r="C3270">
        <v>73543</v>
      </c>
      <c r="D3270" s="57">
        <v>45051</v>
      </c>
      <c r="E3270" s="84" t="str">
        <f>F3270&amp;"-"&amp;COUNTIF($F$2:F3270,F3270)</f>
        <v>METASA-2642</v>
      </c>
      <c r="F3270" s="84" t="str">
        <f t="shared" si="165"/>
        <v>METASA</v>
      </c>
      <c r="G3270" t="s">
        <v>8581</v>
      </c>
      <c r="H3270" s="62">
        <v>88416482000106</v>
      </c>
      <c r="I3270" t="s">
        <v>30</v>
      </c>
      <c r="J3270">
        <v>163.6</v>
      </c>
      <c r="K3270">
        <v>2998.79</v>
      </c>
    </row>
    <row r="3271" spans="1:11" x14ac:dyDescent="0.25">
      <c r="A3271" t="s">
        <v>5958</v>
      </c>
      <c r="B3271" t="str">
        <f>C3271&amp;"-"&amp;COUNTIF(C$2:C3271,C3271)</f>
        <v>73543-17</v>
      </c>
      <c r="C3271">
        <v>73543</v>
      </c>
      <c r="D3271" s="57">
        <v>45051</v>
      </c>
      <c r="E3271" s="84" t="str">
        <f>F3271&amp;"-"&amp;COUNTIF($F$2:F3271,F3271)</f>
        <v>METASA-2643</v>
      </c>
      <c r="F3271" s="84" t="str">
        <f t="shared" si="165"/>
        <v>METASA</v>
      </c>
      <c r="G3271" t="s">
        <v>8581</v>
      </c>
      <c r="H3271" s="62">
        <v>88416482000106</v>
      </c>
      <c r="I3271" t="s">
        <v>30</v>
      </c>
      <c r="J3271">
        <v>268.14</v>
      </c>
      <c r="K3271">
        <v>4915.01</v>
      </c>
    </row>
    <row r="3272" spans="1:11" x14ac:dyDescent="0.25">
      <c r="A3272" t="s">
        <v>5958</v>
      </c>
      <c r="B3272" t="str">
        <f>C3272&amp;"-"&amp;COUNTIF(C$2:C3272,C3272)</f>
        <v>73543-18</v>
      </c>
      <c r="C3272">
        <v>73543</v>
      </c>
      <c r="D3272" s="57">
        <v>45051</v>
      </c>
      <c r="E3272" s="84" t="str">
        <f>F3272&amp;"-"&amp;COUNTIF($F$2:F3272,F3272)</f>
        <v>METASA-2644</v>
      </c>
      <c r="F3272" s="84" t="str">
        <f t="shared" si="165"/>
        <v>METASA</v>
      </c>
      <c r="G3272" t="s">
        <v>8581</v>
      </c>
      <c r="H3272" s="62">
        <v>88416482000106</v>
      </c>
      <c r="I3272" t="s">
        <v>30</v>
      </c>
      <c r="J3272">
        <v>220.09</v>
      </c>
      <c r="K3272">
        <v>5960.04</v>
      </c>
    </row>
    <row r="3273" spans="1:11" x14ac:dyDescent="0.25">
      <c r="A3273" t="s">
        <v>5958</v>
      </c>
      <c r="B3273" t="str">
        <f>C3273&amp;"-"&amp;COUNTIF(C$2:C3273,C3273)</f>
        <v>73543-19</v>
      </c>
      <c r="C3273">
        <v>73543</v>
      </c>
      <c r="D3273" s="57">
        <v>45051</v>
      </c>
      <c r="E3273" s="84" t="str">
        <f>F3273&amp;"-"&amp;COUNTIF($F$2:F3273,F3273)</f>
        <v>METASA-2645</v>
      </c>
      <c r="F3273" s="84" t="str">
        <f t="shared" si="165"/>
        <v>METASA</v>
      </c>
      <c r="G3273" t="s">
        <v>8581</v>
      </c>
      <c r="H3273" s="62">
        <v>88416482000106</v>
      </c>
      <c r="I3273" t="s">
        <v>30</v>
      </c>
      <c r="J3273">
        <v>120</v>
      </c>
      <c r="K3273">
        <v>2492.4</v>
      </c>
    </row>
    <row r="3274" spans="1:11" x14ac:dyDescent="0.25">
      <c r="A3274" t="s">
        <v>5958</v>
      </c>
      <c r="B3274" t="str">
        <f>C3274&amp;"-"&amp;COUNTIF(C$2:C3274,C3274)</f>
        <v>73543-20</v>
      </c>
      <c r="C3274">
        <v>73543</v>
      </c>
      <c r="D3274" s="57">
        <v>45051</v>
      </c>
      <c r="E3274" s="84" t="str">
        <f>F3274&amp;"-"&amp;COUNTIF($F$2:F3274,F3274)</f>
        <v>METASA-2646</v>
      </c>
      <c r="F3274" s="84" t="str">
        <f t="shared" si="165"/>
        <v>METASA</v>
      </c>
      <c r="G3274" t="s">
        <v>8581</v>
      </c>
      <c r="H3274" s="62">
        <v>88416482000106</v>
      </c>
      <c r="I3274" t="s">
        <v>30</v>
      </c>
      <c r="J3274">
        <v>321.61</v>
      </c>
      <c r="K3274">
        <v>5361.24</v>
      </c>
    </row>
    <row r="3275" spans="1:11" x14ac:dyDescent="0.25">
      <c r="A3275" t="s">
        <v>5958</v>
      </c>
      <c r="B3275" t="str">
        <f>C3275&amp;"-"&amp;COUNTIF(C$2:C3275,C3275)</f>
        <v>73543-21</v>
      </c>
      <c r="C3275">
        <v>73543</v>
      </c>
      <c r="D3275" s="57">
        <v>45051</v>
      </c>
      <c r="E3275" s="84" t="str">
        <f>F3275&amp;"-"&amp;COUNTIF($F$2:F3275,F3275)</f>
        <v>METASA-2647</v>
      </c>
      <c r="F3275" s="84" t="str">
        <f t="shared" si="165"/>
        <v>METASA</v>
      </c>
      <c r="G3275" t="s">
        <v>8581</v>
      </c>
      <c r="H3275" s="62">
        <v>88416482000106</v>
      </c>
      <c r="I3275" t="s">
        <v>30</v>
      </c>
      <c r="J3275">
        <v>21.08</v>
      </c>
      <c r="K3275">
        <v>351.4</v>
      </c>
    </row>
    <row r="3276" spans="1:11" x14ac:dyDescent="0.25">
      <c r="A3276" t="s">
        <v>5958</v>
      </c>
      <c r="B3276" t="str">
        <f>C3276&amp;"-"&amp;COUNTIF(C$2:C3276,C3276)</f>
        <v>73543-22</v>
      </c>
      <c r="C3276">
        <v>73543</v>
      </c>
      <c r="D3276" s="57">
        <v>45051</v>
      </c>
      <c r="E3276" s="84" t="str">
        <f>F3276&amp;"-"&amp;COUNTIF($F$2:F3276,F3276)</f>
        <v>METASA-2648</v>
      </c>
      <c r="F3276" s="84" t="str">
        <f t="shared" si="165"/>
        <v>METASA</v>
      </c>
      <c r="G3276" t="s">
        <v>8581</v>
      </c>
      <c r="H3276" s="62">
        <v>88416482000106</v>
      </c>
      <c r="I3276" t="s">
        <v>30</v>
      </c>
      <c r="J3276">
        <v>264.49</v>
      </c>
      <c r="K3276">
        <v>4208.04</v>
      </c>
    </row>
    <row r="3277" spans="1:11" x14ac:dyDescent="0.25">
      <c r="A3277" t="s">
        <v>5958</v>
      </c>
      <c r="B3277" t="str">
        <f>C3277&amp;"-"&amp;COUNTIF(C$2:C3277,C3277)</f>
        <v>73543-23</v>
      </c>
      <c r="C3277">
        <v>73543</v>
      </c>
      <c r="D3277" s="57">
        <v>45051</v>
      </c>
      <c r="E3277" s="84" t="str">
        <f>F3277&amp;"-"&amp;COUNTIF($F$2:F3277,F3277)</f>
        <v>METASA-2649</v>
      </c>
      <c r="F3277" s="84" t="str">
        <f t="shared" si="165"/>
        <v>METASA</v>
      </c>
      <c r="G3277" t="s">
        <v>8581</v>
      </c>
      <c r="H3277" s="62">
        <v>88416482000106</v>
      </c>
      <c r="I3277" t="s">
        <v>30</v>
      </c>
      <c r="J3277">
        <v>9.89</v>
      </c>
      <c r="K3277">
        <v>164.87</v>
      </c>
    </row>
    <row r="3278" spans="1:11" x14ac:dyDescent="0.25">
      <c r="A3278" t="s">
        <v>5958</v>
      </c>
      <c r="B3278" t="str">
        <f>C3278&amp;"-"&amp;COUNTIF(C$2:C3278,C3278)</f>
        <v>73543-24</v>
      </c>
      <c r="C3278">
        <v>73543</v>
      </c>
      <c r="D3278" s="57">
        <v>45051</v>
      </c>
      <c r="E3278" s="84" t="str">
        <f>F3278&amp;"-"&amp;COUNTIF($F$2:F3278,F3278)</f>
        <v>METASA-2650</v>
      </c>
      <c r="F3278" s="84" t="str">
        <f t="shared" si="165"/>
        <v>METASA</v>
      </c>
      <c r="G3278" t="s">
        <v>8581</v>
      </c>
      <c r="H3278" s="62">
        <v>88416482000106</v>
      </c>
      <c r="I3278" t="s">
        <v>30</v>
      </c>
      <c r="J3278">
        <v>57.4</v>
      </c>
      <c r="K3278">
        <v>1367.84</v>
      </c>
    </row>
    <row r="3279" spans="1:11" x14ac:dyDescent="0.25">
      <c r="A3279" t="s">
        <v>5958</v>
      </c>
      <c r="B3279" t="str">
        <f>C3279&amp;"-"&amp;COUNTIF(C$2:C3279,C3279)</f>
        <v>73543-25</v>
      </c>
      <c r="C3279">
        <v>73543</v>
      </c>
      <c r="D3279" s="57">
        <v>45051</v>
      </c>
      <c r="E3279" s="84" t="str">
        <f>F3279&amp;"-"&amp;COUNTIF($F$2:F3279,F3279)</f>
        <v>METASA-2651</v>
      </c>
      <c r="F3279" s="84" t="str">
        <f t="shared" si="165"/>
        <v>METASA</v>
      </c>
      <c r="G3279" t="s">
        <v>8581</v>
      </c>
      <c r="H3279" s="62">
        <v>88416482000106</v>
      </c>
      <c r="I3279" t="s">
        <v>30</v>
      </c>
      <c r="J3279">
        <v>16.399999999999999</v>
      </c>
      <c r="K3279">
        <v>385.56</v>
      </c>
    </row>
    <row r="3280" spans="1:11" x14ac:dyDescent="0.25">
      <c r="A3280" t="s">
        <v>5985</v>
      </c>
      <c r="B3280" t="str">
        <f>C3280&amp;"-"&amp;COUNTIF(C$2:C3280,C3280)</f>
        <v>24683-1</v>
      </c>
      <c r="C3280">
        <v>24683</v>
      </c>
      <c r="D3280" s="57">
        <v>45051</v>
      </c>
      <c r="E3280" s="84" t="str">
        <f>F3280&amp;"-"&amp;COUNTIF($F$2:F3280,F3280)</f>
        <v>WK-78</v>
      </c>
      <c r="F3280" s="84" t="str">
        <f t="shared" si="165"/>
        <v>WK</v>
      </c>
      <c r="G3280" t="s">
        <v>8586</v>
      </c>
      <c r="H3280" s="62">
        <v>97434047000103</v>
      </c>
      <c r="I3280" t="s">
        <v>5984</v>
      </c>
      <c r="J3280">
        <v>516</v>
      </c>
      <c r="K3280">
        <v>90702.48</v>
      </c>
    </row>
    <row r="3281" spans="1:11" x14ac:dyDescent="0.25">
      <c r="A3281" t="s">
        <v>5958</v>
      </c>
      <c r="B3281" t="str">
        <f>C3281&amp;"-"&amp;COUNTIF(C$2:C3281,C3281)</f>
        <v>73582-1</v>
      </c>
      <c r="C3281">
        <v>73582</v>
      </c>
      <c r="D3281" s="57">
        <v>45054</v>
      </c>
      <c r="E3281" s="84" t="str">
        <f>F3281&amp;"-"&amp;COUNTIF($F$2:F3281,F3281)</f>
        <v>METASA-2652</v>
      </c>
      <c r="F3281" s="84" t="str">
        <f t="shared" si="165"/>
        <v>METASA</v>
      </c>
      <c r="G3281" t="s">
        <v>8581</v>
      </c>
      <c r="H3281" s="62">
        <v>88416482000106</v>
      </c>
      <c r="I3281" t="s">
        <v>30</v>
      </c>
      <c r="J3281">
        <v>3.02</v>
      </c>
      <c r="K3281">
        <v>53.3</v>
      </c>
    </row>
    <row r="3282" spans="1:11" x14ac:dyDescent="0.25">
      <c r="A3282" t="s">
        <v>5958</v>
      </c>
      <c r="B3282" t="str">
        <f>C3282&amp;"-"&amp;COUNTIF(C$2:C3282,C3282)</f>
        <v>73582-2</v>
      </c>
      <c r="C3282">
        <v>73582</v>
      </c>
      <c r="D3282" s="57">
        <v>45054</v>
      </c>
      <c r="E3282" s="84" t="str">
        <f>F3282&amp;"-"&amp;COUNTIF($F$2:F3282,F3282)</f>
        <v>METASA-2653</v>
      </c>
      <c r="F3282" s="84" t="str">
        <f t="shared" si="165"/>
        <v>METASA</v>
      </c>
      <c r="G3282" t="s">
        <v>8581</v>
      </c>
      <c r="H3282" s="62">
        <v>88416482000106</v>
      </c>
      <c r="I3282" t="s">
        <v>30</v>
      </c>
      <c r="J3282">
        <v>225.34</v>
      </c>
      <c r="K3282">
        <v>3803.74</v>
      </c>
    </row>
    <row r="3283" spans="1:11" x14ac:dyDescent="0.25">
      <c r="A3283" t="s">
        <v>5958</v>
      </c>
      <c r="B3283" t="str">
        <f>C3283&amp;"-"&amp;COUNTIF(C$2:C3283,C3283)</f>
        <v>73582-3</v>
      </c>
      <c r="C3283">
        <v>73582</v>
      </c>
      <c r="D3283" s="57">
        <v>45054</v>
      </c>
      <c r="E3283" s="84" t="str">
        <f>F3283&amp;"-"&amp;COUNTIF($F$2:F3283,F3283)</f>
        <v>METASA-2654</v>
      </c>
      <c r="F3283" s="84" t="str">
        <f t="shared" si="165"/>
        <v>METASA</v>
      </c>
      <c r="G3283" t="s">
        <v>8581</v>
      </c>
      <c r="H3283" s="62">
        <v>88416482000106</v>
      </c>
      <c r="I3283" t="s">
        <v>30</v>
      </c>
      <c r="J3283">
        <v>927.32</v>
      </c>
      <c r="K3283">
        <v>15653.16</v>
      </c>
    </row>
    <row r="3284" spans="1:11" x14ac:dyDescent="0.25">
      <c r="A3284" t="s">
        <v>5958</v>
      </c>
      <c r="B3284" t="str">
        <f>C3284&amp;"-"&amp;COUNTIF(C$2:C3284,C3284)</f>
        <v>73582-4</v>
      </c>
      <c r="C3284">
        <v>73582</v>
      </c>
      <c r="D3284" s="57">
        <v>45054</v>
      </c>
      <c r="E3284" s="84" t="str">
        <f>F3284&amp;"-"&amp;COUNTIF($F$2:F3284,F3284)</f>
        <v>METASA-2655</v>
      </c>
      <c r="F3284" s="84" t="str">
        <f t="shared" si="165"/>
        <v>METASA</v>
      </c>
      <c r="G3284" t="s">
        <v>8581</v>
      </c>
      <c r="H3284" s="62">
        <v>88416482000106</v>
      </c>
      <c r="I3284" t="s">
        <v>30</v>
      </c>
      <c r="J3284">
        <v>91.77</v>
      </c>
      <c r="K3284">
        <v>1549.08</v>
      </c>
    </row>
    <row r="3285" spans="1:11" x14ac:dyDescent="0.25">
      <c r="A3285" t="s">
        <v>5958</v>
      </c>
      <c r="B3285" t="str">
        <f>C3285&amp;"-"&amp;COUNTIF(C$2:C3285,C3285)</f>
        <v>73582-5</v>
      </c>
      <c r="C3285">
        <v>73582</v>
      </c>
      <c r="D3285" s="57">
        <v>45054</v>
      </c>
      <c r="E3285" s="84" t="str">
        <f>F3285&amp;"-"&amp;COUNTIF($F$2:F3285,F3285)</f>
        <v>METASA-2656</v>
      </c>
      <c r="F3285" s="84" t="str">
        <f t="shared" si="165"/>
        <v>METASA</v>
      </c>
      <c r="G3285" t="s">
        <v>8581</v>
      </c>
      <c r="H3285" s="62">
        <v>88416482000106</v>
      </c>
      <c r="I3285" t="s">
        <v>30</v>
      </c>
      <c r="J3285">
        <v>927.46</v>
      </c>
      <c r="K3285">
        <v>12400.14</v>
      </c>
    </row>
    <row r="3286" spans="1:11" x14ac:dyDescent="0.25">
      <c r="A3286" t="s">
        <v>5958</v>
      </c>
      <c r="B3286" t="str">
        <f>C3286&amp;"-"&amp;COUNTIF(C$2:C3286,C3286)</f>
        <v>73582-6</v>
      </c>
      <c r="C3286">
        <v>73582</v>
      </c>
      <c r="D3286" s="57">
        <v>45054</v>
      </c>
      <c r="E3286" s="84" t="str">
        <f>F3286&amp;"-"&amp;COUNTIF($F$2:F3286,F3286)</f>
        <v>METASA-2657</v>
      </c>
      <c r="F3286" s="84" t="str">
        <f t="shared" si="165"/>
        <v>METASA</v>
      </c>
      <c r="G3286" t="s">
        <v>8581</v>
      </c>
      <c r="H3286" s="62">
        <v>88416482000106</v>
      </c>
      <c r="I3286" t="s">
        <v>30</v>
      </c>
      <c r="J3286">
        <v>1224.23</v>
      </c>
      <c r="K3286">
        <v>19869.25</v>
      </c>
    </row>
    <row r="3287" spans="1:11" x14ac:dyDescent="0.25">
      <c r="A3287" t="s">
        <v>5958</v>
      </c>
      <c r="B3287" t="str">
        <f>C3287&amp;"-"&amp;COUNTIF(C$2:C3287,C3287)</f>
        <v>73582-7</v>
      </c>
      <c r="C3287">
        <v>73582</v>
      </c>
      <c r="D3287" s="57">
        <v>45054</v>
      </c>
      <c r="E3287" s="84" t="str">
        <f>F3287&amp;"-"&amp;COUNTIF($F$2:F3287,F3287)</f>
        <v>METASA-2658</v>
      </c>
      <c r="F3287" s="84" t="str">
        <f t="shared" si="165"/>
        <v>METASA</v>
      </c>
      <c r="G3287" t="s">
        <v>8581</v>
      </c>
      <c r="H3287" s="62">
        <v>88416482000106</v>
      </c>
      <c r="I3287" t="s">
        <v>30</v>
      </c>
      <c r="J3287">
        <v>81.099999999999994</v>
      </c>
      <c r="K3287">
        <v>1172.71</v>
      </c>
    </row>
    <row r="3288" spans="1:11" x14ac:dyDescent="0.25">
      <c r="A3288" t="s">
        <v>5958</v>
      </c>
      <c r="B3288" t="str">
        <f>C3288&amp;"-"&amp;COUNTIF(C$2:C3288,C3288)</f>
        <v>73582-8</v>
      </c>
      <c r="C3288">
        <v>73582</v>
      </c>
      <c r="D3288" s="57">
        <v>45054</v>
      </c>
      <c r="E3288" s="84" t="str">
        <f>F3288&amp;"-"&amp;COUNTIF($F$2:F3288,F3288)</f>
        <v>METASA-2659</v>
      </c>
      <c r="F3288" s="84" t="str">
        <f t="shared" si="165"/>
        <v>METASA</v>
      </c>
      <c r="G3288" t="s">
        <v>8581</v>
      </c>
      <c r="H3288" s="62">
        <v>88416482000106</v>
      </c>
      <c r="I3288" t="s">
        <v>30</v>
      </c>
      <c r="J3288">
        <v>592.36</v>
      </c>
      <c r="K3288">
        <v>7919.85</v>
      </c>
    </row>
    <row r="3289" spans="1:11" x14ac:dyDescent="0.25">
      <c r="A3289" t="s">
        <v>5958</v>
      </c>
      <c r="B3289" t="str">
        <f>C3289&amp;"-"&amp;COUNTIF(C$2:C3289,C3289)</f>
        <v>73582-9</v>
      </c>
      <c r="C3289">
        <v>73582</v>
      </c>
      <c r="D3289" s="57">
        <v>45054</v>
      </c>
      <c r="E3289" s="84" t="str">
        <f>F3289&amp;"-"&amp;COUNTIF($F$2:F3289,F3289)</f>
        <v>METASA-2660</v>
      </c>
      <c r="F3289" s="84" t="str">
        <f t="shared" si="165"/>
        <v>METASA</v>
      </c>
      <c r="G3289" t="s">
        <v>8581</v>
      </c>
      <c r="H3289" s="62">
        <v>88416482000106</v>
      </c>
      <c r="I3289" t="s">
        <v>30</v>
      </c>
      <c r="J3289">
        <v>2813.93</v>
      </c>
      <c r="K3289">
        <v>40689.43</v>
      </c>
    </row>
    <row r="3290" spans="1:11" x14ac:dyDescent="0.25">
      <c r="A3290" t="s">
        <v>5958</v>
      </c>
      <c r="B3290" t="str">
        <f>C3290&amp;"-"&amp;COUNTIF(C$2:C3290,C3290)</f>
        <v>73582-10</v>
      </c>
      <c r="C3290">
        <v>73582</v>
      </c>
      <c r="D3290" s="57">
        <v>45054</v>
      </c>
      <c r="E3290" s="84" t="str">
        <f>F3290&amp;"-"&amp;COUNTIF($F$2:F3290,F3290)</f>
        <v>METASA-2661</v>
      </c>
      <c r="F3290" s="84" t="str">
        <f t="shared" si="165"/>
        <v>METASA</v>
      </c>
      <c r="G3290" t="s">
        <v>8581</v>
      </c>
      <c r="H3290" s="62">
        <v>88416482000106</v>
      </c>
      <c r="I3290" t="s">
        <v>30</v>
      </c>
      <c r="J3290">
        <v>937.32</v>
      </c>
      <c r="K3290">
        <v>14266.01</v>
      </c>
    </row>
    <row r="3291" spans="1:11" x14ac:dyDescent="0.25">
      <c r="A3291" t="s">
        <v>5958</v>
      </c>
      <c r="B3291" t="str">
        <f>C3291&amp;"-"&amp;COUNTIF(C$2:C3291,C3291)</f>
        <v>73582-11</v>
      </c>
      <c r="C3291">
        <v>73582</v>
      </c>
      <c r="D3291" s="57">
        <v>45054</v>
      </c>
      <c r="E3291" s="84" t="str">
        <f>F3291&amp;"-"&amp;COUNTIF($F$2:F3291,F3291)</f>
        <v>METASA-2662</v>
      </c>
      <c r="F3291" s="84" t="str">
        <f t="shared" si="165"/>
        <v>METASA</v>
      </c>
      <c r="G3291" t="s">
        <v>8581</v>
      </c>
      <c r="H3291" s="62">
        <v>88416482000106</v>
      </c>
      <c r="I3291" t="s">
        <v>30</v>
      </c>
      <c r="J3291">
        <v>278.27999999999997</v>
      </c>
      <c r="K3291">
        <v>4697.37</v>
      </c>
    </row>
    <row r="3292" spans="1:11" x14ac:dyDescent="0.25">
      <c r="A3292" t="s">
        <v>5958</v>
      </c>
      <c r="B3292" t="str">
        <f>C3292&amp;"-"&amp;COUNTIF(C$2:C3292,C3292)</f>
        <v>73582-12</v>
      </c>
      <c r="C3292">
        <v>73582</v>
      </c>
      <c r="D3292" s="57">
        <v>45054</v>
      </c>
      <c r="E3292" s="84" t="str">
        <f>F3292&amp;"-"&amp;COUNTIF($F$2:F3292,F3292)</f>
        <v>METASA-2663</v>
      </c>
      <c r="F3292" s="84" t="str">
        <f t="shared" si="165"/>
        <v>METASA</v>
      </c>
      <c r="G3292" t="s">
        <v>8581</v>
      </c>
      <c r="H3292" s="62">
        <v>88416482000106</v>
      </c>
      <c r="I3292" t="s">
        <v>30</v>
      </c>
      <c r="J3292">
        <v>297.70999999999998</v>
      </c>
      <c r="K3292">
        <v>4531.1499999999996</v>
      </c>
    </row>
    <row r="3293" spans="1:11" x14ac:dyDescent="0.25">
      <c r="A3293" t="s">
        <v>5958</v>
      </c>
      <c r="B3293" t="str">
        <f>C3293&amp;"-"&amp;COUNTIF(C$2:C3293,C3293)</f>
        <v>73582-13</v>
      </c>
      <c r="C3293">
        <v>73582</v>
      </c>
      <c r="D3293" s="57">
        <v>45054</v>
      </c>
      <c r="E3293" s="84" t="str">
        <f>F3293&amp;"-"&amp;COUNTIF($F$2:F3293,F3293)</f>
        <v>METASA-2664</v>
      </c>
      <c r="F3293" s="84" t="str">
        <f t="shared" si="165"/>
        <v>METASA</v>
      </c>
      <c r="G3293" t="s">
        <v>8581</v>
      </c>
      <c r="H3293" s="62">
        <v>88416482000106</v>
      </c>
      <c r="I3293" t="s">
        <v>30</v>
      </c>
      <c r="J3293">
        <v>2574.63</v>
      </c>
      <c r="K3293">
        <v>41348.559999999998</v>
      </c>
    </row>
    <row r="3294" spans="1:11" x14ac:dyDescent="0.25">
      <c r="A3294" t="s">
        <v>5958</v>
      </c>
      <c r="B3294" t="str">
        <f>C3294&amp;"-"&amp;COUNTIF(C$2:C3294,C3294)</f>
        <v>73582-14</v>
      </c>
      <c r="C3294">
        <v>73582</v>
      </c>
      <c r="D3294" s="57">
        <v>45054</v>
      </c>
      <c r="E3294" s="84" t="str">
        <f>F3294&amp;"-"&amp;COUNTIF($F$2:F3294,F3294)</f>
        <v>METASA-2665</v>
      </c>
      <c r="F3294" s="84" t="str">
        <f t="shared" si="165"/>
        <v>METASA</v>
      </c>
      <c r="G3294" t="s">
        <v>8581</v>
      </c>
      <c r="H3294" s="62">
        <v>88416482000106</v>
      </c>
      <c r="I3294" t="s">
        <v>30</v>
      </c>
      <c r="J3294">
        <v>2680.8</v>
      </c>
      <c r="K3294">
        <v>50050.54</v>
      </c>
    </row>
    <row r="3295" spans="1:11" x14ac:dyDescent="0.25">
      <c r="A3295" t="s">
        <v>5958</v>
      </c>
      <c r="B3295" t="str">
        <f>C3295&amp;"-"&amp;COUNTIF(C$2:C3295,C3295)</f>
        <v>73582-15</v>
      </c>
      <c r="C3295">
        <v>73582</v>
      </c>
      <c r="D3295" s="57">
        <v>45054</v>
      </c>
      <c r="E3295" s="84" t="str">
        <f>F3295&amp;"-"&amp;COUNTIF($F$2:F3295,F3295)</f>
        <v>METASA-2666</v>
      </c>
      <c r="F3295" s="84" t="str">
        <f t="shared" si="165"/>
        <v>METASA</v>
      </c>
      <c r="G3295" t="s">
        <v>8581</v>
      </c>
      <c r="H3295" s="62">
        <v>88416482000106</v>
      </c>
      <c r="I3295" t="s">
        <v>30</v>
      </c>
      <c r="J3295">
        <v>1548.1</v>
      </c>
      <c r="K3295">
        <v>26131.93</v>
      </c>
    </row>
    <row r="3296" spans="1:11" x14ac:dyDescent="0.25">
      <c r="A3296" t="s">
        <v>5958</v>
      </c>
      <c r="B3296" t="str">
        <f>C3296&amp;"-"&amp;COUNTIF(C$2:C3296,C3296)</f>
        <v>73582-16</v>
      </c>
      <c r="C3296">
        <v>73582</v>
      </c>
      <c r="D3296" s="57">
        <v>45054</v>
      </c>
      <c r="E3296" s="84" t="str">
        <f>F3296&amp;"-"&amp;COUNTIF($F$2:F3296,F3296)</f>
        <v>METASA-2667</v>
      </c>
      <c r="F3296" s="84" t="str">
        <f t="shared" si="165"/>
        <v>METASA</v>
      </c>
      <c r="G3296" t="s">
        <v>8581</v>
      </c>
      <c r="H3296" s="62">
        <v>88416482000106</v>
      </c>
      <c r="I3296" t="s">
        <v>30</v>
      </c>
      <c r="J3296">
        <v>324.06</v>
      </c>
      <c r="K3296">
        <v>6260.84</v>
      </c>
    </row>
    <row r="3297" spans="1:11" x14ac:dyDescent="0.25">
      <c r="A3297" t="s">
        <v>5958</v>
      </c>
      <c r="B3297" t="str">
        <f>C3297&amp;"-"&amp;COUNTIF(C$2:C3297,C3297)</f>
        <v>73582-17</v>
      </c>
      <c r="C3297">
        <v>73582</v>
      </c>
      <c r="D3297" s="57">
        <v>45054</v>
      </c>
      <c r="E3297" s="84" t="str">
        <f>F3297&amp;"-"&amp;COUNTIF($F$2:F3297,F3297)</f>
        <v>METASA-2668</v>
      </c>
      <c r="F3297" s="84" t="str">
        <f t="shared" si="165"/>
        <v>METASA</v>
      </c>
      <c r="G3297" t="s">
        <v>8581</v>
      </c>
      <c r="H3297" s="62">
        <v>88416482000106</v>
      </c>
      <c r="I3297" t="s">
        <v>30</v>
      </c>
      <c r="J3297">
        <v>696.28</v>
      </c>
      <c r="K3297">
        <v>12762.81</v>
      </c>
    </row>
    <row r="3298" spans="1:11" x14ac:dyDescent="0.25">
      <c r="A3298" t="s">
        <v>5958</v>
      </c>
      <c r="B3298" t="str">
        <f>C3298&amp;"-"&amp;COUNTIF(C$2:C3298,C3298)</f>
        <v>73582-18</v>
      </c>
      <c r="C3298">
        <v>73582</v>
      </c>
      <c r="D3298" s="57">
        <v>45054</v>
      </c>
      <c r="E3298" s="84" t="str">
        <f>F3298&amp;"-"&amp;COUNTIF($F$2:F3298,F3298)</f>
        <v>METASA-2669</v>
      </c>
      <c r="F3298" s="84" t="str">
        <f t="shared" si="165"/>
        <v>METASA</v>
      </c>
      <c r="G3298" t="s">
        <v>8581</v>
      </c>
      <c r="H3298" s="62">
        <v>88416482000106</v>
      </c>
      <c r="I3298" t="s">
        <v>30</v>
      </c>
      <c r="J3298">
        <v>970.39</v>
      </c>
      <c r="K3298">
        <v>17156.5</v>
      </c>
    </row>
    <row r="3299" spans="1:11" x14ac:dyDescent="0.25">
      <c r="A3299" t="s">
        <v>5958</v>
      </c>
      <c r="B3299" t="str">
        <f>C3299&amp;"-"&amp;COUNTIF(C$2:C3299,C3299)</f>
        <v>73582-19</v>
      </c>
      <c r="C3299">
        <v>73582</v>
      </c>
      <c r="D3299" s="57">
        <v>45054</v>
      </c>
      <c r="E3299" s="84" t="str">
        <f>F3299&amp;"-"&amp;COUNTIF($F$2:F3299,F3299)</f>
        <v>METASA-2670</v>
      </c>
      <c r="F3299" s="84" t="str">
        <f t="shared" si="165"/>
        <v>METASA</v>
      </c>
      <c r="G3299" t="s">
        <v>8581</v>
      </c>
      <c r="H3299" s="62">
        <v>88416482000106</v>
      </c>
      <c r="I3299" t="s">
        <v>30</v>
      </c>
      <c r="J3299">
        <v>3255.78</v>
      </c>
      <c r="K3299">
        <v>65506.32</v>
      </c>
    </row>
    <row r="3300" spans="1:11" x14ac:dyDescent="0.25">
      <c r="A3300" t="s">
        <v>5958</v>
      </c>
      <c r="B3300" t="str">
        <f>C3300&amp;"-"&amp;COUNTIF(C$2:C3300,C3300)</f>
        <v>73582-20</v>
      </c>
      <c r="C3300">
        <v>73582</v>
      </c>
      <c r="D3300" s="57">
        <v>45054</v>
      </c>
      <c r="E3300" s="84" t="str">
        <f>F3300&amp;"-"&amp;COUNTIF($F$2:F3300,F3300)</f>
        <v>METASA-2671</v>
      </c>
      <c r="F3300" s="84" t="str">
        <f t="shared" si="165"/>
        <v>METASA</v>
      </c>
      <c r="G3300" t="s">
        <v>8581</v>
      </c>
      <c r="H3300" s="62">
        <v>88416482000106</v>
      </c>
      <c r="I3300" t="s">
        <v>30</v>
      </c>
      <c r="J3300">
        <v>327.2</v>
      </c>
      <c r="K3300">
        <v>5997.58</v>
      </c>
    </row>
    <row r="3301" spans="1:11" x14ac:dyDescent="0.25">
      <c r="A3301" t="s">
        <v>5958</v>
      </c>
      <c r="B3301" t="str">
        <f>C3301&amp;"-"&amp;COUNTIF(C$2:C3301,C3301)</f>
        <v>73582-21</v>
      </c>
      <c r="C3301">
        <v>73582</v>
      </c>
      <c r="D3301" s="57">
        <v>45054</v>
      </c>
      <c r="E3301" s="84" t="str">
        <f>F3301&amp;"-"&amp;COUNTIF($F$2:F3301,F3301)</f>
        <v>METASA-2672</v>
      </c>
      <c r="F3301" s="84" t="str">
        <f t="shared" si="165"/>
        <v>METASA</v>
      </c>
      <c r="G3301" t="s">
        <v>8581</v>
      </c>
      <c r="H3301" s="62">
        <v>88416482000106</v>
      </c>
      <c r="I3301" t="s">
        <v>30</v>
      </c>
      <c r="J3301">
        <v>1317.83</v>
      </c>
      <c r="K3301">
        <v>24155.82</v>
      </c>
    </row>
    <row r="3302" spans="1:11" x14ac:dyDescent="0.25">
      <c r="A3302" t="s">
        <v>5958</v>
      </c>
      <c r="B3302" t="str">
        <f>C3302&amp;"-"&amp;COUNTIF(C$2:C3302,C3302)</f>
        <v>73582-22</v>
      </c>
      <c r="C3302">
        <v>73582</v>
      </c>
      <c r="D3302" s="57">
        <v>45054</v>
      </c>
      <c r="E3302" s="84" t="str">
        <f>F3302&amp;"-"&amp;COUNTIF($F$2:F3302,F3302)</f>
        <v>METASA-2673</v>
      </c>
      <c r="F3302" s="84" t="str">
        <f t="shared" si="165"/>
        <v>METASA</v>
      </c>
      <c r="G3302" t="s">
        <v>8581</v>
      </c>
      <c r="H3302" s="62">
        <v>88416482000106</v>
      </c>
      <c r="I3302" t="s">
        <v>30</v>
      </c>
      <c r="J3302">
        <v>3.38</v>
      </c>
      <c r="K3302">
        <v>56.34</v>
      </c>
    </row>
    <row r="3303" spans="1:11" x14ac:dyDescent="0.25">
      <c r="A3303" t="s">
        <v>5958</v>
      </c>
      <c r="B3303" t="str">
        <f>C3303&amp;"-"&amp;COUNTIF(C$2:C3303,C3303)</f>
        <v>73582-23</v>
      </c>
      <c r="C3303">
        <v>73582</v>
      </c>
      <c r="D3303" s="57">
        <v>45054</v>
      </c>
      <c r="E3303" s="84" t="str">
        <f>F3303&amp;"-"&amp;COUNTIF($F$2:F3303,F3303)</f>
        <v>METASA-2674</v>
      </c>
      <c r="F3303" s="84" t="str">
        <f t="shared" si="165"/>
        <v>METASA</v>
      </c>
      <c r="G3303" t="s">
        <v>8581</v>
      </c>
      <c r="H3303" s="62">
        <v>88416482000106</v>
      </c>
      <c r="I3303" t="s">
        <v>30</v>
      </c>
      <c r="J3303">
        <v>86.14</v>
      </c>
      <c r="K3303">
        <v>1370.49</v>
      </c>
    </row>
    <row r="3304" spans="1:11" x14ac:dyDescent="0.25">
      <c r="A3304" t="s">
        <v>5958</v>
      </c>
      <c r="B3304" t="str">
        <f>C3304&amp;"-"&amp;COUNTIF(C$2:C3304,C3304)</f>
        <v>73612-1</v>
      </c>
      <c r="C3304">
        <v>73612</v>
      </c>
      <c r="D3304" s="57">
        <v>45056</v>
      </c>
      <c r="E3304" s="84" t="str">
        <f>F3304&amp;"-"&amp;COUNTIF($F$2:F3304,F3304)</f>
        <v>METASA-2675</v>
      </c>
      <c r="F3304" s="84" t="str">
        <f t="shared" si="165"/>
        <v>METASA</v>
      </c>
      <c r="G3304" t="s">
        <v>8581</v>
      </c>
      <c r="H3304" s="62">
        <v>88416482000106</v>
      </c>
      <c r="I3304" t="s">
        <v>30</v>
      </c>
      <c r="J3304">
        <v>862.04</v>
      </c>
      <c r="K3304">
        <v>15240.87</v>
      </c>
    </row>
    <row r="3305" spans="1:11" x14ac:dyDescent="0.25">
      <c r="A3305" t="s">
        <v>5958</v>
      </c>
      <c r="B3305" t="str">
        <f>C3305&amp;"-"&amp;COUNTIF(C$2:C3305,C3305)</f>
        <v>73612-2</v>
      </c>
      <c r="C3305">
        <v>73612</v>
      </c>
      <c r="D3305" s="57">
        <v>45056</v>
      </c>
      <c r="E3305" s="84" t="str">
        <f>F3305&amp;"-"&amp;COUNTIF($F$2:F3305,F3305)</f>
        <v>METASA-2676</v>
      </c>
      <c r="F3305" s="84" t="str">
        <f t="shared" si="165"/>
        <v>METASA</v>
      </c>
      <c r="G3305" t="s">
        <v>8581</v>
      </c>
      <c r="H3305" s="62">
        <v>88416482000106</v>
      </c>
      <c r="I3305" t="s">
        <v>30</v>
      </c>
      <c r="J3305">
        <v>364.31</v>
      </c>
      <c r="K3305">
        <v>6441</v>
      </c>
    </row>
    <row r="3306" spans="1:11" x14ac:dyDescent="0.25">
      <c r="A3306" t="s">
        <v>5958</v>
      </c>
      <c r="B3306" t="str">
        <f>C3306&amp;"-"&amp;COUNTIF(C$2:C3306,C3306)</f>
        <v>73612-3</v>
      </c>
      <c r="C3306">
        <v>73612</v>
      </c>
      <c r="D3306" s="57">
        <v>45056</v>
      </c>
      <c r="E3306" s="84" t="str">
        <f>F3306&amp;"-"&amp;COUNTIF($F$2:F3306,F3306)</f>
        <v>METASA-2677</v>
      </c>
      <c r="F3306" s="84" t="str">
        <f t="shared" si="165"/>
        <v>METASA</v>
      </c>
      <c r="G3306" t="s">
        <v>8581</v>
      </c>
      <c r="H3306" s="62">
        <v>88416482000106</v>
      </c>
      <c r="I3306" t="s">
        <v>30</v>
      </c>
      <c r="J3306">
        <v>6173.14</v>
      </c>
      <c r="K3306">
        <v>124203.58</v>
      </c>
    </row>
    <row r="3307" spans="1:11" x14ac:dyDescent="0.25">
      <c r="A3307" t="s">
        <v>5958</v>
      </c>
      <c r="B3307" t="str">
        <f>C3307&amp;"-"&amp;COUNTIF(C$2:C3307,C3307)</f>
        <v>73612-4</v>
      </c>
      <c r="C3307">
        <v>73612</v>
      </c>
      <c r="D3307" s="57">
        <v>45056</v>
      </c>
      <c r="E3307" s="84" t="str">
        <f>F3307&amp;"-"&amp;COUNTIF($F$2:F3307,F3307)</f>
        <v>METASA-2678</v>
      </c>
      <c r="F3307" s="84" t="str">
        <f t="shared" si="165"/>
        <v>METASA</v>
      </c>
      <c r="G3307" t="s">
        <v>8581</v>
      </c>
      <c r="H3307" s="62">
        <v>88416482000106</v>
      </c>
      <c r="I3307" t="s">
        <v>30</v>
      </c>
      <c r="J3307">
        <v>63.1</v>
      </c>
      <c r="K3307">
        <v>1156.6199999999999</v>
      </c>
    </row>
    <row r="3308" spans="1:11" x14ac:dyDescent="0.25">
      <c r="A3308" t="s">
        <v>5958</v>
      </c>
      <c r="B3308" t="str">
        <f>C3308&amp;"-"&amp;COUNTIF(C$2:C3308,C3308)</f>
        <v>73612-5</v>
      </c>
      <c r="C3308">
        <v>73612</v>
      </c>
      <c r="D3308" s="57">
        <v>45056</v>
      </c>
      <c r="E3308" s="84" t="str">
        <f>F3308&amp;"-"&amp;COUNTIF($F$2:F3308,F3308)</f>
        <v>METASA-2679</v>
      </c>
      <c r="F3308" s="84" t="str">
        <f t="shared" si="165"/>
        <v>METASA</v>
      </c>
      <c r="G3308" t="s">
        <v>8581</v>
      </c>
      <c r="H3308" s="62">
        <v>88416482000106</v>
      </c>
      <c r="I3308" t="s">
        <v>30</v>
      </c>
      <c r="J3308">
        <v>259.06</v>
      </c>
      <c r="K3308">
        <v>4748.57</v>
      </c>
    </row>
    <row r="3309" spans="1:11" x14ac:dyDescent="0.25">
      <c r="A3309" t="s">
        <v>5958</v>
      </c>
      <c r="B3309" t="str">
        <f>C3309&amp;"-"&amp;COUNTIF(C$2:C3309,C3309)</f>
        <v>73612-6</v>
      </c>
      <c r="C3309">
        <v>73612</v>
      </c>
      <c r="D3309" s="57">
        <v>45056</v>
      </c>
      <c r="E3309" s="84" t="str">
        <f>F3309&amp;"-"&amp;COUNTIF($F$2:F3309,F3309)</f>
        <v>METASA-2680</v>
      </c>
      <c r="F3309" s="84" t="str">
        <f t="shared" si="165"/>
        <v>METASA</v>
      </c>
      <c r="G3309" t="s">
        <v>8581</v>
      </c>
      <c r="H3309" s="62">
        <v>88416482000106</v>
      </c>
      <c r="I3309" t="s">
        <v>30</v>
      </c>
      <c r="J3309">
        <v>680.92</v>
      </c>
      <c r="K3309">
        <v>12481.26</v>
      </c>
    </row>
    <row r="3310" spans="1:11" x14ac:dyDescent="0.25">
      <c r="A3310" t="s">
        <v>5958</v>
      </c>
      <c r="B3310" t="str">
        <f>C3310&amp;"-"&amp;COUNTIF(C$2:C3310,C3310)</f>
        <v>73612-7</v>
      </c>
      <c r="C3310">
        <v>73612</v>
      </c>
      <c r="D3310" s="57">
        <v>45056</v>
      </c>
      <c r="E3310" s="84" t="str">
        <f>F3310&amp;"-"&amp;COUNTIF($F$2:F3310,F3310)</f>
        <v>METASA-2681</v>
      </c>
      <c r="F3310" s="84" t="str">
        <f t="shared" si="165"/>
        <v>METASA</v>
      </c>
      <c r="G3310" t="s">
        <v>8581</v>
      </c>
      <c r="H3310" s="62">
        <v>88416482000106</v>
      </c>
      <c r="I3310" t="s">
        <v>30</v>
      </c>
      <c r="J3310">
        <v>4935.04</v>
      </c>
      <c r="K3310">
        <v>82267.13</v>
      </c>
    </row>
    <row r="3311" spans="1:11" x14ac:dyDescent="0.25">
      <c r="A3311" t="s">
        <v>5958</v>
      </c>
      <c r="B3311" t="str">
        <f>C3311&amp;"-"&amp;COUNTIF(C$2:C3311,C3311)</f>
        <v>73612-8</v>
      </c>
      <c r="C3311">
        <v>73612</v>
      </c>
      <c r="D3311" s="57">
        <v>45056</v>
      </c>
      <c r="E3311" s="84" t="str">
        <f>F3311&amp;"-"&amp;COUNTIF($F$2:F3311,F3311)</f>
        <v>METASA-2682</v>
      </c>
      <c r="F3311" s="84" t="str">
        <f t="shared" si="165"/>
        <v>METASA</v>
      </c>
      <c r="G3311" t="s">
        <v>8581</v>
      </c>
      <c r="H3311" s="62">
        <v>88416482000106</v>
      </c>
      <c r="I3311" t="s">
        <v>30</v>
      </c>
      <c r="J3311">
        <v>13289.73</v>
      </c>
      <c r="K3311">
        <v>221539.8</v>
      </c>
    </row>
    <row r="3312" spans="1:11" x14ac:dyDescent="0.25">
      <c r="A3312" t="s">
        <v>5960</v>
      </c>
      <c r="B3312" t="str">
        <f>C3312&amp;"-"&amp;COUNTIF(C$2:C3312,C3312)</f>
        <v>109122-1</v>
      </c>
      <c r="C3312">
        <v>109122</v>
      </c>
      <c r="D3312" s="57">
        <v>45057</v>
      </c>
      <c r="E3312" s="84" t="str">
        <f>F3312&amp;"-"&amp;COUNTIF($F$2:F3312,F3312)</f>
        <v>ESAB-109</v>
      </c>
      <c r="F3312" s="84" t="str">
        <f t="shared" si="165"/>
        <v>ESAB</v>
      </c>
      <c r="G3312" t="s">
        <v>8582</v>
      </c>
      <c r="H3312" s="62">
        <v>29799921000571</v>
      </c>
      <c r="I3312" t="s">
        <v>30</v>
      </c>
      <c r="J3312">
        <v>330</v>
      </c>
      <c r="K3312">
        <v>49985.1</v>
      </c>
    </row>
    <row r="3313" spans="1:11" x14ac:dyDescent="0.25">
      <c r="A3313" t="s">
        <v>5960</v>
      </c>
      <c r="B3313" t="str">
        <f>C3313&amp;"-"&amp;COUNTIF(C$2:C3313,C3313)</f>
        <v>109122-2</v>
      </c>
      <c r="C3313">
        <v>109122</v>
      </c>
      <c r="D3313" s="57">
        <v>45057</v>
      </c>
      <c r="E3313" s="84" t="str">
        <f>F3313&amp;"-"&amp;COUNTIF($F$2:F3313,F3313)</f>
        <v>ESAB-110</v>
      </c>
      <c r="F3313" s="84" t="str">
        <f t="shared" si="165"/>
        <v>ESAB</v>
      </c>
      <c r="G3313" t="s">
        <v>8582</v>
      </c>
      <c r="H3313" s="62">
        <v>29799921000571</v>
      </c>
      <c r="I3313" t="s">
        <v>30</v>
      </c>
      <c r="J3313">
        <v>60</v>
      </c>
      <c r="K3313">
        <v>7103.4</v>
      </c>
    </row>
    <row r="3314" spans="1:11" x14ac:dyDescent="0.25">
      <c r="A3314" t="s">
        <v>5963</v>
      </c>
      <c r="B3314" t="str">
        <f>C3314&amp;"-"&amp;COUNTIF(C$2:C3314,C3314)</f>
        <v>109122-3</v>
      </c>
      <c r="C3314">
        <v>109122</v>
      </c>
      <c r="D3314" s="57">
        <v>45057</v>
      </c>
      <c r="E3314" s="84" t="str">
        <f>F3314&amp;"-"&amp;COUNTIF($F$2:F3314,F3314)</f>
        <v>ESAB-111</v>
      </c>
      <c r="F3314" s="84" t="str">
        <f t="shared" si="165"/>
        <v>ESAB</v>
      </c>
      <c r="G3314" t="s">
        <v>8582</v>
      </c>
      <c r="H3314" s="62">
        <v>29799921000571</v>
      </c>
      <c r="I3314" t="s">
        <v>30</v>
      </c>
      <c r="J3314">
        <v>20</v>
      </c>
      <c r="K3314">
        <v>6079.8</v>
      </c>
    </row>
    <row r="3315" spans="1:11" x14ac:dyDescent="0.25">
      <c r="A3315" t="s">
        <v>5960</v>
      </c>
      <c r="B3315" t="str">
        <f>C3315&amp;"-"&amp;COUNTIF(C$2:C3315,C3315)</f>
        <v>109122-4</v>
      </c>
      <c r="C3315">
        <v>109122</v>
      </c>
      <c r="D3315" s="57">
        <v>45057</v>
      </c>
      <c r="E3315" s="84" t="str">
        <f>F3315&amp;"-"&amp;COUNTIF($F$2:F3315,F3315)</f>
        <v>ESAB-112</v>
      </c>
      <c r="F3315" s="84" t="str">
        <f t="shared" si="165"/>
        <v>ESAB</v>
      </c>
      <c r="G3315" t="s">
        <v>8582</v>
      </c>
      <c r="H3315" s="62">
        <v>29799921000571</v>
      </c>
      <c r="I3315" t="s">
        <v>30</v>
      </c>
      <c r="J3315">
        <v>615</v>
      </c>
      <c r="K3315">
        <v>89697.75</v>
      </c>
    </row>
    <row r="3316" spans="1:11" x14ac:dyDescent="0.25">
      <c r="A3316" t="s">
        <v>5960</v>
      </c>
      <c r="B3316" t="str">
        <f>C3316&amp;"-"&amp;COUNTIF(C$2:C3316,C3316)</f>
        <v>109122-5</v>
      </c>
      <c r="C3316">
        <v>109122</v>
      </c>
      <c r="D3316" s="57">
        <v>45057</v>
      </c>
      <c r="E3316" s="84" t="str">
        <f>F3316&amp;"-"&amp;COUNTIF($F$2:F3316,F3316)</f>
        <v>ESAB-113</v>
      </c>
      <c r="F3316" s="84" t="str">
        <f t="shared" si="165"/>
        <v>ESAB</v>
      </c>
      <c r="G3316" t="s">
        <v>8582</v>
      </c>
      <c r="H3316" s="62">
        <v>29799921000571</v>
      </c>
      <c r="I3316" t="s">
        <v>30</v>
      </c>
      <c r="J3316">
        <v>615</v>
      </c>
      <c r="K3316">
        <v>86407.5</v>
      </c>
    </row>
    <row r="3317" spans="1:11" x14ac:dyDescent="0.25">
      <c r="A3317" t="s">
        <v>5958</v>
      </c>
      <c r="B3317" t="str">
        <f>C3317&amp;"-"&amp;COUNTIF(C$2:C3317,C3317)</f>
        <v>73665-1</v>
      </c>
      <c r="C3317">
        <v>73665</v>
      </c>
      <c r="D3317" s="57">
        <v>45058</v>
      </c>
      <c r="E3317" s="84" t="str">
        <f>F3317&amp;"-"&amp;COUNTIF($F$2:F3317,F3317)</f>
        <v>METASA-2683</v>
      </c>
      <c r="F3317" s="84" t="str">
        <f t="shared" si="165"/>
        <v>METASA</v>
      </c>
      <c r="G3317" t="s">
        <v>8581</v>
      </c>
      <c r="H3317" s="62">
        <v>88416482000106</v>
      </c>
      <c r="I3317" t="s">
        <v>30</v>
      </c>
      <c r="J3317">
        <v>306.94</v>
      </c>
      <c r="K3317">
        <v>5181.1499999999996</v>
      </c>
    </row>
    <row r="3318" spans="1:11" x14ac:dyDescent="0.25">
      <c r="A3318" t="s">
        <v>5958</v>
      </c>
      <c r="B3318" t="str">
        <f>C3318&amp;"-"&amp;COUNTIF(C$2:C3318,C3318)</f>
        <v>73665-2</v>
      </c>
      <c r="C3318">
        <v>73665</v>
      </c>
      <c r="D3318" s="57">
        <v>45058</v>
      </c>
      <c r="E3318" s="84" t="str">
        <f>F3318&amp;"-"&amp;COUNTIF($F$2:F3318,F3318)</f>
        <v>METASA-2684</v>
      </c>
      <c r="F3318" s="84" t="str">
        <f t="shared" si="165"/>
        <v>METASA</v>
      </c>
      <c r="G3318" t="s">
        <v>8581</v>
      </c>
      <c r="H3318" s="62">
        <v>88416482000106</v>
      </c>
      <c r="I3318" t="s">
        <v>30</v>
      </c>
      <c r="J3318">
        <v>326.52999999999997</v>
      </c>
      <c r="K3318">
        <v>5511.83</v>
      </c>
    </row>
    <row r="3319" spans="1:11" x14ac:dyDescent="0.25">
      <c r="A3319" t="s">
        <v>5958</v>
      </c>
      <c r="B3319" t="str">
        <f>C3319&amp;"-"&amp;COUNTIF(C$2:C3319,C3319)</f>
        <v>73665-3</v>
      </c>
      <c r="C3319">
        <v>73665</v>
      </c>
      <c r="D3319" s="57">
        <v>45058</v>
      </c>
      <c r="E3319" s="84" t="str">
        <f>F3319&amp;"-"&amp;COUNTIF($F$2:F3319,F3319)</f>
        <v>METASA-2685</v>
      </c>
      <c r="F3319" s="84" t="str">
        <f t="shared" si="165"/>
        <v>METASA</v>
      </c>
      <c r="G3319" t="s">
        <v>8581</v>
      </c>
      <c r="H3319" s="62">
        <v>88416482000106</v>
      </c>
      <c r="I3319" t="s">
        <v>30</v>
      </c>
      <c r="J3319">
        <v>803.22</v>
      </c>
      <c r="K3319">
        <v>10739.05</v>
      </c>
    </row>
    <row r="3320" spans="1:11" x14ac:dyDescent="0.25">
      <c r="A3320" t="s">
        <v>5958</v>
      </c>
      <c r="B3320" t="str">
        <f>C3320&amp;"-"&amp;COUNTIF(C$2:C3320,C3320)</f>
        <v>73665-4</v>
      </c>
      <c r="C3320">
        <v>73665</v>
      </c>
      <c r="D3320" s="57">
        <v>45058</v>
      </c>
      <c r="E3320" s="84" t="str">
        <f>F3320&amp;"-"&amp;COUNTIF($F$2:F3320,F3320)</f>
        <v>METASA-2686</v>
      </c>
      <c r="F3320" s="84" t="str">
        <f t="shared" si="165"/>
        <v>METASA</v>
      </c>
      <c r="G3320" t="s">
        <v>8581</v>
      </c>
      <c r="H3320" s="62">
        <v>88416482000106</v>
      </c>
      <c r="I3320" t="s">
        <v>30</v>
      </c>
      <c r="J3320">
        <v>2015.58</v>
      </c>
      <c r="K3320">
        <v>30677.13</v>
      </c>
    </row>
    <row r="3321" spans="1:11" x14ac:dyDescent="0.25">
      <c r="A3321" t="s">
        <v>5958</v>
      </c>
      <c r="B3321" t="str">
        <f>C3321&amp;"-"&amp;COUNTIF(C$2:C3321,C3321)</f>
        <v>73665-5</v>
      </c>
      <c r="C3321">
        <v>73665</v>
      </c>
      <c r="D3321" s="57">
        <v>45058</v>
      </c>
      <c r="E3321" s="84" t="str">
        <f>F3321&amp;"-"&amp;COUNTIF($F$2:F3321,F3321)</f>
        <v>METASA-2687</v>
      </c>
      <c r="F3321" s="84" t="str">
        <f t="shared" si="165"/>
        <v>METASA</v>
      </c>
      <c r="G3321" t="s">
        <v>8581</v>
      </c>
      <c r="H3321" s="62">
        <v>88416482000106</v>
      </c>
      <c r="I3321" t="s">
        <v>30</v>
      </c>
      <c r="J3321">
        <v>194.54</v>
      </c>
      <c r="K3321">
        <v>2813.05</v>
      </c>
    </row>
    <row r="3322" spans="1:11" x14ac:dyDescent="0.25">
      <c r="A3322" t="s">
        <v>5958</v>
      </c>
      <c r="B3322" t="str">
        <f>C3322&amp;"-"&amp;COUNTIF(C$2:C3322,C3322)</f>
        <v>73665-6</v>
      </c>
      <c r="C3322">
        <v>73665</v>
      </c>
      <c r="D3322" s="57">
        <v>45058</v>
      </c>
      <c r="E3322" s="84" t="str">
        <f>F3322&amp;"-"&amp;COUNTIF($F$2:F3322,F3322)</f>
        <v>METASA-2688</v>
      </c>
      <c r="F3322" s="84" t="str">
        <f t="shared" si="165"/>
        <v>METASA</v>
      </c>
      <c r="G3322" t="s">
        <v>8581</v>
      </c>
      <c r="H3322" s="62">
        <v>88416482000106</v>
      </c>
      <c r="I3322" t="s">
        <v>30</v>
      </c>
      <c r="J3322">
        <v>2113.1799999999998</v>
      </c>
      <c r="K3322">
        <v>35670.480000000003</v>
      </c>
    </row>
    <row r="3323" spans="1:11" x14ac:dyDescent="0.25">
      <c r="A3323" t="s">
        <v>5958</v>
      </c>
      <c r="B3323" t="str">
        <f>C3323&amp;"-"&amp;COUNTIF(C$2:C3323,C3323)</f>
        <v>73665-7</v>
      </c>
      <c r="C3323">
        <v>73665</v>
      </c>
      <c r="D3323" s="57">
        <v>45058</v>
      </c>
      <c r="E3323" s="84" t="str">
        <f>F3323&amp;"-"&amp;COUNTIF($F$2:F3323,F3323)</f>
        <v>METASA-2689</v>
      </c>
      <c r="F3323" s="84" t="str">
        <f t="shared" si="165"/>
        <v>METASA</v>
      </c>
      <c r="G3323" t="s">
        <v>8581</v>
      </c>
      <c r="H3323" s="62">
        <v>88416482000106</v>
      </c>
      <c r="I3323" t="s">
        <v>30</v>
      </c>
      <c r="J3323">
        <v>20.100000000000001</v>
      </c>
      <c r="K3323">
        <v>339.29</v>
      </c>
    </row>
    <row r="3324" spans="1:11" x14ac:dyDescent="0.25">
      <c r="A3324" t="s">
        <v>5958</v>
      </c>
      <c r="B3324" t="str">
        <f>C3324&amp;"-"&amp;COUNTIF(C$2:C3324,C3324)</f>
        <v>73665-8</v>
      </c>
      <c r="C3324">
        <v>73665</v>
      </c>
      <c r="D3324" s="57">
        <v>45058</v>
      </c>
      <c r="E3324" s="84" t="str">
        <f>F3324&amp;"-"&amp;COUNTIF($F$2:F3324,F3324)</f>
        <v>METASA-2690</v>
      </c>
      <c r="F3324" s="84" t="str">
        <f t="shared" si="165"/>
        <v>METASA</v>
      </c>
      <c r="G3324" t="s">
        <v>8581</v>
      </c>
      <c r="H3324" s="62">
        <v>88416482000106</v>
      </c>
      <c r="I3324" t="s">
        <v>30</v>
      </c>
      <c r="J3324">
        <v>1337.84</v>
      </c>
      <c r="K3324">
        <v>17886.919999999998</v>
      </c>
    </row>
    <row r="3325" spans="1:11" x14ac:dyDescent="0.25">
      <c r="A3325" t="s">
        <v>5958</v>
      </c>
      <c r="B3325" t="str">
        <f>C3325&amp;"-"&amp;COUNTIF(C$2:C3325,C3325)</f>
        <v>73665-9</v>
      </c>
      <c r="C3325">
        <v>73665</v>
      </c>
      <c r="D3325" s="57">
        <v>45058</v>
      </c>
      <c r="E3325" s="84" t="str">
        <f>F3325&amp;"-"&amp;COUNTIF($F$2:F3325,F3325)</f>
        <v>METASA-2691</v>
      </c>
      <c r="F3325" s="84" t="str">
        <f t="shared" si="165"/>
        <v>METASA</v>
      </c>
      <c r="G3325" t="s">
        <v>8581</v>
      </c>
      <c r="H3325" s="62">
        <v>88416482000106</v>
      </c>
      <c r="I3325" t="s">
        <v>30</v>
      </c>
      <c r="J3325">
        <v>583.85</v>
      </c>
      <c r="K3325">
        <v>7806.07</v>
      </c>
    </row>
    <row r="3326" spans="1:11" x14ac:dyDescent="0.25">
      <c r="A3326" t="s">
        <v>5958</v>
      </c>
      <c r="B3326" t="str">
        <f>C3326&amp;"-"&amp;COUNTIF(C$2:C3326,C3326)</f>
        <v>73665-10</v>
      </c>
      <c r="C3326">
        <v>73665</v>
      </c>
      <c r="D3326" s="57">
        <v>45058</v>
      </c>
      <c r="E3326" s="84" t="str">
        <f>F3326&amp;"-"&amp;COUNTIF($F$2:F3326,F3326)</f>
        <v>METASA-2692</v>
      </c>
      <c r="F3326" s="84" t="str">
        <f t="shared" si="165"/>
        <v>METASA</v>
      </c>
      <c r="G3326" t="s">
        <v>8581</v>
      </c>
      <c r="H3326" s="62">
        <v>88416482000106</v>
      </c>
      <c r="I3326" t="s">
        <v>30</v>
      </c>
      <c r="J3326">
        <v>1358.06</v>
      </c>
      <c r="K3326">
        <v>19637.55</v>
      </c>
    </row>
    <row r="3327" spans="1:11" x14ac:dyDescent="0.25">
      <c r="A3327" t="s">
        <v>5958</v>
      </c>
      <c r="B3327" t="str">
        <f>C3327&amp;"-"&amp;COUNTIF(C$2:C3327,C3327)</f>
        <v>73665-11</v>
      </c>
      <c r="C3327">
        <v>73665</v>
      </c>
      <c r="D3327" s="57">
        <v>45058</v>
      </c>
      <c r="E3327" s="84" t="str">
        <f>F3327&amp;"-"&amp;COUNTIF($F$2:F3327,F3327)</f>
        <v>METASA-2693</v>
      </c>
      <c r="F3327" s="84" t="str">
        <f t="shared" si="165"/>
        <v>METASA</v>
      </c>
      <c r="G3327" t="s">
        <v>8581</v>
      </c>
      <c r="H3327" s="62">
        <v>88416482000106</v>
      </c>
      <c r="I3327" t="s">
        <v>30</v>
      </c>
      <c r="J3327">
        <v>11.16</v>
      </c>
      <c r="K3327">
        <v>169.86</v>
      </c>
    </row>
    <row r="3328" spans="1:11" x14ac:dyDescent="0.25">
      <c r="A3328" t="s">
        <v>5958</v>
      </c>
      <c r="B3328" t="str">
        <f>C3328&amp;"-"&amp;COUNTIF(C$2:C3328,C3328)</f>
        <v>73665-12</v>
      </c>
      <c r="C3328">
        <v>73665</v>
      </c>
      <c r="D3328" s="57">
        <v>45058</v>
      </c>
      <c r="E3328" s="84" t="str">
        <f>F3328&amp;"-"&amp;COUNTIF($F$2:F3328,F3328)</f>
        <v>METASA-2694</v>
      </c>
      <c r="F3328" s="84" t="str">
        <f t="shared" si="165"/>
        <v>METASA</v>
      </c>
      <c r="G3328" t="s">
        <v>8581</v>
      </c>
      <c r="H3328" s="62">
        <v>88416482000106</v>
      </c>
      <c r="I3328" t="s">
        <v>30</v>
      </c>
      <c r="J3328">
        <v>463.8</v>
      </c>
      <c r="K3328">
        <v>7828.94</v>
      </c>
    </row>
    <row r="3329" spans="1:11" x14ac:dyDescent="0.25">
      <c r="A3329" t="s">
        <v>5958</v>
      </c>
      <c r="B3329" t="str">
        <f>C3329&amp;"-"&amp;COUNTIF(C$2:C3329,C3329)</f>
        <v>73665-13</v>
      </c>
      <c r="C3329">
        <v>73665</v>
      </c>
      <c r="D3329" s="57">
        <v>45058</v>
      </c>
      <c r="E3329" s="84" t="str">
        <f>F3329&amp;"-"&amp;COUNTIF($F$2:F3329,F3329)</f>
        <v>METASA-2695</v>
      </c>
      <c r="F3329" s="84" t="str">
        <f t="shared" si="165"/>
        <v>METASA</v>
      </c>
      <c r="G3329" t="s">
        <v>8581</v>
      </c>
      <c r="H3329" s="62">
        <v>88416482000106</v>
      </c>
      <c r="I3329" t="s">
        <v>30</v>
      </c>
      <c r="J3329">
        <v>9.31</v>
      </c>
      <c r="K3329">
        <v>141.69999999999999</v>
      </c>
    </row>
    <row r="3330" spans="1:11" x14ac:dyDescent="0.25">
      <c r="A3330" t="s">
        <v>5958</v>
      </c>
      <c r="B3330" t="str">
        <f>C3330&amp;"-"&amp;COUNTIF(C$2:C3330,C3330)</f>
        <v>73665-14</v>
      </c>
      <c r="C3330">
        <v>73665</v>
      </c>
      <c r="D3330" s="57">
        <v>45058</v>
      </c>
      <c r="E3330" s="84" t="str">
        <f>F3330&amp;"-"&amp;COUNTIF($F$2:F3330,F3330)</f>
        <v>METASA-2696</v>
      </c>
      <c r="F3330" s="84" t="str">
        <f t="shared" si="165"/>
        <v>METASA</v>
      </c>
      <c r="G3330" t="s">
        <v>8581</v>
      </c>
      <c r="H3330" s="62">
        <v>88416482000106</v>
      </c>
      <c r="I3330" t="s">
        <v>30</v>
      </c>
      <c r="J3330">
        <v>366.43</v>
      </c>
      <c r="K3330">
        <v>5884.87</v>
      </c>
    </row>
    <row r="3331" spans="1:11" x14ac:dyDescent="0.25">
      <c r="A3331" t="s">
        <v>5958</v>
      </c>
      <c r="B3331" t="str">
        <f>C3331&amp;"-"&amp;COUNTIF(C$2:C3331,C3331)</f>
        <v>73665-15</v>
      </c>
      <c r="C3331">
        <v>73665</v>
      </c>
      <c r="D3331" s="57">
        <v>45058</v>
      </c>
      <c r="E3331" s="84" t="str">
        <f>F3331&amp;"-"&amp;COUNTIF($F$2:F3331,F3331)</f>
        <v>METASA-2697</v>
      </c>
      <c r="F3331" s="84" t="str">
        <f t="shared" ref="F3331:F3394" si="166">LEFT(G3331,SEARCH(" ",G3331)-1)</f>
        <v>METASA</v>
      </c>
      <c r="G3331" t="s">
        <v>8581</v>
      </c>
      <c r="H3331" s="62">
        <v>88416482000106</v>
      </c>
      <c r="I3331" t="s">
        <v>30</v>
      </c>
      <c r="J3331">
        <v>3645.99</v>
      </c>
      <c r="K3331">
        <v>61544.31</v>
      </c>
    </row>
    <row r="3332" spans="1:11" x14ac:dyDescent="0.25">
      <c r="A3332" t="s">
        <v>5958</v>
      </c>
      <c r="B3332" t="str">
        <f>C3332&amp;"-"&amp;COUNTIF(C$2:C3332,C3332)</f>
        <v>73665-16</v>
      </c>
      <c r="C3332">
        <v>73665</v>
      </c>
      <c r="D3332" s="57">
        <v>45058</v>
      </c>
      <c r="E3332" s="84" t="str">
        <f>F3332&amp;"-"&amp;COUNTIF($F$2:F3332,F3332)</f>
        <v>METASA-2698</v>
      </c>
      <c r="F3332" s="84" t="str">
        <f t="shared" si="166"/>
        <v>METASA</v>
      </c>
      <c r="G3332" t="s">
        <v>8581</v>
      </c>
      <c r="H3332" s="62">
        <v>88416482000106</v>
      </c>
      <c r="I3332" t="s">
        <v>30</v>
      </c>
      <c r="J3332">
        <v>483.72</v>
      </c>
      <c r="K3332">
        <v>9345.4699999999993</v>
      </c>
    </row>
    <row r="3333" spans="1:11" x14ac:dyDescent="0.25">
      <c r="A3333" t="s">
        <v>5958</v>
      </c>
      <c r="B3333" t="str">
        <f>C3333&amp;"-"&amp;COUNTIF(C$2:C3333,C3333)</f>
        <v>73665-17</v>
      </c>
      <c r="C3333">
        <v>73665</v>
      </c>
      <c r="D3333" s="57">
        <v>45058</v>
      </c>
      <c r="E3333" s="84" t="str">
        <f>F3333&amp;"-"&amp;COUNTIF($F$2:F3333,F3333)</f>
        <v>METASA-2699</v>
      </c>
      <c r="F3333" s="84" t="str">
        <f t="shared" si="166"/>
        <v>METASA</v>
      </c>
      <c r="G3333" t="s">
        <v>8581</v>
      </c>
      <c r="H3333" s="62">
        <v>88416482000106</v>
      </c>
      <c r="I3333" t="s">
        <v>30</v>
      </c>
      <c r="J3333">
        <v>139.01</v>
      </c>
      <c r="K3333">
        <v>2685.67</v>
      </c>
    </row>
    <row r="3334" spans="1:11" x14ac:dyDescent="0.25">
      <c r="A3334" t="s">
        <v>5958</v>
      </c>
      <c r="B3334" t="str">
        <f>C3334&amp;"-"&amp;COUNTIF(C$2:C3334,C3334)</f>
        <v>73665-18</v>
      </c>
      <c r="C3334">
        <v>73665</v>
      </c>
      <c r="D3334" s="57">
        <v>45058</v>
      </c>
      <c r="E3334" s="84" t="str">
        <f>F3334&amp;"-"&amp;COUNTIF($F$2:F3334,F3334)</f>
        <v>METASA-2700</v>
      </c>
      <c r="F3334" s="84" t="str">
        <f t="shared" si="166"/>
        <v>METASA</v>
      </c>
      <c r="G3334" t="s">
        <v>8581</v>
      </c>
      <c r="H3334" s="62">
        <v>88416482000106</v>
      </c>
      <c r="I3334" t="s">
        <v>30</v>
      </c>
      <c r="J3334">
        <v>1613.69</v>
      </c>
      <c r="K3334">
        <v>29578.94</v>
      </c>
    </row>
    <row r="3335" spans="1:11" x14ac:dyDescent="0.25">
      <c r="A3335" t="s">
        <v>5958</v>
      </c>
      <c r="B3335" t="str">
        <f>C3335&amp;"-"&amp;COUNTIF(C$2:C3335,C3335)</f>
        <v>73665-19</v>
      </c>
      <c r="C3335">
        <v>73665</v>
      </c>
      <c r="D3335" s="57">
        <v>45058</v>
      </c>
      <c r="E3335" s="84" t="str">
        <f>F3335&amp;"-"&amp;COUNTIF($F$2:F3335,F3335)</f>
        <v>METASA-2701</v>
      </c>
      <c r="F3335" s="84" t="str">
        <f t="shared" si="166"/>
        <v>METASA</v>
      </c>
      <c r="G3335" t="s">
        <v>8581</v>
      </c>
      <c r="H3335" s="62">
        <v>88416482000106</v>
      </c>
      <c r="I3335" t="s">
        <v>30</v>
      </c>
      <c r="J3335">
        <v>908.73</v>
      </c>
      <c r="K3335">
        <v>16066.35</v>
      </c>
    </row>
    <row r="3336" spans="1:11" x14ac:dyDescent="0.25">
      <c r="A3336" t="s">
        <v>5958</v>
      </c>
      <c r="B3336" t="str">
        <f>C3336&amp;"-"&amp;COUNTIF(C$2:C3336,C3336)</f>
        <v>73665-20</v>
      </c>
      <c r="C3336">
        <v>73665</v>
      </c>
      <c r="D3336" s="57">
        <v>45058</v>
      </c>
      <c r="E3336" s="84" t="str">
        <f>F3336&amp;"-"&amp;COUNTIF($F$2:F3336,F3336)</f>
        <v>METASA-2702</v>
      </c>
      <c r="F3336" s="84" t="str">
        <f t="shared" si="166"/>
        <v>METASA</v>
      </c>
      <c r="G3336" t="s">
        <v>8581</v>
      </c>
      <c r="H3336" s="62">
        <v>88416482000106</v>
      </c>
      <c r="I3336" t="s">
        <v>30</v>
      </c>
      <c r="J3336">
        <v>1174.9000000000001</v>
      </c>
      <c r="K3336">
        <v>23638.95</v>
      </c>
    </row>
    <row r="3337" spans="1:11" x14ac:dyDescent="0.25">
      <c r="A3337" t="s">
        <v>5958</v>
      </c>
      <c r="B3337" t="str">
        <f>C3337&amp;"-"&amp;COUNTIF(C$2:C3337,C3337)</f>
        <v>73665-21</v>
      </c>
      <c r="C3337">
        <v>73665</v>
      </c>
      <c r="D3337" s="57">
        <v>45058</v>
      </c>
      <c r="E3337" s="84" t="str">
        <f>F3337&amp;"-"&amp;COUNTIF($F$2:F3337,F3337)</f>
        <v>METASA-2703</v>
      </c>
      <c r="F3337" s="84" t="str">
        <f t="shared" si="166"/>
        <v>METASA</v>
      </c>
      <c r="G3337" t="s">
        <v>8581</v>
      </c>
      <c r="H3337" s="62">
        <v>88416482000106</v>
      </c>
      <c r="I3337" t="s">
        <v>30</v>
      </c>
      <c r="J3337">
        <v>158.76</v>
      </c>
      <c r="K3337">
        <v>2910.07</v>
      </c>
    </row>
    <row r="3338" spans="1:11" x14ac:dyDescent="0.25">
      <c r="A3338" t="s">
        <v>5958</v>
      </c>
      <c r="B3338" t="str">
        <f>C3338&amp;"-"&amp;COUNTIF(C$2:C3338,C3338)</f>
        <v>73665-22</v>
      </c>
      <c r="C3338">
        <v>73665</v>
      </c>
      <c r="D3338" s="57">
        <v>45058</v>
      </c>
      <c r="E3338" s="84" t="str">
        <f>F3338&amp;"-"&amp;COUNTIF($F$2:F3338,F3338)</f>
        <v>METASA-2704</v>
      </c>
      <c r="F3338" s="84" t="str">
        <f t="shared" si="166"/>
        <v>METASA</v>
      </c>
      <c r="G3338" t="s">
        <v>8581</v>
      </c>
      <c r="H3338" s="62">
        <v>88416482000106</v>
      </c>
      <c r="I3338" t="s">
        <v>30</v>
      </c>
      <c r="J3338">
        <v>114.91</v>
      </c>
      <c r="K3338">
        <v>2106.3000000000002</v>
      </c>
    </row>
    <row r="3339" spans="1:11" x14ac:dyDescent="0.25">
      <c r="A3339" t="s">
        <v>5958</v>
      </c>
      <c r="B3339" t="str">
        <f>C3339&amp;"-"&amp;COUNTIF(C$2:C3339,C3339)</f>
        <v>73665-23</v>
      </c>
      <c r="C3339">
        <v>73665</v>
      </c>
      <c r="D3339" s="57">
        <v>45058</v>
      </c>
      <c r="E3339" s="84" t="str">
        <f>F3339&amp;"-"&amp;COUNTIF($F$2:F3339,F3339)</f>
        <v>METASA-2705</v>
      </c>
      <c r="F3339" s="84" t="str">
        <f t="shared" si="166"/>
        <v>METASA</v>
      </c>
      <c r="G3339" t="s">
        <v>8581</v>
      </c>
      <c r="H3339" s="62">
        <v>88416482000106</v>
      </c>
      <c r="I3339" t="s">
        <v>30</v>
      </c>
      <c r="J3339">
        <v>333.01</v>
      </c>
      <c r="K3339">
        <v>6916.62</v>
      </c>
    </row>
    <row r="3340" spans="1:11" x14ac:dyDescent="0.25">
      <c r="A3340" t="s">
        <v>5958</v>
      </c>
      <c r="B3340" t="str">
        <f>C3340&amp;"-"&amp;COUNTIF(C$2:C3340,C3340)</f>
        <v>73665-24</v>
      </c>
      <c r="C3340">
        <v>73665</v>
      </c>
      <c r="D3340" s="57">
        <v>45058</v>
      </c>
      <c r="E3340" s="84" t="str">
        <f>F3340&amp;"-"&amp;COUNTIF($F$2:F3340,F3340)</f>
        <v>METASA-2706</v>
      </c>
      <c r="F3340" s="84" t="str">
        <f t="shared" si="166"/>
        <v>METASA</v>
      </c>
      <c r="G3340" t="s">
        <v>8581</v>
      </c>
      <c r="H3340" s="62">
        <v>88416482000106</v>
      </c>
      <c r="I3340" t="s">
        <v>30</v>
      </c>
      <c r="J3340">
        <v>3056.93</v>
      </c>
      <c r="K3340">
        <v>56033.53</v>
      </c>
    </row>
    <row r="3341" spans="1:11" x14ac:dyDescent="0.25">
      <c r="A3341" t="s">
        <v>5958</v>
      </c>
      <c r="B3341" t="str">
        <f>C3341&amp;"-"&amp;COUNTIF(C$2:C3341,C3341)</f>
        <v>73689-1</v>
      </c>
      <c r="C3341">
        <v>73689</v>
      </c>
      <c r="D3341" s="57">
        <v>45058</v>
      </c>
      <c r="E3341" s="84" t="str">
        <f>F3341&amp;"-"&amp;COUNTIF($F$2:F3341,F3341)</f>
        <v>METASA-2707</v>
      </c>
      <c r="F3341" s="84" t="str">
        <f t="shared" si="166"/>
        <v>METASA</v>
      </c>
      <c r="G3341" t="s">
        <v>8581</v>
      </c>
      <c r="H3341" s="62">
        <v>88416482000106</v>
      </c>
      <c r="I3341" t="s">
        <v>30</v>
      </c>
      <c r="J3341">
        <v>84.45</v>
      </c>
      <c r="K3341">
        <v>1425.52</v>
      </c>
    </row>
    <row r="3342" spans="1:11" x14ac:dyDescent="0.25">
      <c r="A3342" t="s">
        <v>5958</v>
      </c>
      <c r="B3342" t="str">
        <f>C3342&amp;"-"&amp;COUNTIF(C$2:C3342,C3342)</f>
        <v>73689-2</v>
      </c>
      <c r="C3342">
        <v>73689</v>
      </c>
      <c r="D3342" s="57">
        <v>45058</v>
      </c>
      <c r="E3342" s="84" t="str">
        <f>F3342&amp;"-"&amp;COUNTIF($F$2:F3342,F3342)</f>
        <v>METASA-2708</v>
      </c>
      <c r="F3342" s="84" t="str">
        <f t="shared" si="166"/>
        <v>METASA</v>
      </c>
      <c r="G3342" t="s">
        <v>8581</v>
      </c>
      <c r="H3342" s="62">
        <v>88416482000106</v>
      </c>
      <c r="I3342" t="s">
        <v>30</v>
      </c>
      <c r="J3342">
        <v>271.14999999999998</v>
      </c>
      <c r="K3342">
        <v>3625.28</v>
      </c>
    </row>
    <row r="3343" spans="1:11" x14ac:dyDescent="0.25">
      <c r="A3343" t="s">
        <v>5958</v>
      </c>
      <c r="B3343" t="str">
        <f>C3343&amp;"-"&amp;COUNTIF(C$2:C3343,C3343)</f>
        <v>73689-3</v>
      </c>
      <c r="C3343">
        <v>73689</v>
      </c>
      <c r="D3343" s="57">
        <v>45058</v>
      </c>
      <c r="E3343" s="84" t="str">
        <f>F3343&amp;"-"&amp;COUNTIF($F$2:F3343,F3343)</f>
        <v>METASA-2709</v>
      </c>
      <c r="F3343" s="84" t="str">
        <f t="shared" si="166"/>
        <v>METASA</v>
      </c>
      <c r="G3343" t="s">
        <v>8581</v>
      </c>
      <c r="H3343" s="62">
        <v>88416482000106</v>
      </c>
      <c r="I3343" t="s">
        <v>30</v>
      </c>
      <c r="J3343">
        <v>811.82</v>
      </c>
      <c r="K3343">
        <v>13703.52</v>
      </c>
    </row>
    <row r="3344" spans="1:11" x14ac:dyDescent="0.25">
      <c r="A3344" t="s">
        <v>5958</v>
      </c>
      <c r="B3344" t="str">
        <f>C3344&amp;"-"&amp;COUNTIF(C$2:C3344,C3344)</f>
        <v>73689-4</v>
      </c>
      <c r="C3344">
        <v>73689</v>
      </c>
      <c r="D3344" s="57">
        <v>45058</v>
      </c>
      <c r="E3344" s="84" t="str">
        <f>F3344&amp;"-"&amp;COUNTIF($F$2:F3344,F3344)</f>
        <v>METASA-2710</v>
      </c>
      <c r="F3344" s="84" t="str">
        <f t="shared" si="166"/>
        <v>METASA</v>
      </c>
      <c r="G3344" t="s">
        <v>8581</v>
      </c>
      <c r="H3344" s="62">
        <v>88416482000106</v>
      </c>
      <c r="I3344" t="s">
        <v>30</v>
      </c>
      <c r="J3344">
        <v>32.94</v>
      </c>
      <c r="K3344">
        <v>556.03</v>
      </c>
    </row>
    <row r="3345" spans="1:11" x14ac:dyDescent="0.25">
      <c r="A3345" t="s">
        <v>5958</v>
      </c>
      <c r="B3345" t="str">
        <f>C3345&amp;"-"&amp;COUNTIF(C$2:C3345,C3345)</f>
        <v>73689-5</v>
      </c>
      <c r="C3345">
        <v>73689</v>
      </c>
      <c r="D3345" s="57">
        <v>45058</v>
      </c>
      <c r="E3345" s="84" t="str">
        <f>F3345&amp;"-"&amp;COUNTIF($F$2:F3345,F3345)</f>
        <v>METASA-2711</v>
      </c>
      <c r="F3345" s="84" t="str">
        <f t="shared" si="166"/>
        <v>METASA</v>
      </c>
      <c r="G3345" t="s">
        <v>8581</v>
      </c>
      <c r="H3345" s="62">
        <v>88416482000106</v>
      </c>
      <c r="I3345" t="s">
        <v>30</v>
      </c>
      <c r="J3345">
        <v>81.099999999999994</v>
      </c>
      <c r="K3345">
        <v>1172.71</v>
      </c>
    </row>
    <row r="3346" spans="1:11" x14ac:dyDescent="0.25">
      <c r="A3346" t="s">
        <v>5958</v>
      </c>
      <c r="B3346" t="str">
        <f>C3346&amp;"-"&amp;COUNTIF(C$2:C3346,C3346)</f>
        <v>73689-6</v>
      </c>
      <c r="C3346">
        <v>73689</v>
      </c>
      <c r="D3346" s="57">
        <v>45058</v>
      </c>
      <c r="E3346" s="84" t="str">
        <f>F3346&amp;"-"&amp;COUNTIF($F$2:F3346,F3346)</f>
        <v>METASA-2712</v>
      </c>
      <c r="F3346" s="84" t="str">
        <f t="shared" si="166"/>
        <v>METASA</v>
      </c>
      <c r="G3346" t="s">
        <v>8581</v>
      </c>
      <c r="H3346" s="62">
        <v>88416482000106</v>
      </c>
      <c r="I3346" t="s">
        <v>30</v>
      </c>
      <c r="J3346">
        <v>2990.67</v>
      </c>
      <c r="K3346">
        <v>43245.09</v>
      </c>
    </row>
    <row r="3347" spans="1:11" x14ac:dyDescent="0.25">
      <c r="A3347" t="s">
        <v>5958</v>
      </c>
      <c r="B3347" t="str">
        <f>C3347&amp;"-"&amp;COUNTIF(C$2:C3347,C3347)</f>
        <v>73689-7</v>
      </c>
      <c r="C3347">
        <v>73689</v>
      </c>
      <c r="D3347" s="57">
        <v>45058</v>
      </c>
      <c r="E3347" s="84" t="str">
        <f>F3347&amp;"-"&amp;COUNTIF($F$2:F3347,F3347)</f>
        <v>METASA-2713</v>
      </c>
      <c r="F3347" s="84" t="str">
        <f t="shared" si="166"/>
        <v>METASA</v>
      </c>
      <c r="G3347" t="s">
        <v>8581</v>
      </c>
      <c r="H3347" s="62">
        <v>88416482000106</v>
      </c>
      <c r="I3347" t="s">
        <v>30</v>
      </c>
      <c r="J3347">
        <v>2.97</v>
      </c>
      <c r="K3347">
        <v>45.2</v>
      </c>
    </row>
    <row r="3348" spans="1:11" x14ac:dyDescent="0.25">
      <c r="A3348" t="s">
        <v>5958</v>
      </c>
      <c r="B3348" t="str">
        <f>C3348&amp;"-"&amp;COUNTIF(C$2:C3348,C3348)</f>
        <v>73689-8</v>
      </c>
      <c r="C3348">
        <v>73689</v>
      </c>
      <c r="D3348" s="57">
        <v>45058</v>
      </c>
      <c r="E3348" s="84" t="str">
        <f>F3348&amp;"-"&amp;COUNTIF($F$2:F3348,F3348)</f>
        <v>METASA-2714</v>
      </c>
      <c r="F3348" s="84" t="str">
        <f t="shared" si="166"/>
        <v>METASA</v>
      </c>
      <c r="G3348" t="s">
        <v>8581</v>
      </c>
      <c r="H3348" s="62">
        <v>88416482000106</v>
      </c>
      <c r="I3348" t="s">
        <v>30</v>
      </c>
      <c r="J3348">
        <v>245.47</v>
      </c>
      <c r="K3348">
        <v>3942.25</v>
      </c>
    </row>
    <row r="3349" spans="1:11" x14ac:dyDescent="0.25">
      <c r="A3349" t="s">
        <v>5958</v>
      </c>
      <c r="B3349" t="str">
        <f>C3349&amp;"-"&amp;COUNTIF(C$2:C3349,C3349)</f>
        <v>73689-9</v>
      </c>
      <c r="C3349">
        <v>73689</v>
      </c>
      <c r="D3349" s="57">
        <v>45058</v>
      </c>
      <c r="E3349" s="84" t="str">
        <f>F3349&amp;"-"&amp;COUNTIF($F$2:F3349,F3349)</f>
        <v>METASA-2715</v>
      </c>
      <c r="F3349" s="84" t="str">
        <f t="shared" si="166"/>
        <v>METASA</v>
      </c>
      <c r="G3349" t="s">
        <v>8581</v>
      </c>
      <c r="H3349" s="62">
        <v>88416482000106</v>
      </c>
      <c r="I3349" t="s">
        <v>30</v>
      </c>
      <c r="J3349">
        <v>1200.92</v>
      </c>
      <c r="K3349">
        <v>19490.93</v>
      </c>
    </row>
    <row r="3350" spans="1:11" x14ac:dyDescent="0.25">
      <c r="A3350" t="s">
        <v>5958</v>
      </c>
      <c r="B3350" t="str">
        <f>C3350&amp;"-"&amp;COUNTIF(C$2:C3350,C3350)</f>
        <v>73689-10</v>
      </c>
      <c r="C3350">
        <v>73689</v>
      </c>
      <c r="D3350" s="57">
        <v>45058</v>
      </c>
      <c r="E3350" s="84" t="str">
        <f>F3350&amp;"-"&amp;COUNTIF($F$2:F3350,F3350)</f>
        <v>METASA-2716</v>
      </c>
      <c r="F3350" s="84" t="str">
        <f t="shared" si="166"/>
        <v>METASA</v>
      </c>
      <c r="G3350" t="s">
        <v>8581</v>
      </c>
      <c r="H3350" s="62">
        <v>88416482000106</v>
      </c>
      <c r="I3350" t="s">
        <v>30</v>
      </c>
      <c r="J3350">
        <v>1168.77</v>
      </c>
      <c r="K3350">
        <v>21820.94</v>
      </c>
    </row>
    <row r="3351" spans="1:11" x14ac:dyDescent="0.25">
      <c r="A3351" t="s">
        <v>5958</v>
      </c>
      <c r="B3351" t="str">
        <f>C3351&amp;"-"&amp;COUNTIF(C$2:C3351,C3351)</f>
        <v>73689-11</v>
      </c>
      <c r="C3351">
        <v>73689</v>
      </c>
      <c r="D3351" s="57">
        <v>45058</v>
      </c>
      <c r="E3351" s="84" t="str">
        <f>F3351&amp;"-"&amp;COUNTIF($F$2:F3351,F3351)</f>
        <v>METASA-2717</v>
      </c>
      <c r="F3351" s="84" t="str">
        <f t="shared" si="166"/>
        <v>METASA</v>
      </c>
      <c r="G3351" t="s">
        <v>8581</v>
      </c>
      <c r="H3351" s="62">
        <v>88416482000106</v>
      </c>
      <c r="I3351" t="s">
        <v>30</v>
      </c>
      <c r="J3351">
        <v>938.6</v>
      </c>
      <c r="K3351">
        <v>15843.57</v>
      </c>
    </row>
    <row r="3352" spans="1:11" x14ac:dyDescent="0.25">
      <c r="A3352" t="s">
        <v>5958</v>
      </c>
      <c r="B3352" t="str">
        <f>C3352&amp;"-"&amp;COUNTIF(C$2:C3352,C3352)</f>
        <v>73689-12</v>
      </c>
      <c r="C3352">
        <v>73689</v>
      </c>
      <c r="D3352" s="57">
        <v>45058</v>
      </c>
      <c r="E3352" s="84" t="str">
        <f>F3352&amp;"-"&amp;COUNTIF($F$2:F3352,F3352)</f>
        <v>METASA-2718</v>
      </c>
      <c r="F3352" s="84" t="str">
        <f t="shared" si="166"/>
        <v>METASA</v>
      </c>
      <c r="G3352" t="s">
        <v>8581</v>
      </c>
      <c r="H3352" s="62">
        <v>88416482000106</v>
      </c>
      <c r="I3352" t="s">
        <v>30</v>
      </c>
      <c r="J3352">
        <v>62.44</v>
      </c>
      <c r="K3352">
        <v>1206.3399999999999</v>
      </c>
    </row>
    <row r="3353" spans="1:11" x14ac:dyDescent="0.25">
      <c r="A3353" t="s">
        <v>5958</v>
      </c>
      <c r="B3353" t="str">
        <f>C3353&amp;"-"&amp;COUNTIF(C$2:C3353,C3353)</f>
        <v>73689-13</v>
      </c>
      <c r="C3353">
        <v>73689</v>
      </c>
      <c r="D3353" s="57">
        <v>45058</v>
      </c>
      <c r="E3353" s="84" t="str">
        <f>F3353&amp;"-"&amp;COUNTIF($F$2:F3353,F3353)</f>
        <v>METASA-2719</v>
      </c>
      <c r="F3353" s="84" t="str">
        <f t="shared" si="166"/>
        <v>METASA</v>
      </c>
      <c r="G3353" t="s">
        <v>8581</v>
      </c>
      <c r="H3353" s="62">
        <v>88416482000106</v>
      </c>
      <c r="I3353" t="s">
        <v>30</v>
      </c>
      <c r="J3353">
        <v>234.27</v>
      </c>
      <c r="K3353">
        <v>4526.1000000000004</v>
      </c>
    </row>
    <row r="3354" spans="1:11" x14ac:dyDescent="0.25">
      <c r="A3354" t="s">
        <v>5958</v>
      </c>
      <c r="B3354" t="str">
        <f>C3354&amp;"-"&amp;COUNTIF(C$2:C3354,C3354)</f>
        <v>73689-14</v>
      </c>
      <c r="C3354">
        <v>73689</v>
      </c>
      <c r="D3354" s="57">
        <v>45058</v>
      </c>
      <c r="E3354" s="84" t="str">
        <f>F3354&amp;"-"&amp;COUNTIF($F$2:F3354,F3354)</f>
        <v>METASA-2720</v>
      </c>
      <c r="F3354" s="84" t="str">
        <f t="shared" si="166"/>
        <v>METASA</v>
      </c>
      <c r="G3354" t="s">
        <v>8581</v>
      </c>
      <c r="H3354" s="62">
        <v>88416482000106</v>
      </c>
      <c r="I3354" t="s">
        <v>30</v>
      </c>
      <c r="J3354">
        <v>1489.97</v>
      </c>
      <c r="K3354">
        <v>27311.15</v>
      </c>
    </row>
    <row r="3355" spans="1:11" x14ac:dyDescent="0.25">
      <c r="A3355" t="s">
        <v>5958</v>
      </c>
      <c r="B3355" t="str">
        <f>C3355&amp;"-"&amp;COUNTIF(C$2:C3355,C3355)</f>
        <v>73689-15</v>
      </c>
      <c r="C3355">
        <v>73689</v>
      </c>
      <c r="D3355" s="57">
        <v>45058</v>
      </c>
      <c r="E3355" s="84" t="str">
        <f>F3355&amp;"-"&amp;COUNTIF($F$2:F3355,F3355)</f>
        <v>METASA-2721</v>
      </c>
      <c r="F3355" s="84" t="str">
        <f t="shared" si="166"/>
        <v>METASA</v>
      </c>
      <c r="G3355" t="s">
        <v>8581</v>
      </c>
      <c r="H3355" s="62">
        <v>88416482000106</v>
      </c>
      <c r="I3355" t="s">
        <v>30</v>
      </c>
      <c r="J3355">
        <v>970.39</v>
      </c>
      <c r="K3355">
        <v>17156.5</v>
      </c>
    </row>
    <row r="3356" spans="1:11" x14ac:dyDescent="0.25">
      <c r="A3356" t="s">
        <v>5958</v>
      </c>
      <c r="B3356" t="str">
        <f>C3356&amp;"-"&amp;COUNTIF(C$2:C3356,C3356)</f>
        <v>73689-16</v>
      </c>
      <c r="C3356">
        <v>73689</v>
      </c>
      <c r="D3356" s="57">
        <v>45058</v>
      </c>
      <c r="E3356" s="84" t="str">
        <f>F3356&amp;"-"&amp;COUNTIF($F$2:F3356,F3356)</f>
        <v>METASA-2722</v>
      </c>
      <c r="F3356" s="84" t="str">
        <f t="shared" si="166"/>
        <v>METASA</v>
      </c>
      <c r="G3356" t="s">
        <v>8581</v>
      </c>
      <c r="H3356" s="62">
        <v>88416482000106</v>
      </c>
      <c r="I3356" t="s">
        <v>30</v>
      </c>
      <c r="J3356">
        <v>727.76</v>
      </c>
      <c r="K3356">
        <v>12866.8</v>
      </c>
    </row>
    <row r="3357" spans="1:11" x14ac:dyDescent="0.25">
      <c r="A3357" t="s">
        <v>5958</v>
      </c>
      <c r="B3357" t="str">
        <f>C3357&amp;"-"&amp;COUNTIF(C$2:C3357,C3357)</f>
        <v>73689-17</v>
      </c>
      <c r="C3357">
        <v>73689</v>
      </c>
      <c r="D3357" s="57">
        <v>45058</v>
      </c>
      <c r="E3357" s="84" t="str">
        <f>F3357&amp;"-"&amp;COUNTIF($F$2:F3357,F3357)</f>
        <v>METASA-2723</v>
      </c>
      <c r="F3357" s="84" t="str">
        <f t="shared" si="166"/>
        <v>METASA</v>
      </c>
      <c r="G3357" t="s">
        <v>8581</v>
      </c>
      <c r="H3357" s="62">
        <v>88416482000106</v>
      </c>
      <c r="I3357" t="s">
        <v>30</v>
      </c>
      <c r="J3357">
        <v>5529.87</v>
      </c>
      <c r="K3357">
        <v>111260.95</v>
      </c>
    </row>
    <row r="3358" spans="1:11" x14ac:dyDescent="0.25">
      <c r="A3358" t="s">
        <v>5958</v>
      </c>
      <c r="B3358" t="str">
        <f>C3358&amp;"-"&amp;COUNTIF(C$2:C3358,C3358)</f>
        <v>73689-18</v>
      </c>
      <c r="C3358">
        <v>73689</v>
      </c>
      <c r="D3358" s="57">
        <v>45058</v>
      </c>
      <c r="E3358" s="84" t="str">
        <f>F3358&amp;"-"&amp;COUNTIF($F$2:F3358,F3358)</f>
        <v>METASA-2724</v>
      </c>
      <c r="F3358" s="84" t="str">
        <f t="shared" si="166"/>
        <v>METASA</v>
      </c>
      <c r="G3358" t="s">
        <v>8581</v>
      </c>
      <c r="H3358" s="62">
        <v>88416482000106</v>
      </c>
      <c r="I3358" t="s">
        <v>30</v>
      </c>
      <c r="J3358">
        <v>111</v>
      </c>
      <c r="K3358">
        <v>2034.63</v>
      </c>
    </row>
    <row r="3359" spans="1:11" x14ac:dyDescent="0.25">
      <c r="A3359" t="s">
        <v>5958</v>
      </c>
      <c r="B3359" t="str">
        <f>C3359&amp;"-"&amp;COUNTIF(C$2:C3359,C3359)</f>
        <v>73689-19</v>
      </c>
      <c r="C3359">
        <v>73689</v>
      </c>
      <c r="D3359" s="57">
        <v>45058</v>
      </c>
      <c r="E3359" s="84" t="str">
        <f>F3359&amp;"-"&amp;COUNTIF($F$2:F3359,F3359)</f>
        <v>METASA-2725</v>
      </c>
      <c r="F3359" s="84" t="str">
        <f t="shared" si="166"/>
        <v>METASA</v>
      </c>
      <c r="G3359" t="s">
        <v>8581</v>
      </c>
      <c r="H3359" s="62">
        <v>88416482000106</v>
      </c>
      <c r="I3359" t="s">
        <v>30</v>
      </c>
      <c r="J3359">
        <v>321.29000000000002</v>
      </c>
      <c r="K3359">
        <v>5889.25</v>
      </c>
    </row>
    <row r="3360" spans="1:11" x14ac:dyDescent="0.25">
      <c r="A3360" t="s">
        <v>5958</v>
      </c>
      <c r="B3360" t="str">
        <f>C3360&amp;"-"&amp;COUNTIF(C$2:C3360,C3360)</f>
        <v>73689-20</v>
      </c>
      <c r="C3360">
        <v>73689</v>
      </c>
      <c r="D3360" s="57">
        <v>45058</v>
      </c>
      <c r="E3360" s="84" t="str">
        <f>F3360&amp;"-"&amp;COUNTIF($F$2:F3360,F3360)</f>
        <v>METASA-2726</v>
      </c>
      <c r="F3360" s="84" t="str">
        <f t="shared" si="166"/>
        <v>METASA</v>
      </c>
      <c r="G3360" t="s">
        <v>8581</v>
      </c>
      <c r="H3360" s="62">
        <v>88416482000106</v>
      </c>
      <c r="I3360" t="s">
        <v>30</v>
      </c>
      <c r="J3360">
        <v>512.28</v>
      </c>
      <c r="K3360">
        <v>9390.09</v>
      </c>
    </row>
    <row r="3361" spans="1:11" x14ac:dyDescent="0.25">
      <c r="A3361" t="s">
        <v>5958</v>
      </c>
      <c r="B3361" t="str">
        <f>C3361&amp;"-"&amp;COUNTIF(C$2:C3361,C3361)</f>
        <v>73689-21</v>
      </c>
      <c r="C3361">
        <v>73689</v>
      </c>
      <c r="D3361" s="57">
        <v>45058</v>
      </c>
      <c r="E3361" s="84" t="str">
        <f>F3361&amp;"-"&amp;COUNTIF($F$2:F3361,F3361)</f>
        <v>METASA-2727</v>
      </c>
      <c r="F3361" s="84" t="str">
        <f t="shared" si="166"/>
        <v>METASA</v>
      </c>
      <c r="G3361" t="s">
        <v>8581</v>
      </c>
      <c r="H3361" s="62">
        <v>88416482000106</v>
      </c>
      <c r="I3361" t="s">
        <v>30</v>
      </c>
      <c r="J3361">
        <v>240.45</v>
      </c>
      <c r="K3361">
        <v>4994.1499999999996</v>
      </c>
    </row>
    <row r="3362" spans="1:11" x14ac:dyDescent="0.25">
      <c r="A3362" t="s">
        <v>5958</v>
      </c>
      <c r="B3362" t="str">
        <f>C3362&amp;"-"&amp;COUNTIF(C$2:C3362,C3362)</f>
        <v>73689-22</v>
      </c>
      <c r="C3362">
        <v>73689</v>
      </c>
      <c r="D3362" s="57">
        <v>45058</v>
      </c>
      <c r="E3362" s="84" t="str">
        <f>F3362&amp;"-"&amp;COUNTIF($F$2:F3362,F3362)</f>
        <v>METASA-2728</v>
      </c>
      <c r="F3362" s="84" t="str">
        <f t="shared" si="166"/>
        <v>METASA</v>
      </c>
      <c r="G3362" t="s">
        <v>8581</v>
      </c>
      <c r="H3362" s="62">
        <v>88416482000106</v>
      </c>
      <c r="I3362" t="s">
        <v>30</v>
      </c>
      <c r="J3362">
        <v>2825.05</v>
      </c>
      <c r="K3362">
        <v>51783.17</v>
      </c>
    </row>
    <row r="3363" spans="1:11" x14ac:dyDescent="0.25">
      <c r="A3363" t="s">
        <v>5958</v>
      </c>
      <c r="B3363" t="str">
        <f>C3363&amp;"-"&amp;COUNTIF(C$2:C3363,C3363)</f>
        <v>73689-23</v>
      </c>
      <c r="C3363">
        <v>73689</v>
      </c>
      <c r="D3363" s="57">
        <v>45058</v>
      </c>
      <c r="E3363" s="84" t="str">
        <f>F3363&amp;"-"&amp;COUNTIF($F$2:F3363,F3363)</f>
        <v>METASA-2729</v>
      </c>
      <c r="F3363" s="84" t="str">
        <f t="shared" si="166"/>
        <v>METASA</v>
      </c>
      <c r="G3363" t="s">
        <v>8581</v>
      </c>
      <c r="H3363" s="62">
        <v>88416482000106</v>
      </c>
      <c r="I3363" t="s">
        <v>30</v>
      </c>
      <c r="J3363">
        <v>979.79</v>
      </c>
      <c r="K3363">
        <v>4898.95</v>
      </c>
    </row>
    <row r="3364" spans="1:11" x14ac:dyDescent="0.25">
      <c r="A3364" t="s">
        <v>6002</v>
      </c>
      <c r="B3364" t="str">
        <f>C3364&amp;"-"&amp;COUNTIF(C$2:C3364,C3364)</f>
        <v>361-1</v>
      </c>
      <c r="C3364">
        <v>361</v>
      </c>
      <c r="D3364" s="57">
        <v>45063</v>
      </c>
      <c r="E3364" s="84" t="str">
        <f>F3364&amp;"-"&amp;COUNTIF($F$2:F3364,F3364)</f>
        <v>ENIGMA-1</v>
      </c>
      <c r="F3364" s="84" t="str">
        <f t="shared" si="166"/>
        <v>ENIGMA</v>
      </c>
      <c r="G3364" t="s">
        <v>8595</v>
      </c>
      <c r="H3364" s="62">
        <v>10371253000125</v>
      </c>
      <c r="I3364" t="s">
        <v>30</v>
      </c>
      <c r="J3364">
        <v>11260</v>
      </c>
      <c r="K3364">
        <v>325414</v>
      </c>
    </row>
    <row r="3365" spans="1:11" x14ac:dyDescent="0.25">
      <c r="A3365" t="s">
        <v>6002</v>
      </c>
      <c r="B3365" t="str">
        <f>C3365&amp;"-"&amp;COUNTIF(C$2:C3365,C3365)</f>
        <v>363-1</v>
      </c>
      <c r="C3365">
        <v>363</v>
      </c>
      <c r="D3365" s="57">
        <v>45063</v>
      </c>
      <c r="E3365" s="84" t="str">
        <f>F3365&amp;"-"&amp;COUNTIF($F$2:F3365,F3365)</f>
        <v>ENIGMA-2</v>
      </c>
      <c r="F3365" s="84" t="str">
        <f t="shared" si="166"/>
        <v>ENIGMA</v>
      </c>
      <c r="G3365" t="s">
        <v>8595</v>
      </c>
      <c r="H3365" s="62">
        <v>10371253000125</v>
      </c>
      <c r="I3365" t="s">
        <v>30</v>
      </c>
      <c r="J3365">
        <v>10906.12</v>
      </c>
      <c r="K3365">
        <v>315186.87</v>
      </c>
    </row>
    <row r="3366" spans="1:11" x14ac:dyDescent="0.25">
      <c r="A3366" t="s">
        <v>5958</v>
      </c>
      <c r="B3366" t="str">
        <f>C3366&amp;"-"&amp;COUNTIF(C$2:C3366,C3366)</f>
        <v>73768-1</v>
      </c>
      <c r="C3366">
        <v>73768</v>
      </c>
      <c r="D3366" s="57">
        <v>45063</v>
      </c>
      <c r="E3366" s="84" t="str">
        <f>F3366&amp;"-"&amp;COUNTIF($F$2:F3366,F3366)</f>
        <v>METASA-2730</v>
      </c>
      <c r="F3366" s="84" t="str">
        <f t="shared" si="166"/>
        <v>METASA</v>
      </c>
      <c r="G3366" t="s">
        <v>8581</v>
      </c>
      <c r="H3366" s="62">
        <v>88416482000106</v>
      </c>
      <c r="I3366" t="s">
        <v>30</v>
      </c>
      <c r="J3366">
        <v>233</v>
      </c>
      <c r="K3366">
        <v>3933.04</v>
      </c>
    </row>
    <row r="3367" spans="1:11" x14ac:dyDescent="0.25">
      <c r="A3367" t="s">
        <v>5958</v>
      </c>
      <c r="B3367" t="str">
        <f>C3367&amp;"-"&amp;COUNTIF(C$2:C3367,C3367)</f>
        <v>73768-2</v>
      </c>
      <c r="C3367">
        <v>73768</v>
      </c>
      <c r="D3367" s="57">
        <v>45063</v>
      </c>
      <c r="E3367" s="84" t="str">
        <f>F3367&amp;"-"&amp;COUNTIF($F$2:F3367,F3367)</f>
        <v>METASA-2731</v>
      </c>
      <c r="F3367" s="84" t="str">
        <f t="shared" si="166"/>
        <v>METASA</v>
      </c>
      <c r="G3367" t="s">
        <v>8581</v>
      </c>
      <c r="H3367" s="62">
        <v>88416482000106</v>
      </c>
      <c r="I3367" t="s">
        <v>30</v>
      </c>
      <c r="J3367">
        <v>3410.65</v>
      </c>
      <c r="K3367">
        <v>45600.39</v>
      </c>
    </row>
    <row r="3368" spans="1:11" x14ac:dyDescent="0.25">
      <c r="A3368" t="s">
        <v>5958</v>
      </c>
      <c r="B3368" t="str">
        <f>C3368&amp;"-"&amp;COUNTIF(C$2:C3368,C3368)</f>
        <v>73768-3</v>
      </c>
      <c r="C3368">
        <v>73768</v>
      </c>
      <c r="D3368" s="57">
        <v>45063</v>
      </c>
      <c r="E3368" s="84" t="str">
        <f>F3368&amp;"-"&amp;COUNTIF($F$2:F3368,F3368)</f>
        <v>METASA-2732</v>
      </c>
      <c r="F3368" s="84" t="str">
        <f t="shared" si="166"/>
        <v>METASA</v>
      </c>
      <c r="G3368" t="s">
        <v>8581</v>
      </c>
      <c r="H3368" s="62">
        <v>88416482000106</v>
      </c>
      <c r="I3368" t="s">
        <v>30</v>
      </c>
      <c r="J3368">
        <v>1716.58</v>
      </c>
      <c r="K3368">
        <v>28975.87</v>
      </c>
    </row>
    <row r="3369" spans="1:11" x14ac:dyDescent="0.25">
      <c r="A3369" t="s">
        <v>5958</v>
      </c>
      <c r="B3369" t="str">
        <f>C3369&amp;"-"&amp;COUNTIF(C$2:C3369,C3369)</f>
        <v>73768-4</v>
      </c>
      <c r="C3369">
        <v>73768</v>
      </c>
      <c r="D3369" s="57">
        <v>45063</v>
      </c>
      <c r="E3369" s="84" t="str">
        <f>F3369&amp;"-"&amp;COUNTIF($F$2:F3369,F3369)</f>
        <v>METASA-2733</v>
      </c>
      <c r="F3369" s="84" t="str">
        <f t="shared" si="166"/>
        <v>METASA</v>
      </c>
      <c r="G3369" t="s">
        <v>8581</v>
      </c>
      <c r="H3369" s="62">
        <v>88416482000106</v>
      </c>
      <c r="I3369" t="s">
        <v>30</v>
      </c>
      <c r="J3369">
        <v>32.06</v>
      </c>
      <c r="K3369">
        <v>541.16999999999996</v>
      </c>
    </row>
    <row r="3370" spans="1:11" x14ac:dyDescent="0.25">
      <c r="A3370" t="s">
        <v>5958</v>
      </c>
      <c r="B3370" t="str">
        <f>C3370&amp;"-"&amp;COUNTIF(C$2:C3370,C3370)</f>
        <v>73768-5</v>
      </c>
      <c r="C3370">
        <v>73768</v>
      </c>
      <c r="D3370" s="57">
        <v>45063</v>
      </c>
      <c r="E3370" s="84" t="str">
        <f>F3370&amp;"-"&amp;COUNTIF($F$2:F3370,F3370)</f>
        <v>METASA-2734</v>
      </c>
      <c r="F3370" s="84" t="str">
        <f t="shared" si="166"/>
        <v>METASA</v>
      </c>
      <c r="G3370" t="s">
        <v>8581</v>
      </c>
      <c r="H3370" s="62">
        <v>88416482000106</v>
      </c>
      <c r="I3370" t="s">
        <v>30</v>
      </c>
      <c r="J3370">
        <v>114.82</v>
      </c>
      <c r="K3370">
        <v>1660.3</v>
      </c>
    </row>
    <row r="3371" spans="1:11" x14ac:dyDescent="0.25">
      <c r="A3371" t="s">
        <v>5958</v>
      </c>
      <c r="B3371" t="str">
        <f>C3371&amp;"-"&amp;COUNTIF(C$2:C3371,C3371)</f>
        <v>73768-6</v>
      </c>
      <c r="C3371">
        <v>73768</v>
      </c>
      <c r="D3371" s="57">
        <v>45063</v>
      </c>
      <c r="E3371" s="84" t="str">
        <f>F3371&amp;"-"&amp;COUNTIF($F$2:F3371,F3371)</f>
        <v>METASA-2735</v>
      </c>
      <c r="F3371" s="84" t="str">
        <f t="shared" si="166"/>
        <v>METASA</v>
      </c>
      <c r="G3371" t="s">
        <v>8581</v>
      </c>
      <c r="H3371" s="62">
        <v>88416482000106</v>
      </c>
      <c r="I3371" t="s">
        <v>30</v>
      </c>
      <c r="J3371">
        <v>3015.59</v>
      </c>
      <c r="K3371">
        <v>40318.44</v>
      </c>
    </row>
    <row r="3372" spans="1:11" x14ac:dyDescent="0.25">
      <c r="A3372" t="s">
        <v>5958</v>
      </c>
      <c r="B3372" t="str">
        <f>C3372&amp;"-"&amp;COUNTIF(C$2:C3372,C3372)</f>
        <v>73768-7</v>
      </c>
      <c r="C3372">
        <v>73768</v>
      </c>
      <c r="D3372" s="57">
        <v>45063</v>
      </c>
      <c r="E3372" s="84" t="str">
        <f>F3372&amp;"-"&amp;COUNTIF($F$2:F3372,F3372)</f>
        <v>METASA-2736</v>
      </c>
      <c r="F3372" s="84" t="str">
        <f t="shared" si="166"/>
        <v>METASA</v>
      </c>
      <c r="G3372" t="s">
        <v>8581</v>
      </c>
      <c r="H3372" s="62">
        <v>88416482000106</v>
      </c>
      <c r="I3372" t="s">
        <v>30</v>
      </c>
      <c r="J3372">
        <v>175.77</v>
      </c>
      <c r="K3372">
        <v>2541.63</v>
      </c>
    </row>
    <row r="3373" spans="1:11" x14ac:dyDescent="0.25">
      <c r="A3373" t="s">
        <v>5958</v>
      </c>
      <c r="B3373" t="str">
        <f>C3373&amp;"-"&amp;COUNTIF(C$2:C3373,C3373)</f>
        <v>73768-8</v>
      </c>
      <c r="C3373">
        <v>73768</v>
      </c>
      <c r="D3373" s="57">
        <v>45063</v>
      </c>
      <c r="E3373" s="84" t="str">
        <f>F3373&amp;"-"&amp;COUNTIF($F$2:F3373,F3373)</f>
        <v>METASA-2737</v>
      </c>
      <c r="F3373" s="84" t="str">
        <f t="shared" si="166"/>
        <v>METASA</v>
      </c>
      <c r="G3373" t="s">
        <v>8581</v>
      </c>
      <c r="H3373" s="62">
        <v>88416482000106</v>
      </c>
      <c r="I3373" t="s">
        <v>30</v>
      </c>
      <c r="J3373">
        <v>68.650000000000006</v>
      </c>
      <c r="K3373">
        <v>992.68</v>
      </c>
    </row>
    <row r="3374" spans="1:11" x14ac:dyDescent="0.25">
      <c r="A3374" t="s">
        <v>5958</v>
      </c>
      <c r="B3374" t="str">
        <f>C3374&amp;"-"&amp;COUNTIF(C$2:C3374,C3374)</f>
        <v>73768-9</v>
      </c>
      <c r="C3374">
        <v>73768</v>
      </c>
      <c r="D3374" s="57">
        <v>45063</v>
      </c>
      <c r="E3374" s="84" t="str">
        <f>F3374&amp;"-"&amp;COUNTIF($F$2:F3374,F3374)</f>
        <v>METASA-2738</v>
      </c>
      <c r="F3374" s="84" t="str">
        <f t="shared" si="166"/>
        <v>METASA</v>
      </c>
      <c r="G3374" t="s">
        <v>8581</v>
      </c>
      <c r="H3374" s="62">
        <v>88416482000106</v>
      </c>
      <c r="I3374" t="s">
        <v>30</v>
      </c>
      <c r="J3374">
        <v>1812.3</v>
      </c>
      <c r="K3374">
        <v>24230.45</v>
      </c>
    </row>
    <row r="3375" spans="1:11" x14ac:dyDescent="0.25">
      <c r="A3375" t="s">
        <v>5958</v>
      </c>
      <c r="B3375" t="str">
        <f>C3375&amp;"-"&amp;COUNTIF(C$2:C3375,C3375)</f>
        <v>73768-10</v>
      </c>
      <c r="C3375">
        <v>73768</v>
      </c>
      <c r="D3375" s="57">
        <v>45063</v>
      </c>
      <c r="E3375" s="84" t="str">
        <f>F3375&amp;"-"&amp;COUNTIF($F$2:F3375,F3375)</f>
        <v>METASA-2739</v>
      </c>
      <c r="F3375" s="84" t="str">
        <f t="shared" si="166"/>
        <v>METASA</v>
      </c>
      <c r="G3375" t="s">
        <v>8581</v>
      </c>
      <c r="H3375" s="62">
        <v>88416482000106</v>
      </c>
      <c r="I3375" t="s">
        <v>30</v>
      </c>
      <c r="J3375">
        <v>2739.68</v>
      </c>
      <c r="K3375">
        <v>39615.78</v>
      </c>
    </row>
    <row r="3376" spans="1:11" x14ac:dyDescent="0.25">
      <c r="A3376" t="s">
        <v>5958</v>
      </c>
      <c r="B3376" t="str">
        <f>C3376&amp;"-"&amp;COUNTIF(C$2:C3376,C3376)</f>
        <v>73768-11</v>
      </c>
      <c r="C3376">
        <v>73768</v>
      </c>
      <c r="D3376" s="57">
        <v>45063</v>
      </c>
      <c r="E3376" s="84" t="str">
        <f>F3376&amp;"-"&amp;COUNTIF($F$2:F3376,F3376)</f>
        <v>METASA-2740</v>
      </c>
      <c r="F3376" s="84" t="str">
        <f t="shared" si="166"/>
        <v>METASA</v>
      </c>
      <c r="G3376" t="s">
        <v>8581</v>
      </c>
      <c r="H3376" s="62">
        <v>88416482000106</v>
      </c>
      <c r="I3376" t="s">
        <v>30</v>
      </c>
      <c r="J3376">
        <v>2961.78</v>
      </c>
      <c r="K3376">
        <v>45078.29</v>
      </c>
    </row>
    <row r="3377" spans="1:11" x14ac:dyDescent="0.25">
      <c r="A3377" t="s">
        <v>5958</v>
      </c>
      <c r="B3377" t="str">
        <f>C3377&amp;"-"&amp;COUNTIF(C$2:C3377,C3377)</f>
        <v>73768-12</v>
      </c>
      <c r="C3377">
        <v>73768</v>
      </c>
      <c r="D3377" s="57">
        <v>45063</v>
      </c>
      <c r="E3377" s="84" t="str">
        <f>F3377&amp;"-"&amp;COUNTIF($F$2:F3377,F3377)</f>
        <v>METASA-2741</v>
      </c>
      <c r="F3377" s="84" t="str">
        <f t="shared" si="166"/>
        <v>METASA</v>
      </c>
      <c r="G3377" t="s">
        <v>8581</v>
      </c>
      <c r="H3377" s="62">
        <v>88416482000106</v>
      </c>
      <c r="I3377" t="s">
        <v>30</v>
      </c>
      <c r="J3377">
        <v>185.52</v>
      </c>
      <c r="K3377">
        <v>3131.58</v>
      </c>
    </row>
    <row r="3378" spans="1:11" x14ac:dyDescent="0.25">
      <c r="A3378" t="s">
        <v>5958</v>
      </c>
      <c r="B3378" t="str">
        <f>C3378&amp;"-"&amp;COUNTIF(C$2:C3378,C3378)</f>
        <v>73768-13</v>
      </c>
      <c r="C3378">
        <v>73768</v>
      </c>
      <c r="D3378" s="57">
        <v>45063</v>
      </c>
      <c r="E3378" s="84" t="str">
        <f>F3378&amp;"-"&amp;COUNTIF($F$2:F3378,F3378)</f>
        <v>METASA-2742</v>
      </c>
      <c r="F3378" s="84" t="str">
        <f t="shared" si="166"/>
        <v>METASA</v>
      </c>
      <c r="G3378" t="s">
        <v>8581</v>
      </c>
      <c r="H3378" s="62">
        <v>88416482000106</v>
      </c>
      <c r="I3378" t="s">
        <v>30</v>
      </c>
      <c r="J3378">
        <v>84.02</v>
      </c>
      <c r="K3378">
        <v>1278.78</v>
      </c>
    </row>
    <row r="3379" spans="1:11" x14ac:dyDescent="0.25">
      <c r="A3379" t="s">
        <v>5958</v>
      </c>
      <c r="B3379" t="str">
        <f>C3379&amp;"-"&amp;COUNTIF(C$2:C3379,C3379)</f>
        <v>73768-14</v>
      </c>
      <c r="C3379">
        <v>73768</v>
      </c>
      <c r="D3379" s="57">
        <v>45063</v>
      </c>
      <c r="E3379" s="84" t="str">
        <f>F3379&amp;"-"&amp;COUNTIF($F$2:F3379,F3379)</f>
        <v>METASA-2743</v>
      </c>
      <c r="F3379" s="84" t="str">
        <f t="shared" si="166"/>
        <v>METASA</v>
      </c>
      <c r="G3379" t="s">
        <v>8581</v>
      </c>
      <c r="H3379" s="62">
        <v>88416482000106</v>
      </c>
      <c r="I3379" t="s">
        <v>30</v>
      </c>
      <c r="J3379">
        <v>549.63</v>
      </c>
      <c r="K3379">
        <v>9277.75</v>
      </c>
    </row>
    <row r="3380" spans="1:11" x14ac:dyDescent="0.25">
      <c r="A3380" t="s">
        <v>5958</v>
      </c>
      <c r="B3380" t="str">
        <f>C3380&amp;"-"&amp;COUNTIF(C$2:C3380,C3380)</f>
        <v>73768-15</v>
      </c>
      <c r="C3380">
        <v>73768</v>
      </c>
      <c r="D3380" s="57">
        <v>45063</v>
      </c>
      <c r="E3380" s="84" t="str">
        <f>F3380&amp;"-"&amp;COUNTIF($F$2:F3380,F3380)</f>
        <v>METASA-2744</v>
      </c>
      <c r="F3380" s="84" t="str">
        <f t="shared" si="166"/>
        <v>METASA</v>
      </c>
      <c r="G3380" t="s">
        <v>8581</v>
      </c>
      <c r="H3380" s="62">
        <v>88416482000106</v>
      </c>
      <c r="I3380" t="s">
        <v>30</v>
      </c>
      <c r="J3380">
        <v>2030.33</v>
      </c>
      <c r="K3380">
        <v>32607.1</v>
      </c>
    </row>
    <row r="3381" spans="1:11" x14ac:dyDescent="0.25">
      <c r="A3381" t="s">
        <v>5958</v>
      </c>
      <c r="B3381" t="str">
        <f>C3381&amp;"-"&amp;COUNTIF(C$2:C3381,C3381)</f>
        <v>73768-16</v>
      </c>
      <c r="C3381">
        <v>73768</v>
      </c>
      <c r="D3381" s="57">
        <v>45063</v>
      </c>
      <c r="E3381" s="84" t="str">
        <f>F3381&amp;"-"&amp;COUNTIF($F$2:F3381,F3381)</f>
        <v>METASA-2745</v>
      </c>
      <c r="F3381" s="84" t="str">
        <f t="shared" si="166"/>
        <v>METASA</v>
      </c>
      <c r="G3381" t="s">
        <v>8581</v>
      </c>
      <c r="H3381" s="62">
        <v>88416482000106</v>
      </c>
      <c r="I3381" t="s">
        <v>30</v>
      </c>
      <c r="J3381">
        <v>842.97</v>
      </c>
      <c r="K3381">
        <v>11270.51</v>
      </c>
    </row>
    <row r="3382" spans="1:11" x14ac:dyDescent="0.25">
      <c r="A3382" t="s">
        <v>5958</v>
      </c>
      <c r="B3382" t="str">
        <f>C3382&amp;"-"&amp;COUNTIF(C$2:C3382,C3382)</f>
        <v>73768-17</v>
      </c>
      <c r="C3382">
        <v>73768</v>
      </c>
      <c r="D3382" s="57">
        <v>45063</v>
      </c>
      <c r="E3382" s="84" t="str">
        <f>F3382&amp;"-"&amp;COUNTIF($F$2:F3382,F3382)</f>
        <v>METASA-2746</v>
      </c>
      <c r="F3382" s="84" t="str">
        <f t="shared" si="166"/>
        <v>METASA</v>
      </c>
      <c r="G3382" t="s">
        <v>8581</v>
      </c>
      <c r="H3382" s="62">
        <v>88416482000106</v>
      </c>
      <c r="I3382" t="s">
        <v>30</v>
      </c>
      <c r="J3382">
        <v>2097.41</v>
      </c>
      <c r="K3382">
        <v>35404.28</v>
      </c>
    </row>
    <row r="3383" spans="1:11" x14ac:dyDescent="0.25">
      <c r="A3383" t="s">
        <v>5958</v>
      </c>
      <c r="B3383" t="str">
        <f>C3383&amp;"-"&amp;COUNTIF(C$2:C3383,C3383)</f>
        <v>73768-18</v>
      </c>
      <c r="C3383">
        <v>73768</v>
      </c>
      <c r="D3383" s="57">
        <v>45063</v>
      </c>
      <c r="E3383" s="84" t="str">
        <f>F3383&amp;"-"&amp;COUNTIF($F$2:F3383,F3383)</f>
        <v>METASA-2747</v>
      </c>
      <c r="F3383" s="84" t="str">
        <f t="shared" si="166"/>
        <v>METASA</v>
      </c>
      <c r="G3383" t="s">
        <v>8581</v>
      </c>
      <c r="H3383" s="62">
        <v>88416482000106</v>
      </c>
      <c r="I3383" t="s">
        <v>30</v>
      </c>
      <c r="J3383">
        <v>300.88</v>
      </c>
      <c r="K3383">
        <v>5813</v>
      </c>
    </row>
    <row r="3384" spans="1:11" x14ac:dyDescent="0.25">
      <c r="A3384" t="s">
        <v>5958</v>
      </c>
      <c r="B3384" t="str">
        <f>C3384&amp;"-"&amp;COUNTIF(C$2:C3384,C3384)</f>
        <v>73768-19</v>
      </c>
      <c r="C3384">
        <v>73768</v>
      </c>
      <c r="D3384" s="57">
        <v>45063</v>
      </c>
      <c r="E3384" s="84" t="str">
        <f>F3384&amp;"-"&amp;COUNTIF($F$2:F3384,F3384)</f>
        <v>METASA-2748</v>
      </c>
      <c r="F3384" s="84" t="str">
        <f t="shared" si="166"/>
        <v>METASA</v>
      </c>
      <c r="G3384" t="s">
        <v>8581</v>
      </c>
      <c r="H3384" s="62">
        <v>88416482000106</v>
      </c>
      <c r="I3384" t="s">
        <v>30</v>
      </c>
      <c r="J3384">
        <v>1075.47</v>
      </c>
      <c r="K3384">
        <v>20778.080000000002</v>
      </c>
    </row>
    <row r="3385" spans="1:11" x14ac:dyDescent="0.25">
      <c r="A3385" t="s">
        <v>5958</v>
      </c>
      <c r="B3385" t="str">
        <f>C3385&amp;"-"&amp;COUNTIF(C$2:C3385,C3385)</f>
        <v>73768-20</v>
      </c>
      <c r="C3385">
        <v>73768</v>
      </c>
      <c r="D3385" s="57">
        <v>45063</v>
      </c>
      <c r="E3385" s="84" t="str">
        <f>F3385&amp;"-"&amp;COUNTIF($F$2:F3385,F3385)</f>
        <v>METASA-2749</v>
      </c>
      <c r="F3385" s="84" t="str">
        <f t="shared" si="166"/>
        <v>METASA</v>
      </c>
      <c r="G3385" t="s">
        <v>8581</v>
      </c>
      <c r="H3385" s="62">
        <v>88416482000106</v>
      </c>
      <c r="I3385" t="s">
        <v>30</v>
      </c>
      <c r="J3385">
        <v>454.18</v>
      </c>
      <c r="K3385">
        <v>8029.9</v>
      </c>
    </row>
    <row r="3386" spans="1:11" x14ac:dyDescent="0.25">
      <c r="A3386" t="s">
        <v>5958</v>
      </c>
      <c r="B3386" t="str">
        <f>C3386&amp;"-"&amp;COUNTIF(C$2:C3386,C3386)</f>
        <v>73768-21</v>
      </c>
      <c r="C3386">
        <v>73768</v>
      </c>
      <c r="D3386" s="57">
        <v>45063</v>
      </c>
      <c r="E3386" s="84" t="str">
        <f>F3386&amp;"-"&amp;COUNTIF($F$2:F3386,F3386)</f>
        <v>METASA-2750</v>
      </c>
      <c r="F3386" s="84" t="str">
        <f t="shared" si="166"/>
        <v>METASA</v>
      </c>
      <c r="G3386" t="s">
        <v>8581</v>
      </c>
      <c r="H3386" s="62">
        <v>88416482000106</v>
      </c>
      <c r="I3386" t="s">
        <v>30</v>
      </c>
      <c r="J3386">
        <v>553.91999999999996</v>
      </c>
      <c r="K3386">
        <v>11144.87</v>
      </c>
    </row>
    <row r="3387" spans="1:11" x14ac:dyDescent="0.25">
      <c r="A3387" t="s">
        <v>5958</v>
      </c>
      <c r="B3387" t="str">
        <f>C3387&amp;"-"&amp;COUNTIF(C$2:C3387,C3387)</f>
        <v>73768-22</v>
      </c>
      <c r="C3387">
        <v>73768</v>
      </c>
      <c r="D3387" s="57">
        <v>45063</v>
      </c>
      <c r="E3387" s="84" t="str">
        <f>F3387&amp;"-"&amp;COUNTIF($F$2:F3387,F3387)</f>
        <v>METASA-2751</v>
      </c>
      <c r="F3387" s="84" t="str">
        <f t="shared" si="166"/>
        <v>METASA</v>
      </c>
      <c r="G3387" t="s">
        <v>8581</v>
      </c>
      <c r="H3387" s="62">
        <v>88416482000106</v>
      </c>
      <c r="I3387" t="s">
        <v>30</v>
      </c>
      <c r="J3387">
        <v>980.18</v>
      </c>
      <c r="K3387">
        <v>16545.439999999999</v>
      </c>
    </row>
    <row r="3388" spans="1:11" x14ac:dyDescent="0.25">
      <c r="A3388" t="s">
        <v>5958</v>
      </c>
      <c r="B3388" t="str">
        <f>C3388&amp;"-"&amp;COUNTIF(C$2:C3388,C3388)</f>
        <v>73768-23</v>
      </c>
      <c r="C3388">
        <v>73768</v>
      </c>
      <c r="D3388" s="57">
        <v>45063</v>
      </c>
      <c r="E3388" s="84" t="str">
        <f>F3388&amp;"-"&amp;COUNTIF($F$2:F3388,F3388)</f>
        <v>METASA-2752</v>
      </c>
      <c r="F3388" s="84" t="str">
        <f t="shared" si="166"/>
        <v>METASA</v>
      </c>
      <c r="G3388" t="s">
        <v>8581</v>
      </c>
      <c r="H3388" s="62">
        <v>88416482000106</v>
      </c>
      <c r="I3388" t="s">
        <v>30</v>
      </c>
      <c r="J3388">
        <v>179.89</v>
      </c>
      <c r="K3388">
        <v>3736.32</v>
      </c>
    </row>
    <row r="3389" spans="1:11" x14ac:dyDescent="0.25">
      <c r="A3389" t="s">
        <v>5958</v>
      </c>
      <c r="B3389" t="str">
        <f>C3389&amp;"-"&amp;COUNTIF(C$2:C3389,C3389)</f>
        <v>73768-24</v>
      </c>
      <c r="C3389">
        <v>73768</v>
      </c>
      <c r="D3389" s="57">
        <v>45063</v>
      </c>
      <c r="E3389" s="84" t="str">
        <f>F3389&amp;"-"&amp;COUNTIF($F$2:F3389,F3389)</f>
        <v>METASA-2753</v>
      </c>
      <c r="F3389" s="84" t="str">
        <f t="shared" si="166"/>
        <v>METASA</v>
      </c>
      <c r="G3389" t="s">
        <v>8581</v>
      </c>
      <c r="H3389" s="62">
        <v>88416482000106</v>
      </c>
      <c r="I3389" t="s">
        <v>30</v>
      </c>
      <c r="J3389">
        <v>44.56</v>
      </c>
      <c r="K3389">
        <v>678.2</v>
      </c>
    </row>
    <row r="3390" spans="1:11" x14ac:dyDescent="0.25">
      <c r="A3390" t="s">
        <v>6014</v>
      </c>
      <c r="B3390" t="str">
        <f>C3390&amp;"-"&amp;COUNTIF(C$2:C3390,C3390)</f>
        <v>303306-1</v>
      </c>
      <c r="C3390">
        <v>303306</v>
      </c>
      <c r="D3390" s="57">
        <v>45063</v>
      </c>
      <c r="E3390" s="84" t="str">
        <f>F3390&amp;"-"&amp;COUNTIF($F$2:F3390,F3390)</f>
        <v>PPG-1</v>
      </c>
      <c r="F3390" s="84" t="str">
        <f t="shared" si="166"/>
        <v>PPG</v>
      </c>
      <c r="G3390" t="s">
        <v>8596</v>
      </c>
      <c r="H3390" s="62">
        <v>43996693000127</v>
      </c>
      <c r="I3390" t="s">
        <v>869</v>
      </c>
      <c r="J3390">
        <v>387</v>
      </c>
      <c r="K3390">
        <v>53375.040000000001</v>
      </c>
    </row>
    <row r="3391" spans="1:11" x14ac:dyDescent="0.25">
      <c r="A3391" t="s">
        <v>5969</v>
      </c>
      <c r="B3391" t="str">
        <f>C3391&amp;"-"&amp;COUNTIF(C$2:C3391,C3391)</f>
        <v>303306-2</v>
      </c>
      <c r="C3391">
        <v>303306</v>
      </c>
      <c r="D3391" s="57">
        <v>45063</v>
      </c>
      <c r="E3391" s="84" t="str">
        <f>F3391&amp;"-"&amp;COUNTIF($F$2:F3391,F3391)</f>
        <v>PPG-2</v>
      </c>
      <c r="F3391" s="84" t="str">
        <f t="shared" si="166"/>
        <v>PPG</v>
      </c>
      <c r="G3391" t="s">
        <v>8596</v>
      </c>
      <c r="H3391" s="62">
        <v>43996693000127</v>
      </c>
      <c r="I3391" t="s">
        <v>869</v>
      </c>
      <c r="J3391">
        <v>4</v>
      </c>
      <c r="K3391">
        <v>1436.82</v>
      </c>
    </row>
    <row r="3392" spans="1:11" x14ac:dyDescent="0.25">
      <c r="A3392" t="s">
        <v>6014</v>
      </c>
      <c r="B3392" t="str">
        <f>C3392&amp;"-"&amp;COUNTIF(C$2:C3392,C3392)</f>
        <v>303306-3</v>
      </c>
      <c r="C3392">
        <v>303306</v>
      </c>
      <c r="D3392" s="57">
        <v>45063</v>
      </c>
      <c r="E3392" s="84" t="str">
        <f>F3392&amp;"-"&amp;COUNTIF($F$2:F3392,F3392)</f>
        <v>PPG-3</v>
      </c>
      <c r="F3392" s="84" t="str">
        <f t="shared" si="166"/>
        <v>PPG</v>
      </c>
      <c r="G3392" t="s">
        <v>8596</v>
      </c>
      <c r="H3392" s="62">
        <v>43996693000127</v>
      </c>
      <c r="I3392" t="s">
        <v>869</v>
      </c>
      <c r="J3392">
        <v>387</v>
      </c>
      <c r="K3392">
        <v>23362.85</v>
      </c>
    </row>
    <row r="3393" spans="1:11" x14ac:dyDescent="0.25">
      <c r="A3393" t="s">
        <v>5958</v>
      </c>
      <c r="B3393" t="str">
        <f>C3393&amp;"-"&amp;COUNTIF(C$2:C3393,C3393)</f>
        <v>73821-1</v>
      </c>
      <c r="C3393">
        <v>73821</v>
      </c>
      <c r="D3393" s="57">
        <v>45064</v>
      </c>
      <c r="E3393" s="84" t="str">
        <f>F3393&amp;"-"&amp;COUNTIF($F$2:F3393,F3393)</f>
        <v>METASA-2754</v>
      </c>
      <c r="F3393" s="84" t="str">
        <f t="shared" si="166"/>
        <v>METASA</v>
      </c>
      <c r="G3393" t="s">
        <v>8581</v>
      </c>
      <c r="H3393" s="62">
        <v>88416482000106</v>
      </c>
      <c r="I3393" t="s">
        <v>30</v>
      </c>
      <c r="J3393">
        <v>1524.24</v>
      </c>
      <c r="K3393">
        <v>22040.51</v>
      </c>
    </row>
    <row r="3394" spans="1:11" x14ac:dyDescent="0.25">
      <c r="A3394" t="s">
        <v>5958</v>
      </c>
      <c r="B3394" t="str">
        <f>C3394&amp;"-"&amp;COUNTIF(C$2:C3394,C3394)</f>
        <v>73821-2</v>
      </c>
      <c r="C3394">
        <v>73821</v>
      </c>
      <c r="D3394" s="57">
        <v>45064</v>
      </c>
      <c r="E3394" s="84" t="str">
        <f>F3394&amp;"-"&amp;COUNTIF($F$2:F3394,F3394)</f>
        <v>METASA-2755</v>
      </c>
      <c r="F3394" s="84" t="str">
        <f t="shared" si="166"/>
        <v>METASA</v>
      </c>
      <c r="G3394" t="s">
        <v>8581</v>
      </c>
      <c r="H3394" s="62">
        <v>88416482000106</v>
      </c>
      <c r="I3394" t="s">
        <v>30</v>
      </c>
      <c r="J3394">
        <v>11.2</v>
      </c>
      <c r="K3394">
        <v>189.06</v>
      </c>
    </row>
    <row r="3395" spans="1:11" x14ac:dyDescent="0.25">
      <c r="A3395" t="s">
        <v>5958</v>
      </c>
      <c r="B3395" t="str">
        <f>C3395&amp;"-"&amp;COUNTIF(C$2:C3395,C3395)</f>
        <v>73821-3</v>
      </c>
      <c r="C3395">
        <v>73821</v>
      </c>
      <c r="D3395" s="57">
        <v>45064</v>
      </c>
      <c r="E3395" s="84" t="str">
        <f>F3395&amp;"-"&amp;COUNTIF($F$2:F3395,F3395)</f>
        <v>METASA-2756</v>
      </c>
      <c r="F3395" s="84" t="str">
        <f t="shared" ref="F3395:F3458" si="167">LEFT(G3395,SEARCH(" ",G3395)-1)</f>
        <v>METASA</v>
      </c>
      <c r="G3395" t="s">
        <v>8581</v>
      </c>
      <c r="H3395" s="62">
        <v>88416482000106</v>
      </c>
      <c r="I3395" t="s">
        <v>30</v>
      </c>
      <c r="J3395">
        <v>1385.16</v>
      </c>
      <c r="K3395">
        <v>18519.59</v>
      </c>
    </row>
    <row r="3396" spans="1:11" x14ac:dyDescent="0.25">
      <c r="A3396" t="s">
        <v>5958</v>
      </c>
      <c r="B3396" t="str">
        <f>C3396&amp;"-"&amp;COUNTIF(C$2:C3396,C3396)</f>
        <v>73821-4</v>
      </c>
      <c r="C3396">
        <v>73821</v>
      </c>
      <c r="D3396" s="57">
        <v>45064</v>
      </c>
      <c r="E3396" s="84" t="str">
        <f>F3396&amp;"-"&amp;COUNTIF($F$2:F3396,F3396)</f>
        <v>METASA-2757</v>
      </c>
      <c r="F3396" s="84" t="str">
        <f t="shared" si="167"/>
        <v>METASA</v>
      </c>
      <c r="G3396" t="s">
        <v>8581</v>
      </c>
      <c r="H3396" s="62">
        <v>88416482000106</v>
      </c>
      <c r="I3396" t="s">
        <v>30</v>
      </c>
      <c r="J3396">
        <v>2407.9499999999998</v>
      </c>
      <c r="K3396">
        <v>32194.29</v>
      </c>
    </row>
    <row r="3397" spans="1:11" x14ac:dyDescent="0.25">
      <c r="A3397" t="s">
        <v>5958</v>
      </c>
      <c r="B3397" t="str">
        <f>C3397&amp;"-"&amp;COUNTIF(C$2:C3397,C3397)</f>
        <v>73821-5</v>
      </c>
      <c r="C3397">
        <v>73821</v>
      </c>
      <c r="D3397" s="57">
        <v>45064</v>
      </c>
      <c r="E3397" s="84" t="str">
        <f>F3397&amp;"-"&amp;COUNTIF($F$2:F3397,F3397)</f>
        <v>METASA-2758</v>
      </c>
      <c r="F3397" s="84" t="str">
        <f t="shared" si="167"/>
        <v>METASA</v>
      </c>
      <c r="G3397" t="s">
        <v>8581</v>
      </c>
      <c r="H3397" s="62">
        <v>88416482000106</v>
      </c>
      <c r="I3397" t="s">
        <v>30</v>
      </c>
      <c r="J3397">
        <v>989.52</v>
      </c>
      <c r="K3397">
        <v>14308.46</v>
      </c>
    </row>
    <row r="3398" spans="1:11" x14ac:dyDescent="0.25">
      <c r="A3398" t="s">
        <v>5958</v>
      </c>
      <c r="B3398" t="str">
        <f>C3398&amp;"-"&amp;COUNTIF(C$2:C3398,C3398)</f>
        <v>73821-6</v>
      </c>
      <c r="C3398">
        <v>73821</v>
      </c>
      <c r="D3398" s="57">
        <v>45064</v>
      </c>
      <c r="E3398" s="84" t="str">
        <f>F3398&amp;"-"&amp;COUNTIF($F$2:F3398,F3398)</f>
        <v>METASA-2759</v>
      </c>
      <c r="F3398" s="84" t="str">
        <f t="shared" si="167"/>
        <v>METASA</v>
      </c>
      <c r="G3398" t="s">
        <v>8581</v>
      </c>
      <c r="H3398" s="62">
        <v>88416482000106</v>
      </c>
      <c r="I3398" t="s">
        <v>30</v>
      </c>
      <c r="J3398">
        <v>6418.25</v>
      </c>
      <c r="K3398">
        <v>97685.77</v>
      </c>
    </row>
    <row r="3399" spans="1:11" x14ac:dyDescent="0.25">
      <c r="A3399" t="s">
        <v>5958</v>
      </c>
      <c r="B3399" t="str">
        <f>C3399&amp;"-"&amp;COUNTIF(C$2:C3399,C3399)</f>
        <v>73821-7</v>
      </c>
      <c r="C3399">
        <v>73821</v>
      </c>
      <c r="D3399" s="57">
        <v>45064</v>
      </c>
      <c r="E3399" s="84" t="str">
        <f>F3399&amp;"-"&amp;COUNTIF($F$2:F3399,F3399)</f>
        <v>METASA-2760</v>
      </c>
      <c r="F3399" s="84" t="str">
        <f t="shared" si="167"/>
        <v>METASA</v>
      </c>
      <c r="G3399" t="s">
        <v>8581</v>
      </c>
      <c r="H3399" s="62">
        <v>88416482000106</v>
      </c>
      <c r="I3399" t="s">
        <v>30</v>
      </c>
      <c r="J3399">
        <v>22.27</v>
      </c>
      <c r="K3399">
        <v>338.95</v>
      </c>
    </row>
    <row r="3400" spans="1:11" x14ac:dyDescent="0.25">
      <c r="A3400" t="s">
        <v>5958</v>
      </c>
      <c r="B3400" t="str">
        <f>C3400&amp;"-"&amp;COUNTIF(C$2:C3400,C3400)</f>
        <v>73821-8</v>
      </c>
      <c r="C3400">
        <v>73821</v>
      </c>
      <c r="D3400" s="57">
        <v>45064</v>
      </c>
      <c r="E3400" s="84" t="str">
        <f>F3400&amp;"-"&amp;COUNTIF($F$2:F3400,F3400)</f>
        <v>METASA-2761</v>
      </c>
      <c r="F3400" s="84" t="str">
        <f t="shared" si="167"/>
        <v>METASA</v>
      </c>
      <c r="G3400" t="s">
        <v>8581</v>
      </c>
      <c r="H3400" s="62">
        <v>88416482000106</v>
      </c>
      <c r="I3400" t="s">
        <v>30</v>
      </c>
      <c r="J3400">
        <v>750.69</v>
      </c>
      <c r="K3400">
        <v>12671.64</v>
      </c>
    </row>
    <row r="3401" spans="1:11" x14ac:dyDescent="0.25">
      <c r="A3401" t="s">
        <v>5958</v>
      </c>
      <c r="B3401" t="str">
        <f>C3401&amp;"-"&amp;COUNTIF(C$2:C3401,C3401)</f>
        <v>73821-9</v>
      </c>
      <c r="C3401">
        <v>73821</v>
      </c>
      <c r="D3401" s="57">
        <v>45064</v>
      </c>
      <c r="E3401" s="84" t="str">
        <f>F3401&amp;"-"&amp;COUNTIF($F$2:F3401,F3401)</f>
        <v>METASA-2762</v>
      </c>
      <c r="F3401" s="84" t="str">
        <f t="shared" si="167"/>
        <v>METASA</v>
      </c>
      <c r="G3401" t="s">
        <v>8581</v>
      </c>
      <c r="H3401" s="62">
        <v>88416482000106</v>
      </c>
      <c r="I3401" t="s">
        <v>30</v>
      </c>
      <c r="J3401">
        <v>2450.9299999999998</v>
      </c>
      <c r="K3401">
        <v>39361.94</v>
      </c>
    </row>
    <row r="3402" spans="1:11" x14ac:dyDescent="0.25">
      <c r="A3402" t="s">
        <v>5958</v>
      </c>
      <c r="B3402" t="str">
        <f>C3402&amp;"-"&amp;COUNTIF(C$2:C3402,C3402)</f>
        <v>73821-10</v>
      </c>
      <c r="C3402">
        <v>73821</v>
      </c>
      <c r="D3402" s="57">
        <v>45064</v>
      </c>
      <c r="E3402" s="84" t="str">
        <f>F3402&amp;"-"&amp;COUNTIF($F$2:F3402,F3402)</f>
        <v>METASA-2763</v>
      </c>
      <c r="F3402" s="84" t="str">
        <f t="shared" si="167"/>
        <v>METASA</v>
      </c>
      <c r="G3402" t="s">
        <v>8581</v>
      </c>
      <c r="H3402" s="62">
        <v>88416482000106</v>
      </c>
      <c r="I3402" t="s">
        <v>30</v>
      </c>
      <c r="J3402">
        <v>44.51</v>
      </c>
      <c r="K3402">
        <v>667.65</v>
      </c>
    </row>
    <row r="3403" spans="1:11" x14ac:dyDescent="0.25">
      <c r="A3403" t="s">
        <v>5958</v>
      </c>
      <c r="B3403" t="str">
        <f>C3403&amp;"-"&amp;COUNTIF(C$2:C3403,C3403)</f>
        <v>73821-11</v>
      </c>
      <c r="C3403">
        <v>73821</v>
      </c>
      <c r="D3403" s="57">
        <v>45064</v>
      </c>
      <c r="E3403" s="84" t="str">
        <f>F3403&amp;"-"&amp;COUNTIF($F$2:F3403,F3403)</f>
        <v>METASA-2764</v>
      </c>
      <c r="F3403" s="84" t="str">
        <f t="shared" si="167"/>
        <v>METASA</v>
      </c>
      <c r="G3403" t="s">
        <v>8581</v>
      </c>
      <c r="H3403" s="62">
        <v>88416482000106</v>
      </c>
      <c r="I3403" t="s">
        <v>30</v>
      </c>
      <c r="J3403">
        <v>52.99</v>
      </c>
      <c r="K3403">
        <v>794.85</v>
      </c>
    </row>
    <row r="3404" spans="1:11" x14ac:dyDescent="0.25">
      <c r="A3404" t="s">
        <v>5958</v>
      </c>
      <c r="B3404" t="str">
        <f>C3404&amp;"-"&amp;COUNTIF(C$2:C3404,C3404)</f>
        <v>73821-12</v>
      </c>
      <c r="C3404">
        <v>73821</v>
      </c>
      <c r="D3404" s="57">
        <v>45064</v>
      </c>
      <c r="E3404" s="84" t="str">
        <f>F3404&amp;"-"&amp;COUNTIF($F$2:F3404,F3404)</f>
        <v>METASA-2765</v>
      </c>
      <c r="F3404" s="84" t="str">
        <f t="shared" si="167"/>
        <v>METASA</v>
      </c>
      <c r="G3404" t="s">
        <v>8581</v>
      </c>
      <c r="H3404" s="62">
        <v>88416482000106</v>
      </c>
      <c r="I3404" t="s">
        <v>30</v>
      </c>
      <c r="J3404">
        <v>1349.7</v>
      </c>
      <c r="K3404">
        <v>22782.94</v>
      </c>
    </row>
    <row r="3405" spans="1:11" x14ac:dyDescent="0.25">
      <c r="A3405" t="s">
        <v>5958</v>
      </c>
      <c r="B3405" t="str">
        <f>C3405&amp;"-"&amp;COUNTIF(C$2:C3405,C3405)</f>
        <v>73821-13</v>
      </c>
      <c r="C3405">
        <v>73821</v>
      </c>
      <c r="D3405" s="57">
        <v>45064</v>
      </c>
      <c r="E3405" s="84" t="str">
        <f>F3405&amp;"-"&amp;COUNTIF($F$2:F3405,F3405)</f>
        <v>METASA-2766</v>
      </c>
      <c r="F3405" s="84" t="str">
        <f t="shared" si="167"/>
        <v>METASA</v>
      </c>
      <c r="G3405" t="s">
        <v>8581</v>
      </c>
      <c r="H3405" s="62">
        <v>88416482000106</v>
      </c>
      <c r="I3405" t="s">
        <v>30</v>
      </c>
      <c r="J3405">
        <v>1364.8</v>
      </c>
      <c r="K3405">
        <v>6824</v>
      </c>
    </row>
    <row r="3406" spans="1:11" x14ac:dyDescent="0.25">
      <c r="A3406" t="s">
        <v>5958</v>
      </c>
      <c r="B3406" t="str">
        <f>C3406&amp;"-"&amp;COUNTIF(C$2:C3406,C3406)</f>
        <v>73821-14</v>
      </c>
      <c r="C3406">
        <v>73821</v>
      </c>
      <c r="D3406" s="57">
        <v>45064</v>
      </c>
      <c r="E3406" s="84" t="str">
        <f>F3406&amp;"-"&amp;COUNTIF($F$2:F3406,F3406)</f>
        <v>METASA-2767</v>
      </c>
      <c r="F3406" s="84" t="str">
        <f t="shared" si="167"/>
        <v>METASA</v>
      </c>
      <c r="G3406" t="s">
        <v>8581</v>
      </c>
      <c r="H3406" s="62">
        <v>88416482000106</v>
      </c>
      <c r="I3406" t="s">
        <v>30</v>
      </c>
      <c r="J3406">
        <v>212.22</v>
      </c>
      <c r="K3406">
        <v>3229.99</v>
      </c>
    </row>
    <row r="3407" spans="1:11" x14ac:dyDescent="0.25">
      <c r="A3407" t="s">
        <v>5977</v>
      </c>
      <c r="B3407" t="str">
        <f>C3407&amp;"-"&amp;COUNTIF(C$2:C3407,C3407)</f>
        <v>25089-1</v>
      </c>
      <c r="C3407">
        <v>25089</v>
      </c>
      <c r="D3407" s="57">
        <v>45064</v>
      </c>
      <c r="E3407" s="84" t="str">
        <f>F3407&amp;"-"&amp;COUNTIF($F$2:F3407,F3407)</f>
        <v>WK-79</v>
      </c>
      <c r="F3407" s="84" t="str">
        <f t="shared" si="167"/>
        <v>WK</v>
      </c>
      <c r="G3407" t="s">
        <v>8586</v>
      </c>
      <c r="H3407" s="62">
        <v>97434047000103</v>
      </c>
      <c r="I3407" t="s">
        <v>4726</v>
      </c>
      <c r="J3407">
        <v>10.98</v>
      </c>
      <c r="K3407">
        <v>8224.02</v>
      </c>
    </row>
    <row r="3408" spans="1:11" x14ac:dyDescent="0.25">
      <c r="A3408" t="s">
        <v>5985</v>
      </c>
      <c r="B3408" t="str">
        <f>C3408&amp;"-"&amp;COUNTIF(C$2:C3408,C3408)</f>
        <v>25089-2</v>
      </c>
      <c r="C3408">
        <v>25089</v>
      </c>
      <c r="D3408" s="57">
        <v>45064</v>
      </c>
      <c r="E3408" s="84" t="str">
        <f>F3408&amp;"-"&amp;COUNTIF($F$2:F3408,F3408)</f>
        <v>WK-80</v>
      </c>
      <c r="F3408" s="84" t="str">
        <f t="shared" si="167"/>
        <v>WK</v>
      </c>
      <c r="G3408" t="s">
        <v>8586</v>
      </c>
      <c r="H3408" s="62">
        <v>97434047000103</v>
      </c>
      <c r="I3408" t="s">
        <v>5984</v>
      </c>
      <c r="J3408">
        <v>840</v>
      </c>
      <c r="K3408">
        <v>147655.20000000001</v>
      </c>
    </row>
    <row r="3409" spans="1:11" x14ac:dyDescent="0.25">
      <c r="A3409" t="s">
        <v>5987</v>
      </c>
      <c r="B3409" t="str">
        <f>C3409&amp;"-"&amp;COUNTIF(C$2:C3409,C3409)</f>
        <v>25090-1</v>
      </c>
      <c r="C3409">
        <v>25090</v>
      </c>
      <c r="D3409" s="57">
        <v>45064</v>
      </c>
      <c r="E3409" s="84" t="str">
        <f>F3409&amp;"-"&amp;COUNTIF($F$2:F3409,F3409)</f>
        <v>WK-81</v>
      </c>
      <c r="F3409" s="84" t="str">
        <f t="shared" si="167"/>
        <v>WK</v>
      </c>
      <c r="G3409" t="s">
        <v>8586</v>
      </c>
      <c r="H3409" s="62">
        <v>97434047000103</v>
      </c>
      <c r="I3409" t="s">
        <v>5984</v>
      </c>
      <c r="J3409">
        <v>6</v>
      </c>
      <c r="K3409">
        <v>1746</v>
      </c>
    </row>
    <row r="3410" spans="1:11" x14ac:dyDescent="0.25">
      <c r="A3410" t="s">
        <v>5978</v>
      </c>
      <c r="B3410" t="str">
        <f>C3410&amp;"-"&amp;COUNTIF(C$2:C3410,C3410)</f>
        <v>25090-2</v>
      </c>
      <c r="C3410">
        <v>25090</v>
      </c>
      <c r="D3410" s="57">
        <v>45064</v>
      </c>
      <c r="E3410" s="84" t="str">
        <f>F3410&amp;"-"&amp;COUNTIF($F$2:F3410,F3410)</f>
        <v>WK-82</v>
      </c>
      <c r="F3410" s="84" t="str">
        <f t="shared" si="167"/>
        <v>WK</v>
      </c>
      <c r="G3410" t="s">
        <v>8586</v>
      </c>
      <c r="H3410" s="62">
        <v>97434047000103</v>
      </c>
      <c r="I3410" t="s">
        <v>4726</v>
      </c>
      <c r="J3410">
        <v>7.32</v>
      </c>
      <c r="K3410">
        <v>2627.88</v>
      </c>
    </row>
    <row r="3411" spans="1:11" x14ac:dyDescent="0.25">
      <c r="A3411" t="s">
        <v>5978</v>
      </c>
      <c r="B3411" t="str">
        <f>C3411&amp;"-"&amp;COUNTIF(C$2:C3411,C3411)</f>
        <v>25090-3</v>
      </c>
      <c r="C3411">
        <v>25090</v>
      </c>
      <c r="D3411" s="57">
        <v>45064</v>
      </c>
      <c r="E3411" s="84" t="str">
        <f>F3411&amp;"-"&amp;COUNTIF($F$2:F3411,F3411)</f>
        <v>WK-83</v>
      </c>
      <c r="F3411" s="84" t="str">
        <f t="shared" si="167"/>
        <v>WK</v>
      </c>
      <c r="G3411" t="s">
        <v>8586</v>
      </c>
      <c r="H3411" s="62">
        <v>97434047000103</v>
      </c>
      <c r="I3411" t="s">
        <v>4726</v>
      </c>
      <c r="J3411">
        <v>29.28</v>
      </c>
      <c r="K3411">
        <v>10511.52</v>
      </c>
    </row>
    <row r="3412" spans="1:11" x14ac:dyDescent="0.25">
      <c r="A3412" t="s">
        <v>5983</v>
      </c>
      <c r="B3412" t="str">
        <f>C3412&amp;"-"&amp;COUNTIF(C$2:C3412,C3412)</f>
        <v>25090-4</v>
      </c>
      <c r="C3412">
        <v>25090</v>
      </c>
      <c r="D3412" s="57">
        <v>45064</v>
      </c>
      <c r="E3412" s="84" t="str">
        <f>F3412&amp;"-"&amp;COUNTIF($F$2:F3412,F3412)</f>
        <v>WK-84</v>
      </c>
      <c r="F3412" s="84" t="str">
        <f t="shared" si="167"/>
        <v>WK</v>
      </c>
      <c r="G3412" t="s">
        <v>8586</v>
      </c>
      <c r="H3412" s="62">
        <v>97434047000103</v>
      </c>
      <c r="I3412" t="s">
        <v>5984</v>
      </c>
      <c r="J3412">
        <v>144</v>
      </c>
      <c r="K3412">
        <v>6624</v>
      </c>
    </row>
    <row r="3413" spans="1:11" x14ac:dyDescent="0.25">
      <c r="A3413" t="s">
        <v>5983</v>
      </c>
      <c r="B3413" t="str">
        <f>C3413&amp;"-"&amp;COUNTIF(C$2:C3413,C3413)</f>
        <v>25090-5</v>
      </c>
      <c r="C3413">
        <v>25090</v>
      </c>
      <c r="D3413" s="57">
        <v>45064</v>
      </c>
      <c r="E3413" s="84" t="str">
        <f>F3413&amp;"-"&amp;COUNTIF($F$2:F3413,F3413)</f>
        <v>WK-85</v>
      </c>
      <c r="F3413" s="84" t="str">
        <f t="shared" si="167"/>
        <v>WK</v>
      </c>
      <c r="G3413" t="s">
        <v>8586</v>
      </c>
      <c r="H3413" s="62">
        <v>97434047000103</v>
      </c>
      <c r="I3413" t="s">
        <v>5984</v>
      </c>
      <c r="J3413">
        <v>132</v>
      </c>
      <c r="K3413">
        <v>6072</v>
      </c>
    </row>
    <row r="3414" spans="1:11" x14ac:dyDescent="0.25">
      <c r="A3414" t="s">
        <v>5983</v>
      </c>
      <c r="B3414" t="str">
        <f>C3414&amp;"-"&amp;COUNTIF(C$2:C3414,C3414)</f>
        <v>25091-1</v>
      </c>
      <c r="C3414">
        <v>25091</v>
      </c>
      <c r="D3414" s="57">
        <v>45064</v>
      </c>
      <c r="E3414" s="84" t="str">
        <f>F3414&amp;"-"&amp;COUNTIF($F$2:F3414,F3414)</f>
        <v>WK-86</v>
      </c>
      <c r="F3414" s="84" t="str">
        <f t="shared" si="167"/>
        <v>WK</v>
      </c>
      <c r="G3414" t="s">
        <v>8586</v>
      </c>
      <c r="H3414" s="62">
        <v>97434047000103</v>
      </c>
      <c r="I3414" t="s">
        <v>5984</v>
      </c>
      <c r="J3414">
        <v>102</v>
      </c>
      <c r="K3414">
        <v>5610</v>
      </c>
    </row>
    <row r="3415" spans="1:11" x14ac:dyDescent="0.25">
      <c r="A3415" t="s">
        <v>5968</v>
      </c>
      <c r="B3415" t="str">
        <f>C3415&amp;"-"&amp;COUNTIF(C$2:C3415,C3415)</f>
        <v>68127-1</v>
      </c>
      <c r="C3415">
        <v>68127</v>
      </c>
      <c r="D3415" s="57">
        <v>45065</v>
      </c>
      <c r="E3415" s="84" t="str">
        <f>F3415&amp;"-"&amp;COUNTIF($F$2:F3415,F3415)</f>
        <v>JOTUN-101</v>
      </c>
      <c r="F3415" s="84" t="str">
        <f t="shared" si="167"/>
        <v>JOTUN</v>
      </c>
      <c r="G3415" t="s">
        <v>8585</v>
      </c>
      <c r="H3415" s="62">
        <v>2907585000404</v>
      </c>
      <c r="I3415" t="s">
        <v>869</v>
      </c>
      <c r="J3415">
        <v>200</v>
      </c>
      <c r="K3415">
        <v>67788</v>
      </c>
    </row>
    <row r="3416" spans="1:11" x14ac:dyDescent="0.25">
      <c r="A3416" t="s">
        <v>5969</v>
      </c>
      <c r="B3416" t="str">
        <f>C3416&amp;"-"&amp;COUNTIF(C$2:C3416,C3416)</f>
        <v>68127-2</v>
      </c>
      <c r="C3416">
        <v>68127</v>
      </c>
      <c r="D3416" s="57">
        <v>45065</v>
      </c>
      <c r="E3416" s="84" t="str">
        <f>F3416&amp;"-"&amp;COUNTIF($F$2:F3416,F3416)</f>
        <v>JOTUN-102</v>
      </c>
      <c r="F3416" s="84" t="str">
        <f t="shared" si="167"/>
        <v>JOTUN</v>
      </c>
      <c r="G3416" t="s">
        <v>8585</v>
      </c>
      <c r="H3416" s="62">
        <v>2907585000404</v>
      </c>
      <c r="I3416" t="s">
        <v>869</v>
      </c>
      <c r="J3416">
        <v>24</v>
      </c>
      <c r="K3416">
        <v>9840</v>
      </c>
    </row>
    <row r="3417" spans="1:11" x14ac:dyDescent="0.25">
      <c r="A3417" t="s">
        <v>5968</v>
      </c>
      <c r="B3417" t="str">
        <f>C3417&amp;"-"&amp;COUNTIF(C$2:C3417,C3417)</f>
        <v>68127-3</v>
      </c>
      <c r="C3417">
        <v>68127</v>
      </c>
      <c r="D3417" s="57">
        <v>45065</v>
      </c>
      <c r="E3417" s="84" t="str">
        <f>F3417&amp;"-"&amp;COUNTIF($F$2:F3417,F3417)</f>
        <v>JOTUN-103</v>
      </c>
      <c r="F3417" s="84" t="str">
        <f t="shared" si="167"/>
        <v>JOTUN</v>
      </c>
      <c r="G3417" t="s">
        <v>8585</v>
      </c>
      <c r="H3417" s="62">
        <v>2907585000404</v>
      </c>
      <c r="I3417" t="s">
        <v>869</v>
      </c>
      <c r="J3417">
        <v>200</v>
      </c>
      <c r="K3417">
        <v>31332</v>
      </c>
    </row>
    <row r="3418" spans="1:11" x14ac:dyDescent="0.25">
      <c r="A3418" t="s">
        <v>5968</v>
      </c>
      <c r="B3418" t="str">
        <f>C3418&amp;"-"&amp;COUNTIF(C$2:C3418,C3418)</f>
        <v>68127-4</v>
      </c>
      <c r="C3418">
        <v>68127</v>
      </c>
      <c r="D3418" s="57">
        <v>45065</v>
      </c>
      <c r="E3418" s="84" t="str">
        <f>F3418&amp;"-"&amp;COUNTIF($F$2:F3418,F3418)</f>
        <v>JOTUN-104</v>
      </c>
      <c r="F3418" s="84" t="str">
        <f t="shared" si="167"/>
        <v>JOTUN</v>
      </c>
      <c r="G3418" t="s">
        <v>8585</v>
      </c>
      <c r="H3418" s="62">
        <v>2907585000404</v>
      </c>
      <c r="I3418" t="s">
        <v>869</v>
      </c>
      <c r="J3418">
        <v>350</v>
      </c>
      <c r="K3418">
        <v>33628</v>
      </c>
    </row>
    <row r="3419" spans="1:11" x14ac:dyDescent="0.25">
      <c r="A3419" t="s">
        <v>5969</v>
      </c>
      <c r="B3419" t="str">
        <f>C3419&amp;"-"&amp;COUNTIF(C$2:C3419,C3419)</f>
        <v>68127-5</v>
      </c>
      <c r="C3419">
        <v>68127</v>
      </c>
      <c r="D3419" s="57">
        <v>45065</v>
      </c>
      <c r="E3419" s="84" t="str">
        <f>F3419&amp;"-"&amp;COUNTIF($F$2:F3419,F3419)</f>
        <v>JOTUN-105</v>
      </c>
      <c r="F3419" s="84" t="str">
        <f t="shared" si="167"/>
        <v>JOTUN</v>
      </c>
      <c r="G3419" t="s">
        <v>8585</v>
      </c>
      <c r="H3419" s="62">
        <v>2907585000404</v>
      </c>
      <c r="I3419" t="s">
        <v>869</v>
      </c>
      <c r="J3419">
        <v>4</v>
      </c>
      <c r="K3419">
        <v>1440</v>
      </c>
    </row>
    <row r="3420" spans="1:11" x14ac:dyDescent="0.25">
      <c r="A3420" t="s">
        <v>5968</v>
      </c>
      <c r="B3420" t="str">
        <f>C3420&amp;"-"&amp;COUNTIF(C$2:C3420,C3420)</f>
        <v>68127-6</v>
      </c>
      <c r="C3420">
        <v>68127</v>
      </c>
      <c r="D3420" s="57">
        <v>45065</v>
      </c>
      <c r="E3420" s="84" t="str">
        <f>F3420&amp;"-"&amp;COUNTIF($F$2:F3420,F3420)</f>
        <v>JOTUN-106</v>
      </c>
      <c r="F3420" s="84" t="str">
        <f t="shared" si="167"/>
        <v>JOTUN</v>
      </c>
      <c r="G3420" t="s">
        <v>8585</v>
      </c>
      <c r="H3420" s="62">
        <v>2907585000404</v>
      </c>
      <c r="I3420" t="s">
        <v>869</v>
      </c>
      <c r="J3420">
        <v>200</v>
      </c>
      <c r="K3420">
        <v>177668</v>
      </c>
    </row>
    <row r="3421" spans="1:11" x14ac:dyDescent="0.25">
      <c r="A3421" t="s">
        <v>5972</v>
      </c>
      <c r="B3421" t="str">
        <f>C3421&amp;"-"&amp;COUNTIF(C$2:C3421,C3421)</f>
        <v>68127-7</v>
      </c>
      <c r="C3421">
        <v>68127</v>
      </c>
      <c r="D3421" s="57">
        <v>45065</v>
      </c>
      <c r="E3421" s="84" t="str">
        <f>F3421&amp;"-"&amp;COUNTIF($F$2:F3421,F3421)</f>
        <v>JOTUN-107</v>
      </c>
      <c r="F3421" s="84" t="str">
        <f t="shared" si="167"/>
        <v>JOTUN</v>
      </c>
      <c r="G3421" t="s">
        <v>8585</v>
      </c>
      <c r="H3421" s="62">
        <v>2907585000404</v>
      </c>
      <c r="I3421" t="s">
        <v>869</v>
      </c>
      <c r="J3421">
        <v>38</v>
      </c>
      <c r="K3421">
        <v>614.79</v>
      </c>
    </row>
    <row r="3422" spans="1:11" x14ac:dyDescent="0.25">
      <c r="A3422" t="s">
        <v>5968</v>
      </c>
      <c r="B3422" t="str">
        <f>C3422&amp;"-"&amp;COUNTIF(C$2:C3422,C3422)</f>
        <v>68127-8</v>
      </c>
      <c r="C3422">
        <v>68127</v>
      </c>
      <c r="D3422" s="57">
        <v>45065</v>
      </c>
      <c r="E3422" s="84" t="str">
        <f>F3422&amp;"-"&amp;COUNTIF($F$2:F3422,F3422)</f>
        <v>JOTUN-108</v>
      </c>
      <c r="F3422" s="84" t="str">
        <f t="shared" si="167"/>
        <v>JOTUN</v>
      </c>
      <c r="G3422" t="s">
        <v>8585</v>
      </c>
      <c r="H3422" s="62">
        <v>2907585000404</v>
      </c>
      <c r="I3422" t="s">
        <v>869</v>
      </c>
      <c r="J3422">
        <v>47</v>
      </c>
      <c r="K3422">
        <v>20400.349999999999</v>
      </c>
    </row>
    <row r="3423" spans="1:11" x14ac:dyDescent="0.25">
      <c r="A3423" t="s">
        <v>5968</v>
      </c>
      <c r="B3423" t="str">
        <f>C3423&amp;"-"&amp;COUNTIF(C$2:C3423,C3423)</f>
        <v>68127-9</v>
      </c>
      <c r="C3423">
        <v>68127</v>
      </c>
      <c r="D3423" s="57">
        <v>45065</v>
      </c>
      <c r="E3423" s="84" t="str">
        <f>F3423&amp;"-"&amp;COUNTIF($F$2:F3423,F3423)</f>
        <v>JOTUN-109</v>
      </c>
      <c r="F3423" s="84" t="str">
        <f t="shared" si="167"/>
        <v>JOTUN</v>
      </c>
      <c r="G3423" t="s">
        <v>8585</v>
      </c>
      <c r="H3423" s="62">
        <v>2907585000404</v>
      </c>
      <c r="I3423" t="s">
        <v>869</v>
      </c>
      <c r="J3423">
        <v>5</v>
      </c>
      <c r="K3423">
        <v>2499.4</v>
      </c>
    </row>
    <row r="3424" spans="1:11" x14ac:dyDescent="0.25">
      <c r="A3424" t="s">
        <v>5968</v>
      </c>
      <c r="B3424" t="str">
        <f>C3424&amp;"-"&amp;COUNTIF(C$2:C3424,C3424)</f>
        <v>68127-10</v>
      </c>
      <c r="C3424">
        <v>68127</v>
      </c>
      <c r="D3424" s="57">
        <v>45065</v>
      </c>
      <c r="E3424" s="84" t="str">
        <f>F3424&amp;"-"&amp;COUNTIF($F$2:F3424,F3424)</f>
        <v>JOTUN-110</v>
      </c>
      <c r="F3424" s="84" t="str">
        <f t="shared" si="167"/>
        <v>JOTUN</v>
      </c>
      <c r="G3424" t="s">
        <v>8585</v>
      </c>
      <c r="H3424" s="62">
        <v>2907585000404</v>
      </c>
      <c r="I3424" t="s">
        <v>869</v>
      </c>
      <c r="J3424">
        <v>350</v>
      </c>
      <c r="K3424">
        <v>166152</v>
      </c>
    </row>
    <row r="3425" spans="1:11" x14ac:dyDescent="0.25">
      <c r="A3425" t="s">
        <v>5968</v>
      </c>
      <c r="B3425" t="str">
        <f>C3425&amp;"-"&amp;COUNTIF(C$2:C3425,C3425)</f>
        <v>68127-11</v>
      </c>
      <c r="C3425">
        <v>68127</v>
      </c>
      <c r="D3425" s="57">
        <v>45065</v>
      </c>
      <c r="E3425" s="84" t="str">
        <f>F3425&amp;"-"&amp;COUNTIF($F$2:F3425,F3425)</f>
        <v>JOTUN-111</v>
      </c>
      <c r="F3425" s="84" t="str">
        <f t="shared" si="167"/>
        <v>JOTUN</v>
      </c>
      <c r="G3425" t="s">
        <v>8585</v>
      </c>
      <c r="H3425" s="62">
        <v>2907585000404</v>
      </c>
      <c r="I3425" t="s">
        <v>869</v>
      </c>
      <c r="J3425">
        <v>91</v>
      </c>
      <c r="K3425">
        <v>45489.08</v>
      </c>
    </row>
    <row r="3426" spans="1:11" x14ac:dyDescent="0.25">
      <c r="A3426" t="s">
        <v>5969</v>
      </c>
      <c r="B3426" t="str">
        <f>C3426&amp;"-"&amp;COUNTIF(C$2:C3426,C3426)</f>
        <v>68127-12</v>
      </c>
      <c r="C3426">
        <v>68127</v>
      </c>
      <c r="D3426" s="57">
        <v>45065</v>
      </c>
      <c r="E3426" s="84" t="str">
        <f>F3426&amp;"-"&amp;COUNTIF($F$2:F3426,F3426)</f>
        <v>JOTUN-112</v>
      </c>
      <c r="F3426" s="84" t="str">
        <f t="shared" si="167"/>
        <v>JOTUN</v>
      </c>
      <c r="G3426" t="s">
        <v>8585</v>
      </c>
      <c r="H3426" s="62">
        <v>2907585000404</v>
      </c>
      <c r="I3426" t="s">
        <v>869</v>
      </c>
      <c r="J3426">
        <v>41</v>
      </c>
      <c r="K3426">
        <v>16810</v>
      </c>
    </row>
    <row r="3427" spans="1:11" x14ac:dyDescent="0.25">
      <c r="A3427" t="s">
        <v>5971</v>
      </c>
      <c r="B3427" t="str">
        <f>C3427&amp;"-"&amp;COUNTIF(C$2:C3427,C3427)</f>
        <v>68127-13</v>
      </c>
      <c r="C3427">
        <v>68127</v>
      </c>
      <c r="D3427" s="57">
        <v>45065</v>
      </c>
      <c r="E3427" s="84" t="str">
        <f>F3427&amp;"-"&amp;COUNTIF($F$2:F3427,F3427)</f>
        <v>JOTUN-113</v>
      </c>
      <c r="F3427" s="84" t="str">
        <f t="shared" si="167"/>
        <v>JOTUN</v>
      </c>
      <c r="G3427" t="s">
        <v>8585</v>
      </c>
      <c r="H3427" s="62">
        <v>2907585000404</v>
      </c>
      <c r="I3427" t="s">
        <v>869</v>
      </c>
      <c r="J3427">
        <v>67</v>
      </c>
      <c r="K3427">
        <v>761.17</v>
      </c>
    </row>
    <row r="3428" spans="1:11" x14ac:dyDescent="0.25">
      <c r="A3428" t="s">
        <v>5968</v>
      </c>
      <c r="B3428" t="str">
        <f>C3428&amp;"-"&amp;COUNTIF(C$2:C3428,C3428)</f>
        <v>68127-14</v>
      </c>
      <c r="C3428">
        <v>68127</v>
      </c>
      <c r="D3428" s="57">
        <v>45065</v>
      </c>
      <c r="E3428" s="84" t="str">
        <f>F3428&amp;"-"&amp;COUNTIF($F$2:F3428,F3428)</f>
        <v>JOTUN-114</v>
      </c>
      <c r="F3428" s="84" t="str">
        <f t="shared" si="167"/>
        <v>JOTUN</v>
      </c>
      <c r="G3428" t="s">
        <v>8585</v>
      </c>
      <c r="H3428" s="62">
        <v>2907585000404</v>
      </c>
      <c r="I3428" t="s">
        <v>869</v>
      </c>
      <c r="J3428">
        <v>200</v>
      </c>
      <c r="K3428">
        <v>87594</v>
      </c>
    </row>
    <row r="3429" spans="1:11" x14ac:dyDescent="0.25">
      <c r="A3429" t="s">
        <v>5958</v>
      </c>
      <c r="B3429" t="str">
        <f>C3429&amp;"-"&amp;COUNTIF(C$2:C3429,C3429)</f>
        <v>73853-1</v>
      </c>
      <c r="C3429">
        <v>73853</v>
      </c>
      <c r="D3429" s="57">
        <v>45065</v>
      </c>
      <c r="E3429" s="84" t="str">
        <f>F3429&amp;"-"&amp;COUNTIF($F$2:F3429,F3429)</f>
        <v>METASA-2768</v>
      </c>
      <c r="F3429" s="84" t="str">
        <f t="shared" si="167"/>
        <v>METASA</v>
      </c>
      <c r="G3429" t="s">
        <v>8581</v>
      </c>
      <c r="H3429" s="62">
        <v>88416482000106</v>
      </c>
      <c r="I3429" t="s">
        <v>30</v>
      </c>
      <c r="J3429">
        <v>79.400000000000006</v>
      </c>
      <c r="K3429">
        <v>1340.27</v>
      </c>
    </row>
    <row r="3430" spans="1:11" x14ac:dyDescent="0.25">
      <c r="A3430" t="s">
        <v>5958</v>
      </c>
      <c r="B3430" t="str">
        <f>C3430&amp;"-"&amp;COUNTIF(C$2:C3430,C3430)</f>
        <v>73853-2</v>
      </c>
      <c r="C3430">
        <v>73853</v>
      </c>
      <c r="D3430" s="57">
        <v>45065</v>
      </c>
      <c r="E3430" s="84" t="str">
        <f>F3430&amp;"-"&amp;COUNTIF($F$2:F3430,F3430)</f>
        <v>METASA-2769</v>
      </c>
      <c r="F3430" s="84" t="str">
        <f t="shared" si="167"/>
        <v>METASA</v>
      </c>
      <c r="G3430" t="s">
        <v>8581</v>
      </c>
      <c r="H3430" s="62">
        <v>88416482000106</v>
      </c>
      <c r="I3430" t="s">
        <v>30</v>
      </c>
      <c r="J3430">
        <v>403.98</v>
      </c>
      <c r="K3430">
        <v>6819.18</v>
      </c>
    </row>
    <row r="3431" spans="1:11" x14ac:dyDescent="0.25">
      <c r="A3431" t="s">
        <v>5958</v>
      </c>
      <c r="B3431" t="str">
        <f>C3431&amp;"-"&amp;COUNTIF(C$2:C3431,C3431)</f>
        <v>73853-3</v>
      </c>
      <c r="C3431">
        <v>73853</v>
      </c>
      <c r="D3431" s="57">
        <v>45065</v>
      </c>
      <c r="E3431" s="84" t="str">
        <f>F3431&amp;"-"&amp;COUNTIF($F$2:F3431,F3431)</f>
        <v>METASA-2770</v>
      </c>
      <c r="F3431" s="84" t="str">
        <f t="shared" si="167"/>
        <v>METASA</v>
      </c>
      <c r="G3431" t="s">
        <v>8581</v>
      </c>
      <c r="H3431" s="62">
        <v>88416482000106</v>
      </c>
      <c r="I3431" t="s">
        <v>30</v>
      </c>
      <c r="J3431">
        <v>127.33</v>
      </c>
      <c r="K3431">
        <v>2149.33</v>
      </c>
    </row>
    <row r="3432" spans="1:11" x14ac:dyDescent="0.25">
      <c r="A3432" t="s">
        <v>5958</v>
      </c>
      <c r="B3432" t="str">
        <f>C3432&amp;"-"&amp;COUNTIF(C$2:C3432,C3432)</f>
        <v>73853-4</v>
      </c>
      <c r="C3432">
        <v>73853</v>
      </c>
      <c r="D3432" s="57">
        <v>45065</v>
      </c>
      <c r="E3432" s="84" t="str">
        <f>F3432&amp;"-"&amp;COUNTIF($F$2:F3432,F3432)</f>
        <v>METASA-2771</v>
      </c>
      <c r="F3432" s="84" t="str">
        <f t="shared" si="167"/>
        <v>METASA</v>
      </c>
      <c r="G3432" t="s">
        <v>8581</v>
      </c>
      <c r="H3432" s="62">
        <v>88416482000106</v>
      </c>
      <c r="I3432" t="s">
        <v>30</v>
      </c>
      <c r="J3432">
        <v>348.1</v>
      </c>
      <c r="K3432">
        <v>5649.66</v>
      </c>
    </row>
    <row r="3433" spans="1:11" x14ac:dyDescent="0.25">
      <c r="A3433" t="s">
        <v>5958</v>
      </c>
      <c r="B3433" t="str">
        <f>C3433&amp;"-"&amp;COUNTIF(C$2:C3433,C3433)</f>
        <v>73853-5</v>
      </c>
      <c r="C3433">
        <v>73853</v>
      </c>
      <c r="D3433" s="57">
        <v>45065</v>
      </c>
      <c r="E3433" s="84" t="str">
        <f>F3433&amp;"-"&amp;COUNTIF($F$2:F3433,F3433)</f>
        <v>METASA-2772</v>
      </c>
      <c r="F3433" s="84" t="str">
        <f t="shared" si="167"/>
        <v>METASA</v>
      </c>
      <c r="G3433" t="s">
        <v>8581</v>
      </c>
      <c r="H3433" s="62">
        <v>88416482000106</v>
      </c>
      <c r="I3433" t="s">
        <v>30</v>
      </c>
      <c r="J3433">
        <v>1838.48</v>
      </c>
      <c r="K3433">
        <v>34324.42</v>
      </c>
    </row>
    <row r="3434" spans="1:11" x14ac:dyDescent="0.25">
      <c r="A3434" t="s">
        <v>5958</v>
      </c>
      <c r="B3434" t="str">
        <f>C3434&amp;"-"&amp;COUNTIF(C$2:C3434,C3434)</f>
        <v>73853-6</v>
      </c>
      <c r="C3434">
        <v>73853</v>
      </c>
      <c r="D3434" s="57">
        <v>45065</v>
      </c>
      <c r="E3434" s="84" t="str">
        <f>F3434&amp;"-"&amp;COUNTIF($F$2:F3434,F3434)</f>
        <v>METASA-2773</v>
      </c>
      <c r="F3434" s="84" t="str">
        <f t="shared" si="167"/>
        <v>METASA</v>
      </c>
      <c r="G3434" t="s">
        <v>8581</v>
      </c>
      <c r="H3434" s="62">
        <v>88416482000106</v>
      </c>
      <c r="I3434" t="s">
        <v>30</v>
      </c>
      <c r="J3434">
        <v>484.71</v>
      </c>
      <c r="K3434">
        <v>9364.6</v>
      </c>
    </row>
    <row r="3435" spans="1:11" x14ac:dyDescent="0.25">
      <c r="A3435" t="s">
        <v>5958</v>
      </c>
      <c r="B3435" t="str">
        <f>C3435&amp;"-"&amp;COUNTIF(C$2:C3435,C3435)</f>
        <v>73853-7</v>
      </c>
      <c r="C3435">
        <v>73853</v>
      </c>
      <c r="D3435" s="57">
        <v>45065</v>
      </c>
      <c r="E3435" s="84" t="str">
        <f>F3435&amp;"-"&amp;COUNTIF($F$2:F3435,F3435)</f>
        <v>METASA-2774</v>
      </c>
      <c r="F3435" s="84" t="str">
        <f t="shared" si="167"/>
        <v>METASA</v>
      </c>
      <c r="G3435" t="s">
        <v>8581</v>
      </c>
      <c r="H3435" s="62">
        <v>88416482000106</v>
      </c>
      <c r="I3435" t="s">
        <v>30</v>
      </c>
      <c r="J3435">
        <v>787.29</v>
      </c>
      <c r="K3435">
        <v>20918.3</v>
      </c>
    </row>
    <row r="3436" spans="1:11" x14ac:dyDescent="0.25">
      <c r="A3436" t="s">
        <v>5958</v>
      </c>
      <c r="B3436" t="str">
        <f>C3436&amp;"-"&amp;COUNTIF(C$2:C3436,C3436)</f>
        <v>73853-8</v>
      </c>
      <c r="C3436">
        <v>73853</v>
      </c>
      <c r="D3436" s="57">
        <v>45065</v>
      </c>
      <c r="E3436" s="84" t="str">
        <f>F3436&amp;"-"&amp;COUNTIF($F$2:F3436,F3436)</f>
        <v>METASA-2775</v>
      </c>
      <c r="F3436" s="84" t="str">
        <f t="shared" si="167"/>
        <v>METASA</v>
      </c>
      <c r="G3436" t="s">
        <v>8581</v>
      </c>
      <c r="H3436" s="62">
        <v>88416482000106</v>
      </c>
      <c r="I3436" t="s">
        <v>30</v>
      </c>
      <c r="J3436">
        <v>138.88</v>
      </c>
      <c r="K3436">
        <v>2545.67</v>
      </c>
    </row>
    <row r="3437" spans="1:11" x14ac:dyDescent="0.25">
      <c r="A3437" t="s">
        <v>5958</v>
      </c>
      <c r="B3437" t="str">
        <f>C3437&amp;"-"&amp;COUNTIF(C$2:C3437,C3437)</f>
        <v>73853-9</v>
      </c>
      <c r="C3437">
        <v>73853</v>
      </c>
      <c r="D3437" s="57">
        <v>45065</v>
      </c>
      <c r="E3437" s="84" t="str">
        <f>F3437&amp;"-"&amp;COUNTIF($F$2:F3437,F3437)</f>
        <v>METASA-2776</v>
      </c>
      <c r="F3437" s="84" t="str">
        <f t="shared" si="167"/>
        <v>METASA</v>
      </c>
      <c r="G3437" t="s">
        <v>8581</v>
      </c>
      <c r="H3437" s="62">
        <v>88416482000106</v>
      </c>
      <c r="I3437" t="s">
        <v>30</v>
      </c>
      <c r="J3437">
        <v>380.56</v>
      </c>
      <c r="K3437">
        <v>6975.66</v>
      </c>
    </row>
    <row r="3438" spans="1:11" x14ac:dyDescent="0.25">
      <c r="A3438" t="s">
        <v>5958</v>
      </c>
      <c r="B3438" t="str">
        <f>C3438&amp;"-"&amp;COUNTIF(C$2:C3438,C3438)</f>
        <v>73853-10</v>
      </c>
      <c r="C3438">
        <v>73853</v>
      </c>
      <c r="D3438" s="57">
        <v>45065</v>
      </c>
      <c r="E3438" s="84" t="str">
        <f>F3438&amp;"-"&amp;COUNTIF($F$2:F3438,F3438)</f>
        <v>METASA-2777</v>
      </c>
      <c r="F3438" s="84" t="str">
        <f t="shared" si="167"/>
        <v>METASA</v>
      </c>
      <c r="G3438" t="s">
        <v>8581</v>
      </c>
      <c r="H3438" s="62">
        <v>88416482000106</v>
      </c>
      <c r="I3438" t="s">
        <v>30</v>
      </c>
      <c r="J3438">
        <v>1489.64</v>
      </c>
      <c r="K3438">
        <v>30939.82</v>
      </c>
    </row>
    <row r="3439" spans="1:11" x14ac:dyDescent="0.25">
      <c r="A3439" t="s">
        <v>5958</v>
      </c>
      <c r="B3439" t="str">
        <f>C3439&amp;"-"&amp;COUNTIF(C$2:C3439,C3439)</f>
        <v>73867-1</v>
      </c>
      <c r="C3439">
        <v>73867</v>
      </c>
      <c r="D3439" s="57">
        <v>45065</v>
      </c>
      <c r="E3439" s="84" t="str">
        <f>F3439&amp;"-"&amp;COUNTIF($F$2:F3439,F3439)</f>
        <v>METASA-2778</v>
      </c>
      <c r="F3439" s="84" t="str">
        <f t="shared" si="167"/>
        <v>METASA</v>
      </c>
      <c r="G3439" t="s">
        <v>8581</v>
      </c>
      <c r="H3439" s="62">
        <v>88416482000106</v>
      </c>
      <c r="I3439" t="s">
        <v>30</v>
      </c>
      <c r="J3439">
        <v>31.7</v>
      </c>
      <c r="K3439">
        <v>535.1</v>
      </c>
    </row>
    <row r="3440" spans="1:11" x14ac:dyDescent="0.25">
      <c r="A3440" t="s">
        <v>5958</v>
      </c>
      <c r="B3440" t="str">
        <f>C3440&amp;"-"&amp;COUNTIF(C$2:C3440,C3440)</f>
        <v>73867-2</v>
      </c>
      <c r="C3440">
        <v>73867</v>
      </c>
      <c r="D3440" s="57">
        <v>45065</v>
      </c>
      <c r="E3440" s="84" t="str">
        <f>F3440&amp;"-"&amp;COUNTIF($F$2:F3440,F3440)</f>
        <v>METASA-2779</v>
      </c>
      <c r="F3440" s="84" t="str">
        <f t="shared" si="167"/>
        <v>METASA</v>
      </c>
      <c r="G3440" t="s">
        <v>8581</v>
      </c>
      <c r="H3440" s="62">
        <v>88416482000106</v>
      </c>
      <c r="I3440" t="s">
        <v>30</v>
      </c>
      <c r="J3440">
        <v>59.6</v>
      </c>
      <c r="K3440">
        <v>1006.05</v>
      </c>
    </row>
    <row r="3441" spans="1:11" x14ac:dyDescent="0.25">
      <c r="A3441" t="s">
        <v>5958</v>
      </c>
      <c r="B3441" t="str">
        <f>C3441&amp;"-"&amp;COUNTIF(C$2:C3441,C3441)</f>
        <v>73867-3</v>
      </c>
      <c r="C3441">
        <v>73867</v>
      </c>
      <c r="D3441" s="57">
        <v>45065</v>
      </c>
      <c r="E3441" s="84" t="str">
        <f>F3441&amp;"-"&amp;COUNTIF($F$2:F3441,F3441)</f>
        <v>METASA-2780</v>
      </c>
      <c r="F3441" s="84" t="str">
        <f t="shared" si="167"/>
        <v>METASA</v>
      </c>
      <c r="G3441" t="s">
        <v>8581</v>
      </c>
      <c r="H3441" s="62">
        <v>88416482000106</v>
      </c>
      <c r="I3441" t="s">
        <v>30</v>
      </c>
      <c r="J3441">
        <v>1615.86</v>
      </c>
      <c r="K3441">
        <v>23365.34</v>
      </c>
    </row>
    <row r="3442" spans="1:11" x14ac:dyDescent="0.25">
      <c r="A3442" t="s">
        <v>5958</v>
      </c>
      <c r="B3442" t="str">
        <f>C3442&amp;"-"&amp;COUNTIF(C$2:C3442,C3442)</f>
        <v>73867-4</v>
      </c>
      <c r="C3442">
        <v>73867</v>
      </c>
      <c r="D3442" s="57">
        <v>45065</v>
      </c>
      <c r="E3442" s="84" t="str">
        <f>F3442&amp;"-"&amp;COUNTIF($F$2:F3442,F3442)</f>
        <v>METASA-2781</v>
      </c>
      <c r="F3442" s="84" t="str">
        <f t="shared" si="167"/>
        <v>METASA</v>
      </c>
      <c r="G3442" t="s">
        <v>8581</v>
      </c>
      <c r="H3442" s="62">
        <v>88416482000106</v>
      </c>
      <c r="I3442" t="s">
        <v>30</v>
      </c>
      <c r="J3442">
        <v>5.9</v>
      </c>
      <c r="K3442">
        <v>99.59</v>
      </c>
    </row>
    <row r="3443" spans="1:11" x14ac:dyDescent="0.25">
      <c r="A3443" t="s">
        <v>5958</v>
      </c>
      <c r="B3443" t="str">
        <f>C3443&amp;"-"&amp;COUNTIF(C$2:C3443,C3443)</f>
        <v>73867-5</v>
      </c>
      <c r="C3443">
        <v>73867</v>
      </c>
      <c r="D3443" s="57">
        <v>45065</v>
      </c>
      <c r="E3443" s="84" t="str">
        <f>F3443&amp;"-"&amp;COUNTIF($F$2:F3443,F3443)</f>
        <v>METASA-2782</v>
      </c>
      <c r="F3443" s="84" t="str">
        <f t="shared" si="167"/>
        <v>METASA</v>
      </c>
      <c r="G3443" t="s">
        <v>8581</v>
      </c>
      <c r="H3443" s="62">
        <v>88416482000106</v>
      </c>
      <c r="I3443" t="s">
        <v>30</v>
      </c>
      <c r="J3443">
        <v>83.97</v>
      </c>
      <c r="K3443">
        <v>1214.21</v>
      </c>
    </row>
    <row r="3444" spans="1:11" x14ac:dyDescent="0.25">
      <c r="A3444" t="s">
        <v>5958</v>
      </c>
      <c r="B3444" t="str">
        <f>C3444&amp;"-"&amp;COUNTIF(C$2:C3444,C3444)</f>
        <v>73867-6</v>
      </c>
      <c r="C3444">
        <v>73867</v>
      </c>
      <c r="D3444" s="57">
        <v>45065</v>
      </c>
      <c r="E3444" s="84" t="str">
        <f>F3444&amp;"-"&amp;COUNTIF($F$2:F3444,F3444)</f>
        <v>METASA-2783</v>
      </c>
      <c r="F3444" s="84" t="str">
        <f t="shared" si="167"/>
        <v>METASA</v>
      </c>
      <c r="G3444" t="s">
        <v>8581</v>
      </c>
      <c r="H3444" s="62">
        <v>88416482000106</v>
      </c>
      <c r="I3444" t="s">
        <v>30</v>
      </c>
      <c r="J3444">
        <v>238.91</v>
      </c>
      <c r="K3444">
        <v>3194.23</v>
      </c>
    </row>
    <row r="3445" spans="1:11" x14ac:dyDescent="0.25">
      <c r="A3445" t="s">
        <v>5958</v>
      </c>
      <c r="B3445" t="str">
        <f>C3445&amp;"-"&amp;COUNTIF(C$2:C3445,C3445)</f>
        <v>73867-7</v>
      </c>
      <c r="C3445">
        <v>73867</v>
      </c>
      <c r="D3445" s="57">
        <v>45065</v>
      </c>
      <c r="E3445" s="84" t="str">
        <f>F3445&amp;"-"&amp;COUNTIF($F$2:F3445,F3445)</f>
        <v>METASA-2784</v>
      </c>
      <c r="F3445" s="84" t="str">
        <f t="shared" si="167"/>
        <v>METASA</v>
      </c>
      <c r="G3445" t="s">
        <v>8581</v>
      </c>
      <c r="H3445" s="62">
        <v>88416482000106</v>
      </c>
      <c r="I3445" t="s">
        <v>30</v>
      </c>
      <c r="J3445">
        <v>262.49</v>
      </c>
      <c r="K3445">
        <v>3509.49</v>
      </c>
    </row>
    <row r="3446" spans="1:11" x14ac:dyDescent="0.25">
      <c r="A3446" t="s">
        <v>5958</v>
      </c>
      <c r="B3446" t="str">
        <f>C3446&amp;"-"&amp;COUNTIF(C$2:C3446,C3446)</f>
        <v>73867-8</v>
      </c>
      <c r="C3446">
        <v>73867</v>
      </c>
      <c r="D3446" s="57">
        <v>45065</v>
      </c>
      <c r="E3446" s="84" t="str">
        <f>F3446&amp;"-"&amp;COUNTIF($F$2:F3446,F3446)</f>
        <v>METASA-2785</v>
      </c>
      <c r="F3446" s="84" t="str">
        <f t="shared" si="167"/>
        <v>METASA</v>
      </c>
      <c r="G3446" t="s">
        <v>8581</v>
      </c>
      <c r="H3446" s="62">
        <v>88416482000106</v>
      </c>
      <c r="I3446" t="s">
        <v>30</v>
      </c>
      <c r="J3446">
        <v>979.37</v>
      </c>
      <c r="K3446">
        <v>14161.69</v>
      </c>
    </row>
    <row r="3447" spans="1:11" x14ac:dyDescent="0.25">
      <c r="A3447" t="s">
        <v>5958</v>
      </c>
      <c r="B3447" t="str">
        <f>C3447&amp;"-"&amp;COUNTIF(C$2:C3447,C3447)</f>
        <v>73867-9</v>
      </c>
      <c r="C3447">
        <v>73867</v>
      </c>
      <c r="D3447" s="57">
        <v>45065</v>
      </c>
      <c r="E3447" s="84" t="str">
        <f>F3447&amp;"-"&amp;COUNTIF($F$2:F3447,F3447)</f>
        <v>METASA-2786</v>
      </c>
      <c r="F3447" s="84" t="str">
        <f t="shared" si="167"/>
        <v>METASA</v>
      </c>
      <c r="G3447" t="s">
        <v>8581</v>
      </c>
      <c r="H3447" s="62">
        <v>88416482000106</v>
      </c>
      <c r="I3447" t="s">
        <v>30</v>
      </c>
      <c r="J3447">
        <v>7371.74</v>
      </c>
      <c r="K3447">
        <v>112197.88</v>
      </c>
    </row>
    <row r="3448" spans="1:11" x14ac:dyDescent="0.25">
      <c r="A3448" t="s">
        <v>5958</v>
      </c>
      <c r="B3448" t="str">
        <f>C3448&amp;"-"&amp;COUNTIF(C$2:C3448,C3448)</f>
        <v>73867-10</v>
      </c>
      <c r="C3448">
        <v>73867</v>
      </c>
      <c r="D3448" s="57">
        <v>45065</v>
      </c>
      <c r="E3448" s="84" t="str">
        <f>F3448&amp;"-"&amp;COUNTIF($F$2:F3448,F3448)</f>
        <v>METASA-2787</v>
      </c>
      <c r="F3448" s="84" t="str">
        <f t="shared" si="167"/>
        <v>METASA</v>
      </c>
      <c r="G3448" t="s">
        <v>8581</v>
      </c>
      <c r="H3448" s="62">
        <v>88416482000106</v>
      </c>
      <c r="I3448" t="s">
        <v>30</v>
      </c>
      <c r="J3448">
        <v>4.58</v>
      </c>
      <c r="K3448">
        <v>69.709999999999994</v>
      </c>
    </row>
    <row r="3449" spans="1:11" x14ac:dyDescent="0.25">
      <c r="A3449" t="s">
        <v>5958</v>
      </c>
      <c r="B3449" t="str">
        <f>C3449&amp;"-"&amp;COUNTIF(C$2:C3449,C3449)</f>
        <v>73867-11</v>
      </c>
      <c r="C3449">
        <v>73867</v>
      </c>
      <c r="D3449" s="57">
        <v>45065</v>
      </c>
      <c r="E3449" s="84" t="str">
        <f>F3449&amp;"-"&amp;COUNTIF($F$2:F3449,F3449)</f>
        <v>METASA-2788</v>
      </c>
      <c r="F3449" s="84" t="str">
        <f t="shared" si="167"/>
        <v>METASA</v>
      </c>
      <c r="G3449" t="s">
        <v>8581</v>
      </c>
      <c r="H3449" s="62">
        <v>88416482000106</v>
      </c>
      <c r="I3449" t="s">
        <v>30</v>
      </c>
      <c r="J3449">
        <v>4562.46</v>
      </c>
      <c r="K3449">
        <v>73273.100000000006</v>
      </c>
    </row>
    <row r="3450" spans="1:11" x14ac:dyDescent="0.25">
      <c r="A3450" t="s">
        <v>5958</v>
      </c>
      <c r="B3450" t="str">
        <f>C3450&amp;"-"&amp;COUNTIF(C$2:C3450,C3450)</f>
        <v>73867-12</v>
      </c>
      <c r="C3450">
        <v>73867</v>
      </c>
      <c r="D3450" s="57">
        <v>45065</v>
      </c>
      <c r="E3450" s="84" t="str">
        <f>F3450&amp;"-"&amp;COUNTIF($F$2:F3450,F3450)</f>
        <v>METASA-2789</v>
      </c>
      <c r="F3450" s="84" t="str">
        <f t="shared" si="167"/>
        <v>METASA</v>
      </c>
      <c r="G3450" t="s">
        <v>8581</v>
      </c>
      <c r="H3450" s="62">
        <v>88416482000106</v>
      </c>
      <c r="I3450" t="s">
        <v>30</v>
      </c>
      <c r="J3450">
        <v>632.37</v>
      </c>
      <c r="K3450">
        <v>10263.370000000001</v>
      </c>
    </row>
    <row r="3451" spans="1:11" x14ac:dyDescent="0.25">
      <c r="A3451" t="s">
        <v>5958</v>
      </c>
      <c r="B3451" t="str">
        <f>C3451&amp;"-"&amp;COUNTIF(C$2:C3451,C3451)</f>
        <v>73867-13</v>
      </c>
      <c r="C3451">
        <v>73867</v>
      </c>
      <c r="D3451" s="57">
        <v>45065</v>
      </c>
      <c r="E3451" s="84" t="str">
        <f>F3451&amp;"-"&amp;COUNTIF($F$2:F3451,F3451)</f>
        <v>METASA-2790</v>
      </c>
      <c r="F3451" s="84" t="str">
        <f t="shared" si="167"/>
        <v>METASA</v>
      </c>
      <c r="G3451" t="s">
        <v>8581</v>
      </c>
      <c r="H3451" s="62">
        <v>88416482000106</v>
      </c>
      <c r="I3451" t="s">
        <v>30</v>
      </c>
      <c r="J3451">
        <v>3193.96</v>
      </c>
      <c r="K3451">
        <v>59631.23</v>
      </c>
    </row>
    <row r="3452" spans="1:11" x14ac:dyDescent="0.25">
      <c r="A3452" t="s">
        <v>5958</v>
      </c>
      <c r="B3452" t="str">
        <f>C3452&amp;"-"&amp;COUNTIF(C$2:C3452,C3452)</f>
        <v>73867-14</v>
      </c>
      <c r="C3452">
        <v>73867</v>
      </c>
      <c r="D3452" s="57">
        <v>45065</v>
      </c>
      <c r="E3452" s="84" t="str">
        <f>F3452&amp;"-"&amp;COUNTIF($F$2:F3452,F3452)</f>
        <v>METASA-2791</v>
      </c>
      <c r="F3452" s="84" t="str">
        <f t="shared" si="167"/>
        <v>METASA</v>
      </c>
      <c r="G3452" t="s">
        <v>8581</v>
      </c>
      <c r="H3452" s="62">
        <v>88416482000106</v>
      </c>
      <c r="I3452" t="s">
        <v>30</v>
      </c>
      <c r="J3452">
        <v>944.43</v>
      </c>
      <c r="K3452">
        <v>4722.1499999999996</v>
      </c>
    </row>
    <row r="3453" spans="1:11" x14ac:dyDescent="0.25">
      <c r="A3453" t="s">
        <v>5958</v>
      </c>
      <c r="B3453" t="str">
        <f>C3453&amp;"-"&amp;COUNTIF(C$2:C3453,C3453)</f>
        <v>73867-15</v>
      </c>
      <c r="C3453">
        <v>73867</v>
      </c>
      <c r="D3453" s="57">
        <v>45065</v>
      </c>
      <c r="E3453" s="84" t="str">
        <f>F3453&amp;"-"&amp;COUNTIF($F$2:F3453,F3453)</f>
        <v>METASA-2792</v>
      </c>
      <c r="F3453" s="84" t="str">
        <f t="shared" si="167"/>
        <v>METASA</v>
      </c>
      <c r="G3453" t="s">
        <v>8581</v>
      </c>
      <c r="H3453" s="62">
        <v>88416482000106</v>
      </c>
      <c r="I3453" t="s">
        <v>30</v>
      </c>
      <c r="J3453">
        <v>2756.66</v>
      </c>
      <c r="K3453">
        <v>13783.3</v>
      </c>
    </row>
    <row r="3454" spans="1:11" x14ac:dyDescent="0.25">
      <c r="A3454" t="s">
        <v>5958</v>
      </c>
      <c r="B3454" t="str">
        <f>C3454&amp;"-"&amp;COUNTIF(C$2:C3454,C3454)</f>
        <v>73891-1</v>
      </c>
      <c r="C3454">
        <v>73891</v>
      </c>
      <c r="D3454" s="57">
        <v>45068</v>
      </c>
      <c r="E3454" s="84" t="str">
        <f>F3454&amp;"-"&amp;COUNTIF($F$2:F3454,F3454)</f>
        <v>METASA-2793</v>
      </c>
      <c r="F3454" s="84" t="str">
        <f t="shared" si="167"/>
        <v>METASA</v>
      </c>
      <c r="G3454" t="s">
        <v>8581</v>
      </c>
      <c r="H3454" s="62">
        <v>88416482000106</v>
      </c>
      <c r="I3454" t="s">
        <v>30</v>
      </c>
      <c r="J3454">
        <v>91.24</v>
      </c>
      <c r="K3454">
        <v>1610.39</v>
      </c>
    </row>
    <row r="3455" spans="1:11" x14ac:dyDescent="0.25">
      <c r="A3455" t="s">
        <v>5958</v>
      </c>
      <c r="B3455" t="str">
        <f>C3455&amp;"-"&amp;COUNTIF(C$2:C3455,C3455)</f>
        <v>73891-2</v>
      </c>
      <c r="C3455">
        <v>73891</v>
      </c>
      <c r="D3455" s="57">
        <v>45068</v>
      </c>
      <c r="E3455" s="84" t="str">
        <f>F3455&amp;"-"&amp;COUNTIF($F$2:F3455,F3455)</f>
        <v>METASA-2794</v>
      </c>
      <c r="F3455" s="84" t="str">
        <f t="shared" si="167"/>
        <v>METASA</v>
      </c>
      <c r="G3455" t="s">
        <v>8581</v>
      </c>
      <c r="H3455" s="62">
        <v>88416482000106</v>
      </c>
      <c r="I3455" t="s">
        <v>30</v>
      </c>
      <c r="J3455">
        <v>123.09</v>
      </c>
      <c r="K3455">
        <v>2077.7600000000002</v>
      </c>
    </row>
    <row r="3456" spans="1:11" x14ac:dyDescent="0.25">
      <c r="A3456" t="s">
        <v>5958</v>
      </c>
      <c r="B3456" t="str">
        <f>C3456&amp;"-"&amp;COUNTIF(C$2:C3456,C3456)</f>
        <v>73891-3</v>
      </c>
      <c r="C3456">
        <v>73891</v>
      </c>
      <c r="D3456" s="57">
        <v>45068</v>
      </c>
      <c r="E3456" s="84" t="str">
        <f>F3456&amp;"-"&amp;COUNTIF($F$2:F3456,F3456)</f>
        <v>METASA-2795</v>
      </c>
      <c r="F3456" s="84" t="str">
        <f t="shared" si="167"/>
        <v>METASA</v>
      </c>
      <c r="G3456" t="s">
        <v>8581</v>
      </c>
      <c r="H3456" s="62">
        <v>88416482000106</v>
      </c>
      <c r="I3456" t="s">
        <v>30</v>
      </c>
      <c r="J3456">
        <v>3975.71</v>
      </c>
      <c r="K3456">
        <v>60510.31</v>
      </c>
    </row>
    <row r="3457" spans="1:11" x14ac:dyDescent="0.25">
      <c r="A3457" t="s">
        <v>5958</v>
      </c>
      <c r="B3457" t="str">
        <f>C3457&amp;"-"&amp;COUNTIF(C$2:C3457,C3457)</f>
        <v>73891-4</v>
      </c>
      <c r="C3457">
        <v>73891</v>
      </c>
      <c r="D3457" s="57">
        <v>45068</v>
      </c>
      <c r="E3457" s="84" t="str">
        <f>F3457&amp;"-"&amp;COUNTIF($F$2:F3457,F3457)</f>
        <v>METASA-2796</v>
      </c>
      <c r="F3457" s="84" t="str">
        <f t="shared" si="167"/>
        <v>METASA</v>
      </c>
      <c r="G3457" t="s">
        <v>8581</v>
      </c>
      <c r="H3457" s="62">
        <v>88416482000106</v>
      </c>
      <c r="I3457" t="s">
        <v>30</v>
      </c>
      <c r="J3457">
        <v>437.85</v>
      </c>
      <c r="K3457">
        <v>7390.91</v>
      </c>
    </row>
    <row r="3458" spans="1:11" x14ac:dyDescent="0.25">
      <c r="A3458" t="s">
        <v>5958</v>
      </c>
      <c r="B3458" t="str">
        <f>C3458&amp;"-"&amp;COUNTIF(C$2:C3458,C3458)</f>
        <v>73891-5</v>
      </c>
      <c r="C3458">
        <v>73891</v>
      </c>
      <c r="D3458" s="57">
        <v>45068</v>
      </c>
      <c r="E3458" s="84" t="str">
        <f>F3458&amp;"-"&amp;COUNTIF($F$2:F3458,F3458)</f>
        <v>METASA-2797</v>
      </c>
      <c r="F3458" s="84" t="str">
        <f t="shared" si="167"/>
        <v>METASA</v>
      </c>
      <c r="G3458" t="s">
        <v>8581</v>
      </c>
      <c r="H3458" s="62">
        <v>88416482000106</v>
      </c>
      <c r="I3458" t="s">
        <v>30</v>
      </c>
      <c r="J3458">
        <v>10.84</v>
      </c>
      <c r="K3458">
        <v>182.98</v>
      </c>
    </row>
    <row r="3459" spans="1:11" x14ac:dyDescent="0.25">
      <c r="A3459" t="s">
        <v>5958</v>
      </c>
      <c r="B3459" t="str">
        <f>C3459&amp;"-"&amp;COUNTIF(C$2:C3459,C3459)</f>
        <v>73891-6</v>
      </c>
      <c r="C3459">
        <v>73891</v>
      </c>
      <c r="D3459" s="57">
        <v>45068</v>
      </c>
      <c r="E3459" s="84" t="str">
        <f>F3459&amp;"-"&amp;COUNTIF($F$2:F3459,F3459)</f>
        <v>METASA-2798</v>
      </c>
      <c r="F3459" s="84" t="str">
        <f t="shared" ref="F3459:F3522" si="168">LEFT(G3459,SEARCH(" ",G3459)-1)</f>
        <v>METASA</v>
      </c>
      <c r="G3459" t="s">
        <v>8581</v>
      </c>
      <c r="H3459" s="62">
        <v>88416482000106</v>
      </c>
      <c r="I3459" t="s">
        <v>30</v>
      </c>
      <c r="J3459">
        <v>459.37</v>
      </c>
      <c r="K3459">
        <v>6141.78</v>
      </c>
    </row>
    <row r="3460" spans="1:11" x14ac:dyDescent="0.25">
      <c r="A3460" t="s">
        <v>5958</v>
      </c>
      <c r="B3460" t="str">
        <f>C3460&amp;"-"&amp;COUNTIF(C$2:C3460,C3460)</f>
        <v>73891-7</v>
      </c>
      <c r="C3460">
        <v>73891</v>
      </c>
      <c r="D3460" s="57">
        <v>45068</v>
      </c>
      <c r="E3460" s="84" t="str">
        <f>F3460&amp;"-"&amp;COUNTIF($F$2:F3460,F3460)</f>
        <v>METASA-2799</v>
      </c>
      <c r="F3460" s="84" t="str">
        <f t="shared" si="168"/>
        <v>METASA</v>
      </c>
      <c r="G3460" t="s">
        <v>8581</v>
      </c>
      <c r="H3460" s="62">
        <v>88416482000106</v>
      </c>
      <c r="I3460" t="s">
        <v>30</v>
      </c>
      <c r="J3460">
        <v>175.69</v>
      </c>
      <c r="K3460">
        <v>2540.48</v>
      </c>
    </row>
    <row r="3461" spans="1:11" x14ac:dyDescent="0.25">
      <c r="A3461" t="s">
        <v>5958</v>
      </c>
      <c r="B3461" t="str">
        <f>C3461&amp;"-"&amp;COUNTIF(C$2:C3461,C3461)</f>
        <v>73891-8</v>
      </c>
      <c r="C3461">
        <v>73891</v>
      </c>
      <c r="D3461" s="57">
        <v>45068</v>
      </c>
      <c r="E3461" s="84" t="str">
        <f>F3461&amp;"-"&amp;COUNTIF($F$2:F3461,F3461)</f>
        <v>METASA-2800</v>
      </c>
      <c r="F3461" s="84" t="str">
        <f t="shared" si="168"/>
        <v>METASA</v>
      </c>
      <c r="G3461" t="s">
        <v>8581</v>
      </c>
      <c r="H3461" s="62">
        <v>88416482000106</v>
      </c>
      <c r="I3461" t="s">
        <v>30</v>
      </c>
      <c r="J3461">
        <v>400.97</v>
      </c>
      <c r="K3461">
        <v>5360.97</v>
      </c>
    </row>
    <row r="3462" spans="1:11" x14ac:dyDescent="0.25">
      <c r="A3462" t="s">
        <v>5958</v>
      </c>
      <c r="B3462" t="str">
        <f>C3462&amp;"-"&amp;COUNTIF(C$2:C3462,C3462)</f>
        <v>73891-9</v>
      </c>
      <c r="C3462">
        <v>73891</v>
      </c>
      <c r="D3462" s="57">
        <v>45068</v>
      </c>
      <c r="E3462" s="84" t="str">
        <f>F3462&amp;"-"&amp;COUNTIF($F$2:F3462,F3462)</f>
        <v>METASA-2801</v>
      </c>
      <c r="F3462" s="84" t="str">
        <f t="shared" si="168"/>
        <v>METASA</v>
      </c>
      <c r="G3462" t="s">
        <v>8581</v>
      </c>
      <c r="H3462" s="62">
        <v>88416482000106</v>
      </c>
      <c r="I3462" t="s">
        <v>30</v>
      </c>
      <c r="J3462">
        <v>2066.25</v>
      </c>
      <c r="K3462">
        <v>29877.98</v>
      </c>
    </row>
    <row r="3463" spans="1:11" x14ac:dyDescent="0.25">
      <c r="A3463" t="s">
        <v>5958</v>
      </c>
      <c r="B3463" t="str">
        <f>C3463&amp;"-"&amp;COUNTIF(C$2:C3463,C3463)</f>
        <v>73891-10</v>
      </c>
      <c r="C3463">
        <v>73891</v>
      </c>
      <c r="D3463" s="57">
        <v>45068</v>
      </c>
      <c r="E3463" s="84" t="str">
        <f>F3463&amp;"-"&amp;COUNTIF($F$2:F3463,F3463)</f>
        <v>METASA-2802</v>
      </c>
      <c r="F3463" s="84" t="str">
        <f t="shared" si="168"/>
        <v>METASA</v>
      </c>
      <c r="G3463" t="s">
        <v>8581</v>
      </c>
      <c r="H3463" s="62">
        <v>88416482000106</v>
      </c>
      <c r="I3463" t="s">
        <v>30</v>
      </c>
      <c r="J3463">
        <v>293.13</v>
      </c>
      <c r="K3463">
        <v>4461.4399999999996</v>
      </c>
    </row>
    <row r="3464" spans="1:11" x14ac:dyDescent="0.25">
      <c r="A3464" t="s">
        <v>5958</v>
      </c>
      <c r="B3464" t="str">
        <f>C3464&amp;"-"&amp;COUNTIF(C$2:C3464,C3464)</f>
        <v>73891-11</v>
      </c>
      <c r="C3464">
        <v>73891</v>
      </c>
      <c r="D3464" s="57">
        <v>45068</v>
      </c>
      <c r="E3464" s="84" t="str">
        <f>F3464&amp;"-"&amp;COUNTIF($F$2:F3464,F3464)</f>
        <v>METASA-2803</v>
      </c>
      <c r="F3464" s="84" t="str">
        <f t="shared" si="168"/>
        <v>METASA</v>
      </c>
      <c r="G3464" t="s">
        <v>8581</v>
      </c>
      <c r="H3464" s="62">
        <v>88416482000106</v>
      </c>
      <c r="I3464" t="s">
        <v>30</v>
      </c>
      <c r="J3464">
        <v>15.85</v>
      </c>
      <c r="K3464">
        <v>241.24</v>
      </c>
    </row>
    <row r="3465" spans="1:11" x14ac:dyDescent="0.25">
      <c r="A3465" t="s">
        <v>5958</v>
      </c>
      <c r="B3465" t="str">
        <f>C3465&amp;"-"&amp;COUNTIF(C$2:C3465,C3465)</f>
        <v>73891-12</v>
      </c>
      <c r="C3465">
        <v>73891</v>
      </c>
      <c r="D3465" s="57">
        <v>45068</v>
      </c>
      <c r="E3465" s="84" t="str">
        <f>F3465&amp;"-"&amp;COUNTIF($F$2:F3465,F3465)</f>
        <v>METASA-2804</v>
      </c>
      <c r="F3465" s="84" t="str">
        <f t="shared" si="168"/>
        <v>METASA</v>
      </c>
      <c r="G3465" t="s">
        <v>8581</v>
      </c>
      <c r="H3465" s="62">
        <v>88416482000106</v>
      </c>
      <c r="I3465" t="s">
        <v>30</v>
      </c>
      <c r="J3465">
        <v>1763.95</v>
      </c>
      <c r="K3465">
        <v>28329.040000000001</v>
      </c>
    </row>
    <row r="3466" spans="1:11" x14ac:dyDescent="0.25">
      <c r="A3466" t="s">
        <v>5958</v>
      </c>
      <c r="B3466" t="str">
        <f>C3466&amp;"-"&amp;COUNTIF(C$2:C3466,C3466)</f>
        <v>73891-13</v>
      </c>
      <c r="C3466">
        <v>73891</v>
      </c>
      <c r="D3466" s="57">
        <v>45068</v>
      </c>
      <c r="E3466" s="84" t="str">
        <f>F3466&amp;"-"&amp;COUNTIF($F$2:F3466,F3466)</f>
        <v>METASA-2805</v>
      </c>
      <c r="F3466" s="84" t="str">
        <f t="shared" si="168"/>
        <v>METASA</v>
      </c>
      <c r="G3466" t="s">
        <v>8581</v>
      </c>
      <c r="H3466" s="62">
        <v>88416482000106</v>
      </c>
      <c r="I3466" t="s">
        <v>30</v>
      </c>
      <c r="J3466">
        <v>793.12</v>
      </c>
      <c r="K3466">
        <v>13387.87</v>
      </c>
    </row>
    <row r="3467" spans="1:11" x14ac:dyDescent="0.25">
      <c r="A3467" t="s">
        <v>5958</v>
      </c>
      <c r="B3467" t="str">
        <f>C3467&amp;"-"&amp;COUNTIF(C$2:C3467,C3467)</f>
        <v>73891-14</v>
      </c>
      <c r="C3467">
        <v>73891</v>
      </c>
      <c r="D3467" s="57">
        <v>45068</v>
      </c>
      <c r="E3467" s="84" t="str">
        <f>F3467&amp;"-"&amp;COUNTIF($F$2:F3467,F3467)</f>
        <v>METASA-2806</v>
      </c>
      <c r="F3467" s="84" t="str">
        <f t="shared" si="168"/>
        <v>METASA</v>
      </c>
      <c r="G3467" t="s">
        <v>8581</v>
      </c>
      <c r="H3467" s="62">
        <v>88416482000106</v>
      </c>
      <c r="I3467" t="s">
        <v>30</v>
      </c>
      <c r="J3467">
        <v>1616.03</v>
      </c>
      <c r="K3467">
        <v>28571.41</v>
      </c>
    </row>
    <row r="3468" spans="1:11" x14ac:dyDescent="0.25">
      <c r="A3468" t="s">
        <v>5958</v>
      </c>
      <c r="B3468" t="str">
        <f>C3468&amp;"-"&amp;COUNTIF(C$2:C3468,C3468)</f>
        <v>73891-15</v>
      </c>
      <c r="C3468">
        <v>73891</v>
      </c>
      <c r="D3468" s="57">
        <v>45068</v>
      </c>
      <c r="E3468" s="84" t="str">
        <f>F3468&amp;"-"&amp;COUNTIF($F$2:F3468,F3468)</f>
        <v>METASA-2807</v>
      </c>
      <c r="F3468" s="84" t="str">
        <f t="shared" si="168"/>
        <v>METASA</v>
      </c>
      <c r="G3468" t="s">
        <v>8581</v>
      </c>
      <c r="H3468" s="62">
        <v>88416482000106</v>
      </c>
      <c r="I3468" t="s">
        <v>30</v>
      </c>
      <c r="J3468">
        <v>8202.92</v>
      </c>
      <c r="K3468">
        <v>165042.74</v>
      </c>
    </row>
    <row r="3469" spans="1:11" x14ac:dyDescent="0.25">
      <c r="A3469" t="s">
        <v>5958</v>
      </c>
      <c r="B3469" t="str">
        <f>C3469&amp;"-"&amp;COUNTIF(C$2:C3469,C3469)</f>
        <v>73891-16</v>
      </c>
      <c r="C3469">
        <v>73891</v>
      </c>
      <c r="D3469" s="57">
        <v>45068</v>
      </c>
      <c r="E3469" s="84" t="str">
        <f>F3469&amp;"-"&amp;COUNTIF($F$2:F3469,F3469)</f>
        <v>METASA-2808</v>
      </c>
      <c r="F3469" s="84" t="str">
        <f t="shared" si="168"/>
        <v>METASA</v>
      </c>
      <c r="G3469" t="s">
        <v>8581</v>
      </c>
      <c r="H3469" s="62">
        <v>88416482000106</v>
      </c>
      <c r="I3469" t="s">
        <v>30</v>
      </c>
      <c r="J3469">
        <v>585.71</v>
      </c>
      <c r="K3469">
        <v>10736.06</v>
      </c>
    </row>
    <row r="3470" spans="1:11" x14ac:dyDescent="0.25">
      <c r="A3470" t="s">
        <v>5958</v>
      </c>
      <c r="B3470" t="str">
        <f>C3470&amp;"-"&amp;COUNTIF(C$2:C3470,C3470)</f>
        <v>73891-17</v>
      </c>
      <c r="C3470">
        <v>73891</v>
      </c>
      <c r="D3470" s="57">
        <v>45068</v>
      </c>
      <c r="E3470" s="84" t="str">
        <f>F3470&amp;"-"&amp;COUNTIF($F$2:F3470,F3470)</f>
        <v>METASA-2809</v>
      </c>
      <c r="F3470" s="84" t="str">
        <f t="shared" si="168"/>
        <v>METASA</v>
      </c>
      <c r="G3470" t="s">
        <v>8581</v>
      </c>
      <c r="H3470" s="62">
        <v>88416482000106</v>
      </c>
      <c r="I3470" t="s">
        <v>30</v>
      </c>
      <c r="J3470">
        <v>1308.1099999999999</v>
      </c>
      <c r="K3470">
        <v>23977.66</v>
      </c>
    </row>
    <row r="3471" spans="1:11" x14ac:dyDescent="0.25">
      <c r="A3471" t="s">
        <v>5958</v>
      </c>
      <c r="B3471" t="str">
        <f>C3471&amp;"-"&amp;COUNTIF(C$2:C3471,C3471)</f>
        <v>73891-18</v>
      </c>
      <c r="C3471">
        <v>73891</v>
      </c>
      <c r="D3471" s="57">
        <v>45068</v>
      </c>
      <c r="E3471" s="84" t="str">
        <f>F3471&amp;"-"&amp;COUNTIF($F$2:F3471,F3471)</f>
        <v>METASA-2810</v>
      </c>
      <c r="F3471" s="84" t="str">
        <f t="shared" si="168"/>
        <v>METASA</v>
      </c>
      <c r="G3471" t="s">
        <v>8581</v>
      </c>
      <c r="H3471" s="62">
        <v>88416482000106</v>
      </c>
      <c r="I3471" t="s">
        <v>30</v>
      </c>
      <c r="J3471">
        <v>87.33</v>
      </c>
      <c r="K3471">
        <v>1813.84</v>
      </c>
    </row>
    <row r="3472" spans="1:11" x14ac:dyDescent="0.25">
      <c r="A3472" t="s">
        <v>5958</v>
      </c>
      <c r="B3472" t="str">
        <f>C3472&amp;"-"&amp;COUNTIF(C$2:C3472,C3472)</f>
        <v>73891-19</v>
      </c>
      <c r="C3472">
        <v>73891</v>
      </c>
      <c r="D3472" s="57">
        <v>45068</v>
      </c>
      <c r="E3472" s="84" t="str">
        <f>F3472&amp;"-"&amp;COUNTIF($F$2:F3472,F3472)</f>
        <v>METASA-2811</v>
      </c>
      <c r="F3472" s="84" t="str">
        <f t="shared" si="168"/>
        <v>METASA</v>
      </c>
      <c r="G3472" t="s">
        <v>8581</v>
      </c>
      <c r="H3472" s="62">
        <v>88416482000106</v>
      </c>
      <c r="I3472" t="s">
        <v>30</v>
      </c>
      <c r="J3472">
        <v>1009.73</v>
      </c>
      <c r="K3472">
        <v>5048.6499999999996</v>
      </c>
    </row>
    <row r="3473" spans="1:11" x14ac:dyDescent="0.25">
      <c r="A3473" t="s">
        <v>5958</v>
      </c>
      <c r="B3473" t="str">
        <f>C3473&amp;"-"&amp;COUNTIF(C$2:C3473,C3473)</f>
        <v>73963-1</v>
      </c>
      <c r="C3473">
        <v>73963</v>
      </c>
      <c r="D3473" s="57">
        <v>45070</v>
      </c>
      <c r="E3473" s="84" t="str">
        <f>F3473&amp;"-"&amp;COUNTIF($F$2:F3473,F3473)</f>
        <v>METASA-2812</v>
      </c>
      <c r="F3473" s="84" t="str">
        <f t="shared" si="168"/>
        <v>METASA</v>
      </c>
      <c r="G3473" t="s">
        <v>8581</v>
      </c>
      <c r="H3473" s="62">
        <v>88416482000106</v>
      </c>
      <c r="I3473" t="s">
        <v>30</v>
      </c>
      <c r="J3473">
        <v>115.84</v>
      </c>
      <c r="K3473">
        <v>1955.38</v>
      </c>
    </row>
    <row r="3474" spans="1:11" x14ac:dyDescent="0.25">
      <c r="A3474" t="s">
        <v>5958</v>
      </c>
      <c r="B3474" t="str">
        <f>C3474&amp;"-"&amp;COUNTIF(C$2:C3474,C3474)</f>
        <v>73963-2</v>
      </c>
      <c r="C3474">
        <v>73963</v>
      </c>
      <c r="D3474" s="57">
        <v>45070</v>
      </c>
      <c r="E3474" s="84" t="str">
        <f>F3474&amp;"-"&amp;COUNTIF($F$2:F3474,F3474)</f>
        <v>METASA-2813</v>
      </c>
      <c r="F3474" s="84" t="str">
        <f t="shared" si="168"/>
        <v>METASA</v>
      </c>
      <c r="G3474" t="s">
        <v>8581</v>
      </c>
      <c r="H3474" s="62">
        <v>88416482000106</v>
      </c>
      <c r="I3474" t="s">
        <v>30</v>
      </c>
      <c r="J3474">
        <v>28.24</v>
      </c>
      <c r="K3474">
        <v>429.81</v>
      </c>
    </row>
    <row r="3475" spans="1:11" x14ac:dyDescent="0.25">
      <c r="A3475" t="s">
        <v>5958</v>
      </c>
      <c r="B3475" t="str">
        <f>C3475&amp;"-"&amp;COUNTIF(C$2:C3475,C3475)</f>
        <v>73963-3</v>
      </c>
      <c r="C3475">
        <v>73963</v>
      </c>
      <c r="D3475" s="57">
        <v>45070</v>
      </c>
      <c r="E3475" s="84" t="str">
        <f>F3475&amp;"-"&amp;COUNTIF($F$2:F3475,F3475)</f>
        <v>METASA-2814</v>
      </c>
      <c r="F3475" s="84" t="str">
        <f t="shared" si="168"/>
        <v>METASA</v>
      </c>
      <c r="G3475" t="s">
        <v>8581</v>
      </c>
      <c r="H3475" s="62">
        <v>88416482000106</v>
      </c>
      <c r="I3475" t="s">
        <v>30</v>
      </c>
      <c r="J3475">
        <v>143.06</v>
      </c>
      <c r="K3475">
        <v>2414.85</v>
      </c>
    </row>
    <row r="3476" spans="1:11" x14ac:dyDescent="0.25">
      <c r="A3476" t="s">
        <v>5958</v>
      </c>
      <c r="B3476" t="str">
        <f>C3476&amp;"-"&amp;COUNTIF(C$2:C3476,C3476)</f>
        <v>73963-4</v>
      </c>
      <c r="C3476">
        <v>73963</v>
      </c>
      <c r="D3476" s="57">
        <v>45070</v>
      </c>
      <c r="E3476" s="84" t="str">
        <f>F3476&amp;"-"&amp;COUNTIF($F$2:F3476,F3476)</f>
        <v>METASA-2815</v>
      </c>
      <c r="F3476" s="84" t="str">
        <f t="shared" si="168"/>
        <v>METASA</v>
      </c>
      <c r="G3476" t="s">
        <v>8581</v>
      </c>
      <c r="H3476" s="62">
        <v>88416482000106</v>
      </c>
      <c r="I3476" t="s">
        <v>30</v>
      </c>
      <c r="J3476">
        <v>2.36</v>
      </c>
      <c r="K3476">
        <v>39.840000000000003</v>
      </c>
    </row>
    <row r="3477" spans="1:11" x14ac:dyDescent="0.25">
      <c r="A3477" t="s">
        <v>5958</v>
      </c>
      <c r="B3477" t="str">
        <f>C3477&amp;"-"&amp;COUNTIF(C$2:C3477,C3477)</f>
        <v>73963-5</v>
      </c>
      <c r="C3477">
        <v>73963</v>
      </c>
      <c r="D3477" s="57">
        <v>45070</v>
      </c>
      <c r="E3477" s="84" t="str">
        <f>F3477&amp;"-"&amp;COUNTIF($F$2:F3477,F3477)</f>
        <v>METASA-2816</v>
      </c>
      <c r="F3477" s="84" t="str">
        <f t="shared" si="168"/>
        <v>METASA</v>
      </c>
      <c r="G3477" t="s">
        <v>8581</v>
      </c>
      <c r="H3477" s="62">
        <v>88416482000106</v>
      </c>
      <c r="I3477" t="s">
        <v>30</v>
      </c>
      <c r="J3477">
        <v>817.81</v>
      </c>
      <c r="K3477">
        <v>10934.12</v>
      </c>
    </row>
    <row r="3478" spans="1:11" x14ac:dyDescent="0.25">
      <c r="A3478" t="s">
        <v>5958</v>
      </c>
      <c r="B3478" t="str">
        <f>C3478&amp;"-"&amp;COUNTIF(C$2:C3478,C3478)</f>
        <v>73963-6</v>
      </c>
      <c r="C3478">
        <v>73963</v>
      </c>
      <c r="D3478" s="57">
        <v>45070</v>
      </c>
      <c r="E3478" s="84" t="str">
        <f>F3478&amp;"-"&amp;COUNTIF($F$2:F3478,F3478)</f>
        <v>METASA-2817</v>
      </c>
      <c r="F3478" s="84" t="str">
        <f t="shared" si="168"/>
        <v>METASA</v>
      </c>
      <c r="G3478" t="s">
        <v>8581</v>
      </c>
      <c r="H3478" s="62">
        <v>88416482000106</v>
      </c>
      <c r="I3478" t="s">
        <v>30</v>
      </c>
      <c r="J3478">
        <v>194.81</v>
      </c>
      <c r="K3478">
        <v>2816.95</v>
      </c>
    </row>
    <row r="3479" spans="1:11" x14ac:dyDescent="0.25">
      <c r="A3479" t="s">
        <v>5958</v>
      </c>
      <c r="B3479" t="str">
        <f>C3479&amp;"-"&amp;COUNTIF(C$2:C3479,C3479)</f>
        <v>73963-7</v>
      </c>
      <c r="C3479">
        <v>73963</v>
      </c>
      <c r="D3479" s="57">
        <v>45070</v>
      </c>
      <c r="E3479" s="84" t="str">
        <f>F3479&amp;"-"&amp;COUNTIF($F$2:F3479,F3479)</f>
        <v>METASA-2818</v>
      </c>
      <c r="F3479" s="84" t="str">
        <f t="shared" si="168"/>
        <v>METASA</v>
      </c>
      <c r="G3479" t="s">
        <v>8581</v>
      </c>
      <c r="H3479" s="62">
        <v>88416482000106</v>
      </c>
      <c r="I3479" t="s">
        <v>30</v>
      </c>
      <c r="J3479">
        <v>20</v>
      </c>
      <c r="K3479">
        <v>304.39999999999998</v>
      </c>
    </row>
    <row r="3480" spans="1:11" x14ac:dyDescent="0.25">
      <c r="A3480" t="s">
        <v>5958</v>
      </c>
      <c r="B3480" t="str">
        <f>C3480&amp;"-"&amp;COUNTIF(C$2:C3480,C3480)</f>
        <v>73963-8</v>
      </c>
      <c r="C3480">
        <v>73963</v>
      </c>
      <c r="D3480" s="57">
        <v>45070</v>
      </c>
      <c r="E3480" s="84" t="str">
        <f>F3480&amp;"-"&amp;COUNTIF($F$2:F3480,F3480)</f>
        <v>METASA-2819</v>
      </c>
      <c r="F3480" s="84" t="str">
        <f t="shared" si="168"/>
        <v>METASA</v>
      </c>
      <c r="G3480" t="s">
        <v>8581</v>
      </c>
      <c r="H3480" s="62">
        <v>88416482000106</v>
      </c>
      <c r="I3480" t="s">
        <v>30</v>
      </c>
      <c r="J3480">
        <v>158.05000000000001</v>
      </c>
      <c r="K3480">
        <v>2667.88</v>
      </c>
    </row>
    <row r="3481" spans="1:11" x14ac:dyDescent="0.25">
      <c r="A3481" t="s">
        <v>5958</v>
      </c>
      <c r="B3481" t="str">
        <f>C3481&amp;"-"&amp;COUNTIF(C$2:C3481,C3481)</f>
        <v>73963-9</v>
      </c>
      <c r="C3481">
        <v>73963</v>
      </c>
      <c r="D3481" s="57">
        <v>45070</v>
      </c>
      <c r="E3481" s="84" t="str">
        <f>F3481&amp;"-"&amp;COUNTIF($F$2:F3481,F3481)</f>
        <v>METASA-2820</v>
      </c>
      <c r="F3481" s="84" t="str">
        <f t="shared" si="168"/>
        <v>METASA</v>
      </c>
      <c r="G3481" t="s">
        <v>8581</v>
      </c>
      <c r="H3481" s="62">
        <v>88416482000106</v>
      </c>
      <c r="I3481" t="s">
        <v>30</v>
      </c>
      <c r="J3481">
        <v>7.94</v>
      </c>
      <c r="K3481">
        <v>120.85</v>
      </c>
    </row>
    <row r="3482" spans="1:11" x14ac:dyDescent="0.25">
      <c r="A3482" t="s">
        <v>5958</v>
      </c>
      <c r="B3482" t="str">
        <f>C3482&amp;"-"&amp;COUNTIF(C$2:C3482,C3482)</f>
        <v>73963-10</v>
      </c>
      <c r="C3482">
        <v>73963</v>
      </c>
      <c r="D3482" s="57">
        <v>45070</v>
      </c>
      <c r="E3482" s="84" t="str">
        <f>F3482&amp;"-"&amp;COUNTIF($F$2:F3482,F3482)</f>
        <v>METASA-2821</v>
      </c>
      <c r="F3482" s="84" t="str">
        <f t="shared" si="168"/>
        <v>METASA</v>
      </c>
      <c r="G3482" t="s">
        <v>8581</v>
      </c>
      <c r="H3482" s="62">
        <v>88416482000106</v>
      </c>
      <c r="I3482" t="s">
        <v>30</v>
      </c>
      <c r="J3482">
        <v>2765.59</v>
      </c>
      <c r="K3482">
        <v>44415.38</v>
      </c>
    </row>
    <row r="3483" spans="1:11" x14ac:dyDescent="0.25">
      <c r="A3483" t="s">
        <v>5958</v>
      </c>
      <c r="B3483" t="str">
        <f>C3483&amp;"-"&amp;COUNTIF(C$2:C3483,C3483)</f>
        <v>73963-11</v>
      </c>
      <c r="C3483">
        <v>73963</v>
      </c>
      <c r="D3483" s="57">
        <v>45070</v>
      </c>
      <c r="E3483" s="84" t="str">
        <f>F3483&amp;"-"&amp;COUNTIF($F$2:F3483,F3483)</f>
        <v>METASA-2822</v>
      </c>
      <c r="F3483" s="84" t="str">
        <f t="shared" si="168"/>
        <v>METASA</v>
      </c>
      <c r="G3483" t="s">
        <v>8581</v>
      </c>
      <c r="H3483" s="62">
        <v>88416482000106</v>
      </c>
      <c r="I3483" t="s">
        <v>30</v>
      </c>
      <c r="J3483">
        <v>245.14</v>
      </c>
      <c r="K3483">
        <v>4137.96</v>
      </c>
    </row>
    <row r="3484" spans="1:11" x14ac:dyDescent="0.25">
      <c r="A3484" t="s">
        <v>5958</v>
      </c>
      <c r="B3484" t="str">
        <f>C3484&amp;"-"&amp;COUNTIF(C$2:C3484,C3484)</f>
        <v>73963-12</v>
      </c>
      <c r="C3484">
        <v>73963</v>
      </c>
      <c r="D3484" s="57">
        <v>45070</v>
      </c>
      <c r="E3484" s="84" t="str">
        <f>F3484&amp;"-"&amp;COUNTIF($F$2:F3484,F3484)</f>
        <v>METASA-2823</v>
      </c>
      <c r="F3484" s="84" t="str">
        <f t="shared" si="168"/>
        <v>METASA</v>
      </c>
      <c r="G3484" t="s">
        <v>8581</v>
      </c>
      <c r="H3484" s="62">
        <v>88416482000106</v>
      </c>
      <c r="I3484" t="s">
        <v>30</v>
      </c>
      <c r="J3484">
        <v>1494.59</v>
      </c>
      <c r="K3484">
        <v>26424.35</v>
      </c>
    </row>
    <row r="3485" spans="1:11" x14ac:dyDescent="0.25">
      <c r="A3485" t="s">
        <v>5958</v>
      </c>
      <c r="B3485" t="str">
        <f>C3485&amp;"-"&amp;COUNTIF(C$2:C3485,C3485)</f>
        <v>73963-13</v>
      </c>
      <c r="C3485">
        <v>73963</v>
      </c>
      <c r="D3485" s="57">
        <v>45070</v>
      </c>
      <c r="E3485" s="84" t="str">
        <f>F3485&amp;"-"&amp;COUNTIF($F$2:F3485,F3485)</f>
        <v>METASA-2824</v>
      </c>
      <c r="F3485" s="84" t="str">
        <f t="shared" si="168"/>
        <v>METASA</v>
      </c>
      <c r="G3485" t="s">
        <v>8581</v>
      </c>
      <c r="H3485" s="62">
        <v>88416482000106</v>
      </c>
      <c r="I3485" t="s">
        <v>30</v>
      </c>
      <c r="J3485">
        <v>7231.98</v>
      </c>
      <c r="K3485">
        <v>145507.45000000001</v>
      </c>
    </row>
    <row r="3486" spans="1:11" x14ac:dyDescent="0.25">
      <c r="A3486" t="s">
        <v>5958</v>
      </c>
      <c r="B3486" t="str">
        <f>C3486&amp;"-"&amp;COUNTIF(C$2:C3486,C3486)</f>
        <v>73963-14</v>
      </c>
      <c r="C3486">
        <v>73963</v>
      </c>
      <c r="D3486" s="57">
        <v>45070</v>
      </c>
      <c r="E3486" s="84" t="str">
        <f>F3486&amp;"-"&amp;COUNTIF($F$2:F3486,F3486)</f>
        <v>METASA-2825</v>
      </c>
      <c r="F3486" s="84" t="str">
        <f t="shared" si="168"/>
        <v>METASA</v>
      </c>
      <c r="G3486" t="s">
        <v>8581</v>
      </c>
      <c r="H3486" s="62">
        <v>88416482000106</v>
      </c>
      <c r="I3486" t="s">
        <v>30</v>
      </c>
      <c r="J3486">
        <v>271.89</v>
      </c>
      <c r="K3486">
        <v>4983.74</v>
      </c>
    </row>
    <row r="3487" spans="1:11" x14ac:dyDescent="0.25">
      <c r="A3487" t="s">
        <v>5958</v>
      </c>
      <c r="B3487" t="str">
        <f>C3487&amp;"-"&amp;COUNTIF(C$2:C3487,C3487)</f>
        <v>73963-15</v>
      </c>
      <c r="C3487">
        <v>73963</v>
      </c>
      <c r="D3487" s="57">
        <v>45070</v>
      </c>
      <c r="E3487" s="84" t="str">
        <f>F3487&amp;"-"&amp;COUNTIF($F$2:F3487,F3487)</f>
        <v>METASA-2826</v>
      </c>
      <c r="F3487" s="84" t="str">
        <f t="shared" si="168"/>
        <v>METASA</v>
      </c>
      <c r="G3487" t="s">
        <v>8581</v>
      </c>
      <c r="H3487" s="62">
        <v>88416482000106</v>
      </c>
      <c r="I3487" t="s">
        <v>30</v>
      </c>
      <c r="J3487">
        <v>1759.38</v>
      </c>
      <c r="K3487">
        <v>32249.439999999999</v>
      </c>
    </row>
    <row r="3488" spans="1:11" x14ac:dyDescent="0.25">
      <c r="A3488" t="s">
        <v>5958</v>
      </c>
      <c r="B3488" t="str">
        <f>C3488&amp;"-"&amp;COUNTIF(C$2:C3488,C3488)</f>
        <v>73963-16</v>
      </c>
      <c r="C3488">
        <v>73963</v>
      </c>
      <c r="D3488" s="57">
        <v>45070</v>
      </c>
      <c r="E3488" s="84" t="str">
        <f>F3488&amp;"-"&amp;COUNTIF($F$2:F3488,F3488)</f>
        <v>METASA-2827</v>
      </c>
      <c r="F3488" s="84" t="str">
        <f t="shared" si="168"/>
        <v>METASA</v>
      </c>
      <c r="G3488" t="s">
        <v>8581</v>
      </c>
      <c r="H3488" s="62">
        <v>88416482000106</v>
      </c>
      <c r="I3488" t="s">
        <v>30</v>
      </c>
      <c r="J3488">
        <v>2034.08</v>
      </c>
      <c r="K3488">
        <v>10170.4</v>
      </c>
    </row>
    <row r="3489" spans="1:11" x14ac:dyDescent="0.25">
      <c r="A3489" t="s">
        <v>5958</v>
      </c>
      <c r="B3489" t="str">
        <f>C3489&amp;"-"&amp;COUNTIF(C$2:C3489,C3489)</f>
        <v>73963-17</v>
      </c>
      <c r="C3489">
        <v>73963</v>
      </c>
      <c r="D3489" s="57">
        <v>45070</v>
      </c>
      <c r="E3489" s="84" t="str">
        <f>F3489&amp;"-"&amp;COUNTIF($F$2:F3489,F3489)</f>
        <v>METASA-2828</v>
      </c>
      <c r="F3489" s="84" t="str">
        <f t="shared" si="168"/>
        <v>METASA</v>
      </c>
      <c r="G3489" t="s">
        <v>8581</v>
      </c>
      <c r="H3489" s="62">
        <v>88416482000106</v>
      </c>
      <c r="I3489" t="s">
        <v>30</v>
      </c>
      <c r="J3489">
        <v>22.56</v>
      </c>
      <c r="K3489">
        <v>343.36</v>
      </c>
    </row>
    <row r="3490" spans="1:11" x14ac:dyDescent="0.25">
      <c r="A3490" t="s">
        <v>5958</v>
      </c>
      <c r="B3490" t="str">
        <f>C3490&amp;"-"&amp;COUNTIF(C$2:C3490,C3490)</f>
        <v>73973-1</v>
      </c>
      <c r="C3490">
        <v>73973</v>
      </c>
      <c r="D3490" s="57">
        <v>45070</v>
      </c>
      <c r="E3490" s="84" t="str">
        <f>F3490&amp;"-"&amp;COUNTIF($F$2:F3490,F3490)</f>
        <v>METASA-2829</v>
      </c>
      <c r="F3490" s="84" t="str">
        <f t="shared" si="168"/>
        <v>METASA</v>
      </c>
      <c r="G3490" t="s">
        <v>8581</v>
      </c>
      <c r="H3490" s="62">
        <v>88416482000106</v>
      </c>
      <c r="I3490" t="s">
        <v>30</v>
      </c>
      <c r="J3490">
        <v>765.11</v>
      </c>
      <c r="K3490">
        <v>13504.19</v>
      </c>
    </row>
    <row r="3491" spans="1:11" x14ac:dyDescent="0.25">
      <c r="A3491" t="s">
        <v>5958</v>
      </c>
      <c r="B3491" t="str">
        <f>C3491&amp;"-"&amp;COUNTIF(C$2:C3491,C3491)</f>
        <v>73973-2</v>
      </c>
      <c r="C3491">
        <v>73973</v>
      </c>
      <c r="D3491" s="57">
        <v>45070</v>
      </c>
      <c r="E3491" s="84" t="str">
        <f>F3491&amp;"-"&amp;COUNTIF($F$2:F3491,F3491)</f>
        <v>METASA-2830</v>
      </c>
      <c r="F3491" s="84" t="str">
        <f t="shared" si="168"/>
        <v>METASA</v>
      </c>
      <c r="G3491" t="s">
        <v>8581</v>
      </c>
      <c r="H3491" s="62">
        <v>88416482000106</v>
      </c>
      <c r="I3491" t="s">
        <v>30</v>
      </c>
      <c r="J3491">
        <v>517.32000000000005</v>
      </c>
      <c r="K3491">
        <v>14009.03</v>
      </c>
    </row>
    <row r="3492" spans="1:11" x14ac:dyDescent="0.25">
      <c r="A3492" t="s">
        <v>5958</v>
      </c>
      <c r="B3492" t="str">
        <f>C3492&amp;"-"&amp;COUNTIF(C$2:C3492,C3492)</f>
        <v>73973-3</v>
      </c>
      <c r="C3492">
        <v>73973</v>
      </c>
      <c r="D3492" s="57">
        <v>45070</v>
      </c>
      <c r="E3492" s="84" t="str">
        <f>F3492&amp;"-"&amp;COUNTIF($F$2:F3492,F3492)</f>
        <v>METASA-2831</v>
      </c>
      <c r="F3492" s="84" t="str">
        <f t="shared" si="168"/>
        <v>METASA</v>
      </c>
      <c r="G3492" t="s">
        <v>8581</v>
      </c>
      <c r="H3492" s="62">
        <v>88416482000106</v>
      </c>
      <c r="I3492" t="s">
        <v>30</v>
      </c>
      <c r="J3492">
        <v>3264.94</v>
      </c>
      <c r="K3492">
        <v>21058.86</v>
      </c>
    </row>
    <row r="3493" spans="1:11" x14ac:dyDescent="0.25">
      <c r="A3493" t="s">
        <v>5958</v>
      </c>
      <c r="B3493" t="str">
        <f>C3493&amp;"-"&amp;COUNTIF(C$2:C3493,C3493)</f>
        <v>73973-4</v>
      </c>
      <c r="C3493">
        <v>73973</v>
      </c>
      <c r="D3493" s="57">
        <v>45070</v>
      </c>
      <c r="E3493" s="84" t="str">
        <f>F3493&amp;"-"&amp;COUNTIF($F$2:F3493,F3493)</f>
        <v>METASA-2832</v>
      </c>
      <c r="F3493" s="84" t="str">
        <f t="shared" si="168"/>
        <v>METASA</v>
      </c>
      <c r="G3493" t="s">
        <v>8581</v>
      </c>
      <c r="H3493" s="62">
        <v>88416482000106</v>
      </c>
      <c r="I3493" t="s">
        <v>30</v>
      </c>
      <c r="J3493">
        <v>165.02</v>
      </c>
      <c r="K3493">
        <v>3024.82</v>
      </c>
    </row>
    <row r="3494" spans="1:11" x14ac:dyDescent="0.25">
      <c r="A3494" t="s">
        <v>5958</v>
      </c>
      <c r="B3494" t="str">
        <f>C3494&amp;"-"&amp;COUNTIF(C$2:C3494,C3494)</f>
        <v>73973-5</v>
      </c>
      <c r="C3494">
        <v>73973</v>
      </c>
      <c r="D3494" s="57">
        <v>45070</v>
      </c>
      <c r="E3494" s="84" t="str">
        <f>F3494&amp;"-"&amp;COUNTIF($F$2:F3494,F3494)</f>
        <v>METASA-2833</v>
      </c>
      <c r="F3494" s="84" t="str">
        <f t="shared" si="168"/>
        <v>METASA</v>
      </c>
      <c r="G3494" t="s">
        <v>8581</v>
      </c>
      <c r="H3494" s="62">
        <v>88416482000106</v>
      </c>
      <c r="I3494" t="s">
        <v>30</v>
      </c>
      <c r="J3494">
        <v>638.20000000000005</v>
      </c>
      <c r="K3494">
        <v>11698.21</v>
      </c>
    </row>
    <row r="3495" spans="1:11" x14ac:dyDescent="0.25">
      <c r="A3495" t="s">
        <v>5958</v>
      </c>
      <c r="B3495" t="str">
        <f>C3495&amp;"-"&amp;COUNTIF(C$2:C3495,C3495)</f>
        <v>73973-6</v>
      </c>
      <c r="C3495">
        <v>73973</v>
      </c>
      <c r="D3495" s="57">
        <v>45070</v>
      </c>
      <c r="E3495" s="84" t="str">
        <f>F3495&amp;"-"&amp;COUNTIF($F$2:F3495,F3495)</f>
        <v>METASA-2834</v>
      </c>
      <c r="F3495" s="84" t="str">
        <f t="shared" si="168"/>
        <v>METASA</v>
      </c>
      <c r="G3495" t="s">
        <v>8581</v>
      </c>
      <c r="H3495" s="62">
        <v>88416482000106</v>
      </c>
      <c r="I3495" t="s">
        <v>30</v>
      </c>
      <c r="J3495">
        <v>617.88</v>
      </c>
      <c r="K3495">
        <v>9830.4699999999993</v>
      </c>
    </row>
    <row r="3496" spans="1:11" x14ac:dyDescent="0.25">
      <c r="A3496" t="s">
        <v>5958</v>
      </c>
      <c r="B3496" t="str">
        <f>C3496&amp;"-"&amp;COUNTIF(C$2:C3496,C3496)</f>
        <v>73973-7</v>
      </c>
      <c r="C3496">
        <v>73973</v>
      </c>
      <c r="D3496" s="57">
        <v>45070</v>
      </c>
      <c r="E3496" s="84" t="str">
        <f>F3496&amp;"-"&amp;COUNTIF($F$2:F3496,F3496)</f>
        <v>METASA-2835</v>
      </c>
      <c r="F3496" s="84" t="str">
        <f t="shared" si="168"/>
        <v>METASA</v>
      </c>
      <c r="G3496" t="s">
        <v>8581</v>
      </c>
      <c r="H3496" s="62">
        <v>88416482000106</v>
      </c>
      <c r="I3496" t="s">
        <v>30</v>
      </c>
      <c r="J3496">
        <v>982.7</v>
      </c>
      <c r="K3496">
        <v>21992.83</v>
      </c>
    </row>
    <row r="3497" spans="1:11" x14ac:dyDescent="0.25">
      <c r="A3497" t="s">
        <v>5958</v>
      </c>
      <c r="B3497" t="str">
        <f>C3497&amp;"-"&amp;COUNTIF(C$2:C3497,C3497)</f>
        <v>73973-8</v>
      </c>
      <c r="C3497">
        <v>73973</v>
      </c>
      <c r="D3497" s="57">
        <v>45070</v>
      </c>
      <c r="E3497" s="84" t="str">
        <f>F3497&amp;"-"&amp;COUNTIF($F$2:F3497,F3497)</f>
        <v>METASA-2836</v>
      </c>
      <c r="F3497" s="84" t="str">
        <f t="shared" si="168"/>
        <v>METASA</v>
      </c>
      <c r="G3497" t="s">
        <v>8581</v>
      </c>
      <c r="H3497" s="62">
        <v>88416482000106</v>
      </c>
      <c r="I3497" t="s">
        <v>30</v>
      </c>
      <c r="J3497">
        <v>11863.39</v>
      </c>
      <c r="K3497">
        <v>197762.7</v>
      </c>
    </row>
    <row r="3498" spans="1:11" x14ac:dyDescent="0.25">
      <c r="A3498" t="s">
        <v>5958</v>
      </c>
      <c r="B3498" t="str">
        <f>C3498&amp;"-"&amp;COUNTIF(C$2:C3498,C3498)</f>
        <v>73973-9</v>
      </c>
      <c r="C3498">
        <v>73973</v>
      </c>
      <c r="D3498" s="57">
        <v>45070</v>
      </c>
      <c r="E3498" s="84" t="str">
        <f>F3498&amp;"-"&amp;COUNTIF($F$2:F3498,F3498)</f>
        <v>METASA-2837</v>
      </c>
      <c r="F3498" s="84" t="str">
        <f t="shared" si="168"/>
        <v>METASA</v>
      </c>
      <c r="G3498" t="s">
        <v>8581</v>
      </c>
      <c r="H3498" s="62">
        <v>88416482000106</v>
      </c>
      <c r="I3498" t="s">
        <v>30</v>
      </c>
      <c r="J3498">
        <v>901.88</v>
      </c>
      <c r="K3498">
        <v>14348.91</v>
      </c>
    </row>
    <row r="3499" spans="1:11" x14ac:dyDescent="0.25">
      <c r="A3499" t="s">
        <v>5958</v>
      </c>
      <c r="B3499" t="str">
        <f>C3499&amp;"-"&amp;COUNTIF(C$2:C3499,C3499)</f>
        <v>73973-10</v>
      </c>
      <c r="C3499">
        <v>73973</v>
      </c>
      <c r="D3499" s="57">
        <v>45070</v>
      </c>
      <c r="E3499" s="84" t="str">
        <f>F3499&amp;"-"&amp;COUNTIF($F$2:F3499,F3499)</f>
        <v>METASA-2838</v>
      </c>
      <c r="F3499" s="84" t="str">
        <f t="shared" si="168"/>
        <v>METASA</v>
      </c>
      <c r="G3499" t="s">
        <v>8581</v>
      </c>
      <c r="H3499" s="62">
        <v>88416482000106</v>
      </c>
      <c r="I3499" t="s">
        <v>30</v>
      </c>
      <c r="J3499">
        <v>1529.41</v>
      </c>
      <c r="K3499">
        <v>39734.07</v>
      </c>
    </row>
    <row r="3500" spans="1:11" x14ac:dyDescent="0.25">
      <c r="A3500" t="s">
        <v>5958</v>
      </c>
      <c r="B3500" t="str">
        <f>C3500&amp;"-"&amp;COUNTIF(C$2:C3500,C3500)</f>
        <v>73973-11</v>
      </c>
      <c r="C3500">
        <v>73973</v>
      </c>
      <c r="D3500" s="57">
        <v>45070</v>
      </c>
      <c r="E3500" s="84" t="str">
        <f>F3500&amp;"-"&amp;COUNTIF($F$2:F3500,F3500)</f>
        <v>METASA-2839</v>
      </c>
      <c r="F3500" s="84" t="str">
        <f t="shared" si="168"/>
        <v>METASA</v>
      </c>
      <c r="G3500" t="s">
        <v>8581</v>
      </c>
      <c r="H3500" s="62">
        <v>88416482000106</v>
      </c>
      <c r="I3500" t="s">
        <v>30</v>
      </c>
      <c r="J3500">
        <v>103.66</v>
      </c>
      <c r="K3500">
        <v>1536.24</v>
      </c>
    </row>
    <row r="3501" spans="1:11" x14ac:dyDescent="0.25">
      <c r="A3501" t="s">
        <v>6015</v>
      </c>
      <c r="B3501" t="str">
        <f>C3501&amp;"-"&amp;COUNTIF(C$2:C3501,C3501)</f>
        <v>3068-1</v>
      </c>
      <c r="C3501">
        <v>3068</v>
      </c>
      <c r="D3501" s="57">
        <v>45071</v>
      </c>
      <c r="E3501" s="84" t="str">
        <f>F3501&amp;"-"&amp;COUNTIF($F$2:F3501,F3501)</f>
        <v>RACCORTUBI-1</v>
      </c>
      <c r="F3501" s="84" t="str">
        <f t="shared" si="168"/>
        <v>RACCORTUBI</v>
      </c>
      <c r="G3501" t="s">
        <v>8597</v>
      </c>
      <c r="H3501" s="62">
        <v>18210166000106</v>
      </c>
      <c r="I3501" t="s">
        <v>5984</v>
      </c>
      <c r="J3501">
        <v>6.04</v>
      </c>
      <c r="K3501">
        <v>43474.17</v>
      </c>
    </row>
    <row r="3502" spans="1:11" x14ac:dyDescent="0.25">
      <c r="A3502" t="s">
        <v>5978</v>
      </c>
      <c r="B3502" t="str">
        <f>C3502&amp;"-"&amp;COUNTIF(C$2:C3502,C3502)</f>
        <v>25337-1</v>
      </c>
      <c r="C3502">
        <v>25337</v>
      </c>
      <c r="D3502" s="57">
        <v>45071</v>
      </c>
      <c r="E3502" s="84" t="str">
        <f>F3502&amp;"-"&amp;COUNTIF($F$2:F3502,F3502)</f>
        <v>WK-87</v>
      </c>
      <c r="F3502" s="84" t="str">
        <f t="shared" si="168"/>
        <v>WK</v>
      </c>
      <c r="G3502" t="s">
        <v>8586</v>
      </c>
      <c r="H3502" s="62">
        <v>97434047000103</v>
      </c>
      <c r="I3502" t="s">
        <v>4726</v>
      </c>
      <c r="J3502">
        <v>31.64</v>
      </c>
      <c r="K3502">
        <v>12774.65</v>
      </c>
    </row>
    <row r="3503" spans="1:11" x14ac:dyDescent="0.25">
      <c r="A3503" t="s">
        <v>5979</v>
      </c>
      <c r="B3503" t="str">
        <f>C3503&amp;"-"&amp;COUNTIF(C$2:C3503,C3503)</f>
        <v>25337-2</v>
      </c>
      <c r="C3503">
        <v>25337</v>
      </c>
      <c r="D3503" s="57">
        <v>45071</v>
      </c>
      <c r="E3503" s="84" t="str">
        <f>F3503&amp;"-"&amp;COUNTIF($F$2:F3503,F3503)</f>
        <v>WK-88</v>
      </c>
      <c r="F3503" s="84" t="str">
        <f t="shared" si="168"/>
        <v>WK</v>
      </c>
      <c r="G3503" t="s">
        <v>8586</v>
      </c>
      <c r="H3503" s="62">
        <v>97434047000103</v>
      </c>
      <c r="I3503" t="s">
        <v>4726</v>
      </c>
      <c r="J3503">
        <v>108</v>
      </c>
      <c r="K3503">
        <v>55711.8</v>
      </c>
    </row>
    <row r="3504" spans="1:11" x14ac:dyDescent="0.25">
      <c r="A3504" t="s">
        <v>5978</v>
      </c>
      <c r="B3504" t="str">
        <f>C3504&amp;"-"&amp;COUNTIF(C$2:C3504,C3504)</f>
        <v>25337-3</v>
      </c>
      <c r="C3504">
        <v>25337</v>
      </c>
      <c r="D3504" s="57">
        <v>45071</v>
      </c>
      <c r="E3504" s="84" t="str">
        <f>F3504&amp;"-"&amp;COUNTIF($F$2:F3504,F3504)</f>
        <v>WK-89</v>
      </c>
      <c r="F3504" s="84" t="str">
        <f t="shared" si="168"/>
        <v>WK</v>
      </c>
      <c r="G3504" t="s">
        <v>8586</v>
      </c>
      <c r="H3504" s="62">
        <v>97434047000103</v>
      </c>
      <c r="I3504" t="s">
        <v>4726</v>
      </c>
      <c r="J3504">
        <v>115.45</v>
      </c>
      <c r="K3504">
        <v>46612.94</v>
      </c>
    </row>
    <row r="3505" spans="1:11" x14ac:dyDescent="0.25">
      <c r="A3505" t="s">
        <v>5978</v>
      </c>
      <c r="B3505" t="str">
        <f>C3505&amp;"-"&amp;COUNTIF(C$2:C3505,C3505)</f>
        <v>25337-4</v>
      </c>
      <c r="C3505">
        <v>25337</v>
      </c>
      <c r="D3505" s="57">
        <v>45071</v>
      </c>
      <c r="E3505" s="84" t="str">
        <f>F3505&amp;"-"&amp;COUNTIF($F$2:F3505,F3505)</f>
        <v>WK-90</v>
      </c>
      <c r="F3505" s="84" t="str">
        <f t="shared" si="168"/>
        <v>WK</v>
      </c>
      <c r="G3505" t="s">
        <v>8586</v>
      </c>
      <c r="H3505" s="62">
        <v>97434047000103</v>
      </c>
      <c r="I3505" t="s">
        <v>4726</v>
      </c>
      <c r="J3505">
        <v>171</v>
      </c>
      <c r="K3505">
        <v>99744.3</v>
      </c>
    </row>
    <row r="3506" spans="1:11" x14ac:dyDescent="0.25">
      <c r="A3506" t="s">
        <v>5977</v>
      </c>
      <c r="B3506" t="str">
        <f>C3506&amp;"-"&amp;COUNTIF(C$2:C3506,C3506)</f>
        <v>25337-5</v>
      </c>
      <c r="C3506">
        <v>25337</v>
      </c>
      <c r="D3506" s="57">
        <v>45071</v>
      </c>
      <c r="E3506" s="84" t="str">
        <f>F3506&amp;"-"&amp;COUNTIF($F$2:F3506,F3506)</f>
        <v>WK-91</v>
      </c>
      <c r="F3506" s="84" t="str">
        <f t="shared" si="168"/>
        <v>WK</v>
      </c>
      <c r="G3506" t="s">
        <v>8586</v>
      </c>
      <c r="H3506" s="62">
        <v>97434047000103</v>
      </c>
      <c r="I3506" t="s">
        <v>4726</v>
      </c>
      <c r="J3506">
        <v>13.5</v>
      </c>
      <c r="K3506">
        <v>18185.849999999999</v>
      </c>
    </row>
    <row r="3507" spans="1:11" x14ac:dyDescent="0.25">
      <c r="A3507" t="s">
        <v>5958</v>
      </c>
      <c r="B3507" t="str">
        <f>C3507&amp;"-"&amp;COUNTIF(C$2:C3507,C3507)</f>
        <v>74043-1</v>
      </c>
      <c r="C3507">
        <v>74043</v>
      </c>
      <c r="D3507" s="57">
        <v>45072</v>
      </c>
      <c r="E3507" s="84" t="str">
        <f>F3507&amp;"-"&amp;COUNTIF($F$2:F3507,F3507)</f>
        <v>METASA-2840</v>
      </c>
      <c r="F3507" s="84" t="str">
        <f t="shared" si="168"/>
        <v>METASA</v>
      </c>
      <c r="G3507" t="s">
        <v>8581</v>
      </c>
      <c r="H3507" s="62">
        <v>88416482000106</v>
      </c>
      <c r="I3507" t="s">
        <v>30</v>
      </c>
      <c r="J3507">
        <v>8621.8700000000008</v>
      </c>
      <c r="K3507">
        <v>152176.01</v>
      </c>
    </row>
    <row r="3508" spans="1:11" x14ac:dyDescent="0.25">
      <c r="A3508" t="s">
        <v>5958</v>
      </c>
      <c r="B3508" t="str">
        <f>C3508&amp;"-"&amp;COUNTIF(C$2:C3508,C3508)</f>
        <v>74043-2</v>
      </c>
      <c r="C3508">
        <v>74043</v>
      </c>
      <c r="D3508" s="57">
        <v>45072</v>
      </c>
      <c r="E3508" s="84" t="str">
        <f>F3508&amp;"-"&amp;COUNTIF($F$2:F3508,F3508)</f>
        <v>METASA-2841</v>
      </c>
      <c r="F3508" s="84" t="str">
        <f t="shared" si="168"/>
        <v>METASA</v>
      </c>
      <c r="G3508" t="s">
        <v>8581</v>
      </c>
      <c r="H3508" s="62">
        <v>88416482000106</v>
      </c>
      <c r="I3508" t="s">
        <v>30</v>
      </c>
      <c r="J3508">
        <v>246.52</v>
      </c>
      <c r="K3508">
        <v>4161.26</v>
      </c>
    </row>
    <row r="3509" spans="1:11" x14ac:dyDescent="0.25">
      <c r="A3509" t="s">
        <v>5958</v>
      </c>
      <c r="B3509" t="str">
        <f>C3509&amp;"-"&amp;COUNTIF(C$2:C3509,C3509)</f>
        <v>74043-3</v>
      </c>
      <c r="C3509">
        <v>74043</v>
      </c>
      <c r="D3509" s="57">
        <v>45072</v>
      </c>
      <c r="E3509" s="84" t="str">
        <f>F3509&amp;"-"&amp;COUNTIF($F$2:F3509,F3509)</f>
        <v>METASA-2842</v>
      </c>
      <c r="F3509" s="84" t="str">
        <f t="shared" si="168"/>
        <v>METASA</v>
      </c>
      <c r="G3509" t="s">
        <v>8581</v>
      </c>
      <c r="H3509" s="62">
        <v>88416482000106</v>
      </c>
      <c r="I3509" t="s">
        <v>30</v>
      </c>
      <c r="J3509">
        <v>147.57</v>
      </c>
      <c r="K3509">
        <v>2490.98</v>
      </c>
    </row>
    <row r="3510" spans="1:11" x14ac:dyDescent="0.25">
      <c r="A3510" t="s">
        <v>5958</v>
      </c>
      <c r="B3510" t="str">
        <f>C3510&amp;"-"&amp;COUNTIF(C$2:C3510,C3510)</f>
        <v>74043-4</v>
      </c>
      <c r="C3510">
        <v>74043</v>
      </c>
      <c r="D3510" s="57">
        <v>45072</v>
      </c>
      <c r="E3510" s="84" t="str">
        <f>F3510&amp;"-"&amp;COUNTIF($F$2:F3510,F3510)</f>
        <v>METASA-2843</v>
      </c>
      <c r="F3510" s="84" t="str">
        <f t="shared" si="168"/>
        <v>METASA</v>
      </c>
      <c r="G3510" t="s">
        <v>8581</v>
      </c>
      <c r="H3510" s="62">
        <v>88416482000106</v>
      </c>
      <c r="I3510" t="s">
        <v>30</v>
      </c>
      <c r="J3510">
        <v>10.63</v>
      </c>
      <c r="K3510">
        <v>179.43</v>
      </c>
    </row>
    <row r="3511" spans="1:11" x14ac:dyDescent="0.25">
      <c r="A3511" t="s">
        <v>5958</v>
      </c>
      <c r="B3511" t="str">
        <f>C3511&amp;"-"&amp;COUNTIF(C$2:C3511,C3511)</f>
        <v>74043-5</v>
      </c>
      <c r="C3511">
        <v>74043</v>
      </c>
      <c r="D3511" s="57">
        <v>45072</v>
      </c>
      <c r="E3511" s="84" t="str">
        <f>F3511&amp;"-"&amp;COUNTIF($F$2:F3511,F3511)</f>
        <v>METASA-2844</v>
      </c>
      <c r="F3511" s="84" t="str">
        <f t="shared" si="168"/>
        <v>METASA</v>
      </c>
      <c r="G3511" t="s">
        <v>8581</v>
      </c>
      <c r="H3511" s="62">
        <v>88416482000106</v>
      </c>
      <c r="I3511" t="s">
        <v>30</v>
      </c>
      <c r="J3511">
        <v>1798.45</v>
      </c>
      <c r="K3511">
        <v>24045.279999999999</v>
      </c>
    </row>
    <row r="3512" spans="1:11" x14ac:dyDescent="0.25">
      <c r="A3512" t="s">
        <v>5958</v>
      </c>
      <c r="B3512" t="str">
        <f>C3512&amp;"-"&amp;COUNTIF(C$2:C3512,C3512)</f>
        <v>74043-6</v>
      </c>
      <c r="C3512">
        <v>74043</v>
      </c>
      <c r="D3512" s="57">
        <v>45072</v>
      </c>
      <c r="E3512" s="84" t="str">
        <f>F3512&amp;"-"&amp;COUNTIF($F$2:F3512,F3512)</f>
        <v>METASA-2845</v>
      </c>
      <c r="F3512" s="84" t="str">
        <f t="shared" si="168"/>
        <v>METASA</v>
      </c>
      <c r="G3512" t="s">
        <v>8581</v>
      </c>
      <c r="H3512" s="62">
        <v>88416482000106</v>
      </c>
      <c r="I3512" t="s">
        <v>30</v>
      </c>
      <c r="J3512">
        <v>4.2699999999999996</v>
      </c>
      <c r="K3512">
        <v>109.44</v>
      </c>
    </row>
    <row r="3513" spans="1:11" x14ac:dyDescent="0.25">
      <c r="A3513" t="s">
        <v>5958</v>
      </c>
      <c r="B3513" t="str">
        <f>C3513&amp;"-"&amp;COUNTIF(C$2:C3513,C3513)</f>
        <v>74043-7</v>
      </c>
      <c r="C3513">
        <v>74043</v>
      </c>
      <c r="D3513" s="57">
        <v>45072</v>
      </c>
      <c r="E3513" s="84" t="str">
        <f>F3513&amp;"-"&amp;COUNTIF($F$2:F3513,F3513)</f>
        <v>METASA-2846</v>
      </c>
      <c r="F3513" s="84" t="str">
        <f t="shared" si="168"/>
        <v>METASA</v>
      </c>
      <c r="G3513" t="s">
        <v>8581</v>
      </c>
      <c r="H3513" s="62">
        <v>88416482000106</v>
      </c>
      <c r="I3513" t="s">
        <v>30</v>
      </c>
      <c r="J3513">
        <v>1103.8</v>
      </c>
      <c r="K3513">
        <v>14757.81</v>
      </c>
    </row>
    <row r="3514" spans="1:11" x14ac:dyDescent="0.25">
      <c r="A3514" t="s">
        <v>5958</v>
      </c>
      <c r="B3514" t="str">
        <f>C3514&amp;"-"&amp;COUNTIF(C$2:C3514,C3514)</f>
        <v>74043-8</v>
      </c>
      <c r="C3514">
        <v>74043</v>
      </c>
      <c r="D3514" s="57">
        <v>45072</v>
      </c>
      <c r="E3514" s="84" t="str">
        <f>F3514&amp;"-"&amp;COUNTIF($F$2:F3514,F3514)</f>
        <v>METASA-2847</v>
      </c>
      <c r="F3514" s="84" t="str">
        <f t="shared" si="168"/>
        <v>METASA</v>
      </c>
      <c r="G3514" t="s">
        <v>8581</v>
      </c>
      <c r="H3514" s="62">
        <v>88416482000106</v>
      </c>
      <c r="I3514" t="s">
        <v>30</v>
      </c>
      <c r="J3514">
        <v>1098.79</v>
      </c>
      <c r="K3514">
        <v>15888.5</v>
      </c>
    </row>
    <row r="3515" spans="1:11" x14ac:dyDescent="0.25">
      <c r="A3515" t="s">
        <v>5958</v>
      </c>
      <c r="B3515" t="str">
        <f>C3515&amp;"-"&amp;COUNTIF(C$2:C3515,C3515)</f>
        <v>74043-9</v>
      </c>
      <c r="C3515">
        <v>74043</v>
      </c>
      <c r="D3515" s="57">
        <v>45072</v>
      </c>
      <c r="E3515" s="84" t="str">
        <f>F3515&amp;"-"&amp;COUNTIF($F$2:F3515,F3515)</f>
        <v>METASA-2848</v>
      </c>
      <c r="F3515" s="84" t="str">
        <f t="shared" si="168"/>
        <v>METASA</v>
      </c>
      <c r="G3515" t="s">
        <v>8581</v>
      </c>
      <c r="H3515" s="62">
        <v>88416482000106</v>
      </c>
      <c r="I3515" t="s">
        <v>30</v>
      </c>
      <c r="J3515">
        <v>2285.71</v>
      </c>
      <c r="K3515">
        <v>34788.51</v>
      </c>
    </row>
    <row r="3516" spans="1:11" x14ac:dyDescent="0.25">
      <c r="A3516" t="s">
        <v>5958</v>
      </c>
      <c r="B3516" t="str">
        <f>C3516&amp;"-"&amp;COUNTIF(C$2:C3516,C3516)</f>
        <v>74043-10</v>
      </c>
      <c r="C3516">
        <v>74043</v>
      </c>
      <c r="D3516" s="57">
        <v>45072</v>
      </c>
      <c r="E3516" s="84" t="str">
        <f>F3516&amp;"-"&amp;COUNTIF($F$2:F3516,F3516)</f>
        <v>METASA-2849</v>
      </c>
      <c r="F3516" s="84" t="str">
        <f t="shared" si="168"/>
        <v>METASA</v>
      </c>
      <c r="G3516" t="s">
        <v>8581</v>
      </c>
      <c r="H3516" s="62">
        <v>88416482000106</v>
      </c>
      <c r="I3516" t="s">
        <v>30</v>
      </c>
      <c r="J3516">
        <v>34.409999999999997</v>
      </c>
      <c r="K3516">
        <v>523.72</v>
      </c>
    </row>
    <row r="3517" spans="1:11" x14ac:dyDescent="0.25">
      <c r="A3517" t="s">
        <v>5958</v>
      </c>
      <c r="B3517" t="str">
        <f>C3517&amp;"-"&amp;COUNTIF(C$2:C3517,C3517)</f>
        <v>74043-11</v>
      </c>
      <c r="C3517">
        <v>74043</v>
      </c>
      <c r="D3517" s="57">
        <v>45072</v>
      </c>
      <c r="E3517" s="84" t="str">
        <f>F3517&amp;"-"&amp;COUNTIF($F$2:F3517,F3517)</f>
        <v>METASA-2850</v>
      </c>
      <c r="F3517" s="84" t="str">
        <f t="shared" si="168"/>
        <v>METASA</v>
      </c>
      <c r="G3517" t="s">
        <v>8581</v>
      </c>
      <c r="H3517" s="62">
        <v>88416482000106</v>
      </c>
      <c r="I3517" t="s">
        <v>30</v>
      </c>
      <c r="J3517">
        <v>284.73</v>
      </c>
      <c r="K3517">
        <v>4333.59</v>
      </c>
    </row>
    <row r="3518" spans="1:11" x14ac:dyDescent="0.25">
      <c r="A3518" t="s">
        <v>5958</v>
      </c>
      <c r="B3518" t="str">
        <f>C3518&amp;"-"&amp;COUNTIF(C$2:C3518,C3518)</f>
        <v>74043-12</v>
      </c>
      <c r="C3518">
        <v>74043</v>
      </c>
      <c r="D3518" s="57">
        <v>45072</v>
      </c>
      <c r="E3518" s="84" t="str">
        <f>F3518&amp;"-"&amp;COUNTIF($F$2:F3518,F3518)</f>
        <v>METASA-2851</v>
      </c>
      <c r="F3518" s="84" t="str">
        <f t="shared" si="168"/>
        <v>METASA</v>
      </c>
      <c r="G3518" t="s">
        <v>8581</v>
      </c>
      <c r="H3518" s="62">
        <v>88416482000106</v>
      </c>
      <c r="I3518" t="s">
        <v>30</v>
      </c>
      <c r="J3518">
        <v>201.06</v>
      </c>
      <c r="K3518">
        <v>3393.89</v>
      </c>
    </row>
    <row r="3519" spans="1:11" x14ac:dyDescent="0.25">
      <c r="A3519" t="s">
        <v>5958</v>
      </c>
      <c r="B3519" t="str">
        <f>C3519&amp;"-"&amp;COUNTIF(C$2:C3519,C3519)</f>
        <v>74043-13</v>
      </c>
      <c r="C3519">
        <v>74043</v>
      </c>
      <c r="D3519" s="57">
        <v>45072</v>
      </c>
      <c r="E3519" s="84" t="str">
        <f>F3519&amp;"-"&amp;COUNTIF($F$2:F3519,F3519)</f>
        <v>METASA-2852</v>
      </c>
      <c r="F3519" s="84" t="str">
        <f t="shared" si="168"/>
        <v>METASA</v>
      </c>
      <c r="G3519" t="s">
        <v>8581</v>
      </c>
      <c r="H3519" s="62">
        <v>88416482000106</v>
      </c>
      <c r="I3519" t="s">
        <v>30</v>
      </c>
      <c r="J3519">
        <v>2370.34</v>
      </c>
      <c r="K3519">
        <v>38067.660000000003</v>
      </c>
    </row>
    <row r="3520" spans="1:11" x14ac:dyDescent="0.25">
      <c r="A3520" t="s">
        <v>5958</v>
      </c>
      <c r="B3520" t="str">
        <f>C3520&amp;"-"&amp;COUNTIF(C$2:C3520,C3520)</f>
        <v>74043-14</v>
      </c>
      <c r="C3520">
        <v>74043</v>
      </c>
      <c r="D3520" s="57">
        <v>45072</v>
      </c>
      <c r="E3520" s="84" t="str">
        <f>F3520&amp;"-"&amp;COUNTIF($F$2:F3520,F3520)</f>
        <v>METASA-2853</v>
      </c>
      <c r="F3520" s="84" t="str">
        <f t="shared" si="168"/>
        <v>METASA</v>
      </c>
      <c r="G3520" t="s">
        <v>8581</v>
      </c>
      <c r="H3520" s="62">
        <v>88416482000106</v>
      </c>
      <c r="I3520" t="s">
        <v>30</v>
      </c>
      <c r="J3520">
        <v>233.52</v>
      </c>
      <c r="K3520">
        <v>3941.82</v>
      </c>
    </row>
    <row r="3521" spans="1:11" x14ac:dyDescent="0.25">
      <c r="A3521" t="s">
        <v>5958</v>
      </c>
      <c r="B3521" t="str">
        <f>C3521&amp;"-"&amp;COUNTIF(C$2:C3521,C3521)</f>
        <v>74043-15</v>
      </c>
      <c r="C3521">
        <v>74043</v>
      </c>
      <c r="D3521" s="57">
        <v>45072</v>
      </c>
      <c r="E3521" s="84" t="str">
        <f>F3521&amp;"-"&amp;COUNTIF($F$2:F3521,F3521)</f>
        <v>METASA-2854</v>
      </c>
      <c r="F3521" s="84" t="str">
        <f t="shared" si="168"/>
        <v>METASA</v>
      </c>
      <c r="G3521" t="s">
        <v>8581</v>
      </c>
      <c r="H3521" s="62">
        <v>88416482000106</v>
      </c>
      <c r="I3521" t="s">
        <v>30</v>
      </c>
      <c r="J3521">
        <v>271.43</v>
      </c>
      <c r="K3521">
        <v>4798.88</v>
      </c>
    </row>
    <row r="3522" spans="1:11" x14ac:dyDescent="0.25">
      <c r="A3522" t="s">
        <v>5958</v>
      </c>
      <c r="B3522" t="str">
        <f>C3522&amp;"-"&amp;COUNTIF(C$2:C3522,C3522)</f>
        <v>74043-16</v>
      </c>
      <c r="C3522">
        <v>74043</v>
      </c>
      <c r="D3522" s="57">
        <v>45072</v>
      </c>
      <c r="E3522" s="84" t="str">
        <f>F3522&amp;"-"&amp;COUNTIF($F$2:F3522,F3522)</f>
        <v>METASA-2855</v>
      </c>
      <c r="F3522" s="84" t="str">
        <f t="shared" si="168"/>
        <v>METASA</v>
      </c>
      <c r="G3522" t="s">
        <v>8581</v>
      </c>
      <c r="H3522" s="62">
        <v>88416482000106</v>
      </c>
      <c r="I3522" t="s">
        <v>30</v>
      </c>
      <c r="J3522">
        <v>1493.2</v>
      </c>
      <c r="K3522">
        <v>30043.17</v>
      </c>
    </row>
    <row r="3523" spans="1:11" x14ac:dyDescent="0.25">
      <c r="A3523" t="s">
        <v>5958</v>
      </c>
      <c r="B3523" t="str">
        <f>C3523&amp;"-"&amp;COUNTIF(C$2:C3523,C3523)</f>
        <v>74043-17</v>
      </c>
      <c r="C3523">
        <v>74043</v>
      </c>
      <c r="D3523" s="57">
        <v>45072</v>
      </c>
      <c r="E3523" s="84" t="str">
        <f>F3523&amp;"-"&amp;COUNTIF($F$2:F3523,F3523)</f>
        <v>METASA-2856</v>
      </c>
      <c r="F3523" s="84" t="str">
        <f t="shared" ref="F3523:F3586" si="169">LEFT(G3523,SEARCH(" ",G3523)-1)</f>
        <v>METASA</v>
      </c>
      <c r="G3523" t="s">
        <v>8581</v>
      </c>
      <c r="H3523" s="62">
        <v>88416482000106</v>
      </c>
      <c r="I3523" t="s">
        <v>30</v>
      </c>
      <c r="J3523">
        <v>154.9</v>
      </c>
      <c r="K3523">
        <v>2839.32</v>
      </c>
    </row>
    <row r="3524" spans="1:11" x14ac:dyDescent="0.25">
      <c r="A3524" t="s">
        <v>5958</v>
      </c>
      <c r="B3524" t="str">
        <f>C3524&amp;"-"&amp;COUNTIF(C$2:C3524,C3524)</f>
        <v>74043-18</v>
      </c>
      <c r="C3524">
        <v>74043</v>
      </c>
      <c r="D3524" s="57">
        <v>45072</v>
      </c>
      <c r="E3524" s="84" t="str">
        <f>F3524&amp;"-"&amp;COUNTIF($F$2:F3524,F3524)</f>
        <v>METASA-2857</v>
      </c>
      <c r="F3524" s="84" t="str">
        <f t="shared" si="169"/>
        <v>METASA</v>
      </c>
      <c r="G3524" t="s">
        <v>8581</v>
      </c>
      <c r="H3524" s="62">
        <v>88416482000106</v>
      </c>
      <c r="I3524" t="s">
        <v>30</v>
      </c>
      <c r="J3524">
        <v>198.92</v>
      </c>
      <c r="K3524">
        <v>3646.2</v>
      </c>
    </row>
    <row r="3525" spans="1:11" x14ac:dyDescent="0.25">
      <c r="A3525" t="s">
        <v>5958</v>
      </c>
      <c r="B3525" t="str">
        <f>C3525&amp;"-"&amp;COUNTIF(C$2:C3525,C3525)</f>
        <v>74043-19</v>
      </c>
      <c r="C3525">
        <v>74043</v>
      </c>
      <c r="D3525" s="57">
        <v>45072</v>
      </c>
      <c r="E3525" s="84" t="str">
        <f>F3525&amp;"-"&amp;COUNTIF($F$2:F3525,F3525)</f>
        <v>METASA-2858</v>
      </c>
      <c r="F3525" s="84" t="str">
        <f t="shared" si="169"/>
        <v>METASA</v>
      </c>
      <c r="G3525" t="s">
        <v>8581</v>
      </c>
      <c r="H3525" s="62">
        <v>88416482000106</v>
      </c>
      <c r="I3525" t="s">
        <v>30</v>
      </c>
      <c r="J3525">
        <v>369.52</v>
      </c>
      <c r="K3525">
        <v>6237.5</v>
      </c>
    </row>
    <row r="3526" spans="1:11" x14ac:dyDescent="0.25">
      <c r="A3526" t="s">
        <v>5958</v>
      </c>
      <c r="B3526" t="str">
        <f>C3526&amp;"-"&amp;COUNTIF(C$2:C3526,C3526)</f>
        <v>74043-20</v>
      </c>
      <c r="C3526">
        <v>74043</v>
      </c>
      <c r="D3526" s="57">
        <v>45072</v>
      </c>
      <c r="E3526" s="84" t="str">
        <f>F3526&amp;"-"&amp;COUNTIF($F$2:F3526,F3526)</f>
        <v>METASA-2859</v>
      </c>
      <c r="F3526" s="84" t="str">
        <f t="shared" si="169"/>
        <v>METASA</v>
      </c>
      <c r="G3526" t="s">
        <v>8581</v>
      </c>
      <c r="H3526" s="62">
        <v>88416482000106</v>
      </c>
      <c r="I3526" t="s">
        <v>30</v>
      </c>
      <c r="J3526">
        <v>674.71</v>
      </c>
      <c r="K3526">
        <v>3373.55</v>
      </c>
    </row>
    <row r="3527" spans="1:11" x14ac:dyDescent="0.25">
      <c r="A3527" t="s">
        <v>5958</v>
      </c>
      <c r="B3527" t="str">
        <f>C3527&amp;"-"&amp;COUNTIF(C$2:C3527,C3527)</f>
        <v>74043-21</v>
      </c>
      <c r="C3527">
        <v>74043</v>
      </c>
      <c r="D3527" s="57">
        <v>45072</v>
      </c>
      <c r="E3527" s="84" t="str">
        <f>F3527&amp;"-"&amp;COUNTIF($F$2:F3527,F3527)</f>
        <v>METASA-2860</v>
      </c>
      <c r="F3527" s="84" t="str">
        <f t="shared" si="169"/>
        <v>METASA</v>
      </c>
      <c r="G3527" t="s">
        <v>8581</v>
      </c>
      <c r="H3527" s="62">
        <v>88416482000106</v>
      </c>
      <c r="I3527" t="s">
        <v>30</v>
      </c>
      <c r="J3527">
        <v>123.56</v>
      </c>
      <c r="K3527">
        <v>1880.58</v>
      </c>
    </row>
    <row r="3528" spans="1:11" x14ac:dyDescent="0.25">
      <c r="A3528" t="s">
        <v>5958</v>
      </c>
      <c r="B3528" t="str">
        <f>C3528&amp;"-"&amp;COUNTIF(C$2:C3528,C3528)</f>
        <v>74048-1</v>
      </c>
      <c r="C3528">
        <v>74048</v>
      </c>
      <c r="D3528" s="57">
        <v>45072</v>
      </c>
      <c r="E3528" s="84" t="str">
        <f>F3528&amp;"-"&amp;COUNTIF($F$2:F3528,F3528)</f>
        <v>METASA-2861</v>
      </c>
      <c r="F3528" s="84" t="str">
        <f t="shared" si="169"/>
        <v>METASA</v>
      </c>
      <c r="G3528" t="s">
        <v>8581</v>
      </c>
      <c r="H3528" s="62">
        <v>88416482000106</v>
      </c>
      <c r="I3528" t="s">
        <v>30</v>
      </c>
      <c r="J3528">
        <v>2014.16</v>
      </c>
      <c r="K3528">
        <v>33999.019999999997</v>
      </c>
    </row>
    <row r="3529" spans="1:11" x14ac:dyDescent="0.25">
      <c r="A3529" t="s">
        <v>5958</v>
      </c>
      <c r="B3529" t="str">
        <f>C3529&amp;"-"&amp;COUNTIF(C$2:C3529,C3529)</f>
        <v>74048-2</v>
      </c>
      <c r="C3529">
        <v>74048</v>
      </c>
      <c r="D3529" s="57">
        <v>45072</v>
      </c>
      <c r="E3529" s="84" t="str">
        <f>F3529&amp;"-"&amp;COUNTIF($F$2:F3529,F3529)</f>
        <v>METASA-2862</v>
      </c>
      <c r="F3529" s="84" t="str">
        <f t="shared" si="169"/>
        <v>METASA</v>
      </c>
      <c r="G3529" t="s">
        <v>8581</v>
      </c>
      <c r="H3529" s="62">
        <v>88416482000106</v>
      </c>
      <c r="I3529" t="s">
        <v>30</v>
      </c>
      <c r="J3529">
        <v>13427.77</v>
      </c>
      <c r="K3529">
        <v>226660.76</v>
      </c>
    </row>
    <row r="3530" spans="1:11" x14ac:dyDescent="0.25">
      <c r="A3530" t="s">
        <v>5958</v>
      </c>
      <c r="B3530" t="str">
        <f>C3530&amp;"-"&amp;COUNTIF(C$2:C3530,C3530)</f>
        <v>74048-3</v>
      </c>
      <c r="C3530">
        <v>74048</v>
      </c>
      <c r="D3530" s="57">
        <v>45072</v>
      </c>
      <c r="E3530" s="84" t="str">
        <f>F3530&amp;"-"&amp;COUNTIF($F$2:F3530,F3530)</f>
        <v>METASA-2863</v>
      </c>
      <c r="F3530" s="84" t="str">
        <f t="shared" si="169"/>
        <v>METASA</v>
      </c>
      <c r="G3530" t="s">
        <v>8581</v>
      </c>
      <c r="H3530" s="62">
        <v>88416482000106</v>
      </c>
      <c r="I3530" t="s">
        <v>30</v>
      </c>
      <c r="J3530">
        <v>3.43</v>
      </c>
      <c r="K3530">
        <v>52.2</v>
      </c>
    </row>
    <row r="3531" spans="1:11" x14ac:dyDescent="0.25">
      <c r="A3531" t="s">
        <v>5958</v>
      </c>
      <c r="B3531" t="str">
        <f>C3531&amp;"-"&amp;COUNTIF(C$2:C3531,C3531)</f>
        <v>74048-4</v>
      </c>
      <c r="C3531">
        <v>74048</v>
      </c>
      <c r="D3531" s="57">
        <v>45072</v>
      </c>
      <c r="E3531" s="84" t="str">
        <f>F3531&amp;"-"&amp;COUNTIF($F$2:F3531,F3531)</f>
        <v>METASA-2864</v>
      </c>
      <c r="F3531" s="84" t="str">
        <f t="shared" si="169"/>
        <v>METASA</v>
      </c>
      <c r="G3531" t="s">
        <v>8581</v>
      </c>
      <c r="H3531" s="62">
        <v>88416482000106</v>
      </c>
      <c r="I3531" t="s">
        <v>30</v>
      </c>
      <c r="J3531">
        <v>77.66</v>
      </c>
      <c r="K3531">
        <v>1310.9</v>
      </c>
    </row>
    <row r="3532" spans="1:11" x14ac:dyDescent="0.25">
      <c r="A3532" t="s">
        <v>5958</v>
      </c>
      <c r="B3532" t="str">
        <f>C3532&amp;"-"&amp;COUNTIF(C$2:C3532,C3532)</f>
        <v>74048-5</v>
      </c>
      <c r="C3532">
        <v>74048</v>
      </c>
      <c r="D3532" s="57">
        <v>45072</v>
      </c>
      <c r="E3532" s="84" t="str">
        <f>F3532&amp;"-"&amp;COUNTIF($F$2:F3532,F3532)</f>
        <v>METASA-2865</v>
      </c>
      <c r="F3532" s="84" t="str">
        <f t="shared" si="169"/>
        <v>METASA</v>
      </c>
      <c r="G3532" t="s">
        <v>8581</v>
      </c>
      <c r="H3532" s="62">
        <v>88416482000106</v>
      </c>
      <c r="I3532" t="s">
        <v>30</v>
      </c>
      <c r="J3532">
        <v>1267.8699999999999</v>
      </c>
      <c r="K3532">
        <v>16951.419999999998</v>
      </c>
    </row>
    <row r="3533" spans="1:11" x14ac:dyDescent="0.25">
      <c r="A3533" t="s">
        <v>5958</v>
      </c>
      <c r="B3533" t="str">
        <f>C3533&amp;"-"&amp;COUNTIF(C$2:C3533,C3533)</f>
        <v>74048-6</v>
      </c>
      <c r="C3533">
        <v>74048</v>
      </c>
      <c r="D3533" s="57">
        <v>45072</v>
      </c>
      <c r="E3533" s="84" t="str">
        <f>F3533&amp;"-"&amp;COUNTIF($F$2:F3533,F3533)</f>
        <v>METASA-2866</v>
      </c>
      <c r="F3533" s="84" t="str">
        <f t="shared" si="169"/>
        <v>METASA</v>
      </c>
      <c r="G3533" t="s">
        <v>8581</v>
      </c>
      <c r="H3533" s="62">
        <v>88416482000106</v>
      </c>
      <c r="I3533" t="s">
        <v>30</v>
      </c>
      <c r="J3533">
        <v>398.11</v>
      </c>
      <c r="K3533">
        <v>5322.73</v>
      </c>
    </row>
    <row r="3534" spans="1:11" x14ac:dyDescent="0.25">
      <c r="A3534" t="s">
        <v>5958</v>
      </c>
      <c r="B3534" t="str">
        <f>C3534&amp;"-"&amp;COUNTIF(C$2:C3534,C3534)</f>
        <v>74048-7</v>
      </c>
      <c r="C3534">
        <v>74048</v>
      </c>
      <c r="D3534" s="57">
        <v>45072</v>
      </c>
      <c r="E3534" s="84" t="str">
        <f>F3534&amp;"-"&amp;COUNTIF($F$2:F3534,F3534)</f>
        <v>METASA-2867</v>
      </c>
      <c r="F3534" s="84" t="str">
        <f t="shared" si="169"/>
        <v>METASA</v>
      </c>
      <c r="G3534" t="s">
        <v>8581</v>
      </c>
      <c r="H3534" s="62">
        <v>88416482000106</v>
      </c>
      <c r="I3534" t="s">
        <v>30</v>
      </c>
      <c r="J3534">
        <v>350.15</v>
      </c>
      <c r="K3534">
        <v>5329.28</v>
      </c>
    </row>
    <row r="3535" spans="1:11" x14ac:dyDescent="0.25">
      <c r="A3535" t="s">
        <v>5958</v>
      </c>
      <c r="B3535" t="str">
        <f>C3535&amp;"-"&amp;COUNTIF(C$2:C3535,C3535)</f>
        <v>74048-8</v>
      </c>
      <c r="C3535">
        <v>74048</v>
      </c>
      <c r="D3535" s="57">
        <v>45072</v>
      </c>
      <c r="E3535" s="84" t="str">
        <f>F3535&amp;"-"&amp;COUNTIF($F$2:F3535,F3535)</f>
        <v>METASA-2868</v>
      </c>
      <c r="F3535" s="84" t="str">
        <f t="shared" si="169"/>
        <v>METASA</v>
      </c>
      <c r="G3535" t="s">
        <v>8581</v>
      </c>
      <c r="H3535" s="62">
        <v>88416482000106</v>
      </c>
      <c r="I3535" t="s">
        <v>30</v>
      </c>
      <c r="J3535">
        <v>17.89</v>
      </c>
      <c r="K3535">
        <v>272.29000000000002</v>
      </c>
    </row>
    <row r="3536" spans="1:11" x14ac:dyDescent="0.25">
      <c r="A3536" t="s">
        <v>5958</v>
      </c>
      <c r="B3536" t="str">
        <f>C3536&amp;"-"&amp;COUNTIF(C$2:C3536,C3536)</f>
        <v>74048-9</v>
      </c>
      <c r="C3536">
        <v>74048</v>
      </c>
      <c r="D3536" s="57">
        <v>45072</v>
      </c>
      <c r="E3536" s="84" t="str">
        <f>F3536&amp;"-"&amp;COUNTIF($F$2:F3536,F3536)</f>
        <v>METASA-2869</v>
      </c>
      <c r="F3536" s="84" t="str">
        <f t="shared" si="169"/>
        <v>METASA</v>
      </c>
      <c r="G3536" t="s">
        <v>8581</v>
      </c>
      <c r="H3536" s="62">
        <v>88416482000106</v>
      </c>
      <c r="I3536" t="s">
        <v>30</v>
      </c>
      <c r="J3536">
        <v>17.52</v>
      </c>
      <c r="K3536">
        <v>338.49</v>
      </c>
    </row>
    <row r="3537" spans="1:11" x14ac:dyDescent="0.25">
      <c r="A3537" t="s">
        <v>5958</v>
      </c>
      <c r="B3537" t="str">
        <f>C3537&amp;"-"&amp;COUNTIF(C$2:C3537,C3537)</f>
        <v>74048-10</v>
      </c>
      <c r="C3537">
        <v>74048</v>
      </c>
      <c r="D3537" s="57">
        <v>45072</v>
      </c>
      <c r="E3537" s="84" t="str">
        <f>F3537&amp;"-"&amp;COUNTIF($F$2:F3537,F3537)</f>
        <v>METASA-2870</v>
      </c>
      <c r="F3537" s="84" t="str">
        <f t="shared" si="169"/>
        <v>METASA</v>
      </c>
      <c r="G3537" t="s">
        <v>8581</v>
      </c>
      <c r="H3537" s="62">
        <v>88416482000106</v>
      </c>
      <c r="I3537" t="s">
        <v>30</v>
      </c>
      <c r="J3537">
        <v>1986.89</v>
      </c>
      <c r="K3537">
        <v>38386.71</v>
      </c>
    </row>
    <row r="3538" spans="1:11" x14ac:dyDescent="0.25">
      <c r="A3538" t="s">
        <v>5958</v>
      </c>
      <c r="B3538" t="str">
        <f>C3538&amp;"-"&amp;COUNTIF(C$2:C3538,C3538)</f>
        <v>74048-11</v>
      </c>
      <c r="C3538">
        <v>74048</v>
      </c>
      <c r="D3538" s="57">
        <v>45072</v>
      </c>
      <c r="E3538" s="84" t="str">
        <f>F3538&amp;"-"&amp;COUNTIF($F$2:F3538,F3538)</f>
        <v>METASA-2871</v>
      </c>
      <c r="F3538" s="84" t="str">
        <f t="shared" si="169"/>
        <v>METASA</v>
      </c>
      <c r="G3538" t="s">
        <v>8581</v>
      </c>
      <c r="H3538" s="62">
        <v>88416482000106</v>
      </c>
      <c r="I3538" t="s">
        <v>30</v>
      </c>
      <c r="J3538">
        <v>2848.06</v>
      </c>
      <c r="K3538">
        <v>52204.94</v>
      </c>
    </row>
    <row r="3539" spans="1:11" x14ac:dyDescent="0.25">
      <c r="A3539" t="s">
        <v>5958</v>
      </c>
      <c r="B3539" t="str">
        <f>C3539&amp;"-"&amp;COUNTIF(C$2:C3539,C3539)</f>
        <v>74048-12</v>
      </c>
      <c r="C3539">
        <v>74048</v>
      </c>
      <c r="D3539" s="57">
        <v>45072</v>
      </c>
      <c r="E3539" s="84" t="str">
        <f>F3539&amp;"-"&amp;COUNTIF($F$2:F3539,F3539)</f>
        <v>METASA-2872</v>
      </c>
      <c r="F3539" s="84" t="str">
        <f t="shared" si="169"/>
        <v>METASA</v>
      </c>
      <c r="G3539" t="s">
        <v>8581</v>
      </c>
      <c r="H3539" s="62">
        <v>88416482000106</v>
      </c>
      <c r="I3539" t="s">
        <v>30</v>
      </c>
      <c r="J3539">
        <v>502.44</v>
      </c>
      <c r="K3539">
        <v>9209.73</v>
      </c>
    </row>
    <row r="3540" spans="1:11" x14ac:dyDescent="0.25">
      <c r="A3540" t="s">
        <v>5958</v>
      </c>
      <c r="B3540" t="str">
        <f>C3540&amp;"-"&amp;COUNTIF(C$2:C3540,C3540)</f>
        <v>74048-13</v>
      </c>
      <c r="C3540">
        <v>74048</v>
      </c>
      <c r="D3540" s="57">
        <v>45072</v>
      </c>
      <c r="E3540" s="84" t="str">
        <f>F3540&amp;"-"&amp;COUNTIF($F$2:F3540,F3540)</f>
        <v>METASA-2873</v>
      </c>
      <c r="F3540" s="84" t="str">
        <f t="shared" si="169"/>
        <v>METASA</v>
      </c>
      <c r="G3540" t="s">
        <v>8581</v>
      </c>
      <c r="H3540" s="62">
        <v>88416482000106</v>
      </c>
      <c r="I3540" t="s">
        <v>30</v>
      </c>
      <c r="J3540">
        <v>417.23</v>
      </c>
      <c r="K3540">
        <v>8665.8700000000008</v>
      </c>
    </row>
    <row r="3541" spans="1:11" x14ac:dyDescent="0.25">
      <c r="A3541" t="s">
        <v>5958</v>
      </c>
      <c r="B3541" t="str">
        <f>C3541&amp;"-"&amp;COUNTIF(C$2:C3541,C3541)</f>
        <v>74069-1</v>
      </c>
      <c r="C3541">
        <v>74069</v>
      </c>
      <c r="D3541" s="57">
        <v>45072</v>
      </c>
      <c r="E3541" s="84" t="str">
        <f>F3541&amp;"-"&amp;COUNTIF($F$2:F3541,F3541)</f>
        <v>METASA-2874</v>
      </c>
      <c r="F3541" s="84" t="str">
        <f t="shared" si="169"/>
        <v>METASA</v>
      </c>
      <c r="G3541" t="s">
        <v>8581</v>
      </c>
      <c r="H3541" s="62">
        <v>88416482000106</v>
      </c>
      <c r="I3541" t="s">
        <v>30</v>
      </c>
      <c r="J3541">
        <v>4678.71</v>
      </c>
      <c r="K3541">
        <v>62554.35</v>
      </c>
    </row>
    <row r="3542" spans="1:11" x14ac:dyDescent="0.25">
      <c r="A3542" t="s">
        <v>5958</v>
      </c>
      <c r="B3542" t="str">
        <f>C3542&amp;"-"&amp;COUNTIF(C$2:C3542,C3542)</f>
        <v>74069-2</v>
      </c>
      <c r="C3542">
        <v>74069</v>
      </c>
      <c r="D3542" s="57">
        <v>45072</v>
      </c>
      <c r="E3542" s="84" t="str">
        <f>F3542&amp;"-"&amp;COUNTIF($F$2:F3542,F3542)</f>
        <v>METASA-2875</v>
      </c>
      <c r="F3542" s="84" t="str">
        <f t="shared" si="169"/>
        <v>METASA</v>
      </c>
      <c r="G3542" t="s">
        <v>8581</v>
      </c>
      <c r="H3542" s="62">
        <v>88416482000106</v>
      </c>
      <c r="I3542" t="s">
        <v>30</v>
      </c>
      <c r="J3542">
        <v>4300.9799999999996</v>
      </c>
      <c r="K3542">
        <v>62192.17</v>
      </c>
    </row>
    <row r="3543" spans="1:11" x14ac:dyDescent="0.25">
      <c r="A3543" t="s">
        <v>5958</v>
      </c>
      <c r="B3543" t="str">
        <f>C3543&amp;"-"&amp;COUNTIF(C$2:C3543,C3543)</f>
        <v>74069-3</v>
      </c>
      <c r="C3543">
        <v>74069</v>
      </c>
      <c r="D3543" s="57">
        <v>45072</v>
      </c>
      <c r="E3543" s="84" t="str">
        <f>F3543&amp;"-"&amp;COUNTIF($F$2:F3543,F3543)</f>
        <v>METASA-2876</v>
      </c>
      <c r="F3543" s="84" t="str">
        <f t="shared" si="169"/>
        <v>METASA</v>
      </c>
      <c r="G3543" t="s">
        <v>8581</v>
      </c>
      <c r="H3543" s="62">
        <v>88416482000106</v>
      </c>
      <c r="I3543" t="s">
        <v>30</v>
      </c>
      <c r="J3543">
        <v>874.21</v>
      </c>
      <c r="K3543">
        <v>11688.19</v>
      </c>
    </row>
    <row r="3544" spans="1:11" x14ac:dyDescent="0.25">
      <c r="A3544" t="s">
        <v>5958</v>
      </c>
      <c r="B3544" t="str">
        <f>C3544&amp;"-"&amp;COUNTIF(C$2:C3544,C3544)</f>
        <v>74069-4</v>
      </c>
      <c r="C3544">
        <v>74069</v>
      </c>
      <c r="D3544" s="57">
        <v>45072</v>
      </c>
      <c r="E3544" s="84" t="str">
        <f>F3544&amp;"-"&amp;COUNTIF($F$2:F3544,F3544)</f>
        <v>METASA-2877</v>
      </c>
      <c r="F3544" s="84" t="str">
        <f t="shared" si="169"/>
        <v>METASA</v>
      </c>
      <c r="G3544" t="s">
        <v>8581</v>
      </c>
      <c r="H3544" s="62">
        <v>88416482000106</v>
      </c>
      <c r="I3544" t="s">
        <v>30</v>
      </c>
      <c r="J3544">
        <v>273.54000000000002</v>
      </c>
      <c r="K3544">
        <v>4458.7</v>
      </c>
    </row>
    <row r="3545" spans="1:11" x14ac:dyDescent="0.25">
      <c r="A3545" t="s">
        <v>5958</v>
      </c>
      <c r="B3545" t="str">
        <f>C3545&amp;"-"&amp;COUNTIF(C$2:C3545,C3545)</f>
        <v>74069-5</v>
      </c>
      <c r="C3545">
        <v>74069</v>
      </c>
      <c r="D3545" s="57">
        <v>45072</v>
      </c>
      <c r="E3545" s="84" t="str">
        <f>F3545&amp;"-"&amp;COUNTIF($F$2:F3545,F3545)</f>
        <v>METASA-2878</v>
      </c>
      <c r="F3545" s="84" t="str">
        <f t="shared" si="169"/>
        <v>METASA</v>
      </c>
      <c r="G3545" t="s">
        <v>8581</v>
      </c>
      <c r="H3545" s="62">
        <v>88416482000106</v>
      </c>
      <c r="I3545" t="s">
        <v>30</v>
      </c>
      <c r="J3545">
        <v>1589.56</v>
      </c>
      <c r="K3545">
        <v>7947.8</v>
      </c>
    </row>
    <row r="3546" spans="1:11" x14ac:dyDescent="0.25">
      <c r="A3546" t="s">
        <v>5958</v>
      </c>
      <c r="B3546" t="str">
        <f>C3546&amp;"-"&amp;COUNTIF(C$2:C3546,C3546)</f>
        <v>74069-6</v>
      </c>
      <c r="C3546">
        <v>74069</v>
      </c>
      <c r="D3546" s="57">
        <v>45072</v>
      </c>
      <c r="E3546" s="84" t="str">
        <f>F3546&amp;"-"&amp;COUNTIF($F$2:F3546,F3546)</f>
        <v>METASA-2879</v>
      </c>
      <c r="F3546" s="84" t="str">
        <f t="shared" si="169"/>
        <v>METASA</v>
      </c>
      <c r="G3546" t="s">
        <v>8581</v>
      </c>
      <c r="H3546" s="62">
        <v>88416482000106</v>
      </c>
      <c r="I3546" t="s">
        <v>869</v>
      </c>
      <c r="J3546">
        <v>9536.92</v>
      </c>
      <c r="K3546">
        <v>199607.74</v>
      </c>
    </row>
    <row r="3547" spans="1:11" x14ac:dyDescent="0.25">
      <c r="A3547" t="s">
        <v>5989</v>
      </c>
      <c r="B3547" t="str">
        <f>C3547&amp;"-"&amp;COUNTIF(C$2:C3547,C3547)</f>
        <v>25365-1</v>
      </c>
      <c r="C3547">
        <v>25365</v>
      </c>
      <c r="D3547" s="57">
        <v>45072</v>
      </c>
      <c r="E3547" s="84" t="str">
        <f>F3547&amp;"-"&amp;COUNTIF($F$2:F3547,F3547)</f>
        <v>WK-92</v>
      </c>
      <c r="F3547" s="84" t="str">
        <f t="shared" si="169"/>
        <v>WK</v>
      </c>
      <c r="G3547" t="s">
        <v>8586</v>
      </c>
      <c r="H3547" s="62">
        <v>97434047000103</v>
      </c>
      <c r="I3547" t="s">
        <v>5984</v>
      </c>
      <c r="J3547">
        <v>66</v>
      </c>
      <c r="K3547">
        <v>24014.1</v>
      </c>
    </row>
    <row r="3548" spans="1:11" x14ac:dyDescent="0.25">
      <c r="A3548" t="s">
        <v>5989</v>
      </c>
      <c r="B3548" t="str">
        <f>C3548&amp;"-"&amp;COUNTIF(C$2:C3548,C3548)</f>
        <v>25365-2</v>
      </c>
      <c r="C3548">
        <v>25365</v>
      </c>
      <c r="D3548" s="57">
        <v>45072</v>
      </c>
      <c r="E3548" s="84" t="str">
        <f>F3548&amp;"-"&amp;COUNTIF($F$2:F3548,F3548)</f>
        <v>WK-93</v>
      </c>
      <c r="F3548" s="84" t="str">
        <f t="shared" si="169"/>
        <v>WK</v>
      </c>
      <c r="G3548" t="s">
        <v>8586</v>
      </c>
      <c r="H3548" s="62">
        <v>97434047000103</v>
      </c>
      <c r="I3548" t="s">
        <v>5984</v>
      </c>
      <c r="J3548">
        <v>162</v>
      </c>
      <c r="K3548">
        <v>23546.7</v>
      </c>
    </row>
    <row r="3549" spans="1:11" x14ac:dyDescent="0.25">
      <c r="A3549" t="s">
        <v>5989</v>
      </c>
      <c r="B3549" t="str">
        <f>C3549&amp;"-"&amp;COUNTIF(C$2:C3549,C3549)</f>
        <v>25365-3</v>
      </c>
      <c r="C3549">
        <v>25365</v>
      </c>
      <c r="D3549" s="57">
        <v>45072</v>
      </c>
      <c r="E3549" s="84" t="str">
        <f>F3549&amp;"-"&amp;COUNTIF($F$2:F3549,F3549)</f>
        <v>WK-94</v>
      </c>
      <c r="F3549" s="84" t="str">
        <f t="shared" si="169"/>
        <v>WK</v>
      </c>
      <c r="G3549" t="s">
        <v>8586</v>
      </c>
      <c r="H3549" s="62">
        <v>97434047000103</v>
      </c>
      <c r="I3549" t="s">
        <v>5984</v>
      </c>
      <c r="J3549">
        <v>120</v>
      </c>
      <c r="K3549">
        <v>30210</v>
      </c>
    </row>
    <row r="3550" spans="1:11" x14ac:dyDescent="0.25">
      <c r="A3550" t="s">
        <v>5990</v>
      </c>
      <c r="B3550" t="str">
        <f>C3550&amp;"-"&amp;COUNTIF(C$2:C3550,C3550)</f>
        <v>25365-4</v>
      </c>
      <c r="C3550">
        <v>25365</v>
      </c>
      <c r="D3550" s="57">
        <v>45072</v>
      </c>
      <c r="E3550" s="84" t="str">
        <f>F3550&amp;"-"&amp;COUNTIF($F$2:F3550,F3550)</f>
        <v>WK-95</v>
      </c>
      <c r="F3550" s="84" t="str">
        <f t="shared" si="169"/>
        <v>WK</v>
      </c>
      <c r="G3550" t="s">
        <v>8586</v>
      </c>
      <c r="H3550" s="62">
        <v>97434047000103</v>
      </c>
      <c r="I3550" t="s">
        <v>5984</v>
      </c>
      <c r="J3550">
        <v>204</v>
      </c>
      <c r="K3550">
        <v>51357</v>
      </c>
    </row>
    <row r="3551" spans="1:11" x14ac:dyDescent="0.25">
      <c r="A3551" t="s">
        <v>5990</v>
      </c>
      <c r="B3551" t="str">
        <f>C3551&amp;"-"&amp;COUNTIF(C$2:C3551,C3551)</f>
        <v>25365-5</v>
      </c>
      <c r="C3551">
        <v>25365</v>
      </c>
      <c r="D3551" s="57">
        <v>45072</v>
      </c>
      <c r="E3551" s="84" t="str">
        <f>F3551&amp;"-"&amp;COUNTIF($F$2:F3551,F3551)</f>
        <v>WK-96</v>
      </c>
      <c r="F3551" s="84" t="str">
        <f t="shared" si="169"/>
        <v>WK</v>
      </c>
      <c r="G3551" t="s">
        <v>8586</v>
      </c>
      <c r="H3551" s="62">
        <v>97434047000103</v>
      </c>
      <c r="I3551" t="s">
        <v>5984</v>
      </c>
      <c r="J3551">
        <v>144</v>
      </c>
      <c r="K3551">
        <v>68263.199999999997</v>
      </c>
    </row>
    <row r="3552" spans="1:11" x14ac:dyDescent="0.25">
      <c r="A3552" t="s">
        <v>5987</v>
      </c>
      <c r="B3552" t="str">
        <f>C3552&amp;"-"&amp;COUNTIF(C$2:C3552,C3552)</f>
        <v>25365-6</v>
      </c>
      <c r="C3552">
        <v>25365</v>
      </c>
      <c r="D3552" s="57">
        <v>45072</v>
      </c>
      <c r="E3552" s="84" t="str">
        <f>F3552&amp;"-"&amp;COUNTIF($F$2:F3552,F3552)</f>
        <v>WK-97</v>
      </c>
      <c r="F3552" s="84" t="str">
        <f t="shared" si="169"/>
        <v>WK</v>
      </c>
      <c r="G3552" t="s">
        <v>8586</v>
      </c>
      <c r="H3552" s="62">
        <v>97434047000103</v>
      </c>
      <c r="I3552" t="s">
        <v>5984</v>
      </c>
      <c r="J3552">
        <v>24</v>
      </c>
      <c r="K3552">
        <v>3024</v>
      </c>
    </row>
    <row r="3553" spans="1:11" x14ac:dyDescent="0.25">
      <c r="A3553" t="s">
        <v>5985</v>
      </c>
      <c r="B3553" t="str">
        <f>C3553&amp;"-"&amp;COUNTIF(C$2:C3553,C3553)</f>
        <v>25365-7</v>
      </c>
      <c r="C3553">
        <v>25365</v>
      </c>
      <c r="D3553" s="57">
        <v>45072</v>
      </c>
      <c r="E3553" s="84" t="str">
        <f>F3553&amp;"-"&amp;COUNTIF($F$2:F3553,F3553)</f>
        <v>WK-98</v>
      </c>
      <c r="F3553" s="84" t="str">
        <f t="shared" si="169"/>
        <v>WK</v>
      </c>
      <c r="G3553" t="s">
        <v>8586</v>
      </c>
      <c r="H3553" s="62">
        <v>97434047000103</v>
      </c>
      <c r="I3553" t="s">
        <v>5984</v>
      </c>
      <c r="J3553">
        <v>48</v>
      </c>
      <c r="K3553">
        <v>5745.6</v>
      </c>
    </row>
    <row r="3554" spans="1:11" x14ac:dyDescent="0.25">
      <c r="A3554" t="s">
        <v>5958</v>
      </c>
      <c r="B3554" t="str">
        <f>C3554&amp;"-"&amp;COUNTIF(C$2:C3554,C3554)</f>
        <v>74071-1</v>
      </c>
      <c r="C3554">
        <v>74071</v>
      </c>
      <c r="D3554" s="57">
        <v>45073</v>
      </c>
      <c r="E3554" s="84" t="str">
        <f>F3554&amp;"-"&amp;COUNTIF($F$2:F3554,F3554)</f>
        <v>METASA-2880</v>
      </c>
      <c r="F3554" s="84" t="str">
        <f t="shared" si="169"/>
        <v>METASA</v>
      </c>
      <c r="G3554" t="s">
        <v>8581</v>
      </c>
      <c r="H3554" s="62">
        <v>88416482000106</v>
      </c>
      <c r="I3554" t="s">
        <v>30</v>
      </c>
      <c r="J3554">
        <v>2273.9699999999998</v>
      </c>
      <c r="K3554">
        <v>40135.57</v>
      </c>
    </row>
    <row r="3555" spans="1:11" x14ac:dyDescent="0.25">
      <c r="A3555" t="s">
        <v>5958</v>
      </c>
      <c r="B3555" t="str">
        <f>C3555&amp;"-"&amp;COUNTIF(C$2:C3555,C3555)</f>
        <v>74071-2</v>
      </c>
      <c r="C3555">
        <v>74071</v>
      </c>
      <c r="D3555" s="57">
        <v>45073</v>
      </c>
      <c r="E3555" s="84" t="str">
        <f>F3555&amp;"-"&amp;COUNTIF($F$2:F3555,F3555)</f>
        <v>METASA-2881</v>
      </c>
      <c r="F3555" s="84" t="str">
        <f t="shared" si="169"/>
        <v>METASA</v>
      </c>
      <c r="G3555" t="s">
        <v>8581</v>
      </c>
      <c r="H3555" s="62">
        <v>88416482000106</v>
      </c>
      <c r="I3555" t="s">
        <v>30</v>
      </c>
      <c r="J3555">
        <v>12.65</v>
      </c>
      <c r="K3555">
        <v>213.53</v>
      </c>
    </row>
    <row r="3556" spans="1:11" x14ac:dyDescent="0.25">
      <c r="A3556" t="s">
        <v>5958</v>
      </c>
      <c r="B3556" t="str">
        <f>C3556&amp;"-"&amp;COUNTIF(C$2:C3556,C3556)</f>
        <v>74071-3</v>
      </c>
      <c r="C3556">
        <v>74071</v>
      </c>
      <c r="D3556" s="57">
        <v>45073</v>
      </c>
      <c r="E3556" s="84" t="str">
        <f>F3556&amp;"-"&amp;COUNTIF($F$2:F3556,F3556)</f>
        <v>METASA-2882</v>
      </c>
      <c r="F3556" s="84" t="str">
        <f t="shared" si="169"/>
        <v>METASA</v>
      </c>
      <c r="G3556" t="s">
        <v>8581</v>
      </c>
      <c r="H3556" s="62">
        <v>88416482000106</v>
      </c>
      <c r="I3556" t="s">
        <v>30</v>
      </c>
      <c r="J3556">
        <v>1204.57</v>
      </c>
      <c r="K3556">
        <v>16105.1</v>
      </c>
    </row>
    <row r="3557" spans="1:11" x14ac:dyDescent="0.25">
      <c r="A3557" t="s">
        <v>5958</v>
      </c>
      <c r="B3557" t="str">
        <f>C3557&amp;"-"&amp;COUNTIF(C$2:C3557,C3557)</f>
        <v>74071-4</v>
      </c>
      <c r="C3557">
        <v>74071</v>
      </c>
      <c r="D3557" s="57">
        <v>45073</v>
      </c>
      <c r="E3557" s="84" t="str">
        <f>F3557&amp;"-"&amp;COUNTIF($F$2:F3557,F3557)</f>
        <v>METASA-2883</v>
      </c>
      <c r="F3557" s="84" t="str">
        <f t="shared" si="169"/>
        <v>METASA</v>
      </c>
      <c r="G3557" t="s">
        <v>8581</v>
      </c>
      <c r="H3557" s="62">
        <v>88416482000106</v>
      </c>
      <c r="I3557" t="s">
        <v>30</v>
      </c>
      <c r="J3557">
        <v>355.61</v>
      </c>
      <c r="K3557">
        <v>6002.7</v>
      </c>
    </row>
    <row r="3558" spans="1:11" x14ac:dyDescent="0.25">
      <c r="A3558" t="s">
        <v>5958</v>
      </c>
      <c r="B3558" t="str">
        <f>C3558&amp;"-"&amp;COUNTIF(C$2:C3558,C3558)</f>
        <v>74071-5</v>
      </c>
      <c r="C3558">
        <v>74071</v>
      </c>
      <c r="D3558" s="57">
        <v>45073</v>
      </c>
      <c r="E3558" s="84" t="str">
        <f>F3558&amp;"-"&amp;COUNTIF($F$2:F3558,F3558)</f>
        <v>METASA-2884</v>
      </c>
      <c r="F3558" s="84" t="str">
        <f t="shared" si="169"/>
        <v>METASA</v>
      </c>
      <c r="G3558" t="s">
        <v>8581</v>
      </c>
      <c r="H3558" s="62">
        <v>88416482000106</v>
      </c>
      <c r="I3558" t="s">
        <v>30</v>
      </c>
      <c r="J3558">
        <v>9.36</v>
      </c>
      <c r="K3558">
        <v>158</v>
      </c>
    </row>
    <row r="3559" spans="1:11" x14ac:dyDescent="0.25">
      <c r="A3559" t="s">
        <v>5958</v>
      </c>
      <c r="B3559" t="str">
        <f>C3559&amp;"-"&amp;COUNTIF(C$2:C3559,C3559)</f>
        <v>74071-6</v>
      </c>
      <c r="C3559">
        <v>74071</v>
      </c>
      <c r="D3559" s="57">
        <v>45073</v>
      </c>
      <c r="E3559" s="84" t="str">
        <f>F3559&amp;"-"&amp;COUNTIF($F$2:F3559,F3559)</f>
        <v>METASA-2885</v>
      </c>
      <c r="F3559" s="84" t="str">
        <f t="shared" si="169"/>
        <v>METASA</v>
      </c>
      <c r="G3559" t="s">
        <v>8581</v>
      </c>
      <c r="H3559" s="62">
        <v>88416482000106</v>
      </c>
      <c r="I3559" t="s">
        <v>30</v>
      </c>
      <c r="J3559">
        <v>83.97</v>
      </c>
      <c r="K3559">
        <v>1214.21</v>
      </c>
    </row>
    <row r="3560" spans="1:11" x14ac:dyDescent="0.25">
      <c r="A3560" t="s">
        <v>5958</v>
      </c>
      <c r="B3560" t="str">
        <f>C3560&amp;"-"&amp;COUNTIF(C$2:C3560,C3560)</f>
        <v>74071-7</v>
      </c>
      <c r="C3560">
        <v>74071</v>
      </c>
      <c r="D3560" s="57">
        <v>45073</v>
      </c>
      <c r="E3560" s="84" t="str">
        <f>F3560&amp;"-"&amp;COUNTIF($F$2:F3560,F3560)</f>
        <v>METASA-2886</v>
      </c>
      <c r="F3560" s="84" t="str">
        <f t="shared" si="169"/>
        <v>METASA</v>
      </c>
      <c r="G3560" t="s">
        <v>8581</v>
      </c>
      <c r="H3560" s="62">
        <v>88416482000106</v>
      </c>
      <c r="I3560" t="s">
        <v>30</v>
      </c>
      <c r="J3560">
        <v>1556.06</v>
      </c>
      <c r="K3560">
        <v>20804.52</v>
      </c>
    </row>
    <row r="3561" spans="1:11" x14ac:dyDescent="0.25">
      <c r="A3561" t="s">
        <v>5958</v>
      </c>
      <c r="B3561" t="str">
        <f>C3561&amp;"-"&amp;COUNTIF(C$2:C3561,C3561)</f>
        <v>74071-8</v>
      </c>
      <c r="C3561">
        <v>74071</v>
      </c>
      <c r="D3561" s="57">
        <v>45073</v>
      </c>
      <c r="E3561" s="84" t="str">
        <f>F3561&amp;"-"&amp;COUNTIF($F$2:F3561,F3561)</f>
        <v>METASA-2887</v>
      </c>
      <c r="F3561" s="84" t="str">
        <f t="shared" si="169"/>
        <v>METASA</v>
      </c>
      <c r="G3561" t="s">
        <v>8581</v>
      </c>
      <c r="H3561" s="62">
        <v>88416482000106</v>
      </c>
      <c r="I3561" t="s">
        <v>30</v>
      </c>
      <c r="J3561">
        <v>17.420000000000002</v>
      </c>
      <c r="K3561">
        <v>446.47</v>
      </c>
    </row>
    <row r="3562" spans="1:11" x14ac:dyDescent="0.25">
      <c r="A3562" t="s">
        <v>5958</v>
      </c>
      <c r="B3562" t="str">
        <f>C3562&amp;"-"&amp;COUNTIF(C$2:C3562,C3562)</f>
        <v>74071-9</v>
      </c>
      <c r="C3562">
        <v>74071</v>
      </c>
      <c r="D3562" s="57">
        <v>45073</v>
      </c>
      <c r="E3562" s="84" t="str">
        <f>F3562&amp;"-"&amp;COUNTIF($F$2:F3562,F3562)</f>
        <v>METASA-2888</v>
      </c>
      <c r="F3562" s="84" t="str">
        <f t="shared" si="169"/>
        <v>METASA</v>
      </c>
      <c r="G3562" t="s">
        <v>8581</v>
      </c>
      <c r="H3562" s="62">
        <v>88416482000106</v>
      </c>
      <c r="I3562" t="s">
        <v>30</v>
      </c>
      <c r="J3562">
        <v>25.84</v>
      </c>
      <c r="K3562">
        <v>414.99</v>
      </c>
    </row>
    <row r="3563" spans="1:11" x14ac:dyDescent="0.25">
      <c r="A3563" t="s">
        <v>5958</v>
      </c>
      <c r="B3563" t="str">
        <f>C3563&amp;"-"&amp;COUNTIF(C$2:C3563,C3563)</f>
        <v>74071-10</v>
      </c>
      <c r="C3563">
        <v>74071</v>
      </c>
      <c r="D3563" s="57">
        <v>45073</v>
      </c>
      <c r="E3563" s="84" t="str">
        <f>F3563&amp;"-"&amp;COUNTIF($F$2:F3563,F3563)</f>
        <v>METASA-2889</v>
      </c>
      <c r="F3563" s="84" t="str">
        <f t="shared" si="169"/>
        <v>METASA</v>
      </c>
      <c r="G3563" t="s">
        <v>8581</v>
      </c>
      <c r="H3563" s="62">
        <v>88416482000106</v>
      </c>
      <c r="I3563" t="s">
        <v>30</v>
      </c>
      <c r="J3563">
        <v>247.86</v>
      </c>
      <c r="K3563">
        <v>3584.06</v>
      </c>
    </row>
    <row r="3564" spans="1:11" x14ac:dyDescent="0.25">
      <c r="A3564" t="s">
        <v>5958</v>
      </c>
      <c r="B3564" t="str">
        <f>C3564&amp;"-"&amp;COUNTIF(C$2:C3564,C3564)</f>
        <v>74071-11</v>
      </c>
      <c r="C3564">
        <v>74071</v>
      </c>
      <c r="D3564" s="57">
        <v>45073</v>
      </c>
      <c r="E3564" s="84" t="str">
        <f>F3564&amp;"-"&amp;COUNTIF($F$2:F3564,F3564)</f>
        <v>METASA-2890</v>
      </c>
      <c r="F3564" s="84" t="str">
        <f t="shared" si="169"/>
        <v>METASA</v>
      </c>
      <c r="G3564" t="s">
        <v>8581</v>
      </c>
      <c r="H3564" s="62">
        <v>88416482000106</v>
      </c>
      <c r="I3564" t="s">
        <v>30</v>
      </c>
      <c r="J3564">
        <v>5905.32</v>
      </c>
      <c r="K3564">
        <v>78954.13</v>
      </c>
    </row>
    <row r="3565" spans="1:11" x14ac:dyDescent="0.25">
      <c r="A3565" t="s">
        <v>5958</v>
      </c>
      <c r="B3565" t="str">
        <f>C3565&amp;"-"&amp;COUNTIF(C$2:C3565,C3565)</f>
        <v>74071-12</v>
      </c>
      <c r="C3565">
        <v>74071</v>
      </c>
      <c r="D3565" s="57">
        <v>45073</v>
      </c>
      <c r="E3565" s="84" t="str">
        <f>F3565&amp;"-"&amp;COUNTIF($F$2:F3565,F3565)</f>
        <v>METASA-2891</v>
      </c>
      <c r="F3565" s="84" t="str">
        <f t="shared" si="169"/>
        <v>METASA</v>
      </c>
      <c r="G3565" t="s">
        <v>8581</v>
      </c>
      <c r="H3565" s="62">
        <v>88416482000106</v>
      </c>
      <c r="I3565" t="s">
        <v>30</v>
      </c>
      <c r="J3565">
        <v>2325.75</v>
      </c>
      <c r="K3565">
        <v>33630.35</v>
      </c>
    </row>
    <row r="3566" spans="1:11" x14ac:dyDescent="0.25">
      <c r="A3566" t="s">
        <v>5958</v>
      </c>
      <c r="B3566" t="str">
        <f>C3566&amp;"-"&amp;COUNTIF(C$2:C3566,C3566)</f>
        <v>74071-13</v>
      </c>
      <c r="C3566">
        <v>74071</v>
      </c>
      <c r="D3566" s="57">
        <v>45073</v>
      </c>
      <c r="E3566" s="84" t="str">
        <f>F3566&amp;"-"&amp;COUNTIF($F$2:F3566,F3566)</f>
        <v>METASA-2892</v>
      </c>
      <c r="F3566" s="84" t="str">
        <f t="shared" si="169"/>
        <v>METASA</v>
      </c>
      <c r="G3566" t="s">
        <v>8581</v>
      </c>
      <c r="H3566" s="62">
        <v>88416482000106</v>
      </c>
      <c r="I3566" t="s">
        <v>30</v>
      </c>
      <c r="J3566">
        <v>2505.1999999999998</v>
      </c>
      <c r="K3566">
        <v>38129.14</v>
      </c>
    </row>
    <row r="3567" spans="1:11" x14ac:dyDescent="0.25">
      <c r="A3567" t="s">
        <v>5958</v>
      </c>
      <c r="B3567" t="str">
        <f>C3567&amp;"-"&amp;COUNTIF(C$2:C3567,C3567)</f>
        <v>74071-14</v>
      </c>
      <c r="C3567">
        <v>74071</v>
      </c>
      <c r="D3567" s="57">
        <v>45073</v>
      </c>
      <c r="E3567" s="84" t="str">
        <f>F3567&amp;"-"&amp;COUNTIF($F$2:F3567,F3567)</f>
        <v>METASA-2893</v>
      </c>
      <c r="F3567" s="84" t="str">
        <f t="shared" si="169"/>
        <v>METASA</v>
      </c>
      <c r="G3567" t="s">
        <v>8581</v>
      </c>
      <c r="H3567" s="62">
        <v>88416482000106</v>
      </c>
      <c r="I3567" t="s">
        <v>30</v>
      </c>
      <c r="J3567">
        <v>122.92</v>
      </c>
      <c r="K3567">
        <v>1870.84</v>
      </c>
    </row>
    <row r="3568" spans="1:11" x14ac:dyDescent="0.25">
      <c r="A3568" t="s">
        <v>5958</v>
      </c>
      <c r="B3568" t="str">
        <f>C3568&amp;"-"&amp;COUNTIF(C$2:C3568,C3568)</f>
        <v>74071-15</v>
      </c>
      <c r="C3568">
        <v>74071</v>
      </c>
      <c r="D3568" s="57">
        <v>45073</v>
      </c>
      <c r="E3568" s="84" t="str">
        <f>F3568&amp;"-"&amp;COUNTIF($F$2:F3568,F3568)</f>
        <v>METASA-2894</v>
      </c>
      <c r="F3568" s="84" t="str">
        <f t="shared" si="169"/>
        <v>METASA</v>
      </c>
      <c r="G3568" t="s">
        <v>8581</v>
      </c>
      <c r="H3568" s="62">
        <v>88416482000106</v>
      </c>
      <c r="I3568" t="s">
        <v>30</v>
      </c>
      <c r="J3568">
        <v>334.4</v>
      </c>
      <c r="K3568">
        <v>5644.67</v>
      </c>
    </row>
    <row r="3569" spans="1:11" x14ac:dyDescent="0.25">
      <c r="A3569" t="s">
        <v>5958</v>
      </c>
      <c r="B3569" t="str">
        <f>C3569&amp;"-"&amp;COUNTIF(C$2:C3569,C3569)</f>
        <v>74071-16</v>
      </c>
      <c r="C3569">
        <v>74071</v>
      </c>
      <c r="D3569" s="57">
        <v>45073</v>
      </c>
      <c r="E3569" s="84" t="str">
        <f>F3569&amp;"-"&amp;COUNTIF($F$2:F3569,F3569)</f>
        <v>METASA-2895</v>
      </c>
      <c r="F3569" s="84" t="str">
        <f t="shared" si="169"/>
        <v>METASA</v>
      </c>
      <c r="G3569" t="s">
        <v>8581</v>
      </c>
      <c r="H3569" s="62">
        <v>88416482000106</v>
      </c>
      <c r="I3569" t="s">
        <v>30</v>
      </c>
      <c r="J3569">
        <v>2947.48</v>
      </c>
      <c r="K3569">
        <v>47336.53</v>
      </c>
    </row>
    <row r="3570" spans="1:11" x14ac:dyDescent="0.25">
      <c r="A3570" t="s">
        <v>5958</v>
      </c>
      <c r="B3570" t="str">
        <f>C3570&amp;"-"&amp;COUNTIF(C$2:C3570,C3570)</f>
        <v>74071-17</v>
      </c>
      <c r="C3570">
        <v>74071</v>
      </c>
      <c r="D3570" s="57">
        <v>45073</v>
      </c>
      <c r="E3570" s="84" t="str">
        <f>F3570&amp;"-"&amp;COUNTIF($F$2:F3570,F3570)</f>
        <v>METASA-2896</v>
      </c>
      <c r="F3570" s="84" t="str">
        <f t="shared" si="169"/>
        <v>METASA</v>
      </c>
      <c r="G3570" t="s">
        <v>8581</v>
      </c>
      <c r="H3570" s="62">
        <v>88416482000106</v>
      </c>
      <c r="I3570" t="s">
        <v>30</v>
      </c>
      <c r="J3570">
        <v>672.54</v>
      </c>
      <c r="K3570">
        <v>11352.48</v>
      </c>
    </row>
    <row r="3571" spans="1:11" x14ac:dyDescent="0.25">
      <c r="A3571" t="s">
        <v>5958</v>
      </c>
      <c r="B3571" t="str">
        <f>C3571&amp;"-"&amp;COUNTIF(C$2:C3571,C3571)</f>
        <v>74071-18</v>
      </c>
      <c r="C3571">
        <v>74071</v>
      </c>
      <c r="D3571" s="57">
        <v>45073</v>
      </c>
      <c r="E3571" s="84" t="str">
        <f>F3571&amp;"-"&amp;COUNTIF($F$2:F3571,F3571)</f>
        <v>METASA-2897</v>
      </c>
      <c r="F3571" s="84" t="str">
        <f t="shared" si="169"/>
        <v>METASA</v>
      </c>
      <c r="G3571" t="s">
        <v>8581</v>
      </c>
      <c r="H3571" s="62">
        <v>88416482000106</v>
      </c>
      <c r="I3571" t="s">
        <v>30</v>
      </c>
      <c r="J3571">
        <v>548.5</v>
      </c>
      <c r="K3571">
        <v>9258.68</v>
      </c>
    </row>
    <row r="3572" spans="1:11" x14ac:dyDescent="0.25">
      <c r="A3572" t="s">
        <v>5958</v>
      </c>
      <c r="B3572" t="str">
        <f>C3572&amp;"-"&amp;COUNTIF(C$2:C3572,C3572)</f>
        <v>74071-19</v>
      </c>
      <c r="C3572">
        <v>74071</v>
      </c>
      <c r="D3572" s="57">
        <v>45073</v>
      </c>
      <c r="E3572" s="84" t="str">
        <f>F3572&amp;"-"&amp;COUNTIF($F$2:F3572,F3572)</f>
        <v>METASA-2898</v>
      </c>
      <c r="F3572" s="84" t="str">
        <f t="shared" si="169"/>
        <v>METASA</v>
      </c>
      <c r="G3572" t="s">
        <v>8581</v>
      </c>
      <c r="H3572" s="62">
        <v>88416482000106</v>
      </c>
      <c r="I3572" t="s">
        <v>30</v>
      </c>
      <c r="J3572">
        <v>1075.1600000000001</v>
      </c>
      <c r="K3572">
        <v>5375.8</v>
      </c>
    </row>
    <row r="3573" spans="1:11" x14ac:dyDescent="0.25">
      <c r="A3573" t="s">
        <v>6016</v>
      </c>
      <c r="B3573" t="str">
        <f>C3573&amp;"-"&amp;COUNTIF(C$2:C3573,C3573)</f>
        <v>66172-1</v>
      </c>
      <c r="C3573">
        <v>66172</v>
      </c>
      <c r="D3573" s="57">
        <v>45075</v>
      </c>
      <c r="E3573" s="84" t="str">
        <f>F3573&amp;"-"&amp;COUNTIF($F$2:F3573,F3573)</f>
        <v>ACOS-1</v>
      </c>
      <c r="F3573" s="84" t="str">
        <f t="shared" si="169"/>
        <v>ACOS</v>
      </c>
      <c r="G3573" t="s">
        <v>8598</v>
      </c>
      <c r="H3573" s="62">
        <v>50641174000101</v>
      </c>
      <c r="I3573" t="s">
        <v>869</v>
      </c>
      <c r="J3573">
        <v>35</v>
      </c>
      <c r="K3573">
        <v>152600</v>
      </c>
    </row>
    <row r="3574" spans="1:11" x14ac:dyDescent="0.25">
      <c r="A3574" t="s">
        <v>5981</v>
      </c>
      <c r="B3574" t="str">
        <f>C3574&amp;"-"&amp;COUNTIF(C$2:C3574,C3574)</f>
        <v>66172-2</v>
      </c>
      <c r="C3574">
        <v>66172</v>
      </c>
      <c r="D3574" s="57">
        <v>45075</v>
      </c>
      <c r="E3574" s="84" t="str">
        <f>F3574&amp;"-"&amp;COUNTIF($F$2:F3574,F3574)</f>
        <v>ACOS-2</v>
      </c>
      <c r="F3574" s="84" t="str">
        <f t="shared" si="169"/>
        <v>ACOS</v>
      </c>
      <c r="G3574" t="s">
        <v>8598</v>
      </c>
      <c r="H3574" s="62">
        <v>50641174000101</v>
      </c>
      <c r="I3574" t="s">
        <v>5984</v>
      </c>
      <c r="J3574">
        <v>60</v>
      </c>
      <c r="K3574">
        <v>5340</v>
      </c>
    </row>
    <row r="3575" spans="1:11" x14ac:dyDescent="0.25">
      <c r="A3575" t="s">
        <v>5960</v>
      </c>
      <c r="B3575" t="str">
        <f>C3575&amp;"-"&amp;COUNTIF(C$2:C3575,C3575)</f>
        <v>66172-3</v>
      </c>
      <c r="C3575">
        <v>66172</v>
      </c>
      <c r="D3575" s="57">
        <v>45075</v>
      </c>
      <c r="E3575" s="84" t="str">
        <f>F3575&amp;"-"&amp;COUNTIF($F$2:F3575,F3575)</f>
        <v>ACOS-3</v>
      </c>
      <c r="F3575" s="84" t="str">
        <f t="shared" si="169"/>
        <v>ACOS</v>
      </c>
      <c r="G3575" t="s">
        <v>8598</v>
      </c>
      <c r="H3575" s="62">
        <v>50641174000101</v>
      </c>
      <c r="I3575" t="s">
        <v>5984</v>
      </c>
      <c r="J3575">
        <v>108</v>
      </c>
      <c r="K3575">
        <v>11232</v>
      </c>
    </row>
    <row r="3576" spans="1:11" x14ac:dyDescent="0.25">
      <c r="A3576" t="s">
        <v>6017</v>
      </c>
      <c r="B3576" t="str">
        <f>C3576&amp;"-"&amp;COUNTIF(C$2:C3576,C3576)</f>
        <v>66172-4</v>
      </c>
      <c r="C3576">
        <v>66172</v>
      </c>
      <c r="D3576" s="57">
        <v>45075</v>
      </c>
      <c r="E3576" s="84" t="str">
        <f>F3576&amp;"-"&amp;COUNTIF($F$2:F3576,F3576)</f>
        <v>ACOS-4</v>
      </c>
      <c r="F3576" s="84" t="str">
        <f t="shared" si="169"/>
        <v>ACOS</v>
      </c>
      <c r="G3576" t="s">
        <v>8598</v>
      </c>
      <c r="H3576" s="62">
        <v>50641174000101</v>
      </c>
      <c r="I3576" t="s">
        <v>869</v>
      </c>
      <c r="J3576">
        <v>90</v>
      </c>
      <c r="K3576">
        <v>29844</v>
      </c>
    </row>
    <row r="3577" spans="1:11" x14ac:dyDescent="0.25">
      <c r="A3577" t="s">
        <v>5983</v>
      </c>
      <c r="B3577" t="str">
        <f>C3577&amp;"-"&amp;COUNTIF(C$2:C3577,C3577)</f>
        <v>66172-5</v>
      </c>
      <c r="C3577">
        <v>66172</v>
      </c>
      <c r="D3577" s="57">
        <v>45075</v>
      </c>
      <c r="E3577" s="84" t="str">
        <f>F3577&amp;"-"&amp;COUNTIF($F$2:F3577,F3577)</f>
        <v>ACOS-5</v>
      </c>
      <c r="F3577" s="84" t="str">
        <f t="shared" si="169"/>
        <v>ACOS</v>
      </c>
      <c r="G3577" t="s">
        <v>8598</v>
      </c>
      <c r="H3577" s="62">
        <v>50641174000101</v>
      </c>
      <c r="I3577" t="s">
        <v>5984</v>
      </c>
      <c r="J3577">
        <v>804</v>
      </c>
      <c r="K3577">
        <v>13097.16</v>
      </c>
    </row>
    <row r="3578" spans="1:11" x14ac:dyDescent="0.25">
      <c r="A3578" t="s">
        <v>5960</v>
      </c>
      <c r="B3578" t="str">
        <f>C3578&amp;"-"&amp;COUNTIF(C$2:C3578,C3578)</f>
        <v>66172-6</v>
      </c>
      <c r="C3578">
        <v>66172</v>
      </c>
      <c r="D3578" s="57">
        <v>45075</v>
      </c>
      <c r="E3578" s="84" t="str">
        <f>F3578&amp;"-"&amp;COUNTIF($F$2:F3578,F3578)</f>
        <v>ACOS-6</v>
      </c>
      <c r="F3578" s="84" t="str">
        <f t="shared" si="169"/>
        <v>ACOS</v>
      </c>
      <c r="G3578" t="s">
        <v>8598</v>
      </c>
      <c r="H3578" s="62">
        <v>50641174000101</v>
      </c>
      <c r="I3578" t="s">
        <v>5984</v>
      </c>
      <c r="J3578">
        <v>276</v>
      </c>
      <c r="K3578">
        <v>31574.400000000001</v>
      </c>
    </row>
    <row r="3579" spans="1:11" x14ac:dyDescent="0.25">
      <c r="A3579" t="s">
        <v>6017</v>
      </c>
      <c r="B3579" t="str">
        <f>C3579&amp;"-"&amp;COUNTIF(C$2:C3579,C3579)</f>
        <v>66172-7</v>
      </c>
      <c r="C3579">
        <v>66172</v>
      </c>
      <c r="D3579" s="57">
        <v>45075</v>
      </c>
      <c r="E3579" s="84" t="str">
        <f>F3579&amp;"-"&amp;COUNTIF($F$2:F3579,F3579)</f>
        <v>ACOS-7</v>
      </c>
      <c r="F3579" s="84" t="str">
        <f t="shared" si="169"/>
        <v>ACOS</v>
      </c>
      <c r="G3579" t="s">
        <v>8598</v>
      </c>
      <c r="H3579" s="62">
        <v>50641174000101</v>
      </c>
      <c r="I3579" t="s">
        <v>869</v>
      </c>
      <c r="J3579">
        <v>85</v>
      </c>
      <c r="K3579">
        <v>37585.300000000003</v>
      </c>
    </row>
    <row r="3580" spans="1:11" x14ac:dyDescent="0.25">
      <c r="A3580" t="s">
        <v>5986</v>
      </c>
      <c r="B3580" t="str">
        <f>C3580&amp;"-"&amp;COUNTIF(C$2:C3580,C3580)</f>
        <v>66172-8</v>
      </c>
      <c r="C3580">
        <v>66172</v>
      </c>
      <c r="D3580" s="57">
        <v>45075</v>
      </c>
      <c r="E3580" s="84" t="str">
        <f>F3580&amp;"-"&amp;COUNTIF($F$2:F3580,F3580)</f>
        <v>ACOS-8</v>
      </c>
      <c r="F3580" s="84" t="str">
        <f t="shared" si="169"/>
        <v>ACOS</v>
      </c>
      <c r="G3580" t="s">
        <v>8598</v>
      </c>
      <c r="H3580" s="62">
        <v>50641174000101</v>
      </c>
      <c r="I3580" t="s">
        <v>5984</v>
      </c>
      <c r="J3580">
        <v>180</v>
      </c>
      <c r="K3580">
        <v>2932.2</v>
      </c>
    </row>
    <row r="3581" spans="1:11" x14ac:dyDescent="0.25">
      <c r="A3581" t="s">
        <v>5958</v>
      </c>
      <c r="B3581" t="str">
        <f>C3581&amp;"-"&amp;COUNTIF(C$2:C3581,C3581)</f>
        <v>74103-1</v>
      </c>
      <c r="C3581">
        <v>74103</v>
      </c>
      <c r="D3581" s="57">
        <v>45075</v>
      </c>
      <c r="E3581" s="84" t="str">
        <f>F3581&amp;"-"&amp;COUNTIF($F$2:F3581,F3581)</f>
        <v>METASA-2899</v>
      </c>
      <c r="F3581" s="84" t="str">
        <f t="shared" si="169"/>
        <v>METASA</v>
      </c>
      <c r="G3581" t="s">
        <v>8581</v>
      </c>
      <c r="H3581" s="62">
        <v>88416482000106</v>
      </c>
      <c r="I3581" t="s">
        <v>30</v>
      </c>
      <c r="J3581">
        <v>3361.16</v>
      </c>
      <c r="K3581">
        <v>59324.47</v>
      </c>
    </row>
    <row r="3582" spans="1:11" x14ac:dyDescent="0.25">
      <c r="A3582" t="s">
        <v>5958</v>
      </c>
      <c r="B3582" t="str">
        <f>C3582&amp;"-"&amp;COUNTIF(C$2:C3582,C3582)</f>
        <v>74103-2</v>
      </c>
      <c r="C3582">
        <v>74103</v>
      </c>
      <c r="D3582" s="57">
        <v>45075</v>
      </c>
      <c r="E3582" s="84" t="str">
        <f>F3582&amp;"-"&amp;COUNTIF($F$2:F3582,F3582)</f>
        <v>METASA-2900</v>
      </c>
      <c r="F3582" s="84" t="str">
        <f t="shared" si="169"/>
        <v>METASA</v>
      </c>
      <c r="G3582" t="s">
        <v>8581</v>
      </c>
      <c r="H3582" s="62">
        <v>88416482000106</v>
      </c>
      <c r="I3582" t="s">
        <v>30</v>
      </c>
      <c r="J3582">
        <v>421.03</v>
      </c>
      <c r="K3582">
        <v>7106.99</v>
      </c>
    </row>
    <row r="3583" spans="1:11" x14ac:dyDescent="0.25">
      <c r="A3583" t="s">
        <v>5958</v>
      </c>
      <c r="B3583" t="str">
        <f>C3583&amp;"-"&amp;COUNTIF(C$2:C3583,C3583)</f>
        <v>74103-3</v>
      </c>
      <c r="C3583">
        <v>74103</v>
      </c>
      <c r="D3583" s="57">
        <v>45075</v>
      </c>
      <c r="E3583" s="84" t="str">
        <f>F3583&amp;"-"&amp;COUNTIF($F$2:F3583,F3583)</f>
        <v>METASA-2901</v>
      </c>
      <c r="F3583" s="84" t="str">
        <f t="shared" si="169"/>
        <v>METASA</v>
      </c>
      <c r="G3583" t="s">
        <v>8581</v>
      </c>
      <c r="H3583" s="62">
        <v>88416482000106</v>
      </c>
      <c r="I3583" t="s">
        <v>30</v>
      </c>
      <c r="J3583">
        <v>2130.5500000000002</v>
      </c>
      <c r="K3583">
        <v>35963.68</v>
      </c>
    </row>
    <row r="3584" spans="1:11" x14ac:dyDescent="0.25">
      <c r="A3584" t="s">
        <v>5958</v>
      </c>
      <c r="B3584" t="str">
        <f>C3584&amp;"-"&amp;COUNTIF(C$2:C3584,C3584)</f>
        <v>74103-4</v>
      </c>
      <c r="C3584">
        <v>74103</v>
      </c>
      <c r="D3584" s="57">
        <v>45075</v>
      </c>
      <c r="E3584" s="84" t="str">
        <f>F3584&amp;"-"&amp;COUNTIF($F$2:F3584,F3584)</f>
        <v>METASA-2902</v>
      </c>
      <c r="F3584" s="84" t="str">
        <f t="shared" si="169"/>
        <v>METASA</v>
      </c>
      <c r="G3584" t="s">
        <v>8581</v>
      </c>
      <c r="H3584" s="62">
        <v>88416482000106</v>
      </c>
      <c r="I3584" t="s">
        <v>30</v>
      </c>
      <c r="J3584">
        <v>322.52999999999997</v>
      </c>
      <c r="K3584">
        <v>5444.31</v>
      </c>
    </row>
    <row r="3585" spans="1:11" x14ac:dyDescent="0.25">
      <c r="A3585" t="s">
        <v>5958</v>
      </c>
      <c r="B3585" t="str">
        <f>C3585&amp;"-"&amp;COUNTIF(C$2:C3585,C3585)</f>
        <v>74103-5</v>
      </c>
      <c r="C3585">
        <v>74103</v>
      </c>
      <c r="D3585" s="57">
        <v>45075</v>
      </c>
      <c r="E3585" s="84" t="str">
        <f>F3585&amp;"-"&amp;COUNTIF($F$2:F3585,F3585)</f>
        <v>METASA-2903</v>
      </c>
      <c r="F3585" s="84" t="str">
        <f t="shared" si="169"/>
        <v>METASA</v>
      </c>
      <c r="G3585" t="s">
        <v>8581</v>
      </c>
      <c r="H3585" s="62">
        <v>88416482000106</v>
      </c>
      <c r="I3585" t="s">
        <v>30</v>
      </c>
      <c r="J3585">
        <v>1022.1</v>
      </c>
      <c r="K3585">
        <v>13665.48</v>
      </c>
    </row>
    <row r="3586" spans="1:11" x14ac:dyDescent="0.25">
      <c r="A3586" t="s">
        <v>5958</v>
      </c>
      <c r="B3586" t="str">
        <f>C3586&amp;"-"&amp;COUNTIF(C$2:C3586,C3586)</f>
        <v>74103-6</v>
      </c>
      <c r="C3586">
        <v>74103</v>
      </c>
      <c r="D3586" s="57">
        <v>45075</v>
      </c>
      <c r="E3586" s="84" t="str">
        <f>F3586&amp;"-"&amp;COUNTIF($F$2:F3586,F3586)</f>
        <v>METASA-2904</v>
      </c>
      <c r="F3586" s="84" t="str">
        <f t="shared" si="169"/>
        <v>METASA</v>
      </c>
      <c r="G3586" t="s">
        <v>8581</v>
      </c>
      <c r="H3586" s="62">
        <v>88416482000106</v>
      </c>
      <c r="I3586" t="s">
        <v>30</v>
      </c>
      <c r="J3586">
        <v>82.36</v>
      </c>
      <c r="K3586">
        <v>1336.7</v>
      </c>
    </row>
    <row r="3587" spans="1:11" x14ac:dyDescent="0.25">
      <c r="A3587" t="s">
        <v>5958</v>
      </c>
      <c r="B3587" t="str">
        <f>C3587&amp;"-"&amp;COUNTIF(C$2:C3587,C3587)</f>
        <v>74103-7</v>
      </c>
      <c r="C3587">
        <v>74103</v>
      </c>
      <c r="D3587" s="57">
        <v>45075</v>
      </c>
      <c r="E3587" s="84" t="str">
        <f>F3587&amp;"-"&amp;COUNTIF($F$2:F3587,F3587)</f>
        <v>METASA-2905</v>
      </c>
      <c r="F3587" s="84" t="str">
        <f t="shared" ref="F3587:F3650" si="170">LEFT(G3587,SEARCH(" ",G3587)-1)</f>
        <v>METASA</v>
      </c>
      <c r="G3587" t="s">
        <v>8581</v>
      </c>
      <c r="H3587" s="62">
        <v>88416482000106</v>
      </c>
      <c r="I3587" t="s">
        <v>30</v>
      </c>
      <c r="J3587">
        <v>34.840000000000003</v>
      </c>
      <c r="K3587">
        <v>892.95</v>
      </c>
    </row>
    <row r="3588" spans="1:11" x14ac:dyDescent="0.25">
      <c r="A3588" t="s">
        <v>5958</v>
      </c>
      <c r="B3588" t="str">
        <f>C3588&amp;"-"&amp;COUNTIF(C$2:C3588,C3588)</f>
        <v>74103-8</v>
      </c>
      <c r="C3588">
        <v>74103</v>
      </c>
      <c r="D3588" s="57">
        <v>45075</v>
      </c>
      <c r="E3588" s="84" t="str">
        <f>F3588&amp;"-"&amp;COUNTIF($F$2:F3588,F3588)</f>
        <v>METASA-2906</v>
      </c>
      <c r="F3588" s="84" t="str">
        <f t="shared" si="170"/>
        <v>METASA</v>
      </c>
      <c r="G3588" t="s">
        <v>8581</v>
      </c>
      <c r="H3588" s="62">
        <v>88416482000106</v>
      </c>
      <c r="I3588" t="s">
        <v>30</v>
      </c>
      <c r="J3588">
        <v>246.33</v>
      </c>
      <c r="K3588">
        <v>3561.93</v>
      </c>
    </row>
    <row r="3589" spans="1:11" x14ac:dyDescent="0.25">
      <c r="A3589" t="s">
        <v>5958</v>
      </c>
      <c r="B3589" t="str">
        <f>C3589&amp;"-"&amp;COUNTIF(C$2:C3589,C3589)</f>
        <v>74103-9</v>
      </c>
      <c r="C3589">
        <v>74103</v>
      </c>
      <c r="D3589" s="57">
        <v>45075</v>
      </c>
      <c r="E3589" s="84" t="str">
        <f>F3589&amp;"-"&amp;COUNTIF($F$2:F3589,F3589)</f>
        <v>METASA-2907</v>
      </c>
      <c r="F3589" s="84" t="str">
        <f t="shared" si="170"/>
        <v>METASA</v>
      </c>
      <c r="G3589" t="s">
        <v>8581</v>
      </c>
      <c r="H3589" s="62">
        <v>88416482000106</v>
      </c>
      <c r="I3589" t="s">
        <v>30</v>
      </c>
      <c r="J3589">
        <v>2303.4899999999998</v>
      </c>
      <c r="K3589">
        <v>35059.120000000003</v>
      </c>
    </row>
    <row r="3590" spans="1:11" x14ac:dyDescent="0.25">
      <c r="A3590" t="s">
        <v>5958</v>
      </c>
      <c r="B3590" t="str">
        <f>C3590&amp;"-"&amp;COUNTIF(C$2:C3590,C3590)</f>
        <v>74103-10</v>
      </c>
      <c r="C3590">
        <v>74103</v>
      </c>
      <c r="D3590" s="57">
        <v>45075</v>
      </c>
      <c r="E3590" s="84" t="str">
        <f>F3590&amp;"-"&amp;COUNTIF($F$2:F3590,F3590)</f>
        <v>METASA-2908</v>
      </c>
      <c r="F3590" s="84" t="str">
        <f t="shared" si="170"/>
        <v>METASA</v>
      </c>
      <c r="G3590" t="s">
        <v>8581</v>
      </c>
      <c r="H3590" s="62">
        <v>88416482000106</v>
      </c>
      <c r="I3590" t="s">
        <v>30</v>
      </c>
      <c r="J3590">
        <v>201.78</v>
      </c>
      <c r="K3590">
        <v>3406.05</v>
      </c>
    </row>
    <row r="3591" spans="1:11" x14ac:dyDescent="0.25">
      <c r="A3591" t="s">
        <v>5958</v>
      </c>
      <c r="B3591" t="str">
        <f>C3591&amp;"-"&amp;COUNTIF(C$2:C3591,C3591)</f>
        <v>74103-11</v>
      </c>
      <c r="C3591">
        <v>74103</v>
      </c>
      <c r="D3591" s="57">
        <v>45075</v>
      </c>
      <c r="E3591" s="84" t="str">
        <f>F3591&amp;"-"&amp;COUNTIF($F$2:F3591,F3591)</f>
        <v>METASA-2909</v>
      </c>
      <c r="F3591" s="84" t="str">
        <f t="shared" si="170"/>
        <v>METASA</v>
      </c>
      <c r="G3591" t="s">
        <v>8581</v>
      </c>
      <c r="H3591" s="62">
        <v>88416482000106</v>
      </c>
      <c r="I3591" t="s">
        <v>30</v>
      </c>
      <c r="J3591">
        <v>0.7</v>
      </c>
      <c r="K3591">
        <v>10.65</v>
      </c>
    </row>
    <row r="3592" spans="1:11" x14ac:dyDescent="0.25">
      <c r="A3592" t="s">
        <v>5958</v>
      </c>
      <c r="B3592" t="str">
        <f>C3592&amp;"-"&amp;COUNTIF(C$2:C3592,C3592)</f>
        <v>74103-12</v>
      </c>
      <c r="C3592">
        <v>74103</v>
      </c>
      <c r="D3592" s="57">
        <v>45075</v>
      </c>
      <c r="E3592" s="84" t="str">
        <f>F3592&amp;"-"&amp;COUNTIF($F$2:F3592,F3592)</f>
        <v>METASA-2910</v>
      </c>
      <c r="F3592" s="84" t="str">
        <f t="shared" si="170"/>
        <v>METASA</v>
      </c>
      <c r="G3592" t="s">
        <v>8581</v>
      </c>
      <c r="H3592" s="62">
        <v>88416482000106</v>
      </c>
      <c r="I3592" t="s">
        <v>30</v>
      </c>
      <c r="J3592">
        <v>860.49</v>
      </c>
      <c r="K3592">
        <v>14525.07</v>
      </c>
    </row>
    <row r="3593" spans="1:11" x14ac:dyDescent="0.25">
      <c r="A3593" t="s">
        <v>5958</v>
      </c>
      <c r="B3593" t="str">
        <f>C3593&amp;"-"&amp;COUNTIF(C$2:C3593,C3593)</f>
        <v>74103-13</v>
      </c>
      <c r="C3593">
        <v>74103</v>
      </c>
      <c r="D3593" s="57">
        <v>45075</v>
      </c>
      <c r="E3593" s="84" t="str">
        <f>F3593&amp;"-"&amp;COUNTIF($F$2:F3593,F3593)</f>
        <v>METASA-2911</v>
      </c>
      <c r="F3593" s="84" t="str">
        <f t="shared" si="170"/>
        <v>METASA</v>
      </c>
      <c r="G3593" t="s">
        <v>8581</v>
      </c>
      <c r="H3593" s="62">
        <v>88416482000106</v>
      </c>
      <c r="I3593" t="s">
        <v>30</v>
      </c>
      <c r="J3593">
        <v>141.72999999999999</v>
      </c>
      <c r="K3593">
        <v>2300.2800000000002</v>
      </c>
    </row>
    <row r="3594" spans="1:11" x14ac:dyDescent="0.25">
      <c r="A3594" t="s">
        <v>5958</v>
      </c>
      <c r="B3594" t="str">
        <f>C3594&amp;"-"&amp;COUNTIF(C$2:C3594,C3594)</f>
        <v>74103-14</v>
      </c>
      <c r="C3594">
        <v>74103</v>
      </c>
      <c r="D3594" s="57">
        <v>45075</v>
      </c>
      <c r="E3594" s="84" t="str">
        <f>F3594&amp;"-"&amp;COUNTIF($F$2:F3594,F3594)</f>
        <v>METASA-2912</v>
      </c>
      <c r="F3594" s="84" t="str">
        <f t="shared" si="170"/>
        <v>METASA</v>
      </c>
      <c r="G3594" t="s">
        <v>8581</v>
      </c>
      <c r="H3594" s="62">
        <v>88416482000106</v>
      </c>
      <c r="I3594" t="s">
        <v>30</v>
      </c>
      <c r="J3594">
        <v>3621.38</v>
      </c>
      <c r="K3594">
        <v>61128.89</v>
      </c>
    </row>
    <row r="3595" spans="1:11" x14ac:dyDescent="0.25">
      <c r="A3595" t="s">
        <v>5958</v>
      </c>
      <c r="B3595" t="str">
        <f>C3595&amp;"-"&amp;COUNTIF(C$2:C3595,C3595)</f>
        <v>74103-15</v>
      </c>
      <c r="C3595">
        <v>74103</v>
      </c>
      <c r="D3595" s="57">
        <v>45075</v>
      </c>
      <c r="E3595" s="84" t="str">
        <f>F3595&amp;"-"&amp;COUNTIF($F$2:F3595,F3595)</f>
        <v>METASA-2913</v>
      </c>
      <c r="F3595" s="84" t="str">
        <f t="shared" si="170"/>
        <v>METASA</v>
      </c>
      <c r="G3595" t="s">
        <v>8581</v>
      </c>
      <c r="H3595" s="62">
        <v>88416482000106</v>
      </c>
      <c r="I3595" t="s">
        <v>30</v>
      </c>
      <c r="J3595">
        <v>6954.24</v>
      </c>
      <c r="K3595">
        <v>104313.59</v>
      </c>
    </row>
    <row r="3596" spans="1:11" x14ac:dyDescent="0.25">
      <c r="A3596" t="s">
        <v>5958</v>
      </c>
      <c r="B3596" t="str">
        <f>C3596&amp;"-"&amp;COUNTIF(C$2:C3596,C3596)</f>
        <v>74103-16</v>
      </c>
      <c r="C3596">
        <v>74103</v>
      </c>
      <c r="D3596" s="57">
        <v>45075</v>
      </c>
      <c r="E3596" s="84" t="str">
        <f>F3596&amp;"-"&amp;COUNTIF($F$2:F3596,F3596)</f>
        <v>METASA-2914</v>
      </c>
      <c r="F3596" s="84" t="str">
        <f t="shared" si="170"/>
        <v>METASA</v>
      </c>
      <c r="G3596" t="s">
        <v>8581</v>
      </c>
      <c r="H3596" s="62">
        <v>88416482000106</v>
      </c>
      <c r="I3596" t="s">
        <v>30</v>
      </c>
      <c r="J3596">
        <v>1330.95</v>
      </c>
      <c r="K3596">
        <v>22466.44</v>
      </c>
    </row>
    <row r="3597" spans="1:11" x14ac:dyDescent="0.25">
      <c r="A3597" t="s">
        <v>5958</v>
      </c>
      <c r="B3597" t="str">
        <f>C3597&amp;"-"&amp;COUNTIF(C$2:C3597,C3597)</f>
        <v>74103-17</v>
      </c>
      <c r="C3597">
        <v>74103</v>
      </c>
      <c r="D3597" s="57">
        <v>45075</v>
      </c>
      <c r="E3597" s="84" t="str">
        <f>F3597&amp;"-"&amp;COUNTIF($F$2:F3597,F3597)</f>
        <v>METASA-2915</v>
      </c>
      <c r="F3597" s="84" t="str">
        <f t="shared" si="170"/>
        <v>METASA</v>
      </c>
      <c r="G3597" t="s">
        <v>8581</v>
      </c>
      <c r="H3597" s="62">
        <v>88416482000106</v>
      </c>
      <c r="I3597" t="s">
        <v>30</v>
      </c>
      <c r="J3597">
        <v>153.68</v>
      </c>
      <c r="K3597">
        <v>991.24</v>
      </c>
    </row>
    <row r="3598" spans="1:11" x14ac:dyDescent="0.25">
      <c r="A3598" t="s">
        <v>5958</v>
      </c>
      <c r="B3598" t="str">
        <f>C3598&amp;"-"&amp;COUNTIF(C$2:C3598,C3598)</f>
        <v>74103-18</v>
      </c>
      <c r="C3598">
        <v>74103</v>
      </c>
      <c r="D3598" s="57">
        <v>45075</v>
      </c>
      <c r="E3598" s="84" t="str">
        <f>F3598&amp;"-"&amp;COUNTIF($F$2:F3598,F3598)</f>
        <v>METASA-2916</v>
      </c>
      <c r="F3598" s="84" t="str">
        <f t="shared" si="170"/>
        <v>METASA</v>
      </c>
      <c r="G3598" t="s">
        <v>8581</v>
      </c>
      <c r="H3598" s="62">
        <v>88416482000106</v>
      </c>
      <c r="I3598" t="s">
        <v>30</v>
      </c>
      <c r="J3598">
        <v>39.86</v>
      </c>
      <c r="K3598">
        <v>730.63</v>
      </c>
    </row>
    <row r="3599" spans="1:11" x14ac:dyDescent="0.25">
      <c r="A3599" t="s">
        <v>5958</v>
      </c>
      <c r="B3599" t="str">
        <f>C3599&amp;"-"&amp;COUNTIF(C$2:C3599,C3599)</f>
        <v>74103-19</v>
      </c>
      <c r="C3599">
        <v>74103</v>
      </c>
      <c r="D3599" s="57">
        <v>45075</v>
      </c>
      <c r="E3599" s="84" t="str">
        <f>F3599&amp;"-"&amp;COUNTIF($F$2:F3599,F3599)</f>
        <v>METASA-2917</v>
      </c>
      <c r="F3599" s="84" t="str">
        <f t="shared" si="170"/>
        <v>METASA</v>
      </c>
      <c r="G3599" t="s">
        <v>8581</v>
      </c>
      <c r="H3599" s="62">
        <v>88416482000106</v>
      </c>
      <c r="I3599" t="s">
        <v>30</v>
      </c>
      <c r="J3599">
        <v>154.19999999999999</v>
      </c>
      <c r="K3599">
        <v>2826.49</v>
      </c>
    </row>
    <row r="3600" spans="1:11" x14ac:dyDescent="0.25">
      <c r="A3600" t="s">
        <v>5958</v>
      </c>
      <c r="B3600" t="str">
        <f>C3600&amp;"-"&amp;COUNTIF(C$2:C3600,C3600)</f>
        <v>74105-1</v>
      </c>
      <c r="C3600">
        <v>74105</v>
      </c>
      <c r="D3600" s="57">
        <v>45075</v>
      </c>
      <c r="E3600" s="84" t="str">
        <f>F3600&amp;"-"&amp;COUNTIF($F$2:F3600,F3600)</f>
        <v>METASA-2918</v>
      </c>
      <c r="F3600" s="84" t="str">
        <f t="shared" si="170"/>
        <v>METASA</v>
      </c>
      <c r="G3600" t="s">
        <v>8581</v>
      </c>
      <c r="H3600" s="62">
        <v>88416482000106</v>
      </c>
      <c r="I3600" t="s">
        <v>30</v>
      </c>
      <c r="J3600">
        <v>194.64</v>
      </c>
      <c r="K3600">
        <v>3285.52</v>
      </c>
    </row>
    <row r="3601" spans="1:11" x14ac:dyDescent="0.25">
      <c r="A3601" t="s">
        <v>5958</v>
      </c>
      <c r="B3601" t="str">
        <f>C3601&amp;"-"&amp;COUNTIF(C$2:C3601,C3601)</f>
        <v>74105-2</v>
      </c>
      <c r="C3601">
        <v>74105</v>
      </c>
      <c r="D3601" s="57">
        <v>45075</v>
      </c>
      <c r="E3601" s="84" t="str">
        <f>F3601&amp;"-"&amp;COUNTIF($F$2:F3601,F3601)</f>
        <v>METASA-2919</v>
      </c>
      <c r="F3601" s="84" t="str">
        <f t="shared" si="170"/>
        <v>METASA</v>
      </c>
      <c r="G3601" t="s">
        <v>8581</v>
      </c>
      <c r="H3601" s="62">
        <v>88416482000106</v>
      </c>
      <c r="I3601" t="s">
        <v>30</v>
      </c>
      <c r="J3601">
        <v>4192.82</v>
      </c>
      <c r="K3601">
        <v>70774.8</v>
      </c>
    </row>
    <row r="3602" spans="1:11" x14ac:dyDescent="0.25">
      <c r="A3602" t="s">
        <v>5958</v>
      </c>
      <c r="B3602" t="str">
        <f>C3602&amp;"-"&amp;COUNTIF(C$2:C3602,C3602)</f>
        <v>74105-3</v>
      </c>
      <c r="C3602">
        <v>74105</v>
      </c>
      <c r="D3602" s="57">
        <v>45075</v>
      </c>
      <c r="E3602" s="84" t="str">
        <f>F3602&amp;"-"&amp;COUNTIF($F$2:F3602,F3602)</f>
        <v>METASA-2920</v>
      </c>
      <c r="F3602" s="84" t="str">
        <f t="shared" si="170"/>
        <v>METASA</v>
      </c>
      <c r="G3602" t="s">
        <v>8581</v>
      </c>
      <c r="H3602" s="62">
        <v>88416482000106</v>
      </c>
      <c r="I3602" t="s">
        <v>30</v>
      </c>
      <c r="J3602">
        <v>2164.96</v>
      </c>
      <c r="K3602">
        <v>63974.57</v>
      </c>
    </row>
    <row r="3603" spans="1:11" x14ac:dyDescent="0.25">
      <c r="A3603" t="s">
        <v>5958</v>
      </c>
      <c r="B3603" t="str">
        <f>C3603&amp;"-"&amp;COUNTIF(C$2:C3603,C3603)</f>
        <v>74105-4</v>
      </c>
      <c r="C3603">
        <v>74105</v>
      </c>
      <c r="D3603" s="57">
        <v>45075</v>
      </c>
      <c r="E3603" s="84" t="str">
        <f>F3603&amp;"-"&amp;COUNTIF($F$2:F3603,F3603)</f>
        <v>METASA-2921</v>
      </c>
      <c r="F3603" s="84" t="str">
        <f t="shared" si="170"/>
        <v>METASA</v>
      </c>
      <c r="G3603" t="s">
        <v>8581</v>
      </c>
      <c r="H3603" s="62">
        <v>88416482000106</v>
      </c>
      <c r="I3603" t="s">
        <v>30</v>
      </c>
      <c r="J3603">
        <v>7319.91</v>
      </c>
      <c r="K3603">
        <v>141420.66</v>
      </c>
    </row>
    <row r="3604" spans="1:11" x14ac:dyDescent="0.25">
      <c r="A3604" t="s">
        <v>5958</v>
      </c>
      <c r="B3604" t="str">
        <f>C3604&amp;"-"&amp;COUNTIF(C$2:C3604,C3604)</f>
        <v>74105-5</v>
      </c>
      <c r="C3604">
        <v>74105</v>
      </c>
      <c r="D3604" s="57">
        <v>45075</v>
      </c>
      <c r="E3604" s="84" t="str">
        <f>F3604&amp;"-"&amp;COUNTIF($F$2:F3604,F3604)</f>
        <v>METASA-2922</v>
      </c>
      <c r="F3604" s="84" t="str">
        <f t="shared" si="170"/>
        <v>METASA</v>
      </c>
      <c r="G3604" t="s">
        <v>8581</v>
      </c>
      <c r="H3604" s="62">
        <v>88416482000106</v>
      </c>
      <c r="I3604" t="s">
        <v>30</v>
      </c>
      <c r="J3604">
        <v>3238.64</v>
      </c>
      <c r="K3604">
        <v>48579.6</v>
      </c>
    </row>
    <row r="3605" spans="1:11" x14ac:dyDescent="0.25">
      <c r="A3605" t="s">
        <v>5958</v>
      </c>
      <c r="B3605" t="str">
        <f>C3605&amp;"-"&amp;COUNTIF(C$2:C3605,C3605)</f>
        <v>74105-6</v>
      </c>
      <c r="C3605">
        <v>74105</v>
      </c>
      <c r="D3605" s="57">
        <v>45075</v>
      </c>
      <c r="E3605" s="84" t="str">
        <f>F3605&amp;"-"&amp;COUNTIF($F$2:F3605,F3605)</f>
        <v>METASA-2923</v>
      </c>
      <c r="F3605" s="84" t="str">
        <f t="shared" si="170"/>
        <v>METASA</v>
      </c>
      <c r="G3605" t="s">
        <v>8581</v>
      </c>
      <c r="H3605" s="62">
        <v>88416482000106</v>
      </c>
      <c r="I3605" t="s">
        <v>30</v>
      </c>
      <c r="J3605">
        <v>6948.88</v>
      </c>
      <c r="K3605">
        <v>104233.2</v>
      </c>
    </row>
    <row r="3606" spans="1:11" x14ac:dyDescent="0.25">
      <c r="A3606" t="s">
        <v>5958</v>
      </c>
      <c r="B3606" t="str">
        <f>C3606&amp;"-"&amp;COUNTIF(C$2:C3606,C3606)</f>
        <v>74105-7</v>
      </c>
      <c r="C3606">
        <v>74105</v>
      </c>
      <c r="D3606" s="57">
        <v>45075</v>
      </c>
      <c r="E3606" s="84" t="str">
        <f>F3606&amp;"-"&amp;COUNTIF($F$2:F3606,F3606)</f>
        <v>METASA-2924</v>
      </c>
      <c r="F3606" s="84" t="str">
        <f t="shared" si="170"/>
        <v>METASA</v>
      </c>
      <c r="G3606" t="s">
        <v>8581</v>
      </c>
      <c r="H3606" s="62">
        <v>88416482000106</v>
      </c>
      <c r="I3606" t="s">
        <v>30</v>
      </c>
      <c r="J3606">
        <v>1491.4</v>
      </c>
      <c r="K3606">
        <v>26367.95</v>
      </c>
    </row>
    <row r="3607" spans="1:11" x14ac:dyDescent="0.25">
      <c r="A3607" t="s">
        <v>5958</v>
      </c>
      <c r="B3607" t="str">
        <f>C3607&amp;"-"&amp;COUNTIF(C$2:C3607,C3607)</f>
        <v>74105-8</v>
      </c>
      <c r="C3607">
        <v>74105</v>
      </c>
      <c r="D3607" s="57">
        <v>45075</v>
      </c>
      <c r="E3607" s="84" t="str">
        <f>F3607&amp;"-"&amp;COUNTIF($F$2:F3607,F3607)</f>
        <v>METASA-2925</v>
      </c>
      <c r="F3607" s="84" t="str">
        <f t="shared" si="170"/>
        <v>METASA</v>
      </c>
      <c r="G3607" t="s">
        <v>8581</v>
      </c>
      <c r="H3607" s="62">
        <v>88416482000106</v>
      </c>
      <c r="I3607" t="s">
        <v>30</v>
      </c>
      <c r="J3607">
        <v>5254.48</v>
      </c>
      <c r="K3607">
        <v>105720.14</v>
      </c>
    </row>
    <row r="3608" spans="1:11" x14ac:dyDescent="0.25">
      <c r="A3608" t="s">
        <v>5958</v>
      </c>
      <c r="B3608" t="str">
        <f>C3608&amp;"-"&amp;COUNTIF(C$2:C3608,C3608)</f>
        <v>74105-9</v>
      </c>
      <c r="C3608">
        <v>74105</v>
      </c>
      <c r="D3608" s="57">
        <v>45075</v>
      </c>
      <c r="E3608" s="84" t="str">
        <f>F3608&amp;"-"&amp;COUNTIF($F$2:F3608,F3608)</f>
        <v>METASA-2926</v>
      </c>
      <c r="F3608" s="84" t="str">
        <f t="shared" si="170"/>
        <v>METASA</v>
      </c>
      <c r="G3608" t="s">
        <v>8581</v>
      </c>
      <c r="H3608" s="62">
        <v>88416482000106</v>
      </c>
      <c r="I3608" t="s">
        <v>30</v>
      </c>
      <c r="J3608">
        <v>292.48</v>
      </c>
      <c r="K3608">
        <v>5361.16</v>
      </c>
    </row>
    <row r="3609" spans="1:11" x14ac:dyDescent="0.25">
      <c r="A3609" t="s">
        <v>5958</v>
      </c>
      <c r="B3609" t="str">
        <f>C3609&amp;"-"&amp;COUNTIF(C$2:C3609,C3609)</f>
        <v>74105-10</v>
      </c>
      <c r="C3609">
        <v>74105</v>
      </c>
      <c r="D3609" s="57">
        <v>45075</v>
      </c>
      <c r="E3609" s="84" t="str">
        <f>F3609&amp;"-"&amp;COUNTIF($F$2:F3609,F3609)</f>
        <v>METASA-2927</v>
      </c>
      <c r="F3609" s="84" t="str">
        <f t="shared" si="170"/>
        <v>METASA</v>
      </c>
      <c r="G3609" t="s">
        <v>8581</v>
      </c>
      <c r="H3609" s="62">
        <v>88416482000106</v>
      </c>
      <c r="I3609" t="s">
        <v>30</v>
      </c>
      <c r="J3609">
        <v>1308.1600000000001</v>
      </c>
      <c r="K3609">
        <v>23978.57</v>
      </c>
    </row>
    <row r="3610" spans="1:11" x14ac:dyDescent="0.25">
      <c r="A3610" t="s">
        <v>5958</v>
      </c>
      <c r="B3610" t="str">
        <f>C3610&amp;"-"&amp;COUNTIF(C$2:C3610,C3610)</f>
        <v>74105-11</v>
      </c>
      <c r="C3610">
        <v>74105</v>
      </c>
      <c r="D3610" s="57">
        <v>45075</v>
      </c>
      <c r="E3610" s="84" t="str">
        <f>F3610&amp;"-"&amp;COUNTIF($F$2:F3610,F3610)</f>
        <v>METASA-2928</v>
      </c>
      <c r="F3610" s="84" t="str">
        <f t="shared" si="170"/>
        <v>METASA</v>
      </c>
      <c r="G3610" t="s">
        <v>8581</v>
      </c>
      <c r="H3610" s="62">
        <v>88416482000106</v>
      </c>
      <c r="I3610" t="s">
        <v>30</v>
      </c>
      <c r="J3610">
        <v>53.38</v>
      </c>
      <c r="K3610">
        <v>978.46</v>
      </c>
    </row>
    <row r="3611" spans="1:11" x14ac:dyDescent="0.25">
      <c r="A3611" t="s">
        <v>5958</v>
      </c>
      <c r="B3611" t="str">
        <f>C3611&amp;"-"&amp;COUNTIF(C$2:C3611,C3611)</f>
        <v>74107-1</v>
      </c>
      <c r="C3611">
        <v>74107</v>
      </c>
      <c r="D3611" s="57">
        <v>45075</v>
      </c>
      <c r="E3611" s="84" t="str">
        <f>F3611&amp;"-"&amp;COUNTIF($F$2:F3611,F3611)</f>
        <v>METASA-2929</v>
      </c>
      <c r="F3611" s="84" t="str">
        <f t="shared" si="170"/>
        <v>METASA</v>
      </c>
      <c r="G3611" t="s">
        <v>8581</v>
      </c>
      <c r="H3611" s="62">
        <v>88416482000106</v>
      </c>
      <c r="I3611" t="s">
        <v>30</v>
      </c>
      <c r="J3611">
        <v>694.29</v>
      </c>
      <c r="K3611">
        <v>11719.62</v>
      </c>
    </row>
    <row r="3612" spans="1:11" x14ac:dyDescent="0.25">
      <c r="A3612" t="s">
        <v>5958</v>
      </c>
      <c r="B3612" t="str">
        <f>C3612&amp;"-"&amp;COUNTIF(C$2:C3612,C3612)</f>
        <v>74107-2</v>
      </c>
      <c r="C3612">
        <v>74107</v>
      </c>
      <c r="D3612" s="57">
        <v>45075</v>
      </c>
      <c r="E3612" s="84" t="str">
        <f>F3612&amp;"-"&amp;COUNTIF($F$2:F3612,F3612)</f>
        <v>METASA-2930</v>
      </c>
      <c r="F3612" s="84" t="str">
        <f t="shared" si="170"/>
        <v>METASA</v>
      </c>
      <c r="G3612" t="s">
        <v>8581</v>
      </c>
      <c r="H3612" s="62">
        <v>88416482000106</v>
      </c>
      <c r="I3612" t="s">
        <v>30</v>
      </c>
      <c r="J3612">
        <v>1733.46</v>
      </c>
      <c r="K3612">
        <v>23176.36</v>
      </c>
    </row>
    <row r="3613" spans="1:11" x14ac:dyDescent="0.25">
      <c r="A3613" t="s">
        <v>5958</v>
      </c>
      <c r="B3613" t="str">
        <f>C3613&amp;"-"&amp;COUNTIF(C$2:C3613,C3613)</f>
        <v>74107-3</v>
      </c>
      <c r="C3613">
        <v>74107</v>
      </c>
      <c r="D3613" s="57">
        <v>45075</v>
      </c>
      <c r="E3613" s="84" t="str">
        <f>F3613&amp;"-"&amp;COUNTIF($F$2:F3613,F3613)</f>
        <v>METASA-2931</v>
      </c>
      <c r="F3613" s="84" t="str">
        <f t="shared" si="170"/>
        <v>METASA</v>
      </c>
      <c r="G3613" t="s">
        <v>8581</v>
      </c>
      <c r="H3613" s="62">
        <v>88416482000106</v>
      </c>
      <c r="I3613" t="s">
        <v>30</v>
      </c>
      <c r="J3613">
        <v>3.54</v>
      </c>
      <c r="K3613">
        <v>59.76</v>
      </c>
    </row>
    <row r="3614" spans="1:11" x14ac:dyDescent="0.25">
      <c r="A3614" t="s">
        <v>5958</v>
      </c>
      <c r="B3614" t="str">
        <f>C3614&amp;"-"&amp;COUNTIF(C$2:C3614,C3614)</f>
        <v>74107-4</v>
      </c>
      <c r="C3614">
        <v>74107</v>
      </c>
      <c r="D3614" s="57">
        <v>45075</v>
      </c>
      <c r="E3614" s="84" t="str">
        <f>F3614&amp;"-"&amp;COUNTIF($F$2:F3614,F3614)</f>
        <v>METASA-2932</v>
      </c>
      <c r="F3614" s="84" t="str">
        <f t="shared" si="170"/>
        <v>METASA</v>
      </c>
      <c r="G3614" t="s">
        <v>8581</v>
      </c>
      <c r="H3614" s="62">
        <v>88416482000106</v>
      </c>
      <c r="I3614" t="s">
        <v>30</v>
      </c>
      <c r="J3614">
        <v>163.56</v>
      </c>
      <c r="K3614">
        <v>2365.08</v>
      </c>
    </row>
    <row r="3615" spans="1:11" x14ac:dyDescent="0.25">
      <c r="A3615" t="s">
        <v>5958</v>
      </c>
      <c r="B3615" t="str">
        <f>C3615&amp;"-"&amp;COUNTIF(C$2:C3615,C3615)</f>
        <v>74107-5</v>
      </c>
      <c r="C3615">
        <v>74107</v>
      </c>
      <c r="D3615" s="57">
        <v>45075</v>
      </c>
      <c r="E3615" s="84" t="str">
        <f>F3615&amp;"-"&amp;COUNTIF($F$2:F3615,F3615)</f>
        <v>METASA-2933</v>
      </c>
      <c r="F3615" s="84" t="str">
        <f t="shared" si="170"/>
        <v>METASA</v>
      </c>
      <c r="G3615" t="s">
        <v>8581</v>
      </c>
      <c r="H3615" s="62">
        <v>88416482000106</v>
      </c>
      <c r="I3615" t="s">
        <v>30</v>
      </c>
      <c r="J3615">
        <v>1919.26</v>
      </c>
      <c r="K3615">
        <v>32397.11</v>
      </c>
    </row>
    <row r="3616" spans="1:11" x14ac:dyDescent="0.25">
      <c r="A3616" t="s">
        <v>5958</v>
      </c>
      <c r="B3616" t="str">
        <f>C3616&amp;"-"&amp;COUNTIF(C$2:C3616,C3616)</f>
        <v>74107-6</v>
      </c>
      <c r="C3616">
        <v>74107</v>
      </c>
      <c r="D3616" s="57">
        <v>45075</v>
      </c>
      <c r="E3616" s="84" t="str">
        <f>F3616&amp;"-"&amp;COUNTIF($F$2:F3616,F3616)</f>
        <v>METASA-2934</v>
      </c>
      <c r="F3616" s="84" t="str">
        <f t="shared" si="170"/>
        <v>METASA</v>
      </c>
      <c r="G3616" t="s">
        <v>8581</v>
      </c>
      <c r="H3616" s="62">
        <v>88416482000106</v>
      </c>
      <c r="I3616" t="s">
        <v>30</v>
      </c>
      <c r="J3616">
        <v>1143.48</v>
      </c>
      <c r="K3616">
        <v>22092.03</v>
      </c>
    </row>
    <row r="3617" spans="1:11" x14ac:dyDescent="0.25">
      <c r="A3617" t="s">
        <v>5958</v>
      </c>
      <c r="B3617" t="str">
        <f>C3617&amp;"-"&amp;COUNTIF(C$2:C3617,C3617)</f>
        <v>74107-7</v>
      </c>
      <c r="C3617">
        <v>74107</v>
      </c>
      <c r="D3617" s="57">
        <v>45075</v>
      </c>
      <c r="E3617" s="84" t="str">
        <f>F3617&amp;"-"&amp;COUNTIF($F$2:F3617,F3617)</f>
        <v>METASA-2935</v>
      </c>
      <c r="F3617" s="84" t="str">
        <f t="shared" si="170"/>
        <v>METASA</v>
      </c>
      <c r="G3617" t="s">
        <v>8581</v>
      </c>
      <c r="H3617" s="62">
        <v>88416482000106</v>
      </c>
      <c r="I3617" t="s">
        <v>30</v>
      </c>
      <c r="J3617">
        <v>4482.45</v>
      </c>
      <c r="K3617">
        <v>86600.92</v>
      </c>
    </row>
    <row r="3618" spans="1:11" x14ac:dyDescent="0.25">
      <c r="A3618" t="s">
        <v>5958</v>
      </c>
      <c r="B3618" t="str">
        <f>C3618&amp;"-"&amp;COUNTIF(C$2:C3618,C3618)</f>
        <v>74107-8</v>
      </c>
      <c r="C3618">
        <v>74107</v>
      </c>
      <c r="D3618" s="57">
        <v>45075</v>
      </c>
      <c r="E3618" s="84" t="str">
        <f>F3618&amp;"-"&amp;COUNTIF($F$2:F3618,F3618)</f>
        <v>METASA-2936</v>
      </c>
      <c r="F3618" s="84" t="str">
        <f t="shared" si="170"/>
        <v>METASA</v>
      </c>
      <c r="G3618" t="s">
        <v>8581</v>
      </c>
      <c r="H3618" s="62">
        <v>88416482000106</v>
      </c>
      <c r="I3618" t="s">
        <v>30</v>
      </c>
      <c r="J3618">
        <v>14335.86</v>
      </c>
      <c r="K3618">
        <v>71679.3</v>
      </c>
    </row>
    <row r="3619" spans="1:11" x14ac:dyDescent="0.25">
      <c r="A3619" t="s">
        <v>5958</v>
      </c>
      <c r="B3619" t="str">
        <f>C3619&amp;"-"&amp;COUNTIF(C$2:C3619,C3619)</f>
        <v>74107-9</v>
      </c>
      <c r="C3619">
        <v>74107</v>
      </c>
      <c r="D3619" s="57">
        <v>45075</v>
      </c>
      <c r="E3619" s="84" t="str">
        <f>F3619&amp;"-"&amp;COUNTIF($F$2:F3619,F3619)</f>
        <v>METASA-2937</v>
      </c>
      <c r="F3619" s="84" t="str">
        <f t="shared" si="170"/>
        <v>METASA</v>
      </c>
      <c r="G3619" t="s">
        <v>8581</v>
      </c>
      <c r="H3619" s="62">
        <v>88416482000106</v>
      </c>
      <c r="I3619" t="s">
        <v>30</v>
      </c>
      <c r="J3619">
        <v>122.28</v>
      </c>
      <c r="K3619">
        <v>1861.1</v>
      </c>
    </row>
    <row r="3620" spans="1:11" x14ac:dyDescent="0.25">
      <c r="A3620" t="s">
        <v>6018</v>
      </c>
      <c r="B3620" t="str">
        <f>C3620&amp;"-"&amp;COUNTIF(C$2:C3620,C3620)</f>
        <v>119900-1</v>
      </c>
      <c r="C3620">
        <v>119900</v>
      </c>
      <c r="D3620" s="57">
        <v>45075</v>
      </c>
      <c r="E3620" s="84" t="str">
        <f>F3620&amp;"-"&amp;COUNTIF($F$2:F3620,F3620)</f>
        <v>POLEODUTO-26</v>
      </c>
      <c r="F3620" s="84" t="str">
        <f t="shared" si="170"/>
        <v>POLEODUTO</v>
      </c>
      <c r="G3620" t="s">
        <v>8592</v>
      </c>
      <c r="H3620" s="62">
        <v>72797913000191</v>
      </c>
      <c r="I3620" t="s">
        <v>869</v>
      </c>
      <c r="J3620">
        <v>85</v>
      </c>
      <c r="K3620">
        <v>145731.65</v>
      </c>
    </row>
    <row r="3621" spans="1:11" x14ac:dyDescent="0.25">
      <c r="A3621" t="s">
        <v>6018</v>
      </c>
      <c r="B3621" t="str">
        <f>C3621&amp;"-"&amp;COUNTIF(C$2:C3621,C3621)</f>
        <v>119900-2</v>
      </c>
      <c r="C3621">
        <v>119900</v>
      </c>
      <c r="D3621" s="57">
        <v>45075</v>
      </c>
      <c r="E3621" s="84" t="str">
        <f>F3621&amp;"-"&amp;COUNTIF($F$2:F3621,F3621)</f>
        <v>POLEODUTO-27</v>
      </c>
      <c r="F3621" s="84" t="str">
        <f t="shared" si="170"/>
        <v>POLEODUTO</v>
      </c>
      <c r="G3621" t="s">
        <v>8592</v>
      </c>
      <c r="H3621" s="62">
        <v>72797913000191</v>
      </c>
      <c r="I3621" t="s">
        <v>869</v>
      </c>
      <c r="J3621">
        <v>10</v>
      </c>
      <c r="K3621">
        <v>19606</v>
      </c>
    </row>
    <row r="3622" spans="1:11" x14ac:dyDescent="0.25">
      <c r="A3622" t="s">
        <v>5958</v>
      </c>
      <c r="B3622" t="str">
        <f>C3622&amp;"-"&amp;COUNTIF(C$2:C3622,C3622)</f>
        <v>74131-1</v>
      </c>
      <c r="C3622">
        <v>74131</v>
      </c>
      <c r="D3622" s="57">
        <v>45076</v>
      </c>
      <c r="E3622" s="84" t="str">
        <f>F3622&amp;"-"&amp;COUNTIF($F$2:F3622,F3622)</f>
        <v>METASA-2938</v>
      </c>
      <c r="F3622" s="84" t="str">
        <f t="shared" si="170"/>
        <v>METASA</v>
      </c>
      <c r="G3622" t="s">
        <v>8581</v>
      </c>
      <c r="H3622" s="62">
        <v>88416482000106</v>
      </c>
      <c r="I3622" t="s">
        <v>30</v>
      </c>
      <c r="J3622">
        <v>256.02</v>
      </c>
      <c r="K3622">
        <v>4321.62</v>
      </c>
    </row>
    <row r="3623" spans="1:11" x14ac:dyDescent="0.25">
      <c r="A3623" t="s">
        <v>5958</v>
      </c>
      <c r="B3623" t="str">
        <f>C3623&amp;"-"&amp;COUNTIF(C$2:C3623,C3623)</f>
        <v>74131-2</v>
      </c>
      <c r="C3623">
        <v>74131</v>
      </c>
      <c r="D3623" s="57">
        <v>45076</v>
      </c>
      <c r="E3623" s="84" t="str">
        <f>F3623&amp;"-"&amp;COUNTIF($F$2:F3623,F3623)</f>
        <v>METASA-2939</v>
      </c>
      <c r="F3623" s="84" t="str">
        <f t="shared" si="170"/>
        <v>METASA</v>
      </c>
      <c r="G3623" t="s">
        <v>8581</v>
      </c>
      <c r="H3623" s="62">
        <v>88416482000106</v>
      </c>
      <c r="I3623" t="s">
        <v>30</v>
      </c>
      <c r="J3623">
        <v>1.79</v>
      </c>
      <c r="K3623">
        <v>30.22</v>
      </c>
    </row>
    <row r="3624" spans="1:11" x14ac:dyDescent="0.25">
      <c r="A3624" t="s">
        <v>5958</v>
      </c>
      <c r="B3624" t="str">
        <f>C3624&amp;"-"&amp;COUNTIF(C$2:C3624,C3624)</f>
        <v>74131-3</v>
      </c>
      <c r="C3624">
        <v>74131</v>
      </c>
      <c r="D3624" s="57">
        <v>45076</v>
      </c>
      <c r="E3624" s="84" t="str">
        <f>F3624&amp;"-"&amp;COUNTIF($F$2:F3624,F3624)</f>
        <v>METASA-2940</v>
      </c>
      <c r="F3624" s="84" t="str">
        <f t="shared" si="170"/>
        <v>METASA</v>
      </c>
      <c r="G3624" t="s">
        <v>8581</v>
      </c>
      <c r="H3624" s="62">
        <v>88416482000106</v>
      </c>
      <c r="I3624" t="s">
        <v>30</v>
      </c>
      <c r="J3624">
        <v>641.91999999999996</v>
      </c>
      <c r="K3624">
        <v>9282.16</v>
      </c>
    </row>
    <row r="3625" spans="1:11" x14ac:dyDescent="0.25">
      <c r="A3625" t="s">
        <v>5958</v>
      </c>
      <c r="B3625" t="str">
        <f>C3625&amp;"-"&amp;COUNTIF(C$2:C3625,C3625)</f>
        <v>74131-4</v>
      </c>
      <c r="C3625">
        <v>74131</v>
      </c>
      <c r="D3625" s="57">
        <v>45076</v>
      </c>
      <c r="E3625" s="84" t="str">
        <f>F3625&amp;"-"&amp;COUNTIF($F$2:F3625,F3625)</f>
        <v>METASA-2941</v>
      </c>
      <c r="F3625" s="84" t="str">
        <f t="shared" si="170"/>
        <v>METASA</v>
      </c>
      <c r="G3625" t="s">
        <v>8581</v>
      </c>
      <c r="H3625" s="62">
        <v>88416482000106</v>
      </c>
      <c r="I3625" t="s">
        <v>30</v>
      </c>
      <c r="J3625">
        <v>7436.72</v>
      </c>
      <c r="K3625">
        <v>99428.95</v>
      </c>
    </row>
    <row r="3626" spans="1:11" x14ac:dyDescent="0.25">
      <c r="A3626" t="s">
        <v>5958</v>
      </c>
      <c r="B3626" t="str">
        <f>C3626&amp;"-"&amp;COUNTIF(C$2:C3626,C3626)</f>
        <v>74131-5</v>
      </c>
      <c r="C3626">
        <v>74131</v>
      </c>
      <c r="D3626" s="57">
        <v>45076</v>
      </c>
      <c r="E3626" s="84" t="str">
        <f>F3626&amp;"-"&amp;COUNTIF($F$2:F3626,F3626)</f>
        <v>METASA-2942</v>
      </c>
      <c r="F3626" s="84" t="str">
        <f t="shared" si="170"/>
        <v>METASA</v>
      </c>
      <c r="G3626" t="s">
        <v>8581</v>
      </c>
      <c r="H3626" s="62">
        <v>88416482000106</v>
      </c>
      <c r="I3626" t="s">
        <v>30</v>
      </c>
      <c r="J3626">
        <v>171.64</v>
      </c>
      <c r="K3626">
        <v>2294.83</v>
      </c>
    </row>
    <row r="3627" spans="1:11" x14ac:dyDescent="0.25">
      <c r="A3627" t="s">
        <v>5958</v>
      </c>
      <c r="B3627" t="str">
        <f>C3627&amp;"-"&amp;COUNTIF(C$2:C3627,C3627)</f>
        <v>74131-6</v>
      </c>
      <c r="C3627">
        <v>74131</v>
      </c>
      <c r="D3627" s="57">
        <v>45076</v>
      </c>
      <c r="E3627" s="84" t="str">
        <f>F3627&amp;"-"&amp;COUNTIF($F$2:F3627,F3627)</f>
        <v>METASA-2943</v>
      </c>
      <c r="F3627" s="84" t="str">
        <f t="shared" si="170"/>
        <v>METASA</v>
      </c>
      <c r="G3627" t="s">
        <v>8581</v>
      </c>
      <c r="H3627" s="62">
        <v>88416482000106</v>
      </c>
      <c r="I3627" t="s">
        <v>30</v>
      </c>
      <c r="J3627">
        <v>2147.4899999999998</v>
      </c>
      <c r="K3627">
        <v>31052.71</v>
      </c>
    </row>
    <row r="3628" spans="1:11" x14ac:dyDescent="0.25">
      <c r="A3628" t="s">
        <v>5958</v>
      </c>
      <c r="B3628" t="str">
        <f>C3628&amp;"-"&amp;COUNTIF(C$2:C3628,C3628)</f>
        <v>74131-7</v>
      </c>
      <c r="C3628">
        <v>74131</v>
      </c>
      <c r="D3628" s="57">
        <v>45076</v>
      </c>
      <c r="E3628" s="84" t="str">
        <f>F3628&amp;"-"&amp;COUNTIF($F$2:F3628,F3628)</f>
        <v>METASA-2944</v>
      </c>
      <c r="F3628" s="84" t="str">
        <f t="shared" si="170"/>
        <v>METASA</v>
      </c>
      <c r="G3628" t="s">
        <v>8581</v>
      </c>
      <c r="H3628" s="62">
        <v>88416482000106</v>
      </c>
      <c r="I3628" t="s">
        <v>30</v>
      </c>
      <c r="J3628">
        <v>34.159999999999997</v>
      </c>
      <c r="K3628">
        <v>519.91999999999996</v>
      </c>
    </row>
    <row r="3629" spans="1:11" x14ac:dyDescent="0.25">
      <c r="A3629" t="s">
        <v>5958</v>
      </c>
      <c r="B3629" t="str">
        <f>C3629&amp;"-"&amp;COUNTIF(C$2:C3629,C3629)</f>
        <v>74131-8</v>
      </c>
      <c r="C3629">
        <v>74131</v>
      </c>
      <c r="D3629" s="57">
        <v>45076</v>
      </c>
      <c r="E3629" s="84" t="str">
        <f>F3629&amp;"-"&amp;COUNTIF($F$2:F3629,F3629)</f>
        <v>METASA-2945</v>
      </c>
      <c r="F3629" s="84" t="str">
        <f t="shared" si="170"/>
        <v>METASA</v>
      </c>
      <c r="G3629" t="s">
        <v>8581</v>
      </c>
      <c r="H3629" s="62">
        <v>88416482000106</v>
      </c>
      <c r="I3629" t="s">
        <v>30</v>
      </c>
      <c r="J3629">
        <v>230.08</v>
      </c>
      <c r="K3629">
        <v>3883.75</v>
      </c>
    </row>
    <row r="3630" spans="1:11" x14ac:dyDescent="0.25">
      <c r="A3630" t="s">
        <v>5958</v>
      </c>
      <c r="B3630" t="str">
        <f>C3630&amp;"-"&amp;COUNTIF(C$2:C3630,C3630)</f>
        <v>74131-9</v>
      </c>
      <c r="C3630">
        <v>74131</v>
      </c>
      <c r="D3630" s="57">
        <v>45076</v>
      </c>
      <c r="E3630" s="84" t="str">
        <f>F3630&amp;"-"&amp;COUNTIF($F$2:F3630,F3630)</f>
        <v>METASA-2946</v>
      </c>
      <c r="F3630" s="84" t="str">
        <f t="shared" si="170"/>
        <v>METASA</v>
      </c>
      <c r="G3630" t="s">
        <v>8581</v>
      </c>
      <c r="H3630" s="62">
        <v>88416482000106</v>
      </c>
      <c r="I3630" t="s">
        <v>30</v>
      </c>
      <c r="J3630">
        <v>719.16</v>
      </c>
      <c r="K3630">
        <v>13894.17</v>
      </c>
    </row>
    <row r="3631" spans="1:11" x14ac:dyDescent="0.25">
      <c r="A3631" t="s">
        <v>5958</v>
      </c>
      <c r="B3631" t="str">
        <f>C3631&amp;"-"&amp;COUNTIF(C$2:C3631,C3631)</f>
        <v>74131-10</v>
      </c>
      <c r="C3631">
        <v>74131</v>
      </c>
      <c r="D3631" s="57">
        <v>45076</v>
      </c>
      <c r="E3631" s="84" t="str">
        <f>F3631&amp;"-"&amp;COUNTIF($F$2:F3631,F3631)</f>
        <v>METASA-2947</v>
      </c>
      <c r="F3631" s="84" t="str">
        <f t="shared" si="170"/>
        <v>METASA</v>
      </c>
      <c r="G3631" t="s">
        <v>8581</v>
      </c>
      <c r="H3631" s="62">
        <v>88416482000106</v>
      </c>
      <c r="I3631" t="s">
        <v>30</v>
      </c>
      <c r="J3631">
        <v>2488.85</v>
      </c>
      <c r="K3631">
        <v>12444.24</v>
      </c>
    </row>
    <row r="3632" spans="1:11" x14ac:dyDescent="0.25">
      <c r="A3632" t="s">
        <v>5958</v>
      </c>
      <c r="B3632" t="str">
        <f>C3632&amp;"-"&amp;COUNTIF(C$2:C3632,C3632)</f>
        <v>74131-11</v>
      </c>
      <c r="C3632">
        <v>74131</v>
      </c>
      <c r="D3632" s="57">
        <v>45076</v>
      </c>
      <c r="E3632" s="84" t="str">
        <f>F3632&amp;"-"&amp;COUNTIF($F$2:F3632,F3632)</f>
        <v>METASA-2948</v>
      </c>
      <c r="F3632" s="84" t="str">
        <f t="shared" si="170"/>
        <v>METASA</v>
      </c>
      <c r="G3632" t="s">
        <v>8581</v>
      </c>
      <c r="H3632" s="62">
        <v>88416482000106</v>
      </c>
      <c r="I3632" t="s">
        <v>30</v>
      </c>
      <c r="J3632">
        <v>6529.88</v>
      </c>
      <c r="K3632">
        <v>42117.73</v>
      </c>
    </row>
    <row r="3633" spans="1:11" x14ac:dyDescent="0.25">
      <c r="A3633" t="s">
        <v>5958</v>
      </c>
      <c r="B3633" t="str">
        <f>C3633&amp;"-"&amp;COUNTIF(C$2:C3633,C3633)</f>
        <v>74131-12</v>
      </c>
      <c r="C3633">
        <v>74131</v>
      </c>
      <c r="D3633" s="57">
        <v>45076</v>
      </c>
      <c r="E3633" s="84" t="str">
        <f>F3633&amp;"-"&amp;COUNTIF($F$2:F3633,F3633)</f>
        <v>METASA-2949</v>
      </c>
      <c r="F3633" s="84" t="str">
        <f t="shared" si="170"/>
        <v>METASA</v>
      </c>
      <c r="G3633" t="s">
        <v>8581</v>
      </c>
      <c r="H3633" s="62">
        <v>88416482000106</v>
      </c>
      <c r="I3633" t="s">
        <v>30</v>
      </c>
      <c r="J3633">
        <v>1685.56</v>
      </c>
      <c r="K3633">
        <v>8427.7999999999993</v>
      </c>
    </row>
    <row r="3634" spans="1:11" x14ac:dyDescent="0.25">
      <c r="A3634" t="s">
        <v>5978</v>
      </c>
      <c r="B3634" t="str">
        <f>C3634&amp;"-"&amp;COUNTIF(C$2:C3634,C3634)</f>
        <v>25464-1</v>
      </c>
      <c r="C3634">
        <v>25464</v>
      </c>
      <c r="D3634" s="57">
        <v>45076</v>
      </c>
      <c r="E3634" s="84" t="str">
        <f>F3634&amp;"-"&amp;COUNTIF($F$2:F3634,F3634)</f>
        <v>WK-99</v>
      </c>
      <c r="F3634" s="84" t="str">
        <f t="shared" si="170"/>
        <v>WK</v>
      </c>
      <c r="G3634" t="s">
        <v>8586</v>
      </c>
      <c r="H3634" s="62">
        <v>97434047000103</v>
      </c>
      <c r="I3634" t="s">
        <v>5984</v>
      </c>
      <c r="J3634">
        <v>1458</v>
      </c>
      <c r="K3634">
        <v>173137.5</v>
      </c>
    </row>
    <row r="3635" spans="1:11" x14ac:dyDescent="0.25">
      <c r="A3635" t="s">
        <v>5978</v>
      </c>
      <c r="B3635" t="str">
        <f>C3635&amp;"-"&amp;COUNTIF(C$2:C3635,C3635)</f>
        <v>25465-1</v>
      </c>
      <c r="C3635">
        <v>25465</v>
      </c>
      <c r="D3635" s="57">
        <v>45076</v>
      </c>
      <c r="E3635" s="84" t="str">
        <f>F3635&amp;"-"&amp;COUNTIF($F$2:F3635,F3635)</f>
        <v>WK-100</v>
      </c>
      <c r="F3635" s="84" t="str">
        <f t="shared" si="170"/>
        <v>WK</v>
      </c>
      <c r="G3635" t="s">
        <v>8586</v>
      </c>
      <c r="H3635" s="62">
        <v>97434047000103</v>
      </c>
      <c r="I3635" t="s">
        <v>5984</v>
      </c>
      <c r="J3635">
        <v>1002</v>
      </c>
      <c r="K3635">
        <v>118987.5</v>
      </c>
    </row>
    <row r="3636" spans="1:11" x14ac:dyDescent="0.25">
      <c r="A3636" t="s">
        <v>6002</v>
      </c>
      <c r="B3636" t="str">
        <f>C3636&amp;"-"&amp;COUNTIF(C$2:C3636,C3636)</f>
        <v>370-1</v>
      </c>
      <c r="C3636">
        <v>370</v>
      </c>
      <c r="D3636" s="57">
        <v>45077</v>
      </c>
      <c r="E3636" s="84" t="str">
        <f>F3636&amp;"-"&amp;COUNTIF($F$2:F3636,F3636)</f>
        <v>ENIGMA-3</v>
      </c>
      <c r="F3636" s="84" t="str">
        <f t="shared" si="170"/>
        <v>ENIGMA</v>
      </c>
      <c r="G3636" t="s">
        <v>8595</v>
      </c>
      <c r="H3636" s="62">
        <v>10371253000125</v>
      </c>
      <c r="I3636" t="s">
        <v>30</v>
      </c>
      <c r="J3636">
        <v>9550</v>
      </c>
      <c r="K3636">
        <v>275995</v>
      </c>
    </row>
    <row r="3637" spans="1:11" x14ac:dyDescent="0.25">
      <c r="A3637" t="s">
        <v>5958</v>
      </c>
      <c r="B3637" t="str">
        <f>C3637&amp;"-"&amp;COUNTIF(C$2:C3637,C3637)</f>
        <v>74139-1</v>
      </c>
      <c r="C3637">
        <v>74139</v>
      </c>
      <c r="D3637" s="57">
        <v>45077</v>
      </c>
      <c r="E3637" s="84" t="str">
        <f>F3637&amp;"-"&amp;COUNTIF($F$2:F3637,F3637)</f>
        <v>METASA-2950</v>
      </c>
      <c r="F3637" s="84" t="str">
        <f t="shared" si="170"/>
        <v>METASA</v>
      </c>
      <c r="G3637" t="s">
        <v>8581</v>
      </c>
      <c r="H3637" s="62">
        <v>88416482000106</v>
      </c>
      <c r="I3637" t="s">
        <v>30</v>
      </c>
      <c r="J3637">
        <v>1780.42</v>
      </c>
      <c r="K3637">
        <v>30053.49</v>
      </c>
    </row>
    <row r="3638" spans="1:11" x14ac:dyDescent="0.25">
      <c r="A3638" t="s">
        <v>5958</v>
      </c>
      <c r="B3638" t="str">
        <f>C3638&amp;"-"&amp;COUNTIF(C$2:C3638,C3638)</f>
        <v>74139-2</v>
      </c>
      <c r="C3638">
        <v>74139</v>
      </c>
      <c r="D3638" s="57">
        <v>45077</v>
      </c>
      <c r="E3638" s="84" t="str">
        <f>F3638&amp;"-"&amp;COUNTIF($F$2:F3638,F3638)</f>
        <v>METASA-2951</v>
      </c>
      <c r="F3638" s="84" t="str">
        <f t="shared" si="170"/>
        <v>METASA</v>
      </c>
      <c r="G3638" t="s">
        <v>8581</v>
      </c>
      <c r="H3638" s="62">
        <v>88416482000106</v>
      </c>
      <c r="I3638" t="s">
        <v>30</v>
      </c>
      <c r="J3638">
        <v>14716</v>
      </c>
      <c r="K3638">
        <v>196752.92</v>
      </c>
    </row>
    <row r="3639" spans="1:11" x14ac:dyDescent="0.25">
      <c r="A3639" t="s">
        <v>5958</v>
      </c>
      <c r="B3639" t="str">
        <f>C3639&amp;"-"&amp;COUNTIF(C$2:C3639,C3639)</f>
        <v>74139-3</v>
      </c>
      <c r="C3639">
        <v>74139</v>
      </c>
      <c r="D3639" s="57">
        <v>45077</v>
      </c>
      <c r="E3639" s="84" t="str">
        <f>F3639&amp;"-"&amp;COUNTIF($F$2:F3639,F3639)</f>
        <v>METASA-2952</v>
      </c>
      <c r="F3639" s="84" t="str">
        <f t="shared" si="170"/>
        <v>METASA</v>
      </c>
      <c r="G3639" t="s">
        <v>8581</v>
      </c>
      <c r="H3639" s="62">
        <v>88416482000106</v>
      </c>
      <c r="I3639" t="s">
        <v>30</v>
      </c>
      <c r="J3639">
        <v>5.4</v>
      </c>
      <c r="K3639">
        <v>91.15</v>
      </c>
    </row>
    <row r="3640" spans="1:11" x14ac:dyDescent="0.25">
      <c r="A3640" t="s">
        <v>5958</v>
      </c>
      <c r="B3640" t="str">
        <f>C3640&amp;"-"&amp;COUNTIF(C$2:C3640,C3640)</f>
        <v>74139-4</v>
      </c>
      <c r="C3640">
        <v>74139</v>
      </c>
      <c r="D3640" s="57">
        <v>45077</v>
      </c>
      <c r="E3640" s="84" t="str">
        <f>F3640&amp;"-"&amp;COUNTIF($F$2:F3640,F3640)</f>
        <v>METASA-2953</v>
      </c>
      <c r="F3640" s="84" t="str">
        <f t="shared" si="170"/>
        <v>METASA</v>
      </c>
      <c r="G3640" t="s">
        <v>8581</v>
      </c>
      <c r="H3640" s="62">
        <v>88416482000106</v>
      </c>
      <c r="I3640" t="s">
        <v>30</v>
      </c>
      <c r="J3640">
        <v>513.58000000000004</v>
      </c>
      <c r="K3640">
        <v>7426.37</v>
      </c>
    </row>
    <row r="3641" spans="1:11" x14ac:dyDescent="0.25">
      <c r="A3641" t="s">
        <v>5958</v>
      </c>
      <c r="B3641" t="str">
        <f>C3641&amp;"-"&amp;COUNTIF(C$2:C3641,C3641)</f>
        <v>74139-5</v>
      </c>
      <c r="C3641">
        <v>74139</v>
      </c>
      <c r="D3641" s="57">
        <v>45077</v>
      </c>
      <c r="E3641" s="84" t="str">
        <f>F3641&amp;"-"&amp;COUNTIF($F$2:F3641,F3641)</f>
        <v>METASA-2954</v>
      </c>
      <c r="F3641" s="84" t="str">
        <f t="shared" si="170"/>
        <v>METASA</v>
      </c>
      <c r="G3641" t="s">
        <v>8581</v>
      </c>
      <c r="H3641" s="62">
        <v>88416482000106</v>
      </c>
      <c r="I3641" t="s">
        <v>30</v>
      </c>
      <c r="J3641">
        <v>1970.43</v>
      </c>
      <c r="K3641">
        <v>26344.65</v>
      </c>
    </row>
    <row r="3642" spans="1:11" x14ac:dyDescent="0.25">
      <c r="A3642" t="s">
        <v>5958</v>
      </c>
      <c r="B3642" t="str">
        <f>C3642&amp;"-"&amp;COUNTIF(C$2:C3642,C3642)</f>
        <v>74139-6</v>
      </c>
      <c r="C3642">
        <v>74139</v>
      </c>
      <c r="D3642" s="57">
        <v>45077</v>
      </c>
      <c r="E3642" s="84" t="str">
        <f>F3642&amp;"-"&amp;COUNTIF($F$2:F3642,F3642)</f>
        <v>METASA-2955</v>
      </c>
      <c r="F3642" s="84" t="str">
        <f t="shared" si="170"/>
        <v>METASA</v>
      </c>
      <c r="G3642" t="s">
        <v>8581</v>
      </c>
      <c r="H3642" s="62">
        <v>88416482000106</v>
      </c>
      <c r="I3642" t="s">
        <v>30</v>
      </c>
      <c r="J3642">
        <v>70.98</v>
      </c>
      <c r="K3642">
        <v>1080.32</v>
      </c>
    </row>
    <row r="3643" spans="1:11" x14ac:dyDescent="0.25">
      <c r="A3643" t="s">
        <v>5958</v>
      </c>
      <c r="B3643" t="str">
        <f>C3643&amp;"-"&amp;COUNTIF(C$2:C3643,C3643)</f>
        <v>74139-7</v>
      </c>
      <c r="C3643">
        <v>74139</v>
      </c>
      <c r="D3643" s="57">
        <v>45077</v>
      </c>
      <c r="E3643" s="84" t="str">
        <f>F3643&amp;"-"&amp;COUNTIF($F$2:F3643,F3643)</f>
        <v>METASA-2956</v>
      </c>
      <c r="F3643" s="84" t="str">
        <f t="shared" si="170"/>
        <v>METASA</v>
      </c>
      <c r="G3643" t="s">
        <v>8581</v>
      </c>
      <c r="H3643" s="62">
        <v>88416482000106</v>
      </c>
      <c r="I3643" t="s">
        <v>30</v>
      </c>
      <c r="J3643">
        <v>2318.9899999999998</v>
      </c>
      <c r="K3643">
        <v>44802.89</v>
      </c>
    </row>
    <row r="3644" spans="1:11" x14ac:dyDescent="0.25">
      <c r="A3644" t="s">
        <v>5958</v>
      </c>
      <c r="B3644" t="str">
        <f>C3644&amp;"-"&amp;COUNTIF(C$2:C3644,C3644)</f>
        <v>74139-8</v>
      </c>
      <c r="C3644">
        <v>74139</v>
      </c>
      <c r="D3644" s="57">
        <v>45077</v>
      </c>
      <c r="E3644" s="84" t="str">
        <f>F3644&amp;"-"&amp;COUNTIF($F$2:F3644,F3644)</f>
        <v>METASA-2957</v>
      </c>
      <c r="F3644" s="84" t="str">
        <f t="shared" si="170"/>
        <v>METASA</v>
      </c>
      <c r="G3644" t="s">
        <v>8581</v>
      </c>
      <c r="H3644" s="62">
        <v>88416482000106</v>
      </c>
      <c r="I3644" t="s">
        <v>30</v>
      </c>
      <c r="J3644">
        <v>307.76</v>
      </c>
      <c r="K3644">
        <v>5641.24</v>
      </c>
    </row>
    <row r="3645" spans="1:11" x14ac:dyDescent="0.25">
      <c r="A3645" t="s">
        <v>5958</v>
      </c>
      <c r="B3645" t="str">
        <f>C3645&amp;"-"&amp;COUNTIF(C$2:C3645,C3645)</f>
        <v>74139-9</v>
      </c>
      <c r="C3645">
        <v>74139</v>
      </c>
      <c r="D3645" s="57">
        <v>45077</v>
      </c>
      <c r="E3645" s="84" t="str">
        <f>F3645&amp;"-"&amp;COUNTIF($F$2:F3645,F3645)</f>
        <v>METASA-2958</v>
      </c>
      <c r="F3645" s="84" t="str">
        <f t="shared" si="170"/>
        <v>METASA</v>
      </c>
      <c r="G3645" t="s">
        <v>8581</v>
      </c>
      <c r="H3645" s="62">
        <v>88416482000106</v>
      </c>
      <c r="I3645" t="s">
        <v>30</v>
      </c>
      <c r="J3645">
        <v>2075.98</v>
      </c>
      <c r="K3645">
        <v>38052.71</v>
      </c>
    </row>
    <row r="3646" spans="1:11" x14ac:dyDescent="0.25">
      <c r="A3646" t="s">
        <v>5958</v>
      </c>
      <c r="B3646" t="str">
        <f>C3646&amp;"-"&amp;COUNTIF(C$2:C3646,C3646)</f>
        <v>74139-10</v>
      </c>
      <c r="C3646">
        <v>74139</v>
      </c>
      <c r="D3646" s="57">
        <v>45077</v>
      </c>
      <c r="E3646" s="84" t="str">
        <f>F3646&amp;"-"&amp;COUNTIF($F$2:F3646,F3646)</f>
        <v>METASA-2959</v>
      </c>
      <c r="F3646" s="84" t="str">
        <f t="shared" si="170"/>
        <v>METASA</v>
      </c>
      <c r="G3646" t="s">
        <v>8581</v>
      </c>
      <c r="H3646" s="62">
        <v>88416482000106</v>
      </c>
      <c r="I3646" t="s">
        <v>30</v>
      </c>
      <c r="J3646">
        <v>759.05</v>
      </c>
      <c r="K3646">
        <v>13913.39</v>
      </c>
    </row>
    <row r="3647" spans="1:11" x14ac:dyDescent="0.25">
      <c r="A3647" t="s">
        <v>5958</v>
      </c>
      <c r="B3647" t="str">
        <f>C3647&amp;"-"&amp;COUNTIF(C$2:C3647,C3647)</f>
        <v>74139-11</v>
      </c>
      <c r="C3647">
        <v>74139</v>
      </c>
      <c r="D3647" s="57">
        <v>45077</v>
      </c>
      <c r="E3647" s="84" t="str">
        <f>F3647&amp;"-"&amp;COUNTIF($F$2:F3647,F3647)</f>
        <v>METASA-2960</v>
      </c>
      <c r="F3647" s="84" t="str">
        <f t="shared" si="170"/>
        <v>METASA</v>
      </c>
      <c r="G3647" t="s">
        <v>8581</v>
      </c>
      <c r="H3647" s="62">
        <v>88416482000106</v>
      </c>
      <c r="I3647" t="s">
        <v>30</v>
      </c>
      <c r="J3647">
        <v>167.48</v>
      </c>
      <c r="K3647">
        <v>3069.91</v>
      </c>
    </row>
    <row r="3648" spans="1:11" x14ac:dyDescent="0.25">
      <c r="A3648" t="s">
        <v>5958</v>
      </c>
      <c r="B3648" t="str">
        <f>C3648&amp;"-"&amp;COUNTIF(C$2:C3648,C3648)</f>
        <v>74139-12</v>
      </c>
      <c r="C3648">
        <v>74139</v>
      </c>
      <c r="D3648" s="57">
        <v>45077</v>
      </c>
      <c r="E3648" s="84" t="str">
        <f>F3648&amp;"-"&amp;COUNTIF($F$2:F3648,F3648)</f>
        <v>METASA-2961</v>
      </c>
      <c r="F3648" s="84" t="str">
        <f t="shared" si="170"/>
        <v>METASA</v>
      </c>
      <c r="G3648" t="s">
        <v>8581</v>
      </c>
      <c r="H3648" s="62">
        <v>88416482000106</v>
      </c>
      <c r="I3648" t="s">
        <v>30</v>
      </c>
      <c r="J3648">
        <v>81.650000000000006</v>
      </c>
      <c r="K3648">
        <v>1695.87</v>
      </c>
    </row>
    <row r="3649" spans="1:11" x14ac:dyDescent="0.25">
      <c r="A3649" t="s">
        <v>5958</v>
      </c>
      <c r="B3649" t="str">
        <f>C3649&amp;"-"&amp;COUNTIF(C$2:C3649,C3649)</f>
        <v>74139-13</v>
      </c>
      <c r="C3649">
        <v>74139</v>
      </c>
      <c r="D3649" s="57">
        <v>45077</v>
      </c>
      <c r="E3649" s="84" t="str">
        <f>F3649&amp;"-"&amp;COUNTIF($F$2:F3649,F3649)</f>
        <v>METASA-2962</v>
      </c>
      <c r="F3649" s="84" t="str">
        <f t="shared" si="170"/>
        <v>METASA</v>
      </c>
      <c r="G3649" t="s">
        <v>8581</v>
      </c>
      <c r="H3649" s="62">
        <v>88416482000106</v>
      </c>
      <c r="I3649" t="s">
        <v>30</v>
      </c>
      <c r="J3649">
        <v>3580.19</v>
      </c>
      <c r="K3649">
        <v>74360.53</v>
      </c>
    </row>
    <row r="3650" spans="1:11" x14ac:dyDescent="0.25">
      <c r="A3650" t="s">
        <v>5958</v>
      </c>
      <c r="B3650" t="str">
        <f>C3650&amp;"-"&amp;COUNTIF(C$2:C3650,C3650)</f>
        <v>74139-14</v>
      </c>
      <c r="C3650">
        <v>74139</v>
      </c>
      <c r="D3650" s="57">
        <v>45077</v>
      </c>
      <c r="E3650" s="84" t="str">
        <f>F3650&amp;"-"&amp;COUNTIF($F$2:F3650,F3650)</f>
        <v>METASA-2963</v>
      </c>
      <c r="F3650" s="84" t="str">
        <f t="shared" si="170"/>
        <v>METASA</v>
      </c>
      <c r="G3650" t="s">
        <v>8581</v>
      </c>
      <c r="H3650" s="62">
        <v>88416482000106</v>
      </c>
      <c r="I3650" t="s">
        <v>30</v>
      </c>
      <c r="J3650">
        <v>93.03</v>
      </c>
      <c r="K3650">
        <v>1550.81</v>
      </c>
    </row>
    <row r="3651" spans="1:11" x14ac:dyDescent="0.25">
      <c r="A3651" t="s">
        <v>5958</v>
      </c>
      <c r="B3651" t="str">
        <f>C3651&amp;"-"&amp;COUNTIF(C$2:C3651,C3651)</f>
        <v>74139-15</v>
      </c>
      <c r="C3651">
        <v>74139</v>
      </c>
      <c r="D3651" s="57">
        <v>45077</v>
      </c>
      <c r="E3651" s="84" t="str">
        <f>F3651&amp;"-"&amp;COUNTIF($F$2:F3651,F3651)</f>
        <v>METASA-2964</v>
      </c>
      <c r="F3651" s="84" t="str">
        <f t="shared" ref="F3651:F3714" si="171">LEFT(G3651,SEARCH(" ",G3651)-1)</f>
        <v>METASA</v>
      </c>
      <c r="G3651" t="s">
        <v>8581</v>
      </c>
      <c r="H3651" s="62">
        <v>88416482000106</v>
      </c>
      <c r="I3651" t="s">
        <v>30</v>
      </c>
      <c r="J3651">
        <v>15.46</v>
      </c>
      <c r="K3651">
        <v>257.72000000000003</v>
      </c>
    </row>
    <row r="3652" spans="1:11" x14ac:dyDescent="0.25">
      <c r="A3652" t="s">
        <v>5958</v>
      </c>
      <c r="B3652" t="str">
        <f>C3652&amp;"-"&amp;COUNTIF(C$2:C3652,C3652)</f>
        <v>74139-16</v>
      </c>
      <c r="C3652">
        <v>74139</v>
      </c>
      <c r="D3652" s="57">
        <v>45077</v>
      </c>
      <c r="E3652" s="84" t="str">
        <f>F3652&amp;"-"&amp;COUNTIF($F$2:F3652,F3652)</f>
        <v>METASA-2965</v>
      </c>
      <c r="F3652" s="84" t="str">
        <f t="shared" si="171"/>
        <v>METASA</v>
      </c>
      <c r="G3652" t="s">
        <v>8581</v>
      </c>
      <c r="H3652" s="62">
        <v>88416482000106</v>
      </c>
      <c r="I3652" t="s">
        <v>30</v>
      </c>
      <c r="J3652">
        <v>292.54000000000002</v>
      </c>
      <c r="K3652">
        <v>4654.3100000000004</v>
      </c>
    </row>
    <row r="3653" spans="1:11" x14ac:dyDescent="0.25">
      <c r="A3653" t="s">
        <v>5958</v>
      </c>
      <c r="B3653" t="str">
        <f>C3653&amp;"-"&amp;COUNTIF(C$2:C3653,C3653)</f>
        <v>74139-17</v>
      </c>
      <c r="C3653">
        <v>74139</v>
      </c>
      <c r="D3653" s="57">
        <v>45077</v>
      </c>
      <c r="E3653" s="84" t="str">
        <f>F3653&amp;"-"&amp;COUNTIF($F$2:F3653,F3653)</f>
        <v>METASA-2966</v>
      </c>
      <c r="F3653" s="84" t="str">
        <f t="shared" si="171"/>
        <v>METASA</v>
      </c>
      <c r="G3653" t="s">
        <v>8581</v>
      </c>
      <c r="H3653" s="62">
        <v>88416482000106</v>
      </c>
      <c r="I3653" t="s">
        <v>30</v>
      </c>
      <c r="J3653">
        <v>9.89</v>
      </c>
      <c r="K3653">
        <v>164.87</v>
      </c>
    </row>
    <row r="3654" spans="1:11" x14ac:dyDescent="0.25">
      <c r="A3654" t="s">
        <v>5958</v>
      </c>
      <c r="B3654" t="str">
        <f>C3654&amp;"-"&amp;COUNTIF(C$2:C3654,C3654)</f>
        <v>74139-18</v>
      </c>
      <c r="C3654">
        <v>74139</v>
      </c>
      <c r="D3654" s="57">
        <v>45077</v>
      </c>
      <c r="E3654" s="84" t="str">
        <f>F3654&amp;"-"&amp;COUNTIF($F$2:F3654,F3654)</f>
        <v>METASA-2967</v>
      </c>
      <c r="F3654" s="84" t="str">
        <f t="shared" si="171"/>
        <v>METASA</v>
      </c>
      <c r="G3654" t="s">
        <v>8581</v>
      </c>
      <c r="H3654" s="62">
        <v>88416482000106</v>
      </c>
      <c r="I3654" t="s">
        <v>30</v>
      </c>
      <c r="J3654">
        <v>660.4</v>
      </c>
      <c r="K3654">
        <v>12105.13</v>
      </c>
    </row>
    <row r="3655" spans="1:11" x14ac:dyDescent="0.25">
      <c r="A3655" t="s">
        <v>5958</v>
      </c>
      <c r="B3655" t="str">
        <f>C3655&amp;"-"&amp;COUNTIF(C$2:C3655,C3655)</f>
        <v>74148-1</v>
      </c>
      <c r="C3655">
        <v>74148</v>
      </c>
      <c r="D3655" s="57">
        <v>45077</v>
      </c>
      <c r="E3655" s="84" t="str">
        <f>F3655&amp;"-"&amp;COUNTIF($F$2:F3655,F3655)</f>
        <v>METASA-2968</v>
      </c>
      <c r="F3655" s="84" t="str">
        <f t="shared" si="171"/>
        <v>METASA</v>
      </c>
      <c r="G3655" t="s">
        <v>8581</v>
      </c>
      <c r="H3655" s="62">
        <v>88416482000106</v>
      </c>
      <c r="I3655" t="s">
        <v>30</v>
      </c>
      <c r="J3655">
        <v>85.29</v>
      </c>
      <c r="K3655">
        <v>1439.7</v>
      </c>
    </row>
    <row r="3656" spans="1:11" x14ac:dyDescent="0.25">
      <c r="A3656" t="s">
        <v>5958</v>
      </c>
      <c r="B3656" t="str">
        <f>C3656&amp;"-"&amp;COUNTIF(C$2:C3656,C3656)</f>
        <v>74148-2</v>
      </c>
      <c r="C3656">
        <v>74148</v>
      </c>
      <c r="D3656" s="57">
        <v>45077</v>
      </c>
      <c r="E3656" s="84" t="str">
        <f>F3656&amp;"-"&amp;COUNTIF($F$2:F3656,F3656)</f>
        <v>METASA-2969</v>
      </c>
      <c r="F3656" s="84" t="str">
        <f t="shared" si="171"/>
        <v>METASA</v>
      </c>
      <c r="G3656" t="s">
        <v>8581</v>
      </c>
      <c r="H3656" s="62">
        <v>88416482000106</v>
      </c>
      <c r="I3656" t="s">
        <v>30</v>
      </c>
      <c r="J3656">
        <v>202.74</v>
      </c>
      <c r="K3656">
        <v>2710.63</v>
      </c>
    </row>
    <row r="3657" spans="1:11" x14ac:dyDescent="0.25">
      <c r="A3657" t="s">
        <v>5958</v>
      </c>
      <c r="B3657" t="str">
        <f>C3657&amp;"-"&amp;COUNTIF(C$2:C3657,C3657)</f>
        <v>74148-3</v>
      </c>
      <c r="C3657">
        <v>74148</v>
      </c>
      <c r="D3657" s="57">
        <v>45077</v>
      </c>
      <c r="E3657" s="84" t="str">
        <f>F3657&amp;"-"&amp;COUNTIF($F$2:F3657,F3657)</f>
        <v>METASA-2970</v>
      </c>
      <c r="F3657" s="84" t="str">
        <f t="shared" si="171"/>
        <v>METASA</v>
      </c>
      <c r="G3657" t="s">
        <v>8581</v>
      </c>
      <c r="H3657" s="62">
        <v>88416482000106</v>
      </c>
      <c r="I3657" t="s">
        <v>30</v>
      </c>
      <c r="J3657">
        <v>8.14</v>
      </c>
      <c r="K3657">
        <v>123.89</v>
      </c>
    </row>
    <row r="3658" spans="1:11" x14ac:dyDescent="0.25">
      <c r="A3658" t="s">
        <v>5958</v>
      </c>
      <c r="B3658" t="str">
        <f>C3658&amp;"-"&amp;COUNTIF(C$2:C3658,C3658)</f>
        <v>74148-4</v>
      </c>
      <c r="C3658">
        <v>74148</v>
      </c>
      <c r="D3658" s="57">
        <v>45077</v>
      </c>
      <c r="E3658" s="84" t="str">
        <f>F3658&amp;"-"&amp;COUNTIF($F$2:F3658,F3658)</f>
        <v>METASA-2971</v>
      </c>
      <c r="F3658" s="84" t="str">
        <f t="shared" si="171"/>
        <v>METASA</v>
      </c>
      <c r="G3658" t="s">
        <v>8581</v>
      </c>
      <c r="H3658" s="62">
        <v>88416482000106</v>
      </c>
      <c r="I3658" t="s">
        <v>30</v>
      </c>
      <c r="J3658">
        <v>94.46</v>
      </c>
      <c r="K3658">
        <v>1824.97</v>
      </c>
    </row>
    <row r="3659" spans="1:11" x14ac:dyDescent="0.25">
      <c r="A3659" t="s">
        <v>5958</v>
      </c>
      <c r="B3659" t="str">
        <f>C3659&amp;"-"&amp;COUNTIF(C$2:C3659,C3659)</f>
        <v>74148-5</v>
      </c>
      <c r="C3659">
        <v>74148</v>
      </c>
      <c r="D3659" s="57">
        <v>45077</v>
      </c>
      <c r="E3659" s="84" t="str">
        <f>F3659&amp;"-"&amp;COUNTIF($F$2:F3659,F3659)</f>
        <v>METASA-2972</v>
      </c>
      <c r="F3659" s="84" t="str">
        <f t="shared" si="171"/>
        <v>METASA</v>
      </c>
      <c r="G3659" t="s">
        <v>8581</v>
      </c>
      <c r="H3659" s="62">
        <v>88416482000106</v>
      </c>
      <c r="I3659" t="s">
        <v>30</v>
      </c>
      <c r="J3659">
        <v>854.52</v>
      </c>
      <c r="K3659">
        <v>12817.79</v>
      </c>
    </row>
    <row r="3660" spans="1:11" x14ac:dyDescent="0.25">
      <c r="A3660" t="s">
        <v>5958</v>
      </c>
      <c r="B3660" t="str">
        <f>C3660&amp;"-"&amp;COUNTIF(C$2:C3660,C3660)</f>
        <v>74159-1</v>
      </c>
      <c r="C3660">
        <v>74159</v>
      </c>
      <c r="D3660" s="57">
        <v>45077</v>
      </c>
      <c r="E3660" s="84" t="str">
        <f>F3660&amp;"-"&amp;COUNTIF($F$2:F3660,F3660)</f>
        <v>METASA-2973</v>
      </c>
      <c r="F3660" s="84" t="str">
        <f t="shared" si="171"/>
        <v>METASA</v>
      </c>
      <c r="G3660" t="s">
        <v>8581</v>
      </c>
      <c r="H3660" s="62">
        <v>88416482000106</v>
      </c>
      <c r="I3660" t="s">
        <v>30</v>
      </c>
      <c r="J3660">
        <v>376.62</v>
      </c>
      <c r="K3660">
        <v>5445.93</v>
      </c>
    </row>
    <row r="3661" spans="1:11" x14ac:dyDescent="0.25">
      <c r="A3661" t="s">
        <v>5958</v>
      </c>
      <c r="B3661" t="str">
        <f>C3661&amp;"-"&amp;COUNTIF(C$2:C3661,C3661)</f>
        <v>74159-2</v>
      </c>
      <c r="C3661">
        <v>74159</v>
      </c>
      <c r="D3661" s="57">
        <v>45077</v>
      </c>
      <c r="E3661" s="84" t="str">
        <f>F3661&amp;"-"&amp;COUNTIF($F$2:F3661,F3661)</f>
        <v>METASA-2974</v>
      </c>
      <c r="F3661" s="84" t="str">
        <f t="shared" si="171"/>
        <v>METASA</v>
      </c>
      <c r="G3661" t="s">
        <v>8581</v>
      </c>
      <c r="H3661" s="62">
        <v>88416482000106</v>
      </c>
      <c r="I3661" t="s">
        <v>30</v>
      </c>
      <c r="J3661">
        <v>2344.91</v>
      </c>
      <c r="K3661">
        <v>35689.53</v>
      </c>
    </row>
    <row r="3662" spans="1:11" x14ac:dyDescent="0.25">
      <c r="A3662" t="s">
        <v>5958</v>
      </c>
      <c r="B3662" t="str">
        <f>C3662&amp;"-"&amp;COUNTIF(C$2:C3662,C3662)</f>
        <v>74159-3</v>
      </c>
      <c r="C3662">
        <v>74159</v>
      </c>
      <c r="D3662" s="57">
        <v>45077</v>
      </c>
      <c r="E3662" s="84" t="str">
        <f>F3662&amp;"-"&amp;COUNTIF($F$2:F3662,F3662)</f>
        <v>METASA-2975</v>
      </c>
      <c r="F3662" s="84" t="str">
        <f t="shared" si="171"/>
        <v>METASA</v>
      </c>
      <c r="G3662" t="s">
        <v>8581</v>
      </c>
      <c r="H3662" s="62">
        <v>88416482000106</v>
      </c>
      <c r="I3662" t="s">
        <v>30</v>
      </c>
      <c r="J3662">
        <v>0.7</v>
      </c>
      <c r="K3662">
        <v>10.65</v>
      </c>
    </row>
    <row r="3663" spans="1:11" x14ac:dyDescent="0.25">
      <c r="A3663" t="s">
        <v>5958</v>
      </c>
      <c r="B3663" t="str">
        <f>C3663&amp;"-"&amp;COUNTIF(C$2:C3663,C3663)</f>
        <v>74162-1</v>
      </c>
      <c r="C3663">
        <v>74162</v>
      </c>
      <c r="D3663" s="57">
        <v>45077</v>
      </c>
      <c r="E3663" s="84" t="str">
        <f>F3663&amp;"-"&amp;COUNTIF($F$2:F3663,F3663)</f>
        <v>METASA-2976</v>
      </c>
      <c r="F3663" s="84" t="str">
        <f t="shared" si="171"/>
        <v>METASA</v>
      </c>
      <c r="G3663" t="s">
        <v>8581</v>
      </c>
      <c r="H3663" s="62">
        <v>88416482000106</v>
      </c>
      <c r="I3663" t="s">
        <v>30</v>
      </c>
      <c r="J3663">
        <v>3193.37</v>
      </c>
      <c r="K3663">
        <v>56362.98</v>
      </c>
    </row>
    <row r="3664" spans="1:11" x14ac:dyDescent="0.25">
      <c r="A3664" t="s">
        <v>5958</v>
      </c>
      <c r="B3664" t="str">
        <f>C3664&amp;"-"&amp;COUNTIF(C$2:C3664,C3664)</f>
        <v>74162-2</v>
      </c>
      <c r="C3664">
        <v>74162</v>
      </c>
      <c r="D3664" s="57">
        <v>45077</v>
      </c>
      <c r="E3664" s="84" t="str">
        <f>F3664&amp;"-"&amp;COUNTIF($F$2:F3664,F3664)</f>
        <v>METASA-2977</v>
      </c>
      <c r="F3664" s="84" t="str">
        <f t="shared" si="171"/>
        <v>METASA</v>
      </c>
      <c r="G3664" t="s">
        <v>8581</v>
      </c>
      <c r="H3664" s="62">
        <v>88416482000106</v>
      </c>
      <c r="I3664" t="s">
        <v>30</v>
      </c>
      <c r="J3664">
        <v>644.70000000000005</v>
      </c>
      <c r="K3664">
        <v>10882.54</v>
      </c>
    </row>
    <row r="3665" spans="1:11" x14ac:dyDescent="0.25">
      <c r="A3665" t="s">
        <v>5958</v>
      </c>
      <c r="B3665" t="str">
        <f>C3665&amp;"-"&amp;COUNTIF(C$2:C3665,C3665)</f>
        <v>74162-3</v>
      </c>
      <c r="C3665">
        <v>74162</v>
      </c>
      <c r="D3665" s="57">
        <v>45077</v>
      </c>
      <c r="E3665" s="84" t="str">
        <f>F3665&amp;"-"&amp;COUNTIF($F$2:F3665,F3665)</f>
        <v>METASA-2978</v>
      </c>
      <c r="F3665" s="84" t="str">
        <f t="shared" si="171"/>
        <v>METASA</v>
      </c>
      <c r="G3665" t="s">
        <v>8581</v>
      </c>
      <c r="H3665" s="62">
        <v>88416482000106</v>
      </c>
      <c r="I3665" t="s">
        <v>30</v>
      </c>
      <c r="J3665">
        <v>89.78</v>
      </c>
      <c r="K3665">
        <v>1515.49</v>
      </c>
    </row>
    <row r="3666" spans="1:11" x14ac:dyDescent="0.25">
      <c r="A3666" t="s">
        <v>5958</v>
      </c>
      <c r="B3666" t="str">
        <f>C3666&amp;"-"&amp;COUNTIF(C$2:C3666,C3666)</f>
        <v>74162-4</v>
      </c>
      <c r="C3666">
        <v>74162</v>
      </c>
      <c r="D3666" s="57">
        <v>45077</v>
      </c>
      <c r="E3666" s="84" t="str">
        <f>F3666&amp;"-"&amp;COUNTIF($F$2:F3666,F3666)</f>
        <v>METASA-2979</v>
      </c>
      <c r="F3666" s="84" t="str">
        <f t="shared" si="171"/>
        <v>METASA</v>
      </c>
      <c r="G3666" t="s">
        <v>8581</v>
      </c>
      <c r="H3666" s="62">
        <v>88416482000106</v>
      </c>
      <c r="I3666" t="s">
        <v>30</v>
      </c>
      <c r="J3666">
        <v>1493.03</v>
      </c>
      <c r="K3666">
        <v>19961.810000000001</v>
      </c>
    </row>
    <row r="3667" spans="1:11" x14ac:dyDescent="0.25">
      <c r="A3667" t="s">
        <v>5958</v>
      </c>
      <c r="B3667" t="str">
        <f>C3667&amp;"-"&amp;COUNTIF(C$2:C3667,C3667)</f>
        <v>74162-5</v>
      </c>
      <c r="C3667">
        <v>74162</v>
      </c>
      <c r="D3667" s="57">
        <v>45077</v>
      </c>
      <c r="E3667" s="84" t="str">
        <f>F3667&amp;"-"&amp;COUNTIF($F$2:F3667,F3667)</f>
        <v>METASA-2980</v>
      </c>
      <c r="F3667" s="84" t="str">
        <f t="shared" si="171"/>
        <v>METASA</v>
      </c>
      <c r="G3667" t="s">
        <v>8581</v>
      </c>
      <c r="H3667" s="62">
        <v>88416482000106</v>
      </c>
      <c r="I3667" t="s">
        <v>30</v>
      </c>
      <c r="J3667">
        <v>104.79</v>
      </c>
      <c r="K3667">
        <v>2685.77</v>
      </c>
    </row>
    <row r="3668" spans="1:11" x14ac:dyDescent="0.25">
      <c r="A3668" t="s">
        <v>5958</v>
      </c>
      <c r="B3668" t="str">
        <f>C3668&amp;"-"&amp;COUNTIF(C$2:C3668,C3668)</f>
        <v>74162-6</v>
      </c>
      <c r="C3668">
        <v>74162</v>
      </c>
      <c r="D3668" s="57">
        <v>45077</v>
      </c>
      <c r="E3668" s="84" t="str">
        <f>F3668&amp;"-"&amp;COUNTIF($F$2:F3668,F3668)</f>
        <v>METASA-2981</v>
      </c>
      <c r="F3668" s="84" t="str">
        <f t="shared" si="171"/>
        <v>METASA</v>
      </c>
      <c r="G3668" t="s">
        <v>8581</v>
      </c>
      <c r="H3668" s="62">
        <v>88416482000106</v>
      </c>
      <c r="I3668" t="s">
        <v>30</v>
      </c>
      <c r="J3668">
        <v>132.36000000000001</v>
      </c>
      <c r="K3668">
        <v>2157.4699999999998</v>
      </c>
    </row>
    <row r="3669" spans="1:11" x14ac:dyDescent="0.25">
      <c r="A3669" t="s">
        <v>5958</v>
      </c>
      <c r="B3669" t="str">
        <f>C3669&amp;"-"&amp;COUNTIF(C$2:C3669,C3669)</f>
        <v>74162-7</v>
      </c>
      <c r="C3669">
        <v>74162</v>
      </c>
      <c r="D3669" s="57">
        <v>45077</v>
      </c>
      <c r="E3669" s="84" t="str">
        <f>F3669&amp;"-"&amp;COUNTIF($F$2:F3669,F3669)</f>
        <v>METASA-2982</v>
      </c>
      <c r="F3669" s="84" t="str">
        <f t="shared" si="171"/>
        <v>METASA</v>
      </c>
      <c r="G3669" t="s">
        <v>8581</v>
      </c>
      <c r="H3669" s="62">
        <v>88416482000106</v>
      </c>
      <c r="I3669" t="s">
        <v>30</v>
      </c>
      <c r="J3669">
        <v>334.33</v>
      </c>
      <c r="K3669">
        <v>4834.41</v>
      </c>
    </row>
    <row r="3670" spans="1:11" x14ac:dyDescent="0.25">
      <c r="A3670" t="s">
        <v>5958</v>
      </c>
      <c r="B3670" t="str">
        <f>C3670&amp;"-"&amp;COUNTIF(C$2:C3670,C3670)</f>
        <v>74162-8</v>
      </c>
      <c r="C3670">
        <v>74162</v>
      </c>
      <c r="D3670" s="57">
        <v>45077</v>
      </c>
      <c r="E3670" s="84" t="str">
        <f>F3670&amp;"-"&amp;COUNTIF($F$2:F3670,F3670)</f>
        <v>METASA-2983</v>
      </c>
      <c r="F3670" s="84" t="str">
        <f t="shared" si="171"/>
        <v>METASA</v>
      </c>
      <c r="G3670" t="s">
        <v>8581</v>
      </c>
      <c r="H3670" s="62">
        <v>88416482000106</v>
      </c>
      <c r="I3670" t="s">
        <v>30</v>
      </c>
      <c r="J3670">
        <v>347.25</v>
      </c>
      <c r="K3670">
        <v>4642.7299999999996</v>
      </c>
    </row>
    <row r="3671" spans="1:11" x14ac:dyDescent="0.25">
      <c r="A3671" t="s">
        <v>5958</v>
      </c>
      <c r="B3671" t="str">
        <f>C3671&amp;"-"&amp;COUNTIF(C$2:C3671,C3671)</f>
        <v>74162-9</v>
      </c>
      <c r="C3671">
        <v>74162</v>
      </c>
      <c r="D3671" s="57">
        <v>45077</v>
      </c>
      <c r="E3671" s="84" t="str">
        <f>F3671&amp;"-"&amp;COUNTIF($F$2:F3671,F3671)</f>
        <v>METASA-2984</v>
      </c>
      <c r="F3671" s="84" t="str">
        <f t="shared" si="171"/>
        <v>METASA</v>
      </c>
      <c r="G3671" t="s">
        <v>8581</v>
      </c>
      <c r="H3671" s="62">
        <v>88416482000106</v>
      </c>
      <c r="I3671" t="s">
        <v>30</v>
      </c>
      <c r="J3671">
        <v>3634.05</v>
      </c>
      <c r="K3671">
        <v>52548.36</v>
      </c>
    </row>
    <row r="3672" spans="1:11" x14ac:dyDescent="0.25">
      <c r="A3672" t="s">
        <v>5958</v>
      </c>
      <c r="B3672" t="str">
        <f>C3672&amp;"-"&amp;COUNTIF(C$2:C3672,C3672)</f>
        <v>74162-10</v>
      </c>
      <c r="C3672">
        <v>74162</v>
      </c>
      <c r="D3672" s="57">
        <v>45077</v>
      </c>
      <c r="E3672" s="84" t="str">
        <f>F3672&amp;"-"&amp;COUNTIF($F$2:F3672,F3672)</f>
        <v>METASA-2985</v>
      </c>
      <c r="F3672" s="84" t="str">
        <f t="shared" si="171"/>
        <v>METASA</v>
      </c>
      <c r="G3672" t="s">
        <v>8581</v>
      </c>
      <c r="H3672" s="62">
        <v>88416482000106</v>
      </c>
      <c r="I3672" t="s">
        <v>30</v>
      </c>
      <c r="J3672">
        <v>3535.14</v>
      </c>
      <c r="K3672">
        <v>53804.83</v>
      </c>
    </row>
    <row r="3673" spans="1:11" x14ac:dyDescent="0.25">
      <c r="A3673" t="s">
        <v>5958</v>
      </c>
      <c r="B3673" t="str">
        <f>C3673&amp;"-"&amp;COUNTIF(C$2:C3673,C3673)</f>
        <v>74162-11</v>
      </c>
      <c r="C3673">
        <v>74162</v>
      </c>
      <c r="D3673" s="57">
        <v>45077</v>
      </c>
      <c r="E3673" s="84" t="str">
        <f>F3673&amp;"-"&amp;COUNTIF($F$2:F3673,F3673)</f>
        <v>METASA-2986</v>
      </c>
      <c r="F3673" s="84" t="str">
        <f t="shared" si="171"/>
        <v>METASA</v>
      </c>
      <c r="G3673" t="s">
        <v>8581</v>
      </c>
      <c r="H3673" s="62">
        <v>88416482000106</v>
      </c>
      <c r="I3673" t="s">
        <v>30</v>
      </c>
      <c r="J3673">
        <v>217.85</v>
      </c>
      <c r="K3673">
        <v>3315.68</v>
      </c>
    </row>
    <row r="3674" spans="1:11" x14ac:dyDescent="0.25">
      <c r="A3674" t="s">
        <v>5958</v>
      </c>
      <c r="B3674" t="str">
        <f>C3674&amp;"-"&amp;COUNTIF(C$2:C3674,C3674)</f>
        <v>74162-12</v>
      </c>
      <c r="C3674">
        <v>74162</v>
      </c>
      <c r="D3674" s="57">
        <v>45077</v>
      </c>
      <c r="E3674" s="84" t="str">
        <f>F3674&amp;"-"&amp;COUNTIF($F$2:F3674,F3674)</f>
        <v>METASA-2987</v>
      </c>
      <c r="F3674" s="84" t="str">
        <f t="shared" si="171"/>
        <v>METASA</v>
      </c>
      <c r="G3674" t="s">
        <v>8581</v>
      </c>
      <c r="H3674" s="62">
        <v>88416482000106</v>
      </c>
      <c r="I3674" t="s">
        <v>30</v>
      </c>
      <c r="J3674">
        <v>2424.7199999999998</v>
      </c>
      <c r="K3674">
        <v>38941</v>
      </c>
    </row>
    <row r="3675" spans="1:11" x14ac:dyDescent="0.25">
      <c r="A3675" t="s">
        <v>5958</v>
      </c>
      <c r="B3675" t="str">
        <f>C3675&amp;"-"&amp;COUNTIF(C$2:C3675,C3675)</f>
        <v>74162-13</v>
      </c>
      <c r="C3675">
        <v>74162</v>
      </c>
      <c r="D3675" s="57">
        <v>45077</v>
      </c>
      <c r="E3675" s="84" t="str">
        <f>F3675&amp;"-"&amp;COUNTIF($F$2:F3675,F3675)</f>
        <v>METASA-2988</v>
      </c>
      <c r="F3675" s="84" t="str">
        <f t="shared" si="171"/>
        <v>METASA</v>
      </c>
      <c r="G3675" t="s">
        <v>8581</v>
      </c>
      <c r="H3675" s="62">
        <v>88416482000106</v>
      </c>
      <c r="I3675" t="s">
        <v>30</v>
      </c>
      <c r="J3675">
        <v>78.239999999999995</v>
      </c>
      <c r="K3675">
        <v>1511.6</v>
      </c>
    </row>
    <row r="3676" spans="1:11" x14ac:dyDescent="0.25">
      <c r="A3676" t="s">
        <v>5958</v>
      </c>
      <c r="B3676" t="str">
        <f>C3676&amp;"-"&amp;COUNTIF(C$2:C3676,C3676)</f>
        <v>74162-14</v>
      </c>
      <c r="C3676">
        <v>74162</v>
      </c>
      <c r="D3676" s="57">
        <v>45077</v>
      </c>
      <c r="E3676" s="84" t="str">
        <f>F3676&amp;"-"&amp;COUNTIF($F$2:F3676,F3676)</f>
        <v>METASA-2989</v>
      </c>
      <c r="F3676" s="84" t="str">
        <f t="shared" si="171"/>
        <v>METASA</v>
      </c>
      <c r="G3676" t="s">
        <v>8581</v>
      </c>
      <c r="H3676" s="62">
        <v>88416482000106</v>
      </c>
      <c r="I3676" t="s">
        <v>30</v>
      </c>
      <c r="J3676">
        <v>70.53</v>
      </c>
      <c r="K3676">
        <v>1175.74</v>
      </c>
    </row>
    <row r="3677" spans="1:11" x14ac:dyDescent="0.25">
      <c r="A3677" t="s">
        <v>5958</v>
      </c>
      <c r="B3677" t="str">
        <f>C3677&amp;"-"&amp;COUNTIF(C$2:C3677,C3677)</f>
        <v>74162-15</v>
      </c>
      <c r="C3677">
        <v>74162</v>
      </c>
      <c r="D3677" s="57">
        <v>45077</v>
      </c>
      <c r="E3677" s="84" t="str">
        <f>F3677&amp;"-"&amp;COUNTIF($F$2:F3677,F3677)</f>
        <v>METASA-2990</v>
      </c>
      <c r="F3677" s="84" t="str">
        <f t="shared" si="171"/>
        <v>METASA</v>
      </c>
      <c r="G3677" t="s">
        <v>8581</v>
      </c>
      <c r="H3677" s="62">
        <v>88416482000106</v>
      </c>
      <c r="I3677" t="s">
        <v>30</v>
      </c>
      <c r="J3677">
        <v>100.06</v>
      </c>
      <c r="K3677">
        <v>1668</v>
      </c>
    </row>
    <row r="3678" spans="1:11" x14ac:dyDescent="0.25">
      <c r="A3678" t="s">
        <v>5958</v>
      </c>
      <c r="B3678" t="str">
        <f>C3678&amp;"-"&amp;COUNTIF(C$2:C3678,C3678)</f>
        <v>74162-16</v>
      </c>
      <c r="C3678">
        <v>74162</v>
      </c>
      <c r="D3678" s="57">
        <v>45077</v>
      </c>
      <c r="E3678" s="84" t="str">
        <f>F3678&amp;"-"&amp;COUNTIF($F$2:F3678,F3678)</f>
        <v>METASA-2991</v>
      </c>
      <c r="F3678" s="84" t="str">
        <f t="shared" si="171"/>
        <v>METASA</v>
      </c>
      <c r="G3678" t="s">
        <v>8581</v>
      </c>
      <c r="H3678" s="62">
        <v>88416482000106</v>
      </c>
      <c r="I3678" t="s">
        <v>30</v>
      </c>
      <c r="J3678">
        <v>2156.16</v>
      </c>
      <c r="K3678">
        <v>34304.49</v>
      </c>
    </row>
    <row r="3679" spans="1:11" x14ac:dyDescent="0.25">
      <c r="A3679" t="s">
        <v>5958</v>
      </c>
      <c r="B3679" t="str">
        <f>C3679&amp;"-"&amp;COUNTIF(C$2:C3679,C3679)</f>
        <v>74162-17</v>
      </c>
      <c r="C3679">
        <v>74162</v>
      </c>
      <c r="D3679" s="57">
        <v>45077</v>
      </c>
      <c r="E3679" s="84" t="str">
        <f>F3679&amp;"-"&amp;COUNTIF($F$2:F3679,F3679)</f>
        <v>METASA-2992</v>
      </c>
      <c r="F3679" s="84" t="str">
        <f t="shared" si="171"/>
        <v>METASA</v>
      </c>
      <c r="G3679" t="s">
        <v>8581</v>
      </c>
      <c r="H3679" s="62">
        <v>88416482000106</v>
      </c>
      <c r="I3679" t="s">
        <v>30</v>
      </c>
      <c r="J3679">
        <v>481.8</v>
      </c>
      <c r="K3679">
        <v>11481.29</v>
      </c>
    </row>
    <row r="3680" spans="1:11" x14ac:dyDescent="0.25">
      <c r="A3680" t="s">
        <v>5958</v>
      </c>
      <c r="B3680" t="str">
        <f>C3680&amp;"-"&amp;COUNTIF(C$2:C3680,C3680)</f>
        <v>74162-18</v>
      </c>
      <c r="C3680">
        <v>74162</v>
      </c>
      <c r="D3680" s="57">
        <v>45077</v>
      </c>
      <c r="E3680" s="84" t="str">
        <f>F3680&amp;"-"&amp;COUNTIF($F$2:F3680,F3680)</f>
        <v>METASA-2993</v>
      </c>
      <c r="F3680" s="84" t="str">
        <f t="shared" si="171"/>
        <v>METASA</v>
      </c>
      <c r="G3680" t="s">
        <v>8581</v>
      </c>
      <c r="H3680" s="62">
        <v>88416482000106</v>
      </c>
      <c r="I3680" t="s">
        <v>30</v>
      </c>
      <c r="J3680">
        <v>328.14</v>
      </c>
      <c r="K3680">
        <v>5745.73</v>
      </c>
    </row>
    <row r="3681" spans="1:11" x14ac:dyDescent="0.25">
      <c r="A3681" t="s">
        <v>5958</v>
      </c>
      <c r="B3681" t="str">
        <f>C3681&amp;"-"&amp;COUNTIF(C$2:C3681,C3681)</f>
        <v>74219-1</v>
      </c>
      <c r="C3681">
        <v>74219</v>
      </c>
      <c r="D3681" s="57">
        <v>45077</v>
      </c>
      <c r="E3681" s="84" t="str">
        <f>F3681&amp;"-"&amp;COUNTIF($F$2:F3681,F3681)</f>
        <v>METASA-2994</v>
      </c>
      <c r="F3681" s="84" t="str">
        <f t="shared" si="171"/>
        <v>METASA</v>
      </c>
      <c r="G3681" t="s">
        <v>8581</v>
      </c>
      <c r="H3681" s="62">
        <v>88416482000106</v>
      </c>
      <c r="I3681" t="s">
        <v>30</v>
      </c>
      <c r="J3681">
        <v>836.03</v>
      </c>
      <c r="K3681">
        <v>14112.19</v>
      </c>
    </row>
    <row r="3682" spans="1:11" x14ac:dyDescent="0.25">
      <c r="A3682" t="s">
        <v>5958</v>
      </c>
      <c r="B3682" t="str">
        <f>C3682&amp;"-"&amp;COUNTIF(C$2:C3682,C3682)</f>
        <v>74219-2</v>
      </c>
      <c r="C3682">
        <v>74219</v>
      </c>
      <c r="D3682" s="57">
        <v>45077</v>
      </c>
      <c r="E3682" s="84" t="str">
        <f>F3682&amp;"-"&amp;COUNTIF($F$2:F3682,F3682)</f>
        <v>METASA-2995</v>
      </c>
      <c r="F3682" s="84" t="str">
        <f t="shared" si="171"/>
        <v>METASA</v>
      </c>
      <c r="G3682" t="s">
        <v>8581</v>
      </c>
      <c r="H3682" s="62">
        <v>88416482000106</v>
      </c>
      <c r="I3682" t="s">
        <v>30</v>
      </c>
      <c r="J3682">
        <v>4822.6000000000004</v>
      </c>
      <c r="K3682">
        <v>64478.16</v>
      </c>
    </row>
    <row r="3683" spans="1:11" x14ac:dyDescent="0.25">
      <c r="A3683" t="s">
        <v>5958</v>
      </c>
      <c r="B3683" t="str">
        <f>C3683&amp;"-"&amp;COUNTIF(C$2:C3683,C3683)</f>
        <v>74219-3</v>
      </c>
      <c r="C3683">
        <v>74219</v>
      </c>
      <c r="D3683" s="57">
        <v>45077</v>
      </c>
      <c r="E3683" s="84" t="str">
        <f>F3683&amp;"-"&amp;COUNTIF($F$2:F3683,F3683)</f>
        <v>METASA-2996</v>
      </c>
      <c r="F3683" s="84" t="str">
        <f t="shared" si="171"/>
        <v>METASA</v>
      </c>
      <c r="G3683" t="s">
        <v>8581</v>
      </c>
      <c r="H3683" s="62">
        <v>88416482000106</v>
      </c>
      <c r="I3683" t="s">
        <v>30</v>
      </c>
      <c r="J3683">
        <v>1599.81</v>
      </c>
      <c r="K3683">
        <v>21389.46</v>
      </c>
    </row>
    <row r="3684" spans="1:11" x14ac:dyDescent="0.25">
      <c r="A3684" t="s">
        <v>5958</v>
      </c>
      <c r="B3684" t="str">
        <f>C3684&amp;"-"&amp;COUNTIF(C$2:C3684,C3684)</f>
        <v>74219-4</v>
      </c>
      <c r="C3684">
        <v>74219</v>
      </c>
      <c r="D3684" s="57">
        <v>45077</v>
      </c>
      <c r="E3684" s="84" t="str">
        <f>F3684&amp;"-"&amp;COUNTIF($F$2:F3684,F3684)</f>
        <v>METASA-2997</v>
      </c>
      <c r="F3684" s="84" t="str">
        <f t="shared" si="171"/>
        <v>METASA</v>
      </c>
      <c r="G3684" t="s">
        <v>8581</v>
      </c>
      <c r="H3684" s="62">
        <v>88416482000106</v>
      </c>
      <c r="I3684" t="s">
        <v>30</v>
      </c>
      <c r="J3684">
        <v>22.03</v>
      </c>
      <c r="K3684">
        <v>335.3</v>
      </c>
    </row>
    <row r="3685" spans="1:11" x14ac:dyDescent="0.25">
      <c r="A3685" t="s">
        <v>5958</v>
      </c>
      <c r="B3685" t="str">
        <f>C3685&amp;"-"&amp;COUNTIF(C$2:C3685,C3685)</f>
        <v>74219-5</v>
      </c>
      <c r="C3685">
        <v>74219</v>
      </c>
      <c r="D3685" s="57">
        <v>45077</v>
      </c>
      <c r="E3685" s="84" t="str">
        <f>F3685&amp;"-"&amp;COUNTIF($F$2:F3685,F3685)</f>
        <v>METASA-2998</v>
      </c>
      <c r="F3685" s="84" t="str">
        <f t="shared" si="171"/>
        <v>METASA</v>
      </c>
      <c r="G3685" t="s">
        <v>8581</v>
      </c>
      <c r="H3685" s="62">
        <v>88416482000106</v>
      </c>
      <c r="I3685" t="s">
        <v>30</v>
      </c>
      <c r="J3685">
        <v>501.57</v>
      </c>
      <c r="K3685">
        <v>8466.5</v>
      </c>
    </row>
    <row r="3686" spans="1:11" x14ac:dyDescent="0.25">
      <c r="A3686" t="s">
        <v>5958</v>
      </c>
      <c r="B3686" t="str">
        <f>C3686&amp;"-"&amp;COUNTIF(C$2:C3686,C3686)</f>
        <v>74219-6</v>
      </c>
      <c r="C3686">
        <v>74219</v>
      </c>
      <c r="D3686" s="57">
        <v>45077</v>
      </c>
      <c r="E3686" s="84" t="str">
        <f>F3686&amp;"-"&amp;COUNTIF($F$2:F3686,F3686)</f>
        <v>METASA-2999</v>
      </c>
      <c r="F3686" s="84" t="str">
        <f t="shared" si="171"/>
        <v>METASA</v>
      </c>
      <c r="G3686" t="s">
        <v>8581</v>
      </c>
      <c r="H3686" s="62">
        <v>88416482000106</v>
      </c>
      <c r="I3686" t="s">
        <v>30</v>
      </c>
      <c r="J3686">
        <v>1306.7001</v>
      </c>
      <c r="K3686">
        <v>25245.42</v>
      </c>
    </row>
    <row r="3687" spans="1:11" x14ac:dyDescent="0.25">
      <c r="A3687" t="s">
        <v>5958</v>
      </c>
      <c r="B3687" t="str">
        <f>C3687&amp;"-"&amp;COUNTIF(C$2:C3687,C3687)</f>
        <v>74219-7</v>
      </c>
      <c r="C3687">
        <v>74219</v>
      </c>
      <c r="D3687" s="57">
        <v>45077</v>
      </c>
      <c r="E3687" s="84" t="str">
        <f>F3687&amp;"-"&amp;COUNTIF($F$2:F3687,F3687)</f>
        <v>METASA-3000</v>
      </c>
      <c r="F3687" s="84" t="str">
        <f t="shared" si="171"/>
        <v>METASA</v>
      </c>
      <c r="G3687" t="s">
        <v>8581</v>
      </c>
      <c r="H3687" s="62">
        <v>88416482000106</v>
      </c>
      <c r="I3687" t="s">
        <v>30</v>
      </c>
      <c r="J3687">
        <v>363.18990000000002</v>
      </c>
      <c r="K3687">
        <v>7016.83</v>
      </c>
    </row>
    <row r="3688" spans="1:11" x14ac:dyDescent="0.25">
      <c r="A3688" t="s">
        <v>5958</v>
      </c>
      <c r="B3688" t="str">
        <f>C3688&amp;"-"&amp;COUNTIF(C$2:C3688,C3688)</f>
        <v>74219-8</v>
      </c>
      <c r="C3688">
        <v>74219</v>
      </c>
      <c r="D3688" s="57">
        <v>45077</v>
      </c>
      <c r="E3688" s="84" t="str">
        <f>F3688&amp;"-"&amp;COUNTIF($F$2:F3688,F3688)</f>
        <v>METASA-3001</v>
      </c>
      <c r="F3688" s="84" t="str">
        <f t="shared" si="171"/>
        <v>METASA</v>
      </c>
      <c r="G3688" t="s">
        <v>8581</v>
      </c>
      <c r="H3688" s="62">
        <v>88416482000106</v>
      </c>
      <c r="I3688" t="s">
        <v>30</v>
      </c>
      <c r="J3688">
        <v>2778.12</v>
      </c>
      <c r="K3688">
        <v>13890.6</v>
      </c>
    </row>
    <row r="3689" spans="1:11" x14ac:dyDescent="0.25">
      <c r="A3689" t="s">
        <v>5992</v>
      </c>
      <c r="B3689" t="str">
        <f>C3689&amp;"-"&amp;COUNTIF(C$2:C3689,C3689)</f>
        <v>120301-1</v>
      </c>
      <c r="C3689">
        <v>120301</v>
      </c>
      <c r="D3689" s="57">
        <v>45077</v>
      </c>
      <c r="E3689" s="84" t="str">
        <f>F3689&amp;"-"&amp;COUNTIF($F$2:F3689,F3689)</f>
        <v>TECFLUX-1</v>
      </c>
      <c r="F3689" s="84" t="str">
        <f t="shared" si="171"/>
        <v>TECFLUX</v>
      </c>
      <c r="G3689" t="s">
        <v>8599</v>
      </c>
      <c r="H3689" s="62">
        <v>60933017000123</v>
      </c>
      <c r="I3689" t="s">
        <v>5984</v>
      </c>
      <c r="J3689">
        <v>30</v>
      </c>
      <c r="K3689">
        <v>12388.8</v>
      </c>
    </row>
    <row r="3690" spans="1:11" x14ac:dyDescent="0.25">
      <c r="A3690" t="s">
        <v>6019</v>
      </c>
      <c r="B3690" t="str">
        <f>C3690&amp;"-"&amp;COUNTIF(C$2:C3690,C3690)</f>
        <v>110655-1</v>
      </c>
      <c r="C3690">
        <v>110655</v>
      </c>
      <c r="D3690" s="57">
        <v>45077</v>
      </c>
      <c r="E3690" s="84" t="str">
        <f>F3690&amp;"-"&amp;COUNTIF($F$2:F3690,F3690)</f>
        <v>TECNOFLON-1</v>
      </c>
      <c r="F3690" s="84" t="str">
        <f t="shared" si="171"/>
        <v>TECNOFLON</v>
      </c>
      <c r="G3690" t="s">
        <v>8600</v>
      </c>
      <c r="H3690" s="62">
        <v>69196657000172</v>
      </c>
      <c r="I3690" t="s">
        <v>869</v>
      </c>
      <c r="J3690">
        <v>44</v>
      </c>
      <c r="K3690">
        <v>2069.7600000000002</v>
      </c>
    </row>
    <row r="3691" spans="1:11" x14ac:dyDescent="0.25">
      <c r="A3691" t="s">
        <v>6019</v>
      </c>
      <c r="B3691" t="str">
        <f>C3691&amp;"-"&amp;COUNTIF(C$2:C3691,C3691)</f>
        <v>110655-2</v>
      </c>
      <c r="C3691">
        <v>110655</v>
      </c>
      <c r="D3691" s="57">
        <v>45077</v>
      </c>
      <c r="E3691" s="84" t="str">
        <f>F3691&amp;"-"&amp;COUNTIF($F$2:F3691,F3691)</f>
        <v>TECNOFLON-2</v>
      </c>
      <c r="F3691" s="84" t="str">
        <f t="shared" si="171"/>
        <v>TECNOFLON</v>
      </c>
      <c r="G3691" t="s">
        <v>8600</v>
      </c>
      <c r="H3691" s="62">
        <v>69196657000172</v>
      </c>
      <c r="I3691" t="s">
        <v>869</v>
      </c>
      <c r="J3691">
        <v>25</v>
      </c>
      <c r="K3691">
        <v>2009</v>
      </c>
    </row>
    <row r="3692" spans="1:11" x14ac:dyDescent="0.25">
      <c r="A3692" t="s">
        <v>6019</v>
      </c>
      <c r="B3692" t="str">
        <f>C3692&amp;"-"&amp;COUNTIF(C$2:C3692,C3692)</f>
        <v>110655-3</v>
      </c>
      <c r="C3692">
        <v>110655</v>
      </c>
      <c r="D3692" s="57">
        <v>45077</v>
      </c>
      <c r="E3692" s="84" t="str">
        <f>F3692&amp;"-"&amp;COUNTIF($F$2:F3692,F3692)</f>
        <v>TECNOFLON-3</v>
      </c>
      <c r="F3692" s="84" t="str">
        <f t="shared" si="171"/>
        <v>TECNOFLON</v>
      </c>
      <c r="G3692" t="s">
        <v>8600</v>
      </c>
      <c r="H3692" s="62">
        <v>69196657000172</v>
      </c>
      <c r="I3692" t="s">
        <v>869</v>
      </c>
      <c r="J3692">
        <v>38</v>
      </c>
      <c r="K3692">
        <v>1415.12</v>
      </c>
    </row>
    <row r="3693" spans="1:11" x14ac:dyDescent="0.25">
      <c r="A3693" t="s">
        <v>6019</v>
      </c>
      <c r="B3693" t="str">
        <f>C3693&amp;"-"&amp;COUNTIF(C$2:C3693,C3693)</f>
        <v>110655-4</v>
      </c>
      <c r="C3693">
        <v>110655</v>
      </c>
      <c r="D3693" s="57">
        <v>45077</v>
      </c>
      <c r="E3693" s="84" t="str">
        <f>F3693&amp;"-"&amp;COUNTIF($F$2:F3693,F3693)</f>
        <v>TECNOFLON-4</v>
      </c>
      <c r="F3693" s="84" t="str">
        <f t="shared" si="171"/>
        <v>TECNOFLON</v>
      </c>
      <c r="G3693" t="s">
        <v>8600</v>
      </c>
      <c r="H3693" s="62">
        <v>69196657000172</v>
      </c>
      <c r="I3693" t="s">
        <v>4726</v>
      </c>
      <c r="J3693">
        <v>37</v>
      </c>
      <c r="K3693">
        <v>93351</v>
      </c>
    </row>
    <row r="3694" spans="1:11" x14ac:dyDescent="0.25">
      <c r="A3694" t="s">
        <v>5961</v>
      </c>
      <c r="B3694" t="str">
        <f>C3694&amp;"-"&amp;COUNTIF(C$2:C3694,C3694)</f>
        <v>68654-1</v>
      </c>
      <c r="C3694">
        <v>68654</v>
      </c>
      <c r="D3694" s="57">
        <v>45083</v>
      </c>
      <c r="E3694" s="84" t="str">
        <f>F3694&amp;"-"&amp;COUNTIF($F$2:F3694,F3694)</f>
        <v>VOESTALPINE-23</v>
      </c>
      <c r="F3694" s="84" t="str">
        <f t="shared" si="171"/>
        <v>VOESTALPINE</v>
      </c>
      <c r="G3694" t="s">
        <v>8583</v>
      </c>
      <c r="H3694" s="62">
        <v>61479002000523</v>
      </c>
      <c r="I3694" t="s">
        <v>30</v>
      </c>
      <c r="J3694">
        <v>3780</v>
      </c>
      <c r="K3694">
        <v>105424.2</v>
      </c>
    </row>
    <row r="3695" spans="1:11" x14ac:dyDescent="0.25">
      <c r="A3695" t="s">
        <v>5986</v>
      </c>
      <c r="B3695" t="str">
        <f>C3695&amp;"-"&amp;COUNTIF(C$2:C3695,C3695)</f>
        <v>25726-1</v>
      </c>
      <c r="C3695">
        <v>25726</v>
      </c>
      <c r="D3695" s="57">
        <v>45083</v>
      </c>
      <c r="E3695" s="84" t="str">
        <f>F3695&amp;"-"&amp;COUNTIF($F$2:F3695,F3695)</f>
        <v>WK-101</v>
      </c>
      <c r="F3695" s="84" t="str">
        <f t="shared" si="171"/>
        <v>WK</v>
      </c>
      <c r="G3695" t="s">
        <v>8586</v>
      </c>
      <c r="H3695" s="62">
        <v>97434047000103</v>
      </c>
      <c r="I3695" t="s">
        <v>5984</v>
      </c>
      <c r="J3695">
        <v>6.9</v>
      </c>
      <c r="K3695">
        <v>1684.64</v>
      </c>
    </row>
    <row r="3696" spans="1:11" x14ac:dyDescent="0.25">
      <c r="A3696" t="s">
        <v>5986</v>
      </c>
      <c r="B3696" t="str">
        <f>C3696&amp;"-"&amp;COUNTIF(C$2:C3696,C3696)</f>
        <v>25726-2</v>
      </c>
      <c r="C3696">
        <v>25726</v>
      </c>
      <c r="D3696" s="57">
        <v>45083</v>
      </c>
      <c r="E3696" s="84" t="str">
        <f>F3696&amp;"-"&amp;COUNTIF($F$2:F3696,F3696)</f>
        <v>WK-102</v>
      </c>
      <c r="F3696" s="84" t="str">
        <f t="shared" si="171"/>
        <v>WK</v>
      </c>
      <c r="G3696" t="s">
        <v>8586</v>
      </c>
      <c r="H3696" s="62">
        <v>97434047000103</v>
      </c>
      <c r="I3696" t="s">
        <v>5984</v>
      </c>
      <c r="J3696">
        <v>11.1</v>
      </c>
      <c r="K3696">
        <v>2530.8000000000002</v>
      </c>
    </row>
    <row r="3697" spans="1:11" x14ac:dyDescent="0.25">
      <c r="A3697" t="s">
        <v>5982</v>
      </c>
      <c r="B3697" t="str">
        <f>C3697&amp;"-"&amp;COUNTIF(C$2:C3697,C3697)</f>
        <v>25726-3</v>
      </c>
      <c r="C3697">
        <v>25726</v>
      </c>
      <c r="D3697" s="57">
        <v>45083</v>
      </c>
      <c r="E3697" s="84" t="str">
        <f>F3697&amp;"-"&amp;COUNTIF($F$2:F3697,F3697)</f>
        <v>WK-103</v>
      </c>
      <c r="F3697" s="84" t="str">
        <f t="shared" si="171"/>
        <v>WK</v>
      </c>
      <c r="G3697" t="s">
        <v>8586</v>
      </c>
      <c r="H3697" s="62">
        <v>97434047000103</v>
      </c>
      <c r="I3697" t="s">
        <v>4726</v>
      </c>
      <c r="J3697">
        <v>3.8</v>
      </c>
      <c r="K3697">
        <v>7905.9</v>
      </c>
    </row>
    <row r="3698" spans="1:11" x14ac:dyDescent="0.25">
      <c r="A3698" t="s">
        <v>5982</v>
      </c>
      <c r="B3698" t="str">
        <f>C3698&amp;"-"&amp;COUNTIF(C$2:C3698,C3698)</f>
        <v>25726-4</v>
      </c>
      <c r="C3698">
        <v>25726</v>
      </c>
      <c r="D3698" s="57">
        <v>45083</v>
      </c>
      <c r="E3698" s="84" t="str">
        <f>F3698&amp;"-"&amp;COUNTIF($F$2:F3698,F3698)</f>
        <v>WK-104</v>
      </c>
      <c r="F3698" s="84" t="str">
        <f t="shared" si="171"/>
        <v>WK</v>
      </c>
      <c r="G3698" t="s">
        <v>8586</v>
      </c>
      <c r="H3698" s="62">
        <v>97434047000103</v>
      </c>
      <c r="I3698" t="s">
        <v>4726</v>
      </c>
      <c r="J3698">
        <v>7.44</v>
      </c>
      <c r="K3698">
        <v>22052.16</v>
      </c>
    </row>
    <row r="3699" spans="1:11" x14ac:dyDescent="0.25">
      <c r="A3699" t="s">
        <v>5981</v>
      </c>
      <c r="B3699" t="str">
        <f>C3699&amp;"-"&amp;COUNTIF(C$2:C3699,C3699)</f>
        <v>25726-5</v>
      </c>
      <c r="C3699">
        <v>25726</v>
      </c>
      <c r="D3699" s="57">
        <v>45083</v>
      </c>
      <c r="E3699" s="84" t="str">
        <f>F3699&amp;"-"&amp;COUNTIF($F$2:F3699,F3699)</f>
        <v>WK-105</v>
      </c>
      <c r="F3699" s="84" t="str">
        <f t="shared" si="171"/>
        <v>WK</v>
      </c>
      <c r="G3699" t="s">
        <v>8586</v>
      </c>
      <c r="H3699" s="62">
        <v>97434047000103</v>
      </c>
      <c r="I3699" t="s">
        <v>4726</v>
      </c>
      <c r="J3699">
        <v>7.5</v>
      </c>
      <c r="K3699">
        <v>34200</v>
      </c>
    </row>
    <row r="3700" spans="1:11" x14ac:dyDescent="0.25">
      <c r="A3700" t="s">
        <v>6013</v>
      </c>
      <c r="B3700" t="str">
        <f>C3700&amp;"-"&amp;COUNTIF(C$2:C3700,C3700)</f>
        <v>25742-1</v>
      </c>
      <c r="C3700">
        <v>25742</v>
      </c>
      <c r="D3700" s="57">
        <v>45083</v>
      </c>
      <c r="E3700" s="84" t="str">
        <f>F3700&amp;"-"&amp;COUNTIF($F$2:F3700,F3700)</f>
        <v>WK-106</v>
      </c>
      <c r="F3700" s="84" t="str">
        <f t="shared" si="171"/>
        <v>WK</v>
      </c>
      <c r="G3700" t="s">
        <v>8586</v>
      </c>
      <c r="H3700" s="62">
        <v>97434047000103</v>
      </c>
      <c r="I3700" t="s">
        <v>869</v>
      </c>
      <c r="J3700">
        <v>406</v>
      </c>
      <c r="K3700">
        <v>3248</v>
      </c>
    </row>
    <row r="3701" spans="1:11" x14ac:dyDescent="0.25">
      <c r="A3701" t="s">
        <v>5961</v>
      </c>
      <c r="B3701" t="str">
        <f>C3701&amp;"-"&amp;COUNTIF(C$2:C3701,C3701)</f>
        <v>68677-1</v>
      </c>
      <c r="C3701">
        <v>68677</v>
      </c>
      <c r="D3701" s="57">
        <v>45084</v>
      </c>
      <c r="E3701" s="84" t="str">
        <f>F3701&amp;"-"&amp;COUNTIF($F$2:F3701,F3701)</f>
        <v>VOESTALPINE-24</v>
      </c>
      <c r="F3701" s="84" t="str">
        <f t="shared" si="171"/>
        <v>VOESTALPINE</v>
      </c>
      <c r="G3701" t="s">
        <v>8583</v>
      </c>
      <c r="H3701" s="62">
        <v>61479002000523</v>
      </c>
      <c r="I3701" t="s">
        <v>30</v>
      </c>
      <c r="J3701">
        <v>3780</v>
      </c>
      <c r="K3701">
        <v>105424.2</v>
      </c>
    </row>
    <row r="3702" spans="1:11" x14ac:dyDescent="0.25">
      <c r="A3702" t="s">
        <v>5961</v>
      </c>
      <c r="B3702" t="str">
        <f>C3702&amp;"-"&amp;COUNTIF(C$2:C3702,C3702)</f>
        <v>68696-1</v>
      </c>
      <c r="C3702">
        <v>68696</v>
      </c>
      <c r="D3702" s="57">
        <v>45089</v>
      </c>
      <c r="E3702" s="84" t="str">
        <f>F3702&amp;"-"&amp;COUNTIF($F$2:F3702,F3702)</f>
        <v>VOESTALPINE-25</v>
      </c>
      <c r="F3702" s="84" t="str">
        <f t="shared" si="171"/>
        <v>VOESTALPINE</v>
      </c>
      <c r="G3702" t="s">
        <v>8583</v>
      </c>
      <c r="H3702" s="62">
        <v>61479002000523</v>
      </c>
      <c r="I3702" t="s">
        <v>30</v>
      </c>
      <c r="J3702">
        <v>2790</v>
      </c>
      <c r="K3702">
        <v>77813.100000000006</v>
      </c>
    </row>
    <row r="3703" spans="1:11" x14ac:dyDescent="0.25">
      <c r="A3703" t="s">
        <v>5995</v>
      </c>
      <c r="B3703" t="str">
        <f>C3703&amp;"-"&amp;COUNTIF(C$2:C3703,C3703)</f>
        <v>19981-1</v>
      </c>
      <c r="C3703">
        <v>19981</v>
      </c>
      <c r="D3703" s="57">
        <v>45092</v>
      </c>
      <c r="E3703" s="84" t="str">
        <f>F3703&amp;"-"&amp;COUNTIF($F$2:F3703,F3703)</f>
        <v>UTILINOX-6</v>
      </c>
      <c r="F3703" s="84" t="str">
        <f t="shared" si="171"/>
        <v>UTILINOX</v>
      </c>
      <c r="G3703" t="s">
        <v>8588</v>
      </c>
      <c r="H3703" s="62">
        <v>2677285000125</v>
      </c>
      <c r="I3703" t="s">
        <v>5984</v>
      </c>
      <c r="J3703">
        <v>2500</v>
      </c>
      <c r="K3703">
        <v>11900</v>
      </c>
    </row>
    <row r="3704" spans="1:11" x14ac:dyDescent="0.25">
      <c r="A3704" t="s">
        <v>5994</v>
      </c>
      <c r="B3704" t="str">
        <f>C3704&amp;"-"&amp;COUNTIF(C$2:C3704,C3704)</f>
        <v>19981-2</v>
      </c>
      <c r="C3704">
        <v>19981</v>
      </c>
      <c r="D3704" s="57">
        <v>45092</v>
      </c>
      <c r="E3704" s="84" t="str">
        <f>F3704&amp;"-"&amp;COUNTIF($F$2:F3704,F3704)</f>
        <v>UTILINOX-7</v>
      </c>
      <c r="F3704" s="84" t="str">
        <f t="shared" si="171"/>
        <v>UTILINOX</v>
      </c>
      <c r="G3704" t="s">
        <v>8588</v>
      </c>
      <c r="H3704" s="62">
        <v>2677285000125</v>
      </c>
      <c r="I3704" t="s">
        <v>869</v>
      </c>
      <c r="J3704">
        <v>14500</v>
      </c>
      <c r="K3704">
        <v>15660</v>
      </c>
    </row>
    <row r="3705" spans="1:11" x14ac:dyDescent="0.25">
      <c r="A3705" t="s">
        <v>5961</v>
      </c>
      <c r="B3705" t="str">
        <f>C3705&amp;"-"&amp;COUNTIF(C$2:C3705,C3705)</f>
        <v>68760-1</v>
      </c>
      <c r="C3705">
        <v>68760</v>
      </c>
      <c r="D3705" s="57">
        <v>45098</v>
      </c>
      <c r="E3705" s="84" t="str">
        <f>F3705&amp;"-"&amp;COUNTIF($F$2:F3705,F3705)</f>
        <v>VOESTALPINE-26</v>
      </c>
      <c r="F3705" s="84" t="str">
        <f t="shared" si="171"/>
        <v>VOESTALPINE</v>
      </c>
      <c r="G3705" t="s">
        <v>8583</v>
      </c>
      <c r="H3705" s="62">
        <v>61479002000523</v>
      </c>
      <c r="I3705" t="s">
        <v>30</v>
      </c>
      <c r="J3705">
        <v>10395</v>
      </c>
      <c r="K3705">
        <v>289916.55</v>
      </c>
    </row>
    <row r="3706" spans="1:11" x14ac:dyDescent="0.25">
      <c r="A3706" t="s">
        <v>5973</v>
      </c>
      <c r="B3706" t="str">
        <f>C3706&amp;"-"&amp;COUNTIF(C$2:C3706,C3706)</f>
        <v>31319-1</v>
      </c>
      <c r="C3706">
        <v>31319</v>
      </c>
      <c r="D3706" s="57">
        <v>45099</v>
      </c>
      <c r="E3706" s="84" t="str">
        <f>F3706&amp;"-"&amp;COUNTIF($F$2:F3706,F3706)</f>
        <v>TECIAM-1</v>
      </c>
      <c r="F3706" s="84" t="str">
        <f t="shared" si="171"/>
        <v>TECIAM</v>
      </c>
      <c r="G3706" t="s">
        <v>8601</v>
      </c>
      <c r="H3706" s="62">
        <v>50388768000152</v>
      </c>
      <c r="I3706" t="s">
        <v>5984</v>
      </c>
      <c r="J3706">
        <v>500</v>
      </c>
      <c r="K3706">
        <v>1670</v>
      </c>
    </row>
    <row r="3707" spans="1:11" x14ac:dyDescent="0.25">
      <c r="A3707" t="s">
        <v>6020</v>
      </c>
      <c r="B3707" t="str">
        <f>C3707&amp;"-"&amp;COUNTIF(C$2:C3707,C3707)</f>
        <v>10170-1</v>
      </c>
      <c r="C3707">
        <v>10170</v>
      </c>
      <c r="D3707" s="57">
        <v>45100</v>
      </c>
      <c r="E3707" s="84" t="str">
        <f>F3707&amp;"-"&amp;COUNTIF($F$2:F3707,F3707)</f>
        <v>CEPRONN-1</v>
      </c>
      <c r="F3707" s="84" t="str">
        <f t="shared" si="171"/>
        <v>CEPRONN</v>
      </c>
      <c r="G3707" t="s">
        <v>8602</v>
      </c>
      <c r="H3707" s="62">
        <v>13401034000130</v>
      </c>
      <c r="I3707" t="s">
        <v>869</v>
      </c>
      <c r="J3707">
        <v>33</v>
      </c>
      <c r="K3707">
        <v>1709.4</v>
      </c>
    </row>
    <row r="3708" spans="1:11" x14ac:dyDescent="0.25">
      <c r="A3708" t="s">
        <v>6020</v>
      </c>
      <c r="B3708" t="str">
        <f>C3708&amp;"-"&amp;COUNTIF(C$2:C3708,C3708)</f>
        <v>10170-2</v>
      </c>
      <c r="C3708">
        <v>10170</v>
      </c>
      <c r="D3708" s="57">
        <v>45100</v>
      </c>
      <c r="E3708" s="84" t="str">
        <f>F3708&amp;"-"&amp;COUNTIF($F$2:F3708,F3708)</f>
        <v>CEPRONN-2</v>
      </c>
      <c r="F3708" s="84" t="str">
        <f t="shared" si="171"/>
        <v>CEPRONN</v>
      </c>
      <c r="G3708" t="s">
        <v>8602</v>
      </c>
      <c r="H3708" s="62">
        <v>13401034000130</v>
      </c>
      <c r="I3708" t="s">
        <v>869</v>
      </c>
      <c r="J3708">
        <v>65</v>
      </c>
      <c r="K3708">
        <v>2421.25</v>
      </c>
    </row>
    <row r="3709" spans="1:11" x14ac:dyDescent="0.25">
      <c r="A3709" t="s">
        <v>5991</v>
      </c>
      <c r="B3709" t="str">
        <f>C3709&amp;"-"&amp;COUNTIF(C$2:C3709,C3709)</f>
        <v>166582-1</v>
      </c>
      <c r="C3709">
        <v>166582</v>
      </c>
      <c r="D3709" s="57">
        <v>45100</v>
      </c>
      <c r="E3709" s="84" t="str">
        <f>F3709&amp;"-"&amp;COUNTIF($F$2:F3709,F3709)</f>
        <v>H-23</v>
      </c>
      <c r="F3709" s="84" t="str">
        <f t="shared" si="171"/>
        <v>H</v>
      </c>
      <c r="G3709" t="s">
        <v>8589</v>
      </c>
      <c r="H3709" s="62">
        <v>62312426000138</v>
      </c>
      <c r="I3709" t="s">
        <v>5984</v>
      </c>
      <c r="J3709">
        <v>2047.6</v>
      </c>
      <c r="K3709">
        <v>422358.45</v>
      </c>
    </row>
    <row r="3710" spans="1:11" x14ac:dyDescent="0.25">
      <c r="A3710" t="s">
        <v>5991</v>
      </c>
      <c r="B3710" t="str">
        <f>C3710&amp;"-"&amp;COUNTIF(C$2:C3710,C3710)</f>
        <v>166582-2</v>
      </c>
      <c r="C3710">
        <v>166582</v>
      </c>
      <c r="D3710" s="57">
        <v>45100</v>
      </c>
      <c r="E3710" s="84" t="str">
        <f>F3710&amp;"-"&amp;COUNTIF($F$2:F3710,F3710)</f>
        <v>H-24</v>
      </c>
      <c r="F3710" s="84" t="str">
        <f t="shared" si="171"/>
        <v>H</v>
      </c>
      <c r="G3710" t="s">
        <v>8589</v>
      </c>
      <c r="H3710" s="62">
        <v>62312426000138</v>
      </c>
      <c r="I3710" t="s">
        <v>5984</v>
      </c>
      <c r="J3710">
        <v>582</v>
      </c>
      <c r="K3710">
        <v>60469.8</v>
      </c>
    </row>
    <row r="3711" spans="1:11" x14ac:dyDescent="0.25">
      <c r="A3711" t="s">
        <v>5976</v>
      </c>
      <c r="B3711" t="str">
        <f>C3711&amp;"-"&amp;COUNTIF(C$2:C3711,C3711)</f>
        <v>109830-1</v>
      </c>
      <c r="C3711">
        <v>109830</v>
      </c>
      <c r="D3711" s="57">
        <v>45104</v>
      </c>
      <c r="E3711" s="84" t="str">
        <f>F3711&amp;"-"&amp;COUNTIF($F$2:F3711,F3711)</f>
        <v>ESAB-114</v>
      </c>
      <c r="F3711" s="84" t="str">
        <f t="shared" si="171"/>
        <v>ESAB</v>
      </c>
      <c r="G3711" t="s">
        <v>8582</v>
      </c>
      <c r="H3711" s="62">
        <v>29799921000571</v>
      </c>
      <c r="I3711" t="s">
        <v>30</v>
      </c>
      <c r="J3711">
        <v>135</v>
      </c>
      <c r="K3711">
        <v>44910.45</v>
      </c>
    </row>
    <row r="3712" spans="1:11" x14ac:dyDescent="0.25">
      <c r="A3712" t="s">
        <v>5995</v>
      </c>
      <c r="B3712" t="str">
        <f>C3712&amp;"-"&amp;COUNTIF(C$2:C3712,C3712)</f>
        <v>20008-1</v>
      </c>
      <c r="C3712">
        <v>20008</v>
      </c>
      <c r="D3712" s="57">
        <v>45104</v>
      </c>
      <c r="E3712" s="84" t="str">
        <f>F3712&amp;"-"&amp;COUNTIF($F$2:F3712,F3712)</f>
        <v>UTILINOX-8</v>
      </c>
      <c r="F3712" s="84" t="str">
        <f t="shared" si="171"/>
        <v>UTILINOX</v>
      </c>
      <c r="G3712" t="s">
        <v>8588</v>
      </c>
      <c r="H3712" s="62">
        <v>2677285000125</v>
      </c>
      <c r="I3712" t="s">
        <v>5984</v>
      </c>
      <c r="J3712">
        <v>11200</v>
      </c>
      <c r="K3712">
        <v>53312</v>
      </c>
    </row>
    <row r="3713" spans="1:11" x14ac:dyDescent="0.25">
      <c r="A3713" t="s">
        <v>6002</v>
      </c>
      <c r="B3713" t="str">
        <f>C3713&amp;"-"&amp;COUNTIF(C$2:C3713,C3713)</f>
        <v>120158-1</v>
      </c>
      <c r="C3713">
        <v>120158</v>
      </c>
      <c r="D3713" s="57">
        <v>45106</v>
      </c>
      <c r="E3713" s="84" t="str">
        <f>F3713&amp;"-"&amp;COUNTIF($F$2:F3713,F3713)</f>
        <v>POLEODUTO-28</v>
      </c>
      <c r="F3713" s="84" t="str">
        <f t="shared" si="171"/>
        <v>POLEODUTO</v>
      </c>
      <c r="G3713" t="s">
        <v>8592</v>
      </c>
      <c r="H3713" s="62">
        <v>72797913000191</v>
      </c>
      <c r="I3713" t="s">
        <v>5984</v>
      </c>
      <c r="J3713">
        <v>432</v>
      </c>
      <c r="K3713">
        <v>252119.52</v>
      </c>
    </row>
    <row r="3714" spans="1:11" x14ac:dyDescent="0.25">
      <c r="A3714" t="s">
        <v>6002</v>
      </c>
      <c r="B3714" t="str">
        <f>C3714&amp;"-"&amp;COUNTIF(C$2:C3714,C3714)</f>
        <v>120158-2</v>
      </c>
      <c r="C3714">
        <v>120158</v>
      </c>
      <c r="D3714" s="57">
        <v>45106</v>
      </c>
      <c r="E3714" s="84" t="str">
        <f>F3714&amp;"-"&amp;COUNTIF($F$2:F3714,F3714)</f>
        <v>POLEODUTO-29</v>
      </c>
      <c r="F3714" s="84" t="str">
        <f t="shared" si="171"/>
        <v>POLEODUTO</v>
      </c>
      <c r="G3714" t="s">
        <v>8592</v>
      </c>
      <c r="H3714" s="62">
        <v>72797913000191</v>
      </c>
      <c r="I3714" t="s">
        <v>5984</v>
      </c>
      <c r="J3714">
        <v>186</v>
      </c>
      <c r="K3714">
        <v>148940.12</v>
      </c>
    </row>
    <row r="3715" spans="1:11" x14ac:dyDescent="0.25">
      <c r="A3715" t="s">
        <v>6002</v>
      </c>
      <c r="B3715" t="str">
        <f>C3715&amp;"-"&amp;COUNTIF(C$2:C3715,C3715)</f>
        <v>120158-3</v>
      </c>
      <c r="C3715">
        <v>120158</v>
      </c>
      <c r="D3715" s="57">
        <v>45106</v>
      </c>
      <c r="E3715" s="84" t="str">
        <f>F3715&amp;"-"&amp;COUNTIF($F$2:F3715,F3715)</f>
        <v>POLEODUTO-30</v>
      </c>
      <c r="F3715" s="84" t="str">
        <f t="shared" ref="F3715:F3778" si="172">LEFT(G3715,SEARCH(" ",G3715)-1)</f>
        <v>POLEODUTO</v>
      </c>
      <c r="G3715" t="s">
        <v>8592</v>
      </c>
      <c r="H3715" s="62">
        <v>72797913000191</v>
      </c>
      <c r="I3715" t="s">
        <v>5984</v>
      </c>
      <c r="J3715">
        <v>30</v>
      </c>
      <c r="K3715">
        <v>9200</v>
      </c>
    </row>
    <row r="3716" spans="1:11" x14ac:dyDescent="0.25">
      <c r="A3716" t="s">
        <v>6002</v>
      </c>
      <c r="B3716" t="str">
        <f>C3716&amp;"-"&amp;COUNTIF(C$2:C3716,C3716)</f>
        <v>120159-1</v>
      </c>
      <c r="C3716">
        <v>120159</v>
      </c>
      <c r="D3716" s="57">
        <v>45106</v>
      </c>
      <c r="E3716" s="84" t="str">
        <f>F3716&amp;"-"&amp;COUNTIF($F$2:F3716,F3716)</f>
        <v>POLEODUTO-31</v>
      </c>
      <c r="F3716" s="84" t="str">
        <f t="shared" si="172"/>
        <v>POLEODUTO</v>
      </c>
      <c r="G3716" t="s">
        <v>8592</v>
      </c>
      <c r="H3716" s="62">
        <v>72797913000191</v>
      </c>
      <c r="I3716" t="s">
        <v>5984</v>
      </c>
      <c r="J3716">
        <v>293</v>
      </c>
      <c r="K3716">
        <v>161796.56</v>
      </c>
    </row>
    <row r="3717" spans="1:11" x14ac:dyDescent="0.25">
      <c r="A3717" t="s">
        <v>6002</v>
      </c>
      <c r="B3717" t="str">
        <f>C3717&amp;"-"&amp;COUNTIF(C$2:C3717,C3717)</f>
        <v>120160-1</v>
      </c>
      <c r="C3717">
        <v>120160</v>
      </c>
      <c r="D3717" s="57">
        <v>45106</v>
      </c>
      <c r="E3717" s="84" t="str">
        <f>F3717&amp;"-"&amp;COUNTIF($F$2:F3717,F3717)</f>
        <v>POLEODUTO-32</v>
      </c>
      <c r="F3717" s="84" t="str">
        <f t="shared" si="172"/>
        <v>POLEODUTO</v>
      </c>
      <c r="G3717" t="s">
        <v>8592</v>
      </c>
      <c r="H3717" s="62">
        <v>72797913000191</v>
      </c>
      <c r="I3717" t="s">
        <v>5984</v>
      </c>
      <c r="J3717">
        <v>120</v>
      </c>
      <c r="K3717">
        <v>70033.2</v>
      </c>
    </row>
    <row r="3718" spans="1:11" x14ac:dyDescent="0.25">
      <c r="A3718" t="s">
        <v>6002</v>
      </c>
      <c r="B3718" t="str">
        <f>C3718&amp;"-"&amp;COUNTIF(C$2:C3718,C3718)</f>
        <v>120160-2</v>
      </c>
      <c r="C3718">
        <v>120160</v>
      </c>
      <c r="D3718" s="57">
        <v>45106</v>
      </c>
      <c r="E3718" s="84" t="str">
        <f>F3718&amp;"-"&amp;COUNTIF($F$2:F3718,F3718)</f>
        <v>POLEODUTO-33</v>
      </c>
      <c r="F3718" s="84" t="str">
        <f t="shared" si="172"/>
        <v>POLEODUTO</v>
      </c>
      <c r="G3718" t="s">
        <v>8592</v>
      </c>
      <c r="H3718" s="62">
        <v>72797913000191</v>
      </c>
      <c r="I3718" t="s">
        <v>5984</v>
      </c>
      <c r="J3718">
        <v>957</v>
      </c>
      <c r="K3718">
        <v>287300.96999999997</v>
      </c>
    </row>
    <row r="3719" spans="1:11" x14ac:dyDescent="0.25">
      <c r="A3719" t="s">
        <v>6002</v>
      </c>
      <c r="B3719" t="str">
        <f>C3719&amp;"-"&amp;COUNTIF(C$2:C3719,C3719)</f>
        <v>120161-1</v>
      </c>
      <c r="C3719">
        <v>120161</v>
      </c>
      <c r="D3719" s="57">
        <v>45106</v>
      </c>
      <c r="E3719" s="84" t="str">
        <f>F3719&amp;"-"&amp;COUNTIF($F$2:F3719,F3719)</f>
        <v>POLEODUTO-34</v>
      </c>
      <c r="F3719" s="84" t="str">
        <f t="shared" si="172"/>
        <v>POLEODUTO</v>
      </c>
      <c r="G3719" t="s">
        <v>8592</v>
      </c>
      <c r="H3719" s="62">
        <v>72797913000191</v>
      </c>
      <c r="I3719" t="s">
        <v>5984</v>
      </c>
      <c r="J3719">
        <v>696</v>
      </c>
      <c r="K3719">
        <v>301267.74</v>
      </c>
    </row>
    <row r="3720" spans="1:11" x14ac:dyDescent="0.25">
      <c r="A3720" t="s">
        <v>6002</v>
      </c>
      <c r="B3720" t="str">
        <f>C3720&amp;"-"&amp;COUNTIF(C$2:C3720,C3720)</f>
        <v>120162-1</v>
      </c>
      <c r="C3720">
        <v>120162</v>
      </c>
      <c r="D3720" s="57">
        <v>45106</v>
      </c>
      <c r="E3720" s="84" t="str">
        <f>F3720&amp;"-"&amp;COUNTIF($F$2:F3720,F3720)</f>
        <v>POLEODUTO-35</v>
      </c>
      <c r="F3720" s="84" t="str">
        <f t="shared" si="172"/>
        <v>POLEODUTO</v>
      </c>
      <c r="G3720" t="s">
        <v>8592</v>
      </c>
      <c r="H3720" s="62">
        <v>72797913000191</v>
      </c>
      <c r="I3720" t="s">
        <v>5984</v>
      </c>
      <c r="J3720">
        <v>666</v>
      </c>
      <c r="K3720">
        <v>337880.85</v>
      </c>
    </row>
    <row r="3721" spans="1:11" x14ac:dyDescent="0.25">
      <c r="A3721" t="s">
        <v>6002</v>
      </c>
      <c r="B3721" t="str">
        <f>C3721&amp;"-"&amp;COUNTIF(C$2:C3721,C3721)</f>
        <v>120162-2</v>
      </c>
      <c r="C3721">
        <v>120162</v>
      </c>
      <c r="D3721" s="57">
        <v>45106</v>
      </c>
      <c r="E3721" s="84" t="str">
        <f>F3721&amp;"-"&amp;COUNTIF($F$2:F3721,F3721)</f>
        <v>POLEODUTO-36</v>
      </c>
      <c r="F3721" s="84" t="str">
        <f t="shared" si="172"/>
        <v>POLEODUTO</v>
      </c>
      <c r="G3721" t="s">
        <v>8592</v>
      </c>
      <c r="H3721" s="62">
        <v>72797913000191</v>
      </c>
      <c r="I3721" t="s">
        <v>5984</v>
      </c>
      <c r="J3721">
        <v>192</v>
      </c>
      <c r="K3721">
        <v>112053.12</v>
      </c>
    </row>
    <row r="3722" spans="1:11" x14ac:dyDescent="0.25">
      <c r="A3722" t="s">
        <v>6002</v>
      </c>
      <c r="B3722" t="str">
        <f>C3722&amp;"-"&amp;COUNTIF(C$2:C3722,C3722)</f>
        <v>120163-1</v>
      </c>
      <c r="C3722">
        <v>120163</v>
      </c>
      <c r="D3722" s="57">
        <v>45106</v>
      </c>
      <c r="E3722" s="84" t="str">
        <f>F3722&amp;"-"&amp;COUNTIF($F$2:F3722,F3722)</f>
        <v>POLEODUTO-37</v>
      </c>
      <c r="F3722" s="84" t="str">
        <f t="shared" si="172"/>
        <v>POLEODUTO</v>
      </c>
      <c r="G3722" t="s">
        <v>8592</v>
      </c>
      <c r="H3722" s="62">
        <v>72797913000191</v>
      </c>
      <c r="I3722" t="s">
        <v>869</v>
      </c>
      <c r="J3722">
        <v>74</v>
      </c>
      <c r="K3722">
        <v>20079.900000000001</v>
      </c>
    </row>
    <row r="3723" spans="1:11" x14ac:dyDescent="0.25">
      <c r="A3723" t="s">
        <v>6002</v>
      </c>
      <c r="B3723" t="str">
        <f>C3723&amp;"-"&amp;COUNTIF(C$2:C3723,C3723)</f>
        <v>120163-2</v>
      </c>
      <c r="C3723">
        <v>120163</v>
      </c>
      <c r="D3723" s="57">
        <v>45106</v>
      </c>
      <c r="E3723" s="84" t="str">
        <f>F3723&amp;"-"&amp;COUNTIF($F$2:F3723,F3723)</f>
        <v>POLEODUTO-38</v>
      </c>
      <c r="F3723" s="84" t="str">
        <f t="shared" si="172"/>
        <v>POLEODUTO</v>
      </c>
      <c r="G3723" t="s">
        <v>8592</v>
      </c>
      <c r="H3723" s="62">
        <v>72797913000191</v>
      </c>
      <c r="I3723" t="s">
        <v>869</v>
      </c>
      <c r="J3723">
        <v>74</v>
      </c>
      <c r="K3723">
        <v>36652.94</v>
      </c>
    </row>
    <row r="3724" spans="1:11" x14ac:dyDescent="0.25">
      <c r="A3724" t="s">
        <v>6002</v>
      </c>
      <c r="B3724" t="str">
        <f>C3724&amp;"-"&amp;COUNTIF(C$2:C3724,C3724)</f>
        <v>120163-3</v>
      </c>
      <c r="C3724">
        <v>120163</v>
      </c>
      <c r="D3724" s="57">
        <v>45106</v>
      </c>
      <c r="E3724" s="84" t="str">
        <f>F3724&amp;"-"&amp;COUNTIF($F$2:F3724,F3724)</f>
        <v>POLEODUTO-39</v>
      </c>
      <c r="F3724" s="84" t="str">
        <f t="shared" si="172"/>
        <v>POLEODUTO</v>
      </c>
      <c r="G3724" t="s">
        <v>8592</v>
      </c>
      <c r="H3724" s="62">
        <v>72797913000191</v>
      </c>
      <c r="I3724" t="s">
        <v>869</v>
      </c>
      <c r="J3724">
        <v>63</v>
      </c>
      <c r="K3724">
        <v>43386.21</v>
      </c>
    </row>
    <row r="3725" spans="1:11" x14ac:dyDescent="0.25">
      <c r="A3725" t="s">
        <v>6002</v>
      </c>
      <c r="B3725" t="str">
        <f>C3725&amp;"-"&amp;COUNTIF(C$2:C3725,C3725)</f>
        <v>120163-4</v>
      </c>
      <c r="C3725">
        <v>120163</v>
      </c>
      <c r="D3725" s="57">
        <v>45106</v>
      </c>
      <c r="E3725" s="84" t="str">
        <f>F3725&amp;"-"&amp;COUNTIF($F$2:F3725,F3725)</f>
        <v>POLEODUTO-40</v>
      </c>
      <c r="F3725" s="84" t="str">
        <f t="shared" si="172"/>
        <v>POLEODUTO</v>
      </c>
      <c r="G3725" t="s">
        <v>8592</v>
      </c>
      <c r="H3725" s="62">
        <v>72797913000191</v>
      </c>
      <c r="I3725" t="s">
        <v>869</v>
      </c>
      <c r="J3725">
        <v>8</v>
      </c>
      <c r="K3725">
        <v>7080.64</v>
      </c>
    </row>
    <row r="3726" spans="1:11" x14ac:dyDescent="0.25">
      <c r="A3726" t="s">
        <v>6002</v>
      </c>
      <c r="B3726" t="str">
        <f>C3726&amp;"-"&amp;COUNTIF(C$2:C3726,C3726)</f>
        <v>120163-5</v>
      </c>
      <c r="C3726">
        <v>120163</v>
      </c>
      <c r="D3726" s="57">
        <v>45106</v>
      </c>
      <c r="E3726" s="84" t="str">
        <f>F3726&amp;"-"&amp;COUNTIF($F$2:F3726,F3726)</f>
        <v>POLEODUTO-41</v>
      </c>
      <c r="F3726" s="84" t="str">
        <f t="shared" si="172"/>
        <v>POLEODUTO</v>
      </c>
      <c r="G3726" t="s">
        <v>8592</v>
      </c>
      <c r="H3726" s="62">
        <v>72797913000191</v>
      </c>
      <c r="I3726" t="s">
        <v>869</v>
      </c>
      <c r="J3726">
        <v>9</v>
      </c>
      <c r="K3726">
        <v>3222.18</v>
      </c>
    </row>
    <row r="3727" spans="1:11" x14ac:dyDescent="0.25">
      <c r="A3727" t="s">
        <v>6002</v>
      </c>
      <c r="B3727" t="str">
        <f>C3727&amp;"-"&amp;COUNTIF(C$2:C3727,C3727)</f>
        <v>120163-6</v>
      </c>
      <c r="C3727">
        <v>120163</v>
      </c>
      <c r="D3727" s="57">
        <v>45106</v>
      </c>
      <c r="E3727" s="84" t="str">
        <f>F3727&amp;"-"&amp;COUNTIF($F$2:F3727,F3727)</f>
        <v>POLEODUTO-42</v>
      </c>
      <c r="F3727" s="84" t="str">
        <f t="shared" si="172"/>
        <v>POLEODUTO</v>
      </c>
      <c r="G3727" t="s">
        <v>8592</v>
      </c>
      <c r="H3727" s="62">
        <v>72797913000191</v>
      </c>
      <c r="I3727" t="s">
        <v>869</v>
      </c>
      <c r="J3727">
        <v>15</v>
      </c>
      <c r="K3727">
        <v>7699.8</v>
      </c>
    </row>
    <row r="3728" spans="1:11" x14ac:dyDescent="0.25">
      <c r="A3728" t="s">
        <v>6002</v>
      </c>
      <c r="B3728" t="str">
        <f>C3728&amp;"-"&amp;COUNTIF(C$2:C3728,C3728)</f>
        <v>120163-7</v>
      </c>
      <c r="C3728">
        <v>120163</v>
      </c>
      <c r="D3728" s="57">
        <v>45106</v>
      </c>
      <c r="E3728" s="84" t="str">
        <f>F3728&amp;"-"&amp;COUNTIF($F$2:F3728,F3728)</f>
        <v>POLEODUTO-43</v>
      </c>
      <c r="F3728" s="84" t="str">
        <f t="shared" si="172"/>
        <v>POLEODUTO</v>
      </c>
      <c r="G3728" t="s">
        <v>8592</v>
      </c>
      <c r="H3728" s="62">
        <v>72797913000191</v>
      </c>
      <c r="I3728" t="s">
        <v>869</v>
      </c>
      <c r="J3728">
        <v>7</v>
      </c>
      <c r="K3728">
        <v>4280.78</v>
      </c>
    </row>
    <row r="3729" spans="1:11" x14ac:dyDescent="0.25">
      <c r="A3729" t="s">
        <v>6002</v>
      </c>
      <c r="B3729" t="str">
        <f>C3729&amp;"-"&amp;COUNTIF(C$2:C3729,C3729)</f>
        <v>120163-8</v>
      </c>
      <c r="C3729">
        <v>120163</v>
      </c>
      <c r="D3729" s="57">
        <v>45106</v>
      </c>
      <c r="E3729" s="84" t="str">
        <f>F3729&amp;"-"&amp;COUNTIF($F$2:F3729,F3729)</f>
        <v>POLEODUTO-44</v>
      </c>
      <c r="F3729" s="84" t="str">
        <f t="shared" si="172"/>
        <v>POLEODUTO</v>
      </c>
      <c r="G3729" t="s">
        <v>8592</v>
      </c>
      <c r="H3729" s="62">
        <v>72797913000191</v>
      </c>
      <c r="I3729" t="s">
        <v>869</v>
      </c>
      <c r="J3729">
        <v>9</v>
      </c>
      <c r="K3729">
        <v>6023.97</v>
      </c>
    </row>
    <row r="3730" spans="1:11" x14ac:dyDescent="0.25">
      <c r="A3730" t="s">
        <v>6002</v>
      </c>
      <c r="B3730" t="str">
        <f>C3730&amp;"-"&amp;COUNTIF(C$2:C3730,C3730)</f>
        <v>120163-9</v>
      </c>
      <c r="C3730">
        <v>120163</v>
      </c>
      <c r="D3730" s="57">
        <v>45106</v>
      </c>
      <c r="E3730" s="84" t="str">
        <f>F3730&amp;"-"&amp;COUNTIF($F$2:F3730,F3730)</f>
        <v>POLEODUTO-45</v>
      </c>
      <c r="F3730" s="84" t="str">
        <f t="shared" si="172"/>
        <v>POLEODUTO</v>
      </c>
      <c r="G3730" t="s">
        <v>8592</v>
      </c>
      <c r="H3730" s="62">
        <v>72797913000191</v>
      </c>
      <c r="I3730" t="s">
        <v>869</v>
      </c>
      <c r="J3730">
        <v>17</v>
      </c>
      <c r="K3730">
        <v>15688.62</v>
      </c>
    </row>
    <row r="3731" spans="1:11" x14ac:dyDescent="0.25">
      <c r="A3731" t="s">
        <v>6002</v>
      </c>
      <c r="B3731" t="str">
        <f>C3731&amp;"-"&amp;COUNTIF(C$2:C3731,C3731)</f>
        <v>120163-10</v>
      </c>
      <c r="C3731">
        <v>120163</v>
      </c>
      <c r="D3731" s="57">
        <v>45106</v>
      </c>
      <c r="E3731" s="84" t="str">
        <f>F3731&amp;"-"&amp;COUNTIF($F$2:F3731,F3731)</f>
        <v>POLEODUTO-46</v>
      </c>
      <c r="F3731" s="84" t="str">
        <f t="shared" si="172"/>
        <v>POLEODUTO</v>
      </c>
      <c r="G3731" t="s">
        <v>8592</v>
      </c>
      <c r="H3731" s="62">
        <v>72797913000191</v>
      </c>
      <c r="I3731" t="s">
        <v>869</v>
      </c>
      <c r="J3731">
        <v>3</v>
      </c>
      <c r="K3731">
        <v>3357.78</v>
      </c>
    </row>
    <row r="3732" spans="1:11" x14ac:dyDescent="0.25">
      <c r="A3732" t="s">
        <v>6002</v>
      </c>
      <c r="B3732" t="str">
        <f>C3732&amp;"-"&amp;COUNTIF(C$2:C3732,C3732)</f>
        <v>120164-1</v>
      </c>
      <c r="C3732">
        <v>120164</v>
      </c>
      <c r="D3732" s="57">
        <v>45106</v>
      </c>
      <c r="E3732" s="84" t="str">
        <f>F3732&amp;"-"&amp;COUNTIF($F$2:F3732,F3732)</f>
        <v>POLEODUTO-47</v>
      </c>
      <c r="F3732" s="84" t="str">
        <f t="shared" si="172"/>
        <v>POLEODUTO</v>
      </c>
      <c r="G3732" t="s">
        <v>8592</v>
      </c>
      <c r="H3732" s="62">
        <v>72797913000191</v>
      </c>
      <c r="I3732" t="s">
        <v>869</v>
      </c>
      <c r="J3732">
        <v>22</v>
      </c>
      <c r="K3732">
        <v>9928.16</v>
      </c>
    </row>
    <row r="3733" spans="1:11" x14ac:dyDescent="0.25">
      <c r="A3733" t="s">
        <v>6002</v>
      </c>
      <c r="B3733" t="str">
        <f>C3733&amp;"-"&amp;COUNTIF(C$2:C3733,C3733)</f>
        <v>120164-2</v>
      </c>
      <c r="C3733">
        <v>120164</v>
      </c>
      <c r="D3733" s="57">
        <v>45106</v>
      </c>
      <c r="E3733" s="84" t="str">
        <f>F3733&amp;"-"&amp;COUNTIF($F$2:F3733,F3733)</f>
        <v>POLEODUTO-48</v>
      </c>
      <c r="F3733" s="84" t="str">
        <f t="shared" si="172"/>
        <v>POLEODUTO</v>
      </c>
      <c r="G3733" t="s">
        <v>8592</v>
      </c>
      <c r="H3733" s="62">
        <v>72797913000191</v>
      </c>
      <c r="I3733" t="s">
        <v>869</v>
      </c>
      <c r="J3733">
        <v>9</v>
      </c>
      <c r="K3733">
        <v>2931.57</v>
      </c>
    </row>
    <row r="3734" spans="1:11" x14ac:dyDescent="0.25">
      <c r="A3734" t="s">
        <v>6002</v>
      </c>
      <c r="B3734" t="str">
        <f>C3734&amp;"-"&amp;COUNTIF(C$2:C3734,C3734)</f>
        <v>120164-3</v>
      </c>
      <c r="C3734">
        <v>120164</v>
      </c>
      <c r="D3734" s="57">
        <v>45106</v>
      </c>
      <c r="E3734" s="84" t="str">
        <f>F3734&amp;"-"&amp;COUNTIF($F$2:F3734,F3734)</f>
        <v>POLEODUTO-49</v>
      </c>
      <c r="F3734" s="84" t="str">
        <f t="shared" si="172"/>
        <v>POLEODUTO</v>
      </c>
      <c r="G3734" t="s">
        <v>8592</v>
      </c>
      <c r="H3734" s="62">
        <v>72797913000191</v>
      </c>
      <c r="I3734" t="s">
        <v>869</v>
      </c>
      <c r="J3734">
        <v>11</v>
      </c>
      <c r="K3734">
        <v>4482.0600000000004</v>
      </c>
    </row>
    <row r="3735" spans="1:11" x14ac:dyDescent="0.25">
      <c r="A3735" t="s">
        <v>6002</v>
      </c>
      <c r="B3735" t="str">
        <f>C3735&amp;"-"&amp;COUNTIF(C$2:C3735,C3735)</f>
        <v>120164-4</v>
      </c>
      <c r="C3735">
        <v>120164</v>
      </c>
      <c r="D3735" s="57">
        <v>45106</v>
      </c>
      <c r="E3735" s="84" t="str">
        <f>F3735&amp;"-"&amp;COUNTIF($F$2:F3735,F3735)</f>
        <v>POLEODUTO-50</v>
      </c>
      <c r="F3735" s="84" t="str">
        <f t="shared" si="172"/>
        <v>POLEODUTO</v>
      </c>
      <c r="G3735" t="s">
        <v>8592</v>
      </c>
      <c r="H3735" s="62">
        <v>72797913000191</v>
      </c>
      <c r="I3735" t="s">
        <v>869</v>
      </c>
      <c r="J3735">
        <v>9</v>
      </c>
      <c r="K3735">
        <v>4402.62</v>
      </c>
    </row>
    <row r="3736" spans="1:11" x14ac:dyDescent="0.25">
      <c r="A3736" t="s">
        <v>6002</v>
      </c>
      <c r="B3736" t="str">
        <f>C3736&amp;"-"&amp;COUNTIF(C$2:C3736,C3736)</f>
        <v>120164-5</v>
      </c>
      <c r="C3736">
        <v>120164</v>
      </c>
      <c r="D3736" s="57">
        <v>45106</v>
      </c>
      <c r="E3736" s="84" t="str">
        <f>F3736&amp;"-"&amp;COUNTIF($F$2:F3736,F3736)</f>
        <v>POLEODUTO-51</v>
      </c>
      <c r="F3736" s="84" t="str">
        <f t="shared" si="172"/>
        <v>POLEODUTO</v>
      </c>
      <c r="G3736" t="s">
        <v>8592</v>
      </c>
      <c r="H3736" s="62">
        <v>72797913000191</v>
      </c>
      <c r="I3736" t="s">
        <v>869</v>
      </c>
      <c r="J3736">
        <v>1</v>
      </c>
      <c r="K3736">
        <v>461.85</v>
      </c>
    </row>
    <row r="3737" spans="1:11" x14ac:dyDescent="0.25">
      <c r="A3737" t="s">
        <v>6002</v>
      </c>
      <c r="B3737" t="str">
        <f>C3737&amp;"-"&amp;COUNTIF(C$2:C3737,C3737)</f>
        <v>120164-6</v>
      </c>
      <c r="C3737">
        <v>120164</v>
      </c>
      <c r="D3737" s="57">
        <v>45106</v>
      </c>
      <c r="E3737" s="84" t="str">
        <f>F3737&amp;"-"&amp;COUNTIF($F$2:F3737,F3737)</f>
        <v>POLEODUTO-52</v>
      </c>
      <c r="F3737" s="84" t="str">
        <f t="shared" si="172"/>
        <v>POLEODUTO</v>
      </c>
      <c r="G3737" t="s">
        <v>8592</v>
      </c>
      <c r="H3737" s="62">
        <v>72797913000191</v>
      </c>
      <c r="I3737" t="s">
        <v>869</v>
      </c>
      <c r="J3737">
        <v>2</v>
      </c>
      <c r="K3737">
        <v>902.56</v>
      </c>
    </row>
    <row r="3738" spans="1:11" x14ac:dyDescent="0.25">
      <c r="A3738" t="s">
        <v>6002</v>
      </c>
      <c r="B3738" t="str">
        <f>C3738&amp;"-"&amp;COUNTIF(C$2:C3738,C3738)</f>
        <v>120164-7</v>
      </c>
      <c r="C3738">
        <v>120164</v>
      </c>
      <c r="D3738" s="57">
        <v>45106</v>
      </c>
      <c r="E3738" s="84" t="str">
        <f>F3738&amp;"-"&amp;COUNTIF($F$2:F3738,F3738)</f>
        <v>POLEODUTO-53</v>
      </c>
      <c r="F3738" s="84" t="str">
        <f t="shared" si="172"/>
        <v>POLEODUTO</v>
      </c>
      <c r="G3738" t="s">
        <v>8592</v>
      </c>
      <c r="H3738" s="62">
        <v>72797913000191</v>
      </c>
      <c r="I3738" t="s">
        <v>869</v>
      </c>
      <c r="J3738">
        <v>4</v>
      </c>
      <c r="K3738">
        <v>3301.04</v>
      </c>
    </row>
    <row r="3739" spans="1:11" x14ac:dyDescent="0.25">
      <c r="A3739" t="s">
        <v>6002</v>
      </c>
      <c r="B3739" t="str">
        <f>C3739&amp;"-"&amp;COUNTIF(C$2:C3739,C3739)</f>
        <v>120164-8</v>
      </c>
      <c r="C3739">
        <v>120164</v>
      </c>
      <c r="D3739" s="57">
        <v>45106</v>
      </c>
      <c r="E3739" s="84" t="str">
        <f>F3739&amp;"-"&amp;COUNTIF($F$2:F3739,F3739)</f>
        <v>POLEODUTO-54</v>
      </c>
      <c r="F3739" s="84" t="str">
        <f t="shared" si="172"/>
        <v>POLEODUTO</v>
      </c>
      <c r="G3739" t="s">
        <v>8592</v>
      </c>
      <c r="H3739" s="62">
        <v>72797913000191</v>
      </c>
      <c r="I3739" t="s">
        <v>869</v>
      </c>
      <c r="J3739">
        <v>9</v>
      </c>
      <c r="K3739">
        <v>2931.57</v>
      </c>
    </row>
    <row r="3740" spans="1:11" x14ac:dyDescent="0.25">
      <c r="A3740" t="s">
        <v>6002</v>
      </c>
      <c r="B3740" t="str">
        <f>C3740&amp;"-"&amp;COUNTIF(C$2:C3740,C3740)</f>
        <v>120164-9</v>
      </c>
      <c r="C3740">
        <v>120164</v>
      </c>
      <c r="D3740" s="57">
        <v>45106</v>
      </c>
      <c r="E3740" s="84" t="str">
        <f>F3740&amp;"-"&amp;COUNTIF($F$2:F3740,F3740)</f>
        <v>POLEODUTO-55</v>
      </c>
      <c r="F3740" s="84" t="str">
        <f t="shared" si="172"/>
        <v>POLEODUTO</v>
      </c>
      <c r="G3740" t="s">
        <v>8592</v>
      </c>
      <c r="H3740" s="62">
        <v>72797913000191</v>
      </c>
      <c r="I3740" t="s">
        <v>869</v>
      </c>
      <c r="J3740">
        <v>9</v>
      </c>
      <c r="K3740">
        <v>4916.6099999999997</v>
      </c>
    </row>
    <row r="3741" spans="1:11" x14ac:dyDescent="0.25">
      <c r="A3741" t="s">
        <v>6002</v>
      </c>
      <c r="B3741" t="str">
        <f>C3741&amp;"-"&amp;COUNTIF(C$2:C3741,C3741)</f>
        <v>120164-10</v>
      </c>
      <c r="C3741">
        <v>120164</v>
      </c>
      <c r="D3741" s="57">
        <v>45106</v>
      </c>
      <c r="E3741" s="84" t="str">
        <f>F3741&amp;"-"&amp;COUNTIF($F$2:F3741,F3741)</f>
        <v>POLEODUTO-56</v>
      </c>
      <c r="F3741" s="84" t="str">
        <f t="shared" si="172"/>
        <v>POLEODUTO</v>
      </c>
      <c r="G3741" t="s">
        <v>8592</v>
      </c>
      <c r="H3741" s="62">
        <v>72797913000191</v>
      </c>
      <c r="I3741" t="s">
        <v>869</v>
      </c>
      <c r="J3741">
        <v>17</v>
      </c>
      <c r="K3741">
        <v>12077.14</v>
      </c>
    </row>
    <row r="3742" spans="1:11" x14ac:dyDescent="0.25">
      <c r="A3742" t="s">
        <v>6002</v>
      </c>
      <c r="B3742" t="str">
        <f>C3742&amp;"-"&amp;COUNTIF(C$2:C3742,C3742)</f>
        <v>120164-11</v>
      </c>
      <c r="C3742">
        <v>120164</v>
      </c>
      <c r="D3742" s="57">
        <v>45106</v>
      </c>
      <c r="E3742" s="84" t="str">
        <f>F3742&amp;"-"&amp;COUNTIF($F$2:F3742,F3742)</f>
        <v>POLEODUTO-57</v>
      </c>
      <c r="F3742" s="84" t="str">
        <f t="shared" si="172"/>
        <v>POLEODUTO</v>
      </c>
      <c r="G3742" t="s">
        <v>8592</v>
      </c>
      <c r="H3742" s="62">
        <v>72797913000191</v>
      </c>
      <c r="I3742" t="s">
        <v>869</v>
      </c>
      <c r="J3742">
        <v>4</v>
      </c>
      <c r="K3742">
        <v>3627.32</v>
      </c>
    </row>
    <row r="3743" spans="1:11" x14ac:dyDescent="0.25">
      <c r="A3743" t="s">
        <v>6002</v>
      </c>
      <c r="B3743" t="str">
        <f>C3743&amp;"-"&amp;COUNTIF(C$2:C3743,C3743)</f>
        <v>120164-12</v>
      </c>
      <c r="C3743">
        <v>120164</v>
      </c>
      <c r="D3743" s="57">
        <v>45106</v>
      </c>
      <c r="E3743" s="84" t="str">
        <f>F3743&amp;"-"&amp;COUNTIF($F$2:F3743,F3743)</f>
        <v>POLEODUTO-58</v>
      </c>
      <c r="F3743" s="84" t="str">
        <f t="shared" si="172"/>
        <v>POLEODUTO</v>
      </c>
      <c r="G3743" t="s">
        <v>8592</v>
      </c>
      <c r="H3743" s="62">
        <v>72797913000191</v>
      </c>
      <c r="I3743" t="s">
        <v>869</v>
      </c>
      <c r="J3743">
        <v>5</v>
      </c>
      <c r="K3743">
        <v>2309.25</v>
      </c>
    </row>
    <row r="3744" spans="1:11" x14ac:dyDescent="0.25">
      <c r="A3744" t="s">
        <v>6002</v>
      </c>
      <c r="B3744" t="str">
        <f>C3744&amp;"-"&amp;COUNTIF(C$2:C3744,C3744)</f>
        <v>120165-1</v>
      </c>
      <c r="C3744">
        <v>120165</v>
      </c>
      <c r="D3744" s="57">
        <v>45106</v>
      </c>
      <c r="E3744" s="84" t="str">
        <f>F3744&amp;"-"&amp;COUNTIF($F$2:F3744,F3744)</f>
        <v>POLEODUTO-59</v>
      </c>
      <c r="F3744" s="84" t="str">
        <f t="shared" si="172"/>
        <v>POLEODUTO</v>
      </c>
      <c r="G3744" t="s">
        <v>8592</v>
      </c>
      <c r="H3744" s="62">
        <v>72797913000191</v>
      </c>
      <c r="I3744" t="s">
        <v>869</v>
      </c>
      <c r="J3744">
        <v>10</v>
      </c>
      <c r="K3744">
        <v>727.6</v>
      </c>
    </row>
    <row r="3745" spans="1:11" x14ac:dyDescent="0.25">
      <c r="A3745" t="s">
        <v>6002</v>
      </c>
      <c r="B3745" t="str">
        <f>C3745&amp;"-"&amp;COUNTIF(C$2:C3745,C3745)</f>
        <v>120165-2</v>
      </c>
      <c r="C3745">
        <v>120165</v>
      </c>
      <c r="D3745" s="57">
        <v>45106</v>
      </c>
      <c r="E3745" s="84" t="str">
        <f>F3745&amp;"-"&amp;COUNTIF($F$2:F3745,F3745)</f>
        <v>POLEODUTO-60</v>
      </c>
      <c r="F3745" s="84" t="str">
        <f t="shared" si="172"/>
        <v>POLEODUTO</v>
      </c>
      <c r="G3745" t="s">
        <v>8592</v>
      </c>
      <c r="H3745" s="62">
        <v>72797913000191</v>
      </c>
      <c r="I3745" t="s">
        <v>869</v>
      </c>
      <c r="J3745">
        <v>26</v>
      </c>
      <c r="K3745">
        <v>2927.08</v>
      </c>
    </row>
    <row r="3746" spans="1:11" x14ac:dyDescent="0.25">
      <c r="A3746" t="s">
        <v>6002</v>
      </c>
      <c r="B3746" t="str">
        <f>C3746&amp;"-"&amp;COUNTIF(C$2:C3746,C3746)</f>
        <v>120165-3</v>
      </c>
      <c r="C3746">
        <v>120165</v>
      </c>
      <c r="D3746" s="57">
        <v>45106</v>
      </c>
      <c r="E3746" s="84" t="str">
        <f>F3746&amp;"-"&amp;COUNTIF($F$2:F3746,F3746)</f>
        <v>POLEODUTO-61</v>
      </c>
      <c r="F3746" s="84" t="str">
        <f t="shared" si="172"/>
        <v>POLEODUTO</v>
      </c>
      <c r="G3746" t="s">
        <v>8592</v>
      </c>
      <c r="H3746" s="62">
        <v>72797913000191</v>
      </c>
      <c r="I3746" t="s">
        <v>869</v>
      </c>
      <c r="J3746">
        <v>7</v>
      </c>
      <c r="K3746">
        <v>1095.5</v>
      </c>
    </row>
    <row r="3747" spans="1:11" x14ac:dyDescent="0.25">
      <c r="A3747" t="s">
        <v>6002</v>
      </c>
      <c r="B3747" t="str">
        <f>C3747&amp;"-"&amp;COUNTIF(C$2:C3747,C3747)</f>
        <v>120165-4</v>
      </c>
      <c r="C3747">
        <v>120165</v>
      </c>
      <c r="D3747" s="57">
        <v>45106</v>
      </c>
      <c r="E3747" s="84" t="str">
        <f>F3747&amp;"-"&amp;COUNTIF($F$2:F3747,F3747)</f>
        <v>POLEODUTO-62</v>
      </c>
      <c r="F3747" s="84" t="str">
        <f t="shared" si="172"/>
        <v>POLEODUTO</v>
      </c>
      <c r="G3747" t="s">
        <v>8592</v>
      </c>
      <c r="H3747" s="62">
        <v>72797913000191</v>
      </c>
      <c r="I3747" t="s">
        <v>869</v>
      </c>
      <c r="J3747">
        <v>83</v>
      </c>
      <c r="K3747">
        <v>18629.349999999999</v>
      </c>
    </row>
    <row r="3748" spans="1:11" x14ac:dyDescent="0.25">
      <c r="A3748" t="s">
        <v>6002</v>
      </c>
      <c r="B3748" t="str">
        <f>C3748&amp;"-"&amp;COUNTIF(C$2:C3748,C3748)</f>
        <v>120165-5</v>
      </c>
      <c r="C3748">
        <v>120165</v>
      </c>
      <c r="D3748" s="57">
        <v>45106</v>
      </c>
      <c r="E3748" s="84" t="str">
        <f>F3748&amp;"-"&amp;COUNTIF($F$2:F3748,F3748)</f>
        <v>POLEODUTO-63</v>
      </c>
      <c r="F3748" s="84" t="str">
        <f t="shared" si="172"/>
        <v>POLEODUTO</v>
      </c>
      <c r="G3748" t="s">
        <v>8592</v>
      </c>
      <c r="H3748" s="62">
        <v>72797913000191</v>
      </c>
      <c r="I3748" t="s">
        <v>869</v>
      </c>
      <c r="J3748">
        <v>6</v>
      </c>
      <c r="K3748">
        <v>387.18</v>
      </c>
    </row>
    <row r="3749" spans="1:11" x14ac:dyDescent="0.25">
      <c r="A3749" t="s">
        <v>6002</v>
      </c>
      <c r="B3749" t="str">
        <f>C3749&amp;"-"&amp;COUNTIF(C$2:C3749,C3749)</f>
        <v>120165-6</v>
      </c>
      <c r="C3749">
        <v>120165</v>
      </c>
      <c r="D3749" s="57">
        <v>45106</v>
      </c>
      <c r="E3749" s="84" t="str">
        <f>F3749&amp;"-"&amp;COUNTIF($F$2:F3749,F3749)</f>
        <v>POLEODUTO-64</v>
      </c>
      <c r="F3749" s="84" t="str">
        <f t="shared" si="172"/>
        <v>POLEODUTO</v>
      </c>
      <c r="G3749" t="s">
        <v>8592</v>
      </c>
      <c r="H3749" s="62">
        <v>72797913000191</v>
      </c>
      <c r="I3749" t="s">
        <v>869</v>
      </c>
      <c r="J3749">
        <v>37</v>
      </c>
      <c r="K3749">
        <v>3682.61</v>
      </c>
    </row>
    <row r="3750" spans="1:11" x14ac:dyDescent="0.25">
      <c r="A3750" t="s">
        <v>6002</v>
      </c>
      <c r="B3750" t="str">
        <f>C3750&amp;"-"&amp;COUNTIF(C$2:C3750,C3750)</f>
        <v>120165-7</v>
      </c>
      <c r="C3750">
        <v>120165</v>
      </c>
      <c r="D3750" s="57">
        <v>45106</v>
      </c>
      <c r="E3750" s="84" t="str">
        <f>F3750&amp;"-"&amp;COUNTIF($F$2:F3750,F3750)</f>
        <v>POLEODUTO-65</v>
      </c>
      <c r="F3750" s="84" t="str">
        <f t="shared" si="172"/>
        <v>POLEODUTO</v>
      </c>
      <c r="G3750" t="s">
        <v>8592</v>
      </c>
      <c r="H3750" s="62">
        <v>72797913000191</v>
      </c>
      <c r="I3750" t="s">
        <v>869</v>
      </c>
      <c r="J3750">
        <v>4</v>
      </c>
      <c r="K3750">
        <v>557.36</v>
      </c>
    </row>
    <row r="3751" spans="1:11" x14ac:dyDescent="0.25">
      <c r="A3751" t="s">
        <v>6002</v>
      </c>
      <c r="B3751" t="str">
        <f>C3751&amp;"-"&amp;COUNTIF(C$2:C3751,C3751)</f>
        <v>120165-8</v>
      </c>
      <c r="C3751">
        <v>120165</v>
      </c>
      <c r="D3751" s="57">
        <v>45106</v>
      </c>
      <c r="E3751" s="84" t="str">
        <f>F3751&amp;"-"&amp;COUNTIF($F$2:F3751,F3751)</f>
        <v>POLEODUTO-66</v>
      </c>
      <c r="F3751" s="84" t="str">
        <f t="shared" si="172"/>
        <v>POLEODUTO</v>
      </c>
      <c r="G3751" t="s">
        <v>8592</v>
      </c>
      <c r="H3751" s="62">
        <v>72797913000191</v>
      </c>
      <c r="I3751" t="s">
        <v>869</v>
      </c>
      <c r="J3751">
        <v>61</v>
      </c>
      <c r="K3751">
        <v>12184.14</v>
      </c>
    </row>
    <row r="3752" spans="1:11" x14ac:dyDescent="0.25">
      <c r="A3752" t="s">
        <v>6002</v>
      </c>
      <c r="B3752" t="str">
        <f>C3752&amp;"-"&amp;COUNTIF(C$2:C3752,C3752)</f>
        <v>120165-9</v>
      </c>
      <c r="C3752">
        <v>120165</v>
      </c>
      <c r="D3752" s="57">
        <v>45106</v>
      </c>
      <c r="E3752" s="84" t="str">
        <f>F3752&amp;"-"&amp;COUNTIF($F$2:F3752,F3752)</f>
        <v>POLEODUTO-67</v>
      </c>
      <c r="F3752" s="84" t="str">
        <f t="shared" si="172"/>
        <v>POLEODUTO</v>
      </c>
      <c r="G3752" t="s">
        <v>8592</v>
      </c>
      <c r="H3752" s="62">
        <v>72797913000191</v>
      </c>
      <c r="I3752" t="s">
        <v>869</v>
      </c>
      <c r="J3752">
        <v>6</v>
      </c>
      <c r="K3752">
        <v>387.18</v>
      </c>
    </row>
    <row r="3753" spans="1:11" x14ac:dyDescent="0.25">
      <c r="A3753" t="s">
        <v>6002</v>
      </c>
      <c r="B3753" t="str">
        <f>C3753&amp;"-"&amp;COUNTIF(C$2:C3753,C3753)</f>
        <v>120165-10</v>
      </c>
      <c r="C3753">
        <v>120165</v>
      </c>
      <c r="D3753" s="57">
        <v>45106</v>
      </c>
      <c r="E3753" s="84" t="str">
        <f>F3753&amp;"-"&amp;COUNTIF($F$2:F3753,F3753)</f>
        <v>POLEODUTO-68</v>
      </c>
      <c r="F3753" s="84" t="str">
        <f t="shared" si="172"/>
        <v>POLEODUTO</v>
      </c>
      <c r="G3753" t="s">
        <v>8592</v>
      </c>
      <c r="H3753" s="62">
        <v>72797913000191</v>
      </c>
      <c r="I3753" t="s">
        <v>869</v>
      </c>
      <c r="J3753">
        <v>40</v>
      </c>
      <c r="K3753">
        <v>3981.2</v>
      </c>
    </row>
    <row r="3754" spans="1:11" x14ac:dyDescent="0.25">
      <c r="A3754" t="s">
        <v>6002</v>
      </c>
      <c r="B3754" t="str">
        <f>C3754&amp;"-"&amp;COUNTIF(C$2:C3754,C3754)</f>
        <v>120165-11</v>
      </c>
      <c r="C3754">
        <v>120165</v>
      </c>
      <c r="D3754" s="57">
        <v>45106</v>
      </c>
      <c r="E3754" s="84" t="str">
        <f>F3754&amp;"-"&amp;COUNTIF($F$2:F3754,F3754)</f>
        <v>POLEODUTO-69</v>
      </c>
      <c r="F3754" s="84" t="str">
        <f t="shared" si="172"/>
        <v>POLEODUTO</v>
      </c>
      <c r="G3754" t="s">
        <v>8592</v>
      </c>
      <c r="H3754" s="62">
        <v>72797913000191</v>
      </c>
      <c r="I3754" t="s">
        <v>869</v>
      </c>
      <c r="J3754">
        <v>4</v>
      </c>
      <c r="K3754">
        <v>557.36</v>
      </c>
    </row>
    <row r="3755" spans="1:11" x14ac:dyDescent="0.25">
      <c r="A3755" t="s">
        <v>6002</v>
      </c>
      <c r="B3755" t="str">
        <f>C3755&amp;"-"&amp;COUNTIF(C$2:C3755,C3755)</f>
        <v>120165-12</v>
      </c>
      <c r="C3755">
        <v>120165</v>
      </c>
      <c r="D3755" s="57">
        <v>45106</v>
      </c>
      <c r="E3755" s="84" t="str">
        <f>F3755&amp;"-"&amp;COUNTIF($F$2:F3755,F3755)</f>
        <v>POLEODUTO-70</v>
      </c>
      <c r="F3755" s="84" t="str">
        <f t="shared" si="172"/>
        <v>POLEODUTO</v>
      </c>
      <c r="G3755" t="s">
        <v>8592</v>
      </c>
      <c r="H3755" s="62">
        <v>72797913000191</v>
      </c>
      <c r="I3755" t="s">
        <v>869</v>
      </c>
      <c r="J3755">
        <v>117</v>
      </c>
      <c r="K3755">
        <v>39272.22</v>
      </c>
    </row>
    <row r="3756" spans="1:11" x14ac:dyDescent="0.25">
      <c r="A3756" t="s">
        <v>6002</v>
      </c>
      <c r="B3756" t="str">
        <f>C3756&amp;"-"&amp;COUNTIF(C$2:C3756,C3756)</f>
        <v>120165-13</v>
      </c>
      <c r="C3756">
        <v>120165</v>
      </c>
      <c r="D3756" s="57">
        <v>45106</v>
      </c>
      <c r="E3756" s="84" t="str">
        <f>F3756&amp;"-"&amp;COUNTIF($F$2:F3756,F3756)</f>
        <v>POLEODUTO-71</v>
      </c>
      <c r="F3756" s="84" t="str">
        <f t="shared" si="172"/>
        <v>POLEODUTO</v>
      </c>
      <c r="G3756" t="s">
        <v>8592</v>
      </c>
      <c r="H3756" s="62">
        <v>72797913000191</v>
      </c>
      <c r="I3756" t="s">
        <v>869</v>
      </c>
      <c r="J3756">
        <v>6</v>
      </c>
      <c r="K3756">
        <v>3866.22</v>
      </c>
    </row>
    <row r="3757" spans="1:11" x14ac:dyDescent="0.25">
      <c r="A3757" t="s">
        <v>6002</v>
      </c>
      <c r="B3757" t="str">
        <f>C3757&amp;"-"&amp;COUNTIF(C$2:C3757,C3757)</f>
        <v>120166-1</v>
      </c>
      <c r="C3757">
        <v>120166</v>
      </c>
      <c r="D3757" s="57">
        <v>45106</v>
      </c>
      <c r="E3757" s="84" t="str">
        <f>F3757&amp;"-"&amp;COUNTIF($F$2:F3757,F3757)</f>
        <v>POLEODUTO-72</v>
      </c>
      <c r="F3757" s="84" t="str">
        <f t="shared" si="172"/>
        <v>POLEODUTO</v>
      </c>
      <c r="G3757" t="s">
        <v>8592</v>
      </c>
      <c r="H3757" s="62">
        <v>72797913000191</v>
      </c>
      <c r="I3757" t="s">
        <v>5984</v>
      </c>
      <c r="J3757">
        <v>1641.4455</v>
      </c>
      <c r="K3757">
        <v>476631.7</v>
      </c>
    </row>
    <row r="3758" spans="1:11" x14ac:dyDescent="0.25">
      <c r="A3758" t="s">
        <v>5961</v>
      </c>
      <c r="B3758" t="str">
        <f>C3758&amp;"-"&amp;COUNTIF(C$2:C3758,C3758)</f>
        <v>68863-1</v>
      </c>
      <c r="C3758">
        <v>68863</v>
      </c>
      <c r="D3758" s="57">
        <v>45107</v>
      </c>
      <c r="E3758" s="84" t="str">
        <f>F3758&amp;"-"&amp;COUNTIF($F$2:F3758,F3758)</f>
        <v>VOESTALPINE-27</v>
      </c>
      <c r="F3758" s="84" t="str">
        <f t="shared" si="172"/>
        <v>VOESTALPINE</v>
      </c>
      <c r="G3758" t="s">
        <v>8583</v>
      </c>
      <c r="H3758" s="62">
        <v>61479002000523</v>
      </c>
      <c r="I3758" t="s">
        <v>30</v>
      </c>
      <c r="J3758">
        <v>7410</v>
      </c>
      <c r="K3758">
        <v>206664.9</v>
      </c>
    </row>
    <row r="3759" spans="1:11" x14ac:dyDescent="0.25">
      <c r="A3759" t="s">
        <v>6010</v>
      </c>
      <c r="B3759" t="str">
        <f>C3759&amp;"-"&amp;COUNTIF(C$2:C3759,C3759)</f>
        <v>167249-1</v>
      </c>
      <c r="C3759">
        <v>167249</v>
      </c>
      <c r="D3759" s="57">
        <v>45111</v>
      </c>
      <c r="E3759" s="84" t="str">
        <f>F3759&amp;"-"&amp;COUNTIF($F$2:F3759,F3759)</f>
        <v>H-25</v>
      </c>
      <c r="F3759" s="84" t="str">
        <f t="shared" si="172"/>
        <v>H</v>
      </c>
      <c r="G3759" t="s">
        <v>8589</v>
      </c>
      <c r="H3759" s="62">
        <v>62312426000138</v>
      </c>
      <c r="I3759" t="s">
        <v>869</v>
      </c>
      <c r="J3759">
        <v>7</v>
      </c>
      <c r="K3759">
        <v>5163.13</v>
      </c>
    </row>
    <row r="3760" spans="1:11" x14ac:dyDescent="0.25">
      <c r="A3760" t="s">
        <v>6021</v>
      </c>
      <c r="B3760" t="str">
        <f>C3760&amp;"-"&amp;COUNTIF(C$2:C3760,C3760)</f>
        <v>167249-2</v>
      </c>
      <c r="C3760">
        <v>167249</v>
      </c>
      <c r="D3760" s="57">
        <v>45111</v>
      </c>
      <c r="E3760" s="84" t="str">
        <f>F3760&amp;"-"&amp;COUNTIF($F$2:F3760,F3760)</f>
        <v>H-26</v>
      </c>
      <c r="F3760" s="84" t="str">
        <f t="shared" si="172"/>
        <v>H</v>
      </c>
      <c r="G3760" t="s">
        <v>8589</v>
      </c>
      <c r="H3760" s="62">
        <v>62312426000138</v>
      </c>
      <c r="I3760" t="s">
        <v>869</v>
      </c>
      <c r="J3760">
        <v>1</v>
      </c>
      <c r="K3760">
        <v>3418.53</v>
      </c>
    </row>
    <row r="3761" spans="1:11" x14ac:dyDescent="0.25">
      <c r="A3761" t="s">
        <v>6021</v>
      </c>
      <c r="B3761" t="str">
        <f>C3761&amp;"-"&amp;COUNTIF(C$2:C3761,C3761)</f>
        <v>167249-3</v>
      </c>
      <c r="C3761">
        <v>167249</v>
      </c>
      <c r="D3761" s="57">
        <v>45111</v>
      </c>
      <c r="E3761" s="84" t="str">
        <f>F3761&amp;"-"&amp;COUNTIF($F$2:F3761,F3761)</f>
        <v>H-27</v>
      </c>
      <c r="F3761" s="84" t="str">
        <f t="shared" si="172"/>
        <v>H</v>
      </c>
      <c r="G3761" t="s">
        <v>8589</v>
      </c>
      <c r="H3761" s="62">
        <v>62312426000138</v>
      </c>
      <c r="I3761" t="s">
        <v>869</v>
      </c>
      <c r="J3761">
        <v>4</v>
      </c>
      <c r="K3761">
        <v>22235.32</v>
      </c>
    </row>
    <row r="3762" spans="1:11" x14ac:dyDescent="0.25">
      <c r="A3762" t="s">
        <v>6021</v>
      </c>
      <c r="B3762" t="str">
        <f>C3762&amp;"-"&amp;COUNTIF(C$2:C3762,C3762)</f>
        <v>167249-4</v>
      </c>
      <c r="C3762">
        <v>167249</v>
      </c>
      <c r="D3762" s="57">
        <v>45111</v>
      </c>
      <c r="E3762" s="84" t="str">
        <f>F3762&amp;"-"&amp;COUNTIF($F$2:F3762,F3762)</f>
        <v>H-28</v>
      </c>
      <c r="F3762" s="84" t="str">
        <f t="shared" si="172"/>
        <v>H</v>
      </c>
      <c r="G3762" t="s">
        <v>8589</v>
      </c>
      <c r="H3762" s="62">
        <v>62312426000138</v>
      </c>
      <c r="I3762" t="s">
        <v>869</v>
      </c>
      <c r="J3762">
        <v>5</v>
      </c>
      <c r="K3762">
        <v>11264.65</v>
      </c>
    </row>
    <row r="3763" spans="1:11" x14ac:dyDescent="0.25">
      <c r="A3763" t="s">
        <v>6021</v>
      </c>
      <c r="B3763" t="str">
        <f>C3763&amp;"-"&amp;COUNTIF(C$2:C3763,C3763)</f>
        <v>167249-5</v>
      </c>
      <c r="C3763">
        <v>167249</v>
      </c>
      <c r="D3763" s="57">
        <v>45111</v>
      </c>
      <c r="E3763" s="84" t="str">
        <f>F3763&amp;"-"&amp;COUNTIF($F$2:F3763,F3763)</f>
        <v>H-29</v>
      </c>
      <c r="F3763" s="84" t="str">
        <f t="shared" si="172"/>
        <v>H</v>
      </c>
      <c r="G3763" t="s">
        <v>8589</v>
      </c>
      <c r="H3763" s="62">
        <v>62312426000138</v>
      </c>
      <c r="I3763" t="s">
        <v>869</v>
      </c>
      <c r="J3763">
        <v>2</v>
      </c>
      <c r="K3763">
        <v>11117.66</v>
      </c>
    </row>
    <row r="3764" spans="1:11" x14ac:dyDescent="0.25">
      <c r="A3764" t="s">
        <v>6021</v>
      </c>
      <c r="B3764" t="str">
        <f>C3764&amp;"-"&amp;COUNTIF(C$2:C3764,C3764)</f>
        <v>167249-6</v>
      </c>
      <c r="C3764">
        <v>167249</v>
      </c>
      <c r="D3764" s="57">
        <v>45111</v>
      </c>
      <c r="E3764" s="84" t="str">
        <f>F3764&amp;"-"&amp;COUNTIF($F$2:F3764,F3764)</f>
        <v>H-30</v>
      </c>
      <c r="F3764" s="84" t="str">
        <f t="shared" si="172"/>
        <v>H</v>
      </c>
      <c r="G3764" t="s">
        <v>8589</v>
      </c>
      <c r="H3764" s="62">
        <v>62312426000138</v>
      </c>
      <c r="I3764" t="s">
        <v>869</v>
      </c>
      <c r="J3764">
        <v>2</v>
      </c>
      <c r="K3764">
        <v>5668.66</v>
      </c>
    </row>
    <row r="3765" spans="1:11" x14ac:dyDescent="0.25">
      <c r="A3765" t="s">
        <v>6011</v>
      </c>
      <c r="B3765" t="str">
        <f>C3765&amp;"-"&amp;COUNTIF(C$2:C3765,C3765)</f>
        <v>167249-7</v>
      </c>
      <c r="C3765">
        <v>167249</v>
      </c>
      <c r="D3765" s="57">
        <v>45111</v>
      </c>
      <c r="E3765" s="84" t="str">
        <f>F3765&amp;"-"&amp;COUNTIF($F$2:F3765,F3765)</f>
        <v>H-31</v>
      </c>
      <c r="F3765" s="84" t="str">
        <f t="shared" si="172"/>
        <v>H</v>
      </c>
      <c r="G3765" t="s">
        <v>8589</v>
      </c>
      <c r="H3765" s="62">
        <v>62312426000138</v>
      </c>
      <c r="I3765" t="s">
        <v>869</v>
      </c>
      <c r="J3765">
        <v>2</v>
      </c>
      <c r="K3765">
        <v>2048.9</v>
      </c>
    </row>
    <row r="3766" spans="1:11" x14ac:dyDescent="0.25">
      <c r="A3766" t="s">
        <v>6011</v>
      </c>
      <c r="B3766" t="str">
        <f>C3766&amp;"-"&amp;COUNTIF(C$2:C3766,C3766)</f>
        <v>167249-8</v>
      </c>
      <c r="C3766">
        <v>167249</v>
      </c>
      <c r="D3766" s="57">
        <v>45111</v>
      </c>
      <c r="E3766" s="84" t="str">
        <f>F3766&amp;"-"&amp;COUNTIF($F$2:F3766,F3766)</f>
        <v>H-32</v>
      </c>
      <c r="F3766" s="84" t="str">
        <f t="shared" si="172"/>
        <v>H</v>
      </c>
      <c r="G3766" t="s">
        <v>8589</v>
      </c>
      <c r="H3766" s="62">
        <v>62312426000138</v>
      </c>
      <c r="I3766" t="s">
        <v>869</v>
      </c>
      <c r="J3766">
        <v>3</v>
      </c>
      <c r="K3766">
        <v>4312.05</v>
      </c>
    </row>
    <row r="3767" spans="1:11" x14ac:dyDescent="0.25">
      <c r="A3767" t="s">
        <v>6011</v>
      </c>
      <c r="B3767" t="str">
        <f>C3767&amp;"-"&amp;COUNTIF(C$2:C3767,C3767)</f>
        <v>167249-9</v>
      </c>
      <c r="C3767">
        <v>167249</v>
      </c>
      <c r="D3767" s="57">
        <v>45111</v>
      </c>
      <c r="E3767" s="84" t="str">
        <f>F3767&amp;"-"&amp;COUNTIF($F$2:F3767,F3767)</f>
        <v>H-33</v>
      </c>
      <c r="F3767" s="84" t="str">
        <f t="shared" si="172"/>
        <v>H</v>
      </c>
      <c r="G3767" t="s">
        <v>8589</v>
      </c>
      <c r="H3767" s="62">
        <v>62312426000138</v>
      </c>
      <c r="I3767" t="s">
        <v>869</v>
      </c>
      <c r="J3767">
        <v>2</v>
      </c>
      <c r="K3767">
        <v>2046.2</v>
      </c>
    </row>
    <row r="3768" spans="1:11" x14ac:dyDescent="0.25">
      <c r="A3768" t="s">
        <v>6011</v>
      </c>
      <c r="B3768" t="str">
        <f>C3768&amp;"-"&amp;COUNTIF(C$2:C3768,C3768)</f>
        <v>167249-10</v>
      </c>
      <c r="C3768">
        <v>167249</v>
      </c>
      <c r="D3768" s="57">
        <v>45111</v>
      </c>
      <c r="E3768" s="84" t="str">
        <f>F3768&amp;"-"&amp;COUNTIF($F$2:F3768,F3768)</f>
        <v>H-34</v>
      </c>
      <c r="F3768" s="84" t="str">
        <f t="shared" si="172"/>
        <v>H</v>
      </c>
      <c r="G3768" t="s">
        <v>8589</v>
      </c>
      <c r="H3768" s="62">
        <v>62312426000138</v>
      </c>
      <c r="I3768" t="s">
        <v>869</v>
      </c>
      <c r="J3768">
        <v>2</v>
      </c>
      <c r="K3768">
        <v>3720.96</v>
      </c>
    </row>
    <row r="3769" spans="1:11" x14ac:dyDescent="0.25">
      <c r="A3769" t="s">
        <v>6011</v>
      </c>
      <c r="B3769" t="str">
        <f>C3769&amp;"-"&amp;COUNTIF(C$2:C3769,C3769)</f>
        <v>167249-11</v>
      </c>
      <c r="C3769">
        <v>167249</v>
      </c>
      <c r="D3769" s="57">
        <v>45111</v>
      </c>
      <c r="E3769" s="84" t="str">
        <f>F3769&amp;"-"&amp;COUNTIF($F$2:F3769,F3769)</f>
        <v>H-35</v>
      </c>
      <c r="F3769" s="84" t="str">
        <f t="shared" si="172"/>
        <v>H</v>
      </c>
      <c r="G3769" t="s">
        <v>8589</v>
      </c>
      <c r="H3769" s="62">
        <v>62312426000138</v>
      </c>
      <c r="I3769" t="s">
        <v>869</v>
      </c>
      <c r="J3769">
        <v>2</v>
      </c>
      <c r="K3769">
        <v>1938</v>
      </c>
    </row>
    <row r="3770" spans="1:11" x14ac:dyDescent="0.25">
      <c r="A3770" t="s">
        <v>6011</v>
      </c>
      <c r="B3770" t="str">
        <f>C3770&amp;"-"&amp;COUNTIF(C$2:C3770,C3770)</f>
        <v>167249-12</v>
      </c>
      <c r="C3770">
        <v>167249</v>
      </c>
      <c r="D3770" s="57">
        <v>45111</v>
      </c>
      <c r="E3770" s="84" t="str">
        <f>F3770&amp;"-"&amp;COUNTIF($F$2:F3770,F3770)</f>
        <v>H-36</v>
      </c>
      <c r="F3770" s="84" t="str">
        <f t="shared" si="172"/>
        <v>H</v>
      </c>
      <c r="G3770" t="s">
        <v>8589</v>
      </c>
      <c r="H3770" s="62">
        <v>62312426000138</v>
      </c>
      <c r="I3770" t="s">
        <v>869</v>
      </c>
      <c r="J3770">
        <v>1</v>
      </c>
      <c r="K3770">
        <v>1360.64</v>
      </c>
    </row>
    <row r="3771" spans="1:11" x14ac:dyDescent="0.25">
      <c r="A3771" t="s">
        <v>6011</v>
      </c>
      <c r="B3771" t="str">
        <f>C3771&amp;"-"&amp;COUNTIF(C$2:C3771,C3771)</f>
        <v>167249-13</v>
      </c>
      <c r="C3771">
        <v>167249</v>
      </c>
      <c r="D3771" s="57">
        <v>45111</v>
      </c>
      <c r="E3771" s="84" t="str">
        <f>F3771&amp;"-"&amp;COUNTIF($F$2:F3771,F3771)</f>
        <v>H-37</v>
      </c>
      <c r="F3771" s="84" t="str">
        <f t="shared" si="172"/>
        <v>H</v>
      </c>
      <c r="G3771" t="s">
        <v>8589</v>
      </c>
      <c r="H3771" s="62">
        <v>62312426000138</v>
      </c>
      <c r="I3771" t="s">
        <v>869</v>
      </c>
      <c r="J3771">
        <v>2</v>
      </c>
      <c r="K3771">
        <v>4530.08</v>
      </c>
    </row>
    <row r="3772" spans="1:11" x14ac:dyDescent="0.25">
      <c r="A3772" t="s">
        <v>6022</v>
      </c>
      <c r="B3772" t="str">
        <f>C3772&amp;"-"&amp;COUNTIF(C$2:C3772,C3772)</f>
        <v>167249-14</v>
      </c>
      <c r="C3772">
        <v>167249</v>
      </c>
      <c r="D3772" s="57">
        <v>45111</v>
      </c>
      <c r="E3772" s="84" t="str">
        <f>F3772&amp;"-"&amp;COUNTIF($F$2:F3772,F3772)</f>
        <v>H-38</v>
      </c>
      <c r="F3772" s="84" t="str">
        <f t="shared" si="172"/>
        <v>H</v>
      </c>
      <c r="G3772" t="s">
        <v>8589</v>
      </c>
      <c r="H3772" s="62">
        <v>62312426000138</v>
      </c>
      <c r="I3772" t="s">
        <v>869</v>
      </c>
      <c r="J3772">
        <v>14</v>
      </c>
      <c r="K3772">
        <v>26268.34</v>
      </c>
    </row>
    <row r="3773" spans="1:11" x14ac:dyDescent="0.25">
      <c r="A3773" t="s">
        <v>6022</v>
      </c>
      <c r="B3773" t="str">
        <f>C3773&amp;"-"&amp;COUNTIF(C$2:C3773,C3773)</f>
        <v>167249-15</v>
      </c>
      <c r="C3773">
        <v>167249</v>
      </c>
      <c r="D3773" s="57">
        <v>45111</v>
      </c>
      <c r="E3773" s="84" t="str">
        <f>F3773&amp;"-"&amp;COUNTIF($F$2:F3773,F3773)</f>
        <v>H-39</v>
      </c>
      <c r="F3773" s="84" t="str">
        <f t="shared" si="172"/>
        <v>H</v>
      </c>
      <c r="G3773" t="s">
        <v>8589</v>
      </c>
      <c r="H3773" s="62">
        <v>62312426000138</v>
      </c>
      <c r="I3773" t="s">
        <v>869</v>
      </c>
      <c r="J3773">
        <v>8</v>
      </c>
      <c r="K3773">
        <v>18730.560000000001</v>
      </c>
    </row>
    <row r="3774" spans="1:11" x14ac:dyDescent="0.25">
      <c r="A3774" t="s">
        <v>6022</v>
      </c>
      <c r="B3774" t="str">
        <f>C3774&amp;"-"&amp;COUNTIF(C$2:C3774,C3774)</f>
        <v>167249-16</v>
      </c>
      <c r="C3774">
        <v>167249</v>
      </c>
      <c r="D3774" s="57">
        <v>45111</v>
      </c>
      <c r="E3774" s="84" t="str">
        <f>F3774&amp;"-"&amp;COUNTIF($F$2:F3774,F3774)</f>
        <v>H-40</v>
      </c>
      <c r="F3774" s="84" t="str">
        <f t="shared" si="172"/>
        <v>H</v>
      </c>
      <c r="G3774" t="s">
        <v>8589</v>
      </c>
      <c r="H3774" s="62">
        <v>62312426000138</v>
      </c>
      <c r="I3774" t="s">
        <v>869</v>
      </c>
      <c r="J3774">
        <v>11</v>
      </c>
      <c r="K3774">
        <v>18223.810000000001</v>
      </c>
    </row>
    <row r="3775" spans="1:11" x14ac:dyDescent="0.25">
      <c r="A3775" t="s">
        <v>6022</v>
      </c>
      <c r="B3775" t="str">
        <f>C3775&amp;"-"&amp;COUNTIF(C$2:C3775,C3775)</f>
        <v>167249-17</v>
      </c>
      <c r="C3775">
        <v>167249</v>
      </c>
      <c r="D3775" s="57">
        <v>45111</v>
      </c>
      <c r="E3775" s="84" t="str">
        <f>F3775&amp;"-"&amp;COUNTIF($F$2:F3775,F3775)</f>
        <v>H-41</v>
      </c>
      <c r="F3775" s="84" t="str">
        <f t="shared" si="172"/>
        <v>H</v>
      </c>
      <c r="G3775" t="s">
        <v>8589</v>
      </c>
      <c r="H3775" s="62">
        <v>62312426000138</v>
      </c>
      <c r="I3775" t="s">
        <v>869</v>
      </c>
      <c r="J3775">
        <v>2</v>
      </c>
      <c r="K3775">
        <v>4682.6400000000003</v>
      </c>
    </row>
    <row r="3776" spans="1:11" x14ac:dyDescent="0.25">
      <c r="A3776" t="s">
        <v>6022</v>
      </c>
      <c r="B3776" t="str">
        <f>C3776&amp;"-"&amp;COUNTIF(C$2:C3776,C3776)</f>
        <v>167249-18</v>
      </c>
      <c r="C3776">
        <v>167249</v>
      </c>
      <c r="D3776" s="57">
        <v>45111</v>
      </c>
      <c r="E3776" s="84" t="str">
        <f>F3776&amp;"-"&amp;COUNTIF($F$2:F3776,F3776)</f>
        <v>H-42</v>
      </c>
      <c r="F3776" s="84" t="str">
        <f t="shared" si="172"/>
        <v>H</v>
      </c>
      <c r="G3776" t="s">
        <v>8589</v>
      </c>
      <c r="H3776" s="62">
        <v>62312426000138</v>
      </c>
      <c r="I3776" t="s">
        <v>869</v>
      </c>
      <c r="J3776">
        <v>11</v>
      </c>
      <c r="K3776">
        <v>77792.990000000005</v>
      </c>
    </row>
    <row r="3777" spans="1:11" x14ac:dyDescent="0.25">
      <c r="A3777" t="s">
        <v>6022</v>
      </c>
      <c r="B3777" t="str">
        <f>C3777&amp;"-"&amp;COUNTIF(C$2:C3777,C3777)</f>
        <v>167249-19</v>
      </c>
      <c r="C3777">
        <v>167249</v>
      </c>
      <c r="D3777" s="57">
        <v>45111</v>
      </c>
      <c r="E3777" s="84" t="str">
        <f>F3777&amp;"-"&amp;COUNTIF($F$2:F3777,F3777)</f>
        <v>H-43</v>
      </c>
      <c r="F3777" s="84" t="str">
        <f t="shared" si="172"/>
        <v>H</v>
      </c>
      <c r="G3777" t="s">
        <v>8589</v>
      </c>
      <c r="H3777" s="62">
        <v>62312426000138</v>
      </c>
      <c r="I3777" t="s">
        <v>869</v>
      </c>
      <c r="J3777">
        <v>3</v>
      </c>
      <c r="K3777">
        <v>3456.45</v>
      </c>
    </row>
    <row r="3778" spans="1:11" x14ac:dyDescent="0.25">
      <c r="A3778" t="s">
        <v>6022</v>
      </c>
      <c r="B3778" t="str">
        <f>C3778&amp;"-"&amp;COUNTIF(C$2:C3778,C3778)</f>
        <v>167249-20</v>
      </c>
      <c r="C3778">
        <v>167249</v>
      </c>
      <c r="D3778" s="57">
        <v>45111</v>
      </c>
      <c r="E3778" s="84" t="str">
        <f>F3778&amp;"-"&amp;COUNTIF($F$2:F3778,F3778)</f>
        <v>H-44</v>
      </c>
      <c r="F3778" s="84" t="str">
        <f t="shared" si="172"/>
        <v>H</v>
      </c>
      <c r="G3778" t="s">
        <v>8589</v>
      </c>
      <c r="H3778" s="62">
        <v>62312426000138</v>
      </c>
      <c r="I3778" t="s">
        <v>869</v>
      </c>
      <c r="J3778">
        <v>5</v>
      </c>
      <c r="K3778">
        <v>17036.650000000001</v>
      </c>
    </row>
    <row r="3779" spans="1:11" x14ac:dyDescent="0.25">
      <c r="A3779" t="s">
        <v>6022</v>
      </c>
      <c r="B3779" t="str">
        <f>C3779&amp;"-"&amp;COUNTIF(C$2:C3779,C3779)</f>
        <v>167249-21</v>
      </c>
      <c r="C3779">
        <v>167249</v>
      </c>
      <c r="D3779" s="57">
        <v>45111</v>
      </c>
      <c r="E3779" s="84" t="str">
        <f>F3779&amp;"-"&amp;COUNTIF($F$2:F3779,F3779)</f>
        <v>H-45</v>
      </c>
      <c r="F3779" s="84" t="str">
        <f t="shared" ref="F3779:F3842" si="173">LEFT(G3779,SEARCH(" ",G3779)-1)</f>
        <v>H</v>
      </c>
      <c r="G3779" t="s">
        <v>8589</v>
      </c>
      <c r="H3779" s="62">
        <v>62312426000138</v>
      </c>
      <c r="I3779" t="s">
        <v>869</v>
      </c>
      <c r="J3779">
        <v>7</v>
      </c>
      <c r="K3779">
        <v>11190.83</v>
      </c>
    </row>
    <row r="3780" spans="1:11" x14ac:dyDescent="0.25">
      <c r="A3780" t="s">
        <v>6022</v>
      </c>
      <c r="B3780" t="str">
        <f>C3780&amp;"-"&amp;COUNTIF(C$2:C3780,C3780)</f>
        <v>167249-22</v>
      </c>
      <c r="C3780">
        <v>167249</v>
      </c>
      <c r="D3780" s="57">
        <v>45111</v>
      </c>
      <c r="E3780" s="84" t="str">
        <f>F3780&amp;"-"&amp;COUNTIF($F$2:F3780,F3780)</f>
        <v>H-46</v>
      </c>
      <c r="F3780" s="84" t="str">
        <f t="shared" si="173"/>
        <v>H</v>
      </c>
      <c r="G3780" t="s">
        <v>8589</v>
      </c>
      <c r="H3780" s="62">
        <v>62312426000138</v>
      </c>
      <c r="I3780" t="s">
        <v>869</v>
      </c>
      <c r="J3780">
        <v>6</v>
      </c>
      <c r="K3780">
        <v>12272.4</v>
      </c>
    </row>
    <row r="3781" spans="1:11" x14ac:dyDescent="0.25">
      <c r="A3781" t="s">
        <v>6022</v>
      </c>
      <c r="B3781" t="str">
        <f>C3781&amp;"-"&amp;COUNTIF(C$2:C3781,C3781)</f>
        <v>167249-23</v>
      </c>
      <c r="C3781">
        <v>167249</v>
      </c>
      <c r="D3781" s="57">
        <v>45111</v>
      </c>
      <c r="E3781" s="84" t="str">
        <f>F3781&amp;"-"&amp;COUNTIF($F$2:F3781,F3781)</f>
        <v>H-47</v>
      </c>
      <c r="F3781" s="84" t="str">
        <f t="shared" si="173"/>
        <v>H</v>
      </c>
      <c r="G3781" t="s">
        <v>8589</v>
      </c>
      <c r="H3781" s="62">
        <v>62312426000138</v>
      </c>
      <c r="I3781" t="s">
        <v>869</v>
      </c>
      <c r="J3781">
        <v>86</v>
      </c>
      <c r="K3781">
        <v>99084.9</v>
      </c>
    </row>
    <row r="3782" spans="1:11" x14ac:dyDescent="0.25">
      <c r="A3782" t="s">
        <v>6022</v>
      </c>
      <c r="B3782" t="str">
        <f>C3782&amp;"-"&amp;COUNTIF(C$2:C3782,C3782)</f>
        <v>167249-24</v>
      </c>
      <c r="C3782">
        <v>167249</v>
      </c>
      <c r="D3782" s="57">
        <v>45111</v>
      </c>
      <c r="E3782" s="84" t="str">
        <f>F3782&amp;"-"&amp;COUNTIF($F$2:F3782,F3782)</f>
        <v>H-48</v>
      </c>
      <c r="F3782" s="84" t="str">
        <f t="shared" si="173"/>
        <v>H</v>
      </c>
      <c r="G3782" t="s">
        <v>8589</v>
      </c>
      <c r="H3782" s="62">
        <v>62312426000138</v>
      </c>
      <c r="I3782" t="s">
        <v>869</v>
      </c>
      <c r="J3782">
        <v>21</v>
      </c>
      <c r="K3782">
        <v>34790.910000000003</v>
      </c>
    </row>
    <row r="3783" spans="1:11" x14ac:dyDescent="0.25">
      <c r="A3783" t="s">
        <v>6022</v>
      </c>
      <c r="B3783" t="str">
        <f>C3783&amp;"-"&amp;COUNTIF(C$2:C3783,C3783)</f>
        <v>167249-25</v>
      </c>
      <c r="C3783">
        <v>167249</v>
      </c>
      <c r="D3783" s="57">
        <v>45111</v>
      </c>
      <c r="E3783" s="84" t="str">
        <f>F3783&amp;"-"&amp;COUNTIF($F$2:F3783,F3783)</f>
        <v>H-49</v>
      </c>
      <c r="F3783" s="84" t="str">
        <f t="shared" si="173"/>
        <v>H</v>
      </c>
      <c r="G3783" t="s">
        <v>8589</v>
      </c>
      <c r="H3783" s="62">
        <v>62312426000138</v>
      </c>
      <c r="I3783" t="s">
        <v>869</v>
      </c>
      <c r="J3783">
        <v>6</v>
      </c>
      <c r="K3783">
        <v>6912.9</v>
      </c>
    </row>
    <row r="3784" spans="1:11" x14ac:dyDescent="0.25">
      <c r="A3784" t="s">
        <v>6022</v>
      </c>
      <c r="B3784" t="str">
        <f>C3784&amp;"-"&amp;COUNTIF(C$2:C3784,C3784)</f>
        <v>167249-26</v>
      </c>
      <c r="C3784">
        <v>167249</v>
      </c>
      <c r="D3784" s="57">
        <v>45111</v>
      </c>
      <c r="E3784" s="84" t="str">
        <f>F3784&amp;"-"&amp;COUNTIF($F$2:F3784,F3784)</f>
        <v>H-50</v>
      </c>
      <c r="F3784" s="84" t="str">
        <f t="shared" si="173"/>
        <v>H</v>
      </c>
      <c r="G3784" t="s">
        <v>8589</v>
      </c>
      <c r="H3784" s="62">
        <v>62312426000138</v>
      </c>
      <c r="I3784" t="s">
        <v>869</v>
      </c>
      <c r="J3784">
        <v>8</v>
      </c>
      <c r="K3784">
        <v>12789.52</v>
      </c>
    </row>
    <row r="3785" spans="1:11" x14ac:dyDescent="0.25">
      <c r="A3785" t="s">
        <v>6022</v>
      </c>
      <c r="B3785" t="str">
        <f>C3785&amp;"-"&amp;COUNTIF(C$2:C3785,C3785)</f>
        <v>167249-27</v>
      </c>
      <c r="C3785">
        <v>167249</v>
      </c>
      <c r="D3785" s="57">
        <v>45111</v>
      </c>
      <c r="E3785" s="84" t="str">
        <f>F3785&amp;"-"&amp;COUNTIF($F$2:F3785,F3785)</f>
        <v>H-51</v>
      </c>
      <c r="F3785" s="84" t="str">
        <f t="shared" si="173"/>
        <v>H</v>
      </c>
      <c r="G3785" t="s">
        <v>8589</v>
      </c>
      <c r="H3785" s="62">
        <v>62312426000138</v>
      </c>
      <c r="I3785" t="s">
        <v>869</v>
      </c>
      <c r="J3785">
        <v>2</v>
      </c>
      <c r="K3785">
        <v>13445.88</v>
      </c>
    </row>
    <row r="3786" spans="1:11" x14ac:dyDescent="0.25">
      <c r="A3786" t="s">
        <v>6022</v>
      </c>
      <c r="B3786" t="str">
        <f>C3786&amp;"-"&amp;COUNTIF(C$2:C3786,C3786)</f>
        <v>167249-28</v>
      </c>
      <c r="C3786">
        <v>167249</v>
      </c>
      <c r="D3786" s="57">
        <v>45111</v>
      </c>
      <c r="E3786" s="84" t="str">
        <f>F3786&amp;"-"&amp;COUNTIF($F$2:F3786,F3786)</f>
        <v>H-52</v>
      </c>
      <c r="F3786" s="84" t="str">
        <f t="shared" si="173"/>
        <v>H</v>
      </c>
      <c r="G3786" t="s">
        <v>8589</v>
      </c>
      <c r="H3786" s="62">
        <v>62312426000138</v>
      </c>
      <c r="I3786" t="s">
        <v>869</v>
      </c>
      <c r="J3786">
        <v>82</v>
      </c>
      <c r="K3786">
        <v>94476.3</v>
      </c>
    </row>
    <row r="3787" spans="1:11" x14ac:dyDescent="0.25">
      <c r="A3787" t="s">
        <v>6022</v>
      </c>
      <c r="B3787" t="str">
        <f>C3787&amp;"-"&amp;COUNTIF(C$2:C3787,C3787)</f>
        <v>167249-29</v>
      </c>
      <c r="C3787">
        <v>167249</v>
      </c>
      <c r="D3787" s="57">
        <v>45111</v>
      </c>
      <c r="E3787" s="84" t="str">
        <f>F3787&amp;"-"&amp;COUNTIF($F$2:F3787,F3787)</f>
        <v>H-53</v>
      </c>
      <c r="F3787" s="84" t="str">
        <f t="shared" si="173"/>
        <v>H</v>
      </c>
      <c r="G3787" t="s">
        <v>8589</v>
      </c>
      <c r="H3787" s="62">
        <v>62312426000138</v>
      </c>
      <c r="I3787" t="s">
        <v>869</v>
      </c>
      <c r="J3787">
        <v>20</v>
      </c>
      <c r="K3787">
        <v>42374.400000000001</v>
      </c>
    </row>
    <row r="3788" spans="1:11" x14ac:dyDescent="0.25">
      <c r="A3788" t="s">
        <v>6022</v>
      </c>
      <c r="B3788" t="str">
        <f>C3788&amp;"-"&amp;COUNTIF(C$2:C3788,C3788)</f>
        <v>167249-30</v>
      </c>
      <c r="C3788">
        <v>167249</v>
      </c>
      <c r="D3788" s="57">
        <v>45111</v>
      </c>
      <c r="E3788" s="84" t="str">
        <f>F3788&amp;"-"&amp;COUNTIF($F$2:F3788,F3788)</f>
        <v>H-54</v>
      </c>
      <c r="F3788" s="84" t="str">
        <f t="shared" si="173"/>
        <v>H</v>
      </c>
      <c r="G3788" t="s">
        <v>8589</v>
      </c>
      <c r="H3788" s="62">
        <v>62312426000138</v>
      </c>
      <c r="I3788" t="s">
        <v>869</v>
      </c>
      <c r="J3788">
        <v>6</v>
      </c>
      <c r="K3788">
        <v>18432.84</v>
      </c>
    </row>
    <row r="3789" spans="1:11" x14ac:dyDescent="0.25">
      <c r="A3789" t="s">
        <v>6022</v>
      </c>
      <c r="B3789" t="str">
        <f>C3789&amp;"-"&amp;COUNTIF(C$2:C3789,C3789)</f>
        <v>167249-31</v>
      </c>
      <c r="C3789">
        <v>167249</v>
      </c>
      <c r="D3789" s="57">
        <v>45111</v>
      </c>
      <c r="E3789" s="84" t="str">
        <f>F3789&amp;"-"&amp;COUNTIF($F$2:F3789,F3789)</f>
        <v>H-55</v>
      </c>
      <c r="F3789" s="84" t="str">
        <f t="shared" si="173"/>
        <v>H</v>
      </c>
      <c r="G3789" t="s">
        <v>8589</v>
      </c>
      <c r="H3789" s="62">
        <v>62312426000138</v>
      </c>
      <c r="I3789" t="s">
        <v>869</v>
      </c>
      <c r="J3789">
        <v>1</v>
      </c>
      <c r="K3789">
        <v>3615.34</v>
      </c>
    </row>
    <row r="3790" spans="1:11" x14ac:dyDescent="0.25">
      <c r="A3790" t="s">
        <v>6022</v>
      </c>
      <c r="B3790" t="str">
        <f>C3790&amp;"-"&amp;COUNTIF(C$2:C3790,C3790)</f>
        <v>167249-32</v>
      </c>
      <c r="C3790">
        <v>167249</v>
      </c>
      <c r="D3790" s="57">
        <v>45111</v>
      </c>
      <c r="E3790" s="84" t="str">
        <f>F3790&amp;"-"&amp;COUNTIF($F$2:F3790,F3790)</f>
        <v>H-56</v>
      </c>
      <c r="F3790" s="84" t="str">
        <f t="shared" si="173"/>
        <v>H</v>
      </c>
      <c r="G3790" t="s">
        <v>8589</v>
      </c>
      <c r="H3790" s="62">
        <v>62312426000138</v>
      </c>
      <c r="I3790" t="s">
        <v>869</v>
      </c>
      <c r="J3790">
        <v>72</v>
      </c>
      <c r="K3790">
        <v>171735.84</v>
      </c>
    </row>
    <row r="3791" spans="1:11" x14ac:dyDescent="0.25">
      <c r="A3791" t="s">
        <v>6022</v>
      </c>
      <c r="B3791" t="str">
        <f>C3791&amp;"-"&amp;COUNTIF(C$2:C3791,C3791)</f>
        <v>167249-33</v>
      </c>
      <c r="C3791">
        <v>167249</v>
      </c>
      <c r="D3791" s="57">
        <v>45111</v>
      </c>
      <c r="E3791" s="84" t="str">
        <f>F3791&amp;"-"&amp;COUNTIF($F$2:F3791,F3791)</f>
        <v>H-57</v>
      </c>
      <c r="F3791" s="84" t="str">
        <f t="shared" si="173"/>
        <v>H</v>
      </c>
      <c r="G3791" t="s">
        <v>8589</v>
      </c>
      <c r="H3791" s="62">
        <v>62312426000138</v>
      </c>
      <c r="I3791" t="s">
        <v>869</v>
      </c>
      <c r="J3791">
        <v>32</v>
      </c>
      <c r="K3791">
        <v>76327.039999999994</v>
      </c>
    </row>
    <row r="3792" spans="1:11" x14ac:dyDescent="0.25">
      <c r="A3792" t="s">
        <v>6022</v>
      </c>
      <c r="B3792" t="str">
        <f>C3792&amp;"-"&amp;COUNTIF(C$2:C3792,C3792)</f>
        <v>167249-34</v>
      </c>
      <c r="C3792">
        <v>167249</v>
      </c>
      <c r="D3792" s="57">
        <v>45111</v>
      </c>
      <c r="E3792" s="84" t="str">
        <f>F3792&amp;"-"&amp;COUNTIF($F$2:F3792,F3792)</f>
        <v>H-58</v>
      </c>
      <c r="F3792" s="84" t="str">
        <f t="shared" si="173"/>
        <v>H</v>
      </c>
      <c r="G3792" t="s">
        <v>8589</v>
      </c>
      <c r="H3792" s="62">
        <v>62312426000138</v>
      </c>
      <c r="I3792" t="s">
        <v>869</v>
      </c>
      <c r="J3792">
        <v>33</v>
      </c>
      <c r="K3792">
        <v>61918.23</v>
      </c>
    </row>
    <row r="3793" spans="1:11" x14ac:dyDescent="0.25">
      <c r="A3793" t="s">
        <v>5995</v>
      </c>
      <c r="B3793" t="str">
        <f>C3793&amp;"-"&amp;COUNTIF(C$2:C3793,C3793)</f>
        <v>20027-1</v>
      </c>
      <c r="C3793">
        <v>20027</v>
      </c>
      <c r="D3793" s="57">
        <v>45111</v>
      </c>
      <c r="E3793" s="84" t="str">
        <f>F3793&amp;"-"&amp;COUNTIF($F$2:F3793,F3793)</f>
        <v>UTILINOX-9</v>
      </c>
      <c r="F3793" s="84" t="str">
        <f t="shared" si="173"/>
        <v>UTILINOX</v>
      </c>
      <c r="G3793" t="s">
        <v>8588</v>
      </c>
      <c r="H3793" s="62">
        <v>2677285000125</v>
      </c>
      <c r="I3793" t="s">
        <v>5984</v>
      </c>
      <c r="J3793">
        <v>2904</v>
      </c>
      <c r="K3793">
        <v>22795</v>
      </c>
    </row>
    <row r="3794" spans="1:11" x14ac:dyDescent="0.25">
      <c r="A3794" t="s">
        <v>5994</v>
      </c>
      <c r="B3794" t="str">
        <f>C3794&amp;"-"&amp;COUNTIF(C$2:C3794,C3794)</f>
        <v>20027-2</v>
      </c>
      <c r="C3794">
        <v>20027</v>
      </c>
      <c r="D3794" s="57">
        <v>45111</v>
      </c>
      <c r="E3794" s="84" t="str">
        <f>F3794&amp;"-"&amp;COUNTIF($F$2:F3794,F3794)</f>
        <v>UTILINOX-10</v>
      </c>
      <c r="F3794" s="84" t="str">
        <f t="shared" si="173"/>
        <v>UTILINOX</v>
      </c>
      <c r="G3794" t="s">
        <v>8588</v>
      </c>
      <c r="H3794" s="62">
        <v>2677285000125</v>
      </c>
      <c r="I3794" t="s">
        <v>869</v>
      </c>
      <c r="J3794">
        <v>10800</v>
      </c>
      <c r="K3794">
        <v>10044</v>
      </c>
    </row>
    <row r="3795" spans="1:11" x14ac:dyDescent="0.25">
      <c r="A3795" t="s">
        <v>6023</v>
      </c>
      <c r="B3795" t="str">
        <f>C3795&amp;"-"&amp;COUNTIF(C$2:C3795,C3795)</f>
        <v>24870-1</v>
      </c>
      <c r="C3795">
        <v>24870</v>
      </c>
      <c r="D3795" s="57">
        <v>45113</v>
      </c>
      <c r="E3795" s="84" t="str">
        <f>F3795&amp;"-"&amp;COUNTIF($F$2:F3795,F3795)</f>
        <v>G-1</v>
      </c>
      <c r="F3795" s="84" t="str">
        <f t="shared" si="173"/>
        <v>G</v>
      </c>
      <c r="G3795" t="s">
        <v>8603</v>
      </c>
      <c r="H3795" s="62">
        <v>14050990000187</v>
      </c>
      <c r="I3795" t="s">
        <v>869</v>
      </c>
      <c r="J3795">
        <v>1060</v>
      </c>
      <c r="K3795">
        <v>11384.4</v>
      </c>
    </row>
    <row r="3796" spans="1:11" x14ac:dyDescent="0.25">
      <c r="A3796" t="s">
        <v>6004</v>
      </c>
      <c r="B3796" t="str">
        <f>C3796&amp;"-"&amp;COUNTIF(C$2:C3796,C3796)</f>
        <v>215479-1</v>
      </c>
      <c r="C3796">
        <v>215479</v>
      </c>
      <c r="D3796" s="57">
        <v>45113</v>
      </c>
      <c r="E3796" s="84" t="str">
        <f>F3796&amp;"-"&amp;COUNTIF($F$2:F3796,F3796)</f>
        <v>TEADIT-217</v>
      </c>
      <c r="F3796" s="84" t="str">
        <f t="shared" si="173"/>
        <v>TEADIT</v>
      </c>
      <c r="G3796" t="s">
        <v>8594</v>
      </c>
      <c r="H3796" s="62">
        <v>62948658000187</v>
      </c>
      <c r="I3796" t="s">
        <v>869</v>
      </c>
      <c r="J3796">
        <v>4</v>
      </c>
      <c r="K3796">
        <v>202</v>
      </c>
    </row>
    <row r="3797" spans="1:11" x14ac:dyDescent="0.25">
      <c r="A3797" t="s">
        <v>6004</v>
      </c>
      <c r="B3797" t="str">
        <f>C3797&amp;"-"&amp;COUNTIF(C$2:C3797,C3797)</f>
        <v>215485-1</v>
      </c>
      <c r="C3797">
        <v>215485</v>
      </c>
      <c r="D3797" s="57">
        <v>45113</v>
      </c>
      <c r="E3797" s="84" t="str">
        <f>F3797&amp;"-"&amp;COUNTIF($F$2:F3797,F3797)</f>
        <v>TEADIT-218</v>
      </c>
      <c r="F3797" s="84" t="str">
        <f t="shared" si="173"/>
        <v>TEADIT</v>
      </c>
      <c r="G3797" t="s">
        <v>8594</v>
      </c>
      <c r="H3797" s="62">
        <v>62948658000187</v>
      </c>
      <c r="I3797" t="s">
        <v>869</v>
      </c>
      <c r="J3797">
        <v>7</v>
      </c>
      <c r="K3797">
        <v>6545.3</v>
      </c>
    </row>
    <row r="3798" spans="1:11" x14ac:dyDescent="0.25">
      <c r="A3798" t="s">
        <v>6024</v>
      </c>
      <c r="B3798" t="str">
        <f>C3798&amp;"-"&amp;COUNTIF(C$2:C3798,C3798)</f>
        <v>215485-2</v>
      </c>
      <c r="C3798">
        <v>215485</v>
      </c>
      <c r="D3798" s="57">
        <v>45113</v>
      </c>
      <c r="E3798" s="84" t="str">
        <f>F3798&amp;"-"&amp;COUNTIF($F$2:F3798,F3798)</f>
        <v>TEADIT-219</v>
      </c>
      <c r="F3798" s="84" t="str">
        <f t="shared" si="173"/>
        <v>TEADIT</v>
      </c>
      <c r="G3798" t="s">
        <v>8594</v>
      </c>
      <c r="H3798" s="62">
        <v>62948658000187</v>
      </c>
      <c r="I3798" t="s">
        <v>869</v>
      </c>
      <c r="J3798">
        <v>22</v>
      </c>
      <c r="K3798">
        <v>7464.19</v>
      </c>
    </row>
    <row r="3799" spans="1:11" x14ac:dyDescent="0.25">
      <c r="A3799" t="s">
        <v>6025</v>
      </c>
      <c r="B3799" t="str">
        <f>C3799&amp;"-"&amp;COUNTIF(C$2:C3799,C3799)</f>
        <v>215485-3</v>
      </c>
      <c r="C3799">
        <v>215485</v>
      </c>
      <c r="D3799" s="57">
        <v>45113</v>
      </c>
      <c r="E3799" s="84" t="str">
        <f>F3799&amp;"-"&amp;COUNTIF($F$2:F3799,F3799)</f>
        <v>TEADIT-220</v>
      </c>
      <c r="F3799" s="84" t="str">
        <f t="shared" si="173"/>
        <v>TEADIT</v>
      </c>
      <c r="G3799" t="s">
        <v>8594</v>
      </c>
      <c r="H3799" s="62">
        <v>62948658000187</v>
      </c>
      <c r="I3799" t="s">
        <v>869</v>
      </c>
      <c r="J3799">
        <v>12</v>
      </c>
      <c r="K3799">
        <v>6575.05</v>
      </c>
    </row>
    <row r="3800" spans="1:11" x14ac:dyDescent="0.25">
      <c r="A3800" t="s">
        <v>6025</v>
      </c>
      <c r="B3800" t="str">
        <f>C3800&amp;"-"&amp;COUNTIF(C$2:C3800,C3800)</f>
        <v>215485-4</v>
      </c>
      <c r="C3800">
        <v>215485</v>
      </c>
      <c r="D3800" s="57">
        <v>45113</v>
      </c>
      <c r="E3800" s="84" t="str">
        <f>F3800&amp;"-"&amp;COUNTIF($F$2:F3800,F3800)</f>
        <v>TEADIT-221</v>
      </c>
      <c r="F3800" s="84" t="str">
        <f t="shared" si="173"/>
        <v>TEADIT</v>
      </c>
      <c r="G3800" t="s">
        <v>8594</v>
      </c>
      <c r="H3800" s="62">
        <v>62948658000187</v>
      </c>
      <c r="I3800" t="s">
        <v>869</v>
      </c>
      <c r="J3800">
        <v>5</v>
      </c>
      <c r="K3800">
        <v>3244.22</v>
      </c>
    </row>
    <row r="3801" spans="1:11" x14ac:dyDescent="0.25">
      <c r="A3801" t="s">
        <v>6025</v>
      </c>
      <c r="B3801" t="str">
        <f>C3801&amp;"-"&amp;COUNTIF(C$2:C3801,C3801)</f>
        <v>215485-5</v>
      </c>
      <c r="C3801">
        <v>215485</v>
      </c>
      <c r="D3801" s="57">
        <v>45113</v>
      </c>
      <c r="E3801" s="84" t="str">
        <f>F3801&amp;"-"&amp;COUNTIF($F$2:F3801,F3801)</f>
        <v>TEADIT-222</v>
      </c>
      <c r="F3801" s="84" t="str">
        <f t="shared" si="173"/>
        <v>TEADIT</v>
      </c>
      <c r="G3801" t="s">
        <v>8594</v>
      </c>
      <c r="H3801" s="62">
        <v>62948658000187</v>
      </c>
      <c r="I3801" t="s">
        <v>869</v>
      </c>
      <c r="J3801">
        <v>12</v>
      </c>
      <c r="K3801">
        <v>37732.31</v>
      </c>
    </row>
    <row r="3802" spans="1:11" x14ac:dyDescent="0.25">
      <c r="A3802" t="s">
        <v>6025</v>
      </c>
      <c r="B3802" t="str">
        <f>C3802&amp;"-"&amp;COUNTIF(C$2:C3802,C3802)</f>
        <v>215485-6</v>
      </c>
      <c r="C3802">
        <v>215485</v>
      </c>
      <c r="D3802" s="57">
        <v>45113</v>
      </c>
      <c r="E3802" s="84" t="str">
        <f>F3802&amp;"-"&amp;COUNTIF($F$2:F3802,F3802)</f>
        <v>TEADIT-223</v>
      </c>
      <c r="F3802" s="84" t="str">
        <f t="shared" si="173"/>
        <v>TEADIT</v>
      </c>
      <c r="G3802" t="s">
        <v>8594</v>
      </c>
      <c r="H3802" s="62">
        <v>62948658000187</v>
      </c>
      <c r="I3802" t="s">
        <v>869</v>
      </c>
      <c r="J3802">
        <v>13</v>
      </c>
      <c r="K3802">
        <v>170301.4</v>
      </c>
    </row>
    <row r="3803" spans="1:11" x14ac:dyDescent="0.25">
      <c r="A3803" t="s">
        <v>6009</v>
      </c>
      <c r="B3803" t="str">
        <f>C3803&amp;"-"&amp;COUNTIF(C$2:C3803,C3803)</f>
        <v>215485-7</v>
      </c>
      <c r="C3803">
        <v>215485</v>
      </c>
      <c r="D3803" s="57">
        <v>45113</v>
      </c>
      <c r="E3803" s="84" t="str">
        <f>F3803&amp;"-"&amp;COUNTIF($F$2:F3803,F3803)</f>
        <v>TEADIT-224</v>
      </c>
      <c r="F3803" s="84" t="str">
        <f t="shared" si="173"/>
        <v>TEADIT</v>
      </c>
      <c r="G3803" t="s">
        <v>8594</v>
      </c>
      <c r="H3803" s="62">
        <v>62948658000187</v>
      </c>
      <c r="I3803" t="s">
        <v>869</v>
      </c>
      <c r="J3803">
        <v>67</v>
      </c>
      <c r="K3803">
        <v>12504.88</v>
      </c>
    </row>
    <row r="3804" spans="1:11" x14ac:dyDescent="0.25">
      <c r="A3804" t="s">
        <v>6009</v>
      </c>
      <c r="B3804" t="str">
        <f>C3804&amp;"-"&amp;COUNTIF(C$2:C3804,C3804)</f>
        <v>215485-8</v>
      </c>
      <c r="C3804">
        <v>215485</v>
      </c>
      <c r="D3804" s="57">
        <v>45113</v>
      </c>
      <c r="E3804" s="84" t="str">
        <f>F3804&amp;"-"&amp;COUNTIF($F$2:F3804,F3804)</f>
        <v>TEADIT-225</v>
      </c>
      <c r="F3804" s="84" t="str">
        <f t="shared" si="173"/>
        <v>TEADIT</v>
      </c>
      <c r="G3804" t="s">
        <v>8594</v>
      </c>
      <c r="H3804" s="62">
        <v>62948658000187</v>
      </c>
      <c r="I3804" t="s">
        <v>869</v>
      </c>
      <c r="J3804">
        <v>81</v>
      </c>
      <c r="K3804">
        <v>18989.939999999999</v>
      </c>
    </row>
    <row r="3805" spans="1:11" x14ac:dyDescent="0.25">
      <c r="A3805" t="s">
        <v>6008</v>
      </c>
      <c r="B3805" t="str">
        <f>C3805&amp;"-"&amp;COUNTIF(C$2:C3805,C3805)</f>
        <v>215485-9</v>
      </c>
      <c r="C3805">
        <v>215485</v>
      </c>
      <c r="D3805" s="57">
        <v>45113</v>
      </c>
      <c r="E3805" s="84" t="str">
        <f>F3805&amp;"-"&amp;COUNTIF($F$2:F3805,F3805)</f>
        <v>TEADIT-226</v>
      </c>
      <c r="F3805" s="84" t="str">
        <f t="shared" si="173"/>
        <v>TEADIT</v>
      </c>
      <c r="G3805" t="s">
        <v>8594</v>
      </c>
      <c r="H3805" s="62">
        <v>62948658000187</v>
      </c>
      <c r="I3805" t="s">
        <v>869</v>
      </c>
      <c r="J3805">
        <v>115</v>
      </c>
      <c r="K3805">
        <v>30142.05</v>
      </c>
    </row>
    <row r="3806" spans="1:11" x14ac:dyDescent="0.25">
      <c r="A3806" t="s">
        <v>6008</v>
      </c>
      <c r="B3806" t="str">
        <f>C3806&amp;"-"&amp;COUNTIF(C$2:C3806,C3806)</f>
        <v>215486-1</v>
      </c>
      <c r="C3806">
        <v>215486</v>
      </c>
      <c r="D3806" s="57">
        <v>45113</v>
      </c>
      <c r="E3806" s="84" t="str">
        <f>F3806&amp;"-"&amp;COUNTIF($F$2:F3806,F3806)</f>
        <v>TEADIT-227</v>
      </c>
      <c r="F3806" s="84" t="str">
        <f t="shared" si="173"/>
        <v>TEADIT</v>
      </c>
      <c r="G3806" t="s">
        <v>8594</v>
      </c>
      <c r="H3806" s="62">
        <v>62948658000187</v>
      </c>
      <c r="I3806" t="s">
        <v>869</v>
      </c>
      <c r="J3806">
        <v>7</v>
      </c>
      <c r="K3806">
        <v>5817.91</v>
      </c>
    </row>
    <row r="3807" spans="1:11" x14ac:dyDescent="0.25">
      <c r="A3807" t="s">
        <v>6008</v>
      </c>
      <c r="B3807" t="str">
        <f>C3807&amp;"-"&amp;COUNTIF(C$2:C3807,C3807)</f>
        <v>215486-2</v>
      </c>
      <c r="C3807">
        <v>215486</v>
      </c>
      <c r="D3807" s="57">
        <v>45113</v>
      </c>
      <c r="E3807" s="84" t="str">
        <f>F3807&amp;"-"&amp;COUNTIF($F$2:F3807,F3807)</f>
        <v>TEADIT-228</v>
      </c>
      <c r="F3807" s="84" t="str">
        <f t="shared" si="173"/>
        <v>TEADIT</v>
      </c>
      <c r="G3807" t="s">
        <v>8594</v>
      </c>
      <c r="H3807" s="62">
        <v>62948658000187</v>
      </c>
      <c r="I3807" t="s">
        <v>869</v>
      </c>
      <c r="J3807">
        <v>27</v>
      </c>
      <c r="K3807">
        <v>2108.4299999999998</v>
      </c>
    </row>
    <row r="3808" spans="1:11" x14ac:dyDescent="0.25">
      <c r="A3808" t="s">
        <v>6008</v>
      </c>
      <c r="B3808" t="str">
        <f>C3808&amp;"-"&amp;COUNTIF(C$2:C3808,C3808)</f>
        <v>215486-3</v>
      </c>
      <c r="C3808">
        <v>215486</v>
      </c>
      <c r="D3808" s="57">
        <v>45113</v>
      </c>
      <c r="E3808" s="84" t="str">
        <f>F3808&amp;"-"&amp;COUNTIF($F$2:F3808,F3808)</f>
        <v>TEADIT-229</v>
      </c>
      <c r="F3808" s="84" t="str">
        <f t="shared" si="173"/>
        <v>TEADIT</v>
      </c>
      <c r="G3808" t="s">
        <v>8594</v>
      </c>
      <c r="H3808" s="62">
        <v>62948658000187</v>
      </c>
      <c r="I3808" t="s">
        <v>869</v>
      </c>
      <c r="J3808">
        <v>1</v>
      </c>
      <c r="K3808">
        <v>1122.5999999999999</v>
      </c>
    </row>
    <row r="3809" spans="1:11" x14ac:dyDescent="0.25">
      <c r="A3809" t="s">
        <v>6009</v>
      </c>
      <c r="B3809" t="str">
        <f>C3809&amp;"-"&amp;COUNTIF(C$2:C3809,C3809)</f>
        <v>215486-4</v>
      </c>
      <c r="C3809">
        <v>215486</v>
      </c>
      <c r="D3809" s="57">
        <v>45113</v>
      </c>
      <c r="E3809" s="84" t="str">
        <f>F3809&amp;"-"&amp;COUNTIF($F$2:F3809,F3809)</f>
        <v>TEADIT-230</v>
      </c>
      <c r="F3809" s="84" t="str">
        <f t="shared" si="173"/>
        <v>TEADIT</v>
      </c>
      <c r="G3809" t="s">
        <v>8594</v>
      </c>
      <c r="H3809" s="62">
        <v>62948658000187</v>
      </c>
      <c r="I3809" t="s">
        <v>869</v>
      </c>
      <c r="J3809">
        <v>127</v>
      </c>
      <c r="K3809">
        <v>13721</v>
      </c>
    </row>
    <row r="3810" spans="1:11" x14ac:dyDescent="0.25">
      <c r="A3810" t="s">
        <v>6008</v>
      </c>
      <c r="B3810" t="str">
        <f>C3810&amp;"-"&amp;COUNTIF(C$2:C3810,C3810)</f>
        <v>215486-5</v>
      </c>
      <c r="C3810">
        <v>215486</v>
      </c>
      <c r="D3810" s="57">
        <v>45113</v>
      </c>
      <c r="E3810" s="84" t="str">
        <f>F3810&amp;"-"&amp;COUNTIF($F$2:F3810,F3810)</f>
        <v>TEADIT-231</v>
      </c>
      <c r="F3810" s="84" t="str">
        <f t="shared" si="173"/>
        <v>TEADIT</v>
      </c>
      <c r="G3810" t="s">
        <v>8594</v>
      </c>
      <c r="H3810" s="62">
        <v>62948658000187</v>
      </c>
      <c r="I3810" t="s">
        <v>869</v>
      </c>
      <c r="J3810">
        <v>35</v>
      </c>
      <c r="K3810">
        <v>821.1</v>
      </c>
    </row>
    <row r="3811" spans="1:11" x14ac:dyDescent="0.25">
      <c r="A3811" t="s">
        <v>6008</v>
      </c>
      <c r="B3811" t="str">
        <f>C3811&amp;"-"&amp;COUNTIF(C$2:C3811,C3811)</f>
        <v>215486-6</v>
      </c>
      <c r="C3811">
        <v>215486</v>
      </c>
      <c r="D3811" s="57">
        <v>45113</v>
      </c>
      <c r="E3811" s="84" t="str">
        <f>F3811&amp;"-"&amp;COUNTIF($F$2:F3811,F3811)</f>
        <v>TEADIT-232</v>
      </c>
      <c r="F3811" s="84" t="str">
        <f t="shared" si="173"/>
        <v>TEADIT</v>
      </c>
      <c r="G3811" t="s">
        <v>8594</v>
      </c>
      <c r="H3811" s="62">
        <v>62948658000187</v>
      </c>
      <c r="I3811" t="s">
        <v>869</v>
      </c>
      <c r="J3811">
        <v>2</v>
      </c>
      <c r="K3811">
        <v>48.76</v>
      </c>
    </row>
    <row r="3812" spans="1:11" x14ac:dyDescent="0.25">
      <c r="A3812" t="s">
        <v>6008</v>
      </c>
      <c r="B3812" t="str">
        <f>C3812&amp;"-"&amp;COUNTIF(C$2:C3812,C3812)</f>
        <v>215486-7</v>
      </c>
      <c r="C3812">
        <v>215486</v>
      </c>
      <c r="D3812" s="57">
        <v>45113</v>
      </c>
      <c r="E3812" s="84" t="str">
        <f>F3812&amp;"-"&amp;COUNTIF($F$2:F3812,F3812)</f>
        <v>TEADIT-233</v>
      </c>
      <c r="F3812" s="84" t="str">
        <f t="shared" si="173"/>
        <v>TEADIT</v>
      </c>
      <c r="G3812" t="s">
        <v>8594</v>
      </c>
      <c r="H3812" s="62">
        <v>62948658000187</v>
      </c>
      <c r="I3812" t="s">
        <v>869</v>
      </c>
      <c r="J3812">
        <v>10</v>
      </c>
      <c r="K3812">
        <v>12607.65</v>
      </c>
    </row>
    <row r="3813" spans="1:11" x14ac:dyDescent="0.25">
      <c r="A3813" t="s">
        <v>6008</v>
      </c>
      <c r="B3813" t="str">
        <f>C3813&amp;"-"&amp;COUNTIF(C$2:C3813,C3813)</f>
        <v>215486-8</v>
      </c>
      <c r="C3813">
        <v>215486</v>
      </c>
      <c r="D3813" s="57">
        <v>45113</v>
      </c>
      <c r="E3813" s="84" t="str">
        <f>F3813&amp;"-"&amp;COUNTIF($F$2:F3813,F3813)</f>
        <v>TEADIT-234</v>
      </c>
      <c r="F3813" s="84" t="str">
        <f t="shared" si="173"/>
        <v>TEADIT</v>
      </c>
      <c r="G3813" t="s">
        <v>8594</v>
      </c>
      <c r="H3813" s="62">
        <v>62948658000187</v>
      </c>
      <c r="I3813" t="s">
        <v>869</v>
      </c>
      <c r="J3813">
        <v>6</v>
      </c>
      <c r="K3813">
        <v>1334.76</v>
      </c>
    </row>
    <row r="3814" spans="1:11" x14ac:dyDescent="0.25">
      <c r="A3814" t="s">
        <v>6008</v>
      </c>
      <c r="B3814" t="str">
        <f>C3814&amp;"-"&amp;COUNTIF(C$2:C3814,C3814)</f>
        <v>215486-9</v>
      </c>
      <c r="C3814">
        <v>215486</v>
      </c>
      <c r="D3814" s="57">
        <v>45113</v>
      </c>
      <c r="E3814" s="84" t="str">
        <f>F3814&amp;"-"&amp;COUNTIF($F$2:F3814,F3814)</f>
        <v>TEADIT-235</v>
      </c>
      <c r="F3814" s="84" t="str">
        <f t="shared" si="173"/>
        <v>TEADIT</v>
      </c>
      <c r="G3814" t="s">
        <v>8594</v>
      </c>
      <c r="H3814" s="62">
        <v>62948658000187</v>
      </c>
      <c r="I3814" t="s">
        <v>869</v>
      </c>
      <c r="J3814">
        <v>3</v>
      </c>
      <c r="K3814">
        <v>449.25</v>
      </c>
    </row>
    <row r="3815" spans="1:11" x14ac:dyDescent="0.25">
      <c r="A3815" t="s">
        <v>6008</v>
      </c>
      <c r="B3815" t="str">
        <f>C3815&amp;"-"&amp;COUNTIF(C$2:C3815,C3815)</f>
        <v>215486-10</v>
      </c>
      <c r="C3815">
        <v>215486</v>
      </c>
      <c r="D3815" s="57">
        <v>45113</v>
      </c>
      <c r="E3815" s="84" t="str">
        <f>F3815&amp;"-"&amp;COUNTIF($F$2:F3815,F3815)</f>
        <v>TEADIT-236</v>
      </c>
      <c r="F3815" s="84" t="str">
        <f t="shared" si="173"/>
        <v>TEADIT</v>
      </c>
      <c r="G3815" t="s">
        <v>8594</v>
      </c>
      <c r="H3815" s="62">
        <v>62948658000187</v>
      </c>
      <c r="I3815" t="s">
        <v>869</v>
      </c>
      <c r="J3815">
        <v>6</v>
      </c>
      <c r="K3815">
        <v>3074.76</v>
      </c>
    </row>
    <row r="3816" spans="1:11" x14ac:dyDescent="0.25">
      <c r="A3816" t="s">
        <v>6008</v>
      </c>
      <c r="B3816" t="str">
        <f>C3816&amp;"-"&amp;COUNTIF(C$2:C3816,C3816)</f>
        <v>215486-11</v>
      </c>
      <c r="C3816">
        <v>215486</v>
      </c>
      <c r="D3816" s="57">
        <v>45113</v>
      </c>
      <c r="E3816" s="84" t="str">
        <f>F3816&amp;"-"&amp;COUNTIF($F$2:F3816,F3816)</f>
        <v>TEADIT-237</v>
      </c>
      <c r="F3816" s="84" t="str">
        <f t="shared" si="173"/>
        <v>TEADIT</v>
      </c>
      <c r="G3816" t="s">
        <v>8594</v>
      </c>
      <c r="H3816" s="62">
        <v>62948658000187</v>
      </c>
      <c r="I3816" t="s">
        <v>869</v>
      </c>
      <c r="J3816">
        <v>1</v>
      </c>
      <c r="K3816">
        <v>49.57</v>
      </c>
    </row>
    <row r="3817" spans="1:11" x14ac:dyDescent="0.25">
      <c r="A3817" t="s">
        <v>6008</v>
      </c>
      <c r="B3817" t="str">
        <f>C3817&amp;"-"&amp;COUNTIF(C$2:C3817,C3817)</f>
        <v>215486-12</v>
      </c>
      <c r="C3817">
        <v>215486</v>
      </c>
      <c r="D3817" s="57">
        <v>45113</v>
      </c>
      <c r="E3817" s="84" t="str">
        <f>F3817&amp;"-"&amp;COUNTIF($F$2:F3817,F3817)</f>
        <v>TEADIT-238</v>
      </c>
      <c r="F3817" s="84" t="str">
        <f t="shared" si="173"/>
        <v>TEADIT</v>
      </c>
      <c r="G3817" t="s">
        <v>8594</v>
      </c>
      <c r="H3817" s="62">
        <v>62948658000187</v>
      </c>
      <c r="I3817" t="s">
        <v>869</v>
      </c>
      <c r="J3817">
        <v>5</v>
      </c>
      <c r="K3817">
        <v>4804</v>
      </c>
    </row>
    <row r="3818" spans="1:11" x14ac:dyDescent="0.25">
      <c r="A3818" t="s">
        <v>6008</v>
      </c>
      <c r="B3818" t="str">
        <f>C3818&amp;"-"&amp;COUNTIF(C$2:C3818,C3818)</f>
        <v>215486-13</v>
      </c>
      <c r="C3818">
        <v>215486</v>
      </c>
      <c r="D3818" s="57">
        <v>45113</v>
      </c>
      <c r="E3818" s="84" t="str">
        <f>F3818&amp;"-"&amp;COUNTIF($F$2:F3818,F3818)</f>
        <v>TEADIT-239</v>
      </c>
      <c r="F3818" s="84" t="str">
        <f t="shared" si="173"/>
        <v>TEADIT</v>
      </c>
      <c r="G3818" t="s">
        <v>8594</v>
      </c>
      <c r="H3818" s="62">
        <v>62948658000187</v>
      </c>
      <c r="I3818" t="s">
        <v>869</v>
      </c>
      <c r="J3818">
        <v>6</v>
      </c>
      <c r="K3818">
        <v>185.34</v>
      </c>
    </row>
    <row r="3819" spans="1:11" x14ac:dyDescent="0.25">
      <c r="A3819" t="s">
        <v>6008</v>
      </c>
      <c r="B3819" t="str">
        <f>C3819&amp;"-"&amp;COUNTIF(C$2:C3819,C3819)</f>
        <v>215486-14</v>
      </c>
      <c r="C3819">
        <v>215486</v>
      </c>
      <c r="D3819" s="57">
        <v>45113</v>
      </c>
      <c r="E3819" s="84" t="str">
        <f>F3819&amp;"-"&amp;COUNTIF($F$2:F3819,F3819)</f>
        <v>TEADIT-240</v>
      </c>
      <c r="F3819" s="84" t="str">
        <f t="shared" si="173"/>
        <v>TEADIT</v>
      </c>
      <c r="G3819" t="s">
        <v>8594</v>
      </c>
      <c r="H3819" s="62">
        <v>62948658000187</v>
      </c>
      <c r="I3819" t="s">
        <v>869</v>
      </c>
      <c r="J3819">
        <v>12</v>
      </c>
      <c r="K3819">
        <v>945.6</v>
      </c>
    </row>
    <row r="3820" spans="1:11" x14ac:dyDescent="0.25">
      <c r="A3820" t="s">
        <v>6008</v>
      </c>
      <c r="B3820" t="str">
        <f>C3820&amp;"-"&amp;COUNTIF(C$2:C3820,C3820)</f>
        <v>215486-15</v>
      </c>
      <c r="C3820">
        <v>215486</v>
      </c>
      <c r="D3820" s="57">
        <v>45113</v>
      </c>
      <c r="E3820" s="84" t="str">
        <f>F3820&amp;"-"&amp;COUNTIF($F$2:F3820,F3820)</f>
        <v>TEADIT-241</v>
      </c>
      <c r="F3820" s="84" t="str">
        <f t="shared" si="173"/>
        <v>TEADIT</v>
      </c>
      <c r="G3820" t="s">
        <v>8594</v>
      </c>
      <c r="H3820" s="62">
        <v>62948658000187</v>
      </c>
      <c r="I3820" t="s">
        <v>869</v>
      </c>
      <c r="J3820">
        <v>6</v>
      </c>
      <c r="K3820">
        <v>4266.84</v>
      </c>
    </row>
    <row r="3821" spans="1:11" x14ac:dyDescent="0.25">
      <c r="A3821" t="s">
        <v>6008</v>
      </c>
      <c r="B3821" t="str">
        <f>C3821&amp;"-"&amp;COUNTIF(C$2:C3821,C3821)</f>
        <v>215486-16</v>
      </c>
      <c r="C3821">
        <v>215486</v>
      </c>
      <c r="D3821" s="57">
        <v>45113</v>
      </c>
      <c r="E3821" s="84" t="str">
        <f>F3821&amp;"-"&amp;COUNTIF($F$2:F3821,F3821)</f>
        <v>TEADIT-242</v>
      </c>
      <c r="F3821" s="84" t="str">
        <f t="shared" si="173"/>
        <v>TEADIT</v>
      </c>
      <c r="G3821" t="s">
        <v>8594</v>
      </c>
      <c r="H3821" s="62">
        <v>62948658000187</v>
      </c>
      <c r="I3821" t="s">
        <v>869</v>
      </c>
      <c r="J3821">
        <v>18</v>
      </c>
      <c r="K3821">
        <v>3574.08</v>
      </c>
    </row>
    <row r="3822" spans="1:11" x14ac:dyDescent="0.25">
      <c r="A3822" t="s">
        <v>6008</v>
      </c>
      <c r="B3822" t="str">
        <f>C3822&amp;"-"&amp;COUNTIF(C$2:C3822,C3822)</f>
        <v>215486-17</v>
      </c>
      <c r="C3822">
        <v>215486</v>
      </c>
      <c r="D3822" s="57">
        <v>45113</v>
      </c>
      <c r="E3822" s="84" t="str">
        <f>F3822&amp;"-"&amp;COUNTIF($F$2:F3822,F3822)</f>
        <v>TEADIT-243</v>
      </c>
      <c r="F3822" s="84" t="str">
        <f t="shared" si="173"/>
        <v>TEADIT</v>
      </c>
      <c r="G3822" t="s">
        <v>8594</v>
      </c>
      <c r="H3822" s="62">
        <v>62948658000187</v>
      </c>
      <c r="I3822" t="s">
        <v>869</v>
      </c>
      <c r="J3822">
        <v>8</v>
      </c>
      <c r="K3822">
        <v>3956.32</v>
      </c>
    </row>
    <row r="3823" spans="1:11" x14ac:dyDescent="0.25">
      <c r="A3823" t="s">
        <v>6008</v>
      </c>
      <c r="B3823" t="str">
        <f>C3823&amp;"-"&amp;COUNTIF(C$2:C3823,C3823)</f>
        <v>215486-18</v>
      </c>
      <c r="C3823">
        <v>215486</v>
      </c>
      <c r="D3823" s="57">
        <v>45113</v>
      </c>
      <c r="E3823" s="84" t="str">
        <f>F3823&amp;"-"&amp;COUNTIF($F$2:F3823,F3823)</f>
        <v>TEADIT-244</v>
      </c>
      <c r="F3823" s="84" t="str">
        <f t="shared" si="173"/>
        <v>TEADIT</v>
      </c>
      <c r="G3823" t="s">
        <v>8594</v>
      </c>
      <c r="H3823" s="62">
        <v>62948658000187</v>
      </c>
      <c r="I3823" t="s">
        <v>869</v>
      </c>
      <c r="J3823">
        <v>2</v>
      </c>
      <c r="K3823">
        <v>370.52</v>
      </c>
    </row>
    <row r="3824" spans="1:11" x14ac:dyDescent="0.25">
      <c r="A3824" t="s">
        <v>6008</v>
      </c>
      <c r="B3824" t="str">
        <f>C3824&amp;"-"&amp;COUNTIF(C$2:C3824,C3824)</f>
        <v>215486-19</v>
      </c>
      <c r="C3824">
        <v>215486</v>
      </c>
      <c r="D3824" s="57">
        <v>45113</v>
      </c>
      <c r="E3824" s="84" t="str">
        <f>F3824&amp;"-"&amp;COUNTIF($F$2:F3824,F3824)</f>
        <v>TEADIT-245</v>
      </c>
      <c r="F3824" s="84" t="str">
        <f t="shared" si="173"/>
        <v>TEADIT</v>
      </c>
      <c r="G3824" t="s">
        <v>8594</v>
      </c>
      <c r="H3824" s="62">
        <v>62948658000187</v>
      </c>
      <c r="I3824" t="s">
        <v>869</v>
      </c>
      <c r="J3824">
        <v>22</v>
      </c>
      <c r="K3824">
        <v>896.06</v>
      </c>
    </row>
    <row r="3825" spans="1:11" x14ac:dyDescent="0.25">
      <c r="A3825" t="s">
        <v>6008</v>
      </c>
      <c r="B3825" t="str">
        <f>C3825&amp;"-"&amp;COUNTIF(C$2:C3825,C3825)</f>
        <v>215486-20</v>
      </c>
      <c r="C3825">
        <v>215486</v>
      </c>
      <c r="D3825" s="57">
        <v>45113</v>
      </c>
      <c r="E3825" s="84" t="str">
        <f>F3825&amp;"-"&amp;COUNTIF($F$2:F3825,F3825)</f>
        <v>TEADIT-246</v>
      </c>
      <c r="F3825" s="84" t="str">
        <f t="shared" si="173"/>
        <v>TEADIT</v>
      </c>
      <c r="G3825" t="s">
        <v>8594</v>
      </c>
      <c r="H3825" s="62">
        <v>62948658000187</v>
      </c>
      <c r="I3825" t="s">
        <v>869</v>
      </c>
      <c r="J3825">
        <v>25</v>
      </c>
      <c r="K3825">
        <v>2484.5</v>
      </c>
    </row>
    <row r="3826" spans="1:11" x14ac:dyDescent="0.25">
      <c r="A3826" t="s">
        <v>6009</v>
      </c>
      <c r="B3826" t="str">
        <f>C3826&amp;"-"&amp;COUNTIF(C$2:C3826,C3826)</f>
        <v>215486-21</v>
      </c>
      <c r="C3826">
        <v>215486</v>
      </c>
      <c r="D3826" s="57">
        <v>45113</v>
      </c>
      <c r="E3826" s="84" t="str">
        <f>F3826&amp;"-"&amp;COUNTIF($F$2:F3826,F3826)</f>
        <v>TEADIT-247</v>
      </c>
      <c r="F3826" s="84" t="str">
        <f t="shared" si="173"/>
        <v>TEADIT</v>
      </c>
      <c r="G3826" t="s">
        <v>8594</v>
      </c>
      <c r="H3826" s="62">
        <v>62948658000187</v>
      </c>
      <c r="I3826" t="s">
        <v>869</v>
      </c>
      <c r="J3826">
        <v>26</v>
      </c>
      <c r="K3826">
        <v>3446.82</v>
      </c>
    </row>
    <row r="3827" spans="1:11" x14ac:dyDescent="0.25">
      <c r="A3827" t="s">
        <v>6008</v>
      </c>
      <c r="B3827" t="str">
        <f>C3827&amp;"-"&amp;COUNTIF(C$2:C3827,C3827)</f>
        <v>215486-22</v>
      </c>
      <c r="C3827">
        <v>215486</v>
      </c>
      <c r="D3827" s="57">
        <v>45113</v>
      </c>
      <c r="E3827" s="84" t="str">
        <f>F3827&amp;"-"&amp;COUNTIF($F$2:F3827,F3827)</f>
        <v>TEADIT-248</v>
      </c>
      <c r="F3827" s="84" t="str">
        <f t="shared" si="173"/>
        <v>TEADIT</v>
      </c>
      <c r="G3827" t="s">
        <v>8594</v>
      </c>
      <c r="H3827" s="62">
        <v>62948658000187</v>
      </c>
      <c r="I3827" t="s">
        <v>869</v>
      </c>
      <c r="J3827">
        <v>2</v>
      </c>
      <c r="K3827">
        <v>978.08</v>
      </c>
    </row>
    <row r="3828" spans="1:11" x14ac:dyDescent="0.25">
      <c r="A3828" t="s">
        <v>6008</v>
      </c>
      <c r="B3828" t="str">
        <f>C3828&amp;"-"&amp;COUNTIF(C$2:C3828,C3828)</f>
        <v>215486-23</v>
      </c>
      <c r="C3828">
        <v>215486</v>
      </c>
      <c r="D3828" s="57">
        <v>45113</v>
      </c>
      <c r="E3828" s="84" t="str">
        <f>F3828&amp;"-"&amp;COUNTIF($F$2:F3828,F3828)</f>
        <v>TEADIT-249</v>
      </c>
      <c r="F3828" s="84" t="str">
        <f t="shared" si="173"/>
        <v>TEADIT</v>
      </c>
      <c r="G3828" t="s">
        <v>8594</v>
      </c>
      <c r="H3828" s="62">
        <v>62948658000187</v>
      </c>
      <c r="I3828" t="s">
        <v>869</v>
      </c>
      <c r="J3828">
        <v>9</v>
      </c>
      <c r="K3828">
        <v>1136.79</v>
      </c>
    </row>
    <row r="3829" spans="1:11" x14ac:dyDescent="0.25">
      <c r="A3829" t="s">
        <v>6008</v>
      </c>
      <c r="B3829" t="str">
        <f>C3829&amp;"-"&amp;COUNTIF(C$2:C3829,C3829)</f>
        <v>215486-24</v>
      </c>
      <c r="C3829">
        <v>215486</v>
      </c>
      <c r="D3829" s="57">
        <v>45113</v>
      </c>
      <c r="E3829" s="84" t="str">
        <f>F3829&amp;"-"&amp;COUNTIF($F$2:F3829,F3829)</f>
        <v>TEADIT-250</v>
      </c>
      <c r="F3829" s="84" t="str">
        <f t="shared" si="173"/>
        <v>TEADIT</v>
      </c>
      <c r="G3829" t="s">
        <v>8594</v>
      </c>
      <c r="H3829" s="62">
        <v>62948658000187</v>
      </c>
      <c r="I3829" t="s">
        <v>869</v>
      </c>
      <c r="J3829">
        <v>11</v>
      </c>
      <c r="K3829">
        <v>1336.06</v>
      </c>
    </row>
    <row r="3830" spans="1:11" x14ac:dyDescent="0.25">
      <c r="A3830" t="s">
        <v>6008</v>
      </c>
      <c r="B3830" t="str">
        <f>C3830&amp;"-"&amp;COUNTIF(C$2:C3830,C3830)</f>
        <v>215486-25</v>
      </c>
      <c r="C3830">
        <v>215486</v>
      </c>
      <c r="D3830" s="57">
        <v>45113</v>
      </c>
      <c r="E3830" s="84" t="str">
        <f>F3830&amp;"-"&amp;COUNTIF($F$2:F3830,F3830)</f>
        <v>TEADIT-251</v>
      </c>
      <c r="F3830" s="84" t="str">
        <f t="shared" si="173"/>
        <v>TEADIT</v>
      </c>
      <c r="G3830" t="s">
        <v>8594</v>
      </c>
      <c r="H3830" s="62">
        <v>62948658000187</v>
      </c>
      <c r="I3830" t="s">
        <v>869</v>
      </c>
      <c r="J3830">
        <v>9</v>
      </c>
      <c r="K3830">
        <v>3629.97</v>
      </c>
    </row>
    <row r="3831" spans="1:11" x14ac:dyDescent="0.25">
      <c r="A3831" t="s">
        <v>6008</v>
      </c>
      <c r="B3831" t="str">
        <f>C3831&amp;"-"&amp;COUNTIF(C$2:C3831,C3831)</f>
        <v>215486-26</v>
      </c>
      <c r="C3831">
        <v>215486</v>
      </c>
      <c r="D3831" s="57">
        <v>45113</v>
      </c>
      <c r="E3831" s="84" t="str">
        <f>F3831&amp;"-"&amp;COUNTIF($F$2:F3831,F3831)</f>
        <v>TEADIT-252</v>
      </c>
      <c r="F3831" s="84" t="str">
        <f t="shared" si="173"/>
        <v>TEADIT</v>
      </c>
      <c r="G3831" t="s">
        <v>8594</v>
      </c>
      <c r="H3831" s="62">
        <v>62948658000187</v>
      </c>
      <c r="I3831" t="s">
        <v>869</v>
      </c>
      <c r="J3831">
        <v>12</v>
      </c>
      <c r="K3831">
        <v>17384.02</v>
      </c>
    </row>
    <row r="3832" spans="1:11" x14ac:dyDescent="0.25">
      <c r="A3832" t="s">
        <v>6008</v>
      </c>
      <c r="B3832" t="str">
        <f>C3832&amp;"-"&amp;COUNTIF(C$2:C3832,C3832)</f>
        <v>215486-27</v>
      </c>
      <c r="C3832">
        <v>215486</v>
      </c>
      <c r="D3832" s="57">
        <v>45113</v>
      </c>
      <c r="E3832" s="84" t="str">
        <f>F3832&amp;"-"&amp;COUNTIF($F$2:F3832,F3832)</f>
        <v>TEADIT-253</v>
      </c>
      <c r="F3832" s="84" t="str">
        <f t="shared" si="173"/>
        <v>TEADIT</v>
      </c>
      <c r="G3832" t="s">
        <v>8594</v>
      </c>
      <c r="H3832" s="62">
        <v>62948658000187</v>
      </c>
      <c r="I3832" t="s">
        <v>869</v>
      </c>
      <c r="J3832">
        <v>1</v>
      </c>
      <c r="K3832">
        <v>1256.1600000000001</v>
      </c>
    </row>
    <row r="3833" spans="1:11" x14ac:dyDescent="0.25">
      <c r="A3833" t="s">
        <v>6008</v>
      </c>
      <c r="B3833" t="str">
        <f>C3833&amp;"-"&amp;COUNTIF(C$2:C3833,C3833)</f>
        <v>215486-28</v>
      </c>
      <c r="C3833">
        <v>215486</v>
      </c>
      <c r="D3833" s="57">
        <v>45113</v>
      </c>
      <c r="E3833" s="84" t="str">
        <f>F3833&amp;"-"&amp;COUNTIF($F$2:F3833,F3833)</f>
        <v>TEADIT-254</v>
      </c>
      <c r="F3833" s="84" t="str">
        <f t="shared" si="173"/>
        <v>TEADIT</v>
      </c>
      <c r="G3833" t="s">
        <v>8594</v>
      </c>
      <c r="H3833" s="62">
        <v>62948658000187</v>
      </c>
      <c r="I3833" t="s">
        <v>869</v>
      </c>
      <c r="J3833">
        <v>1</v>
      </c>
      <c r="K3833">
        <v>201.71</v>
      </c>
    </row>
    <row r="3834" spans="1:11" x14ac:dyDescent="0.25">
      <c r="A3834" t="s">
        <v>6008</v>
      </c>
      <c r="B3834" t="str">
        <f>C3834&amp;"-"&amp;COUNTIF(C$2:C3834,C3834)</f>
        <v>215486-29</v>
      </c>
      <c r="C3834">
        <v>215486</v>
      </c>
      <c r="D3834" s="57">
        <v>45113</v>
      </c>
      <c r="E3834" s="84" t="str">
        <f>F3834&amp;"-"&amp;COUNTIF($F$2:F3834,F3834)</f>
        <v>TEADIT-255</v>
      </c>
      <c r="F3834" s="84" t="str">
        <f t="shared" si="173"/>
        <v>TEADIT</v>
      </c>
      <c r="G3834" t="s">
        <v>8594</v>
      </c>
      <c r="H3834" s="62">
        <v>62948658000187</v>
      </c>
      <c r="I3834" t="s">
        <v>869</v>
      </c>
      <c r="J3834">
        <v>3</v>
      </c>
      <c r="K3834">
        <v>1868.1</v>
      </c>
    </row>
    <row r="3835" spans="1:11" x14ac:dyDescent="0.25">
      <c r="A3835" t="s">
        <v>6008</v>
      </c>
      <c r="B3835" t="str">
        <f>C3835&amp;"-"&amp;COUNTIF(C$2:C3835,C3835)</f>
        <v>215486-30</v>
      </c>
      <c r="C3835">
        <v>215486</v>
      </c>
      <c r="D3835" s="57">
        <v>45113</v>
      </c>
      <c r="E3835" s="84" t="str">
        <f>F3835&amp;"-"&amp;COUNTIF($F$2:F3835,F3835)</f>
        <v>TEADIT-256</v>
      </c>
      <c r="F3835" s="84" t="str">
        <f t="shared" si="173"/>
        <v>TEADIT</v>
      </c>
      <c r="G3835" t="s">
        <v>8594</v>
      </c>
      <c r="H3835" s="62">
        <v>62948658000187</v>
      </c>
      <c r="I3835" t="s">
        <v>869</v>
      </c>
      <c r="J3835">
        <v>8</v>
      </c>
      <c r="K3835">
        <v>2803.84</v>
      </c>
    </row>
    <row r="3836" spans="1:11" x14ac:dyDescent="0.25">
      <c r="A3836" t="s">
        <v>6008</v>
      </c>
      <c r="B3836" t="str">
        <f>C3836&amp;"-"&amp;COUNTIF(C$2:C3836,C3836)</f>
        <v>215486-31</v>
      </c>
      <c r="C3836">
        <v>215486</v>
      </c>
      <c r="D3836" s="57">
        <v>45113</v>
      </c>
      <c r="E3836" s="84" t="str">
        <f>F3836&amp;"-"&amp;COUNTIF($F$2:F3836,F3836)</f>
        <v>TEADIT-257</v>
      </c>
      <c r="F3836" s="84" t="str">
        <f t="shared" si="173"/>
        <v>TEADIT</v>
      </c>
      <c r="G3836" t="s">
        <v>8594</v>
      </c>
      <c r="H3836" s="62">
        <v>62948658000187</v>
      </c>
      <c r="I3836" t="s">
        <v>869</v>
      </c>
      <c r="J3836">
        <v>5</v>
      </c>
      <c r="K3836">
        <v>6969.65</v>
      </c>
    </row>
    <row r="3837" spans="1:11" x14ac:dyDescent="0.25">
      <c r="A3837" t="s">
        <v>6008</v>
      </c>
      <c r="B3837" t="str">
        <f>C3837&amp;"-"&amp;COUNTIF(C$2:C3837,C3837)</f>
        <v>215486-32</v>
      </c>
      <c r="C3837">
        <v>215486</v>
      </c>
      <c r="D3837" s="57">
        <v>45113</v>
      </c>
      <c r="E3837" s="84" t="str">
        <f>F3837&amp;"-"&amp;COUNTIF($F$2:F3837,F3837)</f>
        <v>TEADIT-258</v>
      </c>
      <c r="F3837" s="84" t="str">
        <f t="shared" si="173"/>
        <v>TEADIT</v>
      </c>
      <c r="G3837" t="s">
        <v>8594</v>
      </c>
      <c r="H3837" s="62">
        <v>62948658000187</v>
      </c>
      <c r="I3837" t="s">
        <v>869</v>
      </c>
      <c r="J3837">
        <v>26</v>
      </c>
      <c r="K3837">
        <v>4182.62</v>
      </c>
    </row>
    <row r="3838" spans="1:11" x14ac:dyDescent="0.25">
      <c r="A3838" t="s">
        <v>6008</v>
      </c>
      <c r="B3838" t="str">
        <f>C3838&amp;"-"&amp;COUNTIF(C$2:C3838,C3838)</f>
        <v>215486-33</v>
      </c>
      <c r="C3838">
        <v>215486</v>
      </c>
      <c r="D3838" s="57">
        <v>45113</v>
      </c>
      <c r="E3838" s="84" t="str">
        <f>F3838&amp;"-"&amp;COUNTIF($F$2:F3838,F3838)</f>
        <v>TEADIT-259</v>
      </c>
      <c r="F3838" s="84" t="str">
        <f t="shared" si="173"/>
        <v>TEADIT</v>
      </c>
      <c r="G3838" t="s">
        <v>8594</v>
      </c>
      <c r="H3838" s="62">
        <v>62948658000187</v>
      </c>
      <c r="I3838" t="s">
        <v>869</v>
      </c>
      <c r="J3838">
        <v>12</v>
      </c>
      <c r="K3838">
        <v>1446.6</v>
      </c>
    </row>
    <row r="3839" spans="1:11" x14ac:dyDescent="0.25">
      <c r="A3839" t="s">
        <v>6008</v>
      </c>
      <c r="B3839" t="str">
        <f>C3839&amp;"-"&amp;COUNTIF(C$2:C3839,C3839)</f>
        <v>215486-34</v>
      </c>
      <c r="C3839">
        <v>215486</v>
      </c>
      <c r="D3839" s="57">
        <v>45113</v>
      </c>
      <c r="E3839" s="84" t="str">
        <f>F3839&amp;"-"&amp;COUNTIF($F$2:F3839,F3839)</f>
        <v>TEADIT-260</v>
      </c>
      <c r="F3839" s="84" t="str">
        <f t="shared" si="173"/>
        <v>TEADIT</v>
      </c>
      <c r="G3839" t="s">
        <v>8594</v>
      </c>
      <c r="H3839" s="62">
        <v>62948658000187</v>
      </c>
      <c r="I3839" t="s">
        <v>869</v>
      </c>
      <c r="J3839">
        <v>13</v>
      </c>
      <c r="K3839">
        <v>724.88</v>
      </c>
    </row>
    <row r="3840" spans="1:11" x14ac:dyDescent="0.25">
      <c r="A3840" t="s">
        <v>6008</v>
      </c>
      <c r="B3840" t="str">
        <f>C3840&amp;"-"&amp;COUNTIF(C$2:C3840,C3840)</f>
        <v>215486-35</v>
      </c>
      <c r="C3840">
        <v>215486</v>
      </c>
      <c r="D3840" s="57">
        <v>45113</v>
      </c>
      <c r="E3840" s="84" t="str">
        <f>F3840&amp;"-"&amp;COUNTIF($F$2:F3840,F3840)</f>
        <v>TEADIT-261</v>
      </c>
      <c r="F3840" s="84" t="str">
        <f t="shared" si="173"/>
        <v>TEADIT</v>
      </c>
      <c r="G3840" t="s">
        <v>8594</v>
      </c>
      <c r="H3840" s="62">
        <v>62948658000187</v>
      </c>
      <c r="I3840" t="s">
        <v>869</v>
      </c>
      <c r="J3840">
        <v>2</v>
      </c>
      <c r="K3840">
        <v>135.82</v>
      </c>
    </row>
    <row r="3841" spans="1:11" x14ac:dyDescent="0.25">
      <c r="A3841" t="s">
        <v>6008</v>
      </c>
      <c r="B3841" t="str">
        <f>C3841&amp;"-"&amp;COUNTIF(C$2:C3841,C3841)</f>
        <v>215486-36</v>
      </c>
      <c r="C3841">
        <v>215486</v>
      </c>
      <c r="D3841" s="57">
        <v>45113</v>
      </c>
      <c r="E3841" s="84" t="str">
        <f>F3841&amp;"-"&amp;COUNTIF($F$2:F3841,F3841)</f>
        <v>TEADIT-262</v>
      </c>
      <c r="F3841" s="84" t="str">
        <f t="shared" si="173"/>
        <v>TEADIT</v>
      </c>
      <c r="G3841" t="s">
        <v>8594</v>
      </c>
      <c r="H3841" s="62">
        <v>62948658000187</v>
      </c>
      <c r="I3841" t="s">
        <v>869</v>
      </c>
      <c r="J3841">
        <v>5</v>
      </c>
      <c r="K3841">
        <v>871.4</v>
      </c>
    </row>
    <row r="3842" spans="1:11" x14ac:dyDescent="0.25">
      <c r="A3842" t="s">
        <v>6008</v>
      </c>
      <c r="B3842" t="str">
        <f>C3842&amp;"-"&amp;COUNTIF(C$2:C3842,C3842)</f>
        <v>215486-37</v>
      </c>
      <c r="C3842">
        <v>215486</v>
      </c>
      <c r="D3842" s="57">
        <v>45113</v>
      </c>
      <c r="E3842" s="84" t="str">
        <f>F3842&amp;"-"&amp;COUNTIF($F$2:F3842,F3842)</f>
        <v>TEADIT-263</v>
      </c>
      <c r="F3842" s="84" t="str">
        <f t="shared" si="173"/>
        <v>TEADIT</v>
      </c>
      <c r="G3842" t="s">
        <v>8594</v>
      </c>
      <c r="H3842" s="62">
        <v>62948658000187</v>
      </c>
      <c r="I3842" t="s">
        <v>869</v>
      </c>
      <c r="J3842">
        <v>17</v>
      </c>
      <c r="K3842">
        <v>12253</v>
      </c>
    </row>
    <row r="3843" spans="1:11" x14ac:dyDescent="0.25">
      <c r="A3843" t="s">
        <v>6008</v>
      </c>
      <c r="B3843" t="str">
        <f>C3843&amp;"-"&amp;COUNTIF(C$2:C3843,C3843)</f>
        <v>215486-38</v>
      </c>
      <c r="C3843">
        <v>215486</v>
      </c>
      <c r="D3843" s="57">
        <v>45113</v>
      </c>
      <c r="E3843" s="84" t="str">
        <f>F3843&amp;"-"&amp;COUNTIF($F$2:F3843,F3843)</f>
        <v>TEADIT-264</v>
      </c>
      <c r="F3843" s="84" t="str">
        <f t="shared" ref="F3843:F3906" si="174">LEFT(G3843,SEARCH(" ",G3843)-1)</f>
        <v>TEADIT</v>
      </c>
      <c r="G3843" t="s">
        <v>8594</v>
      </c>
      <c r="H3843" s="62">
        <v>62948658000187</v>
      </c>
      <c r="I3843" t="s">
        <v>869</v>
      </c>
      <c r="J3843">
        <v>2</v>
      </c>
      <c r="K3843">
        <v>1272.22</v>
      </c>
    </row>
    <row r="3844" spans="1:11" x14ac:dyDescent="0.25">
      <c r="A3844" t="s">
        <v>6008</v>
      </c>
      <c r="B3844" t="str">
        <f>C3844&amp;"-"&amp;COUNTIF(C$2:C3844,C3844)</f>
        <v>215486-39</v>
      </c>
      <c r="C3844">
        <v>215486</v>
      </c>
      <c r="D3844" s="57">
        <v>45113</v>
      </c>
      <c r="E3844" s="84" t="str">
        <f>F3844&amp;"-"&amp;COUNTIF($F$2:F3844,F3844)</f>
        <v>TEADIT-265</v>
      </c>
      <c r="F3844" s="84" t="str">
        <f t="shared" si="174"/>
        <v>TEADIT</v>
      </c>
      <c r="G3844" t="s">
        <v>8594</v>
      </c>
      <c r="H3844" s="62">
        <v>62948658000187</v>
      </c>
      <c r="I3844" t="s">
        <v>869</v>
      </c>
      <c r="J3844">
        <v>1</v>
      </c>
      <c r="K3844">
        <v>923.92</v>
      </c>
    </row>
    <row r="3845" spans="1:11" x14ac:dyDescent="0.25">
      <c r="A3845" t="s">
        <v>6008</v>
      </c>
      <c r="B3845" t="str">
        <f>C3845&amp;"-"&amp;COUNTIF(C$2:C3845,C3845)</f>
        <v>215486-40</v>
      </c>
      <c r="C3845">
        <v>215486</v>
      </c>
      <c r="D3845" s="57">
        <v>45113</v>
      </c>
      <c r="E3845" s="84" t="str">
        <f>F3845&amp;"-"&amp;COUNTIF($F$2:F3845,F3845)</f>
        <v>TEADIT-266</v>
      </c>
      <c r="F3845" s="84" t="str">
        <f t="shared" si="174"/>
        <v>TEADIT</v>
      </c>
      <c r="G3845" t="s">
        <v>8594</v>
      </c>
      <c r="H3845" s="62">
        <v>62948658000187</v>
      </c>
      <c r="I3845" t="s">
        <v>869</v>
      </c>
      <c r="J3845">
        <v>2</v>
      </c>
      <c r="K3845">
        <v>122.46</v>
      </c>
    </row>
    <row r="3846" spans="1:11" x14ac:dyDescent="0.25">
      <c r="A3846" t="s">
        <v>6008</v>
      </c>
      <c r="B3846" t="str">
        <f>C3846&amp;"-"&amp;COUNTIF(C$2:C3846,C3846)</f>
        <v>215486-41</v>
      </c>
      <c r="C3846">
        <v>215486</v>
      </c>
      <c r="D3846" s="57">
        <v>45113</v>
      </c>
      <c r="E3846" s="84" t="str">
        <f>F3846&amp;"-"&amp;COUNTIF($F$2:F3846,F3846)</f>
        <v>TEADIT-267</v>
      </c>
      <c r="F3846" s="84" t="str">
        <f t="shared" si="174"/>
        <v>TEADIT</v>
      </c>
      <c r="G3846" t="s">
        <v>8594</v>
      </c>
      <c r="H3846" s="62">
        <v>62948658000187</v>
      </c>
      <c r="I3846" t="s">
        <v>869</v>
      </c>
      <c r="J3846">
        <v>6</v>
      </c>
      <c r="K3846">
        <v>2118.7800000000002</v>
      </c>
    </row>
    <row r="3847" spans="1:11" x14ac:dyDescent="0.25">
      <c r="A3847" t="s">
        <v>6008</v>
      </c>
      <c r="B3847" t="str">
        <f>C3847&amp;"-"&amp;COUNTIF(C$2:C3847,C3847)</f>
        <v>215486-42</v>
      </c>
      <c r="C3847">
        <v>215486</v>
      </c>
      <c r="D3847" s="57">
        <v>45113</v>
      </c>
      <c r="E3847" s="84" t="str">
        <f>F3847&amp;"-"&amp;COUNTIF($F$2:F3847,F3847)</f>
        <v>TEADIT-268</v>
      </c>
      <c r="F3847" s="84" t="str">
        <f t="shared" si="174"/>
        <v>TEADIT</v>
      </c>
      <c r="G3847" t="s">
        <v>8594</v>
      </c>
      <c r="H3847" s="62">
        <v>62948658000187</v>
      </c>
      <c r="I3847" t="s">
        <v>869</v>
      </c>
      <c r="J3847">
        <v>9</v>
      </c>
      <c r="K3847">
        <v>905.4</v>
      </c>
    </row>
    <row r="3848" spans="1:11" x14ac:dyDescent="0.25">
      <c r="A3848" t="s">
        <v>6008</v>
      </c>
      <c r="B3848" t="str">
        <f>C3848&amp;"-"&amp;COUNTIF(C$2:C3848,C3848)</f>
        <v>215486-43</v>
      </c>
      <c r="C3848">
        <v>215486</v>
      </c>
      <c r="D3848" s="57">
        <v>45113</v>
      </c>
      <c r="E3848" s="84" t="str">
        <f>F3848&amp;"-"&amp;COUNTIF($F$2:F3848,F3848)</f>
        <v>TEADIT-269</v>
      </c>
      <c r="F3848" s="84" t="str">
        <f t="shared" si="174"/>
        <v>TEADIT</v>
      </c>
      <c r="G3848" t="s">
        <v>8594</v>
      </c>
      <c r="H3848" s="62">
        <v>62948658000187</v>
      </c>
      <c r="I3848" t="s">
        <v>869</v>
      </c>
      <c r="J3848">
        <v>18</v>
      </c>
      <c r="K3848">
        <v>4982.9399999999996</v>
      </c>
    </row>
    <row r="3849" spans="1:11" x14ac:dyDescent="0.25">
      <c r="A3849" t="s">
        <v>6008</v>
      </c>
      <c r="B3849" t="str">
        <f>C3849&amp;"-"&amp;COUNTIF(C$2:C3849,C3849)</f>
        <v>215486-44</v>
      </c>
      <c r="C3849">
        <v>215486</v>
      </c>
      <c r="D3849" s="57">
        <v>45113</v>
      </c>
      <c r="E3849" s="84" t="str">
        <f>F3849&amp;"-"&amp;COUNTIF($F$2:F3849,F3849)</f>
        <v>TEADIT-270</v>
      </c>
      <c r="F3849" s="84" t="str">
        <f t="shared" si="174"/>
        <v>TEADIT</v>
      </c>
      <c r="G3849" t="s">
        <v>8594</v>
      </c>
      <c r="H3849" s="62">
        <v>62948658000187</v>
      </c>
      <c r="I3849" t="s">
        <v>869</v>
      </c>
      <c r="J3849">
        <v>46</v>
      </c>
      <c r="K3849">
        <v>558.44000000000005</v>
      </c>
    </row>
    <row r="3850" spans="1:11" x14ac:dyDescent="0.25">
      <c r="A3850" t="s">
        <v>6008</v>
      </c>
      <c r="B3850" t="str">
        <f>C3850&amp;"-"&amp;COUNTIF(C$2:C3850,C3850)</f>
        <v>215486-45</v>
      </c>
      <c r="C3850">
        <v>215486</v>
      </c>
      <c r="D3850" s="57">
        <v>45113</v>
      </c>
      <c r="E3850" s="84" t="str">
        <f>F3850&amp;"-"&amp;COUNTIF($F$2:F3850,F3850)</f>
        <v>TEADIT-271</v>
      </c>
      <c r="F3850" s="84" t="str">
        <f t="shared" si="174"/>
        <v>TEADIT</v>
      </c>
      <c r="G3850" t="s">
        <v>8594</v>
      </c>
      <c r="H3850" s="62">
        <v>62948658000187</v>
      </c>
      <c r="I3850" t="s">
        <v>869</v>
      </c>
      <c r="J3850">
        <v>3</v>
      </c>
      <c r="K3850">
        <v>566.30999999999995</v>
      </c>
    </row>
    <row r="3851" spans="1:11" x14ac:dyDescent="0.25">
      <c r="A3851" t="s">
        <v>6008</v>
      </c>
      <c r="B3851" t="str">
        <f>C3851&amp;"-"&amp;COUNTIF(C$2:C3851,C3851)</f>
        <v>215486-46</v>
      </c>
      <c r="C3851">
        <v>215486</v>
      </c>
      <c r="D3851" s="57">
        <v>45113</v>
      </c>
      <c r="E3851" s="84" t="str">
        <f>F3851&amp;"-"&amp;COUNTIF($F$2:F3851,F3851)</f>
        <v>TEADIT-272</v>
      </c>
      <c r="F3851" s="84" t="str">
        <f t="shared" si="174"/>
        <v>TEADIT</v>
      </c>
      <c r="G3851" t="s">
        <v>8594</v>
      </c>
      <c r="H3851" s="62">
        <v>62948658000187</v>
      </c>
      <c r="I3851" t="s">
        <v>869</v>
      </c>
      <c r="J3851">
        <v>2</v>
      </c>
      <c r="K3851">
        <v>1908.38</v>
      </c>
    </row>
    <row r="3852" spans="1:11" x14ac:dyDescent="0.25">
      <c r="A3852" t="s">
        <v>6008</v>
      </c>
      <c r="B3852" t="str">
        <f>C3852&amp;"-"&amp;COUNTIF(C$2:C3852,C3852)</f>
        <v>215486-47</v>
      </c>
      <c r="C3852">
        <v>215486</v>
      </c>
      <c r="D3852" s="57">
        <v>45113</v>
      </c>
      <c r="E3852" s="84" t="str">
        <f>F3852&amp;"-"&amp;COUNTIF($F$2:F3852,F3852)</f>
        <v>TEADIT-273</v>
      </c>
      <c r="F3852" s="84" t="str">
        <f t="shared" si="174"/>
        <v>TEADIT</v>
      </c>
      <c r="G3852" t="s">
        <v>8594</v>
      </c>
      <c r="H3852" s="62">
        <v>62948658000187</v>
      </c>
      <c r="I3852" t="s">
        <v>869</v>
      </c>
      <c r="J3852">
        <v>15</v>
      </c>
      <c r="K3852">
        <v>242.7</v>
      </c>
    </row>
    <row r="3853" spans="1:11" x14ac:dyDescent="0.25">
      <c r="A3853" t="s">
        <v>6009</v>
      </c>
      <c r="B3853" t="str">
        <f>C3853&amp;"-"&amp;COUNTIF(C$2:C3853,C3853)</f>
        <v>215486-48</v>
      </c>
      <c r="C3853">
        <v>215486</v>
      </c>
      <c r="D3853" s="57">
        <v>45113</v>
      </c>
      <c r="E3853" s="84" t="str">
        <f>F3853&amp;"-"&amp;COUNTIF($F$2:F3853,F3853)</f>
        <v>TEADIT-274</v>
      </c>
      <c r="F3853" s="84" t="str">
        <f t="shared" si="174"/>
        <v>TEADIT</v>
      </c>
      <c r="G3853" t="s">
        <v>8594</v>
      </c>
      <c r="H3853" s="62">
        <v>62948658000187</v>
      </c>
      <c r="I3853" t="s">
        <v>869</v>
      </c>
      <c r="J3853">
        <v>208</v>
      </c>
      <c r="K3853">
        <v>7011.68</v>
      </c>
    </row>
    <row r="3854" spans="1:11" x14ac:dyDescent="0.25">
      <c r="A3854" t="s">
        <v>6009</v>
      </c>
      <c r="B3854" t="str">
        <f>C3854&amp;"-"&amp;COUNTIF(C$2:C3854,C3854)</f>
        <v>215486-49</v>
      </c>
      <c r="C3854">
        <v>215486</v>
      </c>
      <c r="D3854" s="57">
        <v>45113</v>
      </c>
      <c r="E3854" s="84" t="str">
        <f>F3854&amp;"-"&amp;COUNTIF($F$2:F3854,F3854)</f>
        <v>TEADIT-275</v>
      </c>
      <c r="F3854" s="84" t="str">
        <f t="shared" si="174"/>
        <v>TEADIT</v>
      </c>
      <c r="G3854" t="s">
        <v>8594</v>
      </c>
      <c r="H3854" s="62">
        <v>62948658000187</v>
      </c>
      <c r="I3854" t="s">
        <v>869</v>
      </c>
      <c r="J3854">
        <v>5</v>
      </c>
      <c r="K3854">
        <v>1172.2</v>
      </c>
    </row>
    <row r="3855" spans="1:11" x14ac:dyDescent="0.25">
      <c r="A3855" t="s">
        <v>6008</v>
      </c>
      <c r="B3855" t="str">
        <f>C3855&amp;"-"&amp;COUNTIF(C$2:C3855,C3855)</f>
        <v>215486-50</v>
      </c>
      <c r="C3855">
        <v>215486</v>
      </c>
      <c r="D3855" s="57">
        <v>45113</v>
      </c>
      <c r="E3855" s="84" t="str">
        <f>F3855&amp;"-"&amp;COUNTIF($F$2:F3855,F3855)</f>
        <v>TEADIT-276</v>
      </c>
      <c r="F3855" s="84" t="str">
        <f t="shared" si="174"/>
        <v>TEADIT</v>
      </c>
      <c r="G3855" t="s">
        <v>8594</v>
      </c>
      <c r="H3855" s="62">
        <v>62948658000187</v>
      </c>
      <c r="I3855" t="s">
        <v>869</v>
      </c>
      <c r="J3855">
        <v>4</v>
      </c>
      <c r="K3855">
        <v>1879.96</v>
      </c>
    </row>
    <row r="3856" spans="1:11" x14ac:dyDescent="0.25">
      <c r="A3856" t="s">
        <v>6008</v>
      </c>
      <c r="B3856" t="str">
        <f>C3856&amp;"-"&amp;COUNTIF(C$2:C3856,C3856)</f>
        <v>215486-51</v>
      </c>
      <c r="C3856">
        <v>215486</v>
      </c>
      <c r="D3856" s="57">
        <v>45113</v>
      </c>
      <c r="E3856" s="84" t="str">
        <f>F3856&amp;"-"&amp;COUNTIF($F$2:F3856,F3856)</f>
        <v>TEADIT-277</v>
      </c>
      <c r="F3856" s="84" t="str">
        <f t="shared" si="174"/>
        <v>TEADIT</v>
      </c>
      <c r="G3856" t="s">
        <v>8594</v>
      </c>
      <c r="H3856" s="62">
        <v>62948658000187</v>
      </c>
      <c r="I3856" t="s">
        <v>869</v>
      </c>
      <c r="J3856">
        <v>4</v>
      </c>
      <c r="K3856">
        <v>155.44</v>
      </c>
    </row>
    <row r="3857" spans="1:11" x14ac:dyDescent="0.25">
      <c r="A3857" t="s">
        <v>6008</v>
      </c>
      <c r="B3857" t="str">
        <f>C3857&amp;"-"&amp;COUNTIF(C$2:C3857,C3857)</f>
        <v>215486-52</v>
      </c>
      <c r="C3857">
        <v>215486</v>
      </c>
      <c r="D3857" s="57">
        <v>45113</v>
      </c>
      <c r="E3857" s="84" t="str">
        <f>F3857&amp;"-"&amp;COUNTIF($F$2:F3857,F3857)</f>
        <v>TEADIT-278</v>
      </c>
      <c r="F3857" s="84" t="str">
        <f t="shared" si="174"/>
        <v>TEADIT</v>
      </c>
      <c r="G3857" t="s">
        <v>8594</v>
      </c>
      <c r="H3857" s="62">
        <v>62948658000187</v>
      </c>
      <c r="I3857" t="s">
        <v>869</v>
      </c>
      <c r="J3857">
        <v>4</v>
      </c>
      <c r="K3857">
        <v>2564.7600000000002</v>
      </c>
    </row>
    <row r="3858" spans="1:11" x14ac:dyDescent="0.25">
      <c r="A3858" t="s">
        <v>6008</v>
      </c>
      <c r="B3858" t="str">
        <f>C3858&amp;"-"&amp;COUNTIF(C$2:C3858,C3858)</f>
        <v>215486-53</v>
      </c>
      <c r="C3858">
        <v>215486</v>
      </c>
      <c r="D3858" s="57">
        <v>45113</v>
      </c>
      <c r="E3858" s="84" t="str">
        <f>F3858&amp;"-"&amp;COUNTIF($F$2:F3858,F3858)</f>
        <v>TEADIT-279</v>
      </c>
      <c r="F3858" s="84" t="str">
        <f t="shared" si="174"/>
        <v>TEADIT</v>
      </c>
      <c r="G3858" t="s">
        <v>8594</v>
      </c>
      <c r="H3858" s="62">
        <v>62948658000187</v>
      </c>
      <c r="I3858" t="s">
        <v>869</v>
      </c>
      <c r="J3858">
        <v>2</v>
      </c>
      <c r="K3858">
        <v>679.96</v>
      </c>
    </row>
    <row r="3859" spans="1:11" x14ac:dyDescent="0.25">
      <c r="A3859" t="s">
        <v>6009</v>
      </c>
      <c r="B3859" t="str">
        <f>C3859&amp;"-"&amp;COUNTIF(C$2:C3859,C3859)</f>
        <v>215486-54</v>
      </c>
      <c r="C3859">
        <v>215486</v>
      </c>
      <c r="D3859" s="57">
        <v>45113</v>
      </c>
      <c r="E3859" s="84" t="str">
        <f>F3859&amp;"-"&amp;COUNTIF($F$2:F3859,F3859)</f>
        <v>TEADIT-280</v>
      </c>
      <c r="F3859" s="84" t="str">
        <f t="shared" si="174"/>
        <v>TEADIT</v>
      </c>
      <c r="G3859" t="s">
        <v>8594</v>
      </c>
      <c r="H3859" s="62">
        <v>62948658000187</v>
      </c>
      <c r="I3859" t="s">
        <v>869</v>
      </c>
      <c r="J3859">
        <v>79</v>
      </c>
      <c r="K3859">
        <v>7081.56</v>
      </c>
    </row>
    <row r="3860" spans="1:11" x14ac:dyDescent="0.25">
      <c r="A3860" t="s">
        <v>6008</v>
      </c>
      <c r="B3860" t="str">
        <f>C3860&amp;"-"&amp;COUNTIF(C$2:C3860,C3860)</f>
        <v>215486-55</v>
      </c>
      <c r="C3860">
        <v>215486</v>
      </c>
      <c r="D3860" s="57">
        <v>45113</v>
      </c>
      <c r="E3860" s="84" t="str">
        <f>F3860&amp;"-"&amp;COUNTIF($F$2:F3860,F3860)</f>
        <v>TEADIT-281</v>
      </c>
      <c r="F3860" s="84" t="str">
        <f t="shared" si="174"/>
        <v>TEADIT</v>
      </c>
      <c r="G3860" t="s">
        <v>8594</v>
      </c>
      <c r="H3860" s="62">
        <v>62948658000187</v>
      </c>
      <c r="I3860" t="s">
        <v>869</v>
      </c>
      <c r="J3860">
        <v>6</v>
      </c>
      <c r="K3860">
        <v>114.9</v>
      </c>
    </row>
    <row r="3861" spans="1:11" x14ac:dyDescent="0.25">
      <c r="A3861" t="s">
        <v>6008</v>
      </c>
      <c r="B3861" t="str">
        <f>C3861&amp;"-"&amp;COUNTIF(C$2:C3861,C3861)</f>
        <v>215486-56</v>
      </c>
      <c r="C3861">
        <v>215486</v>
      </c>
      <c r="D3861" s="57">
        <v>45113</v>
      </c>
      <c r="E3861" s="84" t="str">
        <f>F3861&amp;"-"&amp;COUNTIF($F$2:F3861,F3861)</f>
        <v>TEADIT-282</v>
      </c>
      <c r="F3861" s="84" t="str">
        <f t="shared" si="174"/>
        <v>TEADIT</v>
      </c>
      <c r="G3861" t="s">
        <v>8594</v>
      </c>
      <c r="H3861" s="62">
        <v>62948658000187</v>
      </c>
      <c r="I3861" t="s">
        <v>869</v>
      </c>
      <c r="J3861">
        <v>4</v>
      </c>
      <c r="K3861">
        <v>212.44</v>
      </c>
    </row>
    <row r="3862" spans="1:11" x14ac:dyDescent="0.25">
      <c r="A3862" t="s">
        <v>6008</v>
      </c>
      <c r="B3862" t="str">
        <f>C3862&amp;"-"&amp;COUNTIF(C$2:C3862,C3862)</f>
        <v>215486-57</v>
      </c>
      <c r="C3862">
        <v>215486</v>
      </c>
      <c r="D3862" s="57">
        <v>45113</v>
      </c>
      <c r="E3862" s="84" t="str">
        <f>F3862&amp;"-"&amp;COUNTIF($F$2:F3862,F3862)</f>
        <v>TEADIT-283</v>
      </c>
      <c r="F3862" s="84" t="str">
        <f t="shared" si="174"/>
        <v>TEADIT</v>
      </c>
      <c r="G3862" t="s">
        <v>8594</v>
      </c>
      <c r="H3862" s="62">
        <v>62948658000187</v>
      </c>
      <c r="I3862" t="s">
        <v>869</v>
      </c>
      <c r="J3862">
        <v>2</v>
      </c>
      <c r="K3862">
        <v>190.96</v>
      </c>
    </row>
    <row r="3863" spans="1:11" x14ac:dyDescent="0.25">
      <c r="A3863" t="s">
        <v>6008</v>
      </c>
      <c r="B3863" t="str">
        <f>C3863&amp;"-"&amp;COUNTIF(C$2:C3863,C3863)</f>
        <v>215486-58</v>
      </c>
      <c r="C3863">
        <v>215486</v>
      </c>
      <c r="D3863" s="57">
        <v>45113</v>
      </c>
      <c r="E3863" s="84" t="str">
        <f>F3863&amp;"-"&amp;COUNTIF($F$2:F3863,F3863)</f>
        <v>TEADIT-284</v>
      </c>
      <c r="F3863" s="84" t="str">
        <f t="shared" si="174"/>
        <v>TEADIT</v>
      </c>
      <c r="G3863" t="s">
        <v>8594</v>
      </c>
      <c r="H3863" s="62">
        <v>62948658000187</v>
      </c>
      <c r="I3863" t="s">
        <v>869</v>
      </c>
      <c r="J3863">
        <v>2</v>
      </c>
      <c r="K3863">
        <v>766.22</v>
      </c>
    </row>
    <row r="3864" spans="1:11" x14ac:dyDescent="0.25">
      <c r="A3864" t="s">
        <v>6008</v>
      </c>
      <c r="B3864" t="str">
        <f>C3864&amp;"-"&amp;COUNTIF(C$2:C3864,C3864)</f>
        <v>215486-59</v>
      </c>
      <c r="C3864">
        <v>215486</v>
      </c>
      <c r="D3864" s="57">
        <v>45113</v>
      </c>
      <c r="E3864" s="84" t="str">
        <f>F3864&amp;"-"&amp;COUNTIF($F$2:F3864,F3864)</f>
        <v>TEADIT-285</v>
      </c>
      <c r="F3864" s="84" t="str">
        <f t="shared" si="174"/>
        <v>TEADIT</v>
      </c>
      <c r="G3864" t="s">
        <v>8594</v>
      </c>
      <c r="H3864" s="62">
        <v>62948658000187</v>
      </c>
      <c r="I3864" t="s">
        <v>869</v>
      </c>
      <c r="J3864">
        <v>1</v>
      </c>
      <c r="K3864">
        <v>435.01</v>
      </c>
    </row>
    <row r="3865" spans="1:11" x14ac:dyDescent="0.25">
      <c r="A3865" t="s">
        <v>6008</v>
      </c>
      <c r="B3865" t="str">
        <f>C3865&amp;"-"&amp;COUNTIF(C$2:C3865,C3865)</f>
        <v>215486-60</v>
      </c>
      <c r="C3865">
        <v>215486</v>
      </c>
      <c r="D3865" s="57">
        <v>45113</v>
      </c>
      <c r="E3865" s="84" t="str">
        <f>F3865&amp;"-"&amp;COUNTIF($F$2:F3865,F3865)</f>
        <v>TEADIT-286</v>
      </c>
      <c r="F3865" s="84" t="str">
        <f t="shared" si="174"/>
        <v>TEADIT</v>
      </c>
      <c r="G3865" t="s">
        <v>8594</v>
      </c>
      <c r="H3865" s="62">
        <v>62948658000187</v>
      </c>
      <c r="I3865" t="s">
        <v>869</v>
      </c>
      <c r="J3865">
        <v>8</v>
      </c>
      <c r="K3865">
        <v>5136.96</v>
      </c>
    </row>
    <row r="3866" spans="1:11" x14ac:dyDescent="0.25">
      <c r="A3866" t="s">
        <v>6008</v>
      </c>
      <c r="B3866" t="str">
        <f>C3866&amp;"-"&amp;COUNTIF(C$2:C3866,C3866)</f>
        <v>215486-61</v>
      </c>
      <c r="C3866">
        <v>215486</v>
      </c>
      <c r="D3866" s="57">
        <v>45113</v>
      </c>
      <c r="E3866" s="84" t="str">
        <f>F3866&amp;"-"&amp;COUNTIF($F$2:F3866,F3866)</f>
        <v>TEADIT-287</v>
      </c>
      <c r="F3866" s="84" t="str">
        <f t="shared" si="174"/>
        <v>TEADIT</v>
      </c>
      <c r="G3866" t="s">
        <v>8594</v>
      </c>
      <c r="H3866" s="62">
        <v>62948658000187</v>
      </c>
      <c r="I3866" t="s">
        <v>869</v>
      </c>
      <c r="J3866">
        <v>16</v>
      </c>
      <c r="K3866">
        <v>8775.4599999999991</v>
      </c>
    </row>
    <row r="3867" spans="1:11" x14ac:dyDescent="0.25">
      <c r="A3867" t="s">
        <v>6009</v>
      </c>
      <c r="B3867" t="str">
        <f>C3867&amp;"-"&amp;COUNTIF(C$2:C3867,C3867)</f>
        <v>215486-62</v>
      </c>
      <c r="C3867">
        <v>215486</v>
      </c>
      <c r="D3867" s="57">
        <v>45113</v>
      </c>
      <c r="E3867" s="84" t="str">
        <f>F3867&amp;"-"&amp;COUNTIF($F$2:F3867,F3867)</f>
        <v>TEADIT-288</v>
      </c>
      <c r="F3867" s="84" t="str">
        <f t="shared" si="174"/>
        <v>TEADIT</v>
      </c>
      <c r="G3867" t="s">
        <v>8594</v>
      </c>
      <c r="H3867" s="62">
        <v>62948658000187</v>
      </c>
      <c r="I3867" t="s">
        <v>869</v>
      </c>
      <c r="J3867">
        <v>13</v>
      </c>
      <c r="K3867">
        <v>2426.3000000000002</v>
      </c>
    </row>
    <row r="3868" spans="1:11" x14ac:dyDescent="0.25">
      <c r="A3868" t="s">
        <v>6008</v>
      </c>
      <c r="B3868" t="str">
        <f>C3868&amp;"-"&amp;COUNTIF(C$2:C3868,C3868)</f>
        <v>215486-63</v>
      </c>
      <c r="C3868">
        <v>215486</v>
      </c>
      <c r="D3868" s="57">
        <v>45113</v>
      </c>
      <c r="E3868" s="84" t="str">
        <f>F3868&amp;"-"&amp;COUNTIF($F$2:F3868,F3868)</f>
        <v>TEADIT-289</v>
      </c>
      <c r="F3868" s="84" t="str">
        <f t="shared" si="174"/>
        <v>TEADIT</v>
      </c>
      <c r="G3868" t="s">
        <v>8594</v>
      </c>
      <c r="H3868" s="62">
        <v>62948658000187</v>
      </c>
      <c r="I3868" t="s">
        <v>869</v>
      </c>
      <c r="J3868">
        <v>9</v>
      </c>
      <c r="K3868">
        <v>3243.56</v>
      </c>
    </row>
    <row r="3869" spans="1:11" x14ac:dyDescent="0.25">
      <c r="A3869" t="s">
        <v>6008</v>
      </c>
      <c r="B3869" t="str">
        <f>C3869&amp;"-"&amp;COUNTIF(C$2:C3869,C3869)</f>
        <v>215486-64</v>
      </c>
      <c r="C3869">
        <v>215486</v>
      </c>
      <c r="D3869" s="57">
        <v>45113</v>
      </c>
      <c r="E3869" s="84" t="str">
        <f>F3869&amp;"-"&amp;COUNTIF($F$2:F3869,F3869)</f>
        <v>TEADIT-290</v>
      </c>
      <c r="F3869" s="84" t="str">
        <f t="shared" si="174"/>
        <v>TEADIT</v>
      </c>
      <c r="G3869" t="s">
        <v>8594</v>
      </c>
      <c r="H3869" s="62">
        <v>62948658000187</v>
      </c>
      <c r="I3869" t="s">
        <v>869</v>
      </c>
      <c r="J3869">
        <v>18</v>
      </c>
      <c r="K3869">
        <v>5064.79</v>
      </c>
    </row>
    <row r="3870" spans="1:11" x14ac:dyDescent="0.25">
      <c r="A3870" t="s">
        <v>6008</v>
      </c>
      <c r="B3870" t="str">
        <f>C3870&amp;"-"&amp;COUNTIF(C$2:C3870,C3870)</f>
        <v>215486-65</v>
      </c>
      <c r="C3870">
        <v>215486</v>
      </c>
      <c r="D3870" s="57">
        <v>45113</v>
      </c>
      <c r="E3870" s="84" t="str">
        <f>F3870&amp;"-"&amp;COUNTIF($F$2:F3870,F3870)</f>
        <v>TEADIT-291</v>
      </c>
      <c r="F3870" s="84" t="str">
        <f t="shared" si="174"/>
        <v>TEADIT</v>
      </c>
      <c r="G3870" t="s">
        <v>8594</v>
      </c>
      <c r="H3870" s="62">
        <v>62948658000187</v>
      </c>
      <c r="I3870" t="s">
        <v>869</v>
      </c>
      <c r="J3870">
        <v>5</v>
      </c>
      <c r="K3870">
        <v>318.5</v>
      </c>
    </row>
    <row r="3871" spans="1:11" x14ac:dyDescent="0.25">
      <c r="A3871" t="s">
        <v>6008</v>
      </c>
      <c r="B3871" t="str">
        <f>C3871&amp;"-"&amp;COUNTIF(C$2:C3871,C3871)</f>
        <v>215486-66</v>
      </c>
      <c r="C3871">
        <v>215486</v>
      </c>
      <c r="D3871" s="57">
        <v>45113</v>
      </c>
      <c r="E3871" s="84" t="str">
        <f>F3871&amp;"-"&amp;COUNTIF($F$2:F3871,F3871)</f>
        <v>TEADIT-292</v>
      </c>
      <c r="F3871" s="84" t="str">
        <f t="shared" si="174"/>
        <v>TEADIT</v>
      </c>
      <c r="G3871" t="s">
        <v>8594</v>
      </c>
      <c r="H3871" s="62">
        <v>62948658000187</v>
      </c>
      <c r="I3871" t="s">
        <v>869</v>
      </c>
      <c r="J3871">
        <v>10</v>
      </c>
      <c r="K3871">
        <v>948.42</v>
      </c>
    </row>
    <row r="3872" spans="1:11" x14ac:dyDescent="0.25">
      <c r="A3872" t="s">
        <v>6008</v>
      </c>
      <c r="B3872" t="str">
        <f>C3872&amp;"-"&amp;COUNTIF(C$2:C3872,C3872)</f>
        <v>215486-67</v>
      </c>
      <c r="C3872">
        <v>215486</v>
      </c>
      <c r="D3872" s="57">
        <v>45113</v>
      </c>
      <c r="E3872" s="84" t="str">
        <f>F3872&amp;"-"&amp;COUNTIF($F$2:F3872,F3872)</f>
        <v>TEADIT-293</v>
      </c>
      <c r="F3872" s="84" t="str">
        <f t="shared" si="174"/>
        <v>TEADIT</v>
      </c>
      <c r="G3872" t="s">
        <v>8594</v>
      </c>
      <c r="H3872" s="62">
        <v>62948658000187</v>
      </c>
      <c r="I3872" t="s">
        <v>869</v>
      </c>
      <c r="J3872">
        <v>52</v>
      </c>
      <c r="K3872">
        <v>799.41</v>
      </c>
    </row>
    <row r="3873" spans="1:11" x14ac:dyDescent="0.25">
      <c r="A3873" t="s">
        <v>6008</v>
      </c>
      <c r="B3873" t="str">
        <f>C3873&amp;"-"&amp;COUNTIF(C$2:C3873,C3873)</f>
        <v>215486-68</v>
      </c>
      <c r="C3873">
        <v>215486</v>
      </c>
      <c r="D3873" s="57">
        <v>45113</v>
      </c>
      <c r="E3873" s="84" t="str">
        <f>F3873&amp;"-"&amp;COUNTIF($F$2:F3873,F3873)</f>
        <v>TEADIT-294</v>
      </c>
      <c r="F3873" s="84" t="str">
        <f t="shared" si="174"/>
        <v>TEADIT</v>
      </c>
      <c r="G3873" t="s">
        <v>8594</v>
      </c>
      <c r="H3873" s="62">
        <v>62948658000187</v>
      </c>
      <c r="I3873" t="s">
        <v>869</v>
      </c>
      <c r="J3873">
        <v>2</v>
      </c>
      <c r="K3873">
        <v>429.35</v>
      </c>
    </row>
    <row r="3874" spans="1:11" x14ac:dyDescent="0.25">
      <c r="A3874" t="s">
        <v>6008</v>
      </c>
      <c r="B3874" t="str">
        <f>C3874&amp;"-"&amp;COUNTIF(C$2:C3874,C3874)</f>
        <v>215486-69</v>
      </c>
      <c r="C3874">
        <v>215486</v>
      </c>
      <c r="D3874" s="57">
        <v>45113</v>
      </c>
      <c r="E3874" s="84" t="str">
        <f>F3874&amp;"-"&amp;COUNTIF($F$2:F3874,F3874)</f>
        <v>TEADIT-295</v>
      </c>
      <c r="F3874" s="84" t="str">
        <f t="shared" si="174"/>
        <v>TEADIT</v>
      </c>
      <c r="G3874" t="s">
        <v>8594</v>
      </c>
      <c r="H3874" s="62">
        <v>62948658000187</v>
      </c>
      <c r="I3874" t="s">
        <v>869</v>
      </c>
      <c r="J3874">
        <v>8</v>
      </c>
      <c r="K3874">
        <v>685.56</v>
      </c>
    </row>
    <row r="3875" spans="1:11" x14ac:dyDescent="0.25">
      <c r="A3875" t="s">
        <v>6008</v>
      </c>
      <c r="B3875" t="str">
        <f>C3875&amp;"-"&amp;COUNTIF(C$2:C3875,C3875)</f>
        <v>215486-70</v>
      </c>
      <c r="C3875">
        <v>215486</v>
      </c>
      <c r="D3875" s="57">
        <v>45113</v>
      </c>
      <c r="E3875" s="84" t="str">
        <f>F3875&amp;"-"&amp;COUNTIF($F$2:F3875,F3875)</f>
        <v>TEADIT-296</v>
      </c>
      <c r="F3875" s="84" t="str">
        <f t="shared" si="174"/>
        <v>TEADIT</v>
      </c>
      <c r="G3875" t="s">
        <v>8594</v>
      </c>
      <c r="H3875" s="62">
        <v>62948658000187</v>
      </c>
      <c r="I3875" t="s">
        <v>869</v>
      </c>
      <c r="J3875">
        <v>2</v>
      </c>
      <c r="K3875">
        <v>77.91</v>
      </c>
    </row>
    <row r="3876" spans="1:11" x14ac:dyDescent="0.25">
      <c r="A3876" t="s">
        <v>6009</v>
      </c>
      <c r="B3876" t="str">
        <f>C3876&amp;"-"&amp;COUNTIF(C$2:C3876,C3876)</f>
        <v>215486-71</v>
      </c>
      <c r="C3876">
        <v>215486</v>
      </c>
      <c r="D3876" s="57">
        <v>45113</v>
      </c>
      <c r="E3876" s="84" t="str">
        <f>F3876&amp;"-"&amp;COUNTIF($F$2:F3876,F3876)</f>
        <v>TEADIT-297</v>
      </c>
      <c r="F3876" s="84" t="str">
        <f t="shared" si="174"/>
        <v>TEADIT</v>
      </c>
      <c r="G3876" t="s">
        <v>8594</v>
      </c>
      <c r="H3876" s="62">
        <v>62948658000187</v>
      </c>
      <c r="I3876" t="s">
        <v>869</v>
      </c>
      <c r="J3876">
        <v>27</v>
      </c>
      <c r="K3876">
        <v>1627.71</v>
      </c>
    </row>
    <row r="3877" spans="1:11" x14ac:dyDescent="0.25">
      <c r="A3877" t="s">
        <v>6008</v>
      </c>
      <c r="B3877" t="str">
        <f>C3877&amp;"-"&amp;COUNTIF(C$2:C3877,C3877)</f>
        <v>215486-72</v>
      </c>
      <c r="C3877">
        <v>215486</v>
      </c>
      <c r="D3877" s="57">
        <v>45113</v>
      </c>
      <c r="E3877" s="84" t="str">
        <f>F3877&amp;"-"&amp;COUNTIF($F$2:F3877,F3877)</f>
        <v>TEADIT-298</v>
      </c>
      <c r="F3877" s="84" t="str">
        <f t="shared" si="174"/>
        <v>TEADIT</v>
      </c>
      <c r="G3877" t="s">
        <v>8594</v>
      </c>
      <c r="H3877" s="62">
        <v>62948658000187</v>
      </c>
      <c r="I3877" t="s">
        <v>869</v>
      </c>
      <c r="J3877">
        <v>1</v>
      </c>
      <c r="K3877">
        <v>52.39</v>
      </c>
    </row>
    <row r="3878" spans="1:11" x14ac:dyDescent="0.25">
      <c r="A3878" t="s">
        <v>6008</v>
      </c>
      <c r="B3878" t="str">
        <f>C3878&amp;"-"&amp;COUNTIF(C$2:C3878,C3878)</f>
        <v>215486-73</v>
      </c>
      <c r="C3878">
        <v>215486</v>
      </c>
      <c r="D3878" s="57">
        <v>45113</v>
      </c>
      <c r="E3878" s="84" t="str">
        <f>F3878&amp;"-"&amp;COUNTIF($F$2:F3878,F3878)</f>
        <v>TEADIT-299</v>
      </c>
      <c r="F3878" s="84" t="str">
        <f t="shared" si="174"/>
        <v>TEADIT</v>
      </c>
      <c r="G3878" t="s">
        <v>8594</v>
      </c>
      <c r="H3878" s="62">
        <v>62948658000187</v>
      </c>
      <c r="I3878" t="s">
        <v>869</v>
      </c>
      <c r="J3878">
        <v>7</v>
      </c>
      <c r="K3878">
        <v>1834.73</v>
      </c>
    </row>
    <row r="3879" spans="1:11" x14ac:dyDescent="0.25">
      <c r="A3879" t="s">
        <v>6008</v>
      </c>
      <c r="B3879" t="str">
        <f>C3879&amp;"-"&amp;COUNTIF(C$2:C3879,C3879)</f>
        <v>215486-74</v>
      </c>
      <c r="C3879">
        <v>215486</v>
      </c>
      <c r="D3879" s="57">
        <v>45113</v>
      </c>
      <c r="E3879" s="84" t="str">
        <f>F3879&amp;"-"&amp;COUNTIF($F$2:F3879,F3879)</f>
        <v>TEADIT-300</v>
      </c>
      <c r="F3879" s="84" t="str">
        <f t="shared" si="174"/>
        <v>TEADIT</v>
      </c>
      <c r="G3879" t="s">
        <v>8594</v>
      </c>
      <c r="H3879" s="62">
        <v>62948658000187</v>
      </c>
      <c r="I3879" t="s">
        <v>869</v>
      </c>
      <c r="J3879">
        <v>39</v>
      </c>
      <c r="K3879">
        <v>2511.6799999999998</v>
      </c>
    </row>
    <row r="3880" spans="1:11" x14ac:dyDescent="0.25">
      <c r="A3880" t="s">
        <v>6008</v>
      </c>
      <c r="B3880" t="str">
        <f>C3880&amp;"-"&amp;COUNTIF(C$2:C3880,C3880)</f>
        <v>215486-75</v>
      </c>
      <c r="C3880">
        <v>215486</v>
      </c>
      <c r="D3880" s="57">
        <v>45113</v>
      </c>
      <c r="E3880" s="84" t="str">
        <f>F3880&amp;"-"&amp;COUNTIF($F$2:F3880,F3880)</f>
        <v>TEADIT-301</v>
      </c>
      <c r="F3880" s="84" t="str">
        <f t="shared" si="174"/>
        <v>TEADIT</v>
      </c>
      <c r="G3880" t="s">
        <v>8594</v>
      </c>
      <c r="H3880" s="62">
        <v>62948658000187</v>
      </c>
      <c r="I3880" t="s">
        <v>869</v>
      </c>
      <c r="J3880">
        <v>5</v>
      </c>
      <c r="K3880">
        <v>145.63999999999999</v>
      </c>
    </row>
    <row r="3881" spans="1:11" x14ac:dyDescent="0.25">
      <c r="A3881" t="s">
        <v>5958</v>
      </c>
      <c r="B3881" t="str">
        <f>C3881&amp;"-"&amp;COUNTIF(C$2:C3881,C3881)</f>
        <v>74970-1</v>
      </c>
      <c r="C3881">
        <v>74970</v>
      </c>
      <c r="D3881" s="57">
        <v>45114</v>
      </c>
      <c r="E3881" s="84" t="str">
        <f>F3881&amp;"-"&amp;COUNTIF($F$2:F3881,F3881)</f>
        <v>METASA-3002</v>
      </c>
      <c r="F3881" s="84" t="str">
        <f t="shared" si="174"/>
        <v>METASA</v>
      </c>
      <c r="G3881" t="s">
        <v>8581</v>
      </c>
      <c r="H3881" s="62">
        <v>88416482000106</v>
      </c>
      <c r="I3881" t="s">
        <v>30</v>
      </c>
      <c r="J3881">
        <v>886.65</v>
      </c>
      <c r="K3881">
        <v>15649.37</v>
      </c>
    </row>
    <row r="3882" spans="1:11" x14ac:dyDescent="0.25">
      <c r="A3882" t="s">
        <v>5958</v>
      </c>
      <c r="B3882" t="str">
        <f>C3882&amp;"-"&amp;COUNTIF(C$2:C3882,C3882)</f>
        <v>74970-2</v>
      </c>
      <c r="C3882">
        <v>74970</v>
      </c>
      <c r="D3882" s="57">
        <v>45114</v>
      </c>
      <c r="E3882" s="84" t="str">
        <f>F3882&amp;"-"&amp;COUNTIF($F$2:F3882,F3882)</f>
        <v>METASA-3003</v>
      </c>
      <c r="F3882" s="84" t="str">
        <f t="shared" si="174"/>
        <v>METASA</v>
      </c>
      <c r="G3882" t="s">
        <v>8581</v>
      </c>
      <c r="H3882" s="62">
        <v>88416482000106</v>
      </c>
      <c r="I3882" t="s">
        <v>30</v>
      </c>
      <c r="J3882">
        <v>11.1</v>
      </c>
      <c r="K3882">
        <v>187.37</v>
      </c>
    </row>
    <row r="3883" spans="1:11" x14ac:dyDescent="0.25">
      <c r="A3883" t="s">
        <v>5958</v>
      </c>
      <c r="B3883" t="str">
        <f>C3883&amp;"-"&amp;COUNTIF(C$2:C3883,C3883)</f>
        <v>74970-3</v>
      </c>
      <c r="C3883">
        <v>74970</v>
      </c>
      <c r="D3883" s="57">
        <v>45114</v>
      </c>
      <c r="E3883" s="84" t="str">
        <f>F3883&amp;"-"&amp;COUNTIF($F$2:F3883,F3883)</f>
        <v>METASA-3004</v>
      </c>
      <c r="F3883" s="84" t="str">
        <f t="shared" si="174"/>
        <v>METASA</v>
      </c>
      <c r="G3883" t="s">
        <v>8581</v>
      </c>
      <c r="H3883" s="62">
        <v>88416482000106</v>
      </c>
      <c r="I3883" t="s">
        <v>30</v>
      </c>
      <c r="J3883">
        <v>979.13</v>
      </c>
      <c r="K3883">
        <v>13090.97</v>
      </c>
    </row>
    <row r="3884" spans="1:11" x14ac:dyDescent="0.25">
      <c r="A3884" t="s">
        <v>5958</v>
      </c>
      <c r="B3884" t="str">
        <f>C3884&amp;"-"&amp;COUNTIF(C$2:C3884,C3884)</f>
        <v>74970-4</v>
      </c>
      <c r="C3884">
        <v>74970</v>
      </c>
      <c r="D3884" s="57">
        <v>45114</v>
      </c>
      <c r="E3884" s="84" t="str">
        <f>F3884&amp;"-"&amp;COUNTIF($F$2:F3884,F3884)</f>
        <v>METASA-3005</v>
      </c>
      <c r="F3884" s="84" t="str">
        <f t="shared" si="174"/>
        <v>METASA</v>
      </c>
      <c r="G3884" t="s">
        <v>8581</v>
      </c>
      <c r="H3884" s="62">
        <v>88416482000106</v>
      </c>
      <c r="I3884" t="s">
        <v>30</v>
      </c>
      <c r="J3884">
        <v>153.63999999999999</v>
      </c>
      <c r="K3884">
        <v>2221.63</v>
      </c>
    </row>
    <row r="3885" spans="1:11" x14ac:dyDescent="0.25">
      <c r="A3885" t="s">
        <v>5958</v>
      </c>
      <c r="B3885" t="str">
        <f>C3885&amp;"-"&amp;COUNTIF(C$2:C3885,C3885)</f>
        <v>74970-5</v>
      </c>
      <c r="C3885">
        <v>74970</v>
      </c>
      <c r="D3885" s="57">
        <v>45114</v>
      </c>
      <c r="E3885" s="84" t="str">
        <f>F3885&amp;"-"&amp;COUNTIF($F$2:F3885,F3885)</f>
        <v>METASA-3006</v>
      </c>
      <c r="F3885" s="84" t="str">
        <f t="shared" si="174"/>
        <v>METASA</v>
      </c>
      <c r="G3885" t="s">
        <v>8581</v>
      </c>
      <c r="H3885" s="62">
        <v>88416482000106</v>
      </c>
      <c r="I3885" t="s">
        <v>30</v>
      </c>
      <c r="J3885">
        <v>1331.21</v>
      </c>
      <c r="K3885">
        <v>17798.28</v>
      </c>
    </row>
    <row r="3886" spans="1:11" x14ac:dyDescent="0.25">
      <c r="A3886" t="s">
        <v>5958</v>
      </c>
      <c r="B3886" t="str">
        <f>C3886&amp;"-"&amp;COUNTIF(C$2:C3886,C3886)</f>
        <v>74970-6</v>
      </c>
      <c r="C3886">
        <v>74970</v>
      </c>
      <c r="D3886" s="57">
        <v>45114</v>
      </c>
      <c r="E3886" s="84" t="str">
        <f>F3886&amp;"-"&amp;COUNTIF($F$2:F3886,F3886)</f>
        <v>METASA-3007</v>
      </c>
      <c r="F3886" s="84" t="str">
        <f t="shared" si="174"/>
        <v>METASA</v>
      </c>
      <c r="G3886" t="s">
        <v>8581</v>
      </c>
      <c r="H3886" s="62">
        <v>88416482000106</v>
      </c>
      <c r="I3886" t="s">
        <v>30</v>
      </c>
      <c r="J3886">
        <v>3633.34</v>
      </c>
      <c r="K3886">
        <v>52538.1</v>
      </c>
    </row>
    <row r="3887" spans="1:11" x14ac:dyDescent="0.25">
      <c r="A3887" t="s">
        <v>5958</v>
      </c>
      <c r="B3887" t="str">
        <f>C3887&amp;"-"&amp;COUNTIF(C$2:C3887,C3887)</f>
        <v>74970-7</v>
      </c>
      <c r="C3887">
        <v>74970</v>
      </c>
      <c r="D3887" s="57">
        <v>45114</v>
      </c>
      <c r="E3887" s="84" t="str">
        <f>F3887&amp;"-"&amp;COUNTIF($F$2:F3887,F3887)</f>
        <v>METASA-3008</v>
      </c>
      <c r="F3887" s="84" t="str">
        <f t="shared" si="174"/>
        <v>METASA</v>
      </c>
      <c r="G3887" t="s">
        <v>8581</v>
      </c>
      <c r="H3887" s="62">
        <v>88416482000106</v>
      </c>
      <c r="I3887" t="s">
        <v>30</v>
      </c>
      <c r="J3887">
        <v>2605.7399999999998</v>
      </c>
      <c r="K3887">
        <v>39659.360000000001</v>
      </c>
    </row>
    <row r="3888" spans="1:11" x14ac:dyDescent="0.25">
      <c r="A3888" t="s">
        <v>5958</v>
      </c>
      <c r="B3888" t="str">
        <f>C3888&amp;"-"&amp;COUNTIF(C$2:C3888,C3888)</f>
        <v>74970-8</v>
      </c>
      <c r="C3888">
        <v>74970</v>
      </c>
      <c r="D3888" s="57">
        <v>45114</v>
      </c>
      <c r="E3888" s="84" t="str">
        <f>F3888&amp;"-"&amp;COUNTIF($F$2:F3888,F3888)</f>
        <v>METASA-3009</v>
      </c>
      <c r="F3888" s="84" t="str">
        <f t="shared" si="174"/>
        <v>METASA</v>
      </c>
      <c r="G3888" t="s">
        <v>8581</v>
      </c>
      <c r="H3888" s="62">
        <v>88416482000106</v>
      </c>
      <c r="I3888" t="s">
        <v>30</v>
      </c>
      <c r="J3888">
        <v>2.87</v>
      </c>
      <c r="K3888">
        <v>43.68</v>
      </c>
    </row>
    <row r="3889" spans="1:11" x14ac:dyDescent="0.25">
      <c r="A3889" t="s">
        <v>5958</v>
      </c>
      <c r="B3889" t="str">
        <f>C3889&amp;"-"&amp;COUNTIF(C$2:C3889,C3889)</f>
        <v>74970-9</v>
      </c>
      <c r="C3889">
        <v>74970</v>
      </c>
      <c r="D3889" s="57">
        <v>45114</v>
      </c>
      <c r="E3889" s="84" t="str">
        <f>F3889&amp;"-"&amp;COUNTIF($F$2:F3889,F3889)</f>
        <v>METASA-3010</v>
      </c>
      <c r="F3889" s="84" t="str">
        <f t="shared" si="174"/>
        <v>METASA</v>
      </c>
      <c r="G3889" t="s">
        <v>8581</v>
      </c>
      <c r="H3889" s="62">
        <v>88416482000106</v>
      </c>
      <c r="I3889" t="s">
        <v>30</v>
      </c>
      <c r="J3889">
        <v>256.48</v>
      </c>
      <c r="K3889">
        <v>4119.07</v>
      </c>
    </row>
    <row r="3890" spans="1:11" x14ac:dyDescent="0.25">
      <c r="A3890" t="s">
        <v>5958</v>
      </c>
      <c r="B3890" t="str">
        <f>C3890&amp;"-"&amp;COUNTIF(C$2:C3890,C3890)</f>
        <v>74970-10</v>
      </c>
      <c r="C3890">
        <v>74970</v>
      </c>
      <c r="D3890" s="57">
        <v>45114</v>
      </c>
      <c r="E3890" s="84" t="str">
        <f>F3890&amp;"-"&amp;COUNTIF($F$2:F3890,F3890)</f>
        <v>METASA-3011</v>
      </c>
      <c r="F3890" s="84" t="str">
        <f t="shared" si="174"/>
        <v>METASA</v>
      </c>
      <c r="G3890" t="s">
        <v>8581</v>
      </c>
      <c r="H3890" s="62">
        <v>88416482000106</v>
      </c>
      <c r="I3890" t="s">
        <v>30</v>
      </c>
      <c r="J3890">
        <v>2430.2600000000002</v>
      </c>
      <c r="K3890">
        <v>44546.67</v>
      </c>
    </row>
    <row r="3891" spans="1:11" x14ac:dyDescent="0.25">
      <c r="A3891" t="s">
        <v>5958</v>
      </c>
      <c r="B3891" t="str">
        <f>C3891&amp;"-"&amp;COUNTIF(C$2:C3891,C3891)</f>
        <v>74970-11</v>
      </c>
      <c r="C3891">
        <v>74970</v>
      </c>
      <c r="D3891" s="57">
        <v>45114</v>
      </c>
      <c r="E3891" s="84" t="str">
        <f>F3891&amp;"-"&amp;COUNTIF($F$2:F3891,F3891)</f>
        <v>METASA-3012</v>
      </c>
      <c r="F3891" s="84" t="str">
        <f t="shared" si="174"/>
        <v>METASA</v>
      </c>
      <c r="G3891" t="s">
        <v>8581</v>
      </c>
      <c r="H3891" s="62">
        <v>88416482000106</v>
      </c>
      <c r="I3891" t="s">
        <v>30</v>
      </c>
      <c r="J3891">
        <v>2232.54</v>
      </c>
      <c r="K3891">
        <v>46369.86</v>
      </c>
    </row>
    <row r="3892" spans="1:11" x14ac:dyDescent="0.25">
      <c r="A3892" t="s">
        <v>5958</v>
      </c>
      <c r="B3892" t="str">
        <f>C3892&amp;"-"&amp;COUNTIF(C$2:C3892,C3892)</f>
        <v>74970-12</v>
      </c>
      <c r="C3892">
        <v>74970</v>
      </c>
      <c r="D3892" s="57">
        <v>45114</v>
      </c>
      <c r="E3892" s="84" t="str">
        <f>F3892&amp;"-"&amp;COUNTIF($F$2:F3892,F3892)</f>
        <v>METASA-3013</v>
      </c>
      <c r="F3892" s="84" t="str">
        <f t="shared" si="174"/>
        <v>METASA</v>
      </c>
      <c r="G3892" t="s">
        <v>8581</v>
      </c>
      <c r="H3892" s="62">
        <v>88416482000106</v>
      </c>
      <c r="I3892" t="s">
        <v>30</v>
      </c>
      <c r="J3892">
        <v>1300.71</v>
      </c>
      <c r="K3892">
        <v>6503.55</v>
      </c>
    </row>
    <row r="3893" spans="1:11" x14ac:dyDescent="0.25">
      <c r="A3893" t="s">
        <v>5958</v>
      </c>
      <c r="B3893" t="str">
        <f>C3893&amp;"-"&amp;COUNTIF(C$2:C3893,C3893)</f>
        <v>74970-13</v>
      </c>
      <c r="C3893">
        <v>74970</v>
      </c>
      <c r="D3893" s="57">
        <v>45114</v>
      </c>
      <c r="E3893" s="84" t="str">
        <f>F3893&amp;"-"&amp;COUNTIF($F$2:F3893,F3893)</f>
        <v>METASA-3014</v>
      </c>
      <c r="F3893" s="84" t="str">
        <f t="shared" si="174"/>
        <v>METASA</v>
      </c>
      <c r="G3893" t="s">
        <v>8581</v>
      </c>
      <c r="H3893" s="62">
        <v>88416482000106</v>
      </c>
      <c r="I3893" t="s">
        <v>30</v>
      </c>
      <c r="J3893">
        <v>9170.83</v>
      </c>
      <c r="K3893">
        <v>59151.85</v>
      </c>
    </row>
    <row r="3894" spans="1:11" x14ac:dyDescent="0.25">
      <c r="A3894" t="s">
        <v>5958</v>
      </c>
      <c r="B3894" t="str">
        <f>C3894&amp;"-"&amp;COUNTIF(C$2:C3894,C3894)</f>
        <v>74970-14</v>
      </c>
      <c r="C3894">
        <v>74970</v>
      </c>
      <c r="D3894" s="57">
        <v>45114</v>
      </c>
      <c r="E3894" s="84" t="str">
        <f>F3894&amp;"-"&amp;COUNTIF($F$2:F3894,F3894)</f>
        <v>METASA-3015</v>
      </c>
      <c r="F3894" s="84" t="str">
        <f t="shared" si="174"/>
        <v>METASA</v>
      </c>
      <c r="G3894" t="s">
        <v>8581</v>
      </c>
      <c r="H3894" s="62">
        <v>88416482000106</v>
      </c>
      <c r="I3894" t="s">
        <v>30</v>
      </c>
      <c r="J3894">
        <v>40.229999999999997</v>
      </c>
      <c r="K3894">
        <v>670.63</v>
      </c>
    </row>
    <row r="3895" spans="1:11" x14ac:dyDescent="0.25">
      <c r="A3895" t="s">
        <v>5958</v>
      </c>
      <c r="B3895" t="str">
        <f>C3895&amp;"-"&amp;COUNTIF(C$2:C3895,C3895)</f>
        <v>74970-15</v>
      </c>
      <c r="C3895">
        <v>74970</v>
      </c>
      <c r="D3895" s="57">
        <v>45114</v>
      </c>
      <c r="E3895" s="84" t="str">
        <f>F3895&amp;"-"&amp;COUNTIF($F$2:F3895,F3895)</f>
        <v>METASA-3016</v>
      </c>
      <c r="F3895" s="84" t="str">
        <f t="shared" si="174"/>
        <v>METASA</v>
      </c>
      <c r="G3895" t="s">
        <v>8581</v>
      </c>
      <c r="H3895" s="62">
        <v>88416482000106</v>
      </c>
      <c r="I3895" t="s">
        <v>30</v>
      </c>
      <c r="J3895">
        <v>65.040000000000006</v>
      </c>
      <c r="K3895">
        <v>1084.22</v>
      </c>
    </row>
    <row r="3896" spans="1:11" x14ac:dyDescent="0.25">
      <c r="A3896" t="s">
        <v>5958</v>
      </c>
      <c r="B3896" t="str">
        <f>C3896&amp;"-"&amp;COUNTIF(C$2:C3896,C3896)</f>
        <v>74970-16</v>
      </c>
      <c r="C3896">
        <v>74970</v>
      </c>
      <c r="D3896" s="57">
        <v>45114</v>
      </c>
      <c r="E3896" s="84" t="str">
        <f>F3896&amp;"-"&amp;COUNTIF($F$2:F3896,F3896)</f>
        <v>METASA-3017</v>
      </c>
      <c r="F3896" s="84" t="str">
        <f t="shared" si="174"/>
        <v>METASA</v>
      </c>
      <c r="G3896" t="s">
        <v>8581</v>
      </c>
      <c r="H3896" s="62">
        <v>88416482000106</v>
      </c>
      <c r="I3896" t="s">
        <v>30</v>
      </c>
      <c r="J3896">
        <v>668.15</v>
      </c>
      <c r="K3896">
        <v>10630.27</v>
      </c>
    </row>
    <row r="3897" spans="1:11" x14ac:dyDescent="0.25">
      <c r="A3897" t="s">
        <v>5958</v>
      </c>
      <c r="B3897" t="str">
        <f>C3897&amp;"-"&amp;COUNTIF(C$2:C3897,C3897)</f>
        <v>74970-17</v>
      </c>
      <c r="C3897">
        <v>74970</v>
      </c>
      <c r="D3897" s="57">
        <v>45114</v>
      </c>
      <c r="E3897" s="84" t="str">
        <f>F3897&amp;"-"&amp;COUNTIF($F$2:F3897,F3897)</f>
        <v>METASA-3018</v>
      </c>
      <c r="F3897" s="84" t="str">
        <f t="shared" si="174"/>
        <v>METASA</v>
      </c>
      <c r="G3897" t="s">
        <v>8581</v>
      </c>
      <c r="H3897" s="62">
        <v>88416482000106</v>
      </c>
      <c r="I3897" t="s">
        <v>30</v>
      </c>
      <c r="J3897">
        <v>19.78</v>
      </c>
      <c r="K3897">
        <v>329.73</v>
      </c>
    </row>
    <row r="3898" spans="1:11" x14ac:dyDescent="0.25">
      <c r="A3898" t="s">
        <v>5958</v>
      </c>
      <c r="B3898" t="str">
        <f>C3898&amp;"-"&amp;COUNTIF(C$2:C3898,C3898)</f>
        <v>74970-18</v>
      </c>
      <c r="C3898">
        <v>74970</v>
      </c>
      <c r="D3898" s="57">
        <v>45114</v>
      </c>
      <c r="E3898" s="84" t="str">
        <f>F3898&amp;"-"&amp;COUNTIF($F$2:F3898,F3898)</f>
        <v>METASA-3019</v>
      </c>
      <c r="F3898" s="84" t="str">
        <f t="shared" si="174"/>
        <v>METASA</v>
      </c>
      <c r="G3898" t="s">
        <v>8581</v>
      </c>
      <c r="H3898" s="62">
        <v>88416482000106</v>
      </c>
      <c r="I3898" t="s">
        <v>30</v>
      </c>
      <c r="J3898">
        <v>146.24</v>
      </c>
      <c r="K3898">
        <v>2560.66</v>
      </c>
    </row>
    <row r="3899" spans="1:11" x14ac:dyDescent="0.25">
      <c r="A3899" t="s">
        <v>5958</v>
      </c>
      <c r="B3899" t="str">
        <f>C3899&amp;"-"&amp;COUNTIF(C$2:C3899,C3899)</f>
        <v>74970-19</v>
      </c>
      <c r="C3899">
        <v>74970</v>
      </c>
      <c r="D3899" s="57">
        <v>45114</v>
      </c>
      <c r="E3899" s="84" t="str">
        <f>F3899&amp;"-"&amp;COUNTIF($F$2:F3899,F3899)</f>
        <v>METASA-3020</v>
      </c>
      <c r="F3899" s="84" t="str">
        <f t="shared" si="174"/>
        <v>METASA</v>
      </c>
      <c r="G3899" t="s">
        <v>8581</v>
      </c>
      <c r="H3899" s="62">
        <v>88416482000106</v>
      </c>
      <c r="I3899" t="s">
        <v>30</v>
      </c>
      <c r="J3899">
        <v>1114.28</v>
      </c>
      <c r="K3899">
        <v>16513.63</v>
      </c>
    </row>
    <row r="3900" spans="1:11" x14ac:dyDescent="0.25">
      <c r="A3900" t="s">
        <v>5958</v>
      </c>
      <c r="B3900" t="str">
        <f>C3900&amp;"-"&amp;COUNTIF(C$2:C3900,C3900)</f>
        <v>74970-20</v>
      </c>
      <c r="C3900">
        <v>74970</v>
      </c>
      <c r="D3900" s="57">
        <v>45114</v>
      </c>
      <c r="E3900" s="84" t="str">
        <f>F3900&amp;"-"&amp;COUNTIF($F$2:F3900,F3900)</f>
        <v>METASA-3021</v>
      </c>
      <c r="F3900" s="84" t="str">
        <f t="shared" si="174"/>
        <v>METASA</v>
      </c>
      <c r="G3900" t="s">
        <v>8581</v>
      </c>
      <c r="H3900" s="62">
        <v>88416482000106</v>
      </c>
      <c r="I3900" t="s">
        <v>869</v>
      </c>
      <c r="J3900">
        <v>932.7</v>
      </c>
      <c r="K3900">
        <v>17814.57</v>
      </c>
    </row>
    <row r="3901" spans="1:11" x14ac:dyDescent="0.25">
      <c r="A3901" t="s">
        <v>6022</v>
      </c>
      <c r="B3901" t="str">
        <f>C3901&amp;"-"&amp;COUNTIF(C$2:C3901,C3901)</f>
        <v>168197-1</v>
      </c>
      <c r="C3901">
        <v>168197</v>
      </c>
      <c r="D3901" s="57">
        <v>45126</v>
      </c>
      <c r="E3901" s="84" t="str">
        <f>F3901&amp;"-"&amp;COUNTIF($F$2:F3901,F3901)</f>
        <v>H-59</v>
      </c>
      <c r="F3901" s="84" t="str">
        <f t="shared" si="174"/>
        <v>H</v>
      </c>
      <c r="G3901" t="s">
        <v>8589</v>
      </c>
      <c r="H3901" s="62">
        <v>62312426000138</v>
      </c>
      <c r="I3901" t="s">
        <v>869</v>
      </c>
      <c r="J3901">
        <v>2</v>
      </c>
      <c r="K3901">
        <v>4336.24</v>
      </c>
    </row>
    <row r="3902" spans="1:11" x14ac:dyDescent="0.25">
      <c r="A3902" t="s">
        <v>6022</v>
      </c>
      <c r="B3902" t="str">
        <f>C3902&amp;"-"&amp;COUNTIF(C$2:C3902,C3902)</f>
        <v>168197-2</v>
      </c>
      <c r="C3902">
        <v>168197</v>
      </c>
      <c r="D3902" s="57">
        <v>45126</v>
      </c>
      <c r="E3902" s="84" t="str">
        <f>F3902&amp;"-"&amp;COUNTIF($F$2:F3902,F3902)</f>
        <v>H-60</v>
      </c>
      <c r="F3902" s="84" t="str">
        <f t="shared" si="174"/>
        <v>H</v>
      </c>
      <c r="G3902" t="s">
        <v>8589</v>
      </c>
      <c r="H3902" s="62">
        <v>62312426000138</v>
      </c>
      <c r="I3902" t="s">
        <v>869</v>
      </c>
      <c r="J3902">
        <v>2</v>
      </c>
      <c r="K3902">
        <v>8144.42</v>
      </c>
    </row>
    <row r="3903" spans="1:11" x14ac:dyDescent="0.25">
      <c r="A3903" t="s">
        <v>6022</v>
      </c>
      <c r="B3903" t="str">
        <f>C3903&amp;"-"&amp;COUNTIF(C$2:C3903,C3903)</f>
        <v>168197-3</v>
      </c>
      <c r="C3903">
        <v>168197</v>
      </c>
      <c r="D3903" s="57">
        <v>45126</v>
      </c>
      <c r="E3903" s="84" t="str">
        <f>F3903&amp;"-"&amp;COUNTIF($F$2:F3903,F3903)</f>
        <v>H-61</v>
      </c>
      <c r="F3903" s="84" t="str">
        <f t="shared" si="174"/>
        <v>H</v>
      </c>
      <c r="G3903" t="s">
        <v>8589</v>
      </c>
      <c r="H3903" s="62">
        <v>62312426000138</v>
      </c>
      <c r="I3903" t="s">
        <v>869</v>
      </c>
      <c r="J3903">
        <v>1</v>
      </c>
      <c r="K3903">
        <v>4072.21</v>
      </c>
    </row>
    <row r="3904" spans="1:11" x14ac:dyDescent="0.25">
      <c r="A3904" t="s">
        <v>6022</v>
      </c>
      <c r="B3904" t="str">
        <f>C3904&amp;"-"&amp;COUNTIF(C$2:C3904,C3904)</f>
        <v>168197-4</v>
      </c>
      <c r="C3904">
        <v>168197</v>
      </c>
      <c r="D3904" s="57">
        <v>45126</v>
      </c>
      <c r="E3904" s="84" t="str">
        <f>F3904&amp;"-"&amp;COUNTIF($F$2:F3904,F3904)</f>
        <v>H-62</v>
      </c>
      <c r="F3904" s="84" t="str">
        <f t="shared" si="174"/>
        <v>H</v>
      </c>
      <c r="G3904" t="s">
        <v>8589</v>
      </c>
      <c r="H3904" s="62">
        <v>62312426000138</v>
      </c>
      <c r="I3904" t="s">
        <v>869</v>
      </c>
      <c r="J3904">
        <v>4</v>
      </c>
      <c r="K3904">
        <v>7955.56</v>
      </c>
    </row>
    <row r="3905" spans="1:11" x14ac:dyDescent="0.25">
      <c r="A3905" t="s">
        <v>6011</v>
      </c>
      <c r="B3905" t="str">
        <f>C3905&amp;"-"&amp;COUNTIF(C$2:C3905,C3905)</f>
        <v>168197-5</v>
      </c>
      <c r="C3905">
        <v>168197</v>
      </c>
      <c r="D3905" s="57">
        <v>45126</v>
      </c>
      <c r="E3905" s="84" t="str">
        <f>F3905&amp;"-"&amp;COUNTIF($F$2:F3905,F3905)</f>
        <v>H-63</v>
      </c>
      <c r="F3905" s="84" t="str">
        <f t="shared" si="174"/>
        <v>H</v>
      </c>
      <c r="G3905" t="s">
        <v>8589</v>
      </c>
      <c r="H3905" s="62">
        <v>62312426000138</v>
      </c>
      <c r="I3905" t="s">
        <v>869</v>
      </c>
      <c r="J3905">
        <v>2</v>
      </c>
      <c r="K3905">
        <v>8072</v>
      </c>
    </row>
    <row r="3906" spans="1:11" x14ac:dyDescent="0.25">
      <c r="A3906" t="s">
        <v>6011</v>
      </c>
      <c r="B3906" t="str">
        <f>C3906&amp;"-"&amp;COUNTIF(C$2:C3906,C3906)</f>
        <v>168197-6</v>
      </c>
      <c r="C3906">
        <v>168197</v>
      </c>
      <c r="D3906" s="57">
        <v>45126</v>
      </c>
      <c r="E3906" s="84" t="str">
        <f>F3906&amp;"-"&amp;COUNTIF($F$2:F3906,F3906)</f>
        <v>H-64</v>
      </c>
      <c r="F3906" s="84" t="str">
        <f t="shared" si="174"/>
        <v>H</v>
      </c>
      <c r="G3906" t="s">
        <v>8589</v>
      </c>
      <c r="H3906" s="62">
        <v>62312426000138</v>
      </c>
      <c r="I3906" t="s">
        <v>869</v>
      </c>
      <c r="J3906">
        <v>2</v>
      </c>
      <c r="K3906">
        <v>991.18</v>
      </c>
    </row>
    <row r="3907" spans="1:11" x14ac:dyDescent="0.25">
      <c r="A3907" t="s">
        <v>6011</v>
      </c>
      <c r="B3907" t="str">
        <f>C3907&amp;"-"&amp;COUNTIF(C$2:C3907,C3907)</f>
        <v>168197-7</v>
      </c>
      <c r="C3907">
        <v>168197</v>
      </c>
      <c r="D3907" s="57">
        <v>45126</v>
      </c>
      <c r="E3907" s="84" t="str">
        <f>F3907&amp;"-"&amp;COUNTIF($F$2:F3907,F3907)</f>
        <v>H-65</v>
      </c>
      <c r="F3907" s="84" t="str">
        <f t="shared" ref="F3907:F3970" si="175">LEFT(G3907,SEARCH(" ",G3907)-1)</f>
        <v>H</v>
      </c>
      <c r="G3907" t="s">
        <v>8589</v>
      </c>
      <c r="H3907" s="62">
        <v>62312426000138</v>
      </c>
      <c r="I3907" t="s">
        <v>869</v>
      </c>
      <c r="J3907">
        <v>2</v>
      </c>
      <c r="K3907">
        <v>1733.1</v>
      </c>
    </row>
    <row r="3908" spans="1:11" x14ac:dyDescent="0.25">
      <c r="A3908" t="s">
        <v>6021</v>
      </c>
      <c r="B3908" t="str">
        <f>C3908&amp;"-"&amp;COUNTIF(C$2:C3908,C3908)</f>
        <v>168197-8</v>
      </c>
      <c r="C3908">
        <v>168197</v>
      </c>
      <c r="D3908" s="57">
        <v>45126</v>
      </c>
      <c r="E3908" s="84" t="str">
        <f>F3908&amp;"-"&amp;COUNTIF($F$2:F3908,F3908)</f>
        <v>H-66</v>
      </c>
      <c r="F3908" s="84" t="str">
        <f t="shared" si="175"/>
        <v>H</v>
      </c>
      <c r="G3908" t="s">
        <v>8589</v>
      </c>
      <c r="H3908" s="62">
        <v>62312426000138</v>
      </c>
      <c r="I3908" t="s">
        <v>869</v>
      </c>
      <c r="J3908">
        <v>1</v>
      </c>
      <c r="K3908">
        <v>3634.63</v>
      </c>
    </row>
    <row r="3909" spans="1:11" x14ac:dyDescent="0.25">
      <c r="A3909" t="s">
        <v>6010</v>
      </c>
      <c r="B3909" t="str">
        <f>C3909&amp;"-"&amp;COUNTIF(C$2:C3909,C3909)</f>
        <v>168197-9</v>
      </c>
      <c r="C3909">
        <v>168197</v>
      </c>
      <c r="D3909" s="57">
        <v>45126</v>
      </c>
      <c r="E3909" s="84" t="str">
        <f>F3909&amp;"-"&amp;COUNTIF($F$2:F3909,F3909)</f>
        <v>H-67</v>
      </c>
      <c r="F3909" s="84" t="str">
        <f t="shared" si="175"/>
        <v>H</v>
      </c>
      <c r="G3909" t="s">
        <v>8589</v>
      </c>
      <c r="H3909" s="62">
        <v>62312426000138</v>
      </c>
      <c r="I3909" t="s">
        <v>869</v>
      </c>
      <c r="J3909">
        <v>1</v>
      </c>
      <c r="K3909">
        <v>1287.9000000000001</v>
      </c>
    </row>
    <row r="3910" spans="1:11" x14ac:dyDescent="0.25">
      <c r="A3910" t="s">
        <v>6010</v>
      </c>
      <c r="B3910" t="str">
        <f>C3910&amp;"-"&amp;COUNTIF(C$2:C3910,C3910)</f>
        <v>168197-10</v>
      </c>
      <c r="C3910">
        <v>168197</v>
      </c>
      <c r="D3910" s="57">
        <v>45126</v>
      </c>
      <c r="E3910" s="84" t="str">
        <f>F3910&amp;"-"&amp;COUNTIF($F$2:F3910,F3910)</f>
        <v>H-68</v>
      </c>
      <c r="F3910" s="84" t="str">
        <f t="shared" si="175"/>
        <v>H</v>
      </c>
      <c r="G3910" t="s">
        <v>8589</v>
      </c>
      <c r="H3910" s="62">
        <v>62312426000138</v>
      </c>
      <c r="I3910" t="s">
        <v>869</v>
      </c>
      <c r="J3910">
        <v>1</v>
      </c>
      <c r="K3910">
        <v>1488.49</v>
      </c>
    </row>
    <row r="3911" spans="1:11" x14ac:dyDescent="0.25">
      <c r="A3911" t="s">
        <v>6022</v>
      </c>
      <c r="B3911" t="str">
        <f>C3911&amp;"-"&amp;COUNTIF(C$2:C3911,C3911)</f>
        <v>168198-1</v>
      </c>
      <c r="C3911">
        <v>168198</v>
      </c>
      <c r="D3911" s="57">
        <v>45126</v>
      </c>
      <c r="E3911" s="84" t="str">
        <f>F3911&amp;"-"&amp;COUNTIF($F$2:F3911,F3911)</f>
        <v>H-69</v>
      </c>
      <c r="F3911" s="84" t="str">
        <f t="shared" si="175"/>
        <v>H</v>
      </c>
      <c r="G3911" t="s">
        <v>8589</v>
      </c>
      <c r="H3911" s="62">
        <v>62312426000138</v>
      </c>
      <c r="I3911" t="s">
        <v>869</v>
      </c>
      <c r="J3911">
        <v>5</v>
      </c>
      <c r="K3911">
        <v>16248.95</v>
      </c>
    </row>
    <row r="3912" spans="1:11" x14ac:dyDescent="0.25">
      <c r="A3912" t="s">
        <v>6022</v>
      </c>
      <c r="B3912" t="str">
        <f>C3912&amp;"-"&amp;COUNTIF(C$2:C3912,C3912)</f>
        <v>168198-2</v>
      </c>
      <c r="C3912">
        <v>168198</v>
      </c>
      <c r="D3912" s="57">
        <v>45126</v>
      </c>
      <c r="E3912" s="84" t="str">
        <f>F3912&amp;"-"&amp;COUNTIF($F$2:F3912,F3912)</f>
        <v>H-70</v>
      </c>
      <c r="F3912" s="84" t="str">
        <f t="shared" si="175"/>
        <v>H</v>
      </c>
      <c r="G3912" t="s">
        <v>8589</v>
      </c>
      <c r="H3912" s="62">
        <v>62312426000138</v>
      </c>
      <c r="I3912" t="s">
        <v>869</v>
      </c>
      <c r="J3912">
        <v>3</v>
      </c>
      <c r="K3912">
        <v>22390.68</v>
      </c>
    </row>
    <row r="3913" spans="1:11" x14ac:dyDescent="0.25">
      <c r="A3913" t="s">
        <v>6022</v>
      </c>
      <c r="B3913" t="str">
        <f>C3913&amp;"-"&amp;COUNTIF(C$2:C3913,C3913)</f>
        <v>168198-3</v>
      </c>
      <c r="C3913">
        <v>168198</v>
      </c>
      <c r="D3913" s="57">
        <v>45126</v>
      </c>
      <c r="E3913" s="84" t="str">
        <f>F3913&amp;"-"&amp;COUNTIF($F$2:F3913,F3913)</f>
        <v>H-71</v>
      </c>
      <c r="F3913" s="84" t="str">
        <f t="shared" si="175"/>
        <v>H</v>
      </c>
      <c r="G3913" t="s">
        <v>8589</v>
      </c>
      <c r="H3913" s="62">
        <v>62312426000138</v>
      </c>
      <c r="I3913" t="s">
        <v>869</v>
      </c>
      <c r="J3913">
        <v>18</v>
      </c>
      <c r="K3913">
        <v>58496.22</v>
      </c>
    </row>
    <row r="3914" spans="1:11" x14ac:dyDescent="0.25">
      <c r="A3914" t="s">
        <v>6022</v>
      </c>
      <c r="B3914" t="str">
        <f>C3914&amp;"-"&amp;COUNTIF(C$2:C3914,C3914)</f>
        <v>168198-4</v>
      </c>
      <c r="C3914">
        <v>168198</v>
      </c>
      <c r="D3914" s="57">
        <v>45126</v>
      </c>
      <c r="E3914" s="84" t="str">
        <f>F3914&amp;"-"&amp;COUNTIF($F$2:F3914,F3914)</f>
        <v>H-72</v>
      </c>
      <c r="F3914" s="84" t="str">
        <f t="shared" si="175"/>
        <v>H</v>
      </c>
      <c r="G3914" t="s">
        <v>8589</v>
      </c>
      <c r="H3914" s="62">
        <v>62312426000138</v>
      </c>
      <c r="I3914" t="s">
        <v>869</v>
      </c>
      <c r="J3914">
        <v>28</v>
      </c>
      <c r="K3914">
        <v>90994.12</v>
      </c>
    </row>
    <row r="3915" spans="1:11" x14ac:dyDescent="0.25">
      <c r="A3915" t="s">
        <v>6022</v>
      </c>
      <c r="B3915" t="str">
        <f>C3915&amp;"-"&amp;COUNTIF(C$2:C3915,C3915)</f>
        <v>168198-5</v>
      </c>
      <c r="C3915">
        <v>168198</v>
      </c>
      <c r="D3915" s="57">
        <v>45126</v>
      </c>
      <c r="E3915" s="84" t="str">
        <f>F3915&amp;"-"&amp;COUNTIF($F$2:F3915,F3915)</f>
        <v>H-73</v>
      </c>
      <c r="F3915" s="84" t="str">
        <f t="shared" si="175"/>
        <v>H</v>
      </c>
      <c r="G3915" t="s">
        <v>8589</v>
      </c>
      <c r="H3915" s="62">
        <v>62312426000138</v>
      </c>
      <c r="I3915" t="s">
        <v>869</v>
      </c>
      <c r="J3915">
        <v>6</v>
      </c>
      <c r="K3915">
        <v>24624.9</v>
      </c>
    </row>
    <row r="3916" spans="1:11" x14ac:dyDescent="0.25">
      <c r="A3916" t="s">
        <v>6022</v>
      </c>
      <c r="B3916" t="str">
        <f>C3916&amp;"-"&amp;COUNTIF(C$2:C3916,C3916)</f>
        <v>168198-6</v>
      </c>
      <c r="C3916">
        <v>168198</v>
      </c>
      <c r="D3916" s="57">
        <v>45126</v>
      </c>
      <c r="E3916" s="84" t="str">
        <f>F3916&amp;"-"&amp;COUNTIF($F$2:F3916,F3916)</f>
        <v>H-74</v>
      </c>
      <c r="F3916" s="84" t="str">
        <f t="shared" si="175"/>
        <v>H</v>
      </c>
      <c r="G3916" t="s">
        <v>8589</v>
      </c>
      <c r="H3916" s="62">
        <v>62312426000138</v>
      </c>
      <c r="I3916" t="s">
        <v>869</v>
      </c>
      <c r="J3916">
        <v>2</v>
      </c>
      <c r="K3916">
        <v>7683.42</v>
      </c>
    </row>
    <row r="3917" spans="1:11" x14ac:dyDescent="0.25">
      <c r="A3917" t="s">
        <v>6022</v>
      </c>
      <c r="B3917" t="str">
        <f>C3917&amp;"-"&amp;COUNTIF(C$2:C3917,C3917)</f>
        <v>168198-7</v>
      </c>
      <c r="C3917">
        <v>168198</v>
      </c>
      <c r="D3917" s="57">
        <v>45126</v>
      </c>
      <c r="E3917" s="84" t="str">
        <f>F3917&amp;"-"&amp;COUNTIF($F$2:F3917,F3917)</f>
        <v>H-75</v>
      </c>
      <c r="F3917" s="84" t="str">
        <f t="shared" si="175"/>
        <v>H</v>
      </c>
      <c r="G3917" t="s">
        <v>8589</v>
      </c>
      <c r="H3917" s="62">
        <v>62312426000138</v>
      </c>
      <c r="I3917" t="s">
        <v>869</v>
      </c>
      <c r="J3917">
        <v>3</v>
      </c>
      <c r="K3917">
        <v>9749.3700000000008</v>
      </c>
    </row>
    <row r="3918" spans="1:11" x14ac:dyDescent="0.25">
      <c r="A3918" t="s">
        <v>6022</v>
      </c>
      <c r="B3918" t="str">
        <f>C3918&amp;"-"&amp;COUNTIF(C$2:C3918,C3918)</f>
        <v>168198-8</v>
      </c>
      <c r="C3918">
        <v>168198</v>
      </c>
      <c r="D3918" s="57">
        <v>45126</v>
      </c>
      <c r="E3918" s="84" t="str">
        <f>F3918&amp;"-"&amp;COUNTIF($F$2:F3918,F3918)</f>
        <v>H-76</v>
      </c>
      <c r="F3918" s="84" t="str">
        <f t="shared" si="175"/>
        <v>H</v>
      </c>
      <c r="G3918" t="s">
        <v>8589</v>
      </c>
      <c r="H3918" s="62">
        <v>62312426000138</v>
      </c>
      <c r="I3918" t="s">
        <v>869</v>
      </c>
      <c r="J3918">
        <v>17</v>
      </c>
      <c r="K3918">
        <v>63297.46</v>
      </c>
    </row>
    <row r="3919" spans="1:11" x14ac:dyDescent="0.25">
      <c r="A3919" t="s">
        <v>6022</v>
      </c>
      <c r="B3919" t="str">
        <f>C3919&amp;"-"&amp;COUNTIF(C$2:C3919,C3919)</f>
        <v>168198-9</v>
      </c>
      <c r="C3919">
        <v>168198</v>
      </c>
      <c r="D3919" s="57">
        <v>45126</v>
      </c>
      <c r="E3919" s="84" t="str">
        <f>F3919&amp;"-"&amp;COUNTIF($F$2:F3919,F3919)</f>
        <v>H-77</v>
      </c>
      <c r="F3919" s="84" t="str">
        <f t="shared" si="175"/>
        <v>H</v>
      </c>
      <c r="G3919" t="s">
        <v>8589</v>
      </c>
      <c r="H3919" s="62">
        <v>62312426000138</v>
      </c>
      <c r="I3919" t="s">
        <v>869</v>
      </c>
      <c r="J3919">
        <v>1</v>
      </c>
      <c r="K3919">
        <v>3456.91</v>
      </c>
    </row>
    <row r="3920" spans="1:11" x14ac:dyDescent="0.25">
      <c r="A3920" t="s">
        <v>6022</v>
      </c>
      <c r="B3920" t="str">
        <f>C3920&amp;"-"&amp;COUNTIF(C$2:C3920,C3920)</f>
        <v>168198-10</v>
      </c>
      <c r="C3920">
        <v>168198</v>
      </c>
      <c r="D3920" s="57">
        <v>45126</v>
      </c>
      <c r="E3920" s="84" t="str">
        <f>F3920&amp;"-"&amp;COUNTIF($F$2:F3920,F3920)</f>
        <v>H-78</v>
      </c>
      <c r="F3920" s="84" t="str">
        <f t="shared" si="175"/>
        <v>H</v>
      </c>
      <c r="G3920" t="s">
        <v>8589</v>
      </c>
      <c r="H3920" s="62">
        <v>62312426000138</v>
      </c>
      <c r="I3920" t="s">
        <v>869</v>
      </c>
      <c r="J3920">
        <v>41</v>
      </c>
      <c r="K3920">
        <v>168270.15</v>
      </c>
    </row>
    <row r="3921" spans="1:11" x14ac:dyDescent="0.25">
      <c r="A3921" t="s">
        <v>6022</v>
      </c>
      <c r="B3921" t="str">
        <f>C3921&amp;"-"&amp;COUNTIF(C$2:C3921,C3921)</f>
        <v>168198-11</v>
      </c>
      <c r="C3921">
        <v>168198</v>
      </c>
      <c r="D3921" s="57">
        <v>45126</v>
      </c>
      <c r="E3921" s="84" t="str">
        <f>F3921&amp;"-"&amp;COUNTIF($F$2:F3921,F3921)</f>
        <v>H-79</v>
      </c>
      <c r="F3921" s="84" t="str">
        <f t="shared" si="175"/>
        <v>H</v>
      </c>
      <c r="G3921" t="s">
        <v>8589</v>
      </c>
      <c r="H3921" s="62">
        <v>62312426000138</v>
      </c>
      <c r="I3921" t="s">
        <v>869</v>
      </c>
      <c r="J3921">
        <v>10</v>
      </c>
      <c r="K3921">
        <v>38417.1</v>
      </c>
    </row>
    <row r="3922" spans="1:11" x14ac:dyDescent="0.25">
      <c r="A3922" t="s">
        <v>6022</v>
      </c>
      <c r="B3922" t="str">
        <f>C3922&amp;"-"&amp;COUNTIF(C$2:C3922,C3922)</f>
        <v>168198-12</v>
      </c>
      <c r="C3922">
        <v>168198</v>
      </c>
      <c r="D3922" s="57">
        <v>45126</v>
      </c>
      <c r="E3922" s="84" t="str">
        <f>F3922&amp;"-"&amp;COUNTIF($F$2:F3922,F3922)</f>
        <v>H-80</v>
      </c>
      <c r="F3922" s="84" t="str">
        <f t="shared" si="175"/>
        <v>H</v>
      </c>
      <c r="G3922" t="s">
        <v>8589</v>
      </c>
      <c r="H3922" s="62">
        <v>62312426000138</v>
      </c>
      <c r="I3922" t="s">
        <v>869</v>
      </c>
      <c r="J3922">
        <v>12</v>
      </c>
      <c r="K3922">
        <v>19184.28</v>
      </c>
    </row>
    <row r="3923" spans="1:11" x14ac:dyDescent="0.25">
      <c r="A3923" t="s">
        <v>6022</v>
      </c>
      <c r="B3923" t="str">
        <f>C3923&amp;"-"&amp;COUNTIF(C$2:C3923,C3923)</f>
        <v>168198-13</v>
      </c>
      <c r="C3923">
        <v>168198</v>
      </c>
      <c r="D3923" s="57">
        <v>45126</v>
      </c>
      <c r="E3923" s="84" t="str">
        <f>F3923&amp;"-"&amp;COUNTIF($F$2:F3923,F3923)</f>
        <v>H-81</v>
      </c>
      <c r="F3923" s="84" t="str">
        <f t="shared" si="175"/>
        <v>H</v>
      </c>
      <c r="G3923" t="s">
        <v>8589</v>
      </c>
      <c r="H3923" s="62">
        <v>62312426000138</v>
      </c>
      <c r="I3923" t="s">
        <v>869</v>
      </c>
      <c r="J3923">
        <v>5</v>
      </c>
      <c r="K3923">
        <v>16248.95</v>
      </c>
    </row>
    <row r="3924" spans="1:11" x14ac:dyDescent="0.25">
      <c r="A3924" t="s">
        <v>5958</v>
      </c>
      <c r="B3924" t="str">
        <f>C3924&amp;"-"&amp;COUNTIF(C$2:C3924,C3924)</f>
        <v>75156-1</v>
      </c>
      <c r="C3924">
        <v>75156</v>
      </c>
      <c r="D3924" s="57">
        <v>45126</v>
      </c>
      <c r="E3924" s="84" t="str">
        <f>F3924&amp;"-"&amp;COUNTIF($F$2:F3924,F3924)</f>
        <v>METASA-3022</v>
      </c>
      <c r="F3924" s="84" t="str">
        <f t="shared" si="175"/>
        <v>METASA</v>
      </c>
      <c r="G3924" t="s">
        <v>8581</v>
      </c>
      <c r="H3924" s="62">
        <v>88416482000106</v>
      </c>
      <c r="I3924" t="s">
        <v>30</v>
      </c>
      <c r="J3924">
        <v>702.14</v>
      </c>
      <c r="K3924">
        <v>12392.77</v>
      </c>
    </row>
    <row r="3925" spans="1:11" x14ac:dyDescent="0.25">
      <c r="A3925" t="s">
        <v>5958</v>
      </c>
      <c r="B3925" t="str">
        <f>C3925&amp;"-"&amp;COUNTIF(C$2:C3925,C3925)</f>
        <v>75156-2</v>
      </c>
      <c r="C3925">
        <v>75156</v>
      </c>
      <c r="D3925" s="57">
        <v>45126</v>
      </c>
      <c r="E3925" s="84" t="str">
        <f>F3925&amp;"-"&amp;COUNTIF($F$2:F3925,F3925)</f>
        <v>METASA-3023</v>
      </c>
      <c r="F3925" s="84" t="str">
        <f t="shared" si="175"/>
        <v>METASA</v>
      </c>
      <c r="G3925" t="s">
        <v>8581</v>
      </c>
      <c r="H3925" s="62">
        <v>88416482000106</v>
      </c>
      <c r="I3925" t="s">
        <v>30</v>
      </c>
      <c r="J3925">
        <v>132.12</v>
      </c>
      <c r="K3925">
        <v>1910.46</v>
      </c>
    </row>
    <row r="3926" spans="1:11" x14ac:dyDescent="0.25">
      <c r="A3926" t="s">
        <v>5958</v>
      </c>
      <c r="B3926" t="str">
        <f>C3926&amp;"-"&amp;COUNTIF(C$2:C3926,C3926)</f>
        <v>75156-3</v>
      </c>
      <c r="C3926">
        <v>75156</v>
      </c>
      <c r="D3926" s="57">
        <v>45126</v>
      </c>
      <c r="E3926" s="84" t="str">
        <f>F3926&amp;"-"&amp;COUNTIF($F$2:F3926,F3926)</f>
        <v>METASA-3024</v>
      </c>
      <c r="F3926" s="84" t="str">
        <f t="shared" si="175"/>
        <v>METASA</v>
      </c>
      <c r="G3926" t="s">
        <v>8581</v>
      </c>
      <c r="H3926" s="62">
        <v>88416482000106</v>
      </c>
      <c r="I3926" t="s">
        <v>30</v>
      </c>
      <c r="J3926">
        <v>1.23</v>
      </c>
      <c r="K3926">
        <v>18.72</v>
      </c>
    </row>
    <row r="3927" spans="1:11" x14ac:dyDescent="0.25">
      <c r="A3927" t="s">
        <v>5958</v>
      </c>
      <c r="B3927" t="str">
        <f>C3927&amp;"-"&amp;COUNTIF(C$2:C3927,C3927)</f>
        <v>75156-4</v>
      </c>
      <c r="C3927">
        <v>75156</v>
      </c>
      <c r="D3927" s="57">
        <v>45126</v>
      </c>
      <c r="E3927" s="84" t="str">
        <f>F3927&amp;"-"&amp;COUNTIF($F$2:F3927,F3927)</f>
        <v>METASA-3025</v>
      </c>
      <c r="F3927" s="84" t="str">
        <f t="shared" si="175"/>
        <v>METASA</v>
      </c>
      <c r="G3927" t="s">
        <v>8581</v>
      </c>
      <c r="H3927" s="62">
        <v>88416482000106</v>
      </c>
      <c r="I3927" t="s">
        <v>30</v>
      </c>
      <c r="J3927">
        <v>1972.88</v>
      </c>
      <c r="K3927">
        <v>34545.129999999997</v>
      </c>
    </row>
    <row r="3928" spans="1:11" x14ac:dyDescent="0.25">
      <c r="A3928" t="s">
        <v>5958</v>
      </c>
      <c r="B3928" t="str">
        <f>C3928&amp;"-"&amp;COUNTIF(C$2:C3928,C3928)</f>
        <v>75156-5</v>
      </c>
      <c r="C3928">
        <v>75156</v>
      </c>
      <c r="D3928" s="57">
        <v>45126</v>
      </c>
      <c r="E3928" s="84" t="str">
        <f>F3928&amp;"-"&amp;COUNTIF($F$2:F3928,F3928)</f>
        <v>METASA-3026</v>
      </c>
      <c r="F3928" s="84" t="str">
        <f t="shared" si="175"/>
        <v>METASA</v>
      </c>
      <c r="G3928" t="s">
        <v>8581</v>
      </c>
      <c r="H3928" s="62">
        <v>88416482000106</v>
      </c>
      <c r="I3928" t="s">
        <v>869</v>
      </c>
      <c r="J3928">
        <v>6317.7</v>
      </c>
      <c r="K3928">
        <v>120668.07</v>
      </c>
    </row>
    <row r="3929" spans="1:11" x14ac:dyDescent="0.25">
      <c r="A3929" t="s">
        <v>6019</v>
      </c>
      <c r="B3929" t="str">
        <f>C3929&amp;"-"&amp;COUNTIF(C$2:C3929,C3929)</f>
        <v>111155-1</v>
      </c>
      <c r="C3929">
        <v>111155</v>
      </c>
      <c r="D3929" s="57">
        <v>45126</v>
      </c>
      <c r="E3929" s="84" t="str">
        <f>F3929&amp;"-"&amp;COUNTIF($F$2:F3929,F3929)</f>
        <v>TECNOFLON-5</v>
      </c>
      <c r="F3929" s="84" t="str">
        <f t="shared" si="175"/>
        <v>TECNOFLON</v>
      </c>
      <c r="G3929" t="s">
        <v>8600</v>
      </c>
      <c r="H3929" s="62">
        <v>69196657000172</v>
      </c>
      <c r="I3929" t="s">
        <v>869</v>
      </c>
      <c r="J3929">
        <v>3</v>
      </c>
      <c r="K3929">
        <v>141.12</v>
      </c>
    </row>
    <row r="3930" spans="1:11" x14ac:dyDescent="0.25">
      <c r="A3930" t="s">
        <v>6019</v>
      </c>
      <c r="B3930" t="str">
        <f>C3930&amp;"-"&amp;COUNTIF(C$2:C3930,C3930)</f>
        <v>111155-2</v>
      </c>
      <c r="C3930">
        <v>111155</v>
      </c>
      <c r="D3930" s="57">
        <v>45126</v>
      </c>
      <c r="E3930" s="84" t="str">
        <f>F3930&amp;"-"&amp;COUNTIF($F$2:F3930,F3930)</f>
        <v>TECNOFLON-6</v>
      </c>
      <c r="F3930" s="84" t="str">
        <f t="shared" si="175"/>
        <v>TECNOFLON</v>
      </c>
      <c r="G3930" t="s">
        <v>8600</v>
      </c>
      <c r="H3930" s="62">
        <v>69196657000172</v>
      </c>
      <c r="I3930" t="s">
        <v>869</v>
      </c>
      <c r="J3930">
        <v>6</v>
      </c>
      <c r="K3930">
        <v>223.44</v>
      </c>
    </row>
    <row r="3931" spans="1:11" x14ac:dyDescent="0.25">
      <c r="A3931" t="s">
        <v>6002</v>
      </c>
      <c r="B3931" t="str">
        <f>C3931&amp;"-"&amp;COUNTIF(C$2:C3931,C3931)</f>
        <v>379-1</v>
      </c>
      <c r="C3931">
        <v>379</v>
      </c>
      <c r="D3931" s="57">
        <v>45127</v>
      </c>
      <c r="E3931" s="84" t="str">
        <f>F3931&amp;"-"&amp;COUNTIF($F$2:F3931,F3931)</f>
        <v>ENIGMA-4</v>
      </c>
      <c r="F3931" s="84" t="str">
        <f t="shared" si="175"/>
        <v>ENIGMA</v>
      </c>
      <c r="G3931" t="s">
        <v>8595</v>
      </c>
      <c r="H3931" s="62">
        <v>10371253000125</v>
      </c>
      <c r="I3931" t="s">
        <v>30</v>
      </c>
      <c r="J3931">
        <v>5030</v>
      </c>
      <c r="K3931">
        <v>145367</v>
      </c>
    </row>
    <row r="3932" spans="1:11" x14ac:dyDescent="0.25">
      <c r="A3932" t="s">
        <v>6002</v>
      </c>
      <c r="B3932" t="str">
        <f>C3932&amp;"-"&amp;COUNTIF(C$2:C3932,C3932)</f>
        <v>380-1</v>
      </c>
      <c r="C3932">
        <v>380</v>
      </c>
      <c r="D3932" s="57">
        <v>45127</v>
      </c>
      <c r="E3932" s="84" t="str">
        <f>F3932&amp;"-"&amp;COUNTIF($F$2:F3932,F3932)</f>
        <v>ENIGMA-5</v>
      </c>
      <c r="F3932" s="84" t="str">
        <f t="shared" si="175"/>
        <v>ENIGMA</v>
      </c>
      <c r="G3932" t="s">
        <v>8595</v>
      </c>
      <c r="H3932" s="62">
        <v>10371253000125</v>
      </c>
      <c r="I3932" t="s">
        <v>30</v>
      </c>
      <c r="J3932">
        <v>3980</v>
      </c>
      <c r="K3932">
        <v>115022</v>
      </c>
    </row>
    <row r="3933" spans="1:11" x14ac:dyDescent="0.25">
      <c r="A3933" t="s">
        <v>5958</v>
      </c>
      <c r="B3933" t="str">
        <f>C3933&amp;"-"&amp;COUNTIF(C$2:C3933,C3933)</f>
        <v>75209-1</v>
      </c>
      <c r="C3933">
        <v>75209</v>
      </c>
      <c r="D3933" s="57">
        <v>45128</v>
      </c>
      <c r="E3933" s="84" t="str">
        <f>F3933&amp;"-"&amp;COUNTIF($F$2:F3933,F3933)</f>
        <v>METASA-3027</v>
      </c>
      <c r="F3933" s="84" t="str">
        <f t="shared" si="175"/>
        <v>METASA</v>
      </c>
      <c r="G3933" t="s">
        <v>8581</v>
      </c>
      <c r="H3933" s="62">
        <v>88416482000106</v>
      </c>
      <c r="I3933" t="s">
        <v>30</v>
      </c>
      <c r="J3933">
        <v>721.39</v>
      </c>
      <c r="K3933">
        <v>12732.53</v>
      </c>
    </row>
    <row r="3934" spans="1:11" x14ac:dyDescent="0.25">
      <c r="A3934" t="s">
        <v>5958</v>
      </c>
      <c r="B3934" t="str">
        <f>C3934&amp;"-"&amp;COUNTIF(C$2:C3934,C3934)</f>
        <v>75209-2</v>
      </c>
      <c r="C3934">
        <v>75209</v>
      </c>
      <c r="D3934" s="57">
        <v>45128</v>
      </c>
      <c r="E3934" s="84" t="str">
        <f>F3934&amp;"-"&amp;COUNTIF($F$2:F3934,F3934)</f>
        <v>METASA-3028</v>
      </c>
      <c r="F3934" s="84" t="str">
        <f t="shared" si="175"/>
        <v>METASA</v>
      </c>
      <c r="G3934" t="s">
        <v>8581</v>
      </c>
      <c r="H3934" s="62">
        <v>88416482000106</v>
      </c>
      <c r="I3934" t="s">
        <v>30</v>
      </c>
      <c r="J3934">
        <v>1152.75</v>
      </c>
      <c r="K3934">
        <v>19458.419999999998</v>
      </c>
    </row>
    <row r="3935" spans="1:11" x14ac:dyDescent="0.25">
      <c r="A3935" t="s">
        <v>5958</v>
      </c>
      <c r="B3935" t="str">
        <f>C3935&amp;"-"&amp;COUNTIF(C$2:C3935,C3935)</f>
        <v>75209-3</v>
      </c>
      <c r="C3935">
        <v>75209</v>
      </c>
      <c r="D3935" s="57">
        <v>45128</v>
      </c>
      <c r="E3935" s="84" t="str">
        <f>F3935&amp;"-"&amp;COUNTIF($F$2:F3935,F3935)</f>
        <v>METASA-3029</v>
      </c>
      <c r="F3935" s="84" t="str">
        <f t="shared" si="175"/>
        <v>METASA</v>
      </c>
      <c r="G3935" t="s">
        <v>8581</v>
      </c>
      <c r="H3935" s="62">
        <v>88416482000106</v>
      </c>
      <c r="I3935" t="s">
        <v>30</v>
      </c>
      <c r="J3935">
        <v>204.56</v>
      </c>
      <c r="K3935">
        <v>3452.97</v>
      </c>
    </row>
    <row r="3936" spans="1:11" x14ac:dyDescent="0.25">
      <c r="A3936" t="s">
        <v>5958</v>
      </c>
      <c r="B3936" t="str">
        <f>C3936&amp;"-"&amp;COUNTIF(C$2:C3936,C3936)</f>
        <v>75209-4</v>
      </c>
      <c r="C3936">
        <v>75209</v>
      </c>
      <c r="D3936" s="57">
        <v>45128</v>
      </c>
      <c r="E3936" s="84" t="str">
        <f>F3936&amp;"-"&amp;COUNTIF($F$2:F3936,F3936)</f>
        <v>METASA-3030</v>
      </c>
      <c r="F3936" s="84" t="str">
        <f t="shared" si="175"/>
        <v>METASA</v>
      </c>
      <c r="G3936" t="s">
        <v>8581</v>
      </c>
      <c r="H3936" s="62">
        <v>88416482000106</v>
      </c>
      <c r="I3936" t="s">
        <v>30</v>
      </c>
      <c r="J3936">
        <v>8000.59</v>
      </c>
      <c r="K3936">
        <v>106967.89</v>
      </c>
    </row>
    <row r="3937" spans="1:11" x14ac:dyDescent="0.25">
      <c r="A3937" t="s">
        <v>5958</v>
      </c>
      <c r="B3937" t="str">
        <f>C3937&amp;"-"&amp;COUNTIF(C$2:C3937,C3937)</f>
        <v>75209-5</v>
      </c>
      <c r="C3937">
        <v>75209</v>
      </c>
      <c r="D3937" s="57">
        <v>45128</v>
      </c>
      <c r="E3937" s="84" t="str">
        <f>F3937&amp;"-"&amp;COUNTIF($F$2:F3937,F3937)</f>
        <v>METASA-3031</v>
      </c>
      <c r="F3937" s="84" t="str">
        <f t="shared" si="175"/>
        <v>METASA</v>
      </c>
      <c r="G3937" t="s">
        <v>8581</v>
      </c>
      <c r="H3937" s="62">
        <v>88416482000106</v>
      </c>
      <c r="I3937" t="s">
        <v>30</v>
      </c>
      <c r="J3937">
        <v>14.32</v>
      </c>
      <c r="K3937">
        <v>241.72</v>
      </c>
    </row>
    <row r="3938" spans="1:11" x14ac:dyDescent="0.25">
      <c r="A3938" t="s">
        <v>5958</v>
      </c>
      <c r="B3938" t="str">
        <f>C3938&amp;"-"&amp;COUNTIF(C$2:C3938,C3938)</f>
        <v>75209-6</v>
      </c>
      <c r="C3938">
        <v>75209</v>
      </c>
      <c r="D3938" s="57">
        <v>45128</v>
      </c>
      <c r="E3938" s="84" t="str">
        <f>F3938&amp;"-"&amp;COUNTIF($F$2:F3938,F3938)</f>
        <v>METASA-3032</v>
      </c>
      <c r="F3938" s="84" t="str">
        <f t="shared" si="175"/>
        <v>METASA</v>
      </c>
      <c r="G3938" t="s">
        <v>8581</v>
      </c>
      <c r="H3938" s="62">
        <v>88416482000106</v>
      </c>
      <c r="I3938" t="s">
        <v>30</v>
      </c>
      <c r="J3938">
        <v>80.849999999999994</v>
      </c>
      <c r="K3938">
        <v>1169.0899999999999</v>
      </c>
    </row>
    <row r="3939" spans="1:11" x14ac:dyDescent="0.25">
      <c r="A3939" t="s">
        <v>5958</v>
      </c>
      <c r="B3939" t="str">
        <f>C3939&amp;"-"&amp;COUNTIF(C$2:C3939,C3939)</f>
        <v>75209-7</v>
      </c>
      <c r="C3939">
        <v>75209</v>
      </c>
      <c r="D3939" s="57">
        <v>45128</v>
      </c>
      <c r="E3939" s="84" t="str">
        <f>F3939&amp;"-"&amp;COUNTIF($F$2:F3939,F3939)</f>
        <v>METASA-3033</v>
      </c>
      <c r="F3939" s="84" t="str">
        <f t="shared" si="175"/>
        <v>METASA</v>
      </c>
      <c r="G3939" t="s">
        <v>8581</v>
      </c>
      <c r="H3939" s="62">
        <v>88416482000106</v>
      </c>
      <c r="I3939" t="s">
        <v>30</v>
      </c>
      <c r="J3939">
        <v>350.27</v>
      </c>
      <c r="K3939">
        <v>4683.1099999999997</v>
      </c>
    </row>
    <row r="3940" spans="1:11" x14ac:dyDescent="0.25">
      <c r="A3940" t="s">
        <v>5958</v>
      </c>
      <c r="B3940" t="str">
        <f>C3940&amp;"-"&amp;COUNTIF(C$2:C3940,C3940)</f>
        <v>75209-8</v>
      </c>
      <c r="C3940">
        <v>75209</v>
      </c>
      <c r="D3940" s="57">
        <v>45128</v>
      </c>
      <c r="E3940" s="84" t="str">
        <f>F3940&amp;"-"&amp;COUNTIF($F$2:F3940,F3940)</f>
        <v>METASA-3034</v>
      </c>
      <c r="F3940" s="84" t="str">
        <f t="shared" si="175"/>
        <v>METASA</v>
      </c>
      <c r="G3940" t="s">
        <v>8581</v>
      </c>
      <c r="H3940" s="62">
        <v>88416482000106</v>
      </c>
      <c r="I3940" t="s">
        <v>30</v>
      </c>
      <c r="J3940">
        <v>554.89</v>
      </c>
      <c r="K3940">
        <v>8445.43</v>
      </c>
    </row>
    <row r="3941" spans="1:11" x14ac:dyDescent="0.25">
      <c r="A3941" t="s">
        <v>5958</v>
      </c>
      <c r="B3941" t="str">
        <f>C3941&amp;"-"&amp;COUNTIF(C$2:C3941,C3941)</f>
        <v>75209-9</v>
      </c>
      <c r="C3941">
        <v>75209</v>
      </c>
      <c r="D3941" s="57">
        <v>45128</v>
      </c>
      <c r="E3941" s="84" t="str">
        <f>F3941&amp;"-"&amp;COUNTIF($F$2:F3941,F3941)</f>
        <v>METASA-3035</v>
      </c>
      <c r="F3941" s="84" t="str">
        <f t="shared" si="175"/>
        <v>METASA</v>
      </c>
      <c r="G3941" t="s">
        <v>8581</v>
      </c>
      <c r="H3941" s="62">
        <v>88416482000106</v>
      </c>
      <c r="I3941" t="s">
        <v>30</v>
      </c>
      <c r="J3941">
        <v>556.35</v>
      </c>
      <c r="K3941">
        <v>9391.19</v>
      </c>
    </row>
    <row r="3942" spans="1:11" x14ac:dyDescent="0.25">
      <c r="A3942" t="s">
        <v>5958</v>
      </c>
      <c r="B3942" t="str">
        <f>C3942&amp;"-"&amp;COUNTIF(C$2:C3942,C3942)</f>
        <v>75209-10</v>
      </c>
      <c r="C3942">
        <v>75209</v>
      </c>
      <c r="D3942" s="57">
        <v>45128</v>
      </c>
      <c r="E3942" s="84" t="str">
        <f>F3942&amp;"-"&amp;COUNTIF($F$2:F3942,F3942)</f>
        <v>METASA-3036</v>
      </c>
      <c r="F3942" s="84" t="str">
        <f t="shared" si="175"/>
        <v>METASA</v>
      </c>
      <c r="G3942" t="s">
        <v>8581</v>
      </c>
      <c r="H3942" s="62">
        <v>88416482000106</v>
      </c>
      <c r="I3942" t="s">
        <v>30</v>
      </c>
      <c r="J3942">
        <v>107.93</v>
      </c>
      <c r="K3942">
        <v>1642.69</v>
      </c>
    </row>
    <row r="3943" spans="1:11" x14ac:dyDescent="0.25">
      <c r="A3943" t="s">
        <v>5958</v>
      </c>
      <c r="B3943" t="str">
        <f>C3943&amp;"-"&amp;COUNTIF(C$2:C3943,C3943)</f>
        <v>75209-11</v>
      </c>
      <c r="C3943">
        <v>75209</v>
      </c>
      <c r="D3943" s="57">
        <v>45128</v>
      </c>
      <c r="E3943" s="84" t="str">
        <f>F3943&amp;"-"&amp;COUNTIF($F$2:F3943,F3943)</f>
        <v>METASA-3037</v>
      </c>
      <c r="F3943" s="84" t="str">
        <f t="shared" si="175"/>
        <v>METASA</v>
      </c>
      <c r="G3943" t="s">
        <v>8581</v>
      </c>
      <c r="H3943" s="62">
        <v>88416482000106</v>
      </c>
      <c r="I3943" t="s">
        <v>30</v>
      </c>
      <c r="J3943">
        <v>121.99</v>
      </c>
      <c r="K3943">
        <v>2059.19</v>
      </c>
    </row>
    <row r="3944" spans="1:11" x14ac:dyDescent="0.25">
      <c r="A3944" t="s">
        <v>5958</v>
      </c>
      <c r="B3944" t="str">
        <f>C3944&amp;"-"&amp;COUNTIF(C$2:C3944,C3944)</f>
        <v>75209-12</v>
      </c>
      <c r="C3944">
        <v>75209</v>
      </c>
      <c r="D3944" s="57">
        <v>45128</v>
      </c>
      <c r="E3944" s="84" t="str">
        <f>F3944&amp;"-"&amp;COUNTIF($F$2:F3944,F3944)</f>
        <v>METASA-3038</v>
      </c>
      <c r="F3944" s="84" t="str">
        <f t="shared" si="175"/>
        <v>METASA</v>
      </c>
      <c r="G3944" t="s">
        <v>8581</v>
      </c>
      <c r="H3944" s="62">
        <v>88416482000106</v>
      </c>
      <c r="I3944" t="s">
        <v>30</v>
      </c>
      <c r="J3944">
        <v>27.4</v>
      </c>
      <c r="K3944">
        <v>440.04</v>
      </c>
    </row>
    <row r="3945" spans="1:11" x14ac:dyDescent="0.25">
      <c r="A3945" t="s">
        <v>5958</v>
      </c>
      <c r="B3945" t="str">
        <f>C3945&amp;"-"&amp;COUNTIF(C$2:C3945,C3945)</f>
        <v>75209-13</v>
      </c>
      <c r="C3945">
        <v>75209</v>
      </c>
      <c r="D3945" s="57">
        <v>45128</v>
      </c>
      <c r="E3945" s="84" t="str">
        <f>F3945&amp;"-"&amp;COUNTIF($F$2:F3945,F3945)</f>
        <v>METASA-3039</v>
      </c>
      <c r="F3945" s="84" t="str">
        <f t="shared" si="175"/>
        <v>METASA</v>
      </c>
      <c r="G3945" t="s">
        <v>8581</v>
      </c>
      <c r="H3945" s="62">
        <v>88416482000106</v>
      </c>
      <c r="I3945" t="s">
        <v>30</v>
      </c>
      <c r="J3945">
        <v>279.20999999999998</v>
      </c>
      <c r="K3945">
        <v>5394.34</v>
      </c>
    </row>
    <row r="3946" spans="1:11" x14ac:dyDescent="0.25">
      <c r="A3946" t="s">
        <v>5958</v>
      </c>
      <c r="B3946" t="str">
        <f>C3946&amp;"-"&amp;COUNTIF(C$2:C3946,C3946)</f>
        <v>75209-14</v>
      </c>
      <c r="C3946">
        <v>75209</v>
      </c>
      <c r="D3946" s="57">
        <v>45128</v>
      </c>
      <c r="E3946" s="84" t="str">
        <f>F3946&amp;"-"&amp;COUNTIF($F$2:F3946,F3946)</f>
        <v>METASA-3040</v>
      </c>
      <c r="F3946" s="84" t="str">
        <f t="shared" si="175"/>
        <v>METASA</v>
      </c>
      <c r="G3946" t="s">
        <v>8581</v>
      </c>
      <c r="H3946" s="62">
        <v>88416482000106</v>
      </c>
      <c r="I3946" t="s">
        <v>30</v>
      </c>
      <c r="J3946">
        <v>473.83</v>
      </c>
      <c r="K3946">
        <v>9154.4</v>
      </c>
    </row>
    <row r="3947" spans="1:11" x14ac:dyDescent="0.25">
      <c r="A3947" t="s">
        <v>5958</v>
      </c>
      <c r="B3947" t="str">
        <f>C3947&amp;"-"&amp;COUNTIF(C$2:C3947,C3947)</f>
        <v>75209-15</v>
      </c>
      <c r="C3947">
        <v>75209</v>
      </c>
      <c r="D3947" s="57">
        <v>45128</v>
      </c>
      <c r="E3947" s="84" t="str">
        <f>F3947&amp;"-"&amp;COUNTIF($F$2:F3947,F3947)</f>
        <v>METASA-3041</v>
      </c>
      <c r="F3947" s="84" t="str">
        <f t="shared" si="175"/>
        <v>METASA</v>
      </c>
      <c r="G3947" t="s">
        <v>8581</v>
      </c>
      <c r="H3947" s="62">
        <v>88416482000106</v>
      </c>
      <c r="I3947" t="s">
        <v>30</v>
      </c>
      <c r="J3947">
        <v>79.06</v>
      </c>
      <c r="K3947">
        <v>1449.17</v>
      </c>
    </row>
    <row r="3948" spans="1:11" x14ac:dyDescent="0.25">
      <c r="A3948" t="s">
        <v>5958</v>
      </c>
      <c r="B3948" t="str">
        <f>C3948&amp;"-"&amp;COUNTIF(C$2:C3948,C3948)</f>
        <v>75209-16</v>
      </c>
      <c r="C3948">
        <v>75209</v>
      </c>
      <c r="D3948" s="57">
        <v>45128</v>
      </c>
      <c r="E3948" s="84" t="str">
        <f>F3948&amp;"-"&amp;COUNTIF($F$2:F3948,F3948)</f>
        <v>METASA-3042</v>
      </c>
      <c r="F3948" s="84" t="str">
        <f t="shared" si="175"/>
        <v>METASA</v>
      </c>
      <c r="G3948" t="s">
        <v>8581</v>
      </c>
      <c r="H3948" s="62">
        <v>88416482000106</v>
      </c>
      <c r="I3948" t="s">
        <v>30</v>
      </c>
      <c r="J3948">
        <v>286.07</v>
      </c>
      <c r="K3948">
        <v>5243.66</v>
      </c>
    </row>
    <row r="3949" spans="1:11" x14ac:dyDescent="0.25">
      <c r="A3949" t="s">
        <v>5958</v>
      </c>
      <c r="B3949" t="str">
        <f>C3949&amp;"-"&amp;COUNTIF(C$2:C3949,C3949)</f>
        <v>75209-17</v>
      </c>
      <c r="C3949">
        <v>75209</v>
      </c>
      <c r="D3949" s="57">
        <v>45128</v>
      </c>
      <c r="E3949" s="84" t="str">
        <f>F3949&amp;"-"&amp;COUNTIF($F$2:F3949,F3949)</f>
        <v>METASA-3043</v>
      </c>
      <c r="F3949" s="84" t="str">
        <f t="shared" si="175"/>
        <v>METASA</v>
      </c>
      <c r="G3949" t="s">
        <v>8581</v>
      </c>
      <c r="H3949" s="62">
        <v>88416482000106</v>
      </c>
      <c r="I3949" t="s">
        <v>30</v>
      </c>
      <c r="J3949">
        <v>123.2</v>
      </c>
      <c r="K3949">
        <v>2079.62</v>
      </c>
    </row>
    <row r="3950" spans="1:11" x14ac:dyDescent="0.25">
      <c r="A3950" t="s">
        <v>5958</v>
      </c>
      <c r="B3950" t="str">
        <f>C3950&amp;"-"&amp;COUNTIF(C$2:C3950,C3950)</f>
        <v>75209-18</v>
      </c>
      <c r="C3950">
        <v>75209</v>
      </c>
      <c r="D3950" s="57">
        <v>45128</v>
      </c>
      <c r="E3950" s="84" t="str">
        <f>F3950&amp;"-"&amp;COUNTIF($F$2:F3950,F3950)</f>
        <v>METASA-3044</v>
      </c>
      <c r="F3950" s="84" t="str">
        <f t="shared" si="175"/>
        <v>METASA</v>
      </c>
      <c r="G3950" t="s">
        <v>8581</v>
      </c>
      <c r="H3950" s="62">
        <v>88416482000106</v>
      </c>
      <c r="I3950" t="s">
        <v>30</v>
      </c>
      <c r="J3950">
        <v>642.30999999999995</v>
      </c>
      <c r="K3950">
        <v>3211.55</v>
      </c>
    </row>
    <row r="3951" spans="1:11" x14ac:dyDescent="0.25">
      <c r="A3951" t="s">
        <v>5958</v>
      </c>
      <c r="B3951" t="str">
        <f>C3951&amp;"-"&amp;COUNTIF(C$2:C3951,C3951)</f>
        <v>75209-19</v>
      </c>
      <c r="C3951">
        <v>75209</v>
      </c>
      <c r="D3951" s="57">
        <v>45128</v>
      </c>
      <c r="E3951" s="84" t="str">
        <f>F3951&amp;"-"&amp;COUNTIF($F$2:F3951,F3951)</f>
        <v>METASA-3045</v>
      </c>
      <c r="F3951" s="84" t="str">
        <f t="shared" si="175"/>
        <v>METASA</v>
      </c>
      <c r="G3951" t="s">
        <v>8581</v>
      </c>
      <c r="H3951" s="62">
        <v>88416482000106</v>
      </c>
      <c r="I3951" t="s">
        <v>30</v>
      </c>
      <c r="J3951">
        <v>4417.3500000000004</v>
      </c>
      <c r="K3951">
        <v>28491.91</v>
      </c>
    </row>
    <row r="3952" spans="1:11" x14ac:dyDescent="0.25">
      <c r="A3952" t="s">
        <v>5958</v>
      </c>
      <c r="B3952" t="str">
        <f>C3952&amp;"-"&amp;COUNTIF(C$2:C3952,C3952)</f>
        <v>75209-20</v>
      </c>
      <c r="C3952">
        <v>75209</v>
      </c>
      <c r="D3952" s="57">
        <v>45128</v>
      </c>
      <c r="E3952" s="84" t="str">
        <f>F3952&amp;"-"&amp;COUNTIF($F$2:F3952,F3952)</f>
        <v>METASA-3046</v>
      </c>
      <c r="F3952" s="84" t="str">
        <f t="shared" si="175"/>
        <v>METASA</v>
      </c>
      <c r="G3952" t="s">
        <v>8581</v>
      </c>
      <c r="H3952" s="62">
        <v>88416482000106</v>
      </c>
      <c r="I3952" t="s">
        <v>30</v>
      </c>
      <c r="J3952">
        <v>1658.2</v>
      </c>
      <c r="K3952">
        <v>25237.77</v>
      </c>
    </row>
    <row r="3953" spans="1:11" x14ac:dyDescent="0.25">
      <c r="A3953" t="s">
        <v>5958</v>
      </c>
      <c r="B3953" t="str">
        <f>C3953&amp;"-"&amp;COUNTIF(C$2:C3953,C3953)</f>
        <v>75209-21</v>
      </c>
      <c r="C3953">
        <v>75209</v>
      </c>
      <c r="D3953" s="57">
        <v>45128</v>
      </c>
      <c r="E3953" s="84" t="str">
        <f>F3953&amp;"-"&amp;COUNTIF($F$2:F3953,F3953)</f>
        <v>METASA-3047</v>
      </c>
      <c r="F3953" s="84" t="str">
        <f t="shared" si="175"/>
        <v>METASA</v>
      </c>
      <c r="G3953" t="s">
        <v>8581</v>
      </c>
      <c r="H3953" s="62">
        <v>88416482000106</v>
      </c>
      <c r="I3953" t="s">
        <v>30</v>
      </c>
      <c r="J3953">
        <v>3446.21</v>
      </c>
      <c r="K3953">
        <v>52451.32</v>
      </c>
    </row>
    <row r="3954" spans="1:11" x14ac:dyDescent="0.25">
      <c r="A3954" t="s">
        <v>5958</v>
      </c>
      <c r="B3954" t="str">
        <f>C3954&amp;"-"&amp;COUNTIF(C$2:C3954,C3954)</f>
        <v>75209-22</v>
      </c>
      <c r="C3954">
        <v>75209</v>
      </c>
      <c r="D3954" s="57">
        <v>45128</v>
      </c>
      <c r="E3954" s="84" t="str">
        <f>F3954&amp;"-"&amp;COUNTIF($F$2:F3954,F3954)</f>
        <v>METASA-3048</v>
      </c>
      <c r="F3954" s="84" t="str">
        <f t="shared" si="175"/>
        <v>METASA</v>
      </c>
      <c r="G3954" t="s">
        <v>8581</v>
      </c>
      <c r="H3954" s="62">
        <v>88416482000106</v>
      </c>
      <c r="I3954" t="s">
        <v>30</v>
      </c>
      <c r="J3954">
        <v>3.48</v>
      </c>
      <c r="K3954">
        <v>58.01</v>
      </c>
    </row>
    <row r="3955" spans="1:11" x14ac:dyDescent="0.25">
      <c r="A3955" t="s">
        <v>5958</v>
      </c>
      <c r="B3955" t="str">
        <f>C3955&amp;"-"&amp;COUNTIF(C$2:C3955,C3955)</f>
        <v>75252-1</v>
      </c>
      <c r="C3955">
        <v>75252</v>
      </c>
      <c r="D3955" s="57">
        <v>45131</v>
      </c>
      <c r="E3955" s="84" t="str">
        <f>F3955&amp;"-"&amp;COUNTIF($F$2:F3955,F3955)</f>
        <v>METASA-3049</v>
      </c>
      <c r="F3955" s="84" t="str">
        <f t="shared" si="175"/>
        <v>METASA</v>
      </c>
      <c r="G3955" t="s">
        <v>8581</v>
      </c>
      <c r="H3955" s="62">
        <v>88416482000106</v>
      </c>
      <c r="I3955" t="s">
        <v>30</v>
      </c>
      <c r="J3955">
        <v>756.54</v>
      </c>
      <c r="K3955">
        <v>13352.93</v>
      </c>
    </row>
    <row r="3956" spans="1:11" x14ac:dyDescent="0.25">
      <c r="A3956" t="s">
        <v>5958</v>
      </c>
      <c r="B3956" t="str">
        <f>C3956&amp;"-"&amp;COUNTIF(C$2:C3956,C3956)</f>
        <v>75252-2</v>
      </c>
      <c r="C3956">
        <v>75252</v>
      </c>
      <c r="D3956" s="57">
        <v>45131</v>
      </c>
      <c r="E3956" s="84" t="str">
        <f>F3956&amp;"-"&amp;COUNTIF($F$2:F3956,F3956)</f>
        <v>METASA-3050</v>
      </c>
      <c r="F3956" s="84" t="str">
        <f t="shared" si="175"/>
        <v>METASA</v>
      </c>
      <c r="G3956" t="s">
        <v>8581</v>
      </c>
      <c r="H3956" s="62">
        <v>88416482000106</v>
      </c>
      <c r="I3956" t="s">
        <v>30</v>
      </c>
      <c r="J3956">
        <v>1229.25</v>
      </c>
      <c r="K3956">
        <v>20749.740000000002</v>
      </c>
    </row>
    <row r="3957" spans="1:11" x14ac:dyDescent="0.25">
      <c r="A3957" t="s">
        <v>5958</v>
      </c>
      <c r="B3957" t="str">
        <f>C3957&amp;"-"&amp;COUNTIF(C$2:C3957,C3957)</f>
        <v>75252-3</v>
      </c>
      <c r="C3957">
        <v>75252</v>
      </c>
      <c r="D3957" s="57">
        <v>45131</v>
      </c>
      <c r="E3957" s="84" t="str">
        <f>F3957&amp;"-"&amp;COUNTIF($F$2:F3957,F3957)</f>
        <v>METASA-3051</v>
      </c>
      <c r="F3957" s="84" t="str">
        <f t="shared" si="175"/>
        <v>METASA</v>
      </c>
      <c r="G3957" t="s">
        <v>8581</v>
      </c>
      <c r="H3957" s="62">
        <v>88416482000106</v>
      </c>
      <c r="I3957" t="s">
        <v>30</v>
      </c>
      <c r="J3957">
        <v>897.7</v>
      </c>
      <c r="K3957">
        <v>15153.18</v>
      </c>
    </row>
    <row r="3958" spans="1:11" x14ac:dyDescent="0.25">
      <c r="A3958" t="s">
        <v>5958</v>
      </c>
      <c r="B3958" t="str">
        <f>C3958&amp;"-"&amp;COUNTIF(C$2:C3958,C3958)</f>
        <v>75252-4</v>
      </c>
      <c r="C3958">
        <v>75252</v>
      </c>
      <c r="D3958" s="57">
        <v>45131</v>
      </c>
      <c r="E3958" s="84" t="str">
        <f>F3958&amp;"-"&amp;COUNTIF($F$2:F3958,F3958)</f>
        <v>METASA-3052</v>
      </c>
      <c r="F3958" s="84" t="str">
        <f t="shared" si="175"/>
        <v>METASA</v>
      </c>
      <c r="G3958" t="s">
        <v>8581</v>
      </c>
      <c r="H3958" s="62">
        <v>88416482000106</v>
      </c>
      <c r="I3958" t="s">
        <v>30</v>
      </c>
      <c r="J3958">
        <v>3125.22</v>
      </c>
      <c r="K3958">
        <v>41784.19</v>
      </c>
    </row>
    <row r="3959" spans="1:11" x14ac:dyDescent="0.25">
      <c r="A3959" t="s">
        <v>5958</v>
      </c>
      <c r="B3959" t="str">
        <f>C3959&amp;"-"&amp;COUNTIF(C$2:C3959,C3959)</f>
        <v>75252-5</v>
      </c>
      <c r="C3959">
        <v>75252</v>
      </c>
      <c r="D3959" s="57">
        <v>45131</v>
      </c>
      <c r="E3959" s="84" t="str">
        <f>F3959&amp;"-"&amp;COUNTIF($F$2:F3959,F3959)</f>
        <v>METASA-3053</v>
      </c>
      <c r="F3959" s="84" t="str">
        <f t="shared" si="175"/>
        <v>METASA</v>
      </c>
      <c r="G3959" t="s">
        <v>8581</v>
      </c>
      <c r="H3959" s="62">
        <v>88416482000106</v>
      </c>
      <c r="I3959" t="s">
        <v>30</v>
      </c>
      <c r="J3959">
        <v>72.069999999999993</v>
      </c>
      <c r="K3959">
        <v>1216.54</v>
      </c>
    </row>
    <row r="3960" spans="1:11" x14ac:dyDescent="0.25">
      <c r="A3960" t="s">
        <v>5958</v>
      </c>
      <c r="B3960" t="str">
        <f>C3960&amp;"-"&amp;COUNTIF(C$2:C3960,C3960)</f>
        <v>75252-6</v>
      </c>
      <c r="C3960">
        <v>75252</v>
      </c>
      <c r="D3960" s="57">
        <v>45131</v>
      </c>
      <c r="E3960" s="84" t="str">
        <f>F3960&amp;"-"&amp;COUNTIF($F$2:F3960,F3960)</f>
        <v>METASA-3054</v>
      </c>
      <c r="F3960" s="84" t="str">
        <f t="shared" si="175"/>
        <v>METASA</v>
      </c>
      <c r="G3960" t="s">
        <v>8581</v>
      </c>
      <c r="H3960" s="62">
        <v>88416482000106</v>
      </c>
      <c r="I3960" t="s">
        <v>30</v>
      </c>
      <c r="J3960">
        <v>558.48</v>
      </c>
      <c r="K3960">
        <v>9427.14</v>
      </c>
    </row>
    <row r="3961" spans="1:11" x14ac:dyDescent="0.25">
      <c r="A3961" t="s">
        <v>5958</v>
      </c>
      <c r="B3961" t="str">
        <f>C3961&amp;"-"&amp;COUNTIF(C$2:C3961,C3961)</f>
        <v>75252-7</v>
      </c>
      <c r="C3961">
        <v>75252</v>
      </c>
      <c r="D3961" s="57">
        <v>45131</v>
      </c>
      <c r="E3961" s="84" t="str">
        <f>F3961&amp;"-"&amp;COUNTIF($F$2:F3961,F3961)</f>
        <v>METASA-3055</v>
      </c>
      <c r="F3961" s="84" t="str">
        <f t="shared" si="175"/>
        <v>METASA</v>
      </c>
      <c r="G3961" t="s">
        <v>8581</v>
      </c>
      <c r="H3961" s="62">
        <v>88416482000106</v>
      </c>
      <c r="I3961" t="s">
        <v>30</v>
      </c>
      <c r="J3961">
        <v>247.19</v>
      </c>
      <c r="K3961">
        <v>3304.93</v>
      </c>
    </row>
    <row r="3962" spans="1:11" x14ac:dyDescent="0.25">
      <c r="A3962" t="s">
        <v>5958</v>
      </c>
      <c r="B3962" t="str">
        <f>C3962&amp;"-"&amp;COUNTIF(C$2:C3962,C3962)</f>
        <v>75252-8</v>
      </c>
      <c r="C3962">
        <v>75252</v>
      </c>
      <c r="D3962" s="57">
        <v>45131</v>
      </c>
      <c r="E3962" s="84" t="str">
        <f>F3962&amp;"-"&amp;COUNTIF($F$2:F3962,F3962)</f>
        <v>METASA-3056</v>
      </c>
      <c r="F3962" s="84" t="str">
        <f t="shared" si="175"/>
        <v>METASA</v>
      </c>
      <c r="G3962" t="s">
        <v>8581</v>
      </c>
      <c r="H3962" s="62">
        <v>88416482000106</v>
      </c>
      <c r="I3962" t="s">
        <v>30</v>
      </c>
      <c r="J3962">
        <v>1687.86</v>
      </c>
      <c r="K3962">
        <v>27393.97</v>
      </c>
    </row>
    <row r="3963" spans="1:11" x14ac:dyDescent="0.25">
      <c r="A3963" t="s">
        <v>5958</v>
      </c>
      <c r="B3963" t="str">
        <f>C3963&amp;"-"&amp;COUNTIF(C$2:C3963,C3963)</f>
        <v>75252-9</v>
      </c>
      <c r="C3963">
        <v>75252</v>
      </c>
      <c r="D3963" s="57">
        <v>45131</v>
      </c>
      <c r="E3963" s="84" t="str">
        <f>F3963&amp;"-"&amp;COUNTIF($F$2:F3963,F3963)</f>
        <v>METASA-3057</v>
      </c>
      <c r="F3963" s="84" t="str">
        <f t="shared" si="175"/>
        <v>METASA</v>
      </c>
      <c r="G3963" t="s">
        <v>8581</v>
      </c>
      <c r="H3963" s="62">
        <v>88416482000106</v>
      </c>
      <c r="I3963" t="s">
        <v>30</v>
      </c>
      <c r="J3963">
        <v>143</v>
      </c>
      <c r="K3963">
        <v>2067.7800000000002</v>
      </c>
    </row>
    <row r="3964" spans="1:11" x14ac:dyDescent="0.25">
      <c r="A3964" t="s">
        <v>5958</v>
      </c>
      <c r="B3964" t="str">
        <f>C3964&amp;"-"&amp;COUNTIF(C$2:C3964,C3964)</f>
        <v>75252-10</v>
      </c>
      <c r="C3964">
        <v>75252</v>
      </c>
      <c r="D3964" s="57">
        <v>45131</v>
      </c>
      <c r="E3964" s="84" t="str">
        <f>F3964&amp;"-"&amp;COUNTIF($F$2:F3964,F3964)</f>
        <v>METASA-3058</v>
      </c>
      <c r="F3964" s="84" t="str">
        <f t="shared" si="175"/>
        <v>METASA</v>
      </c>
      <c r="G3964" t="s">
        <v>8581</v>
      </c>
      <c r="H3964" s="62">
        <v>88416482000106</v>
      </c>
      <c r="I3964" t="s">
        <v>30</v>
      </c>
      <c r="J3964">
        <v>3720.58</v>
      </c>
      <c r="K3964">
        <v>56627.26</v>
      </c>
    </row>
    <row r="3965" spans="1:11" x14ac:dyDescent="0.25">
      <c r="A3965" t="s">
        <v>5958</v>
      </c>
      <c r="B3965" t="str">
        <f>C3965&amp;"-"&amp;COUNTIF(C$2:C3965,C3965)</f>
        <v>75252-11</v>
      </c>
      <c r="C3965">
        <v>75252</v>
      </c>
      <c r="D3965" s="57">
        <v>45131</v>
      </c>
      <c r="E3965" s="84" t="str">
        <f>F3965&amp;"-"&amp;COUNTIF($F$2:F3965,F3965)</f>
        <v>METASA-3059</v>
      </c>
      <c r="F3965" s="84" t="str">
        <f t="shared" si="175"/>
        <v>METASA</v>
      </c>
      <c r="G3965" t="s">
        <v>8581</v>
      </c>
      <c r="H3965" s="62">
        <v>88416482000106</v>
      </c>
      <c r="I3965" t="s">
        <v>30</v>
      </c>
      <c r="J3965">
        <v>3599.61</v>
      </c>
      <c r="K3965">
        <v>54786.06</v>
      </c>
    </row>
    <row r="3966" spans="1:11" x14ac:dyDescent="0.25">
      <c r="A3966" t="s">
        <v>5958</v>
      </c>
      <c r="B3966" t="str">
        <f>C3966&amp;"-"&amp;COUNTIF(C$2:C3966,C3966)</f>
        <v>75252-12</v>
      </c>
      <c r="C3966">
        <v>75252</v>
      </c>
      <c r="D3966" s="57">
        <v>45131</v>
      </c>
      <c r="E3966" s="84" t="str">
        <f>F3966&amp;"-"&amp;COUNTIF($F$2:F3966,F3966)</f>
        <v>METASA-3060</v>
      </c>
      <c r="F3966" s="84" t="str">
        <f t="shared" si="175"/>
        <v>METASA</v>
      </c>
      <c r="G3966" t="s">
        <v>8581</v>
      </c>
      <c r="H3966" s="62">
        <v>88416482000106</v>
      </c>
      <c r="I3966" t="s">
        <v>30</v>
      </c>
      <c r="J3966">
        <v>926.89</v>
      </c>
      <c r="K3966">
        <v>15645.9</v>
      </c>
    </row>
    <row r="3967" spans="1:11" x14ac:dyDescent="0.25">
      <c r="A3967" t="s">
        <v>5958</v>
      </c>
      <c r="B3967" t="str">
        <f>C3967&amp;"-"&amp;COUNTIF(C$2:C3967,C3967)</f>
        <v>75252-13</v>
      </c>
      <c r="C3967">
        <v>75252</v>
      </c>
      <c r="D3967" s="57">
        <v>45131</v>
      </c>
      <c r="E3967" s="84" t="str">
        <f>F3967&amp;"-"&amp;COUNTIF($F$2:F3967,F3967)</f>
        <v>METASA-3061</v>
      </c>
      <c r="F3967" s="84" t="str">
        <f t="shared" si="175"/>
        <v>METASA</v>
      </c>
      <c r="G3967" t="s">
        <v>8581</v>
      </c>
      <c r="H3967" s="62">
        <v>88416482000106</v>
      </c>
      <c r="I3967" t="s">
        <v>30</v>
      </c>
      <c r="J3967">
        <v>1599.94</v>
      </c>
      <c r="K3967">
        <v>25967.03</v>
      </c>
    </row>
    <row r="3968" spans="1:11" x14ac:dyDescent="0.25">
      <c r="A3968" t="s">
        <v>5958</v>
      </c>
      <c r="B3968" t="str">
        <f>C3968&amp;"-"&amp;COUNTIF(C$2:C3968,C3968)</f>
        <v>75252-14</v>
      </c>
      <c r="C3968">
        <v>75252</v>
      </c>
      <c r="D3968" s="57">
        <v>45131</v>
      </c>
      <c r="E3968" s="84" t="str">
        <f>F3968&amp;"-"&amp;COUNTIF($F$2:F3968,F3968)</f>
        <v>METASA-3062</v>
      </c>
      <c r="F3968" s="84" t="str">
        <f t="shared" si="175"/>
        <v>METASA</v>
      </c>
      <c r="G3968" t="s">
        <v>8581</v>
      </c>
      <c r="H3968" s="62">
        <v>88416482000106</v>
      </c>
      <c r="I3968" t="s">
        <v>30</v>
      </c>
      <c r="J3968">
        <v>1041.6199999999999</v>
      </c>
      <c r="K3968">
        <v>19447.05</v>
      </c>
    </row>
    <row r="3969" spans="1:11" x14ac:dyDescent="0.25">
      <c r="A3969" t="s">
        <v>5958</v>
      </c>
      <c r="B3969" t="str">
        <f>C3969&amp;"-"&amp;COUNTIF(C$2:C3969,C3969)</f>
        <v>75252-15</v>
      </c>
      <c r="C3969">
        <v>75252</v>
      </c>
      <c r="D3969" s="57">
        <v>45131</v>
      </c>
      <c r="E3969" s="84" t="str">
        <f>F3969&amp;"-"&amp;COUNTIF($F$2:F3969,F3969)</f>
        <v>METASA-3063</v>
      </c>
      <c r="F3969" s="84" t="str">
        <f t="shared" si="175"/>
        <v>METASA</v>
      </c>
      <c r="G3969" t="s">
        <v>8581</v>
      </c>
      <c r="H3969" s="62">
        <v>88416482000106</v>
      </c>
      <c r="I3969" t="s">
        <v>30</v>
      </c>
      <c r="J3969">
        <v>73.22</v>
      </c>
      <c r="K3969">
        <v>1414.61</v>
      </c>
    </row>
    <row r="3970" spans="1:11" x14ac:dyDescent="0.25">
      <c r="A3970" t="s">
        <v>5958</v>
      </c>
      <c r="B3970" t="str">
        <f>C3970&amp;"-"&amp;COUNTIF(C$2:C3970,C3970)</f>
        <v>75252-16</v>
      </c>
      <c r="C3970">
        <v>75252</v>
      </c>
      <c r="D3970" s="57">
        <v>45131</v>
      </c>
      <c r="E3970" s="84" t="str">
        <f>F3970&amp;"-"&amp;COUNTIF($F$2:F3970,F3970)</f>
        <v>METASA-3064</v>
      </c>
      <c r="F3970" s="84" t="str">
        <f t="shared" si="175"/>
        <v>METASA</v>
      </c>
      <c r="G3970" t="s">
        <v>8581</v>
      </c>
      <c r="H3970" s="62">
        <v>88416482000106</v>
      </c>
      <c r="I3970" t="s">
        <v>30</v>
      </c>
      <c r="J3970">
        <v>966.45</v>
      </c>
      <c r="K3970">
        <v>18671.810000000001</v>
      </c>
    </row>
    <row r="3971" spans="1:11" x14ac:dyDescent="0.25">
      <c r="A3971" t="s">
        <v>5958</v>
      </c>
      <c r="B3971" t="str">
        <f>C3971&amp;"-"&amp;COUNTIF(C$2:C3971,C3971)</f>
        <v>75252-17</v>
      </c>
      <c r="C3971">
        <v>75252</v>
      </c>
      <c r="D3971" s="57">
        <v>45131</v>
      </c>
      <c r="E3971" s="84" t="str">
        <f>F3971&amp;"-"&amp;COUNTIF($F$2:F3971,F3971)</f>
        <v>METASA-3065</v>
      </c>
      <c r="F3971" s="84" t="str">
        <f t="shared" ref="F3971:F4034" si="176">LEFT(G3971,SEARCH(" ",G3971)-1)</f>
        <v>METASA</v>
      </c>
      <c r="G3971" t="s">
        <v>8581</v>
      </c>
      <c r="H3971" s="62">
        <v>88416482000106</v>
      </c>
      <c r="I3971" t="s">
        <v>30</v>
      </c>
      <c r="J3971">
        <v>308.45999999999998</v>
      </c>
      <c r="K3971">
        <v>5654.07</v>
      </c>
    </row>
    <row r="3972" spans="1:11" x14ac:dyDescent="0.25">
      <c r="A3972" t="s">
        <v>5958</v>
      </c>
      <c r="B3972" t="str">
        <f>C3972&amp;"-"&amp;COUNTIF(C$2:C3972,C3972)</f>
        <v>75252-18</v>
      </c>
      <c r="C3972">
        <v>75252</v>
      </c>
      <c r="D3972" s="57">
        <v>45131</v>
      </c>
      <c r="E3972" s="84" t="str">
        <f>F3972&amp;"-"&amp;COUNTIF($F$2:F3972,F3972)</f>
        <v>METASA-3066</v>
      </c>
      <c r="F3972" s="84" t="str">
        <f t="shared" si="176"/>
        <v>METASA</v>
      </c>
      <c r="G3972" t="s">
        <v>8581</v>
      </c>
      <c r="H3972" s="62">
        <v>88416482000106</v>
      </c>
      <c r="I3972" t="s">
        <v>30</v>
      </c>
      <c r="J3972">
        <v>118.13</v>
      </c>
      <c r="K3972">
        <v>2165.3200000000002</v>
      </c>
    </row>
    <row r="3973" spans="1:11" x14ac:dyDescent="0.25">
      <c r="A3973" t="s">
        <v>5958</v>
      </c>
      <c r="B3973" t="str">
        <f>C3973&amp;"-"&amp;COUNTIF(C$2:C3973,C3973)</f>
        <v>75252-19</v>
      </c>
      <c r="C3973">
        <v>75252</v>
      </c>
      <c r="D3973" s="57">
        <v>45131</v>
      </c>
      <c r="E3973" s="84" t="str">
        <f>F3973&amp;"-"&amp;COUNTIF($F$2:F3973,F3973)</f>
        <v>METASA-3067</v>
      </c>
      <c r="F3973" s="84" t="str">
        <f t="shared" si="176"/>
        <v>METASA</v>
      </c>
      <c r="G3973" t="s">
        <v>8581</v>
      </c>
      <c r="H3973" s="62">
        <v>88416482000106</v>
      </c>
      <c r="I3973" t="s">
        <v>30</v>
      </c>
      <c r="J3973">
        <v>1829.59</v>
      </c>
      <c r="K3973">
        <v>30883.48</v>
      </c>
    </row>
    <row r="3974" spans="1:11" x14ac:dyDescent="0.25">
      <c r="A3974" t="s">
        <v>5958</v>
      </c>
      <c r="B3974" t="str">
        <f>C3974&amp;"-"&amp;COUNTIF(C$2:C3974,C3974)</f>
        <v>75252-20</v>
      </c>
      <c r="C3974">
        <v>75252</v>
      </c>
      <c r="D3974" s="57">
        <v>45131</v>
      </c>
      <c r="E3974" s="84" t="str">
        <f>F3974&amp;"-"&amp;COUNTIF($F$2:F3974,F3974)</f>
        <v>METASA-3068</v>
      </c>
      <c r="F3974" s="84" t="str">
        <f t="shared" si="176"/>
        <v>METASA</v>
      </c>
      <c r="G3974" t="s">
        <v>8581</v>
      </c>
      <c r="H3974" s="62">
        <v>88416482000106</v>
      </c>
      <c r="I3974" t="s">
        <v>30</v>
      </c>
      <c r="J3974">
        <v>204.43</v>
      </c>
      <c r="K3974">
        <v>3450.78</v>
      </c>
    </row>
    <row r="3975" spans="1:11" x14ac:dyDescent="0.25">
      <c r="A3975" t="s">
        <v>5958</v>
      </c>
      <c r="B3975" t="str">
        <f>C3975&amp;"-"&amp;COUNTIF(C$2:C3975,C3975)</f>
        <v>75252-21</v>
      </c>
      <c r="C3975">
        <v>75252</v>
      </c>
      <c r="D3975" s="57">
        <v>45131</v>
      </c>
      <c r="E3975" s="84" t="str">
        <f>F3975&amp;"-"&amp;COUNTIF($F$2:F3975,F3975)</f>
        <v>METASA-3069</v>
      </c>
      <c r="F3975" s="84" t="str">
        <f t="shared" si="176"/>
        <v>METASA</v>
      </c>
      <c r="G3975" t="s">
        <v>8581</v>
      </c>
      <c r="H3975" s="62">
        <v>88416482000106</v>
      </c>
      <c r="I3975" t="s">
        <v>30</v>
      </c>
      <c r="J3975">
        <v>796.39</v>
      </c>
      <c r="K3975">
        <v>5136.72</v>
      </c>
    </row>
    <row r="3976" spans="1:11" x14ac:dyDescent="0.25">
      <c r="A3976" t="s">
        <v>5958</v>
      </c>
      <c r="B3976" t="str">
        <f>C3976&amp;"-"&amp;COUNTIF(C$2:C3976,C3976)</f>
        <v>75252-22</v>
      </c>
      <c r="C3976">
        <v>75252</v>
      </c>
      <c r="D3976" s="57">
        <v>45131</v>
      </c>
      <c r="E3976" s="84" t="str">
        <f>F3976&amp;"-"&amp;COUNTIF($F$2:F3976,F3976)</f>
        <v>METASA-3070</v>
      </c>
      <c r="F3976" s="84" t="str">
        <f t="shared" si="176"/>
        <v>METASA</v>
      </c>
      <c r="G3976" t="s">
        <v>8581</v>
      </c>
      <c r="H3976" s="62">
        <v>88416482000106</v>
      </c>
      <c r="I3976" t="s">
        <v>30</v>
      </c>
      <c r="J3976">
        <v>731.94</v>
      </c>
      <c r="K3976">
        <v>13416.46</v>
      </c>
    </row>
    <row r="3977" spans="1:11" x14ac:dyDescent="0.25">
      <c r="A3977" t="s">
        <v>5958</v>
      </c>
      <c r="B3977" t="str">
        <f>C3977&amp;"-"&amp;COUNTIF(C$2:C3977,C3977)</f>
        <v>75252-23</v>
      </c>
      <c r="C3977">
        <v>75252</v>
      </c>
      <c r="D3977" s="57">
        <v>45131</v>
      </c>
      <c r="E3977" s="84" t="str">
        <f>F3977&amp;"-"&amp;COUNTIF($F$2:F3977,F3977)</f>
        <v>METASA-3071</v>
      </c>
      <c r="F3977" s="84" t="str">
        <f t="shared" si="176"/>
        <v>METASA</v>
      </c>
      <c r="G3977" t="s">
        <v>8581</v>
      </c>
      <c r="H3977" s="62">
        <v>88416482000106</v>
      </c>
      <c r="I3977" t="s">
        <v>30</v>
      </c>
      <c r="J3977">
        <v>2772.38</v>
      </c>
      <c r="K3977">
        <v>50817.73</v>
      </c>
    </row>
    <row r="3978" spans="1:11" x14ac:dyDescent="0.25">
      <c r="A3978" t="s">
        <v>5958</v>
      </c>
      <c r="B3978" t="str">
        <f>C3978&amp;"-"&amp;COUNTIF(C$2:C3978,C3978)</f>
        <v>75252-24</v>
      </c>
      <c r="C3978">
        <v>75252</v>
      </c>
      <c r="D3978" s="57">
        <v>45131</v>
      </c>
      <c r="E3978" s="84" t="str">
        <f>F3978&amp;"-"&amp;COUNTIF($F$2:F3978,F3978)</f>
        <v>METASA-3072</v>
      </c>
      <c r="F3978" s="84" t="str">
        <f t="shared" si="176"/>
        <v>METASA</v>
      </c>
      <c r="G3978" t="s">
        <v>8581</v>
      </c>
      <c r="H3978" s="62">
        <v>88416482000106</v>
      </c>
      <c r="I3978" t="s">
        <v>30</v>
      </c>
      <c r="J3978">
        <v>240.66</v>
      </c>
      <c r="K3978">
        <v>4213.96</v>
      </c>
    </row>
    <row r="3979" spans="1:11" x14ac:dyDescent="0.25">
      <c r="A3979" t="s">
        <v>5958</v>
      </c>
      <c r="B3979" t="str">
        <f>C3979&amp;"-"&amp;COUNTIF(C$2:C3979,C3979)</f>
        <v>75252-25</v>
      </c>
      <c r="C3979">
        <v>75252</v>
      </c>
      <c r="D3979" s="57">
        <v>45131</v>
      </c>
      <c r="E3979" s="84" t="str">
        <f>F3979&amp;"-"&amp;COUNTIF($F$2:F3979,F3979)</f>
        <v>METASA-3073</v>
      </c>
      <c r="F3979" s="84" t="str">
        <f t="shared" si="176"/>
        <v>METASA</v>
      </c>
      <c r="G3979" t="s">
        <v>8581</v>
      </c>
      <c r="H3979" s="62">
        <v>88416482000106</v>
      </c>
      <c r="I3979" t="s">
        <v>869</v>
      </c>
      <c r="J3979">
        <v>1052.1099999999999</v>
      </c>
      <c r="K3979">
        <v>20095.3</v>
      </c>
    </row>
    <row r="3980" spans="1:11" x14ac:dyDescent="0.25">
      <c r="A3980" t="s">
        <v>5958</v>
      </c>
      <c r="B3980" t="str">
        <f>C3980&amp;"-"&amp;COUNTIF(C$2:C3980,C3980)</f>
        <v>75289-1</v>
      </c>
      <c r="C3980">
        <v>75289</v>
      </c>
      <c r="D3980" s="57">
        <v>45133</v>
      </c>
      <c r="E3980" s="84" t="str">
        <f>F3980&amp;"-"&amp;COUNTIF($F$2:F3980,F3980)</f>
        <v>METASA-3074</v>
      </c>
      <c r="F3980" s="84" t="str">
        <f t="shared" si="176"/>
        <v>METASA</v>
      </c>
      <c r="G3980" t="s">
        <v>8581</v>
      </c>
      <c r="H3980" s="62">
        <v>88416482000106</v>
      </c>
      <c r="I3980" t="s">
        <v>30</v>
      </c>
      <c r="J3980">
        <v>883.8</v>
      </c>
      <c r="K3980">
        <v>14918.54</v>
      </c>
    </row>
    <row r="3981" spans="1:11" x14ac:dyDescent="0.25">
      <c r="A3981" t="s">
        <v>5958</v>
      </c>
      <c r="B3981" t="str">
        <f>C3981&amp;"-"&amp;COUNTIF(C$2:C3981,C3981)</f>
        <v>75289-2</v>
      </c>
      <c r="C3981">
        <v>75289</v>
      </c>
      <c r="D3981" s="57">
        <v>45133</v>
      </c>
      <c r="E3981" s="84" t="str">
        <f>F3981&amp;"-"&amp;COUNTIF($F$2:F3981,F3981)</f>
        <v>METASA-3075</v>
      </c>
      <c r="F3981" s="84" t="str">
        <f t="shared" si="176"/>
        <v>METASA</v>
      </c>
      <c r="G3981" t="s">
        <v>8581</v>
      </c>
      <c r="H3981" s="62">
        <v>88416482000106</v>
      </c>
      <c r="I3981" t="s">
        <v>30</v>
      </c>
      <c r="J3981">
        <v>360.56</v>
      </c>
      <c r="K3981">
        <v>5487.72</v>
      </c>
    </row>
    <row r="3982" spans="1:11" x14ac:dyDescent="0.25">
      <c r="A3982" t="s">
        <v>5958</v>
      </c>
      <c r="B3982" t="str">
        <f>C3982&amp;"-"&amp;COUNTIF(C$2:C3982,C3982)</f>
        <v>75289-3</v>
      </c>
      <c r="C3982">
        <v>75289</v>
      </c>
      <c r="D3982" s="57">
        <v>45133</v>
      </c>
      <c r="E3982" s="84" t="str">
        <f>F3982&amp;"-"&amp;COUNTIF($F$2:F3982,F3982)</f>
        <v>METASA-3076</v>
      </c>
      <c r="F3982" s="84" t="str">
        <f t="shared" si="176"/>
        <v>METASA</v>
      </c>
      <c r="G3982" t="s">
        <v>8581</v>
      </c>
      <c r="H3982" s="62">
        <v>88416482000106</v>
      </c>
      <c r="I3982" t="s">
        <v>30</v>
      </c>
      <c r="J3982">
        <v>997.9</v>
      </c>
      <c r="K3982">
        <v>16844.55</v>
      </c>
    </row>
    <row r="3983" spans="1:11" x14ac:dyDescent="0.25">
      <c r="A3983" t="s">
        <v>5958</v>
      </c>
      <c r="B3983" t="str">
        <f>C3983&amp;"-"&amp;COUNTIF(C$2:C3983,C3983)</f>
        <v>75289-4</v>
      </c>
      <c r="C3983">
        <v>75289</v>
      </c>
      <c r="D3983" s="57">
        <v>45133</v>
      </c>
      <c r="E3983" s="84" t="str">
        <f>F3983&amp;"-"&amp;COUNTIF($F$2:F3983,F3983)</f>
        <v>METASA-3077</v>
      </c>
      <c r="F3983" s="84" t="str">
        <f t="shared" si="176"/>
        <v>METASA</v>
      </c>
      <c r="G3983" t="s">
        <v>8581</v>
      </c>
      <c r="H3983" s="62">
        <v>88416482000106</v>
      </c>
      <c r="I3983" t="s">
        <v>30</v>
      </c>
      <c r="J3983">
        <v>31.84</v>
      </c>
      <c r="K3983">
        <v>537.46</v>
      </c>
    </row>
    <row r="3984" spans="1:11" x14ac:dyDescent="0.25">
      <c r="A3984" t="s">
        <v>5958</v>
      </c>
      <c r="B3984" t="str">
        <f>C3984&amp;"-"&amp;COUNTIF(C$2:C3984,C3984)</f>
        <v>75289-5</v>
      </c>
      <c r="C3984">
        <v>75289</v>
      </c>
      <c r="D3984" s="57">
        <v>45133</v>
      </c>
      <c r="E3984" s="84" t="str">
        <f>F3984&amp;"-"&amp;COUNTIF($F$2:F3984,F3984)</f>
        <v>METASA-3078</v>
      </c>
      <c r="F3984" s="84" t="str">
        <f t="shared" si="176"/>
        <v>METASA</v>
      </c>
      <c r="G3984" t="s">
        <v>8581</v>
      </c>
      <c r="H3984" s="62">
        <v>88416482000106</v>
      </c>
      <c r="I3984" t="s">
        <v>30</v>
      </c>
      <c r="J3984">
        <v>68.22</v>
      </c>
      <c r="K3984">
        <v>912.1</v>
      </c>
    </row>
    <row r="3985" spans="1:11" x14ac:dyDescent="0.25">
      <c r="A3985" t="s">
        <v>5958</v>
      </c>
      <c r="B3985" t="str">
        <f>C3985&amp;"-"&amp;COUNTIF(C$2:C3985,C3985)</f>
        <v>75289-6</v>
      </c>
      <c r="C3985">
        <v>75289</v>
      </c>
      <c r="D3985" s="57">
        <v>45133</v>
      </c>
      <c r="E3985" s="84" t="str">
        <f>F3985&amp;"-"&amp;COUNTIF($F$2:F3985,F3985)</f>
        <v>METASA-3079</v>
      </c>
      <c r="F3985" s="84" t="str">
        <f t="shared" si="176"/>
        <v>METASA</v>
      </c>
      <c r="G3985" t="s">
        <v>8581</v>
      </c>
      <c r="H3985" s="62">
        <v>88416482000106</v>
      </c>
      <c r="I3985" t="s">
        <v>30</v>
      </c>
      <c r="J3985">
        <v>60.5</v>
      </c>
      <c r="K3985">
        <v>874.83</v>
      </c>
    </row>
    <row r="3986" spans="1:11" x14ac:dyDescent="0.25">
      <c r="A3986" t="s">
        <v>5958</v>
      </c>
      <c r="B3986" t="str">
        <f>C3986&amp;"-"&amp;COUNTIF(C$2:C3986,C3986)</f>
        <v>75289-7</v>
      </c>
      <c r="C3986">
        <v>75289</v>
      </c>
      <c r="D3986" s="57">
        <v>45133</v>
      </c>
      <c r="E3986" s="84" t="str">
        <f>F3986&amp;"-"&amp;COUNTIF($F$2:F3986,F3986)</f>
        <v>METASA-3080</v>
      </c>
      <c r="F3986" s="84" t="str">
        <f t="shared" si="176"/>
        <v>METASA</v>
      </c>
      <c r="G3986" t="s">
        <v>8581</v>
      </c>
      <c r="H3986" s="62">
        <v>88416482000106</v>
      </c>
      <c r="I3986" t="s">
        <v>30</v>
      </c>
      <c r="J3986">
        <v>820.57</v>
      </c>
      <c r="K3986">
        <v>10971.02</v>
      </c>
    </row>
    <row r="3987" spans="1:11" x14ac:dyDescent="0.25">
      <c r="A3987" t="s">
        <v>5958</v>
      </c>
      <c r="B3987" t="str">
        <f>C3987&amp;"-"&amp;COUNTIF(C$2:C3987,C3987)</f>
        <v>75289-8</v>
      </c>
      <c r="C3987">
        <v>75289</v>
      </c>
      <c r="D3987" s="57">
        <v>45133</v>
      </c>
      <c r="E3987" s="84" t="str">
        <f>F3987&amp;"-"&amp;COUNTIF($F$2:F3987,F3987)</f>
        <v>METASA-3081</v>
      </c>
      <c r="F3987" s="84" t="str">
        <f t="shared" si="176"/>
        <v>METASA</v>
      </c>
      <c r="G3987" t="s">
        <v>8581</v>
      </c>
      <c r="H3987" s="62">
        <v>88416482000106</v>
      </c>
      <c r="I3987" t="s">
        <v>30</v>
      </c>
      <c r="J3987">
        <v>438.7</v>
      </c>
      <c r="K3987">
        <v>6343.6</v>
      </c>
    </row>
    <row r="3988" spans="1:11" x14ac:dyDescent="0.25">
      <c r="A3988" t="s">
        <v>5958</v>
      </c>
      <c r="B3988" t="str">
        <f>C3988&amp;"-"&amp;COUNTIF(C$2:C3988,C3988)</f>
        <v>75289-9</v>
      </c>
      <c r="C3988">
        <v>75289</v>
      </c>
      <c r="D3988" s="57">
        <v>45133</v>
      </c>
      <c r="E3988" s="84" t="str">
        <f>F3988&amp;"-"&amp;COUNTIF($F$2:F3988,F3988)</f>
        <v>METASA-3082</v>
      </c>
      <c r="F3988" s="84" t="str">
        <f t="shared" si="176"/>
        <v>METASA</v>
      </c>
      <c r="G3988" t="s">
        <v>8581</v>
      </c>
      <c r="H3988" s="62">
        <v>88416482000106</v>
      </c>
      <c r="I3988" t="s">
        <v>30</v>
      </c>
      <c r="J3988">
        <v>2991.92</v>
      </c>
      <c r="K3988">
        <v>45537.02</v>
      </c>
    </row>
    <row r="3989" spans="1:11" x14ac:dyDescent="0.25">
      <c r="A3989" t="s">
        <v>5958</v>
      </c>
      <c r="B3989" t="str">
        <f>C3989&amp;"-"&amp;COUNTIF(C$2:C3989,C3989)</f>
        <v>75289-10</v>
      </c>
      <c r="C3989">
        <v>75289</v>
      </c>
      <c r="D3989" s="57">
        <v>45133</v>
      </c>
      <c r="E3989" s="84" t="str">
        <f>F3989&amp;"-"&amp;COUNTIF($F$2:F3989,F3989)</f>
        <v>METASA-3083</v>
      </c>
      <c r="F3989" s="84" t="str">
        <f t="shared" si="176"/>
        <v>METASA</v>
      </c>
      <c r="G3989" t="s">
        <v>8581</v>
      </c>
      <c r="H3989" s="62">
        <v>88416482000106</v>
      </c>
      <c r="I3989" t="s">
        <v>30</v>
      </c>
      <c r="J3989">
        <v>3757.18</v>
      </c>
      <c r="K3989">
        <v>57184.28</v>
      </c>
    </row>
    <row r="3990" spans="1:11" x14ac:dyDescent="0.25">
      <c r="A3990" t="s">
        <v>5958</v>
      </c>
      <c r="B3990" t="str">
        <f>C3990&amp;"-"&amp;COUNTIF(C$2:C3990,C3990)</f>
        <v>75289-11</v>
      </c>
      <c r="C3990">
        <v>75289</v>
      </c>
      <c r="D3990" s="57">
        <v>45133</v>
      </c>
      <c r="E3990" s="84" t="str">
        <f>F3990&amp;"-"&amp;COUNTIF($F$2:F3990,F3990)</f>
        <v>METASA-3084</v>
      </c>
      <c r="F3990" s="84" t="str">
        <f t="shared" si="176"/>
        <v>METASA</v>
      </c>
      <c r="G3990" t="s">
        <v>8581</v>
      </c>
      <c r="H3990" s="62">
        <v>88416482000106</v>
      </c>
      <c r="I3990" t="s">
        <v>30</v>
      </c>
      <c r="J3990">
        <v>109.8</v>
      </c>
      <c r="K3990">
        <v>1853.42</v>
      </c>
    </row>
    <row r="3991" spans="1:11" x14ac:dyDescent="0.25">
      <c r="A3991" t="s">
        <v>5958</v>
      </c>
      <c r="B3991" t="str">
        <f>C3991&amp;"-"&amp;COUNTIF(C$2:C3991,C3991)</f>
        <v>75289-12</v>
      </c>
      <c r="C3991">
        <v>75289</v>
      </c>
      <c r="D3991" s="57">
        <v>45133</v>
      </c>
      <c r="E3991" s="84" t="str">
        <f>F3991&amp;"-"&amp;COUNTIF($F$2:F3991,F3991)</f>
        <v>METASA-3085</v>
      </c>
      <c r="F3991" s="84" t="str">
        <f t="shared" si="176"/>
        <v>METASA</v>
      </c>
      <c r="G3991" t="s">
        <v>8581</v>
      </c>
      <c r="H3991" s="62">
        <v>88416482000106</v>
      </c>
      <c r="I3991" t="s">
        <v>30</v>
      </c>
      <c r="J3991">
        <v>2251.02</v>
      </c>
      <c r="K3991">
        <v>36151.379999999997</v>
      </c>
    </row>
    <row r="3992" spans="1:11" x14ac:dyDescent="0.25">
      <c r="A3992" t="s">
        <v>5958</v>
      </c>
      <c r="B3992" t="str">
        <f>C3992&amp;"-"&amp;COUNTIF(C$2:C3992,C3992)</f>
        <v>75289-13</v>
      </c>
      <c r="C3992">
        <v>75289</v>
      </c>
      <c r="D3992" s="57">
        <v>45133</v>
      </c>
      <c r="E3992" s="84" t="str">
        <f>F3992&amp;"-"&amp;COUNTIF($F$2:F3992,F3992)</f>
        <v>METASA-3086</v>
      </c>
      <c r="F3992" s="84" t="str">
        <f t="shared" si="176"/>
        <v>METASA</v>
      </c>
      <c r="G3992" t="s">
        <v>8581</v>
      </c>
      <c r="H3992" s="62">
        <v>88416482000106</v>
      </c>
      <c r="I3992" t="s">
        <v>30</v>
      </c>
      <c r="J3992">
        <v>145.56</v>
      </c>
      <c r="K3992">
        <v>2812.22</v>
      </c>
    </row>
    <row r="3993" spans="1:11" x14ac:dyDescent="0.25">
      <c r="A3993" t="s">
        <v>5958</v>
      </c>
      <c r="B3993" t="str">
        <f>C3993&amp;"-"&amp;COUNTIF(C$2:C3993,C3993)</f>
        <v>75289-14</v>
      </c>
      <c r="C3993">
        <v>75289</v>
      </c>
      <c r="D3993" s="57">
        <v>45133</v>
      </c>
      <c r="E3993" s="84" t="str">
        <f>F3993&amp;"-"&amp;COUNTIF($F$2:F3993,F3993)</f>
        <v>METASA-3087</v>
      </c>
      <c r="F3993" s="84" t="str">
        <f t="shared" si="176"/>
        <v>METASA</v>
      </c>
      <c r="G3993" t="s">
        <v>8581</v>
      </c>
      <c r="H3993" s="62">
        <v>88416482000106</v>
      </c>
      <c r="I3993" t="s">
        <v>30</v>
      </c>
      <c r="J3993">
        <v>375.82</v>
      </c>
      <c r="K3993">
        <v>7260.84</v>
      </c>
    </row>
    <row r="3994" spans="1:11" x14ac:dyDescent="0.25">
      <c r="A3994" t="s">
        <v>5958</v>
      </c>
      <c r="B3994" t="str">
        <f>C3994&amp;"-"&amp;COUNTIF(C$2:C3994,C3994)</f>
        <v>75289-15</v>
      </c>
      <c r="C3994">
        <v>75289</v>
      </c>
      <c r="D3994" s="57">
        <v>45133</v>
      </c>
      <c r="E3994" s="84" t="str">
        <f>F3994&amp;"-"&amp;COUNTIF($F$2:F3994,F3994)</f>
        <v>METASA-3088</v>
      </c>
      <c r="F3994" s="84" t="str">
        <f t="shared" si="176"/>
        <v>METASA</v>
      </c>
      <c r="G3994" t="s">
        <v>8581</v>
      </c>
      <c r="H3994" s="62">
        <v>88416482000106</v>
      </c>
      <c r="I3994" t="s">
        <v>30</v>
      </c>
      <c r="J3994">
        <v>108.92</v>
      </c>
      <c r="K3994">
        <v>1996.5</v>
      </c>
    </row>
    <row r="3995" spans="1:11" x14ac:dyDescent="0.25">
      <c r="A3995" t="s">
        <v>5958</v>
      </c>
      <c r="B3995" t="str">
        <f>C3995&amp;"-"&amp;COUNTIF(C$2:C3995,C3995)</f>
        <v>75289-16</v>
      </c>
      <c r="C3995">
        <v>75289</v>
      </c>
      <c r="D3995" s="57">
        <v>45133</v>
      </c>
      <c r="E3995" s="84" t="str">
        <f>F3995&amp;"-"&amp;COUNTIF($F$2:F3995,F3995)</f>
        <v>METASA-3089</v>
      </c>
      <c r="F3995" s="84" t="str">
        <f t="shared" si="176"/>
        <v>METASA</v>
      </c>
      <c r="G3995" t="s">
        <v>8581</v>
      </c>
      <c r="H3995" s="62">
        <v>88416482000106</v>
      </c>
      <c r="I3995" t="s">
        <v>30</v>
      </c>
      <c r="J3995">
        <v>666.81</v>
      </c>
      <c r="K3995">
        <v>12222.63</v>
      </c>
    </row>
    <row r="3996" spans="1:11" x14ac:dyDescent="0.25">
      <c r="A3996" t="s">
        <v>5958</v>
      </c>
      <c r="B3996" t="str">
        <f>C3996&amp;"-"&amp;COUNTIF(C$2:C3996,C3996)</f>
        <v>75289-17</v>
      </c>
      <c r="C3996">
        <v>75289</v>
      </c>
      <c r="D3996" s="57">
        <v>45133</v>
      </c>
      <c r="E3996" s="84" t="str">
        <f>F3996&amp;"-"&amp;COUNTIF($F$2:F3996,F3996)</f>
        <v>METASA-3090</v>
      </c>
      <c r="F3996" s="84" t="str">
        <f t="shared" si="176"/>
        <v>METASA</v>
      </c>
      <c r="G3996" t="s">
        <v>8581</v>
      </c>
      <c r="H3996" s="62">
        <v>88416482000106</v>
      </c>
      <c r="I3996" t="s">
        <v>30</v>
      </c>
      <c r="J3996">
        <v>258.07</v>
      </c>
      <c r="K3996">
        <v>4356.22</v>
      </c>
    </row>
    <row r="3997" spans="1:11" x14ac:dyDescent="0.25">
      <c r="A3997" t="s">
        <v>5958</v>
      </c>
      <c r="B3997" t="str">
        <f>C3997&amp;"-"&amp;COUNTIF(C$2:C3997,C3997)</f>
        <v>75289-18</v>
      </c>
      <c r="C3997">
        <v>75289</v>
      </c>
      <c r="D3997" s="57">
        <v>45133</v>
      </c>
      <c r="E3997" s="84" t="str">
        <f>F3997&amp;"-"&amp;COUNTIF($F$2:F3997,F3997)</f>
        <v>METASA-3091</v>
      </c>
      <c r="F3997" s="84" t="str">
        <f t="shared" si="176"/>
        <v>METASA</v>
      </c>
      <c r="G3997" t="s">
        <v>8581</v>
      </c>
      <c r="H3997" s="62">
        <v>88416482000106</v>
      </c>
      <c r="I3997" t="s">
        <v>30</v>
      </c>
      <c r="J3997">
        <v>2885.23</v>
      </c>
      <c r="K3997">
        <v>48702.71</v>
      </c>
    </row>
    <row r="3998" spans="1:11" x14ac:dyDescent="0.25">
      <c r="A3998" t="s">
        <v>5958</v>
      </c>
      <c r="B3998" t="str">
        <f>C3998&amp;"-"&amp;COUNTIF(C$2:C3998,C3998)</f>
        <v>75289-19</v>
      </c>
      <c r="C3998">
        <v>75289</v>
      </c>
      <c r="D3998" s="57">
        <v>45133</v>
      </c>
      <c r="E3998" s="84" t="str">
        <f>F3998&amp;"-"&amp;COUNTIF($F$2:F3998,F3998)</f>
        <v>METASA-3092</v>
      </c>
      <c r="F3998" s="84" t="str">
        <f t="shared" si="176"/>
        <v>METASA</v>
      </c>
      <c r="G3998" t="s">
        <v>8581</v>
      </c>
      <c r="H3998" s="62">
        <v>88416482000106</v>
      </c>
      <c r="I3998" t="s">
        <v>30</v>
      </c>
      <c r="J3998">
        <v>4714.95</v>
      </c>
      <c r="K3998">
        <v>30411.43</v>
      </c>
    </row>
    <row r="3999" spans="1:11" x14ac:dyDescent="0.25">
      <c r="A3999" t="s">
        <v>5958</v>
      </c>
      <c r="B3999" t="str">
        <f>C3999&amp;"-"&amp;COUNTIF(C$2:C3999,C3999)</f>
        <v>75289-20</v>
      </c>
      <c r="C3999">
        <v>75289</v>
      </c>
      <c r="D3999" s="57">
        <v>45133</v>
      </c>
      <c r="E3999" s="84" t="str">
        <f>F3999&amp;"-"&amp;COUNTIF($F$2:F3999,F3999)</f>
        <v>METASA-3093</v>
      </c>
      <c r="F3999" s="84" t="str">
        <f t="shared" si="176"/>
        <v>METASA</v>
      </c>
      <c r="G3999" t="s">
        <v>8581</v>
      </c>
      <c r="H3999" s="62">
        <v>88416482000106</v>
      </c>
      <c r="I3999" t="s">
        <v>30</v>
      </c>
      <c r="J3999">
        <v>62.58</v>
      </c>
      <c r="K3999">
        <v>1147.0899999999999</v>
      </c>
    </row>
    <row r="4000" spans="1:11" x14ac:dyDescent="0.25">
      <c r="A4000" t="s">
        <v>5958</v>
      </c>
      <c r="B4000" t="str">
        <f>C4000&amp;"-"&amp;COUNTIF(C$2:C4000,C4000)</f>
        <v>75289-21</v>
      </c>
      <c r="C4000">
        <v>75289</v>
      </c>
      <c r="D4000" s="57">
        <v>45133</v>
      </c>
      <c r="E4000" s="84" t="str">
        <f>F4000&amp;"-"&amp;COUNTIF($F$2:F4000,F4000)</f>
        <v>METASA-3094</v>
      </c>
      <c r="F4000" s="84" t="str">
        <f t="shared" si="176"/>
        <v>METASA</v>
      </c>
      <c r="G4000" t="s">
        <v>8581</v>
      </c>
      <c r="H4000" s="62">
        <v>88416482000106</v>
      </c>
      <c r="I4000" t="s">
        <v>30</v>
      </c>
      <c r="J4000">
        <v>242</v>
      </c>
      <c r="K4000">
        <v>4435.8599999999997</v>
      </c>
    </row>
    <row r="4001" spans="1:11" x14ac:dyDescent="0.25">
      <c r="A4001" t="s">
        <v>5958</v>
      </c>
      <c r="B4001" t="str">
        <f>C4001&amp;"-"&amp;COUNTIF(C$2:C4001,C4001)</f>
        <v>75289-22</v>
      </c>
      <c r="C4001">
        <v>75289</v>
      </c>
      <c r="D4001" s="57">
        <v>45133</v>
      </c>
      <c r="E4001" s="84" t="str">
        <f>F4001&amp;"-"&amp;COUNTIF($F$2:F4001,F4001)</f>
        <v>METASA-3095</v>
      </c>
      <c r="F4001" s="84" t="str">
        <f t="shared" si="176"/>
        <v>METASA</v>
      </c>
      <c r="G4001" t="s">
        <v>8581</v>
      </c>
      <c r="H4001" s="62">
        <v>88416482000106</v>
      </c>
      <c r="I4001" t="s">
        <v>30</v>
      </c>
      <c r="J4001">
        <v>13.56</v>
      </c>
      <c r="K4001">
        <v>226.05</v>
      </c>
    </row>
    <row r="4002" spans="1:11" x14ac:dyDescent="0.25">
      <c r="A4002" t="s">
        <v>5958</v>
      </c>
      <c r="B4002" t="str">
        <f>C4002&amp;"-"&amp;COUNTIF(C$2:C4002,C4002)</f>
        <v>75289-23</v>
      </c>
      <c r="C4002">
        <v>75289</v>
      </c>
      <c r="D4002" s="57">
        <v>45133</v>
      </c>
      <c r="E4002" s="84" t="str">
        <f>F4002&amp;"-"&amp;COUNTIF($F$2:F4002,F4002)</f>
        <v>METASA-3096</v>
      </c>
      <c r="F4002" s="84" t="str">
        <f t="shared" si="176"/>
        <v>METASA</v>
      </c>
      <c r="G4002" t="s">
        <v>8581</v>
      </c>
      <c r="H4002" s="62">
        <v>88416482000106</v>
      </c>
      <c r="I4002" t="s">
        <v>30</v>
      </c>
      <c r="J4002">
        <v>212.22</v>
      </c>
      <c r="K4002">
        <v>3229.99</v>
      </c>
    </row>
    <row r="4003" spans="1:11" x14ac:dyDescent="0.25">
      <c r="A4003" t="s">
        <v>5958</v>
      </c>
      <c r="B4003" t="str">
        <f>C4003&amp;"-"&amp;COUNTIF(C$2:C4003,C4003)</f>
        <v>75289-24</v>
      </c>
      <c r="C4003">
        <v>75289</v>
      </c>
      <c r="D4003" s="57">
        <v>45133</v>
      </c>
      <c r="E4003" s="84" t="str">
        <f>F4003&amp;"-"&amp;COUNTIF($F$2:F4003,F4003)</f>
        <v>METASA-3097</v>
      </c>
      <c r="F4003" s="84" t="str">
        <f t="shared" si="176"/>
        <v>METASA</v>
      </c>
      <c r="G4003" t="s">
        <v>8581</v>
      </c>
      <c r="H4003" s="62">
        <v>88416482000106</v>
      </c>
      <c r="I4003" t="s">
        <v>30</v>
      </c>
      <c r="J4003">
        <v>1130.81</v>
      </c>
      <c r="K4003">
        <v>19800.48</v>
      </c>
    </row>
    <row r="4004" spans="1:11" x14ac:dyDescent="0.25">
      <c r="A4004" t="s">
        <v>5958</v>
      </c>
      <c r="B4004" t="str">
        <f>C4004&amp;"-"&amp;COUNTIF(C$2:C4004,C4004)</f>
        <v>75289-25</v>
      </c>
      <c r="C4004">
        <v>75289</v>
      </c>
      <c r="D4004" s="57">
        <v>45133</v>
      </c>
      <c r="E4004" s="84" t="str">
        <f>F4004&amp;"-"&amp;COUNTIF($F$2:F4004,F4004)</f>
        <v>METASA-3098</v>
      </c>
      <c r="F4004" s="84" t="str">
        <f t="shared" si="176"/>
        <v>METASA</v>
      </c>
      <c r="G4004" t="s">
        <v>8581</v>
      </c>
      <c r="H4004" s="62">
        <v>88416482000106</v>
      </c>
      <c r="I4004" t="s">
        <v>869</v>
      </c>
      <c r="J4004">
        <v>3511</v>
      </c>
      <c r="K4004">
        <v>67060.100000000006</v>
      </c>
    </row>
    <row r="4005" spans="1:11" x14ac:dyDescent="0.25">
      <c r="A4005" t="s">
        <v>5958</v>
      </c>
      <c r="B4005" t="str">
        <f>C4005&amp;"-"&amp;COUNTIF(C$2:C4005,C4005)</f>
        <v>75292-1</v>
      </c>
      <c r="C4005">
        <v>75292</v>
      </c>
      <c r="D4005" s="57">
        <v>45133</v>
      </c>
      <c r="E4005" s="84" t="str">
        <f>F4005&amp;"-"&amp;COUNTIF($F$2:F4005,F4005)</f>
        <v>METASA-3099</v>
      </c>
      <c r="F4005" s="84" t="str">
        <f t="shared" si="176"/>
        <v>METASA</v>
      </c>
      <c r="G4005" t="s">
        <v>8581</v>
      </c>
      <c r="H4005" s="62">
        <v>88416482000106</v>
      </c>
      <c r="I4005" t="s">
        <v>30</v>
      </c>
      <c r="J4005">
        <v>204.45</v>
      </c>
      <c r="K4005">
        <v>3451.12</v>
      </c>
    </row>
    <row r="4006" spans="1:11" x14ac:dyDescent="0.25">
      <c r="A4006" t="s">
        <v>5958</v>
      </c>
      <c r="B4006" t="str">
        <f>C4006&amp;"-"&amp;COUNTIF(C$2:C4006,C4006)</f>
        <v>75292-2</v>
      </c>
      <c r="C4006">
        <v>75292</v>
      </c>
      <c r="D4006" s="57">
        <v>45133</v>
      </c>
      <c r="E4006" s="84" t="str">
        <f>F4006&amp;"-"&amp;COUNTIF($F$2:F4006,F4006)</f>
        <v>METASA-3100</v>
      </c>
      <c r="F4006" s="84" t="str">
        <f t="shared" si="176"/>
        <v>METASA</v>
      </c>
      <c r="G4006" t="s">
        <v>8581</v>
      </c>
      <c r="H4006" s="62">
        <v>88416482000106</v>
      </c>
      <c r="I4006" t="s">
        <v>30</v>
      </c>
      <c r="J4006">
        <v>10115.469999999999</v>
      </c>
      <c r="K4006">
        <v>135243.82999999999</v>
      </c>
    </row>
    <row r="4007" spans="1:11" x14ac:dyDescent="0.25">
      <c r="A4007" t="s">
        <v>5958</v>
      </c>
      <c r="B4007" t="str">
        <f>C4007&amp;"-"&amp;COUNTIF(C$2:C4007,C4007)</f>
        <v>75292-3</v>
      </c>
      <c r="C4007">
        <v>75292</v>
      </c>
      <c r="D4007" s="57">
        <v>45133</v>
      </c>
      <c r="E4007" s="84" t="str">
        <f>F4007&amp;"-"&amp;COUNTIF($F$2:F4007,F4007)</f>
        <v>METASA-3101</v>
      </c>
      <c r="F4007" s="84" t="str">
        <f t="shared" si="176"/>
        <v>METASA</v>
      </c>
      <c r="G4007" t="s">
        <v>8581</v>
      </c>
      <c r="H4007" s="62">
        <v>88416482000106</v>
      </c>
      <c r="I4007" t="s">
        <v>30</v>
      </c>
      <c r="J4007">
        <v>499.55</v>
      </c>
      <c r="K4007">
        <v>7223.49</v>
      </c>
    </row>
    <row r="4008" spans="1:11" x14ac:dyDescent="0.25">
      <c r="A4008" t="s">
        <v>5958</v>
      </c>
      <c r="B4008" t="str">
        <f>C4008&amp;"-"&amp;COUNTIF(C$2:C4008,C4008)</f>
        <v>75292-4</v>
      </c>
      <c r="C4008">
        <v>75292</v>
      </c>
      <c r="D4008" s="57">
        <v>45133</v>
      </c>
      <c r="E4008" s="84" t="str">
        <f>F4008&amp;"-"&amp;COUNTIF($F$2:F4008,F4008)</f>
        <v>METASA-3102</v>
      </c>
      <c r="F4008" s="84" t="str">
        <f t="shared" si="176"/>
        <v>METASA</v>
      </c>
      <c r="G4008" t="s">
        <v>8581</v>
      </c>
      <c r="H4008" s="62">
        <v>88416482000106</v>
      </c>
      <c r="I4008" t="s">
        <v>30</v>
      </c>
      <c r="J4008">
        <v>248.76</v>
      </c>
      <c r="K4008">
        <v>3597.07</v>
      </c>
    </row>
    <row r="4009" spans="1:11" x14ac:dyDescent="0.25">
      <c r="A4009" t="s">
        <v>5958</v>
      </c>
      <c r="B4009" t="str">
        <f>C4009&amp;"-"&amp;COUNTIF(C$2:C4009,C4009)</f>
        <v>75292-5</v>
      </c>
      <c r="C4009">
        <v>75292</v>
      </c>
      <c r="D4009" s="57">
        <v>45133</v>
      </c>
      <c r="E4009" s="84" t="str">
        <f>F4009&amp;"-"&amp;COUNTIF($F$2:F4009,F4009)</f>
        <v>METASA-3103</v>
      </c>
      <c r="F4009" s="84" t="str">
        <f t="shared" si="176"/>
        <v>METASA</v>
      </c>
      <c r="G4009" t="s">
        <v>8581</v>
      </c>
      <c r="H4009" s="62">
        <v>88416482000106</v>
      </c>
      <c r="I4009" t="s">
        <v>30</v>
      </c>
      <c r="J4009">
        <v>4328.3</v>
      </c>
      <c r="K4009">
        <v>65876.73</v>
      </c>
    </row>
    <row r="4010" spans="1:11" x14ac:dyDescent="0.25">
      <c r="A4010" t="s">
        <v>5958</v>
      </c>
      <c r="B4010" t="str">
        <f>C4010&amp;"-"&amp;COUNTIF(C$2:C4010,C4010)</f>
        <v>75292-6</v>
      </c>
      <c r="C4010">
        <v>75292</v>
      </c>
      <c r="D4010" s="57">
        <v>45133</v>
      </c>
      <c r="E4010" s="84" t="str">
        <f>F4010&amp;"-"&amp;COUNTIF($F$2:F4010,F4010)</f>
        <v>METASA-3104</v>
      </c>
      <c r="F4010" s="84" t="str">
        <f t="shared" si="176"/>
        <v>METASA</v>
      </c>
      <c r="G4010" t="s">
        <v>8581</v>
      </c>
      <c r="H4010" s="62">
        <v>88416482000106</v>
      </c>
      <c r="I4010" t="s">
        <v>30</v>
      </c>
      <c r="J4010">
        <v>335.77</v>
      </c>
      <c r="K4010">
        <v>5667.8</v>
      </c>
    </row>
    <row r="4011" spans="1:11" x14ac:dyDescent="0.25">
      <c r="A4011" t="s">
        <v>5958</v>
      </c>
      <c r="B4011" t="str">
        <f>C4011&amp;"-"&amp;COUNTIF(C$2:C4011,C4011)</f>
        <v>75292-7</v>
      </c>
      <c r="C4011">
        <v>75292</v>
      </c>
      <c r="D4011" s="57">
        <v>45133</v>
      </c>
      <c r="E4011" s="84" t="str">
        <f>F4011&amp;"-"&amp;COUNTIF($F$2:F4011,F4011)</f>
        <v>METASA-3105</v>
      </c>
      <c r="F4011" s="84" t="str">
        <f t="shared" si="176"/>
        <v>METASA</v>
      </c>
      <c r="G4011" t="s">
        <v>8581</v>
      </c>
      <c r="H4011" s="62">
        <v>88416482000106</v>
      </c>
      <c r="I4011" t="s">
        <v>30</v>
      </c>
      <c r="J4011">
        <v>185.89</v>
      </c>
      <c r="K4011">
        <v>2829.25</v>
      </c>
    </row>
    <row r="4012" spans="1:11" x14ac:dyDescent="0.25">
      <c r="A4012" t="s">
        <v>5958</v>
      </c>
      <c r="B4012" t="str">
        <f>C4012&amp;"-"&amp;COUNTIF(C$2:C4012,C4012)</f>
        <v>75292-8</v>
      </c>
      <c r="C4012">
        <v>75292</v>
      </c>
      <c r="D4012" s="57">
        <v>45133</v>
      </c>
      <c r="E4012" s="84" t="str">
        <f>F4012&amp;"-"&amp;COUNTIF($F$2:F4012,F4012)</f>
        <v>METASA-3106</v>
      </c>
      <c r="F4012" s="84" t="str">
        <f t="shared" si="176"/>
        <v>METASA</v>
      </c>
      <c r="G4012" t="s">
        <v>8581</v>
      </c>
      <c r="H4012" s="62">
        <v>88416482000106</v>
      </c>
      <c r="I4012" t="s">
        <v>30</v>
      </c>
      <c r="J4012">
        <v>988.39</v>
      </c>
      <c r="K4012">
        <v>15873.54</v>
      </c>
    </row>
    <row r="4013" spans="1:11" x14ac:dyDescent="0.25">
      <c r="A4013" t="s">
        <v>5958</v>
      </c>
      <c r="B4013" t="str">
        <f>C4013&amp;"-"&amp;COUNTIF(C$2:C4013,C4013)</f>
        <v>75292-9</v>
      </c>
      <c r="C4013">
        <v>75292</v>
      </c>
      <c r="D4013" s="57">
        <v>45133</v>
      </c>
      <c r="E4013" s="84" t="str">
        <f>F4013&amp;"-"&amp;COUNTIF($F$2:F4013,F4013)</f>
        <v>METASA-3107</v>
      </c>
      <c r="F4013" s="84" t="str">
        <f t="shared" si="176"/>
        <v>METASA</v>
      </c>
      <c r="G4013" t="s">
        <v>8581</v>
      </c>
      <c r="H4013" s="62">
        <v>88416482000106</v>
      </c>
      <c r="I4013" t="s">
        <v>30</v>
      </c>
      <c r="J4013">
        <v>4917.33</v>
      </c>
      <c r="K4013">
        <v>65744.7</v>
      </c>
    </row>
    <row r="4014" spans="1:11" x14ac:dyDescent="0.25">
      <c r="A4014" t="s">
        <v>5958</v>
      </c>
      <c r="B4014" t="str">
        <f>C4014&amp;"-"&amp;COUNTIF(C$2:C4014,C4014)</f>
        <v>75292-10</v>
      </c>
      <c r="C4014">
        <v>75292</v>
      </c>
      <c r="D4014" s="57">
        <v>45133</v>
      </c>
      <c r="E4014" s="84" t="str">
        <f>F4014&amp;"-"&amp;COUNTIF($F$2:F4014,F4014)</f>
        <v>METASA-3108</v>
      </c>
      <c r="F4014" s="84" t="str">
        <f t="shared" si="176"/>
        <v>METASA</v>
      </c>
      <c r="G4014" t="s">
        <v>8581</v>
      </c>
      <c r="H4014" s="62">
        <v>88416482000106</v>
      </c>
      <c r="I4014" t="s">
        <v>30</v>
      </c>
      <c r="J4014">
        <v>85.26</v>
      </c>
      <c r="K4014">
        <v>1647.22</v>
      </c>
    </row>
    <row r="4015" spans="1:11" x14ac:dyDescent="0.25">
      <c r="A4015" t="s">
        <v>5958</v>
      </c>
      <c r="B4015" t="str">
        <f>C4015&amp;"-"&amp;COUNTIF(C$2:C4015,C4015)</f>
        <v>75292-11</v>
      </c>
      <c r="C4015">
        <v>75292</v>
      </c>
      <c r="D4015" s="57">
        <v>45133</v>
      </c>
      <c r="E4015" s="84" t="str">
        <f>F4015&amp;"-"&amp;COUNTIF($F$2:F4015,F4015)</f>
        <v>METASA-3109</v>
      </c>
      <c r="F4015" s="84" t="str">
        <f t="shared" si="176"/>
        <v>METASA</v>
      </c>
      <c r="G4015" t="s">
        <v>8581</v>
      </c>
      <c r="H4015" s="62">
        <v>88416482000106</v>
      </c>
      <c r="I4015" t="s">
        <v>30</v>
      </c>
      <c r="J4015">
        <v>79.38</v>
      </c>
      <c r="K4015">
        <v>1323.26</v>
      </c>
    </row>
    <row r="4016" spans="1:11" x14ac:dyDescent="0.25">
      <c r="A4016" t="s">
        <v>5958</v>
      </c>
      <c r="B4016" t="str">
        <f>C4016&amp;"-"&amp;COUNTIF(C$2:C4016,C4016)</f>
        <v>75292-12</v>
      </c>
      <c r="C4016">
        <v>75292</v>
      </c>
      <c r="D4016" s="57">
        <v>45133</v>
      </c>
      <c r="E4016" s="84" t="str">
        <f>F4016&amp;"-"&amp;COUNTIF($F$2:F4016,F4016)</f>
        <v>METASA-3110</v>
      </c>
      <c r="F4016" s="84" t="str">
        <f t="shared" si="176"/>
        <v>METASA</v>
      </c>
      <c r="G4016" t="s">
        <v>8581</v>
      </c>
      <c r="H4016" s="62">
        <v>88416482000106</v>
      </c>
      <c r="I4016" t="s">
        <v>30</v>
      </c>
      <c r="J4016">
        <v>1794.8</v>
      </c>
      <c r="K4016">
        <v>28555.27</v>
      </c>
    </row>
    <row r="4017" spans="1:11" x14ac:dyDescent="0.25">
      <c r="A4017" t="s">
        <v>5958</v>
      </c>
      <c r="B4017" t="str">
        <f>C4017&amp;"-"&amp;COUNTIF(C$2:C4017,C4017)</f>
        <v>75292-13</v>
      </c>
      <c r="C4017">
        <v>75292</v>
      </c>
      <c r="D4017" s="57">
        <v>45133</v>
      </c>
      <c r="E4017" s="84" t="str">
        <f>F4017&amp;"-"&amp;COUNTIF($F$2:F4017,F4017)</f>
        <v>METASA-3111</v>
      </c>
      <c r="F4017" s="84" t="str">
        <f t="shared" si="176"/>
        <v>METASA</v>
      </c>
      <c r="G4017" t="s">
        <v>8581</v>
      </c>
      <c r="H4017" s="62">
        <v>88416482000106</v>
      </c>
      <c r="I4017" t="s">
        <v>30</v>
      </c>
      <c r="J4017">
        <v>908.36</v>
      </c>
      <c r="K4017">
        <v>15905.38</v>
      </c>
    </row>
    <row r="4018" spans="1:11" x14ac:dyDescent="0.25">
      <c r="A4018" t="s">
        <v>5958</v>
      </c>
      <c r="B4018" t="str">
        <f>C4018&amp;"-"&amp;COUNTIF(C$2:C4018,C4018)</f>
        <v>75292-14</v>
      </c>
      <c r="C4018">
        <v>75292</v>
      </c>
      <c r="D4018" s="57">
        <v>45133</v>
      </c>
      <c r="E4018" s="84" t="str">
        <f>F4018&amp;"-"&amp;COUNTIF($F$2:F4018,F4018)</f>
        <v>METASA-3112</v>
      </c>
      <c r="F4018" s="84" t="str">
        <f t="shared" si="176"/>
        <v>METASA</v>
      </c>
      <c r="G4018" t="s">
        <v>8581</v>
      </c>
      <c r="H4018" s="62">
        <v>88416482000106</v>
      </c>
      <c r="I4018" t="s">
        <v>30</v>
      </c>
      <c r="J4018">
        <v>260.17</v>
      </c>
      <c r="K4018">
        <v>6116.6</v>
      </c>
    </row>
    <row r="4019" spans="1:11" x14ac:dyDescent="0.25">
      <c r="A4019" t="s">
        <v>5958</v>
      </c>
      <c r="B4019" t="str">
        <f>C4019&amp;"-"&amp;COUNTIF(C$2:C4019,C4019)</f>
        <v>75292-15</v>
      </c>
      <c r="C4019">
        <v>75292</v>
      </c>
      <c r="D4019" s="57">
        <v>45133</v>
      </c>
      <c r="E4019" s="84" t="str">
        <f>F4019&amp;"-"&amp;COUNTIF($F$2:F4019,F4019)</f>
        <v>METASA-3113</v>
      </c>
      <c r="F4019" s="84" t="str">
        <f t="shared" si="176"/>
        <v>METASA</v>
      </c>
      <c r="G4019" t="s">
        <v>8581</v>
      </c>
      <c r="H4019" s="62">
        <v>88416482000106</v>
      </c>
      <c r="I4019" t="s">
        <v>869</v>
      </c>
      <c r="J4019">
        <v>3248.88</v>
      </c>
      <c r="K4019">
        <v>62053.599999999999</v>
      </c>
    </row>
    <row r="4020" spans="1:11" x14ac:dyDescent="0.25">
      <c r="A4020" t="s">
        <v>5958</v>
      </c>
      <c r="B4020" t="str">
        <f>C4020&amp;"-"&amp;COUNTIF(C$2:C4020,C4020)</f>
        <v>75296-1</v>
      </c>
      <c r="C4020">
        <v>75296</v>
      </c>
      <c r="D4020" s="57">
        <v>45133</v>
      </c>
      <c r="E4020" s="84" t="str">
        <f>F4020&amp;"-"&amp;COUNTIF($F$2:F4020,F4020)</f>
        <v>METASA-3114</v>
      </c>
      <c r="F4020" s="84" t="str">
        <f t="shared" si="176"/>
        <v>METASA</v>
      </c>
      <c r="G4020" t="s">
        <v>8581</v>
      </c>
      <c r="H4020" s="62">
        <v>88416482000106</v>
      </c>
      <c r="I4020" t="s">
        <v>30</v>
      </c>
      <c r="J4020">
        <v>949.74</v>
      </c>
      <c r="K4020">
        <v>15832.17</v>
      </c>
    </row>
    <row r="4021" spans="1:11" x14ac:dyDescent="0.25">
      <c r="A4021" t="s">
        <v>5958</v>
      </c>
      <c r="B4021" t="str">
        <f>C4021&amp;"-"&amp;COUNTIF(C$2:C4021,C4021)</f>
        <v>75296-2</v>
      </c>
      <c r="C4021">
        <v>75296</v>
      </c>
      <c r="D4021" s="57">
        <v>45133</v>
      </c>
      <c r="E4021" s="84" t="str">
        <f>F4021&amp;"-"&amp;COUNTIF($F$2:F4021,F4021)</f>
        <v>METASA-3115</v>
      </c>
      <c r="F4021" s="84" t="str">
        <f t="shared" si="176"/>
        <v>METASA</v>
      </c>
      <c r="G4021" t="s">
        <v>8581</v>
      </c>
      <c r="H4021" s="62">
        <v>88416482000106</v>
      </c>
      <c r="I4021" t="s">
        <v>30</v>
      </c>
      <c r="J4021">
        <v>482.88</v>
      </c>
      <c r="K4021">
        <v>9329.24</v>
      </c>
    </row>
    <row r="4022" spans="1:11" x14ac:dyDescent="0.25">
      <c r="A4022" t="s">
        <v>5958</v>
      </c>
      <c r="B4022" t="str">
        <f>C4022&amp;"-"&amp;COUNTIF(C$2:C4022,C4022)</f>
        <v>75309-1</v>
      </c>
      <c r="C4022">
        <v>75309</v>
      </c>
      <c r="D4022" s="57">
        <v>45134</v>
      </c>
      <c r="E4022" s="84" t="str">
        <f>F4022&amp;"-"&amp;COUNTIF($F$2:F4022,F4022)</f>
        <v>METASA-3116</v>
      </c>
      <c r="F4022" s="84" t="str">
        <f t="shared" si="176"/>
        <v>METASA</v>
      </c>
      <c r="G4022" t="s">
        <v>8581</v>
      </c>
      <c r="H4022" s="62">
        <v>88416482000106</v>
      </c>
      <c r="I4022" t="s">
        <v>30</v>
      </c>
      <c r="J4022">
        <v>3168.78</v>
      </c>
      <c r="K4022">
        <v>55928.97</v>
      </c>
    </row>
    <row r="4023" spans="1:11" x14ac:dyDescent="0.25">
      <c r="A4023" t="s">
        <v>5958</v>
      </c>
      <c r="B4023" t="str">
        <f>C4023&amp;"-"&amp;COUNTIF(C$2:C4023,C4023)</f>
        <v>75309-2</v>
      </c>
      <c r="C4023">
        <v>75309</v>
      </c>
      <c r="D4023" s="57">
        <v>45134</v>
      </c>
      <c r="E4023" s="84" t="str">
        <f>F4023&amp;"-"&amp;COUNTIF($F$2:F4023,F4023)</f>
        <v>METASA-3117</v>
      </c>
      <c r="F4023" s="84" t="str">
        <f t="shared" si="176"/>
        <v>METASA</v>
      </c>
      <c r="G4023" t="s">
        <v>8581</v>
      </c>
      <c r="H4023" s="62">
        <v>88416482000106</v>
      </c>
      <c r="I4023" t="s">
        <v>30</v>
      </c>
      <c r="J4023">
        <v>632.47</v>
      </c>
      <c r="K4023">
        <v>10676.09</v>
      </c>
    </row>
    <row r="4024" spans="1:11" x14ac:dyDescent="0.25">
      <c r="A4024" t="s">
        <v>5958</v>
      </c>
      <c r="B4024" t="str">
        <f>C4024&amp;"-"&amp;COUNTIF(C$2:C4024,C4024)</f>
        <v>75309-3</v>
      </c>
      <c r="C4024">
        <v>75309</v>
      </c>
      <c r="D4024" s="57">
        <v>45134</v>
      </c>
      <c r="E4024" s="84" t="str">
        <f>F4024&amp;"-"&amp;COUNTIF($F$2:F4024,F4024)</f>
        <v>METASA-3118</v>
      </c>
      <c r="F4024" s="84" t="str">
        <f t="shared" si="176"/>
        <v>METASA</v>
      </c>
      <c r="G4024" t="s">
        <v>8581</v>
      </c>
      <c r="H4024" s="62">
        <v>88416482000106</v>
      </c>
      <c r="I4024" t="s">
        <v>30</v>
      </c>
      <c r="J4024">
        <v>61.07</v>
      </c>
      <c r="K4024">
        <v>929.49</v>
      </c>
    </row>
    <row r="4025" spans="1:11" x14ac:dyDescent="0.25">
      <c r="A4025" t="s">
        <v>5958</v>
      </c>
      <c r="B4025" t="str">
        <f>C4025&amp;"-"&amp;COUNTIF(C$2:C4025,C4025)</f>
        <v>75309-4</v>
      </c>
      <c r="C4025">
        <v>75309</v>
      </c>
      <c r="D4025" s="57">
        <v>45134</v>
      </c>
      <c r="E4025" s="84" t="str">
        <f>F4025&amp;"-"&amp;COUNTIF($F$2:F4025,F4025)</f>
        <v>METASA-3119</v>
      </c>
      <c r="F4025" s="84" t="str">
        <f t="shared" si="176"/>
        <v>METASA</v>
      </c>
      <c r="G4025" t="s">
        <v>8581</v>
      </c>
      <c r="H4025" s="62">
        <v>88416482000106</v>
      </c>
      <c r="I4025" t="s">
        <v>30</v>
      </c>
      <c r="J4025">
        <v>505.08</v>
      </c>
      <c r="K4025">
        <v>8197.4500000000007</v>
      </c>
    </row>
    <row r="4026" spans="1:11" x14ac:dyDescent="0.25">
      <c r="A4026" t="s">
        <v>5958</v>
      </c>
      <c r="B4026" t="str">
        <f>C4026&amp;"-"&amp;COUNTIF(C$2:C4026,C4026)</f>
        <v>75309-5</v>
      </c>
      <c r="C4026">
        <v>75309</v>
      </c>
      <c r="D4026" s="57">
        <v>45134</v>
      </c>
      <c r="E4026" s="84" t="str">
        <f>F4026&amp;"-"&amp;COUNTIF($F$2:F4026,F4026)</f>
        <v>METASA-3120</v>
      </c>
      <c r="F4026" s="84" t="str">
        <f t="shared" si="176"/>
        <v>METASA</v>
      </c>
      <c r="G4026" t="s">
        <v>8581</v>
      </c>
      <c r="H4026" s="62">
        <v>88416482000106</v>
      </c>
      <c r="I4026" t="s">
        <v>30</v>
      </c>
      <c r="J4026">
        <v>1006.73</v>
      </c>
      <c r="K4026">
        <v>14557.32</v>
      </c>
    </row>
    <row r="4027" spans="1:11" x14ac:dyDescent="0.25">
      <c r="A4027" t="s">
        <v>5958</v>
      </c>
      <c r="B4027" t="str">
        <f>C4027&amp;"-"&amp;COUNTIF(C$2:C4027,C4027)</f>
        <v>75309-6</v>
      </c>
      <c r="C4027">
        <v>75309</v>
      </c>
      <c r="D4027" s="57">
        <v>45134</v>
      </c>
      <c r="E4027" s="84" t="str">
        <f>F4027&amp;"-"&amp;COUNTIF($F$2:F4027,F4027)</f>
        <v>METASA-3121</v>
      </c>
      <c r="F4027" s="84" t="str">
        <f t="shared" si="176"/>
        <v>METASA</v>
      </c>
      <c r="G4027" t="s">
        <v>8581</v>
      </c>
      <c r="H4027" s="62">
        <v>88416482000106</v>
      </c>
      <c r="I4027" t="s">
        <v>30</v>
      </c>
      <c r="J4027">
        <v>5419.66</v>
      </c>
      <c r="K4027">
        <v>82487.23</v>
      </c>
    </row>
    <row r="4028" spans="1:11" x14ac:dyDescent="0.25">
      <c r="A4028" t="s">
        <v>5958</v>
      </c>
      <c r="B4028" t="str">
        <f>C4028&amp;"-"&amp;COUNTIF(C$2:C4028,C4028)</f>
        <v>75309-7</v>
      </c>
      <c r="C4028">
        <v>75309</v>
      </c>
      <c r="D4028" s="57">
        <v>45134</v>
      </c>
      <c r="E4028" s="84" t="str">
        <f>F4028&amp;"-"&amp;COUNTIF($F$2:F4028,F4028)</f>
        <v>METASA-3122</v>
      </c>
      <c r="F4028" s="84" t="str">
        <f t="shared" si="176"/>
        <v>METASA</v>
      </c>
      <c r="G4028" t="s">
        <v>8581</v>
      </c>
      <c r="H4028" s="62">
        <v>88416482000106</v>
      </c>
      <c r="I4028" t="s">
        <v>30</v>
      </c>
      <c r="J4028">
        <v>104.44</v>
      </c>
      <c r="K4028">
        <v>1762.95</v>
      </c>
    </row>
    <row r="4029" spans="1:11" x14ac:dyDescent="0.25">
      <c r="A4029" t="s">
        <v>5958</v>
      </c>
      <c r="B4029" t="str">
        <f>C4029&amp;"-"&amp;COUNTIF(C$2:C4029,C4029)</f>
        <v>75309-8</v>
      </c>
      <c r="C4029">
        <v>75309</v>
      </c>
      <c r="D4029" s="57">
        <v>45134</v>
      </c>
      <c r="E4029" s="84" t="str">
        <f>F4029&amp;"-"&amp;COUNTIF($F$2:F4029,F4029)</f>
        <v>METASA-3123</v>
      </c>
      <c r="F4029" s="84" t="str">
        <f t="shared" si="176"/>
        <v>METASA</v>
      </c>
      <c r="G4029" t="s">
        <v>8581</v>
      </c>
      <c r="H4029" s="62">
        <v>88416482000106</v>
      </c>
      <c r="I4029" t="s">
        <v>30</v>
      </c>
      <c r="J4029">
        <v>341.08</v>
      </c>
      <c r="K4029">
        <v>5191.24</v>
      </c>
    </row>
    <row r="4030" spans="1:11" x14ac:dyDescent="0.25">
      <c r="A4030" t="s">
        <v>5958</v>
      </c>
      <c r="B4030" t="str">
        <f>C4030&amp;"-"&amp;COUNTIF(C$2:C4030,C4030)</f>
        <v>75309-9</v>
      </c>
      <c r="C4030">
        <v>75309</v>
      </c>
      <c r="D4030" s="57">
        <v>45134</v>
      </c>
      <c r="E4030" s="84" t="str">
        <f>F4030&amp;"-"&amp;COUNTIF($F$2:F4030,F4030)</f>
        <v>METASA-3124</v>
      </c>
      <c r="F4030" s="84" t="str">
        <f t="shared" si="176"/>
        <v>METASA</v>
      </c>
      <c r="G4030" t="s">
        <v>8581</v>
      </c>
      <c r="H4030" s="62">
        <v>88416482000106</v>
      </c>
      <c r="I4030" t="s">
        <v>30</v>
      </c>
      <c r="J4030">
        <v>517.84</v>
      </c>
      <c r="K4030">
        <v>8316.51</v>
      </c>
    </row>
    <row r="4031" spans="1:11" x14ac:dyDescent="0.25">
      <c r="A4031" t="s">
        <v>5958</v>
      </c>
      <c r="B4031" t="str">
        <f>C4031&amp;"-"&amp;COUNTIF(C$2:C4031,C4031)</f>
        <v>75309-10</v>
      </c>
      <c r="C4031">
        <v>75309</v>
      </c>
      <c r="D4031" s="57">
        <v>45134</v>
      </c>
      <c r="E4031" s="84" t="str">
        <f>F4031&amp;"-"&amp;COUNTIF($F$2:F4031,F4031)</f>
        <v>METASA-3125</v>
      </c>
      <c r="F4031" s="84" t="str">
        <f t="shared" si="176"/>
        <v>METASA</v>
      </c>
      <c r="G4031" t="s">
        <v>8581</v>
      </c>
      <c r="H4031" s="62">
        <v>88416482000106</v>
      </c>
      <c r="I4031" t="s">
        <v>30</v>
      </c>
      <c r="J4031">
        <v>2826.76</v>
      </c>
      <c r="K4031">
        <v>52775.61</v>
      </c>
    </row>
    <row r="4032" spans="1:11" x14ac:dyDescent="0.25">
      <c r="A4032" t="s">
        <v>5958</v>
      </c>
      <c r="B4032" t="str">
        <f>C4032&amp;"-"&amp;COUNTIF(C$2:C4032,C4032)</f>
        <v>75309-11</v>
      </c>
      <c r="C4032">
        <v>75309</v>
      </c>
      <c r="D4032" s="57">
        <v>45134</v>
      </c>
      <c r="E4032" s="84" t="str">
        <f>F4032&amp;"-"&amp;COUNTIF($F$2:F4032,F4032)</f>
        <v>METASA-3126</v>
      </c>
      <c r="F4032" s="84" t="str">
        <f t="shared" si="176"/>
        <v>METASA</v>
      </c>
      <c r="G4032" t="s">
        <v>8581</v>
      </c>
      <c r="H4032" s="62">
        <v>88416482000106</v>
      </c>
      <c r="I4032" t="s">
        <v>30</v>
      </c>
      <c r="J4032">
        <v>160.96</v>
      </c>
      <c r="K4032">
        <v>3109.75</v>
      </c>
    </row>
    <row r="4033" spans="1:11" x14ac:dyDescent="0.25">
      <c r="A4033" t="s">
        <v>5958</v>
      </c>
      <c r="B4033" t="str">
        <f>C4033&amp;"-"&amp;COUNTIF(C$2:C4033,C4033)</f>
        <v>75309-12</v>
      </c>
      <c r="C4033">
        <v>75309</v>
      </c>
      <c r="D4033" s="57">
        <v>45134</v>
      </c>
      <c r="E4033" s="84" t="str">
        <f>F4033&amp;"-"&amp;COUNTIF($F$2:F4033,F4033)</f>
        <v>METASA-3127</v>
      </c>
      <c r="F4033" s="84" t="str">
        <f t="shared" si="176"/>
        <v>METASA</v>
      </c>
      <c r="G4033" t="s">
        <v>8581</v>
      </c>
      <c r="H4033" s="62">
        <v>88416482000106</v>
      </c>
      <c r="I4033" t="s">
        <v>30</v>
      </c>
      <c r="J4033">
        <v>14.8</v>
      </c>
      <c r="K4033">
        <v>246.72</v>
      </c>
    </row>
    <row r="4034" spans="1:11" x14ac:dyDescent="0.25">
      <c r="A4034" t="s">
        <v>5958</v>
      </c>
      <c r="B4034" t="str">
        <f>C4034&amp;"-"&amp;COUNTIF(C$2:C4034,C4034)</f>
        <v>75309-13</v>
      </c>
      <c r="C4034">
        <v>75309</v>
      </c>
      <c r="D4034" s="57">
        <v>45134</v>
      </c>
      <c r="E4034" s="84" t="str">
        <f>F4034&amp;"-"&amp;COUNTIF($F$2:F4034,F4034)</f>
        <v>METASA-3128</v>
      </c>
      <c r="F4034" s="84" t="str">
        <f t="shared" si="176"/>
        <v>METASA</v>
      </c>
      <c r="G4034" t="s">
        <v>8581</v>
      </c>
      <c r="H4034" s="62">
        <v>88416482000106</v>
      </c>
      <c r="I4034" t="s">
        <v>30</v>
      </c>
      <c r="J4034">
        <v>98.82</v>
      </c>
      <c r="K4034">
        <v>1647.33</v>
      </c>
    </row>
    <row r="4035" spans="1:11" x14ac:dyDescent="0.25">
      <c r="A4035" t="s">
        <v>5958</v>
      </c>
      <c r="B4035" t="str">
        <f>C4035&amp;"-"&amp;COUNTIF(C$2:C4035,C4035)</f>
        <v>75309-14</v>
      </c>
      <c r="C4035">
        <v>75309</v>
      </c>
      <c r="D4035" s="57">
        <v>45134</v>
      </c>
      <c r="E4035" s="84" t="str">
        <f>F4035&amp;"-"&amp;COUNTIF($F$2:F4035,F4035)</f>
        <v>METASA-3129</v>
      </c>
      <c r="F4035" s="84" t="str">
        <f t="shared" ref="F4035:F4098" si="177">LEFT(G4035,SEARCH(" ",G4035)-1)</f>
        <v>METASA</v>
      </c>
      <c r="G4035" t="s">
        <v>8581</v>
      </c>
      <c r="H4035" s="62">
        <v>88416482000106</v>
      </c>
      <c r="I4035" t="s">
        <v>30</v>
      </c>
      <c r="J4035">
        <v>2314.41</v>
      </c>
      <c r="K4035">
        <v>36822.26</v>
      </c>
    </row>
    <row r="4036" spans="1:11" x14ac:dyDescent="0.25">
      <c r="A4036" t="s">
        <v>5958</v>
      </c>
      <c r="B4036" t="str">
        <f>C4036&amp;"-"&amp;COUNTIF(C$2:C4036,C4036)</f>
        <v>75309-15</v>
      </c>
      <c r="C4036">
        <v>75309</v>
      </c>
      <c r="D4036" s="57">
        <v>45134</v>
      </c>
      <c r="E4036" s="84" t="str">
        <f>F4036&amp;"-"&amp;COUNTIF($F$2:F4036,F4036)</f>
        <v>METASA-3130</v>
      </c>
      <c r="F4036" s="84" t="str">
        <f t="shared" si="177"/>
        <v>METASA</v>
      </c>
      <c r="G4036" t="s">
        <v>8581</v>
      </c>
      <c r="H4036" s="62">
        <v>88416482000106</v>
      </c>
      <c r="I4036" t="s">
        <v>30</v>
      </c>
      <c r="J4036">
        <v>12.82</v>
      </c>
      <c r="K4036">
        <v>195.12</v>
      </c>
    </row>
    <row r="4037" spans="1:11" x14ac:dyDescent="0.25">
      <c r="A4037" t="s">
        <v>5958</v>
      </c>
      <c r="B4037" t="str">
        <f>C4037&amp;"-"&amp;COUNTIF(C$2:C4037,C4037)</f>
        <v>75309-16</v>
      </c>
      <c r="C4037">
        <v>75309</v>
      </c>
      <c r="D4037" s="57">
        <v>45134</v>
      </c>
      <c r="E4037" s="84" t="str">
        <f>F4037&amp;"-"&amp;COUNTIF($F$2:F4037,F4037)</f>
        <v>METASA-3131</v>
      </c>
      <c r="F4037" s="84" t="str">
        <f t="shared" si="177"/>
        <v>METASA</v>
      </c>
      <c r="G4037" t="s">
        <v>8581</v>
      </c>
      <c r="H4037" s="62">
        <v>88416482000106</v>
      </c>
      <c r="I4037" t="s">
        <v>30</v>
      </c>
      <c r="J4037">
        <v>8.1999999999999993</v>
      </c>
      <c r="K4037">
        <v>195.41</v>
      </c>
    </row>
    <row r="4038" spans="1:11" x14ac:dyDescent="0.25">
      <c r="A4038" t="s">
        <v>5958</v>
      </c>
      <c r="B4038" t="str">
        <f>C4038&amp;"-"&amp;COUNTIF(C$2:C4038,C4038)</f>
        <v>75309-17</v>
      </c>
      <c r="C4038">
        <v>75309</v>
      </c>
      <c r="D4038" s="57">
        <v>45134</v>
      </c>
      <c r="E4038" s="84" t="str">
        <f>F4038&amp;"-"&amp;COUNTIF($F$2:F4038,F4038)</f>
        <v>METASA-3132</v>
      </c>
      <c r="F4038" s="84" t="str">
        <f t="shared" si="177"/>
        <v>METASA</v>
      </c>
      <c r="G4038" t="s">
        <v>8581</v>
      </c>
      <c r="H4038" s="62">
        <v>88416482000106</v>
      </c>
      <c r="I4038" t="s">
        <v>30</v>
      </c>
      <c r="J4038">
        <v>267.2</v>
      </c>
      <c r="K4038">
        <v>6941.86</v>
      </c>
    </row>
    <row r="4039" spans="1:11" x14ac:dyDescent="0.25">
      <c r="A4039" t="s">
        <v>5958</v>
      </c>
      <c r="B4039" t="str">
        <f>C4039&amp;"-"&amp;COUNTIF(C$2:C4039,C4039)</f>
        <v>75309-18</v>
      </c>
      <c r="C4039">
        <v>75309</v>
      </c>
      <c r="D4039" s="57">
        <v>45134</v>
      </c>
      <c r="E4039" s="84" t="str">
        <f>F4039&amp;"-"&amp;COUNTIF($F$2:F4039,F4039)</f>
        <v>METASA-3133</v>
      </c>
      <c r="F4039" s="84" t="str">
        <f t="shared" si="177"/>
        <v>METASA</v>
      </c>
      <c r="G4039" t="s">
        <v>8581</v>
      </c>
      <c r="H4039" s="62">
        <v>88416482000106</v>
      </c>
      <c r="I4039" t="s">
        <v>30</v>
      </c>
      <c r="J4039">
        <v>1394.41</v>
      </c>
      <c r="K4039">
        <v>23244.81</v>
      </c>
    </row>
    <row r="4040" spans="1:11" x14ac:dyDescent="0.25">
      <c r="A4040" t="s">
        <v>5958</v>
      </c>
      <c r="B4040" t="str">
        <f>C4040&amp;"-"&amp;COUNTIF(C$2:C4040,C4040)</f>
        <v>75309-19</v>
      </c>
      <c r="C4040">
        <v>75309</v>
      </c>
      <c r="D4040" s="57">
        <v>45134</v>
      </c>
      <c r="E4040" s="84" t="str">
        <f>F4040&amp;"-"&amp;COUNTIF($F$2:F4040,F4040)</f>
        <v>METASA-3134</v>
      </c>
      <c r="F4040" s="84" t="str">
        <f t="shared" si="177"/>
        <v>METASA</v>
      </c>
      <c r="G4040" t="s">
        <v>8581</v>
      </c>
      <c r="H4040" s="62">
        <v>88416482000106</v>
      </c>
      <c r="I4040" t="s">
        <v>30</v>
      </c>
      <c r="J4040">
        <v>5661.48</v>
      </c>
      <c r="K4040">
        <v>108190.86</v>
      </c>
    </row>
    <row r="4041" spans="1:11" x14ac:dyDescent="0.25">
      <c r="A4041" t="s">
        <v>6002</v>
      </c>
      <c r="B4041" t="str">
        <f>C4041&amp;"-"&amp;COUNTIF(C$2:C4041,C4041)</f>
        <v>120417-1</v>
      </c>
      <c r="C4041">
        <v>120417</v>
      </c>
      <c r="D4041" s="57">
        <v>45134</v>
      </c>
      <c r="E4041" s="84" t="str">
        <f>F4041&amp;"-"&amp;COUNTIF($F$2:F4041,F4041)</f>
        <v>POLEODUTO-73</v>
      </c>
      <c r="F4041" s="84" t="str">
        <f t="shared" si="177"/>
        <v>POLEODUTO</v>
      </c>
      <c r="G4041" t="s">
        <v>8592</v>
      </c>
      <c r="H4041" s="62">
        <v>72797913000191</v>
      </c>
      <c r="I4041" t="s">
        <v>869</v>
      </c>
      <c r="J4041">
        <v>5</v>
      </c>
      <c r="K4041">
        <v>8236.15</v>
      </c>
    </row>
    <row r="4042" spans="1:11" x14ac:dyDescent="0.25">
      <c r="A4042" t="s">
        <v>6002</v>
      </c>
      <c r="B4042" t="str">
        <f>C4042&amp;"-"&amp;COUNTIF(C$2:C4042,C4042)</f>
        <v>120417-2</v>
      </c>
      <c r="C4042">
        <v>120417</v>
      </c>
      <c r="D4042" s="57">
        <v>45134</v>
      </c>
      <c r="E4042" s="84" t="str">
        <f>F4042&amp;"-"&amp;COUNTIF($F$2:F4042,F4042)</f>
        <v>POLEODUTO-74</v>
      </c>
      <c r="F4042" s="84" t="str">
        <f t="shared" si="177"/>
        <v>POLEODUTO</v>
      </c>
      <c r="G4042" t="s">
        <v>8592</v>
      </c>
      <c r="H4042" s="62">
        <v>72797913000191</v>
      </c>
      <c r="I4042" t="s">
        <v>869</v>
      </c>
      <c r="J4042">
        <v>11</v>
      </c>
      <c r="K4042">
        <v>16498.46</v>
      </c>
    </row>
    <row r="4043" spans="1:11" x14ac:dyDescent="0.25">
      <c r="A4043" t="s">
        <v>6002</v>
      </c>
      <c r="B4043" t="str">
        <f>C4043&amp;"-"&amp;COUNTIF(C$2:C4043,C4043)</f>
        <v>120417-3</v>
      </c>
      <c r="C4043">
        <v>120417</v>
      </c>
      <c r="D4043" s="57">
        <v>45134</v>
      </c>
      <c r="E4043" s="84" t="str">
        <f>F4043&amp;"-"&amp;COUNTIF($F$2:F4043,F4043)</f>
        <v>POLEODUTO-75</v>
      </c>
      <c r="F4043" s="84" t="str">
        <f t="shared" si="177"/>
        <v>POLEODUTO</v>
      </c>
      <c r="G4043" t="s">
        <v>8592</v>
      </c>
      <c r="H4043" s="62">
        <v>72797913000191</v>
      </c>
      <c r="I4043" t="s">
        <v>869</v>
      </c>
      <c r="J4043">
        <v>4</v>
      </c>
      <c r="K4043">
        <v>7695.4</v>
      </c>
    </row>
    <row r="4044" spans="1:11" x14ac:dyDescent="0.25">
      <c r="A4044" t="s">
        <v>6002</v>
      </c>
      <c r="B4044" t="str">
        <f>C4044&amp;"-"&amp;COUNTIF(C$2:C4044,C4044)</f>
        <v>120417-4</v>
      </c>
      <c r="C4044">
        <v>120417</v>
      </c>
      <c r="D4044" s="57">
        <v>45134</v>
      </c>
      <c r="E4044" s="84" t="str">
        <f>F4044&amp;"-"&amp;COUNTIF($F$2:F4044,F4044)</f>
        <v>POLEODUTO-76</v>
      </c>
      <c r="F4044" s="84" t="str">
        <f t="shared" si="177"/>
        <v>POLEODUTO</v>
      </c>
      <c r="G4044" t="s">
        <v>8592</v>
      </c>
      <c r="H4044" s="62">
        <v>72797913000191</v>
      </c>
      <c r="I4044" t="s">
        <v>869</v>
      </c>
      <c r="J4044">
        <v>1</v>
      </c>
      <c r="K4044">
        <v>1777.17</v>
      </c>
    </row>
    <row r="4045" spans="1:11" x14ac:dyDescent="0.25">
      <c r="A4045" t="s">
        <v>6002</v>
      </c>
      <c r="B4045" t="str">
        <f>C4045&amp;"-"&amp;COUNTIF(C$2:C4045,C4045)</f>
        <v>120417-5</v>
      </c>
      <c r="C4045">
        <v>120417</v>
      </c>
      <c r="D4045" s="57">
        <v>45134</v>
      </c>
      <c r="E4045" s="84" t="str">
        <f>F4045&amp;"-"&amp;COUNTIF($F$2:F4045,F4045)</f>
        <v>POLEODUTO-77</v>
      </c>
      <c r="F4045" s="84" t="str">
        <f t="shared" si="177"/>
        <v>POLEODUTO</v>
      </c>
      <c r="G4045" t="s">
        <v>8592</v>
      </c>
      <c r="H4045" s="62">
        <v>72797913000191</v>
      </c>
      <c r="I4045" t="s">
        <v>869</v>
      </c>
      <c r="J4045">
        <v>1</v>
      </c>
      <c r="K4045">
        <v>1363.88</v>
      </c>
    </row>
    <row r="4046" spans="1:11" x14ac:dyDescent="0.25">
      <c r="A4046" t="s">
        <v>6002</v>
      </c>
      <c r="B4046" t="str">
        <f>C4046&amp;"-"&amp;COUNTIF(C$2:C4046,C4046)</f>
        <v>120417-6</v>
      </c>
      <c r="C4046">
        <v>120417</v>
      </c>
      <c r="D4046" s="57">
        <v>45134</v>
      </c>
      <c r="E4046" s="84" t="str">
        <f>F4046&amp;"-"&amp;COUNTIF($F$2:F4046,F4046)</f>
        <v>POLEODUTO-78</v>
      </c>
      <c r="F4046" s="84" t="str">
        <f t="shared" si="177"/>
        <v>POLEODUTO</v>
      </c>
      <c r="G4046" t="s">
        <v>8592</v>
      </c>
      <c r="H4046" s="62">
        <v>72797913000191</v>
      </c>
      <c r="I4046" t="s">
        <v>869</v>
      </c>
      <c r="J4046">
        <v>2</v>
      </c>
      <c r="K4046">
        <v>2718.4</v>
      </c>
    </row>
    <row r="4047" spans="1:11" x14ac:dyDescent="0.25">
      <c r="A4047" t="s">
        <v>6002</v>
      </c>
      <c r="B4047" t="str">
        <f>C4047&amp;"-"&amp;COUNTIF(C$2:C4047,C4047)</f>
        <v>120417-7</v>
      </c>
      <c r="C4047">
        <v>120417</v>
      </c>
      <c r="D4047" s="57">
        <v>45134</v>
      </c>
      <c r="E4047" s="84" t="str">
        <f>F4047&amp;"-"&amp;COUNTIF($F$2:F4047,F4047)</f>
        <v>POLEODUTO-79</v>
      </c>
      <c r="F4047" s="84" t="str">
        <f t="shared" si="177"/>
        <v>POLEODUTO</v>
      </c>
      <c r="G4047" t="s">
        <v>8592</v>
      </c>
      <c r="H4047" s="62">
        <v>72797913000191</v>
      </c>
      <c r="I4047" t="s">
        <v>869</v>
      </c>
      <c r="J4047">
        <v>13</v>
      </c>
      <c r="K4047">
        <v>19437.47</v>
      </c>
    </row>
    <row r="4048" spans="1:11" x14ac:dyDescent="0.25">
      <c r="A4048" t="s">
        <v>6002</v>
      </c>
      <c r="B4048" t="str">
        <f>C4048&amp;"-"&amp;COUNTIF(C$2:C4048,C4048)</f>
        <v>120417-8</v>
      </c>
      <c r="C4048">
        <v>120417</v>
      </c>
      <c r="D4048" s="57">
        <v>45134</v>
      </c>
      <c r="E4048" s="84" t="str">
        <f>F4048&amp;"-"&amp;COUNTIF($F$2:F4048,F4048)</f>
        <v>POLEODUTO-80</v>
      </c>
      <c r="F4048" s="84" t="str">
        <f t="shared" si="177"/>
        <v>POLEODUTO</v>
      </c>
      <c r="G4048" t="s">
        <v>8592</v>
      </c>
      <c r="H4048" s="62">
        <v>72797913000191</v>
      </c>
      <c r="I4048" t="s">
        <v>869</v>
      </c>
      <c r="J4048">
        <v>4</v>
      </c>
      <c r="K4048">
        <v>6543.32</v>
      </c>
    </row>
    <row r="4049" spans="1:11" x14ac:dyDescent="0.25">
      <c r="A4049" t="s">
        <v>6002</v>
      </c>
      <c r="B4049" t="str">
        <f>C4049&amp;"-"&amp;COUNTIF(C$2:C4049,C4049)</f>
        <v>120417-9</v>
      </c>
      <c r="C4049">
        <v>120417</v>
      </c>
      <c r="D4049" s="57">
        <v>45134</v>
      </c>
      <c r="E4049" s="84" t="str">
        <f>F4049&amp;"-"&amp;COUNTIF($F$2:F4049,F4049)</f>
        <v>POLEODUTO-81</v>
      </c>
      <c r="F4049" s="84" t="str">
        <f t="shared" si="177"/>
        <v>POLEODUTO</v>
      </c>
      <c r="G4049" t="s">
        <v>8592</v>
      </c>
      <c r="H4049" s="62">
        <v>72797913000191</v>
      </c>
      <c r="I4049" t="s">
        <v>869</v>
      </c>
      <c r="J4049">
        <v>30</v>
      </c>
      <c r="K4049">
        <v>13035</v>
      </c>
    </row>
    <row r="4050" spans="1:11" x14ac:dyDescent="0.25">
      <c r="A4050" t="s">
        <v>6002</v>
      </c>
      <c r="B4050" t="str">
        <f>C4050&amp;"-"&amp;COUNTIF(C$2:C4050,C4050)</f>
        <v>120418-1</v>
      </c>
      <c r="C4050">
        <v>120418</v>
      </c>
      <c r="D4050" s="57">
        <v>45134</v>
      </c>
      <c r="E4050" s="84" t="str">
        <f>F4050&amp;"-"&amp;COUNTIF($F$2:F4050,F4050)</f>
        <v>POLEODUTO-82</v>
      </c>
      <c r="F4050" s="84" t="str">
        <f t="shared" si="177"/>
        <v>POLEODUTO</v>
      </c>
      <c r="G4050" t="s">
        <v>8592</v>
      </c>
      <c r="H4050" s="62">
        <v>72797913000191</v>
      </c>
      <c r="I4050" t="s">
        <v>869</v>
      </c>
      <c r="J4050">
        <v>2</v>
      </c>
      <c r="K4050">
        <v>2446.48</v>
      </c>
    </row>
    <row r="4051" spans="1:11" x14ac:dyDescent="0.25">
      <c r="A4051" t="s">
        <v>6002</v>
      </c>
      <c r="B4051" t="str">
        <f>C4051&amp;"-"&amp;COUNTIF(C$2:C4051,C4051)</f>
        <v>120418-2</v>
      </c>
      <c r="C4051">
        <v>120418</v>
      </c>
      <c r="D4051" s="57">
        <v>45134</v>
      </c>
      <c r="E4051" s="84" t="str">
        <f>F4051&amp;"-"&amp;COUNTIF($F$2:F4051,F4051)</f>
        <v>POLEODUTO-83</v>
      </c>
      <c r="F4051" s="84" t="str">
        <f t="shared" si="177"/>
        <v>POLEODUTO</v>
      </c>
      <c r="G4051" t="s">
        <v>8592</v>
      </c>
      <c r="H4051" s="62">
        <v>72797913000191</v>
      </c>
      <c r="I4051" t="s">
        <v>869</v>
      </c>
      <c r="J4051">
        <v>1</v>
      </c>
      <c r="K4051">
        <v>407.17</v>
      </c>
    </row>
    <row r="4052" spans="1:11" x14ac:dyDescent="0.25">
      <c r="A4052" t="s">
        <v>6002</v>
      </c>
      <c r="B4052" t="str">
        <f>C4052&amp;"-"&amp;COUNTIF(C$2:C4052,C4052)</f>
        <v>120418-3</v>
      </c>
      <c r="C4052">
        <v>120418</v>
      </c>
      <c r="D4052" s="57">
        <v>45134</v>
      </c>
      <c r="E4052" s="84" t="str">
        <f>F4052&amp;"-"&amp;COUNTIF($F$2:F4052,F4052)</f>
        <v>POLEODUTO-84</v>
      </c>
      <c r="F4052" s="84" t="str">
        <f t="shared" si="177"/>
        <v>POLEODUTO</v>
      </c>
      <c r="G4052" t="s">
        <v>8592</v>
      </c>
      <c r="H4052" s="62">
        <v>72797913000191</v>
      </c>
      <c r="I4052" t="s">
        <v>869</v>
      </c>
      <c r="J4052">
        <v>272</v>
      </c>
      <c r="K4052">
        <v>38634.879999999997</v>
      </c>
    </row>
    <row r="4053" spans="1:11" x14ac:dyDescent="0.25">
      <c r="A4053" t="s">
        <v>6002</v>
      </c>
      <c r="B4053" t="str">
        <f>C4053&amp;"-"&amp;COUNTIF(C$2:C4053,C4053)</f>
        <v>120418-4</v>
      </c>
      <c r="C4053">
        <v>120418</v>
      </c>
      <c r="D4053" s="57">
        <v>45134</v>
      </c>
      <c r="E4053" s="84" t="str">
        <f>F4053&amp;"-"&amp;COUNTIF($F$2:F4053,F4053)</f>
        <v>POLEODUTO-85</v>
      </c>
      <c r="F4053" s="84" t="str">
        <f t="shared" si="177"/>
        <v>POLEODUTO</v>
      </c>
      <c r="G4053" t="s">
        <v>8592</v>
      </c>
      <c r="H4053" s="62">
        <v>72797913000191</v>
      </c>
      <c r="I4053" t="s">
        <v>869</v>
      </c>
      <c r="J4053">
        <v>159</v>
      </c>
      <c r="K4053">
        <v>19345.53</v>
      </c>
    </row>
    <row r="4054" spans="1:11" x14ac:dyDescent="0.25">
      <c r="A4054" t="s">
        <v>6002</v>
      </c>
      <c r="B4054" t="str">
        <f>C4054&amp;"-"&amp;COUNTIF(C$2:C4054,C4054)</f>
        <v>120418-5</v>
      </c>
      <c r="C4054">
        <v>120418</v>
      </c>
      <c r="D4054" s="57">
        <v>45134</v>
      </c>
      <c r="E4054" s="84" t="str">
        <f>F4054&amp;"-"&amp;COUNTIF($F$2:F4054,F4054)</f>
        <v>POLEODUTO-86</v>
      </c>
      <c r="F4054" s="84" t="str">
        <f t="shared" si="177"/>
        <v>POLEODUTO</v>
      </c>
      <c r="G4054" t="s">
        <v>8592</v>
      </c>
      <c r="H4054" s="62">
        <v>72797913000191</v>
      </c>
      <c r="I4054" t="s">
        <v>869</v>
      </c>
      <c r="J4054">
        <v>3583</v>
      </c>
      <c r="K4054">
        <v>367436.65</v>
      </c>
    </row>
    <row r="4055" spans="1:11" x14ac:dyDescent="0.25">
      <c r="A4055" t="s">
        <v>6002</v>
      </c>
      <c r="B4055" t="str">
        <f>C4055&amp;"-"&amp;COUNTIF(C$2:C4055,C4055)</f>
        <v>120418-6</v>
      </c>
      <c r="C4055">
        <v>120418</v>
      </c>
      <c r="D4055" s="57">
        <v>45134</v>
      </c>
      <c r="E4055" s="84" t="str">
        <f>F4055&amp;"-"&amp;COUNTIF($F$2:F4055,F4055)</f>
        <v>POLEODUTO-87</v>
      </c>
      <c r="F4055" s="84" t="str">
        <f t="shared" si="177"/>
        <v>POLEODUTO</v>
      </c>
      <c r="G4055" t="s">
        <v>8592</v>
      </c>
      <c r="H4055" s="62">
        <v>72797913000191</v>
      </c>
      <c r="I4055" t="s">
        <v>869</v>
      </c>
      <c r="J4055">
        <v>6823</v>
      </c>
      <c r="K4055">
        <v>124587.98</v>
      </c>
    </row>
    <row r="4056" spans="1:11" x14ac:dyDescent="0.25">
      <c r="A4056" t="s">
        <v>6002</v>
      </c>
      <c r="B4056" t="str">
        <f>C4056&amp;"-"&amp;COUNTIF(C$2:C4056,C4056)</f>
        <v>120418-7</v>
      </c>
      <c r="C4056">
        <v>120418</v>
      </c>
      <c r="D4056" s="57">
        <v>45134</v>
      </c>
      <c r="E4056" s="84" t="str">
        <f>F4056&amp;"-"&amp;COUNTIF($F$2:F4056,F4056)</f>
        <v>POLEODUTO-88</v>
      </c>
      <c r="F4056" s="84" t="str">
        <f t="shared" si="177"/>
        <v>POLEODUTO</v>
      </c>
      <c r="G4056" t="s">
        <v>8592</v>
      </c>
      <c r="H4056" s="62">
        <v>72797913000191</v>
      </c>
      <c r="I4056" t="s">
        <v>869</v>
      </c>
      <c r="J4056">
        <v>6</v>
      </c>
      <c r="K4056">
        <v>338.4</v>
      </c>
    </row>
    <row r="4057" spans="1:11" x14ac:dyDescent="0.25">
      <c r="A4057" t="s">
        <v>6002</v>
      </c>
      <c r="B4057" t="str">
        <f>C4057&amp;"-"&amp;COUNTIF(C$2:C4057,C4057)</f>
        <v>120418-8</v>
      </c>
      <c r="C4057">
        <v>120418</v>
      </c>
      <c r="D4057" s="57">
        <v>45134</v>
      </c>
      <c r="E4057" s="84" t="str">
        <f>F4057&amp;"-"&amp;COUNTIF($F$2:F4057,F4057)</f>
        <v>POLEODUTO-89</v>
      </c>
      <c r="F4057" s="84" t="str">
        <f t="shared" si="177"/>
        <v>POLEODUTO</v>
      </c>
      <c r="G4057" t="s">
        <v>8592</v>
      </c>
      <c r="H4057" s="62">
        <v>72797913000191</v>
      </c>
      <c r="I4057" t="s">
        <v>869</v>
      </c>
      <c r="J4057">
        <v>20</v>
      </c>
      <c r="K4057">
        <v>1653.4</v>
      </c>
    </row>
    <row r="4058" spans="1:11" x14ac:dyDescent="0.25">
      <c r="A4058" t="s">
        <v>6002</v>
      </c>
      <c r="B4058" t="str">
        <f>C4058&amp;"-"&amp;COUNTIF(C$2:C4058,C4058)</f>
        <v>120418-9</v>
      </c>
      <c r="C4058">
        <v>120418</v>
      </c>
      <c r="D4058" s="57">
        <v>45134</v>
      </c>
      <c r="E4058" s="84" t="str">
        <f>F4058&amp;"-"&amp;COUNTIF($F$2:F4058,F4058)</f>
        <v>POLEODUTO-90</v>
      </c>
      <c r="F4058" s="84" t="str">
        <f t="shared" si="177"/>
        <v>POLEODUTO</v>
      </c>
      <c r="G4058" t="s">
        <v>8592</v>
      </c>
      <c r="H4058" s="62">
        <v>72797913000191</v>
      </c>
      <c r="I4058" t="s">
        <v>869</v>
      </c>
      <c r="J4058">
        <v>4</v>
      </c>
      <c r="K4058">
        <v>438.36</v>
      </c>
    </row>
    <row r="4059" spans="1:11" x14ac:dyDescent="0.25">
      <c r="A4059" t="s">
        <v>6002</v>
      </c>
      <c r="B4059" t="str">
        <f>C4059&amp;"-"&amp;COUNTIF(C$2:C4059,C4059)</f>
        <v>120418-10</v>
      </c>
      <c r="C4059">
        <v>120418</v>
      </c>
      <c r="D4059" s="57">
        <v>45134</v>
      </c>
      <c r="E4059" s="84" t="str">
        <f>F4059&amp;"-"&amp;COUNTIF($F$2:F4059,F4059)</f>
        <v>POLEODUTO-91</v>
      </c>
      <c r="F4059" s="84" t="str">
        <f t="shared" si="177"/>
        <v>POLEODUTO</v>
      </c>
      <c r="G4059" t="s">
        <v>8592</v>
      </c>
      <c r="H4059" s="62">
        <v>72797913000191</v>
      </c>
      <c r="I4059" t="s">
        <v>869</v>
      </c>
      <c r="J4059">
        <v>154</v>
      </c>
      <c r="K4059">
        <v>26153.82</v>
      </c>
    </row>
    <row r="4060" spans="1:11" x14ac:dyDescent="0.25">
      <c r="A4060" t="s">
        <v>6002</v>
      </c>
      <c r="B4060" t="str">
        <f>C4060&amp;"-"&amp;COUNTIF(C$2:C4060,C4060)</f>
        <v>120418-11</v>
      </c>
      <c r="C4060">
        <v>120418</v>
      </c>
      <c r="D4060" s="57">
        <v>45134</v>
      </c>
      <c r="E4060" s="84" t="str">
        <f>F4060&amp;"-"&amp;COUNTIF($F$2:F4060,F4060)</f>
        <v>POLEODUTO-92</v>
      </c>
      <c r="F4060" s="84" t="str">
        <f t="shared" si="177"/>
        <v>POLEODUTO</v>
      </c>
      <c r="G4060" t="s">
        <v>8592</v>
      </c>
      <c r="H4060" s="62">
        <v>72797913000191</v>
      </c>
      <c r="I4060" t="s">
        <v>869</v>
      </c>
      <c r="J4060">
        <v>4</v>
      </c>
      <c r="K4060">
        <v>87.16</v>
      </c>
    </row>
    <row r="4061" spans="1:11" x14ac:dyDescent="0.25">
      <c r="A4061" t="s">
        <v>6002</v>
      </c>
      <c r="B4061" t="str">
        <f>C4061&amp;"-"&amp;COUNTIF(C$2:C4061,C4061)</f>
        <v>120418-12</v>
      </c>
      <c r="C4061">
        <v>120418</v>
      </c>
      <c r="D4061" s="57">
        <v>45134</v>
      </c>
      <c r="E4061" s="84" t="str">
        <f>F4061&amp;"-"&amp;COUNTIF($F$2:F4061,F4061)</f>
        <v>POLEODUTO-93</v>
      </c>
      <c r="F4061" s="84" t="str">
        <f t="shared" si="177"/>
        <v>POLEODUTO</v>
      </c>
      <c r="G4061" t="s">
        <v>8592</v>
      </c>
      <c r="H4061" s="62">
        <v>72797913000191</v>
      </c>
      <c r="I4061" t="s">
        <v>869</v>
      </c>
      <c r="J4061">
        <v>24</v>
      </c>
      <c r="K4061">
        <v>815.28</v>
      </c>
    </row>
    <row r="4062" spans="1:11" x14ac:dyDescent="0.25">
      <c r="A4062" t="s">
        <v>6002</v>
      </c>
      <c r="B4062" t="str">
        <f>C4062&amp;"-"&amp;COUNTIF(C$2:C4062,C4062)</f>
        <v>120418-13</v>
      </c>
      <c r="C4062">
        <v>120418</v>
      </c>
      <c r="D4062" s="57">
        <v>45134</v>
      </c>
      <c r="E4062" s="84" t="str">
        <f>F4062&amp;"-"&amp;COUNTIF($F$2:F4062,F4062)</f>
        <v>POLEODUTO-94</v>
      </c>
      <c r="F4062" s="84" t="str">
        <f t="shared" si="177"/>
        <v>POLEODUTO</v>
      </c>
      <c r="G4062" t="s">
        <v>8592</v>
      </c>
      <c r="H4062" s="62">
        <v>72797913000191</v>
      </c>
      <c r="I4062" t="s">
        <v>869</v>
      </c>
      <c r="J4062">
        <v>2</v>
      </c>
      <c r="K4062">
        <v>92.28</v>
      </c>
    </row>
    <row r="4063" spans="1:11" x14ac:dyDescent="0.25">
      <c r="A4063" t="s">
        <v>6002</v>
      </c>
      <c r="B4063" t="str">
        <f>C4063&amp;"-"&amp;COUNTIF(C$2:C4063,C4063)</f>
        <v>120418-14</v>
      </c>
      <c r="C4063">
        <v>120418</v>
      </c>
      <c r="D4063" s="57">
        <v>45134</v>
      </c>
      <c r="E4063" s="84" t="str">
        <f>F4063&amp;"-"&amp;COUNTIF($F$2:F4063,F4063)</f>
        <v>POLEODUTO-95</v>
      </c>
      <c r="F4063" s="84" t="str">
        <f t="shared" si="177"/>
        <v>POLEODUTO</v>
      </c>
      <c r="G4063" t="s">
        <v>8592</v>
      </c>
      <c r="H4063" s="62">
        <v>72797913000191</v>
      </c>
      <c r="I4063" t="s">
        <v>869</v>
      </c>
      <c r="J4063">
        <v>32</v>
      </c>
      <c r="K4063">
        <v>2194.2399999999998</v>
      </c>
    </row>
    <row r="4064" spans="1:11" x14ac:dyDescent="0.25">
      <c r="A4064" t="s">
        <v>6002</v>
      </c>
      <c r="B4064" t="str">
        <f>C4064&amp;"-"&amp;COUNTIF(C$2:C4064,C4064)</f>
        <v>120418-15</v>
      </c>
      <c r="C4064">
        <v>120418</v>
      </c>
      <c r="D4064" s="57">
        <v>45134</v>
      </c>
      <c r="E4064" s="84" t="str">
        <f>F4064&amp;"-"&amp;COUNTIF($F$2:F4064,F4064)</f>
        <v>POLEODUTO-96</v>
      </c>
      <c r="F4064" s="84" t="str">
        <f t="shared" si="177"/>
        <v>POLEODUTO</v>
      </c>
      <c r="G4064" t="s">
        <v>8592</v>
      </c>
      <c r="H4064" s="62">
        <v>72797913000191</v>
      </c>
      <c r="I4064" t="s">
        <v>869</v>
      </c>
      <c r="J4064">
        <v>5</v>
      </c>
      <c r="K4064">
        <v>144.19999999999999</v>
      </c>
    </row>
    <row r="4065" spans="1:11" x14ac:dyDescent="0.25">
      <c r="A4065" t="s">
        <v>6002</v>
      </c>
      <c r="B4065" t="str">
        <f>C4065&amp;"-"&amp;COUNTIF(C$2:C4065,C4065)</f>
        <v>120418-16</v>
      </c>
      <c r="C4065">
        <v>120418</v>
      </c>
      <c r="D4065" s="57">
        <v>45134</v>
      </c>
      <c r="E4065" s="84" t="str">
        <f>F4065&amp;"-"&amp;COUNTIF($F$2:F4065,F4065)</f>
        <v>POLEODUTO-97</v>
      </c>
      <c r="F4065" s="84" t="str">
        <f t="shared" si="177"/>
        <v>POLEODUTO</v>
      </c>
      <c r="G4065" t="s">
        <v>8592</v>
      </c>
      <c r="H4065" s="62">
        <v>72797913000191</v>
      </c>
      <c r="I4065" t="s">
        <v>869</v>
      </c>
      <c r="J4065">
        <v>25</v>
      </c>
      <c r="K4065">
        <v>1137.75</v>
      </c>
    </row>
    <row r="4066" spans="1:11" x14ac:dyDescent="0.25">
      <c r="A4066" t="s">
        <v>6002</v>
      </c>
      <c r="B4066" t="str">
        <f>C4066&amp;"-"&amp;COUNTIF(C$2:C4066,C4066)</f>
        <v>120418-17</v>
      </c>
      <c r="C4066">
        <v>120418</v>
      </c>
      <c r="D4066" s="57">
        <v>45134</v>
      </c>
      <c r="E4066" s="84" t="str">
        <f>F4066&amp;"-"&amp;COUNTIF($F$2:F4066,F4066)</f>
        <v>POLEODUTO-98</v>
      </c>
      <c r="F4066" s="84" t="str">
        <f t="shared" si="177"/>
        <v>POLEODUTO</v>
      </c>
      <c r="G4066" t="s">
        <v>8592</v>
      </c>
      <c r="H4066" s="62">
        <v>72797913000191</v>
      </c>
      <c r="I4066" t="s">
        <v>869</v>
      </c>
      <c r="J4066">
        <v>2</v>
      </c>
      <c r="K4066">
        <v>123.04</v>
      </c>
    </row>
    <row r="4067" spans="1:11" x14ac:dyDescent="0.25">
      <c r="A4067" t="s">
        <v>6002</v>
      </c>
      <c r="B4067" t="str">
        <f>C4067&amp;"-"&amp;COUNTIF(C$2:C4067,C4067)</f>
        <v>120418-18</v>
      </c>
      <c r="C4067">
        <v>120418</v>
      </c>
      <c r="D4067" s="57">
        <v>45134</v>
      </c>
      <c r="E4067" s="84" t="str">
        <f>F4067&amp;"-"&amp;COUNTIF($F$2:F4067,F4067)</f>
        <v>POLEODUTO-99</v>
      </c>
      <c r="F4067" s="84" t="str">
        <f t="shared" si="177"/>
        <v>POLEODUTO</v>
      </c>
      <c r="G4067" t="s">
        <v>8592</v>
      </c>
      <c r="H4067" s="62">
        <v>72797913000191</v>
      </c>
      <c r="I4067" t="s">
        <v>869</v>
      </c>
      <c r="J4067">
        <v>92</v>
      </c>
      <c r="K4067">
        <v>8136.48</v>
      </c>
    </row>
    <row r="4068" spans="1:11" x14ac:dyDescent="0.25">
      <c r="A4068" t="s">
        <v>6002</v>
      </c>
      <c r="B4068" t="str">
        <f>C4068&amp;"-"&amp;COUNTIF(C$2:C4068,C4068)</f>
        <v>120418-19</v>
      </c>
      <c r="C4068">
        <v>120418</v>
      </c>
      <c r="D4068" s="57">
        <v>45134</v>
      </c>
      <c r="E4068" s="84" t="str">
        <f>F4068&amp;"-"&amp;COUNTIF($F$2:F4068,F4068)</f>
        <v>POLEODUTO-100</v>
      </c>
      <c r="F4068" s="84" t="str">
        <f t="shared" si="177"/>
        <v>POLEODUTO</v>
      </c>
      <c r="G4068" t="s">
        <v>8592</v>
      </c>
      <c r="H4068" s="62">
        <v>72797913000191</v>
      </c>
      <c r="I4068" t="s">
        <v>869</v>
      </c>
      <c r="J4068">
        <v>83</v>
      </c>
      <c r="K4068">
        <v>22180.09</v>
      </c>
    </row>
    <row r="4069" spans="1:11" x14ac:dyDescent="0.25">
      <c r="A4069" t="s">
        <v>6002</v>
      </c>
      <c r="B4069" t="str">
        <f>C4069&amp;"-"&amp;COUNTIF(C$2:C4069,C4069)</f>
        <v>120418-20</v>
      </c>
      <c r="C4069">
        <v>120418</v>
      </c>
      <c r="D4069" s="57">
        <v>45134</v>
      </c>
      <c r="E4069" s="84" t="str">
        <f>F4069&amp;"-"&amp;COUNTIF($F$2:F4069,F4069)</f>
        <v>POLEODUTO-101</v>
      </c>
      <c r="F4069" s="84" t="str">
        <f t="shared" si="177"/>
        <v>POLEODUTO</v>
      </c>
      <c r="G4069" t="s">
        <v>8592</v>
      </c>
      <c r="H4069" s="62">
        <v>72797913000191</v>
      </c>
      <c r="I4069" t="s">
        <v>869</v>
      </c>
      <c r="J4069">
        <v>5821</v>
      </c>
      <c r="K4069">
        <v>374639.56</v>
      </c>
    </row>
    <row r="4070" spans="1:11" x14ac:dyDescent="0.25">
      <c r="A4070" t="s">
        <v>6002</v>
      </c>
      <c r="B4070" t="str">
        <f>C4070&amp;"-"&amp;COUNTIF(C$2:C4070,C4070)</f>
        <v>120418-21</v>
      </c>
      <c r="C4070">
        <v>120418</v>
      </c>
      <c r="D4070" s="57">
        <v>45134</v>
      </c>
      <c r="E4070" s="84" t="str">
        <f>F4070&amp;"-"&amp;COUNTIF($F$2:F4070,F4070)</f>
        <v>POLEODUTO-102</v>
      </c>
      <c r="F4070" s="84" t="str">
        <f t="shared" si="177"/>
        <v>POLEODUTO</v>
      </c>
      <c r="G4070" t="s">
        <v>8592</v>
      </c>
      <c r="H4070" s="62">
        <v>72797913000191</v>
      </c>
      <c r="I4070" t="s">
        <v>869</v>
      </c>
      <c r="J4070">
        <v>168</v>
      </c>
      <c r="K4070">
        <v>8747.76</v>
      </c>
    </row>
    <row r="4071" spans="1:11" x14ac:dyDescent="0.25">
      <c r="A4071" t="s">
        <v>6002</v>
      </c>
      <c r="B4071" t="str">
        <f>C4071&amp;"-"&amp;COUNTIF(C$2:C4071,C4071)</f>
        <v>120418-22</v>
      </c>
      <c r="C4071">
        <v>120418</v>
      </c>
      <c r="D4071" s="57">
        <v>45134</v>
      </c>
      <c r="E4071" s="84" t="str">
        <f>F4071&amp;"-"&amp;COUNTIF($F$2:F4071,F4071)</f>
        <v>POLEODUTO-103</v>
      </c>
      <c r="F4071" s="84" t="str">
        <f t="shared" si="177"/>
        <v>POLEODUTO</v>
      </c>
      <c r="G4071" t="s">
        <v>8592</v>
      </c>
      <c r="H4071" s="62">
        <v>72797913000191</v>
      </c>
      <c r="I4071" t="s">
        <v>869</v>
      </c>
      <c r="J4071">
        <v>112</v>
      </c>
      <c r="K4071">
        <v>4799.2</v>
      </c>
    </row>
    <row r="4072" spans="1:11" x14ac:dyDescent="0.25">
      <c r="A4072" t="s">
        <v>6002</v>
      </c>
      <c r="B4072" t="str">
        <f>C4072&amp;"-"&amp;COUNTIF(C$2:C4072,C4072)</f>
        <v>120418-23</v>
      </c>
      <c r="C4072">
        <v>120418</v>
      </c>
      <c r="D4072" s="57">
        <v>45134</v>
      </c>
      <c r="E4072" s="84" t="str">
        <f>F4072&amp;"-"&amp;COUNTIF($F$2:F4072,F4072)</f>
        <v>POLEODUTO-104</v>
      </c>
      <c r="F4072" s="84" t="str">
        <f t="shared" si="177"/>
        <v>POLEODUTO</v>
      </c>
      <c r="G4072" t="s">
        <v>8592</v>
      </c>
      <c r="H4072" s="62">
        <v>72797913000191</v>
      </c>
      <c r="I4072" t="s">
        <v>869</v>
      </c>
      <c r="J4072">
        <v>6254</v>
      </c>
      <c r="K4072">
        <v>102440.52</v>
      </c>
    </row>
    <row r="4073" spans="1:11" x14ac:dyDescent="0.25">
      <c r="A4073" t="s">
        <v>6002</v>
      </c>
      <c r="B4073" t="str">
        <f>C4073&amp;"-"&amp;COUNTIF(C$2:C4073,C4073)</f>
        <v>120418-24</v>
      </c>
      <c r="C4073">
        <v>120418</v>
      </c>
      <c r="D4073" s="57">
        <v>45134</v>
      </c>
      <c r="E4073" s="84" t="str">
        <f>F4073&amp;"-"&amp;COUNTIF($F$2:F4073,F4073)</f>
        <v>POLEODUTO-105</v>
      </c>
      <c r="F4073" s="84" t="str">
        <f t="shared" si="177"/>
        <v>POLEODUTO</v>
      </c>
      <c r="G4073" t="s">
        <v>8592</v>
      </c>
      <c r="H4073" s="62">
        <v>72797913000191</v>
      </c>
      <c r="I4073" t="s">
        <v>869</v>
      </c>
      <c r="J4073">
        <v>5</v>
      </c>
      <c r="K4073">
        <v>710.2</v>
      </c>
    </row>
    <row r="4074" spans="1:11" x14ac:dyDescent="0.25">
      <c r="A4074" t="s">
        <v>6002</v>
      </c>
      <c r="B4074" t="str">
        <f>C4074&amp;"-"&amp;COUNTIF(C$2:C4074,C4074)</f>
        <v>120418-25</v>
      </c>
      <c r="C4074">
        <v>120418</v>
      </c>
      <c r="D4074" s="57">
        <v>45134</v>
      </c>
      <c r="E4074" s="84" t="str">
        <f>F4074&amp;"-"&amp;COUNTIF($F$2:F4074,F4074)</f>
        <v>POLEODUTO-106</v>
      </c>
      <c r="F4074" s="84" t="str">
        <f t="shared" si="177"/>
        <v>POLEODUTO</v>
      </c>
      <c r="G4074" t="s">
        <v>8592</v>
      </c>
      <c r="H4074" s="62">
        <v>72797913000191</v>
      </c>
      <c r="I4074" t="s">
        <v>869</v>
      </c>
      <c r="J4074">
        <v>40</v>
      </c>
      <c r="K4074">
        <v>2714.4</v>
      </c>
    </row>
    <row r="4075" spans="1:11" x14ac:dyDescent="0.25">
      <c r="A4075" t="s">
        <v>6002</v>
      </c>
      <c r="B4075" t="str">
        <f>C4075&amp;"-"&amp;COUNTIF(C$2:C4075,C4075)</f>
        <v>120419-1</v>
      </c>
      <c r="C4075">
        <v>120419</v>
      </c>
      <c r="D4075" s="57">
        <v>45134</v>
      </c>
      <c r="E4075" s="84" t="str">
        <f>F4075&amp;"-"&amp;COUNTIF($F$2:F4075,F4075)</f>
        <v>POLEODUTO-107</v>
      </c>
      <c r="F4075" s="84" t="str">
        <f t="shared" si="177"/>
        <v>POLEODUTO</v>
      </c>
      <c r="G4075" t="s">
        <v>8592</v>
      </c>
      <c r="H4075" s="62">
        <v>72797913000191</v>
      </c>
      <c r="I4075" t="s">
        <v>5984</v>
      </c>
      <c r="J4075">
        <v>5014</v>
      </c>
      <c r="K4075">
        <v>532004.44999999995</v>
      </c>
    </row>
    <row r="4076" spans="1:11" x14ac:dyDescent="0.25">
      <c r="A4076" t="s">
        <v>6002</v>
      </c>
      <c r="B4076" t="str">
        <f>C4076&amp;"-"&amp;COUNTIF(C$2:C4076,C4076)</f>
        <v>120420-1</v>
      </c>
      <c r="C4076">
        <v>120420</v>
      </c>
      <c r="D4076" s="57">
        <v>45134</v>
      </c>
      <c r="E4076" s="84" t="str">
        <f>F4076&amp;"-"&amp;COUNTIF($F$2:F4076,F4076)</f>
        <v>POLEODUTO-108</v>
      </c>
      <c r="F4076" s="84" t="str">
        <f t="shared" si="177"/>
        <v>POLEODUTO</v>
      </c>
      <c r="G4076" t="s">
        <v>8592</v>
      </c>
      <c r="H4076" s="62">
        <v>72797913000191</v>
      </c>
      <c r="I4076" t="s">
        <v>869</v>
      </c>
      <c r="J4076">
        <v>16</v>
      </c>
      <c r="K4076">
        <v>5367.36</v>
      </c>
    </row>
    <row r="4077" spans="1:11" x14ac:dyDescent="0.25">
      <c r="A4077" t="s">
        <v>6002</v>
      </c>
      <c r="B4077" t="str">
        <f>C4077&amp;"-"&amp;COUNTIF(C$2:C4077,C4077)</f>
        <v>120420-2</v>
      </c>
      <c r="C4077">
        <v>120420</v>
      </c>
      <c r="D4077" s="57">
        <v>45134</v>
      </c>
      <c r="E4077" s="84" t="str">
        <f>F4077&amp;"-"&amp;COUNTIF($F$2:F4077,F4077)</f>
        <v>POLEODUTO-109</v>
      </c>
      <c r="F4077" s="84" t="str">
        <f t="shared" si="177"/>
        <v>POLEODUTO</v>
      </c>
      <c r="G4077" t="s">
        <v>8592</v>
      </c>
      <c r="H4077" s="62">
        <v>72797913000191</v>
      </c>
      <c r="I4077" t="s">
        <v>869</v>
      </c>
      <c r="J4077">
        <v>19</v>
      </c>
      <c r="K4077">
        <v>10387.68</v>
      </c>
    </row>
    <row r="4078" spans="1:11" x14ac:dyDescent="0.25">
      <c r="A4078" t="s">
        <v>6002</v>
      </c>
      <c r="B4078" t="str">
        <f>C4078&amp;"-"&amp;COUNTIF(C$2:C4078,C4078)</f>
        <v>120420-3</v>
      </c>
      <c r="C4078">
        <v>120420</v>
      </c>
      <c r="D4078" s="57">
        <v>45134</v>
      </c>
      <c r="E4078" s="84" t="str">
        <f>F4078&amp;"-"&amp;COUNTIF($F$2:F4078,F4078)</f>
        <v>POLEODUTO-110</v>
      </c>
      <c r="F4078" s="84" t="str">
        <f t="shared" si="177"/>
        <v>POLEODUTO</v>
      </c>
      <c r="G4078" t="s">
        <v>8592</v>
      </c>
      <c r="H4078" s="62">
        <v>72797913000191</v>
      </c>
      <c r="I4078" t="s">
        <v>869</v>
      </c>
      <c r="J4078">
        <v>15</v>
      </c>
      <c r="K4078">
        <v>10063.799999999999</v>
      </c>
    </row>
    <row r="4079" spans="1:11" x14ac:dyDescent="0.25">
      <c r="A4079" t="s">
        <v>6002</v>
      </c>
      <c r="B4079" t="str">
        <f>C4079&amp;"-"&amp;COUNTIF(C$2:C4079,C4079)</f>
        <v>120420-4</v>
      </c>
      <c r="C4079">
        <v>120420</v>
      </c>
      <c r="D4079" s="57">
        <v>45134</v>
      </c>
      <c r="E4079" s="84" t="str">
        <f>F4079&amp;"-"&amp;COUNTIF($F$2:F4079,F4079)</f>
        <v>POLEODUTO-111</v>
      </c>
      <c r="F4079" s="84" t="str">
        <f t="shared" si="177"/>
        <v>POLEODUTO</v>
      </c>
      <c r="G4079" t="s">
        <v>8592</v>
      </c>
      <c r="H4079" s="62">
        <v>72797913000191</v>
      </c>
      <c r="I4079" t="s">
        <v>869</v>
      </c>
      <c r="J4079">
        <v>88</v>
      </c>
      <c r="K4079">
        <v>88504.24</v>
      </c>
    </row>
    <row r="4080" spans="1:11" x14ac:dyDescent="0.25">
      <c r="A4080" t="s">
        <v>6002</v>
      </c>
      <c r="B4080" t="str">
        <f>C4080&amp;"-"&amp;COUNTIF(C$2:C4080,C4080)</f>
        <v>120420-5</v>
      </c>
      <c r="C4080">
        <v>120420</v>
      </c>
      <c r="D4080" s="57">
        <v>45134</v>
      </c>
      <c r="E4080" s="84" t="str">
        <f>F4080&amp;"-"&amp;COUNTIF($F$2:F4080,F4080)</f>
        <v>POLEODUTO-112</v>
      </c>
      <c r="F4080" s="84" t="str">
        <f t="shared" si="177"/>
        <v>POLEODUTO</v>
      </c>
      <c r="G4080" t="s">
        <v>8592</v>
      </c>
      <c r="H4080" s="62">
        <v>72797913000191</v>
      </c>
      <c r="I4080" t="s">
        <v>869</v>
      </c>
      <c r="J4080">
        <v>7</v>
      </c>
      <c r="K4080">
        <v>11951.66</v>
      </c>
    </row>
    <row r="4081" spans="1:11" x14ac:dyDescent="0.25">
      <c r="A4081" t="s">
        <v>6002</v>
      </c>
      <c r="B4081" t="str">
        <f>C4081&amp;"-"&amp;COUNTIF(C$2:C4081,C4081)</f>
        <v>120420-6</v>
      </c>
      <c r="C4081">
        <v>120420</v>
      </c>
      <c r="D4081" s="57">
        <v>45134</v>
      </c>
      <c r="E4081" s="84" t="str">
        <f>F4081&amp;"-"&amp;COUNTIF($F$2:F4081,F4081)</f>
        <v>POLEODUTO-113</v>
      </c>
      <c r="F4081" s="84" t="str">
        <f t="shared" si="177"/>
        <v>POLEODUTO</v>
      </c>
      <c r="G4081" t="s">
        <v>8592</v>
      </c>
      <c r="H4081" s="62">
        <v>72797913000191</v>
      </c>
      <c r="I4081" t="s">
        <v>869</v>
      </c>
      <c r="J4081">
        <v>5</v>
      </c>
      <c r="K4081">
        <v>2845.6</v>
      </c>
    </row>
    <row r="4082" spans="1:11" x14ac:dyDescent="0.25">
      <c r="A4082" t="s">
        <v>6002</v>
      </c>
      <c r="B4082" t="str">
        <f>C4082&amp;"-"&amp;COUNTIF(C$2:C4082,C4082)</f>
        <v>120420-7</v>
      </c>
      <c r="C4082">
        <v>120420</v>
      </c>
      <c r="D4082" s="57">
        <v>45134</v>
      </c>
      <c r="E4082" s="84" t="str">
        <f>F4082&amp;"-"&amp;COUNTIF($F$2:F4082,F4082)</f>
        <v>POLEODUTO-114</v>
      </c>
      <c r="F4082" s="84" t="str">
        <f t="shared" si="177"/>
        <v>POLEODUTO</v>
      </c>
      <c r="G4082" t="s">
        <v>8592</v>
      </c>
      <c r="H4082" s="62">
        <v>72797913000191</v>
      </c>
      <c r="I4082" t="s">
        <v>869</v>
      </c>
      <c r="J4082">
        <v>11</v>
      </c>
      <c r="K4082">
        <v>10013.85</v>
      </c>
    </row>
    <row r="4083" spans="1:11" x14ac:dyDescent="0.25">
      <c r="A4083" t="s">
        <v>6002</v>
      </c>
      <c r="B4083" t="str">
        <f>C4083&amp;"-"&amp;COUNTIF(C$2:C4083,C4083)</f>
        <v>120420-8</v>
      </c>
      <c r="C4083">
        <v>120420</v>
      </c>
      <c r="D4083" s="57">
        <v>45134</v>
      </c>
      <c r="E4083" s="84" t="str">
        <f>F4083&amp;"-"&amp;COUNTIF($F$2:F4083,F4083)</f>
        <v>POLEODUTO-115</v>
      </c>
      <c r="F4083" s="84" t="str">
        <f t="shared" si="177"/>
        <v>POLEODUTO</v>
      </c>
      <c r="G4083" t="s">
        <v>8592</v>
      </c>
      <c r="H4083" s="62">
        <v>72797913000191</v>
      </c>
      <c r="I4083" t="s">
        <v>869</v>
      </c>
      <c r="J4083">
        <v>7</v>
      </c>
      <c r="K4083">
        <v>9558.64</v>
      </c>
    </row>
    <row r="4084" spans="1:11" x14ac:dyDescent="0.25">
      <c r="A4084" t="s">
        <v>6002</v>
      </c>
      <c r="B4084" t="str">
        <f>C4084&amp;"-"&amp;COUNTIF(C$2:C4084,C4084)</f>
        <v>120420-9</v>
      </c>
      <c r="C4084">
        <v>120420</v>
      </c>
      <c r="D4084" s="57">
        <v>45134</v>
      </c>
      <c r="E4084" s="84" t="str">
        <f>F4084&amp;"-"&amp;COUNTIF($F$2:F4084,F4084)</f>
        <v>POLEODUTO-116</v>
      </c>
      <c r="F4084" s="84" t="str">
        <f t="shared" si="177"/>
        <v>POLEODUTO</v>
      </c>
      <c r="G4084" t="s">
        <v>8592</v>
      </c>
      <c r="H4084" s="62">
        <v>72797913000191</v>
      </c>
      <c r="I4084" t="s">
        <v>869</v>
      </c>
      <c r="J4084">
        <v>5</v>
      </c>
      <c r="K4084">
        <v>5691.3</v>
      </c>
    </row>
    <row r="4085" spans="1:11" x14ac:dyDescent="0.25">
      <c r="A4085" t="s">
        <v>6002</v>
      </c>
      <c r="B4085" t="str">
        <f>C4085&amp;"-"&amp;COUNTIF(C$2:C4085,C4085)</f>
        <v>120420-10</v>
      </c>
      <c r="C4085">
        <v>120420</v>
      </c>
      <c r="D4085" s="57">
        <v>45134</v>
      </c>
      <c r="E4085" s="84" t="str">
        <f>F4085&amp;"-"&amp;COUNTIF($F$2:F4085,F4085)</f>
        <v>POLEODUTO-117</v>
      </c>
      <c r="F4085" s="84" t="str">
        <f t="shared" si="177"/>
        <v>POLEODUTO</v>
      </c>
      <c r="G4085" t="s">
        <v>8592</v>
      </c>
      <c r="H4085" s="62">
        <v>72797913000191</v>
      </c>
      <c r="I4085" t="s">
        <v>869</v>
      </c>
      <c r="J4085">
        <v>10</v>
      </c>
      <c r="K4085">
        <v>17073.8</v>
      </c>
    </row>
    <row r="4086" spans="1:11" x14ac:dyDescent="0.25">
      <c r="A4086" t="s">
        <v>6002</v>
      </c>
      <c r="B4086" t="str">
        <f>C4086&amp;"-"&amp;COUNTIF(C$2:C4086,C4086)</f>
        <v>120420-11</v>
      </c>
      <c r="C4086">
        <v>120420</v>
      </c>
      <c r="D4086" s="57">
        <v>45134</v>
      </c>
      <c r="E4086" s="84" t="str">
        <f>F4086&amp;"-"&amp;COUNTIF($F$2:F4086,F4086)</f>
        <v>POLEODUTO-118</v>
      </c>
      <c r="F4086" s="84" t="str">
        <f t="shared" si="177"/>
        <v>POLEODUTO</v>
      </c>
      <c r="G4086" t="s">
        <v>8592</v>
      </c>
      <c r="H4086" s="62">
        <v>72797913000191</v>
      </c>
      <c r="I4086" t="s">
        <v>869</v>
      </c>
      <c r="J4086">
        <v>2</v>
      </c>
      <c r="K4086">
        <v>5185.54</v>
      </c>
    </row>
    <row r="4087" spans="1:11" x14ac:dyDescent="0.25">
      <c r="A4087" t="s">
        <v>6002</v>
      </c>
      <c r="B4087" t="str">
        <f>C4087&amp;"-"&amp;COUNTIF(C$2:C4087,C4087)</f>
        <v>120420-12</v>
      </c>
      <c r="C4087">
        <v>120420</v>
      </c>
      <c r="D4087" s="57">
        <v>45134</v>
      </c>
      <c r="E4087" s="84" t="str">
        <f>F4087&amp;"-"&amp;COUNTIF($F$2:F4087,F4087)</f>
        <v>POLEODUTO-119</v>
      </c>
      <c r="F4087" s="84" t="str">
        <f t="shared" si="177"/>
        <v>POLEODUTO</v>
      </c>
      <c r="G4087" t="s">
        <v>8592</v>
      </c>
      <c r="H4087" s="62">
        <v>72797913000191</v>
      </c>
      <c r="I4087" t="s">
        <v>869</v>
      </c>
      <c r="J4087">
        <v>16</v>
      </c>
      <c r="K4087">
        <v>2611.84</v>
      </c>
    </row>
    <row r="4088" spans="1:11" x14ac:dyDescent="0.25">
      <c r="A4088" t="s">
        <v>6002</v>
      </c>
      <c r="B4088" t="str">
        <f>C4088&amp;"-"&amp;COUNTIF(C$2:C4088,C4088)</f>
        <v>120420-13</v>
      </c>
      <c r="C4088">
        <v>120420</v>
      </c>
      <c r="D4088" s="57">
        <v>45134</v>
      </c>
      <c r="E4088" s="84" t="str">
        <f>F4088&amp;"-"&amp;COUNTIF($F$2:F4088,F4088)</f>
        <v>POLEODUTO-120</v>
      </c>
      <c r="F4088" s="84" t="str">
        <f t="shared" si="177"/>
        <v>POLEODUTO</v>
      </c>
      <c r="G4088" t="s">
        <v>8592</v>
      </c>
      <c r="H4088" s="62">
        <v>72797913000191</v>
      </c>
      <c r="I4088" t="s">
        <v>869</v>
      </c>
      <c r="J4088">
        <v>22</v>
      </c>
      <c r="K4088">
        <v>5028.1000000000004</v>
      </c>
    </row>
    <row r="4089" spans="1:11" x14ac:dyDescent="0.25">
      <c r="A4089" t="s">
        <v>6002</v>
      </c>
      <c r="B4089" t="str">
        <f>C4089&amp;"-"&amp;COUNTIF(C$2:C4089,C4089)</f>
        <v>120420-14</v>
      </c>
      <c r="C4089">
        <v>120420</v>
      </c>
      <c r="D4089" s="57">
        <v>45134</v>
      </c>
      <c r="E4089" s="84" t="str">
        <f>F4089&amp;"-"&amp;COUNTIF($F$2:F4089,F4089)</f>
        <v>POLEODUTO-121</v>
      </c>
      <c r="F4089" s="84" t="str">
        <f t="shared" si="177"/>
        <v>POLEODUTO</v>
      </c>
      <c r="G4089" t="s">
        <v>8592</v>
      </c>
      <c r="H4089" s="62">
        <v>72797913000191</v>
      </c>
      <c r="I4089" t="s">
        <v>869</v>
      </c>
      <c r="J4089">
        <v>19</v>
      </c>
      <c r="K4089">
        <v>6093.87</v>
      </c>
    </row>
    <row r="4090" spans="1:11" x14ac:dyDescent="0.25">
      <c r="A4090" t="s">
        <v>6002</v>
      </c>
      <c r="B4090" t="str">
        <f>C4090&amp;"-"&amp;COUNTIF(C$2:C4090,C4090)</f>
        <v>120420-15</v>
      </c>
      <c r="C4090">
        <v>120420</v>
      </c>
      <c r="D4090" s="57">
        <v>45134</v>
      </c>
      <c r="E4090" s="84" t="str">
        <f>F4090&amp;"-"&amp;COUNTIF($F$2:F4090,F4090)</f>
        <v>POLEODUTO-122</v>
      </c>
      <c r="F4090" s="84" t="str">
        <f t="shared" si="177"/>
        <v>POLEODUTO</v>
      </c>
      <c r="G4090" t="s">
        <v>8592</v>
      </c>
      <c r="H4090" s="62">
        <v>72797913000191</v>
      </c>
      <c r="I4090" t="s">
        <v>869</v>
      </c>
      <c r="J4090">
        <v>16</v>
      </c>
      <c r="K4090">
        <v>4824.6400000000003</v>
      </c>
    </row>
    <row r="4091" spans="1:11" x14ac:dyDescent="0.25">
      <c r="A4091" t="s">
        <v>6002</v>
      </c>
      <c r="B4091" t="str">
        <f>C4091&amp;"-"&amp;COUNTIF(C$2:C4091,C4091)</f>
        <v>120420-16</v>
      </c>
      <c r="C4091">
        <v>120420</v>
      </c>
      <c r="D4091" s="57">
        <v>45134</v>
      </c>
      <c r="E4091" s="84" t="str">
        <f>F4091&amp;"-"&amp;COUNTIF($F$2:F4091,F4091)</f>
        <v>POLEODUTO-123</v>
      </c>
      <c r="F4091" s="84" t="str">
        <f t="shared" si="177"/>
        <v>POLEODUTO</v>
      </c>
      <c r="G4091" t="s">
        <v>8592</v>
      </c>
      <c r="H4091" s="62">
        <v>72797913000191</v>
      </c>
      <c r="I4091" t="s">
        <v>869</v>
      </c>
      <c r="J4091">
        <v>39</v>
      </c>
      <c r="K4091">
        <v>16103.88</v>
      </c>
    </row>
    <row r="4092" spans="1:11" x14ac:dyDescent="0.25">
      <c r="A4092" t="s">
        <v>6002</v>
      </c>
      <c r="B4092" t="str">
        <f>C4092&amp;"-"&amp;COUNTIF(C$2:C4092,C4092)</f>
        <v>120420-17</v>
      </c>
      <c r="C4092">
        <v>120420</v>
      </c>
      <c r="D4092" s="57">
        <v>45134</v>
      </c>
      <c r="E4092" s="84" t="str">
        <f>F4092&amp;"-"&amp;COUNTIF($F$2:F4092,F4092)</f>
        <v>POLEODUTO-124</v>
      </c>
      <c r="F4092" s="84" t="str">
        <f t="shared" si="177"/>
        <v>POLEODUTO</v>
      </c>
      <c r="G4092" t="s">
        <v>8592</v>
      </c>
      <c r="H4092" s="62">
        <v>72797913000191</v>
      </c>
      <c r="I4092" t="s">
        <v>869</v>
      </c>
      <c r="J4092">
        <v>5</v>
      </c>
      <c r="K4092">
        <v>1491.65</v>
      </c>
    </row>
    <row r="4093" spans="1:11" x14ac:dyDescent="0.25">
      <c r="A4093" t="s">
        <v>6002</v>
      </c>
      <c r="B4093" t="str">
        <f>C4093&amp;"-"&amp;COUNTIF(C$2:C4093,C4093)</f>
        <v>120420-18</v>
      </c>
      <c r="C4093">
        <v>120420</v>
      </c>
      <c r="D4093" s="57">
        <v>45134</v>
      </c>
      <c r="E4093" s="84" t="str">
        <f>F4093&amp;"-"&amp;COUNTIF($F$2:F4093,F4093)</f>
        <v>POLEODUTO-125</v>
      </c>
      <c r="F4093" s="84" t="str">
        <f t="shared" si="177"/>
        <v>POLEODUTO</v>
      </c>
      <c r="G4093" t="s">
        <v>8592</v>
      </c>
      <c r="H4093" s="62">
        <v>72797913000191</v>
      </c>
      <c r="I4093" t="s">
        <v>869</v>
      </c>
      <c r="J4093">
        <v>6</v>
      </c>
      <c r="K4093">
        <v>2508.2399999999998</v>
      </c>
    </row>
    <row r="4094" spans="1:11" x14ac:dyDescent="0.25">
      <c r="A4094" t="s">
        <v>6002</v>
      </c>
      <c r="B4094" t="str">
        <f>C4094&amp;"-"&amp;COUNTIF(C$2:C4094,C4094)</f>
        <v>120420-19</v>
      </c>
      <c r="C4094">
        <v>120420</v>
      </c>
      <c r="D4094" s="57">
        <v>45134</v>
      </c>
      <c r="E4094" s="84" t="str">
        <f>F4094&amp;"-"&amp;COUNTIF($F$2:F4094,F4094)</f>
        <v>POLEODUTO-126</v>
      </c>
      <c r="F4094" s="84" t="str">
        <f t="shared" si="177"/>
        <v>POLEODUTO</v>
      </c>
      <c r="G4094" t="s">
        <v>8592</v>
      </c>
      <c r="H4094" s="62">
        <v>72797913000191</v>
      </c>
      <c r="I4094" t="s">
        <v>869</v>
      </c>
      <c r="J4094">
        <v>5</v>
      </c>
      <c r="K4094">
        <v>2752.75</v>
      </c>
    </row>
    <row r="4095" spans="1:11" x14ac:dyDescent="0.25">
      <c r="A4095" t="s">
        <v>6002</v>
      </c>
      <c r="B4095" t="str">
        <f>C4095&amp;"-"&amp;COUNTIF(C$2:C4095,C4095)</f>
        <v>120420-20</v>
      </c>
      <c r="C4095">
        <v>120420</v>
      </c>
      <c r="D4095" s="57">
        <v>45134</v>
      </c>
      <c r="E4095" s="84" t="str">
        <f>F4095&amp;"-"&amp;COUNTIF($F$2:F4095,F4095)</f>
        <v>POLEODUTO-127</v>
      </c>
      <c r="F4095" s="84" t="str">
        <f t="shared" si="177"/>
        <v>POLEODUTO</v>
      </c>
      <c r="G4095" t="s">
        <v>8592</v>
      </c>
      <c r="H4095" s="62">
        <v>72797913000191</v>
      </c>
      <c r="I4095" t="s">
        <v>869</v>
      </c>
      <c r="J4095">
        <v>9</v>
      </c>
      <c r="K4095">
        <v>6798.78</v>
      </c>
    </row>
    <row r="4096" spans="1:11" x14ac:dyDescent="0.25">
      <c r="A4096" t="s">
        <v>6002</v>
      </c>
      <c r="B4096" t="str">
        <f>C4096&amp;"-"&amp;COUNTIF(C$2:C4096,C4096)</f>
        <v>120420-21</v>
      </c>
      <c r="C4096">
        <v>120420</v>
      </c>
      <c r="D4096" s="57">
        <v>45134</v>
      </c>
      <c r="E4096" s="84" t="str">
        <f>F4096&amp;"-"&amp;COUNTIF($F$2:F4096,F4096)</f>
        <v>POLEODUTO-128</v>
      </c>
      <c r="F4096" s="84" t="str">
        <f t="shared" si="177"/>
        <v>POLEODUTO</v>
      </c>
      <c r="G4096" t="s">
        <v>8592</v>
      </c>
      <c r="H4096" s="62">
        <v>72797913000191</v>
      </c>
      <c r="I4096" t="s">
        <v>869</v>
      </c>
      <c r="J4096">
        <v>16</v>
      </c>
      <c r="K4096">
        <v>3093.28</v>
      </c>
    </row>
    <row r="4097" spans="1:11" x14ac:dyDescent="0.25">
      <c r="A4097" t="s">
        <v>6002</v>
      </c>
      <c r="B4097" t="str">
        <f>C4097&amp;"-"&amp;COUNTIF(C$2:C4097,C4097)</f>
        <v>120420-22</v>
      </c>
      <c r="C4097">
        <v>120420</v>
      </c>
      <c r="D4097" s="57">
        <v>45134</v>
      </c>
      <c r="E4097" s="84" t="str">
        <f>F4097&amp;"-"&amp;COUNTIF($F$2:F4097,F4097)</f>
        <v>POLEODUTO-129</v>
      </c>
      <c r="F4097" s="84" t="str">
        <f t="shared" si="177"/>
        <v>POLEODUTO</v>
      </c>
      <c r="G4097" t="s">
        <v>8592</v>
      </c>
      <c r="H4097" s="62">
        <v>72797913000191</v>
      </c>
      <c r="I4097" t="s">
        <v>869</v>
      </c>
      <c r="J4097">
        <v>25</v>
      </c>
      <c r="K4097">
        <v>6866</v>
      </c>
    </row>
    <row r="4098" spans="1:11" x14ac:dyDescent="0.25">
      <c r="A4098" t="s">
        <v>6002</v>
      </c>
      <c r="B4098" t="str">
        <f>C4098&amp;"-"&amp;COUNTIF(C$2:C4098,C4098)</f>
        <v>120420-23</v>
      </c>
      <c r="C4098">
        <v>120420</v>
      </c>
      <c r="D4098" s="57">
        <v>45134</v>
      </c>
      <c r="E4098" s="84" t="str">
        <f>F4098&amp;"-"&amp;COUNTIF($F$2:F4098,F4098)</f>
        <v>POLEODUTO-130</v>
      </c>
      <c r="F4098" s="84" t="str">
        <f t="shared" si="177"/>
        <v>POLEODUTO</v>
      </c>
      <c r="G4098" t="s">
        <v>8592</v>
      </c>
      <c r="H4098" s="62">
        <v>72797913000191</v>
      </c>
      <c r="I4098" t="s">
        <v>869</v>
      </c>
      <c r="J4098">
        <v>2</v>
      </c>
      <c r="K4098">
        <v>733.66</v>
      </c>
    </row>
    <row r="4099" spans="1:11" x14ac:dyDescent="0.25">
      <c r="A4099" t="s">
        <v>6002</v>
      </c>
      <c r="B4099" t="str">
        <f>C4099&amp;"-"&amp;COUNTIF(C$2:C4099,C4099)</f>
        <v>120420-24</v>
      </c>
      <c r="C4099">
        <v>120420</v>
      </c>
      <c r="D4099" s="57">
        <v>45134</v>
      </c>
      <c r="E4099" s="84" t="str">
        <f>F4099&amp;"-"&amp;COUNTIF($F$2:F4099,F4099)</f>
        <v>POLEODUTO-131</v>
      </c>
      <c r="F4099" s="84" t="str">
        <f t="shared" ref="F4099:F4162" si="178">LEFT(G4099,SEARCH(" ",G4099)-1)</f>
        <v>POLEODUTO</v>
      </c>
      <c r="G4099" t="s">
        <v>8592</v>
      </c>
      <c r="H4099" s="62">
        <v>72797913000191</v>
      </c>
      <c r="I4099" t="s">
        <v>869</v>
      </c>
      <c r="J4099">
        <v>16</v>
      </c>
      <c r="K4099">
        <v>5848.96</v>
      </c>
    </row>
    <row r="4100" spans="1:11" x14ac:dyDescent="0.25">
      <c r="A4100" t="s">
        <v>6002</v>
      </c>
      <c r="B4100" t="str">
        <f>C4100&amp;"-"&amp;COUNTIF(C$2:C4100,C4100)</f>
        <v>120420-25</v>
      </c>
      <c r="C4100">
        <v>120420</v>
      </c>
      <c r="D4100" s="57">
        <v>45134</v>
      </c>
      <c r="E4100" s="84" t="str">
        <f>F4100&amp;"-"&amp;COUNTIF($F$2:F4100,F4100)</f>
        <v>POLEODUTO-132</v>
      </c>
      <c r="F4100" s="84" t="str">
        <f t="shared" si="178"/>
        <v>POLEODUTO</v>
      </c>
      <c r="G4100" t="s">
        <v>8592</v>
      </c>
      <c r="H4100" s="62">
        <v>72797913000191</v>
      </c>
      <c r="I4100" t="s">
        <v>869</v>
      </c>
      <c r="J4100">
        <v>55</v>
      </c>
      <c r="K4100">
        <v>27781.05</v>
      </c>
    </row>
    <row r="4101" spans="1:11" x14ac:dyDescent="0.25">
      <c r="A4101" t="s">
        <v>6002</v>
      </c>
      <c r="B4101" t="str">
        <f>C4101&amp;"-"&amp;COUNTIF(C$2:C4101,C4101)</f>
        <v>120420-26</v>
      </c>
      <c r="C4101">
        <v>120420</v>
      </c>
      <c r="D4101" s="57">
        <v>45134</v>
      </c>
      <c r="E4101" s="84" t="str">
        <f>F4101&amp;"-"&amp;COUNTIF($F$2:F4101,F4101)</f>
        <v>POLEODUTO-133</v>
      </c>
      <c r="F4101" s="84" t="str">
        <f t="shared" si="178"/>
        <v>POLEODUTO</v>
      </c>
      <c r="G4101" t="s">
        <v>8592</v>
      </c>
      <c r="H4101" s="62">
        <v>72797913000191</v>
      </c>
      <c r="I4101" t="s">
        <v>869</v>
      </c>
      <c r="J4101">
        <v>4</v>
      </c>
      <c r="K4101">
        <v>2757.92</v>
      </c>
    </row>
    <row r="4102" spans="1:11" x14ac:dyDescent="0.25">
      <c r="A4102" t="s">
        <v>6002</v>
      </c>
      <c r="B4102" t="str">
        <f>C4102&amp;"-"&amp;COUNTIF(C$2:C4102,C4102)</f>
        <v>120420-27</v>
      </c>
      <c r="C4102">
        <v>120420</v>
      </c>
      <c r="D4102" s="57">
        <v>45134</v>
      </c>
      <c r="E4102" s="84" t="str">
        <f>F4102&amp;"-"&amp;COUNTIF($F$2:F4102,F4102)</f>
        <v>POLEODUTO-134</v>
      </c>
      <c r="F4102" s="84" t="str">
        <f t="shared" si="178"/>
        <v>POLEODUTO</v>
      </c>
      <c r="G4102" t="s">
        <v>8592</v>
      </c>
      <c r="H4102" s="62">
        <v>72797913000191</v>
      </c>
      <c r="I4102" t="s">
        <v>869</v>
      </c>
      <c r="J4102">
        <v>5</v>
      </c>
      <c r="K4102">
        <v>1770.2</v>
      </c>
    </row>
    <row r="4103" spans="1:11" x14ac:dyDescent="0.25">
      <c r="A4103" t="s">
        <v>6002</v>
      </c>
      <c r="B4103" t="str">
        <f>C4103&amp;"-"&amp;COUNTIF(C$2:C4103,C4103)</f>
        <v>120420-28</v>
      </c>
      <c r="C4103">
        <v>120420</v>
      </c>
      <c r="D4103" s="57">
        <v>45134</v>
      </c>
      <c r="E4103" s="84" t="str">
        <f>F4103&amp;"-"&amp;COUNTIF($F$2:F4103,F4103)</f>
        <v>POLEODUTO-135</v>
      </c>
      <c r="F4103" s="84" t="str">
        <f t="shared" si="178"/>
        <v>POLEODUTO</v>
      </c>
      <c r="G4103" t="s">
        <v>8592</v>
      </c>
      <c r="H4103" s="62">
        <v>72797913000191</v>
      </c>
      <c r="I4103" t="s">
        <v>869</v>
      </c>
      <c r="J4103">
        <v>6</v>
      </c>
      <c r="K4103">
        <v>3015.3</v>
      </c>
    </row>
    <row r="4104" spans="1:11" x14ac:dyDescent="0.25">
      <c r="A4104" t="s">
        <v>6002</v>
      </c>
      <c r="B4104" t="str">
        <f>C4104&amp;"-"&amp;COUNTIF(C$2:C4104,C4104)</f>
        <v>120420-29</v>
      </c>
      <c r="C4104">
        <v>120420</v>
      </c>
      <c r="D4104" s="57">
        <v>45134</v>
      </c>
      <c r="E4104" s="84" t="str">
        <f>F4104&amp;"-"&amp;COUNTIF($F$2:F4104,F4104)</f>
        <v>POLEODUTO-136</v>
      </c>
      <c r="F4104" s="84" t="str">
        <f t="shared" si="178"/>
        <v>POLEODUTO</v>
      </c>
      <c r="G4104" t="s">
        <v>8592</v>
      </c>
      <c r="H4104" s="62">
        <v>72797913000191</v>
      </c>
      <c r="I4104" t="s">
        <v>869</v>
      </c>
      <c r="J4104">
        <v>5</v>
      </c>
      <c r="K4104">
        <v>3341.85</v>
      </c>
    </row>
    <row r="4105" spans="1:11" x14ac:dyDescent="0.25">
      <c r="A4105" t="s">
        <v>6002</v>
      </c>
      <c r="B4105" t="str">
        <f>C4105&amp;"-"&amp;COUNTIF(C$2:C4105,C4105)</f>
        <v>120420-30</v>
      </c>
      <c r="C4105">
        <v>120420</v>
      </c>
      <c r="D4105" s="57">
        <v>45134</v>
      </c>
      <c r="E4105" s="84" t="str">
        <f>F4105&amp;"-"&amp;COUNTIF($F$2:F4105,F4105)</f>
        <v>POLEODUTO-137</v>
      </c>
      <c r="F4105" s="84" t="str">
        <f t="shared" si="178"/>
        <v>POLEODUTO</v>
      </c>
      <c r="G4105" t="s">
        <v>8592</v>
      </c>
      <c r="H4105" s="62">
        <v>72797913000191</v>
      </c>
      <c r="I4105" t="s">
        <v>869</v>
      </c>
      <c r="J4105">
        <v>10</v>
      </c>
      <c r="K4105">
        <v>9237.9</v>
      </c>
    </row>
    <row r="4106" spans="1:11" x14ac:dyDescent="0.25">
      <c r="A4106" t="s">
        <v>6002</v>
      </c>
      <c r="B4106" t="str">
        <f>C4106&amp;"-"&amp;COUNTIF(C$2:C4106,C4106)</f>
        <v>120420-31</v>
      </c>
      <c r="C4106">
        <v>120420</v>
      </c>
      <c r="D4106" s="57">
        <v>45134</v>
      </c>
      <c r="E4106" s="84" t="str">
        <f>F4106&amp;"-"&amp;COUNTIF($F$2:F4106,F4106)</f>
        <v>POLEODUTO-138</v>
      </c>
      <c r="F4106" s="84" t="str">
        <f t="shared" si="178"/>
        <v>POLEODUTO</v>
      </c>
      <c r="G4106" t="s">
        <v>8592</v>
      </c>
      <c r="H4106" s="62">
        <v>72797913000191</v>
      </c>
      <c r="I4106" t="s">
        <v>869</v>
      </c>
      <c r="J4106">
        <v>4</v>
      </c>
      <c r="K4106">
        <v>5042.08</v>
      </c>
    </row>
    <row r="4107" spans="1:11" x14ac:dyDescent="0.25">
      <c r="A4107" t="s">
        <v>6002</v>
      </c>
      <c r="B4107" t="str">
        <f>C4107&amp;"-"&amp;COUNTIF(C$2:C4107,C4107)</f>
        <v>120420-32</v>
      </c>
      <c r="C4107">
        <v>120420</v>
      </c>
      <c r="D4107" s="57">
        <v>45134</v>
      </c>
      <c r="E4107" s="84" t="str">
        <f>F4107&amp;"-"&amp;COUNTIF($F$2:F4107,F4107)</f>
        <v>POLEODUTO-139</v>
      </c>
      <c r="F4107" s="84" t="str">
        <f t="shared" si="178"/>
        <v>POLEODUTO</v>
      </c>
      <c r="G4107" t="s">
        <v>8592</v>
      </c>
      <c r="H4107" s="62">
        <v>72797913000191</v>
      </c>
      <c r="I4107" t="s">
        <v>869</v>
      </c>
      <c r="J4107">
        <v>3</v>
      </c>
      <c r="K4107">
        <v>2191.35</v>
      </c>
    </row>
    <row r="4108" spans="1:11" x14ac:dyDescent="0.25">
      <c r="A4108" t="s">
        <v>6002</v>
      </c>
      <c r="B4108" t="str">
        <f>C4108&amp;"-"&amp;COUNTIF(C$2:C4108,C4108)</f>
        <v>120420-33</v>
      </c>
      <c r="C4108">
        <v>120420</v>
      </c>
      <c r="D4108" s="57">
        <v>45134</v>
      </c>
      <c r="E4108" s="84" t="str">
        <f>F4108&amp;"-"&amp;COUNTIF($F$2:F4108,F4108)</f>
        <v>POLEODUTO-140</v>
      </c>
      <c r="F4108" s="84" t="str">
        <f t="shared" si="178"/>
        <v>POLEODUTO</v>
      </c>
      <c r="G4108" t="s">
        <v>8592</v>
      </c>
      <c r="H4108" s="62">
        <v>72797913000191</v>
      </c>
      <c r="I4108" t="s">
        <v>869</v>
      </c>
      <c r="J4108">
        <v>36</v>
      </c>
      <c r="K4108">
        <v>59207.040000000001</v>
      </c>
    </row>
    <row r="4109" spans="1:11" x14ac:dyDescent="0.25">
      <c r="A4109" t="s">
        <v>6002</v>
      </c>
      <c r="B4109" t="str">
        <f>C4109&amp;"-"&amp;COUNTIF(C$2:C4109,C4109)</f>
        <v>120420-34</v>
      </c>
      <c r="C4109">
        <v>120420</v>
      </c>
      <c r="D4109" s="57">
        <v>45134</v>
      </c>
      <c r="E4109" s="84" t="str">
        <f>F4109&amp;"-"&amp;COUNTIF($F$2:F4109,F4109)</f>
        <v>POLEODUTO-141</v>
      </c>
      <c r="F4109" s="84" t="str">
        <f t="shared" si="178"/>
        <v>POLEODUTO</v>
      </c>
      <c r="G4109" t="s">
        <v>8592</v>
      </c>
      <c r="H4109" s="62">
        <v>72797913000191</v>
      </c>
      <c r="I4109" t="s">
        <v>869</v>
      </c>
      <c r="J4109">
        <v>5</v>
      </c>
      <c r="K4109">
        <v>14679.5</v>
      </c>
    </row>
    <row r="4110" spans="1:11" x14ac:dyDescent="0.25">
      <c r="A4110" t="s">
        <v>6002</v>
      </c>
      <c r="B4110" t="str">
        <f>C4110&amp;"-"&amp;COUNTIF(C$2:C4110,C4110)</f>
        <v>120420-35</v>
      </c>
      <c r="C4110">
        <v>120420</v>
      </c>
      <c r="D4110" s="57">
        <v>45134</v>
      </c>
      <c r="E4110" s="84" t="str">
        <f>F4110&amp;"-"&amp;COUNTIF($F$2:F4110,F4110)</f>
        <v>POLEODUTO-142</v>
      </c>
      <c r="F4110" s="84" t="str">
        <f t="shared" si="178"/>
        <v>POLEODUTO</v>
      </c>
      <c r="G4110" t="s">
        <v>8592</v>
      </c>
      <c r="H4110" s="62">
        <v>72797913000191</v>
      </c>
      <c r="I4110" t="s">
        <v>869</v>
      </c>
      <c r="J4110">
        <v>6</v>
      </c>
      <c r="K4110">
        <v>15233.88</v>
      </c>
    </row>
    <row r="4111" spans="1:11" x14ac:dyDescent="0.25">
      <c r="A4111" t="s">
        <v>6002</v>
      </c>
      <c r="B4111" t="str">
        <f>C4111&amp;"-"&amp;COUNTIF(C$2:C4111,C4111)</f>
        <v>120420-36</v>
      </c>
      <c r="C4111">
        <v>120420</v>
      </c>
      <c r="D4111" s="57">
        <v>45134</v>
      </c>
      <c r="E4111" s="84" t="str">
        <f>F4111&amp;"-"&amp;COUNTIF($F$2:F4111,F4111)</f>
        <v>POLEODUTO-143</v>
      </c>
      <c r="F4111" s="84" t="str">
        <f t="shared" si="178"/>
        <v>POLEODUTO</v>
      </c>
      <c r="G4111" t="s">
        <v>8592</v>
      </c>
      <c r="H4111" s="62">
        <v>72797913000191</v>
      </c>
      <c r="I4111" t="s">
        <v>869</v>
      </c>
      <c r="J4111">
        <v>1</v>
      </c>
      <c r="K4111">
        <v>3617.71</v>
      </c>
    </row>
    <row r="4112" spans="1:11" x14ac:dyDescent="0.25">
      <c r="A4112" t="s">
        <v>6002</v>
      </c>
      <c r="B4112" t="str">
        <f>C4112&amp;"-"&amp;COUNTIF(C$2:C4112,C4112)</f>
        <v>120420-37</v>
      </c>
      <c r="C4112">
        <v>120420</v>
      </c>
      <c r="D4112" s="57">
        <v>45134</v>
      </c>
      <c r="E4112" s="84" t="str">
        <f>F4112&amp;"-"&amp;COUNTIF($F$2:F4112,F4112)</f>
        <v>POLEODUTO-144</v>
      </c>
      <c r="F4112" s="84" t="str">
        <f t="shared" si="178"/>
        <v>POLEODUTO</v>
      </c>
      <c r="G4112" t="s">
        <v>8592</v>
      </c>
      <c r="H4112" s="62">
        <v>72797913000191</v>
      </c>
      <c r="I4112" t="s">
        <v>869</v>
      </c>
      <c r="J4112">
        <v>11</v>
      </c>
      <c r="K4112">
        <v>29569.65</v>
      </c>
    </row>
    <row r="4113" spans="1:11" x14ac:dyDescent="0.25">
      <c r="A4113" t="s">
        <v>6002</v>
      </c>
      <c r="B4113" t="str">
        <f>C4113&amp;"-"&amp;COUNTIF(C$2:C4113,C4113)</f>
        <v>120420-38</v>
      </c>
      <c r="C4113">
        <v>120420</v>
      </c>
      <c r="D4113" s="57">
        <v>45134</v>
      </c>
      <c r="E4113" s="84" t="str">
        <f>F4113&amp;"-"&amp;COUNTIF($F$2:F4113,F4113)</f>
        <v>POLEODUTO-145</v>
      </c>
      <c r="F4113" s="84" t="str">
        <f t="shared" si="178"/>
        <v>POLEODUTO</v>
      </c>
      <c r="G4113" t="s">
        <v>8592</v>
      </c>
      <c r="H4113" s="62">
        <v>72797913000191</v>
      </c>
      <c r="I4113" t="s">
        <v>869</v>
      </c>
      <c r="J4113">
        <v>5</v>
      </c>
      <c r="K4113">
        <v>18879.099999999999</v>
      </c>
    </row>
    <row r="4114" spans="1:11" x14ac:dyDescent="0.25">
      <c r="A4114" t="s">
        <v>6002</v>
      </c>
      <c r="B4114" t="str">
        <f>C4114&amp;"-"&amp;COUNTIF(C$2:C4114,C4114)</f>
        <v>120420-39</v>
      </c>
      <c r="C4114">
        <v>120420</v>
      </c>
      <c r="D4114" s="57">
        <v>45134</v>
      </c>
      <c r="E4114" s="84" t="str">
        <f>F4114&amp;"-"&amp;COUNTIF($F$2:F4114,F4114)</f>
        <v>POLEODUTO-146</v>
      </c>
      <c r="F4114" s="84" t="str">
        <f t="shared" si="178"/>
        <v>POLEODUTO</v>
      </c>
      <c r="G4114" t="s">
        <v>8592</v>
      </c>
      <c r="H4114" s="62">
        <v>72797913000191</v>
      </c>
      <c r="I4114" t="s">
        <v>869</v>
      </c>
      <c r="J4114">
        <v>3</v>
      </c>
      <c r="K4114">
        <v>1221.51</v>
      </c>
    </row>
    <row r="4115" spans="1:11" x14ac:dyDescent="0.25">
      <c r="A4115" t="s">
        <v>6002</v>
      </c>
      <c r="B4115" t="str">
        <f>C4115&amp;"-"&amp;COUNTIF(C$2:C4115,C4115)</f>
        <v>120420-40</v>
      </c>
      <c r="C4115">
        <v>120420</v>
      </c>
      <c r="D4115" s="57">
        <v>45134</v>
      </c>
      <c r="E4115" s="84" t="str">
        <f>F4115&amp;"-"&amp;COUNTIF($F$2:F4115,F4115)</f>
        <v>POLEODUTO-147</v>
      </c>
      <c r="F4115" s="84" t="str">
        <f t="shared" si="178"/>
        <v>POLEODUTO</v>
      </c>
      <c r="G4115" t="s">
        <v>8592</v>
      </c>
      <c r="H4115" s="62">
        <v>72797913000191</v>
      </c>
      <c r="I4115" t="s">
        <v>869</v>
      </c>
      <c r="J4115">
        <v>2</v>
      </c>
      <c r="K4115">
        <v>4284.12</v>
      </c>
    </row>
    <row r="4116" spans="1:11" x14ac:dyDescent="0.25">
      <c r="A4116" t="s">
        <v>6002</v>
      </c>
      <c r="B4116" t="str">
        <f>C4116&amp;"-"&amp;COUNTIF(C$2:C4116,C4116)</f>
        <v>120420-41</v>
      </c>
      <c r="C4116">
        <v>120420</v>
      </c>
      <c r="D4116" s="57">
        <v>45134</v>
      </c>
      <c r="E4116" s="84" t="str">
        <f>F4116&amp;"-"&amp;COUNTIF($F$2:F4116,F4116)</f>
        <v>POLEODUTO-148</v>
      </c>
      <c r="F4116" s="84" t="str">
        <f t="shared" si="178"/>
        <v>POLEODUTO</v>
      </c>
      <c r="G4116" t="s">
        <v>8592</v>
      </c>
      <c r="H4116" s="62">
        <v>72797913000191</v>
      </c>
      <c r="I4116" t="s">
        <v>869</v>
      </c>
      <c r="J4116">
        <v>2</v>
      </c>
      <c r="K4116">
        <v>5280.26</v>
      </c>
    </row>
    <row r="4117" spans="1:11" x14ac:dyDescent="0.25">
      <c r="A4117" t="s">
        <v>6002</v>
      </c>
      <c r="B4117" t="str">
        <f>C4117&amp;"-"&amp;COUNTIF(C$2:C4117,C4117)</f>
        <v>120421-1</v>
      </c>
      <c r="C4117">
        <v>120421</v>
      </c>
      <c r="D4117" s="57">
        <v>45134</v>
      </c>
      <c r="E4117" s="84" t="str">
        <f>F4117&amp;"-"&amp;COUNTIF($F$2:F4117,F4117)</f>
        <v>POLEODUTO-149</v>
      </c>
      <c r="F4117" s="84" t="str">
        <f t="shared" si="178"/>
        <v>POLEODUTO</v>
      </c>
      <c r="G4117" t="s">
        <v>8592</v>
      </c>
      <c r="H4117" s="62">
        <v>72797913000191</v>
      </c>
      <c r="I4117" t="s">
        <v>869</v>
      </c>
      <c r="J4117">
        <v>15</v>
      </c>
      <c r="K4117">
        <v>10656.3</v>
      </c>
    </row>
    <row r="4118" spans="1:11" x14ac:dyDescent="0.25">
      <c r="A4118" t="s">
        <v>6002</v>
      </c>
      <c r="B4118" t="str">
        <f>C4118&amp;"-"&amp;COUNTIF(C$2:C4118,C4118)</f>
        <v>120421-2</v>
      </c>
      <c r="C4118">
        <v>120421</v>
      </c>
      <c r="D4118" s="57">
        <v>45134</v>
      </c>
      <c r="E4118" s="84" t="str">
        <f>F4118&amp;"-"&amp;COUNTIF($F$2:F4118,F4118)</f>
        <v>POLEODUTO-150</v>
      </c>
      <c r="F4118" s="84" t="str">
        <f t="shared" si="178"/>
        <v>POLEODUTO</v>
      </c>
      <c r="G4118" t="s">
        <v>8592</v>
      </c>
      <c r="H4118" s="62">
        <v>72797913000191</v>
      </c>
      <c r="I4118" t="s">
        <v>869</v>
      </c>
      <c r="J4118">
        <v>4</v>
      </c>
      <c r="K4118">
        <v>2515.4</v>
      </c>
    </row>
    <row r="4119" spans="1:11" x14ac:dyDescent="0.25">
      <c r="A4119" t="s">
        <v>6002</v>
      </c>
      <c r="B4119" t="str">
        <f>C4119&amp;"-"&amp;COUNTIF(C$2:C4119,C4119)</f>
        <v>120421-3</v>
      </c>
      <c r="C4119">
        <v>120421</v>
      </c>
      <c r="D4119" s="57">
        <v>45134</v>
      </c>
      <c r="E4119" s="84" t="str">
        <f>F4119&amp;"-"&amp;COUNTIF($F$2:F4119,F4119)</f>
        <v>POLEODUTO-151</v>
      </c>
      <c r="F4119" s="84" t="str">
        <f t="shared" si="178"/>
        <v>POLEODUTO</v>
      </c>
      <c r="G4119" t="s">
        <v>8592</v>
      </c>
      <c r="H4119" s="62">
        <v>72797913000191</v>
      </c>
      <c r="I4119" t="s">
        <v>869</v>
      </c>
      <c r="J4119">
        <v>9</v>
      </c>
      <c r="K4119">
        <v>17597.7</v>
      </c>
    </row>
    <row r="4120" spans="1:11" x14ac:dyDescent="0.25">
      <c r="A4120" t="s">
        <v>6002</v>
      </c>
      <c r="B4120" t="str">
        <f>C4120&amp;"-"&amp;COUNTIF(C$2:C4120,C4120)</f>
        <v>120421-4</v>
      </c>
      <c r="C4120">
        <v>120421</v>
      </c>
      <c r="D4120" s="57">
        <v>45134</v>
      </c>
      <c r="E4120" s="84" t="str">
        <f>F4120&amp;"-"&amp;COUNTIF($F$2:F4120,F4120)</f>
        <v>POLEODUTO-152</v>
      </c>
      <c r="F4120" s="84" t="str">
        <f t="shared" si="178"/>
        <v>POLEODUTO</v>
      </c>
      <c r="G4120" t="s">
        <v>8592</v>
      </c>
      <c r="H4120" s="62">
        <v>72797913000191</v>
      </c>
      <c r="I4120" t="s">
        <v>869</v>
      </c>
      <c r="J4120">
        <v>2</v>
      </c>
      <c r="K4120">
        <v>799.5</v>
      </c>
    </row>
    <row r="4121" spans="1:11" x14ac:dyDescent="0.25">
      <c r="A4121" t="s">
        <v>6002</v>
      </c>
      <c r="B4121" t="str">
        <f>C4121&amp;"-"&amp;COUNTIF(C$2:C4121,C4121)</f>
        <v>120421-5</v>
      </c>
      <c r="C4121">
        <v>120421</v>
      </c>
      <c r="D4121" s="57">
        <v>45134</v>
      </c>
      <c r="E4121" s="84" t="str">
        <f>F4121&amp;"-"&amp;COUNTIF($F$2:F4121,F4121)</f>
        <v>POLEODUTO-153</v>
      </c>
      <c r="F4121" s="84" t="str">
        <f t="shared" si="178"/>
        <v>POLEODUTO</v>
      </c>
      <c r="G4121" t="s">
        <v>8592</v>
      </c>
      <c r="H4121" s="62">
        <v>72797913000191</v>
      </c>
      <c r="I4121" t="s">
        <v>869</v>
      </c>
      <c r="J4121">
        <v>8</v>
      </c>
      <c r="K4121">
        <v>3099.12</v>
      </c>
    </row>
    <row r="4122" spans="1:11" x14ac:dyDescent="0.25">
      <c r="A4122" t="s">
        <v>5958</v>
      </c>
      <c r="B4122" t="str">
        <f>C4122&amp;"-"&amp;COUNTIF(C$2:C4122,C4122)</f>
        <v>75351-1</v>
      </c>
      <c r="C4122">
        <v>75351</v>
      </c>
      <c r="D4122" s="57">
        <v>45135</v>
      </c>
      <c r="E4122" s="84" t="str">
        <f>F4122&amp;"-"&amp;COUNTIF($F$2:F4122,F4122)</f>
        <v>METASA-3135</v>
      </c>
      <c r="F4122" s="84" t="str">
        <f t="shared" si="178"/>
        <v>METASA</v>
      </c>
      <c r="G4122" t="s">
        <v>8581</v>
      </c>
      <c r="H4122" s="62">
        <v>88416482000106</v>
      </c>
      <c r="I4122" t="s">
        <v>30</v>
      </c>
      <c r="J4122">
        <v>5073.03</v>
      </c>
      <c r="K4122">
        <v>89538.98</v>
      </c>
    </row>
    <row r="4123" spans="1:11" x14ac:dyDescent="0.25">
      <c r="A4123" t="s">
        <v>5958</v>
      </c>
      <c r="B4123" t="str">
        <f>C4123&amp;"-"&amp;COUNTIF(C$2:C4123,C4123)</f>
        <v>75351-2</v>
      </c>
      <c r="C4123">
        <v>75351</v>
      </c>
      <c r="D4123" s="57">
        <v>45135</v>
      </c>
      <c r="E4123" s="84" t="str">
        <f>F4123&amp;"-"&amp;COUNTIF($F$2:F4123,F4123)</f>
        <v>METASA-3136</v>
      </c>
      <c r="F4123" s="84" t="str">
        <f t="shared" si="178"/>
        <v>METASA</v>
      </c>
      <c r="G4123" t="s">
        <v>8581</v>
      </c>
      <c r="H4123" s="62">
        <v>88416482000106</v>
      </c>
      <c r="I4123" t="s">
        <v>30</v>
      </c>
      <c r="J4123">
        <v>883.45</v>
      </c>
      <c r="K4123">
        <v>14912.64</v>
      </c>
    </row>
    <row r="4124" spans="1:11" x14ac:dyDescent="0.25">
      <c r="A4124" t="s">
        <v>5958</v>
      </c>
      <c r="B4124" t="str">
        <f>C4124&amp;"-"&amp;COUNTIF(C$2:C4124,C4124)</f>
        <v>75351-3</v>
      </c>
      <c r="C4124">
        <v>75351</v>
      </c>
      <c r="D4124" s="57">
        <v>45135</v>
      </c>
      <c r="E4124" s="84" t="str">
        <f>F4124&amp;"-"&amp;COUNTIF($F$2:F4124,F4124)</f>
        <v>METASA-3137</v>
      </c>
      <c r="F4124" s="84" t="str">
        <f t="shared" si="178"/>
        <v>METASA</v>
      </c>
      <c r="G4124" t="s">
        <v>8581</v>
      </c>
      <c r="H4124" s="62">
        <v>88416482000106</v>
      </c>
      <c r="I4124" t="s">
        <v>30</v>
      </c>
      <c r="J4124">
        <v>580.12</v>
      </c>
      <c r="K4124">
        <v>9792.43</v>
      </c>
    </row>
    <row r="4125" spans="1:11" x14ac:dyDescent="0.25">
      <c r="A4125" t="s">
        <v>5958</v>
      </c>
      <c r="B4125" t="str">
        <f>C4125&amp;"-"&amp;COUNTIF(C$2:C4125,C4125)</f>
        <v>75351-4</v>
      </c>
      <c r="C4125">
        <v>75351</v>
      </c>
      <c r="D4125" s="57">
        <v>45135</v>
      </c>
      <c r="E4125" s="84" t="str">
        <f>F4125&amp;"-"&amp;COUNTIF($F$2:F4125,F4125)</f>
        <v>METASA-3138</v>
      </c>
      <c r="F4125" s="84" t="str">
        <f t="shared" si="178"/>
        <v>METASA</v>
      </c>
      <c r="G4125" t="s">
        <v>8581</v>
      </c>
      <c r="H4125" s="62">
        <v>88416482000106</v>
      </c>
      <c r="I4125" t="s">
        <v>30</v>
      </c>
      <c r="J4125">
        <v>848.3</v>
      </c>
      <c r="K4125">
        <v>12911.13</v>
      </c>
    </row>
    <row r="4126" spans="1:11" x14ac:dyDescent="0.25">
      <c r="A4126" t="s">
        <v>5958</v>
      </c>
      <c r="B4126" t="str">
        <f>C4126&amp;"-"&amp;COUNTIF(C$2:C4126,C4126)</f>
        <v>75351-5</v>
      </c>
      <c r="C4126">
        <v>75351</v>
      </c>
      <c r="D4126" s="57">
        <v>45135</v>
      </c>
      <c r="E4126" s="84" t="str">
        <f>F4126&amp;"-"&amp;COUNTIF($F$2:F4126,F4126)</f>
        <v>METASA-3139</v>
      </c>
      <c r="F4126" s="84" t="str">
        <f t="shared" si="178"/>
        <v>METASA</v>
      </c>
      <c r="G4126" t="s">
        <v>8581</v>
      </c>
      <c r="H4126" s="62">
        <v>88416482000106</v>
      </c>
      <c r="I4126" t="s">
        <v>30</v>
      </c>
      <c r="J4126">
        <v>634.29999999999995</v>
      </c>
      <c r="K4126">
        <v>9171.98</v>
      </c>
    </row>
    <row r="4127" spans="1:11" x14ac:dyDescent="0.25">
      <c r="A4127" t="s">
        <v>5958</v>
      </c>
      <c r="B4127" t="str">
        <f>C4127&amp;"-"&amp;COUNTIF(C$2:C4127,C4127)</f>
        <v>75351-6</v>
      </c>
      <c r="C4127">
        <v>75351</v>
      </c>
      <c r="D4127" s="57">
        <v>45135</v>
      </c>
      <c r="E4127" s="84" t="str">
        <f>F4127&amp;"-"&amp;COUNTIF($F$2:F4127,F4127)</f>
        <v>METASA-3140</v>
      </c>
      <c r="F4127" s="84" t="str">
        <f t="shared" si="178"/>
        <v>METASA</v>
      </c>
      <c r="G4127" t="s">
        <v>8581</v>
      </c>
      <c r="H4127" s="62">
        <v>88416482000106</v>
      </c>
      <c r="I4127" t="s">
        <v>30</v>
      </c>
      <c r="J4127">
        <v>147.01</v>
      </c>
      <c r="K4127">
        <v>2125.7600000000002</v>
      </c>
    </row>
    <row r="4128" spans="1:11" x14ac:dyDescent="0.25">
      <c r="A4128" t="s">
        <v>5958</v>
      </c>
      <c r="B4128" t="str">
        <f>C4128&amp;"-"&amp;COUNTIF(C$2:C4128,C4128)</f>
        <v>75351-7</v>
      </c>
      <c r="C4128">
        <v>75351</v>
      </c>
      <c r="D4128" s="57">
        <v>45135</v>
      </c>
      <c r="E4128" s="84" t="str">
        <f>F4128&amp;"-"&amp;COUNTIF($F$2:F4128,F4128)</f>
        <v>METASA-3141</v>
      </c>
      <c r="F4128" s="84" t="str">
        <f t="shared" si="178"/>
        <v>METASA</v>
      </c>
      <c r="G4128" t="s">
        <v>8581</v>
      </c>
      <c r="H4128" s="62">
        <v>88416482000106</v>
      </c>
      <c r="I4128" t="s">
        <v>30</v>
      </c>
      <c r="J4128">
        <v>4207.97</v>
      </c>
      <c r="K4128">
        <v>64045.3</v>
      </c>
    </row>
    <row r="4129" spans="1:11" x14ac:dyDescent="0.25">
      <c r="A4129" t="s">
        <v>5958</v>
      </c>
      <c r="B4129" t="str">
        <f>C4129&amp;"-"&amp;COUNTIF(C$2:C4129,C4129)</f>
        <v>75351-8</v>
      </c>
      <c r="C4129">
        <v>75351</v>
      </c>
      <c r="D4129" s="57">
        <v>45135</v>
      </c>
      <c r="E4129" s="84" t="str">
        <f>F4129&amp;"-"&amp;COUNTIF($F$2:F4129,F4129)</f>
        <v>METASA-3142</v>
      </c>
      <c r="F4129" s="84" t="str">
        <f t="shared" si="178"/>
        <v>METASA</v>
      </c>
      <c r="G4129" t="s">
        <v>8581</v>
      </c>
      <c r="H4129" s="62">
        <v>88416482000106</v>
      </c>
      <c r="I4129" t="s">
        <v>30</v>
      </c>
      <c r="J4129">
        <v>137.58000000000001</v>
      </c>
      <c r="K4129">
        <v>2322.35</v>
      </c>
    </row>
    <row r="4130" spans="1:11" x14ac:dyDescent="0.25">
      <c r="A4130" t="s">
        <v>5958</v>
      </c>
      <c r="B4130" t="str">
        <f>C4130&amp;"-"&amp;COUNTIF(C$2:C4130,C4130)</f>
        <v>75351-9</v>
      </c>
      <c r="C4130">
        <v>75351</v>
      </c>
      <c r="D4130" s="57">
        <v>45135</v>
      </c>
      <c r="E4130" s="84" t="str">
        <f>F4130&amp;"-"&amp;COUNTIF($F$2:F4130,F4130)</f>
        <v>METASA-3143</v>
      </c>
      <c r="F4130" s="84" t="str">
        <f t="shared" si="178"/>
        <v>METASA</v>
      </c>
      <c r="G4130" t="s">
        <v>8581</v>
      </c>
      <c r="H4130" s="62">
        <v>88416482000106</v>
      </c>
      <c r="I4130" t="s">
        <v>30</v>
      </c>
      <c r="J4130">
        <v>1203</v>
      </c>
      <c r="K4130">
        <v>18309.66</v>
      </c>
    </row>
    <row r="4131" spans="1:11" x14ac:dyDescent="0.25">
      <c r="A4131" t="s">
        <v>5958</v>
      </c>
      <c r="B4131" t="str">
        <f>C4131&amp;"-"&amp;COUNTIF(C$2:C4131,C4131)</f>
        <v>75351-10</v>
      </c>
      <c r="C4131">
        <v>75351</v>
      </c>
      <c r="D4131" s="57">
        <v>45135</v>
      </c>
      <c r="E4131" s="84" t="str">
        <f>F4131&amp;"-"&amp;COUNTIF($F$2:F4131,F4131)</f>
        <v>METASA-3144</v>
      </c>
      <c r="F4131" s="84" t="str">
        <f t="shared" si="178"/>
        <v>METASA</v>
      </c>
      <c r="G4131" t="s">
        <v>8581</v>
      </c>
      <c r="H4131" s="62">
        <v>88416482000106</v>
      </c>
      <c r="I4131" t="s">
        <v>30</v>
      </c>
      <c r="J4131">
        <v>2574.12</v>
      </c>
      <c r="K4131">
        <v>41340.370000000003</v>
      </c>
    </row>
    <row r="4132" spans="1:11" x14ac:dyDescent="0.25">
      <c r="A4132" t="s">
        <v>5958</v>
      </c>
      <c r="B4132" t="str">
        <f>C4132&amp;"-"&amp;COUNTIF(C$2:C4132,C4132)</f>
        <v>75351-11</v>
      </c>
      <c r="C4132">
        <v>75351</v>
      </c>
      <c r="D4132" s="57">
        <v>45135</v>
      </c>
      <c r="E4132" s="84" t="str">
        <f>F4132&amp;"-"&amp;COUNTIF($F$2:F4132,F4132)</f>
        <v>METASA-3145</v>
      </c>
      <c r="F4132" s="84" t="str">
        <f t="shared" si="178"/>
        <v>METASA</v>
      </c>
      <c r="G4132" t="s">
        <v>8581</v>
      </c>
      <c r="H4132" s="62">
        <v>88416482000106</v>
      </c>
      <c r="I4132" t="s">
        <v>30</v>
      </c>
      <c r="J4132">
        <v>249.73</v>
      </c>
      <c r="K4132">
        <v>4824.78</v>
      </c>
    </row>
    <row r="4133" spans="1:11" x14ac:dyDescent="0.25">
      <c r="A4133" t="s">
        <v>5958</v>
      </c>
      <c r="B4133" t="str">
        <f>C4133&amp;"-"&amp;COUNTIF(C$2:C4133,C4133)</f>
        <v>75351-12</v>
      </c>
      <c r="C4133">
        <v>75351</v>
      </c>
      <c r="D4133" s="57">
        <v>45135</v>
      </c>
      <c r="E4133" s="84" t="str">
        <f>F4133&amp;"-"&amp;COUNTIF($F$2:F4133,F4133)</f>
        <v>METASA-3146</v>
      </c>
      <c r="F4133" s="84" t="str">
        <f t="shared" si="178"/>
        <v>METASA</v>
      </c>
      <c r="G4133" t="s">
        <v>8581</v>
      </c>
      <c r="H4133" s="62">
        <v>88416482000106</v>
      </c>
      <c r="I4133" t="s">
        <v>30</v>
      </c>
      <c r="J4133">
        <v>153.65</v>
      </c>
      <c r="K4133">
        <v>2561.35</v>
      </c>
    </row>
    <row r="4134" spans="1:11" x14ac:dyDescent="0.25">
      <c r="A4134" t="s">
        <v>5958</v>
      </c>
      <c r="B4134" t="str">
        <f>C4134&amp;"-"&amp;COUNTIF(C$2:C4134,C4134)</f>
        <v>75351-13</v>
      </c>
      <c r="C4134">
        <v>75351</v>
      </c>
      <c r="D4134" s="57">
        <v>45135</v>
      </c>
      <c r="E4134" s="84" t="str">
        <f>F4134&amp;"-"&amp;COUNTIF($F$2:F4134,F4134)</f>
        <v>METASA-3147</v>
      </c>
      <c r="F4134" s="84" t="str">
        <f t="shared" si="178"/>
        <v>METASA</v>
      </c>
      <c r="G4134" t="s">
        <v>8581</v>
      </c>
      <c r="H4134" s="62">
        <v>88416482000106</v>
      </c>
      <c r="I4134" t="s">
        <v>30</v>
      </c>
      <c r="J4134">
        <v>732.32</v>
      </c>
      <c r="K4134">
        <v>12207.77</v>
      </c>
    </row>
    <row r="4135" spans="1:11" x14ac:dyDescent="0.25">
      <c r="A4135" t="s">
        <v>5958</v>
      </c>
      <c r="B4135" t="str">
        <f>C4135&amp;"-"&amp;COUNTIF(C$2:C4135,C4135)</f>
        <v>75351-14</v>
      </c>
      <c r="C4135">
        <v>75351</v>
      </c>
      <c r="D4135" s="57">
        <v>45135</v>
      </c>
      <c r="E4135" s="84" t="str">
        <f>F4135&amp;"-"&amp;COUNTIF($F$2:F4135,F4135)</f>
        <v>METASA-3148</v>
      </c>
      <c r="F4135" s="84" t="str">
        <f t="shared" si="178"/>
        <v>METASA</v>
      </c>
      <c r="G4135" t="s">
        <v>8581</v>
      </c>
      <c r="H4135" s="62">
        <v>88416482000106</v>
      </c>
      <c r="I4135" t="s">
        <v>30</v>
      </c>
      <c r="J4135">
        <v>826.14</v>
      </c>
      <c r="K4135">
        <v>14465.71</v>
      </c>
    </row>
    <row r="4136" spans="1:11" x14ac:dyDescent="0.25">
      <c r="A4136" t="s">
        <v>5958</v>
      </c>
      <c r="B4136" t="str">
        <f>C4136&amp;"-"&amp;COUNTIF(C$2:C4136,C4136)</f>
        <v>75351-15</v>
      </c>
      <c r="C4136">
        <v>75351</v>
      </c>
      <c r="D4136" s="57">
        <v>45135</v>
      </c>
      <c r="E4136" s="84" t="str">
        <f>F4136&amp;"-"&amp;COUNTIF($F$2:F4136,F4136)</f>
        <v>METASA-3149</v>
      </c>
      <c r="F4136" s="84" t="str">
        <f t="shared" si="178"/>
        <v>METASA</v>
      </c>
      <c r="G4136" t="s">
        <v>8581</v>
      </c>
      <c r="H4136" s="62">
        <v>88416482000106</v>
      </c>
      <c r="I4136" t="s">
        <v>869</v>
      </c>
      <c r="J4136">
        <v>2500.71</v>
      </c>
      <c r="K4136">
        <v>47763.55</v>
      </c>
    </row>
    <row r="4137" spans="1:11" x14ac:dyDescent="0.25">
      <c r="A4137" t="s">
        <v>5958</v>
      </c>
      <c r="B4137" t="str">
        <f>C4137&amp;"-"&amp;COUNTIF(C$2:C4137,C4137)</f>
        <v>75378-1</v>
      </c>
      <c r="C4137">
        <v>75378</v>
      </c>
      <c r="D4137" s="57">
        <v>45135</v>
      </c>
      <c r="E4137" s="84" t="str">
        <f>F4137&amp;"-"&amp;COUNTIF($F$2:F4137,F4137)</f>
        <v>METASA-3150</v>
      </c>
      <c r="F4137" s="84" t="str">
        <f t="shared" si="178"/>
        <v>METASA</v>
      </c>
      <c r="G4137" t="s">
        <v>8581</v>
      </c>
      <c r="H4137" s="62">
        <v>88416482000106</v>
      </c>
      <c r="I4137" t="s">
        <v>30</v>
      </c>
      <c r="J4137">
        <v>2427.67</v>
      </c>
      <c r="K4137">
        <v>42848.38</v>
      </c>
    </row>
    <row r="4138" spans="1:11" x14ac:dyDescent="0.25">
      <c r="A4138" t="s">
        <v>5958</v>
      </c>
      <c r="B4138" t="str">
        <f>C4138&amp;"-"&amp;COUNTIF(C$2:C4138,C4138)</f>
        <v>75378-2</v>
      </c>
      <c r="C4138">
        <v>75378</v>
      </c>
      <c r="D4138" s="57">
        <v>45135</v>
      </c>
      <c r="E4138" s="84" t="str">
        <f>F4138&amp;"-"&amp;COUNTIF($F$2:F4138,F4138)</f>
        <v>METASA-3151</v>
      </c>
      <c r="F4138" s="84" t="str">
        <f t="shared" si="178"/>
        <v>METASA</v>
      </c>
      <c r="G4138" t="s">
        <v>8581</v>
      </c>
      <c r="H4138" s="62">
        <v>88416482000106</v>
      </c>
      <c r="I4138" t="s">
        <v>30</v>
      </c>
      <c r="J4138">
        <v>601.59</v>
      </c>
      <c r="K4138">
        <v>10154.84</v>
      </c>
    </row>
    <row r="4139" spans="1:11" x14ac:dyDescent="0.25">
      <c r="A4139" t="s">
        <v>5958</v>
      </c>
      <c r="B4139" t="str">
        <f>C4139&amp;"-"&amp;COUNTIF(C$2:C4139,C4139)</f>
        <v>75378-3</v>
      </c>
      <c r="C4139">
        <v>75378</v>
      </c>
      <c r="D4139" s="57">
        <v>45135</v>
      </c>
      <c r="E4139" s="84" t="str">
        <f>F4139&amp;"-"&amp;COUNTIF($F$2:F4139,F4139)</f>
        <v>METASA-3152</v>
      </c>
      <c r="F4139" s="84" t="str">
        <f t="shared" si="178"/>
        <v>METASA</v>
      </c>
      <c r="G4139" t="s">
        <v>8581</v>
      </c>
      <c r="H4139" s="62">
        <v>88416482000106</v>
      </c>
      <c r="I4139" t="s">
        <v>30</v>
      </c>
      <c r="J4139">
        <v>397.83</v>
      </c>
      <c r="K4139">
        <v>5752.62</v>
      </c>
    </row>
    <row r="4140" spans="1:11" x14ac:dyDescent="0.25">
      <c r="A4140" t="s">
        <v>5958</v>
      </c>
      <c r="B4140" t="str">
        <f>C4140&amp;"-"&amp;COUNTIF(C$2:C4140,C4140)</f>
        <v>75378-4</v>
      </c>
      <c r="C4140">
        <v>75378</v>
      </c>
      <c r="D4140" s="57">
        <v>45135</v>
      </c>
      <c r="E4140" s="84" t="str">
        <f>F4140&amp;"-"&amp;COUNTIF($F$2:F4140,F4140)</f>
        <v>METASA-3153</v>
      </c>
      <c r="F4140" s="84" t="str">
        <f t="shared" si="178"/>
        <v>METASA</v>
      </c>
      <c r="G4140" t="s">
        <v>8581</v>
      </c>
      <c r="H4140" s="62">
        <v>88416482000106</v>
      </c>
      <c r="I4140" t="s">
        <v>30</v>
      </c>
      <c r="J4140">
        <v>9.1</v>
      </c>
      <c r="K4140">
        <v>153.61000000000001</v>
      </c>
    </row>
    <row r="4141" spans="1:11" x14ac:dyDescent="0.25">
      <c r="A4141" t="s">
        <v>5958</v>
      </c>
      <c r="B4141" t="str">
        <f>C4141&amp;"-"&amp;COUNTIF(C$2:C4141,C4141)</f>
        <v>75378-5</v>
      </c>
      <c r="C4141">
        <v>75378</v>
      </c>
      <c r="D4141" s="57">
        <v>45135</v>
      </c>
      <c r="E4141" s="84" t="str">
        <f>F4141&amp;"-"&amp;COUNTIF($F$2:F4141,F4141)</f>
        <v>METASA-3154</v>
      </c>
      <c r="F4141" s="84" t="str">
        <f t="shared" si="178"/>
        <v>METASA</v>
      </c>
      <c r="G4141" t="s">
        <v>8581</v>
      </c>
      <c r="H4141" s="62">
        <v>88416482000106</v>
      </c>
      <c r="I4141" t="s">
        <v>30</v>
      </c>
      <c r="J4141">
        <v>1220.4000000000001</v>
      </c>
      <c r="K4141">
        <v>17646.98</v>
      </c>
    </row>
    <row r="4142" spans="1:11" x14ac:dyDescent="0.25">
      <c r="A4142" t="s">
        <v>5958</v>
      </c>
      <c r="B4142" t="str">
        <f>C4142&amp;"-"&amp;COUNTIF(C$2:C4142,C4142)</f>
        <v>75378-6</v>
      </c>
      <c r="C4142">
        <v>75378</v>
      </c>
      <c r="D4142" s="57">
        <v>45135</v>
      </c>
      <c r="E4142" s="84" t="str">
        <f>F4142&amp;"-"&amp;COUNTIF($F$2:F4142,F4142)</f>
        <v>METASA-3155</v>
      </c>
      <c r="F4142" s="84" t="str">
        <f t="shared" si="178"/>
        <v>METASA</v>
      </c>
      <c r="G4142" t="s">
        <v>8581</v>
      </c>
      <c r="H4142" s="62">
        <v>88416482000106</v>
      </c>
      <c r="I4142" t="s">
        <v>30</v>
      </c>
      <c r="J4142">
        <v>9.18</v>
      </c>
      <c r="K4142">
        <v>202.51</v>
      </c>
    </row>
    <row r="4143" spans="1:11" x14ac:dyDescent="0.25">
      <c r="A4143" t="s">
        <v>5958</v>
      </c>
      <c r="B4143" t="str">
        <f>C4143&amp;"-"&amp;COUNTIF(C$2:C4143,C4143)</f>
        <v>75378-7</v>
      </c>
      <c r="C4143">
        <v>75378</v>
      </c>
      <c r="D4143" s="57">
        <v>45135</v>
      </c>
      <c r="E4143" s="84" t="str">
        <f>F4143&amp;"-"&amp;COUNTIF($F$2:F4143,F4143)</f>
        <v>METASA-3156</v>
      </c>
      <c r="F4143" s="84" t="str">
        <f t="shared" si="178"/>
        <v>METASA</v>
      </c>
      <c r="G4143" t="s">
        <v>8581</v>
      </c>
      <c r="H4143" s="62">
        <v>88416482000106</v>
      </c>
      <c r="I4143" t="s">
        <v>30</v>
      </c>
      <c r="J4143">
        <v>1520.67</v>
      </c>
      <c r="K4143">
        <v>20331.36</v>
      </c>
    </row>
    <row r="4144" spans="1:11" x14ac:dyDescent="0.25">
      <c r="A4144" t="s">
        <v>5958</v>
      </c>
      <c r="B4144" t="str">
        <f>C4144&amp;"-"&amp;COUNTIF(C$2:C4144,C4144)</f>
        <v>75378-8</v>
      </c>
      <c r="C4144">
        <v>75378</v>
      </c>
      <c r="D4144" s="57">
        <v>45135</v>
      </c>
      <c r="E4144" s="84" t="str">
        <f>F4144&amp;"-"&amp;COUNTIF($F$2:F4144,F4144)</f>
        <v>METASA-3157</v>
      </c>
      <c r="F4144" s="84" t="str">
        <f t="shared" si="178"/>
        <v>METASA</v>
      </c>
      <c r="G4144" t="s">
        <v>8581</v>
      </c>
      <c r="H4144" s="62">
        <v>88416482000106</v>
      </c>
      <c r="I4144" t="s">
        <v>30</v>
      </c>
      <c r="J4144">
        <v>92.91</v>
      </c>
      <c r="K4144">
        <v>1343.48</v>
      </c>
    </row>
    <row r="4145" spans="1:11" x14ac:dyDescent="0.25">
      <c r="A4145" t="s">
        <v>5958</v>
      </c>
      <c r="B4145" t="str">
        <f>C4145&amp;"-"&amp;COUNTIF(C$2:C4145,C4145)</f>
        <v>75378-9</v>
      </c>
      <c r="C4145">
        <v>75378</v>
      </c>
      <c r="D4145" s="57">
        <v>45135</v>
      </c>
      <c r="E4145" s="84" t="str">
        <f>F4145&amp;"-"&amp;COUNTIF($F$2:F4145,F4145)</f>
        <v>METASA-3158</v>
      </c>
      <c r="F4145" s="84" t="str">
        <f t="shared" si="178"/>
        <v>METASA</v>
      </c>
      <c r="G4145" t="s">
        <v>8581</v>
      </c>
      <c r="H4145" s="62">
        <v>88416482000106</v>
      </c>
      <c r="I4145" t="s">
        <v>30</v>
      </c>
      <c r="J4145">
        <v>471.76</v>
      </c>
      <c r="K4145">
        <v>6821.65</v>
      </c>
    </row>
    <row r="4146" spans="1:11" x14ac:dyDescent="0.25">
      <c r="A4146" t="s">
        <v>5958</v>
      </c>
      <c r="B4146" t="str">
        <f>C4146&amp;"-"&amp;COUNTIF(C$2:C4146,C4146)</f>
        <v>75378-10</v>
      </c>
      <c r="C4146">
        <v>75378</v>
      </c>
      <c r="D4146" s="57">
        <v>45135</v>
      </c>
      <c r="E4146" s="84" t="str">
        <f>F4146&amp;"-"&amp;COUNTIF($F$2:F4146,F4146)</f>
        <v>METASA-3159</v>
      </c>
      <c r="F4146" s="84" t="str">
        <f t="shared" si="178"/>
        <v>METASA</v>
      </c>
      <c r="G4146" t="s">
        <v>8581</v>
      </c>
      <c r="H4146" s="62">
        <v>88416482000106</v>
      </c>
      <c r="I4146" t="s">
        <v>30</v>
      </c>
      <c r="J4146">
        <v>1243.43</v>
      </c>
      <c r="K4146">
        <v>16624.66</v>
      </c>
    </row>
    <row r="4147" spans="1:11" x14ac:dyDescent="0.25">
      <c r="A4147" t="s">
        <v>5958</v>
      </c>
      <c r="B4147" t="str">
        <f>C4147&amp;"-"&amp;COUNTIF(C$2:C4147,C4147)</f>
        <v>75378-11</v>
      </c>
      <c r="C4147">
        <v>75378</v>
      </c>
      <c r="D4147" s="57">
        <v>45135</v>
      </c>
      <c r="E4147" s="84" t="str">
        <f>F4147&amp;"-"&amp;COUNTIF($F$2:F4147,F4147)</f>
        <v>METASA-3160</v>
      </c>
      <c r="F4147" s="84" t="str">
        <f t="shared" si="178"/>
        <v>METASA</v>
      </c>
      <c r="G4147" t="s">
        <v>8581</v>
      </c>
      <c r="H4147" s="62">
        <v>88416482000106</v>
      </c>
      <c r="I4147" t="s">
        <v>30</v>
      </c>
      <c r="J4147">
        <v>29.68</v>
      </c>
      <c r="K4147">
        <v>451.73</v>
      </c>
    </row>
    <row r="4148" spans="1:11" x14ac:dyDescent="0.25">
      <c r="A4148" t="s">
        <v>5958</v>
      </c>
      <c r="B4148" t="str">
        <f>C4148&amp;"-"&amp;COUNTIF(C$2:C4148,C4148)</f>
        <v>75378-12</v>
      </c>
      <c r="C4148">
        <v>75378</v>
      </c>
      <c r="D4148" s="57">
        <v>45135</v>
      </c>
      <c r="E4148" s="84" t="str">
        <f>F4148&amp;"-"&amp;COUNTIF($F$2:F4148,F4148)</f>
        <v>METASA-3161</v>
      </c>
      <c r="F4148" s="84" t="str">
        <f t="shared" si="178"/>
        <v>METASA</v>
      </c>
      <c r="G4148" t="s">
        <v>8581</v>
      </c>
      <c r="H4148" s="62">
        <v>88416482000106</v>
      </c>
      <c r="I4148" t="s">
        <v>30</v>
      </c>
      <c r="J4148">
        <v>1707.37</v>
      </c>
      <c r="K4148">
        <v>24688.57</v>
      </c>
    </row>
    <row r="4149" spans="1:11" x14ac:dyDescent="0.25">
      <c r="A4149" t="s">
        <v>5958</v>
      </c>
      <c r="B4149" t="str">
        <f>C4149&amp;"-"&amp;COUNTIF(C$2:C4149,C4149)</f>
        <v>75378-13</v>
      </c>
      <c r="C4149">
        <v>75378</v>
      </c>
      <c r="D4149" s="57">
        <v>45135</v>
      </c>
      <c r="E4149" s="84" t="str">
        <f>F4149&amp;"-"&amp;COUNTIF($F$2:F4149,F4149)</f>
        <v>METASA-3162</v>
      </c>
      <c r="F4149" s="84" t="str">
        <f t="shared" si="178"/>
        <v>METASA</v>
      </c>
      <c r="G4149" t="s">
        <v>8581</v>
      </c>
      <c r="H4149" s="62">
        <v>88416482000106</v>
      </c>
      <c r="I4149" t="s">
        <v>30</v>
      </c>
      <c r="J4149">
        <v>697.85</v>
      </c>
      <c r="K4149">
        <v>10621.28</v>
      </c>
    </row>
    <row r="4150" spans="1:11" x14ac:dyDescent="0.25">
      <c r="A4150" t="s">
        <v>5958</v>
      </c>
      <c r="B4150" t="str">
        <f>C4150&amp;"-"&amp;COUNTIF(C$2:C4150,C4150)</f>
        <v>75378-14</v>
      </c>
      <c r="C4150">
        <v>75378</v>
      </c>
      <c r="D4150" s="57">
        <v>45135</v>
      </c>
      <c r="E4150" s="84" t="str">
        <f>F4150&amp;"-"&amp;COUNTIF($F$2:F4150,F4150)</f>
        <v>METASA-3163</v>
      </c>
      <c r="F4150" s="84" t="str">
        <f t="shared" si="178"/>
        <v>METASA</v>
      </c>
      <c r="G4150" t="s">
        <v>8581</v>
      </c>
      <c r="H4150" s="62">
        <v>88416482000106</v>
      </c>
      <c r="I4150" t="s">
        <v>30</v>
      </c>
      <c r="J4150">
        <v>734.32</v>
      </c>
      <c r="K4150">
        <v>11176.35</v>
      </c>
    </row>
    <row r="4151" spans="1:11" x14ac:dyDescent="0.25">
      <c r="A4151" t="s">
        <v>5958</v>
      </c>
      <c r="B4151" t="str">
        <f>C4151&amp;"-"&amp;COUNTIF(C$2:C4151,C4151)</f>
        <v>75378-15</v>
      </c>
      <c r="C4151">
        <v>75378</v>
      </c>
      <c r="D4151" s="57">
        <v>45135</v>
      </c>
      <c r="E4151" s="84" t="str">
        <f>F4151&amp;"-"&amp;COUNTIF($F$2:F4151,F4151)</f>
        <v>METASA-3164</v>
      </c>
      <c r="F4151" s="84" t="str">
        <f t="shared" si="178"/>
        <v>METASA</v>
      </c>
      <c r="G4151" t="s">
        <v>8581</v>
      </c>
      <c r="H4151" s="62">
        <v>88416482000106</v>
      </c>
      <c r="I4151" t="s">
        <v>30</v>
      </c>
      <c r="J4151">
        <v>251.78</v>
      </c>
      <c r="K4151">
        <v>4250.05</v>
      </c>
    </row>
    <row r="4152" spans="1:11" x14ac:dyDescent="0.25">
      <c r="A4152" t="s">
        <v>5958</v>
      </c>
      <c r="B4152" t="str">
        <f>C4152&amp;"-"&amp;COUNTIF(C$2:C4152,C4152)</f>
        <v>75378-16</v>
      </c>
      <c r="C4152">
        <v>75378</v>
      </c>
      <c r="D4152" s="57">
        <v>45135</v>
      </c>
      <c r="E4152" s="84" t="str">
        <f>F4152&amp;"-"&amp;COUNTIF($F$2:F4152,F4152)</f>
        <v>METASA-3165</v>
      </c>
      <c r="F4152" s="84" t="str">
        <f t="shared" si="178"/>
        <v>METASA</v>
      </c>
      <c r="G4152" t="s">
        <v>8581</v>
      </c>
      <c r="H4152" s="62">
        <v>88416482000106</v>
      </c>
      <c r="I4152" t="s">
        <v>30</v>
      </c>
      <c r="J4152">
        <v>129.1</v>
      </c>
      <c r="K4152">
        <v>2073.35</v>
      </c>
    </row>
    <row r="4153" spans="1:11" x14ac:dyDescent="0.25">
      <c r="A4153" t="s">
        <v>5958</v>
      </c>
      <c r="B4153" t="str">
        <f>C4153&amp;"-"&amp;COUNTIF(C$2:C4153,C4153)</f>
        <v>75378-17</v>
      </c>
      <c r="C4153">
        <v>75378</v>
      </c>
      <c r="D4153" s="57">
        <v>45135</v>
      </c>
      <c r="E4153" s="84" t="str">
        <f>F4153&amp;"-"&amp;COUNTIF($F$2:F4153,F4153)</f>
        <v>METASA-3166</v>
      </c>
      <c r="F4153" s="84" t="str">
        <f t="shared" si="178"/>
        <v>METASA</v>
      </c>
      <c r="G4153" t="s">
        <v>8581</v>
      </c>
      <c r="H4153" s="62">
        <v>88416482000106</v>
      </c>
      <c r="I4153" t="s">
        <v>30</v>
      </c>
      <c r="J4153">
        <v>224.72</v>
      </c>
      <c r="K4153">
        <v>3793.27</v>
      </c>
    </row>
    <row r="4154" spans="1:11" x14ac:dyDescent="0.25">
      <c r="A4154" t="s">
        <v>5958</v>
      </c>
      <c r="B4154" t="str">
        <f>C4154&amp;"-"&amp;COUNTIF(C$2:C4154,C4154)</f>
        <v>75378-18</v>
      </c>
      <c r="C4154">
        <v>75378</v>
      </c>
      <c r="D4154" s="57">
        <v>45135</v>
      </c>
      <c r="E4154" s="84" t="str">
        <f>F4154&amp;"-"&amp;COUNTIF($F$2:F4154,F4154)</f>
        <v>METASA-3167</v>
      </c>
      <c r="F4154" s="84" t="str">
        <f t="shared" si="178"/>
        <v>METASA</v>
      </c>
      <c r="G4154" t="s">
        <v>8581</v>
      </c>
      <c r="H4154" s="62">
        <v>88416482000106</v>
      </c>
      <c r="I4154" t="s">
        <v>30</v>
      </c>
      <c r="J4154">
        <v>191.97</v>
      </c>
      <c r="K4154">
        <v>3708.86</v>
      </c>
    </row>
    <row r="4155" spans="1:11" x14ac:dyDescent="0.25">
      <c r="A4155" t="s">
        <v>5958</v>
      </c>
      <c r="B4155" t="str">
        <f>C4155&amp;"-"&amp;COUNTIF(C$2:C4155,C4155)</f>
        <v>75378-19</v>
      </c>
      <c r="C4155">
        <v>75378</v>
      </c>
      <c r="D4155" s="57">
        <v>45135</v>
      </c>
      <c r="E4155" s="84" t="str">
        <f>F4155&amp;"-"&amp;COUNTIF($F$2:F4155,F4155)</f>
        <v>METASA-3168</v>
      </c>
      <c r="F4155" s="84" t="str">
        <f t="shared" si="178"/>
        <v>METASA</v>
      </c>
      <c r="G4155" t="s">
        <v>8581</v>
      </c>
      <c r="H4155" s="62">
        <v>88416482000106</v>
      </c>
      <c r="I4155" t="s">
        <v>30</v>
      </c>
      <c r="J4155">
        <v>348.72</v>
      </c>
      <c r="K4155">
        <v>6392.04</v>
      </c>
    </row>
    <row r="4156" spans="1:11" x14ac:dyDescent="0.25">
      <c r="A4156" t="s">
        <v>5958</v>
      </c>
      <c r="B4156" t="str">
        <f>C4156&amp;"-"&amp;COUNTIF(C$2:C4156,C4156)</f>
        <v>75378-20</v>
      </c>
      <c r="C4156">
        <v>75378</v>
      </c>
      <c r="D4156" s="57">
        <v>45135</v>
      </c>
      <c r="E4156" s="84" t="str">
        <f>F4156&amp;"-"&amp;COUNTIF($F$2:F4156,F4156)</f>
        <v>METASA-3169</v>
      </c>
      <c r="F4156" s="84" t="str">
        <f t="shared" si="178"/>
        <v>METASA</v>
      </c>
      <c r="G4156" t="s">
        <v>8581</v>
      </c>
      <c r="H4156" s="62">
        <v>88416482000106</v>
      </c>
      <c r="I4156" t="s">
        <v>30</v>
      </c>
      <c r="J4156">
        <v>230.94</v>
      </c>
      <c r="K4156">
        <v>4233.13</v>
      </c>
    </row>
    <row r="4157" spans="1:11" x14ac:dyDescent="0.25">
      <c r="A4157" t="s">
        <v>5958</v>
      </c>
      <c r="B4157" t="str">
        <f>C4157&amp;"-"&amp;COUNTIF(C$2:C4157,C4157)</f>
        <v>75378-21</v>
      </c>
      <c r="C4157">
        <v>75378</v>
      </c>
      <c r="D4157" s="57">
        <v>45135</v>
      </c>
      <c r="E4157" s="84" t="str">
        <f>F4157&amp;"-"&amp;COUNTIF($F$2:F4157,F4157)</f>
        <v>METASA-3170</v>
      </c>
      <c r="F4157" s="84" t="str">
        <f t="shared" si="178"/>
        <v>METASA</v>
      </c>
      <c r="G4157" t="s">
        <v>8581</v>
      </c>
      <c r="H4157" s="62">
        <v>88416482000106</v>
      </c>
      <c r="I4157" t="s">
        <v>30</v>
      </c>
      <c r="J4157">
        <v>689.28</v>
      </c>
      <c r="K4157">
        <v>12634.5</v>
      </c>
    </row>
    <row r="4158" spans="1:11" x14ac:dyDescent="0.25">
      <c r="A4158" t="s">
        <v>5958</v>
      </c>
      <c r="B4158" t="str">
        <f>C4158&amp;"-"&amp;COUNTIF(C$2:C4158,C4158)</f>
        <v>75378-22</v>
      </c>
      <c r="C4158">
        <v>75378</v>
      </c>
      <c r="D4158" s="57">
        <v>45135</v>
      </c>
      <c r="E4158" s="84" t="str">
        <f>F4158&amp;"-"&amp;COUNTIF($F$2:F4158,F4158)</f>
        <v>METASA-3171</v>
      </c>
      <c r="F4158" s="84" t="str">
        <f t="shared" si="178"/>
        <v>METASA</v>
      </c>
      <c r="G4158" t="s">
        <v>8581</v>
      </c>
      <c r="H4158" s="62">
        <v>88416482000106</v>
      </c>
      <c r="I4158" t="s">
        <v>30</v>
      </c>
      <c r="J4158">
        <v>820.59</v>
      </c>
      <c r="K4158">
        <v>15041.41</v>
      </c>
    </row>
    <row r="4159" spans="1:11" x14ac:dyDescent="0.25">
      <c r="A4159" t="s">
        <v>5958</v>
      </c>
      <c r="B4159" t="str">
        <f>C4159&amp;"-"&amp;COUNTIF(C$2:C4159,C4159)</f>
        <v>75378-23</v>
      </c>
      <c r="C4159">
        <v>75378</v>
      </c>
      <c r="D4159" s="57">
        <v>45135</v>
      </c>
      <c r="E4159" s="84" t="str">
        <f>F4159&amp;"-"&amp;COUNTIF($F$2:F4159,F4159)</f>
        <v>METASA-3172</v>
      </c>
      <c r="F4159" s="84" t="str">
        <f t="shared" si="178"/>
        <v>METASA</v>
      </c>
      <c r="G4159" t="s">
        <v>8581</v>
      </c>
      <c r="H4159" s="62">
        <v>88416482000106</v>
      </c>
      <c r="I4159" t="s">
        <v>30</v>
      </c>
      <c r="J4159">
        <v>495.79</v>
      </c>
      <c r="K4159">
        <v>8368.94</v>
      </c>
    </row>
    <row r="4160" spans="1:11" x14ac:dyDescent="0.25">
      <c r="A4160" t="s">
        <v>5958</v>
      </c>
      <c r="B4160" t="str">
        <f>C4160&amp;"-"&amp;COUNTIF(C$2:C4160,C4160)</f>
        <v>75378-24</v>
      </c>
      <c r="C4160">
        <v>75378</v>
      </c>
      <c r="D4160" s="57">
        <v>45135</v>
      </c>
      <c r="E4160" s="84" t="str">
        <f>F4160&amp;"-"&amp;COUNTIF($F$2:F4160,F4160)</f>
        <v>METASA-3173</v>
      </c>
      <c r="F4160" s="84" t="str">
        <f t="shared" si="178"/>
        <v>METASA</v>
      </c>
      <c r="G4160" t="s">
        <v>8581</v>
      </c>
      <c r="H4160" s="62">
        <v>88416482000106</v>
      </c>
      <c r="I4160" t="s">
        <v>30</v>
      </c>
      <c r="J4160">
        <v>1662.69</v>
      </c>
      <c r="K4160">
        <v>26453.4</v>
      </c>
    </row>
    <row r="4161" spans="1:11" x14ac:dyDescent="0.25">
      <c r="A4161" t="s">
        <v>5958</v>
      </c>
      <c r="B4161" t="str">
        <f>C4161&amp;"-"&amp;COUNTIF(C$2:C4161,C4161)</f>
        <v>75378-25</v>
      </c>
      <c r="C4161">
        <v>75378</v>
      </c>
      <c r="D4161" s="57">
        <v>45135</v>
      </c>
      <c r="E4161" s="84" t="str">
        <f>F4161&amp;"-"&amp;COUNTIF($F$2:F4161,F4161)</f>
        <v>METASA-3174</v>
      </c>
      <c r="F4161" s="84" t="str">
        <f t="shared" si="178"/>
        <v>METASA</v>
      </c>
      <c r="G4161" t="s">
        <v>8581</v>
      </c>
      <c r="H4161" s="62">
        <v>88416482000106</v>
      </c>
      <c r="I4161" t="s">
        <v>30</v>
      </c>
      <c r="J4161">
        <v>163.5</v>
      </c>
      <c r="K4161">
        <v>2423.0700000000002</v>
      </c>
    </row>
    <row r="4162" spans="1:11" x14ac:dyDescent="0.25">
      <c r="A4162" t="s">
        <v>5958</v>
      </c>
      <c r="B4162" t="str">
        <f>C4162&amp;"-"&amp;COUNTIF(C$2:C4162,C4162)</f>
        <v>75378-26</v>
      </c>
      <c r="C4162">
        <v>75378</v>
      </c>
      <c r="D4162" s="57">
        <v>45135</v>
      </c>
      <c r="E4162" s="84" t="str">
        <f>F4162&amp;"-"&amp;COUNTIF($F$2:F4162,F4162)</f>
        <v>METASA-3175</v>
      </c>
      <c r="F4162" s="84" t="str">
        <f t="shared" si="178"/>
        <v>METASA</v>
      </c>
      <c r="G4162" t="s">
        <v>8581</v>
      </c>
      <c r="H4162" s="62">
        <v>88416482000106</v>
      </c>
      <c r="I4162" t="s">
        <v>30</v>
      </c>
      <c r="J4162">
        <v>1295.2</v>
      </c>
      <c r="K4162">
        <v>23741.02</v>
      </c>
    </row>
    <row r="4163" spans="1:11" x14ac:dyDescent="0.25">
      <c r="A4163" t="s">
        <v>5958</v>
      </c>
      <c r="B4163" t="str">
        <f>C4163&amp;"-"&amp;COUNTIF(C$2:C4163,C4163)</f>
        <v>75378-27</v>
      </c>
      <c r="C4163">
        <v>75378</v>
      </c>
      <c r="D4163" s="57">
        <v>45135</v>
      </c>
      <c r="E4163" s="84" t="str">
        <f>F4163&amp;"-"&amp;COUNTIF($F$2:F4163,F4163)</f>
        <v>METASA-3176</v>
      </c>
      <c r="F4163" s="84" t="str">
        <f t="shared" ref="F4163:F4226" si="179">LEFT(G4163,SEARCH(" ",G4163)-1)</f>
        <v>METASA</v>
      </c>
      <c r="G4163" t="s">
        <v>8581</v>
      </c>
      <c r="H4163" s="62">
        <v>88416482000106</v>
      </c>
      <c r="I4163" t="s">
        <v>30</v>
      </c>
      <c r="J4163">
        <v>94.34</v>
      </c>
      <c r="K4163">
        <v>471.7</v>
      </c>
    </row>
    <row r="4164" spans="1:11" x14ac:dyDescent="0.25">
      <c r="A4164" t="s">
        <v>5958</v>
      </c>
      <c r="B4164" t="str">
        <f>C4164&amp;"-"&amp;COUNTIF(C$2:C4164,C4164)</f>
        <v>75378-28</v>
      </c>
      <c r="C4164">
        <v>75378</v>
      </c>
      <c r="D4164" s="57">
        <v>45135</v>
      </c>
      <c r="E4164" s="84" t="str">
        <f>F4164&amp;"-"&amp;COUNTIF($F$2:F4164,F4164)</f>
        <v>METASA-3177</v>
      </c>
      <c r="F4164" s="84" t="str">
        <f t="shared" si="179"/>
        <v>METASA</v>
      </c>
      <c r="G4164" t="s">
        <v>8581</v>
      </c>
      <c r="H4164" s="62">
        <v>88416482000106</v>
      </c>
      <c r="I4164" t="s">
        <v>30</v>
      </c>
      <c r="J4164">
        <v>1453.23</v>
      </c>
      <c r="K4164">
        <v>9373.33</v>
      </c>
    </row>
    <row r="4165" spans="1:11" x14ac:dyDescent="0.25">
      <c r="A4165" t="s">
        <v>5958</v>
      </c>
      <c r="B4165" t="str">
        <f>C4165&amp;"-"&amp;COUNTIF(C$2:C4165,C4165)</f>
        <v>75378-29</v>
      </c>
      <c r="C4165">
        <v>75378</v>
      </c>
      <c r="D4165" s="57">
        <v>45135</v>
      </c>
      <c r="E4165" s="84" t="str">
        <f>F4165&amp;"-"&amp;COUNTIF($F$2:F4165,F4165)</f>
        <v>METASA-3178</v>
      </c>
      <c r="F4165" s="84" t="str">
        <f t="shared" si="179"/>
        <v>METASA</v>
      </c>
      <c r="G4165" t="s">
        <v>8581</v>
      </c>
      <c r="H4165" s="62">
        <v>88416482000106</v>
      </c>
      <c r="I4165" t="s">
        <v>30</v>
      </c>
      <c r="J4165">
        <v>94.07</v>
      </c>
      <c r="K4165">
        <v>1431.75</v>
      </c>
    </row>
    <row r="4166" spans="1:11" x14ac:dyDescent="0.25">
      <c r="A4166" t="s">
        <v>5958</v>
      </c>
      <c r="B4166" t="str">
        <f>C4166&amp;"-"&amp;COUNTIF(C$2:C4166,C4166)</f>
        <v>75378-30</v>
      </c>
      <c r="C4166">
        <v>75378</v>
      </c>
      <c r="D4166" s="57">
        <v>45135</v>
      </c>
      <c r="E4166" s="84" t="str">
        <f>F4166&amp;"-"&amp;COUNTIF($F$2:F4166,F4166)</f>
        <v>METASA-3179</v>
      </c>
      <c r="F4166" s="84" t="str">
        <f t="shared" si="179"/>
        <v>METASA</v>
      </c>
      <c r="G4166" t="s">
        <v>8581</v>
      </c>
      <c r="H4166" s="62">
        <v>88416482000106</v>
      </c>
      <c r="I4166" t="s">
        <v>30</v>
      </c>
      <c r="J4166">
        <v>170.93</v>
      </c>
      <c r="K4166">
        <v>2601.5500000000002</v>
      </c>
    </row>
    <row r="4167" spans="1:11" x14ac:dyDescent="0.25">
      <c r="A4167" t="s">
        <v>5958</v>
      </c>
      <c r="B4167" t="str">
        <f>C4167&amp;"-"&amp;COUNTIF(C$2:C4167,C4167)</f>
        <v>75378-31</v>
      </c>
      <c r="C4167">
        <v>75378</v>
      </c>
      <c r="D4167" s="57">
        <v>45135</v>
      </c>
      <c r="E4167" s="84" t="str">
        <f>F4167&amp;"-"&amp;COUNTIF($F$2:F4167,F4167)</f>
        <v>METASA-3180</v>
      </c>
      <c r="F4167" s="84" t="str">
        <f t="shared" si="179"/>
        <v>METASA</v>
      </c>
      <c r="G4167" t="s">
        <v>8581</v>
      </c>
      <c r="H4167" s="62">
        <v>88416482000106</v>
      </c>
      <c r="I4167" t="s">
        <v>30</v>
      </c>
      <c r="J4167">
        <v>441.86</v>
      </c>
      <c r="K4167">
        <v>7029.99</v>
      </c>
    </row>
    <row r="4168" spans="1:11" x14ac:dyDescent="0.25">
      <c r="A4168" t="s">
        <v>5958</v>
      </c>
      <c r="B4168" t="str">
        <f>C4168&amp;"-"&amp;COUNTIF(C$2:C4168,C4168)</f>
        <v>75378-32</v>
      </c>
      <c r="C4168">
        <v>75378</v>
      </c>
      <c r="D4168" s="57">
        <v>45135</v>
      </c>
      <c r="E4168" s="84" t="str">
        <f>F4168&amp;"-"&amp;COUNTIF($F$2:F4168,F4168)</f>
        <v>METASA-3181</v>
      </c>
      <c r="F4168" s="84" t="str">
        <f t="shared" si="179"/>
        <v>METASA</v>
      </c>
      <c r="G4168" t="s">
        <v>8581</v>
      </c>
      <c r="H4168" s="62">
        <v>88416482000106</v>
      </c>
      <c r="I4168" t="s">
        <v>30</v>
      </c>
      <c r="J4168">
        <v>949.63</v>
      </c>
      <c r="K4168">
        <v>16628.02</v>
      </c>
    </row>
    <row r="4169" spans="1:11" x14ac:dyDescent="0.25">
      <c r="A4169" t="s">
        <v>5958</v>
      </c>
      <c r="B4169" t="str">
        <f>C4169&amp;"-"&amp;COUNTIF(C$2:C4169,C4169)</f>
        <v>75378-33</v>
      </c>
      <c r="C4169">
        <v>75378</v>
      </c>
      <c r="D4169" s="57">
        <v>45135</v>
      </c>
      <c r="E4169" s="84" t="str">
        <f>F4169&amp;"-"&amp;COUNTIF($F$2:F4169,F4169)</f>
        <v>METASA-3182</v>
      </c>
      <c r="F4169" s="84" t="str">
        <f t="shared" si="179"/>
        <v>METASA</v>
      </c>
      <c r="G4169" t="s">
        <v>8581</v>
      </c>
      <c r="H4169" s="62">
        <v>88416482000106</v>
      </c>
      <c r="I4169" t="s">
        <v>869</v>
      </c>
      <c r="J4169">
        <v>2682.01</v>
      </c>
      <c r="K4169">
        <v>51226.400000000001</v>
      </c>
    </row>
    <row r="4170" spans="1:11" x14ac:dyDescent="0.25">
      <c r="A4170" t="s">
        <v>5958</v>
      </c>
      <c r="B4170" t="str">
        <f>C4170&amp;"-"&amp;COUNTIF(C$2:C4170,C4170)</f>
        <v>75395-1</v>
      </c>
      <c r="C4170">
        <v>75395</v>
      </c>
      <c r="D4170" s="57">
        <v>45138</v>
      </c>
      <c r="E4170" s="84" t="str">
        <f>F4170&amp;"-"&amp;COUNTIF($F$2:F4170,F4170)</f>
        <v>METASA-3183</v>
      </c>
      <c r="F4170" s="84" t="str">
        <f t="shared" si="179"/>
        <v>METASA</v>
      </c>
      <c r="G4170" t="s">
        <v>8581</v>
      </c>
      <c r="H4170" s="62">
        <v>88416482000106</v>
      </c>
      <c r="I4170" t="s">
        <v>30</v>
      </c>
      <c r="J4170">
        <v>18159.060000000001</v>
      </c>
      <c r="K4170">
        <v>320507.40999999997</v>
      </c>
    </row>
    <row r="4171" spans="1:11" x14ac:dyDescent="0.25">
      <c r="A4171" t="s">
        <v>5958</v>
      </c>
      <c r="B4171" t="str">
        <f>C4171&amp;"-"&amp;COUNTIF(C$2:C4171,C4171)</f>
        <v>75395-2</v>
      </c>
      <c r="C4171">
        <v>75395</v>
      </c>
      <c r="D4171" s="57">
        <v>45138</v>
      </c>
      <c r="E4171" s="84" t="str">
        <f>F4171&amp;"-"&amp;COUNTIF($F$2:F4171,F4171)</f>
        <v>METASA-3184</v>
      </c>
      <c r="F4171" s="84" t="str">
        <f t="shared" si="179"/>
        <v>METASA</v>
      </c>
      <c r="G4171" t="s">
        <v>8581</v>
      </c>
      <c r="H4171" s="62">
        <v>88416482000106</v>
      </c>
      <c r="I4171" t="s">
        <v>30</v>
      </c>
      <c r="J4171">
        <v>3044.41</v>
      </c>
      <c r="K4171">
        <v>44022.17</v>
      </c>
    </row>
    <row r="4172" spans="1:11" x14ac:dyDescent="0.25">
      <c r="A4172" t="s">
        <v>5958</v>
      </c>
      <c r="B4172" t="str">
        <f>C4172&amp;"-"&amp;COUNTIF(C$2:C4172,C4172)</f>
        <v>75395-3</v>
      </c>
      <c r="C4172">
        <v>75395</v>
      </c>
      <c r="D4172" s="57">
        <v>45138</v>
      </c>
      <c r="E4172" s="84" t="str">
        <f>F4172&amp;"-"&amp;COUNTIF($F$2:F4172,F4172)</f>
        <v>METASA-3185</v>
      </c>
      <c r="F4172" s="84" t="str">
        <f t="shared" si="179"/>
        <v>METASA</v>
      </c>
      <c r="G4172" t="s">
        <v>8581</v>
      </c>
      <c r="H4172" s="62">
        <v>88416482000106</v>
      </c>
      <c r="I4172" t="s">
        <v>30</v>
      </c>
      <c r="J4172">
        <v>47.59</v>
      </c>
      <c r="K4172">
        <v>724.32</v>
      </c>
    </row>
    <row r="4173" spans="1:11" x14ac:dyDescent="0.25">
      <c r="A4173" t="s">
        <v>5958</v>
      </c>
      <c r="B4173" t="str">
        <f>C4173&amp;"-"&amp;COUNTIF(C$2:C4173,C4173)</f>
        <v>75395-4</v>
      </c>
      <c r="C4173">
        <v>75395</v>
      </c>
      <c r="D4173" s="57">
        <v>45138</v>
      </c>
      <c r="E4173" s="84" t="str">
        <f>F4173&amp;"-"&amp;COUNTIF($F$2:F4173,F4173)</f>
        <v>METASA-3186</v>
      </c>
      <c r="F4173" s="84" t="str">
        <f t="shared" si="179"/>
        <v>METASA</v>
      </c>
      <c r="G4173" t="s">
        <v>8581</v>
      </c>
      <c r="H4173" s="62">
        <v>88416482000106</v>
      </c>
      <c r="I4173" t="s">
        <v>30</v>
      </c>
      <c r="J4173">
        <v>2058.44</v>
      </c>
      <c r="K4173">
        <v>37731.21</v>
      </c>
    </row>
    <row r="4174" spans="1:11" x14ac:dyDescent="0.25">
      <c r="A4174" t="s">
        <v>5958</v>
      </c>
      <c r="B4174" t="str">
        <f>C4174&amp;"-"&amp;COUNTIF(C$2:C4174,C4174)</f>
        <v>75395-5</v>
      </c>
      <c r="C4174">
        <v>75395</v>
      </c>
      <c r="D4174" s="57">
        <v>45138</v>
      </c>
      <c r="E4174" s="84" t="str">
        <f>F4174&amp;"-"&amp;COUNTIF($F$2:F4174,F4174)</f>
        <v>METASA-3187</v>
      </c>
      <c r="F4174" s="84" t="str">
        <f t="shared" si="179"/>
        <v>METASA</v>
      </c>
      <c r="G4174" t="s">
        <v>8581</v>
      </c>
      <c r="H4174" s="62">
        <v>88416482000106</v>
      </c>
      <c r="I4174" t="s">
        <v>30</v>
      </c>
      <c r="J4174">
        <v>6415.02</v>
      </c>
      <c r="K4174">
        <v>179748.86</v>
      </c>
    </row>
    <row r="4175" spans="1:11" x14ac:dyDescent="0.25">
      <c r="A4175" t="s">
        <v>5958</v>
      </c>
      <c r="B4175" t="str">
        <f>C4175&amp;"-"&amp;COUNTIF(C$2:C4175,C4175)</f>
        <v>75403-1</v>
      </c>
      <c r="C4175">
        <v>75403</v>
      </c>
      <c r="D4175" s="57">
        <v>45138</v>
      </c>
      <c r="E4175" s="84" t="str">
        <f>F4175&amp;"-"&amp;COUNTIF($F$2:F4175,F4175)</f>
        <v>METASA-3188</v>
      </c>
      <c r="F4175" s="84" t="str">
        <f t="shared" si="179"/>
        <v>METASA</v>
      </c>
      <c r="G4175" t="s">
        <v>8581</v>
      </c>
      <c r="H4175" s="62">
        <v>88416482000106</v>
      </c>
      <c r="I4175" t="s">
        <v>30</v>
      </c>
      <c r="J4175">
        <v>727.52</v>
      </c>
      <c r="K4175">
        <v>12840.73</v>
      </c>
    </row>
    <row r="4176" spans="1:11" x14ac:dyDescent="0.25">
      <c r="A4176" t="s">
        <v>5958</v>
      </c>
      <c r="B4176" t="str">
        <f>C4176&amp;"-"&amp;COUNTIF(C$2:C4176,C4176)</f>
        <v>75403-2</v>
      </c>
      <c r="C4176">
        <v>75403</v>
      </c>
      <c r="D4176" s="57">
        <v>45138</v>
      </c>
      <c r="E4176" s="84" t="str">
        <f>F4176&amp;"-"&amp;COUNTIF($F$2:F4176,F4176)</f>
        <v>METASA-3189</v>
      </c>
      <c r="F4176" s="84" t="str">
        <f t="shared" si="179"/>
        <v>METASA</v>
      </c>
      <c r="G4176" t="s">
        <v>8581</v>
      </c>
      <c r="H4176" s="62">
        <v>88416482000106</v>
      </c>
      <c r="I4176" t="s">
        <v>30</v>
      </c>
      <c r="J4176">
        <v>2817.63</v>
      </c>
      <c r="K4176">
        <v>47561.59</v>
      </c>
    </row>
    <row r="4177" spans="1:11" x14ac:dyDescent="0.25">
      <c r="A4177" t="s">
        <v>5958</v>
      </c>
      <c r="B4177" t="str">
        <f>C4177&amp;"-"&amp;COUNTIF(C$2:C4177,C4177)</f>
        <v>75403-3</v>
      </c>
      <c r="C4177">
        <v>75403</v>
      </c>
      <c r="D4177" s="57">
        <v>45138</v>
      </c>
      <c r="E4177" s="84" t="str">
        <f>F4177&amp;"-"&amp;COUNTIF($F$2:F4177,F4177)</f>
        <v>METASA-3190</v>
      </c>
      <c r="F4177" s="84" t="str">
        <f t="shared" si="179"/>
        <v>METASA</v>
      </c>
      <c r="G4177" t="s">
        <v>8581</v>
      </c>
      <c r="H4177" s="62">
        <v>88416482000106</v>
      </c>
      <c r="I4177" t="s">
        <v>30</v>
      </c>
      <c r="J4177">
        <v>833.77</v>
      </c>
      <c r="K4177">
        <v>14074.04</v>
      </c>
    </row>
    <row r="4178" spans="1:11" x14ac:dyDescent="0.25">
      <c r="A4178" t="s">
        <v>5958</v>
      </c>
      <c r="B4178" t="str">
        <f>C4178&amp;"-"&amp;COUNTIF(C$2:C4178,C4178)</f>
        <v>75403-4</v>
      </c>
      <c r="C4178">
        <v>75403</v>
      </c>
      <c r="D4178" s="57">
        <v>45138</v>
      </c>
      <c r="E4178" s="84" t="str">
        <f>F4178&amp;"-"&amp;COUNTIF($F$2:F4178,F4178)</f>
        <v>METASA-3191</v>
      </c>
      <c r="F4178" s="84" t="str">
        <f t="shared" si="179"/>
        <v>METASA</v>
      </c>
      <c r="G4178" t="s">
        <v>8581</v>
      </c>
      <c r="H4178" s="62">
        <v>88416482000106</v>
      </c>
      <c r="I4178" t="s">
        <v>30</v>
      </c>
      <c r="J4178">
        <v>787.3</v>
      </c>
      <c r="K4178">
        <v>10526.2</v>
      </c>
    </row>
    <row r="4179" spans="1:11" x14ac:dyDescent="0.25">
      <c r="A4179" t="s">
        <v>5958</v>
      </c>
      <c r="B4179" t="str">
        <f>C4179&amp;"-"&amp;COUNTIF(C$2:C4179,C4179)</f>
        <v>75403-5</v>
      </c>
      <c r="C4179">
        <v>75403</v>
      </c>
      <c r="D4179" s="57">
        <v>45138</v>
      </c>
      <c r="E4179" s="84" t="str">
        <f>F4179&amp;"-"&amp;COUNTIF($F$2:F4179,F4179)</f>
        <v>METASA-3192</v>
      </c>
      <c r="F4179" s="84" t="str">
        <f t="shared" si="179"/>
        <v>METASA</v>
      </c>
      <c r="G4179" t="s">
        <v>8581</v>
      </c>
      <c r="H4179" s="62">
        <v>88416482000106</v>
      </c>
      <c r="I4179" t="s">
        <v>30</v>
      </c>
      <c r="J4179">
        <v>62.61</v>
      </c>
      <c r="K4179">
        <v>952.92</v>
      </c>
    </row>
    <row r="4180" spans="1:11" x14ac:dyDescent="0.25">
      <c r="A4180" t="s">
        <v>5958</v>
      </c>
      <c r="B4180" t="str">
        <f>C4180&amp;"-"&amp;COUNTIF(C$2:C4180,C4180)</f>
        <v>75403-6</v>
      </c>
      <c r="C4180">
        <v>75403</v>
      </c>
      <c r="D4180" s="57">
        <v>45138</v>
      </c>
      <c r="E4180" s="84" t="str">
        <f>F4180&amp;"-"&amp;COUNTIF($F$2:F4180,F4180)</f>
        <v>METASA-3193</v>
      </c>
      <c r="F4180" s="84" t="str">
        <f t="shared" si="179"/>
        <v>METASA</v>
      </c>
      <c r="G4180" t="s">
        <v>8581</v>
      </c>
      <c r="H4180" s="62">
        <v>88416482000106</v>
      </c>
      <c r="I4180" t="s">
        <v>30</v>
      </c>
      <c r="J4180">
        <v>629.25</v>
      </c>
      <c r="K4180">
        <v>10621.74</v>
      </c>
    </row>
    <row r="4181" spans="1:11" x14ac:dyDescent="0.25">
      <c r="A4181" t="s">
        <v>5958</v>
      </c>
      <c r="B4181" t="str">
        <f>C4181&amp;"-"&amp;COUNTIF(C$2:C4181,C4181)</f>
        <v>75403-7</v>
      </c>
      <c r="C4181">
        <v>75403</v>
      </c>
      <c r="D4181" s="57">
        <v>45138</v>
      </c>
      <c r="E4181" s="84" t="str">
        <f>F4181&amp;"-"&amp;COUNTIF($F$2:F4181,F4181)</f>
        <v>METASA-3194</v>
      </c>
      <c r="F4181" s="84" t="str">
        <f t="shared" si="179"/>
        <v>METASA</v>
      </c>
      <c r="G4181" t="s">
        <v>8581</v>
      </c>
      <c r="H4181" s="62">
        <v>88416482000106</v>
      </c>
      <c r="I4181" t="s">
        <v>30</v>
      </c>
      <c r="J4181">
        <v>784.77</v>
      </c>
      <c r="K4181">
        <v>11347.77</v>
      </c>
    </row>
    <row r="4182" spans="1:11" x14ac:dyDescent="0.25">
      <c r="A4182" t="s">
        <v>5958</v>
      </c>
      <c r="B4182" t="str">
        <f>C4182&amp;"-"&amp;COUNTIF(C$2:C4182,C4182)</f>
        <v>75403-8</v>
      </c>
      <c r="C4182">
        <v>75403</v>
      </c>
      <c r="D4182" s="57">
        <v>45138</v>
      </c>
      <c r="E4182" s="84" t="str">
        <f>F4182&amp;"-"&amp;COUNTIF($F$2:F4182,F4182)</f>
        <v>METASA-3195</v>
      </c>
      <c r="F4182" s="84" t="str">
        <f t="shared" si="179"/>
        <v>METASA</v>
      </c>
      <c r="G4182" t="s">
        <v>8581</v>
      </c>
      <c r="H4182" s="62">
        <v>88416482000106</v>
      </c>
      <c r="I4182" t="s">
        <v>30</v>
      </c>
      <c r="J4182">
        <v>20.36</v>
      </c>
      <c r="K4182">
        <v>449.14</v>
      </c>
    </row>
    <row r="4183" spans="1:11" x14ac:dyDescent="0.25">
      <c r="A4183" t="s">
        <v>5958</v>
      </c>
      <c r="B4183" t="str">
        <f>C4183&amp;"-"&amp;COUNTIF(C$2:C4183,C4183)</f>
        <v>75403-9</v>
      </c>
      <c r="C4183">
        <v>75403</v>
      </c>
      <c r="D4183" s="57">
        <v>45138</v>
      </c>
      <c r="E4183" s="84" t="str">
        <f>F4183&amp;"-"&amp;COUNTIF($F$2:F4183,F4183)</f>
        <v>METASA-3196</v>
      </c>
      <c r="F4183" s="84" t="str">
        <f t="shared" si="179"/>
        <v>METASA</v>
      </c>
      <c r="G4183" t="s">
        <v>8581</v>
      </c>
      <c r="H4183" s="62">
        <v>88416482000106</v>
      </c>
      <c r="I4183" t="s">
        <v>30</v>
      </c>
      <c r="J4183">
        <v>265.45</v>
      </c>
      <c r="K4183">
        <v>3838.41</v>
      </c>
    </row>
    <row r="4184" spans="1:11" x14ac:dyDescent="0.25">
      <c r="A4184" t="s">
        <v>5958</v>
      </c>
      <c r="B4184" t="str">
        <f>C4184&amp;"-"&amp;COUNTIF(C$2:C4184,C4184)</f>
        <v>75403-10</v>
      </c>
      <c r="C4184">
        <v>75403</v>
      </c>
      <c r="D4184" s="57">
        <v>45138</v>
      </c>
      <c r="E4184" s="84" t="str">
        <f>F4184&amp;"-"&amp;COUNTIF($F$2:F4184,F4184)</f>
        <v>METASA-3197</v>
      </c>
      <c r="F4184" s="84" t="str">
        <f t="shared" si="179"/>
        <v>METASA</v>
      </c>
      <c r="G4184" t="s">
        <v>8581</v>
      </c>
      <c r="H4184" s="62">
        <v>88416482000106</v>
      </c>
      <c r="I4184" t="s">
        <v>30</v>
      </c>
      <c r="J4184">
        <v>251.79</v>
      </c>
      <c r="K4184">
        <v>3640.88</v>
      </c>
    </row>
    <row r="4185" spans="1:11" x14ac:dyDescent="0.25">
      <c r="A4185" t="s">
        <v>5958</v>
      </c>
      <c r="B4185" t="str">
        <f>C4185&amp;"-"&amp;COUNTIF(C$2:C4185,C4185)</f>
        <v>75403-11</v>
      </c>
      <c r="C4185">
        <v>75403</v>
      </c>
      <c r="D4185" s="57">
        <v>45138</v>
      </c>
      <c r="E4185" s="84" t="str">
        <f>F4185&amp;"-"&amp;COUNTIF($F$2:F4185,F4185)</f>
        <v>METASA-3198</v>
      </c>
      <c r="F4185" s="84" t="str">
        <f t="shared" si="179"/>
        <v>METASA</v>
      </c>
      <c r="G4185" t="s">
        <v>8581</v>
      </c>
      <c r="H4185" s="62">
        <v>88416482000106</v>
      </c>
      <c r="I4185" t="s">
        <v>30</v>
      </c>
      <c r="J4185">
        <v>87.78</v>
      </c>
      <c r="K4185">
        <v>1173.6199999999999</v>
      </c>
    </row>
    <row r="4186" spans="1:11" x14ac:dyDescent="0.25">
      <c r="A4186" t="s">
        <v>5958</v>
      </c>
      <c r="B4186" t="str">
        <f>C4186&amp;"-"&amp;COUNTIF(C$2:C4186,C4186)</f>
        <v>75403-12</v>
      </c>
      <c r="C4186">
        <v>75403</v>
      </c>
      <c r="D4186" s="57">
        <v>45138</v>
      </c>
      <c r="E4186" s="84" t="str">
        <f>F4186&amp;"-"&amp;COUNTIF($F$2:F4186,F4186)</f>
        <v>METASA-3199</v>
      </c>
      <c r="F4186" s="84" t="str">
        <f t="shared" si="179"/>
        <v>METASA</v>
      </c>
      <c r="G4186" t="s">
        <v>8581</v>
      </c>
      <c r="H4186" s="62">
        <v>88416482000106</v>
      </c>
      <c r="I4186" t="s">
        <v>30</v>
      </c>
      <c r="J4186">
        <v>1481.58</v>
      </c>
      <c r="K4186">
        <v>21423.65</v>
      </c>
    </row>
    <row r="4187" spans="1:11" x14ac:dyDescent="0.25">
      <c r="A4187" t="s">
        <v>5958</v>
      </c>
      <c r="B4187" t="str">
        <f>C4187&amp;"-"&amp;COUNTIF(C$2:C4187,C4187)</f>
        <v>75403-13</v>
      </c>
      <c r="C4187">
        <v>75403</v>
      </c>
      <c r="D4187" s="57">
        <v>45138</v>
      </c>
      <c r="E4187" s="84" t="str">
        <f>F4187&amp;"-"&amp;COUNTIF($F$2:F4187,F4187)</f>
        <v>METASA-3200</v>
      </c>
      <c r="F4187" s="84" t="str">
        <f t="shared" si="179"/>
        <v>METASA</v>
      </c>
      <c r="G4187" t="s">
        <v>8581</v>
      </c>
      <c r="H4187" s="62">
        <v>88416482000106</v>
      </c>
      <c r="I4187" t="s">
        <v>30</v>
      </c>
      <c r="J4187">
        <v>8264.4599999999991</v>
      </c>
      <c r="K4187">
        <v>125785.1</v>
      </c>
    </row>
    <row r="4188" spans="1:11" x14ac:dyDescent="0.25">
      <c r="A4188" t="s">
        <v>5958</v>
      </c>
      <c r="B4188" t="str">
        <f>C4188&amp;"-"&amp;COUNTIF(C$2:C4188,C4188)</f>
        <v>75403-14</v>
      </c>
      <c r="C4188">
        <v>75403</v>
      </c>
      <c r="D4188" s="57">
        <v>45138</v>
      </c>
      <c r="E4188" s="84" t="str">
        <f>F4188&amp;"-"&amp;COUNTIF($F$2:F4188,F4188)</f>
        <v>METASA-3201</v>
      </c>
      <c r="F4188" s="84" t="str">
        <f t="shared" si="179"/>
        <v>METASA</v>
      </c>
      <c r="G4188" t="s">
        <v>8581</v>
      </c>
      <c r="H4188" s="62">
        <v>88416482000106</v>
      </c>
      <c r="I4188" t="s">
        <v>30</v>
      </c>
      <c r="J4188">
        <v>40.340000000000003</v>
      </c>
      <c r="K4188">
        <v>613.97</v>
      </c>
    </row>
    <row r="4189" spans="1:11" x14ac:dyDescent="0.25">
      <c r="A4189" t="s">
        <v>5958</v>
      </c>
      <c r="B4189" t="str">
        <f>C4189&amp;"-"&amp;COUNTIF(C$2:C4189,C4189)</f>
        <v>75403-15</v>
      </c>
      <c r="C4189">
        <v>75403</v>
      </c>
      <c r="D4189" s="57">
        <v>45138</v>
      </c>
      <c r="E4189" s="84" t="str">
        <f>F4189&amp;"-"&amp;COUNTIF($F$2:F4189,F4189)</f>
        <v>METASA-3202</v>
      </c>
      <c r="F4189" s="84" t="str">
        <f t="shared" si="179"/>
        <v>METASA</v>
      </c>
      <c r="G4189" t="s">
        <v>8581</v>
      </c>
      <c r="H4189" s="62">
        <v>88416482000106</v>
      </c>
      <c r="I4189" t="s">
        <v>30</v>
      </c>
      <c r="J4189">
        <v>129.33000000000001</v>
      </c>
      <c r="K4189">
        <v>2183.09</v>
      </c>
    </row>
    <row r="4190" spans="1:11" x14ac:dyDescent="0.25">
      <c r="A4190" t="s">
        <v>5958</v>
      </c>
      <c r="B4190" t="str">
        <f>C4190&amp;"-"&amp;COUNTIF(C$2:C4190,C4190)</f>
        <v>75403-16</v>
      </c>
      <c r="C4190">
        <v>75403</v>
      </c>
      <c r="D4190" s="57">
        <v>45138</v>
      </c>
      <c r="E4190" s="84" t="str">
        <f>F4190&amp;"-"&amp;COUNTIF($F$2:F4190,F4190)</f>
        <v>METASA-3203</v>
      </c>
      <c r="F4190" s="84" t="str">
        <f t="shared" si="179"/>
        <v>METASA</v>
      </c>
      <c r="G4190" t="s">
        <v>8581</v>
      </c>
      <c r="H4190" s="62">
        <v>88416482000106</v>
      </c>
      <c r="I4190" t="s">
        <v>30</v>
      </c>
      <c r="J4190">
        <v>1051.51</v>
      </c>
      <c r="K4190">
        <v>16003.98</v>
      </c>
    </row>
    <row r="4191" spans="1:11" x14ac:dyDescent="0.25">
      <c r="A4191" t="s">
        <v>5958</v>
      </c>
      <c r="B4191" t="str">
        <f>C4191&amp;"-"&amp;COUNTIF(C$2:C4191,C4191)</f>
        <v>75403-17</v>
      </c>
      <c r="C4191">
        <v>75403</v>
      </c>
      <c r="D4191" s="57">
        <v>45138</v>
      </c>
      <c r="E4191" s="84" t="str">
        <f>F4191&amp;"-"&amp;COUNTIF($F$2:F4191,F4191)</f>
        <v>METASA-3204</v>
      </c>
      <c r="F4191" s="84" t="str">
        <f t="shared" si="179"/>
        <v>METASA</v>
      </c>
      <c r="G4191" t="s">
        <v>8581</v>
      </c>
      <c r="H4191" s="62">
        <v>88416482000106</v>
      </c>
      <c r="I4191" t="s">
        <v>30</v>
      </c>
      <c r="J4191">
        <v>49.75</v>
      </c>
      <c r="K4191">
        <v>839.78</v>
      </c>
    </row>
    <row r="4192" spans="1:11" x14ac:dyDescent="0.25">
      <c r="A4192" t="s">
        <v>5958</v>
      </c>
      <c r="B4192" t="str">
        <f>C4192&amp;"-"&amp;COUNTIF(C$2:C4192,C4192)</f>
        <v>75403-18</v>
      </c>
      <c r="C4192">
        <v>75403</v>
      </c>
      <c r="D4192" s="57">
        <v>45138</v>
      </c>
      <c r="E4192" s="84" t="str">
        <f>F4192&amp;"-"&amp;COUNTIF($F$2:F4192,F4192)</f>
        <v>METASA-3205</v>
      </c>
      <c r="F4192" s="84" t="str">
        <f t="shared" si="179"/>
        <v>METASA</v>
      </c>
      <c r="G4192" t="s">
        <v>8581</v>
      </c>
      <c r="H4192" s="62">
        <v>88416482000106</v>
      </c>
      <c r="I4192" t="s">
        <v>30</v>
      </c>
      <c r="J4192">
        <v>804.59</v>
      </c>
      <c r="K4192">
        <v>10757.37</v>
      </c>
    </row>
    <row r="4193" spans="1:11" x14ac:dyDescent="0.25">
      <c r="A4193" t="s">
        <v>5958</v>
      </c>
      <c r="B4193" t="str">
        <f>C4193&amp;"-"&amp;COUNTIF(C$2:C4193,C4193)</f>
        <v>75403-19</v>
      </c>
      <c r="C4193">
        <v>75403</v>
      </c>
      <c r="D4193" s="57">
        <v>45138</v>
      </c>
      <c r="E4193" s="84" t="str">
        <f>F4193&amp;"-"&amp;COUNTIF($F$2:F4193,F4193)</f>
        <v>METASA-3206</v>
      </c>
      <c r="F4193" s="84" t="str">
        <f t="shared" si="179"/>
        <v>METASA</v>
      </c>
      <c r="G4193" t="s">
        <v>8581</v>
      </c>
      <c r="H4193" s="62">
        <v>88416482000106</v>
      </c>
      <c r="I4193" t="s">
        <v>30</v>
      </c>
      <c r="J4193">
        <v>269.95999999999998</v>
      </c>
      <c r="K4193">
        <v>4556.92</v>
      </c>
    </row>
    <row r="4194" spans="1:11" x14ac:dyDescent="0.25">
      <c r="A4194" t="s">
        <v>5958</v>
      </c>
      <c r="B4194" t="str">
        <f>C4194&amp;"-"&amp;COUNTIF(C$2:C4194,C4194)</f>
        <v>75403-20</v>
      </c>
      <c r="C4194">
        <v>75403</v>
      </c>
      <c r="D4194" s="57">
        <v>45138</v>
      </c>
      <c r="E4194" s="84" t="str">
        <f>F4194&amp;"-"&amp;COUNTIF($F$2:F4194,F4194)</f>
        <v>METASA-3207</v>
      </c>
      <c r="F4194" s="84" t="str">
        <f t="shared" si="179"/>
        <v>METASA</v>
      </c>
      <c r="G4194" t="s">
        <v>8581</v>
      </c>
      <c r="H4194" s="62">
        <v>88416482000106</v>
      </c>
      <c r="I4194" t="s">
        <v>30</v>
      </c>
      <c r="J4194">
        <v>69.89</v>
      </c>
      <c r="K4194">
        <v>1350.27</v>
      </c>
    </row>
    <row r="4195" spans="1:11" x14ac:dyDescent="0.25">
      <c r="A4195" t="s">
        <v>5958</v>
      </c>
      <c r="B4195" t="str">
        <f>C4195&amp;"-"&amp;COUNTIF(C$2:C4195,C4195)</f>
        <v>75403-21</v>
      </c>
      <c r="C4195">
        <v>75403</v>
      </c>
      <c r="D4195" s="57">
        <v>45138</v>
      </c>
      <c r="E4195" s="84" t="str">
        <f>F4195&amp;"-"&amp;COUNTIF($F$2:F4195,F4195)</f>
        <v>METASA-3208</v>
      </c>
      <c r="F4195" s="84" t="str">
        <f t="shared" si="179"/>
        <v>METASA</v>
      </c>
      <c r="G4195" t="s">
        <v>8581</v>
      </c>
      <c r="H4195" s="62">
        <v>88416482000106</v>
      </c>
      <c r="I4195" t="s">
        <v>30</v>
      </c>
      <c r="J4195">
        <v>198.22</v>
      </c>
      <c r="K4195">
        <v>3829.61</v>
      </c>
    </row>
    <row r="4196" spans="1:11" x14ac:dyDescent="0.25">
      <c r="A4196" t="s">
        <v>5958</v>
      </c>
      <c r="B4196" t="str">
        <f>C4196&amp;"-"&amp;COUNTIF(C$2:C4196,C4196)</f>
        <v>75403-22</v>
      </c>
      <c r="C4196">
        <v>75403</v>
      </c>
      <c r="D4196" s="57">
        <v>45138</v>
      </c>
      <c r="E4196" s="84" t="str">
        <f>F4196&amp;"-"&amp;COUNTIF($F$2:F4196,F4196)</f>
        <v>METASA-3209</v>
      </c>
      <c r="F4196" s="84" t="str">
        <f t="shared" si="179"/>
        <v>METASA</v>
      </c>
      <c r="G4196" t="s">
        <v>8581</v>
      </c>
      <c r="H4196" s="62">
        <v>88416482000106</v>
      </c>
      <c r="I4196" t="s">
        <v>30</v>
      </c>
      <c r="J4196">
        <v>153.27000000000001</v>
      </c>
      <c r="K4196">
        <v>2587.1999999999998</v>
      </c>
    </row>
    <row r="4197" spans="1:11" x14ac:dyDescent="0.25">
      <c r="A4197" t="s">
        <v>5958</v>
      </c>
      <c r="B4197" t="str">
        <f>C4197&amp;"-"&amp;COUNTIF(C$2:C4197,C4197)</f>
        <v>75403-23</v>
      </c>
      <c r="C4197">
        <v>75403</v>
      </c>
      <c r="D4197" s="57">
        <v>45138</v>
      </c>
      <c r="E4197" s="84" t="str">
        <f>F4197&amp;"-"&amp;COUNTIF($F$2:F4197,F4197)</f>
        <v>METASA-3210</v>
      </c>
      <c r="F4197" s="84" t="str">
        <f t="shared" si="179"/>
        <v>METASA</v>
      </c>
      <c r="G4197" t="s">
        <v>8581</v>
      </c>
      <c r="H4197" s="62">
        <v>88416482000106</v>
      </c>
      <c r="I4197" t="s">
        <v>30</v>
      </c>
      <c r="J4197">
        <v>1370.89</v>
      </c>
      <c r="K4197">
        <v>6854.45</v>
      </c>
    </row>
    <row r="4198" spans="1:11" x14ac:dyDescent="0.25">
      <c r="A4198" t="s">
        <v>5958</v>
      </c>
      <c r="B4198" t="str">
        <f>C4198&amp;"-"&amp;COUNTIF(C$2:C4198,C4198)</f>
        <v>75403-24</v>
      </c>
      <c r="C4198">
        <v>75403</v>
      </c>
      <c r="D4198" s="57">
        <v>45138</v>
      </c>
      <c r="E4198" s="84" t="str">
        <f>F4198&amp;"-"&amp;COUNTIF($F$2:F4198,F4198)</f>
        <v>METASA-3211</v>
      </c>
      <c r="F4198" s="84" t="str">
        <f t="shared" si="179"/>
        <v>METASA</v>
      </c>
      <c r="G4198" t="s">
        <v>8581</v>
      </c>
      <c r="H4198" s="62">
        <v>88416482000106</v>
      </c>
      <c r="I4198" t="s">
        <v>30</v>
      </c>
      <c r="J4198">
        <v>133.72</v>
      </c>
      <c r="K4198">
        <v>2035.22</v>
      </c>
    </row>
    <row r="4199" spans="1:11" x14ac:dyDescent="0.25">
      <c r="A4199" t="s">
        <v>5958</v>
      </c>
      <c r="B4199" t="str">
        <f>C4199&amp;"-"&amp;COUNTIF(C$2:C4199,C4199)</f>
        <v>75403-25</v>
      </c>
      <c r="C4199">
        <v>75403</v>
      </c>
      <c r="D4199" s="57">
        <v>45138</v>
      </c>
      <c r="E4199" s="84" t="str">
        <f>F4199&amp;"-"&amp;COUNTIF($F$2:F4199,F4199)</f>
        <v>METASA-3212</v>
      </c>
      <c r="F4199" s="84" t="str">
        <f t="shared" si="179"/>
        <v>METASA</v>
      </c>
      <c r="G4199" t="s">
        <v>8581</v>
      </c>
      <c r="H4199" s="62">
        <v>88416482000106</v>
      </c>
      <c r="I4199" t="s">
        <v>30</v>
      </c>
      <c r="J4199">
        <v>229.43</v>
      </c>
      <c r="K4199">
        <v>3491.92</v>
      </c>
    </row>
    <row r="4200" spans="1:11" x14ac:dyDescent="0.25">
      <c r="A4200" t="s">
        <v>5958</v>
      </c>
      <c r="B4200" t="str">
        <f>C4200&amp;"-"&amp;COUNTIF(C$2:C4200,C4200)</f>
        <v>75403-26</v>
      </c>
      <c r="C4200">
        <v>75403</v>
      </c>
      <c r="D4200" s="57">
        <v>45138</v>
      </c>
      <c r="E4200" s="84" t="str">
        <f>F4200&amp;"-"&amp;COUNTIF($F$2:F4200,F4200)</f>
        <v>METASA-3213</v>
      </c>
      <c r="F4200" s="84" t="str">
        <f t="shared" si="179"/>
        <v>METASA</v>
      </c>
      <c r="G4200" t="s">
        <v>8581</v>
      </c>
      <c r="H4200" s="62">
        <v>88416482000106</v>
      </c>
      <c r="I4200" t="s">
        <v>30</v>
      </c>
      <c r="J4200">
        <v>3.48</v>
      </c>
      <c r="K4200">
        <v>58.01</v>
      </c>
    </row>
    <row r="4201" spans="1:11" x14ac:dyDescent="0.25">
      <c r="A4201" t="s">
        <v>5958</v>
      </c>
      <c r="B4201" t="str">
        <f>C4201&amp;"-"&amp;COUNTIF(C$2:C4201,C4201)</f>
        <v>75403-27</v>
      </c>
      <c r="C4201">
        <v>75403</v>
      </c>
      <c r="D4201" s="57">
        <v>45138</v>
      </c>
      <c r="E4201" s="84" t="str">
        <f>F4201&amp;"-"&amp;COUNTIF($F$2:F4201,F4201)</f>
        <v>METASA-3214</v>
      </c>
      <c r="F4201" s="84" t="str">
        <f t="shared" si="179"/>
        <v>METASA</v>
      </c>
      <c r="G4201" t="s">
        <v>8581</v>
      </c>
      <c r="H4201" s="62">
        <v>88416482000106</v>
      </c>
      <c r="I4201" t="s">
        <v>30</v>
      </c>
      <c r="J4201">
        <v>141.47999999999999</v>
      </c>
      <c r="K4201">
        <v>2153.33</v>
      </c>
    </row>
    <row r="4202" spans="1:11" x14ac:dyDescent="0.25">
      <c r="A4202" t="s">
        <v>5958</v>
      </c>
      <c r="B4202" t="str">
        <f>C4202&amp;"-"&amp;COUNTIF(C$2:C4202,C4202)</f>
        <v>75403-28</v>
      </c>
      <c r="C4202">
        <v>75403</v>
      </c>
      <c r="D4202" s="57">
        <v>45138</v>
      </c>
      <c r="E4202" s="84" t="str">
        <f>F4202&amp;"-"&amp;COUNTIF($F$2:F4202,F4202)</f>
        <v>METASA-3215</v>
      </c>
      <c r="F4202" s="84" t="str">
        <f t="shared" si="179"/>
        <v>METASA</v>
      </c>
      <c r="G4202" t="s">
        <v>8581</v>
      </c>
      <c r="H4202" s="62">
        <v>88416482000106</v>
      </c>
      <c r="I4202" t="s">
        <v>30</v>
      </c>
      <c r="J4202">
        <v>1291.32</v>
      </c>
      <c r="K4202">
        <v>28899.74</v>
      </c>
    </row>
    <row r="4203" spans="1:11" x14ac:dyDescent="0.25">
      <c r="A4203" t="s">
        <v>5958</v>
      </c>
      <c r="B4203" t="str">
        <f>C4203&amp;"-"&amp;COUNTIF(C$2:C4203,C4203)</f>
        <v>75403-29</v>
      </c>
      <c r="C4203">
        <v>75403</v>
      </c>
      <c r="D4203" s="57">
        <v>45138</v>
      </c>
      <c r="E4203" s="84" t="str">
        <f>F4203&amp;"-"&amp;COUNTIF($F$2:F4203,F4203)</f>
        <v>METASA-3216</v>
      </c>
      <c r="F4203" s="84" t="str">
        <f t="shared" si="179"/>
        <v>METASA</v>
      </c>
      <c r="G4203" t="s">
        <v>8581</v>
      </c>
      <c r="H4203" s="62">
        <v>88416482000106</v>
      </c>
      <c r="I4203" t="s">
        <v>30</v>
      </c>
      <c r="J4203">
        <v>143.97999999999999</v>
      </c>
      <c r="K4203">
        <v>3740.6</v>
      </c>
    </row>
    <row r="4204" spans="1:11" x14ac:dyDescent="0.25">
      <c r="A4204" t="s">
        <v>5958</v>
      </c>
      <c r="B4204" t="str">
        <f>C4204&amp;"-"&amp;COUNTIF(C$2:C4204,C4204)</f>
        <v>75403-30</v>
      </c>
      <c r="C4204">
        <v>75403</v>
      </c>
      <c r="D4204" s="57">
        <v>45138</v>
      </c>
      <c r="E4204" s="84" t="str">
        <f>F4204&amp;"-"&amp;COUNTIF($F$2:F4204,F4204)</f>
        <v>METASA-3217</v>
      </c>
      <c r="F4204" s="84" t="str">
        <f t="shared" si="179"/>
        <v>METASA</v>
      </c>
      <c r="G4204" t="s">
        <v>8581</v>
      </c>
      <c r="H4204" s="62">
        <v>88416482000106</v>
      </c>
      <c r="I4204" t="s">
        <v>30</v>
      </c>
      <c r="J4204">
        <v>7.23</v>
      </c>
      <c r="K4204">
        <v>169.98</v>
      </c>
    </row>
    <row r="4205" spans="1:11" x14ac:dyDescent="0.25">
      <c r="A4205" t="s">
        <v>5958</v>
      </c>
      <c r="B4205" t="str">
        <f>C4205&amp;"-"&amp;COUNTIF(C$2:C4205,C4205)</f>
        <v>75403-31</v>
      </c>
      <c r="C4205">
        <v>75403</v>
      </c>
      <c r="D4205" s="57">
        <v>45138</v>
      </c>
      <c r="E4205" s="84" t="str">
        <f>F4205&amp;"-"&amp;COUNTIF($F$2:F4205,F4205)</f>
        <v>METASA-3218</v>
      </c>
      <c r="F4205" s="84" t="str">
        <f t="shared" si="179"/>
        <v>METASA</v>
      </c>
      <c r="G4205" t="s">
        <v>8581</v>
      </c>
      <c r="H4205" s="62">
        <v>88416482000106</v>
      </c>
      <c r="I4205" t="s">
        <v>869</v>
      </c>
      <c r="J4205">
        <v>372.54</v>
      </c>
      <c r="K4205">
        <v>7115.51</v>
      </c>
    </row>
    <row r="4206" spans="1:11" x14ac:dyDescent="0.25">
      <c r="A4206" t="s">
        <v>5961</v>
      </c>
      <c r="B4206" t="str">
        <f>C4206&amp;"-"&amp;COUNTIF(C$2:C4206,C4206)</f>
        <v>69112-1</v>
      </c>
      <c r="C4206">
        <v>69112</v>
      </c>
      <c r="D4206" s="57">
        <v>45138</v>
      </c>
      <c r="E4206" s="84" t="str">
        <f>F4206&amp;"-"&amp;COUNTIF($F$2:F4206,F4206)</f>
        <v>VOESTALPINE-28</v>
      </c>
      <c r="F4206" s="84" t="str">
        <f t="shared" si="179"/>
        <v>VOESTALPINE</v>
      </c>
      <c r="G4206" t="s">
        <v>8583</v>
      </c>
      <c r="H4206" s="62">
        <v>61479002000523</v>
      </c>
      <c r="I4206" t="s">
        <v>30</v>
      </c>
      <c r="J4206">
        <v>7275</v>
      </c>
      <c r="K4206">
        <v>202899.75</v>
      </c>
    </row>
    <row r="4207" spans="1:11" x14ac:dyDescent="0.25">
      <c r="A4207" t="s">
        <v>5961</v>
      </c>
      <c r="B4207" t="str">
        <f>C4207&amp;"-"&amp;COUNTIF(C$2:C4207,C4207)</f>
        <v>69113-1</v>
      </c>
      <c r="C4207">
        <v>69113</v>
      </c>
      <c r="D4207" s="57">
        <v>45138</v>
      </c>
      <c r="E4207" s="84" t="str">
        <f>F4207&amp;"-"&amp;COUNTIF($F$2:F4207,F4207)</f>
        <v>VOESTALPINE-29</v>
      </c>
      <c r="F4207" s="84" t="str">
        <f t="shared" si="179"/>
        <v>VOESTALPINE</v>
      </c>
      <c r="G4207" t="s">
        <v>8583</v>
      </c>
      <c r="H4207" s="62">
        <v>61479002000523</v>
      </c>
      <c r="I4207" t="s">
        <v>30</v>
      </c>
      <c r="J4207">
        <v>9450</v>
      </c>
      <c r="K4207">
        <v>263560.5</v>
      </c>
    </row>
    <row r="4208" spans="1:11" x14ac:dyDescent="0.25">
      <c r="A4208" t="s">
        <v>6026</v>
      </c>
      <c r="B4208" t="str">
        <f>C4208&amp;"-"&amp;COUNTIF(C$2:C4208,C4208)</f>
        <v>21838-1</v>
      </c>
      <c r="C4208">
        <v>21838</v>
      </c>
      <c r="D4208" s="57">
        <v>45145</v>
      </c>
      <c r="E4208" s="84" t="str">
        <f>F4208&amp;"-"&amp;COUNTIF($F$2:F4208,F4208)</f>
        <v>R-1</v>
      </c>
      <c r="F4208" s="84" t="str">
        <f t="shared" si="179"/>
        <v>R</v>
      </c>
      <c r="G4208" t="s">
        <v>8604</v>
      </c>
      <c r="H4208" s="62">
        <v>62821723000109</v>
      </c>
      <c r="I4208" t="s">
        <v>5984</v>
      </c>
      <c r="J4208">
        <v>86</v>
      </c>
      <c r="K4208">
        <v>5724.16</v>
      </c>
    </row>
    <row r="4209" spans="1:11" x14ac:dyDescent="0.25">
      <c r="A4209" t="s">
        <v>6027</v>
      </c>
      <c r="B4209" t="str">
        <f>C4209&amp;"-"&amp;COUNTIF(C$2:C4209,C4209)</f>
        <v>21838-2</v>
      </c>
      <c r="C4209">
        <v>21838</v>
      </c>
      <c r="D4209" s="57">
        <v>45145</v>
      </c>
      <c r="E4209" s="84" t="str">
        <f>F4209&amp;"-"&amp;COUNTIF($F$2:F4209,F4209)</f>
        <v>R-2</v>
      </c>
      <c r="F4209" s="84" t="str">
        <f t="shared" si="179"/>
        <v>R</v>
      </c>
      <c r="G4209" t="s">
        <v>8604</v>
      </c>
      <c r="H4209" s="62">
        <v>62821723000109</v>
      </c>
      <c r="I4209" t="s">
        <v>869</v>
      </c>
      <c r="J4209">
        <v>3142</v>
      </c>
      <c r="K4209">
        <v>2482.1799999999998</v>
      </c>
    </row>
    <row r="4210" spans="1:11" x14ac:dyDescent="0.25">
      <c r="A4210" t="s">
        <v>6018</v>
      </c>
      <c r="B4210" t="str">
        <f>C4210&amp;"-"&amp;COUNTIF(C$2:C4210,C4210)</f>
        <v>21838-3</v>
      </c>
      <c r="C4210">
        <v>21838</v>
      </c>
      <c r="D4210" s="57">
        <v>45145</v>
      </c>
      <c r="E4210" s="84" t="str">
        <f>F4210&amp;"-"&amp;COUNTIF($F$2:F4210,F4210)</f>
        <v>R-3</v>
      </c>
      <c r="F4210" s="84" t="str">
        <f t="shared" si="179"/>
        <v>R</v>
      </c>
      <c r="G4210" t="s">
        <v>8604</v>
      </c>
      <c r="H4210" s="62">
        <v>62821723000109</v>
      </c>
      <c r="I4210" t="s">
        <v>869</v>
      </c>
      <c r="J4210">
        <v>3142</v>
      </c>
      <c r="K4210">
        <v>4555.8999999999996</v>
      </c>
    </row>
    <row r="4211" spans="1:11" x14ac:dyDescent="0.25">
      <c r="A4211" t="s">
        <v>6028</v>
      </c>
      <c r="B4211" t="str">
        <f>C4211&amp;"-"&amp;COUNTIF(C$2:C4211,C4211)</f>
        <v>21838-4</v>
      </c>
      <c r="C4211">
        <v>21838</v>
      </c>
      <c r="D4211" s="57">
        <v>45145</v>
      </c>
      <c r="E4211" s="84" t="str">
        <f>F4211&amp;"-"&amp;COUNTIF($F$2:F4211,F4211)</f>
        <v>R-4</v>
      </c>
      <c r="F4211" s="84" t="str">
        <f t="shared" si="179"/>
        <v>R</v>
      </c>
      <c r="G4211" t="s">
        <v>8604</v>
      </c>
      <c r="H4211" s="62">
        <v>62821723000109</v>
      </c>
      <c r="I4211" t="s">
        <v>869</v>
      </c>
      <c r="J4211">
        <v>1571</v>
      </c>
      <c r="K4211">
        <v>926.89</v>
      </c>
    </row>
    <row r="4212" spans="1:11" x14ac:dyDescent="0.25">
      <c r="A4212" t="s">
        <v>5958</v>
      </c>
      <c r="B4212" t="str">
        <f>C4212&amp;"-"&amp;COUNTIF(C$2:C4212,C4212)</f>
        <v>75652-1</v>
      </c>
      <c r="C4212">
        <v>75652</v>
      </c>
      <c r="D4212" s="57">
        <v>45153</v>
      </c>
      <c r="E4212" s="84" t="str">
        <f>F4212&amp;"-"&amp;COUNTIF($F$2:F4212,F4212)</f>
        <v>METASA-3219</v>
      </c>
      <c r="F4212" s="84" t="str">
        <f t="shared" si="179"/>
        <v>METASA</v>
      </c>
      <c r="G4212" t="s">
        <v>8581</v>
      </c>
      <c r="H4212" s="62">
        <v>88416482000106</v>
      </c>
      <c r="I4212" t="s">
        <v>30</v>
      </c>
      <c r="J4212">
        <v>24207.86</v>
      </c>
      <c r="K4212">
        <v>427268.73</v>
      </c>
    </row>
    <row r="4213" spans="1:11" x14ac:dyDescent="0.25">
      <c r="A4213" t="s">
        <v>5958</v>
      </c>
      <c r="B4213" t="str">
        <f>C4213&amp;"-"&amp;COUNTIF(C$2:C4213,C4213)</f>
        <v>75652-2</v>
      </c>
      <c r="C4213">
        <v>75652</v>
      </c>
      <c r="D4213" s="57">
        <v>45153</v>
      </c>
      <c r="E4213" s="84" t="str">
        <f>F4213&amp;"-"&amp;COUNTIF($F$2:F4213,F4213)</f>
        <v>METASA-3220</v>
      </c>
      <c r="F4213" s="84" t="str">
        <f t="shared" si="179"/>
        <v>METASA</v>
      </c>
      <c r="G4213" t="s">
        <v>8581</v>
      </c>
      <c r="H4213" s="62">
        <v>88416482000106</v>
      </c>
      <c r="I4213" t="s">
        <v>30</v>
      </c>
      <c r="J4213">
        <v>44.84</v>
      </c>
      <c r="K4213">
        <v>756.9</v>
      </c>
    </row>
    <row r="4214" spans="1:11" x14ac:dyDescent="0.25">
      <c r="A4214" t="s">
        <v>5958</v>
      </c>
      <c r="B4214" t="str">
        <f>C4214&amp;"-"&amp;COUNTIF(C$2:C4214,C4214)</f>
        <v>75652-3</v>
      </c>
      <c r="C4214">
        <v>75652</v>
      </c>
      <c r="D4214" s="57">
        <v>45153</v>
      </c>
      <c r="E4214" s="84" t="str">
        <f>F4214&amp;"-"&amp;COUNTIF($F$2:F4214,F4214)</f>
        <v>METASA-3221</v>
      </c>
      <c r="F4214" s="84" t="str">
        <f t="shared" si="179"/>
        <v>METASA</v>
      </c>
      <c r="G4214" t="s">
        <v>8581</v>
      </c>
      <c r="H4214" s="62">
        <v>88416482000106</v>
      </c>
      <c r="I4214" t="s">
        <v>30</v>
      </c>
      <c r="J4214">
        <v>28.24</v>
      </c>
      <c r="K4214">
        <v>429.81</v>
      </c>
    </row>
    <row r="4215" spans="1:11" x14ac:dyDescent="0.25">
      <c r="A4215" t="s">
        <v>5958</v>
      </c>
      <c r="B4215" t="str">
        <f>C4215&amp;"-"&amp;COUNTIF(C$2:C4215,C4215)</f>
        <v>75652-4</v>
      </c>
      <c r="C4215">
        <v>75652</v>
      </c>
      <c r="D4215" s="57">
        <v>45153</v>
      </c>
      <c r="E4215" s="84" t="str">
        <f>F4215&amp;"-"&amp;COUNTIF($F$2:F4215,F4215)</f>
        <v>METASA-3222</v>
      </c>
      <c r="F4215" s="84" t="str">
        <f t="shared" si="179"/>
        <v>METASA</v>
      </c>
      <c r="G4215" t="s">
        <v>8581</v>
      </c>
      <c r="H4215" s="62">
        <v>88416482000106</v>
      </c>
      <c r="I4215" t="s">
        <v>30</v>
      </c>
      <c r="J4215">
        <v>202.84</v>
      </c>
      <c r="K4215">
        <v>2933.07</v>
      </c>
    </row>
    <row r="4216" spans="1:11" x14ac:dyDescent="0.25">
      <c r="A4216" t="s">
        <v>5958</v>
      </c>
      <c r="B4216" t="str">
        <f>C4216&amp;"-"&amp;COUNTIF(C$2:C4216,C4216)</f>
        <v>75652-5</v>
      </c>
      <c r="C4216">
        <v>75652</v>
      </c>
      <c r="D4216" s="57">
        <v>45153</v>
      </c>
      <c r="E4216" s="84" t="str">
        <f>F4216&amp;"-"&amp;COUNTIF($F$2:F4216,F4216)</f>
        <v>METASA-3223</v>
      </c>
      <c r="F4216" s="84" t="str">
        <f t="shared" si="179"/>
        <v>METASA</v>
      </c>
      <c r="G4216" t="s">
        <v>8581</v>
      </c>
      <c r="H4216" s="62">
        <v>88416482000106</v>
      </c>
      <c r="I4216" t="s">
        <v>30</v>
      </c>
      <c r="J4216">
        <v>3897.04</v>
      </c>
      <c r="K4216">
        <v>56351.199999999997</v>
      </c>
    </row>
    <row r="4217" spans="1:11" x14ac:dyDescent="0.25">
      <c r="A4217" t="s">
        <v>5958</v>
      </c>
      <c r="B4217" t="str">
        <f>C4217&amp;"-"&amp;COUNTIF(C$2:C4217,C4217)</f>
        <v>75652-6</v>
      </c>
      <c r="C4217">
        <v>75652</v>
      </c>
      <c r="D4217" s="57">
        <v>45153</v>
      </c>
      <c r="E4217" s="84" t="str">
        <f>F4217&amp;"-"&amp;COUNTIF($F$2:F4217,F4217)</f>
        <v>METASA-3224</v>
      </c>
      <c r="F4217" s="84" t="str">
        <f t="shared" si="179"/>
        <v>METASA</v>
      </c>
      <c r="G4217" t="s">
        <v>8581</v>
      </c>
      <c r="H4217" s="62">
        <v>88416482000106</v>
      </c>
      <c r="I4217" t="s">
        <v>30</v>
      </c>
      <c r="J4217">
        <v>227.54</v>
      </c>
      <c r="K4217">
        <v>3463.16</v>
      </c>
    </row>
    <row r="4218" spans="1:11" x14ac:dyDescent="0.25">
      <c r="A4218" t="s">
        <v>5958</v>
      </c>
      <c r="B4218" t="str">
        <f>C4218&amp;"-"&amp;COUNTIF(C$2:C4218,C4218)</f>
        <v>75652-7</v>
      </c>
      <c r="C4218">
        <v>75652</v>
      </c>
      <c r="D4218" s="57">
        <v>45153</v>
      </c>
      <c r="E4218" s="84" t="str">
        <f>F4218&amp;"-"&amp;COUNTIF($F$2:F4218,F4218)</f>
        <v>METASA-3225</v>
      </c>
      <c r="F4218" s="84" t="str">
        <f t="shared" si="179"/>
        <v>METASA</v>
      </c>
      <c r="G4218" t="s">
        <v>8581</v>
      </c>
      <c r="H4218" s="62">
        <v>88416482000106</v>
      </c>
      <c r="I4218" t="s">
        <v>30</v>
      </c>
      <c r="J4218">
        <v>4.22</v>
      </c>
      <c r="K4218">
        <v>64.23</v>
      </c>
    </row>
    <row r="4219" spans="1:11" x14ac:dyDescent="0.25">
      <c r="A4219" t="s">
        <v>5958</v>
      </c>
      <c r="B4219" t="str">
        <f>C4219&amp;"-"&amp;COUNTIF(C$2:C4219,C4219)</f>
        <v>75652-8</v>
      </c>
      <c r="C4219">
        <v>75652</v>
      </c>
      <c r="D4219" s="57">
        <v>45153</v>
      </c>
      <c r="E4219" s="84" t="str">
        <f>F4219&amp;"-"&amp;COUNTIF($F$2:F4219,F4219)</f>
        <v>METASA-3226</v>
      </c>
      <c r="F4219" s="84" t="str">
        <f t="shared" si="179"/>
        <v>METASA</v>
      </c>
      <c r="G4219" t="s">
        <v>8581</v>
      </c>
      <c r="H4219" s="62">
        <v>88416482000106</v>
      </c>
      <c r="I4219" t="s">
        <v>30</v>
      </c>
      <c r="J4219">
        <v>248.67</v>
      </c>
      <c r="K4219">
        <v>4804.3</v>
      </c>
    </row>
    <row r="4220" spans="1:11" x14ac:dyDescent="0.25">
      <c r="A4220" t="s">
        <v>5958</v>
      </c>
      <c r="B4220" t="str">
        <f>C4220&amp;"-"&amp;COUNTIF(C$2:C4220,C4220)</f>
        <v>75652-9</v>
      </c>
      <c r="C4220">
        <v>75652</v>
      </c>
      <c r="D4220" s="57">
        <v>45153</v>
      </c>
      <c r="E4220" s="84" t="str">
        <f>F4220&amp;"-"&amp;COUNTIF($F$2:F4220,F4220)</f>
        <v>METASA-3227</v>
      </c>
      <c r="F4220" s="84" t="str">
        <f t="shared" si="179"/>
        <v>METASA</v>
      </c>
      <c r="G4220" t="s">
        <v>8581</v>
      </c>
      <c r="H4220" s="62">
        <v>88416482000106</v>
      </c>
      <c r="I4220" t="s">
        <v>30</v>
      </c>
      <c r="J4220">
        <v>146.12</v>
      </c>
      <c r="K4220">
        <v>2223.9499999999998</v>
      </c>
    </row>
    <row r="4221" spans="1:11" x14ac:dyDescent="0.25">
      <c r="A4221" t="s">
        <v>6029</v>
      </c>
      <c r="B4221" t="str">
        <f>C4221&amp;"-"&amp;COUNTIF(C$2:C4221,C4221)</f>
        <v>532137-1</v>
      </c>
      <c r="C4221">
        <v>532137</v>
      </c>
      <c r="D4221" s="57">
        <v>45154</v>
      </c>
      <c r="E4221" s="84" t="str">
        <f>F4221&amp;"-"&amp;COUNTIF($F$2:F4221,F4221)</f>
        <v>FATI-1</v>
      </c>
      <c r="F4221" s="84" t="str">
        <f t="shared" si="179"/>
        <v>FATI</v>
      </c>
      <c r="G4221" t="s">
        <v>8605</v>
      </c>
      <c r="H4221" s="62">
        <v>93101343000123</v>
      </c>
      <c r="I4221" t="s">
        <v>869</v>
      </c>
      <c r="J4221">
        <v>838</v>
      </c>
      <c r="K4221">
        <v>15293.5</v>
      </c>
    </row>
    <row r="4222" spans="1:11" x14ac:dyDescent="0.25">
      <c r="A4222" t="s">
        <v>5962</v>
      </c>
      <c r="B4222" t="str">
        <f>C4222&amp;"-"&amp;COUNTIF(C$2:C4222,C4222)</f>
        <v>110651-1</v>
      </c>
      <c r="C4222">
        <v>110651</v>
      </c>
      <c r="D4222" s="57">
        <v>45160</v>
      </c>
      <c r="E4222" s="84" t="str">
        <f>F4222&amp;"-"&amp;COUNTIF($F$2:F4222,F4222)</f>
        <v>ESAB-115</v>
      </c>
      <c r="F4222" s="84" t="str">
        <f t="shared" si="179"/>
        <v>ESAB</v>
      </c>
      <c r="G4222" t="s">
        <v>8582</v>
      </c>
      <c r="H4222" s="62">
        <v>29799921000571</v>
      </c>
      <c r="I4222" t="s">
        <v>30</v>
      </c>
      <c r="J4222">
        <v>90</v>
      </c>
      <c r="K4222">
        <v>2104.1999999999998</v>
      </c>
    </row>
    <row r="4223" spans="1:11" x14ac:dyDescent="0.25">
      <c r="A4223" t="s">
        <v>5965</v>
      </c>
      <c r="B4223" t="str">
        <f>C4223&amp;"-"&amp;COUNTIF(C$2:C4223,C4223)</f>
        <v>110675-1</v>
      </c>
      <c r="C4223">
        <v>110675</v>
      </c>
      <c r="D4223" s="57">
        <v>45161</v>
      </c>
      <c r="E4223" s="84" t="str">
        <f>F4223&amp;"-"&amp;COUNTIF($F$2:F4223,F4223)</f>
        <v>ESAB-116</v>
      </c>
      <c r="F4223" s="84" t="str">
        <f t="shared" si="179"/>
        <v>ESAB</v>
      </c>
      <c r="G4223" t="s">
        <v>8582</v>
      </c>
      <c r="H4223" s="62">
        <v>29799921000571</v>
      </c>
      <c r="I4223" t="s">
        <v>30</v>
      </c>
      <c r="J4223">
        <v>240</v>
      </c>
      <c r="K4223">
        <v>75456</v>
      </c>
    </row>
    <row r="4224" spans="1:11" x14ac:dyDescent="0.25">
      <c r="A4224" t="s">
        <v>5960</v>
      </c>
      <c r="B4224" t="str">
        <f>C4224&amp;"-"&amp;COUNTIF(C$2:C4224,C4224)</f>
        <v>110675-2</v>
      </c>
      <c r="C4224">
        <v>110675</v>
      </c>
      <c r="D4224" s="57">
        <v>45161</v>
      </c>
      <c r="E4224" s="84" t="str">
        <f>F4224&amp;"-"&amp;COUNTIF($F$2:F4224,F4224)</f>
        <v>ESAB-117</v>
      </c>
      <c r="F4224" s="84" t="str">
        <f t="shared" si="179"/>
        <v>ESAB</v>
      </c>
      <c r="G4224" t="s">
        <v>8582</v>
      </c>
      <c r="H4224" s="62">
        <v>29799921000571</v>
      </c>
      <c r="I4224" t="s">
        <v>30</v>
      </c>
      <c r="J4224">
        <v>20</v>
      </c>
      <c r="K4224">
        <v>2310.1999999999998</v>
      </c>
    </row>
    <row r="4225" spans="1:11" x14ac:dyDescent="0.25">
      <c r="A4225" t="s">
        <v>5975</v>
      </c>
      <c r="B4225" t="str">
        <f>C4225&amp;"-"&amp;COUNTIF(C$2:C4225,C4225)</f>
        <v>110675-3</v>
      </c>
      <c r="C4225">
        <v>110675</v>
      </c>
      <c r="D4225" s="57">
        <v>45161</v>
      </c>
      <c r="E4225" s="84" t="str">
        <f>F4225&amp;"-"&amp;COUNTIF($F$2:F4225,F4225)</f>
        <v>ESAB-118</v>
      </c>
      <c r="F4225" s="84" t="str">
        <f t="shared" si="179"/>
        <v>ESAB</v>
      </c>
      <c r="G4225" t="s">
        <v>8582</v>
      </c>
      <c r="H4225" s="62">
        <v>29799921000571</v>
      </c>
      <c r="I4225" t="s">
        <v>30</v>
      </c>
      <c r="J4225">
        <v>50</v>
      </c>
      <c r="K4225">
        <v>16200</v>
      </c>
    </row>
    <row r="4226" spans="1:11" x14ac:dyDescent="0.25">
      <c r="A4226" t="s">
        <v>5958</v>
      </c>
      <c r="B4226" t="str">
        <f>C4226&amp;"-"&amp;COUNTIF(C$2:C4226,C4226)</f>
        <v>75804-1</v>
      </c>
      <c r="C4226">
        <v>75804</v>
      </c>
      <c r="D4226" s="57">
        <v>45161</v>
      </c>
      <c r="E4226" s="84" t="str">
        <f>F4226&amp;"-"&amp;COUNTIF($F$2:F4226,F4226)</f>
        <v>METASA-3228</v>
      </c>
      <c r="F4226" s="84" t="str">
        <f t="shared" si="179"/>
        <v>METASA</v>
      </c>
      <c r="G4226" t="s">
        <v>8581</v>
      </c>
      <c r="H4226" s="62">
        <v>88416482000106</v>
      </c>
      <c r="I4226" t="s">
        <v>30</v>
      </c>
      <c r="J4226">
        <v>23</v>
      </c>
      <c r="K4226">
        <v>388.24</v>
      </c>
    </row>
    <row r="4227" spans="1:11" x14ac:dyDescent="0.25">
      <c r="A4227" t="s">
        <v>5958</v>
      </c>
      <c r="B4227" t="str">
        <f>C4227&amp;"-"&amp;COUNTIF(C$2:C4227,C4227)</f>
        <v>75804-2</v>
      </c>
      <c r="C4227">
        <v>75804</v>
      </c>
      <c r="D4227" s="57">
        <v>45161</v>
      </c>
      <c r="E4227" s="84" t="str">
        <f>F4227&amp;"-"&amp;COUNTIF($F$2:F4227,F4227)</f>
        <v>METASA-3229</v>
      </c>
      <c r="F4227" s="84" t="str">
        <f t="shared" ref="F4227:F4290" si="180">LEFT(G4227,SEARCH(" ",G4227)-1)</f>
        <v>METASA</v>
      </c>
      <c r="G4227" t="s">
        <v>8581</v>
      </c>
      <c r="H4227" s="62">
        <v>88416482000106</v>
      </c>
      <c r="I4227" t="s">
        <v>30</v>
      </c>
      <c r="J4227">
        <v>272.58999999999997</v>
      </c>
      <c r="K4227">
        <v>3941.65</v>
      </c>
    </row>
    <row r="4228" spans="1:11" x14ac:dyDescent="0.25">
      <c r="A4228" t="s">
        <v>5958</v>
      </c>
      <c r="B4228" t="str">
        <f>C4228&amp;"-"&amp;COUNTIF(C$2:C4228,C4228)</f>
        <v>75804-3</v>
      </c>
      <c r="C4228">
        <v>75804</v>
      </c>
      <c r="D4228" s="57">
        <v>45161</v>
      </c>
      <c r="E4228" s="84" t="str">
        <f>F4228&amp;"-"&amp;COUNTIF($F$2:F4228,F4228)</f>
        <v>METASA-3230</v>
      </c>
      <c r="F4228" s="84" t="str">
        <f t="shared" si="180"/>
        <v>METASA</v>
      </c>
      <c r="G4228" t="s">
        <v>8581</v>
      </c>
      <c r="H4228" s="62">
        <v>88416482000106</v>
      </c>
      <c r="I4228" t="s">
        <v>30</v>
      </c>
      <c r="J4228">
        <v>19.260000000000002</v>
      </c>
      <c r="K4228">
        <v>293.14</v>
      </c>
    </row>
    <row r="4229" spans="1:11" x14ac:dyDescent="0.25">
      <c r="A4229" t="s">
        <v>5958</v>
      </c>
      <c r="B4229" t="str">
        <f>C4229&amp;"-"&amp;COUNTIF(C$2:C4229,C4229)</f>
        <v>75804-4</v>
      </c>
      <c r="C4229">
        <v>75804</v>
      </c>
      <c r="D4229" s="57">
        <v>45161</v>
      </c>
      <c r="E4229" s="84" t="str">
        <f>F4229&amp;"-"&amp;COUNTIF($F$2:F4229,F4229)</f>
        <v>METASA-3231</v>
      </c>
      <c r="F4229" s="84" t="str">
        <f t="shared" si="180"/>
        <v>METASA</v>
      </c>
      <c r="G4229" t="s">
        <v>8581</v>
      </c>
      <c r="H4229" s="62">
        <v>88416482000106</v>
      </c>
      <c r="I4229" t="s">
        <v>30</v>
      </c>
      <c r="J4229">
        <v>55.45</v>
      </c>
      <c r="K4229">
        <v>1016.4</v>
      </c>
    </row>
    <row r="4230" spans="1:11" x14ac:dyDescent="0.25">
      <c r="A4230" t="s">
        <v>5958</v>
      </c>
      <c r="B4230" t="str">
        <f>C4230&amp;"-"&amp;COUNTIF(C$2:C4230,C4230)</f>
        <v>75804-5</v>
      </c>
      <c r="C4230">
        <v>75804</v>
      </c>
      <c r="D4230" s="57">
        <v>45161</v>
      </c>
      <c r="E4230" s="84" t="str">
        <f>F4230&amp;"-"&amp;COUNTIF($F$2:F4230,F4230)</f>
        <v>METASA-3232</v>
      </c>
      <c r="F4230" s="84" t="str">
        <f t="shared" si="180"/>
        <v>METASA</v>
      </c>
      <c r="G4230" t="s">
        <v>8581</v>
      </c>
      <c r="H4230" s="62">
        <v>88416482000106</v>
      </c>
      <c r="I4230" t="s">
        <v>30</v>
      </c>
      <c r="J4230">
        <v>1322.42</v>
      </c>
      <c r="K4230">
        <v>24239.96</v>
      </c>
    </row>
    <row r="4231" spans="1:11" x14ac:dyDescent="0.25">
      <c r="A4231" t="s">
        <v>5958</v>
      </c>
      <c r="B4231" t="str">
        <f>C4231&amp;"-"&amp;COUNTIF(C$2:C4231,C4231)</f>
        <v>75804-6</v>
      </c>
      <c r="C4231">
        <v>75804</v>
      </c>
      <c r="D4231" s="57">
        <v>45161</v>
      </c>
      <c r="E4231" s="84" t="str">
        <f>F4231&amp;"-"&amp;COUNTIF($F$2:F4231,F4231)</f>
        <v>METASA-3233</v>
      </c>
      <c r="F4231" s="84" t="str">
        <f t="shared" si="180"/>
        <v>METASA</v>
      </c>
      <c r="G4231" t="s">
        <v>8581</v>
      </c>
      <c r="H4231" s="62">
        <v>88416482000106</v>
      </c>
      <c r="I4231" t="s">
        <v>30</v>
      </c>
      <c r="J4231">
        <v>3496.18</v>
      </c>
      <c r="K4231">
        <v>64084.98</v>
      </c>
    </row>
    <row r="4232" spans="1:11" x14ac:dyDescent="0.25">
      <c r="A4232" t="s">
        <v>5958</v>
      </c>
      <c r="B4232" t="str">
        <f>C4232&amp;"-"&amp;COUNTIF(C$2:C4232,C4232)</f>
        <v>75804-7</v>
      </c>
      <c r="C4232">
        <v>75804</v>
      </c>
      <c r="D4232" s="57">
        <v>45161</v>
      </c>
      <c r="E4232" s="84" t="str">
        <f>F4232&amp;"-"&amp;COUNTIF($F$2:F4232,F4232)</f>
        <v>METASA-3234</v>
      </c>
      <c r="F4232" s="84" t="str">
        <f t="shared" si="180"/>
        <v>METASA</v>
      </c>
      <c r="G4232" t="s">
        <v>8581</v>
      </c>
      <c r="H4232" s="62">
        <v>88416482000106</v>
      </c>
      <c r="I4232" t="s">
        <v>30</v>
      </c>
      <c r="J4232">
        <v>71.72</v>
      </c>
      <c r="K4232">
        <v>1489.62</v>
      </c>
    </row>
    <row r="4233" spans="1:11" x14ac:dyDescent="0.25">
      <c r="A4233" t="s">
        <v>5958</v>
      </c>
      <c r="B4233" t="str">
        <f>C4233&amp;"-"&amp;COUNTIF(C$2:C4233,C4233)</f>
        <v>75804-8</v>
      </c>
      <c r="C4233">
        <v>75804</v>
      </c>
      <c r="D4233" s="57">
        <v>45161</v>
      </c>
      <c r="E4233" s="84" t="str">
        <f>F4233&amp;"-"&amp;COUNTIF($F$2:F4233,F4233)</f>
        <v>METASA-3235</v>
      </c>
      <c r="F4233" s="84" t="str">
        <f t="shared" si="180"/>
        <v>METASA</v>
      </c>
      <c r="G4233" t="s">
        <v>8581</v>
      </c>
      <c r="H4233" s="62">
        <v>88416482000106</v>
      </c>
      <c r="I4233" t="s">
        <v>30</v>
      </c>
      <c r="J4233">
        <v>228.71</v>
      </c>
      <c r="K4233">
        <v>3638.78</v>
      </c>
    </row>
    <row r="4234" spans="1:11" x14ac:dyDescent="0.25">
      <c r="A4234" t="s">
        <v>5958</v>
      </c>
      <c r="B4234" t="str">
        <f>C4234&amp;"-"&amp;COUNTIF(C$2:C4234,C4234)</f>
        <v>75804-9</v>
      </c>
      <c r="C4234">
        <v>75804</v>
      </c>
      <c r="D4234" s="57">
        <v>45161</v>
      </c>
      <c r="E4234" s="84" t="str">
        <f>F4234&amp;"-"&amp;COUNTIF($F$2:F4234,F4234)</f>
        <v>METASA-3236</v>
      </c>
      <c r="F4234" s="84" t="str">
        <f t="shared" si="180"/>
        <v>METASA</v>
      </c>
      <c r="G4234" t="s">
        <v>8581</v>
      </c>
      <c r="H4234" s="62">
        <v>88416482000106</v>
      </c>
      <c r="I4234" t="s">
        <v>30</v>
      </c>
      <c r="J4234">
        <v>104.26</v>
      </c>
      <c r="K4234">
        <v>1545.13</v>
      </c>
    </row>
    <row r="4235" spans="1:11" x14ac:dyDescent="0.25">
      <c r="A4235" t="s">
        <v>5958</v>
      </c>
      <c r="B4235" t="str">
        <f>C4235&amp;"-"&amp;COUNTIF(C$2:C4235,C4235)</f>
        <v>75804-10</v>
      </c>
      <c r="C4235">
        <v>75804</v>
      </c>
      <c r="D4235" s="57">
        <v>45161</v>
      </c>
      <c r="E4235" s="84" t="str">
        <f>F4235&amp;"-"&amp;COUNTIF($F$2:F4235,F4235)</f>
        <v>METASA-3237</v>
      </c>
      <c r="F4235" s="84" t="str">
        <f t="shared" si="180"/>
        <v>METASA</v>
      </c>
      <c r="G4235" t="s">
        <v>8581</v>
      </c>
      <c r="H4235" s="62">
        <v>88416482000106</v>
      </c>
      <c r="I4235" t="s">
        <v>30</v>
      </c>
      <c r="J4235">
        <v>21440.85</v>
      </c>
      <c r="K4235">
        <v>138293.49</v>
      </c>
    </row>
    <row r="4236" spans="1:11" x14ac:dyDescent="0.25">
      <c r="A4236" t="s">
        <v>5958</v>
      </c>
      <c r="B4236" t="str">
        <f>C4236&amp;"-"&amp;COUNTIF(C$2:C4236,C4236)</f>
        <v>75847-1</v>
      </c>
      <c r="C4236">
        <v>75847</v>
      </c>
      <c r="D4236" s="57">
        <v>45162</v>
      </c>
      <c r="E4236" s="84" t="str">
        <f>F4236&amp;"-"&amp;COUNTIF($F$2:F4236,F4236)</f>
        <v>METASA-3238</v>
      </c>
      <c r="F4236" s="84" t="str">
        <f t="shared" si="180"/>
        <v>METASA</v>
      </c>
      <c r="G4236" t="s">
        <v>8581</v>
      </c>
      <c r="H4236" s="62">
        <v>88416482000106</v>
      </c>
      <c r="I4236" t="s">
        <v>30</v>
      </c>
      <c r="J4236">
        <v>187.58</v>
      </c>
      <c r="K4236">
        <v>2854.97</v>
      </c>
    </row>
    <row r="4237" spans="1:11" x14ac:dyDescent="0.25">
      <c r="A4237" t="s">
        <v>5958</v>
      </c>
      <c r="B4237" t="str">
        <f>C4237&amp;"-"&amp;COUNTIF(C$2:C4237,C4237)</f>
        <v>75847-2</v>
      </c>
      <c r="C4237">
        <v>75847</v>
      </c>
      <c r="D4237" s="57">
        <v>45162</v>
      </c>
      <c r="E4237" s="84" t="str">
        <f>F4237&amp;"-"&amp;COUNTIF($F$2:F4237,F4237)</f>
        <v>METASA-3239</v>
      </c>
      <c r="F4237" s="84" t="str">
        <f t="shared" si="180"/>
        <v>METASA</v>
      </c>
      <c r="G4237" t="s">
        <v>8581</v>
      </c>
      <c r="H4237" s="62">
        <v>88416482000106</v>
      </c>
      <c r="I4237" t="s">
        <v>30</v>
      </c>
      <c r="J4237">
        <v>240.01</v>
      </c>
      <c r="K4237">
        <v>3470.54</v>
      </c>
    </row>
    <row r="4238" spans="1:11" x14ac:dyDescent="0.25">
      <c r="A4238" t="s">
        <v>5958</v>
      </c>
      <c r="B4238" t="str">
        <f>C4238&amp;"-"&amp;COUNTIF(C$2:C4238,C4238)</f>
        <v>75847-3</v>
      </c>
      <c r="C4238">
        <v>75847</v>
      </c>
      <c r="D4238" s="57">
        <v>45162</v>
      </c>
      <c r="E4238" s="84" t="str">
        <f>F4238&amp;"-"&amp;COUNTIF($F$2:F4238,F4238)</f>
        <v>METASA-3240</v>
      </c>
      <c r="F4238" s="84" t="str">
        <f t="shared" si="180"/>
        <v>METASA</v>
      </c>
      <c r="G4238" t="s">
        <v>8581</v>
      </c>
      <c r="H4238" s="62">
        <v>88416482000106</v>
      </c>
      <c r="I4238" t="s">
        <v>30</v>
      </c>
      <c r="J4238">
        <v>4704.04</v>
      </c>
      <c r="K4238">
        <v>62893.01</v>
      </c>
    </row>
    <row r="4239" spans="1:11" x14ac:dyDescent="0.25">
      <c r="A4239" t="s">
        <v>5958</v>
      </c>
      <c r="B4239" t="str">
        <f>C4239&amp;"-"&amp;COUNTIF(C$2:C4239,C4239)</f>
        <v>75847-4</v>
      </c>
      <c r="C4239">
        <v>75847</v>
      </c>
      <c r="D4239" s="57">
        <v>45162</v>
      </c>
      <c r="E4239" s="84" t="str">
        <f>F4239&amp;"-"&amp;COUNTIF($F$2:F4239,F4239)</f>
        <v>METASA-3241</v>
      </c>
      <c r="F4239" s="84" t="str">
        <f t="shared" si="180"/>
        <v>METASA</v>
      </c>
      <c r="G4239" t="s">
        <v>8581</v>
      </c>
      <c r="H4239" s="62">
        <v>88416482000106</v>
      </c>
      <c r="I4239" t="s">
        <v>30</v>
      </c>
      <c r="J4239">
        <v>1982.28</v>
      </c>
      <c r="K4239">
        <v>28663.77</v>
      </c>
    </row>
    <row r="4240" spans="1:11" x14ac:dyDescent="0.25">
      <c r="A4240" t="s">
        <v>5958</v>
      </c>
      <c r="B4240" t="str">
        <f>C4240&amp;"-"&amp;COUNTIF(C$2:C4240,C4240)</f>
        <v>75847-5</v>
      </c>
      <c r="C4240">
        <v>75847</v>
      </c>
      <c r="D4240" s="57">
        <v>45162</v>
      </c>
      <c r="E4240" s="84" t="str">
        <f>F4240&amp;"-"&amp;COUNTIF($F$2:F4240,F4240)</f>
        <v>METASA-3242</v>
      </c>
      <c r="F4240" s="84" t="str">
        <f t="shared" si="180"/>
        <v>METASA</v>
      </c>
      <c r="G4240" t="s">
        <v>8581</v>
      </c>
      <c r="H4240" s="62">
        <v>88416482000106</v>
      </c>
      <c r="I4240" t="s">
        <v>30</v>
      </c>
      <c r="J4240">
        <v>56.28</v>
      </c>
      <c r="K4240">
        <v>856.58</v>
      </c>
    </row>
    <row r="4241" spans="1:11" x14ac:dyDescent="0.25">
      <c r="A4241" t="s">
        <v>5958</v>
      </c>
      <c r="B4241" t="str">
        <f>C4241&amp;"-"&amp;COUNTIF(C$2:C4241,C4241)</f>
        <v>75847-6</v>
      </c>
      <c r="C4241">
        <v>75847</v>
      </c>
      <c r="D4241" s="57">
        <v>45162</v>
      </c>
      <c r="E4241" s="84" t="str">
        <f>F4241&amp;"-"&amp;COUNTIF($F$2:F4241,F4241)</f>
        <v>METASA-3243</v>
      </c>
      <c r="F4241" s="84" t="str">
        <f t="shared" si="180"/>
        <v>METASA</v>
      </c>
      <c r="G4241" t="s">
        <v>8581</v>
      </c>
      <c r="H4241" s="62">
        <v>88416482000106</v>
      </c>
      <c r="I4241" t="s">
        <v>30</v>
      </c>
      <c r="J4241">
        <v>801.49</v>
      </c>
      <c r="K4241">
        <v>14691.31</v>
      </c>
    </row>
    <row r="4242" spans="1:11" x14ac:dyDescent="0.25">
      <c r="A4242" t="s">
        <v>5958</v>
      </c>
      <c r="B4242" t="str">
        <f>C4242&amp;"-"&amp;COUNTIF(C$2:C4242,C4242)</f>
        <v>75847-7</v>
      </c>
      <c r="C4242">
        <v>75847</v>
      </c>
      <c r="D4242" s="57">
        <v>45162</v>
      </c>
      <c r="E4242" s="84" t="str">
        <f>F4242&amp;"-"&amp;COUNTIF($F$2:F4242,F4242)</f>
        <v>METASA-3244</v>
      </c>
      <c r="F4242" s="84" t="str">
        <f t="shared" si="180"/>
        <v>METASA</v>
      </c>
      <c r="G4242" t="s">
        <v>8581</v>
      </c>
      <c r="H4242" s="62">
        <v>88416482000106</v>
      </c>
      <c r="I4242" t="s">
        <v>30</v>
      </c>
      <c r="J4242">
        <v>3049.84</v>
      </c>
      <c r="K4242">
        <v>55903.57</v>
      </c>
    </row>
    <row r="4243" spans="1:11" x14ac:dyDescent="0.25">
      <c r="A4243" t="s">
        <v>5958</v>
      </c>
      <c r="B4243" t="str">
        <f>C4243&amp;"-"&amp;COUNTIF(C$2:C4243,C4243)</f>
        <v>75847-8</v>
      </c>
      <c r="C4243">
        <v>75847</v>
      </c>
      <c r="D4243" s="57">
        <v>45162</v>
      </c>
      <c r="E4243" s="84" t="str">
        <f>F4243&amp;"-"&amp;COUNTIF($F$2:F4243,F4243)</f>
        <v>METASA-3245</v>
      </c>
      <c r="F4243" s="84" t="str">
        <f t="shared" si="180"/>
        <v>METASA</v>
      </c>
      <c r="G4243" t="s">
        <v>8581</v>
      </c>
      <c r="H4243" s="62">
        <v>88416482000106</v>
      </c>
      <c r="I4243" t="s">
        <v>30</v>
      </c>
      <c r="J4243">
        <v>147.13999999999999</v>
      </c>
      <c r="K4243">
        <v>3056.1</v>
      </c>
    </row>
    <row r="4244" spans="1:11" x14ac:dyDescent="0.25">
      <c r="A4244" t="s">
        <v>5958</v>
      </c>
      <c r="B4244" t="str">
        <f>C4244&amp;"-"&amp;COUNTIF(C$2:C4244,C4244)</f>
        <v>75847-9</v>
      </c>
      <c r="C4244">
        <v>75847</v>
      </c>
      <c r="D4244" s="57">
        <v>45162</v>
      </c>
      <c r="E4244" s="84" t="str">
        <f>F4244&amp;"-"&amp;COUNTIF($F$2:F4244,F4244)</f>
        <v>METASA-3246</v>
      </c>
      <c r="F4244" s="84" t="str">
        <f t="shared" si="180"/>
        <v>METASA</v>
      </c>
      <c r="G4244" t="s">
        <v>8581</v>
      </c>
      <c r="H4244" s="62">
        <v>88416482000106</v>
      </c>
      <c r="I4244" t="s">
        <v>30</v>
      </c>
      <c r="J4244">
        <v>14454.66</v>
      </c>
      <c r="K4244">
        <v>93232.56</v>
      </c>
    </row>
    <row r="4245" spans="1:11" x14ac:dyDescent="0.25">
      <c r="A4245" t="s">
        <v>5958</v>
      </c>
      <c r="B4245" t="str">
        <f>C4245&amp;"-"&amp;COUNTIF(C$2:C4245,C4245)</f>
        <v>75847-10</v>
      </c>
      <c r="C4245">
        <v>75847</v>
      </c>
      <c r="D4245" s="57">
        <v>45162</v>
      </c>
      <c r="E4245" s="84" t="str">
        <f>F4245&amp;"-"&amp;COUNTIF($F$2:F4245,F4245)</f>
        <v>METASA-3247</v>
      </c>
      <c r="F4245" s="84" t="str">
        <f t="shared" si="180"/>
        <v>METASA</v>
      </c>
      <c r="G4245" t="s">
        <v>8581</v>
      </c>
      <c r="H4245" s="62">
        <v>88416482000106</v>
      </c>
      <c r="I4245" t="s">
        <v>30</v>
      </c>
      <c r="J4245">
        <v>245.07</v>
      </c>
      <c r="K4245">
        <v>3729.96</v>
      </c>
    </row>
    <row r="4246" spans="1:11" x14ac:dyDescent="0.25">
      <c r="A4246" t="s">
        <v>5958</v>
      </c>
      <c r="B4246" t="str">
        <f>C4246&amp;"-"&amp;COUNTIF(C$2:C4246,C4246)</f>
        <v>75853-1</v>
      </c>
      <c r="C4246">
        <v>75853</v>
      </c>
      <c r="D4246" s="57">
        <v>45162</v>
      </c>
      <c r="E4246" s="84" t="str">
        <f>F4246&amp;"-"&amp;COUNTIF($F$2:F4246,F4246)</f>
        <v>METASA-3248</v>
      </c>
      <c r="F4246" s="84" t="str">
        <f t="shared" si="180"/>
        <v>METASA</v>
      </c>
      <c r="G4246" t="s">
        <v>8581</v>
      </c>
      <c r="H4246" s="62">
        <v>88416482000106</v>
      </c>
      <c r="I4246" t="s">
        <v>30</v>
      </c>
      <c r="J4246">
        <v>6107.7</v>
      </c>
      <c r="K4246">
        <v>107800.91</v>
      </c>
    </row>
    <row r="4247" spans="1:11" x14ac:dyDescent="0.25">
      <c r="A4247" t="s">
        <v>5958</v>
      </c>
      <c r="B4247" t="str">
        <f>C4247&amp;"-"&amp;COUNTIF(C$2:C4247,C4247)</f>
        <v>75853-2</v>
      </c>
      <c r="C4247">
        <v>75853</v>
      </c>
      <c r="D4247" s="57">
        <v>45162</v>
      </c>
      <c r="E4247" s="84" t="str">
        <f>F4247&amp;"-"&amp;COUNTIF($F$2:F4247,F4247)</f>
        <v>METASA-3249</v>
      </c>
      <c r="F4247" s="84" t="str">
        <f t="shared" si="180"/>
        <v>METASA</v>
      </c>
      <c r="G4247" t="s">
        <v>8581</v>
      </c>
      <c r="H4247" s="62">
        <v>88416482000106</v>
      </c>
      <c r="I4247" t="s">
        <v>30</v>
      </c>
      <c r="J4247">
        <v>126.97</v>
      </c>
      <c r="K4247">
        <v>2143.25</v>
      </c>
    </row>
    <row r="4248" spans="1:11" x14ac:dyDescent="0.25">
      <c r="A4248" t="s">
        <v>5958</v>
      </c>
      <c r="B4248" t="str">
        <f>C4248&amp;"-"&amp;COUNTIF(C$2:C4248,C4248)</f>
        <v>75853-3</v>
      </c>
      <c r="C4248">
        <v>75853</v>
      </c>
      <c r="D4248" s="57">
        <v>45162</v>
      </c>
      <c r="E4248" s="84" t="str">
        <f>F4248&amp;"-"&amp;COUNTIF($F$2:F4248,F4248)</f>
        <v>METASA-3250</v>
      </c>
      <c r="F4248" s="84" t="str">
        <f t="shared" si="180"/>
        <v>METASA</v>
      </c>
      <c r="G4248" t="s">
        <v>8581</v>
      </c>
      <c r="H4248" s="62">
        <v>88416482000106</v>
      </c>
      <c r="I4248" t="s">
        <v>30</v>
      </c>
      <c r="J4248">
        <v>1016.71</v>
      </c>
      <c r="K4248">
        <v>14701.63</v>
      </c>
    </row>
    <row r="4249" spans="1:11" x14ac:dyDescent="0.25">
      <c r="A4249" t="s">
        <v>5958</v>
      </c>
      <c r="B4249" t="str">
        <f>C4249&amp;"-"&amp;COUNTIF(C$2:C4249,C4249)</f>
        <v>75853-4</v>
      </c>
      <c r="C4249">
        <v>75853</v>
      </c>
      <c r="D4249" s="57">
        <v>45162</v>
      </c>
      <c r="E4249" s="84" t="str">
        <f>F4249&amp;"-"&amp;COUNTIF($F$2:F4249,F4249)</f>
        <v>METASA-3251</v>
      </c>
      <c r="F4249" s="84" t="str">
        <f t="shared" si="180"/>
        <v>METASA</v>
      </c>
      <c r="G4249" t="s">
        <v>8581</v>
      </c>
      <c r="H4249" s="62">
        <v>88416482000106</v>
      </c>
      <c r="I4249" t="s">
        <v>30</v>
      </c>
      <c r="J4249">
        <v>11.47</v>
      </c>
      <c r="K4249">
        <v>193.61</v>
      </c>
    </row>
    <row r="4250" spans="1:11" x14ac:dyDescent="0.25">
      <c r="A4250" t="s">
        <v>5958</v>
      </c>
      <c r="B4250" t="str">
        <f>C4250&amp;"-"&amp;COUNTIF(C$2:C4250,C4250)</f>
        <v>75853-5</v>
      </c>
      <c r="C4250">
        <v>75853</v>
      </c>
      <c r="D4250" s="57">
        <v>45162</v>
      </c>
      <c r="E4250" s="84" t="str">
        <f>F4250&amp;"-"&amp;COUNTIF($F$2:F4250,F4250)</f>
        <v>METASA-3252</v>
      </c>
      <c r="F4250" s="84" t="str">
        <f t="shared" si="180"/>
        <v>METASA</v>
      </c>
      <c r="G4250" t="s">
        <v>8581</v>
      </c>
      <c r="H4250" s="62">
        <v>88416482000106</v>
      </c>
      <c r="I4250" t="s">
        <v>30</v>
      </c>
      <c r="J4250">
        <v>113.63</v>
      </c>
      <c r="K4250">
        <v>1643.09</v>
      </c>
    </row>
    <row r="4251" spans="1:11" x14ac:dyDescent="0.25">
      <c r="A4251" t="s">
        <v>5958</v>
      </c>
      <c r="B4251" t="str">
        <f>C4251&amp;"-"&amp;COUNTIF(C$2:C4251,C4251)</f>
        <v>75853-6</v>
      </c>
      <c r="C4251">
        <v>75853</v>
      </c>
      <c r="D4251" s="57">
        <v>45162</v>
      </c>
      <c r="E4251" s="84" t="str">
        <f>F4251&amp;"-"&amp;COUNTIF($F$2:F4251,F4251)</f>
        <v>METASA-3253</v>
      </c>
      <c r="F4251" s="84" t="str">
        <f t="shared" si="180"/>
        <v>METASA</v>
      </c>
      <c r="G4251" t="s">
        <v>8581</v>
      </c>
      <c r="H4251" s="62">
        <v>88416482000106</v>
      </c>
      <c r="I4251" t="s">
        <v>30</v>
      </c>
      <c r="J4251">
        <v>3550.2</v>
      </c>
      <c r="K4251">
        <v>47466.17</v>
      </c>
    </row>
    <row r="4252" spans="1:11" x14ac:dyDescent="0.25">
      <c r="A4252" t="s">
        <v>5958</v>
      </c>
      <c r="B4252" t="str">
        <f>C4252&amp;"-"&amp;COUNTIF(C$2:C4252,C4252)</f>
        <v>75853-7</v>
      </c>
      <c r="C4252">
        <v>75853</v>
      </c>
      <c r="D4252" s="57">
        <v>45162</v>
      </c>
      <c r="E4252" s="84" t="str">
        <f>F4252&amp;"-"&amp;COUNTIF($F$2:F4252,F4252)</f>
        <v>METASA-3254</v>
      </c>
      <c r="F4252" s="84" t="str">
        <f t="shared" si="180"/>
        <v>METASA</v>
      </c>
      <c r="G4252" t="s">
        <v>8581</v>
      </c>
      <c r="H4252" s="62">
        <v>88416482000106</v>
      </c>
      <c r="I4252" t="s">
        <v>30</v>
      </c>
      <c r="J4252">
        <v>900.68</v>
      </c>
      <c r="K4252">
        <v>13023.83</v>
      </c>
    </row>
    <row r="4253" spans="1:11" x14ac:dyDescent="0.25">
      <c r="A4253" t="s">
        <v>5958</v>
      </c>
      <c r="B4253" t="str">
        <f>C4253&amp;"-"&amp;COUNTIF(C$2:C4253,C4253)</f>
        <v>75853-8</v>
      </c>
      <c r="C4253">
        <v>75853</v>
      </c>
      <c r="D4253" s="57">
        <v>45162</v>
      </c>
      <c r="E4253" s="84" t="str">
        <f>F4253&amp;"-"&amp;COUNTIF($F$2:F4253,F4253)</f>
        <v>METASA-3255</v>
      </c>
      <c r="F4253" s="84" t="str">
        <f t="shared" si="180"/>
        <v>METASA</v>
      </c>
      <c r="G4253" t="s">
        <v>8581</v>
      </c>
      <c r="H4253" s="62">
        <v>88416482000106</v>
      </c>
      <c r="I4253" t="s">
        <v>30</v>
      </c>
      <c r="J4253">
        <v>4861.18</v>
      </c>
      <c r="K4253">
        <v>64993.98</v>
      </c>
    </row>
    <row r="4254" spans="1:11" x14ac:dyDescent="0.25">
      <c r="A4254" t="s">
        <v>5958</v>
      </c>
      <c r="B4254" t="str">
        <f>C4254&amp;"-"&amp;COUNTIF(C$2:C4254,C4254)</f>
        <v>75853-9</v>
      </c>
      <c r="C4254">
        <v>75853</v>
      </c>
      <c r="D4254" s="57">
        <v>45162</v>
      </c>
      <c r="E4254" s="84" t="str">
        <f>F4254&amp;"-"&amp;COUNTIF($F$2:F4254,F4254)</f>
        <v>METASA-3256</v>
      </c>
      <c r="F4254" s="84" t="str">
        <f t="shared" si="180"/>
        <v>METASA</v>
      </c>
      <c r="G4254" t="s">
        <v>8581</v>
      </c>
      <c r="H4254" s="62">
        <v>88416482000106</v>
      </c>
      <c r="I4254" t="s">
        <v>30</v>
      </c>
      <c r="J4254">
        <v>2698.24</v>
      </c>
      <c r="K4254">
        <v>39016.550000000003</v>
      </c>
    </row>
    <row r="4255" spans="1:11" x14ac:dyDescent="0.25">
      <c r="A4255" t="s">
        <v>5958</v>
      </c>
      <c r="B4255" t="str">
        <f>C4255&amp;"-"&amp;COUNTIF(C$2:C4255,C4255)</f>
        <v>75853-10</v>
      </c>
      <c r="C4255">
        <v>75853</v>
      </c>
      <c r="D4255" s="57">
        <v>45162</v>
      </c>
      <c r="E4255" s="84" t="str">
        <f>F4255&amp;"-"&amp;COUNTIF($F$2:F4255,F4255)</f>
        <v>METASA-3257</v>
      </c>
      <c r="F4255" s="84" t="str">
        <f t="shared" si="180"/>
        <v>METASA</v>
      </c>
      <c r="G4255" t="s">
        <v>8581</v>
      </c>
      <c r="H4255" s="62">
        <v>88416482000106</v>
      </c>
      <c r="I4255" t="s">
        <v>30</v>
      </c>
      <c r="J4255">
        <v>331.06</v>
      </c>
      <c r="K4255">
        <v>5038.7299999999996</v>
      </c>
    </row>
    <row r="4256" spans="1:11" x14ac:dyDescent="0.25">
      <c r="A4256" t="s">
        <v>5958</v>
      </c>
      <c r="B4256" t="str">
        <f>C4256&amp;"-"&amp;COUNTIF(C$2:C4256,C4256)</f>
        <v>75853-11</v>
      </c>
      <c r="C4256">
        <v>75853</v>
      </c>
      <c r="D4256" s="57">
        <v>45162</v>
      </c>
      <c r="E4256" s="84" t="str">
        <f>F4256&amp;"-"&amp;COUNTIF($F$2:F4256,F4256)</f>
        <v>METASA-3258</v>
      </c>
      <c r="F4256" s="84" t="str">
        <f t="shared" si="180"/>
        <v>METASA</v>
      </c>
      <c r="G4256" t="s">
        <v>8581</v>
      </c>
      <c r="H4256" s="62">
        <v>88416482000106</v>
      </c>
      <c r="I4256" t="s">
        <v>30</v>
      </c>
      <c r="J4256">
        <v>98.59</v>
      </c>
      <c r="K4256">
        <v>1500.54</v>
      </c>
    </row>
    <row r="4257" spans="1:11" x14ac:dyDescent="0.25">
      <c r="A4257" t="s">
        <v>5958</v>
      </c>
      <c r="B4257" t="str">
        <f>C4257&amp;"-"&amp;COUNTIF(C$2:C4257,C4257)</f>
        <v>75853-12</v>
      </c>
      <c r="C4257">
        <v>75853</v>
      </c>
      <c r="D4257" s="57">
        <v>45162</v>
      </c>
      <c r="E4257" s="84" t="str">
        <f>F4257&amp;"-"&amp;COUNTIF($F$2:F4257,F4257)</f>
        <v>METASA-3259</v>
      </c>
      <c r="F4257" s="84" t="str">
        <f t="shared" si="180"/>
        <v>METASA</v>
      </c>
      <c r="G4257" t="s">
        <v>8581</v>
      </c>
      <c r="H4257" s="62">
        <v>88416482000106</v>
      </c>
      <c r="I4257" t="s">
        <v>30</v>
      </c>
      <c r="J4257">
        <v>57.97</v>
      </c>
      <c r="K4257">
        <v>931</v>
      </c>
    </row>
    <row r="4258" spans="1:11" x14ac:dyDescent="0.25">
      <c r="A4258" t="s">
        <v>5958</v>
      </c>
      <c r="B4258" t="str">
        <f>C4258&amp;"-"&amp;COUNTIF(C$2:C4258,C4258)</f>
        <v>75853-13</v>
      </c>
      <c r="C4258">
        <v>75853</v>
      </c>
      <c r="D4258" s="57">
        <v>45162</v>
      </c>
      <c r="E4258" s="84" t="str">
        <f>F4258&amp;"-"&amp;COUNTIF($F$2:F4258,F4258)</f>
        <v>METASA-3260</v>
      </c>
      <c r="F4258" s="84" t="str">
        <f t="shared" si="180"/>
        <v>METASA</v>
      </c>
      <c r="G4258" t="s">
        <v>8581</v>
      </c>
      <c r="H4258" s="62">
        <v>88416482000106</v>
      </c>
      <c r="I4258" t="s">
        <v>30</v>
      </c>
      <c r="J4258">
        <v>804.8</v>
      </c>
      <c r="K4258">
        <v>15548.74</v>
      </c>
    </row>
    <row r="4259" spans="1:11" x14ac:dyDescent="0.25">
      <c r="A4259" t="s">
        <v>5958</v>
      </c>
      <c r="B4259" t="str">
        <f>C4259&amp;"-"&amp;COUNTIF(C$2:C4259,C4259)</f>
        <v>75853-14</v>
      </c>
      <c r="C4259">
        <v>75853</v>
      </c>
      <c r="D4259" s="57">
        <v>45162</v>
      </c>
      <c r="E4259" s="84" t="str">
        <f>F4259&amp;"-"&amp;COUNTIF($F$2:F4259,F4259)</f>
        <v>METASA-3261</v>
      </c>
      <c r="F4259" s="84" t="str">
        <f t="shared" si="180"/>
        <v>METASA</v>
      </c>
      <c r="G4259" t="s">
        <v>8581</v>
      </c>
      <c r="H4259" s="62">
        <v>88416482000106</v>
      </c>
      <c r="I4259" t="s">
        <v>30</v>
      </c>
      <c r="J4259">
        <v>37.909999999999997</v>
      </c>
      <c r="K4259">
        <v>603.15</v>
      </c>
    </row>
    <row r="4260" spans="1:11" x14ac:dyDescent="0.25">
      <c r="A4260" t="s">
        <v>5958</v>
      </c>
      <c r="B4260" t="str">
        <f>C4260&amp;"-"&amp;COUNTIF(C$2:C4260,C4260)</f>
        <v>75853-15</v>
      </c>
      <c r="C4260">
        <v>75853</v>
      </c>
      <c r="D4260" s="57">
        <v>45162</v>
      </c>
      <c r="E4260" s="84" t="str">
        <f>F4260&amp;"-"&amp;COUNTIF($F$2:F4260,F4260)</f>
        <v>METASA-3262</v>
      </c>
      <c r="F4260" s="84" t="str">
        <f t="shared" si="180"/>
        <v>METASA</v>
      </c>
      <c r="G4260" t="s">
        <v>8581</v>
      </c>
      <c r="H4260" s="62">
        <v>88416482000106</v>
      </c>
      <c r="I4260" t="s">
        <v>30</v>
      </c>
      <c r="J4260">
        <v>282.95999999999998</v>
      </c>
      <c r="K4260">
        <v>4306.67</v>
      </c>
    </row>
    <row r="4261" spans="1:11" x14ac:dyDescent="0.25">
      <c r="A4261" t="s">
        <v>5958</v>
      </c>
      <c r="B4261" t="str">
        <f>C4261&amp;"-"&amp;COUNTIF(C$2:C4261,C4261)</f>
        <v>75877-1</v>
      </c>
      <c r="C4261">
        <v>75877</v>
      </c>
      <c r="D4261" s="57">
        <v>45163</v>
      </c>
      <c r="E4261" s="84" t="str">
        <f>F4261&amp;"-"&amp;COUNTIF($F$2:F4261,F4261)</f>
        <v>METASA-3263</v>
      </c>
      <c r="F4261" s="84" t="str">
        <f t="shared" si="180"/>
        <v>METASA</v>
      </c>
      <c r="G4261" t="s">
        <v>8581</v>
      </c>
      <c r="H4261" s="62">
        <v>88416482000106</v>
      </c>
      <c r="I4261" t="s">
        <v>30</v>
      </c>
      <c r="J4261">
        <v>12556.26</v>
      </c>
      <c r="K4261">
        <v>221617.99</v>
      </c>
    </row>
    <row r="4262" spans="1:11" x14ac:dyDescent="0.25">
      <c r="A4262" t="s">
        <v>5958</v>
      </c>
      <c r="B4262" t="str">
        <f>C4262&amp;"-"&amp;COUNTIF(C$2:C4262,C4262)</f>
        <v>75877-2</v>
      </c>
      <c r="C4262">
        <v>75877</v>
      </c>
      <c r="D4262" s="57">
        <v>45163</v>
      </c>
      <c r="E4262" s="84" t="str">
        <f>F4262&amp;"-"&amp;COUNTIF($F$2:F4262,F4262)</f>
        <v>METASA-3264</v>
      </c>
      <c r="F4262" s="84" t="str">
        <f t="shared" si="180"/>
        <v>METASA</v>
      </c>
      <c r="G4262" t="s">
        <v>8581</v>
      </c>
      <c r="H4262" s="62">
        <v>88416482000106</v>
      </c>
      <c r="I4262" t="s">
        <v>30</v>
      </c>
      <c r="J4262">
        <v>66.599999999999994</v>
      </c>
      <c r="K4262">
        <v>1124.21</v>
      </c>
    </row>
    <row r="4263" spans="1:11" x14ac:dyDescent="0.25">
      <c r="A4263" t="s">
        <v>5958</v>
      </c>
      <c r="B4263" t="str">
        <f>C4263&amp;"-"&amp;COUNTIF(C$2:C4263,C4263)</f>
        <v>75877-3</v>
      </c>
      <c r="C4263">
        <v>75877</v>
      </c>
      <c r="D4263" s="57">
        <v>45163</v>
      </c>
      <c r="E4263" s="84" t="str">
        <f>F4263&amp;"-"&amp;COUNTIF($F$2:F4263,F4263)</f>
        <v>METASA-3265</v>
      </c>
      <c r="F4263" s="84" t="str">
        <f t="shared" si="180"/>
        <v>METASA</v>
      </c>
      <c r="G4263" t="s">
        <v>8581</v>
      </c>
      <c r="H4263" s="62">
        <v>88416482000106</v>
      </c>
      <c r="I4263" t="s">
        <v>30</v>
      </c>
      <c r="J4263">
        <v>1493.25</v>
      </c>
      <c r="K4263">
        <v>22727.27</v>
      </c>
    </row>
    <row r="4264" spans="1:11" x14ac:dyDescent="0.25">
      <c r="A4264" t="s">
        <v>5958</v>
      </c>
      <c r="B4264" t="str">
        <f>C4264&amp;"-"&amp;COUNTIF(C$2:C4264,C4264)</f>
        <v>75877-4</v>
      </c>
      <c r="C4264">
        <v>75877</v>
      </c>
      <c r="D4264" s="57">
        <v>45163</v>
      </c>
      <c r="E4264" s="84" t="str">
        <f>F4264&amp;"-"&amp;COUNTIF($F$2:F4264,F4264)</f>
        <v>METASA-3266</v>
      </c>
      <c r="F4264" s="84" t="str">
        <f t="shared" si="180"/>
        <v>METASA</v>
      </c>
      <c r="G4264" t="s">
        <v>8581</v>
      </c>
      <c r="H4264" s="62">
        <v>88416482000106</v>
      </c>
      <c r="I4264" t="s">
        <v>30</v>
      </c>
      <c r="J4264">
        <v>2623.39</v>
      </c>
      <c r="K4264">
        <v>37934.22</v>
      </c>
    </row>
    <row r="4265" spans="1:11" x14ac:dyDescent="0.25">
      <c r="A4265" t="s">
        <v>5958</v>
      </c>
      <c r="B4265" t="str">
        <f>C4265&amp;"-"&amp;COUNTIF(C$2:C4265,C4265)</f>
        <v>75877-5</v>
      </c>
      <c r="C4265">
        <v>75877</v>
      </c>
      <c r="D4265" s="57">
        <v>45163</v>
      </c>
      <c r="E4265" s="84" t="str">
        <f>F4265&amp;"-"&amp;COUNTIF($F$2:F4265,F4265)</f>
        <v>METASA-3267</v>
      </c>
      <c r="F4265" s="84" t="str">
        <f t="shared" si="180"/>
        <v>METASA</v>
      </c>
      <c r="G4265" t="s">
        <v>8581</v>
      </c>
      <c r="H4265" s="62">
        <v>88416482000106</v>
      </c>
      <c r="I4265" t="s">
        <v>30</v>
      </c>
      <c r="J4265">
        <v>46.14</v>
      </c>
      <c r="K4265">
        <v>778.84</v>
      </c>
    </row>
    <row r="4266" spans="1:11" x14ac:dyDescent="0.25">
      <c r="A4266" t="s">
        <v>5958</v>
      </c>
      <c r="B4266" t="str">
        <f>C4266&amp;"-"&amp;COUNTIF(C$2:C4266,C4266)</f>
        <v>75877-6</v>
      </c>
      <c r="C4266">
        <v>75877</v>
      </c>
      <c r="D4266" s="57">
        <v>45163</v>
      </c>
      <c r="E4266" s="84" t="str">
        <f>F4266&amp;"-"&amp;COUNTIF($F$2:F4266,F4266)</f>
        <v>METASA-3268</v>
      </c>
      <c r="F4266" s="84" t="str">
        <f t="shared" si="180"/>
        <v>METASA</v>
      </c>
      <c r="G4266" t="s">
        <v>8581</v>
      </c>
      <c r="H4266" s="62">
        <v>88416482000106</v>
      </c>
      <c r="I4266" t="s">
        <v>30</v>
      </c>
      <c r="J4266">
        <v>969.68</v>
      </c>
      <c r="K4266">
        <v>14021.57</v>
      </c>
    </row>
    <row r="4267" spans="1:11" x14ac:dyDescent="0.25">
      <c r="A4267" t="s">
        <v>5958</v>
      </c>
      <c r="B4267" t="str">
        <f>C4267&amp;"-"&amp;COUNTIF(C$2:C4267,C4267)</f>
        <v>75877-7</v>
      </c>
      <c r="C4267">
        <v>75877</v>
      </c>
      <c r="D4267" s="57">
        <v>45163</v>
      </c>
      <c r="E4267" s="84" t="str">
        <f>F4267&amp;"-"&amp;COUNTIF($F$2:F4267,F4267)</f>
        <v>METASA-3269</v>
      </c>
      <c r="F4267" s="84" t="str">
        <f t="shared" si="180"/>
        <v>METASA</v>
      </c>
      <c r="G4267" t="s">
        <v>8581</v>
      </c>
      <c r="H4267" s="62">
        <v>88416482000106</v>
      </c>
      <c r="I4267" t="s">
        <v>30</v>
      </c>
      <c r="J4267">
        <v>901.26</v>
      </c>
      <c r="K4267">
        <v>13032.22</v>
      </c>
    </row>
    <row r="4268" spans="1:11" x14ac:dyDescent="0.25">
      <c r="A4268" t="s">
        <v>5958</v>
      </c>
      <c r="B4268" t="str">
        <f>C4268&amp;"-"&amp;COUNTIF(C$2:C4268,C4268)</f>
        <v>75877-8</v>
      </c>
      <c r="C4268">
        <v>75877</v>
      </c>
      <c r="D4268" s="57">
        <v>45163</v>
      </c>
      <c r="E4268" s="84" t="str">
        <f>F4268&amp;"-"&amp;COUNTIF($F$2:F4268,F4268)</f>
        <v>METASA-3270</v>
      </c>
      <c r="F4268" s="84" t="str">
        <f t="shared" si="180"/>
        <v>METASA</v>
      </c>
      <c r="G4268" t="s">
        <v>8581</v>
      </c>
      <c r="H4268" s="62">
        <v>88416482000106</v>
      </c>
      <c r="I4268" t="s">
        <v>30</v>
      </c>
      <c r="J4268">
        <v>382.56</v>
      </c>
      <c r="K4268">
        <v>5822.56</v>
      </c>
    </row>
    <row r="4269" spans="1:11" x14ac:dyDescent="0.25">
      <c r="A4269" t="s">
        <v>5958</v>
      </c>
      <c r="B4269" t="str">
        <f>C4269&amp;"-"&amp;COUNTIF(C$2:C4269,C4269)</f>
        <v>75877-9</v>
      </c>
      <c r="C4269">
        <v>75877</v>
      </c>
      <c r="D4269" s="57">
        <v>45163</v>
      </c>
      <c r="E4269" s="84" t="str">
        <f>F4269&amp;"-"&amp;COUNTIF($F$2:F4269,F4269)</f>
        <v>METASA-3271</v>
      </c>
      <c r="F4269" s="84" t="str">
        <f t="shared" si="180"/>
        <v>METASA</v>
      </c>
      <c r="G4269" t="s">
        <v>8581</v>
      </c>
      <c r="H4269" s="62">
        <v>88416482000106</v>
      </c>
      <c r="I4269" t="s">
        <v>30</v>
      </c>
      <c r="J4269">
        <v>155.21</v>
      </c>
      <c r="K4269">
        <v>2362.3000000000002</v>
      </c>
    </row>
    <row r="4270" spans="1:11" x14ac:dyDescent="0.25">
      <c r="A4270" t="s">
        <v>5958</v>
      </c>
      <c r="B4270" t="str">
        <f>C4270&amp;"-"&amp;COUNTIF(C$2:C4270,C4270)</f>
        <v>75877-10</v>
      </c>
      <c r="C4270">
        <v>75877</v>
      </c>
      <c r="D4270" s="57">
        <v>45163</v>
      </c>
      <c r="E4270" s="84" t="str">
        <f>F4270&amp;"-"&amp;COUNTIF($F$2:F4270,F4270)</f>
        <v>METASA-3272</v>
      </c>
      <c r="F4270" s="84" t="str">
        <f t="shared" si="180"/>
        <v>METASA</v>
      </c>
      <c r="G4270" t="s">
        <v>8581</v>
      </c>
      <c r="H4270" s="62">
        <v>88416482000106</v>
      </c>
      <c r="I4270" t="s">
        <v>30</v>
      </c>
      <c r="J4270">
        <v>848.8</v>
      </c>
      <c r="K4270">
        <v>13631.73</v>
      </c>
    </row>
    <row r="4271" spans="1:11" x14ac:dyDescent="0.25">
      <c r="A4271" t="s">
        <v>5958</v>
      </c>
      <c r="B4271" t="str">
        <f>C4271&amp;"-"&amp;COUNTIF(C$2:C4271,C4271)</f>
        <v>75877-11</v>
      </c>
      <c r="C4271">
        <v>75877</v>
      </c>
      <c r="D4271" s="57">
        <v>45163</v>
      </c>
      <c r="E4271" s="84" t="str">
        <f>F4271&amp;"-"&amp;COUNTIF($F$2:F4271,F4271)</f>
        <v>METASA-3273</v>
      </c>
      <c r="F4271" s="84" t="str">
        <f t="shared" si="180"/>
        <v>METASA</v>
      </c>
      <c r="G4271" t="s">
        <v>8581</v>
      </c>
      <c r="H4271" s="62">
        <v>88416482000106</v>
      </c>
      <c r="I4271" t="s">
        <v>30</v>
      </c>
      <c r="J4271">
        <v>244.65</v>
      </c>
      <c r="K4271">
        <v>1223.25</v>
      </c>
    </row>
    <row r="4272" spans="1:11" x14ac:dyDescent="0.25">
      <c r="A4272" t="s">
        <v>5958</v>
      </c>
      <c r="B4272" t="str">
        <f>C4272&amp;"-"&amp;COUNTIF(C$2:C4272,C4272)</f>
        <v>75877-12</v>
      </c>
      <c r="C4272">
        <v>75877</v>
      </c>
      <c r="D4272" s="57">
        <v>45163</v>
      </c>
      <c r="E4272" s="84" t="str">
        <f>F4272&amp;"-"&amp;COUNTIF($F$2:F4272,F4272)</f>
        <v>METASA-3274</v>
      </c>
      <c r="F4272" s="84" t="str">
        <f t="shared" si="180"/>
        <v>METASA</v>
      </c>
      <c r="G4272" t="s">
        <v>8581</v>
      </c>
      <c r="H4272" s="62">
        <v>88416482000106</v>
      </c>
      <c r="I4272" t="s">
        <v>30</v>
      </c>
      <c r="J4272">
        <v>77.12</v>
      </c>
      <c r="K4272">
        <v>2003.58</v>
      </c>
    </row>
    <row r="4273" spans="1:11" x14ac:dyDescent="0.25">
      <c r="A4273" t="s">
        <v>5968</v>
      </c>
      <c r="B4273" t="str">
        <f>C4273&amp;"-"&amp;COUNTIF(C$2:C4273,C4273)</f>
        <v>71244-1</v>
      </c>
      <c r="C4273">
        <v>71244</v>
      </c>
      <c r="D4273" s="57">
        <v>45166</v>
      </c>
      <c r="E4273" s="84" t="str">
        <f>F4273&amp;"-"&amp;COUNTIF($F$2:F4273,F4273)</f>
        <v>JOTUN-115</v>
      </c>
      <c r="F4273" s="84" t="str">
        <f t="shared" si="180"/>
        <v>JOTUN</v>
      </c>
      <c r="G4273" t="s">
        <v>8585</v>
      </c>
      <c r="H4273" s="62">
        <v>2907585000404</v>
      </c>
      <c r="I4273" t="s">
        <v>869</v>
      </c>
      <c r="J4273">
        <v>400</v>
      </c>
      <c r="K4273">
        <v>62664</v>
      </c>
    </row>
    <row r="4274" spans="1:11" x14ac:dyDescent="0.25">
      <c r="A4274" t="s">
        <v>5968</v>
      </c>
      <c r="B4274" t="str">
        <f>C4274&amp;"-"&amp;COUNTIF(C$2:C4274,C4274)</f>
        <v>71244-2</v>
      </c>
      <c r="C4274">
        <v>71244</v>
      </c>
      <c r="D4274" s="57">
        <v>45166</v>
      </c>
      <c r="E4274" s="84" t="str">
        <f>F4274&amp;"-"&amp;COUNTIF($F$2:F4274,F4274)</f>
        <v>JOTUN-116</v>
      </c>
      <c r="F4274" s="84" t="str">
        <f t="shared" si="180"/>
        <v>JOTUN</v>
      </c>
      <c r="G4274" t="s">
        <v>8585</v>
      </c>
      <c r="H4274" s="62">
        <v>2907585000404</v>
      </c>
      <c r="I4274" t="s">
        <v>869</v>
      </c>
      <c r="J4274">
        <v>55</v>
      </c>
      <c r="K4274">
        <v>27493.4</v>
      </c>
    </row>
    <row r="4275" spans="1:11" x14ac:dyDescent="0.25">
      <c r="A4275" t="s">
        <v>5972</v>
      </c>
      <c r="B4275" t="str">
        <f>C4275&amp;"-"&amp;COUNTIF(C$2:C4275,C4275)</f>
        <v>71244-3</v>
      </c>
      <c r="C4275">
        <v>71244</v>
      </c>
      <c r="D4275" s="57">
        <v>45166</v>
      </c>
      <c r="E4275" s="84" t="str">
        <f>F4275&amp;"-"&amp;COUNTIF($F$2:F4275,F4275)</f>
        <v>JOTUN-117</v>
      </c>
      <c r="F4275" s="84" t="str">
        <f t="shared" si="180"/>
        <v>JOTUN</v>
      </c>
      <c r="G4275" t="s">
        <v>8585</v>
      </c>
      <c r="H4275" s="62">
        <v>2907585000404</v>
      </c>
      <c r="I4275" t="s">
        <v>869</v>
      </c>
      <c r="J4275">
        <v>55</v>
      </c>
      <c r="K4275">
        <v>889.84</v>
      </c>
    </row>
    <row r="4276" spans="1:11" x14ac:dyDescent="0.25">
      <c r="A4276" t="s">
        <v>5968</v>
      </c>
      <c r="B4276" t="str">
        <f>C4276&amp;"-"&amp;COUNTIF(C$2:C4276,C4276)</f>
        <v>71244-4</v>
      </c>
      <c r="C4276">
        <v>71244</v>
      </c>
      <c r="D4276" s="57">
        <v>45166</v>
      </c>
      <c r="E4276" s="84" t="str">
        <f>F4276&amp;"-"&amp;COUNTIF($F$2:F4276,F4276)</f>
        <v>JOTUN-118</v>
      </c>
      <c r="F4276" s="84" t="str">
        <f t="shared" si="180"/>
        <v>JOTUN</v>
      </c>
      <c r="G4276" t="s">
        <v>8585</v>
      </c>
      <c r="H4276" s="62">
        <v>2907585000404</v>
      </c>
      <c r="I4276" t="s">
        <v>869</v>
      </c>
      <c r="J4276">
        <v>400</v>
      </c>
      <c r="K4276">
        <v>175188</v>
      </c>
    </row>
    <row r="4277" spans="1:11" x14ac:dyDescent="0.25">
      <c r="A4277" t="s">
        <v>5968</v>
      </c>
      <c r="B4277" t="str">
        <f>C4277&amp;"-"&amp;COUNTIF(C$2:C4277,C4277)</f>
        <v>71244-5</v>
      </c>
      <c r="C4277">
        <v>71244</v>
      </c>
      <c r="D4277" s="57">
        <v>45166</v>
      </c>
      <c r="E4277" s="84" t="str">
        <f>F4277&amp;"-"&amp;COUNTIF($F$2:F4277,F4277)</f>
        <v>JOTUN-119</v>
      </c>
      <c r="F4277" s="84" t="str">
        <f t="shared" si="180"/>
        <v>JOTUN</v>
      </c>
      <c r="G4277" t="s">
        <v>8585</v>
      </c>
      <c r="H4277" s="62">
        <v>2907585000404</v>
      </c>
      <c r="I4277" t="s">
        <v>869</v>
      </c>
      <c r="J4277">
        <v>114</v>
      </c>
      <c r="K4277">
        <v>10953.12</v>
      </c>
    </row>
    <row r="4278" spans="1:11" x14ac:dyDescent="0.25">
      <c r="A4278" t="s">
        <v>5971</v>
      </c>
      <c r="B4278" t="str">
        <f>C4278&amp;"-"&amp;COUNTIF(C$2:C4278,C4278)</f>
        <v>71244-6</v>
      </c>
      <c r="C4278">
        <v>71244</v>
      </c>
      <c r="D4278" s="57">
        <v>45166</v>
      </c>
      <c r="E4278" s="84" t="str">
        <f>F4278&amp;"-"&amp;COUNTIF($F$2:F4278,F4278)</f>
        <v>JOTUN-120</v>
      </c>
      <c r="F4278" s="84" t="str">
        <f t="shared" si="180"/>
        <v>JOTUN</v>
      </c>
      <c r="G4278" t="s">
        <v>8585</v>
      </c>
      <c r="H4278" s="62">
        <v>2907585000404</v>
      </c>
      <c r="I4278" t="s">
        <v>869</v>
      </c>
      <c r="J4278">
        <v>55</v>
      </c>
      <c r="K4278">
        <v>624.86</v>
      </c>
    </row>
    <row r="4279" spans="1:11" x14ac:dyDescent="0.25">
      <c r="A4279" t="s">
        <v>5968</v>
      </c>
      <c r="B4279" t="str">
        <f>C4279&amp;"-"&amp;COUNTIF(C$2:C4279,C4279)</f>
        <v>71244-7</v>
      </c>
      <c r="C4279">
        <v>71244</v>
      </c>
      <c r="D4279" s="57">
        <v>45166</v>
      </c>
      <c r="E4279" s="84" t="str">
        <f>F4279&amp;"-"&amp;COUNTIF($F$2:F4279,F4279)</f>
        <v>JOTUN-121</v>
      </c>
      <c r="F4279" s="84" t="str">
        <f t="shared" si="180"/>
        <v>JOTUN</v>
      </c>
      <c r="G4279" t="s">
        <v>8585</v>
      </c>
      <c r="H4279" s="62">
        <v>2907585000404</v>
      </c>
      <c r="I4279" t="s">
        <v>869</v>
      </c>
      <c r="J4279">
        <v>114</v>
      </c>
      <c r="K4279">
        <v>54118.080000000002</v>
      </c>
    </row>
    <row r="4280" spans="1:11" x14ac:dyDescent="0.25">
      <c r="A4280" t="s">
        <v>5968</v>
      </c>
      <c r="B4280" t="str">
        <f>C4280&amp;"-"&amp;COUNTIF(C$2:C4280,C4280)</f>
        <v>71246-1</v>
      </c>
      <c r="C4280">
        <v>71246</v>
      </c>
      <c r="D4280" s="57">
        <v>45166</v>
      </c>
      <c r="E4280" s="84" t="str">
        <f>F4280&amp;"-"&amp;COUNTIF($F$2:F4280,F4280)</f>
        <v>JOTUN-122</v>
      </c>
      <c r="F4280" s="84" t="str">
        <f t="shared" si="180"/>
        <v>JOTUN</v>
      </c>
      <c r="G4280" t="s">
        <v>8585</v>
      </c>
      <c r="H4280" s="62">
        <v>2907585000404</v>
      </c>
      <c r="I4280" t="s">
        <v>869</v>
      </c>
      <c r="J4280">
        <v>9</v>
      </c>
      <c r="K4280">
        <v>9156.42</v>
      </c>
    </row>
    <row r="4281" spans="1:11" x14ac:dyDescent="0.25">
      <c r="A4281" t="s">
        <v>5968</v>
      </c>
      <c r="B4281" t="str">
        <f>C4281&amp;"-"&amp;COUNTIF(C$2:C4281,C4281)</f>
        <v>71246-2</v>
      </c>
      <c r="C4281">
        <v>71246</v>
      </c>
      <c r="D4281" s="57">
        <v>45166</v>
      </c>
      <c r="E4281" s="84" t="str">
        <f>F4281&amp;"-"&amp;COUNTIF($F$2:F4281,F4281)</f>
        <v>JOTUN-123</v>
      </c>
      <c r="F4281" s="84" t="str">
        <f t="shared" si="180"/>
        <v>JOTUN</v>
      </c>
      <c r="G4281" t="s">
        <v>8585</v>
      </c>
      <c r="H4281" s="62">
        <v>2907585000404</v>
      </c>
      <c r="I4281" t="s">
        <v>869</v>
      </c>
      <c r="J4281">
        <v>35</v>
      </c>
      <c r="K4281">
        <v>5977.3</v>
      </c>
    </row>
    <row r="4282" spans="1:11" x14ac:dyDescent="0.25">
      <c r="A4282" t="s">
        <v>5968</v>
      </c>
      <c r="B4282" t="str">
        <f>C4282&amp;"-"&amp;COUNTIF(C$2:C4282,C4282)</f>
        <v>71246-3</v>
      </c>
      <c r="C4282">
        <v>71246</v>
      </c>
      <c r="D4282" s="57">
        <v>45166</v>
      </c>
      <c r="E4282" s="84" t="str">
        <f>F4282&amp;"-"&amp;COUNTIF($F$2:F4282,F4282)</f>
        <v>JOTUN-124</v>
      </c>
      <c r="F4282" s="84" t="str">
        <f t="shared" si="180"/>
        <v>JOTUN</v>
      </c>
      <c r="G4282" t="s">
        <v>8585</v>
      </c>
      <c r="H4282" s="62">
        <v>2907585000404</v>
      </c>
      <c r="I4282" t="s">
        <v>869</v>
      </c>
      <c r="J4282">
        <v>26</v>
      </c>
      <c r="K4282">
        <v>21554.26</v>
      </c>
    </row>
    <row r="4283" spans="1:11" x14ac:dyDescent="0.25">
      <c r="A4283" t="s">
        <v>5958</v>
      </c>
      <c r="B4283" t="str">
        <f>C4283&amp;"-"&amp;COUNTIF(C$2:C4283,C4283)</f>
        <v>75916-1</v>
      </c>
      <c r="C4283">
        <v>75916</v>
      </c>
      <c r="D4283" s="57">
        <v>45166</v>
      </c>
      <c r="E4283" s="84" t="str">
        <f>F4283&amp;"-"&amp;COUNTIF($F$2:F4283,F4283)</f>
        <v>METASA-3275</v>
      </c>
      <c r="F4283" s="84" t="str">
        <f t="shared" si="180"/>
        <v>METASA</v>
      </c>
      <c r="G4283" t="s">
        <v>8581</v>
      </c>
      <c r="H4283" s="62">
        <v>88416482000106</v>
      </c>
      <c r="I4283" t="s">
        <v>30</v>
      </c>
      <c r="J4283">
        <v>19773.61</v>
      </c>
      <c r="K4283">
        <v>349004.22</v>
      </c>
    </row>
    <row r="4284" spans="1:11" x14ac:dyDescent="0.25">
      <c r="A4284" t="s">
        <v>5958</v>
      </c>
      <c r="B4284" t="str">
        <f>C4284&amp;"-"&amp;COUNTIF(C$2:C4284,C4284)</f>
        <v>75916-2</v>
      </c>
      <c r="C4284">
        <v>75916</v>
      </c>
      <c r="D4284" s="57">
        <v>45166</v>
      </c>
      <c r="E4284" s="84" t="str">
        <f>F4284&amp;"-"&amp;COUNTIF($F$2:F4284,F4284)</f>
        <v>METASA-3276</v>
      </c>
      <c r="F4284" s="84" t="str">
        <f t="shared" si="180"/>
        <v>METASA</v>
      </c>
      <c r="G4284" t="s">
        <v>8581</v>
      </c>
      <c r="H4284" s="62">
        <v>88416482000106</v>
      </c>
      <c r="I4284" t="s">
        <v>30</v>
      </c>
      <c r="J4284">
        <v>2335.27</v>
      </c>
      <c r="K4284">
        <v>35542.81</v>
      </c>
    </row>
    <row r="4285" spans="1:11" x14ac:dyDescent="0.25">
      <c r="A4285" t="s">
        <v>5958</v>
      </c>
      <c r="B4285" t="str">
        <f>C4285&amp;"-"&amp;COUNTIF(C$2:C4285,C4285)</f>
        <v>75916-3</v>
      </c>
      <c r="C4285">
        <v>75916</v>
      </c>
      <c r="D4285" s="57">
        <v>45166</v>
      </c>
      <c r="E4285" s="84" t="str">
        <f>F4285&amp;"-"&amp;COUNTIF($F$2:F4285,F4285)</f>
        <v>METASA-3277</v>
      </c>
      <c r="F4285" s="84" t="str">
        <f t="shared" si="180"/>
        <v>METASA</v>
      </c>
      <c r="G4285" t="s">
        <v>8581</v>
      </c>
      <c r="H4285" s="62">
        <v>88416482000106</v>
      </c>
      <c r="I4285" t="s">
        <v>30</v>
      </c>
      <c r="J4285">
        <v>1179.1400000000001</v>
      </c>
      <c r="K4285">
        <v>17050.36</v>
      </c>
    </row>
    <row r="4286" spans="1:11" x14ac:dyDescent="0.25">
      <c r="A4286" t="s">
        <v>5958</v>
      </c>
      <c r="B4286" t="str">
        <f>C4286&amp;"-"&amp;COUNTIF(C$2:C4286,C4286)</f>
        <v>75916-4</v>
      </c>
      <c r="C4286">
        <v>75916</v>
      </c>
      <c r="D4286" s="57">
        <v>45166</v>
      </c>
      <c r="E4286" s="84" t="str">
        <f>F4286&amp;"-"&amp;COUNTIF($F$2:F4286,F4286)</f>
        <v>METASA-3278</v>
      </c>
      <c r="F4286" s="84" t="str">
        <f t="shared" si="180"/>
        <v>METASA</v>
      </c>
      <c r="G4286" t="s">
        <v>8581</v>
      </c>
      <c r="H4286" s="62">
        <v>88416482000106</v>
      </c>
      <c r="I4286" t="s">
        <v>30</v>
      </c>
      <c r="J4286">
        <v>1463.52</v>
      </c>
      <c r="K4286">
        <v>21162.5</v>
      </c>
    </row>
    <row r="4287" spans="1:11" x14ac:dyDescent="0.25">
      <c r="A4287" t="s">
        <v>5983</v>
      </c>
      <c r="B4287" t="str">
        <f>C4287&amp;"-"&amp;COUNTIF(C$2:C4287,C4287)</f>
        <v>28344-1</v>
      </c>
      <c r="C4287">
        <v>28344</v>
      </c>
      <c r="D4287" s="57">
        <v>45166</v>
      </c>
      <c r="E4287" s="84" t="str">
        <f>F4287&amp;"-"&amp;COUNTIF($F$2:F4287,F4287)</f>
        <v>WK-107</v>
      </c>
      <c r="F4287" s="84" t="str">
        <f t="shared" si="180"/>
        <v>WK</v>
      </c>
      <c r="G4287" t="s">
        <v>8586</v>
      </c>
      <c r="H4287" s="62">
        <v>97434047000103</v>
      </c>
      <c r="I4287" t="s">
        <v>5984</v>
      </c>
      <c r="J4287">
        <v>12</v>
      </c>
      <c r="K4287">
        <v>1082.52</v>
      </c>
    </row>
    <row r="4288" spans="1:11" x14ac:dyDescent="0.25">
      <c r="A4288" t="s">
        <v>5985</v>
      </c>
      <c r="B4288" t="str">
        <f>C4288&amp;"-"&amp;COUNTIF(C$2:C4288,C4288)</f>
        <v>28344-2</v>
      </c>
      <c r="C4288">
        <v>28344</v>
      </c>
      <c r="D4288" s="57">
        <v>45166</v>
      </c>
      <c r="E4288" s="84" t="str">
        <f>F4288&amp;"-"&amp;COUNTIF($F$2:F4288,F4288)</f>
        <v>WK-108</v>
      </c>
      <c r="F4288" s="84" t="str">
        <f t="shared" si="180"/>
        <v>WK</v>
      </c>
      <c r="G4288" t="s">
        <v>8586</v>
      </c>
      <c r="H4288" s="62">
        <v>97434047000103</v>
      </c>
      <c r="I4288" t="s">
        <v>5984</v>
      </c>
      <c r="J4288">
        <v>12</v>
      </c>
      <c r="K4288">
        <v>710.04</v>
      </c>
    </row>
    <row r="4289" spans="1:11" x14ac:dyDescent="0.25">
      <c r="A4289" t="s">
        <v>5989</v>
      </c>
      <c r="B4289" t="str">
        <f>C4289&amp;"-"&amp;COUNTIF(C$2:C4289,C4289)</f>
        <v>28344-3</v>
      </c>
      <c r="C4289">
        <v>28344</v>
      </c>
      <c r="D4289" s="57">
        <v>45166</v>
      </c>
      <c r="E4289" s="84" t="str">
        <f>F4289&amp;"-"&amp;COUNTIF($F$2:F4289,F4289)</f>
        <v>WK-109</v>
      </c>
      <c r="F4289" s="84" t="str">
        <f t="shared" si="180"/>
        <v>WK</v>
      </c>
      <c r="G4289" t="s">
        <v>8586</v>
      </c>
      <c r="H4289" s="62">
        <v>97434047000103</v>
      </c>
      <c r="I4289" t="s">
        <v>5984</v>
      </c>
      <c r="J4289">
        <v>24</v>
      </c>
      <c r="K4289">
        <v>4167.12</v>
      </c>
    </row>
    <row r="4290" spans="1:11" x14ac:dyDescent="0.25">
      <c r="A4290" t="s">
        <v>5978</v>
      </c>
      <c r="B4290" t="str">
        <f>C4290&amp;"-"&amp;COUNTIF(C$2:C4290,C4290)</f>
        <v>28367-1</v>
      </c>
      <c r="C4290">
        <v>28367</v>
      </c>
      <c r="D4290" s="57">
        <v>45166</v>
      </c>
      <c r="E4290" s="84" t="str">
        <f>F4290&amp;"-"&amp;COUNTIF($F$2:F4290,F4290)</f>
        <v>WK-110</v>
      </c>
      <c r="F4290" s="84" t="str">
        <f t="shared" si="180"/>
        <v>WK</v>
      </c>
      <c r="G4290" t="s">
        <v>8586</v>
      </c>
      <c r="H4290" s="62">
        <v>97434047000103</v>
      </c>
      <c r="I4290" t="s">
        <v>4726</v>
      </c>
      <c r="J4290">
        <v>292.8</v>
      </c>
      <c r="K4290">
        <v>107642.06</v>
      </c>
    </row>
    <row r="4291" spans="1:11" x14ac:dyDescent="0.25">
      <c r="A4291" t="s">
        <v>6002</v>
      </c>
      <c r="B4291" t="str">
        <f>C4291&amp;"-"&amp;COUNTIF(C$2:C4291,C4291)</f>
        <v>120666-1</v>
      </c>
      <c r="C4291">
        <v>120666</v>
      </c>
      <c r="D4291" s="57">
        <v>45167</v>
      </c>
      <c r="E4291" s="84" t="str">
        <f>F4291&amp;"-"&amp;COUNTIF($F$2:F4291,F4291)</f>
        <v>POLEODUTO-154</v>
      </c>
      <c r="F4291" s="84" t="str">
        <f t="shared" ref="F4291:F4354" si="181">LEFT(G4291,SEARCH(" ",G4291)-1)</f>
        <v>POLEODUTO</v>
      </c>
      <c r="G4291" t="s">
        <v>8592</v>
      </c>
      <c r="H4291" s="62">
        <v>72797913000191</v>
      </c>
      <c r="I4291" t="s">
        <v>5984</v>
      </c>
      <c r="J4291">
        <v>60</v>
      </c>
      <c r="K4291">
        <v>35071.800000000003</v>
      </c>
    </row>
    <row r="4292" spans="1:11" x14ac:dyDescent="0.25">
      <c r="A4292" t="s">
        <v>6002</v>
      </c>
      <c r="B4292" t="str">
        <f>C4292&amp;"-"&amp;COUNTIF(C$2:C4292,C4292)</f>
        <v>120666-2</v>
      </c>
      <c r="C4292">
        <v>120666</v>
      </c>
      <c r="D4292" s="57">
        <v>45167</v>
      </c>
      <c r="E4292" s="84" t="str">
        <f>F4292&amp;"-"&amp;COUNTIF($F$2:F4292,F4292)</f>
        <v>POLEODUTO-155</v>
      </c>
      <c r="F4292" s="84" t="str">
        <f t="shared" si="181"/>
        <v>POLEODUTO</v>
      </c>
      <c r="G4292" t="s">
        <v>8592</v>
      </c>
      <c r="H4292" s="62">
        <v>72797913000191</v>
      </c>
      <c r="I4292" t="s">
        <v>5984</v>
      </c>
      <c r="J4292">
        <v>426</v>
      </c>
      <c r="K4292">
        <v>342742.56</v>
      </c>
    </row>
    <row r="4293" spans="1:11" x14ac:dyDescent="0.25">
      <c r="A4293" t="s">
        <v>6002</v>
      </c>
      <c r="B4293" t="str">
        <f>C4293&amp;"-"&amp;COUNTIF(C$2:C4293,C4293)</f>
        <v>120666-3</v>
      </c>
      <c r="C4293">
        <v>120666</v>
      </c>
      <c r="D4293" s="57">
        <v>45167</v>
      </c>
      <c r="E4293" s="84" t="str">
        <f>F4293&amp;"-"&amp;COUNTIF($F$2:F4293,F4293)</f>
        <v>POLEODUTO-156</v>
      </c>
      <c r="F4293" s="84" t="str">
        <f t="shared" si="181"/>
        <v>POLEODUTO</v>
      </c>
      <c r="G4293" t="s">
        <v>8592</v>
      </c>
      <c r="H4293" s="62">
        <v>72797913000191</v>
      </c>
      <c r="I4293" t="s">
        <v>5984</v>
      </c>
      <c r="J4293">
        <v>3600</v>
      </c>
      <c r="K4293">
        <v>230940</v>
      </c>
    </row>
    <row r="4294" spans="1:11" x14ac:dyDescent="0.25">
      <c r="A4294" t="s">
        <v>6002</v>
      </c>
      <c r="B4294" t="str">
        <f>C4294&amp;"-"&amp;COUNTIF(C$2:C4294,C4294)</f>
        <v>120666-4</v>
      </c>
      <c r="C4294">
        <v>120666</v>
      </c>
      <c r="D4294" s="57">
        <v>45167</v>
      </c>
      <c r="E4294" s="84" t="str">
        <f>F4294&amp;"-"&amp;COUNTIF($F$2:F4294,F4294)</f>
        <v>POLEODUTO-157</v>
      </c>
      <c r="F4294" s="84" t="str">
        <f t="shared" si="181"/>
        <v>POLEODUTO</v>
      </c>
      <c r="G4294" t="s">
        <v>8592</v>
      </c>
      <c r="H4294" s="62">
        <v>72797913000191</v>
      </c>
      <c r="I4294" t="s">
        <v>5984</v>
      </c>
      <c r="J4294">
        <v>3600</v>
      </c>
      <c r="K4294">
        <v>506556</v>
      </c>
    </row>
    <row r="4295" spans="1:11" x14ac:dyDescent="0.25">
      <c r="A4295" t="s">
        <v>6002</v>
      </c>
      <c r="B4295" t="str">
        <f>C4295&amp;"-"&amp;COUNTIF(C$2:C4295,C4295)</f>
        <v>120667-1</v>
      </c>
      <c r="C4295">
        <v>120667</v>
      </c>
      <c r="D4295" s="57">
        <v>45167</v>
      </c>
      <c r="E4295" s="84" t="str">
        <f>F4295&amp;"-"&amp;COUNTIF($F$2:F4295,F4295)</f>
        <v>POLEODUTO-158</v>
      </c>
      <c r="F4295" s="84" t="str">
        <f t="shared" si="181"/>
        <v>POLEODUTO</v>
      </c>
      <c r="G4295" t="s">
        <v>8592</v>
      </c>
      <c r="H4295" s="62">
        <v>72797913000191</v>
      </c>
      <c r="I4295" t="s">
        <v>5984</v>
      </c>
      <c r="J4295">
        <v>576</v>
      </c>
      <c r="K4295">
        <v>336689.28</v>
      </c>
    </row>
    <row r="4296" spans="1:11" x14ac:dyDescent="0.25">
      <c r="A4296" t="s">
        <v>6002</v>
      </c>
      <c r="B4296" t="str">
        <f>C4296&amp;"-"&amp;COUNTIF(C$2:C4296,C4296)</f>
        <v>120668-1</v>
      </c>
      <c r="C4296">
        <v>120668</v>
      </c>
      <c r="D4296" s="57">
        <v>45167</v>
      </c>
      <c r="E4296" s="84" t="str">
        <f>F4296&amp;"-"&amp;COUNTIF($F$2:F4296,F4296)</f>
        <v>POLEODUTO-159</v>
      </c>
      <c r="F4296" s="84" t="str">
        <f t="shared" si="181"/>
        <v>POLEODUTO</v>
      </c>
      <c r="G4296" t="s">
        <v>8592</v>
      </c>
      <c r="H4296" s="62">
        <v>72797913000191</v>
      </c>
      <c r="I4296" t="s">
        <v>869</v>
      </c>
      <c r="J4296">
        <v>1</v>
      </c>
      <c r="K4296">
        <v>358.02</v>
      </c>
    </row>
    <row r="4297" spans="1:11" x14ac:dyDescent="0.25">
      <c r="A4297" t="s">
        <v>6002</v>
      </c>
      <c r="B4297" t="str">
        <f>C4297&amp;"-"&amp;COUNTIF(C$2:C4297,C4297)</f>
        <v>120668-2</v>
      </c>
      <c r="C4297">
        <v>120668</v>
      </c>
      <c r="D4297" s="57">
        <v>45167</v>
      </c>
      <c r="E4297" s="84" t="str">
        <f>F4297&amp;"-"&amp;COUNTIF($F$2:F4297,F4297)</f>
        <v>POLEODUTO-160</v>
      </c>
      <c r="F4297" s="84" t="str">
        <f t="shared" si="181"/>
        <v>POLEODUTO</v>
      </c>
      <c r="G4297" t="s">
        <v>8592</v>
      </c>
      <c r="H4297" s="62">
        <v>72797913000191</v>
      </c>
      <c r="I4297" t="s">
        <v>869</v>
      </c>
      <c r="J4297">
        <v>1</v>
      </c>
      <c r="K4297">
        <v>669.33</v>
      </c>
    </row>
    <row r="4298" spans="1:11" x14ac:dyDescent="0.25">
      <c r="A4298" t="s">
        <v>6002</v>
      </c>
      <c r="B4298" t="str">
        <f>C4298&amp;"-"&amp;COUNTIF(C$2:C4298,C4298)</f>
        <v>120668-3</v>
      </c>
      <c r="C4298">
        <v>120668</v>
      </c>
      <c r="D4298" s="57">
        <v>45167</v>
      </c>
      <c r="E4298" s="84" t="str">
        <f>F4298&amp;"-"&amp;COUNTIF($F$2:F4298,F4298)</f>
        <v>POLEODUTO-161</v>
      </c>
      <c r="F4298" s="84" t="str">
        <f t="shared" si="181"/>
        <v>POLEODUTO</v>
      </c>
      <c r="G4298" t="s">
        <v>8592</v>
      </c>
      <c r="H4298" s="62">
        <v>72797913000191</v>
      </c>
      <c r="I4298" t="s">
        <v>869</v>
      </c>
      <c r="J4298">
        <v>8</v>
      </c>
      <c r="K4298">
        <v>8045.84</v>
      </c>
    </row>
    <row r="4299" spans="1:11" x14ac:dyDescent="0.25">
      <c r="A4299" t="s">
        <v>6002</v>
      </c>
      <c r="B4299" t="str">
        <f>C4299&amp;"-"&amp;COUNTIF(C$2:C4299,C4299)</f>
        <v>120668-4</v>
      </c>
      <c r="C4299">
        <v>120668</v>
      </c>
      <c r="D4299" s="57">
        <v>45167</v>
      </c>
      <c r="E4299" s="84" t="str">
        <f>F4299&amp;"-"&amp;COUNTIF($F$2:F4299,F4299)</f>
        <v>POLEODUTO-162</v>
      </c>
      <c r="F4299" s="84" t="str">
        <f t="shared" si="181"/>
        <v>POLEODUTO</v>
      </c>
      <c r="G4299" t="s">
        <v>8592</v>
      </c>
      <c r="H4299" s="62">
        <v>72797913000191</v>
      </c>
      <c r="I4299" t="s">
        <v>869</v>
      </c>
      <c r="J4299">
        <v>1</v>
      </c>
      <c r="K4299">
        <v>325.73</v>
      </c>
    </row>
    <row r="4300" spans="1:11" x14ac:dyDescent="0.25">
      <c r="A4300" t="s">
        <v>6002</v>
      </c>
      <c r="B4300" t="str">
        <f>C4300&amp;"-"&amp;COUNTIF(C$2:C4300,C4300)</f>
        <v>120668-5</v>
      </c>
      <c r="C4300">
        <v>120668</v>
      </c>
      <c r="D4300" s="57">
        <v>45167</v>
      </c>
      <c r="E4300" s="84" t="str">
        <f>F4300&amp;"-"&amp;COUNTIF($F$2:F4300,F4300)</f>
        <v>POLEODUTO-163</v>
      </c>
      <c r="F4300" s="84" t="str">
        <f t="shared" si="181"/>
        <v>POLEODUTO</v>
      </c>
      <c r="G4300" t="s">
        <v>8592</v>
      </c>
      <c r="H4300" s="62">
        <v>72797913000191</v>
      </c>
      <c r="I4300" t="s">
        <v>869</v>
      </c>
      <c r="J4300">
        <v>1</v>
      </c>
      <c r="K4300">
        <v>489.18</v>
      </c>
    </row>
    <row r="4301" spans="1:11" x14ac:dyDescent="0.25">
      <c r="A4301" t="s">
        <v>6002</v>
      </c>
      <c r="B4301" t="str">
        <f>C4301&amp;"-"&amp;COUNTIF(C$2:C4301,C4301)</f>
        <v>120668-6</v>
      </c>
      <c r="C4301">
        <v>120668</v>
      </c>
      <c r="D4301" s="57">
        <v>45167</v>
      </c>
      <c r="E4301" s="84" t="str">
        <f>F4301&amp;"-"&amp;COUNTIF($F$2:F4301,F4301)</f>
        <v>POLEODUTO-164</v>
      </c>
      <c r="F4301" s="84" t="str">
        <f t="shared" si="181"/>
        <v>POLEODUTO</v>
      </c>
      <c r="G4301" t="s">
        <v>8592</v>
      </c>
      <c r="H4301" s="62">
        <v>72797913000191</v>
      </c>
      <c r="I4301" t="s">
        <v>869</v>
      </c>
      <c r="J4301">
        <v>1</v>
      </c>
      <c r="K4301">
        <v>325.73</v>
      </c>
    </row>
    <row r="4302" spans="1:11" x14ac:dyDescent="0.25">
      <c r="A4302" t="s">
        <v>6002</v>
      </c>
      <c r="B4302" t="str">
        <f>C4302&amp;"-"&amp;COUNTIF(C$2:C4302,C4302)</f>
        <v>120668-7</v>
      </c>
      <c r="C4302">
        <v>120668</v>
      </c>
      <c r="D4302" s="57">
        <v>45167</v>
      </c>
      <c r="E4302" s="84" t="str">
        <f>F4302&amp;"-"&amp;COUNTIF($F$2:F4302,F4302)</f>
        <v>POLEODUTO-165</v>
      </c>
      <c r="F4302" s="84" t="str">
        <f t="shared" si="181"/>
        <v>POLEODUTO</v>
      </c>
      <c r="G4302" t="s">
        <v>8592</v>
      </c>
      <c r="H4302" s="62">
        <v>72797913000191</v>
      </c>
      <c r="I4302" t="s">
        <v>869</v>
      </c>
      <c r="J4302">
        <v>1</v>
      </c>
      <c r="K4302">
        <v>546.29</v>
      </c>
    </row>
    <row r="4303" spans="1:11" x14ac:dyDescent="0.25">
      <c r="A4303" t="s">
        <v>6002</v>
      </c>
      <c r="B4303" t="str">
        <f>C4303&amp;"-"&amp;COUNTIF(C$2:C4303,C4303)</f>
        <v>120668-8</v>
      </c>
      <c r="C4303">
        <v>120668</v>
      </c>
      <c r="D4303" s="57">
        <v>45167</v>
      </c>
      <c r="E4303" s="84" t="str">
        <f>F4303&amp;"-"&amp;COUNTIF($F$2:F4303,F4303)</f>
        <v>POLEODUTO-166</v>
      </c>
      <c r="F4303" s="84" t="str">
        <f t="shared" si="181"/>
        <v>POLEODUTO</v>
      </c>
      <c r="G4303" t="s">
        <v>8592</v>
      </c>
      <c r="H4303" s="62">
        <v>72797913000191</v>
      </c>
      <c r="I4303" t="s">
        <v>869</v>
      </c>
      <c r="J4303">
        <v>74</v>
      </c>
      <c r="K4303">
        <v>54053.3</v>
      </c>
    </row>
    <row r="4304" spans="1:11" x14ac:dyDescent="0.25">
      <c r="A4304" t="s">
        <v>6002</v>
      </c>
      <c r="B4304" t="str">
        <f>C4304&amp;"-"&amp;COUNTIF(C$2:C4304,C4304)</f>
        <v>120668-9</v>
      </c>
      <c r="C4304">
        <v>120668</v>
      </c>
      <c r="D4304" s="57">
        <v>45167</v>
      </c>
      <c r="E4304" s="84" t="str">
        <f>F4304&amp;"-"&amp;COUNTIF($F$2:F4304,F4304)</f>
        <v>POLEODUTO-167</v>
      </c>
      <c r="F4304" s="84" t="str">
        <f t="shared" si="181"/>
        <v>POLEODUTO</v>
      </c>
      <c r="G4304" t="s">
        <v>8592</v>
      </c>
      <c r="H4304" s="62">
        <v>72797913000191</v>
      </c>
      <c r="I4304" t="s">
        <v>869</v>
      </c>
      <c r="J4304">
        <v>1</v>
      </c>
      <c r="K4304">
        <v>1955.3</v>
      </c>
    </row>
    <row r="4305" spans="1:11" x14ac:dyDescent="0.25">
      <c r="A4305" t="s">
        <v>6002</v>
      </c>
      <c r="B4305" t="str">
        <f>C4305&amp;"-"&amp;COUNTIF(C$2:C4305,C4305)</f>
        <v>120668-10</v>
      </c>
      <c r="C4305">
        <v>120668</v>
      </c>
      <c r="D4305" s="57">
        <v>45167</v>
      </c>
      <c r="E4305" s="84" t="str">
        <f>F4305&amp;"-"&amp;COUNTIF($F$2:F4305,F4305)</f>
        <v>POLEODUTO-168</v>
      </c>
      <c r="F4305" s="84" t="str">
        <f t="shared" si="181"/>
        <v>POLEODUTO</v>
      </c>
      <c r="G4305" t="s">
        <v>8592</v>
      </c>
      <c r="H4305" s="62">
        <v>72797913000191</v>
      </c>
      <c r="I4305" t="s">
        <v>869</v>
      </c>
      <c r="J4305">
        <v>17</v>
      </c>
      <c r="K4305">
        <v>2887.11</v>
      </c>
    </row>
    <row r="4306" spans="1:11" x14ac:dyDescent="0.25">
      <c r="A4306" t="s">
        <v>6002</v>
      </c>
      <c r="B4306" t="str">
        <f>C4306&amp;"-"&amp;COUNTIF(C$2:C4306,C4306)</f>
        <v>120668-11</v>
      </c>
      <c r="C4306">
        <v>120668</v>
      </c>
      <c r="D4306" s="57">
        <v>45167</v>
      </c>
      <c r="E4306" s="84" t="str">
        <f>F4306&amp;"-"&amp;COUNTIF($F$2:F4306,F4306)</f>
        <v>POLEODUTO-169</v>
      </c>
      <c r="F4306" s="84" t="str">
        <f t="shared" si="181"/>
        <v>POLEODUTO</v>
      </c>
      <c r="G4306" t="s">
        <v>8592</v>
      </c>
      <c r="H4306" s="62">
        <v>72797913000191</v>
      </c>
      <c r="I4306" t="s">
        <v>869</v>
      </c>
      <c r="J4306">
        <v>5</v>
      </c>
      <c r="K4306">
        <v>342.85</v>
      </c>
    </row>
    <row r="4307" spans="1:11" x14ac:dyDescent="0.25">
      <c r="A4307" t="s">
        <v>6002</v>
      </c>
      <c r="B4307" t="str">
        <f>C4307&amp;"-"&amp;COUNTIF(C$2:C4307,C4307)</f>
        <v>120668-12</v>
      </c>
      <c r="C4307">
        <v>120668</v>
      </c>
      <c r="D4307" s="57">
        <v>45167</v>
      </c>
      <c r="E4307" s="84" t="str">
        <f>F4307&amp;"-"&amp;COUNTIF($F$2:F4307,F4307)</f>
        <v>POLEODUTO-170</v>
      </c>
      <c r="F4307" s="84" t="str">
        <f t="shared" si="181"/>
        <v>POLEODUTO</v>
      </c>
      <c r="G4307" t="s">
        <v>8592</v>
      </c>
      <c r="H4307" s="62">
        <v>72797913000191</v>
      </c>
      <c r="I4307" t="s">
        <v>5984</v>
      </c>
      <c r="J4307">
        <v>18</v>
      </c>
      <c r="K4307">
        <v>5527.98</v>
      </c>
    </row>
    <row r="4308" spans="1:11" x14ac:dyDescent="0.25">
      <c r="A4308" t="s">
        <v>6002</v>
      </c>
      <c r="B4308" t="str">
        <f>C4308&amp;"-"&amp;COUNTIF(C$2:C4308,C4308)</f>
        <v>120668-13</v>
      </c>
      <c r="C4308">
        <v>120668</v>
      </c>
      <c r="D4308" s="57">
        <v>45167</v>
      </c>
      <c r="E4308" s="84" t="str">
        <f>F4308&amp;"-"&amp;COUNTIF($F$2:F4308,F4308)</f>
        <v>POLEODUTO-171</v>
      </c>
      <c r="F4308" s="84" t="str">
        <f t="shared" si="181"/>
        <v>POLEODUTO</v>
      </c>
      <c r="G4308" t="s">
        <v>8592</v>
      </c>
      <c r="H4308" s="62">
        <v>72797913000191</v>
      </c>
      <c r="I4308" t="s">
        <v>869</v>
      </c>
      <c r="J4308">
        <v>4</v>
      </c>
      <c r="K4308">
        <v>261.88</v>
      </c>
    </row>
    <row r="4309" spans="1:11" x14ac:dyDescent="0.25">
      <c r="A4309" t="s">
        <v>6002</v>
      </c>
      <c r="B4309" t="str">
        <f>C4309&amp;"-"&amp;COUNTIF(C$2:C4309,C4309)</f>
        <v>120668-14</v>
      </c>
      <c r="C4309">
        <v>120668</v>
      </c>
      <c r="D4309" s="57">
        <v>45167</v>
      </c>
      <c r="E4309" s="84" t="str">
        <f>F4309&amp;"-"&amp;COUNTIF($F$2:F4309,F4309)</f>
        <v>POLEODUTO-172</v>
      </c>
      <c r="F4309" s="84" t="str">
        <f t="shared" si="181"/>
        <v>POLEODUTO</v>
      </c>
      <c r="G4309" t="s">
        <v>8592</v>
      </c>
      <c r="H4309" s="62">
        <v>72797913000191</v>
      </c>
      <c r="I4309" t="s">
        <v>869</v>
      </c>
      <c r="J4309">
        <v>1</v>
      </c>
      <c r="K4309">
        <v>51.01</v>
      </c>
    </row>
    <row r="4310" spans="1:11" x14ac:dyDescent="0.25">
      <c r="A4310" t="s">
        <v>6002</v>
      </c>
      <c r="B4310" t="str">
        <f>C4310&amp;"-"&amp;COUNTIF(C$2:C4310,C4310)</f>
        <v>120668-15</v>
      </c>
      <c r="C4310">
        <v>120668</v>
      </c>
      <c r="D4310" s="57">
        <v>45167</v>
      </c>
      <c r="E4310" s="84" t="str">
        <f>F4310&amp;"-"&amp;COUNTIF($F$2:F4310,F4310)</f>
        <v>POLEODUTO-173</v>
      </c>
      <c r="F4310" s="84" t="str">
        <f t="shared" si="181"/>
        <v>POLEODUTO</v>
      </c>
      <c r="G4310" t="s">
        <v>8592</v>
      </c>
      <c r="H4310" s="62">
        <v>72797913000191</v>
      </c>
      <c r="I4310" t="s">
        <v>869</v>
      </c>
      <c r="J4310">
        <v>4</v>
      </c>
      <c r="K4310">
        <v>455.76</v>
      </c>
    </row>
    <row r="4311" spans="1:11" x14ac:dyDescent="0.25">
      <c r="A4311" t="s">
        <v>6002</v>
      </c>
      <c r="B4311" t="str">
        <f>C4311&amp;"-"&amp;COUNTIF(C$2:C4311,C4311)</f>
        <v>120668-16</v>
      </c>
      <c r="C4311">
        <v>120668</v>
      </c>
      <c r="D4311" s="57">
        <v>45167</v>
      </c>
      <c r="E4311" s="84" t="str">
        <f>F4311&amp;"-"&amp;COUNTIF($F$2:F4311,F4311)</f>
        <v>POLEODUTO-174</v>
      </c>
      <c r="F4311" s="84" t="str">
        <f t="shared" si="181"/>
        <v>POLEODUTO</v>
      </c>
      <c r="G4311" t="s">
        <v>8592</v>
      </c>
      <c r="H4311" s="62">
        <v>72797913000191</v>
      </c>
      <c r="I4311" t="s">
        <v>869</v>
      </c>
      <c r="J4311">
        <v>1</v>
      </c>
      <c r="K4311">
        <v>88.42</v>
      </c>
    </row>
    <row r="4312" spans="1:11" x14ac:dyDescent="0.25">
      <c r="A4312" t="s">
        <v>6002</v>
      </c>
      <c r="B4312" t="str">
        <f>C4312&amp;"-"&amp;COUNTIF(C$2:C4312,C4312)</f>
        <v>120668-17</v>
      </c>
      <c r="C4312">
        <v>120668</v>
      </c>
      <c r="D4312" s="57">
        <v>45167</v>
      </c>
      <c r="E4312" s="84" t="str">
        <f>F4312&amp;"-"&amp;COUNTIF($F$2:F4312,F4312)</f>
        <v>POLEODUTO-175</v>
      </c>
      <c r="F4312" s="84" t="str">
        <f t="shared" si="181"/>
        <v>POLEODUTO</v>
      </c>
      <c r="G4312" t="s">
        <v>8592</v>
      </c>
      <c r="H4312" s="62">
        <v>72797913000191</v>
      </c>
      <c r="I4312" t="s">
        <v>869</v>
      </c>
      <c r="J4312">
        <v>1</v>
      </c>
      <c r="K4312">
        <v>95.22</v>
      </c>
    </row>
    <row r="4313" spans="1:11" x14ac:dyDescent="0.25">
      <c r="A4313" t="s">
        <v>6002</v>
      </c>
      <c r="B4313" t="str">
        <f>C4313&amp;"-"&amp;COUNTIF(C$2:C4313,C4313)</f>
        <v>120668-18</v>
      </c>
      <c r="C4313">
        <v>120668</v>
      </c>
      <c r="D4313" s="57">
        <v>45167</v>
      </c>
      <c r="E4313" s="84" t="str">
        <f>F4313&amp;"-"&amp;COUNTIF($F$2:F4313,F4313)</f>
        <v>POLEODUTO-176</v>
      </c>
      <c r="F4313" s="84" t="str">
        <f t="shared" si="181"/>
        <v>POLEODUTO</v>
      </c>
      <c r="G4313" t="s">
        <v>8592</v>
      </c>
      <c r="H4313" s="62">
        <v>72797913000191</v>
      </c>
      <c r="I4313" t="s">
        <v>869</v>
      </c>
      <c r="J4313">
        <v>4</v>
      </c>
      <c r="K4313">
        <v>911.4</v>
      </c>
    </row>
    <row r="4314" spans="1:11" x14ac:dyDescent="0.25">
      <c r="A4314" t="s">
        <v>6002</v>
      </c>
      <c r="B4314" t="str">
        <f>C4314&amp;"-"&amp;COUNTIF(C$2:C4314,C4314)</f>
        <v>120668-19</v>
      </c>
      <c r="C4314">
        <v>120668</v>
      </c>
      <c r="D4314" s="57">
        <v>45167</v>
      </c>
      <c r="E4314" s="84" t="str">
        <f>F4314&amp;"-"&amp;COUNTIF($F$2:F4314,F4314)</f>
        <v>POLEODUTO-177</v>
      </c>
      <c r="F4314" s="84" t="str">
        <f t="shared" si="181"/>
        <v>POLEODUTO</v>
      </c>
      <c r="G4314" t="s">
        <v>8592</v>
      </c>
      <c r="H4314" s="62">
        <v>72797913000191</v>
      </c>
      <c r="I4314" t="s">
        <v>869</v>
      </c>
      <c r="J4314">
        <v>2</v>
      </c>
      <c r="K4314">
        <v>955.64</v>
      </c>
    </row>
    <row r="4315" spans="1:11" x14ac:dyDescent="0.25">
      <c r="A4315" t="s">
        <v>6002</v>
      </c>
      <c r="B4315" t="str">
        <f>C4315&amp;"-"&amp;COUNTIF(C$2:C4315,C4315)</f>
        <v>120668-20</v>
      </c>
      <c r="C4315">
        <v>120668</v>
      </c>
      <c r="D4315" s="57">
        <v>45167</v>
      </c>
      <c r="E4315" s="84" t="str">
        <f>F4315&amp;"-"&amp;COUNTIF($F$2:F4315,F4315)</f>
        <v>POLEODUTO-178</v>
      </c>
      <c r="F4315" s="84" t="str">
        <f t="shared" si="181"/>
        <v>POLEODUTO</v>
      </c>
      <c r="G4315" t="s">
        <v>8592</v>
      </c>
      <c r="H4315" s="62">
        <v>72797913000191</v>
      </c>
      <c r="I4315" t="s">
        <v>5984</v>
      </c>
      <c r="J4315">
        <v>1734</v>
      </c>
      <c r="K4315">
        <v>189699.6</v>
      </c>
    </row>
    <row r="4316" spans="1:11" x14ac:dyDescent="0.25">
      <c r="A4316" t="s">
        <v>6002</v>
      </c>
      <c r="B4316" t="str">
        <f>C4316&amp;"-"&amp;COUNTIF(C$2:C4316,C4316)</f>
        <v>120668-21</v>
      </c>
      <c r="C4316">
        <v>120668</v>
      </c>
      <c r="D4316" s="57">
        <v>45167</v>
      </c>
      <c r="E4316" s="84" t="str">
        <f>F4316&amp;"-"&amp;COUNTIF($F$2:F4316,F4316)</f>
        <v>POLEODUTO-179</v>
      </c>
      <c r="F4316" s="84" t="str">
        <f t="shared" si="181"/>
        <v>POLEODUTO</v>
      </c>
      <c r="G4316" t="s">
        <v>8592</v>
      </c>
      <c r="H4316" s="62">
        <v>72797913000191</v>
      </c>
      <c r="I4316" t="s">
        <v>869</v>
      </c>
      <c r="J4316">
        <v>12</v>
      </c>
      <c r="K4316">
        <v>518.4</v>
      </c>
    </row>
    <row r="4317" spans="1:11" x14ac:dyDescent="0.25">
      <c r="A4317" t="s">
        <v>6002</v>
      </c>
      <c r="B4317" t="str">
        <f>C4317&amp;"-"&amp;COUNTIF(C$2:C4317,C4317)</f>
        <v>120668-22</v>
      </c>
      <c r="C4317">
        <v>120668</v>
      </c>
      <c r="D4317" s="57">
        <v>45167</v>
      </c>
      <c r="E4317" s="84" t="str">
        <f>F4317&amp;"-"&amp;COUNTIF($F$2:F4317,F4317)</f>
        <v>POLEODUTO-180</v>
      </c>
      <c r="F4317" s="84" t="str">
        <f t="shared" si="181"/>
        <v>POLEODUTO</v>
      </c>
      <c r="G4317" t="s">
        <v>8592</v>
      </c>
      <c r="H4317" s="62">
        <v>72797913000191</v>
      </c>
      <c r="I4317" t="s">
        <v>869</v>
      </c>
      <c r="J4317">
        <v>4</v>
      </c>
      <c r="K4317">
        <v>225.6</v>
      </c>
    </row>
    <row r="4318" spans="1:11" x14ac:dyDescent="0.25">
      <c r="A4318" t="s">
        <v>6002</v>
      </c>
      <c r="B4318" t="str">
        <f>C4318&amp;"-"&amp;COUNTIF(C$2:C4318,C4318)</f>
        <v>120668-23</v>
      </c>
      <c r="C4318">
        <v>120668</v>
      </c>
      <c r="D4318" s="57">
        <v>45167</v>
      </c>
      <c r="E4318" s="84" t="str">
        <f>F4318&amp;"-"&amp;COUNTIF($F$2:F4318,F4318)</f>
        <v>POLEODUTO-181</v>
      </c>
      <c r="F4318" s="84" t="str">
        <f t="shared" si="181"/>
        <v>POLEODUTO</v>
      </c>
      <c r="G4318" t="s">
        <v>8592</v>
      </c>
      <c r="H4318" s="62">
        <v>72797913000191</v>
      </c>
      <c r="I4318" t="s">
        <v>869</v>
      </c>
      <c r="J4318">
        <v>13</v>
      </c>
      <c r="K4318">
        <v>145.6</v>
      </c>
    </row>
    <row r="4319" spans="1:11" x14ac:dyDescent="0.25">
      <c r="A4319" t="s">
        <v>6002</v>
      </c>
      <c r="B4319" t="str">
        <f>C4319&amp;"-"&amp;COUNTIF(C$2:C4319,C4319)</f>
        <v>120668-24</v>
      </c>
      <c r="C4319">
        <v>120668</v>
      </c>
      <c r="D4319" s="57">
        <v>45167</v>
      </c>
      <c r="E4319" s="84" t="str">
        <f>F4319&amp;"-"&amp;COUNTIF($F$2:F4319,F4319)</f>
        <v>POLEODUTO-182</v>
      </c>
      <c r="F4319" s="84" t="str">
        <f t="shared" si="181"/>
        <v>POLEODUTO</v>
      </c>
      <c r="G4319" t="s">
        <v>8592</v>
      </c>
      <c r="H4319" s="62">
        <v>72797913000191</v>
      </c>
      <c r="I4319" t="s">
        <v>869</v>
      </c>
      <c r="J4319">
        <v>1</v>
      </c>
      <c r="K4319">
        <v>20</v>
      </c>
    </row>
    <row r="4320" spans="1:11" x14ac:dyDescent="0.25">
      <c r="A4320" t="s">
        <v>6002</v>
      </c>
      <c r="B4320" t="str">
        <f>C4320&amp;"-"&amp;COUNTIF(C$2:C4320,C4320)</f>
        <v>120668-25</v>
      </c>
      <c r="C4320">
        <v>120668</v>
      </c>
      <c r="D4320" s="57">
        <v>45167</v>
      </c>
      <c r="E4320" s="84" t="str">
        <f>F4320&amp;"-"&amp;COUNTIF($F$2:F4320,F4320)</f>
        <v>POLEODUTO-183</v>
      </c>
      <c r="F4320" s="84" t="str">
        <f t="shared" si="181"/>
        <v>POLEODUTO</v>
      </c>
      <c r="G4320" t="s">
        <v>8592</v>
      </c>
      <c r="H4320" s="62">
        <v>72797913000191</v>
      </c>
      <c r="I4320" t="s">
        <v>869</v>
      </c>
      <c r="J4320">
        <v>1</v>
      </c>
      <c r="K4320">
        <v>22.4</v>
      </c>
    </row>
    <row r="4321" spans="1:11" x14ac:dyDescent="0.25">
      <c r="A4321" t="s">
        <v>6002</v>
      </c>
      <c r="B4321" t="str">
        <f>C4321&amp;"-"&amp;COUNTIF(C$2:C4321,C4321)</f>
        <v>120668-26</v>
      </c>
      <c r="C4321">
        <v>120668</v>
      </c>
      <c r="D4321" s="57">
        <v>45167</v>
      </c>
      <c r="E4321" s="84" t="str">
        <f>F4321&amp;"-"&amp;COUNTIF($F$2:F4321,F4321)</f>
        <v>POLEODUTO-184</v>
      </c>
      <c r="F4321" s="84" t="str">
        <f t="shared" si="181"/>
        <v>POLEODUTO</v>
      </c>
      <c r="G4321" t="s">
        <v>8592</v>
      </c>
      <c r="H4321" s="62">
        <v>72797913000191</v>
      </c>
      <c r="I4321" t="s">
        <v>869</v>
      </c>
      <c r="J4321">
        <v>167</v>
      </c>
      <c r="K4321">
        <v>10821.6</v>
      </c>
    </row>
    <row r="4322" spans="1:11" x14ac:dyDescent="0.25">
      <c r="A4322" t="s">
        <v>6002</v>
      </c>
      <c r="B4322" t="str">
        <f>C4322&amp;"-"&amp;COUNTIF(C$2:C4322,C4322)</f>
        <v>120668-27</v>
      </c>
      <c r="C4322">
        <v>120668</v>
      </c>
      <c r="D4322" s="57">
        <v>45167</v>
      </c>
      <c r="E4322" s="84" t="str">
        <f>F4322&amp;"-"&amp;COUNTIF($F$2:F4322,F4322)</f>
        <v>POLEODUTO-185</v>
      </c>
      <c r="F4322" s="84" t="str">
        <f t="shared" si="181"/>
        <v>POLEODUTO</v>
      </c>
      <c r="G4322" t="s">
        <v>8592</v>
      </c>
      <c r="H4322" s="62">
        <v>72797913000191</v>
      </c>
      <c r="I4322" t="s">
        <v>869</v>
      </c>
      <c r="J4322">
        <v>213</v>
      </c>
      <c r="K4322">
        <v>3919.2</v>
      </c>
    </row>
    <row r="4323" spans="1:11" x14ac:dyDescent="0.25">
      <c r="A4323" t="s">
        <v>6002</v>
      </c>
      <c r="B4323" t="str">
        <f>C4323&amp;"-"&amp;COUNTIF(C$2:C4323,C4323)</f>
        <v>120668-28</v>
      </c>
      <c r="C4323">
        <v>120668</v>
      </c>
      <c r="D4323" s="57">
        <v>45167</v>
      </c>
      <c r="E4323" s="84" t="str">
        <f>F4323&amp;"-"&amp;COUNTIF($F$2:F4323,F4323)</f>
        <v>POLEODUTO-186</v>
      </c>
      <c r="F4323" s="84" t="str">
        <f t="shared" si="181"/>
        <v>POLEODUTO</v>
      </c>
      <c r="G4323" t="s">
        <v>8592</v>
      </c>
      <c r="H4323" s="62">
        <v>72797913000191</v>
      </c>
      <c r="I4323" t="s">
        <v>869</v>
      </c>
      <c r="J4323">
        <v>219</v>
      </c>
      <c r="K4323">
        <v>4555.2</v>
      </c>
    </row>
    <row r="4324" spans="1:11" x14ac:dyDescent="0.25">
      <c r="A4324" t="s">
        <v>6002</v>
      </c>
      <c r="B4324" t="str">
        <f>C4324&amp;"-"&amp;COUNTIF(C$2:C4324,C4324)</f>
        <v>120668-29</v>
      </c>
      <c r="C4324">
        <v>120668</v>
      </c>
      <c r="D4324" s="57">
        <v>45167</v>
      </c>
      <c r="E4324" s="84" t="str">
        <f>F4324&amp;"-"&amp;COUNTIF($F$2:F4324,F4324)</f>
        <v>POLEODUTO-187</v>
      </c>
      <c r="F4324" s="84" t="str">
        <f t="shared" si="181"/>
        <v>POLEODUTO</v>
      </c>
      <c r="G4324" t="s">
        <v>8592</v>
      </c>
      <c r="H4324" s="62">
        <v>72797913000191</v>
      </c>
      <c r="I4324" t="s">
        <v>869</v>
      </c>
      <c r="J4324">
        <v>15</v>
      </c>
      <c r="K4324">
        <v>1260</v>
      </c>
    </row>
    <row r="4325" spans="1:11" x14ac:dyDescent="0.25">
      <c r="A4325" t="s">
        <v>6002</v>
      </c>
      <c r="B4325" t="str">
        <f>C4325&amp;"-"&amp;COUNTIF(C$2:C4325,C4325)</f>
        <v>120668-30</v>
      </c>
      <c r="C4325">
        <v>120668</v>
      </c>
      <c r="D4325" s="57">
        <v>45167</v>
      </c>
      <c r="E4325" s="84" t="str">
        <f>F4325&amp;"-"&amp;COUNTIF($F$2:F4325,F4325)</f>
        <v>POLEODUTO-188</v>
      </c>
      <c r="F4325" s="84" t="str">
        <f t="shared" si="181"/>
        <v>POLEODUTO</v>
      </c>
      <c r="G4325" t="s">
        <v>8592</v>
      </c>
      <c r="H4325" s="62">
        <v>72797913000191</v>
      </c>
      <c r="I4325" t="s">
        <v>869</v>
      </c>
      <c r="J4325">
        <v>14</v>
      </c>
      <c r="K4325">
        <v>425.6</v>
      </c>
    </row>
    <row r="4326" spans="1:11" x14ac:dyDescent="0.25">
      <c r="A4326" t="s">
        <v>6002</v>
      </c>
      <c r="B4326" t="str">
        <f>C4326&amp;"-"&amp;COUNTIF(C$2:C4326,C4326)</f>
        <v>120668-31</v>
      </c>
      <c r="C4326">
        <v>120668</v>
      </c>
      <c r="D4326" s="57">
        <v>45167</v>
      </c>
      <c r="E4326" s="84" t="str">
        <f>F4326&amp;"-"&amp;COUNTIF($F$2:F4326,F4326)</f>
        <v>POLEODUTO-189</v>
      </c>
      <c r="F4326" s="84" t="str">
        <f t="shared" si="181"/>
        <v>POLEODUTO</v>
      </c>
      <c r="G4326" t="s">
        <v>8592</v>
      </c>
      <c r="H4326" s="62">
        <v>72797913000191</v>
      </c>
      <c r="I4326" t="s">
        <v>869</v>
      </c>
      <c r="J4326">
        <v>14</v>
      </c>
      <c r="K4326">
        <v>481.6</v>
      </c>
    </row>
    <row r="4327" spans="1:11" x14ac:dyDescent="0.25">
      <c r="A4327" t="s">
        <v>6002</v>
      </c>
      <c r="B4327" t="str">
        <f>C4327&amp;"-"&amp;COUNTIF(C$2:C4327,C4327)</f>
        <v>120668-32</v>
      </c>
      <c r="C4327">
        <v>120668</v>
      </c>
      <c r="D4327" s="57">
        <v>45167</v>
      </c>
      <c r="E4327" s="84" t="str">
        <f>F4327&amp;"-"&amp;COUNTIF($F$2:F4327,F4327)</f>
        <v>POLEODUTO-190</v>
      </c>
      <c r="F4327" s="84" t="str">
        <f t="shared" si="181"/>
        <v>POLEODUTO</v>
      </c>
      <c r="G4327" t="s">
        <v>8592</v>
      </c>
      <c r="H4327" s="62">
        <v>72797913000191</v>
      </c>
      <c r="I4327" t="s">
        <v>869</v>
      </c>
      <c r="J4327">
        <v>1</v>
      </c>
      <c r="K4327">
        <v>33.97</v>
      </c>
    </row>
    <row r="4328" spans="1:11" x14ac:dyDescent="0.25">
      <c r="A4328" t="s">
        <v>6002</v>
      </c>
      <c r="B4328" t="str">
        <f>C4328&amp;"-"&amp;COUNTIF(C$2:C4328,C4328)</f>
        <v>120668-33</v>
      </c>
      <c r="C4328">
        <v>120668</v>
      </c>
      <c r="D4328" s="57">
        <v>45167</v>
      </c>
      <c r="E4328" s="84" t="str">
        <f>F4328&amp;"-"&amp;COUNTIF($F$2:F4328,F4328)</f>
        <v>POLEODUTO-191</v>
      </c>
      <c r="F4328" s="84" t="str">
        <f t="shared" si="181"/>
        <v>POLEODUTO</v>
      </c>
      <c r="G4328" t="s">
        <v>8592</v>
      </c>
      <c r="H4328" s="62">
        <v>72797913000191</v>
      </c>
      <c r="I4328" t="s">
        <v>869</v>
      </c>
      <c r="J4328">
        <v>1</v>
      </c>
      <c r="K4328">
        <v>84</v>
      </c>
    </row>
    <row r="4329" spans="1:11" x14ac:dyDescent="0.25">
      <c r="A4329" t="s">
        <v>6002</v>
      </c>
      <c r="B4329" t="str">
        <f>C4329&amp;"-"&amp;COUNTIF(C$2:C4329,C4329)</f>
        <v>120668-34</v>
      </c>
      <c r="C4329">
        <v>120668</v>
      </c>
      <c r="D4329" s="57">
        <v>45167</v>
      </c>
      <c r="E4329" s="84" t="str">
        <f>F4329&amp;"-"&amp;COUNTIF($F$2:F4329,F4329)</f>
        <v>POLEODUTO-192</v>
      </c>
      <c r="F4329" s="84" t="str">
        <f t="shared" si="181"/>
        <v>POLEODUTO</v>
      </c>
      <c r="G4329" t="s">
        <v>8592</v>
      </c>
      <c r="H4329" s="62">
        <v>72797913000191</v>
      </c>
      <c r="I4329" t="s">
        <v>869</v>
      </c>
      <c r="J4329">
        <v>677</v>
      </c>
      <c r="K4329">
        <v>88064.16</v>
      </c>
    </row>
    <row r="4330" spans="1:11" x14ac:dyDescent="0.25">
      <c r="A4330" t="s">
        <v>6002</v>
      </c>
      <c r="B4330" t="str">
        <f>C4330&amp;"-"&amp;COUNTIF(C$2:C4330,C4330)</f>
        <v>120668-35</v>
      </c>
      <c r="C4330">
        <v>120668</v>
      </c>
      <c r="D4330" s="57">
        <v>45167</v>
      </c>
      <c r="E4330" s="84" t="str">
        <f>F4330&amp;"-"&amp;COUNTIF($F$2:F4330,F4330)</f>
        <v>POLEODUTO-193</v>
      </c>
      <c r="F4330" s="84" t="str">
        <f t="shared" si="181"/>
        <v>POLEODUTO</v>
      </c>
      <c r="G4330" t="s">
        <v>8592</v>
      </c>
      <c r="H4330" s="62">
        <v>72797913000191</v>
      </c>
      <c r="I4330" t="s">
        <v>869</v>
      </c>
      <c r="J4330">
        <v>565</v>
      </c>
      <c r="K4330">
        <v>20340</v>
      </c>
    </row>
    <row r="4331" spans="1:11" x14ac:dyDescent="0.25">
      <c r="A4331" t="s">
        <v>6002</v>
      </c>
      <c r="B4331" t="str">
        <f>C4331&amp;"-"&amp;COUNTIF(C$2:C4331,C4331)</f>
        <v>120668-36</v>
      </c>
      <c r="C4331">
        <v>120668</v>
      </c>
      <c r="D4331" s="57">
        <v>45167</v>
      </c>
      <c r="E4331" s="84" t="str">
        <f>F4331&amp;"-"&amp;COUNTIF($F$2:F4331,F4331)</f>
        <v>POLEODUTO-194</v>
      </c>
      <c r="F4331" s="84" t="str">
        <f t="shared" si="181"/>
        <v>POLEODUTO</v>
      </c>
      <c r="G4331" t="s">
        <v>8592</v>
      </c>
      <c r="H4331" s="62">
        <v>72797913000191</v>
      </c>
      <c r="I4331" t="s">
        <v>869</v>
      </c>
      <c r="J4331">
        <v>393</v>
      </c>
      <c r="K4331">
        <v>16663.2</v>
      </c>
    </row>
    <row r="4332" spans="1:11" x14ac:dyDescent="0.25">
      <c r="A4332" t="s">
        <v>6002</v>
      </c>
      <c r="B4332" t="str">
        <f>C4332&amp;"-"&amp;COUNTIF(C$2:C4332,C4332)</f>
        <v>120668-37</v>
      </c>
      <c r="C4332">
        <v>120668</v>
      </c>
      <c r="D4332" s="57">
        <v>45167</v>
      </c>
      <c r="E4332" s="84" t="str">
        <f>F4332&amp;"-"&amp;COUNTIF($F$2:F4332,F4332)</f>
        <v>POLEODUTO-195</v>
      </c>
      <c r="F4332" s="84" t="str">
        <f t="shared" si="181"/>
        <v>POLEODUTO</v>
      </c>
      <c r="G4332" t="s">
        <v>8592</v>
      </c>
      <c r="H4332" s="62">
        <v>72797913000191</v>
      </c>
      <c r="I4332" t="s">
        <v>869</v>
      </c>
      <c r="J4332">
        <v>27</v>
      </c>
      <c r="K4332">
        <v>4546.26</v>
      </c>
    </row>
    <row r="4333" spans="1:11" x14ac:dyDescent="0.25">
      <c r="A4333" t="s">
        <v>6002</v>
      </c>
      <c r="B4333" t="str">
        <f>C4333&amp;"-"&amp;COUNTIF(C$2:C4333,C4333)</f>
        <v>120668-38</v>
      </c>
      <c r="C4333">
        <v>120668</v>
      </c>
      <c r="D4333" s="57">
        <v>45167</v>
      </c>
      <c r="E4333" s="84" t="str">
        <f>F4333&amp;"-"&amp;COUNTIF($F$2:F4333,F4333)</f>
        <v>POLEODUTO-196</v>
      </c>
      <c r="F4333" s="84" t="str">
        <f t="shared" si="181"/>
        <v>POLEODUTO</v>
      </c>
      <c r="G4333" t="s">
        <v>8592</v>
      </c>
      <c r="H4333" s="62">
        <v>72797913000191</v>
      </c>
      <c r="I4333" t="s">
        <v>869</v>
      </c>
      <c r="J4333">
        <v>23</v>
      </c>
      <c r="K4333">
        <v>1398.4</v>
      </c>
    </row>
    <row r="4334" spans="1:11" x14ac:dyDescent="0.25">
      <c r="A4334" t="s">
        <v>6002</v>
      </c>
      <c r="B4334" t="str">
        <f>C4334&amp;"-"&amp;COUNTIF(C$2:C4334,C4334)</f>
        <v>120668-39</v>
      </c>
      <c r="C4334">
        <v>120668</v>
      </c>
      <c r="D4334" s="57">
        <v>45167</v>
      </c>
      <c r="E4334" s="84" t="str">
        <f>F4334&amp;"-"&amp;COUNTIF($F$2:F4334,F4334)</f>
        <v>POLEODUTO-197</v>
      </c>
      <c r="F4334" s="84" t="str">
        <f t="shared" si="181"/>
        <v>POLEODUTO</v>
      </c>
      <c r="G4334" t="s">
        <v>8592</v>
      </c>
      <c r="H4334" s="62">
        <v>72797913000191</v>
      </c>
      <c r="I4334" t="s">
        <v>869</v>
      </c>
      <c r="J4334">
        <v>23</v>
      </c>
      <c r="K4334">
        <v>1582.4</v>
      </c>
    </row>
    <row r="4335" spans="1:11" x14ac:dyDescent="0.25">
      <c r="A4335" t="s">
        <v>6002</v>
      </c>
      <c r="B4335" t="str">
        <f>C4335&amp;"-"&amp;COUNTIF(C$2:C4335,C4335)</f>
        <v>120668-40</v>
      </c>
      <c r="C4335">
        <v>120668</v>
      </c>
      <c r="D4335" s="57">
        <v>45167</v>
      </c>
      <c r="E4335" s="84" t="str">
        <f>F4335&amp;"-"&amp;COUNTIF($F$2:F4335,F4335)</f>
        <v>POLEODUTO-198</v>
      </c>
      <c r="F4335" s="84" t="str">
        <f t="shared" si="181"/>
        <v>POLEODUTO</v>
      </c>
      <c r="G4335" t="s">
        <v>8592</v>
      </c>
      <c r="H4335" s="62">
        <v>72797913000191</v>
      </c>
      <c r="I4335" t="s">
        <v>869</v>
      </c>
      <c r="J4335">
        <v>210</v>
      </c>
      <c r="K4335">
        <v>47546.1</v>
      </c>
    </row>
    <row r="4336" spans="1:11" x14ac:dyDescent="0.25">
      <c r="A4336" t="s">
        <v>6002</v>
      </c>
      <c r="B4336" t="str">
        <f>C4336&amp;"-"&amp;COUNTIF(C$2:C4336,C4336)</f>
        <v>120668-41</v>
      </c>
      <c r="C4336">
        <v>120668</v>
      </c>
      <c r="D4336" s="57">
        <v>45167</v>
      </c>
      <c r="E4336" s="84" t="str">
        <f>F4336&amp;"-"&amp;COUNTIF($F$2:F4336,F4336)</f>
        <v>POLEODUTO-199</v>
      </c>
      <c r="F4336" s="84" t="str">
        <f t="shared" si="181"/>
        <v>POLEODUTO</v>
      </c>
      <c r="G4336" t="s">
        <v>8592</v>
      </c>
      <c r="H4336" s="62">
        <v>72797913000191</v>
      </c>
      <c r="I4336" t="s">
        <v>869</v>
      </c>
      <c r="J4336">
        <v>10</v>
      </c>
      <c r="K4336">
        <v>2776.1</v>
      </c>
    </row>
    <row r="4337" spans="1:11" x14ac:dyDescent="0.25">
      <c r="A4337" t="s">
        <v>6002</v>
      </c>
      <c r="B4337" t="str">
        <f>C4337&amp;"-"&amp;COUNTIF(C$2:C4337,C4337)</f>
        <v>120668-42</v>
      </c>
      <c r="C4337">
        <v>120668</v>
      </c>
      <c r="D4337" s="57">
        <v>45167</v>
      </c>
      <c r="E4337" s="84" t="str">
        <f>F4337&amp;"-"&amp;COUNTIF($F$2:F4337,F4337)</f>
        <v>POLEODUTO-200</v>
      </c>
      <c r="F4337" s="84" t="str">
        <f t="shared" si="181"/>
        <v>POLEODUTO</v>
      </c>
      <c r="G4337" t="s">
        <v>8592</v>
      </c>
      <c r="H4337" s="62">
        <v>72797913000191</v>
      </c>
      <c r="I4337" t="s">
        <v>869</v>
      </c>
      <c r="J4337">
        <v>11</v>
      </c>
      <c r="K4337">
        <v>589.6</v>
      </c>
    </row>
    <row r="4338" spans="1:11" x14ac:dyDescent="0.25">
      <c r="A4338" t="s">
        <v>6002</v>
      </c>
      <c r="B4338" t="str">
        <f>C4338&amp;"-"&amp;COUNTIF(C$2:C4338,C4338)</f>
        <v>120668-43</v>
      </c>
      <c r="C4338">
        <v>120668</v>
      </c>
      <c r="D4338" s="57">
        <v>45167</v>
      </c>
      <c r="E4338" s="84" t="str">
        <f>F4338&amp;"-"&amp;COUNTIF($F$2:F4338,F4338)</f>
        <v>POLEODUTO-201</v>
      </c>
      <c r="F4338" s="84" t="str">
        <f t="shared" si="181"/>
        <v>POLEODUTO</v>
      </c>
      <c r="G4338" t="s">
        <v>8592</v>
      </c>
      <c r="H4338" s="62">
        <v>72797913000191</v>
      </c>
      <c r="I4338" t="s">
        <v>869</v>
      </c>
      <c r="J4338">
        <v>1</v>
      </c>
      <c r="K4338">
        <v>53.6</v>
      </c>
    </row>
    <row r="4339" spans="1:11" x14ac:dyDescent="0.25">
      <c r="A4339" t="s">
        <v>6002</v>
      </c>
      <c r="B4339" t="str">
        <f>C4339&amp;"-"&amp;COUNTIF(C$2:C4339,C4339)</f>
        <v>120668-44</v>
      </c>
      <c r="C4339">
        <v>120668</v>
      </c>
      <c r="D4339" s="57">
        <v>45167</v>
      </c>
      <c r="E4339" s="84" t="str">
        <f>F4339&amp;"-"&amp;COUNTIF($F$2:F4339,F4339)</f>
        <v>POLEODUTO-202</v>
      </c>
      <c r="F4339" s="84" t="str">
        <f t="shared" si="181"/>
        <v>POLEODUTO</v>
      </c>
      <c r="G4339" t="s">
        <v>8592</v>
      </c>
      <c r="H4339" s="62">
        <v>72797913000191</v>
      </c>
      <c r="I4339" t="s">
        <v>869</v>
      </c>
      <c r="J4339">
        <v>3</v>
      </c>
      <c r="K4339">
        <v>160.80000000000001</v>
      </c>
    </row>
    <row r="4340" spans="1:11" x14ac:dyDescent="0.25">
      <c r="A4340" t="s">
        <v>6002</v>
      </c>
      <c r="B4340" t="str">
        <f>C4340&amp;"-"&amp;COUNTIF(C$2:C4340,C4340)</f>
        <v>120668-45</v>
      </c>
      <c r="C4340">
        <v>120668</v>
      </c>
      <c r="D4340" s="57">
        <v>45167</v>
      </c>
      <c r="E4340" s="84" t="str">
        <f>F4340&amp;"-"&amp;COUNTIF($F$2:F4340,F4340)</f>
        <v>POLEODUTO-203</v>
      </c>
      <c r="F4340" s="84" t="str">
        <f t="shared" si="181"/>
        <v>POLEODUTO</v>
      </c>
      <c r="G4340" t="s">
        <v>8592</v>
      </c>
      <c r="H4340" s="62">
        <v>72797913000191</v>
      </c>
      <c r="I4340" t="s">
        <v>5984</v>
      </c>
      <c r="J4340">
        <v>1734</v>
      </c>
      <c r="K4340">
        <v>293132.7</v>
      </c>
    </row>
    <row r="4341" spans="1:11" x14ac:dyDescent="0.25">
      <c r="A4341" t="s">
        <v>6002</v>
      </c>
      <c r="B4341" t="str">
        <f>C4341&amp;"-"&amp;COUNTIF(C$2:C4341,C4341)</f>
        <v>120668-46</v>
      </c>
      <c r="C4341">
        <v>120668</v>
      </c>
      <c r="D4341" s="57">
        <v>45167</v>
      </c>
      <c r="E4341" s="84" t="str">
        <f>F4341&amp;"-"&amp;COUNTIF($F$2:F4341,F4341)</f>
        <v>POLEODUTO-204</v>
      </c>
      <c r="F4341" s="84" t="str">
        <f t="shared" si="181"/>
        <v>POLEODUTO</v>
      </c>
      <c r="G4341" t="s">
        <v>8592</v>
      </c>
      <c r="H4341" s="62">
        <v>72797913000191</v>
      </c>
      <c r="I4341" t="s">
        <v>869</v>
      </c>
      <c r="J4341">
        <v>12</v>
      </c>
      <c r="K4341">
        <v>785.64</v>
      </c>
    </row>
    <row r="4342" spans="1:11" x14ac:dyDescent="0.25">
      <c r="A4342" t="s">
        <v>6002</v>
      </c>
      <c r="B4342" t="str">
        <f>C4342&amp;"-"&amp;COUNTIF(C$2:C4342,C4342)</f>
        <v>120668-47</v>
      </c>
      <c r="C4342">
        <v>120668</v>
      </c>
      <c r="D4342" s="57">
        <v>45167</v>
      </c>
      <c r="E4342" s="84" t="str">
        <f>F4342&amp;"-"&amp;COUNTIF($F$2:F4342,F4342)</f>
        <v>POLEODUTO-205</v>
      </c>
      <c r="F4342" s="84" t="str">
        <f t="shared" si="181"/>
        <v>POLEODUTO</v>
      </c>
      <c r="G4342" t="s">
        <v>8592</v>
      </c>
      <c r="H4342" s="62">
        <v>72797913000191</v>
      </c>
      <c r="I4342" t="s">
        <v>869</v>
      </c>
      <c r="J4342">
        <v>13</v>
      </c>
      <c r="K4342">
        <v>408.98</v>
      </c>
    </row>
    <row r="4343" spans="1:11" x14ac:dyDescent="0.25">
      <c r="A4343" t="s">
        <v>6002</v>
      </c>
      <c r="B4343" t="str">
        <f>C4343&amp;"-"&amp;COUNTIF(C$2:C4343,C4343)</f>
        <v>120668-48</v>
      </c>
      <c r="C4343">
        <v>120668</v>
      </c>
      <c r="D4343" s="57">
        <v>45167</v>
      </c>
      <c r="E4343" s="84" t="str">
        <f>F4343&amp;"-"&amp;COUNTIF($F$2:F4343,F4343)</f>
        <v>POLEODUTO-206</v>
      </c>
      <c r="F4343" s="84" t="str">
        <f t="shared" si="181"/>
        <v>POLEODUTO</v>
      </c>
      <c r="G4343" t="s">
        <v>8592</v>
      </c>
      <c r="H4343" s="62">
        <v>72797913000191</v>
      </c>
      <c r="I4343" t="s">
        <v>869</v>
      </c>
      <c r="J4343">
        <v>1</v>
      </c>
      <c r="K4343">
        <v>41.66</v>
      </c>
    </row>
    <row r="4344" spans="1:11" x14ac:dyDescent="0.25">
      <c r="A4344" t="s">
        <v>6002</v>
      </c>
      <c r="B4344" t="str">
        <f>C4344&amp;"-"&amp;COUNTIF(C$2:C4344,C4344)</f>
        <v>120668-49</v>
      </c>
      <c r="C4344">
        <v>120668</v>
      </c>
      <c r="D4344" s="57">
        <v>45167</v>
      </c>
      <c r="E4344" s="84" t="str">
        <f>F4344&amp;"-"&amp;COUNTIF($F$2:F4344,F4344)</f>
        <v>POLEODUTO-207</v>
      </c>
      <c r="F4344" s="84" t="str">
        <f t="shared" si="181"/>
        <v>POLEODUTO</v>
      </c>
      <c r="G4344" t="s">
        <v>8592</v>
      </c>
      <c r="H4344" s="62">
        <v>72797913000191</v>
      </c>
      <c r="I4344" t="s">
        <v>869</v>
      </c>
      <c r="J4344">
        <v>1</v>
      </c>
      <c r="K4344">
        <v>40.81</v>
      </c>
    </row>
    <row r="4345" spans="1:11" x14ac:dyDescent="0.25">
      <c r="A4345" t="s">
        <v>6002</v>
      </c>
      <c r="B4345" t="str">
        <f>C4345&amp;"-"&amp;COUNTIF(C$2:C4345,C4345)</f>
        <v>120668-50</v>
      </c>
      <c r="C4345">
        <v>120668</v>
      </c>
      <c r="D4345" s="57">
        <v>45167</v>
      </c>
      <c r="E4345" s="84" t="str">
        <f>F4345&amp;"-"&amp;COUNTIF($F$2:F4345,F4345)</f>
        <v>POLEODUTO-208</v>
      </c>
      <c r="F4345" s="84" t="str">
        <f t="shared" si="181"/>
        <v>POLEODUTO</v>
      </c>
      <c r="G4345" t="s">
        <v>8592</v>
      </c>
      <c r="H4345" s="62">
        <v>72797913000191</v>
      </c>
      <c r="I4345" t="s">
        <v>869</v>
      </c>
      <c r="J4345">
        <v>167</v>
      </c>
      <c r="K4345">
        <v>9938.17</v>
      </c>
    </row>
    <row r="4346" spans="1:11" x14ac:dyDescent="0.25">
      <c r="A4346" t="s">
        <v>6002</v>
      </c>
      <c r="B4346" t="str">
        <f>C4346&amp;"-"&amp;COUNTIF(C$2:C4346,C4346)</f>
        <v>120668-51</v>
      </c>
      <c r="C4346">
        <v>120668</v>
      </c>
      <c r="D4346" s="57">
        <v>45167</v>
      </c>
      <c r="E4346" s="84" t="str">
        <f>F4346&amp;"-"&amp;COUNTIF($F$2:F4346,F4346)</f>
        <v>POLEODUTO-209</v>
      </c>
      <c r="F4346" s="84" t="str">
        <f t="shared" si="181"/>
        <v>POLEODUTO</v>
      </c>
      <c r="G4346" t="s">
        <v>8592</v>
      </c>
      <c r="H4346" s="62">
        <v>72797913000191</v>
      </c>
      <c r="I4346" t="s">
        <v>869</v>
      </c>
      <c r="J4346">
        <v>213</v>
      </c>
      <c r="K4346">
        <v>6700.98</v>
      </c>
    </row>
    <row r="4347" spans="1:11" x14ac:dyDescent="0.25">
      <c r="A4347" t="s">
        <v>6002</v>
      </c>
      <c r="B4347" t="str">
        <f>C4347&amp;"-"&amp;COUNTIF(C$2:C4347,C4347)</f>
        <v>120668-52</v>
      </c>
      <c r="C4347">
        <v>120668</v>
      </c>
      <c r="D4347" s="57">
        <v>45167</v>
      </c>
      <c r="E4347" s="84" t="str">
        <f>F4347&amp;"-"&amp;COUNTIF($F$2:F4347,F4347)</f>
        <v>POLEODUTO-210</v>
      </c>
      <c r="F4347" s="84" t="str">
        <f t="shared" si="181"/>
        <v>POLEODUTO</v>
      </c>
      <c r="G4347" t="s">
        <v>8592</v>
      </c>
      <c r="H4347" s="62">
        <v>72797913000191</v>
      </c>
      <c r="I4347" t="s">
        <v>869</v>
      </c>
      <c r="J4347">
        <v>219</v>
      </c>
      <c r="K4347">
        <v>13963.44</v>
      </c>
    </row>
    <row r="4348" spans="1:11" x14ac:dyDescent="0.25">
      <c r="A4348" t="s">
        <v>6002</v>
      </c>
      <c r="B4348" t="str">
        <f>C4348&amp;"-"&amp;COUNTIF(C$2:C4348,C4348)</f>
        <v>120668-53</v>
      </c>
      <c r="C4348">
        <v>120668</v>
      </c>
      <c r="D4348" s="57">
        <v>45167</v>
      </c>
      <c r="E4348" s="84" t="str">
        <f>F4348&amp;"-"&amp;COUNTIF($F$2:F4348,F4348)</f>
        <v>POLEODUTO-211</v>
      </c>
      <c r="F4348" s="84" t="str">
        <f t="shared" si="181"/>
        <v>POLEODUTO</v>
      </c>
      <c r="G4348" t="s">
        <v>8592</v>
      </c>
      <c r="H4348" s="62">
        <v>72797913000191</v>
      </c>
      <c r="I4348" t="s">
        <v>869</v>
      </c>
      <c r="J4348">
        <v>15</v>
      </c>
      <c r="K4348">
        <v>1262.55</v>
      </c>
    </row>
    <row r="4349" spans="1:11" x14ac:dyDescent="0.25">
      <c r="A4349" t="s">
        <v>6002</v>
      </c>
      <c r="B4349" t="str">
        <f>C4349&amp;"-"&amp;COUNTIF(C$2:C4349,C4349)</f>
        <v>120668-54</v>
      </c>
      <c r="C4349">
        <v>120668</v>
      </c>
      <c r="D4349" s="57">
        <v>45167</v>
      </c>
      <c r="E4349" s="84" t="str">
        <f>F4349&amp;"-"&amp;COUNTIF($F$2:F4349,F4349)</f>
        <v>POLEODUTO-212</v>
      </c>
      <c r="F4349" s="84" t="str">
        <f t="shared" si="181"/>
        <v>POLEODUTO</v>
      </c>
      <c r="G4349" t="s">
        <v>8592</v>
      </c>
      <c r="H4349" s="62">
        <v>72797913000191</v>
      </c>
      <c r="I4349" t="s">
        <v>869</v>
      </c>
      <c r="J4349">
        <v>14</v>
      </c>
      <c r="K4349">
        <v>1035.58</v>
      </c>
    </row>
    <row r="4350" spans="1:11" x14ac:dyDescent="0.25">
      <c r="A4350" t="s">
        <v>6002</v>
      </c>
      <c r="B4350" t="str">
        <f>C4350&amp;"-"&amp;COUNTIF(C$2:C4350,C4350)</f>
        <v>120668-55</v>
      </c>
      <c r="C4350">
        <v>120668</v>
      </c>
      <c r="D4350" s="57">
        <v>45167</v>
      </c>
      <c r="E4350" s="84" t="str">
        <f>F4350&amp;"-"&amp;COUNTIF($F$2:F4350,F4350)</f>
        <v>POLEODUTO-213</v>
      </c>
      <c r="F4350" s="84" t="str">
        <f t="shared" si="181"/>
        <v>POLEODUTO</v>
      </c>
      <c r="G4350" t="s">
        <v>8592</v>
      </c>
      <c r="H4350" s="62">
        <v>72797913000191</v>
      </c>
      <c r="I4350" t="s">
        <v>869</v>
      </c>
      <c r="J4350">
        <v>14</v>
      </c>
      <c r="K4350">
        <v>1106.98</v>
      </c>
    </row>
    <row r="4351" spans="1:11" x14ac:dyDescent="0.25">
      <c r="A4351" t="s">
        <v>6002</v>
      </c>
      <c r="B4351" t="str">
        <f>C4351&amp;"-"&amp;COUNTIF(C$2:C4351,C4351)</f>
        <v>120668-56</v>
      </c>
      <c r="C4351">
        <v>120668</v>
      </c>
      <c r="D4351" s="57">
        <v>45167</v>
      </c>
      <c r="E4351" s="84" t="str">
        <f>F4351&amp;"-"&amp;COUNTIF($F$2:F4351,F4351)</f>
        <v>POLEODUTO-214</v>
      </c>
      <c r="F4351" s="84" t="str">
        <f t="shared" si="181"/>
        <v>POLEODUTO</v>
      </c>
      <c r="G4351" t="s">
        <v>8592</v>
      </c>
      <c r="H4351" s="62">
        <v>72797913000191</v>
      </c>
      <c r="I4351" t="s">
        <v>869</v>
      </c>
      <c r="J4351">
        <v>1</v>
      </c>
      <c r="K4351">
        <v>68.010000000000005</v>
      </c>
    </row>
    <row r="4352" spans="1:11" x14ac:dyDescent="0.25">
      <c r="A4352" t="s">
        <v>6002</v>
      </c>
      <c r="B4352" t="str">
        <f>C4352&amp;"-"&amp;COUNTIF(C$2:C4352,C4352)</f>
        <v>120668-57</v>
      </c>
      <c r="C4352">
        <v>120668</v>
      </c>
      <c r="D4352" s="57">
        <v>45167</v>
      </c>
      <c r="E4352" s="84" t="str">
        <f>F4352&amp;"-"&amp;COUNTIF($F$2:F4352,F4352)</f>
        <v>POLEODUTO-215</v>
      </c>
      <c r="F4352" s="84" t="str">
        <f t="shared" si="181"/>
        <v>POLEODUTO</v>
      </c>
      <c r="G4352" t="s">
        <v>8592</v>
      </c>
      <c r="H4352" s="62">
        <v>72797913000191</v>
      </c>
      <c r="I4352" t="s">
        <v>869</v>
      </c>
      <c r="J4352">
        <v>677</v>
      </c>
      <c r="K4352">
        <v>80014.63</v>
      </c>
    </row>
    <row r="4353" spans="1:11" x14ac:dyDescent="0.25">
      <c r="A4353" t="s">
        <v>6002</v>
      </c>
      <c r="B4353" t="str">
        <f>C4353&amp;"-"&amp;COUNTIF(C$2:C4353,C4353)</f>
        <v>120668-58</v>
      </c>
      <c r="C4353">
        <v>120668</v>
      </c>
      <c r="D4353" s="57">
        <v>45167</v>
      </c>
      <c r="E4353" s="84" t="str">
        <f>F4353&amp;"-"&amp;COUNTIF($F$2:F4353,F4353)</f>
        <v>POLEODUTO-216</v>
      </c>
      <c r="F4353" s="84" t="str">
        <f t="shared" si="181"/>
        <v>POLEODUTO</v>
      </c>
      <c r="G4353" t="s">
        <v>8592</v>
      </c>
      <c r="H4353" s="62">
        <v>72797913000191</v>
      </c>
      <c r="I4353" t="s">
        <v>869</v>
      </c>
      <c r="J4353">
        <v>565</v>
      </c>
      <c r="K4353">
        <v>66777.350000000006</v>
      </c>
    </row>
    <row r="4354" spans="1:11" x14ac:dyDescent="0.25">
      <c r="A4354" t="s">
        <v>6002</v>
      </c>
      <c r="B4354" t="str">
        <f>C4354&amp;"-"&amp;COUNTIF(C$2:C4354,C4354)</f>
        <v>120668-59</v>
      </c>
      <c r="C4354">
        <v>120668</v>
      </c>
      <c r="D4354" s="57">
        <v>45167</v>
      </c>
      <c r="E4354" s="84" t="str">
        <f>F4354&amp;"-"&amp;COUNTIF($F$2:F4354,F4354)</f>
        <v>POLEODUTO-217</v>
      </c>
      <c r="F4354" s="84" t="str">
        <f t="shared" si="181"/>
        <v>POLEODUTO</v>
      </c>
      <c r="G4354" t="s">
        <v>8592</v>
      </c>
      <c r="H4354" s="62">
        <v>72797913000191</v>
      </c>
      <c r="I4354" t="s">
        <v>869</v>
      </c>
      <c r="J4354">
        <v>393</v>
      </c>
      <c r="K4354">
        <v>49789.17</v>
      </c>
    </row>
    <row r="4355" spans="1:11" x14ac:dyDescent="0.25">
      <c r="A4355" t="s">
        <v>6002</v>
      </c>
      <c r="B4355" t="str">
        <f>C4355&amp;"-"&amp;COUNTIF(C$2:C4355,C4355)</f>
        <v>120668-60</v>
      </c>
      <c r="C4355">
        <v>120668</v>
      </c>
      <c r="D4355" s="57">
        <v>45167</v>
      </c>
      <c r="E4355" s="84" t="str">
        <f>F4355&amp;"-"&amp;COUNTIF($F$2:F4355,F4355)</f>
        <v>POLEODUTO-218</v>
      </c>
      <c r="F4355" s="84" t="str">
        <f t="shared" ref="F4355:F4418" si="182">LEFT(G4355,SEARCH(" ",G4355)-1)</f>
        <v>POLEODUTO</v>
      </c>
      <c r="G4355" t="s">
        <v>8592</v>
      </c>
      <c r="H4355" s="62">
        <v>72797913000191</v>
      </c>
      <c r="I4355" t="s">
        <v>869</v>
      </c>
      <c r="J4355">
        <v>27</v>
      </c>
      <c r="K4355">
        <v>4568.13</v>
      </c>
    </row>
    <row r="4356" spans="1:11" x14ac:dyDescent="0.25">
      <c r="A4356" t="s">
        <v>6002</v>
      </c>
      <c r="B4356" t="str">
        <f>C4356&amp;"-"&amp;COUNTIF(C$2:C4356,C4356)</f>
        <v>120668-61</v>
      </c>
      <c r="C4356">
        <v>120668</v>
      </c>
      <c r="D4356" s="57">
        <v>45167</v>
      </c>
      <c r="E4356" s="84" t="str">
        <f>F4356&amp;"-"&amp;COUNTIF($F$2:F4356,F4356)</f>
        <v>POLEODUTO-219</v>
      </c>
      <c r="F4356" s="84" t="str">
        <f t="shared" si="182"/>
        <v>POLEODUTO</v>
      </c>
      <c r="G4356" t="s">
        <v>8592</v>
      </c>
      <c r="H4356" s="62">
        <v>72797913000191</v>
      </c>
      <c r="I4356" t="s">
        <v>869</v>
      </c>
      <c r="J4356">
        <v>23</v>
      </c>
      <c r="K4356">
        <v>3402.62</v>
      </c>
    </row>
    <row r="4357" spans="1:11" x14ac:dyDescent="0.25">
      <c r="A4357" t="s">
        <v>6002</v>
      </c>
      <c r="B4357" t="str">
        <f>C4357&amp;"-"&amp;COUNTIF(C$2:C4357,C4357)</f>
        <v>120668-62</v>
      </c>
      <c r="C4357">
        <v>120668</v>
      </c>
      <c r="D4357" s="57">
        <v>45167</v>
      </c>
      <c r="E4357" s="84" t="str">
        <f>F4357&amp;"-"&amp;COUNTIF($F$2:F4357,F4357)</f>
        <v>POLEODUTO-220</v>
      </c>
      <c r="F4357" s="84" t="str">
        <f t="shared" si="182"/>
        <v>POLEODUTO</v>
      </c>
      <c r="G4357" t="s">
        <v>8592</v>
      </c>
      <c r="H4357" s="62">
        <v>72797913000191</v>
      </c>
      <c r="I4357" t="s">
        <v>869</v>
      </c>
      <c r="J4357">
        <v>23</v>
      </c>
      <c r="K4357">
        <v>3636.99</v>
      </c>
    </row>
    <row r="4358" spans="1:11" x14ac:dyDescent="0.25">
      <c r="A4358" t="s">
        <v>6002</v>
      </c>
      <c r="B4358" t="str">
        <f>C4358&amp;"-"&amp;COUNTIF(C$2:C4358,C4358)</f>
        <v>120668-63</v>
      </c>
      <c r="C4358">
        <v>120668</v>
      </c>
      <c r="D4358" s="57">
        <v>45167</v>
      </c>
      <c r="E4358" s="84" t="str">
        <f>F4358&amp;"-"&amp;COUNTIF($F$2:F4358,F4358)</f>
        <v>POLEODUTO-221</v>
      </c>
      <c r="F4358" s="84" t="str">
        <f t="shared" si="182"/>
        <v>POLEODUTO</v>
      </c>
      <c r="G4358" t="s">
        <v>8592</v>
      </c>
      <c r="H4358" s="62">
        <v>72797913000191</v>
      </c>
      <c r="I4358" t="s">
        <v>869</v>
      </c>
      <c r="J4358">
        <v>210</v>
      </c>
      <c r="K4358">
        <v>75167.399999999994</v>
      </c>
    </row>
    <row r="4359" spans="1:11" x14ac:dyDescent="0.25">
      <c r="A4359" t="s">
        <v>6002</v>
      </c>
      <c r="B4359" t="str">
        <f>C4359&amp;"-"&amp;COUNTIF(C$2:C4359,C4359)</f>
        <v>120668-64</v>
      </c>
      <c r="C4359">
        <v>120668</v>
      </c>
      <c r="D4359" s="57">
        <v>45167</v>
      </c>
      <c r="E4359" s="84" t="str">
        <f>F4359&amp;"-"&amp;COUNTIF($F$2:F4359,F4359)</f>
        <v>POLEODUTO-222</v>
      </c>
      <c r="F4359" s="84" t="str">
        <f t="shared" si="182"/>
        <v>POLEODUTO</v>
      </c>
      <c r="G4359" t="s">
        <v>8592</v>
      </c>
      <c r="H4359" s="62">
        <v>72797913000191</v>
      </c>
      <c r="I4359" t="s">
        <v>869</v>
      </c>
      <c r="J4359">
        <v>10</v>
      </c>
      <c r="K4359">
        <v>4148.8999999999996</v>
      </c>
    </row>
    <row r="4360" spans="1:11" x14ac:dyDescent="0.25">
      <c r="A4360" t="s">
        <v>6002</v>
      </c>
      <c r="B4360" t="str">
        <f>C4360&amp;"-"&amp;COUNTIF(C$2:C4360,C4360)</f>
        <v>120668-65</v>
      </c>
      <c r="C4360">
        <v>120668</v>
      </c>
      <c r="D4360" s="57">
        <v>45167</v>
      </c>
      <c r="E4360" s="84" t="str">
        <f>F4360&amp;"-"&amp;COUNTIF($F$2:F4360,F4360)</f>
        <v>POLEODUTO-223</v>
      </c>
      <c r="F4360" s="84" t="str">
        <f t="shared" si="182"/>
        <v>POLEODUTO</v>
      </c>
      <c r="G4360" t="s">
        <v>8592</v>
      </c>
      <c r="H4360" s="62">
        <v>72797913000191</v>
      </c>
      <c r="I4360" t="s">
        <v>869</v>
      </c>
      <c r="J4360">
        <v>11</v>
      </c>
      <c r="K4360">
        <v>1094.28</v>
      </c>
    </row>
    <row r="4361" spans="1:11" x14ac:dyDescent="0.25">
      <c r="A4361" t="s">
        <v>6002</v>
      </c>
      <c r="B4361" t="str">
        <f>C4361&amp;"-"&amp;COUNTIF(C$2:C4361,C4361)</f>
        <v>120668-66</v>
      </c>
      <c r="C4361">
        <v>120668</v>
      </c>
      <c r="D4361" s="57">
        <v>45167</v>
      </c>
      <c r="E4361" s="84" t="str">
        <f>F4361&amp;"-"&amp;COUNTIF($F$2:F4361,F4361)</f>
        <v>POLEODUTO-224</v>
      </c>
      <c r="F4361" s="84" t="str">
        <f t="shared" si="182"/>
        <v>POLEODUTO</v>
      </c>
      <c r="G4361" t="s">
        <v>8592</v>
      </c>
      <c r="H4361" s="62">
        <v>72797913000191</v>
      </c>
      <c r="I4361" t="s">
        <v>869</v>
      </c>
      <c r="J4361">
        <v>1</v>
      </c>
      <c r="K4361">
        <v>99.48</v>
      </c>
    </row>
    <row r="4362" spans="1:11" x14ac:dyDescent="0.25">
      <c r="A4362" t="s">
        <v>6002</v>
      </c>
      <c r="B4362" t="str">
        <f>C4362&amp;"-"&amp;COUNTIF(C$2:C4362,C4362)</f>
        <v>120668-67</v>
      </c>
      <c r="C4362">
        <v>120668</v>
      </c>
      <c r="D4362" s="57">
        <v>45167</v>
      </c>
      <c r="E4362" s="84" t="str">
        <f>F4362&amp;"-"&amp;COUNTIF($F$2:F4362,F4362)</f>
        <v>POLEODUTO-225</v>
      </c>
      <c r="F4362" s="84" t="str">
        <f t="shared" si="182"/>
        <v>POLEODUTO</v>
      </c>
      <c r="G4362" t="s">
        <v>8592</v>
      </c>
      <c r="H4362" s="62">
        <v>72797913000191</v>
      </c>
      <c r="I4362" t="s">
        <v>869</v>
      </c>
      <c r="J4362">
        <v>3</v>
      </c>
      <c r="K4362">
        <v>298.44</v>
      </c>
    </row>
    <row r="4363" spans="1:11" x14ac:dyDescent="0.25">
      <c r="A4363" t="s">
        <v>6002</v>
      </c>
      <c r="B4363" t="str">
        <f>C4363&amp;"-"&amp;COUNTIF(C$2:C4363,C4363)</f>
        <v>120676-1</v>
      </c>
      <c r="C4363">
        <v>120676</v>
      </c>
      <c r="D4363" s="57">
        <v>45167</v>
      </c>
      <c r="E4363" s="84" t="str">
        <f>F4363&amp;"-"&amp;COUNTIF($F$2:F4363,F4363)</f>
        <v>POLEODUTO-226</v>
      </c>
      <c r="F4363" s="84" t="str">
        <f t="shared" si="182"/>
        <v>POLEODUTO</v>
      </c>
      <c r="G4363" t="s">
        <v>8592</v>
      </c>
      <c r="H4363" s="62">
        <v>72797913000191</v>
      </c>
      <c r="I4363" t="s">
        <v>869</v>
      </c>
      <c r="J4363">
        <v>90</v>
      </c>
      <c r="K4363">
        <v>12783.6</v>
      </c>
    </row>
    <row r="4364" spans="1:11" x14ac:dyDescent="0.25">
      <c r="A4364" t="s">
        <v>6002</v>
      </c>
      <c r="B4364" t="str">
        <f>C4364&amp;"-"&amp;COUNTIF(C$2:C4364,C4364)</f>
        <v>120676-2</v>
      </c>
      <c r="C4364">
        <v>120676</v>
      </c>
      <c r="D4364" s="57">
        <v>45167</v>
      </c>
      <c r="E4364" s="84" t="str">
        <f>F4364&amp;"-"&amp;COUNTIF($F$2:F4364,F4364)</f>
        <v>POLEODUTO-227</v>
      </c>
      <c r="F4364" s="84" t="str">
        <f t="shared" si="182"/>
        <v>POLEODUTO</v>
      </c>
      <c r="G4364" t="s">
        <v>8592</v>
      </c>
      <c r="H4364" s="62">
        <v>72797913000191</v>
      </c>
      <c r="I4364" t="s">
        <v>869</v>
      </c>
      <c r="J4364">
        <v>2037</v>
      </c>
      <c r="K4364">
        <v>208894.35</v>
      </c>
    </row>
    <row r="4365" spans="1:11" x14ac:dyDescent="0.25">
      <c r="A4365" t="s">
        <v>6030</v>
      </c>
      <c r="B4365" t="str">
        <f>C4365&amp;"-"&amp;COUNTIF(C$2:C4365,C4365)</f>
        <v>120676-3</v>
      </c>
      <c r="C4365">
        <v>120676</v>
      </c>
      <c r="D4365" s="57">
        <v>45167</v>
      </c>
      <c r="E4365" s="84" t="str">
        <f>F4365&amp;"-"&amp;COUNTIF($F$2:F4365,F4365)</f>
        <v>POLEODUTO-228</v>
      </c>
      <c r="F4365" s="84" t="str">
        <f t="shared" si="182"/>
        <v>POLEODUTO</v>
      </c>
      <c r="G4365" t="s">
        <v>8592</v>
      </c>
      <c r="H4365" s="62">
        <v>72797913000191</v>
      </c>
      <c r="I4365" t="s">
        <v>869</v>
      </c>
      <c r="J4365">
        <v>6254</v>
      </c>
      <c r="K4365">
        <v>11417.93</v>
      </c>
    </row>
    <row r="4366" spans="1:11" x14ac:dyDescent="0.25">
      <c r="A4366" t="s">
        <v>6002</v>
      </c>
      <c r="B4366" t="str">
        <f>C4366&amp;"-"&amp;COUNTIF(C$2:C4366,C4366)</f>
        <v>120676-4</v>
      </c>
      <c r="C4366">
        <v>120676</v>
      </c>
      <c r="D4366" s="57">
        <v>45167</v>
      </c>
      <c r="E4366" s="84" t="str">
        <f>F4366&amp;"-"&amp;COUNTIF($F$2:F4366,F4366)</f>
        <v>POLEODUTO-229</v>
      </c>
      <c r="F4366" s="84" t="str">
        <f t="shared" si="182"/>
        <v>POLEODUTO</v>
      </c>
      <c r="G4366" t="s">
        <v>8592</v>
      </c>
      <c r="H4366" s="62">
        <v>72797913000191</v>
      </c>
      <c r="I4366" t="s">
        <v>869</v>
      </c>
      <c r="J4366">
        <v>13260</v>
      </c>
      <c r="K4366">
        <v>773853.6</v>
      </c>
    </row>
    <row r="4367" spans="1:11" x14ac:dyDescent="0.25">
      <c r="A4367" t="s">
        <v>6002</v>
      </c>
      <c r="B4367" t="str">
        <f>C4367&amp;"-"&amp;COUNTIF(C$2:C4367,C4367)</f>
        <v>120676-5</v>
      </c>
      <c r="C4367">
        <v>120676</v>
      </c>
      <c r="D4367" s="57">
        <v>45167</v>
      </c>
      <c r="E4367" s="84" t="str">
        <f>F4367&amp;"-"&amp;COUNTIF($F$2:F4367,F4367)</f>
        <v>POLEODUTO-230</v>
      </c>
      <c r="F4367" s="84" t="str">
        <f t="shared" si="182"/>
        <v>POLEODUTO</v>
      </c>
      <c r="G4367" t="s">
        <v>8592</v>
      </c>
      <c r="H4367" s="62">
        <v>72797913000191</v>
      </c>
      <c r="I4367" t="s">
        <v>869</v>
      </c>
      <c r="J4367">
        <v>20020</v>
      </c>
      <c r="K4367">
        <v>226626.4</v>
      </c>
    </row>
    <row r="4368" spans="1:11" x14ac:dyDescent="0.25">
      <c r="A4368" t="s">
        <v>6030</v>
      </c>
      <c r="B4368" t="str">
        <f>C4368&amp;"-"&amp;COUNTIF(C$2:C4368,C4368)</f>
        <v>20638-1</v>
      </c>
      <c r="C4368">
        <v>20638</v>
      </c>
      <c r="D4368" s="57">
        <v>45167</v>
      </c>
      <c r="E4368" s="84" t="str">
        <f>F4368&amp;"-"&amp;COUNTIF($F$2:F4368,F4368)</f>
        <v>SIGA-1</v>
      </c>
      <c r="F4368" s="84" t="str">
        <f t="shared" si="182"/>
        <v>SIGA</v>
      </c>
      <c r="G4368" t="s">
        <v>8606</v>
      </c>
      <c r="H4368" s="62">
        <v>866937000144</v>
      </c>
      <c r="I4368" t="s">
        <v>869</v>
      </c>
      <c r="J4368">
        <v>196</v>
      </c>
      <c r="K4368">
        <v>505.68</v>
      </c>
    </row>
    <row r="4369" spans="1:11" x14ac:dyDescent="0.25">
      <c r="A4369" t="s">
        <v>6018</v>
      </c>
      <c r="B4369" t="str">
        <f>C4369&amp;"-"&amp;COUNTIF(C$2:C4369,C4369)</f>
        <v>20638-2</v>
      </c>
      <c r="C4369">
        <v>20638</v>
      </c>
      <c r="D4369" s="57">
        <v>45167</v>
      </c>
      <c r="E4369" s="84" t="str">
        <f>F4369&amp;"-"&amp;COUNTIF($F$2:F4369,F4369)</f>
        <v>SIGA-2</v>
      </c>
      <c r="F4369" s="84" t="str">
        <f t="shared" si="182"/>
        <v>SIGA</v>
      </c>
      <c r="G4369" t="s">
        <v>8606</v>
      </c>
      <c r="H4369" s="62">
        <v>866937000144</v>
      </c>
      <c r="I4369" t="s">
        <v>869</v>
      </c>
      <c r="J4369">
        <v>22</v>
      </c>
      <c r="K4369">
        <v>13.42</v>
      </c>
    </row>
    <row r="4370" spans="1:11" x14ac:dyDescent="0.25">
      <c r="A4370" t="s">
        <v>6018</v>
      </c>
      <c r="B4370" t="str">
        <f>C4370&amp;"-"&amp;COUNTIF(C$2:C4370,C4370)</f>
        <v>20638-3</v>
      </c>
      <c r="C4370">
        <v>20638</v>
      </c>
      <c r="D4370" s="57">
        <v>45167</v>
      </c>
      <c r="E4370" s="84" t="str">
        <f>F4370&amp;"-"&amp;COUNTIF($F$2:F4370,F4370)</f>
        <v>SIGA-3</v>
      </c>
      <c r="F4370" s="84" t="str">
        <f t="shared" si="182"/>
        <v>SIGA</v>
      </c>
      <c r="G4370" t="s">
        <v>8606</v>
      </c>
      <c r="H4370" s="62">
        <v>866937000144</v>
      </c>
      <c r="I4370" t="s">
        <v>869</v>
      </c>
      <c r="J4370">
        <v>392</v>
      </c>
      <c r="K4370">
        <v>74.48</v>
      </c>
    </row>
    <row r="4371" spans="1:11" x14ac:dyDescent="0.25">
      <c r="A4371" t="s">
        <v>6018</v>
      </c>
      <c r="B4371" t="str">
        <f>C4371&amp;"-"&amp;COUNTIF(C$2:C4371,C4371)</f>
        <v>20638-4</v>
      </c>
      <c r="C4371">
        <v>20638</v>
      </c>
      <c r="D4371" s="57">
        <v>45167</v>
      </c>
      <c r="E4371" s="84" t="str">
        <f>F4371&amp;"-"&amp;COUNTIF($F$2:F4371,F4371)</f>
        <v>SIGA-4</v>
      </c>
      <c r="F4371" s="84" t="str">
        <f t="shared" si="182"/>
        <v>SIGA</v>
      </c>
      <c r="G4371" t="s">
        <v>8606</v>
      </c>
      <c r="H4371" s="62">
        <v>866937000144</v>
      </c>
      <c r="I4371" t="s">
        <v>869</v>
      </c>
      <c r="J4371">
        <v>116</v>
      </c>
      <c r="K4371">
        <v>386.28</v>
      </c>
    </row>
    <row r="4372" spans="1:11" x14ac:dyDescent="0.25">
      <c r="A4372" t="s">
        <v>6030</v>
      </c>
      <c r="B4372" t="str">
        <f>C4372&amp;"-"&amp;COUNTIF(C$2:C4372,C4372)</f>
        <v>20638-5</v>
      </c>
      <c r="C4372">
        <v>20638</v>
      </c>
      <c r="D4372" s="57">
        <v>45167</v>
      </c>
      <c r="E4372" s="84" t="str">
        <f>F4372&amp;"-"&amp;COUNTIF($F$2:F4372,F4372)</f>
        <v>SIGA-5</v>
      </c>
      <c r="F4372" s="84" t="str">
        <f t="shared" si="182"/>
        <v>SIGA</v>
      </c>
      <c r="G4372" t="s">
        <v>8606</v>
      </c>
      <c r="H4372" s="62">
        <v>866937000144</v>
      </c>
      <c r="I4372" t="s">
        <v>869</v>
      </c>
      <c r="J4372">
        <v>22</v>
      </c>
      <c r="K4372">
        <v>872.3</v>
      </c>
    </row>
    <row r="4373" spans="1:11" x14ac:dyDescent="0.25">
      <c r="A4373" t="s">
        <v>6030</v>
      </c>
      <c r="B4373" t="str">
        <f>C4373&amp;"-"&amp;COUNTIF(C$2:C4373,C4373)</f>
        <v>20638-6</v>
      </c>
      <c r="C4373">
        <v>20638</v>
      </c>
      <c r="D4373" s="57">
        <v>45167</v>
      </c>
      <c r="E4373" s="84" t="str">
        <f>F4373&amp;"-"&amp;COUNTIF($F$2:F4373,F4373)</f>
        <v>SIGA-6</v>
      </c>
      <c r="F4373" s="84" t="str">
        <f t="shared" si="182"/>
        <v>SIGA</v>
      </c>
      <c r="G4373" t="s">
        <v>8606</v>
      </c>
      <c r="H4373" s="62">
        <v>866937000144</v>
      </c>
      <c r="I4373" t="s">
        <v>869</v>
      </c>
      <c r="J4373">
        <v>60</v>
      </c>
      <c r="K4373">
        <v>391.8</v>
      </c>
    </row>
    <row r="4374" spans="1:11" x14ac:dyDescent="0.25">
      <c r="A4374" t="s">
        <v>6030</v>
      </c>
      <c r="B4374" t="str">
        <f>C4374&amp;"-"&amp;COUNTIF(C$2:C4374,C4374)</f>
        <v>20638-7</v>
      </c>
      <c r="C4374">
        <v>20638</v>
      </c>
      <c r="D4374" s="57">
        <v>45167</v>
      </c>
      <c r="E4374" s="84" t="str">
        <f>F4374&amp;"-"&amp;COUNTIF($F$2:F4374,F4374)</f>
        <v>SIGA-7</v>
      </c>
      <c r="F4374" s="84" t="str">
        <f t="shared" si="182"/>
        <v>SIGA</v>
      </c>
      <c r="G4374" t="s">
        <v>8606</v>
      </c>
      <c r="H4374" s="62">
        <v>866937000144</v>
      </c>
      <c r="I4374" t="s">
        <v>869</v>
      </c>
      <c r="J4374">
        <v>32</v>
      </c>
      <c r="K4374">
        <v>659.52</v>
      </c>
    </row>
    <row r="4375" spans="1:11" x14ac:dyDescent="0.25">
      <c r="A4375" t="s">
        <v>6030</v>
      </c>
      <c r="B4375" t="str">
        <f>C4375&amp;"-"&amp;COUNTIF(C$2:C4375,C4375)</f>
        <v>20638-8</v>
      </c>
      <c r="C4375">
        <v>20638</v>
      </c>
      <c r="D4375" s="57">
        <v>45167</v>
      </c>
      <c r="E4375" s="84" t="str">
        <f>F4375&amp;"-"&amp;COUNTIF($F$2:F4375,F4375)</f>
        <v>SIGA-8</v>
      </c>
      <c r="F4375" s="84" t="str">
        <f t="shared" si="182"/>
        <v>SIGA</v>
      </c>
      <c r="G4375" t="s">
        <v>8606</v>
      </c>
      <c r="H4375" s="62">
        <v>866937000144</v>
      </c>
      <c r="I4375" t="s">
        <v>869</v>
      </c>
      <c r="J4375">
        <v>36</v>
      </c>
      <c r="K4375">
        <v>990.36</v>
      </c>
    </row>
    <row r="4376" spans="1:11" x14ac:dyDescent="0.25">
      <c r="A4376" t="s">
        <v>6030</v>
      </c>
      <c r="B4376" t="str">
        <f>C4376&amp;"-"&amp;COUNTIF(C$2:C4376,C4376)</f>
        <v>20638-9</v>
      </c>
      <c r="C4376">
        <v>20638</v>
      </c>
      <c r="D4376" s="57">
        <v>45167</v>
      </c>
      <c r="E4376" s="84" t="str">
        <f>F4376&amp;"-"&amp;COUNTIF($F$2:F4376,F4376)</f>
        <v>SIGA-9</v>
      </c>
      <c r="F4376" s="84" t="str">
        <f t="shared" si="182"/>
        <v>SIGA</v>
      </c>
      <c r="G4376" t="s">
        <v>8606</v>
      </c>
      <c r="H4376" s="62">
        <v>866937000144</v>
      </c>
      <c r="I4376" t="s">
        <v>869</v>
      </c>
      <c r="J4376">
        <v>210</v>
      </c>
      <c r="K4376">
        <v>2280.6</v>
      </c>
    </row>
    <row r="4377" spans="1:11" x14ac:dyDescent="0.25">
      <c r="A4377" t="s">
        <v>6018</v>
      </c>
      <c r="B4377" t="str">
        <f>C4377&amp;"-"&amp;COUNTIF(C$2:C4377,C4377)</f>
        <v>20638-10</v>
      </c>
      <c r="C4377">
        <v>20638</v>
      </c>
      <c r="D4377" s="57">
        <v>45167</v>
      </c>
      <c r="E4377" s="84" t="str">
        <f>F4377&amp;"-"&amp;COUNTIF($F$2:F4377,F4377)</f>
        <v>SIGA-10</v>
      </c>
      <c r="F4377" s="84" t="str">
        <f t="shared" si="182"/>
        <v>SIGA</v>
      </c>
      <c r="G4377" t="s">
        <v>8606</v>
      </c>
      <c r="H4377" s="62">
        <v>866937000144</v>
      </c>
      <c r="I4377" t="s">
        <v>869</v>
      </c>
      <c r="J4377">
        <v>68</v>
      </c>
      <c r="K4377">
        <v>131.24</v>
      </c>
    </row>
    <row r="4378" spans="1:11" x14ac:dyDescent="0.25">
      <c r="A4378" t="s">
        <v>6018</v>
      </c>
      <c r="B4378" t="str">
        <f>C4378&amp;"-"&amp;COUNTIF(C$2:C4378,C4378)</f>
        <v>20638-11</v>
      </c>
      <c r="C4378">
        <v>20638</v>
      </c>
      <c r="D4378" s="57">
        <v>45167</v>
      </c>
      <c r="E4378" s="84" t="str">
        <f>F4378&amp;"-"&amp;COUNTIF($F$2:F4378,F4378)</f>
        <v>SIGA-11</v>
      </c>
      <c r="F4378" s="84" t="str">
        <f t="shared" si="182"/>
        <v>SIGA</v>
      </c>
      <c r="G4378" t="s">
        <v>8606</v>
      </c>
      <c r="H4378" s="62">
        <v>866937000144</v>
      </c>
      <c r="I4378" t="s">
        <v>869</v>
      </c>
      <c r="J4378">
        <v>480</v>
      </c>
      <c r="K4378">
        <v>432</v>
      </c>
    </row>
    <row r="4379" spans="1:11" x14ac:dyDescent="0.25">
      <c r="A4379" t="s">
        <v>5987</v>
      </c>
      <c r="B4379" t="str">
        <f>C4379&amp;"-"&amp;COUNTIF(C$2:C4379,C4379)</f>
        <v>28400-1</v>
      </c>
      <c r="C4379">
        <v>28400</v>
      </c>
      <c r="D4379" s="57">
        <v>45167</v>
      </c>
      <c r="E4379" s="84" t="str">
        <f>F4379&amp;"-"&amp;COUNTIF($F$2:F4379,F4379)</f>
        <v>WK-111</v>
      </c>
      <c r="F4379" s="84" t="str">
        <f t="shared" si="182"/>
        <v>WK</v>
      </c>
      <c r="G4379" t="s">
        <v>8586</v>
      </c>
      <c r="H4379" s="62">
        <v>97434047000103</v>
      </c>
      <c r="I4379" t="s">
        <v>5984</v>
      </c>
      <c r="J4379">
        <v>12</v>
      </c>
      <c r="K4379">
        <v>1140.72</v>
      </c>
    </row>
    <row r="4380" spans="1:11" x14ac:dyDescent="0.25">
      <c r="A4380" t="s">
        <v>5990</v>
      </c>
      <c r="B4380" t="str">
        <f>C4380&amp;"-"&amp;COUNTIF(C$2:C4380,C4380)</f>
        <v>28400-2</v>
      </c>
      <c r="C4380">
        <v>28400</v>
      </c>
      <c r="D4380" s="57">
        <v>45167</v>
      </c>
      <c r="E4380" s="84" t="str">
        <f>F4380&amp;"-"&amp;COUNTIF($F$2:F4380,F4380)</f>
        <v>WK-112</v>
      </c>
      <c r="F4380" s="84" t="str">
        <f t="shared" si="182"/>
        <v>WK</v>
      </c>
      <c r="G4380" t="s">
        <v>8586</v>
      </c>
      <c r="H4380" s="62">
        <v>97434047000103</v>
      </c>
      <c r="I4380" t="s">
        <v>5984</v>
      </c>
      <c r="J4380">
        <v>48</v>
      </c>
      <c r="K4380">
        <v>14666.4</v>
      </c>
    </row>
    <row r="4381" spans="1:11" x14ac:dyDescent="0.25">
      <c r="A4381" t="s">
        <v>5985</v>
      </c>
      <c r="B4381" t="str">
        <f>C4381&amp;"-"&amp;COUNTIF(C$2:C4381,C4381)</f>
        <v>28400-3</v>
      </c>
      <c r="C4381">
        <v>28400</v>
      </c>
      <c r="D4381" s="57">
        <v>45167</v>
      </c>
      <c r="E4381" s="84" t="str">
        <f>F4381&amp;"-"&amp;COUNTIF($F$2:F4381,F4381)</f>
        <v>WK-113</v>
      </c>
      <c r="F4381" s="84" t="str">
        <f t="shared" si="182"/>
        <v>WK</v>
      </c>
      <c r="G4381" t="s">
        <v>8586</v>
      </c>
      <c r="H4381" s="62">
        <v>97434047000103</v>
      </c>
      <c r="I4381" t="s">
        <v>5984</v>
      </c>
      <c r="J4381">
        <v>24</v>
      </c>
      <c r="K4381">
        <v>2538.48</v>
      </c>
    </row>
    <row r="4382" spans="1:11" x14ac:dyDescent="0.25">
      <c r="A4382" t="s">
        <v>5983</v>
      </c>
      <c r="B4382" t="str">
        <f>C4382&amp;"-"&amp;COUNTIF(C$2:C4382,C4382)</f>
        <v>28400-4</v>
      </c>
      <c r="C4382">
        <v>28400</v>
      </c>
      <c r="D4382" s="57">
        <v>45167</v>
      </c>
      <c r="E4382" s="84" t="str">
        <f>F4382&amp;"-"&amp;COUNTIF($F$2:F4382,F4382)</f>
        <v>WK-114</v>
      </c>
      <c r="F4382" s="84" t="str">
        <f t="shared" si="182"/>
        <v>WK</v>
      </c>
      <c r="G4382" t="s">
        <v>8586</v>
      </c>
      <c r="H4382" s="62">
        <v>97434047000103</v>
      </c>
      <c r="I4382" t="s">
        <v>5984</v>
      </c>
      <c r="J4382">
        <v>72</v>
      </c>
      <c r="K4382">
        <v>6495.12</v>
      </c>
    </row>
    <row r="4383" spans="1:11" x14ac:dyDescent="0.25">
      <c r="A4383" t="s">
        <v>5989</v>
      </c>
      <c r="B4383" t="str">
        <f>C4383&amp;"-"&amp;COUNTIF(C$2:C4383,C4383)</f>
        <v>28400-5</v>
      </c>
      <c r="C4383">
        <v>28400</v>
      </c>
      <c r="D4383" s="57">
        <v>45167</v>
      </c>
      <c r="E4383" s="84" t="str">
        <f>F4383&amp;"-"&amp;COUNTIF($F$2:F4383,F4383)</f>
        <v>WK-115</v>
      </c>
      <c r="F4383" s="84" t="str">
        <f t="shared" si="182"/>
        <v>WK</v>
      </c>
      <c r="G4383" t="s">
        <v>8586</v>
      </c>
      <c r="H4383" s="62">
        <v>97434047000103</v>
      </c>
      <c r="I4383" t="s">
        <v>5984</v>
      </c>
      <c r="J4383">
        <v>72</v>
      </c>
      <c r="K4383">
        <v>12501.36</v>
      </c>
    </row>
    <row r="4384" spans="1:11" x14ac:dyDescent="0.25">
      <c r="A4384" t="s">
        <v>5985</v>
      </c>
      <c r="B4384" t="str">
        <f>C4384&amp;"-"&amp;COUNTIF(C$2:C4384,C4384)</f>
        <v>28400-6</v>
      </c>
      <c r="C4384">
        <v>28400</v>
      </c>
      <c r="D4384" s="57">
        <v>45167</v>
      </c>
      <c r="E4384" s="84" t="str">
        <f>F4384&amp;"-"&amp;COUNTIF($F$2:F4384,F4384)</f>
        <v>WK-116</v>
      </c>
      <c r="F4384" s="84" t="str">
        <f t="shared" si="182"/>
        <v>WK</v>
      </c>
      <c r="G4384" t="s">
        <v>8586</v>
      </c>
      <c r="H4384" s="62">
        <v>97434047000103</v>
      </c>
      <c r="I4384" t="s">
        <v>5984</v>
      </c>
      <c r="J4384">
        <v>24</v>
      </c>
      <c r="K4384">
        <v>1420.08</v>
      </c>
    </row>
    <row r="4385" spans="1:11" x14ac:dyDescent="0.25">
      <c r="A4385" t="s">
        <v>6031</v>
      </c>
      <c r="B4385" t="str">
        <f>C4385&amp;"-"&amp;COUNTIF(C$2:C4385,C4385)</f>
        <v>28400-7</v>
      </c>
      <c r="C4385">
        <v>28400</v>
      </c>
      <c r="D4385" s="57">
        <v>45167</v>
      </c>
      <c r="E4385" s="84" t="str">
        <f>F4385&amp;"-"&amp;COUNTIF($F$2:F4385,F4385)</f>
        <v>WK-117</v>
      </c>
      <c r="F4385" s="84" t="str">
        <f t="shared" si="182"/>
        <v>WK</v>
      </c>
      <c r="G4385" t="s">
        <v>8586</v>
      </c>
      <c r="H4385" s="62">
        <v>97434047000103</v>
      </c>
      <c r="I4385" t="s">
        <v>4726</v>
      </c>
      <c r="J4385">
        <v>7.32</v>
      </c>
      <c r="K4385">
        <v>5801.03</v>
      </c>
    </row>
    <row r="4386" spans="1:11" x14ac:dyDescent="0.25">
      <c r="A4386" t="s">
        <v>5989</v>
      </c>
      <c r="B4386" t="str">
        <f>C4386&amp;"-"&amp;COUNTIF(C$2:C4386,C4386)</f>
        <v>28416-1</v>
      </c>
      <c r="C4386">
        <v>28416</v>
      </c>
      <c r="D4386" s="57">
        <v>45167</v>
      </c>
      <c r="E4386" s="84" t="str">
        <f>F4386&amp;"-"&amp;COUNTIF($F$2:F4386,F4386)</f>
        <v>WK-118</v>
      </c>
      <c r="F4386" s="84" t="str">
        <f t="shared" si="182"/>
        <v>WK</v>
      </c>
      <c r="G4386" t="s">
        <v>8586</v>
      </c>
      <c r="H4386" s="62">
        <v>97434047000103</v>
      </c>
      <c r="I4386" t="s">
        <v>5984</v>
      </c>
      <c r="J4386">
        <v>48</v>
      </c>
      <c r="K4386">
        <v>32685.119999999999</v>
      </c>
    </row>
    <row r="4387" spans="1:11" x14ac:dyDescent="0.25">
      <c r="A4387" t="s">
        <v>6032</v>
      </c>
      <c r="B4387" t="str">
        <f>C4387&amp;"-"&amp;COUNTIF(C$2:C4387,C4387)</f>
        <v>2074-1</v>
      </c>
      <c r="C4387">
        <v>2074</v>
      </c>
      <c r="D4387" s="57">
        <v>45167</v>
      </c>
      <c r="E4387" s="84" t="str">
        <f>F4387&amp;"-"&amp;COUNTIF($F$2:F4387,F4387)</f>
        <v>YOFC-1</v>
      </c>
      <c r="F4387" s="84" t="str">
        <f t="shared" si="182"/>
        <v>YOFC</v>
      </c>
      <c r="G4387" t="s">
        <v>8607</v>
      </c>
      <c r="H4387" s="62">
        <v>1209357000228</v>
      </c>
      <c r="I4387" t="s">
        <v>5984</v>
      </c>
      <c r="J4387">
        <v>2715</v>
      </c>
      <c r="K4387">
        <v>20824.05</v>
      </c>
    </row>
    <row r="4388" spans="1:11" x14ac:dyDescent="0.25">
      <c r="A4388" t="s">
        <v>6032</v>
      </c>
      <c r="B4388" t="str">
        <f>C4388&amp;"-"&amp;COUNTIF(C$2:C4388,C4388)</f>
        <v>2074-2</v>
      </c>
      <c r="C4388">
        <v>2074</v>
      </c>
      <c r="D4388" s="57">
        <v>45167</v>
      </c>
      <c r="E4388" s="84" t="str">
        <f>F4388&amp;"-"&amp;COUNTIF($F$2:F4388,F4388)</f>
        <v>YOFC-2</v>
      </c>
      <c r="F4388" s="84" t="str">
        <f t="shared" si="182"/>
        <v>YOFC</v>
      </c>
      <c r="G4388" t="s">
        <v>8607</v>
      </c>
      <c r="H4388" s="62">
        <v>1209357000228</v>
      </c>
      <c r="I4388" t="s">
        <v>5984</v>
      </c>
      <c r="J4388">
        <v>469</v>
      </c>
      <c r="K4388">
        <v>12981.92</v>
      </c>
    </row>
    <row r="4389" spans="1:11" x14ac:dyDescent="0.25">
      <c r="A4389" t="s">
        <v>6032</v>
      </c>
      <c r="B4389" t="str">
        <f>C4389&amp;"-"&amp;COUNTIF(C$2:C4389,C4389)</f>
        <v>2074-3</v>
      </c>
      <c r="C4389">
        <v>2074</v>
      </c>
      <c r="D4389" s="57">
        <v>45167</v>
      </c>
      <c r="E4389" s="84" t="str">
        <f>F4389&amp;"-"&amp;COUNTIF($F$2:F4389,F4389)</f>
        <v>YOFC-3</v>
      </c>
      <c r="F4389" s="84" t="str">
        <f t="shared" si="182"/>
        <v>YOFC</v>
      </c>
      <c r="G4389" t="s">
        <v>8607</v>
      </c>
      <c r="H4389" s="62">
        <v>1209357000228</v>
      </c>
      <c r="I4389" t="s">
        <v>5984</v>
      </c>
      <c r="J4389">
        <v>304</v>
      </c>
      <c r="K4389">
        <v>22879.040000000001</v>
      </c>
    </row>
    <row r="4390" spans="1:11" x14ac:dyDescent="0.25">
      <c r="A4390" t="s">
        <v>5970</v>
      </c>
      <c r="B4390" t="str">
        <f>C4390&amp;"-"&amp;COUNTIF(C$2:C4390,C4390)</f>
        <v>110748-1</v>
      </c>
      <c r="C4390">
        <v>110748</v>
      </c>
      <c r="D4390" s="57">
        <v>45168</v>
      </c>
      <c r="E4390" s="84" t="str">
        <f>F4390&amp;"-"&amp;COUNTIF($F$2:F4390,F4390)</f>
        <v>ESAB-119</v>
      </c>
      <c r="F4390" s="84" t="str">
        <f t="shared" si="182"/>
        <v>ESAB</v>
      </c>
      <c r="G4390" t="s">
        <v>8582</v>
      </c>
      <c r="H4390" s="62">
        <v>29799921000571</v>
      </c>
      <c r="I4390" t="s">
        <v>30</v>
      </c>
      <c r="J4390">
        <v>1000</v>
      </c>
      <c r="K4390">
        <v>26700</v>
      </c>
    </row>
    <row r="4391" spans="1:11" x14ac:dyDescent="0.25">
      <c r="A4391" t="s">
        <v>5962</v>
      </c>
      <c r="B4391" t="str">
        <f>C4391&amp;"-"&amp;COUNTIF(C$2:C4391,C4391)</f>
        <v>110749-1</v>
      </c>
      <c r="C4391">
        <v>110749</v>
      </c>
      <c r="D4391" s="57">
        <v>45168</v>
      </c>
      <c r="E4391" s="84" t="str">
        <f>F4391&amp;"-"&amp;COUNTIF($F$2:F4391,F4391)</f>
        <v>ESAB-120</v>
      </c>
      <c r="F4391" s="84" t="str">
        <f t="shared" si="182"/>
        <v>ESAB</v>
      </c>
      <c r="G4391" t="s">
        <v>8582</v>
      </c>
      <c r="H4391" s="62">
        <v>29799921000571</v>
      </c>
      <c r="I4391" t="s">
        <v>30</v>
      </c>
      <c r="J4391">
        <v>420</v>
      </c>
      <c r="K4391">
        <v>8488.2000000000007</v>
      </c>
    </row>
    <row r="4392" spans="1:11" x14ac:dyDescent="0.25">
      <c r="A4392" t="s">
        <v>5962</v>
      </c>
      <c r="B4392" t="str">
        <f>C4392&amp;"-"&amp;COUNTIF(C$2:C4392,C4392)</f>
        <v>110750-1</v>
      </c>
      <c r="C4392">
        <v>110750</v>
      </c>
      <c r="D4392" s="57">
        <v>45168</v>
      </c>
      <c r="E4392" s="84" t="str">
        <f>F4392&amp;"-"&amp;COUNTIF($F$2:F4392,F4392)</f>
        <v>ESAB-121</v>
      </c>
      <c r="F4392" s="84" t="str">
        <f t="shared" si="182"/>
        <v>ESAB</v>
      </c>
      <c r="G4392" t="s">
        <v>8582</v>
      </c>
      <c r="H4392" s="62">
        <v>29799921000571</v>
      </c>
      <c r="I4392" t="s">
        <v>30</v>
      </c>
      <c r="J4392">
        <v>45</v>
      </c>
      <c r="K4392">
        <v>909.45</v>
      </c>
    </row>
    <row r="4393" spans="1:11" x14ac:dyDescent="0.25">
      <c r="A4393" t="s">
        <v>5958</v>
      </c>
      <c r="B4393" t="str">
        <f>C4393&amp;"-"&amp;COUNTIF(C$2:C4393,C4393)</f>
        <v>75947-1</v>
      </c>
      <c r="C4393">
        <v>75947</v>
      </c>
      <c r="D4393" s="57">
        <v>45168</v>
      </c>
      <c r="E4393" s="84" t="str">
        <f>F4393&amp;"-"&amp;COUNTIF($F$2:F4393,F4393)</f>
        <v>METASA-3279</v>
      </c>
      <c r="F4393" s="84" t="str">
        <f t="shared" si="182"/>
        <v>METASA</v>
      </c>
      <c r="G4393" t="s">
        <v>8581</v>
      </c>
      <c r="H4393" s="62">
        <v>88416482000106</v>
      </c>
      <c r="I4393" t="s">
        <v>30</v>
      </c>
      <c r="J4393">
        <v>926.4</v>
      </c>
      <c r="K4393">
        <v>15637.63</v>
      </c>
    </row>
    <row r="4394" spans="1:11" x14ac:dyDescent="0.25">
      <c r="A4394" t="s">
        <v>5958</v>
      </c>
      <c r="B4394" t="str">
        <f>C4394&amp;"-"&amp;COUNTIF(C$2:C4394,C4394)</f>
        <v>75947-2</v>
      </c>
      <c r="C4394">
        <v>75947</v>
      </c>
      <c r="D4394" s="57">
        <v>45168</v>
      </c>
      <c r="E4394" s="84" t="str">
        <f>F4394&amp;"-"&amp;COUNTIF($F$2:F4394,F4394)</f>
        <v>METASA-3280</v>
      </c>
      <c r="F4394" s="84" t="str">
        <f t="shared" si="182"/>
        <v>METASA</v>
      </c>
      <c r="G4394" t="s">
        <v>8581</v>
      </c>
      <c r="H4394" s="62">
        <v>88416482000106</v>
      </c>
      <c r="I4394" t="s">
        <v>30</v>
      </c>
      <c r="J4394">
        <v>1930.98</v>
      </c>
      <c r="K4394">
        <v>32594.94</v>
      </c>
    </row>
    <row r="4395" spans="1:11" x14ac:dyDescent="0.25">
      <c r="A4395" t="s">
        <v>5958</v>
      </c>
      <c r="B4395" t="str">
        <f>C4395&amp;"-"&amp;COUNTIF(C$2:C4395,C4395)</f>
        <v>75947-3</v>
      </c>
      <c r="C4395">
        <v>75947</v>
      </c>
      <c r="D4395" s="57">
        <v>45168</v>
      </c>
      <c r="E4395" s="84" t="str">
        <f>F4395&amp;"-"&amp;COUNTIF($F$2:F4395,F4395)</f>
        <v>METASA-3281</v>
      </c>
      <c r="F4395" s="84" t="str">
        <f t="shared" si="182"/>
        <v>METASA</v>
      </c>
      <c r="G4395" t="s">
        <v>8581</v>
      </c>
      <c r="H4395" s="62">
        <v>88416482000106</v>
      </c>
      <c r="I4395" t="s">
        <v>30</v>
      </c>
      <c r="J4395">
        <v>181.12</v>
      </c>
      <c r="K4395">
        <v>2421.5700000000002</v>
      </c>
    </row>
    <row r="4396" spans="1:11" x14ac:dyDescent="0.25">
      <c r="A4396" t="s">
        <v>5958</v>
      </c>
      <c r="B4396" t="str">
        <f>C4396&amp;"-"&amp;COUNTIF(C$2:C4396,C4396)</f>
        <v>75947-4</v>
      </c>
      <c r="C4396">
        <v>75947</v>
      </c>
      <c r="D4396" s="57">
        <v>45168</v>
      </c>
      <c r="E4396" s="84" t="str">
        <f>F4396&amp;"-"&amp;COUNTIF($F$2:F4396,F4396)</f>
        <v>METASA-3282</v>
      </c>
      <c r="F4396" s="84" t="str">
        <f t="shared" si="182"/>
        <v>METASA</v>
      </c>
      <c r="G4396" t="s">
        <v>8581</v>
      </c>
      <c r="H4396" s="62">
        <v>88416482000106</v>
      </c>
      <c r="I4396" t="s">
        <v>30</v>
      </c>
      <c r="J4396">
        <v>3441.64</v>
      </c>
      <c r="K4396">
        <v>46014.720000000001</v>
      </c>
    </row>
    <row r="4397" spans="1:11" x14ac:dyDescent="0.25">
      <c r="A4397" t="s">
        <v>5958</v>
      </c>
      <c r="B4397" t="str">
        <f>C4397&amp;"-"&amp;COUNTIF(C$2:C4397,C4397)</f>
        <v>75947-5</v>
      </c>
      <c r="C4397">
        <v>75947</v>
      </c>
      <c r="D4397" s="57">
        <v>45168</v>
      </c>
      <c r="E4397" s="84" t="str">
        <f>F4397&amp;"-"&amp;COUNTIF($F$2:F4397,F4397)</f>
        <v>METASA-3283</v>
      </c>
      <c r="F4397" s="84" t="str">
        <f t="shared" si="182"/>
        <v>METASA</v>
      </c>
      <c r="G4397" t="s">
        <v>8581</v>
      </c>
      <c r="H4397" s="62">
        <v>88416482000106</v>
      </c>
      <c r="I4397" t="s">
        <v>30</v>
      </c>
      <c r="J4397">
        <v>870</v>
      </c>
      <c r="K4397">
        <v>12580.2</v>
      </c>
    </row>
    <row r="4398" spans="1:11" x14ac:dyDescent="0.25">
      <c r="A4398" t="s">
        <v>5958</v>
      </c>
      <c r="B4398" t="str">
        <f>C4398&amp;"-"&amp;COUNTIF(C$2:C4398,C4398)</f>
        <v>75947-6</v>
      </c>
      <c r="C4398">
        <v>75947</v>
      </c>
      <c r="D4398" s="57">
        <v>45168</v>
      </c>
      <c r="E4398" s="84" t="str">
        <f>F4398&amp;"-"&amp;COUNTIF($F$2:F4398,F4398)</f>
        <v>METASA-3284</v>
      </c>
      <c r="F4398" s="84" t="str">
        <f t="shared" si="182"/>
        <v>METASA</v>
      </c>
      <c r="G4398" t="s">
        <v>8581</v>
      </c>
      <c r="H4398" s="62">
        <v>88416482000106</v>
      </c>
      <c r="I4398" t="s">
        <v>30</v>
      </c>
      <c r="J4398">
        <v>3734.14</v>
      </c>
      <c r="K4398">
        <v>72143.58</v>
      </c>
    </row>
    <row r="4399" spans="1:11" x14ac:dyDescent="0.25">
      <c r="A4399" t="s">
        <v>5958</v>
      </c>
      <c r="B4399" t="str">
        <f>C4399&amp;"-"&amp;COUNTIF(C$2:C4399,C4399)</f>
        <v>75947-7</v>
      </c>
      <c r="C4399">
        <v>75947</v>
      </c>
      <c r="D4399" s="57">
        <v>45168</v>
      </c>
      <c r="E4399" s="84" t="str">
        <f>F4399&amp;"-"&amp;COUNTIF($F$2:F4399,F4399)</f>
        <v>METASA-3285</v>
      </c>
      <c r="F4399" s="84" t="str">
        <f t="shared" si="182"/>
        <v>METASA</v>
      </c>
      <c r="G4399" t="s">
        <v>8581</v>
      </c>
      <c r="H4399" s="62">
        <v>88416482000106</v>
      </c>
      <c r="I4399" t="s">
        <v>30</v>
      </c>
      <c r="J4399">
        <v>2155.2800000000002</v>
      </c>
      <c r="K4399">
        <v>36381.129999999997</v>
      </c>
    </row>
    <row r="4400" spans="1:11" x14ac:dyDescent="0.25">
      <c r="A4400" t="s">
        <v>5958</v>
      </c>
      <c r="B4400" t="str">
        <f>C4400&amp;"-"&amp;COUNTIF(C$2:C4400,C4400)</f>
        <v>75955-1</v>
      </c>
      <c r="C4400">
        <v>75955</v>
      </c>
      <c r="D4400" s="57">
        <v>45168</v>
      </c>
      <c r="E4400" s="84" t="str">
        <f>F4400&amp;"-"&amp;COUNTIF($F$2:F4400,F4400)</f>
        <v>METASA-3286</v>
      </c>
      <c r="F4400" s="84" t="str">
        <f t="shared" si="182"/>
        <v>METASA</v>
      </c>
      <c r="G4400" t="s">
        <v>8581</v>
      </c>
      <c r="H4400" s="62">
        <v>88416482000106</v>
      </c>
      <c r="I4400" t="s">
        <v>30</v>
      </c>
      <c r="J4400">
        <v>397.51</v>
      </c>
      <c r="K4400">
        <v>5314.71</v>
      </c>
    </row>
    <row r="4401" spans="1:11" x14ac:dyDescent="0.25">
      <c r="A4401" t="s">
        <v>5958</v>
      </c>
      <c r="B4401" t="str">
        <f>C4401&amp;"-"&amp;COUNTIF(C$2:C4401,C4401)</f>
        <v>75956-1</v>
      </c>
      <c r="C4401">
        <v>75956</v>
      </c>
      <c r="D4401" s="57">
        <v>45168</v>
      </c>
      <c r="E4401" s="84" t="str">
        <f>F4401&amp;"-"&amp;COUNTIF($F$2:F4401,F4401)</f>
        <v>METASA-3287</v>
      </c>
      <c r="F4401" s="84" t="str">
        <f t="shared" si="182"/>
        <v>METASA</v>
      </c>
      <c r="G4401" t="s">
        <v>8581</v>
      </c>
      <c r="H4401" s="62">
        <v>88416482000106</v>
      </c>
      <c r="I4401" t="s">
        <v>30</v>
      </c>
      <c r="J4401">
        <v>8515.2900000000009</v>
      </c>
      <c r="K4401">
        <v>150294.87</v>
      </c>
    </row>
    <row r="4402" spans="1:11" x14ac:dyDescent="0.25">
      <c r="A4402" t="s">
        <v>5958</v>
      </c>
      <c r="B4402" t="str">
        <f>C4402&amp;"-"&amp;COUNTIF(C$2:C4402,C4402)</f>
        <v>75956-2</v>
      </c>
      <c r="C4402">
        <v>75956</v>
      </c>
      <c r="D4402" s="57">
        <v>45168</v>
      </c>
      <c r="E4402" s="84" t="str">
        <f>F4402&amp;"-"&amp;COUNTIF($F$2:F4402,F4402)</f>
        <v>METASA-3288</v>
      </c>
      <c r="F4402" s="84" t="str">
        <f t="shared" si="182"/>
        <v>METASA</v>
      </c>
      <c r="G4402" t="s">
        <v>8581</v>
      </c>
      <c r="H4402" s="62">
        <v>88416482000106</v>
      </c>
      <c r="I4402" t="s">
        <v>30</v>
      </c>
      <c r="J4402">
        <v>8677.99</v>
      </c>
      <c r="K4402">
        <v>132079.01</v>
      </c>
    </row>
    <row r="4403" spans="1:11" x14ac:dyDescent="0.25">
      <c r="A4403" t="s">
        <v>5958</v>
      </c>
      <c r="B4403" t="str">
        <f>C4403&amp;"-"&amp;COUNTIF(C$2:C4403,C4403)</f>
        <v>75956-3</v>
      </c>
      <c r="C4403">
        <v>75956</v>
      </c>
      <c r="D4403" s="57">
        <v>45168</v>
      </c>
      <c r="E4403" s="84" t="str">
        <f>F4403&amp;"-"&amp;COUNTIF($F$2:F4403,F4403)</f>
        <v>METASA-3289</v>
      </c>
      <c r="F4403" s="84" t="str">
        <f t="shared" si="182"/>
        <v>METASA</v>
      </c>
      <c r="G4403" t="s">
        <v>8581</v>
      </c>
      <c r="H4403" s="62">
        <v>88416482000106</v>
      </c>
      <c r="I4403" t="s">
        <v>30</v>
      </c>
      <c r="J4403">
        <v>1713.73</v>
      </c>
      <c r="K4403">
        <v>24780.54</v>
      </c>
    </row>
    <row r="4404" spans="1:11" x14ac:dyDescent="0.25">
      <c r="A4404" t="s">
        <v>5958</v>
      </c>
      <c r="B4404" t="str">
        <f>C4404&amp;"-"&amp;COUNTIF(C$2:C4404,C4404)</f>
        <v>75956-4</v>
      </c>
      <c r="C4404">
        <v>75956</v>
      </c>
      <c r="D4404" s="57">
        <v>45168</v>
      </c>
      <c r="E4404" s="84" t="str">
        <f>F4404&amp;"-"&amp;COUNTIF($F$2:F4404,F4404)</f>
        <v>METASA-3290</v>
      </c>
      <c r="F4404" s="84" t="str">
        <f t="shared" si="182"/>
        <v>METASA</v>
      </c>
      <c r="G4404" t="s">
        <v>8581</v>
      </c>
      <c r="H4404" s="62">
        <v>88416482000106</v>
      </c>
      <c r="I4404" t="s">
        <v>30</v>
      </c>
      <c r="J4404">
        <v>676.82</v>
      </c>
      <c r="K4404">
        <v>9786.82</v>
      </c>
    </row>
    <row r="4405" spans="1:11" x14ac:dyDescent="0.25">
      <c r="A4405" t="s">
        <v>5958</v>
      </c>
      <c r="B4405" t="str">
        <f>C4405&amp;"-"&amp;COUNTIF(C$2:C4405,C4405)</f>
        <v>75956-5</v>
      </c>
      <c r="C4405">
        <v>75956</v>
      </c>
      <c r="D4405" s="57">
        <v>45168</v>
      </c>
      <c r="E4405" s="84" t="str">
        <f>F4405&amp;"-"&amp;COUNTIF($F$2:F4405,F4405)</f>
        <v>METASA-3291</v>
      </c>
      <c r="F4405" s="84" t="str">
        <f t="shared" si="182"/>
        <v>METASA</v>
      </c>
      <c r="G4405" t="s">
        <v>8581</v>
      </c>
      <c r="H4405" s="62">
        <v>88416482000106</v>
      </c>
      <c r="I4405" t="s">
        <v>30</v>
      </c>
      <c r="J4405">
        <v>2150.0700000000002</v>
      </c>
      <c r="K4405">
        <v>32724.07</v>
      </c>
    </row>
    <row r="4406" spans="1:11" x14ac:dyDescent="0.25">
      <c r="A4406" t="s">
        <v>5958</v>
      </c>
      <c r="B4406" t="str">
        <f>C4406&amp;"-"&amp;COUNTIF(C$2:C4406,C4406)</f>
        <v>75956-6</v>
      </c>
      <c r="C4406">
        <v>75956</v>
      </c>
      <c r="D4406" s="57">
        <v>45168</v>
      </c>
      <c r="E4406" s="84" t="str">
        <f>F4406&amp;"-"&amp;COUNTIF($F$2:F4406,F4406)</f>
        <v>METASA-3292</v>
      </c>
      <c r="F4406" s="84" t="str">
        <f t="shared" si="182"/>
        <v>METASA</v>
      </c>
      <c r="G4406" t="s">
        <v>8581</v>
      </c>
      <c r="H4406" s="62">
        <v>88416482000106</v>
      </c>
      <c r="I4406" t="s">
        <v>30</v>
      </c>
      <c r="J4406">
        <v>0.51</v>
      </c>
      <c r="K4406">
        <v>7.76</v>
      </c>
    </row>
    <row r="4407" spans="1:11" x14ac:dyDescent="0.25">
      <c r="A4407" t="s">
        <v>5978</v>
      </c>
      <c r="B4407" t="str">
        <f>C4407&amp;"-"&amp;COUNTIF(C$2:C4407,C4407)</f>
        <v>28448-1</v>
      </c>
      <c r="C4407">
        <v>28448</v>
      </c>
      <c r="D4407" s="57">
        <v>45168</v>
      </c>
      <c r="E4407" s="84" t="str">
        <f>F4407&amp;"-"&amp;COUNTIF($F$2:F4407,F4407)</f>
        <v>WK-119</v>
      </c>
      <c r="F4407" s="84" t="str">
        <f t="shared" si="182"/>
        <v>WK</v>
      </c>
      <c r="G4407" t="s">
        <v>8586</v>
      </c>
      <c r="H4407" s="62">
        <v>97434047000103</v>
      </c>
      <c r="I4407" t="s">
        <v>4726</v>
      </c>
      <c r="J4407">
        <v>7.36</v>
      </c>
      <c r="K4407">
        <v>93063.52</v>
      </c>
    </row>
    <row r="4408" spans="1:11" x14ac:dyDescent="0.25">
      <c r="A4408" t="s">
        <v>5958</v>
      </c>
      <c r="B4408" t="str">
        <f>C4408&amp;"-"&amp;COUNTIF(C$2:C4408,C4408)</f>
        <v>75982-1</v>
      </c>
      <c r="C4408">
        <v>75982</v>
      </c>
      <c r="D4408" s="57">
        <v>45169</v>
      </c>
      <c r="E4408" s="84" t="str">
        <f>F4408&amp;"-"&amp;COUNTIF($F$2:F4408,F4408)</f>
        <v>METASA-3293</v>
      </c>
      <c r="F4408" s="84" t="str">
        <f t="shared" si="182"/>
        <v>METASA</v>
      </c>
      <c r="G4408" t="s">
        <v>8581</v>
      </c>
      <c r="H4408" s="62">
        <v>88416482000106</v>
      </c>
      <c r="I4408" t="s">
        <v>30</v>
      </c>
      <c r="J4408">
        <v>221.49</v>
      </c>
      <c r="K4408">
        <v>3738.75</v>
      </c>
    </row>
    <row r="4409" spans="1:11" x14ac:dyDescent="0.25">
      <c r="A4409" t="s">
        <v>5958</v>
      </c>
      <c r="B4409" t="str">
        <f>C4409&amp;"-"&amp;COUNTIF(C$2:C4409,C4409)</f>
        <v>75982-2</v>
      </c>
      <c r="C4409">
        <v>75982</v>
      </c>
      <c r="D4409" s="57">
        <v>45169</v>
      </c>
      <c r="E4409" s="84" t="str">
        <f>F4409&amp;"-"&amp;COUNTIF($F$2:F4409,F4409)</f>
        <v>METASA-3294</v>
      </c>
      <c r="F4409" s="84" t="str">
        <f t="shared" si="182"/>
        <v>METASA</v>
      </c>
      <c r="G4409" t="s">
        <v>8581</v>
      </c>
      <c r="H4409" s="62">
        <v>88416482000106</v>
      </c>
      <c r="I4409" t="s">
        <v>30</v>
      </c>
      <c r="J4409">
        <v>109.9</v>
      </c>
      <c r="K4409">
        <v>1855.11</v>
      </c>
    </row>
    <row r="4410" spans="1:11" x14ac:dyDescent="0.25">
      <c r="A4410" t="s">
        <v>5958</v>
      </c>
      <c r="B4410" t="str">
        <f>C4410&amp;"-"&amp;COUNTIF(C$2:C4410,C4410)</f>
        <v>75982-3</v>
      </c>
      <c r="C4410">
        <v>75982</v>
      </c>
      <c r="D4410" s="57">
        <v>45169</v>
      </c>
      <c r="E4410" s="84" t="str">
        <f>F4410&amp;"-"&amp;COUNTIF($F$2:F4410,F4410)</f>
        <v>METASA-3295</v>
      </c>
      <c r="F4410" s="84" t="str">
        <f t="shared" si="182"/>
        <v>METASA</v>
      </c>
      <c r="G4410" t="s">
        <v>8581</v>
      </c>
      <c r="H4410" s="62">
        <v>88416482000106</v>
      </c>
      <c r="I4410" t="s">
        <v>30</v>
      </c>
      <c r="J4410">
        <v>131.24</v>
      </c>
      <c r="K4410">
        <v>1897.73</v>
      </c>
    </row>
    <row r="4411" spans="1:11" x14ac:dyDescent="0.25">
      <c r="A4411" t="s">
        <v>5958</v>
      </c>
      <c r="B4411" t="str">
        <f>C4411&amp;"-"&amp;COUNTIF(C$2:C4411,C4411)</f>
        <v>75982-4</v>
      </c>
      <c r="C4411">
        <v>75982</v>
      </c>
      <c r="D4411" s="57">
        <v>45169</v>
      </c>
      <c r="E4411" s="84" t="str">
        <f>F4411&amp;"-"&amp;COUNTIF($F$2:F4411,F4411)</f>
        <v>METASA-3296</v>
      </c>
      <c r="F4411" s="84" t="str">
        <f t="shared" si="182"/>
        <v>METASA</v>
      </c>
      <c r="G4411" t="s">
        <v>8581</v>
      </c>
      <c r="H4411" s="62">
        <v>88416482000106</v>
      </c>
      <c r="I4411" t="s">
        <v>30</v>
      </c>
      <c r="J4411">
        <v>1774.15</v>
      </c>
      <c r="K4411">
        <v>25654.21</v>
      </c>
    </row>
    <row r="4412" spans="1:11" x14ac:dyDescent="0.25">
      <c r="A4412" t="s">
        <v>5958</v>
      </c>
      <c r="B4412" t="str">
        <f>C4412&amp;"-"&amp;COUNTIF(C$2:C4412,C4412)</f>
        <v>75982-5</v>
      </c>
      <c r="C4412">
        <v>75982</v>
      </c>
      <c r="D4412" s="57">
        <v>45169</v>
      </c>
      <c r="E4412" s="84" t="str">
        <f>F4412&amp;"-"&amp;COUNTIF($F$2:F4412,F4412)</f>
        <v>METASA-3297</v>
      </c>
      <c r="F4412" s="84" t="str">
        <f t="shared" si="182"/>
        <v>METASA</v>
      </c>
      <c r="G4412" t="s">
        <v>8581</v>
      </c>
      <c r="H4412" s="62">
        <v>88416482000106</v>
      </c>
      <c r="I4412" t="s">
        <v>30</v>
      </c>
      <c r="J4412">
        <v>524.20000000000005</v>
      </c>
      <c r="K4412">
        <v>7579.93</v>
      </c>
    </row>
    <row r="4413" spans="1:11" x14ac:dyDescent="0.25">
      <c r="A4413" t="s">
        <v>5958</v>
      </c>
      <c r="B4413" t="str">
        <f>C4413&amp;"-"&amp;COUNTIF(C$2:C4413,C4413)</f>
        <v>75982-6</v>
      </c>
      <c r="C4413">
        <v>75982</v>
      </c>
      <c r="D4413" s="57">
        <v>45169</v>
      </c>
      <c r="E4413" s="84" t="str">
        <f>F4413&amp;"-"&amp;COUNTIF($F$2:F4413,F4413)</f>
        <v>METASA-3298</v>
      </c>
      <c r="F4413" s="84" t="str">
        <f t="shared" si="182"/>
        <v>METASA</v>
      </c>
      <c r="G4413" t="s">
        <v>8581</v>
      </c>
      <c r="H4413" s="62">
        <v>88416482000106</v>
      </c>
      <c r="I4413" t="s">
        <v>30</v>
      </c>
      <c r="J4413">
        <v>8844.34</v>
      </c>
      <c r="K4413">
        <v>134610.85</v>
      </c>
    </row>
    <row r="4414" spans="1:11" x14ac:dyDescent="0.25">
      <c r="A4414" t="s">
        <v>5958</v>
      </c>
      <c r="B4414" t="str">
        <f>C4414&amp;"-"&amp;COUNTIF(C$2:C4414,C4414)</f>
        <v>75982-7</v>
      </c>
      <c r="C4414">
        <v>75982</v>
      </c>
      <c r="D4414" s="57">
        <v>45169</v>
      </c>
      <c r="E4414" s="84" t="str">
        <f>F4414&amp;"-"&amp;COUNTIF($F$2:F4414,F4414)</f>
        <v>METASA-3299</v>
      </c>
      <c r="F4414" s="84" t="str">
        <f t="shared" si="182"/>
        <v>METASA</v>
      </c>
      <c r="G4414" t="s">
        <v>8581</v>
      </c>
      <c r="H4414" s="62">
        <v>88416482000106</v>
      </c>
      <c r="I4414" t="s">
        <v>30</v>
      </c>
      <c r="J4414">
        <v>45.1</v>
      </c>
      <c r="K4414">
        <v>761.29</v>
      </c>
    </row>
    <row r="4415" spans="1:11" x14ac:dyDescent="0.25">
      <c r="A4415" t="s">
        <v>5958</v>
      </c>
      <c r="B4415" t="str">
        <f>C4415&amp;"-"&amp;COUNTIF(C$2:C4415,C4415)</f>
        <v>75982-8</v>
      </c>
      <c r="C4415">
        <v>75982</v>
      </c>
      <c r="D4415" s="57">
        <v>45169</v>
      </c>
      <c r="E4415" s="84" t="str">
        <f>F4415&amp;"-"&amp;COUNTIF($F$2:F4415,F4415)</f>
        <v>METASA-3300</v>
      </c>
      <c r="F4415" s="84" t="str">
        <f t="shared" si="182"/>
        <v>METASA</v>
      </c>
      <c r="G4415" t="s">
        <v>8581</v>
      </c>
      <c r="H4415" s="62">
        <v>88416482000106</v>
      </c>
      <c r="I4415" t="s">
        <v>30</v>
      </c>
      <c r="J4415">
        <v>3975.6</v>
      </c>
      <c r="K4415">
        <v>60508.63</v>
      </c>
    </row>
    <row r="4416" spans="1:11" x14ac:dyDescent="0.25">
      <c r="A4416" t="s">
        <v>5958</v>
      </c>
      <c r="B4416" t="str">
        <f>C4416&amp;"-"&amp;COUNTIF(C$2:C4416,C4416)</f>
        <v>75982-9</v>
      </c>
      <c r="C4416">
        <v>75982</v>
      </c>
      <c r="D4416" s="57">
        <v>45169</v>
      </c>
      <c r="E4416" s="84" t="str">
        <f>F4416&amp;"-"&amp;COUNTIF($F$2:F4416,F4416)</f>
        <v>METASA-3301</v>
      </c>
      <c r="F4416" s="84" t="str">
        <f t="shared" si="182"/>
        <v>METASA</v>
      </c>
      <c r="G4416" t="s">
        <v>8581</v>
      </c>
      <c r="H4416" s="62">
        <v>88416482000106</v>
      </c>
      <c r="I4416" t="s">
        <v>30</v>
      </c>
      <c r="J4416">
        <v>308.25</v>
      </c>
      <c r="K4416">
        <v>5138.53</v>
      </c>
    </row>
    <row r="4417" spans="1:11" x14ac:dyDescent="0.25">
      <c r="A4417" t="s">
        <v>5958</v>
      </c>
      <c r="B4417" t="str">
        <f>C4417&amp;"-"&amp;COUNTIF(C$2:C4417,C4417)</f>
        <v>75982-10</v>
      </c>
      <c r="C4417">
        <v>75982</v>
      </c>
      <c r="D4417" s="57">
        <v>45169</v>
      </c>
      <c r="E4417" s="84" t="str">
        <f>F4417&amp;"-"&amp;COUNTIF($F$2:F4417,F4417)</f>
        <v>METASA-3302</v>
      </c>
      <c r="F4417" s="84" t="str">
        <f t="shared" si="182"/>
        <v>METASA</v>
      </c>
      <c r="G4417" t="s">
        <v>8581</v>
      </c>
      <c r="H4417" s="62">
        <v>88416482000106</v>
      </c>
      <c r="I4417" t="s">
        <v>30</v>
      </c>
      <c r="J4417">
        <v>1384.68</v>
      </c>
      <c r="K4417">
        <v>22030.28</v>
      </c>
    </row>
    <row r="4418" spans="1:11" x14ac:dyDescent="0.25">
      <c r="A4418" t="s">
        <v>5958</v>
      </c>
      <c r="B4418" t="str">
        <f>C4418&amp;"-"&amp;COUNTIF(C$2:C4418,C4418)</f>
        <v>75982-11</v>
      </c>
      <c r="C4418">
        <v>75982</v>
      </c>
      <c r="D4418" s="57">
        <v>45169</v>
      </c>
      <c r="E4418" s="84" t="str">
        <f>F4418&amp;"-"&amp;COUNTIF($F$2:F4418,F4418)</f>
        <v>METASA-3303</v>
      </c>
      <c r="F4418" s="84" t="str">
        <f t="shared" si="182"/>
        <v>METASA</v>
      </c>
      <c r="G4418" t="s">
        <v>8581</v>
      </c>
      <c r="H4418" s="62">
        <v>88416482000106</v>
      </c>
      <c r="I4418" t="s">
        <v>30</v>
      </c>
      <c r="J4418">
        <v>642.52</v>
      </c>
      <c r="K4418">
        <v>10710.81</v>
      </c>
    </row>
    <row r="4419" spans="1:11" x14ac:dyDescent="0.25">
      <c r="A4419" t="s">
        <v>5958</v>
      </c>
      <c r="B4419" t="str">
        <f>C4419&amp;"-"&amp;COUNTIF(C$2:C4419,C4419)</f>
        <v>75982-12</v>
      </c>
      <c r="C4419">
        <v>75982</v>
      </c>
      <c r="D4419" s="57">
        <v>45169</v>
      </c>
      <c r="E4419" s="84" t="str">
        <f>F4419&amp;"-"&amp;COUNTIF($F$2:F4419,F4419)</f>
        <v>METASA-3304</v>
      </c>
      <c r="F4419" s="84" t="str">
        <f t="shared" ref="F4419:F4482" si="183">LEFT(G4419,SEARCH(" ",G4419)-1)</f>
        <v>METASA</v>
      </c>
      <c r="G4419" t="s">
        <v>8581</v>
      </c>
      <c r="H4419" s="62">
        <v>88416482000106</v>
      </c>
      <c r="I4419" t="s">
        <v>30</v>
      </c>
      <c r="J4419">
        <v>1098.1400000000001</v>
      </c>
      <c r="K4419">
        <v>19228.43</v>
      </c>
    </row>
    <row r="4420" spans="1:11" x14ac:dyDescent="0.25">
      <c r="A4420" t="s">
        <v>5958</v>
      </c>
      <c r="B4420" t="str">
        <f>C4420&amp;"-"&amp;COUNTIF(C$2:C4420,C4420)</f>
        <v>75982-13</v>
      </c>
      <c r="C4420">
        <v>75982</v>
      </c>
      <c r="D4420" s="57">
        <v>45169</v>
      </c>
      <c r="E4420" s="84" t="str">
        <f>F4420&amp;"-"&amp;COUNTIF($F$2:F4420,F4420)</f>
        <v>METASA-3305</v>
      </c>
      <c r="F4420" s="84" t="str">
        <f t="shared" si="183"/>
        <v>METASA</v>
      </c>
      <c r="G4420" t="s">
        <v>8581</v>
      </c>
      <c r="H4420" s="62">
        <v>88416482000106</v>
      </c>
      <c r="I4420" t="s">
        <v>30</v>
      </c>
      <c r="J4420">
        <v>1691.49</v>
      </c>
      <c r="K4420">
        <v>28197.14</v>
      </c>
    </row>
    <row r="4421" spans="1:11" x14ac:dyDescent="0.25">
      <c r="A4421" t="s">
        <v>5958</v>
      </c>
      <c r="B4421" t="str">
        <f>C4421&amp;"-"&amp;COUNTIF(C$2:C4421,C4421)</f>
        <v>75982-14</v>
      </c>
      <c r="C4421">
        <v>75982</v>
      </c>
      <c r="D4421" s="57">
        <v>45169</v>
      </c>
      <c r="E4421" s="84" t="str">
        <f>F4421&amp;"-"&amp;COUNTIF($F$2:F4421,F4421)</f>
        <v>METASA-3306</v>
      </c>
      <c r="F4421" s="84" t="str">
        <f t="shared" si="183"/>
        <v>METASA</v>
      </c>
      <c r="G4421" t="s">
        <v>8581</v>
      </c>
      <c r="H4421" s="62">
        <v>88416482000106</v>
      </c>
      <c r="I4421" t="s">
        <v>30</v>
      </c>
      <c r="J4421">
        <v>3840.7</v>
      </c>
      <c r="K4421">
        <v>73395.78</v>
      </c>
    </row>
    <row r="4422" spans="1:11" x14ac:dyDescent="0.25">
      <c r="A4422" t="s">
        <v>5958</v>
      </c>
      <c r="B4422" t="str">
        <f>C4422&amp;"-"&amp;COUNTIF(C$2:C4422,C4422)</f>
        <v>75995-1</v>
      </c>
      <c r="C4422">
        <v>75995</v>
      </c>
      <c r="D4422" s="57">
        <v>45169</v>
      </c>
      <c r="E4422" s="84" t="str">
        <f>F4422&amp;"-"&amp;COUNTIF($F$2:F4422,F4422)</f>
        <v>METASA-3307</v>
      </c>
      <c r="F4422" s="84" t="str">
        <f t="shared" si="183"/>
        <v>METASA</v>
      </c>
      <c r="G4422" t="s">
        <v>8581</v>
      </c>
      <c r="H4422" s="62">
        <v>88416482000106</v>
      </c>
      <c r="I4422" t="s">
        <v>30</v>
      </c>
      <c r="J4422">
        <v>432.04</v>
      </c>
      <c r="K4422">
        <v>6575.65</v>
      </c>
    </row>
    <row r="4423" spans="1:11" x14ac:dyDescent="0.25">
      <c r="A4423" t="s">
        <v>5958</v>
      </c>
      <c r="B4423" t="str">
        <f>C4423&amp;"-"&amp;COUNTIF(C$2:C4423,C4423)</f>
        <v>75995-2</v>
      </c>
      <c r="C4423">
        <v>75995</v>
      </c>
      <c r="D4423" s="57">
        <v>45169</v>
      </c>
      <c r="E4423" s="84" t="str">
        <f>F4423&amp;"-"&amp;COUNTIF($F$2:F4423,F4423)</f>
        <v>METASA-3308</v>
      </c>
      <c r="F4423" s="84" t="str">
        <f t="shared" si="183"/>
        <v>METASA</v>
      </c>
      <c r="G4423" t="s">
        <v>8581</v>
      </c>
      <c r="H4423" s="62">
        <v>88416482000106</v>
      </c>
      <c r="I4423" t="s">
        <v>30</v>
      </c>
      <c r="J4423">
        <v>3017.1</v>
      </c>
      <c r="K4423">
        <v>48454.63</v>
      </c>
    </row>
    <row r="4424" spans="1:11" x14ac:dyDescent="0.25">
      <c r="A4424" t="s">
        <v>5958</v>
      </c>
      <c r="B4424" t="str">
        <f>C4424&amp;"-"&amp;COUNTIF(C$2:C4424,C4424)</f>
        <v>75995-3</v>
      </c>
      <c r="C4424">
        <v>75995</v>
      </c>
      <c r="D4424" s="57">
        <v>45169</v>
      </c>
      <c r="E4424" s="84" t="str">
        <f>F4424&amp;"-"&amp;COUNTIF($F$2:F4424,F4424)</f>
        <v>METASA-3309</v>
      </c>
      <c r="F4424" s="84" t="str">
        <f t="shared" si="183"/>
        <v>METASA</v>
      </c>
      <c r="G4424" t="s">
        <v>8581</v>
      </c>
      <c r="H4424" s="62">
        <v>88416482000106</v>
      </c>
      <c r="I4424" t="s">
        <v>30</v>
      </c>
      <c r="J4424">
        <v>205.92</v>
      </c>
      <c r="K4424">
        <v>4542.6000000000004</v>
      </c>
    </row>
    <row r="4425" spans="1:11" x14ac:dyDescent="0.25">
      <c r="A4425" t="s">
        <v>5958</v>
      </c>
      <c r="B4425" t="str">
        <f>C4425&amp;"-"&amp;COUNTIF(C$2:C4425,C4425)</f>
        <v>75997-1</v>
      </c>
      <c r="C4425">
        <v>75997</v>
      </c>
      <c r="D4425" s="57">
        <v>45169</v>
      </c>
      <c r="E4425" s="84" t="str">
        <f>F4425&amp;"-"&amp;COUNTIF($F$2:F4425,F4425)</f>
        <v>METASA-3310</v>
      </c>
      <c r="F4425" s="84" t="str">
        <f t="shared" si="183"/>
        <v>METASA</v>
      </c>
      <c r="G4425" t="s">
        <v>8581</v>
      </c>
      <c r="H4425" s="62">
        <v>88416482000106</v>
      </c>
      <c r="I4425" t="s">
        <v>30</v>
      </c>
      <c r="J4425">
        <v>137.82</v>
      </c>
      <c r="K4425">
        <v>2526.2399999999998</v>
      </c>
    </row>
    <row r="4426" spans="1:11" x14ac:dyDescent="0.25">
      <c r="A4426" t="s">
        <v>5958</v>
      </c>
      <c r="B4426" t="str">
        <f>C4426&amp;"-"&amp;COUNTIF(C$2:C4426,C4426)</f>
        <v>75997-2</v>
      </c>
      <c r="C4426">
        <v>75997</v>
      </c>
      <c r="D4426" s="57">
        <v>45169</v>
      </c>
      <c r="E4426" s="84" t="str">
        <f>F4426&amp;"-"&amp;COUNTIF($F$2:F4426,F4426)</f>
        <v>METASA-3311</v>
      </c>
      <c r="F4426" s="84" t="str">
        <f t="shared" si="183"/>
        <v>METASA</v>
      </c>
      <c r="G4426" t="s">
        <v>8581</v>
      </c>
      <c r="H4426" s="62">
        <v>88416482000106</v>
      </c>
      <c r="I4426" t="s">
        <v>30</v>
      </c>
      <c r="J4426">
        <v>804.55</v>
      </c>
      <c r="K4426">
        <v>14747.4</v>
      </c>
    </row>
    <row r="4427" spans="1:11" x14ac:dyDescent="0.25">
      <c r="A4427" t="s">
        <v>5958</v>
      </c>
      <c r="B4427" t="str">
        <f>C4427&amp;"-"&amp;COUNTIF(C$2:C4427,C4427)</f>
        <v>75997-3</v>
      </c>
      <c r="C4427">
        <v>75997</v>
      </c>
      <c r="D4427" s="57">
        <v>45169</v>
      </c>
      <c r="E4427" s="84" t="str">
        <f>F4427&amp;"-"&amp;COUNTIF($F$2:F4427,F4427)</f>
        <v>METASA-3312</v>
      </c>
      <c r="F4427" s="84" t="str">
        <f t="shared" si="183"/>
        <v>METASA</v>
      </c>
      <c r="G4427" t="s">
        <v>8581</v>
      </c>
      <c r="H4427" s="62">
        <v>88416482000106</v>
      </c>
      <c r="I4427" t="s">
        <v>30</v>
      </c>
      <c r="J4427">
        <v>9230.86</v>
      </c>
      <c r="K4427">
        <v>59539.05</v>
      </c>
    </row>
    <row r="4428" spans="1:11" x14ac:dyDescent="0.25">
      <c r="A4428" t="s">
        <v>5958</v>
      </c>
      <c r="B4428" t="str">
        <f>C4428&amp;"-"&amp;COUNTIF(C$2:C4428,C4428)</f>
        <v>76000-1</v>
      </c>
      <c r="C4428">
        <v>76000</v>
      </c>
      <c r="D4428" s="57">
        <v>45169</v>
      </c>
      <c r="E4428" s="84" t="str">
        <f>F4428&amp;"-"&amp;COUNTIF($F$2:F4428,F4428)</f>
        <v>METASA-3313</v>
      </c>
      <c r="F4428" s="84" t="str">
        <f t="shared" si="183"/>
        <v>METASA</v>
      </c>
      <c r="G4428" t="s">
        <v>8581</v>
      </c>
      <c r="H4428" s="62">
        <v>88416482000106</v>
      </c>
      <c r="I4428" t="s">
        <v>30</v>
      </c>
      <c r="J4428">
        <v>50.58</v>
      </c>
      <c r="K4428">
        <v>927.13</v>
      </c>
    </row>
    <row r="4429" spans="1:11" x14ac:dyDescent="0.25">
      <c r="A4429" t="s">
        <v>5958</v>
      </c>
      <c r="B4429" t="str">
        <f>C4429&amp;"-"&amp;COUNTIF(C$2:C4429,C4429)</f>
        <v>76000-2</v>
      </c>
      <c r="C4429">
        <v>76000</v>
      </c>
      <c r="D4429" s="57">
        <v>45169</v>
      </c>
      <c r="E4429" s="84" t="str">
        <f>F4429&amp;"-"&amp;COUNTIF($F$2:F4429,F4429)</f>
        <v>METASA-3314</v>
      </c>
      <c r="F4429" s="84" t="str">
        <f t="shared" si="183"/>
        <v>METASA</v>
      </c>
      <c r="G4429" t="s">
        <v>8581</v>
      </c>
      <c r="H4429" s="62">
        <v>88416482000106</v>
      </c>
      <c r="I4429" t="s">
        <v>30</v>
      </c>
      <c r="J4429">
        <v>567.08000000000004</v>
      </c>
      <c r="K4429">
        <v>10394.58</v>
      </c>
    </row>
    <row r="4430" spans="1:11" x14ac:dyDescent="0.25">
      <c r="A4430" t="s">
        <v>5958</v>
      </c>
      <c r="B4430" t="str">
        <f>C4430&amp;"-"&amp;COUNTIF(C$2:C4430,C4430)</f>
        <v>76000-3</v>
      </c>
      <c r="C4430">
        <v>76000</v>
      </c>
      <c r="D4430" s="57">
        <v>45169</v>
      </c>
      <c r="E4430" s="84" t="str">
        <f>F4430&amp;"-"&amp;COUNTIF($F$2:F4430,F4430)</f>
        <v>METASA-3315</v>
      </c>
      <c r="F4430" s="84" t="str">
        <f t="shared" si="183"/>
        <v>METASA</v>
      </c>
      <c r="G4430" t="s">
        <v>8581</v>
      </c>
      <c r="H4430" s="62">
        <v>88416482000106</v>
      </c>
      <c r="I4430" t="s">
        <v>30</v>
      </c>
      <c r="J4430">
        <v>3821.91</v>
      </c>
      <c r="K4430">
        <v>24651.32</v>
      </c>
    </row>
    <row r="4431" spans="1:11" x14ac:dyDescent="0.25">
      <c r="A4431" t="s">
        <v>5958</v>
      </c>
      <c r="B4431" t="str">
        <f>C4431&amp;"-"&amp;COUNTIF(C$2:C4431,C4431)</f>
        <v>76001-1</v>
      </c>
      <c r="C4431">
        <v>76001</v>
      </c>
      <c r="D4431" s="57">
        <v>45169</v>
      </c>
      <c r="E4431" s="84" t="str">
        <f>F4431&amp;"-"&amp;COUNTIF($F$2:F4431,F4431)</f>
        <v>METASA-3316</v>
      </c>
      <c r="F4431" s="84" t="str">
        <f t="shared" si="183"/>
        <v>METASA</v>
      </c>
      <c r="G4431" t="s">
        <v>8581</v>
      </c>
      <c r="H4431" s="62">
        <v>88416482000106</v>
      </c>
      <c r="I4431" t="s">
        <v>30</v>
      </c>
      <c r="J4431">
        <v>2404.04</v>
      </c>
      <c r="K4431">
        <v>42431.31</v>
      </c>
    </row>
    <row r="4432" spans="1:11" x14ac:dyDescent="0.25">
      <c r="A4432" t="s">
        <v>5958</v>
      </c>
      <c r="B4432" t="str">
        <f>C4432&amp;"-"&amp;COUNTIF(C$2:C4432,C4432)</f>
        <v>76001-2</v>
      </c>
      <c r="C4432">
        <v>76001</v>
      </c>
      <c r="D4432" s="57">
        <v>45169</v>
      </c>
      <c r="E4432" s="84" t="str">
        <f>F4432&amp;"-"&amp;COUNTIF($F$2:F4432,F4432)</f>
        <v>METASA-3317</v>
      </c>
      <c r="F4432" s="84" t="str">
        <f t="shared" si="183"/>
        <v>METASA</v>
      </c>
      <c r="G4432" t="s">
        <v>8581</v>
      </c>
      <c r="H4432" s="62">
        <v>88416482000106</v>
      </c>
      <c r="I4432" t="s">
        <v>30</v>
      </c>
      <c r="J4432">
        <v>175.06</v>
      </c>
      <c r="K4432">
        <v>2955.01</v>
      </c>
    </row>
    <row r="4433" spans="1:11" x14ac:dyDescent="0.25">
      <c r="A4433" t="s">
        <v>5958</v>
      </c>
      <c r="B4433" t="str">
        <f>C4433&amp;"-"&amp;COUNTIF(C$2:C4433,C4433)</f>
        <v>76001-3</v>
      </c>
      <c r="C4433">
        <v>76001</v>
      </c>
      <c r="D4433" s="57">
        <v>45169</v>
      </c>
      <c r="E4433" s="84" t="str">
        <f>F4433&amp;"-"&amp;COUNTIF($F$2:F4433,F4433)</f>
        <v>METASA-3318</v>
      </c>
      <c r="F4433" s="84" t="str">
        <f t="shared" si="183"/>
        <v>METASA</v>
      </c>
      <c r="G4433" t="s">
        <v>8581</v>
      </c>
      <c r="H4433" s="62">
        <v>88416482000106</v>
      </c>
      <c r="I4433" t="s">
        <v>30</v>
      </c>
      <c r="J4433">
        <v>3412.5</v>
      </c>
      <c r="K4433">
        <v>51938.25</v>
      </c>
    </row>
    <row r="4434" spans="1:11" x14ac:dyDescent="0.25">
      <c r="A4434" t="s">
        <v>5958</v>
      </c>
      <c r="B4434" t="str">
        <f>C4434&amp;"-"&amp;COUNTIF(C$2:C4434,C4434)</f>
        <v>76001-4</v>
      </c>
      <c r="C4434">
        <v>76001</v>
      </c>
      <c r="D4434" s="57">
        <v>45169</v>
      </c>
      <c r="E4434" s="84" t="str">
        <f>F4434&amp;"-"&amp;COUNTIF($F$2:F4434,F4434)</f>
        <v>METASA-3319</v>
      </c>
      <c r="F4434" s="84" t="str">
        <f t="shared" si="183"/>
        <v>METASA</v>
      </c>
      <c r="G4434" t="s">
        <v>8581</v>
      </c>
      <c r="H4434" s="62">
        <v>88416482000106</v>
      </c>
      <c r="I4434" t="s">
        <v>30</v>
      </c>
      <c r="J4434">
        <v>2411.1799999999998</v>
      </c>
      <c r="K4434">
        <v>34865.660000000003</v>
      </c>
    </row>
    <row r="4435" spans="1:11" x14ac:dyDescent="0.25">
      <c r="A4435" t="s">
        <v>5958</v>
      </c>
      <c r="B4435" t="str">
        <f>C4435&amp;"-"&amp;COUNTIF(C$2:C4435,C4435)</f>
        <v>76001-5</v>
      </c>
      <c r="C4435">
        <v>76001</v>
      </c>
      <c r="D4435" s="57">
        <v>45169</v>
      </c>
      <c r="E4435" s="84" t="str">
        <f>F4435&amp;"-"&amp;COUNTIF($F$2:F4435,F4435)</f>
        <v>METASA-3320</v>
      </c>
      <c r="F4435" s="84" t="str">
        <f t="shared" si="183"/>
        <v>METASA</v>
      </c>
      <c r="G4435" t="s">
        <v>8581</v>
      </c>
      <c r="H4435" s="62">
        <v>88416482000106</v>
      </c>
      <c r="I4435" t="s">
        <v>30</v>
      </c>
      <c r="J4435">
        <v>10.09</v>
      </c>
      <c r="K4435">
        <v>170.32</v>
      </c>
    </row>
    <row r="4436" spans="1:11" x14ac:dyDescent="0.25">
      <c r="A4436" t="s">
        <v>5958</v>
      </c>
      <c r="B4436" t="str">
        <f>C4436&amp;"-"&amp;COUNTIF(C$2:C4436,C4436)</f>
        <v>76001-6</v>
      </c>
      <c r="C4436">
        <v>76001</v>
      </c>
      <c r="D4436" s="57">
        <v>45169</v>
      </c>
      <c r="E4436" s="84" t="str">
        <f>F4436&amp;"-"&amp;COUNTIF($F$2:F4436,F4436)</f>
        <v>METASA-3321</v>
      </c>
      <c r="F4436" s="84" t="str">
        <f t="shared" si="183"/>
        <v>METASA</v>
      </c>
      <c r="G4436" t="s">
        <v>8581</v>
      </c>
      <c r="H4436" s="62">
        <v>88416482000106</v>
      </c>
      <c r="I4436" t="s">
        <v>30</v>
      </c>
      <c r="J4436">
        <v>182.86</v>
      </c>
      <c r="K4436">
        <v>2644.16</v>
      </c>
    </row>
    <row r="4437" spans="1:11" x14ac:dyDescent="0.25">
      <c r="A4437" t="s">
        <v>5958</v>
      </c>
      <c r="B4437" t="str">
        <f>C4437&amp;"-"&amp;COUNTIF(C$2:C4437,C4437)</f>
        <v>76001-7</v>
      </c>
      <c r="C4437">
        <v>76001</v>
      </c>
      <c r="D4437" s="57">
        <v>45169</v>
      </c>
      <c r="E4437" s="84" t="str">
        <f>F4437&amp;"-"&amp;COUNTIF($F$2:F4437,F4437)</f>
        <v>METASA-3322</v>
      </c>
      <c r="F4437" s="84" t="str">
        <f t="shared" si="183"/>
        <v>METASA</v>
      </c>
      <c r="G4437" t="s">
        <v>8581</v>
      </c>
      <c r="H4437" s="62">
        <v>88416482000106</v>
      </c>
      <c r="I4437" t="s">
        <v>30</v>
      </c>
      <c r="J4437">
        <v>260.91000000000003</v>
      </c>
      <c r="K4437">
        <v>5755.67</v>
      </c>
    </row>
    <row r="4438" spans="1:11" x14ac:dyDescent="0.25">
      <c r="A4438" t="s">
        <v>5958</v>
      </c>
      <c r="B4438" t="str">
        <f>C4438&amp;"-"&amp;COUNTIF(C$2:C4438,C4438)</f>
        <v>76001-8</v>
      </c>
      <c r="C4438">
        <v>76001</v>
      </c>
      <c r="D4438" s="57">
        <v>45169</v>
      </c>
      <c r="E4438" s="84" t="str">
        <f>F4438&amp;"-"&amp;COUNTIF($F$2:F4438,F4438)</f>
        <v>METASA-3323</v>
      </c>
      <c r="F4438" s="84" t="str">
        <f t="shared" si="183"/>
        <v>METASA</v>
      </c>
      <c r="G4438" t="s">
        <v>8581</v>
      </c>
      <c r="H4438" s="62">
        <v>88416482000106</v>
      </c>
      <c r="I4438" t="s">
        <v>30</v>
      </c>
      <c r="J4438">
        <v>1073.06</v>
      </c>
      <c r="K4438">
        <v>14346.81</v>
      </c>
    </row>
    <row r="4439" spans="1:11" x14ac:dyDescent="0.25">
      <c r="A4439" t="s">
        <v>5958</v>
      </c>
      <c r="B4439" t="str">
        <f>C4439&amp;"-"&amp;COUNTIF(C$2:C4439,C4439)</f>
        <v>76001-9</v>
      </c>
      <c r="C4439">
        <v>76001</v>
      </c>
      <c r="D4439" s="57">
        <v>45169</v>
      </c>
      <c r="E4439" s="84" t="str">
        <f>F4439&amp;"-"&amp;COUNTIF($F$2:F4439,F4439)</f>
        <v>METASA-3324</v>
      </c>
      <c r="F4439" s="84" t="str">
        <f t="shared" si="183"/>
        <v>METASA</v>
      </c>
      <c r="G4439" t="s">
        <v>8581</v>
      </c>
      <c r="H4439" s="62">
        <v>88416482000106</v>
      </c>
      <c r="I4439" t="s">
        <v>30</v>
      </c>
      <c r="J4439">
        <v>800.61</v>
      </c>
      <c r="K4439">
        <v>11576.82</v>
      </c>
    </row>
    <row r="4440" spans="1:11" x14ac:dyDescent="0.25">
      <c r="A4440" t="s">
        <v>5958</v>
      </c>
      <c r="B4440" t="str">
        <f>C4440&amp;"-"&amp;COUNTIF(C$2:C4440,C4440)</f>
        <v>76001-10</v>
      </c>
      <c r="C4440">
        <v>76001</v>
      </c>
      <c r="D4440" s="57">
        <v>45169</v>
      </c>
      <c r="E4440" s="84" t="str">
        <f>F4440&amp;"-"&amp;COUNTIF($F$2:F4440,F4440)</f>
        <v>METASA-3325</v>
      </c>
      <c r="F4440" s="84" t="str">
        <f t="shared" si="183"/>
        <v>METASA</v>
      </c>
      <c r="G4440" t="s">
        <v>8581</v>
      </c>
      <c r="H4440" s="62">
        <v>88416482000106</v>
      </c>
      <c r="I4440" t="s">
        <v>30</v>
      </c>
      <c r="J4440">
        <v>294.45999999999998</v>
      </c>
      <c r="K4440">
        <v>4257.8900000000003</v>
      </c>
    </row>
    <row r="4441" spans="1:11" x14ac:dyDescent="0.25">
      <c r="A4441" t="s">
        <v>5958</v>
      </c>
      <c r="B4441" t="str">
        <f>C4441&amp;"-"&amp;COUNTIF(C$2:C4441,C4441)</f>
        <v>76001-11</v>
      </c>
      <c r="C4441">
        <v>76001</v>
      </c>
      <c r="D4441" s="57">
        <v>45169</v>
      </c>
      <c r="E4441" s="84" t="str">
        <f>F4441&amp;"-"&amp;COUNTIF($F$2:F4441,F4441)</f>
        <v>METASA-3326</v>
      </c>
      <c r="F4441" s="84" t="str">
        <f t="shared" si="183"/>
        <v>METASA</v>
      </c>
      <c r="G4441" t="s">
        <v>8581</v>
      </c>
      <c r="H4441" s="62">
        <v>88416482000106</v>
      </c>
      <c r="I4441" t="s">
        <v>30</v>
      </c>
      <c r="J4441">
        <v>2110.64</v>
      </c>
      <c r="K4441">
        <v>28219.26</v>
      </c>
    </row>
    <row r="4442" spans="1:11" x14ac:dyDescent="0.25">
      <c r="A4442" t="s">
        <v>5958</v>
      </c>
      <c r="B4442" t="str">
        <f>C4442&amp;"-"&amp;COUNTIF(C$2:C4442,C4442)</f>
        <v>76001-12</v>
      </c>
      <c r="C4442">
        <v>76001</v>
      </c>
      <c r="D4442" s="57">
        <v>45169</v>
      </c>
      <c r="E4442" s="84" t="str">
        <f>F4442&amp;"-"&amp;COUNTIF($F$2:F4442,F4442)</f>
        <v>METASA-3327</v>
      </c>
      <c r="F4442" s="84" t="str">
        <f t="shared" si="183"/>
        <v>METASA</v>
      </c>
      <c r="G4442" t="s">
        <v>8581</v>
      </c>
      <c r="H4442" s="62">
        <v>88416482000106</v>
      </c>
      <c r="I4442" t="s">
        <v>30</v>
      </c>
      <c r="J4442">
        <v>5735.01</v>
      </c>
      <c r="K4442">
        <v>82928.240000000005</v>
      </c>
    </row>
    <row r="4443" spans="1:11" x14ac:dyDescent="0.25">
      <c r="A4443" t="s">
        <v>5958</v>
      </c>
      <c r="B4443" t="str">
        <f>C4443&amp;"-"&amp;COUNTIF(C$2:C4443,C4443)</f>
        <v>76001-13</v>
      </c>
      <c r="C4443">
        <v>76001</v>
      </c>
      <c r="D4443" s="57">
        <v>45169</v>
      </c>
      <c r="E4443" s="84" t="str">
        <f>F4443&amp;"-"&amp;COUNTIF($F$2:F4443,F4443)</f>
        <v>METASA-3328</v>
      </c>
      <c r="F4443" s="84" t="str">
        <f t="shared" si="183"/>
        <v>METASA</v>
      </c>
      <c r="G4443" t="s">
        <v>8581</v>
      </c>
      <c r="H4443" s="62">
        <v>88416482000106</v>
      </c>
      <c r="I4443" t="s">
        <v>30</v>
      </c>
      <c r="J4443">
        <v>2809.32</v>
      </c>
      <c r="K4443">
        <v>42757.85</v>
      </c>
    </row>
    <row r="4444" spans="1:11" x14ac:dyDescent="0.25">
      <c r="A4444" t="s">
        <v>5958</v>
      </c>
      <c r="B4444" t="str">
        <f>C4444&amp;"-"&amp;COUNTIF(C$2:C4444,C4444)</f>
        <v>76001-14</v>
      </c>
      <c r="C4444">
        <v>76001</v>
      </c>
      <c r="D4444" s="57">
        <v>45169</v>
      </c>
      <c r="E4444" s="84" t="str">
        <f>F4444&amp;"-"&amp;COUNTIF($F$2:F4444,F4444)</f>
        <v>METASA-3329</v>
      </c>
      <c r="F4444" s="84" t="str">
        <f t="shared" si="183"/>
        <v>METASA</v>
      </c>
      <c r="G4444" t="s">
        <v>8581</v>
      </c>
      <c r="H4444" s="62">
        <v>88416482000106</v>
      </c>
      <c r="I4444" t="s">
        <v>30</v>
      </c>
      <c r="J4444">
        <v>15.04</v>
      </c>
      <c r="K4444">
        <v>253.88</v>
      </c>
    </row>
    <row r="4445" spans="1:11" x14ac:dyDescent="0.25">
      <c r="A4445" t="s">
        <v>5958</v>
      </c>
      <c r="B4445" t="str">
        <f>C4445&amp;"-"&amp;COUNTIF(C$2:C4445,C4445)</f>
        <v>76001-15</v>
      </c>
      <c r="C4445">
        <v>76001</v>
      </c>
      <c r="D4445" s="57">
        <v>45169</v>
      </c>
      <c r="E4445" s="84" t="str">
        <f>F4445&amp;"-"&amp;COUNTIF($F$2:F4445,F4445)</f>
        <v>METASA-3330</v>
      </c>
      <c r="F4445" s="84" t="str">
        <f t="shared" si="183"/>
        <v>METASA</v>
      </c>
      <c r="G4445" t="s">
        <v>8581</v>
      </c>
      <c r="H4445" s="62">
        <v>88416482000106</v>
      </c>
      <c r="I4445" t="s">
        <v>30</v>
      </c>
      <c r="J4445">
        <v>69.959999999999994</v>
      </c>
      <c r="K4445">
        <v>1064.79</v>
      </c>
    </row>
    <row r="4446" spans="1:11" x14ac:dyDescent="0.25">
      <c r="A4446" t="s">
        <v>5958</v>
      </c>
      <c r="B4446" t="str">
        <f>C4446&amp;"-"&amp;COUNTIF(C$2:C4446,C4446)</f>
        <v>76001-16</v>
      </c>
      <c r="C4446">
        <v>76001</v>
      </c>
      <c r="D4446" s="57">
        <v>45169</v>
      </c>
      <c r="E4446" s="84" t="str">
        <f>F4446&amp;"-"&amp;COUNTIF($F$2:F4446,F4446)</f>
        <v>METASA-3331</v>
      </c>
      <c r="F4446" s="84" t="str">
        <f t="shared" si="183"/>
        <v>METASA</v>
      </c>
      <c r="G4446" t="s">
        <v>8581</v>
      </c>
      <c r="H4446" s="62">
        <v>88416482000106</v>
      </c>
      <c r="I4446" t="s">
        <v>30</v>
      </c>
      <c r="J4446">
        <v>31.58</v>
      </c>
      <c r="K4446">
        <v>507.17</v>
      </c>
    </row>
    <row r="4447" spans="1:11" x14ac:dyDescent="0.25">
      <c r="A4447" t="s">
        <v>5958</v>
      </c>
      <c r="B4447" t="str">
        <f>C4447&amp;"-"&amp;COUNTIF(C$2:C4447,C4447)</f>
        <v>76001-17</v>
      </c>
      <c r="C4447">
        <v>76001</v>
      </c>
      <c r="D4447" s="57">
        <v>45169</v>
      </c>
      <c r="E4447" s="84" t="str">
        <f>F4447&amp;"-"&amp;COUNTIF($F$2:F4447,F4447)</f>
        <v>METASA-3332</v>
      </c>
      <c r="F4447" s="84" t="str">
        <f t="shared" si="183"/>
        <v>METASA</v>
      </c>
      <c r="G4447" t="s">
        <v>8581</v>
      </c>
      <c r="H4447" s="62">
        <v>88416482000106</v>
      </c>
      <c r="I4447" t="s">
        <v>30</v>
      </c>
      <c r="J4447">
        <v>280.39999999999998</v>
      </c>
      <c r="K4447">
        <v>4461.16</v>
      </c>
    </row>
    <row r="4448" spans="1:11" x14ac:dyDescent="0.25">
      <c r="A4448" t="s">
        <v>5958</v>
      </c>
      <c r="B4448" t="str">
        <f>C4448&amp;"-"&amp;COUNTIF(C$2:C4448,C4448)</f>
        <v>76001-18</v>
      </c>
      <c r="C4448">
        <v>76001</v>
      </c>
      <c r="D4448" s="57">
        <v>45169</v>
      </c>
      <c r="E4448" s="84" t="str">
        <f>F4448&amp;"-"&amp;COUNTIF($F$2:F4448,F4448)</f>
        <v>METASA-3333</v>
      </c>
      <c r="F4448" s="84" t="str">
        <f t="shared" si="183"/>
        <v>METASA</v>
      </c>
      <c r="G4448" t="s">
        <v>8581</v>
      </c>
      <c r="H4448" s="62">
        <v>88416482000106</v>
      </c>
      <c r="I4448" t="s">
        <v>30</v>
      </c>
      <c r="J4448">
        <v>212.22</v>
      </c>
      <c r="K4448">
        <v>3229.99</v>
      </c>
    </row>
    <row r="4449" spans="1:11" x14ac:dyDescent="0.25">
      <c r="A4449" t="s">
        <v>5958</v>
      </c>
      <c r="B4449" t="str">
        <f>C4449&amp;"-"&amp;COUNTIF(C$2:C4449,C4449)</f>
        <v>76001-19</v>
      </c>
      <c r="C4449">
        <v>76001</v>
      </c>
      <c r="D4449" s="57">
        <v>45169</v>
      </c>
      <c r="E4449" s="84" t="str">
        <f>F4449&amp;"-"&amp;COUNTIF($F$2:F4449,F4449)</f>
        <v>METASA-3334</v>
      </c>
      <c r="F4449" s="84" t="str">
        <f t="shared" si="183"/>
        <v>METASA</v>
      </c>
      <c r="G4449" t="s">
        <v>8581</v>
      </c>
      <c r="H4449" s="62">
        <v>88416482000106</v>
      </c>
      <c r="I4449" t="s">
        <v>30</v>
      </c>
      <c r="J4449">
        <v>1807.9</v>
      </c>
      <c r="K4449">
        <v>26793.1</v>
      </c>
    </row>
    <row r="4450" spans="1:11" x14ac:dyDescent="0.25">
      <c r="A4450" t="s">
        <v>5961</v>
      </c>
      <c r="B4450" t="str">
        <f>C4450&amp;"-"&amp;COUNTIF(C$2:C4450,C4450)</f>
        <v>69393-1</v>
      </c>
      <c r="C4450">
        <v>69393</v>
      </c>
      <c r="D4450" s="57">
        <v>45169</v>
      </c>
      <c r="E4450" s="84" t="str">
        <f>F4450&amp;"-"&amp;COUNTIF($F$2:F4450,F4450)</f>
        <v>VOESTALPINE-30</v>
      </c>
      <c r="F4450" s="84" t="str">
        <f t="shared" si="183"/>
        <v>VOESTALPINE</v>
      </c>
      <c r="G4450" t="s">
        <v>8583</v>
      </c>
      <c r="H4450" s="62">
        <v>61479002000523</v>
      </c>
      <c r="I4450" t="s">
        <v>30</v>
      </c>
      <c r="J4450">
        <v>11415</v>
      </c>
      <c r="K4450">
        <v>318364.34999999998</v>
      </c>
    </row>
    <row r="4451" spans="1:11" x14ac:dyDescent="0.25">
      <c r="A4451" t="s">
        <v>5958</v>
      </c>
      <c r="B4451" t="str">
        <f>C4451&amp;"-"&amp;COUNTIF(C$2:C4451,C4451)</f>
        <v>76034-1</v>
      </c>
      <c r="C4451">
        <v>76034</v>
      </c>
      <c r="D4451" s="57">
        <v>45170</v>
      </c>
      <c r="E4451" s="84" t="str">
        <f>F4451&amp;"-"&amp;COUNTIF($F$2:F4451,F4451)</f>
        <v>METASA-3335</v>
      </c>
      <c r="F4451" s="84" t="str">
        <f t="shared" si="183"/>
        <v>METASA</v>
      </c>
      <c r="G4451" t="s">
        <v>8581</v>
      </c>
      <c r="H4451" s="62">
        <v>88416482000106</v>
      </c>
      <c r="I4451" t="s">
        <v>30</v>
      </c>
      <c r="J4451">
        <v>66.66</v>
      </c>
      <c r="K4451">
        <v>963.9</v>
      </c>
    </row>
    <row r="4452" spans="1:11" x14ac:dyDescent="0.25">
      <c r="A4452" t="s">
        <v>5958</v>
      </c>
      <c r="B4452" t="str">
        <f>C4452&amp;"-"&amp;COUNTIF(C$2:C4452,C4452)</f>
        <v>76034-2</v>
      </c>
      <c r="C4452">
        <v>76034</v>
      </c>
      <c r="D4452" s="57">
        <v>45170</v>
      </c>
      <c r="E4452" s="84" t="str">
        <f>F4452&amp;"-"&amp;COUNTIF($F$2:F4452,F4452)</f>
        <v>METASA-3336</v>
      </c>
      <c r="F4452" s="84" t="str">
        <f t="shared" si="183"/>
        <v>METASA</v>
      </c>
      <c r="G4452" t="s">
        <v>8581</v>
      </c>
      <c r="H4452" s="62">
        <v>88416482000106</v>
      </c>
      <c r="I4452" t="s">
        <v>30</v>
      </c>
      <c r="J4452">
        <v>553.72</v>
      </c>
      <c r="K4452">
        <v>8427.6200000000008</v>
      </c>
    </row>
    <row r="4453" spans="1:11" x14ac:dyDescent="0.25">
      <c r="A4453" t="s">
        <v>5958</v>
      </c>
      <c r="B4453" t="str">
        <f>C4453&amp;"-"&amp;COUNTIF(C$2:C4453,C4453)</f>
        <v>76062-1</v>
      </c>
      <c r="C4453">
        <v>76062</v>
      </c>
      <c r="D4453" s="57">
        <v>45173</v>
      </c>
      <c r="E4453" s="84" t="str">
        <f>F4453&amp;"-"&amp;COUNTIF($F$2:F4453,F4453)</f>
        <v>METASA-3337</v>
      </c>
      <c r="F4453" s="84" t="str">
        <f t="shared" si="183"/>
        <v>METASA</v>
      </c>
      <c r="G4453" t="s">
        <v>8581</v>
      </c>
      <c r="H4453" s="62">
        <v>88416482000106</v>
      </c>
      <c r="I4453" t="s">
        <v>30</v>
      </c>
      <c r="J4453">
        <v>6550.67</v>
      </c>
      <c r="K4453">
        <v>110575.31</v>
      </c>
    </row>
    <row r="4454" spans="1:11" x14ac:dyDescent="0.25">
      <c r="A4454" t="s">
        <v>5958</v>
      </c>
      <c r="B4454" t="str">
        <f>C4454&amp;"-"&amp;COUNTIF(C$2:C4454,C4454)</f>
        <v>76062-2</v>
      </c>
      <c r="C4454">
        <v>76062</v>
      </c>
      <c r="D4454" s="57">
        <v>45173</v>
      </c>
      <c r="E4454" s="84" t="str">
        <f>F4454&amp;"-"&amp;COUNTIF($F$2:F4454,F4454)</f>
        <v>METASA-3338</v>
      </c>
      <c r="F4454" s="84" t="str">
        <f t="shared" si="183"/>
        <v>METASA</v>
      </c>
      <c r="G4454" t="s">
        <v>8581</v>
      </c>
      <c r="H4454" s="62">
        <v>88416482000106</v>
      </c>
      <c r="I4454" t="s">
        <v>30</v>
      </c>
      <c r="J4454">
        <v>1867.93</v>
      </c>
      <c r="K4454">
        <v>24974.22</v>
      </c>
    </row>
    <row r="4455" spans="1:11" x14ac:dyDescent="0.25">
      <c r="A4455" t="s">
        <v>5958</v>
      </c>
      <c r="B4455" t="str">
        <f>C4455&amp;"-"&amp;COUNTIF(C$2:C4455,C4455)</f>
        <v>76062-3</v>
      </c>
      <c r="C4455">
        <v>76062</v>
      </c>
      <c r="D4455" s="57">
        <v>45173</v>
      </c>
      <c r="E4455" s="84" t="str">
        <f>F4455&amp;"-"&amp;COUNTIF($F$2:F4455,F4455)</f>
        <v>METASA-3339</v>
      </c>
      <c r="F4455" s="84" t="str">
        <f t="shared" si="183"/>
        <v>METASA</v>
      </c>
      <c r="G4455" t="s">
        <v>8581</v>
      </c>
      <c r="H4455" s="62">
        <v>88416482000106</v>
      </c>
      <c r="I4455" t="s">
        <v>30</v>
      </c>
      <c r="J4455">
        <v>6104.99</v>
      </c>
      <c r="K4455">
        <v>88278.16</v>
      </c>
    </row>
    <row r="4456" spans="1:11" x14ac:dyDescent="0.25">
      <c r="A4456" t="s">
        <v>5958</v>
      </c>
      <c r="B4456" t="str">
        <f>C4456&amp;"-"&amp;COUNTIF(C$2:C4456,C4456)</f>
        <v>76062-4</v>
      </c>
      <c r="C4456">
        <v>76062</v>
      </c>
      <c r="D4456" s="57">
        <v>45173</v>
      </c>
      <c r="E4456" s="84" t="str">
        <f>F4456&amp;"-"&amp;COUNTIF($F$2:F4456,F4456)</f>
        <v>METASA-3340</v>
      </c>
      <c r="F4456" s="84" t="str">
        <f t="shared" si="183"/>
        <v>METASA</v>
      </c>
      <c r="G4456" t="s">
        <v>8581</v>
      </c>
      <c r="H4456" s="62">
        <v>88416482000106</v>
      </c>
      <c r="I4456" t="s">
        <v>30</v>
      </c>
      <c r="J4456">
        <v>2775.54</v>
      </c>
      <c r="K4456">
        <v>37108.97</v>
      </c>
    </row>
    <row r="4457" spans="1:11" x14ac:dyDescent="0.25">
      <c r="A4457" t="s">
        <v>5958</v>
      </c>
      <c r="B4457" t="str">
        <f>C4457&amp;"-"&amp;COUNTIF(C$2:C4457,C4457)</f>
        <v>76062-5</v>
      </c>
      <c r="C4457">
        <v>76062</v>
      </c>
      <c r="D4457" s="57">
        <v>45173</v>
      </c>
      <c r="E4457" s="84" t="str">
        <f>F4457&amp;"-"&amp;COUNTIF($F$2:F4457,F4457)</f>
        <v>METASA-3341</v>
      </c>
      <c r="F4457" s="84" t="str">
        <f t="shared" si="183"/>
        <v>METASA</v>
      </c>
      <c r="G4457" t="s">
        <v>8581</v>
      </c>
      <c r="H4457" s="62">
        <v>88416482000106</v>
      </c>
      <c r="I4457" t="s">
        <v>30</v>
      </c>
      <c r="J4457">
        <v>820.62</v>
      </c>
      <c r="K4457">
        <v>13376.11</v>
      </c>
    </row>
    <row r="4458" spans="1:11" x14ac:dyDescent="0.25">
      <c r="A4458" t="s">
        <v>5958</v>
      </c>
      <c r="B4458" t="str">
        <f>C4458&amp;"-"&amp;COUNTIF(C$2:C4458,C4458)</f>
        <v>76062-6</v>
      </c>
      <c r="C4458">
        <v>76062</v>
      </c>
      <c r="D4458" s="57">
        <v>45173</v>
      </c>
      <c r="E4458" s="84" t="str">
        <f>F4458&amp;"-"&amp;COUNTIF($F$2:F4458,F4458)</f>
        <v>METASA-3342</v>
      </c>
      <c r="F4458" s="84" t="str">
        <f t="shared" si="183"/>
        <v>METASA</v>
      </c>
      <c r="G4458" t="s">
        <v>8581</v>
      </c>
      <c r="H4458" s="62">
        <v>88416482000106</v>
      </c>
      <c r="I4458" t="s">
        <v>30</v>
      </c>
      <c r="J4458">
        <v>5148.6000000000004</v>
      </c>
      <c r="K4458">
        <v>86908.37</v>
      </c>
    </row>
    <row r="4459" spans="1:11" x14ac:dyDescent="0.25">
      <c r="A4459" t="s">
        <v>5958</v>
      </c>
      <c r="B4459" t="str">
        <f>C4459&amp;"-"&amp;COUNTIF(C$2:C4459,C4459)</f>
        <v>76063-1</v>
      </c>
      <c r="C4459">
        <v>76063</v>
      </c>
      <c r="D4459" s="57">
        <v>45173</v>
      </c>
      <c r="E4459" s="84" t="str">
        <f>F4459&amp;"-"&amp;COUNTIF($F$2:F4459,F4459)</f>
        <v>METASA-3343</v>
      </c>
      <c r="F4459" s="84" t="str">
        <f t="shared" si="183"/>
        <v>METASA</v>
      </c>
      <c r="G4459" t="s">
        <v>8581</v>
      </c>
      <c r="H4459" s="62">
        <v>88416482000106</v>
      </c>
      <c r="I4459" t="s">
        <v>30</v>
      </c>
      <c r="J4459">
        <v>1047.4000000000001</v>
      </c>
      <c r="K4459">
        <v>14003.74</v>
      </c>
    </row>
    <row r="4460" spans="1:11" x14ac:dyDescent="0.25">
      <c r="A4460" t="s">
        <v>5958</v>
      </c>
      <c r="B4460" t="str">
        <f>C4460&amp;"-"&amp;COUNTIF(C$2:C4460,C4460)</f>
        <v>76063-2</v>
      </c>
      <c r="C4460">
        <v>76063</v>
      </c>
      <c r="D4460" s="57">
        <v>45173</v>
      </c>
      <c r="E4460" s="84" t="str">
        <f>F4460&amp;"-"&amp;COUNTIF($F$2:F4460,F4460)</f>
        <v>METASA-3344</v>
      </c>
      <c r="F4460" s="84" t="str">
        <f t="shared" si="183"/>
        <v>METASA</v>
      </c>
      <c r="G4460" t="s">
        <v>8581</v>
      </c>
      <c r="H4460" s="62">
        <v>88416482000106</v>
      </c>
      <c r="I4460" t="s">
        <v>30</v>
      </c>
      <c r="J4460">
        <v>208.08</v>
      </c>
      <c r="K4460">
        <v>5333.09</v>
      </c>
    </row>
    <row r="4461" spans="1:11" x14ac:dyDescent="0.25">
      <c r="A4461" t="s">
        <v>5958</v>
      </c>
      <c r="B4461" t="str">
        <f>C4461&amp;"-"&amp;COUNTIF(C$2:C4461,C4461)</f>
        <v>76063-3</v>
      </c>
      <c r="C4461">
        <v>76063</v>
      </c>
      <c r="D4461" s="57">
        <v>45173</v>
      </c>
      <c r="E4461" s="84" t="str">
        <f>F4461&amp;"-"&amp;COUNTIF($F$2:F4461,F4461)</f>
        <v>METASA-3345</v>
      </c>
      <c r="F4461" s="84" t="str">
        <f t="shared" si="183"/>
        <v>METASA</v>
      </c>
      <c r="G4461" t="s">
        <v>8581</v>
      </c>
      <c r="H4461" s="62">
        <v>88416482000106</v>
      </c>
      <c r="I4461" t="s">
        <v>30</v>
      </c>
      <c r="J4461">
        <v>4472.25</v>
      </c>
      <c r="K4461">
        <v>114623.77</v>
      </c>
    </row>
    <row r="4462" spans="1:11" x14ac:dyDescent="0.25">
      <c r="A4462" t="s">
        <v>5958</v>
      </c>
      <c r="B4462" t="str">
        <f>C4462&amp;"-"&amp;COUNTIF(C$2:C4462,C4462)</f>
        <v>76063-4</v>
      </c>
      <c r="C4462">
        <v>76063</v>
      </c>
      <c r="D4462" s="57">
        <v>45173</v>
      </c>
      <c r="E4462" s="84" t="str">
        <f>F4462&amp;"-"&amp;COUNTIF($F$2:F4462,F4462)</f>
        <v>METASA-3346</v>
      </c>
      <c r="F4462" s="84" t="str">
        <f t="shared" si="183"/>
        <v>METASA</v>
      </c>
      <c r="G4462" t="s">
        <v>8581</v>
      </c>
      <c r="H4462" s="62">
        <v>88416482000106</v>
      </c>
      <c r="I4462" t="s">
        <v>30</v>
      </c>
      <c r="J4462">
        <v>26.68</v>
      </c>
      <c r="K4462">
        <v>385.79</v>
      </c>
    </row>
    <row r="4463" spans="1:11" x14ac:dyDescent="0.25">
      <c r="A4463" t="s">
        <v>5958</v>
      </c>
      <c r="B4463" t="str">
        <f>C4463&amp;"-"&amp;COUNTIF(C$2:C4463,C4463)</f>
        <v>76063-5</v>
      </c>
      <c r="C4463">
        <v>76063</v>
      </c>
      <c r="D4463" s="57">
        <v>45173</v>
      </c>
      <c r="E4463" s="84" t="str">
        <f>F4463&amp;"-"&amp;COUNTIF($F$2:F4463,F4463)</f>
        <v>METASA-3347</v>
      </c>
      <c r="F4463" s="84" t="str">
        <f t="shared" si="183"/>
        <v>METASA</v>
      </c>
      <c r="G4463" t="s">
        <v>8581</v>
      </c>
      <c r="H4463" s="62">
        <v>88416482000106</v>
      </c>
      <c r="I4463" t="s">
        <v>30</v>
      </c>
      <c r="J4463">
        <v>15069.73</v>
      </c>
      <c r="K4463">
        <v>201482.29</v>
      </c>
    </row>
    <row r="4464" spans="1:11" x14ac:dyDescent="0.25">
      <c r="A4464" t="s">
        <v>5958</v>
      </c>
      <c r="B4464" t="str">
        <f>C4464&amp;"-"&amp;COUNTIF(C$2:C4464,C4464)</f>
        <v>76063-6</v>
      </c>
      <c r="C4464">
        <v>76063</v>
      </c>
      <c r="D4464" s="57">
        <v>45173</v>
      </c>
      <c r="E4464" s="84" t="str">
        <f>F4464&amp;"-"&amp;COUNTIF($F$2:F4464,F4464)</f>
        <v>METASA-3348</v>
      </c>
      <c r="F4464" s="84" t="str">
        <f t="shared" si="183"/>
        <v>METASA</v>
      </c>
      <c r="G4464" t="s">
        <v>8581</v>
      </c>
      <c r="H4464" s="62">
        <v>88416482000106</v>
      </c>
      <c r="I4464" t="s">
        <v>30</v>
      </c>
      <c r="J4464">
        <v>1323.07</v>
      </c>
      <c r="K4464">
        <v>19131.59</v>
      </c>
    </row>
    <row r="4465" spans="1:11" x14ac:dyDescent="0.25">
      <c r="A4465" t="s">
        <v>5958</v>
      </c>
      <c r="B4465" t="str">
        <f>C4465&amp;"-"&amp;COUNTIF(C$2:C4465,C4465)</f>
        <v>76063-7</v>
      </c>
      <c r="C4465">
        <v>76063</v>
      </c>
      <c r="D4465" s="57">
        <v>45173</v>
      </c>
      <c r="E4465" s="84" t="str">
        <f>F4465&amp;"-"&amp;COUNTIF($F$2:F4465,F4465)</f>
        <v>METASA-3349</v>
      </c>
      <c r="F4465" s="84" t="str">
        <f t="shared" si="183"/>
        <v>METASA</v>
      </c>
      <c r="G4465" t="s">
        <v>8581</v>
      </c>
      <c r="H4465" s="62">
        <v>88416482000106</v>
      </c>
      <c r="I4465" t="s">
        <v>30</v>
      </c>
      <c r="J4465">
        <v>461.97</v>
      </c>
      <c r="K4465">
        <v>7031.18</v>
      </c>
    </row>
    <row r="4466" spans="1:11" x14ac:dyDescent="0.25">
      <c r="A4466" t="s">
        <v>5958</v>
      </c>
      <c r="B4466" t="str">
        <f>C4466&amp;"-"&amp;COUNTIF(C$2:C4466,C4466)</f>
        <v>76063-8</v>
      </c>
      <c r="C4466">
        <v>76063</v>
      </c>
      <c r="D4466" s="57">
        <v>45173</v>
      </c>
      <c r="E4466" s="84" t="str">
        <f>F4466&amp;"-"&amp;COUNTIF($F$2:F4466,F4466)</f>
        <v>METASA-3350</v>
      </c>
      <c r="F4466" s="84" t="str">
        <f t="shared" si="183"/>
        <v>METASA</v>
      </c>
      <c r="G4466" t="s">
        <v>8581</v>
      </c>
      <c r="H4466" s="62">
        <v>88416482000106</v>
      </c>
      <c r="I4466" t="s">
        <v>30</v>
      </c>
      <c r="J4466">
        <v>38.36</v>
      </c>
      <c r="K4466">
        <v>583.84</v>
      </c>
    </row>
    <row r="4467" spans="1:11" x14ac:dyDescent="0.25">
      <c r="A4467" t="s">
        <v>5958</v>
      </c>
      <c r="B4467" t="str">
        <f>C4467&amp;"-"&amp;COUNTIF(C$2:C4467,C4467)</f>
        <v>76063-9</v>
      </c>
      <c r="C4467">
        <v>76063</v>
      </c>
      <c r="D4467" s="57">
        <v>45173</v>
      </c>
      <c r="E4467" s="84" t="str">
        <f>F4467&amp;"-"&amp;COUNTIF($F$2:F4467,F4467)</f>
        <v>METASA-3351</v>
      </c>
      <c r="F4467" s="84" t="str">
        <f t="shared" si="183"/>
        <v>METASA</v>
      </c>
      <c r="G4467" t="s">
        <v>8581</v>
      </c>
      <c r="H4467" s="62">
        <v>88416482000106</v>
      </c>
      <c r="I4467" t="s">
        <v>30</v>
      </c>
      <c r="J4467">
        <v>1436.88</v>
      </c>
      <c r="K4467">
        <v>21869.31</v>
      </c>
    </row>
    <row r="4468" spans="1:11" x14ac:dyDescent="0.25">
      <c r="A4468" t="s">
        <v>5958</v>
      </c>
      <c r="B4468" t="str">
        <f>C4468&amp;"-"&amp;COUNTIF(C$2:C4468,C4468)</f>
        <v>76065-1</v>
      </c>
      <c r="C4468">
        <v>76065</v>
      </c>
      <c r="D4468" s="57">
        <v>45173</v>
      </c>
      <c r="E4468" s="84" t="str">
        <f>F4468&amp;"-"&amp;COUNTIF($F$2:F4468,F4468)</f>
        <v>METASA-3352</v>
      </c>
      <c r="F4468" s="84" t="str">
        <f t="shared" si="183"/>
        <v>METASA</v>
      </c>
      <c r="G4468" t="s">
        <v>8581</v>
      </c>
      <c r="H4468" s="62">
        <v>88416482000106</v>
      </c>
      <c r="I4468" t="s">
        <v>30</v>
      </c>
      <c r="J4468">
        <v>15284.89</v>
      </c>
      <c r="K4468">
        <v>258008.94</v>
      </c>
    </row>
    <row r="4469" spans="1:11" x14ac:dyDescent="0.25">
      <c r="A4469" t="s">
        <v>5958</v>
      </c>
      <c r="B4469" t="str">
        <f>C4469&amp;"-"&amp;COUNTIF(C$2:C4469,C4469)</f>
        <v>76065-2</v>
      </c>
      <c r="C4469">
        <v>76065</v>
      </c>
      <c r="D4469" s="57">
        <v>45173</v>
      </c>
      <c r="E4469" s="84" t="str">
        <f>F4469&amp;"-"&amp;COUNTIF($F$2:F4469,F4469)</f>
        <v>METASA-3353</v>
      </c>
      <c r="F4469" s="84" t="str">
        <f t="shared" si="183"/>
        <v>METASA</v>
      </c>
      <c r="G4469" t="s">
        <v>8581</v>
      </c>
      <c r="H4469" s="62">
        <v>88416482000106</v>
      </c>
      <c r="I4469" t="s">
        <v>30</v>
      </c>
      <c r="J4469">
        <v>5838.14</v>
      </c>
      <c r="K4469">
        <v>98547.8</v>
      </c>
    </row>
    <row r="4470" spans="1:11" x14ac:dyDescent="0.25">
      <c r="A4470" t="s">
        <v>5958</v>
      </c>
      <c r="B4470" t="str">
        <f>C4470&amp;"-"&amp;COUNTIF(C$2:C4470,C4470)</f>
        <v>76065-3</v>
      </c>
      <c r="C4470">
        <v>76065</v>
      </c>
      <c r="D4470" s="57">
        <v>45173</v>
      </c>
      <c r="E4470" s="84" t="str">
        <f>F4470&amp;"-"&amp;COUNTIF($F$2:F4470,F4470)</f>
        <v>METASA-3354</v>
      </c>
      <c r="F4470" s="84" t="str">
        <f t="shared" si="183"/>
        <v>METASA</v>
      </c>
      <c r="G4470" t="s">
        <v>8581</v>
      </c>
      <c r="H4470" s="62">
        <v>88416482000106</v>
      </c>
      <c r="I4470" t="s">
        <v>30</v>
      </c>
      <c r="J4470">
        <v>4367.12</v>
      </c>
      <c r="K4470">
        <v>73716.990000000005</v>
      </c>
    </row>
    <row r="4471" spans="1:11" x14ac:dyDescent="0.25">
      <c r="A4471" t="s">
        <v>5958</v>
      </c>
      <c r="B4471" t="str">
        <f>C4471&amp;"-"&amp;COUNTIF(C$2:C4471,C4471)</f>
        <v>76068-1</v>
      </c>
      <c r="C4471">
        <v>76068</v>
      </c>
      <c r="D4471" s="57">
        <v>45173</v>
      </c>
      <c r="E4471" s="84" t="str">
        <f>F4471&amp;"-"&amp;COUNTIF($F$2:F4471,F4471)</f>
        <v>METASA-3355</v>
      </c>
      <c r="F4471" s="84" t="str">
        <f t="shared" si="183"/>
        <v>METASA</v>
      </c>
      <c r="G4471" t="s">
        <v>8581</v>
      </c>
      <c r="H4471" s="62">
        <v>88416482000106</v>
      </c>
      <c r="I4471" t="s">
        <v>30</v>
      </c>
      <c r="J4471">
        <v>1441.64</v>
      </c>
      <c r="K4471">
        <v>25444.95</v>
      </c>
    </row>
    <row r="4472" spans="1:11" x14ac:dyDescent="0.25">
      <c r="A4472" t="s">
        <v>5958</v>
      </c>
      <c r="B4472" t="str">
        <f>C4472&amp;"-"&amp;COUNTIF(C$2:C4472,C4472)</f>
        <v>76068-2</v>
      </c>
      <c r="C4472">
        <v>76068</v>
      </c>
      <c r="D4472" s="57">
        <v>45173</v>
      </c>
      <c r="E4472" s="84" t="str">
        <f>F4472&amp;"-"&amp;COUNTIF($F$2:F4472,F4472)</f>
        <v>METASA-3356</v>
      </c>
      <c r="F4472" s="84" t="str">
        <f t="shared" si="183"/>
        <v>METASA</v>
      </c>
      <c r="G4472" t="s">
        <v>8581</v>
      </c>
      <c r="H4472" s="62">
        <v>88416482000106</v>
      </c>
      <c r="I4472" t="s">
        <v>30</v>
      </c>
      <c r="J4472">
        <v>57.92</v>
      </c>
      <c r="K4472">
        <v>977.69</v>
      </c>
    </row>
    <row r="4473" spans="1:11" x14ac:dyDescent="0.25">
      <c r="A4473" t="s">
        <v>5958</v>
      </c>
      <c r="B4473" t="str">
        <f>C4473&amp;"-"&amp;COUNTIF(C$2:C4473,C4473)</f>
        <v>76068-3</v>
      </c>
      <c r="C4473">
        <v>76068</v>
      </c>
      <c r="D4473" s="57">
        <v>45173</v>
      </c>
      <c r="E4473" s="84" t="str">
        <f>F4473&amp;"-"&amp;COUNTIF($F$2:F4473,F4473)</f>
        <v>METASA-3357</v>
      </c>
      <c r="F4473" s="84" t="str">
        <f t="shared" si="183"/>
        <v>METASA</v>
      </c>
      <c r="G4473" t="s">
        <v>8581</v>
      </c>
      <c r="H4473" s="62">
        <v>88416482000106</v>
      </c>
      <c r="I4473" t="s">
        <v>30</v>
      </c>
      <c r="J4473">
        <v>839.28</v>
      </c>
      <c r="K4473">
        <v>12135.99</v>
      </c>
    </row>
    <row r="4474" spans="1:11" x14ac:dyDescent="0.25">
      <c r="A4474" t="s">
        <v>5958</v>
      </c>
      <c r="B4474" t="str">
        <f>C4474&amp;"-"&amp;COUNTIF(C$2:C4474,C4474)</f>
        <v>76068-4</v>
      </c>
      <c r="C4474">
        <v>76068</v>
      </c>
      <c r="D4474" s="57">
        <v>45173</v>
      </c>
      <c r="E4474" s="84" t="str">
        <f>F4474&amp;"-"&amp;COUNTIF($F$2:F4474,F4474)</f>
        <v>METASA-3358</v>
      </c>
      <c r="F4474" s="84" t="str">
        <f t="shared" si="183"/>
        <v>METASA</v>
      </c>
      <c r="G4474" t="s">
        <v>8581</v>
      </c>
      <c r="H4474" s="62">
        <v>88416482000106</v>
      </c>
      <c r="I4474" t="s">
        <v>30</v>
      </c>
      <c r="J4474">
        <v>68.98</v>
      </c>
      <c r="K4474">
        <v>1164.3800000000001</v>
      </c>
    </row>
    <row r="4475" spans="1:11" x14ac:dyDescent="0.25">
      <c r="A4475" t="s">
        <v>5958</v>
      </c>
      <c r="B4475" t="str">
        <f>C4475&amp;"-"&amp;COUNTIF(C$2:C4475,C4475)</f>
        <v>76068-5</v>
      </c>
      <c r="C4475">
        <v>76068</v>
      </c>
      <c r="D4475" s="57">
        <v>45173</v>
      </c>
      <c r="E4475" s="84" t="str">
        <f>F4475&amp;"-"&amp;COUNTIF($F$2:F4475,F4475)</f>
        <v>METASA-3359</v>
      </c>
      <c r="F4475" s="84" t="str">
        <f t="shared" si="183"/>
        <v>METASA</v>
      </c>
      <c r="G4475" t="s">
        <v>8581</v>
      </c>
      <c r="H4475" s="62">
        <v>88416482000106</v>
      </c>
      <c r="I4475" t="s">
        <v>30</v>
      </c>
      <c r="J4475">
        <v>161.86000000000001</v>
      </c>
      <c r="K4475">
        <v>2340.5</v>
      </c>
    </row>
    <row r="4476" spans="1:11" x14ac:dyDescent="0.25">
      <c r="A4476" t="s">
        <v>5958</v>
      </c>
      <c r="B4476" t="str">
        <f>C4476&amp;"-"&amp;COUNTIF(C$2:C4476,C4476)</f>
        <v>76068-6</v>
      </c>
      <c r="C4476">
        <v>76068</v>
      </c>
      <c r="D4476" s="57">
        <v>45173</v>
      </c>
      <c r="E4476" s="84" t="str">
        <f>F4476&amp;"-"&amp;COUNTIF($F$2:F4476,F4476)</f>
        <v>METASA-3360</v>
      </c>
      <c r="F4476" s="84" t="str">
        <f t="shared" si="183"/>
        <v>METASA</v>
      </c>
      <c r="G4476" t="s">
        <v>8581</v>
      </c>
      <c r="H4476" s="62">
        <v>88416482000106</v>
      </c>
      <c r="I4476" t="s">
        <v>30</v>
      </c>
      <c r="J4476">
        <v>290.52</v>
      </c>
      <c r="K4476">
        <v>3884.25</v>
      </c>
    </row>
    <row r="4477" spans="1:11" x14ac:dyDescent="0.25">
      <c r="A4477" t="s">
        <v>5958</v>
      </c>
      <c r="B4477" t="str">
        <f>C4477&amp;"-"&amp;COUNTIF(C$2:C4477,C4477)</f>
        <v>76068-7</v>
      </c>
      <c r="C4477">
        <v>76068</v>
      </c>
      <c r="D4477" s="57">
        <v>45173</v>
      </c>
      <c r="E4477" s="84" t="str">
        <f>F4477&amp;"-"&amp;COUNTIF($F$2:F4477,F4477)</f>
        <v>METASA-3361</v>
      </c>
      <c r="F4477" s="84" t="str">
        <f t="shared" si="183"/>
        <v>METASA</v>
      </c>
      <c r="G4477" t="s">
        <v>8581</v>
      </c>
      <c r="H4477" s="62">
        <v>88416482000106</v>
      </c>
      <c r="I4477" t="s">
        <v>30</v>
      </c>
      <c r="J4477">
        <v>1837.94</v>
      </c>
      <c r="K4477">
        <v>24573.26</v>
      </c>
    </row>
    <row r="4478" spans="1:11" x14ac:dyDescent="0.25">
      <c r="A4478" t="s">
        <v>5958</v>
      </c>
      <c r="B4478" t="str">
        <f>C4478&amp;"-"&amp;COUNTIF(C$2:C4478,C4478)</f>
        <v>76068-8</v>
      </c>
      <c r="C4478">
        <v>76068</v>
      </c>
      <c r="D4478" s="57">
        <v>45173</v>
      </c>
      <c r="E4478" s="84" t="str">
        <f>F4478&amp;"-"&amp;COUNTIF($F$2:F4478,F4478)</f>
        <v>METASA-3362</v>
      </c>
      <c r="F4478" s="84" t="str">
        <f t="shared" si="183"/>
        <v>METASA</v>
      </c>
      <c r="G4478" t="s">
        <v>8581</v>
      </c>
      <c r="H4478" s="62">
        <v>88416482000106</v>
      </c>
      <c r="I4478" t="s">
        <v>30</v>
      </c>
      <c r="J4478">
        <v>475.7</v>
      </c>
      <c r="K4478">
        <v>6878.62</v>
      </c>
    </row>
    <row r="4479" spans="1:11" x14ac:dyDescent="0.25">
      <c r="A4479" t="s">
        <v>5958</v>
      </c>
      <c r="B4479" t="str">
        <f>C4479&amp;"-"&amp;COUNTIF(C$2:C4479,C4479)</f>
        <v>76068-9</v>
      </c>
      <c r="C4479">
        <v>76068</v>
      </c>
      <c r="D4479" s="57">
        <v>45173</v>
      </c>
      <c r="E4479" s="84" t="str">
        <f>F4479&amp;"-"&amp;COUNTIF($F$2:F4479,F4479)</f>
        <v>METASA-3363</v>
      </c>
      <c r="F4479" s="84" t="str">
        <f t="shared" si="183"/>
        <v>METASA</v>
      </c>
      <c r="G4479" t="s">
        <v>8581</v>
      </c>
      <c r="H4479" s="62">
        <v>88416482000106</v>
      </c>
      <c r="I4479" t="s">
        <v>30</v>
      </c>
      <c r="J4479">
        <v>94.34</v>
      </c>
      <c r="K4479">
        <v>1435.85</v>
      </c>
    </row>
    <row r="4480" spans="1:11" x14ac:dyDescent="0.25">
      <c r="A4480" t="s">
        <v>5958</v>
      </c>
      <c r="B4480" t="str">
        <f>C4480&amp;"-"&amp;COUNTIF(C$2:C4480,C4480)</f>
        <v>76068-10</v>
      </c>
      <c r="C4480">
        <v>76068</v>
      </c>
      <c r="D4480" s="57">
        <v>45173</v>
      </c>
      <c r="E4480" s="84" t="str">
        <f>F4480&amp;"-"&amp;COUNTIF($F$2:F4480,F4480)</f>
        <v>METASA-3364</v>
      </c>
      <c r="F4480" s="84" t="str">
        <f t="shared" si="183"/>
        <v>METASA</v>
      </c>
      <c r="G4480" t="s">
        <v>8581</v>
      </c>
      <c r="H4480" s="62">
        <v>88416482000106</v>
      </c>
      <c r="I4480" t="s">
        <v>30</v>
      </c>
      <c r="J4480">
        <v>11.18</v>
      </c>
      <c r="K4480">
        <v>170.16</v>
      </c>
    </row>
    <row r="4481" spans="1:11" x14ac:dyDescent="0.25">
      <c r="A4481" t="s">
        <v>5958</v>
      </c>
      <c r="B4481" t="str">
        <f>C4481&amp;"-"&amp;COUNTIF(C$2:C4481,C4481)</f>
        <v>76068-11</v>
      </c>
      <c r="C4481">
        <v>76068</v>
      </c>
      <c r="D4481" s="57">
        <v>45173</v>
      </c>
      <c r="E4481" s="84" t="str">
        <f>F4481&amp;"-"&amp;COUNTIF($F$2:F4481,F4481)</f>
        <v>METASA-3365</v>
      </c>
      <c r="F4481" s="84" t="str">
        <f t="shared" si="183"/>
        <v>METASA</v>
      </c>
      <c r="G4481" t="s">
        <v>8581</v>
      </c>
      <c r="H4481" s="62">
        <v>88416482000106</v>
      </c>
      <c r="I4481" t="s">
        <v>30</v>
      </c>
      <c r="J4481">
        <v>59.05</v>
      </c>
      <c r="K4481">
        <v>1082.3900000000001</v>
      </c>
    </row>
    <row r="4482" spans="1:11" x14ac:dyDescent="0.25">
      <c r="A4482" t="s">
        <v>5958</v>
      </c>
      <c r="B4482" t="str">
        <f>C4482&amp;"-"&amp;COUNTIF(C$2:C4482,C4482)</f>
        <v>76068-12</v>
      </c>
      <c r="C4482">
        <v>76068</v>
      </c>
      <c r="D4482" s="57">
        <v>45173</v>
      </c>
      <c r="E4482" s="84" t="str">
        <f>F4482&amp;"-"&amp;COUNTIF($F$2:F4482,F4482)</f>
        <v>METASA-3366</v>
      </c>
      <c r="F4482" s="84" t="str">
        <f t="shared" si="183"/>
        <v>METASA</v>
      </c>
      <c r="G4482" t="s">
        <v>8581</v>
      </c>
      <c r="H4482" s="62">
        <v>88416482000106</v>
      </c>
      <c r="I4482" t="s">
        <v>30</v>
      </c>
      <c r="J4482">
        <v>841.75</v>
      </c>
      <c r="K4482">
        <v>15429.28</v>
      </c>
    </row>
    <row r="4483" spans="1:11" x14ac:dyDescent="0.25">
      <c r="A4483" t="s">
        <v>5958</v>
      </c>
      <c r="B4483" t="str">
        <f>C4483&amp;"-"&amp;COUNTIF(C$2:C4483,C4483)</f>
        <v>76068-13</v>
      </c>
      <c r="C4483">
        <v>76068</v>
      </c>
      <c r="D4483" s="57">
        <v>45173</v>
      </c>
      <c r="E4483" s="84" t="str">
        <f>F4483&amp;"-"&amp;COUNTIF($F$2:F4483,F4483)</f>
        <v>METASA-3367</v>
      </c>
      <c r="F4483" s="84" t="str">
        <f t="shared" ref="F4483:F4546" si="184">LEFT(G4483,SEARCH(" ",G4483)-1)</f>
        <v>METASA</v>
      </c>
      <c r="G4483" t="s">
        <v>8581</v>
      </c>
      <c r="H4483" s="62">
        <v>88416482000106</v>
      </c>
      <c r="I4483" t="s">
        <v>30</v>
      </c>
      <c r="J4483">
        <v>2386.77</v>
      </c>
      <c r="K4483">
        <v>43749.49</v>
      </c>
    </row>
    <row r="4484" spans="1:11" x14ac:dyDescent="0.25">
      <c r="A4484" t="s">
        <v>5958</v>
      </c>
      <c r="B4484" t="str">
        <f>C4484&amp;"-"&amp;COUNTIF(C$2:C4484,C4484)</f>
        <v>76068-14</v>
      </c>
      <c r="C4484">
        <v>76068</v>
      </c>
      <c r="D4484" s="57">
        <v>45173</v>
      </c>
      <c r="E4484" s="84" t="str">
        <f>F4484&amp;"-"&amp;COUNTIF($F$2:F4484,F4484)</f>
        <v>METASA-3368</v>
      </c>
      <c r="F4484" s="84" t="str">
        <f t="shared" si="184"/>
        <v>METASA</v>
      </c>
      <c r="G4484" t="s">
        <v>8581</v>
      </c>
      <c r="H4484" s="62">
        <v>88416482000106</v>
      </c>
      <c r="I4484" t="s">
        <v>30</v>
      </c>
      <c r="J4484">
        <v>86.17</v>
      </c>
      <c r="K4484">
        <v>1789.75</v>
      </c>
    </row>
    <row r="4485" spans="1:11" x14ac:dyDescent="0.25">
      <c r="A4485" t="s">
        <v>5958</v>
      </c>
      <c r="B4485" t="str">
        <f>C4485&amp;"-"&amp;COUNTIF(C$2:C4485,C4485)</f>
        <v>76068-15</v>
      </c>
      <c r="C4485">
        <v>76068</v>
      </c>
      <c r="D4485" s="57">
        <v>45173</v>
      </c>
      <c r="E4485" s="84" t="str">
        <f>F4485&amp;"-"&amp;COUNTIF($F$2:F4485,F4485)</f>
        <v>METASA-3369</v>
      </c>
      <c r="F4485" s="84" t="str">
        <f t="shared" si="184"/>
        <v>METASA</v>
      </c>
      <c r="G4485" t="s">
        <v>8581</v>
      </c>
      <c r="H4485" s="62">
        <v>88416482000106</v>
      </c>
      <c r="I4485" t="s">
        <v>30</v>
      </c>
      <c r="J4485">
        <v>155.41999999999999</v>
      </c>
      <c r="K4485">
        <v>2472.73</v>
      </c>
    </row>
    <row r="4486" spans="1:11" x14ac:dyDescent="0.25">
      <c r="A4486" t="s">
        <v>5958</v>
      </c>
      <c r="B4486" t="str">
        <f>C4486&amp;"-"&amp;COUNTIF(C$2:C4486,C4486)</f>
        <v>76068-16</v>
      </c>
      <c r="C4486">
        <v>76068</v>
      </c>
      <c r="D4486" s="57">
        <v>45173</v>
      </c>
      <c r="E4486" s="84" t="str">
        <f>F4486&amp;"-"&amp;COUNTIF($F$2:F4486,F4486)</f>
        <v>METASA-3370</v>
      </c>
      <c r="F4486" s="84" t="str">
        <f t="shared" si="184"/>
        <v>METASA</v>
      </c>
      <c r="G4486" t="s">
        <v>8581</v>
      </c>
      <c r="H4486" s="62">
        <v>88416482000106</v>
      </c>
      <c r="I4486" t="s">
        <v>30</v>
      </c>
      <c r="J4486">
        <v>270.38</v>
      </c>
      <c r="K4486">
        <v>4007.03</v>
      </c>
    </row>
    <row r="4487" spans="1:11" x14ac:dyDescent="0.25">
      <c r="A4487" t="s">
        <v>5958</v>
      </c>
      <c r="B4487" t="str">
        <f>C4487&amp;"-"&amp;COUNTIF(C$2:C4487,C4487)</f>
        <v>76068-17</v>
      </c>
      <c r="C4487">
        <v>76068</v>
      </c>
      <c r="D4487" s="57">
        <v>45173</v>
      </c>
      <c r="E4487" s="84" t="str">
        <f>F4487&amp;"-"&amp;COUNTIF($F$2:F4487,F4487)</f>
        <v>METASA-3371</v>
      </c>
      <c r="F4487" s="84" t="str">
        <f t="shared" si="184"/>
        <v>METASA</v>
      </c>
      <c r="G4487" t="s">
        <v>8581</v>
      </c>
      <c r="H4487" s="62">
        <v>88416482000106</v>
      </c>
      <c r="I4487" t="s">
        <v>30</v>
      </c>
      <c r="J4487">
        <v>14381.83</v>
      </c>
      <c r="K4487">
        <v>92762.8</v>
      </c>
    </row>
    <row r="4488" spans="1:11" x14ac:dyDescent="0.25">
      <c r="A4488" t="s">
        <v>5958</v>
      </c>
      <c r="B4488" t="str">
        <f>C4488&amp;"-"&amp;COUNTIF(C$2:C4488,C4488)</f>
        <v>76068-18</v>
      </c>
      <c r="C4488">
        <v>76068</v>
      </c>
      <c r="D4488" s="57">
        <v>45173</v>
      </c>
      <c r="E4488" s="84" t="str">
        <f>F4488&amp;"-"&amp;COUNTIF($F$2:F4488,F4488)</f>
        <v>METASA-3372</v>
      </c>
      <c r="F4488" s="84" t="str">
        <f t="shared" si="184"/>
        <v>METASA</v>
      </c>
      <c r="G4488" t="s">
        <v>8581</v>
      </c>
      <c r="H4488" s="62">
        <v>88416482000106</v>
      </c>
      <c r="I4488" t="s">
        <v>30</v>
      </c>
      <c r="J4488">
        <v>46.14</v>
      </c>
      <c r="K4488">
        <v>769.15</v>
      </c>
    </row>
    <row r="4489" spans="1:11" x14ac:dyDescent="0.25">
      <c r="A4489" t="s">
        <v>5958</v>
      </c>
      <c r="B4489" t="str">
        <f>C4489&amp;"-"&amp;COUNTIF(C$2:C4489,C4489)</f>
        <v>76068-19</v>
      </c>
      <c r="C4489">
        <v>76068</v>
      </c>
      <c r="D4489" s="57">
        <v>45173</v>
      </c>
      <c r="E4489" s="84" t="str">
        <f>F4489&amp;"-"&amp;COUNTIF($F$2:F4489,F4489)</f>
        <v>METASA-3373</v>
      </c>
      <c r="F4489" s="84" t="str">
        <f t="shared" si="184"/>
        <v>METASA</v>
      </c>
      <c r="G4489" t="s">
        <v>8581</v>
      </c>
      <c r="H4489" s="62">
        <v>88416482000106</v>
      </c>
      <c r="I4489" t="s">
        <v>30</v>
      </c>
      <c r="J4489">
        <v>40.15</v>
      </c>
      <c r="K4489">
        <v>669.3</v>
      </c>
    </row>
    <row r="4490" spans="1:11" x14ac:dyDescent="0.25">
      <c r="A4490" t="s">
        <v>5958</v>
      </c>
      <c r="B4490" t="str">
        <f>C4490&amp;"-"&amp;COUNTIF(C$2:C4490,C4490)</f>
        <v>76068-20</v>
      </c>
      <c r="C4490">
        <v>76068</v>
      </c>
      <c r="D4490" s="57">
        <v>45173</v>
      </c>
      <c r="E4490" s="84" t="str">
        <f>F4490&amp;"-"&amp;COUNTIF($F$2:F4490,F4490)</f>
        <v>METASA-3374</v>
      </c>
      <c r="F4490" s="84" t="str">
        <f t="shared" si="184"/>
        <v>METASA</v>
      </c>
      <c r="G4490" t="s">
        <v>8581</v>
      </c>
      <c r="H4490" s="62">
        <v>88416482000106</v>
      </c>
      <c r="I4490" t="s">
        <v>30</v>
      </c>
      <c r="J4490">
        <v>204.6</v>
      </c>
      <c r="K4490">
        <v>3255.19</v>
      </c>
    </row>
    <row r="4491" spans="1:11" x14ac:dyDescent="0.25">
      <c r="A4491" t="s">
        <v>5958</v>
      </c>
      <c r="B4491" t="str">
        <f>C4491&amp;"-"&amp;COUNTIF(C$2:C4491,C4491)</f>
        <v>76068-21</v>
      </c>
      <c r="C4491">
        <v>76068</v>
      </c>
      <c r="D4491" s="57">
        <v>45173</v>
      </c>
      <c r="E4491" s="84" t="str">
        <f>F4491&amp;"-"&amp;COUNTIF($F$2:F4491,F4491)</f>
        <v>METASA-3375</v>
      </c>
      <c r="F4491" s="84" t="str">
        <f t="shared" si="184"/>
        <v>METASA</v>
      </c>
      <c r="G4491" t="s">
        <v>8581</v>
      </c>
      <c r="H4491" s="62">
        <v>88416482000106</v>
      </c>
      <c r="I4491" t="s">
        <v>30</v>
      </c>
      <c r="J4491">
        <v>575.66</v>
      </c>
      <c r="K4491">
        <v>10079.81</v>
      </c>
    </row>
    <row r="4492" spans="1:11" x14ac:dyDescent="0.25">
      <c r="A4492" t="s">
        <v>5958</v>
      </c>
      <c r="B4492" t="str">
        <f>C4492&amp;"-"&amp;COUNTIF(C$2:C4492,C4492)</f>
        <v>76068-22</v>
      </c>
      <c r="C4492">
        <v>76068</v>
      </c>
      <c r="D4492" s="57">
        <v>45173</v>
      </c>
      <c r="E4492" s="84" t="str">
        <f>F4492&amp;"-"&amp;COUNTIF($F$2:F4492,F4492)</f>
        <v>METASA-3376</v>
      </c>
      <c r="F4492" s="84" t="str">
        <f t="shared" si="184"/>
        <v>METASA</v>
      </c>
      <c r="G4492" t="s">
        <v>8581</v>
      </c>
      <c r="H4492" s="62">
        <v>88416482000106</v>
      </c>
      <c r="I4492" t="s">
        <v>869</v>
      </c>
      <c r="J4492">
        <v>971.2</v>
      </c>
      <c r="K4492">
        <v>18549.91</v>
      </c>
    </row>
    <row r="4493" spans="1:11" x14ac:dyDescent="0.25">
      <c r="A4493" t="s">
        <v>5987</v>
      </c>
      <c r="B4493" t="str">
        <f>C4493&amp;"-"&amp;COUNTIF(C$2:C4493,C4493)</f>
        <v>28674-1</v>
      </c>
      <c r="C4493">
        <v>28674</v>
      </c>
      <c r="D4493" s="57">
        <v>45174</v>
      </c>
      <c r="E4493" s="84" t="str">
        <f>F4493&amp;"-"&amp;COUNTIF($F$2:F4493,F4493)</f>
        <v>WK-120</v>
      </c>
      <c r="F4493" s="84" t="str">
        <f t="shared" si="184"/>
        <v>WK</v>
      </c>
      <c r="G4493" t="s">
        <v>8586</v>
      </c>
      <c r="H4493" s="62">
        <v>97434047000103</v>
      </c>
      <c r="I4493" t="s">
        <v>5984</v>
      </c>
      <c r="J4493">
        <v>18</v>
      </c>
      <c r="K4493">
        <v>1214.0999999999999</v>
      </c>
    </row>
    <row r="4494" spans="1:11" x14ac:dyDescent="0.25">
      <c r="A4494" t="s">
        <v>5983</v>
      </c>
      <c r="B4494" t="str">
        <f>C4494&amp;"-"&amp;COUNTIF(C$2:C4494,C4494)</f>
        <v>28674-2</v>
      </c>
      <c r="C4494">
        <v>28674</v>
      </c>
      <c r="D4494" s="57">
        <v>45174</v>
      </c>
      <c r="E4494" s="84" t="str">
        <f>F4494&amp;"-"&amp;COUNTIF($F$2:F4494,F4494)</f>
        <v>WK-121</v>
      </c>
      <c r="F4494" s="84" t="str">
        <f t="shared" si="184"/>
        <v>WK</v>
      </c>
      <c r="G4494" t="s">
        <v>8586</v>
      </c>
      <c r="H4494" s="62">
        <v>97434047000103</v>
      </c>
      <c r="I4494" t="s">
        <v>5984</v>
      </c>
      <c r="J4494">
        <v>6</v>
      </c>
      <c r="K4494">
        <v>165.3</v>
      </c>
    </row>
    <row r="4495" spans="1:11" x14ac:dyDescent="0.25">
      <c r="A4495" t="s">
        <v>5983</v>
      </c>
      <c r="B4495" t="str">
        <f>C4495&amp;"-"&amp;COUNTIF(C$2:C4495,C4495)</f>
        <v>28674-3</v>
      </c>
      <c r="C4495">
        <v>28674</v>
      </c>
      <c r="D4495" s="57">
        <v>45174</v>
      </c>
      <c r="E4495" s="84" t="str">
        <f>F4495&amp;"-"&amp;COUNTIF($F$2:F4495,F4495)</f>
        <v>WK-122</v>
      </c>
      <c r="F4495" s="84" t="str">
        <f t="shared" si="184"/>
        <v>WK</v>
      </c>
      <c r="G4495" t="s">
        <v>8586</v>
      </c>
      <c r="H4495" s="62">
        <v>97434047000103</v>
      </c>
      <c r="I4495" t="s">
        <v>5984</v>
      </c>
      <c r="J4495">
        <v>12</v>
      </c>
      <c r="K4495">
        <v>933.72</v>
      </c>
    </row>
    <row r="4496" spans="1:11" x14ac:dyDescent="0.25">
      <c r="A4496" t="s">
        <v>5987</v>
      </c>
      <c r="B4496" t="str">
        <f>C4496&amp;"-"&amp;COUNTIF(C$2:C4496,C4496)</f>
        <v>28674-4</v>
      </c>
      <c r="C4496">
        <v>28674</v>
      </c>
      <c r="D4496" s="57">
        <v>45174</v>
      </c>
      <c r="E4496" s="84" t="str">
        <f>F4496&amp;"-"&amp;COUNTIF($F$2:F4496,F4496)</f>
        <v>WK-123</v>
      </c>
      <c r="F4496" s="84" t="str">
        <f t="shared" si="184"/>
        <v>WK</v>
      </c>
      <c r="G4496" t="s">
        <v>8586</v>
      </c>
      <c r="H4496" s="62">
        <v>97434047000103</v>
      </c>
      <c r="I4496" t="s">
        <v>5984</v>
      </c>
      <c r="J4496">
        <v>42</v>
      </c>
      <c r="K4496">
        <v>8820</v>
      </c>
    </row>
    <row r="4497" spans="1:11" x14ac:dyDescent="0.25">
      <c r="A4497" t="s">
        <v>5979</v>
      </c>
      <c r="B4497" t="str">
        <f>C4497&amp;"-"&amp;COUNTIF(C$2:C4497,C4497)</f>
        <v>28674-5</v>
      </c>
      <c r="C4497">
        <v>28674</v>
      </c>
      <c r="D4497" s="57">
        <v>45174</v>
      </c>
      <c r="E4497" s="84" t="str">
        <f>F4497&amp;"-"&amp;COUNTIF($F$2:F4497,F4497)</f>
        <v>WK-124</v>
      </c>
      <c r="F4497" s="84" t="str">
        <f t="shared" si="184"/>
        <v>WK</v>
      </c>
      <c r="G4497" t="s">
        <v>8586</v>
      </c>
      <c r="H4497" s="62">
        <v>97434047000103</v>
      </c>
      <c r="I4497" t="s">
        <v>5984</v>
      </c>
      <c r="J4497">
        <v>6</v>
      </c>
      <c r="K4497">
        <v>2712</v>
      </c>
    </row>
    <row r="4498" spans="1:11" x14ac:dyDescent="0.25">
      <c r="A4498" t="s">
        <v>6033</v>
      </c>
      <c r="B4498" t="str">
        <f>C4498&amp;"-"&amp;COUNTIF(C$2:C4498,C4498)</f>
        <v>28674-6</v>
      </c>
      <c r="C4498">
        <v>28674</v>
      </c>
      <c r="D4498" s="57">
        <v>45174</v>
      </c>
      <c r="E4498" s="84" t="str">
        <f>F4498&amp;"-"&amp;COUNTIF($F$2:F4498,F4498)</f>
        <v>WK-125</v>
      </c>
      <c r="F4498" s="84" t="str">
        <f t="shared" si="184"/>
        <v>WK</v>
      </c>
      <c r="G4498" t="s">
        <v>8586</v>
      </c>
      <c r="H4498" s="62">
        <v>97434047000103</v>
      </c>
      <c r="I4498" t="s">
        <v>4726</v>
      </c>
      <c r="J4498">
        <v>29.28</v>
      </c>
      <c r="K4498">
        <v>5446.08</v>
      </c>
    </row>
    <row r="4499" spans="1:11" x14ac:dyDescent="0.25">
      <c r="A4499" t="s">
        <v>5987</v>
      </c>
      <c r="B4499" t="str">
        <f>C4499&amp;"-"&amp;COUNTIF(C$2:C4499,C4499)</f>
        <v>28674-7</v>
      </c>
      <c r="C4499">
        <v>28674</v>
      </c>
      <c r="D4499" s="57">
        <v>45174</v>
      </c>
      <c r="E4499" s="84" t="str">
        <f>F4499&amp;"-"&amp;COUNTIF($F$2:F4499,F4499)</f>
        <v>WK-126</v>
      </c>
      <c r="F4499" s="84" t="str">
        <f t="shared" si="184"/>
        <v>WK</v>
      </c>
      <c r="G4499" t="s">
        <v>8586</v>
      </c>
      <c r="H4499" s="62">
        <v>97434047000103</v>
      </c>
      <c r="I4499" t="s">
        <v>5984</v>
      </c>
      <c r="J4499">
        <v>6</v>
      </c>
      <c r="K4499">
        <v>1105.8</v>
      </c>
    </row>
    <row r="4500" spans="1:11" x14ac:dyDescent="0.25">
      <c r="A4500" t="s">
        <v>5991</v>
      </c>
      <c r="B4500" t="str">
        <f>C4500&amp;"-"&amp;COUNTIF(C$2:C4500,C4500)</f>
        <v>9299-1</v>
      </c>
      <c r="C4500">
        <v>9299</v>
      </c>
      <c r="D4500" s="57">
        <v>45175</v>
      </c>
      <c r="E4500" s="84" t="str">
        <f>F4500&amp;"-"&amp;COUNTIF($F$2:F4500,F4500)</f>
        <v>ATITUBOS-1</v>
      </c>
      <c r="F4500" s="84" t="str">
        <f t="shared" si="184"/>
        <v>ATITUBOS</v>
      </c>
      <c r="G4500" t="s">
        <v>8608</v>
      </c>
      <c r="H4500" s="62">
        <v>16907419000161</v>
      </c>
      <c r="I4500" t="s">
        <v>5984</v>
      </c>
      <c r="J4500">
        <v>43</v>
      </c>
      <c r="K4500">
        <v>20185.490000000002</v>
      </c>
    </row>
    <row r="4501" spans="1:11" x14ac:dyDescent="0.25">
      <c r="A4501" t="s">
        <v>5991</v>
      </c>
      <c r="B4501" t="str">
        <f>C4501&amp;"-"&amp;COUNTIF(C$2:C4501,C4501)</f>
        <v>9299-2</v>
      </c>
      <c r="C4501">
        <v>9299</v>
      </c>
      <c r="D4501" s="57">
        <v>45175</v>
      </c>
      <c r="E4501" s="84" t="str">
        <f>F4501&amp;"-"&amp;COUNTIF($F$2:F4501,F4501)</f>
        <v>ATITUBOS-2</v>
      </c>
      <c r="F4501" s="84" t="str">
        <f t="shared" si="184"/>
        <v>ATITUBOS</v>
      </c>
      <c r="G4501" t="s">
        <v>8608</v>
      </c>
      <c r="H4501" s="62">
        <v>16907419000161</v>
      </c>
      <c r="I4501" t="s">
        <v>5984</v>
      </c>
      <c r="J4501">
        <v>11.8</v>
      </c>
      <c r="K4501">
        <v>4362.1099999999997</v>
      </c>
    </row>
    <row r="4502" spans="1:11" x14ac:dyDescent="0.25">
      <c r="A4502" t="s">
        <v>5997</v>
      </c>
      <c r="B4502" t="str">
        <f>C4502&amp;"-"&amp;COUNTIF(C$2:C4502,C4502)</f>
        <v>9299-3</v>
      </c>
      <c r="C4502">
        <v>9299</v>
      </c>
      <c r="D4502" s="57">
        <v>45175</v>
      </c>
      <c r="E4502" s="84" t="str">
        <f>F4502&amp;"-"&amp;COUNTIF($F$2:F4502,F4502)</f>
        <v>ATITUBOS-3</v>
      </c>
      <c r="F4502" s="84" t="str">
        <f t="shared" si="184"/>
        <v>ATITUBOS</v>
      </c>
      <c r="G4502" t="s">
        <v>8608</v>
      </c>
      <c r="H4502" s="62">
        <v>16907419000161</v>
      </c>
      <c r="I4502" t="s">
        <v>5984</v>
      </c>
      <c r="J4502">
        <v>18.600000000000001</v>
      </c>
      <c r="K4502">
        <v>10850.68</v>
      </c>
    </row>
    <row r="4503" spans="1:11" x14ac:dyDescent="0.25">
      <c r="A4503" t="s">
        <v>5991</v>
      </c>
      <c r="B4503" t="str">
        <f>C4503&amp;"-"&amp;COUNTIF(C$2:C4503,C4503)</f>
        <v>9299-4</v>
      </c>
      <c r="C4503">
        <v>9299</v>
      </c>
      <c r="D4503" s="57">
        <v>45175</v>
      </c>
      <c r="E4503" s="84" t="str">
        <f>F4503&amp;"-"&amp;COUNTIF($F$2:F4503,F4503)</f>
        <v>ATITUBOS-4</v>
      </c>
      <c r="F4503" s="84" t="str">
        <f t="shared" si="184"/>
        <v>ATITUBOS</v>
      </c>
      <c r="G4503" t="s">
        <v>8608</v>
      </c>
      <c r="H4503" s="62">
        <v>16907419000161</v>
      </c>
      <c r="I4503" t="s">
        <v>5984</v>
      </c>
      <c r="J4503">
        <v>6.15</v>
      </c>
      <c r="K4503">
        <v>1338.55</v>
      </c>
    </row>
    <row r="4504" spans="1:11" x14ac:dyDescent="0.25">
      <c r="A4504" t="s">
        <v>5991</v>
      </c>
      <c r="B4504" t="str">
        <f>C4504&amp;"-"&amp;COUNTIF(C$2:C4504,C4504)</f>
        <v>9299-5</v>
      </c>
      <c r="C4504">
        <v>9299</v>
      </c>
      <c r="D4504" s="57">
        <v>45175</v>
      </c>
      <c r="E4504" s="84" t="str">
        <f>F4504&amp;"-"&amp;COUNTIF($F$2:F4504,F4504)</f>
        <v>ATITUBOS-5</v>
      </c>
      <c r="F4504" s="84" t="str">
        <f t="shared" si="184"/>
        <v>ATITUBOS</v>
      </c>
      <c r="G4504" t="s">
        <v>8608</v>
      </c>
      <c r="H4504" s="62">
        <v>16907419000161</v>
      </c>
      <c r="I4504" t="s">
        <v>5984</v>
      </c>
      <c r="J4504">
        <v>18.5</v>
      </c>
      <c r="K4504">
        <v>4568.0200000000004</v>
      </c>
    </row>
    <row r="4505" spans="1:11" x14ac:dyDescent="0.25">
      <c r="A4505" t="s">
        <v>5991</v>
      </c>
      <c r="B4505" t="str">
        <f>C4505&amp;"-"&amp;COUNTIF(C$2:C4505,C4505)</f>
        <v>9303-1</v>
      </c>
      <c r="C4505">
        <v>9303</v>
      </c>
      <c r="D4505" s="57">
        <v>45175</v>
      </c>
      <c r="E4505" s="84" t="str">
        <f>F4505&amp;"-"&amp;COUNTIF($F$2:F4505,F4505)</f>
        <v>ATITUBOS-6</v>
      </c>
      <c r="F4505" s="84" t="str">
        <f t="shared" si="184"/>
        <v>ATITUBOS</v>
      </c>
      <c r="G4505" t="s">
        <v>8608</v>
      </c>
      <c r="H4505" s="62">
        <v>16907419000161</v>
      </c>
      <c r="I4505" t="s">
        <v>5984</v>
      </c>
      <c r="J4505">
        <v>12.6</v>
      </c>
      <c r="K4505">
        <v>4981.5</v>
      </c>
    </row>
    <row r="4506" spans="1:11" x14ac:dyDescent="0.25">
      <c r="A4506" t="s">
        <v>5991</v>
      </c>
      <c r="B4506" t="str">
        <f>C4506&amp;"-"&amp;COUNTIF(C$2:C4506,C4506)</f>
        <v>9303-2</v>
      </c>
      <c r="C4506">
        <v>9303</v>
      </c>
      <c r="D4506" s="57">
        <v>45175</v>
      </c>
      <c r="E4506" s="84" t="str">
        <f>F4506&amp;"-"&amp;COUNTIF($F$2:F4506,F4506)</f>
        <v>ATITUBOS-7</v>
      </c>
      <c r="F4506" s="84" t="str">
        <f t="shared" si="184"/>
        <v>ATITUBOS</v>
      </c>
      <c r="G4506" t="s">
        <v>8608</v>
      </c>
      <c r="H4506" s="62">
        <v>16907419000161</v>
      </c>
      <c r="I4506" t="s">
        <v>5984</v>
      </c>
      <c r="J4506">
        <v>140.80000000000001</v>
      </c>
      <c r="K4506">
        <v>55666.32</v>
      </c>
    </row>
    <row r="4507" spans="1:11" x14ac:dyDescent="0.25">
      <c r="A4507" t="s">
        <v>5991</v>
      </c>
      <c r="B4507" t="str">
        <f>C4507&amp;"-"&amp;COUNTIF(C$2:C4507,C4507)</f>
        <v>9303-3</v>
      </c>
      <c r="C4507">
        <v>9303</v>
      </c>
      <c r="D4507" s="57">
        <v>45175</v>
      </c>
      <c r="E4507" s="84" t="str">
        <f>F4507&amp;"-"&amp;COUNTIF($F$2:F4507,F4507)</f>
        <v>ATITUBOS-8</v>
      </c>
      <c r="F4507" s="84" t="str">
        <f t="shared" si="184"/>
        <v>ATITUBOS</v>
      </c>
      <c r="G4507" t="s">
        <v>8608</v>
      </c>
      <c r="H4507" s="62">
        <v>16907419000161</v>
      </c>
      <c r="I4507" t="s">
        <v>5984</v>
      </c>
      <c r="J4507">
        <v>49</v>
      </c>
      <c r="K4507">
        <v>19372.509999999998</v>
      </c>
    </row>
    <row r="4508" spans="1:11" x14ac:dyDescent="0.25">
      <c r="A4508" t="s">
        <v>5991</v>
      </c>
      <c r="B4508" t="str">
        <f>C4508&amp;"-"&amp;COUNTIF(C$2:C4508,C4508)</f>
        <v>9303-4</v>
      </c>
      <c r="C4508">
        <v>9303</v>
      </c>
      <c r="D4508" s="57">
        <v>45175</v>
      </c>
      <c r="E4508" s="84" t="str">
        <f>F4508&amp;"-"&amp;COUNTIF($F$2:F4508,F4508)</f>
        <v>ATITUBOS-9</v>
      </c>
      <c r="F4508" s="84" t="str">
        <f t="shared" si="184"/>
        <v>ATITUBOS</v>
      </c>
      <c r="G4508" t="s">
        <v>8608</v>
      </c>
      <c r="H4508" s="62">
        <v>16907419000161</v>
      </c>
      <c r="I4508" t="s">
        <v>5984</v>
      </c>
      <c r="J4508">
        <v>6.2</v>
      </c>
      <c r="K4508">
        <v>3690.7</v>
      </c>
    </row>
    <row r="4509" spans="1:11" x14ac:dyDescent="0.25">
      <c r="A4509" t="s">
        <v>5991</v>
      </c>
      <c r="B4509" t="str">
        <f>C4509&amp;"-"&amp;COUNTIF(C$2:C4509,C4509)</f>
        <v>9303-5</v>
      </c>
      <c r="C4509">
        <v>9303</v>
      </c>
      <c r="D4509" s="57">
        <v>45175</v>
      </c>
      <c r="E4509" s="84" t="str">
        <f>F4509&amp;"-"&amp;COUNTIF($F$2:F4509,F4509)</f>
        <v>ATITUBOS-10</v>
      </c>
      <c r="F4509" s="84" t="str">
        <f t="shared" si="184"/>
        <v>ATITUBOS</v>
      </c>
      <c r="G4509" t="s">
        <v>8608</v>
      </c>
      <c r="H4509" s="62">
        <v>16907419000161</v>
      </c>
      <c r="I4509" t="s">
        <v>5984</v>
      </c>
      <c r="J4509">
        <v>6.2</v>
      </c>
      <c r="K4509">
        <v>3690.7</v>
      </c>
    </row>
    <row r="4510" spans="1:11" x14ac:dyDescent="0.25">
      <c r="A4510" t="s">
        <v>5991</v>
      </c>
      <c r="B4510" t="str">
        <f>C4510&amp;"-"&amp;COUNTIF(C$2:C4510,C4510)</f>
        <v>9303-6</v>
      </c>
      <c r="C4510">
        <v>9303</v>
      </c>
      <c r="D4510" s="57">
        <v>45175</v>
      </c>
      <c r="E4510" s="84" t="str">
        <f>F4510&amp;"-"&amp;COUNTIF($F$2:F4510,F4510)</f>
        <v>ATITUBOS-11</v>
      </c>
      <c r="F4510" s="84" t="str">
        <f t="shared" si="184"/>
        <v>ATITUBOS</v>
      </c>
      <c r="G4510" t="s">
        <v>8608</v>
      </c>
      <c r="H4510" s="62">
        <v>16907419000161</v>
      </c>
      <c r="I4510" t="s">
        <v>5984</v>
      </c>
      <c r="J4510">
        <v>37.4</v>
      </c>
      <c r="K4510">
        <v>8306.07</v>
      </c>
    </row>
    <row r="4511" spans="1:11" x14ac:dyDescent="0.25">
      <c r="A4511" t="s">
        <v>5991</v>
      </c>
      <c r="B4511" t="str">
        <f>C4511&amp;"-"&amp;COUNTIF(C$2:C4511,C4511)</f>
        <v>9303-7</v>
      </c>
      <c r="C4511">
        <v>9303</v>
      </c>
      <c r="D4511" s="57">
        <v>45175</v>
      </c>
      <c r="E4511" s="84" t="str">
        <f>F4511&amp;"-"&amp;COUNTIF($F$2:F4511,F4511)</f>
        <v>ATITUBOS-12</v>
      </c>
      <c r="F4511" s="84" t="str">
        <f t="shared" si="184"/>
        <v>ATITUBOS</v>
      </c>
      <c r="G4511" t="s">
        <v>8608</v>
      </c>
      <c r="H4511" s="62">
        <v>16907419000161</v>
      </c>
      <c r="I4511" t="s">
        <v>5984</v>
      </c>
      <c r="J4511">
        <v>257</v>
      </c>
      <c r="K4511">
        <v>57076.46</v>
      </c>
    </row>
    <row r="4512" spans="1:11" x14ac:dyDescent="0.25">
      <c r="A4512" t="s">
        <v>5991</v>
      </c>
      <c r="B4512" t="str">
        <f>C4512&amp;"-"&amp;COUNTIF(C$2:C4512,C4512)</f>
        <v>9303-8</v>
      </c>
      <c r="C4512">
        <v>9303</v>
      </c>
      <c r="D4512" s="57">
        <v>45175</v>
      </c>
      <c r="E4512" s="84" t="str">
        <f>F4512&amp;"-"&amp;COUNTIF($F$2:F4512,F4512)</f>
        <v>ATITUBOS-13</v>
      </c>
      <c r="F4512" s="84" t="str">
        <f t="shared" si="184"/>
        <v>ATITUBOS</v>
      </c>
      <c r="G4512" t="s">
        <v>8608</v>
      </c>
      <c r="H4512" s="62">
        <v>16907419000161</v>
      </c>
      <c r="I4512" t="s">
        <v>5984</v>
      </c>
      <c r="J4512">
        <v>74.099999999999994</v>
      </c>
      <c r="K4512">
        <v>16456.68</v>
      </c>
    </row>
    <row r="4513" spans="1:11" x14ac:dyDescent="0.25">
      <c r="A4513" t="s">
        <v>5991</v>
      </c>
      <c r="B4513" t="str">
        <f>C4513&amp;"-"&amp;COUNTIF(C$2:C4513,C4513)</f>
        <v>9303-9</v>
      </c>
      <c r="C4513">
        <v>9303</v>
      </c>
      <c r="D4513" s="57">
        <v>45175</v>
      </c>
      <c r="E4513" s="84" t="str">
        <f>F4513&amp;"-"&amp;COUNTIF($F$2:F4513,F4513)</f>
        <v>ATITUBOS-14</v>
      </c>
      <c r="F4513" s="84" t="str">
        <f t="shared" si="184"/>
        <v>ATITUBOS</v>
      </c>
      <c r="G4513" t="s">
        <v>8608</v>
      </c>
      <c r="H4513" s="62">
        <v>16907419000161</v>
      </c>
      <c r="I4513" t="s">
        <v>5984</v>
      </c>
      <c r="J4513">
        <v>79.611900000000006</v>
      </c>
      <c r="K4513">
        <v>12421.67</v>
      </c>
    </row>
    <row r="4514" spans="1:11" x14ac:dyDescent="0.25">
      <c r="A4514" t="s">
        <v>5991</v>
      </c>
      <c r="B4514" t="str">
        <f>C4514&amp;"-"&amp;COUNTIF(C$2:C4514,C4514)</f>
        <v>9303-10</v>
      </c>
      <c r="C4514">
        <v>9303</v>
      </c>
      <c r="D4514" s="57">
        <v>45175</v>
      </c>
      <c r="E4514" s="84" t="str">
        <f>F4514&amp;"-"&amp;COUNTIF($F$2:F4514,F4514)</f>
        <v>ATITUBOS-15</v>
      </c>
      <c r="F4514" s="84" t="str">
        <f t="shared" si="184"/>
        <v>ATITUBOS</v>
      </c>
      <c r="G4514" t="s">
        <v>8608</v>
      </c>
      <c r="H4514" s="62">
        <v>16907419000161</v>
      </c>
      <c r="I4514" t="s">
        <v>5984</v>
      </c>
      <c r="J4514">
        <v>69</v>
      </c>
      <c r="K4514">
        <v>10765.92</v>
      </c>
    </row>
    <row r="4515" spans="1:11" x14ac:dyDescent="0.25">
      <c r="A4515" t="s">
        <v>5991</v>
      </c>
      <c r="B4515" t="str">
        <f>C4515&amp;"-"&amp;COUNTIF(C$2:C4515,C4515)</f>
        <v>9303-11</v>
      </c>
      <c r="C4515">
        <v>9303</v>
      </c>
      <c r="D4515" s="57">
        <v>45175</v>
      </c>
      <c r="E4515" s="84" t="str">
        <f>F4515&amp;"-"&amp;COUNTIF($F$2:F4515,F4515)</f>
        <v>ATITUBOS-16</v>
      </c>
      <c r="F4515" s="84" t="str">
        <f t="shared" si="184"/>
        <v>ATITUBOS</v>
      </c>
      <c r="G4515" t="s">
        <v>8608</v>
      </c>
      <c r="H4515" s="62">
        <v>16907419000161</v>
      </c>
      <c r="I4515" t="s">
        <v>5984</v>
      </c>
      <c r="J4515">
        <v>37.4</v>
      </c>
      <c r="K4515">
        <v>5835.43</v>
      </c>
    </row>
    <row r="4516" spans="1:11" x14ac:dyDescent="0.25">
      <c r="A4516" t="s">
        <v>5958</v>
      </c>
      <c r="B4516" t="str">
        <f>C4516&amp;"-"&amp;COUNTIF(C$2:C4516,C4516)</f>
        <v>76123-1</v>
      </c>
      <c r="C4516">
        <v>76123</v>
      </c>
      <c r="D4516" s="57">
        <v>45175</v>
      </c>
      <c r="E4516" s="84" t="str">
        <f>F4516&amp;"-"&amp;COUNTIF($F$2:F4516,F4516)</f>
        <v>METASA-3377</v>
      </c>
      <c r="F4516" s="84" t="str">
        <f t="shared" si="184"/>
        <v>METASA</v>
      </c>
      <c r="G4516" t="s">
        <v>8581</v>
      </c>
      <c r="H4516" s="62">
        <v>88416482000106</v>
      </c>
      <c r="I4516" t="s">
        <v>30</v>
      </c>
      <c r="J4516">
        <v>651.17999999999995</v>
      </c>
      <c r="K4516">
        <v>8706.2800000000007</v>
      </c>
    </row>
    <row r="4517" spans="1:11" x14ac:dyDescent="0.25">
      <c r="A4517" t="s">
        <v>5958</v>
      </c>
      <c r="B4517" t="str">
        <f>C4517&amp;"-"&amp;COUNTIF(C$2:C4517,C4517)</f>
        <v>76123-2</v>
      </c>
      <c r="C4517">
        <v>76123</v>
      </c>
      <c r="D4517" s="57">
        <v>45175</v>
      </c>
      <c r="E4517" s="84" t="str">
        <f>F4517&amp;"-"&amp;COUNTIF($F$2:F4517,F4517)</f>
        <v>METASA-3378</v>
      </c>
      <c r="F4517" s="84" t="str">
        <f t="shared" si="184"/>
        <v>METASA</v>
      </c>
      <c r="G4517" t="s">
        <v>8581</v>
      </c>
      <c r="H4517" s="62">
        <v>88416482000106</v>
      </c>
      <c r="I4517" t="s">
        <v>30</v>
      </c>
      <c r="J4517">
        <v>4011.99</v>
      </c>
      <c r="K4517">
        <v>58013.38</v>
      </c>
    </row>
    <row r="4518" spans="1:11" x14ac:dyDescent="0.25">
      <c r="A4518" t="s">
        <v>5991</v>
      </c>
      <c r="B4518" t="str">
        <f>C4518&amp;"-"&amp;COUNTIF(C$2:C4518,C4518)</f>
        <v>28710-1</v>
      </c>
      <c r="C4518">
        <v>28710</v>
      </c>
      <c r="D4518" s="57">
        <v>45175</v>
      </c>
      <c r="E4518" s="84" t="str">
        <f>F4518&amp;"-"&amp;COUNTIF($F$2:F4518,F4518)</f>
        <v>WK-127</v>
      </c>
      <c r="F4518" s="84" t="str">
        <f t="shared" si="184"/>
        <v>WK</v>
      </c>
      <c r="G4518" t="s">
        <v>8586</v>
      </c>
      <c r="H4518" s="62">
        <v>97434047000103</v>
      </c>
      <c r="I4518" t="s">
        <v>5984</v>
      </c>
      <c r="J4518">
        <v>6</v>
      </c>
      <c r="K4518">
        <v>34200</v>
      </c>
    </row>
    <row r="4519" spans="1:11" x14ac:dyDescent="0.25">
      <c r="A4519" t="s">
        <v>5991</v>
      </c>
      <c r="B4519" t="str">
        <f>C4519&amp;"-"&amp;COUNTIF(C$2:C4519,C4519)</f>
        <v>28710-2</v>
      </c>
      <c r="C4519">
        <v>28710</v>
      </c>
      <c r="D4519" s="57">
        <v>45175</v>
      </c>
      <c r="E4519" s="84" t="str">
        <f>F4519&amp;"-"&amp;COUNTIF($F$2:F4519,F4519)</f>
        <v>WK-128</v>
      </c>
      <c r="F4519" s="84" t="str">
        <f t="shared" si="184"/>
        <v>WK</v>
      </c>
      <c r="G4519" t="s">
        <v>8586</v>
      </c>
      <c r="H4519" s="62">
        <v>97434047000103</v>
      </c>
      <c r="I4519" t="s">
        <v>5984</v>
      </c>
      <c r="J4519">
        <v>6</v>
      </c>
      <c r="K4519">
        <v>21289.5</v>
      </c>
    </row>
    <row r="4520" spans="1:11" x14ac:dyDescent="0.25">
      <c r="A4520" t="s">
        <v>5958</v>
      </c>
      <c r="B4520" t="str">
        <f>C4520&amp;"-"&amp;COUNTIF(C$2:C4520,C4520)</f>
        <v>76142-1</v>
      </c>
      <c r="C4520">
        <v>76142</v>
      </c>
      <c r="D4520" s="57">
        <v>45176</v>
      </c>
      <c r="E4520" s="84" t="str">
        <f>F4520&amp;"-"&amp;COUNTIF($F$2:F4520,F4520)</f>
        <v>METASA-3379</v>
      </c>
      <c r="F4520" s="84" t="str">
        <f t="shared" si="184"/>
        <v>METASA</v>
      </c>
      <c r="G4520" t="s">
        <v>8581</v>
      </c>
      <c r="H4520" s="62">
        <v>88416482000106</v>
      </c>
      <c r="I4520" t="s">
        <v>30</v>
      </c>
      <c r="J4520">
        <v>424.22</v>
      </c>
      <c r="K4520">
        <v>6134.22</v>
      </c>
    </row>
    <row r="4521" spans="1:11" x14ac:dyDescent="0.25">
      <c r="A4521" t="s">
        <v>5958</v>
      </c>
      <c r="B4521" t="str">
        <f>C4521&amp;"-"&amp;COUNTIF(C$2:C4521,C4521)</f>
        <v>76142-2</v>
      </c>
      <c r="C4521">
        <v>76142</v>
      </c>
      <c r="D4521" s="57">
        <v>45176</v>
      </c>
      <c r="E4521" s="84" t="str">
        <f>F4521&amp;"-"&amp;COUNTIF($F$2:F4521,F4521)</f>
        <v>METASA-3380</v>
      </c>
      <c r="F4521" s="84" t="str">
        <f t="shared" si="184"/>
        <v>METASA</v>
      </c>
      <c r="G4521" t="s">
        <v>8581</v>
      </c>
      <c r="H4521" s="62">
        <v>88416482000106</v>
      </c>
      <c r="I4521" t="s">
        <v>30</v>
      </c>
      <c r="J4521">
        <v>2792</v>
      </c>
      <c r="K4521">
        <v>40372.32</v>
      </c>
    </row>
    <row r="4522" spans="1:11" x14ac:dyDescent="0.25">
      <c r="A4522" t="s">
        <v>5958</v>
      </c>
      <c r="B4522" t="str">
        <f>C4522&amp;"-"&amp;COUNTIF(C$2:C4522,C4522)</f>
        <v>76142-3</v>
      </c>
      <c r="C4522">
        <v>76142</v>
      </c>
      <c r="D4522" s="57">
        <v>45176</v>
      </c>
      <c r="E4522" s="84" t="str">
        <f>F4522&amp;"-"&amp;COUNTIF($F$2:F4522,F4522)</f>
        <v>METASA-3381</v>
      </c>
      <c r="F4522" s="84" t="str">
        <f t="shared" si="184"/>
        <v>METASA</v>
      </c>
      <c r="G4522" t="s">
        <v>8581</v>
      </c>
      <c r="H4522" s="62">
        <v>88416482000106</v>
      </c>
      <c r="I4522" t="s">
        <v>30</v>
      </c>
      <c r="J4522">
        <v>11215.75</v>
      </c>
      <c r="K4522">
        <v>149954.57999999999</v>
      </c>
    </row>
    <row r="4523" spans="1:11" x14ac:dyDescent="0.25">
      <c r="A4523" t="s">
        <v>5958</v>
      </c>
      <c r="B4523" t="str">
        <f>C4523&amp;"-"&amp;COUNTIF(C$2:C4523,C4523)</f>
        <v>76142-4</v>
      </c>
      <c r="C4523">
        <v>76142</v>
      </c>
      <c r="D4523" s="57">
        <v>45176</v>
      </c>
      <c r="E4523" s="84" t="str">
        <f>F4523&amp;"-"&amp;COUNTIF($F$2:F4523,F4523)</f>
        <v>METASA-3382</v>
      </c>
      <c r="F4523" s="84" t="str">
        <f t="shared" si="184"/>
        <v>METASA</v>
      </c>
      <c r="G4523" t="s">
        <v>8581</v>
      </c>
      <c r="H4523" s="62">
        <v>88416482000106</v>
      </c>
      <c r="I4523" t="s">
        <v>30</v>
      </c>
      <c r="J4523">
        <v>9570.2800000000007</v>
      </c>
      <c r="K4523">
        <v>138386.25</v>
      </c>
    </row>
    <row r="4524" spans="1:11" x14ac:dyDescent="0.25">
      <c r="A4524" t="s">
        <v>5958</v>
      </c>
      <c r="B4524" t="str">
        <f>C4524&amp;"-"&amp;COUNTIF(C$2:C4524,C4524)</f>
        <v>76142-5</v>
      </c>
      <c r="C4524">
        <v>76142</v>
      </c>
      <c r="D4524" s="57">
        <v>45176</v>
      </c>
      <c r="E4524" s="84" t="str">
        <f>F4524&amp;"-"&amp;COUNTIF($F$2:F4524,F4524)</f>
        <v>METASA-3383</v>
      </c>
      <c r="F4524" s="84" t="str">
        <f t="shared" si="184"/>
        <v>METASA</v>
      </c>
      <c r="G4524" t="s">
        <v>8581</v>
      </c>
      <c r="H4524" s="62">
        <v>88416482000106</v>
      </c>
      <c r="I4524" t="s">
        <v>30</v>
      </c>
      <c r="J4524">
        <v>3120.14</v>
      </c>
      <c r="K4524">
        <v>46240.47</v>
      </c>
    </row>
    <row r="4525" spans="1:11" x14ac:dyDescent="0.25">
      <c r="A4525" t="s">
        <v>5958</v>
      </c>
      <c r="B4525" t="str">
        <f>C4525&amp;"-"&amp;COUNTIF(C$2:C4525,C4525)</f>
        <v>76142-6</v>
      </c>
      <c r="C4525">
        <v>76142</v>
      </c>
      <c r="D4525" s="57">
        <v>45176</v>
      </c>
      <c r="E4525" s="84" t="str">
        <f>F4525&amp;"-"&amp;COUNTIF($F$2:F4525,F4525)</f>
        <v>METASA-3384</v>
      </c>
      <c r="F4525" s="84" t="str">
        <f t="shared" si="184"/>
        <v>METASA</v>
      </c>
      <c r="G4525" t="s">
        <v>8581</v>
      </c>
      <c r="H4525" s="62">
        <v>88416482000106</v>
      </c>
      <c r="I4525" t="s">
        <v>30</v>
      </c>
      <c r="J4525">
        <v>49.2</v>
      </c>
      <c r="K4525">
        <v>1085.3499999999999</v>
      </c>
    </row>
    <row r="4526" spans="1:11" x14ac:dyDescent="0.25">
      <c r="A4526" t="s">
        <v>5968</v>
      </c>
      <c r="B4526" t="str">
        <f>C4526&amp;"-"&amp;COUNTIF(C$2:C4526,C4526)</f>
        <v>71765-1</v>
      </c>
      <c r="C4526">
        <v>71765</v>
      </c>
      <c r="D4526" s="57">
        <v>45181</v>
      </c>
      <c r="E4526" s="84" t="str">
        <f>F4526&amp;"-"&amp;COUNTIF($F$2:F4526,F4526)</f>
        <v>JOTUN-125</v>
      </c>
      <c r="F4526" s="84" t="str">
        <f t="shared" si="184"/>
        <v>JOTUN</v>
      </c>
      <c r="G4526" t="s">
        <v>8585</v>
      </c>
      <c r="H4526" s="62">
        <v>2907585000404</v>
      </c>
      <c r="I4526" t="s">
        <v>869</v>
      </c>
      <c r="J4526">
        <v>10</v>
      </c>
      <c r="K4526">
        <v>1707.8</v>
      </c>
    </row>
    <row r="4527" spans="1:11" x14ac:dyDescent="0.25">
      <c r="A4527" t="s">
        <v>5968</v>
      </c>
      <c r="B4527" t="str">
        <f>C4527&amp;"-"&amp;COUNTIF(C$2:C4527,C4527)</f>
        <v>71765-2</v>
      </c>
      <c r="C4527">
        <v>71765</v>
      </c>
      <c r="D4527" s="57">
        <v>45181</v>
      </c>
      <c r="E4527" s="84" t="str">
        <f>F4527&amp;"-"&amp;COUNTIF($F$2:F4527,F4527)</f>
        <v>JOTUN-126</v>
      </c>
      <c r="F4527" s="84" t="str">
        <f t="shared" si="184"/>
        <v>JOTUN</v>
      </c>
      <c r="G4527" t="s">
        <v>8585</v>
      </c>
      <c r="H4527" s="62">
        <v>2907585000404</v>
      </c>
      <c r="I4527" t="s">
        <v>869</v>
      </c>
      <c r="J4527">
        <v>10</v>
      </c>
      <c r="K4527">
        <v>8290.1</v>
      </c>
    </row>
    <row r="4528" spans="1:11" x14ac:dyDescent="0.25">
      <c r="A4528" t="s">
        <v>5968</v>
      </c>
      <c r="B4528" t="str">
        <f>C4528&amp;"-"&amp;COUNTIF(C$2:C4528,C4528)</f>
        <v>71766-1</v>
      </c>
      <c r="C4528">
        <v>71766</v>
      </c>
      <c r="D4528" s="57">
        <v>45181</v>
      </c>
      <c r="E4528" s="84" t="str">
        <f>F4528&amp;"-"&amp;COUNTIF($F$2:F4528,F4528)</f>
        <v>JOTUN-127</v>
      </c>
      <c r="F4528" s="84" t="str">
        <f t="shared" si="184"/>
        <v>JOTUN</v>
      </c>
      <c r="G4528" t="s">
        <v>8585</v>
      </c>
      <c r="H4528" s="62">
        <v>2907585000404</v>
      </c>
      <c r="I4528" t="s">
        <v>869</v>
      </c>
      <c r="J4528">
        <v>315</v>
      </c>
      <c r="K4528">
        <v>137960.54999999999</v>
      </c>
    </row>
    <row r="4529" spans="1:11" x14ac:dyDescent="0.25">
      <c r="A4529" t="s">
        <v>5968</v>
      </c>
      <c r="B4529" t="str">
        <f>C4529&amp;"-"&amp;COUNTIF(C$2:C4529,C4529)</f>
        <v>71766-2</v>
      </c>
      <c r="C4529">
        <v>71766</v>
      </c>
      <c r="D4529" s="57">
        <v>45181</v>
      </c>
      <c r="E4529" s="84" t="str">
        <f>F4529&amp;"-"&amp;COUNTIF($F$2:F4529,F4529)</f>
        <v>JOTUN-128</v>
      </c>
      <c r="F4529" s="84" t="str">
        <f t="shared" si="184"/>
        <v>JOTUN</v>
      </c>
      <c r="G4529" t="s">
        <v>8585</v>
      </c>
      <c r="H4529" s="62">
        <v>2907585000404</v>
      </c>
      <c r="I4529" t="s">
        <v>869</v>
      </c>
      <c r="J4529">
        <v>315</v>
      </c>
      <c r="K4529">
        <v>49347.9</v>
      </c>
    </row>
    <row r="4530" spans="1:11" x14ac:dyDescent="0.25">
      <c r="A4530" t="s">
        <v>5968</v>
      </c>
      <c r="B4530" t="str">
        <f>C4530&amp;"-"&amp;COUNTIF(C$2:C4530,C4530)</f>
        <v>71766-3</v>
      </c>
      <c r="C4530">
        <v>71766</v>
      </c>
      <c r="D4530" s="57">
        <v>45181</v>
      </c>
      <c r="E4530" s="84" t="str">
        <f>F4530&amp;"-"&amp;COUNTIF($F$2:F4530,F4530)</f>
        <v>JOTUN-129</v>
      </c>
      <c r="F4530" s="84" t="str">
        <f t="shared" si="184"/>
        <v>JOTUN</v>
      </c>
      <c r="G4530" t="s">
        <v>8585</v>
      </c>
      <c r="H4530" s="62">
        <v>2907585000404</v>
      </c>
      <c r="I4530" t="s">
        <v>869</v>
      </c>
      <c r="J4530">
        <v>37</v>
      </c>
      <c r="K4530">
        <v>17564.64</v>
      </c>
    </row>
    <row r="4531" spans="1:11" x14ac:dyDescent="0.25">
      <c r="A4531" t="s">
        <v>5968</v>
      </c>
      <c r="B4531" t="str">
        <f>C4531&amp;"-"&amp;COUNTIF(C$2:C4531,C4531)</f>
        <v>71766-4</v>
      </c>
      <c r="C4531">
        <v>71766</v>
      </c>
      <c r="D4531" s="57">
        <v>45181</v>
      </c>
      <c r="E4531" s="84" t="str">
        <f>F4531&amp;"-"&amp;COUNTIF($F$2:F4531,F4531)</f>
        <v>JOTUN-130</v>
      </c>
      <c r="F4531" s="84" t="str">
        <f t="shared" si="184"/>
        <v>JOTUN</v>
      </c>
      <c r="G4531" t="s">
        <v>8585</v>
      </c>
      <c r="H4531" s="62">
        <v>2907585000404</v>
      </c>
      <c r="I4531" t="s">
        <v>869</v>
      </c>
      <c r="J4531">
        <v>37</v>
      </c>
      <c r="K4531">
        <v>3554.96</v>
      </c>
    </row>
    <row r="4532" spans="1:11" x14ac:dyDescent="0.25">
      <c r="A4532" t="s">
        <v>5968</v>
      </c>
      <c r="B4532" t="str">
        <f>C4532&amp;"-"&amp;COUNTIF(C$2:C4532,C4532)</f>
        <v>71767-1</v>
      </c>
      <c r="C4532">
        <v>71767</v>
      </c>
      <c r="D4532" s="57">
        <v>45181</v>
      </c>
      <c r="E4532" s="84" t="str">
        <f>F4532&amp;"-"&amp;COUNTIF($F$2:F4532,F4532)</f>
        <v>JOTUN-131</v>
      </c>
      <c r="F4532" s="84" t="str">
        <f t="shared" si="184"/>
        <v>JOTUN</v>
      </c>
      <c r="G4532" t="s">
        <v>8585</v>
      </c>
      <c r="H4532" s="62">
        <v>2907585000404</v>
      </c>
      <c r="I4532" t="s">
        <v>869</v>
      </c>
      <c r="J4532">
        <v>76</v>
      </c>
      <c r="K4532">
        <v>45075.18</v>
      </c>
    </row>
    <row r="4533" spans="1:11" x14ac:dyDescent="0.25">
      <c r="A4533" t="s">
        <v>5972</v>
      </c>
      <c r="B4533" t="str">
        <f>C4533&amp;"-"&amp;COUNTIF(C$2:C4533,C4533)</f>
        <v>71767-2</v>
      </c>
      <c r="C4533">
        <v>71767</v>
      </c>
      <c r="D4533" s="57">
        <v>45181</v>
      </c>
      <c r="E4533" s="84" t="str">
        <f>F4533&amp;"-"&amp;COUNTIF($F$2:F4533,F4533)</f>
        <v>JOTUN-132</v>
      </c>
      <c r="F4533" s="84" t="str">
        <f t="shared" si="184"/>
        <v>JOTUN</v>
      </c>
      <c r="G4533" t="s">
        <v>8585</v>
      </c>
      <c r="H4533" s="62">
        <v>2907585000404</v>
      </c>
      <c r="I4533" t="s">
        <v>869</v>
      </c>
      <c r="J4533">
        <v>76</v>
      </c>
      <c r="K4533">
        <v>1404.41</v>
      </c>
    </row>
    <row r="4534" spans="1:11" x14ac:dyDescent="0.25">
      <c r="A4534" t="s">
        <v>5968</v>
      </c>
      <c r="B4534" t="str">
        <f>C4534&amp;"-"&amp;COUNTIF(C$2:C4534,C4534)</f>
        <v>71767-3</v>
      </c>
      <c r="C4534">
        <v>71767</v>
      </c>
      <c r="D4534" s="57">
        <v>45181</v>
      </c>
      <c r="E4534" s="84" t="str">
        <f>F4534&amp;"-"&amp;COUNTIF($F$2:F4534,F4534)</f>
        <v>JOTUN-133</v>
      </c>
      <c r="F4534" s="84" t="str">
        <f t="shared" si="184"/>
        <v>JOTUN</v>
      </c>
      <c r="G4534" t="s">
        <v>8585</v>
      </c>
      <c r="H4534" s="62">
        <v>2907585000404</v>
      </c>
      <c r="I4534" t="s">
        <v>869</v>
      </c>
      <c r="J4534">
        <v>6</v>
      </c>
      <c r="K4534">
        <v>3677.44</v>
      </c>
    </row>
    <row r="4535" spans="1:11" x14ac:dyDescent="0.25">
      <c r="A4535" t="s">
        <v>5968</v>
      </c>
      <c r="B4535" t="str">
        <f>C4535&amp;"-"&amp;COUNTIF(C$2:C4535,C4535)</f>
        <v>71767-4</v>
      </c>
      <c r="C4535">
        <v>71767</v>
      </c>
      <c r="D4535" s="57">
        <v>45181</v>
      </c>
      <c r="E4535" s="84" t="str">
        <f>F4535&amp;"-"&amp;COUNTIF($F$2:F4535,F4535)</f>
        <v>JOTUN-134</v>
      </c>
      <c r="F4535" s="84" t="str">
        <f t="shared" si="184"/>
        <v>JOTUN</v>
      </c>
      <c r="G4535" t="s">
        <v>8585</v>
      </c>
      <c r="H4535" s="62">
        <v>2907585000404</v>
      </c>
      <c r="I4535" t="s">
        <v>869</v>
      </c>
      <c r="J4535">
        <v>3</v>
      </c>
      <c r="K4535">
        <v>2971.82</v>
      </c>
    </row>
    <row r="4536" spans="1:11" x14ac:dyDescent="0.25">
      <c r="A4536" t="s">
        <v>5968</v>
      </c>
      <c r="B4536" t="str">
        <f>C4536&amp;"-"&amp;COUNTIF(C$2:C4536,C4536)</f>
        <v>71767-5</v>
      </c>
      <c r="C4536">
        <v>71767</v>
      </c>
      <c r="D4536" s="57">
        <v>45181</v>
      </c>
      <c r="E4536" s="84" t="str">
        <f>F4536&amp;"-"&amp;COUNTIF($F$2:F4536,F4536)</f>
        <v>JOTUN-135</v>
      </c>
      <c r="F4536" s="84" t="str">
        <f t="shared" si="184"/>
        <v>JOTUN</v>
      </c>
      <c r="G4536" t="s">
        <v>8585</v>
      </c>
      <c r="H4536" s="62">
        <v>2907585000404</v>
      </c>
      <c r="I4536" t="s">
        <v>869</v>
      </c>
      <c r="J4536">
        <v>6</v>
      </c>
      <c r="K4536">
        <v>1333.84</v>
      </c>
    </row>
    <row r="4537" spans="1:11" x14ac:dyDescent="0.25">
      <c r="A4537" t="s">
        <v>5971</v>
      </c>
      <c r="B4537" t="str">
        <f>C4537&amp;"-"&amp;COUNTIF(C$2:C4537,C4537)</f>
        <v>71767-6</v>
      </c>
      <c r="C4537">
        <v>71767</v>
      </c>
      <c r="D4537" s="57">
        <v>45181</v>
      </c>
      <c r="E4537" s="84" t="str">
        <f>F4537&amp;"-"&amp;COUNTIF($F$2:F4537,F4537)</f>
        <v>JOTUN-136</v>
      </c>
      <c r="F4537" s="84" t="str">
        <f t="shared" si="184"/>
        <v>JOTUN</v>
      </c>
      <c r="G4537" t="s">
        <v>8585</v>
      </c>
      <c r="H4537" s="62">
        <v>2907585000404</v>
      </c>
      <c r="I4537" t="s">
        <v>869</v>
      </c>
      <c r="J4537">
        <v>76</v>
      </c>
      <c r="K4537">
        <v>3909.16</v>
      </c>
    </row>
    <row r="4538" spans="1:11" x14ac:dyDescent="0.25">
      <c r="A4538" t="s">
        <v>5968</v>
      </c>
      <c r="B4538" t="str">
        <f>C4538&amp;"-"&amp;COUNTIF(C$2:C4538,C4538)</f>
        <v>71767-7</v>
      </c>
      <c r="C4538">
        <v>71767</v>
      </c>
      <c r="D4538" s="57">
        <v>45181</v>
      </c>
      <c r="E4538" s="84" t="str">
        <f>F4538&amp;"-"&amp;COUNTIF($F$2:F4538,F4538)</f>
        <v>JOTUN-137</v>
      </c>
      <c r="F4538" s="84" t="str">
        <f t="shared" si="184"/>
        <v>JOTUN</v>
      </c>
      <c r="G4538" t="s">
        <v>8585</v>
      </c>
      <c r="H4538" s="62">
        <v>2907585000404</v>
      </c>
      <c r="I4538" t="s">
        <v>869</v>
      </c>
      <c r="J4538">
        <v>3</v>
      </c>
      <c r="K4538">
        <v>586.72</v>
      </c>
    </row>
    <row r="4539" spans="1:11" x14ac:dyDescent="0.25">
      <c r="A4539" t="s">
        <v>5987</v>
      </c>
      <c r="B4539" t="str">
        <f>C4539&amp;"-"&amp;COUNTIF(C$2:C4539,C4539)</f>
        <v>28813-1</v>
      </c>
      <c r="C4539">
        <v>28813</v>
      </c>
      <c r="D4539" s="57">
        <v>45181</v>
      </c>
      <c r="E4539" s="84" t="str">
        <f>F4539&amp;"-"&amp;COUNTIF($F$2:F4539,F4539)</f>
        <v>WK-129</v>
      </c>
      <c r="F4539" s="84" t="str">
        <f t="shared" si="184"/>
        <v>WK</v>
      </c>
      <c r="G4539" t="s">
        <v>8586</v>
      </c>
      <c r="H4539" s="62">
        <v>97434047000103</v>
      </c>
      <c r="I4539" t="s">
        <v>5984</v>
      </c>
      <c r="J4539">
        <v>6</v>
      </c>
      <c r="K4539">
        <v>1260</v>
      </c>
    </row>
    <row r="4540" spans="1:11" x14ac:dyDescent="0.25">
      <c r="A4540" t="s">
        <v>5983</v>
      </c>
      <c r="B4540" t="str">
        <f>C4540&amp;"-"&amp;COUNTIF(C$2:C4540,C4540)</f>
        <v>28813-2</v>
      </c>
      <c r="C4540">
        <v>28813</v>
      </c>
      <c r="D4540" s="57">
        <v>45181</v>
      </c>
      <c r="E4540" s="84" t="str">
        <f>F4540&amp;"-"&amp;COUNTIF($F$2:F4540,F4540)</f>
        <v>WK-130</v>
      </c>
      <c r="F4540" s="84" t="str">
        <f t="shared" si="184"/>
        <v>WK</v>
      </c>
      <c r="G4540" t="s">
        <v>8586</v>
      </c>
      <c r="H4540" s="62">
        <v>97434047000103</v>
      </c>
      <c r="I4540" t="s">
        <v>5984</v>
      </c>
      <c r="J4540">
        <v>6</v>
      </c>
      <c r="K4540">
        <v>165.3</v>
      </c>
    </row>
    <row r="4541" spans="1:11" x14ac:dyDescent="0.25">
      <c r="A4541" t="s">
        <v>5987</v>
      </c>
      <c r="B4541" t="str">
        <f>C4541&amp;"-"&amp;COUNTIF(C$2:C4541,C4541)</f>
        <v>28813-3</v>
      </c>
      <c r="C4541">
        <v>28813</v>
      </c>
      <c r="D4541" s="57">
        <v>45181</v>
      </c>
      <c r="E4541" s="84" t="str">
        <f>F4541&amp;"-"&amp;COUNTIF($F$2:F4541,F4541)</f>
        <v>WK-131</v>
      </c>
      <c r="F4541" s="84" t="str">
        <f t="shared" si="184"/>
        <v>WK</v>
      </c>
      <c r="G4541" t="s">
        <v>8586</v>
      </c>
      <c r="H4541" s="62">
        <v>97434047000103</v>
      </c>
      <c r="I4541" t="s">
        <v>5984</v>
      </c>
      <c r="J4541">
        <v>6</v>
      </c>
      <c r="K4541">
        <v>1105.8</v>
      </c>
    </row>
    <row r="4542" spans="1:11" x14ac:dyDescent="0.25">
      <c r="A4542" t="s">
        <v>5987</v>
      </c>
      <c r="B4542" t="str">
        <f>C4542&amp;"-"&amp;COUNTIF(C$2:C4542,C4542)</f>
        <v>28813-4</v>
      </c>
      <c r="C4542">
        <v>28813</v>
      </c>
      <c r="D4542" s="57">
        <v>45181</v>
      </c>
      <c r="E4542" s="84" t="str">
        <f>F4542&amp;"-"&amp;COUNTIF($F$2:F4542,F4542)</f>
        <v>WK-132</v>
      </c>
      <c r="F4542" s="84" t="str">
        <f t="shared" si="184"/>
        <v>WK</v>
      </c>
      <c r="G4542" t="s">
        <v>8586</v>
      </c>
      <c r="H4542" s="62">
        <v>97434047000103</v>
      </c>
      <c r="I4542" t="s">
        <v>5984</v>
      </c>
      <c r="J4542">
        <v>6</v>
      </c>
      <c r="K4542">
        <v>404.7</v>
      </c>
    </row>
    <row r="4543" spans="1:11" x14ac:dyDescent="0.25">
      <c r="A4543" t="s">
        <v>5990</v>
      </c>
      <c r="B4543" t="str">
        <f>C4543&amp;"-"&amp;COUNTIF(C$2:C4543,C4543)</f>
        <v>28813-5</v>
      </c>
      <c r="C4543">
        <v>28813</v>
      </c>
      <c r="D4543" s="57">
        <v>45181</v>
      </c>
      <c r="E4543" s="84" t="str">
        <f>F4543&amp;"-"&amp;COUNTIF($F$2:F4543,F4543)</f>
        <v>WK-133</v>
      </c>
      <c r="F4543" s="84" t="str">
        <f t="shared" si="184"/>
        <v>WK</v>
      </c>
      <c r="G4543" t="s">
        <v>8586</v>
      </c>
      <c r="H4543" s="62">
        <v>97434047000103</v>
      </c>
      <c r="I4543" t="s">
        <v>5984</v>
      </c>
      <c r="J4543">
        <v>18</v>
      </c>
      <c r="K4543">
        <v>17791.740000000002</v>
      </c>
    </row>
    <row r="4544" spans="1:11" x14ac:dyDescent="0.25">
      <c r="A4544" t="s">
        <v>5983</v>
      </c>
      <c r="B4544" t="str">
        <f>C4544&amp;"-"&amp;COUNTIF(C$2:C4544,C4544)</f>
        <v>28813-6</v>
      </c>
      <c r="C4544">
        <v>28813</v>
      </c>
      <c r="D4544" s="57">
        <v>45181</v>
      </c>
      <c r="E4544" s="84" t="str">
        <f>F4544&amp;"-"&amp;COUNTIF($F$2:F4544,F4544)</f>
        <v>WK-134</v>
      </c>
      <c r="F4544" s="84" t="str">
        <f t="shared" si="184"/>
        <v>WK</v>
      </c>
      <c r="G4544" t="s">
        <v>8586</v>
      </c>
      <c r="H4544" s="62">
        <v>97434047000103</v>
      </c>
      <c r="I4544" t="s">
        <v>5984</v>
      </c>
      <c r="J4544">
        <v>6</v>
      </c>
      <c r="K4544">
        <v>123.12</v>
      </c>
    </row>
    <row r="4545" spans="1:11" x14ac:dyDescent="0.25">
      <c r="A4545" t="s">
        <v>5983</v>
      </c>
      <c r="B4545" t="str">
        <f>C4545&amp;"-"&amp;COUNTIF(C$2:C4545,C4545)</f>
        <v>28813-7</v>
      </c>
      <c r="C4545">
        <v>28813</v>
      </c>
      <c r="D4545" s="57">
        <v>45181</v>
      </c>
      <c r="E4545" s="84" t="str">
        <f>F4545&amp;"-"&amp;COUNTIF($F$2:F4545,F4545)</f>
        <v>WK-135</v>
      </c>
      <c r="F4545" s="84" t="str">
        <f t="shared" si="184"/>
        <v>WK</v>
      </c>
      <c r="G4545" t="s">
        <v>8586</v>
      </c>
      <c r="H4545" s="62">
        <v>97434047000103</v>
      </c>
      <c r="I4545" t="s">
        <v>5984</v>
      </c>
      <c r="J4545">
        <v>66</v>
      </c>
      <c r="K4545">
        <v>3036</v>
      </c>
    </row>
    <row r="4546" spans="1:11" x14ac:dyDescent="0.25">
      <c r="A4546" t="s">
        <v>5987</v>
      </c>
      <c r="B4546" t="str">
        <f>C4546&amp;"-"&amp;COUNTIF(C$2:C4546,C4546)</f>
        <v>28815-1</v>
      </c>
      <c r="C4546">
        <v>28815</v>
      </c>
      <c r="D4546" s="57">
        <v>45181</v>
      </c>
      <c r="E4546" s="84" t="str">
        <f>F4546&amp;"-"&amp;COUNTIF($F$2:F4546,F4546)</f>
        <v>WK-136</v>
      </c>
      <c r="F4546" s="84" t="str">
        <f t="shared" si="184"/>
        <v>WK</v>
      </c>
      <c r="G4546" t="s">
        <v>8586</v>
      </c>
      <c r="H4546" s="62">
        <v>97434047000103</v>
      </c>
      <c r="I4546" t="s">
        <v>5984</v>
      </c>
      <c r="J4546">
        <v>6</v>
      </c>
      <c r="K4546">
        <v>404.7</v>
      </c>
    </row>
    <row r="4547" spans="1:11" x14ac:dyDescent="0.25">
      <c r="A4547" t="s">
        <v>5983</v>
      </c>
      <c r="B4547" t="str">
        <f>C4547&amp;"-"&amp;COUNTIF(C$2:C4547,C4547)</f>
        <v>28815-2</v>
      </c>
      <c r="C4547">
        <v>28815</v>
      </c>
      <c r="D4547" s="57">
        <v>45181</v>
      </c>
      <c r="E4547" s="84" t="str">
        <f>F4547&amp;"-"&amp;COUNTIF($F$2:F4547,F4547)</f>
        <v>WK-137</v>
      </c>
      <c r="F4547" s="84" t="str">
        <f t="shared" ref="F4547:F4610" si="185">LEFT(G4547,SEARCH(" ",G4547)-1)</f>
        <v>WK</v>
      </c>
      <c r="G4547" t="s">
        <v>8586</v>
      </c>
      <c r="H4547" s="62">
        <v>97434047000103</v>
      </c>
      <c r="I4547" t="s">
        <v>5984</v>
      </c>
      <c r="J4547">
        <v>18</v>
      </c>
      <c r="K4547">
        <v>495.9</v>
      </c>
    </row>
    <row r="4548" spans="1:11" x14ac:dyDescent="0.25">
      <c r="A4548" t="s">
        <v>5987</v>
      </c>
      <c r="B4548" t="str">
        <f>C4548&amp;"-"&amp;COUNTIF(C$2:C4548,C4548)</f>
        <v>28815-3</v>
      </c>
      <c r="C4548">
        <v>28815</v>
      </c>
      <c r="D4548" s="57">
        <v>45181</v>
      </c>
      <c r="E4548" s="84" t="str">
        <f>F4548&amp;"-"&amp;COUNTIF($F$2:F4548,F4548)</f>
        <v>WK-138</v>
      </c>
      <c r="F4548" s="84" t="str">
        <f t="shared" si="185"/>
        <v>WK</v>
      </c>
      <c r="G4548" t="s">
        <v>8586</v>
      </c>
      <c r="H4548" s="62">
        <v>97434047000103</v>
      </c>
      <c r="I4548" t="s">
        <v>5984</v>
      </c>
      <c r="J4548">
        <v>6</v>
      </c>
      <c r="K4548">
        <v>1260</v>
      </c>
    </row>
    <row r="4549" spans="1:11" x14ac:dyDescent="0.25">
      <c r="A4549" t="s">
        <v>5983</v>
      </c>
      <c r="B4549" t="str">
        <f>C4549&amp;"-"&amp;COUNTIF(C$2:C4549,C4549)</f>
        <v>28815-4</v>
      </c>
      <c r="C4549">
        <v>28815</v>
      </c>
      <c r="D4549" s="57">
        <v>45181</v>
      </c>
      <c r="E4549" s="84" t="str">
        <f>F4549&amp;"-"&amp;COUNTIF($F$2:F4549,F4549)</f>
        <v>WK-139</v>
      </c>
      <c r="F4549" s="84" t="str">
        <f t="shared" si="185"/>
        <v>WK</v>
      </c>
      <c r="G4549" t="s">
        <v>8586</v>
      </c>
      <c r="H4549" s="62">
        <v>97434047000103</v>
      </c>
      <c r="I4549" t="s">
        <v>5984</v>
      </c>
      <c r="J4549">
        <v>24</v>
      </c>
      <c r="K4549">
        <v>1104</v>
      </c>
    </row>
    <row r="4550" spans="1:11" x14ac:dyDescent="0.25">
      <c r="A4550" t="s">
        <v>5988</v>
      </c>
      <c r="B4550" t="str">
        <f>C4550&amp;"-"&amp;COUNTIF(C$2:C4550,C4550)</f>
        <v>28815-5</v>
      </c>
      <c r="C4550">
        <v>28815</v>
      </c>
      <c r="D4550" s="57">
        <v>45181</v>
      </c>
      <c r="E4550" s="84" t="str">
        <f>F4550&amp;"-"&amp;COUNTIF($F$2:F4550,F4550)</f>
        <v>WK-140</v>
      </c>
      <c r="F4550" s="84" t="str">
        <f t="shared" si="185"/>
        <v>WK</v>
      </c>
      <c r="G4550" t="s">
        <v>8586</v>
      </c>
      <c r="H4550" s="62">
        <v>97434047000103</v>
      </c>
      <c r="I4550" t="s">
        <v>5984</v>
      </c>
      <c r="J4550">
        <v>6</v>
      </c>
      <c r="K4550">
        <v>371.1</v>
      </c>
    </row>
    <row r="4551" spans="1:11" x14ac:dyDescent="0.25">
      <c r="A4551" t="s">
        <v>5983</v>
      </c>
      <c r="B4551" t="str">
        <f>C4551&amp;"-"&amp;COUNTIF(C$2:C4551,C4551)</f>
        <v>28815-6</v>
      </c>
      <c r="C4551">
        <v>28815</v>
      </c>
      <c r="D4551" s="57">
        <v>45181</v>
      </c>
      <c r="E4551" s="84" t="str">
        <f>F4551&amp;"-"&amp;COUNTIF($F$2:F4551,F4551)</f>
        <v>WK-141</v>
      </c>
      <c r="F4551" s="84" t="str">
        <f t="shared" si="185"/>
        <v>WK</v>
      </c>
      <c r="G4551" t="s">
        <v>8586</v>
      </c>
      <c r="H4551" s="62">
        <v>97434047000103</v>
      </c>
      <c r="I4551" t="s">
        <v>5984</v>
      </c>
      <c r="J4551">
        <v>6</v>
      </c>
      <c r="K4551">
        <v>466.86</v>
      </c>
    </row>
    <row r="4552" spans="1:11" x14ac:dyDescent="0.25">
      <c r="A4552" t="s">
        <v>5958</v>
      </c>
      <c r="B4552" t="str">
        <f>C4552&amp;"-"&amp;COUNTIF(C$2:C4552,C4552)</f>
        <v>76253-1</v>
      </c>
      <c r="C4552">
        <v>76253</v>
      </c>
      <c r="D4552" s="57">
        <v>45183</v>
      </c>
      <c r="E4552" s="84" t="str">
        <f>F4552&amp;"-"&amp;COUNTIF($F$2:F4552,F4552)</f>
        <v>METASA-3385</v>
      </c>
      <c r="F4552" s="84" t="str">
        <f t="shared" si="185"/>
        <v>METASA</v>
      </c>
      <c r="G4552" t="s">
        <v>8581</v>
      </c>
      <c r="H4552" s="62">
        <v>88416482000106</v>
      </c>
      <c r="I4552" t="s">
        <v>30</v>
      </c>
      <c r="J4552">
        <v>455.98</v>
      </c>
      <c r="K4552">
        <v>8048.05</v>
      </c>
    </row>
    <row r="4553" spans="1:11" x14ac:dyDescent="0.25">
      <c r="A4553" t="s">
        <v>5958</v>
      </c>
      <c r="B4553" t="str">
        <f>C4553&amp;"-"&amp;COUNTIF(C$2:C4553,C4553)</f>
        <v>76253-2</v>
      </c>
      <c r="C4553">
        <v>76253</v>
      </c>
      <c r="D4553" s="57">
        <v>45183</v>
      </c>
      <c r="E4553" s="84" t="str">
        <f>F4553&amp;"-"&amp;COUNTIF($F$2:F4553,F4553)</f>
        <v>METASA-3386</v>
      </c>
      <c r="F4553" s="84" t="str">
        <f t="shared" si="185"/>
        <v>METASA</v>
      </c>
      <c r="G4553" t="s">
        <v>8581</v>
      </c>
      <c r="H4553" s="62">
        <v>88416482000106</v>
      </c>
      <c r="I4553" t="s">
        <v>30</v>
      </c>
      <c r="J4553">
        <v>88.5</v>
      </c>
      <c r="K4553">
        <v>1493.88</v>
      </c>
    </row>
    <row r="4554" spans="1:11" x14ac:dyDescent="0.25">
      <c r="A4554" t="s">
        <v>5958</v>
      </c>
      <c r="B4554" t="str">
        <f>C4554&amp;"-"&amp;COUNTIF(C$2:C4554,C4554)</f>
        <v>76253-3</v>
      </c>
      <c r="C4554">
        <v>76253</v>
      </c>
      <c r="D4554" s="57">
        <v>45183</v>
      </c>
      <c r="E4554" s="84" t="str">
        <f>F4554&amp;"-"&amp;COUNTIF($F$2:F4554,F4554)</f>
        <v>METASA-3387</v>
      </c>
      <c r="F4554" s="84" t="str">
        <f t="shared" si="185"/>
        <v>METASA</v>
      </c>
      <c r="G4554" t="s">
        <v>8581</v>
      </c>
      <c r="H4554" s="62">
        <v>88416482000106</v>
      </c>
      <c r="I4554" t="s">
        <v>30</v>
      </c>
      <c r="J4554">
        <v>141.47999999999999</v>
      </c>
      <c r="K4554">
        <v>2388.1799999999998</v>
      </c>
    </row>
    <row r="4555" spans="1:11" x14ac:dyDescent="0.25">
      <c r="A4555" t="s">
        <v>5958</v>
      </c>
      <c r="B4555" t="str">
        <f>C4555&amp;"-"&amp;COUNTIF(C$2:C4555,C4555)</f>
        <v>76253-4</v>
      </c>
      <c r="C4555">
        <v>76253</v>
      </c>
      <c r="D4555" s="57">
        <v>45183</v>
      </c>
      <c r="E4555" s="84" t="str">
        <f>F4555&amp;"-"&amp;COUNTIF($F$2:F4555,F4555)</f>
        <v>METASA-3388</v>
      </c>
      <c r="F4555" s="84" t="str">
        <f t="shared" si="185"/>
        <v>METASA</v>
      </c>
      <c r="G4555" t="s">
        <v>8581</v>
      </c>
      <c r="H4555" s="62">
        <v>88416482000106</v>
      </c>
      <c r="I4555" t="s">
        <v>30</v>
      </c>
      <c r="J4555">
        <v>1687.45</v>
      </c>
      <c r="K4555">
        <v>24400.53</v>
      </c>
    </row>
    <row r="4556" spans="1:11" x14ac:dyDescent="0.25">
      <c r="A4556" t="s">
        <v>5958</v>
      </c>
      <c r="B4556" t="str">
        <f>C4556&amp;"-"&amp;COUNTIF(C$2:C4556,C4556)</f>
        <v>76253-5</v>
      </c>
      <c r="C4556">
        <v>76253</v>
      </c>
      <c r="D4556" s="57">
        <v>45183</v>
      </c>
      <c r="E4556" s="84" t="str">
        <f>F4556&amp;"-"&amp;COUNTIF($F$2:F4556,F4556)</f>
        <v>METASA-3389</v>
      </c>
      <c r="F4556" s="84" t="str">
        <f t="shared" si="185"/>
        <v>METASA</v>
      </c>
      <c r="G4556" t="s">
        <v>8581</v>
      </c>
      <c r="H4556" s="62">
        <v>88416482000106</v>
      </c>
      <c r="I4556" t="s">
        <v>30</v>
      </c>
      <c r="J4556">
        <v>57.06</v>
      </c>
      <c r="K4556">
        <v>963.17</v>
      </c>
    </row>
    <row r="4557" spans="1:11" x14ac:dyDescent="0.25">
      <c r="A4557" t="s">
        <v>5958</v>
      </c>
      <c r="B4557" t="str">
        <f>C4557&amp;"-"&amp;COUNTIF(C$2:C4557,C4557)</f>
        <v>76253-6</v>
      </c>
      <c r="C4557">
        <v>76253</v>
      </c>
      <c r="D4557" s="57">
        <v>45183</v>
      </c>
      <c r="E4557" s="84" t="str">
        <f>F4557&amp;"-"&amp;COUNTIF($F$2:F4557,F4557)</f>
        <v>METASA-3390</v>
      </c>
      <c r="F4557" s="84" t="str">
        <f t="shared" si="185"/>
        <v>METASA</v>
      </c>
      <c r="G4557" t="s">
        <v>8581</v>
      </c>
      <c r="H4557" s="62">
        <v>88416482000106</v>
      </c>
      <c r="I4557" t="s">
        <v>30</v>
      </c>
      <c r="J4557">
        <v>5309.84</v>
      </c>
      <c r="K4557">
        <v>70992.56</v>
      </c>
    </row>
    <row r="4558" spans="1:11" x14ac:dyDescent="0.25">
      <c r="A4558" t="s">
        <v>5958</v>
      </c>
      <c r="B4558" t="str">
        <f>C4558&amp;"-"&amp;COUNTIF(C$2:C4558,C4558)</f>
        <v>76253-7</v>
      </c>
      <c r="C4558">
        <v>76253</v>
      </c>
      <c r="D4558" s="57">
        <v>45183</v>
      </c>
      <c r="E4558" s="84" t="str">
        <f>F4558&amp;"-"&amp;COUNTIF($F$2:F4558,F4558)</f>
        <v>METASA-3391</v>
      </c>
      <c r="F4558" s="84" t="str">
        <f t="shared" si="185"/>
        <v>METASA</v>
      </c>
      <c r="G4558" t="s">
        <v>8581</v>
      </c>
      <c r="H4558" s="62">
        <v>88416482000106</v>
      </c>
      <c r="I4558" t="s">
        <v>30</v>
      </c>
      <c r="J4558">
        <v>54.91</v>
      </c>
      <c r="K4558">
        <v>794</v>
      </c>
    </row>
    <row r="4559" spans="1:11" x14ac:dyDescent="0.25">
      <c r="A4559" t="s">
        <v>5958</v>
      </c>
      <c r="B4559" t="str">
        <f>C4559&amp;"-"&amp;COUNTIF(C$2:C4559,C4559)</f>
        <v>76253-8</v>
      </c>
      <c r="C4559">
        <v>76253</v>
      </c>
      <c r="D4559" s="57">
        <v>45183</v>
      </c>
      <c r="E4559" s="84" t="str">
        <f>F4559&amp;"-"&amp;COUNTIF($F$2:F4559,F4559)</f>
        <v>METASA-3392</v>
      </c>
      <c r="F4559" s="84" t="str">
        <f t="shared" si="185"/>
        <v>METASA</v>
      </c>
      <c r="G4559" t="s">
        <v>8581</v>
      </c>
      <c r="H4559" s="62">
        <v>88416482000106</v>
      </c>
      <c r="I4559" t="s">
        <v>30</v>
      </c>
      <c r="J4559">
        <v>508.38</v>
      </c>
      <c r="K4559">
        <v>8286.59</v>
      </c>
    </row>
    <row r="4560" spans="1:11" x14ac:dyDescent="0.25">
      <c r="A4560" t="s">
        <v>5958</v>
      </c>
      <c r="B4560" t="str">
        <f>C4560&amp;"-"&amp;COUNTIF(C$2:C4560,C4560)</f>
        <v>76253-9</v>
      </c>
      <c r="C4560">
        <v>76253</v>
      </c>
      <c r="D4560" s="57">
        <v>45183</v>
      </c>
      <c r="E4560" s="84" t="str">
        <f>F4560&amp;"-"&amp;COUNTIF($F$2:F4560,F4560)</f>
        <v>METASA-3393</v>
      </c>
      <c r="F4560" s="84" t="str">
        <f t="shared" si="185"/>
        <v>METASA</v>
      </c>
      <c r="G4560" t="s">
        <v>8581</v>
      </c>
      <c r="H4560" s="62">
        <v>88416482000106</v>
      </c>
      <c r="I4560" t="s">
        <v>30</v>
      </c>
      <c r="J4560">
        <v>678.28</v>
      </c>
      <c r="K4560">
        <v>9807.93</v>
      </c>
    </row>
    <row r="4561" spans="1:11" x14ac:dyDescent="0.25">
      <c r="A4561" t="s">
        <v>5958</v>
      </c>
      <c r="B4561" t="str">
        <f>C4561&amp;"-"&amp;COUNTIF(C$2:C4561,C4561)</f>
        <v>76253-10</v>
      </c>
      <c r="C4561">
        <v>76253</v>
      </c>
      <c r="D4561" s="57">
        <v>45183</v>
      </c>
      <c r="E4561" s="84" t="str">
        <f>F4561&amp;"-"&amp;COUNTIF($F$2:F4561,F4561)</f>
        <v>METASA-3394</v>
      </c>
      <c r="F4561" s="84" t="str">
        <f t="shared" si="185"/>
        <v>METASA</v>
      </c>
      <c r="G4561" t="s">
        <v>8581</v>
      </c>
      <c r="H4561" s="62">
        <v>88416482000106</v>
      </c>
      <c r="I4561" t="s">
        <v>30</v>
      </c>
      <c r="J4561">
        <v>577.30999999999995</v>
      </c>
      <c r="K4561">
        <v>7718.63</v>
      </c>
    </row>
    <row r="4562" spans="1:11" x14ac:dyDescent="0.25">
      <c r="A4562" t="s">
        <v>5958</v>
      </c>
      <c r="B4562" t="str">
        <f>C4562&amp;"-"&amp;COUNTIF(C$2:C4562,C4562)</f>
        <v>76253-11</v>
      </c>
      <c r="C4562">
        <v>76253</v>
      </c>
      <c r="D4562" s="57">
        <v>45183</v>
      </c>
      <c r="E4562" s="84" t="str">
        <f>F4562&amp;"-"&amp;COUNTIF($F$2:F4562,F4562)</f>
        <v>METASA-3395</v>
      </c>
      <c r="F4562" s="84" t="str">
        <f t="shared" si="185"/>
        <v>METASA</v>
      </c>
      <c r="G4562" t="s">
        <v>8581</v>
      </c>
      <c r="H4562" s="62">
        <v>88416482000106</v>
      </c>
      <c r="I4562" t="s">
        <v>30</v>
      </c>
      <c r="J4562">
        <v>3315.5</v>
      </c>
      <c r="K4562">
        <v>47942.13</v>
      </c>
    </row>
    <row r="4563" spans="1:11" x14ac:dyDescent="0.25">
      <c r="A4563" t="s">
        <v>5958</v>
      </c>
      <c r="B4563" t="str">
        <f>C4563&amp;"-"&amp;COUNTIF(C$2:C4563,C4563)</f>
        <v>76253-12</v>
      </c>
      <c r="C4563">
        <v>76253</v>
      </c>
      <c r="D4563" s="57">
        <v>45183</v>
      </c>
      <c r="E4563" s="84" t="str">
        <f>F4563&amp;"-"&amp;COUNTIF($F$2:F4563,F4563)</f>
        <v>METASA-3396</v>
      </c>
      <c r="F4563" s="84" t="str">
        <f t="shared" si="185"/>
        <v>METASA</v>
      </c>
      <c r="G4563" t="s">
        <v>8581</v>
      </c>
      <c r="H4563" s="62">
        <v>88416482000106</v>
      </c>
      <c r="I4563" t="s">
        <v>30</v>
      </c>
      <c r="J4563">
        <v>12068.39</v>
      </c>
      <c r="K4563">
        <v>183680.9</v>
      </c>
    </row>
    <row r="4564" spans="1:11" x14ac:dyDescent="0.25">
      <c r="A4564" t="s">
        <v>5958</v>
      </c>
      <c r="B4564" t="str">
        <f>C4564&amp;"-"&amp;COUNTIF(C$2:C4564,C4564)</f>
        <v>76253-13</v>
      </c>
      <c r="C4564">
        <v>76253</v>
      </c>
      <c r="D4564" s="57">
        <v>45183</v>
      </c>
      <c r="E4564" s="84" t="str">
        <f>F4564&amp;"-"&amp;COUNTIF($F$2:F4564,F4564)</f>
        <v>METASA-3397</v>
      </c>
      <c r="F4564" s="84" t="str">
        <f t="shared" si="185"/>
        <v>METASA</v>
      </c>
      <c r="G4564" t="s">
        <v>8581</v>
      </c>
      <c r="H4564" s="62">
        <v>88416482000106</v>
      </c>
      <c r="I4564" t="s">
        <v>30</v>
      </c>
      <c r="J4564">
        <v>46.56</v>
      </c>
      <c r="K4564">
        <v>785.93</v>
      </c>
    </row>
    <row r="4565" spans="1:11" x14ac:dyDescent="0.25">
      <c r="A4565" t="s">
        <v>5958</v>
      </c>
      <c r="B4565" t="str">
        <f>C4565&amp;"-"&amp;COUNTIF(C$2:C4565,C4565)</f>
        <v>76253-14</v>
      </c>
      <c r="C4565">
        <v>76253</v>
      </c>
      <c r="D4565" s="57">
        <v>45183</v>
      </c>
      <c r="E4565" s="84" t="str">
        <f>F4565&amp;"-"&amp;COUNTIF($F$2:F4565,F4565)</f>
        <v>METASA-3398</v>
      </c>
      <c r="F4565" s="84" t="str">
        <f t="shared" si="185"/>
        <v>METASA</v>
      </c>
      <c r="G4565" t="s">
        <v>8581</v>
      </c>
      <c r="H4565" s="62">
        <v>88416482000106</v>
      </c>
      <c r="I4565" t="s">
        <v>30</v>
      </c>
      <c r="J4565">
        <v>254.93</v>
      </c>
      <c r="K4565">
        <v>3880.03</v>
      </c>
    </row>
    <row r="4566" spans="1:11" x14ac:dyDescent="0.25">
      <c r="A4566" t="s">
        <v>5958</v>
      </c>
      <c r="B4566" t="str">
        <f>C4566&amp;"-"&amp;COUNTIF(C$2:C4566,C4566)</f>
        <v>76253-15</v>
      </c>
      <c r="C4566">
        <v>76253</v>
      </c>
      <c r="D4566" s="57">
        <v>45183</v>
      </c>
      <c r="E4566" s="84" t="str">
        <f>F4566&amp;"-"&amp;COUNTIF($F$2:F4566,F4566)</f>
        <v>METASA-3399</v>
      </c>
      <c r="F4566" s="84" t="str">
        <f t="shared" si="185"/>
        <v>METASA</v>
      </c>
      <c r="G4566" t="s">
        <v>8581</v>
      </c>
      <c r="H4566" s="62">
        <v>88416482000106</v>
      </c>
      <c r="I4566" t="s">
        <v>30</v>
      </c>
      <c r="J4566">
        <v>346.84</v>
      </c>
      <c r="K4566">
        <v>5570.25</v>
      </c>
    </row>
    <row r="4567" spans="1:11" x14ac:dyDescent="0.25">
      <c r="A4567" t="s">
        <v>6034</v>
      </c>
      <c r="B4567" t="str">
        <f>C4567&amp;"-"&amp;COUNTIF(C$2:C4567,C4567)</f>
        <v>28920-1</v>
      </c>
      <c r="C4567">
        <v>28920</v>
      </c>
      <c r="D4567" s="57">
        <v>45183</v>
      </c>
      <c r="E4567" s="84" t="str">
        <f>F4567&amp;"-"&amp;COUNTIF($F$2:F4567,F4567)</f>
        <v>WK-142</v>
      </c>
      <c r="F4567" s="84" t="str">
        <f t="shared" si="185"/>
        <v>WK</v>
      </c>
      <c r="G4567" t="s">
        <v>8586</v>
      </c>
      <c r="H4567" s="62">
        <v>97434047000103</v>
      </c>
      <c r="I4567" t="s">
        <v>4726</v>
      </c>
      <c r="J4567">
        <v>7.68</v>
      </c>
      <c r="K4567">
        <v>43537.919999999998</v>
      </c>
    </row>
    <row r="4568" spans="1:11" x14ac:dyDescent="0.25">
      <c r="A4568" t="s">
        <v>6035</v>
      </c>
      <c r="B4568" t="str">
        <f>C4568&amp;"-"&amp;COUNTIF(C$2:C4568,C4568)</f>
        <v>3648-1</v>
      </c>
      <c r="C4568">
        <v>3648</v>
      </c>
      <c r="D4568" s="57">
        <v>45187</v>
      </c>
      <c r="E4568" s="84" t="str">
        <f>F4568&amp;"-"&amp;COUNTIF($F$2:F4568,F4568)</f>
        <v>EVAC-1</v>
      </c>
      <c r="F4568" s="84" t="str">
        <f t="shared" si="185"/>
        <v>EVAC</v>
      </c>
      <c r="G4568" t="s">
        <v>8609</v>
      </c>
      <c r="H4568" s="62">
        <v>13997203000146</v>
      </c>
      <c r="I4568" t="s">
        <v>869</v>
      </c>
      <c r="J4568">
        <v>2</v>
      </c>
      <c r="K4568">
        <v>8980</v>
      </c>
    </row>
    <row r="4569" spans="1:11" x14ac:dyDescent="0.25">
      <c r="A4569" t="s">
        <v>6036</v>
      </c>
      <c r="B4569" t="str">
        <f>C4569&amp;"-"&amp;COUNTIF(C$2:C4569,C4569)</f>
        <v>3648-2</v>
      </c>
      <c r="C4569">
        <v>3648</v>
      </c>
      <c r="D4569" s="57">
        <v>45187</v>
      </c>
      <c r="E4569" s="84" t="str">
        <f>F4569&amp;"-"&amp;COUNTIF($F$2:F4569,F4569)</f>
        <v>EVAC-2</v>
      </c>
      <c r="F4569" s="84" t="str">
        <f t="shared" si="185"/>
        <v>EVAC</v>
      </c>
      <c r="G4569" t="s">
        <v>8609</v>
      </c>
      <c r="H4569" s="62">
        <v>13997203000146</v>
      </c>
      <c r="I4569" t="s">
        <v>869</v>
      </c>
      <c r="J4569">
        <v>1</v>
      </c>
      <c r="K4569">
        <v>3600</v>
      </c>
    </row>
    <row r="4570" spans="1:11" x14ac:dyDescent="0.25">
      <c r="A4570" t="s">
        <v>6013</v>
      </c>
      <c r="B4570" t="str">
        <f>C4570&amp;"-"&amp;COUNTIF(C$2:C4570,C4570)</f>
        <v>3641-1</v>
      </c>
      <c r="C4570">
        <v>3641</v>
      </c>
      <c r="D4570" s="57">
        <v>45188</v>
      </c>
      <c r="E4570" s="84" t="str">
        <f>F4570&amp;"-"&amp;COUNTIF($F$2:F4570,F4570)</f>
        <v>CIL-1</v>
      </c>
      <c r="F4570" s="84" t="str">
        <f t="shared" si="185"/>
        <v>CIL</v>
      </c>
      <c r="G4570" t="s">
        <v>8610</v>
      </c>
      <c r="H4570" s="62">
        <v>97533434000199</v>
      </c>
      <c r="I4570" t="s">
        <v>869</v>
      </c>
      <c r="J4570">
        <v>3</v>
      </c>
      <c r="K4570">
        <v>877.59</v>
      </c>
    </row>
    <row r="4571" spans="1:11" x14ac:dyDescent="0.25">
      <c r="A4571" t="s">
        <v>6037</v>
      </c>
      <c r="B4571" t="str">
        <f>C4571&amp;"-"&amp;COUNTIF(C$2:C4571,C4571)</f>
        <v>3641-2</v>
      </c>
      <c r="C4571">
        <v>3641</v>
      </c>
      <c r="D4571" s="57">
        <v>45188</v>
      </c>
      <c r="E4571" s="84" t="str">
        <f>F4571&amp;"-"&amp;COUNTIF($F$2:F4571,F4571)</f>
        <v>CIL-2</v>
      </c>
      <c r="F4571" s="84" t="str">
        <f t="shared" si="185"/>
        <v>CIL</v>
      </c>
      <c r="G4571" t="s">
        <v>8610</v>
      </c>
      <c r="H4571" s="62">
        <v>97533434000199</v>
      </c>
      <c r="I4571" t="s">
        <v>869</v>
      </c>
      <c r="J4571">
        <v>76</v>
      </c>
      <c r="K4571">
        <v>30536.799999999999</v>
      </c>
    </row>
    <row r="4572" spans="1:11" x14ac:dyDescent="0.25">
      <c r="A4572" t="s">
        <v>6037</v>
      </c>
      <c r="B4572" t="str">
        <f>C4572&amp;"-"&amp;COUNTIF(C$2:C4572,C4572)</f>
        <v>3641-3</v>
      </c>
      <c r="C4572">
        <v>3641</v>
      </c>
      <c r="D4572" s="57">
        <v>45188</v>
      </c>
      <c r="E4572" s="84" t="str">
        <f>F4572&amp;"-"&amp;COUNTIF($F$2:F4572,F4572)</f>
        <v>CIL-3</v>
      </c>
      <c r="F4572" s="84" t="str">
        <f t="shared" si="185"/>
        <v>CIL</v>
      </c>
      <c r="G4572" t="s">
        <v>8610</v>
      </c>
      <c r="H4572" s="62">
        <v>97533434000199</v>
      </c>
      <c r="I4572" t="s">
        <v>869</v>
      </c>
      <c r="J4572">
        <v>55</v>
      </c>
      <c r="K4572">
        <v>12332.1</v>
      </c>
    </row>
    <row r="4573" spans="1:11" x14ac:dyDescent="0.25">
      <c r="A4573" t="s">
        <v>6013</v>
      </c>
      <c r="B4573" t="str">
        <f>C4573&amp;"-"&amp;COUNTIF(C$2:C4573,C4573)</f>
        <v>3641-4</v>
      </c>
      <c r="C4573">
        <v>3641</v>
      </c>
      <c r="D4573" s="57">
        <v>45188</v>
      </c>
      <c r="E4573" s="84" t="str">
        <f>F4573&amp;"-"&amp;COUNTIF($F$2:F4573,F4573)</f>
        <v>CIL-4</v>
      </c>
      <c r="F4573" s="84" t="str">
        <f t="shared" si="185"/>
        <v>CIL</v>
      </c>
      <c r="G4573" t="s">
        <v>8610</v>
      </c>
      <c r="H4573" s="62">
        <v>97533434000199</v>
      </c>
      <c r="I4573" t="s">
        <v>869</v>
      </c>
      <c r="J4573">
        <v>3</v>
      </c>
      <c r="K4573">
        <v>1617</v>
      </c>
    </row>
    <row r="4574" spans="1:11" x14ac:dyDescent="0.25">
      <c r="A4574" t="s">
        <v>6037</v>
      </c>
      <c r="B4574" t="str">
        <f>C4574&amp;"-"&amp;COUNTIF(C$2:C4574,C4574)</f>
        <v>3641-5</v>
      </c>
      <c r="C4574">
        <v>3641</v>
      </c>
      <c r="D4574" s="57">
        <v>45188</v>
      </c>
      <c r="E4574" s="84" t="str">
        <f>F4574&amp;"-"&amp;COUNTIF($F$2:F4574,F4574)</f>
        <v>CIL-5</v>
      </c>
      <c r="F4574" s="84" t="str">
        <f t="shared" si="185"/>
        <v>CIL</v>
      </c>
      <c r="G4574" t="s">
        <v>8610</v>
      </c>
      <c r="H4574" s="62">
        <v>97533434000199</v>
      </c>
      <c r="I4574" t="s">
        <v>869</v>
      </c>
      <c r="J4574">
        <v>71</v>
      </c>
      <c r="K4574">
        <v>24353</v>
      </c>
    </row>
    <row r="4575" spans="1:11" x14ac:dyDescent="0.25">
      <c r="A4575" t="s">
        <v>6037</v>
      </c>
      <c r="B4575" t="str">
        <f>C4575&amp;"-"&amp;COUNTIF(C$2:C4575,C4575)</f>
        <v>3641-6</v>
      </c>
      <c r="C4575">
        <v>3641</v>
      </c>
      <c r="D4575" s="57">
        <v>45188</v>
      </c>
      <c r="E4575" s="84" t="str">
        <f>F4575&amp;"-"&amp;COUNTIF($F$2:F4575,F4575)</f>
        <v>CIL-6</v>
      </c>
      <c r="F4575" s="84" t="str">
        <f t="shared" si="185"/>
        <v>CIL</v>
      </c>
      <c r="G4575" t="s">
        <v>8610</v>
      </c>
      <c r="H4575" s="62">
        <v>97533434000199</v>
      </c>
      <c r="I4575" t="s">
        <v>869</v>
      </c>
      <c r="J4575">
        <v>43</v>
      </c>
      <c r="K4575">
        <v>28933.41</v>
      </c>
    </row>
    <row r="4576" spans="1:11" x14ac:dyDescent="0.25">
      <c r="A4576" t="s">
        <v>5958</v>
      </c>
      <c r="B4576" t="str">
        <f>C4576&amp;"-"&amp;COUNTIF(C$2:C4576,C4576)</f>
        <v>76336-1</v>
      </c>
      <c r="C4576">
        <v>76336</v>
      </c>
      <c r="D4576" s="57">
        <v>45188</v>
      </c>
      <c r="E4576" s="84" t="str">
        <f>F4576&amp;"-"&amp;COUNTIF($F$2:F4576,F4576)</f>
        <v>METASA-3400</v>
      </c>
      <c r="F4576" s="84" t="str">
        <f t="shared" si="185"/>
        <v>METASA</v>
      </c>
      <c r="G4576" t="s">
        <v>8581</v>
      </c>
      <c r="H4576" s="62">
        <v>88416482000106</v>
      </c>
      <c r="I4576" t="s">
        <v>30</v>
      </c>
      <c r="J4576">
        <v>1233.53</v>
      </c>
      <c r="K4576">
        <v>16492.3</v>
      </c>
    </row>
    <row r="4577" spans="1:11" x14ac:dyDescent="0.25">
      <c r="A4577" t="s">
        <v>5958</v>
      </c>
      <c r="B4577" t="str">
        <f>C4577&amp;"-"&amp;COUNTIF(C$2:C4577,C4577)</f>
        <v>76336-2</v>
      </c>
      <c r="C4577">
        <v>76336</v>
      </c>
      <c r="D4577" s="57">
        <v>45188</v>
      </c>
      <c r="E4577" s="84" t="str">
        <f>F4577&amp;"-"&amp;COUNTIF($F$2:F4577,F4577)</f>
        <v>METASA-3401</v>
      </c>
      <c r="F4577" s="84" t="str">
        <f t="shared" si="185"/>
        <v>METASA</v>
      </c>
      <c r="G4577" t="s">
        <v>8581</v>
      </c>
      <c r="H4577" s="62">
        <v>88416482000106</v>
      </c>
      <c r="I4577" t="s">
        <v>30</v>
      </c>
      <c r="J4577">
        <v>2034.55</v>
      </c>
      <c r="K4577">
        <v>29419.59</v>
      </c>
    </row>
    <row r="4578" spans="1:11" x14ac:dyDescent="0.25">
      <c r="A4578" t="s">
        <v>5958</v>
      </c>
      <c r="B4578" t="str">
        <f>C4578&amp;"-"&amp;COUNTIF(C$2:C4578,C4578)</f>
        <v>76336-3</v>
      </c>
      <c r="C4578">
        <v>76336</v>
      </c>
      <c r="D4578" s="57">
        <v>45188</v>
      </c>
      <c r="E4578" s="84" t="str">
        <f>F4578&amp;"-"&amp;COUNTIF($F$2:F4578,F4578)</f>
        <v>METASA-3402</v>
      </c>
      <c r="F4578" s="84" t="str">
        <f t="shared" si="185"/>
        <v>METASA</v>
      </c>
      <c r="G4578" t="s">
        <v>8581</v>
      </c>
      <c r="H4578" s="62">
        <v>88416482000106</v>
      </c>
      <c r="I4578" t="s">
        <v>30</v>
      </c>
      <c r="J4578">
        <v>2618.98</v>
      </c>
      <c r="K4578">
        <v>35015.760000000002</v>
      </c>
    </row>
    <row r="4579" spans="1:11" x14ac:dyDescent="0.25">
      <c r="A4579" t="s">
        <v>5958</v>
      </c>
      <c r="B4579" t="str">
        <f>C4579&amp;"-"&amp;COUNTIF(C$2:C4579,C4579)</f>
        <v>76336-4</v>
      </c>
      <c r="C4579">
        <v>76336</v>
      </c>
      <c r="D4579" s="57">
        <v>45188</v>
      </c>
      <c r="E4579" s="84" t="str">
        <f>F4579&amp;"-"&amp;COUNTIF($F$2:F4579,F4579)</f>
        <v>METASA-3403</v>
      </c>
      <c r="F4579" s="84" t="str">
        <f t="shared" si="185"/>
        <v>METASA</v>
      </c>
      <c r="G4579" t="s">
        <v>8581</v>
      </c>
      <c r="H4579" s="62">
        <v>88416482000106</v>
      </c>
      <c r="I4579" t="s">
        <v>30</v>
      </c>
      <c r="J4579">
        <v>427.64</v>
      </c>
      <c r="K4579">
        <v>6183.67</v>
      </c>
    </row>
    <row r="4580" spans="1:11" x14ac:dyDescent="0.25">
      <c r="A4580" t="s">
        <v>5958</v>
      </c>
      <c r="B4580" t="str">
        <f>C4580&amp;"-"&amp;COUNTIF(C$2:C4580,C4580)</f>
        <v>76336-5</v>
      </c>
      <c r="C4580">
        <v>76336</v>
      </c>
      <c r="D4580" s="57">
        <v>45188</v>
      </c>
      <c r="E4580" s="84" t="str">
        <f>F4580&amp;"-"&amp;COUNTIF($F$2:F4580,F4580)</f>
        <v>METASA-3404</v>
      </c>
      <c r="F4580" s="84" t="str">
        <f t="shared" si="185"/>
        <v>METASA</v>
      </c>
      <c r="G4580" t="s">
        <v>8581</v>
      </c>
      <c r="H4580" s="62">
        <v>88416482000106</v>
      </c>
      <c r="I4580" t="s">
        <v>30</v>
      </c>
      <c r="J4580">
        <v>96.46</v>
      </c>
      <c r="K4580">
        <v>1549.15</v>
      </c>
    </row>
    <row r="4581" spans="1:11" x14ac:dyDescent="0.25">
      <c r="A4581" t="s">
        <v>5958</v>
      </c>
      <c r="B4581" t="str">
        <f>C4581&amp;"-"&amp;COUNTIF(C$2:C4581,C4581)</f>
        <v>76336-6</v>
      </c>
      <c r="C4581">
        <v>76336</v>
      </c>
      <c r="D4581" s="57">
        <v>45188</v>
      </c>
      <c r="E4581" s="84" t="str">
        <f>F4581&amp;"-"&amp;COUNTIF($F$2:F4581,F4581)</f>
        <v>METASA-3405</v>
      </c>
      <c r="F4581" s="84" t="str">
        <f t="shared" si="185"/>
        <v>METASA</v>
      </c>
      <c r="G4581" t="s">
        <v>8581</v>
      </c>
      <c r="H4581" s="62">
        <v>88416482000106</v>
      </c>
      <c r="I4581" t="s">
        <v>30</v>
      </c>
      <c r="J4581">
        <v>917.68</v>
      </c>
      <c r="K4581">
        <v>13269.65</v>
      </c>
    </row>
    <row r="4582" spans="1:11" x14ac:dyDescent="0.25">
      <c r="A4582" t="s">
        <v>5958</v>
      </c>
      <c r="B4582" t="str">
        <f>C4582&amp;"-"&amp;COUNTIF(C$2:C4582,C4582)</f>
        <v>76336-7</v>
      </c>
      <c r="C4582">
        <v>76336</v>
      </c>
      <c r="D4582" s="57">
        <v>45188</v>
      </c>
      <c r="E4582" s="84" t="str">
        <f>F4582&amp;"-"&amp;COUNTIF($F$2:F4582,F4582)</f>
        <v>METASA-3406</v>
      </c>
      <c r="F4582" s="84" t="str">
        <f t="shared" si="185"/>
        <v>METASA</v>
      </c>
      <c r="G4582" t="s">
        <v>8581</v>
      </c>
      <c r="H4582" s="62">
        <v>88416482000106</v>
      </c>
      <c r="I4582" t="s">
        <v>30</v>
      </c>
      <c r="J4582">
        <v>3660.9</v>
      </c>
      <c r="K4582">
        <v>48946.23</v>
      </c>
    </row>
    <row r="4583" spans="1:11" x14ac:dyDescent="0.25">
      <c r="A4583" t="s">
        <v>5958</v>
      </c>
      <c r="B4583" t="str">
        <f>C4583&amp;"-"&amp;COUNTIF(C$2:C4583,C4583)</f>
        <v>76336-8</v>
      </c>
      <c r="C4583">
        <v>76336</v>
      </c>
      <c r="D4583" s="57">
        <v>45188</v>
      </c>
      <c r="E4583" s="84" t="str">
        <f>F4583&amp;"-"&amp;COUNTIF($F$2:F4583,F4583)</f>
        <v>METASA-3407</v>
      </c>
      <c r="F4583" s="84" t="str">
        <f t="shared" si="185"/>
        <v>METASA</v>
      </c>
      <c r="G4583" t="s">
        <v>8581</v>
      </c>
      <c r="H4583" s="62">
        <v>88416482000106</v>
      </c>
      <c r="I4583" t="s">
        <v>30</v>
      </c>
      <c r="J4583">
        <v>151.6</v>
      </c>
      <c r="K4583">
        <v>2307.35</v>
      </c>
    </row>
    <row r="4584" spans="1:11" x14ac:dyDescent="0.25">
      <c r="A4584" t="s">
        <v>5958</v>
      </c>
      <c r="B4584" t="str">
        <f>C4584&amp;"-"&amp;COUNTIF(C$2:C4584,C4584)</f>
        <v>76336-9</v>
      </c>
      <c r="C4584">
        <v>76336</v>
      </c>
      <c r="D4584" s="57">
        <v>45188</v>
      </c>
      <c r="E4584" s="84" t="str">
        <f>F4584&amp;"-"&amp;COUNTIF($F$2:F4584,F4584)</f>
        <v>METASA-3408</v>
      </c>
      <c r="F4584" s="84" t="str">
        <f t="shared" si="185"/>
        <v>METASA</v>
      </c>
      <c r="G4584" t="s">
        <v>8581</v>
      </c>
      <c r="H4584" s="62">
        <v>88416482000106</v>
      </c>
      <c r="I4584" t="s">
        <v>30</v>
      </c>
      <c r="J4584">
        <v>4662.68</v>
      </c>
      <c r="K4584">
        <v>67422.350000000006</v>
      </c>
    </row>
    <row r="4585" spans="1:11" x14ac:dyDescent="0.25">
      <c r="A4585" t="s">
        <v>5958</v>
      </c>
      <c r="B4585" t="str">
        <f>C4585&amp;"-"&amp;COUNTIF(C$2:C4585,C4585)</f>
        <v>76336-10</v>
      </c>
      <c r="C4585">
        <v>76336</v>
      </c>
      <c r="D4585" s="57">
        <v>45188</v>
      </c>
      <c r="E4585" s="84" t="str">
        <f>F4585&amp;"-"&amp;COUNTIF($F$2:F4585,F4585)</f>
        <v>METASA-3409</v>
      </c>
      <c r="F4585" s="84" t="str">
        <f t="shared" si="185"/>
        <v>METASA</v>
      </c>
      <c r="G4585" t="s">
        <v>8581</v>
      </c>
      <c r="H4585" s="62">
        <v>88416482000106</v>
      </c>
      <c r="I4585" t="s">
        <v>30</v>
      </c>
      <c r="J4585">
        <v>4290.1000000000004</v>
      </c>
      <c r="K4585">
        <v>65295.34</v>
      </c>
    </row>
    <row r="4586" spans="1:11" x14ac:dyDescent="0.25">
      <c r="A4586" t="s">
        <v>5958</v>
      </c>
      <c r="B4586" t="str">
        <f>C4586&amp;"-"&amp;COUNTIF(C$2:C4586,C4586)</f>
        <v>76336-11</v>
      </c>
      <c r="C4586">
        <v>76336</v>
      </c>
      <c r="D4586" s="57">
        <v>45188</v>
      </c>
      <c r="E4586" s="84" t="str">
        <f>F4586&amp;"-"&amp;COUNTIF($F$2:F4586,F4586)</f>
        <v>METASA-3410</v>
      </c>
      <c r="F4586" s="84" t="str">
        <f t="shared" si="185"/>
        <v>METASA</v>
      </c>
      <c r="G4586" t="s">
        <v>8581</v>
      </c>
      <c r="H4586" s="62">
        <v>88416482000106</v>
      </c>
      <c r="I4586" t="s">
        <v>30</v>
      </c>
      <c r="J4586">
        <v>723</v>
      </c>
      <c r="K4586">
        <v>11611.38</v>
      </c>
    </row>
    <row r="4587" spans="1:11" x14ac:dyDescent="0.25">
      <c r="A4587" t="s">
        <v>5958</v>
      </c>
      <c r="B4587" t="str">
        <f>C4587&amp;"-"&amp;COUNTIF(C$2:C4587,C4587)</f>
        <v>76336-12</v>
      </c>
      <c r="C4587">
        <v>76336</v>
      </c>
      <c r="D4587" s="57">
        <v>45188</v>
      </c>
      <c r="E4587" s="84" t="str">
        <f>F4587&amp;"-"&amp;COUNTIF($F$2:F4587,F4587)</f>
        <v>METASA-3411</v>
      </c>
      <c r="F4587" s="84" t="str">
        <f t="shared" si="185"/>
        <v>METASA</v>
      </c>
      <c r="G4587" t="s">
        <v>8581</v>
      </c>
      <c r="H4587" s="62">
        <v>88416482000106</v>
      </c>
      <c r="I4587" t="s">
        <v>30</v>
      </c>
      <c r="J4587">
        <v>667.6</v>
      </c>
      <c r="K4587">
        <v>8925.81</v>
      </c>
    </row>
    <row r="4588" spans="1:11" x14ac:dyDescent="0.25">
      <c r="A4588" t="s">
        <v>5958</v>
      </c>
      <c r="B4588" t="str">
        <f>C4588&amp;"-"&amp;COUNTIF(C$2:C4588,C4588)</f>
        <v>76336-13</v>
      </c>
      <c r="C4588">
        <v>76336</v>
      </c>
      <c r="D4588" s="57">
        <v>45188</v>
      </c>
      <c r="E4588" s="84" t="str">
        <f>F4588&amp;"-"&amp;COUNTIF($F$2:F4588,F4588)</f>
        <v>METASA-3412</v>
      </c>
      <c r="F4588" s="84" t="str">
        <f t="shared" si="185"/>
        <v>METASA</v>
      </c>
      <c r="G4588" t="s">
        <v>8581</v>
      </c>
      <c r="H4588" s="62">
        <v>88416482000106</v>
      </c>
      <c r="I4588" t="s">
        <v>30</v>
      </c>
      <c r="J4588">
        <v>7.62</v>
      </c>
      <c r="K4588">
        <v>139.66999999999999</v>
      </c>
    </row>
    <row r="4589" spans="1:11" x14ac:dyDescent="0.25">
      <c r="A4589" t="s">
        <v>5958</v>
      </c>
      <c r="B4589" t="str">
        <f>C4589&amp;"-"&amp;COUNTIF(C$2:C4589,C4589)</f>
        <v>76336-14</v>
      </c>
      <c r="C4589">
        <v>76336</v>
      </c>
      <c r="D4589" s="57">
        <v>45188</v>
      </c>
      <c r="E4589" s="84" t="str">
        <f>F4589&amp;"-"&amp;COUNTIF($F$2:F4589,F4589)</f>
        <v>METASA-3413</v>
      </c>
      <c r="F4589" s="84" t="str">
        <f t="shared" si="185"/>
        <v>METASA</v>
      </c>
      <c r="G4589" t="s">
        <v>8581</v>
      </c>
      <c r="H4589" s="62">
        <v>88416482000106</v>
      </c>
      <c r="I4589" t="s">
        <v>30</v>
      </c>
      <c r="J4589">
        <v>125.76</v>
      </c>
      <c r="K4589">
        <v>2305.1799999999998</v>
      </c>
    </row>
    <row r="4590" spans="1:11" x14ac:dyDescent="0.25">
      <c r="A4590" t="s">
        <v>5958</v>
      </c>
      <c r="B4590" t="str">
        <f>C4590&amp;"-"&amp;COUNTIF(C$2:C4590,C4590)</f>
        <v>76336-15</v>
      </c>
      <c r="C4590">
        <v>76336</v>
      </c>
      <c r="D4590" s="57">
        <v>45188</v>
      </c>
      <c r="E4590" s="84" t="str">
        <f>F4590&amp;"-"&amp;COUNTIF($F$2:F4590,F4590)</f>
        <v>METASA-3414</v>
      </c>
      <c r="F4590" s="84" t="str">
        <f t="shared" si="185"/>
        <v>METASA</v>
      </c>
      <c r="G4590" t="s">
        <v>8581</v>
      </c>
      <c r="H4590" s="62">
        <v>88416482000106</v>
      </c>
      <c r="I4590" t="s">
        <v>30</v>
      </c>
      <c r="J4590">
        <v>237.32</v>
      </c>
      <c r="K4590">
        <v>4350.08</v>
      </c>
    </row>
    <row r="4591" spans="1:11" x14ac:dyDescent="0.25">
      <c r="A4591" t="s">
        <v>5958</v>
      </c>
      <c r="B4591" t="str">
        <f>C4591&amp;"-"&amp;COUNTIF(C$2:C4591,C4591)</f>
        <v>76336-16</v>
      </c>
      <c r="C4591">
        <v>76336</v>
      </c>
      <c r="D4591" s="57">
        <v>45188</v>
      </c>
      <c r="E4591" s="84" t="str">
        <f>F4591&amp;"-"&amp;COUNTIF($F$2:F4591,F4591)</f>
        <v>METASA-3415</v>
      </c>
      <c r="F4591" s="84" t="str">
        <f t="shared" si="185"/>
        <v>METASA</v>
      </c>
      <c r="G4591" t="s">
        <v>8581</v>
      </c>
      <c r="H4591" s="62">
        <v>88416482000106</v>
      </c>
      <c r="I4591" t="s">
        <v>30</v>
      </c>
      <c r="J4591">
        <v>462.31</v>
      </c>
      <c r="K4591">
        <v>7355.35</v>
      </c>
    </row>
    <row r="4592" spans="1:11" x14ac:dyDescent="0.25">
      <c r="A4592" t="s">
        <v>5958</v>
      </c>
      <c r="B4592" t="str">
        <f>C4592&amp;"-"&amp;COUNTIF(C$2:C4592,C4592)</f>
        <v>76336-17</v>
      </c>
      <c r="C4592">
        <v>76336</v>
      </c>
      <c r="D4592" s="57">
        <v>45188</v>
      </c>
      <c r="E4592" s="84" t="str">
        <f>F4592&amp;"-"&amp;COUNTIF($F$2:F4592,F4592)</f>
        <v>METASA-3416</v>
      </c>
      <c r="F4592" s="84" t="str">
        <f t="shared" si="185"/>
        <v>METASA</v>
      </c>
      <c r="G4592" t="s">
        <v>8581</v>
      </c>
      <c r="H4592" s="62">
        <v>88416482000106</v>
      </c>
      <c r="I4592" t="s">
        <v>30</v>
      </c>
      <c r="J4592">
        <v>681.29</v>
      </c>
      <c r="K4592">
        <v>3406.45</v>
      </c>
    </row>
    <row r="4593" spans="1:11" x14ac:dyDescent="0.25">
      <c r="A4593" t="s">
        <v>5958</v>
      </c>
      <c r="B4593" t="str">
        <f>C4593&amp;"-"&amp;COUNTIF(C$2:C4593,C4593)</f>
        <v>76336-18</v>
      </c>
      <c r="C4593">
        <v>76336</v>
      </c>
      <c r="D4593" s="57">
        <v>45188</v>
      </c>
      <c r="E4593" s="84" t="str">
        <f>F4593&amp;"-"&amp;COUNTIF($F$2:F4593,F4593)</f>
        <v>METASA-3417</v>
      </c>
      <c r="F4593" s="84" t="str">
        <f t="shared" si="185"/>
        <v>METASA</v>
      </c>
      <c r="G4593" t="s">
        <v>8581</v>
      </c>
      <c r="H4593" s="62">
        <v>88416482000106</v>
      </c>
      <c r="I4593" t="s">
        <v>30</v>
      </c>
      <c r="J4593">
        <v>389.66</v>
      </c>
      <c r="K4593">
        <v>6199.49</v>
      </c>
    </row>
    <row r="4594" spans="1:11" x14ac:dyDescent="0.25">
      <c r="A4594" t="s">
        <v>5958</v>
      </c>
      <c r="B4594" t="str">
        <f>C4594&amp;"-"&amp;COUNTIF(C$2:C4594,C4594)</f>
        <v>76336-19</v>
      </c>
      <c r="C4594">
        <v>76336</v>
      </c>
      <c r="D4594" s="57">
        <v>45188</v>
      </c>
      <c r="E4594" s="84" t="str">
        <f>F4594&amp;"-"&amp;COUNTIF($F$2:F4594,F4594)</f>
        <v>METASA-3418</v>
      </c>
      <c r="F4594" s="84" t="str">
        <f t="shared" si="185"/>
        <v>METASA</v>
      </c>
      <c r="G4594" t="s">
        <v>8581</v>
      </c>
      <c r="H4594" s="62">
        <v>88416482000106</v>
      </c>
      <c r="I4594" t="s">
        <v>30</v>
      </c>
      <c r="J4594">
        <v>534.44000000000005</v>
      </c>
      <c r="K4594">
        <v>8909.11</v>
      </c>
    </row>
    <row r="4595" spans="1:11" x14ac:dyDescent="0.25">
      <c r="A4595" t="s">
        <v>5958</v>
      </c>
      <c r="B4595" t="str">
        <f>C4595&amp;"-"&amp;COUNTIF(C$2:C4595,C4595)</f>
        <v>76336-20</v>
      </c>
      <c r="C4595">
        <v>76336</v>
      </c>
      <c r="D4595" s="57">
        <v>45188</v>
      </c>
      <c r="E4595" s="84" t="str">
        <f>F4595&amp;"-"&amp;COUNTIF($F$2:F4595,F4595)</f>
        <v>METASA-3419</v>
      </c>
      <c r="F4595" s="84" t="str">
        <f t="shared" si="185"/>
        <v>METASA</v>
      </c>
      <c r="G4595" t="s">
        <v>8581</v>
      </c>
      <c r="H4595" s="62">
        <v>88416482000106</v>
      </c>
      <c r="I4595" t="s">
        <v>30</v>
      </c>
      <c r="J4595">
        <v>97.04</v>
      </c>
      <c r="K4595">
        <v>2281.41</v>
      </c>
    </row>
    <row r="4596" spans="1:11" x14ac:dyDescent="0.25">
      <c r="A4596" t="s">
        <v>5978</v>
      </c>
      <c r="B4596" t="str">
        <f>C4596&amp;"-"&amp;COUNTIF(C$2:C4596,C4596)</f>
        <v>29141-1</v>
      </c>
      <c r="C4596">
        <v>29141</v>
      </c>
      <c r="D4596" s="57">
        <v>45189</v>
      </c>
      <c r="E4596" s="84" t="str">
        <f>F4596&amp;"-"&amp;COUNTIF($F$2:F4596,F4596)</f>
        <v>WK-143</v>
      </c>
      <c r="F4596" s="84" t="str">
        <f t="shared" si="185"/>
        <v>WK</v>
      </c>
      <c r="G4596" t="s">
        <v>8586</v>
      </c>
      <c r="H4596" s="62">
        <v>97434047000103</v>
      </c>
      <c r="I4596" t="s">
        <v>4726</v>
      </c>
      <c r="J4596">
        <v>14.64</v>
      </c>
      <c r="K4596">
        <v>8320.2000000000007</v>
      </c>
    </row>
    <row r="4597" spans="1:11" x14ac:dyDescent="0.25">
      <c r="A4597" t="s">
        <v>6038</v>
      </c>
      <c r="B4597" t="str">
        <f>C4597&amp;"-"&amp;COUNTIF(C$2:C4597,C4597)</f>
        <v>29141-2</v>
      </c>
      <c r="C4597">
        <v>29141</v>
      </c>
      <c r="D4597" s="57">
        <v>45189</v>
      </c>
      <c r="E4597" s="84" t="str">
        <f>F4597&amp;"-"&amp;COUNTIF($F$2:F4597,F4597)</f>
        <v>WK-144</v>
      </c>
      <c r="F4597" s="84" t="str">
        <f t="shared" si="185"/>
        <v>WK</v>
      </c>
      <c r="G4597" t="s">
        <v>8586</v>
      </c>
      <c r="H4597" s="62">
        <v>97434047000103</v>
      </c>
      <c r="I4597" t="s">
        <v>4726</v>
      </c>
      <c r="J4597">
        <v>7.32</v>
      </c>
      <c r="K4597">
        <v>2327.39</v>
      </c>
    </row>
    <row r="4598" spans="1:11" x14ac:dyDescent="0.25">
      <c r="A4598" t="s">
        <v>5978</v>
      </c>
      <c r="B4598" t="str">
        <f>C4598&amp;"-"&amp;COUNTIF(C$2:C4598,C4598)</f>
        <v>29141-3</v>
      </c>
      <c r="C4598">
        <v>29141</v>
      </c>
      <c r="D4598" s="57">
        <v>45189</v>
      </c>
      <c r="E4598" s="84" t="str">
        <f>F4598&amp;"-"&amp;COUNTIF($F$2:F4598,F4598)</f>
        <v>WK-145</v>
      </c>
      <c r="F4598" s="84" t="str">
        <f t="shared" si="185"/>
        <v>WK</v>
      </c>
      <c r="G4598" t="s">
        <v>8586</v>
      </c>
      <c r="H4598" s="62">
        <v>97434047000103</v>
      </c>
      <c r="I4598" t="s">
        <v>4726</v>
      </c>
      <c r="J4598">
        <v>43.92</v>
      </c>
      <c r="K4598">
        <v>15220.92</v>
      </c>
    </row>
    <row r="4599" spans="1:11" x14ac:dyDescent="0.25">
      <c r="A4599" t="s">
        <v>5977</v>
      </c>
      <c r="B4599" t="str">
        <f>C4599&amp;"-"&amp;COUNTIF(C$2:C4599,C4599)</f>
        <v>29141-4</v>
      </c>
      <c r="C4599">
        <v>29141</v>
      </c>
      <c r="D4599" s="57">
        <v>45189</v>
      </c>
      <c r="E4599" s="84" t="str">
        <f>F4599&amp;"-"&amp;COUNTIF($F$2:F4599,F4599)</f>
        <v>WK-146</v>
      </c>
      <c r="F4599" s="84" t="str">
        <f t="shared" si="185"/>
        <v>WK</v>
      </c>
      <c r="G4599" t="s">
        <v>8586</v>
      </c>
      <c r="H4599" s="62">
        <v>97434047000103</v>
      </c>
      <c r="I4599" t="s">
        <v>4726</v>
      </c>
      <c r="J4599">
        <v>21.96</v>
      </c>
      <c r="K4599">
        <v>16612.3</v>
      </c>
    </row>
    <row r="4600" spans="1:11" x14ac:dyDescent="0.25">
      <c r="A4600" t="s">
        <v>5958</v>
      </c>
      <c r="B4600" t="str">
        <f>C4600&amp;"-"&amp;COUNTIF(C$2:C4600,C4600)</f>
        <v>76351-1</v>
      </c>
      <c r="C4600">
        <v>76351</v>
      </c>
      <c r="D4600" s="57">
        <v>45190</v>
      </c>
      <c r="E4600" s="84" t="str">
        <f>F4600&amp;"-"&amp;COUNTIF($F$2:F4600,F4600)</f>
        <v>METASA-3420</v>
      </c>
      <c r="F4600" s="84" t="str">
        <f t="shared" si="185"/>
        <v>METASA</v>
      </c>
      <c r="G4600" t="s">
        <v>8581</v>
      </c>
      <c r="H4600" s="62">
        <v>88416482000106</v>
      </c>
      <c r="I4600" t="s">
        <v>30</v>
      </c>
      <c r="J4600">
        <v>9268.77</v>
      </c>
      <c r="K4600">
        <v>227362.93</v>
      </c>
    </row>
    <row r="4601" spans="1:11" x14ac:dyDescent="0.25">
      <c r="A4601" t="s">
        <v>5958</v>
      </c>
      <c r="B4601" t="str">
        <f>C4601&amp;"-"&amp;COUNTIF(C$2:C4601,C4601)</f>
        <v>76351-2</v>
      </c>
      <c r="C4601">
        <v>76351</v>
      </c>
      <c r="D4601" s="57">
        <v>45190</v>
      </c>
      <c r="E4601" s="84" t="str">
        <f>F4601&amp;"-"&amp;COUNTIF($F$2:F4601,F4601)</f>
        <v>METASA-3421</v>
      </c>
      <c r="F4601" s="84" t="str">
        <f t="shared" si="185"/>
        <v>METASA</v>
      </c>
      <c r="G4601" t="s">
        <v>8581</v>
      </c>
      <c r="H4601" s="62">
        <v>88416482000106</v>
      </c>
      <c r="I4601" t="s">
        <v>30</v>
      </c>
      <c r="J4601">
        <v>16154.04</v>
      </c>
      <c r="K4601">
        <v>417581.93</v>
      </c>
    </row>
    <row r="4602" spans="1:11" x14ac:dyDescent="0.25">
      <c r="A4602" t="s">
        <v>5958</v>
      </c>
      <c r="B4602" t="str">
        <f>C4602&amp;"-"&amp;COUNTIF(C$2:C4602,C4602)</f>
        <v>76352-1</v>
      </c>
      <c r="C4602">
        <v>76352</v>
      </c>
      <c r="D4602" s="57">
        <v>45190</v>
      </c>
      <c r="E4602" s="84" t="str">
        <f>F4602&amp;"-"&amp;COUNTIF($F$2:F4602,F4602)</f>
        <v>METASA-3422</v>
      </c>
      <c r="F4602" s="84" t="str">
        <f t="shared" si="185"/>
        <v>METASA</v>
      </c>
      <c r="G4602" t="s">
        <v>8581</v>
      </c>
      <c r="H4602" s="62">
        <v>88416482000106</v>
      </c>
      <c r="I4602" t="s">
        <v>30</v>
      </c>
      <c r="J4602">
        <v>950.4</v>
      </c>
      <c r="K4602">
        <v>14465.09</v>
      </c>
    </row>
    <row r="4603" spans="1:11" x14ac:dyDescent="0.25">
      <c r="A4603" t="s">
        <v>5958</v>
      </c>
      <c r="B4603" t="str">
        <f>C4603&amp;"-"&amp;COUNTIF(C$2:C4603,C4603)</f>
        <v>76352-2</v>
      </c>
      <c r="C4603">
        <v>76352</v>
      </c>
      <c r="D4603" s="57">
        <v>45190</v>
      </c>
      <c r="E4603" s="84" t="str">
        <f>F4603&amp;"-"&amp;COUNTIF($F$2:F4603,F4603)</f>
        <v>METASA-3423</v>
      </c>
      <c r="F4603" s="84" t="str">
        <f t="shared" si="185"/>
        <v>METASA</v>
      </c>
      <c r="G4603" t="s">
        <v>8581</v>
      </c>
      <c r="H4603" s="62">
        <v>88416482000106</v>
      </c>
      <c r="I4603" t="s">
        <v>30</v>
      </c>
      <c r="J4603">
        <v>3219.15</v>
      </c>
      <c r="K4603">
        <v>82506.81</v>
      </c>
    </row>
    <row r="4604" spans="1:11" x14ac:dyDescent="0.25">
      <c r="A4604" t="s">
        <v>5958</v>
      </c>
      <c r="B4604" t="str">
        <f>C4604&amp;"-"&amp;COUNTIF(C$2:C4604,C4604)</f>
        <v>76352-3</v>
      </c>
      <c r="C4604">
        <v>76352</v>
      </c>
      <c r="D4604" s="57">
        <v>45190</v>
      </c>
      <c r="E4604" s="84" t="str">
        <f>F4604&amp;"-"&amp;COUNTIF($F$2:F4604,F4604)</f>
        <v>METASA-3424</v>
      </c>
      <c r="F4604" s="84" t="str">
        <f t="shared" si="185"/>
        <v>METASA</v>
      </c>
      <c r="G4604" t="s">
        <v>8581</v>
      </c>
      <c r="H4604" s="62">
        <v>88416482000106</v>
      </c>
      <c r="I4604" t="s">
        <v>30</v>
      </c>
      <c r="J4604">
        <v>220.68</v>
      </c>
      <c r="K4604">
        <v>5413.28</v>
      </c>
    </row>
    <row r="4605" spans="1:11" x14ac:dyDescent="0.25">
      <c r="A4605" t="s">
        <v>5958</v>
      </c>
      <c r="B4605" t="str">
        <f>C4605&amp;"-"&amp;COUNTIF(C$2:C4605,C4605)</f>
        <v>76352-4</v>
      </c>
      <c r="C4605">
        <v>76352</v>
      </c>
      <c r="D4605" s="57">
        <v>45190</v>
      </c>
      <c r="E4605" s="84" t="str">
        <f>F4605&amp;"-"&amp;COUNTIF($F$2:F4605,F4605)</f>
        <v>METASA-3425</v>
      </c>
      <c r="F4605" s="84" t="str">
        <f t="shared" si="185"/>
        <v>METASA</v>
      </c>
      <c r="G4605" t="s">
        <v>8581</v>
      </c>
      <c r="H4605" s="62">
        <v>88416482000106</v>
      </c>
      <c r="I4605" t="s">
        <v>30</v>
      </c>
      <c r="J4605">
        <v>4569.22</v>
      </c>
      <c r="K4605">
        <v>66070.92</v>
      </c>
    </row>
    <row r="4606" spans="1:11" x14ac:dyDescent="0.25">
      <c r="A4606" t="s">
        <v>5958</v>
      </c>
      <c r="B4606" t="str">
        <f>C4606&amp;"-"&amp;COUNTIF(C$2:C4606,C4606)</f>
        <v>76352-5</v>
      </c>
      <c r="C4606">
        <v>76352</v>
      </c>
      <c r="D4606" s="57">
        <v>45190</v>
      </c>
      <c r="E4606" s="84" t="str">
        <f>F4606&amp;"-"&amp;COUNTIF($F$2:F4606,F4606)</f>
        <v>METASA-3426</v>
      </c>
      <c r="F4606" s="84" t="str">
        <f t="shared" si="185"/>
        <v>METASA</v>
      </c>
      <c r="G4606" t="s">
        <v>8581</v>
      </c>
      <c r="H4606" s="62">
        <v>88416482000106</v>
      </c>
      <c r="I4606" t="s">
        <v>30</v>
      </c>
      <c r="J4606">
        <v>610.6</v>
      </c>
      <c r="K4606">
        <v>9293.33</v>
      </c>
    </row>
    <row r="4607" spans="1:11" x14ac:dyDescent="0.25">
      <c r="A4607" t="s">
        <v>5958</v>
      </c>
      <c r="B4607" t="str">
        <f>C4607&amp;"-"&amp;COUNTIF(C$2:C4607,C4607)</f>
        <v>76352-6</v>
      </c>
      <c r="C4607">
        <v>76352</v>
      </c>
      <c r="D4607" s="57">
        <v>45190</v>
      </c>
      <c r="E4607" s="84" t="str">
        <f>F4607&amp;"-"&amp;COUNTIF($F$2:F4607,F4607)</f>
        <v>METASA-3427</v>
      </c>
      <c r="F4607" s="84" t="str">
        <f t="shared" si="185"/>
        <v>METASA</v>
      </c>
      <c r="G4607" t="s">
        <v>8581</v>
      </c>
      <c r="H4607" s="62">
        <v>88416482000106</v>
      </c>
      <c r="I4607" t="s">
        <v>30</v>
      </c>
      <c r="J4607">
        <v>14438.41</v>
      </c>
      <c r="K4607">
        <v>193041.54</v>
      </c>
    </row>
    <row r="4608" spans="1:11" x14ac:dyDescent="0.25">
      <c r="A4608" t="s">
        <v>5958</v>
      </c>
      <c r="B4608" t="str">
        <f>C4608&amp;"-"&amp;COUNTIF(C$2:C4608,C4608)</f>
        <v>76352-7</v>
      </c>
      <c r="C4608">
        <v>76352</v>
      </c>
      <c r="D4608" s="57">
        <v>45190</v>
      </c>
      <c r="E4608" s="84" t="str">
        <f>F4608&amp;"-"&amp;COUNTIF($F$2:F4608,F4608)</f>
        <v>METASA-3428</v>
      </c>
      <c r="F4608" s="84" t="str">
        <f t="shared" si="185"/>
        <v>METASA</v>
      </c>
      <c r="G4608" t="s">
        <v>8581</v>
      </c>
      <c r="H4608" s="62">
        <v>88416482000106</v>
      </c>
      <c r="I4608" t="s">
        <v>30</v>
      </c>
      <c r="J4608">
        <v>2394.48</v>
      </c>
      <c r="K4608">
        <v>50116.47</v>
      </c>
    </row>
    <row r="4609" spans="1:11" x14ac:dyDescent="0.25">
      <c r="A4609" t="s">
        <v>5958</v>
      </c>
      <c r="B4609" t="str">
        <f>C4609&amp;"-"&amp;COUNTIF(C$2:C4609,C4609)</f>
        <v>76374-1</v>
      </c>
      <c r="C4609">
        <v>76374</v>
      </c>
      <c r="D4609" s="57">
        <v>45191</v>
      </c>
      <c r="E4609" s="84" t="str">
        <f>F4609&amp;"-"&amp;COUNTIF($F$2:F4609,F4609)</f>
        <v>METASA-3429</v>
      </c>
      <c r="F4609" s="84" t="str">
        <f t="shared" si="185"/>
        <v>METASA</v>
      </c>
      <c r="G4609" t="s">
        <v>8581</v>
      </c>
      <c r="H4609" s="62">
        <v>88416482000106</v>
      </c>
      <c r="I4609" t="s">
        <v>30</v>
      </c>
      <c r="J4609">
        <v>108.63</v>
      </c>
      <c r="K4609">
        <v>1833.67</v>
      </c>
    </row>
    <row r="4610" spans="1:11" x14ac:dyDescent="0.25">
      <c r="A4610" t="s">
        <v>5958</v>
      </c>
      <c r="B4610" t="str">
        <f>C4610&amp;"-"&amp;COUNTIF(C$2:C4610,C4610)</f>
        <v>76374-2</v>
      </c>
      <c r="C4610">
        <v>76374</v>
      </c>
      <c r="D4610" s="57">
        <v>45191</v>
      </c>
      <c r="E4610" s="84" t="str">
        <f>F4610&amp;"-"&amp;COUNTIF($F$2:F4610,F4610)</f>
        <v>METASA-3430</v>
      </c>
      <c r="F4610" s="84" t="str">
        <f t="shared" si="185"/>
        <v>METASA</v>
      </c>
      <c r="G4610" t="s">
        <v>8581</v>
      </c>
      <c r="H4610" s="62">
        <v>88416482000106</v>
      </c>
      <c r="I4610" t="s">
        <v>30</v>
      </c>
      <c r="J4610">
        <v>101.54</v>
      </c>
      <c r="K4610">
        <v>1545.44</v>
      </c>
    </row>
    <row r="4611" spans="1:11" x14ac:dyDescent="0.25">
      <c r="A4611" t="s">
        <v>5958</v>
      </c>
      <c r="B4611" t="str">
        <f>C4611&amp;"-"&amp;COUNTIF(C$2:C4611,C4611)</f>
        <v>76374-3</v>
      </c>
      <c r="C4611">
        <v>76374</v>
      </c>
      <c r="D4611" s="57">
        <v>45191</v>
      </c>
      <c r="E4611" s="84" t="str">
        <f>F4611&amp;"-"&amp;COUNTIF($F$2:F4611,F4611)</f>
        <v>METASA-3431</v>
      </c>
      <c r="F4611" s="84" t="str">
        <f t="shared" ref="F4611:F4674" si="186">LEFT(G4611,SEARCH(" ",G4611)-1)</f>
        <v>METASA</v>
      </c>
      <c r="G4611" t="s">
        <v>8581</v>
      </c>
      <c r="H4611" s="62">
        <v>88416482000106</v>
      </c>
      <c r="I4611" t="s">
        <v>30</v>
      </c>
      <c r="J4611">
        <v>164.86</v>
      </c>
      <c r="K4611">
        <v>2383.88</v>
      </c>
    </row>
    <row r="4612" spans="1:11" x14ac:dyDescent="0.25">
      <c r="A4612" t="s">
        <v>5958</v>
      </c>
      <c r="B4612" t="str">
        <f>C4612&amp;"-"&amp;COUNTIF(C$2:C4612,C4612)</f>
        <v>76374-4</v>
      </c>
      <c r="C4612">
        <v>76374</v>
      </c>
      <c r="D4612" s="57">
        <v>45191</v>
      </c>
      <c r="E4612" s="84" t="str">
        <f>F4612&amp;"-"&amp;COUNTIF($F$2:F4612,F4612)</f>
        <v>METASA-3432</v>
      </c>
      <c r="F4612" s="84" t="str">
        <f t="shared" si="186"/>
        <v>METASA</v>
      </c>
      <c r="G4612" t="s">
        <v>8581</v>
      </c>
      <c r="H4612" s="62">
        <v>88416482000106</v>
      </c>
      <c r="I4612" t="s">
        <v>30</v>
      </c>
      <c r="J4612">
        <v>12.03</v>
      </c>
      <c r="K4612">
        <v>203.07</v>
      </c>
    </row>
    <row r="4613" spans="1:11" x14ac:dyDescent="0.25">
      <c r="A4613" t="s">
        <v>5958</v>
      </c>
      <c r="B4613" t="str">
        <f>C4613&amp;"-"&amp;COUNTIF(C$2:C4613,C4613)</f>
        <v>76374-5</v>
      </c>
      <c r="C4613">
        <v>76374</v>
      </c>
      <c r="D4613" s="57">
        <v>45191</v>
      </c>
      <c r="E4613" s="84" t="str">
        <f>F4613&amp;"-"&amp;COUNTIF($F$2:F4613,F4613)</f>
        <v>METASA-3433</v>
      </c>
      <c r="F4613" s="84" t="str">
        <f t="shared" si="186"/>
        <v>METASA</v>
      </c>
      <c r="G4613" t="s">
        <v>8581</v>
      </c>
      <c r="H4613" s="62">
        <v>88416482000106</v>
      </c>
      <c r="I4613" t="s">
        <v>30</v>
      </c>
      <c r="J4613">
        <v>568.38</v>
      </c>
      <c r="K4613">
        <v>7599.24</v>
      </c>
    </row>
    <row r="4614" spans="1:11" x14ac:dyDescent="0.25">
      <c r="A4614" t="s">
        <v>5958</v>
      </c>
      <c r="B4614" t="str">
        <f>C4614&amp;"-"&amp;COUNTIF(C$2:C4614,C4614)</f>
        <v>76374-6</v>
      </c>
      <c r="C4614">
        <v>76374</v>
      </c>
      <c r="D4614" s="57">
        <v>45191</v>
      </c>
      <c r="E4614" s="84" t="str">
        <f>F4614&amp;"-"&amp;COUNTIF($F$2:F4614,F4614)</f>
        <v>METASA-3434</v>
      </c>
      <c r="F4614" s="84" t="str">
        <f t="shared" si="186"/>
        <v>METASA</v>
      </c>
      <c r="G4614" t="s">
        <v>8581</v>
      </c>
      <c r="H4614" s="62">
        <v>88416482000106</v>
      </c>
      <c r="I4614" t="s">
        <v>30</v>
      </c>
      <c r="J4614">
        <v>563.04999999999995</v>
      </c>
      <c r="K4614">
        <v>8141.7</v>
      </c>
    </row>
    <row r="4615" spans="1:11" x14ac:dyDescent="0.25">
      <c r="A4615" t="s">
        <v>5958</v>
      </c>
      <c r="B4615" t="str">
        <f>C4615&amp;"-"&amp;COUNTIF(C$2:C4615,C4615)</f>
        <v>76374-7</v>
      </c>
      <c r="C4615">
        <v>76374</v>
      </c>
      <c r="D4615" s="57">
        <v>45191</v>
      </c>
      <c r="E4615" s="84" t="str">
        <f>F4615&amp;"-"&amp;COUNTIF($F$2:F4615,F4615)</f>
        <v>METASA-3435</v>
      </c>
      <c r="F4615" s="84" t="str">
        <f t="shared" si="186"/>
        <v>METASA</v>
      </c>
      <c r="G4615" t="s">
        <v>8581</v>
      </c>
      <c r="H4615" s="62">
        <v>88416482000106</v>
      </c>
      <c r="I4615" t="s">
        <v>30</v>
      </c>
      <c r="J4615">
        <v>3308.46</v>
      </c>
      <c r="K4615">
        <v>44234.11</v>
      </c>
    </row>
    <row r="4616" spans="1:11" x14ac:dyDescent="0.25">
      <c r="A4616" t="s">
        <v>5958</v>
      </c>
      <c r="B4616" t="str">
        <f>C4616&amp;"-"&amp;COUNTIF(C$2:C4616,C4616)</f>
        <v>76374-8</v>
      </c>
      <c r="C4616">
        <v>76374</v>
      </c>
      <c r="D4616" s="57">
        <v>45191</v>
      </c>
      <c r="E4616" s="84" t="str">
        <f>F4616&amp;"-"&amp;COUNTIF($F$2:F4616,F4616)</f>
        <v>METASA-3436</v>
      </c>
      <c r="F4616" s="84" t="str">
        <f t="shared" si="186"/>
        <v>METASA</v>
      </c>
      <c r="G4616" t="s">
        <v>8581</v>
      </c>
      <c r="H4616" s="62">
        <v>88416482000106</v>
      </c>
      <c r="I4616" t="s">
        <v>30</v>
      </c>
      <c r="J4616">
        <v>4864.1000000000004</v>
      </c>
      <c r="K4616">
        <v>70334.89</v>
      </c>
    </row>
    <row r="4617" spans="1:11" x14ac:dyDescent="0.25">
      <c r="A4617" t="s">
        <v>5958</v>
      </c>
      <c r="B4617" t="str">
        <f>C4617&amp;"-"&amp;COUNTIF(C$2:C4617,C4617)</f>
        <v>76374-9</v>
      </c>
      <c r="C4617">
        <v>76374</v>
      </c>
      <c r="D4617" s="57">
        <v>45191</v>
      </c>
      <c r="E4617" s="84" t="str">
        <f>F4617&amp;"-"&amp;COUNTIF($F$2:F4617,F4617)</f>
        <v>METASA-3437</v>
      </c>
      <c r="F4617" s="84" t="str">
        <f t="shared" si="186"/>
        <v>METASA</v>
      </c>
      <c r="G4617" t="s">
        <v>8581</v>
      </c>
      <c r="H4617" s="62">
        <v>88416482000106</v>
      </c>
      <c r="I4617" t="s">
        <v>30</v>
      </c>
      <c r="J4617">
        <v>8848.75</v>
      </c>
      <c r="K4617">
        <v>134677.98000000001</v>
      </c>
    </row>
    <row r="4618" spans="1:11" x14ac:dyDescent="0.25">
      <c r="A4618" t="s">
        <v>5958</v>
      </c>
      <c r="B4618" t="str">
        <f>C4618&amp;"-"&amp;COUNTIF(C$2:C4618,C4618)</f>
        <v>76374-10</v>
      </c>
      <c r="C4618">
        <v>76374</v>
      </c>
      <c r="D4618" s="57">
        <v>45191</v>
      </c>
      <c r="E4618" s="84" t="str">
        <f>F4618&amp;"-"&amp;COUNTIF($F$2:F4618,F4618)</f>
        <v>METASA-3438</v>
      </c>
      <c r="F4618" s="84" t="str">
        <f t="shared" si="186"/>
        <v>METASA</v>
      </c>
      <c r="G4618" t="s">
        <v>8581</v>
      </c>
      <c r="H4618" s="62">
        <v>88416482000106</v>
      </c>
      <c r="I4618" t="s">
        <v>30</v>
      </c>
      <c r="J4618">
        <v>871.94</v>
      </c>
      <c r="K4618">
        <v>13270.93</v>
      </c>
    </row>
    <row r="4619" spans="1:11" x14ac:dyDescent="0.25">
      <c r="A4619" t="s">
        <v>5958</v>
      </c>
      <c r="B4619" t="str">
        <f>C4619&amp;"-"&amp;COUNTIF(C$2:C4619,C4619)</f>
        <v>76374-11</v>
      </c>
      <c r="C4619">
        <v>76374</v>
      </c>
      <c r="D4619" s="57">
        <v>45191</v>
      </c>
      <c r="E4619" s="84" t="str">
        <f>F4619&amp;"-"&amp;COUNTIF($F$2:F4619,F4619)</f>
        <v>METASA-3439</v>
      </c>
      <c r="F4619" s="84" t="str">
        <f t="shared" si="186"/>
        <v>METASA</v>
      </c>
      <c r="G4619" t="s">
        <v>8581</v>
      </c>
      <c r="H4619" s="62">
        <v>88416482000106</v>
      </c>
      <c r="I4619" t="s">
        <v>30</v>
      </c>
      <c r="J4619">
        <v>31.67</v>
      </c>
      <c r="K4619">
        <v>508.62</v>
      </c>
    </row>
    <row r="4620" spans="1:11" x14ac:dyDescent="0.25">
      <c r="A4620" t="s">
        <v>5958</v>
      </c>
      <c r="B4620" t="str">
        <f>C4620&amp;"-"&amp;COUNTIF(C$2:C4620,C4620)</f>
        <v>76374-12</v>
      </c>
      <c r="C4620">
        <v>76374</v>
      </c>
      <c r="D4620" s="57">
        <v>45191</v>
      </c>
      <c r="E4620" s="84" t="str">
        <f>F4620&amp;"-"&amp;COUNTIF($F$2:F4620,F4620)</f>
        <v>METASA-3440</v>
      </c>
      <c r="F4620" s="84" t="str">
        <f t="shared" si="186"/>
        <v>METASA</v>
      </c>
      <c r="G4620" t="s">
        <v>8581</v>
      </c>
      <c r="H4620" s="62">
        <v>88416482000106</v>
      </c>
      <c r="I4620" t="s">
        <v>30</v>
      </c>
      <c r="J4620">
        <v>384.51</v>
      </c>
      <c r="K4620">
        <v>6798.14</v>
      </c>
    </row>
    <row r="4621" spans="1:11" x14ac:dyDescent="0.25">
      <c r="A4621" t="s">
        <v>5958</v>
      </c>
      <c r="B4621" t="str">
        <f>C4621&amp;"-"&amp;COUNTIF(C$2:C4621,C4621)</f>
        <v>76374-13</v>
      </c>
      <c r="C4621">
        <v>76374</v>
      </c>
      <c r="D4621" s="57">
        <v>45191</v>
      </c>
      <c r="E4621" s="84" t="str">
        <f>F4621&amp;"-"&amp;COUNTIF($F$2:F4621,F4621)</f>
        <v>METASA-3441</v>
      </c>
      <c r="F4621" s="84" t="str">
        <f t="shared" si="186"/>
        <v>METASA</v>
      </c>
      <c r="G4621" t="s">
        <v>8581</v>
      </c>
      <c r="H4621" s="62">
        <v>88416482000106</v>
      </c>
      <c r="I4621" t="s">
        <v>30</v>
      </c>
      <c r="J4621">
        <v>1749.7</v>
      </c>
      <c r="K4621">
        <v>35203.96</v>
      </c>
    </row>
    <row r="4622" spans="1:11" x14ac:dyDescent="0.25">
      <c r="A4622" t="s">
        <v>5958</v>
      </c>
      <c r="B4622" t="str">
        <f>C4622&amp;"-"&amp;COUNTIF(C$2:C4622,C4622)</f>
        <v>76374-14</v>
      </c>
      <c r="C4622">
        <v>76374</v>
      </c>
      <c r="D4622" s="57">
        <v>45191</v>
      </c>
      <c r="E4622" s="84" t="str">
        <f>F4622&amp;"-"&amp;COUNTIF($F$2:F4622,F4622)</f>
        <v>METASA-3442</v>
      </c>
      <c r="F4622" s="84" t="str">
        <f t="shared" si="186"/>
        <v>METASA</v>
      </c>
      <c r="G4622" t="s">
        <v>8581</v>
      </c>
      <c r="H4622" s="62">
        <v>88416482000106</v>
      </c>
      <c r="I4622" t="s">
        <v>30</v>
      </c>
      <c r="J4622">
        <v>169.37</v>
      </c>
      <c r="K4622">
        <v>3104.55</v>
      </c>
    </row>
    <row r="4623" spans="1:11" x14ac:dyDescent="0.25">
      <c r="A4623" t="s">
        <v>5958</v>
      </c>
      <c r="B4623" t="str">
        <f>C4623&amp;"-"&amp;COUNTIF(C$2:C4623,C4623)</f>
        <v>76374-15</v>
      </c>
      <c r="C4623">
        <v>76374</v>
      </c>
      <c r="D4623" s="57">
        <v>45191</v>
      </c>
      <c r="E4623" s="84" t="str">
        <f>F4623&amp;"-"&amp;COUNTIF($F$2:F4623,F4623)</f>
        <v>METASA-3443</v>
      </c>
      <c r="F4623" s="84" t="str">
        <f t="shared" si="186"/>
        <v>METASA</v>
      </c>
      <c r="G4623" t="s">
        <v>8581</v>
      </c>
      <c r="H4623" s="62">
        <v>88416482000106</v>
      </c>
      <c r="I4623" t="s">
        <v>30</v>
      </c>
      <c r="J4623">
        <v>665.99</v>
      </c>
      <c r="K4623">
        <v>10136.370000000001</v>
      </c>
    </row>
    <row r="4624" spans="1:11" x14ac:dyDescent="0.25">
      <c r="A4624" t="s">
        <v>5979</v>
      </c>
      <c r="B4624" t="str">
        <f>C4624&amp;"-"&amp;COUNTIF(C$2:C4624,C4624)</f>
        <v>29208-1</v>
      </c>
      <c r="C4624">
        <v>29208</v>
      </c>
      <c r="D4624" s="57">
        <v>45191</v>
      </c>
      <c r="E4624" s="84" t="str">
        <f>F4624&amp;"-"&amp;COUNTIF($F$2:F4624,F4624)</f>
        <v>WK-147</v>
      </c>
      <c r="F4624" s="84" t="str">
        <f t="shared" si="186"/>
        <v>WK</v>
      </c>
      <c r="G4624" t="s">
        <v>8586</v>
      </c>
      <c r="H4624" s="62">
        <v>97434047000103</v>
      </c>
      <c r="I4624" t="s">
        <v>5984</v>
      </c>
      <c r="J4624">
        <v>60</v>
      </c>
      <c r="K4624">
        <v>13536</v>
      </c>
    </row>
    <row r="4625" spans="1:11" x14ac:dyDescent="0.25">
      <c r="A4625" t="s">
        <v>5979</v>
      </c>
      <c r="B4625" t="str">
        <f>C4625&amp;"-"&amp;COUNTIF(C$2:C4625,C4625)</f>
        <v>29208-2</v>
      </c>
      <c r="C4625">
        <v>29208</v>
      </c>
      <c r="D4625" s="57">
        <v>45191</v>
      </c>
      <c r="E4625" s="84" t="str">
        <f>F4625&amp;"-"&amp;COUNTIF($F$2:F4625,F4625)</f>
        <v>WK-148</v>
      </c>
      <c r="F4625" s="84" t="str">
        <f t="shared" si="186"/>
        <v>WK</v>
      </c>
      <c r="G4625" t="s">
        <v>8586</v>
      </c>
      <c r="H4625" s="62">
        <v>97434047000103</v>
      </c>
      <c r="I4625" t="s">
        <v>5984</v>
      </c>
      <c r="J4625">
        <v>42</v>
      </c>
      <c r="K4625">
        <v>6048</v>
      </c>
    </row>
    <row r="4626" spans="1:11" x14ac:dyDescent="0.25">
      <c r="A4626" t="s">
        <v>5985</v>
      </c>
      <c r="B4626" t="str">
        <f>C4626&amp;"-"&amp;COUNTIF(C$2:C4626,C4626)</f>
        <v>29216-1</v>
      </c>
      <c r="C4626">
        <v>29216</v>
      </c>
      <c r="D4626" s="57">
        <v>45191</v>
      </c>
      <c r="E4626" s="84" t="str">
        <f>F4626&amp;"-"&amp;COUNTIF($F$2:F4626,F4626)</f>
        <v>WK-149</v>
      </c>
      <c r="F4626" s="84" t="str">
        <f t="shared" si="186"/>
        <v>WK</v>
      </c>
      <c r="G4626" t="s">
        <v>8586</v>
      </c>
      <c r="H4626" s="62">
        <v>97434047000103</v>
      </c>
      <c r="I4626" t="s">
        <v>5984</v>
      </c>
      <c r="J4626">
        <v>24</v>
      </c>
      <c r="K4626">
        <v>2512.3200000000002</v>
      </c>
    </row>
    <row r="4627" spans="1:11" x14ac:dyDescent="0.25">
      <c r="A4627" t="s">
        <v>5983</v>
      </c>
      <c r="B4627" t="str">
        <f>C4627&amp;"-"&amp;COUNTIF(C$2:C4627,C4627)</f>
        <v>29216-2</v>
      </c>
      <c r="C4627">
        <v>29216</v>
      </c>
      <c r="D4627" s="57">
        <v>45191</v>
      </c>
      <c r="E4627" s="84" t="str">
        <f>F4627&amp;"-"&amp;COUNTIF($F$2:F4627,F4627)</f>
        <v>WK-150</v>
      </c>
      <c r="F4627" s="84" t="str">
        <f t="shared" si="186"/>
        <v>WK</v>
      </c>
      <c r="G4627" t="s">
        <v>8586</v>
      </c>
      <c r="H4627" s="62">
        <v>97434047000103</v>
      </c>
      <c r="I4627" t="s">
        <v>5984</v>
      </c>
      <c r="J4627">
        <v>6</v>
      </c>
      <c r="K4627">
        <v>449.28</v>
      </c>
    </row>
    <row r="4628" spans="1:11" x14ac:dyDescent="0.25">
      <c r="A4628" t="s">
        <v>5985</v>
      </c>
      <c r="B4628" t="str">
        <f>C4628&amp;"-"&amp;COUNTIF(C$2:C4628,C4628)</f>
        <v>29216-3</v>
      </c>
      <c r="C4628">
        <v>29216</v>
      </c>
      <c r="D4628" s="57">
        <v>45191</v>
      </c>
      <c r="E4628" s="84" t="str">
        <f>F4628&amp;"-"&amp;COUNTIF($F$2:F4628,F4628)</f>
        <v>WK-151</v>
      </c>
      <c r="F4628" s="84" t="str">
        <f t="shared" si="186"/>
        <v>WK</v>
      </c>
      <c r="G4628" t="s">
        <v>8586</v>
      </c>
      <c r="H4628" s="62">
        <v>97434047000103</v>
      </c>
      <c r="I4628" t="s">
        <v>5984</v>
      </c>
      <c r="J4628">
        <v>234</v>
      </c>
      <c r="K4628">
        <v>39487.5</v>
      </c>
    </row>
    <row r="4629" spans="1:11" x14ac:dyDescent="0.25">
      <c r="A4629" t="s">
        <v>5986</v>
      </c>
      <c r="B4629" t="str">
        <f>C4629&amp;"-"&amp;COUNTIF(C$2:C4629,C4629)</f>
        <v>29216-4</v>
      </c>
      <c r="C4629">
        <v>29216</v>
      </c>
      <c r="D4629" s="57">
        <v>45191</v>
      </c>
      <c r="E4629" s="84" t="str">
        <f>F4629&amp;"-"&amp;COUNTIF($F$2:F4629,F4629)</f>
        <v>WK-152</v>
      </c>
      <c r="F4629" s="84" t="str">
        <f t="shared" si="186"/>
        <v>WK</v>
      </c>
      <c r="G4629" t="s">
        <v>8586</v>
      </c>
      <c r="H4629" s="62">
        <v>97434047000103</v>
      </c>
      <c r="I4629" t="s">
        <v>5984</v>
      </c>
      <c r="J4629">
        <v>6</v>
      </c>
      <c r="K4629">
        <v>51.84</v>
      </c>
    </row>
    <row r="4630" spans="1:11" x14ac:dyDescent="0.25">
      <c r="A4630" t="s">
        <v>6013</v>
      </c>
      <c r="B4630" t="str">
        <f>C4630&amp;"-"&amp;COUNTIF(C$2:C4630,C4630)</f>
        <v>29241-1</v>
      </c>
      <c r="C4630">
        <v>29241</v>
      </c>
      <c r="D4630" s="57">
        <v>45194</v>
      </c>
      <c r="E4630" s="84" t="str">
        <f>F4630&amp;"-"&amp;COUNTIF($F$2:F4630,F4630)</f>
        <v>WK-153</v>
      </c>
      <c r="F4630" s="84" t="str">
        <f t="shared" si="186"/>
        <v>WK</v>
      </c>
      <c r="G4630" t="s">
        <v>8586</v>
      </c>
      <c r="H4630" s="62">
        <v>97434047000103</v>
      </c>
      <c r="I4630" t="s">
        <v>869</v>
      </c>
      <c r="J4630">
        <v>553</v>
      </c>
      <c r="K4630">
        <v>7736.47</v>
      </c>
    </row>
    <row r="4631" spans="1:11" x14ac:dyDescent="0.25">
      <c r="A4631" t="s">
        <v>5958</v>
      </c>
      <c r="B4631" t="str">
        <f>C4631&amp;"-"&amp;COUNTIF(C$2:C4631,C4631)</f>
        <v>76425-1</v>
      </c>
      <c r="C4631">
        <v>76425</v>
      </c>
      <c r="D4631" s="57">
        <v>45195</v>
      </c>
      <c r="E4631" s="84" t="str">
        <f>F4631&amp;"-"&amp;COUNTIF($F$2:F4631,F4631)</f>
        <v>METASA-3444</v>
      </c>
      <c r="F4631" s="84" t="str">
        <f t="shared" si="186"/>
        <v>METASA</v>
      </c>
      <c r="G4631" t="s">
        <v>8581</v>
      </c>
      <c r="H4631" s="62">
        <v>88416482000106</v>
      </c>
      <c r="I4631" t="s">
        <v>30</v>
      </c>
      <c r="J4631">
        <v>3677.57</v>
      </c>
      <c r="K4631">
        <v>62077.38</v>
      </c>
    </row>
    <row r="4632" spans="1:11" x14ac:dyDescent="0.25">
      <c r="A4632" t="s">
        <v>5958</v>
      </c>
      <c r="B4632" t="str">
        <f>C4632&amp;"-"&amp;COUNTIF(C$2:C4632,C4632)</f>
        <v>76425-2</v>
      </c>
      <c r="C4632">
        <v>76425</v>
      </c>
      <c r="D4632" s="57">
        <v>45195</v>
      </c>
      <c r="E4632" s="84" t="str">
        <f>F4632&amp;"-"&amp;COUNTIF($F$2:F4632,F4632)</f>
        <v>METASA-3445</v>
      </c>
      <c r="F4632" s="84" t="str">
        <f t="shared" si="186"/>
        <v>METASA</v>
      </c>
      <c r="G4632" t="s">
        <v>8581</v>
      </c>
      <c r="H4632" s="62">
        <v>88416482000106</v>
      </c>
      <c r="I4632" t="s">
        <v>30</v>
      </c>
      <c r="J4632">
        <v>431.4</v>
      </c>
      <c r="K4632">
        <v>6238.04</v>
      </c>
    </row>
    <row r="4633" spans="1:11" x14ac:dyDescent="0.25">
      <c r="A4633" t="s">
        <v>5958</v>
      </c>
      <c r="B4633" t="str">
        <f>C4633&amp;"-"&amp;COUNTIF(C$2:C4633,C4633)</f>
        <v>76425-3</v>
      </c>
      <c r="C4633">
        <v>76425</v>
      </c>
      <c r="D4633" s="57">
        <v>45195</v>
      </c>
      <c r="E4633" s="84" t="str">
        <f>F4633&amp;"-"&amp;COUNTIF($F$2:F4633,F4633)</f>
        <v>METASA-3446</v>
      </c>
      <c r="F4633" s="84" t="str">
        <f t="shared" si="186"/>
        <v>METASA</v>
      </c>
      <c r="G4633" t="s">
        <v>8581</v>
      </c>
      <c r="H4633" s="62">
        <v>88416482000106</v>
      </c>
      <c r="I4633" t="s">
        <v>30</v>
      </c>
      <c r="J4633">
        <v>2332.12</v>
      </c>
      <c r="K4633">
        <v>35494.870000000003</v>
      </c>
    </row>
    <row r="4634" spans="1:11" x14ac:dyDescent="0.25">
      <c r="A4634" t="s">
        <v>5958</v>
      </c>
      <c r="B4634" t="str">
        <f>C4634&amp;"-"&amp;COUNTIF(C$2:C4634,C4634)</f>
        <v>76425-4</v>
      </c>
      <c r="C4634">
        <v>76425</v>
      </c>
      <c r="D4634" s="57">
        <v>45195</v>
      </c>
      <c r="E4634" s="84" t="str">
        <f>F4634&amp;"-"&amp;COUNTIF($F$2:F4634,F4634)</f>
        <v>METASA-3447</v>
      </c>
      <c r="F4634" s="84" t="str">
        <f t="shared" si="186"/>
        <v>METASA</v>
      </c>
      <c r="G4634" t="s">
        <v>8581</v>
      </c>
      <c r="H4634" s="62">
        <v>88416482000106</v>
      </c>
      <c r="I4634" t="s">
        <v>30</v>
      </c>
      <c r="J4634">
        <v>9323.4599999999991</v>
      </c>
      <c r="K4634">
        <v>124654.66</v>
      </c>
    </row>
    <row r="4635" spans="1:11" x14ac:dyDescent="0.25">
      <c r="A4635" t="s">
        <v>5958</v>
      </c>
      <c r="B4635" t="str">
        <f>C4635&amp;"-"&amp;COUNTIF(C$2:C4635,C4635)</f>
        <v>76425-5</v>
      </c>
      <c r="C4635">
        <v>76425</v>
      </c>
      <c r="D4635" s="57">
        <v>45195</v>
      </c>
      <c r="E4635" s="84" t="str">
        <f>F4635&amp;"-"&amp;COUNTIF($F$2:F4635,F4635)</f>
        <v>METASA-3448</v>
      </c>
      <c r="F4635" s="84" t="str">
        <f t="shared" si="186"/>
        <v>METASA</v>
      </c>
      <c r="G4635" t="s">
        <v>8581</v>
      </c>
      <c r="H4635" s="62">
        <v>88416482000106</v>
      </c>
      <c r="I4635" t="s">
        <v>30</v>
      </c>
      <c r="J4635">
        <v>11676.28</v>
      </c>
      <c r="K4635">
        <v>225585.73</v>
      </c>
    </row>
    <row r="4636" spans="1:11" x14ac:dyDescent="0.25">
      <c r="A4636" t="s">
        <v>5958</v>
      </c>
      <c r="B4636" t="str">
        <f>C4636&amp;"-"&amp;COUNTIF(C$2:C4636,C4636)</f>
        <v>76426-1</v>
      </c>
      <c r="C4636">
        <v>76426</v>
      </c>
      <c r="D4636" s="57">
        <v>45195</v>
      </c>
      <c r="E4636" s="84" t="str">
        <f>F4636&amp;"-"&amp;COUNTIF($F$2:F4636,F4636)</f>
        <v>METASA-3449</v>
      </c>
      <c r="F4636" s="84" t="str">
        <f t="shared" si="186"/>
        <v>METASA</v>
      </c>
      <c r="G4636" t="s">
        <v>8581</v>
      </c>
      <c r="H4636" s="62">
        <v>88416482000106</v>
      </c>
      <c r="I4636" t="s">
        <v>30</v>
      </c>
      <c r="J4636">
        <v>16804.88</v>
      </c>
      <c r="K4636">
        <v>224681.25</v>
      </c>
    </row>
    <row r="4637" spans="1:11" x14ac:dyDescent="0.25">
      <c r="A4637" t="s">
        <v>5958</v>
      </c>
      <c r="B4637" t="str">
        <f>C4637&amp;"-"&amp;COUNTIF(C$2:C4637,C4637)</f>
        <v>76426-2</v>
      </c>
      <c r="C4637">
        <v>76426</v>
      </c>
      <c r="D4637" s="57">
        <v>45195</v>
      </c>
      <c r="E4637" s="84" t="str">
        <f>F4637&amp;"-"&amp;COUNTIF($F$2:F4637,F4637)</f>
        <v>METASA-3450</v>
      </c>
      <c r="F4637" s="84" t="str">
        <f t="shared" si="186"/>
        <v>METASA</v>
      </c>
      <c r="G4637" t="s">
        <v>8581</v>
      </c>
      <c r="H4637" s="62">
        <v>88416482000106</v>
      </c>
      <c r="I4637" t="s">
        <v>30</v>
      </c>
      <c r="J4637">
        <v>431.4</v>
      </c>
      <c r="K4637">
        <v>6238.04</v>
      </c>
    </row>
    <row r="4638" spans="1:11" x14ac:dyDescent="0.25">
      <c r="A4638" t="s">
        <v>5958</v>
      </c>
      <c r="B4638" t="str">
        <f>C4638&amp;"-"&amp;COUNTIF(C$2:C4638,C4638)</f>
        <v>76426-3</v>
      </c>
      <c r="C4638">
        <v>76426</v>
      </c>
      <c r="D4638" s="57">
        <v>45195</v>
      </c>
      <c r="E4638" s="84" t="str">
        <f>F4638&amp;"-"&amp;COUNTIF($F$2:F4638,F4638)</f>
        <v>METASA-3451</v>
      </c>
      <c r="F4638" s="84" t="str">
        <f t="shared" si="186"/>
        <v>METASA</v>
      </c>
      <c r="G4638" t="s">
        <v>8581</v>
      </c>
      <c r="H4638" s="62">
        <v>88416482000106</v>
      </c>
      <c r="I4638" t="s">
        <v>30</v>
      </c>
      <c r="J4638">
        <v>396.94</v>
      </c>
      <c r="K4638">
        <v>6374.86</v>
      </c>
    </row>
    <row r="4639" spans="1:11" x14ac:dyDescent="0.25">
      <c r="A4639" t="s">
        <v>5958</v>
      </c>
      <c r="B4639" t="str">
        <f>C4639&amp;"-"&amp;COUNTIF(C$2:C4639,C4639)</f>
        <v>76426-4</v>
      </c>
      <c r="C4639">
        <v>76426</v>
      </c>
      <c r="D4639" s="57">
        <v>45195</v>
      </c>
      <c r="E4639" s="84" t="str">
        <f>F4639&amp;"-"&amp;COUNTIF($F$2:F4639,F4639)</f>
        <v>METASA-3452</v>
      </c>
      <c r="F4639" s="84" t="str">
        <f t="shared" si="186"/>
        <v>METASA</v>
      </c>
      <c r="G4639" t="s">
        <v>8581</v>
      </c>
      <c r="H4639" s="62">
        <v>88416482000106</v>
      </c>
      <c r="I4639" t="s">
        <v>30</v>
      </c>
      <c r="J4639">
        <v>2891.56</v>
      </c>
      <c r="K4639">
        <v>41811.96</v>
      </c>
    </row>
    <row r="4640" spans="1:11" x14ac:dyDescent="0.25">
      <c r="A4640" t="s">
        <v>5958</v>
      </c>
      <c r="B4640" t="str">
        <f>C4640&amp;"-"&amp;COUNTIF(C$2:C4640,C4640)</f>
        <v>76426-5</v>
      </c>
      <c r="C4640">
        <v>76426</v>
      </c>
      <c r="D4640" s="57">
        <v>45195</v>
      </c>
      <c r="E4640" s="84" t="str">
        <f>F4640&amp;"-"&amp;COUNTIF($F$2:F4640,F4640)</f>
        <v>METASA-3453</v>
      </c>
      <c r="F4640" s="84" t="str">
        <f t="shared" si="186"/>
        <v>METASA</v>
      </c>
      <c r="G4640" t="s">
        <v>8581</v>
      </c>
      <c r="H4640" s="62">
        <v>88416482000106</v>
      </c>
      <c r="I4640" t="s">
        <v>30</v>
      </c>
      <c r="J4640">
        <v>7769.55</v>
      </c>
      <c r="K4640">
        <v>103878.88</v>
      </c>
    </row>
    <row r="4641" spans="1:11" x14ac:dyDescent="0.25">
      <c r="A4641" t="s">
        <v>5958</v>
      </c>
      <c r="B4641" t="str">
        <f>C4641&amp;"-"&amp;COUNTIF(C$2:C4641,C4641)</f>
        <v>76427-1</v>
      </c>
      <c r="C4641">
        <v>76427</v>
      </c>
      <c r="D4641" s="57">
        <v>45195</v>
      </c>
      <c r="E4641" s="84" t="str">
        <f>F4641&amp;"-"&amp;COUNTIF($F$2:F4641,F4641)</f>
        <v>METASA-3454</v>
      </c>
      <c r="F4641" s="84" t="str">
        <f t="shared" si="186"/>
        <v>METASA</v>
      </c>
      <c r="G4641" t="s">
        <v>8581</v>
      </c>
      <c r="H4641" s="62">
        <v>88416482000106</v>
      </c>
      <c r="I4641" t="s">
        <v>30</v>
      </c>
      <c r="J4641">
        <v>394.2</v>
      </c>
      <c r="K4641">
        <v>6654.1</v>
      </c>
    </row>
    <row r="4642" spans="1:11" x14ac:dyDescent="0.25">
      <c r="A4642" t="s">
        <v>5958</v>
      </c>
      <c r="B4642" t="str">
        <f>C4642&amp;"-"&amp;COUNTIF(C$2:C4642,C4642)</f>
        <v>76427-2</v>
      </c>
      <c r="C4642">
        <v>76427</v>
      </c>
      <c r="D4642" s="57">
        <v>45195</v>
      </c>
      <c r="E4642" s="84" t="str">
        <f>F4642&amp;"-"&amp;COUNTIF($F$2:F4642,F4642)</f>
        <v>METASA-3455</v>
      </c>
      <c r="F4642" s="84" t="str">
        <f t="shared" si="186"/>
        <v>METASA</v>
      </c>
      <c r="G4642" t="s">
        <v>8581</v>
      </c>
      <c r="H4642" s="62">
        <v>88416482000106</v>
      </c>
      <c r="I4642" t="s">
        <v>30</v>
      </c>
      <c r="J4642">
        <v>54.62</v>
      </c>
      <c r="K4642">
        <v>921.99</v>
      </c>
    </row>
    <row r="4643" spans="1:11" x14ac:dyDescent="0.25">
      <c r="A4643" t="s">
        <v>5958</v>
      </c>
      <c r="B4643" t="str">
        <f>C4643&amp;"-"&amp;COUNTIF(C$2:C4643,C4643)</f>
        <v>76427-3</v>
      </c>
      <c r="C4643">
        <v>76427</v>
      </c>
      <c r="D4643" s="57">
        <v>45195</v>
      </c>
      <c r="E4643" s="84" t="str">
        <f>F4643&amp;"-"&amp;COUNTIF($F$2:F4643,F4643)</f>
        <v>METASA-3456</v>
      </c>
      <c r="F4643" s="84" t="str">
        <f t="shared" si="186"/>
        <v>METASA</v>
      </c>
      <c r="G4643" t="s">
        <v>8581</v>
      </c>
      <c r="H4643" s="62">
        <v>88416482000106</v>
      </c>
      <c r="I4643" t="s">
        <v>30</v>
      </c>
      <c r="J4643">
        <v>355.44</v>
      </c>
      <c r="K4643">
        <v>5139.66</v>
      </c>
    </row>
    <row r="4644" spans="1:11" x14ac:dyDescent="0.25">
      <c r="A4644" t="s">
        <v>5958</v>
      </c>
      <c r="B4644" t="str">
        <f>C4644&amp;"-"&amp;COUNTIF(C$2:C4644,C4644)</f>
        <v>76427-4</v>
      </c>
      <c r="C4644">
        <v>76427</v>
      </c>
      <c r="D4644" s="57">
        <v>45195</v>
      </c>
      <c r="E4644" s="84" t="str">
        <f>F4644&amp;"-"&amp;COUNTIF($F$2:F4644,F4644)</f>
        <v>METASA-3457</v>
      </c>
      <c r="F4644" s="84" t="str">
        <f t="shared" si="186"/>
        <v>METASA</v>
      </c>
      <c r="G4644" t="s">
        <v>8581</v>
      </c>
      <c r="H4644" s="62">
        <v>88416482000106</v>
      </c>
      <c r="I4644" t="s">
        <v>30</v>
      </c>
      <c r="J4644">
        <v>11791.39</v>
      </c>
      <c r="K4644">
        <v>157650.88</v>
      </c>
    </row>
    <row r="4645" spans="1:11" x14ac:dyDescent="0.25">
      <c r="A4645" t="s">
        <v>5958</v>
      </c>
      <c r="B4645" t="str">
        <f>C4645&amp;"-"&amp;COUNTIF(C$2:C4645,C4645)</f>
        <v>76427-5</v>
      </c>
      <c r="C4645">
        <v>76427</v>
      </c>
      <c r="D4645" s="57">
        <v>45195</v>
      </c>
      <c r="E4645" s="84" t="str">
        <f>F4645&amp;"-"&amp;COUNTIF($F$2:F4645,F4645)</f>
        <v>METASA-3458</v>
      </c>
      <c r="F4645" s="84" t="str">
        <f t="shared" si="186"/>
        <v>METASA</v>
      </c>
      <c r="G4645" t="s">
        <v>8581</v>
      </c>
      <c r="H4645" s="62">
        <v>88416482000106</v>
      </c>
      <c r="I4645" t="s">
        <v>30</v>
      </c>
      <c r="J4645">
        <v>207.64</v>
      </c>
      <c r="K4645">
        <v>5321.81</v>
      </c>
    </row>
    <row r="4646" spans="1:11" x14ac:dyDescent="0.25">
      <c r="A4646" t="s">
        <v>5958</v>
      </c>
      <c r="B4646" t="str">
        <f>C4646&amp;"-"&amp;COUNTIF(C$2:C4646,C4646)</f>
        <v>76427-6</v>
      </c>
      <c r="C4646">
        <v>76427</v>
      </c>
      <c r="D4646" s="57">
        <v>45195</v>
      </c>
      <c r="E4646" s="84" t="str">
        <f>F4646&amp;"-"&amp;COUNTIF($F$2:F4646,F4646)</f>
        <v>METASA-3459</v>
      </c>
      <c r="F4646" s="84" t="str">
        <f t="shared" si="186"/>
        <v>METASA</v>
      </c>
      <c r="G4646" t="s">
        <v>8581</v>
      </c>
      <c r="H4646" s="62">
        <v>88416482000106</v>
      </c>
      <c r="I4646" t="s">
        <v>30</v>
      </c>
      <c r="J4646">
        <v>144.04</v>
      </c>
      <c r="K4646">
        <v>2082.8200000000002</v>
      </c>
    </row>
    <row r="4647" spans="1:11" x14ac:dyDescent="0.25">
      <c r="A4647" t="s">
        <v>5958</v>
      </c>
      <c r="B4647" t="str">
        <f>C4647&amp;"-"&amp;COUNTIF(C$2:C4647,C4647)</f>
        <v>76427-7</v>
      </c>
      <c r="C4647">
        <v>76427</v>
      </c>
      <c r="D4647" s="57">
        <v>45195</v>
      </c>
      <c r="E4647" s="84" t="str">
        <f>F4647&amp;"-"&amp;COUNTIF($F$2:F4647,F4647)</f>
        <v>METASA-3460</v>
      </c>
      <c r="F4647" s="84" t="str">
        <f t="shared" si="186"/>
        <v>METASA</v>
      </c>
      <c r="G4647" t="s">
        <v>8581</v>
      </c>
      <c r="H4647" s="62">
        <v>88416482000106</v>
      </c>
      <c r="I4647" t="s">
        <v>30</v>
      </c>
      <c r="J4647">
        <v>3093.68</v>
      </c>
      <c r="K4647">
        <v>41362.5</v>
      </c>
    </row>
    <row r="4648" spans="1:11" x14ac:dyDescent="0.25">
      <c r="A4648" t="s">
        <v>5958</v>
      </c>
      <c r="B4648" t="str">
        <f>C4648&amp;"-"&amp;COUNTIF(C$2:C4648,C4648)</f>
        <v>76427-8</v>
      </c>
      <c r="C4648">
        <v>76427</v>
      </c>
      <c r="D4648" s="57">
        <v>45195</v>
      </c>
      <c r="E4648" s="84" t="str">
        <f>F4648&amp;"-"&amp;COUNTIF($F$2:F4648,F4648)</f>
        <v>METASA-3461</v>
      </c>
      <c r="F4648" s="84" t="str">
        <f t="shared" si="186"/>
        <v>METASA</v>
      </c>
      <c r="G4648" t="s">
        <v>8581</v>
      </c>
      <c r="H4648" s="62">
        <v>88416482000106</v>
      </c>
      <c r="I4648" t="s">
        <v>30</v>
      </c>
      <c r="J4648">
        <v>100.09</v>
      </c>
      <c r="K4648">
        <v>1523.37</v>
      </c>
    </row>
    <row r="4649" spans="1:11" x14ac:dyDescent="0.25">
      <c r="A4649" t="s">
        <v>5958</v>
      </c>
      <c r="B4649" t="str">
        <f>C4649&amp;"-"&amp;COUNTIF(C$2:C4649,C4649)</f>
        <v>76427-9</v>
      </c>
      <c r="C4649">
        <v>76427</v>
      </c>
      <c r="D4649" s="57">
        <v>45195</v>
      </c>
      <c r="E4649" s="84" t="str">
        <f>F4649&amp;"-"&amp;COUNTIF($F$2:F4649,F4649)</f>
        <v>METASA-3462</v>
      </c>
      <c r="F4649" s="84" t="str">
        <f t="shared" si="186"/>
        <v>METASA</v>
      </c>
      <c r="G4649" t="s">
        <v>8581</v>
      </c>
      <c r="H4649" s="62">
        <v>88416482000106</v>
      </c>
      <c r="I4649" t="s">
        <v>30</v>
      </c>
      <c r="J4649">
        <v>2619.5300000000002</v>
      </c>
      <c r="K4649">
        <v>37878.400000000001</v>
      </c>
    </row>
    <row r="4650" spans="1:11" x14ac:dyDescent="0.25">
      <c r="A4650" t="s">
        <v>5958</v>
      </c>
      <c r="B4650" t="str">
        <f>C4650&amp;"-"&amp;COUNTIF(C$2:C4650,C4650)</f>
        <v>76427-10</v>
      </c>
      <c r="C4650">
        <v>76427</v>
      </c>
      <c r="D4650" s="57">
        <v>45195</v>
      </c>
      <c r="E4650" s="84" t="str">
        <f>F4650&amp;"-"&amp;COUNTIF($F$2:F4650,F4650)</f>
        <v>METASA-3463</v>
      </c>
      <c r="F4650" s="84" t="str">
        <f t="shared" si="186"/>
        <v>METASA</v>
      </c>
      <c r="G4650" t="s">
        <v>8581</v>
      </c>
      <c r="H4650" s="62">
        <v>88416482000106</v>
      </c>
      <c r="I4650" t="s">
        <v>30</v>
      </c>
      <c r="J4650">
        <v>564.97</v>
      </c>
      <c r="K4650">
        <v>8598.84</v>
      </c>
    </row>
    <row r="4651" spans="1:11" x14ac:dyDescent="0.25">
      <c r="A4651" t="s">
        <v>5958</v>
      </c>
      <c r="B4651" t="str">
        <f>C4651&amp;"-"&amp;COUNTIF(C$2:C4651,C4651)</f>
        <v>76427-11</v>
      </c>
      <c r="C4651">
        <v>76427</v>
      </c>
      <c r="D4651" s="57">
        <v>45195</v>
      </c>
      <c r="E4651" s="84" t="str">
        <f>F4651&amp;"-"&amp;COUNTIF($F$2:F4651,F4651)</f>
        <v>METASA-3464</v>
      </c>
      <c r="F4651" s="84" t="str">
        <f t="shared" si="186"/>
        <v>METASA</v>
      </c>
      <c r="G4651" t="s">
        <v>8581</v>
      </c>
      <c r="H4651" s="62">
        <v>88416482000106</v>
      </c>
      <c r="I4651" t="s">
        <v>30</v>
      </c>
      <c r="J4651">
        <v>31.04</v>
      </c>
      <c r="K4651">
        <v>472.43</v>
      </c>
    </row>
    <row r="4652" spans="1:11" x14ac:dyDescent="0.25">
      <c r="A4652" t="s">
        <v>5958</v>
      </c>
      <c r="B4652" t="str">
        <f>C4652&amp;"-"&amp;COUNTIF(C$2:C4652,C4652)</f>
        <v>76427-12</v>
      </c>
      <c r="C4652">
        <v>76427</v>
      </c>
      <c r="D4652" s="57">
        <v>45195</v>
      </c>
      <c r="E4652" s="84" t="str">
        <f>F4652&amp;"-"&amp;COUNTIF($F$2:F4652,F4652)</f>
        <v>METASA-3465</v>
      </c>
      <c r="F4652" s="84" t="str">
        <f t="shared" si="186"/>
        <v>METASA</v>
      </c>
      <c r="G4652" t="s">
        <v>8581</v>
      </c>
      <c r="H4652" s="62">
        <v>88416482000106</v>
      </c>
      <c r="I4652" t="s">
        <v>30</v>
      </c>
      <c r="J4652">
        <v>2622.87</v>
      </c>
      <c r="K4652">
        <v>39920.1</v>
      </c>
    </row>
    <row r="4653" spans="1:11" x14ac:dyDescent="0.25">
      <c r="A4653" t="s">
        <v>5958</v>
      </c>
      <c r="B4653" t="str">
        <f>C4653&amp;"-"&amp;COUNTIF(C$2:C4653,C4653)</f>
        <v>76427-13</v>
      </c>
      <c r="C4653">
        <v>76427</v>
      </c>
      <c r="D4653" s="57">
        <v>45195</v>
      </c>
      <c r="E4653" s="84" t="str">
        <f>F4653&amp;"-"&amp;COUNTIF($F$2:F4653,F4653)</f>
        <v>METASA-3466</v>
      </c>
      <c r="F4653" s="84" t="str">
        <f t="shared" si="186"/>
        <v>METASA</v>
      </c>
      <c r="G4653" t="s">
        <v>8581</v>
      </c>
      <c r="H4653" s="62">
        <v>88416482000106</v>
      </c>
      <c r="I4653" t="s">
        <v>30</v>
      </c>
      <c r="J4653">
        <v>342.33</v>
      </c>
      <c r="K4653">
        <v>5497.82</v>
      </c>
    </row>
    <row r="4654" spans="1:11" x14ac:dyDescent="0.25">
      <c r="A4654" t="s">
        <v>5958</v>
      </c>
      <c r="B4654" t="str">
        <f>C4654&amp;"-"&amp;COUNTIF(C$2:C4654,C4654)</f>
        <v>76427-14</v>
      </c>
      <c r="C4654">
        <v>76427</v>
      </c>
      <c r="D4654" s="57">
        <v>45195</v>
      </c>
      <c r="E4654" s="84" t="str">
        <f>F4654&amp;"-"&amp;COUNTIF($F$2:F4654,F4654)</f>
        <v>METASA-3467</v>
      </c>
      <c r="F4654" s="84" t="str">
        <f t="shared" si="186"/>
        <v>METASA</v>
      </c>
      <c r="G4654" t="s">
        <v>8581</v>
      </c>
      <c r="H4654" s="62">
        <v>88416482000106</v>
      </c>
      <c r="I4654" t="s">
        <v>30</v>
      </c>
      <c r="J4654">
        <v>78.12</v>
      </c>
      <c r="K4654">
        <v>1188.99</v>
      </c>
    </row>
    <row r="4655" spans="1:11" x14ac:dyDescent="0.25">
      <c r="A4655" t="s">
        <v>5958</v>
      </c>
      <c r="B4655" t="str">
        <f>C4655&amp;"-"&amp;COUNTIF(C$2:C4655,C4655)</f>
        <v>76427-15</v>
      </c>
      <c r="C4655">
        <v>76427</v>
      </c>
      <c r="D4655" s="57">
        <v>45195</v>
      </c>
      <c r="E4655" s="84" t="str">
        <f>F4655&amp;"-"&amp;COUNTIF($F$2:F4655,F4655)</f>
        <v>METASA-3468</v>
      </c>
      <c r="F4655" s="84" t="str">
        <f t="shared" si="186"/>
        <v>METASA</v>
      </c>
      <c r="G4655" t="s">
        <v>8581</v>
      </c>
      <c r="H4655" s="62">
        <v>88416482000106</v>
      </c>
      <c r="I4655" t="s">
        <v>30</v>
      </c>
      <c r="J4655">
        <v>157.19999999999999</v>
      </c>
      <c r="K4655">
        <v>2776.15</v>
      </c>
    </row>
    <row r="4656" spans="1:11" x14ac:dyDescent="0.25">
      <c r="A4656" t="s">
        <v>5958</v>
      </c>
      <c r="B4656" t="str">
        <f>C4656&amp;"-"&amp;COUNTIF(C$2:C4656,C4656)</f>
        <v>76427-16</v>
      </c>
      <c r="C4656">
        <v>76427</v>
      </c>
      <c r="D4656" s="57">
        <v>45195</v>
      </c>
      <c r="E4656" s="84" t="str">
        <f>F4656&amp;"-"&amp;COUNTIF($F$2:F4656,F4656)</f>
        <v>METASA-3469</v>
      </c>
      <c r="F4656" s="84" t="str">
        <f t="shared" si="186"/>
        <v>METASA</v>
      </c>
      <c r="G4656" t="s">
        <v>8581</v>
      </c>
      <c r="H4656" s="62">
        <v>88416482000106</v>
      </c>
      <c r="I4656" t="s">
        <v>30</v>
      </c>
      <c r="J4656">
        <v>142</v>
      </c>
      <c r="K4656">
        <v>2259.2199999999998</v>
      </c>
    </row>
    <row r="4657" spans="1:11" x14ac:dyDescent="0.25">
      <c r="A4657" t="s">
        <v>5958</v>
      </c>
      <c r="B4657" t="str">
        <f>C4657&amp;"-"&amp;COUNTIF(C$2:C4657,C4657)</f>
        <v>76427-17</v>
      </c>
      <c r="C4657">
        <v>76427</v>
      </c>
      <c r="D4657" s="57">
        <v>45195</v>
      </c>
      <c r="E4657" s="84" t="str">
        <f>F4657&amp;"-"&amp;COUNTIF($F$2:F4657,F4657)</f>
        <v>METASA-3470</v>
      </c>
      <c r="F4657" s="84" t="str">
        <f t="shared" si="186"/>
        <v>METASA</v>
      </c>
      <c r="G4657" t="s">
        <v>8581</v>
      </c>
      <c r="H4657" s="62">
        <v>88416482000106</v>
      </c>
      <c r="I4657" t="s">
        <v>30</v>
      </c>
      <c r="J4657">
        <v>141.47999999999999</v>
      </c>
      <c r="K4657">
        <v>2153.33</v>
      </c>
    </row>
    <row r="4658" spans="1:11" x14ac:dyDescent="0.25">
      <c r="A4658" t="s">
        <v>5978</v>
      </c>
      <c r="B4658" t="str">
        <f>C4658&amp;"-"&amp;COUNTIF(C$2:C4658,C4658)</f>
        <v>29291-1</v>
      </c>
      <c r="C4658">
        <v>29291</v>
      </c>
      <c r="D4658" s="57">
        <v>45195</v>
      </c>
      <c r="E4658" s="84" t="str">
        <f>F4658&amp;"-"&amp;COUNTIF($F$2:F4658,F4658)</f>
        <v>WK-154</v>
      </c>
      <c r="F4658" s="84" t="str">
        <f t="shared" si="186"/>
        <v>WK</v>
      </c>
      <c r="G4658" t="s">
        <v>8586</v>
      </c>
      <c r="H4658" s="62">
        <v>97434047000103</v>
      </c>
      <c r="I4658" t="s">
        <v>4726</v>
      </c>
      <c r="J4658">
        <v>29.28</v>
      </c>
      <c r="K4658">
        <v>14798.11</v>
      </c>
    </row>
    <row r="4659" spans="1:11" x14ac:dyDescent="0.25">
      <c r="A4659" t="s">
        <v>5977</v>
      </c>
      <c r="B4659" t="str">
        <f>C4659&amp;"-"&amp;COUNTIF(C$2:C4659,C4659)</f>
        <v>29291-2</v>
      </c>
      <c r="C4659">
        <v>29291</v>
      </c>
      <c r="D4659" s="57">
        <v>45195</v>
      </c>
      <c r="E4659" s="84" t="str">
        <f>F4659&amp;"-"&amp;COUNTIF($F$2:F4659,F4659)</f>
        <v>WK-155</v>
      </c>
      <c r="F4659" s="84" t="str">
        <f t="shared" si="186"/>
        <v>WK</v>
      </c>
      <c r="G4659" t="s">
        <v>8586</v>
      </c>
      <c r="H4659" s="62">
        <v>97434047000103</v>
      </c>
      <c r="I4659" t="s">
        <v>4726</v>
      </c>
      <c r="J4659">
        <v>7.32</v>
      </c>
      <c r="K4659">
        <v>4992.97</v>
      </c>
    </row>
    <row r="4660" spans="1:11" x14ac:dyDescent="0.25">
      <c r="A4660" t="s">
        <v>5968</v>
      </c>
      <c r="B4660" t="str">
        <f>C4660&amp;"-"&amp;COUNTIF(C$2:C4660,C4660)</f>
        <v>72295-1</v>
      </c>
      <c r="C4660">
        <v>72295</v>
      </c>
      <c r="D4660" s="57">
        <v>45196</v>
      </c>
      <c r="E4660" s="84" t="str">
        <f>F4660&amp;"-"&amp;COUNTIF($F$2:F4660,F4660)</f>
        <v>JOTUN-138</v>
      </c>
      <c r="F4660" s="84" t="str">
        <f t="shared" si="186"/>
        <v>JOTUN</v>
      </c>
      <c r="G4660" t="s">
        <v>8585</v>
      </c>
      <c r="H4660" s="62">
        <v>2907585000404</v>
      </c>
      <c r="I4660" t="s">
        <v>869</v>
      </c>
      <c r="J4660">
        <v>569</v>
      </c>
      <c r="K4660">
        <v>249204.93</v>
      </c>
    </row>
    <row r="4661" spans="1:11" x14ac:dyDescent="0.25">
      <c r="A4661" t="s">
        <v>5968</v>
      </c>
      <c r="B4661" t="str">
        <f>C4661&amp;"-"&amp;COUNTIF(C$2:C4661,C4661)</f>
        <v>72295-2</v>
      </c>
      <c r="C4661">
        <v>72295</v>
      </c>
      <c r="D4661" s="57">
        <v>45196</v>
      </c>
      <c r="E4661" s="84" t="str">
        <f>F4661&amp;"-"&amp;COUNTIF($F$2:F4661,F4661)</f>
        <v>JOTUN-139</v>
      </c>
      <c r="F4661" s="84" t="str">
        <f t="shared" si="186"/>
        <v>JOTUN</v>
      </c>
      <c r="G4661" t="s">
        <v>8585</v>
      </c>
      <c r="H4661" s="62">
        <v>2907585000404</v>
      </c>
      <c r="I4661" t="s">
        <v>869</v>
      </c>
      <c r="J4661">
        <v>569</v>
      </c>
      <c r="K4661">
        <v>89139.54</v>
      </c>
    </row>
    <row r="4662" spans="1:11" x14ac:dyDescent="0.25">
      <c r="A4662" t="s">
        <v>5968</v>
      </c>
      <c r="B4662" t="str">
        <f>C4662&amp;"-"&amp;COUNTIF(C$2:C4662,C4662)</f>
        <v>72295-3</v>
      </c>
      <c r="C4662">
        <v>72295</v>
      </c>
      <c r="D4662" s="57">
        <v>45196</v>
      </c>
      <c r="E4662" s="84" t="str">
        <f>F4662&amp;"-"&amp;COUNTIF($F$2:F4662,F4662)</f>
        <v>JOTUN-140</v>
      </c>
      <c r="F4662" s="84" t="str">
        <f t="shared" si="186"/>
        <v>JOTUN</v>
      </c>
      <c r="G4662" t="s">
        <v>8585</v>
      </c>
      <c r="H4662" s="62">
        <v>2907585000404</v>
      </c>
      <c r="I4662" t="s">
        <v>869</v>
      </c>
      <c r="J4662">
        <v>259</v>
      </c>
      <c r="K4662">
        <v>122952.48</v>
      </c>
    </row>
    <row r="4663" spans="1:11" x14ac:dyDescent="0.25">
      <c r="A4663" t="s">
        <v>5968</v>
      </c>
      <c r="B4663" t="str">
        <f>C4663&amp;"-"&amp;COUNTIF(C$2:C4663,C4663)</f>
        <v>72295-4</v>
      </c>
      <c r="C4663">
        <v>72295</v>
      </c>
      <c r="D4663" s="57">
        <v>45196</v>
      </c>
      <c r="E4663" s="84" t="str">
        <f>F4663&amp;"-"&amp;COUNTIF($F$2:F4663,F4663)</f>
        <v>JOTUN-141</v>
      </c>
      <c r="F4663" s="84" t="str">
        <f t="shared" si="186"/>
        <v>JOTUN</v>
      </c>
      <c r="G4663" t="s">
        <v>8585</v>
      </c>
      <c r="H4663" s="62">
        <v>2907585000404</v>
      </c>
      <c r="I4663" t="s">
        <v>869</v>
      </c>
      <c r="J4663">
        <v>259</v>
      </c>
      <c r="K4663">
        <v>24884.720000000001</v>
      </c>
    </row>
    <row r="4664" spans="1:11" x14ac:dyDescent="0.25">
      <c r="A4664" t="s">
        <v>5958</v>
      </c>
      <c r="B4664" t="str">
        <f>C4664&amp;"-"&amp;COUNTIF(C$2:C4664,C4664)</f>
        <v>76446-1</v>
      </c>
      <c r="C4664">
        <v>76446</v>
      </c>
      <c r="D4664" s="57">
        <v>45196</v>
      </c>
      <c r="E4664" s="84" t="str">
        <f>F4664&amp;"-"&amp;COUNTIF($F$2:F4664,F4664)</f>
        <v>METASA-3471</v>
      </c>
      <c r="F4664" s="84" t="str">
        <f t="shared" si="186"/>
        <v>METASA</v>
      </c>
      <c r="G4664" t="s">
        <v>8581</v>
      </c>
      <c r="H4664" s="62">
        <v>88416482000106</v>
      </c>
      <c r="I4664" t="s">
        <v>30</v>
      </c>
      <c r="J4664">
        <v>43.87</v>
      </c>
      <c r="K4664">
        <v>634.36</v>
      </c>
    </row>
    <row r="4665" spans="1:11" x14ac:dyDescent="0.25">
      <c r="A4665" t="s">
        <v>5958</v>
      </c>
      <c r="B4665" t="str">
        <f>C4665&amp;"-"&amp;COUNTIF(C$2:C4665,C4665)</f>
        <v>76446-2</v>
      </c>
      <c r="C4665">
        <v>76446</v>
      </c>
      <c r="D4665" s="57">
        <v>45196</v>
      </c>
      <c r="E4665" s="84" t="str">
        <f>F4665&amp;"-"&amp;COUNTIF($F$2:F4665,F4665)</f>
        <v>METASA-3472</v>
      </c>
      <c r="F4665" s="84" t="str">
        <f t="shared" si="186"/>
        <v>METASA</v>
      </c>
      <c r="G4665" t="s">
        <v>8581</v>
      </c>
      <c r="H4665" s="62">
        <v>88416482000106</v>
      </c>
      <c r="I4665" t="s">
        <v>30</v>
      </c>
      <c r="J4665">
        <v>38.46</v>
      </c>
      <c r="K4665">
        <v>585.36</v>
      </c>
    </row>
    <row r="4666" spans="1:11" x14ac:dyDescent="0.25">
      <c r="A4666" t="s">
        <v>5958</v>
      </c>
      <c r="B4666" t="str">
        <f>C4666&amp;"-"&amp;COUNTIF(C$2:C4666,C4666)</f>
        <v>76446-3</v>
      </c>
      <c r="C4666">
        <v>76446</v>
      </c>
      <c r="D4666" s="57">
        <v>45196</v>
      </c>
      <c r="E4666" s="84" t="str">
        <f>F4666&amp;"-"&amp;COUNTIF($F$2:F4666,F4666)</f>
        <v>METASA-3473</v>
      </c>
      <c r="F4666" s="84" t="str">
        <f t="shared" si="186"/>
        <v>METASA</v>
      </c>
      <c r="G4666" t="s">
        <v>8581</v>
      </c>
      <c r="H4666" s="62">
        <v>88416482000106</v>
      </c>
      <c r="I4666" t="s">
        <v>30</v>
      </c>
      <c r="J4666">
        <v>1883.4</v>
      </c>
      <c r="K4666">
        <v>28665.34</v>
      </c>
    </row>
    <row r="4667" spans="1:11" x14ac:dyDescent="0.25">
      <c r="A4667" t="s">
        <v>5983</v>
      </c>
      <c r="B4667" t="str">
        <f>C4667&amp;"-"&amp;COUNTIF(C$2:C4667,C4667)</f>
        <v>29323-1</v>
      </c>
      <c r="C4667">
        <v>29323</v>
      </c>
      <c r="D4667" s="57">
        <v>45196</v>
      </c>
      <c r="E4667" s="84" t="str">
        <f>F4667&amp;"-"&amp;COUNTIF($F$2:F4667,F4667)</f>
        <v>WK-156</v>
      </c>
      <c r="F4667" s="84" t="str">
        <f t="shared" si="186"/>
        <v>WK</v>
      </c>
      <c r="G4667" t="s">
        <v>8586</v>
      </c>
      <c r="H4667" s="62">
        <v>97434047000103</v>
      </c>
      <c r="I4667" t="s">
        <v>5984</v>
      </c>
      <c r="J4667">
        <v>390</v>
      </c>
      <c r="K4667">
        <v>30751.5</v>
      </c>
    </row>
    <row r="4668" spans="1:11" x14ac:dyDescent="0.25">
      <c r="A4668" t="s">
        <v>5983</v>
      </c>
      <c r="B4668" t="str">
        <f>C4668&amp;"-"&amp;COUNTIF(C$2:C4668,C4668)</f>
        <v>29323-2</v>
      </c>
      <c r="C4668">
        <v>29323</v>
      </c>
      <c r="D4668" s="57">
        <v>45196</v>
      </c>
      <c r="E4668" s="84" t="str">
        <f>F4668&amp;"-"&amp;COUNTIF($F$2:F4668,F4668)</f>
        <v>WK-157</v>
      </c>
      <c r="F4668" s="84" t="str">
        <f t="shared" si="186"/>
        <v>WK</v>
      </c>
      <c r="G4668" t="s">
        <v>8586</v>
      </c>
      <c r="H4668" s="62">
        <v>97434047000103</v>
      </c>
      <c r="I4668" t="s">
        <v>5984</v>
      </c>
      <c r="J4668">
        <v>126</v>
      </c>
      <c r="K4668">
        <v>6300</v>
      </c>
    </row>
    <row r="4669" spans="1:11" x14ac:dyDescent="0.25">
      <c r="A4669" t="s">
        <v>6037</v>
      </c>
      <c r="B4669" t="str">
        <f>C4669&amp;"-"&amp;COUNTIF(C$2:C4669,C4669)</f>
        <v>5748-1</v>
      </c>
      <c r="C4669">
        <v>5748</v>
      </c>
      <c r="D4669" s="57">
        <v>45197</v>
      </c>
      <c r="E4669" s="84" t="str">
        <f>F4669&amp;"-"&amp;COUNTIF($F$2:F4669,F4669)</f>
        <v>GALPERTI-1</v>
      </c>
      <c r="F4669" s="84" t="str">
        <f t="shared" si="186"/>
        <v>GALPERTI</v>
      </c>
      <c r="G4669" t="s">
        <v>8611</v>
      </c>
      <c r="H4669" s="62">
        <v>12143076000155</v>
      </c>
      <c r="I4669" t="s">
        <v>869</v>
      </c>
      <c r="J4669">
        <v>18</v>
      </c>
      <c r="K4669">
        <v>19536.3</v>
      </c>
    </row>
    <row r="4670" spans="1:11" x14ac:dyDescent="0.25">
      <c r="A4670" t="s">
        <v>6037</v>
      </c>
      <c r="B4670" t="str">
        <f>C4670&amp;"-"&amp;COUNTIF(C$2:C4670,C4670)</f>
        <v>5748-2</v>
      </c>
      <c r="C4670">
        <v>5748</v>
      </c>
      <c r="D4670" s="57">
        <v>45197</v>
      </c>
      <c r="E4670" s="84" t="str">
        <f>F4670&amp;"-"&amp;COUNTIF($F$2:F4670,F4670)</f>
        <v>GALPERTI-2</v>
      </c>
      <c r="F4670" s="84" t="str">
        <f t="shared" si="186"/>
        <v>GALPERTI</v>
      </c>
      <c r="G4670" t="s">
        <v>8611</v>
      </c>
      <c r="H4670" s="62">
        <v>12143076000155</v>
      </c>
      <c r="I4670" t="s">
        <v>869</v>
      </c>
      <c r="J4670">
        <v>2</v>
      </c>
      <c r="K4670">
        <v>1381.8</v>
      </c>
    </row>
    <row r="4671" spans="1:11" x14ac:dyDescent="0.25">
      <c r="A4671" t="s">
        <v>6037</v>
      </c>
      <c r="B4671" t="str">
        <f>C4671&amp;"-"&amp;COUNTIF(C$2:C4671,C4671)</f>
        <v>5748-3</v>
      </c>
      <c r="C4671">
        <v>5748</v>
      </c>
      <c r="D4671" s="57">
        <v>45197</v>
      </c>
      <c r="E4671" s="84" t="str">
        <f>F4671&amp;"-"&amp;COUNTIF($F$2:F4671,F4671)</f>
        <v>GALPERTI-3</v>
      </c>
      <c r="F4671" s="84" t="str">
        <f t="shared" si="186"/>
        <v>GALPERTI</v>
      </c>
      <c r="G4671" t="s">
        <v>8611</v>
      </c>
      <c r="H4671" s="62">
        <v>12143076000155</v>
      </c>
      <c r="I4671" t="s">
        <v>869</v>
      </c>
      <c r="J4671">
        <v>2</v>
      </c>
      <c r="K4671">
        <v>2170.6999999999998</v>
      </c>
    </row>
    <row r="4672" spans="1:11" x14ac:dyDescent="0.25">
      <c r="A4672" t="s">
        <v>6037</v>
      </c>
      <c r="B4672" t="str">
        <f>C4672&amp;"-"&amp;COUNTIF(C$2:C4672,C4672)</f>
        <v>5748-4</v>
      </c>
      <c r="C4672">
        <v>5748</v>
      </c>
      <c r="D4672" s="57">
        <v>45197</v>
      </c>
      <c r="E4672" s="84" t="str">
        <f>F4672&amp;"-"&amp;COUNTIF($F$2:F4672,F4672)</f>
        <v>GALPERTI-4</v>
      </c>
      <c r="F4672" s="84" t="str">
        <f t="shared" si="186"/>
        <v>GALPERTI</v>
      </c>
      <c r="G4672" t="s">
        <v>8611</v>
      </c>
      <c r="H4672" s="62">
        <v>12143076000155</v>
      </c>
      <c r="I4672" t="s">
        <v>869</v>
      </c>
      <c r="J4672">
        <v>19</v>
      </c>
      <c r="K4672">
        <v>8844.5</v>
      </c>
    </row>
    <row r="4673" spans="1:11" x14ac:dyDescent="0.25">
      <c r="A4673" t="s">
        <v>6037</v>
      </c>
      <c r="B4673" t="str">
        <f>C4673&amp;"-"&amp;COUNTIF(C$2:C4673,C4673)</f>
        <v>5748-5</v>
      </c>
      <c r="C4673">
        <v>5748</v>
      </c>
      <c r="D4673" s="57">
        <v>45197</v>
      </c>
      <c r="E4673" s="84" t="str">
        <f>F4673&amp;"-"&amp;COUNTIF($F$2:F4673,F4673)</f>
        <v>GALPERTI-5</v>
      </c>
      <c r="F4673" s="84" t="str">
        <f t="shared" si="186"/>
        <v>GALPERTI</v>
      </c>
      <c r="G4673" t="s">
        <v>8611</v>
      </c>
      <c r="H4673" s="62">
        <v>12143076000155</v>
      </c>
      <c r="I4673" t="s">
        <v>869</v>
      </c>
      <c r="J4673">
        <v>67</v>
      </c>
      <c r="K4673">
        <v>35763.93</v>
      </c>
    </row>
    <row r="4674" spans="1:11" x14ac:dyDescent="0.25">
      <c r="A4674" t="s">
        <v>6037</v>
      </c>
      <c r="B4674" t="str">
        <f>C4674&amp;"-"&amp;COUNTIF(C$2:C4674,C4674)</f>
        <v>5748-6</v>
      </c>
      <c r="C4674">
        <v>5748</v>
      </c>
      <c r="D4674" s="57">
        <v>45197</v>
      </c>
      <c r="E4674" s="84" t="str">
        <f>F4674&amp;"-"&amp;COUNTIF($F$2:F4674,F4674)</f>
        <v>GALPERTI-6</v>
      </c>
      <c r="F4674" s="84" t="str">
        <f t="shared" si="186"/>
        <v>GALPERTI</v>
      </c>
      <c r="G4674" t="s">
        <v>8611</v>
      </c>
      <c r="H4674" s="62">
        <v>12143076000155</v>
      </c>
      <c r="I4674" t="s">
        <v>869</v>
      </c>
      <c r="J4674">
        <v>6</v>
      </c>
      <c r="K4674">
        <v>12357.78</v>
      </c>
    </row>
    <row r="4675" spans="1:11" x14ac:dyDescent="0.25">
      <c r="A4675" t="s">
        <v>6037</v>
      </c>
      <c r="B4675" t="str">
        <f>C4675&amp;"-"&amp;COUNTIF(C$2:C4675,C4675)</f>
        <v>5748-7</v>
      </c>
      <c r="C4675">
        <v>5748</v>
      </c>
      <c r="D4675" s="57">
        <v>45197</v>
      </c>
      <c r="E4675" s="84" t="str">
        <f>F4675&amp;"-"&amp;COUNTIF($F$2:F4675,F4675)</f>
        <v>GALPERTI-7</v>
      </c>
      <c r="F4675" s="84" t="str">
        <f t="shared" ref="F4675:F4738" si="187">LEFT(G4675,SEARCH(" ",G4675)-1)</f>
        <v>GALPERTI</v>
      </c>
      <c r="G4675" t="s">
        <v>8611</v>
      </c>
      <c r="H4675" s="62">
        <v>12143076000155</v>
      </c>
      <c r="I4675" t="s">
        <v>869</v>
      </c>
      <c r="J4675">
        <v>6</v>
      </c>
      <c r="K4675">
        <v>877.08</v>
      </c>
    </row>
    <row r="4676" spans="1:11" x14ac:dyDescent="0.25">
      <c r="A4676" t="s">
        <v>6037</v>
      </c>
      <c r="B4676" t="str">
        <f>C4676&amp;"-"&amp;COUNTIF(C$2:C4676,C4676)</f>
        <v>5748-8</v>
      </c>
      <c r="C4676">
        <v>5748</v>
      </c>
      <c r="D4676" s="57">
        <v>45197</v>
      </c>
      <c r="E4676" s="84" t="str">
        <f>F4676&amp;"-"&amp;COUNTIF($F$2:F4676,F4676)</f>
        <v>GALPERTI-8</v>
      </c>
      <c r="F4676" s="84" t="str">
        <f t="shared" si="187"/>
        <v>GALPERTI</v>
      </c>
      <c r="G4676" t="s">
        <v>8611</v>
      </c>
      <c r="H4676" s="62">
        <v>12143076000155</v>
      </c>
      <c r="I4676" t="s">
        <v>869</v>
      </c>
      <c r="J4676">
        <v>1</v>
      </c>
      <c r="K4676">
        <v>2059.63</v>
      </c>
    </row>
    <row r="4677" spans="1:11" x14ac:dyDescent="0.25">
      <c r="A4677" t="s">
        <v>6037</v>
      </c>
      <c r="B4677" t="str">
        <f>C4677&amp;"-"&amp;COUNTIF(C$2:C4677,C4677)</f>
        <v>5748-9</v>
      </c>
      <c r="C4677">
        <v>5748</v>
      </c>
      <c r="D4677" s="57">
        <v>45197</v>
      </c>
      <c r="E4677" s="84" t="str">
        <f>F4677&amp;"-"&amp;COUNTIF($F$2:F4677,F4677)</f>
        <v>GALPERTI-9</v>
      </c>
      <c r="F4677" s="84" t="str">
        <f t="shared" si="187"/>
        <v>GALPERTI</v>
      </c>
      <c r="G4677" t="s">
        <v>8611</v>
      </c>
      <c r="H4677" s="62">
        <v>12143076000155</v>
      </c>
      <c r="I4677" t="s">
        <v>869</v>
      </c>
      <c r="J4677">
        <v>1</v>
      </c>
      <c r="K4677">
        <v>2059.63</v>
      </c>
    </row>
    <row r="4678" spans="1:11" x14ac:dyDescent="0.25">
      <c r="A4678" t="s">
        <v>6037</v>
      </c>
      <c r="B4678" t="str">
        <f>C4678&amp;"-"&amp;COUNTIF(C$2:C4678,C4678)</f>
        <v>5748-10</v>
      </c>
      <c r="C4678">
        <v>5748</v>
      </c>
      <c r="D4678" s="57">
        <v>45197</v>
      </c>
      <c r="E4678" s="84" t="str">
        <f>F4678&amp;"-"&amp;COUNTIF($F$2:F4678,F4678)</f>
        <v>GALPERTI-10</v>
      </c>
      <c r="F4678" s="84" t="str">
        <f t="shared" si="187"/>
        <v>GALPERTI</v>
      </c>
      <c r="G4678" t="s">
        <v>8611</v>
      </c>
      <c r="H4678" s="62">
        <v>12143076000155</v>
      </c>
      <c r="I4678" t="s">
        <v>869</v>
      </c>
      <c r="J4678">
        <v>9</v>
      </c>
      <c r="K4678">
        <v>378.99</v>
      </c>
    </row>
    <row r="4679" spans="1:11" x14ac:dyDescent="0.25">
      <c r="A4679" t="s">
        <v>6037</v>
      </c>
      <c r="B4679" t="str">
        <f>C4679&amp;"-"&amp;COUNTIF(C$2:C4679,C4679)</f>
        <v>5748-11</v>
      </c>
      <c r="C4679">
        <v>5748</v>
      </c>
      <c r="D4679" s="57">
        <v>45197</v>
      </c>
      <c r="E4679" s="84" t="str">
        <f>F4679&amp;"-"&amp;COUNTIF($F$2:F4679,F4679)</f>
        <v>GALPERTI-11</v>
      </c>
      <c r="F4679" s="84" t="str">
        <f t="shared" si="187"/>
        <v>GALPERTI</v>
      </c>
      <c r="G4679" t="s">
        <v>8611</v>
      </c>
      <c r="H4679" s="62">
        <v>12143076000155</v>
      </c>
      <c r="I4679" t="s">
        <v>869</v>
      </c>
      <c r="J4679">
        <v>2</v>
      </c>
      <c r="K4679">
        <v>273.98</v>
      </c>
    </row>
    <row r="4680" spans="1:11" x14ac:dyDescent="0.25">
      <c r="A4680" t="s">
        <v>6037</v>
      </c>
      <c r="B4680" t="str">
        <f>C4680&amp;"-"&amp;COUNTIF(C$2:C4680,C4680)</f>
        <v>5748-12</v>
      </c>
      <c r="C4680">
        <v>5748</v>
      </c>
      <c r="D4680" s="57">
        <v>45197</v>
      </c>
      <c r="E4680" s="84" t="str">
        <f>F4680&amp;"-"&amp;COUNTIF($F$2:F4680,F4680)</f>
        <v>GALPERTI-12</v>
      </c>
      <c r="F4680" s="84" t="str">
        <f t="shared" si="187"/>
        <v>GALPERTI</v>
      </c>
      <c r="G4680" t="s">
        <v>8611</v>
      </c>
      <c r="H4680" s="62">
        <v>12143076000155</v>
      </c>
      <c r="I4680" t="s">
        <v>869</v>
      </c>
      <c r="J4680">
        <v>1</v>
      </c>
      <c r="K4680">
        <v>996.33</v>
      </c>
    </row>
    <row r="4681" spans="1:11" x14ac:dyDescent="0.25">
      <c r="A4681" t="s">
        <v>6037</v>
      </c>
      <c r="B4681" t="str">
        <f>C4681&amp;"-"&amp;COUNTIF(C$2:C4681,C4681)</f>
        <v>5748-13</v>
      </c>
      <c r="C4681">
        <v>5748</v>
      </c>
      <c r="D4681" s="57">
        <v>45197</v>
      </c>
      <c r="E4681" s="84" t="str">
        <f>F4681&amp;"-"&amp;COUNTIF($F$2:F4681,F4681)</f>
        <v>GALPERTI-13</v>
      </c>
      <c r="F4681" s="84" t="str">
        <f t="shared" si="187"/>
        <v>GALPERTI</v>
      </c>
      <c r="G4681" t="s">
        <v>8611</v>
      </c>
      <c r="H4681" s="62">
        <v>12143076000155</v>
      </c>
      <c r="I4681" t="s">
        <v>869</v>
      </c>
      <c r="J4681">
        <v>2</v>
      </c>
      <c r="K4681">
        <v>2631.3</v>
      </c>
    </row>
    <row r="4682" spans="1:11" x14ac:dyDescent="0.25">
      <c r="A4682" t="s">
        <v>6037</v>
      </c>
      <c r="B4682" t="str">
        <f>C4682&amp;"-"&amp;COUNTIF(C$2:C4682,C4682)</f>
        <v>5748-14</v>
      </c>
      <c r="C4682">
        <v>5748</v>
      </c>
      <c r="D4682" s="57">
        <v>45197</v>
      </c>
      <c r="E4682" s="84" t="str">
        <f>F4682&amp;"-"&amp;COUNTIF($F$2:F4682,F4682)</f>
        <v>GALPERTI-14</v>
      </c>
      <c r="F4682" s="84" t="str">
        <f t="shared" si="187"/>
        <v>GALPERTI</v>
      </c>
      <c r="G4682" t="s">
        <v>8611</v>
      </c>
      <c r="H4682" s="62">
        <v>12143076000155</v>
      </c>
      <c r="I4682" t="s">
        <v>869</v>
      </c>
      <c r="J4682">
        <v>3</v>
      </c>
      <c r="K4682">
        <v>107.79</v>
      </c>
    </row>
    <row r="4683" spans="1:11" x14ac:dyDescent="0.25">
      <c r="A4683" t="s">
        <v>6037</v>
      </c>
      <c r="B4683" t="str">
        <f>C4683&amp;"-"&amp;COUNTIF(C$2:C4683,C4683)</f>
        <v>5748-15</v>
      </c>
      <c r="C4683">
        <v>5748</v>
      </c>
      <c r="D4683" s="57">
        <v>45197</v>
      </c>
      <c r="E4683" s="84" t="str">
        <f>F4683&amp;"-"&amp;COUNTIF($F$2:F4683,F4683)</f>
        <v>GALPERTI-15</v>
      </c>
      <c r="F4683" s="84" t="str">
        <f t="shared" si="187"/>
        <v>GALPERTI</v>
      </c>
      <c r="G4683" t="s">
        <v>8611</v>
      </c>
      <c r="H4683" s="62">
        <v>12143076000155</v>
      </c>
      <c r="I4683" t="s">
        <v>869</v>
      </c>
      <c r="J4683">
        <v>1</v>
      </c>
      <c r="K4683">
        <v>460.06</v>
      </c>
    </row>
    <row r="4684" spans="1:11" x14ac:dyDescent="0.25">
      <c r="A4684" t="s">
        <v>6037</v>
      </c>
      <c r="B4684" t="str">
        <f>C4684&amp;"-"&amp;COUNTIF(C$2:C4684,C4684)</f>
        <v>5748-16</v>
      </c>
      <c r="C4684">
        <v>5748</v>
      </c>
      <c r="D4684" s="57">
        <v>45197</v>
      </c>
      <c r="E4684" s="84" t="str">
        <f>F4684&amp;"-"&amp;COUNTIF($F$2:F4684,F4684)</f>
        <v>GALPERTI-16</v>
      </c>
      <c r="F4684" s="84" t="str">
        <f t="shared" si="187"/>
        <v>GALPERTI</v>
      </c>
      <c r="G4684" t="s">
        <v>8611</v>
      </c>
      <c r="H4684" s="62">
        <v>12143076000155</v>
      </c>
      <c r="I4684" t="s">
        <v>869</v>
      </c>
      <c r="J4684">
        <v>2</v>
      </c>
      <c r="K4684">
        <v>181.3</v>
      </c>
    </row>
    <row r="4685" spans="1:11" x14ac:dyDescent="0.25">
      <c r="A4685" t="s">
        <v>6037</v>
      </c>
      <c r="B4685" t="str">
        <f>C4685&amp;"-"&amp;COUNTIF(C$2:C4685,C4685)</f>
        <v>5748-17</v>
      </c>
      <c r="C4685">
        <v>5748</v>
      </c>
      <c r="D4685" s="57">
        <v>45197</v>
      </c>
      <c r="E4685" s="84" t="str">
        <f>F4685&amp;"-"&amp;COUNTIF($F$2:F4685,F4685)</f>
        <v>GALPERTI-17</v>
      </c>
      <c r="F4685" s="84" t="str">
        <f t="shared" si="187"/>
        <v>GALPERTI</v>
      </c>
      <c r="G4685" t="s">
        <v>8611</v>
      </c>
      <c r="H4685" s="62">
        <v>12143076000155</v>
      </c>
      <c r="I4685" t="s">
        <v>869</v>
      </c>
      <c r="J4685">
        <v>8</v>
      </c>
      <c r="K4685">
        <v>725.2</v>
      </c>
    </row>
    <row r="4686" spans="1:11" x14ac:dyDescent="0.25">
      <c r="A4686" t="s">
        <v>6037</v>
      </c>
      <c r="B4686" t="str">
        <f>C4686&amp;"-"&amp;COUNTIF(C$2:C4686,C4686)</f>
        <v>5748-18</v>
      </c>
      <c r="C4686">
        <v>5748</v>
      </c>
      <c r="D4686" s="57">
        <v>45197</v>
      </c>
      <c r="E4686" s="84" t="str">
        <f>F4686&amp;"-"&amp;COUNTIF($F$2:F4686,F4686)</f>
        <v>GALPERTI-18</v>
      </c>
      <c r="F4686" s="84" t="str">
        <f t="shared" si="187"/>
        <v>GALPERTI</v>
      </c>
      <c r="G4686" t="s">
        <v>8611</v>
      </c>
      <c r="H4686" s="62">
        <v>12143076000155</v>
      </c>
      <c r="I4686" t="s">
        <v>869</v>
      </c>
      <c r="J4686">
        <v>1</v>
      </c>
      <c r="K4686">
        <v>675.99</v>
      </c>
    </row>
    <row r="4687" spans="1:11" x14ac:dyDescent="0.25">
      <c r="A4687" t="s">
        <v>6037</v>
      </c>
      <c r="B4687" t="str">
        <f>C4687&amp;"-"&amp;COUNTIF(C$2:C4687,C4687)</f>
        <v>5748-19</v>
      </c>
      <c r="C4687">
        <v>5748</v>
      </c>
      <c r="D4687" s="57">
        <v>45197</v>
      </c>
      <c r="E4687" s="84" t="str">
        <f>F4687&amp;"-"&amp;COUNTIF($F$2:F4687,F4687)</f>
        <v>GALPERTI-19</v>
      </c>
      <c r="F4687" s="84" t="str">
        <f t="shared" si="187"/>
        <v>GALPERTI</v>
      </c>
      <c r="G4687" t="s">
        <v>8611</v>
      </c>
      <c r="H4687" s="62">
        <v>12143076000155</v>
      </c>
      <c r="I4687" t="s">
        <v>869</v>
      </c>
      <c r="J4687">
        <v>3</v>
      </c>
      <c r="K4687">
        <v>1024.08</v>
      </c>
    </row>
    <row r="4688" spans="1:11" x14ac:dyDescent="0.25">
      <c r="A4688" t="s">
        <v>6037</v>
      </c>
      <c r="B4688" t="str">
        <f>C4688&amp;"-"&amp;COUNTIF(C$2:C4688,C4688)</f>
        <v>5748-20</v>
      </c>
      <c r="C4688">
        <v>5748</v>
      </c>
      <c r="D4688" s="57">
        <v>45197</v>
      </c>
      <c r="E4688" s="84" t="str">
        <f>F4688&amp;"-"&amp;COUNTIF($F$2:F4688,F4688)</f>
        <v>GALPERTI-20</v>
      </c>
      <c r="F4688" s="84" t="str">
        <f t="shared" si="187"/>
        <v>GALPERTI</v>
      </c>
      <c r="G4688" t="s">
        <v>8611</v>
      </c>
      <c r="H4688" s="62">
        <v>12143076000155</v>
      </c>
      <c r="I4688" t="s">
        <v>869</v>
      </c>
      <c r="J4688">
        <v>15</v>
      </c>
      <c r="K4688">
        <v>4336.5</v>
      </c>
    </row>
    <row r="4689" spans="1:11" x14ac:dyDescent="0.25">
      <c r="A4689" t="s">
        <v>6037</v>
      </c>
      <c r="B4689" t="str">
        <f>C4689&amp;"-"&amp;COUNTIF(C$2:C4689,C4689)</f>
        <v>5748-21</v>
      </c>
      <c r="C4689">
        <v>5748</v>
      </c>
      <c r="D4689" s="57">
        <v>45197</v>
      </c>
      <c r="E4689" s="84" t="str">
        <f>F4689&amp;"-"&amp;COUNTIF($F$2:F4689,F4689)</f>
        <v>GALPERTI-21</v>
      </c>
      <c r="F4689" s="84" t="str">
        <f t="shared" si="187"/>
        <v>GALPERTI</v>
      </c>
      <c r="G4689" t="s">
        <v>8611</v>
      </c>
      <c r="H4689" s="62">
        <v>12143076000155</v>
      </c>
      <c r="I4689" t="s">
        <v>869</v>
      </c>
      <c r="J4689">
        <v>9</v>
      </c>
      <c r="K4689">
        <v>526.5</v>
      </c>
    </row>
    <row r="4690" spans="1:11" x14ac:dyDescent="0.25">
      <c r="A4690" t="s">
        <v>6037</v>
      </c>
      <c r="B4690" t="str">
        <f>C4690&amp;"-"&amp;COUNTIF(C$2:C4690,C4690)</f>
        <v>5748-22</v>
      </c>
      <c r="C4690">
        <v>5748</v>
      </c>
      <c r="D4690" s="57">
        <v>45197</v>
      </c>
      <c r="E4690" s="84" t="str">
        <f>F4690&amp;"-"&amp;COUNTIF($F$2:F4690,F4690)</f>
        <v>GALPERTI-22</v>
      </c>
      <c r="F4690" s="84" t="str">
        <f t="shared" si="187"/>
        <v>GALPERTI</v>
      </c>
      <c r="G4690" t="s">
        <v>8611</v>
      </c>
      <c r="H4690" s="62">
        <v>12143076000155</v>
      </c>
      <c r="I4690" t="s">
        <v>869</v>
      </c>
      <c r="J4690">
        <v>57</v>
      </c>
      <c r="K4690">
        <v>2550.75</v>
      </c>
    </row>
    <row r="4691" spans="1:11" x14ac:dyDescent="0.25">
      <c r="A4691" t="s">
        <v>6037</v>
      </c>
      <c r="B4691" t="str">
        <f>C4691&amp;"-"&amp;COUNTIF(C$2:C4691,C4691)</f>
        <v>5748-23</v>
      </c>
      <c r="C4691">
        <v>5748</v>
      </c>
      <c r="D4691" s="57">
        <v>45197</v>
      </c>
      <c r="E4691" s="84" t="str">
        <f>F4691&amp;"-"&amp;COUNTIF($F$2:F4691,F4691)</f>
        <v>GALPERTI-23</v>
      </c>
      <c r="F4691" s="84" t="str">
        <f t="shared" si="187"/>
        <v>GALPERTI</v>
      </c>
      <c r="G4691" t="s">
        <v>8611</v>
      </c>
      <c r="H4691" s="62">
        <v>12143076000155</v>
      </c>
      <c r="I4691" t="s">
        <v>869</v>
      </c>
      <c r="J4691">
        <v>2</v>
      </c>
      <c r="K4691">
        <v>568.20000000000005</v>
      </c>
    </row>
    <row r="4692" spans="1:11" x14ac:dyDescent="0.25">
      <c r="A4692" t="s">
        <v>6037</v>
      </c>
      <c r="B4692" t="str">
        <f>C4692&amp;"-"&amp;COUNTIF(C$2:C4692,C4692)</f>
        <v>5748-24</v>
      </c>
      <c r="C4692">
        <v>5748</v>
      </c>
      <c r="D4692" s="57">
        <v>45197</v>
      </c>
      <c r="E4692" s="84" t="str">
        <f>F4692&amp;"-"&amp;COUNTIF($F$2:F4692,F4692)</f>
        <v>GALPERTI-24</v>
      </c>
      <c r="F4692" s="84" t="str">
        <f t="shared" si="187"/>
        <v>GALPERTI</v>
      </c>
      <c r="G4692" t="s">
        <v>8611</v>
      </c>
      <c r="H4692" s="62">
        <v>12143076000155</v>
      </c>
      <c r="I4692" t="s">
        <v>869</v>
      </c>
      <c r="J4692">
        <v>2</v>
      </c>
      <c r="K4692">
        <v>142.58000000000001</v>
      </c>
    </row>
    <row r="4693" spans="1:11" x14ac:dyDescent="0.25">
      <c r="A4693" t="s">
        <v>6039</v>
      </c>
      <c r="B4693" t="str">
        <f>C4693&amp;"-"&amp;COUNTIF(C$2:C4693,C4693)</f>
        <v>5748-25</v>
      </c>
      <c r="C4693">
        <v>5748</v>
      </c>
      <c r="D4693" s="57">
        <v>45197</v>
      </c>
      <c r="E4693" s="84" t="str">
        <f>F4693&amp;"-"&amp;COUNTIF($F$2:F4693,F4693)</f>
        <v>GALPERTI-25</v>
      </c>
      <c r="F4693" s="84" t="str">
        <f t="shared" si="187"/>
        <v>GALPERTI</v>
      </c>
      <c r="G4693" t="s">
        <v>8611</v>
      </c>
      <c r="H4693" s="62">
        <v>12143076000155</v>
      </c>
      <c r="I4693" t="s">
        <v>869</v>
      </c>
      <c r="J4693">
        <v>2</v>
      </c>
      <c r="K4693">
        <v>2137.64</v>
      </c>
    </row>
    <row r="4694" spans="1:11" x14ac:dyDescent="0.25">
      <c r="A4694" t="s">
        <v>6039</v>
      </c>
      <c r="B4694" t="str">
        <f>C4694&amp;"-"&amp;COUNTIF(C$2:C4694,C4694)</f>
        <v>5748-26</v>
      </c>
      <c r="C4694">
        <v>5748</v>
      </c>
      <c r="D4694" s="57">
        <v>45197</v>
      </c>
      <c r="E4694" s="84" t="str">
        <f>F4694&amp;"-"&amp;COUNTIF($F$2:F4694,F4694)</f>
        <v>GALPERTI-26</v>
      </c>
      <c r="F4694" s="84" t="str">
        <f t="shared" si="187"/>
        <v>GALPERTI</v>
      </c>
      <c r="G4694" t="s">
        <v>8611</v>
      </c>
      <c r="H4694" s="62">
        <v>12143076000155</v>
      </c>
      <c r="I4694" t="s">
        <v>869</v>
      </c>
      <c r="J4694">
        <v>1</v>
      </c>
      <c r="K4694">
        <v>452.43</v>
      </c>
    </row>
    <row r="4695" spans="1:11" x14ac:dyDescent="0.25">
      <c r="A4695" t="s">
        <v>6039</v>
      </c>
      <c r="B4695" t="str">
        <f>C4695&amp;"-"&amp;COUNTIF(C$2:C4695,C4695)</f>
        <v>5748-27</v>
      </c>
      <c r="C4695">
        <v>5748</v>
      </c>
      <c r="D4695" s="57">
        <v>45197</v>
      </c>
      <c r="E4695" s="84" t="str">
        <f>F4695&amp;"-"&amp;COUNTIF($F$2:F4695,F4695)</f>
        <v>GALPERTI-27</v>
      </c>
      <c r="F4695" s="84" t="str">
        <f t="shared" si="187"/>
        <v>GALPERTI</v>
      </c>
      <c r="G4695" t="s">
        <v>8611</v>
      </c>
      <c r="H4695" s="62">
        <v>12143076000155</v>
      </c>
      <c r="I4695" t="s">
        <v>869</v>
      </c>
      <c r="J4695">
        <v>1</v>
      </c>
      <c r="K4695">
        <v>199.26</v>
      </c>
    </row>
    <row r="4696" spans="1:11" x14ac:dyDescent="0.25">
      <c r="A4696" t="s">
        <v>6037</v>
      </c>
      <c r="B4696" t="str">
        <f>C4696&amp;"-"&amp;COUNTIF(C$2:C4696,C4696)</f>
        <v>5748-28</v>
      </c>
      <c r="C4696">
        <v>5748</v>
      </c>
      <c r="D4696" s="57">
        <v>45197</v>
      </c>
      <c r="E4696" s="84" t="str">
        <f>F4696&amp;"-"&amp;COUNTIF($F$2:F4696,F4696)</f>
        <v>GALPERTI-28</v>
      </c>
      <c r="F4696" s="84" t="str">
        <f t="shared" si="187"/>
        <v>GALPERTI</v>
      </c>
      <c r="G4696" t="s">
        <v>8611</v>
      </c>
      <c r="H4696" s="62">
        <v>12143076000155</v>
      </c>
      <c r="I4696" t="s">
        <v>869</v>
      </c>
      <c r="J4696">
        <v>7</v>
      </c>
      <c r="K4696">
        <v>2212.35</v>
      </c>
    </row>
    <row r="4697" spans="1:11" x14ac:dyDescent="0.25">
      <c r="A4697" t="s">
        <v>6037</v>
      </c>
      <c r="B4697" t="str">
        <f>C4697&amp;"-"&amp;COUNTIF(C$2:C4697,C4697)</f>
        <v>5748-29</v>
      </c>
      <c r="C4697">
        <v>5748</v>
      </c>
      <c r="D4697" s="57">
        <v>45197</v>
      </c>
      <c r="E4697" s="84" t="str">
        <f>F4697&amp;"-"&amp;COUNTIF($F$2:F4697,F4697)</f>
        <v>GALPERTI-29</v>
      </c>
      <c r="F4697" s="84" t="str">
        <f t="shared" si="187"/>
        <v>GALPERTI</v>
      </c>
      <c r="G4697" t="s">
        <v>8611</v>
      </c>
      <c r="H4697" s="62">
        <v>12143076000155</v>
      </c>
      <c r="I4697" t="s">
        <v>869</v>
      </c>
      <c r="J4697">
        <v>8</v>
      </c>
      <c r="K4697">
        <v>5703.6</v>
      </c>
    </row>
    <row r="4698" spans="1:11" x14ac:dyDescent="0.25">
      <c r="A4698" t="s">
        <v>6037</v>
      </c>
      <c r="B4698" t="str">
        <f>C4698&amp;"-"&amp;COUNTIF(C$2:C4698,C4698)</f>
        <v>5748-30</v>
      </c>
      <c r="C4698">
        <v>5748</v>
      </c>
      <c r="D4698" s="57">
        <v>45197</v>
      </c>
      <c r="E4698" s="84" t="str">
        <f>F4698&amp;"-"&amp;COUNTIF($F$2:F4698,F4698)</f>
        <v>GALPERTI-30</v>
      </c>
      <c r="F4698" s="84" t="str">
        <f t="shared" si="187"/>
        <v>GALPERTI</v>
      </c>
      <c r="G4698" t="s">
        <v>8611</v>
      </c>
      <c r="H4698" s="62">
        <v>12143076000155</v>
      </c>
      <c r="I4698" t="s">
        <v>869</v>
      </c>
      <c r="J4698">
        <v>18</v>
      </c>
      <c r="K4698">
        <v>1212.8399999999999</v>
      </c>
    </row>
    <row r="4699" spans="1:11" x14ac:dyDescent="0.25">
      <c r="A4699" t="s">
        <v>6037</v>
      </c>
      <c r="B4699" t="str">
        <f>C4699&amp;"-"&amp;COUNTIF(C$2:C4699,C4699)</f>
        <v>5748-31</v>
      </c>
      <c r="C4699">
        <v>5748</v>
      </c>
      <c r="D4699" s="57">
        <v>45197</v>
      </c>
      <c r="E4699" s="84" t="str">
        <f>F4699&amp;"-"&amp;COUNTIF($F$2:F4699,F4699)</f>
        <v>GALPERTI-31</v>
      </c>
      <c r="F4699" s="84" t="str">
        <f t="shared" si="187"/>
        <v>GALPERTI</v>
      </c>
      <c r="G4699" t="s">
        <v>8611</v>
      </c>
      <c r="H4699" s="62">
        <v>12143076000155</v>
      </c>
      <c r="I4699" t="s">
        <v>869</v>
      </c>
      <c r="J4699">
        <v>2</v>
      </c>
      <c r="K4699">
        <v>374.02</v>
      </c>
    </row>
    <row r="4700" spans="1:11" x14ac:dyDescent="0.25">
      <c r="A4700" t="s">
        <v>6037</v>
      </c>
      <c r="B4700" t="str">
        <f>C4700&amp;"-"&amp;COUNTIF(C$2:C4700,C4700)</f>
        <v>5748-32</v>
      </c>
      <c r="C4700">
        <v>5748</v>
      </c>
      <c r="D4700" s="57">
        <v>45197</v>
      </c>
      <c r="E4700" s="84" t="str">
        <f>F4700&amp;"-"&amp;COUNTIF($F$2:F4700,F4700)</f>
        <v>GALPERTI-32</v>
      </c>
      <c r="F4700" s="84" t="str">
        <f t="shared" si="187"/>
        <v>GALPERTI</v>
      </c>
      <c r="G4700" t="s">
        <v>8611</v>
      </c>
      <c r="H4700" s="62">
        <v>12143076000155</v>
      </c>
      <c r="I4700" t="s">
        <v>869</v>
      </c>
      <c r="J4700">
        <v>1</v>
      </c>
      <c r="K4700">
        <v>261.33</v>
      </c>
    </row>
    <row r="4701" spans="1:11" x14ac:dyDescent="0.25">
      <c r="A4701" t="s">
        <v>6037</v>
      </c>
      <c r="B4701" t="str">
        <f>C4701&amp;"-"&amp;COUNTIF(C$2:C4701,C4701)</f>
        <v>5748-33</v>
      </c>
      <c r="C4701">
        <v>5748</v>
      </c>
      <c r="D4701" s="57">
        <v>45197</v>
      </c>
      <c r="E4701" s="84" t="str">
        <f>F4701&amp;"-"&amp;COUNTIF($F$2:F4701,F4701)</f>
        <v>GALPERTI-33</v>
      </c>
      <c r="F4701" s="84" t="str">
        <f t="shared" si="187"/>
        <v>GALPERTI</v>
      </c>
      <c r="G4701" t="s">
        <v>8611</v>
      </c>
      <c r="H4701" s="62">
        <v>12143076000155</v>
      </c>
      <c r="I4701" t="s">
        <v>869</v>
      </c>
      <c r="J4701">
        <v>10</v>
      </c>
      <c r="K4701">
        <v>1369.9</v>
      </c>
    </row>
    <row r="4702" spans="1:11" x14ac:dyDescent="0.25">
      <c r="A4702" t="s">
        <v>6037</v>
      </c>
      <c r="B4702" t="str">
        <f>C4702&amp;"-"&amp;COUNTIF(C$2:C4702,C4702)</f>
        <v>5748-34</v>
      </c>
      <c r="C4702">
        <v>5748</v>
      </c>
      <c r="D4702" s="57">
        <v>45197</v>
      </c>
      <c r="E4702" s="84" t="str">
        <f>F4702&amp;"-"&amp;COUNTIF($F$2:F4702,F4702)</f>
        <v>GALPERTI-34</v>
      </c>
      <c r="F4702" s="84" t="str">
        <f t="shared" si="187"/>
        <v>GALPERTI</v>
      </c>
      <c r="G4702" t="s">
        <v>8611</v>
      </c>
      <c r="H4702" s="62">
        <v>12143076000155</v>
      </c>
      <c r="I4702" t="s">
        <v>869</v>
      </c>
      <c r="J4702">
        <v>1</v>
      </c>
      <c r="K4702">
        <v>31.92</v>
      </c>
    </row>
    <row r="4703" spans="1:11" x14ac:dyDescent="0.25">
      <c r="A4703" t="s">
        <v>6037</v>
      </c>
      <c r="B4703" t="str">
        <f>C4703&amp;"-"&amp;COUNTIF(C$2:C4703,C4703)</f>
        <v>5749-1</v>
      </c>
      <c r="C4703">
        <v>5749</v>
      </c>
      <c r="D4703" s="57">
        <v>45197</v>
      </c>
      <c r="E4703" s="84" t="str">
        <f>F4703&amp;"-"&amp;COUNTIF($F$2:F4703,F4703)</f>
        <v>GALPERTI-35</v>
      </c>
      <c r="F4703" s="84" t="str">
        <f t="shared" si="187"/>
        <v>GALPERTI</v>
      </c>
      <c r="G4703" t="s">
        <v>8611</v>
      </c>
      <c r="H4703" s="62">
        <v>12143076000155</v>
      </c>
      <c r="I4703" t="s">
        <v>869</v>
      </c>
      <c r="J4703">
        <v>18</v>
      </c>
      <c r="K4703">
        <v>23681.7</v>
      </c>
    </row>
    <row r="4704" spans="1:11" x14ac:dyDescent="0.25">
      <c r="A4704" t="s">
        <v>6037</v>
      </c>
      <c r="B4704" t="str">
        <f>C4704&amp;"-"&amp;COUNTIF(C$2:C4704,C4704)</f>
        <v>5749-2</v>
      </c>
      <c r="C4704">
        <v>5749</v>
      </c>
      <c r="D4704" s="57">
        <v>45197</v>
      </c>
      <c r="E4704" s="84" t="str">
        <f>F4704&amp;"-"&amp;COUNTIF($F$2:F4704,F4704)</f>
        <v>GALPERTI-36</v>
      </c>
      <c r="F4704" s="84" t="str">
        <f t="shared" si="187"/>
        <v>GALPERTI</v>
      </c>
      <c r="G4704" t="s">
        <v>8611</v>
      </c>
      <c r="H4704" s="62">
        <v>12143076000155</v>
      </c>
      <c r="I4704" t="s">
        <v>869</v>
      </c>
      <c r="J4704">
        <v>15</v>
      </c>
      <c r="K4704">
        <v>23850.75</v>
      </c>
    </row>
    <row r="4705" spans="1:11" x14ac:dyDescent="0.25">
      <c r="A4705" t="s">
        <v>6037</v>
      </c>
      <c r="B4705" t="str">
        <f>C4705&amp;"-"&amp;COUNTIF(C$2:C4705,C4705)</f>
        <v>5749-3</v>
      </c>
      <c r="C4705">
        <v>5749</v>
      </c>
      <c r="D4705" s="57">
        <v>45197</v>
      </c>
      <c r="E4705" s="84" t="str">
        <f>F4705&amp;"-"&amp;COUNTIF($F$2:F4705,F4705)</f>
        <v>GALPERTI-37</v>
      </c>
      <c r="F4705" s="84" t="str">
        <f t="shared" si="187"/>
        <v>GALPERTI</v>
      </c>
      <c r="G4705" t="s">
        <v>8611</v>
      </c>
      <c r="H4705" s="62">
        <v>12143076000155</v>
      </c>
      <c r="I4705" t="s">
        <v>869</v>
      </c>
      <c r="J4705">
        <v>37</v>
      </c>
      <c r="K4705">
        <v>2278.09</v>
      </c>
    </row>
    <row r="4706" spans="1:11" x14ac:dyDescent="0.25">
      <c r="A4706" t="s">
        <v>6037</v>
      </c>
      <c r="B4706" t="str">
        <f>C4706&amp;"-"&amp;COUNTIF(C$2:C4706,C4706)</f>
        <v>5749-4</v>
      </c>
      <c r="C4706">
        <v>5749</v>
      </c>
      <c r="D4706" s="57">
        <v>45197</v>
      </c>
      <c r="E4706" s="84" t="str">
        <f>F4706&amp;"-"&amp;COUNTIF($F$2:F4706,F4706)</f>
        <v>GALPERTI-38</v>
      </c>
      <c r="F4706" s="84" t="str">
        <f t="shared" si="187"/>
        <v>GALPERTI</v>
      </c>
      <c r="G4706" t="s">
        <v>8611</v>
      </c>
      <c r="H4706" s="62">
        <v>12143076000155</v>
      </c>
      <c r="I4706" t="s">
        <v>869</v>
      </c>
      <c r="J4706">
        <v>3</v>
      </c>
      <c r="K4706">
        <v>2988.99</v>
      </c>
    </row>
    <row r="4707" spans="1:11" x14ac:dyDescent="0.25">
      <c r="A4707" t="s">
        <v>6037</v>
      </c>
      <c r="B4707" t="str">
        <f>C4707&amp;"-"&amp;COUNTIF(C$2:C4707,C4707)</f>
        <v>5749-5</v>
      </c>
      <c r="C4707">
        <v>5749</v>
      </c>
      <c r="D4707" s="57">
        <v>45197</v>
      </c>
      <c r="E4707" s="84" t="str">
        <f>F4707&amp;"-"&amp;COUNTIF($F$2:F4707,F4707)</f>
        <v>GALPERTI-39</v>
      </c>
      <c r="F4707" s="84" t="str">
        <f t="shared" si="187"/>
        <v>GALPERTI</v>
      </c>
      <c r="G4707" t="s">
        <v>8611</v>
      </c>
      <c r="H4707" s="62">
        <v>12143076000155</v>
      </c>
      <c r="I4707" t="s">
        <v>869</v>
      </c>
      <c r="J4707">
        <v>1</v>
      </c>
      <c r="K4707">
        <v>146.18</v>
      </c>
    </row>
    <row r="4708" spans="1:11" x14ac:dyDescent="0.25">
      <c r="A4708" t="s">
        <v>6037</v>
      </c>
      <c r="B4708" t="str">
        <f>C4708&amp;"-"&amp;COUNTIF(C$2:C4708,C4708)</f>
        <v>5749-6</v>
      </c>
      <c r="C4708">
        <v>5749</v>
      </c>
      <c r="D4708" s="57">
        <v>45197</v>
      </c>
      <c r="E4708" s="84" t="str">
        <f>F4708&amp;"-"&amp;COUNTIF($F$2:F4708,F4708)</f>
        <v>GALPERTI-40</v>
      </c>
      <c r="F4708" s="84" t="str">
        <f t="shared" si="187"/>
        <v>GALPERTI</v>
      </c>
      <c r="G4708" t="s">
        <v>8611</v>
      </c>
      <c r="H4708" s="62">
        <v>12143076000155</v>
      </c>
      <c r="I4708" t="s">
        <v>869</v>
      </c>
      <c r="J4708">
        <v>39</v>
      </c>
      <c r="K4708">
        <v>7293.39</v>
      </c>
    </row>
    <row r="4709" spans="1:11" x14ac:dyDescent="0.25">
      <c r="A4709" t="s">
        <v>6037</v>
      </c>
      <c r="B4709" t="str">
        <f>C4709&amp;"-"&amp;COUNTIF(C$2:C4709,C4709)</f>
        <v>5749-7</v>
      </c>
      <c r="C4709">
        <v>5749</v>
      </c>
      <c r="D4709" s="57">
        <v>45197</v>
      </c>
      <c r="E4709" s="84" t="str">
        <f>F4709&amp;"-"&amp;COUNTIF($F$2:F4709,F4709)</f>
        <v>GALPERTI-41</v>
      </c>
      <c r="F4709" s="84" t="str">
        <f t="shared" si="187"/>
        <v>GALPERTI</v>
      </c>
      <c r="G4709" t="s">
        <v>8611</v>
      </c>
      <c r="H4709" s="62">
        <v>12143076000155</v>
      </c>
      <c r="I4709" t="s">
        <v>869</v>
      </c>
      <c r="J4709">
        <v>1</v>
      </c>
      <c r="K4709">
        <v>3069.03</v>
      </c>
    </row>
    <row r="4710" spans="1:11" x14ac:dyDescent="0.25">
      <c r="A4710" t="s">
        <v>6037</v>
      </c>
      <c r="B4710" t="str">
        <f>C4710&amp;"-"&amp;COUNTIF(C$2:C4710,C4710)</f>
        <v>5749-8</v>
      </c>
      <c r="C4710">
        <v>5749</v>
      </c>
      <c r="D4710" s="57">
        <v>45197</v>
      </c>
      <c r="E4710" s="84" t="str">
        <f>F4710&amp;"-"&amp;COUNTIF($F$2:F4710,F4710)</f>
        <v>GALPERTI-42</v>
      </c>
      <c r="F4710" s="84" t="str">
        <f t="shared" si="187"/>
        <v>GALPERTI</v>
      </c>
      <c r="G4710" t="s">
        <v>8611</v>
      </c>
      <c r="H4710" s="62">
        <v>12143076000155</v>
      </c>
      <c r="I4710" t="s">
        <v>869</v>
      </c>
      <c r="J4710">
        <v>2</v>
      </c>
      <c r="K4710">
        <v>597.79999999999995</v>
      </c>
    </row>
    <row r="4711" spans="1:11" x14ac:dyDescent="0.25">
      <c r="A4711" t="s">
        <v>6037</v>
      </c>
      <c r="B4711" t="str">
        <f>C4711&amp;"-"&amp;COUNTIF(C$2:C4711,C4711)</f>
        <v>5749-9</v>
      </c>
      <c r="C4711">
        <v>5749</v>
      </c>
      <c r="D4711" s="57">
        <v>45197</v>
      </c>
      <c r="E4711" s="84" t="str">
        <f>F4711&amp;"-"&amp;COUNTIF($F$2:F4711,F4711)</f>
        <v>GALPERTI-43</v>
      </c>
      <c r="F4711" s="84" t="str">
        <f t="shared" si="187"/>
        <v>GALPERTI</v>
      </c>
      <c r="G4711" t="s">
        <v>8611</v>
      </c>
      <c r="H4711" s="62">
        <v>12143076000155</v>
      </c>
      <c r="I4711" t="s">
        <v>869</v>
      </c>
      <c r="J4711">
        <v>84</v>
      </c>
      <c r="K4711">
        <v>39102</v>
      </c>
    </row>
    <row r="4712" spans="1:11" x14ac:dyDescent="0.25">
      <c r="A4712" t="s">
        <v>5958</v>
      </c>
      <c r="B4712" t="str">
        <f>C4712&amp;"-"&amp;COUNTIF(C$2:C4712,C4712)</f>
        <v>76504-1</v>
      </c>
      <c r="C4712">
        <v>76504</v>
      </c>
      <c r="D4712" s="57">
        <v>45197</v>
      </c>
      <c r="E4712" s="84" t="str">
        <f>F4712&amp;"-"&amp;COUNTIF($F$2:F4712,F4712)</f>
        <v>METASA-3474</v>
      </c>
      <c r="F4712" s="84" t="str">
        <f t="shared" si="187"/>
        <v>METASA</v>
      </c>
      <c r="G4712" t="s">
        <v>8581</v>
      </c>
      <c r="H4712" s="62">
        <v>88416482000106</v>
      </c>
      <c r="I4712" t="s">
        <v>30</v>
      </c>
      <c r="J4712">
        <v>2307.2399999999998</v>
      </c>
      <c r="K4712">
        <v>38946.21</v>
      </c>
    </row>
    <row r="4713" spans="1:11" x14ac:dyDescent="0.25">
      <c r="A4713" t="s">
        <v>5958</v>
      </c>
      <c r="B4713" t="str">
        <f>C4713&amp;"-"&amp;COUNTIF(C$2:C4713,C4713)</f>
        <v>76504-2</v>
      </c>
      <c r="C4713">
        <v>76504</v>
      </c>
      <c r="D4713" s="57">
        <v>45197</v>
      </c>
      <c r="E4713" s="84" t="str">
        <f>F4713&amp;"-"&amp;COUNTIF($F$2:F4713,F4713)</f>
        <v>METASA-3475</v>
      </c>
      <c r="F4713" s="84" t="str">
        <f t="shared" si="187"/>
        <v>METASA</v>
      </c>
      <c r="G4713" t="s">
        <v>8581</v>
      </c>
      <c r="H4713" s="62">
        <v>88416482000106</v>
      </c>
      <c r="I4713" t="s">
        <v>30</v>
      </c>
      <c r="J4713">
        <v>1575.46</v>
      </c>
      <c r="K4713">
        <v>21063.9</v>
      </c>
    </row>
    <row r="4714" spans="1:11" x14ac:dyDescent="0.25">
      <c r="A4714" t="s">
        <v>5958</v>
      </c>
      <c r="B4714" t="str">
        <f>C4714&amp;"-"&amp;COUNTIF(C$2:C4714,C4714)</f>
        <v>76504-3</v>
      </c>
      <c r="C4714">
        <v>76504</v>
      </c>
      <c r="D4714" s="57">
        <v>45197</v>
      </c>
      <c r="E4714" s="84" t="str">
        <f>F4714&amp;"-"&amp;COUNTIF($F$2:F4714,F4714)</f>
        <v>METASA-3476</v>
      </c>
      <c r="F4714" s="84" t="str">
        <f t="shared" si="187"/>
        <v>METASA</v>
      </c>
      <c r="G4714" t="s">
        <v>8581</v>
      </c>
      <c r="H4714" s="62">
        <v>88416482000106</v>
      </c>
      <c r="I4714" t="s">
        <v>30</v>
      </c>
      <c r="J4714">
        <v>619.23</v>
      </c>
      <c r="K4714">
        <v>8954.07</v>
      </c>
    </row>
    <row r="4715" spans="1:11" x14ac:dyDescent="0.25">
      <c r="A4715" t="s">
        <v>5958</v>
      </c>
      <c r="B4715" t="str">
        <f>C4715&amp;"-"&amp;COUNTIF(C$2:C4715,C4715)</f>
        <v>76504-4</v>
      </c>
      <c r="C4715">
        <v>76504</v>
      </c>
      <c r="D4715" s="57">
        <v>45197</v>
      </c>
      <c r="E4715" s="84" t="str">
        <f>F4715&amp;"-"&amp;COUNTIF($F$2:F4715,F4715)</f>
        <v>METASA-3477</v>
      </c>
      <c r="F4715" s="84" t="str">
        <f t="shared" si="187"/>
        <v>METASA</v>
      </c>
      <c r="G4715" t="s">
        <v>8581</v>
      </c>
      <c r="H4715" s="62">
        <v>88416482000106</v>
      </c>
      <c r="I4715" t="s">
        <v>30</v>
      </c>
      <c r="J4715">
        <v>464.96</v>
      </c>
      <c r="K4715">
        <v>6216.52</v>
      </c>
    </row>
    <row r="4716" spans="1:11" x14ac:dyDescent="0.25">
      <c r="A4716" t="s">
        <v>5958</v>
      </c>
      <c r="B4716" t="str">
        <f>C4716&amp;"-"&amp;COUNTIF(C$2:C4716,C4716)</f>
        <v>76504-5</v>
      </c>
      <c r="C4716">
        <v>76504</v>
      </c>
      <c r="D4716" s="57">
        <v>45197</v>
      </c>
      <c r="E4716" s="84" t="str">
        <f>F4716&amp;"-"&amp;COUNTIF($F$2:F4716,F4716)</f>
        <v>METASA-3478</v>
      </c>
      <c r="F4716" s="84" t="str">
        <f t="shared" si="187"/>
        <v>METASA</v>
      </c>
      <c r="G4716" t="s">
        <v>8581</v>
      </c>
      <c r="H4716" s="62">
        <v>88416482000106</v>
      </c>
      <c r="I4716" t="s">
        <v>30</v>
      </c>
      <c r="J4716">
        <v>825.96</v>
      </c>
      <c r="K4716">
        <v>12571.11</v>
      </c>
    </row>
    <row r="4717" spans="1:11" x14ac:dyDescent="0.25">
      <c r="A4717" t="s">
        <v>5958</v>
      </c>
      <c r="B4717" t="str">
        <f>C4717&amp;"-"&amp;COUNTIF(C$2:C4717,C4717)</f>
        <v>76504-6</v>
      </c>
      <c r="C4717">
        <v>76504</v>
      </c>
      <c r="D4717" s="57">
        <v>45197</v>
      </c>
      <c r="E4717" s="84" t="str">
        <f>F4717&amp;"-"&amp;COUNTIF($F$2:F4717,F4717)</f>
        <v>METASA-3479</v>
      </c>
      <c r="F4717" s="84" t="str">
        <f t="shared" si="187"/>
        <v>METASA</v>
      </c>
      <c r="G4717" t="s">
        <v>8581</v>
      </c>
      <c r="H4717" s="62">
        <v>88416482000106</v>
      </c>
      <c r="I4717" t="s">
        <v>30</v>
      </c>
      <c r="J4717">
        <v>736.54</v>
      </c>
      <c r="K4717">
        <v>10650.37</v>
      </c>
    </row>
    <row r="4718" spans="1:11" x14ac:dyDescent="0.25">
      <c r="A4718" t="s">
        <v>5958</v>
      </c>
      <c r="B4718" t="str">
        <f>C4718&amp;"-"&amp;COUNTIF(C$2:C4718,C4718)</f>
        <v>76504-7</v>
      </c>
      <c r="C4718">
        <v>76504</v>
      </c>
      <c r="D4718" s="57">
        <v>45197</v>
      </c>
      <c r="E4718" s="84" t="str">
        <f>F4718&amp;"-"&amp;COUNTIF($F$2:F4718,F4718)</f>
        <v>METASA-3480</v>
      </c>
      <c r="F4718" s="84" t="str">
        <f t="shared" si="187"/>
        <v>METASA</v>
      </c>
      <c r="G4718" t="s">
        <v>8581</v>
      </c>
      <c r="H4718" s="62">
        <v>88416482000106</v>
      </c>
      <c r="I4718" t="s">
        <v>30</v>
      </c>
      <c r="J4718">
        <v>4966.07</v>
      </c>
      <c r="K4718">
        <v>75583.59</v>
      </c>
    </row>
    <row r="4719" spans="1:11" x14ac:dyDescent="0.25">
      <c r="A4719" t="s">
        <v>5958</v>
      </c>
      <c r="B4719" t="str">
        <f>C4719&amp;"-"&amp;COUNTIF(C$2:C4719,C4719)</f>
        <v>76504-8</v>
      </c>
      <c r="C4719">
        <v>76504</v>
      </c>
      <c r="D4719" s="57">
        <v>45197</v>
      </c>
      <c r="E4719" s="84" t="str">
        <f>F4719&amp;"-"&amp;COUNTIF($F$2:F4719,F4719)</f>
        <v>METASA-3481</v>
      </c>
      <c r="F4719" s="84" t="str">
        <f t="shared" si="187"/>
        <v>METASA</v>
      </c>
      <c r="G4719" t="s">
        <v>8581</v>
      </c>
      <c r="H4719" s="62">
        <v>88416482000106</v>
      </c>
      <c r="I4719" t="s">
        <v>30</v>
      </c>
      <c r="J4719">
        <v>3342.7</v>
      </c>
      <c r="K4719">
        <v>56424.78</v>
      </c>
    </row>
    <row r="4720" spans="1:11" x14ac:dyDescent="0.25">
      <c r="A4720" t="s">
        <v>5958</v>
      </c>
      <c r="B4720" t="str">
        <f>C4720&amp;"-"&amp;COUNTIF(C$2:C4720,C4720)</f>
        <v>76504-9</v>
      </c>
      <c r="C4720">
        <v>76504</v>
      </c>
      <c r="D4720" s="57">
        <v>45197</v>
      </c>
      <c r="E4720" s="84" t="str">
        <f>F4720&amp;"-"&amp;COUNTIF($F$2:F4720,F4720)</f>
        <v>METASA-3482</v>
      </c>
      <c r="F4720" s="84" t="str">
        <f t="shared" si="187"/>
        <v>METASA</v>
      </c>
      <c r="G4720" t="s">
        <v>8581</v>
      </c>
      <c r="H4720" s="62">
        <v>88416482000106</v>
      </c>
      <c r="I4720" t="s">
        <v>30</v>
      </c>
      <c r="J4720">
        <v>17.52</v>
      </c>
      <c r="K4720">
        <v>266.64999999999998</v>
      </c>
    </row>
    <row r="4721" spans="1:11" x14ac:dyDescent="0.25">
      <c r="A4721" t="s">
        <v>5958</v>
      </c>
      <c r="B4721" t="str">
        <f>C4721&amp;"-"&amp;COUNTIF(C$2:C4721,C4721)</f>
        <v>76504-10</v>
      </c>
      <c r="C4721">
        <v>76504</v>
      </c>
      <c r="D4721" s="57">
        <v>45197</v>
      </c>
      <c r="E4721" s="84" t="str">
        <f>F4721&amp;"-"&amp;COUNTIF($F$2:F4721,F4721)</f>
        <v>METASA-3483</v>
      </c>
      <c r="F4721" s="84" t="str">
        <f t="shared" si="187"/>
        <v>METASA</v>
      </c>
      <c r="G4721" t="s">
        <v>8581</v>
      </c>
      <c r="H4721" s="62">
        <v>88416482000106</v>
      </c>
      <c r="I4721" t="s">
        <v>30</v>
      </c>
      <c r="J4721">
        <v>1631.61</v>
      </c>
      <c r="K4721">
        <v>21814.63</v>
      </c>
    </row>
    <row r="4722" spans="1:11" x14ac:dyDescent="0.25">
      <c r="A4722" t="s">
        <v>5958</v>
      </c>
      <c r="B4722" t="str">
        <f>C4722&amp;"-"&amp;COUNTIF(C$2:C4722,C4722)</f>
        <v>76504-11</v>
      </c>
      <c r="C4722">
        <v>76504</v>
      </c>
      <c r="D4722" s="57">
        <v>45197</v>
      </c>
      <c r="E4722" s="84" t="str">
        <f>F4722&amp;"-"&amp;COUNTIF($F$2:F4722,F4722)</f>
        <v>METASA-3484</v>
      </c>
      <c r="F4722" s="84" t="str">
        <f t="shared" si="187"/>
        <v>METASA</v>
      </c>
      <c r="G4722" t="s">
        <v>8581</v>
      </c>
      <c r="H4722" s="62">
        <v>88416482000106</v>
      </c>
      <c r="I4722" t="s">
        <v>30</v>
      </c>
      <c r="J4722">
        <v>604</v>
      </c>
      <c r="K4722">
        <v>10195.52</v>
      </c>
    </row>
    <row r="4723" spans="1:11" x14ac:dyDescent="0.25">
      <c r="A4723" t="s">
        <v>5958</v>
      </c>
      <c r="B4723" t="str">
        <f>C4723&amp;"-"&amp;COUNTIF(C$2:C4723,C4723)</f>
        <v>76504-12</v>
      </c>
      <c r="C4723">
        <v>76504</v>
      </c>
      <c r="D4723" s="57">
        <v>45197</v>
      </c>
      <c r="E4723" s="84" t="str">
        <f>F4723&amp;"-"&amp;COUNTIF($F$2:F4723,F4723)</f>
        <v>METASA-3485</v>
      </c>
      <c r="F4723" s="84" t="str">
        <f t="shared" si="187"/>
        <v>METASA</v>
      </c>
      <c r="G4723" t="s">
        <v>8581</v>
      </c>
      <c r="H4723" s="62">
        <v>88416482000106</v>
      </c>
      <c r="I4723" t="s">
        <v>30</v>
      </c>
      <c r="J4723">
        <v>2753.66</v>
      </c>
      <c r="K4723">
        <v>53200.7</v>
      </c>
    </row>
    <row r="4724" spans="1:11" x14ac:dyDescent="0.25">
      <c r="A4724" t="s">
        <v>5982</v>
      </c>
      <c r="B4724" t="str">
        <f>C4724&amp;"-"&amp;COUNTIF(C$2:C4724,C4724)</f>
        <v>29368-1</v>
      </c>
      <c r="C4724">
        <v>29368</v>
      </c>
      <c r="D4724" s="57">
        <v>45197</v>
      </c>
      <c r="E4724" s="84" t="str">
        <f>F4724&amp;"-"&amp;COUNTIF($F$2:F4724,F4724)</f>
        <v>WK-158</v>
      </c>
      <c r="F4724" s="84" t="str">
        <f t="shared" si="187"/>
        <v>WK</v>
      </c>
      <c r="G4724" t="s">
        <v>8586</v>
      </c>
      <c r="H4724" s="62">
        <v>97434047000103</v>
      </c>
      <c r="I4724" t="s">
        <v>5984</v>
      </c>
      <c r="J4724">
        <v>36</v>
      </c>
      <c r="K4724">
        <v>7308</v>
      </c>
    </row>
    <row r="4725" spans="1:11" x14ac:dyDescent="0.25">
      <c r="A4725" t="s">
        <v>5960</v>
      </c>
      <c r="B4725" t="str">
        <f>C4725&amp;"-"&amp;COUNTIF(C$2:C4725,C4725)</f>
        <v>29368-2</v>
      </c>
      <c r="C4725">
        <v>29368</v>
      </c>
      <c r="D4725" s="57">
        <v>45197</v>
      </c>
      <c r="E4725" s="84" t="str">
        <f>F4725&amp;"-"&amp;COUNTIF($F$2:F4725,F4725)</f>
        <v>WK-159</v>
      </c>
      <c r="F4725" s="84" t="str">
        <f t="shared" si="187"/>
        <v>WK</v>
      </c>
      <c r="G4725" t="s">
        <v>8586</v>
      </c>
      <c r="H4725" s="62">
        <v>97434047000103</v>
      </c>
      <c r="I4725" t="s">
        <v>5984</v>
      </c>
      <c r="J4725">
        <v>18</v>
      </c>
      <c r="K4725">
        <v>9756</v>
      </c>
    </row>
    <row r="4726" spans="1:11" x14ac:dyDescent="0.25">
      <c r="A4726" t="s">
        <v>5987</v>
      </c>
      <c r="B4726" t="str">
        <f>C4726&amp;"-"&amp;COUNTIF(C$2:C4726,C4726)</f>
        <v>29379-1</v>
      </c>
      <c r="C4726">
        <v>29379</v>
      </c>
      <c r="D4726" s="57">
        <v>45197</v>
      </c>
      <c r="E4726" s="84" t="str">
        <f>F4726&amp;"-"&amp;COUNTIF($F$2:F4726,F4726)</f>
        <v>WK-160</v>
      </c>
      <c r="F4726" s="84" t="str">
        <f t="shared" si="187"/>
        <v>WK</v>
      </c>
      <c r="G4726" t="s">
        <v>8586</v>
      </c>
      <c r="H4726" s="62">
        <v>97434047000103</v>
      </c>
      <c r="I4726" t="s">
        <v>5984</v>
      </c>
      <c r="J4726">
        <v>48</v>
      </c>
      <c r="K4726">
        <v>11399.04</v>
      </c>
    </row>
    <row r="4727" spans="1:11" x14ac:dyDescent="0.25">
      <c r="A4727" t="s">
        <v>5989</v>
      </c>
      <c r="B4727" t="str">
        <f>C4727&amp;"-"&amp;COUNTIF(C$2:C4727,C4727)</f>
        <v>29379-2</v>
      </c>
      <c r="C4727">
        <v>29379</v>
      </c>
      <c r="D4727" s="57">
        <v>45197</v>
      </c>
      <c r="E4727" s="84" t="str">
        <f>F4727&amp;"-"&amp;COUNTIF($F$2:F4727,F4727)</f>
        <v>WK-161</v>
      </c>
      <c r="F4727" s="84" t="str">
        <f t="shared" si="187"/>
        <v>WK</v>
      </c>
      <c r="G4727" t="s">
        <v>8586</v>
      </c>
      <c r="H4727" s="62">
        <v>97434047000103</v>
      </c>
      <c r="I4727" t="s">
        <v>5984</v>
      </c>
      <c r="J4727">
        <v>24</v>
      </c>
      <c r="K4727">
        <v>3801.6</v>
      </c>
    </row>
    <row r="4728" spans="1:11" x14ac:dyDescent="0.25">
      <c r="A4728" t="s">
        <v>5987</v>
      </c>
      <c r="B4728" t="str">
        <f>C4728&amp;"-"&amp;COUNTIF(C$2:C4728,C4728)</f>
        <v>29379-3</v>
      </c>
      <c r="C4728">
        <v>29379</v>
      </c>
      <c r="D4728" s="57">
        <v>45197</v>
      </c>
      <c r="E4728" s="84" t="str">
        <f>F4728&amp;"-"&amp;COUNTIF($F$2:F4728,F4728)</f>
        <v>WK-162</v>
      </c>
      <c r="F4728" s="84" t="str">
        <f t="shared" si="187"/>
        <v>WK</v>
      </c>
      <c r="G4728" t="s">
        <v>8586</v>
      </c>
      <c r="H4728" s="62">
        <v>97434047000103</v>
      </c>
      <c r="I4728" t="s">
        <v>5984</v>
      </c>
      <c r="J4728">
        <v>18</v>
      </c>
      <c r="K4728">
        <v>5028.4799999999996</v>
      </c>
    </row>
    <row r="4729" spans="1:11" x14ac:dyDescent="0.25">
      <c r="A4729" t="s">
        <v>5983</v>
      </c>
      <c r="B4729" t="str">
        <f>C4729&amp;"-"&amp;COUNTIF(C$2:C4729,C4729)</f>
        <v>29379-4</v>
      </c>
      <c r="C4729">
        <v>29379</v>
      </c>
      <c r="D4729" s="57">
        <v>45197</v>
      </c>
      <c r="E4729" s="84" t="str">
        <f>F4729&amp;"-"&amp;COUNTIF($F$2:F4729,F4729)</f>
        <v>WK-163</v>
      </c>
      <c r="F4729" s="84" t="str">
        <f t="shared" si="187"/>
        <v>WK</v>
      </c>
      <c r="G4729" t="s">
        <v>8586</v>
      </c>
      <c r="H4729" s="62">
        <v>97434047000103</v>
      </c>
      <c r="I4729" t="s">
        <v>5984</v>
      </c>
      <c r="J4729">
        <v>1776</v>
      </c>
      <c r="K4729">
        <v>59673.599999999999</v>
      </c>
    </row>
    <row r="4730" spans="1:11" x14ac:dyDescent="0.25">
      <c r="A4730" t="s">
        <v>5985</v>
      </c>
      <c r="B4730" t="str">
        <f>C4730&amp;"-"&amp;COUNTIF(C$2:C4730,C4730)</f>
        <v>29379-5</v>
      </c>
      <c r="C4730">
        <v>29379</v>
      </c>
      <c r="D4730" s="57">
        <v>45197</v>
      </c>
      <c r="E4730" s="84" t="str">
        <f>F4730&amp;"-"&amp;COUNTIF($F$2:F4730,F4730)</f>
        <v>WK-164</v>
      </c>
      <c r="F4730" s="84" t="str">
        <f t="shared" si="187"/>
        <v>WK</v>
      </c>
      <c r="G4730" t="s">
        <v>8586</v>
      </c>
      <c r="H4730" s="62">
        <v>97434047000103</v>
      </c>
      <c r="I4730" t="s">
        <v>5984</v>
      </c>
      <c r="J4730">
        <v>6</v>
      </c>
      <c r="K4730">
        <v>1468.8</v>
      </c>
    </row>
    <row r="4731" spans="1:11" x14ac:dyDescent="0.25">
      <c r="A4731" t="s">
        <v>5989</v>
      </c>
      <c r="B4731" t="str">
        <f>C4731&amp;"-"&amp;COUNTIF(C$2:C4731,C4731)</f>
        <v>29379-6</v>
      </c>
      <c r="C4731">
        <v>29379</v>
      </c>
      <c r="D4731" s="57">
        <v>45197</v>
      </c>
      <c r="E4731" s="84" t="str">
        <f>F4731&amp;"-"&amp;COUNTIF($F$2:F4731,F4731)</f>
        <v>WK-165</v>
      </c>
      <c r="F4731" s="84" t="str">
        <f t="shared" si="187"/>
        <v>WK</v>
      </c>
      <c r="G4731" t="s">
        <v>8586</v>
      </c>
      <c r="H4731" s="62">
        <v>97434047000103</v>
      </c>
      <c r="I4731" t="s">
        <v>5984</v>
      </c>
      <c r="J4731">
        <v>60</v>
      </c>
      <c r="K4731">
        <v>53164.800000000003</v>
      </c>
    </row>
    <row r="4732" spans="1:11" x14ac:dyDescent="0.25">
      <c r="A4732" t="s">
        <v>5986</v>
      </c>
      <c r="B4732" t="str">
        <f>C4732&amp;"-"&amp;COUNTIF(C$2:C4732,C4732)</f>
        <v>29379-7</v>
      </c>
      <c r="C4732">
        <v>29379</v>
      </c>
      <c r="D4732" s="57">
        <v>45197</v>
      </c>
      <c r="E4732" s="84" t="str">
        <f>F4732&amp;"-"&amp;COUNTIF($F$2:F4732,F4732)</f>
        <v>WK-166</v>
      </c>
      <c r="F4732" s="84" t="str">
        <f t="shared" si="187"/>
        <v>WK</v>
      </c>
      <c r="G4732" t="s">
        <v>8586</v>
      </c>
      <c r="H4732" s="62">
        <v>97434047000103</v>
      </c>
      <c r="I4732" t="s">
        <v>5984</v>
      </c>
      <c r="J4732">
        <v>12</v>
      </c>
      <c r="K4732">
        <v>92.16</v>
      </c>
    </row>
    <row r="4733" spans="1:11" x14ac:dyDescent="0.25">
      <c r="A4733" t="s">
        <v>5968</v>
      </c>
      <c r="B4733" t="str">
        <f>C4733&amp;"-"&amp;COUNTIF(C$2:C4733,C4733)</f>
        <v>72382-1</v>
      </c>
      <c r="C4733">
        <v>72382</v>
      </c>
      <c r="D4733" s="57">
        <v>45198</v>
      </c>
      <c r="E4733" s="84" t="str">
        <f>F4733&amp;"-"&amp;COUNTIF($F$2:F4733,F4733)</f>
        <v>JOTUN-142</v>
      </c>
      <c r="F4733" s="84" t="str">
        <f t="shared" si="187"/>
        <v>JOTUN</v>
      </c>
      <c r="G4733" t="s">
        <v>8585</v>
      </c>
      <c r="H4733" s="62">
        <v>2907585000404</v>
      </c>
      <c r="I4733" t="s">
        <v>869</v>
      </c>
      <c r="J4733">
        <v>15</v>
      </c>
      <c r="K4733">
        <v>10047</v>
      </c>
    </row>
    <row r="4734" spans="1:11" x14ac:dyDescent="0.25">
      <c r="A4734" t="s">
        <v>5969</v>
      </c>
      <c r="B4734" t="str">
        <f>C4734&amp;"-"&amp;COUNTIF(C$2:C4734,C4734)</f>
        <v>72382-2</v>
      </c>
      <c r="C4734">
        <v>72382</v>
      </c>
      <c r="D4734" s="57">
        <v>45198</v>
      </c>
      <c r="E4734" s="84" t="str">
        <f>F4734&amp;"-"&amp;COUNTIF($F$2:F4734,F4734)</f>
        <v>JOTUN-143</v>
      </c>
      <c r="F4734" s="84" t="str">
        <f t="shared" si="187"/>
        <v>JOTUN</v>
      </c>
      <c r="G4734" t="s">
        <v>8585</v>
      </c>
      <c r="H4734" s="62">
        <v>2907585000404</v>
      </c>
      <c r="I4734" t="s">
        <v>869</v>
      </c>
      <c r="J4734">
        <v>5</v>
      </c>
      <c r="K4734">
        <v>609.5</v>
      </c>
    </row>
    <row r="4735" spans="1:11" x14ac:dyDescent="0.25">
      <c r="A4735" t="s">
        <v>5968</v>
      </c>
      <c r="B4735" t="str">
        <f>C4735&amp;"-"&amp;COUNTIF(C$2:C4735,C4735)</f>
        <v>72382-3</v>
      </c>
      <c r="C4735">
        <v>72382</v>
      </c>
      <c r="D4735" s="57">
        <v>45198</v>
      </c>
      <c r="E4735" s="84" t="str">
        <f>F4735&amp;"-"&amp;COUNTIF($F$2:F4735,F4735)</f>
        <v>JOTUN-144</v>
      </c>
      <c r="F4735" s="84" t="str">
        <f t="shared" si="187"/>
        <v>JOTUN</v>
      </c>
      <c r="G4735" t="s">
        <v>8585</v>
      </c>
      <c r="H4735" s="62">
        <v>2907585000404</v>
      </c>
      <c r="I4735" t="s">
        <v>869</v>
      </c>
      <c r="J4735">
        <v>15</v>
      </c>
      <c r="K4735">
        <v>7425</v>
      </c>
    </row>
    <row r="4736" spans="1:11" x14ac:dyDescent="0.25">
      <c r="A4736" t="s">
        <v>5968</v>
      </c>
      <c r="B4736" t="str">
        <f>C4736&amp;"-"&amp;COUNTIF(C$2:C4736,C4736)</f>
        <v>72389-1</v>
      </c>
      <c r="C4736">
        <v>72389</v>
      </c>
      <c r="D4736" s="57">
        <v>45198</v>
      </c>
      <c r="E4736" s="84" t="str">
        <f>F4736&amp;"-"&amp;COUNTIF($F$2:F4736,F4736)</f>
        <v>JOTUN-145</v>
      </c>
      <c r="F4736" s="84" t="str">
        <f t="shared" si="187"/>
        <v>JOTUN</v>
      </c>
      <c r="G4736" t="s">
        <v>8585</v>
      </c>
      <c r="H4736" s="62">
        <v>2907585000404</v>
      </c>
      <c r="I4736" t="s">
        <v>869</v>
      </c>
      <c r="J4736">
        <v>15</v>
      </c>
      <c r="K4736">
        <v>9193.61</v>
      </c>
    </row>
    <row r="4737" spans="1:11" x14ac:dyDescent="0.25">
      <c r="A4737" t="s">
        <v>5969</v>
      </c>
      <c r="B4737" t="str">
        <f>C4737&amp;"-"&amp;COUNTIF(C$2:C4737,C4737)</f>
        <v>72389-2</v>
      </c>
      <c r="C4737">
        <v>72389</v>
      </c>
      <c r="D4737" s="57">
        <v>45198</v>
      </c>
      <c r="E4737" s="84" t="str">
        <f>F4737&amp;"-"&amp;COUNTIF($F$2:F4737,F4737)</f>
        <v>JOTUN-146</v>
      </c>
      <c r="F4737" s="84" t="str">
        <f t="shared" si="187"/>
        <v>JOTUN</v>
      </c>
      <c r="G4737" t="s">
        <v>8585</v>
      </c>
      <c r="H4737" s="62">
        <v>2907585000404</v>
      </c>
      <c r="I4737" t="s">
        <v>869</v>
      </c>
      <c r="J4737">
        <v>5</v>
      </c>
      <c r="K4737">
        <v>558.25</v>
      </c>
    </row>
    <row r="4738" spans="1:11" x14ac:dyDescent="0.25">
      <c r="A4738" t="s">
        <v>5972</v>
      </c>
      <c r="B4738" t="str">
        <f>C4738&amp;"-"&amp;COUNTIF(C$2:C4738,C4738)</f>
        <v>72389-3</v>
      </c>
      <c r="C4738">
        <v>72389</v>
      </c>
      <c r="D4738" s="57">
        <v>45198</v>
      </c>
      <c r="E4738" s="84" t="str">
        <f>F4738&amp;"-"&amp;COUNTIF($F$2:F4738,F4738)</f>
        <v>JOTUN-147</v>
      </c>
      <c r="F4738" s="84" t="str">
        <f t="shared" si="187"/>
        <v>JOTUN</v>
      </c>
      <c r="G4738" t="s">
        <v>8585</v>
      </c>
      <c r="H4738" s="62">
        <v>2907585000404</v>
      </c>
      <c r="I4738" t="s">
        <v>869</v>
      </c>
      <c r="J4738">
        <v>55</v>
      </c>
      <c r="K4738">
        <v>1016.35</v>
      </c>
    </row>
    <row r="4739" spans="1:11" x14ac:dyDescent="0.25">
      <c r="A4739" t="s">
        <v>5968</v>
      </c>
      <c r="B4739" t="str">
        <f>C4739&amp;"-"&amp;COUNTIF(C$2:C4739,C4739)</f>
        <v>72389-4</v>
      </c>
      <c r="C4739">
        <v>72389</v>
      </c>
      <c r="D4739" s="57">
        <v>45198</v>
      </c>
      <c r="E4739" s="84" t="str">
        <f>F4739&amp;"-"&amp;COUNTIF($F$2:F4739,F4739)</f>
        <v>JOTUN-148</v>
      </c>
      <c r="F4739" s="84" t="str">
        <f t="shared" ref="F4739:F4802" si="188">LEFT(G4739,SEARCH(" ",G4739)-1)</f>
        <v>JOTUN</v>
      </c>
      <c r="G4739" t="s">
        <v>8585</v>
      </c>
      <c r="H4739" s="62">
        <v>2907585000404</v>
      </c>
      <c r="I4739" t="s">
        <v>869</v>
      </c>
      <c r="J4739">
        <v>55</v>
      </c>
      <c r="K4739">
        <v>33189.599999999999</v>
      </c>
    </row>
    <row r="4740" spans="1:11" x14ac:dyDescent="0.25">
      <c r="A4740" t="s">
        <v>5968</v>
      </c>
      <c r="B4740" t="str">
        <f>C4740&amp;"-"&amp;COUNTIF(C$2:C4740,C4740)</f>
        <v>72389-5</v>
      </c>
      <c r="C4740">
        <v>72389</v>
      </c>
      <c r="D4740" s="57">
        <v>45198</v>
      </c>
      <c r="E4740" s="84" t="str">
        <f>F4740&amp;"-"&amp;COUNTIF($F$2:F4740,F4740)</f>
        <v>JOTUN-149</v>
      </c>
      <c r="F4740" s="84" t="str">
        <f t="shared" si="188"/>
        <v>JOTUN</v>
      </c>
      <c r="G4740" t="s">
        <v>8585</v>
      </c>
      <c r="H4740" s="62">
        <v>2907585000404</v>
      </c>
      <c r="I4740" t="s">
        <v>869</v>
      </c>
      <c r="J4740">
        <v>15</v>
      </c>
      <c r="K4740">
        <v>3334.61</v>
      </c>
    </row>
    <row r="4741" spans="1:11" x14ac:dyDescent="0.25">
      <c r="A4741" t="s">
        <v>5971</v>
      </c>
      <c r="B4741" t="str">
        <f>C4741&amp;"-"&amp;COUNTIF(C$2:C4741,C4741)</f>
        <v>72389-6</v>
      </c>
      <c r="C4741">
        <v>72389</v>
      </c>
      <c r="D4741" s="57">
        <v>45198</v>
      </c>
      <c r="E4741" s="84" t="str">
        <f>F4741&amp;"-"&amp;COUNTIF($F$2:F4741,F4741)</f>
        <v>JOTUN-150</v>
      </c>
      <c r="F4741" s="84" t="str">
        <f t="shared" si="188"/>
        <v>JOTUN</v>
      </c>
      <c r="G4741" t="s">
        <v>8585</v>
      </c>
      <c r="H4741" s="62">
        <v>2907585000404</v>
      </c>
      <c r="I4741" t="s">
        <v>869</v>
      </c>
      <c r="J4741">
        <v>55</v>
      </c>
      <c r="K4741">
        <v>2829</v>
      </c>
    </row>
    <row r="4742" spans="1:11" x14ac:dyDescent="0.25">
      <c r="A4742" t="s">
        <v>5969</v>
      </c>
      <c r="B4742" t="str">
        <f>C4742&amp;"-"&amp;COUNTIF(C$2:C4742,C4742)</f>
        <v>72389-7</v>
      </c>
      <c r="C4742">
        <v>72389</v>
      </c>
      <c r="D4742" s="57">
        <v>45198</v>
      </c>
      <c r="E4742" s="84" t="str">
        <f>F4742&amp;"-"&amp;COUNTIF($F$2:F4742,F4742)</f>
        <v>JOTUN-151</v>
      </c>
      <c r="F4742" s="84" t="str">
        <f t="shared" si="188"/>
        <v>JOTUN</v>
      </c>
      <c r="G4742" t="s">
        <v>8585</v>
      </c>
      <c r="H4742" s="62">
        <v>2907585000404</v>
      </c>
      <c r="I4742" t="s">
        <v>869</v>
      </c>
      <c r="J4742">
        <v>1</v>
      </c>
      <c r="K4742">
        <v>424.45</v>
      </c>
    </row>
    <row r="4743" spans="1:11" x14ac:dyDescent="0.25">
      <c r="A4743" t="s">
        <v>5969</v>
      </c>
      <c r="B4743" t="str">
        <f>C4743&amp;"-"&amp;COUNTIF(C$2:C4743,C4743)</f>
        <v>72389-8</v>
      </c>
      <c r="C4743">
        <v>72389</v>
      </c>
      <c r="D4743" s="57">
        <v>45198</v>
      </c>
      <c r="E4743" s="84" t="str">
        <f>F4743&amp;"-"&amp;COUNTIF($F$2:F4743,F4743)</f>
        <v>JOTUN-152</v>
      </c>
      <c r="F4743" s="84" t="str">
        <f t="shared" si="188"/>
        <v>JOTUN</v>
      </c>
      <c r="G4743" t="s">
        <v>8585</v>
      </c>
      <c r="H4743" s="62">
        <v>2907585000404</v>
      </c>
      <c r="I4743" t="s">
        <v>869</v>
      </c>
      <c r="J4743">
        <v>3</v>
      </c>
      <c r="K4743">
        <v>1332.5</v>
      </c>
    </row>
    <row r="4744" spans="1:11" x14ac:dyDescent="0.25">
      <c r="A4744" t="s">
        <v>5968</v>
      </c>
      <c r="B4744" t="str">
        <f>C4744&amp;"-"&amp;COUNTIF(C$2:C4744,C4744)</f>
        <v>72389-9</v>
      </c>
      <c r="C4744">
        <v>72389</v>
      </c>
      <c r="D4744" s="57">
        <v>45198</v>
      </c>
      <c r="E4744" s="84" t="str">
        <f>F4744&amp;"-"&amp;COUNTIF($F$2:F4744,F4744)</f>
        <v>JOTUN-153</v>
      </c>
      <c r="F4744" s="84" t="str">
        <f t="shared" si="188"/>
        <v>JOTUN</v>
      </c>
      <c r="G4744" t="s">
        <v>8585</v>
      </c>
      <c r="H4744" s="62">
        <v>2907585000404</v>
      </c>
      <c r="I4744" t="s">
        <v>869</v>
      </c>
      <c r="J4744">
        <v>8</v>
      </c>
      <c r="K4744">
        <v>7924.85</v>
      </c>
    </row>
    <row r="4745" spans="1:11" x14ac:dyDescent="0.25">
      <c r="A4745" t="s">
        <v>5968</v>
      </c>
      <c r="B4745" t="str">
        <f>C4745&amp;"-"&amp;COUNTIF(C$2:C4745,C4745)</f>
        <v>72389-10</v>
      </c>
      <c r="C4745">
        <v>72389</v>
      </c>
      <c r="D4745" s="57">
        <v>45198</v>
      </c>
      <c r="E4745" s="84" t="str">
        <f>F4745&amp;"-"&amp;COUNTIF($F$2:F4745,F4745)</f>
        <v>JOTUN-154</v>
      </c>
      <c r="F4745" s="84" t="str">
        <f t="shared" si="188"/>
        <v>JOTUN</v>
      </c>
      <c r="G4745" t="s">
        <v>8585</v>
      </c>
      <c r="H4745" s="62">
        <v>2907585000404</v>
      </c>
      <c r="I4745" t="s">
        <v>869</v>
      </c>
      <c r="J4745">
        <v>8</v>
      </c>
      <c r="K4745">
        <v>1564.59</v>
      </c>
    </row>
    <row r="4746" spans="1:11" x14ac:dyDescent="0.25">
      <c r="A4746" t="s">
        <v>5958</v>
      </c>
      <c r="B4746" t="str">
        <f>C4746&amp;"-"&amp;COUNTIF(C$2:C4746,C4746)</f>
        <v>76542-1</v>
      </c>
      <c r="C4746">
        <v>76542</v>
      </c>
      <c r="D4746" s="57">
        <v>45198</v>
      </c>
      <c r="E4746" s="84" t="str">
        <f>F4746&amp;"-"&amp;COUNTIF($F$2:F4746,F4746)</f>
        <v>METASA-3486</v>
      </c>
      <c r="F4746" s="84" t="str">
        <f t="shared" si="188"/>
        <v>METASA</v>
      </c>
      <c r="G4746" t="s">
        <v>8581</v>
      </c>
      <c r="H4746" s="62">
        <v>88416482000106</v>
      </c>
      <c r="I4746" t="s">
        <v>30</v>
      </c>
      <c r="J4746">
        <v>69.930000000000007</v>
      </c>
      <c r="K4746">
        <v>1011.19</v>
      </c>
    </row>
    <row r="4747" spans="1:11" x14ac:dyDescent="0.25">
      <c r="A4747" t="s">
        <v>5958</v>
      </c>
      <c r="B4747" t="str">
        <f>C4747&amp;"-"&amp;COUNTIF(C$2:C4747,C4747)</f>
        <v>76542-2</v>
      </c>
      <c r="C4747">
        <v>76542</v>
      </c>
      <c r="D4747" s="57">
        <v>45198</v>
      </c>
      <c r="E4747" s="84" t="str">
        <f>F4747&amp;"-"&amp;COUNTIF($F$2:F4747,F4747)</f>
        <v>METASA-3487</v>
      </c>
      <c r="F4747" s="84" t="str">
        <f t="shared" si="188"/>
        <v>METASA</v>
      </c>
      <c r="G4747" t="s">
        <v>8581</v>
      </c>
      <c r="H4747" s="62">
        <v>88416482000106</v>
      </c>
      <c r="I4747" t="s">
        <v>30</v>
      </c>
      <c r="J4747">
        <v>418.68</v>
      </c>
      <c r="K4747">
        <v>6054.11</v>
      </c>
    </row>
    <row r="4748" spans="1:11" x14ac:dyDescent="0.25">
      <c r="A4748" t="s">
        <v>5958</v>
      </c>
      <c r="B4748" t="str">
        <f>C4748&amp;"-"&amp;COUNTIF(C$2:C4748,C4748)</f>
        <v>76542-3</v>
      </c>
      <c r="C4748">
        <v>76542</v>
      </c>
      <c r="D4748" s="57">
        <v>45198</v>
      </c>
      <c r="E4748" s="84" t="str">
        <f>F4748&amp;"-"&amp;COUNTIF($F$2:F4748,F4748)</f>
        <v>METASA-3488</v>
      </c>
      <c r="F4748" s="84" t="str">
        <f t="shared" si="188"/>
        <v>METASA</v>
      </c>
      <c r="G4748" t="s">
        <v>8581</v>
      </c>
      <c r="H4748" s="62">
        <v>88416482000106</v>
      </c>
      <c r="I4748" t="s">
        <v>30</v>
      </c>
      <c r="J4748">
        <v>63.1</v>
      </c>
      <c r="K4748">
        <v>1013.39</v>
      </c>
    </row>
    <row r="4749" spans="1:11" x14ac:dyDescent="0.25">
      <c r="A4749" t="s">
        <v>5958</v>
      </c>
      <c r="B4749" t="str">
        <f>C4749&amp;"-"&amp;COUNTIF(C$2:C4749,C4749)</f>
        <v>76542-4</v>
      </c>
      <c r="C4749">
        <v>76542</v>
      </c>
      <c r="D4749" s="57">
        <v>45198</v>
      </c>
      <c r="E4749" s="84" t="str">
        <f>F4749&amp;"-"&amp;COUNTIF($F$2:F4749,F4749)</f>
        <v>METASA-3489</v>
      </c>
      <c r="F4749" s="84" t="str">
        <f t="shared" si="188"/>
        <v>METASA</v>
      </c>
      <c r="G4749" t="s">
        <v>8581</v>
      </c>
      <c r="H4749" s="62">
        <v>88416482000106</v>
      </c>
      <c r="I4749" t="s">
        <v>30</v>
      </c>
      <c r="J4749">
        <v>28.6</v>
      </c>
      <c r="K4749">
        <v>413.56</v>
      </c>
    </row>
    <row r="4750" spans="1:11" x14ac:dyDescent="0.25">
      <c r="A4750" t="s">
        <v>5958</v>
      </c>
      <c r="B4750" t="str">
        <f>C4750&amp;"-"&amp;COUNTIF(C$2:C4750,C4750)</f>
        <v>76542-5</v>
      </c>
      <c r="C4750">
        <v>76542</v>
      </c>
      <c r="D4750" s="57">
        <v>45198</v>
      </c>
      <c r="E4750" s="84" t="str">
        <f>F4750&amp;"-"&amp;COUNTIF($F$2:F4750,F4750)</f>
        <v>METASA-3490</v>
      </c>
      <c r="F4750" s="84" t="str">
        <f t="shared" si="188"/>
        <v>METASA</v>
      </c>
      <c r="G4750" t="s">
        <v>8581</v>
      </c>
      <c r="H4750" s="62">
        <v>88416482000106</v>
      </c>
      <c r="I4750" t="s">
        <v>30</v>
      </c>
      <c r="J4750">
        <v>124.24</v>
      </c>
      <c r="K4750">
        <v>1796.51</v>
      </c>
    </row>
    <row r="4751" spans="1:11" x14ac:dyDescent="0.25">
      <c r="A4751" t="s">
        <v>5958</v>
      </c>
      <c r="B4751" t="str">
        <f>C4751&amp;"-"&amp;COUNTIF(C$2:C4751,C4751)</f>
        <v>76542-6</v>
      </c>
      <c r="C4751">
        <v>76542</v>
      </c>
      <c r="D4751" s="57">
        <v>45198</v>
      </c>
      <c r="E4751" s="84" t="str">
        <f>F4751&amp;"-"&amp;COUNTIF($F$2:F4751,F4751)</f>
        <v>METASA-3491</v>
      </c>
      <c r="F4751" s="84" t="str">
        <f t="shared" si="188"/>
        <v>METASA</v>
      </c>
      <c r="G4751" t="s">
        <v>8581</v>
      </c>
      <c r="H4751" s="62">
        <v>88416482000106</v>
      </c>
      <c r="I4751" t="s">
        <v>30</v>
      </c>
      <c r="J4751">
        <v>18.5</v>
      </c>
      <c r="K4751">
        <v>281.57</v>
      </c>
    </row>
    <row r="4752" spans="1:11" x14ac:dyDescent="0.25">
      <c r="A4752" t="s">
        <v>5958</v>
      </c>
      <c r="B4752" t="str">
        <f>C4752&amp;"-"&amp;COUNTIF(C$2:C4752,C4752)</f>
        <v>76542-7</v>
      </c>
      <c r="C4752">
        <v>76542</v>
      </c>
      <c r="D4752" s="57">
        <v>45198</v>
      </c>
      <c r="E4752" s="84" t="str">
        <f>F4752&amp;"-"&amp;COUNTIF($F$2:F4752,F4752)</f>
        <v>METASA-3492</v>
      </c>
      <c r="F4752" s="84" t="str">
        <f t="shared" si="188"/>
        <v>METASA</v>
      </c>
      <c r="G4752" t="s">
        <v>8581</v>
      </c>
      <c r="H4752" s="62">
        <v>88416482000106</v>
      </c>
      <c r="I4752" t="s">
        <v>30</v>
      </c>
      <c r="J4752">
        <v>48.72</v>
      </c>
      <c r="K4752">
        <v>741.52</v>
      </c>
    </row>
    <row r="4753" spans="1:11" x14ac:dyDescent="0.25">
      <c r="A4753" t="s">
        <v>5958</v>
      </c>
      <c r="B4753" t="str">
        <f>C4753&amp;"-"&amp;COUNTIF(C$2:C4753,C4753)</f>
        <v>76542-8</v>
      </c>
      <c r="C4753">
        <v>76542</v>
      </c>
      <c r="D4753" s="57">
        <v>45198</v>
      </c>
      <c r="E4753" s="84" t="str">
        <f>F4753&amp;"-"&amp;COUNTIF($F$2:F4753,F4753)</f>
        <v>METASA-3493</v>
      </c>
      <c r="F4753" s="84" t="str">
        <f t="shared" si="188"/>
        <v>METASA</v>
      </c>
      <c r="G4753" t="s">
        <v>8581</v>
      </c>
      <c r="H4753" s="62">
        <v>88416482000106</v>
      </c>
      <c r="I4753" t="s">
        <v>30</v>
      </c>
      <c r="J4753">
        <v>859.63</v>
      </c>
      <c r="K4753">
        <v>13805.66</v>
      </c>
    </row>
    <row r="4754" spans="1:11" x14ac:dyDescent="0.25">
      <c r="A4754" t="s">
        <v>5958</v>
      </c>
      <c r="B4754" t="str">
        <f>C4754&amp;"-"&amp;COUNTIF(C$2:C4754,C4754)</f>
        <v>76542-9</v>
      </c>
      <c r="C4754">
        <v>76542</v>
      </c>
      <c r="D4754" s="57">
        <v>45198</v>
      </c>
      <c r="E4754" s="84" t="str">
        <f>F4754&amp;"-"&amp;COUNTIF($F$2:F4754,F4754)</f>
        <v>METASA-3494</v>
      </c>
      <c r="F4754" s="84" t="str">
        <f t="shared" si="188"/>
        <v>METASA</v>
      </c>
      <c r="G4754" t="s">
        <v>8581</v>
      </c>
      <c r="H4754" s="62">
        <v>88416482000106</v>
      </c>
      <c r="I4754" t="s">
        <v>30</v>
      </c>
      <c r="J4754">
        <v>285.93</v>
      </c>
      <c r="K4754">
        <v>3822.88</v>
      </c>
    </row>
    <row r="4755" spans="1:11" x14ac:dyDescent="0.25">
      <c r="A4755" t="s">
        <v>5958</v>
      </c>
      <c r="B4755" t="str">
        <f>C4755&amp;"-"&amp;COUNTIF(C$2:C4755,C4755)</f>
        <v>76542-10</v>
      </c>
      <c r="C4755">
        <v>76542</v>
      </c>
      <c r="D4755" s="57">
        <v>45198</v>
      </c>
      <c r="E4755" s="84" t="str">
        <f>F4755&amp;"-"&amp;COUNTIF($F$2:F4755,F4755)</f>
        <v>METASA-3495</v>
      </c>
      <c r="F4755" s="84" t="str">
        <f t="shared" si="188"/>
        <v>METASA</v>
      </c>
      <c r="G4755" t="s">
        <v>8581</v>
      </c>
      <c r="H4755" s="62">
        <v>88416482000106</v>
      </c>
      <c r="I4755" t="s">
        <v>30</v>
      </c>
      <c r="J4755">
        <v>47.34</v>
      </c>
      <c r="K4755">
        <v>867.74</v>
      </c>
    </row>
    <row r="4756" spans="1:11" x14ac:dyDescent="0.25">
      <c r="A4756" t="s">
        <v>5958</v>
      </c>
      <c r="B4756" t="str">
        <f>C4756&amp;"-"&amp;COUNTIF(C$2:C4756,C4756)</f>
        <v>76542-11</v>
      </c>
      <c r="C4756">
        <v>76542</v>
      </c>
      <c r="D4756" s="57">
        <v>45198</v>
      </c>
      <c r="E4756" s="84" t="str">
        <f>F4756&amp;"-"&amp;COUNTIF($F$2:F4756,F4756)</f>
        <v>METASA-3496</v>
      </c>
      <c r="F4756" s="84" t="str">
        <f t="shared" si="188"/>
        <v>METASA</v>
      </c>
      <c r="G4756" t="s">
        <v>8581</v>
      </c>
      <c r="H4756" s="62">
        <v>88416482000106</v>
      </c>
      <c r="I4756" t="s">
        <v>30</v>
      </c>
      <c r="J4756">
        <v>214.23</v>
      </c>
      <c r="K4756">
        <v>3174.89</v>
      </c>
    </row>
    <row r="4757" spans="1:11" x14ac:dyDescent="0.25">
      <c r="A4757" t="s">
        <v>5958</v>
      </c>
      <c r="B4757" t="str">
        <f>C4757&amp;"-"&amp;COUNTIF(C$2:C4757,C4757)</f>
        <v>76542-12</v>
      </c>
      <c r="C4757">
        <v>76542</v>
      </c>
      <c r="D4757" s="57">
        <v>45198</v>
      </c>
      <c r="E4757" s="84" t="str">
        <f>F4757&amp;"-"&amp;COUNTIF($F$2:F4757,F4757)</f>
        <v>METASA-3497</v>
      </c>
      <c r="F4757" s="84" t="str">
        <f t="shared" si="188"/>
        <v>METASA</v>
      </c>
      <c r="G4757" t="s">
        <v>8581</v>
      </c>
      <c r="H4757" s="62">
        <v>88416482000106</v>
      </c>
      <c r="I4757" t="s">
        <v>30</v>
      </c>
      <c r="J4757">
        <v>58.87</v>
      </c>
      <c r="K4757">
        <v>936.62</v>
      </c>
    </row>
    <row r="4758" spans="1:11" x14ac:dyDescent="0.25">
      <c r="A4758" t="s">
        <v>5958</v>
      </c>
      <c r="B4758" t="str">
        <f>C4758&amp;"-"&amp;COUNTIF(C$2:C4758,C4758)</f>
        <v>76542-13</v>
      </c>
      <c r="C4758">
        <v>76542</v>
      </c>
      <c r="D4758" s="57">
        <v>45198</v>
      </c>
      <c r="E4758" s="84" t="str">
        <f>F4758&amp;"-"&amp;COUNTIF($F$2:F4758,F4758)</f>
        <v>METASA-3498</v>
      </c>
      <c r="F4758" s="84" t="str">
        <f t="shared" si="188"/>
        <v>METASA</v>
      </c>
      <c r="G4758" t="s">
        <v>8581</v>
      </c>
      <c r="H4758" s="62">
        <v>88416482000106</v>
      </c>
      <c r="I4758" t="s">
        <v>30</v>
      </c>
      <c r="J4758">
        <v>67.72</v>
      </c>
      <c r="K4758">
        <v>1185.78</v>
      </c>
    </row>
    <row r="4759" spans="1:11" x14ac:dyDescent="0.25">
      <c r="A4759" t="s">
        <v>5959</v>
      </c>
      <c r="B4759" t="str">
        <f>C4759&amp;"-"&amp;COUNTIF(C$2:C4759,C4759)</f>
        <v>111225-1</v>
      </c>
      <c r="C4759">
        <v>111225</v>
      </c>
      <c r="D4759" s="57">
        <v>45201</v>
      </c>
      <c r="E4759" s="84" t="str">
        <f>F4759&amp;"-"&amp;COUNTIF($F$2:F4759,F4759)</f>
        <v>ESAB-122</v>
      </c>
      <c r="F4759" s="84" t="str">
        <f t="shared" si="188"/>
        <v>ESAB</v>
      </c>
      <c r="G4759" t="s">
        <v>8582</v>
      </c>
      <c r="H4759" s="62">
        <v>29799921000571</v>
      </c>
      <c r="I4759" t="s">
        <v>30</v>
      </c>
      <c r="J4759">
        <v>500</v>
      </c>
      <c r="K4759">
        <v>9445</v>
      </c>
    </row>
    <row r="4760" spans="1:11" x14ac:dyDescent="0.25">
      <c r="A4760" t="s">
        <v>5989</v>
      </c>
      <c r="B4760" t="str">
        <f>C4760&amp;"-"&amp;COUNTIF(C$2:C4760,C4760)</f>
        <v>29516-1</v>
      </c>
      <c r="C4760">
        <v>29516</v>
      </c>
      <c r="D4760" s="57">
        <v>45202</v>
      </c>
      <c r="E4760" s="84" t="str">
        <f>F4760&amp;"-"&amp;COUNTIF($F$2:F4760,F4760)</f>
        <v>WK-167</v>
      </c>
      <c r="F4760" s="84" t="str">
        <f t="shared" si="188"/>
        <v>WK</v>
      </c>
      <c r="G4760" t="s">
        <v>8586</v>
      </c>
      <c r="H4760" s="62">
        <v>97434047000103</v>
      </c>
      <c r="I4760" t="s">
        <v>5984</v>
      </c>
      <c r="J4760">
        <v>828</v>
      </c>
      <c r="K4760">
        <v>114288.84</v>
      </c>
    </row>
    <row r="4761" spans="1:11" x14ac:dyDescent="0.25">
      <c r="A4761" t="s">
        <v>5983</v>
      </c>
      <c r="B4761" t="str">
        <f>C4761&amp;"-"&amp;COUNTIF(C$2:C4761,C4761)</f>
        <v>29516-2</v>
      </c>
      <c r="C4761">
        <v>29516</v>
      </c>
      <c r="D4761" s="57">
        <v>45202</v>
      </c>
      <c r="E4761" s="84" t="str">
        <f>F4761&amp;"-"&amp;COUNTIF($F$2:F4761,F4761)</f>
        <v>WK-168</v>
      </c>
      <c r="F4761" s="84" t="str">
        <f t="shared" si="188"/>
        <v>WK</v>
      </c>
      <c r="G4761" t="s">
        <v>8586</v>
      </c>
      <c r="H4761" s="62">
        <v>97434047000103</v>
      </c>
      <c r="I4761" t="s">
        <v>5984</v>
      </c>
      <c r="J4761">
        <v>2160</v>
      </c>
      <c r="K4761">
        <v>67716</v>
      </c>
    </row>
    <row r="4762" spans="1:11" x14ac:dyDescent="0.25">
      <c r="A4762" t="s">
        <v>5983</v>
      </c>
      <c r="B4762" t="str">
        <f>C4762&amp;"-"&amp;COUNTIF(C$2:C4762,C4762)</f>
        <v>29518-1</v>
      </c>
      <c r="C4762">
        <v>29518</v>
      </c>
      <c r="D4762" s="57">
        <v>45202</v>
      </c>
      <c r="E4762" s="84" t="str">
        <f>F4762&amp;"-"&amp;COUNTIF($F$2:F4762,F4762)</f>
        <v>WK-169</v>
      </c>
      <c r="F4762" s="84" t="str">
        <f t="shared" si="188"/>
        <v>WK</v>
      </c>
      <c r="G4762" t="s">
        <v>8586</v>
      </c>
      <c r="H4762" s="62">
        <v>97434047000103</v>
      </c>
      <c r="I4762" t="s">
        <v>5984</v>
      </c>
      <c r="J4762">
        <v>3084</v>
      </c>
      <c r="K4762">
        <v>96683.4</v>
      </c>
    </row>
    <row r="4763" spans="1:11" x14ac:dyDescent="0.25">
      <c r="A4763" t="s">
        <v>5985</v>
      </c>
      <c r="B4763" t="str">
        <f>C4763&amp;"-"&amp;COUNTIF(C$2:C4763,C4763)</f>
        <v>29528-1</v>
      </c>
      <c r="C4763">
        <v>29528</v>
      </c>
      <c r="D4763" s="57">
        <v>45202</v>
      </c>
      <c r="E4763" s="84" t="str">
        <f>F4763&amp;"-"&amp;COUNTIF($F$2:F4763,F4763)</f>
        <v>WK-170</v>
      </c>
      <c r="F4763" s="84" t="str">
        <f t="shared" si="188"/>
        <v>WK</v>
      </c>
      <c r="G4763" t="s">
        <v>8586</v>
      </c>
      <c r="H4763" s="62">
        <v>97434047000103</v>
      </c>
      <c r="I4763" t="s">
        <v>5984</v>
      </c>
      <c r="J4763">
        <v>246</v>
      </c>
      <c r="K4763">
        <v>34353.9</v>
      </c>
    </row>
    <row r="4764" spans="1:11" x14ac:dyDescent="0.25">
      <c r="A4764" t="s">
        <v>5962</v>
      </c>
      <c r="B4764" t="str">
        <f>C4764&amp;"-"&amp;COUNTIF(C$2:C4764,C4764)</f>
        <v>111264-1</v>
      </c>
      <c r="C4764">
        <v>111264</v>
      </c>
      <c r="D4764" s="57">
        <v>45203</v>
      </c>
      <c r="E4764" s="84" t="str">
        <f>F4764&amp;"-"&amp;COUNTIF($F$2:F4764,F4764)</f>
        <v>ESAB-123</v>
      </c>
      <c r="F4764" s="84" t="str">
        <f t="shared" si="188"/>
        <v>ESAB</v>
      </c>
      <c r="G4764" t="s">
        <v>8582</v>
      </c>
      <c r="H4764" s="62">
        <v>29799921000571</v>
      </c>
      <c r="I4764" t="s">
        <v>30</v>
      </c>
      <c r="J4764">
        <v>45</v>
      </c>
      <c r="K4764">
        <v>909.45</v>
      </c>
    </row>
    <row r="4765" spans="1:11" x14ac:dyDescent="0.25">
      <c r="A4765" t="s">
        <v>5968</v>
      </c>
      <c r="B4765" t="str">
        <f>C4765&amp;"-"&amp;COUNTIF(C$2:C4765,C4765)</f>
        <v>72550-1</v>
      </c>
      <c r="C4765">
        <v>72550</v>
      </c>
      <c r="D4765" s="57">
        <v>45203</v>
      </c>
      <c r="E4765" s="84" t="str">
        <f>F4765&amp;"-"&amp;COUNTIF($F$2:F4765,F4765)</f>
        <v>JOTUN-155</v>
      </c>
      <c r="F4765" s="84" t="str">
        <f t="shared" si="188"/>
        <v>JOTUN</v>
      </c>
      <c r="G4765" t="s">
        <v>8585</v>
      </c>
      <c r="H4765" s="62">
        <v>2907585000404</v>
      </c>
      <c r="I4765" t="s">
        <v>869</v>
      </c>
      <c r="J4765">
        <v>9</v>
      </c>
      <c r="K4765">
        <v>10547.55</v>
      </c>
    </row>
    <row r="4766" spans="1:11" x14ac:dyDescent="0.25">
      <c r="A4766" t="s">
        <v>5968</v>
      </c>
      <c r="B4766" t="str">
        <f>C4766&amp;"-"&amp;COUNTIF(C$2:C4766,C4766)</f>
        <v>72550-2</v>
      </c>
      <c r="C4766">
        <v>72550</v>
      </c>
      <c r="D4766" s="57">
        <v>45203</v>
      </c>
      <c r="E4766" s="84" t="str">
        <f>F4766&amp;"-"&amp;COUNTIF($F$2:F4766,F4766)</f>
        <v>JOTUN-156</v>
      </c>
      <c r="F4766" s="84" t="str">
        <f t="shared" si="188"/>
        <v>JOTUN</v>
      </c>
      <c r="G4766" t="s">
        <v>8585</v>
      </c>
      <c r="H4766" s="62">
        <v>2907585000404</v>
      </c>
      <c r="I4766" t="s">
        <v>869</v>
      </c>
      <c r="J4766">
        <v>9</v>
      </c>
      <c r="K4766">
        <v>6501.15</v>
      </c>
    </row>
    <row r="4767" spans="1:11" x14ac:dyDescent="0.25">
      <c r="A4767" t="s">
        <v>5958</v>
      </c>
      <c r="B4767" t="str">
        <f>C4767&amp;"-"&amp;COUNTIF(C$2:C4767,C4767)</f>
        <v>76611-1</v>
      </c>
      <c r="C4767">
        <v>76611</v>
      </c>
      <c r="D4767" s="57">
        <v>45203</v>
      </c>
      <c r="E4767" s="84" t="str">
        <f>F4767&amp;"-"&amp;COUNTIF($F$2:F4767,F4767)</f>
        <v>METASA-3499</v>
      </c>
      <c r="F4767" s="84" t="str">
        <f t="shared" si="188"/>
        <v>METASA</v>
      </c>
      <c r="G4767" t="s">
        <v>8581</v>
      </c>
      <c r="H4767" s="62">
        <v>88416482000106</v>
      </c>
      <c r="I4767" t="s">
        <v>30</v>
      </c>
      <c r="J4767">
        <v>29.06</v>
      </c>
      <c r="K4767">
        <v>490.53</v>
      </c>
    </row>
    <row r="4768" spans="1:11" x14ac:dyDescent="0.25">
      <c r="A4768" t="s">
        <v>5958</v>
      </c>
      <c r="B4768" t="str">
        <f>C4768&amp;"-"&amp;COUNTIF(C$2:C4768,C4768)</f>
        <v>76611-2</v>
      </c>
      <c r="C4768">
        <v>76611</v>
      </c>
      <c r="D4768" s="57">
        <v>45203</v>
      </c>
      <c r="E4768" s="84" t="str">
        <f>F4768&amp;"-"&amp;COUNTIF($F$2:F4768,F4768)</f>
        <v>METASA-3500</v>
      </c>
      <c r="F4768" s="84" t="str">
        <f t="shared" si="188"/>
        <v>METASA</v>
      </c>
      <c r="G4768" t="s">
        <v>8581</v>
      </c>
      <c r="H4768" s="62">
        <v>88416482000106</v>
      </c>
      <c r="I4768" t="s">
        <v>30</v>
      </c>
      <c r="J4768">
        <v>547.59</v>
      </c>
      <c r="K4768">
        <v>7918.15</v>
      </c>
    </row>
    <row r="4769" spans="1:11" x14ac:dyDescent="0.25">
      <c r="A4769" t="s">
        <v>5958</v>
      </c>
      <c r="B4769" t="str">
        <f>C4769&amp;"-"&amp;COUNTIF(C$2:C4769,C4769)</f>
        <v>76611-3</v>
      </c>
      <c r="C4769">
        <v>76611</v>
      </c>
      <c r="D4769" s="57">
        <v>45203</v>
      </c>
      <c r="E4769" s="84" t="str">
        <f>F4769&amp;"-"&amp;COUNTIF($F$2:F4769,F4769)</f>
        <v>METASA-3501</v>
      </c>
      <c r="F4769" s="84" t="str">
        <f t="shared" si="188"/>
        <v>METASA</v>
      </c>
      <c r="G4769" t="s">
        <v>8581</v>
      </c>
      <c r="H4769" s="62">
        <v>88416482000106</v>
      </c>
      <c r="I4769" t="s">
        <v>30</v>
      </c>
      <c r="J4769">
        <v>3112.83</v>
      </c>
      <c r="K4769">
        <v>45011.519999999997</v>
      </c>
    </row>
    <row r="4770" spans="1:11" x14ac:dyDescent="0.25">
      <c r="A4770" t="s">
        <v>5958</v>
      </c>
      <c r="B4770" t="str">
        <f>C4770&amp;"-"&amp;COUNTIF(C$2:C4770,C4770)</f>
        <v>76611-4</v>
      </c>
      <c r="C4770">
        <v>76611</v>
      </c>
      <c r="D4770" s="57">
        <v>45203</v>
      </c>
      <c r="E4770" s="84" t="str">
        <f>F4770&amp;"-"&amp;COUNTIF($F$2:F4770,F4770)</f>
        <v>METASA-3502</v>
      </c>
      <c r="F4770" s="84" t="str">
        <f t="shared" si="188"/>
        <v>METASA</v>
      </c>
      <c r="G4770" t="s">
        <v>8581</v>
      </c>
      <c r="H4770" s="62">
        <v>88416482000106</v>
      </c>
      <c r="I4770" t="s">
        <v>30</v>
      </c>
      <c r="J4770">
        <v>98.1</v>
      </c>
      <c r="K4770">
        <v>2164.09</v>
      </c>
    </row>
    <row r="4771" spans="1:11" x14ac:dyDescent="0.25">
      <c r="A4771" t="s">
        <v>5958</v>
      </c>
      <c r="B4771" t="str">
        <f>C4771&amp;"-"&amp;COUNTIF(C$2:C4771,C4771)</f>
        <v>76611-5</v>
      </c>
      <c r="C4771">
        <v>76611</v>
      </c>
      <c r="D4771" s="57">
        <v>45203</v>
      </c>
      <c r="E4771" s="84" t="str">
        <f>F4771&amp;"-"&amp;COUNTIF($F$2:F4771,F4771)</f>
        <v>METASA-3503</v>
      </c>
      <c r="F4771" s="84" t="str">
        <f t="shared" si="188"/>
        <v>METASA</v>
      </c>
      <c r="G4771" t="s">
        <v>8581</v>
      </c>
      <c r="H4771" s="62">
        <v>88416482000106</v>
      </c>
      <c r="I4771" t="s">
        <v>30</v>
      </c>
      <c r="J4771">
        <v>2474.9499999999998</v>
      </c>
      <c r="K4771">
        <v>33090.080000000002</v>
      </c>
    </row>
    <row r="4772" spans="1:11" x14ac:dyDescent="0.25">
      <c r="A4772" t="s">
        <v>5958</v>
      </c>
      <c r="B4772" t="str">
        <f>C4772&amp;"-"&amp;COUNTIF(C$2:C4772,C4772)</f>
        <v>76611-6</v>
      </c>
      <c r="C4772">
        <v>76611</v>
      </c>
      <c r="D4772" s="57">
        <v>45203</v>
      </c>
      <c r="E4772" s="84" t="str">
        <f>F4772&amp;"-"&amp;COUNTIF($F$2:F4772,F4772)</f>
        <v>METASA-3504</v>
      </c>
      <c r="F4772" s="84" t="str">
        <f t="shared" si="188"/>
        <v>METASA</v>
      </c>
      <c r="G4772" t="s">
        <v>8581</v>
      </c>
      <c r="H4772" s="62">
        <v>88416482000106</v>
      </c>
      <c r="I4772" t="s">
        <v>30</v>
      </c>
      <c r="J4772">
        <v>661.95</v>
      </c>
      <c r="K4772">
        <v>9571.7999999999993</v>
      </c>
    </row>
    <row r="4773" spans="1:11" x14ac:dyDescent="0.25">
      <c r="A4773" t="s">
        <v>5958</v>
      </c>
      <c r="B4773" t="str">
        <f>C4773&amp;"-"&amp;COUNTIF(C$2:C4773,C4773)</f>
        <v>76611-7</v>
      </c>
      <c r="C4773">
        <v>76611</v>
      </c>
      <c r="D4773" s="57">
        <v>45203</v>
      </c>
      <c r="E4773" s="84" t="str">
        <f>F4773&amp;"-"&amp;COUNTIF($F$2:F4773,F4773)</f>
        <v>METASA-3505</v>
      </c>
      <c r="F4773" s="84" t="str">
        <f t="shared" si="188"/>
        <v>METASA</v>
      </c>
      <c r="G4773" t="s">
        <v>8581</v>
      </c>
      <c r="H4773" s="62">
        <v>88416482000106</v>
      </c>
      <c r="I4773" t="s">
        <v>30</v>
      </c>
      <c r="J4773">
        <v>339.17</v>
      </c>
      <c r="K4773">
        <v>4904.3999999999996</v>
      </c>
    </row>
    <row r="4774" spans="1:11" x14ac:dyDescent="0.25">
      <c r="A4774" t="s">
        <v>5958</v>
      </c>
      <c r="B4774" t="str">
        <f>C4774&amp;"-"&amp;COUNTIF(C$2:C4774,C4774)</f>
        <v>76611-8</v>
      </c>
      <c r="C4774">
        <v>76611</v>
      </c>
      <c r="D4774" s="57">
        <v>45203</v>
      </c>
      <c r="E4774" s="84" t="str">
        <f>F4774&amp;"-"&amp;COUNTIF($F$2:F4774,F4774)</f>
        <v>METASA-3506</v>
      </c>
      <c r="F4774" s="84" t="str">
        <f t="shared" si="188"/>
        <v>METASA</v>
      </c>
      <c r="G4774" t="s">
        <v>8581</v>
      </c>
      <c r="H4774" s="62">
        <v>88416482000106</v>
      </c>
      <c r="I4774" t="s">
        <v>30</v>
      </c>
      <c r="J4774">
        <v>458.81</v>
      </c>
      <c r="K4774">
        <v>6134.29</v>
      </c>
    </row>
    <row r="4775" spans="1:11" x14ac:dyDescent="0.25">
      <c r="A4775" t="s">
        <v>5958</v>
      </c>
      <c r="B4775" t="str">
        <f>C4775&amp;"-"&amp;COUNTIF(C$2:C4775,C4775)</f>
        <v>76611-9</v>
      </c>
      <c r="C4775">
        <v>76611</v>
      </c>
      <c r="D4775" s="57">
        <v>45203</v>
      </c>
      <c r="E4775" s="84" t="str">
        <f>F4775&amp;"-"&amp;COUNTIF($F$2:F4775,F4775)</f>
        <v>METASA-3507</v>
      </c>
      <c r="F4775" s="84" t="str">
        <f t="shared" si="188"/>
        <v>METASA</v>
      </c>
      <c r="G4775" t="s">
        <v>8581</v>
      </c>
      <c r="H4775" s="62">
        <v>88416482000106</v>
      </c>
      <c r="I4775" t="s">
        <v>30</v>
      </c>
      <c r="J4775">
        <v>6225.19</v>
      </c>
      <c r="K4775">
        <v>90016.25</v>
      </c>
    </row>
    <row r="4776" spans="1:11" x14ac:dyDescent="0.25">
      <c r="A4776" t="s">
        <v>5958</v>
      </c>
      <c r="B4776" t="str">
        <f>C4776&amp;"-"&amp;COUNTIF(C$2:C4776,C4776)</f>
        <v>76611-10</v>
      </c>
      <c r="C4776">
        <v>76611</v>
      </c>
      <c r="D4776" s="57">
        <v>45203</v>
      </c>
      <c r="E4776" s="84" t="str">
        <f>F4776&amp;"-"&amp;COUNTIF($F$2:F4776,F4776)</f>
        <v>METASA-3508</v>
      </c>
      <c r="F4776" s="84" t="str">
        <f t="shared" si="188"/>
        <v>METASA</v>
      </c>
      <c r="G4776" t="s">
        <v>8581</v>
      </c>
      <c r="H4776" s="62">
        <v>88416482000106</v>
      </c>
      <c r="I4776" t="s">
        <v>30</v>
      </c>
      <c r="J4776">
        <v>2338.84</v>
      </c>
      <c r="K4776">
        <v>35597.14</v>
      </c>
    </row>
    <row r="4777" spans="1:11" x14ac:dyDescent="0.25">
      <c r="A4777" t="s">
        <v>5958</v>
      </c>
      <c r="B4777" t="str">
        <f>C4777&amp;"-"&amp;COUNTIF(C$2:C4777,C4777)</f>
        <v>76611-11</v>
      </c>
      <c r="C4777">
        <v>76611</v>
      </c>
      <c r="D4777" s="57">
        <v>45203</v>
      </c>
      <c r="E4777" s="84" t="str">
        <f>F4777&amp;"-"&amp;COUNTIF($F$2:F4777,F4777)</f>
        <v>METASA-3509</v>
      </c>
      <c r="F4777" s="84" t="str">
        <f t="shared" si="188"/>
        <v>METASA</v>
      </c>
      <c r="G4777" t="s">
        <v>8581</v>
      </c>
      <c r="H4777" s="62">
        <v>88416482000106</v>
      </c>
      <c r="I4777" t="s">
        <v>30</v>
      </c>
      <c r="J4777">
        <v>107.19</v>
      </c>
      <c r="K4777">
        <v>1631.43</v>
      </c>
    </row>
    <row r="4778" spans="1:11" x14ac:dyDescent="0.25">
      <c r="A4778" t="s">
        <v>5958</v>
      </c>
      <c r="B4778" t="str">
        <f>C4778&amp;"-"&amp;COUNTIF(C$2:C4778,C4778)</f>
        <v>76611-12</v>
      </c>
      <c r="C4778">
        <v>76611</v>
      </c>
      <c r="D4778" s="57">
        <v>45203</v>
      </c>
      <c r="E4778" s="84" t="str">
        <f>F4778&amp;"-"&amp;COUNTIF($F$2:F4778,F4778)</f>
        <v>METASA-3510</v>
      </c>
      <c r="F4778" s="84" t="str">
        <f t="shared" si="188"/>
        <v>METASA</v>
      </c>
      <c r="G4778" t="s">
        <v>8581</v>
      </c>
      <c r="H4778" s="62">
        <v>88416482000106</v>
      </c>
      <c r="I4778" t="s">
        <v>30</v>
      </c>
      <c r="J4778">
        <v>2194.44</v>
      </c>
      <c r="K4778">
        <v>35242.71</v>
      </c>
    </row>
    <row r="4779" spans="1:11" x14ac:dyDescent="0.25">
      <c r="A4779" t="s">
        <v>5958</v>
      </c>
      <c r="B4779" t="str">
        <f>C4779&amp;"-"&amp;COUNTIF(C$2:C4779,C4779)</f>
        <v>76611-13</v>
      </c>
      <c r="C4779">
        <v>76611</v>
      </c>
      <c r="D4779" s="57">
        <v>45203</v>
      </c>
      <c r="E4779" s="84" t="str">
        <f>F4779&amp;"-"&amp;COUNTIF($F$2:F4779,F4779)</f>
        <v>METASA-3511</v>
      </c>
      <c r="F4779" s="84" t="str">
        <f t="shared" si="188"/>
        <v>METASA</v>
      </c>
      <c r="G4779" t="s">
        <v>8581</v>
      </c>
      <c r="H4779" s="62">
        <v>88416482000106</v>
      </c>
      <c r="I4779" t="s">
        <v>30</v>
      </c>
      <c r="J4779">
        <v>797.94</v>
      </c>
      <c r="K4779">
        <v>10668.44</v>
      </c>
    </row>
    <row r="4780" spans="1:11" x14ac:dyDescent="0.25">
      <c r="A4780" t="s">
        <v>5958</v>
      </c>
      <c r="B4780" t="str">
        <f>C4780&amp;"-"&amp;COUNTIF(C$2:C4780,C4780)</f>
        <v>76611-14</v>
      </c>
      <c r="C4780">
        <v>76611</v>
      </c>
      <c r="D4780" s="57">
        <v>45203</v>
      </c>
      <c r="E4780" s="84" t="str">
        <f>F4780&amp;"-"&amp;COUNTIF($F$2:F4780,F4780)</f>
        <v>METASA-3512</v>
      </c>
      <c r="F4780" s="84" t="str">
        <f t="shared" si="188"/>
        <v>METASA</v>
      </c>
      <c r="G4780" t="s">
        <v>8581</v>
      </c>
      <c r="H4780" s="62">
        <v>88416482000106</v>
      </c>
      <c r="I4780" t="s">
        <v>30</v>
      </c>
      <c r="J4780">
        <v>114.02</v>
      </c>
      <c r="K4780">
        <v>1735.38</v>
      </c>
    </row>
    <row r="4781" spans="1:11" x14ac:dyDescent="0.25">
      <c r="A4781" t="s">
        <v>5958</v>
      </c>
      <c r="B4781" t="str">
        <f>C4781&amp;"-"&amp;COUNTIF(C$2:C4781,C4781)</f>
        <v>76616-1</v>
      </c>
      <c r="C4781">
        <v>76616</v>
      </c>
      <c r="D4781" s="57">
        <v>45203</v>
      </c>
      <c r="E4781" s="84" t="str">
        <f>F4781&amp;"-"&amp;COUNTIF($F$2:F4781,F4781)</f>
        <v>METASA-3513</v>
      </c>
      <c r="F4781" s="84" t="str">
        <f t="shared" si="188"/>
        <v>METASA</v>
      </c>
      <c r="G4781" t="s">
        <v>8581</v>
      </c>
      <c r="H4781" s="62">
        <v>88416482000106</v>
      </c>
      <c r="I4781" t="s">
        <v>30</v>
      </c>
      <c r="J4781">
        <v>10.34</v>
      </c>
      <c r="K4781">
        <v>174.54</v>
      </c>
    </row>
    <row r="4782" spans="1:11" x14ac:dyDescent="0.25">
      <c r="A4782" t="s">
        <v>5958</v>
      </c>
      <c r="B4782" t="str">
        <f>C4782&amp;"-"&amp;COUNTIF(C$2:C4782,C4782)</f>
        <v>76616-2</v>
      </c>
      <c r="C4782">
        <v>76616</v>
      </c>
      <c r="D4782" s="57">
        <v>45203</v>
      </c>
      <c r="E4782" s="84" t="str">
        <f>F4782&amp;"-"&amp;COUNTIF($F$2:F4782,F4782)</f>
        <v>METASA-3514</v>
      </c>
      <c r="F4782" s="84" t="str">
        <f t="shared" si="188"/>
        <v>METASA</v>
      </c>
      <c r="G4782" t="s">
        <v>8581</v>
      </c>
      <c r="H4782" s="62">
        <v>88416482000106</v>
      </c>
      <c r="I4782" t="s">
        <v>30</v>
      </c>
      <c r="J4782">
        <v>189.38</v>
      </c>
      <c r="K4782">
        <v>3196.73</v>
      </c>
    </row>
    <row r="4783" spans="1:11" x14ac:dyDescent="0.25">
      <c r="A4783" t="s">
        <v>5958</v>
      </c>
      <c r="B4783" t="str">
        <f>C4783&amp;"-"&amp;COUNTIF(C$2:C4783,C4783)</f>
        <v>76616-3</v>
      </c>
      <c r="C4783">
        <v>76616</v>
      </c>
      <c r="D4783" s="57">
        <v>45203</v>
      </c>
      <c r="E4783" s="84" t="str">
        <f>F4783&amp;"-"&amp;COUNTIF($F$2:F4783,F4783)</f>
        <v>METASA-3515</v>
      </c>
      <c r="F4783" s="84" t="str">
        <f t="shared" si="188"/>
        <v>METASA</v>
      </c>
      <c r="G4783" t="s">
        <v>8581</v>
      </c>
      <c r="H4783" s="62">
        <v>88416482000106</v>
      </c>
      <c r="I4783" t="s">
        <v>30</v>
      </c>
      <c r="J4783">
        <v>789.71</v>
      </c>
      <c r="K4783">
        <v>10558.42</v>
      </c>
    </row>
    <row r="4784" spans="1:11" x14ac:dyDescent="0.25">
      <c r="A4784" t="s">
        <v>5958</v>
      </c>
      <c r="B4784" t="str">
        <f>C4784&amp;"-"&amp;COUNTIF(C$2:C4784,C4784)</f>
        <v>76616-4</v>
      </c>
      <c r="C4784">
        <v>76616</v>
      </c>
      <c r="D4784" s="57">
        <v>45203</v>
      </c>
      <c r="E4784" s="84" t="str">
        <f>F4784&amp;"-"&amp;COUNTIF($F$2:F4784,F4784)</f>
        <v>METASA-3516</v>
      </c>
      <c r="F4784" s="84" t="str">
        <f t="shared" si="188"/>
        <v>METASA</v>
      </c>
      <c r="G4784" t="s">
        <v>8581</v>
      </c>
      <c r="H4784" s="62">
        <v>88416482000106</v>
      </c>
      <c r="I4784" t="s">
        <v>30</v>
      </c>
      <c r="J4784">
        <v>214.91</v>
      </c>
      <c r="K4784">
        <v>3107.6</v>
      </c>
    </row>
    <row r="4785" spans="1:11" x14ac:dyDescent="0.25">
      <c r="A4785" t="s">
        <v>5958</v>
      </c>
      <c r="B4785" t="str">
        <f>C4785&amp;"-"&amp;COUNTIF(C$2:C4785,C4785)</f>
        <v>76616-5</v>
      </c>
      <c r="C4785">
        <v>76616</v>
      </c>
      <c r="D4785" s="57">
        <v>45203</v>
      </c>
      <c r="E4785" s="84" t="str">
        <f>F4785&amp;"-"&amp;COUNTIF($F$2:F4785,F4785)</f>
        <v>METASA-3517</v>
      </c>
      <c r="F4785" s="84" t="str">
        <f t="shared" si="188"/>
        <v>METASA</v>
      </c>
      <c r="G4785" t="s">
        <v>8581</v>
      </c>
      <c r="H4785" s="62">
        <v>88416482000106</v>
      </c>
      <c r="I4785" t="s">
        <v>30</v>
      </c>
      <c r="J4785">
        <v>30</v>
      </c>
      <c r="K4785">
        <v>506.4</v>
      </c>
    </row>
    <row r="4786" spans="1:11" x14ac:dyDescent="0.25">
      <c r="A4786" t="s">
        <v>5958</v>
      </c>
      <c r="B4786" t="str">
        <f>C4786&amp;"-"&amp;COUNTIF(C$2:C4786,C4786)</f>
        <v>76616-6</v>
      </c>
      <c r="C4786">
        <v>76616</v>
      </c>
      <c r="D4786" s="57">
        <v>45203</v>
      </c>
      <c r="E4786" s="84" t="str">
        <f>F4786&amp;"-"&amp;COUNTIF($F$2:F4786,F4786)</f>
        <v>METASA-3518</v>
      </c>
      <c r="F4786" s="84" t="str">
        <f t="shared" si="188"/>
        <v>METASA</v>
      </c>
      <c r="G4786" t="s">
        <v>8581</v>
      </c>
      <c r="H4786" s="62">
        <v>88416482000106</v>
      </c>
      <c r="I4786" t="s">
        <v>30</v>
      </c>
      <c r="J4786">
        <v>283.16000000000003</v>
      </c>
      <c r="K4786">
        <v>4094.49</v>
      </c>
    </row>
    <row r="4787" spans="1:11" x14ac:dyDescent="0.25">
      <c r="A4787" t="s">
        <v>5958</v>
      </c>
      <c r="B4787" t="str">
        <f>C4787&amp;"-"&amp;COUNTIF(C$2:C4787,C4787)</f>
        <v>76616-7</v>
      </c>
      <c r="C4787">
        <v>76616</v>
      </c>
      <c r="D4787" s="57">
        <v>45203</v>
      </c>
      <c r="E4787" s="84" t="str">
        <f>F4787&amp;"-"&amp;COUNTIF($F$2:F4787,F4787)</f>
        <v>METASA-3519</v>
      </c>
      <c r="F4787" s="84" t="str">
        <f t="shared" si="188"/>
        <v>METASA</v>
      </c>
      <c r="G4787" t="s">
        <v>8581</v>
      </c>
      <c r="H4787" s="62">
        <v>88416482000106</v>
      </c>
      <c r="I4787" t="s">
        <v>30</v>
      </c>
      <c r="J4787">
        <v>2248.56</v>
      </c>
      <c r="K4787">
        <v>30063.25</v>
      </c>
    </row>
    <row r="4788" spans="1:11" x14ac:dyDescent="0.25">
      <c r="A4788" t="s">
        <v>5958</v>
      </c>
      <c r="B4788" t="str">
        <f>C4788&amp;"-"&amp;COUNTIF(C$2:C4788,C4788)</f>
        <v>76616-8</v>
      </c>
      <c r="C4788">
        <v>76616</v>
      </c>
      <c r="D4788" s="57">
        <v>45203</v>
      </c>
      <c r="E4788" s="84" t="str">
        <f>F4788&amp;"-"&amp;COUNTIF($F$2:F4788,F4788)</f>
        <v>METASA-3520</v>
      </c>
      <c r="F4788" s="84" t="str">
        <f t="shared" si="188"/>
        <v>METASA</v>
      </c>
      <c r="G4788" t="s">
        <v>8581</v>
      </c>
      <c r="H4788" s="62">
        <v>88416482000106</v>
      </c>
      <c r="I4788" t="s">
        <v>30</v>
      </c>
      <c r="J4788">
        <v>616.79999999999995</v>
      </c>
      <c r="K4788">
        <v>8918.93</v>
      </c>
    </row>
    <row r="4789" spans="1:11" x14ac:dyDescent="0.25">
      <c r="A4789" t="s">
        <v>5958</v>
      </c>
      <c r="B4789" t="str">
        <f>C4789&amp;"-"&amp;COUNTIF(C$2:C4789,C4789)</f>
        <v>76616-9</v>
      </c>
      <c r="C4789">
        <v>76616</v>
      </c>
      <c r="D4789" s="57">
        <v>45203</v>
      </c>
      <c r="E4789" s="84" t="str">
        <f>F4789&amp;"-"&amp;COUNTIF($F$2:F4789,F4789)</f>
        <v>METASA-3521</v>
      </c>
      <c r="F4789" s="84" t="str">
        <f t="shared" si="188"/>
        <v>METASA</v>
      </c>
      <c r="G4789" t="s">
        <v>8581</v>
      </c>
      <c r="H4789" s="62">
        <v>88416482000106</v>
      </c>
      <c r="I4789" t="s">
        <v>30</v>
      </c>
      <c r="J4789">
        <v>4167.2700000000004</v>
      </c>
      <c r="K4789">
        <v>55716.4</v>
      </c>
    </row>
    <row r="4790" spans="1:11" x14ac:dyDescent="0.25">
      <c r="A4790" t="s">
        <v>5958</v>
      </c>
      <c r="B4790" t="str">
        <f>C4790&amp;"-"&amp;COUNTIF(C$2:C4790,C4790)</f>
        <v>76616-10</v>
      </c>
      <c r="C4790">
        <v>76616</v>
      </c>
      <c r="D4790" s="57">
        <v>45203</v>
      </c>
      <c r="E4790" s="84" t="str">
        <f>F4790&amp;"-"&amp;COUNTIF($F$2:F4790,F4790)</f>
        <v>METASA-3522</v>
      </c>
      <c r="F4790" s="84" t="str">
        <f t="shared" si="188"/>
        <v>METASA</v>
      </c>
      <c r="G4790" t="s">
        <v>8581</v>
      </c>
      <c r="H4790" s="62">
        <v>88416482000106</v>
      </c>
      <c r="I4790" t="s">
        <v>30</v>
      </c>
      <c r="J4790">
        <v>4230.8</v>
      </c>
      <c r="K4790">
        <v>61177.37</v>
      </c>
    </row>
    <row r="4791" spans="1:11" x14ac:dyDescent="0.25">
      <c r="A4791" t="s">
        <v>5958</v>
      </c>
      <c r="B4791" t="str">
        <f>C4791&amp;"-"&amp;COUNTIF(C$2:C4791,C4791)</f>
        <v>76616-11</v>
      </c>
      <c r="C4791">
        <v>76616</v>
      </c>
      <c r="D4791" s="57">
        <v>45203</v>
      </c>
      <c r="E4791" s="84" t="str">
        <f>F4791&amp;"-"&amp;COUNTIF($F$2:F4791,F4791)</f>
        <v>METASA-3523</v>
      </c>
      <c r="F4791" s="84" t="str">
        <f t="shared" si="188"/>
        <v>METASA</v>
      </c>
      <c r="G4791" t="s">
        <v>8581</v>
      </c>
      <c r="H4791" s="62">
        <v>88416482000106</v>
      </c>
      <c r="I4791" t="s">
        <v>30</v>
      </c>
      <c r="J4791">
        <v>10470.280000000001</v>
      </c>
      <c r="K4791">
        <v>159357.67000000001</v>
      </c>
    </row>
    <row r="4792" spans="1:11" x14ac:dyDescent="0.25">
      <c r="A4792" t="s">
        <v>5958</v>
      </c>
      <c r="B4792" t="str">
        <f>C4792&amp;"-"&amp;COUNTIF(C$2:C4792,C4792)</f>
        <v>76616-12</v>
      </c>
      <c r="C4792">
        <v>76616</v>
      </c>
      <c r="D4792" s="57">
        <v>45203</v>
      </c>
      <c r="E4792" s="84" t="str">
        <f>F4792&amp;"-"&amp;COUNTIF($F$2:F4792,F4792)</f>
        <v>METASA-3524</v>
      </c>
      <c r="F4792" s="84" t="str">
        <f t="shared" si="188"/>
        <v>METASA</v>
      </c>
      <c r="G4792" t="s">
        <v>8581</v>
      </c>
      <c r="H4792" s="62">
        <v>88416482000106</v>
      </c>
      <c r="I4792" t="s">
        <v>30</v>
      </c>
      <c r="J4792">
        <v>310.02999999999997</v>
      </c>
      <c r="K4792">
        <v>4718.66</v>
      </c>
    </row>
    <row r="4793" spans="1:11" x14ac:dyDescent="0.25">
      <c r="A4793" t="s">
        <v>5958</v>
      </c>
      <c r="B4793" t="str">
        <f>C4793&amp;"-"&amp;COUNTIF(C$2:C4793,C4793)</f>
        <v>76616-13</v>
      </c>
      <c r="C4793">
        <v>76616</v>
      </c>
      <c r="D4793" s="57">
        <v>45203</v>
      </c>
      <c r="E4793" s="84" t="str">
        <f>F4793&amp;"-"&amp;COUNTIF($F$2:F4793,F4793)</f>
        <v>METASA-3525</v>
      </c>
      <c r="F4793" s="84" t="str">
        <f t="shared" si="188"/>
        <v>METASA</v>
      </c>
      <c r="G4793" t="s">
        <v>8581</v>
      </c>
      <c r="H4793" s="62">
        <v>88416482000106</v>
      </c>
      <c r="I4793" t="s">
        <v>30</v>
      </c>
      <c r="J4793">
        <v>131.5</v>
      </c>
      <c r="K4793">
        <v>2111.89</v>
      </c>
    </row>
    <row r="4794" spans="1:11" x14ac:dyDescent="0.25">
      <c r="A4794" t="s">
        <v>5991</v>
      </c>
      <c r="B4794" t="str">
        <f>C4794&amp;"-"&amp;COUNTIF(C$2:C4794,C4794)</f>
        <v>172444-1</v>
      </c>
      <c r="C4794">
        <v>172444</v>
      </c>
      <c r="D4794" s="57">
        <v>45205</v>
      </c>
      <c r="E4794" s="84" t="str">
        <f>F4794&amp;"-"&amp;COUNTIF($F$2:F4794,F4794)</f>
        <v>H-82</v>
      </c>
      <c r="F4794" s="84" t="str">
        <f t="shared" si="188"/>
        <v>H</v>
      </c>
      <c r="G4794" t="s">
        <v>8589</v>
      </c>
      <c r="H4794" s="62">
        <v>62312426000138</v>
      </c>
      <c r="I4794" t="s">
        <v>5984</v>
      </c>
      <c r="J4794">
        <v>18.7</v>
      </c>
      <c r="K4794">
        <v>5236</v>
      </c>
    </row>
    <row r="4795" spans="1:11" x14ac:dyDescent="0.25">
      <c r="A4795" t="s">
        <v>5991</v>
      </c>
      <c r="B4795" t="str">
        <f>C4795&amp;"-"&amp;COUNTIF(C$2:C4795,C4795)</f>
        <v>172444-2</v>
      </c>
      <c r="C4795">
        <v>172444</v>
      </c>
      <c r="D4795" s="57">
        <v>45205</v>
      </c>
      <c r="E4795" s="84" t="str">
        <f>F4795&amp;"-"&amp;COUNTIF($F$2:F4795,F4795)</f>
        <v>H-83</v>
      </c>
      <c r="F4795" s="84" t="str">
        <f t="shared" si="188"/>
        <v>H</v>
      </c>
      <c r="G4795" t="s">
        <v>8589</v>
      </c>
      <c r="H4795" s="62">
        <v>62312426000138</v>
      </c>
      <c r="I4795" t="s">
        <v>5984</v>
      </c>
      <c r="J4795">
        <v>12</v>
      </c>
      <c r="K4795">
        <v>13356</v>
      </c>
    </row>
    <row r="4796" spans="1:11" x14ac:dyDescent="0.25">
      <c r="A4796" t="s">
        <v>5991</v>
      </c>
      <c r="B4796" t="str">
        <f>C4796&amp;"-"&amp;COUNTIF(C$2:C4796,C4796)</f>
        <v>172444-3</v>
      </c>
      <c r="C4796">
        <v>172444</v>
      </c>
      <c r="D4796" s="57">
        <v>45205</v>
      </c>
      <c r="E4796" s="84" t="str">
        <f>F4796&amp;"-"&amp;COUNTIF($F$2:F4796,F4796)</f>
        <v>H-84</v>
      </c>
      <c r="F4796" s="84" t="str">
        <f t="shared" si="188"/>
        <v>H</v>
      </c>
      <c r="G4796" t="s">
        <v>8589</v>
      </c>
      <c r="H4796" s="62">
        <v>62312426000138</v>
      </c>
      <c r="I4796" t="s">
        <v>5984</v>
      </c>
      <c r="J4796">
        <v>6.17</v>
      </c>
      <c r="K4796">
        <v>16903.7</v>
      </c>
    </row>
    <row r="4797" spans="1:11" x14ac:dyDescent="0.25">
      <c r="A4797" t="s">
        <v>5958</v>
      </c>
      <c r="B4797" t="str">
        <f>C4797&amp;"-"&amp;COUNTIF(C$2:C4797,C4797)</f>
        <v>76685-1</v>
      </c>
      <c r="C4797">
        <v>76685</v>
      </c>
      <c r="D4797" s="57">
        <v>45205</v>
      </c>
      <c r="E4797" s="84" t="str">
        <f>F4797&amp;"-"&amp;COUNTIF($F$2:F4797,F4797)</f>
        <v>METASA-3526</v>
      </c>
      <c r="F4797" s="84" t="str">
        <f t="shared" si="188"/>
        <v>METASA</v>
      </c>
      <c r="G4797" t="s">
        <v>8581</v>
      </c>
      <c r="H4797" s="62">
        <v>88416482000106</v>
      </c>
      <c r="I4797" t="s">
        <v>30</v>
      </c>
      <c r="J4797">
        <v>318.5</v>
      </c>
      <c r="K4797">
        <v>5376.28</v>
      </c>
    </row>
    <row r="4798" spans="1:11" x14ac:dyDescent="0.25">
      <c r="A4798" t="s">
        <v>5958</v>
      </c>
      <c r="B4798" t="str">
        <f>C4798&amp;"-"&amp;COUNTIF(C$2:C4798,C4798)</f>
        <v>76685-2</v>
      </c>
      <c r="C4798">
        <v>76685</v>
      </c>
      <c r="D4798" s="57">
        <v>45205</v>
      </c>
      <c r="E4798" s="84" t="str">
        <f>F4798&amp;"-"&amp;COUNTIF($F$2:F4798,F4798)</f>
        <v>METASA-3527</v>
      </c>
      <c r="F4798" s="84" t="str">
        <f t="shared" si="188"/>
        <v>METASA</v>
      </c>
      <c r="G4798" t="s">
        <v>8581</v>
      </c>
      <c r="H4798" s="62">
        <v>88416482000106</v>
      </c>
      <c r="I4798" t="s">
        <v>30</v>
      </c>
      <c r="J4798">
        <v>7935.22</v>
      </c>
      <c r="K4798">
        <v>133946.51</v>
      </c>
    </row>
    <row r="4799" spans="1:11" x14ac:dyDescent="0.25">
      <c r="A4799" t="s">
        <v>5958</v>
      </c>
      <c r="B4799" t="str">
        <f>C4799&amp;"-"&amp;COUNTIF(C$2:C4799,C4799)</f>
        <v>76685-3</v>
      </c>
      <c r="C4799">
        <v>76685</v>
      </c>
      <c r="D4799" s="57">
        <v>45205</v>
      </c>
      <c r="E4799" s="84" t="str">
        <f>F4799&amp;"-"&amp;COUNTIF($F$2:F4799,F4799)</f>
        <v>METASA-3528</v>
      </c>
      <c r="F4799" s="84" t="str">
        <f t="shared" si="188"/>
        <v>METASA</v>
      </c>
      <c r="G4799" t="s">
        <v>8581</v>
      </c>
      <c r="H4799" s="62">
        <v>88416482000106</v>
      </c>
      <c r="I4799" t="s">
        <v>30</v>
      </c>
      <c r="J4799">
        <v>32.89</v>
      </c>
      <c r="K4799">
        <v>439.74</v>
      </c>
    </row>
    <row r="4800" spans="1:11" x14ac:dyDescent="0.25">
      <c r="A4800" t="s">
        <v>5958</v>
      </c>
      <c r="B4800" t="str">
        <f>C4800&amp;"-"&amp;COUNTIF(C$2:C4800,C4800)</f>
        <v>76685-4</v>
      </c>
      <c r="C4800">
        <v>76685</v>
      </c>
      <c r="D4800" s="57">
        <v>45205</v>
      </c>
      <c r="E4800" s="84" t="str">
        <f>F4800&amp;"-"&amp;COUNTIF($F$2:F4800,F4800)</f>
        <v>METASA-3529</v>
      </c>
      <c r="F4800" s="84" t="str">
        <f t="shared" si="188"/>
        <v>METASA</v>
      </c>
      <c r="G4800" t="s">
        <v>8581</v>
      </c>
      <c r="H4800" s="62">
        <v>88416482000106</v>
      </c>
      <c r="I4800" t="s">
        <v>30</v>
      </c>
      <c r="J4800">
        <v>14.4</v>
      </c>
      <c r="K4800">
        <v>243.07</v>
      </c>
    </row>
    <row r="4801" spans="1:11" x14ac:dyDescent="0.25">
      <c r="A4801" t="s">
        <v>5958</v>
      </c>
      <c r="B4801" t="str">
        <f>C4801&amp;"-"&amp;COUNTIF(C$2:C4801,C4801)</f>
        <v>76685-5</v>
      </c>
      <c r="C4801">
        <v>76685</v>
      </c>
      <c r="D4801" s="57">
        <v>45205</v>
      </c>
      <c r="E4801" s="84" t="str">
        <f>F4801&amp;"-"&amp;COUNTIF($F$2:F4801,F4801)</f>
        <v>METASA-3530</v>
      </c>
      <c r="F4801" s="84" t="str">
        <f t="shared" si="188"/>
        <v>METASA</v>
      </c>
      <c r="G4801" t="s">
        <v>8581</v>
      </c>
      <c r="H4801" s="62">
        <v>88416482000106</v>
      </c>
      <c r="I4801" t="s">
        <v>30</v>
      </c>
      <c r="J4801">
        <v>239.32</v>
      </c>
      <c r="K4801">
        <v>5279.4</v>
      </c>
    </row>
    <row r="4802" spans="1:11" x14ac:dyDescent="0.25">
      <c r="A4802" t="s">
        <v>5958</v>
      </c>
      <c r="B4802" t="str">
        <f>C4802&amp;"-"&amp;COUNTIF(C$2:C4802,C4802)</f>
        <v>76685-6</v>
      </c>
      <c r="C4802">
        <v>76685</v>
      </c>
      <c r="D4802" s="57">
        <v>45205</v>
      </c>
      <c r="E4802" s="84" t="str">
        <f>F4802&amp;"-"&amp;COUNTIF($F$2:F4802,F4802)</f>
        <v>METASA-3531</v>
      </c>
      <c r="F4802" s="84" t="str">
        <f t="shared" si="188"/>
        <v>METASA</v>
      </c>
      <c r="G4802" t="s">
        <v>8581</v>
      </c>
      <c r="H4802" s="62">
        <v>88416482000106</v>
      </c>
      <c r="I4802" t="s">
        <v>30</v>
      </c>
      <c r="J4802">
        <v>67.34</v>
      </c>
      <c r="K4802">
        <v>973.74</v>
      </c>
    </row>
    <row r="4803" spans="1:11" x14ac:dyDescent="0.25">
      <c r="A4803" t="s">
        <v>5958</v>
      </c>
      <c r="B4803" t="str">
        <f>C4803&amp;"-"&amp;COUNTIF(C$2:C4803,C4803)</f>
        <v>76685-7</v>
      </c>
      <c r="C4803">
        <v>76685</v>
      </c>
      <c r="D4803" s="57">
        <v>45205</v>
      </c>
      <c r="E4803" s="84" t="str">
        <f>F4803&amp;"-"&amp;COUNTIF($F$2:F4803,F4803)</f>
        <v>METASA-3532</v>
      </c>
      <c r="F4803" s="84" t="str">
        <f t="shared" ref="F4803:F4866" si="189">LEFT(G4803,SEARCH(" ",G4803)-1)</f>
        <v>METASA</v>
      </c>
      <c r="G4803" t="s">
        <v>8581</v>
      </c>
      <c r="H4803" s="62">
        <v>88416482000106</v>
      </c>
      <c r="I4803" t="s">
        <v>30</v>
      </c>
      <c r="J4803">
        <v>99.8</v>
      </c>
      <c r="K4803">
        <v>1443.11</v>
      </c>
    </row>
    <row r="4804" spans="1:11" x14ac:dyDescent="0.25">
      <c r="A4804" t="s">
        <v>5958</v>
      </c>
      <c r="B4804" t="str">
        <f>C4804&amp;"-"&amp;COUNTIF(C$2:C4804,C4804)</f>
        <v>76685-8</v>
      </c>
      <c r="C4804">
        <v>76685</v>
      </c>
      <c r="D4804" s="57">
        <v>45205</v>
      </c>
      <c r="E4804" s="84" t="str">
        <f>F4804&amp;"-"&amp;COUNTIF($F$2:F4804,F4804)</f>
        <v>METASA-3533</v>
      </c>
      <c r="F4804" s="84" t="str">
        <f t="shared" si="189"/>
        <v>METASA</v>
      </c>
      <c r="G4804" t="s">
        <v>8581</v>
      </c>
      <c r="H4804" s="62">
        <v>88416482000106</v>
      </c>
      <c r="I4804" t="s">
        <v>30</v>
      </c>
      <c r="J4804">
        <v>140.76</v>
      </c>
      <c r="K4804">
        <v>1881.96</v>
      </c>
    </row>
    <row r="4805" spans="1:11" x14ac:dyDescent="0.25">
      <c r="A4805" t="s">
        <v>5958</v>
      </c>
      <c r="B4805" t="str">
        <f>C4805&amp;"-"&amp;COUNTIF(C$2:C4805,C4805)</f>
        <v>76685-9</v>
      </c>
      <c r="C4805">
        <v>76685</v>
      </c>
      <c r="D4805" s="57">
        <v>45205</v>
      </c>
      <c r="E4805" s="84" t="str">
        <f>F4805&amp;"-"&amp;COUNTIF($F$2:F4805,F4805)</f>
        <v>METASA-3534</v>
      </c>
      <c r="F4805" s="84" t="str">
        <f t="shared" si="189"/>
        <v>METASA</v>
      </c>
      <c r="G4805" t="s">
        <v>8581</v>
      </c>
      <c r="H4805" s="62">
        <v>88416482000106</v>
      </c>
      <c r="I4805" t="s">
        <v>30</v>
      </c>
      <c r="J4805">
        <v>3506.44</v>
      </c>
      <c r="K4805">
        <v>50703.12</v>
      </c>
    </row>
    <row r="4806" spans="1:11" x14ac:dyDescent="0.25">
      <c r="A4806" t="s">
        <v>5958</v>
      </c>
      <c r="B4806" t="str">
        <f>C4806&amp;"-"&amp;COUNTIF(C$2:C4806,C4806)</f>
        <v>76685-10</v>
      </c>
      <c r="C4806">
        <v>76685</v>
      </c>
      <c r="D4806" s="57">
        <v>45205</v>
      </c>
      <c r="E4806" s="84" t="str">
        <f>F4806&amp;"-"&amp;COUNTIF($F$2:F4806,F4806)</f>
        <v>METASA-3535</v>
      </c>
      <c r="F4806" s="84" t="str">
        <f t="shared" si="189"/>
        <v>METASA</v>
      </c>
      <c r="G4806" t="s">
        <v>8581</v>
      </c>
      <c r="H4806" s="62">
        <v>88416482000106</v>
      </c>
      <c r="I4806" t="s">
        <v>30</v>
      </c>
      <c r="J4806">
        <v>465.09</v>
      </c>
      <c r="K4806">
        <v>7078.67</v>
      </c>
    </row>
    <row r="4807" spans="1:11" x14ac:dyDescent="0.25">
      <c r="A4807" t="s">
        <v>5958</v>
      </c>
      <c r="B4807" t="str">
        <f>C4807&amp;"-"&amp;COUNTIF(C$2:C4807,C4807)</f>
        <v>76685-11</v>
      </c>
      <c r="C4807">
        <v>76685</v>
      </c>
      <c r="D4807" s="57">
        <v>45205</v>
      </c>
      <c r="E4807" s="84" t="str">
        <f>F4807&amp;"-"&amp;COUNTIF($F$2:F4807,F4807)</f>
        <v>METASA-3536</v>
      </c>
      <c r="F4807" s="84" t="str">
        <f t="shared" si="189"/>
        <v>METASA</v>
      </c>
      <c r="G4807" t="s">
        <v>8581</v>
      </c>
      <c r="H4807" s="62">
        <v>88416482000106</v>
      </c>
      <c r="I4807" t="s">
        <v>30</v>
      </c>
      <c r="J4807">
        <v>272.39999999999998</v>
      </c>
      <c r="K4807">
        <v>4598.1099999999997</v>
      </c>
    </row>
    <row r="4808" spans="1:11" x14ac:dyDescent="0.25">
      <c r="A4808" t="s">
        <v>5958</v>
      </c>
      <c r="B4808" t="str">
        <f>C4808&amp;"-"&amp;COUNTIF(C$2:C4808,C4808)</f>
        <v>76685-12</v>
      </c>
      <c r="C4808">
        <v>76685</v>
      </c>
      <c r="D4808" s="57">
        <v>45205</v>
      </c>
      <c r="E4808" s="84" t="str">
        <f>F4808&amp;"-"&amp;COUNTIF($F$2:F4808,F4808)</f>
        <v>METASA-3537</v>
      </c>
      <c r="F4808" s="84" t="str">
        <f t="shared" si="189"/>
        <v>METASA</v>
      </c>
      <c r="G4808" t="s">
        <v>8581</v>
      </c>
      <c r="H4808" s="62">
        <v>88416482000106</v>
      </c>
      <c r="I4808" t="s">
        <v>30</v>
      </c>
      <c r="J4808">
        <v>20.57</v>
      </c>
      <c r="K4808">
        <v>313.08</v>
      </c>
    </row>
    <row r="4809" spans="1:11" x14ac:dyDescent="0.25">
      <c r="A4809" t="s">
        <v>5958</v>
      </c>
      <c r="B4809" t="str">
        <f>C4809&amp;"-"&amp;COUNTIF(C$2:C4809,C4809)</f>
        <v>76685-13</v>
      </c>
      <c r="C4809">
        <v>76685</v>
      </c>
      <c r="D4809" s="57">
        <v>45205</v>
      </c>
      <c r="E4809" s="84" t="str">
        <f>F4809&amp;"-"&amp;COUNTIF($F$2:F4809,F4809)</f>
        <v>METASA-3538</v>
      </c>
      <c r="F4809" s="84" t="str">
        <f t="shared" si="189"/>
        <v>METASA</v>
      </c>
      <c r="G4809" t="s">
        <v>8581</v>
      </c>
      <c r="H4809" s="62">
        <v>88416482000106</v>
      </c>
      <c r="I4809" t="s">
        <v>30</v>
      </c>
      <c r="J4809">
        <v>1266.67</v>
      </c>
      <c r="K4809">
        <v>20342.73</v>
      </c>
    </row>
    <row r="4810" spans="1:11" x14ac:dyDescent="0.25">
      <c r="A4810" t="s">
        <v>5958</v>
      </c>
      <c r="B4810" t="str">
        <f>C4810&amp;"-"&amp;COUNTIF(C$2:C4810,C4810)</f>
        <v>76685-14</v>
      </c>
      <c r="C4810">
        <v>76685</v>
      </c>
      <c r="D4810" s="57">
        <v>45205</v>
      </c>
      <c r="E4810" s="84" t="str">
        <f>F4810&amp;"-"&amp;COUNTIF($F$2:F4810,F4810)</f>
        <v>METASA-3539</v>
      </c>
      <c r="F4810" s="84" t="str">
        <f t="shared" si="189"/>
        <v>METASA</v>
      </c>
      <c r="G4810" t="s">
        <v>8581</v>
      </c>
      <c r="H4810" s="62">
        <v>88416482000106</v>
      </c>
      <c r="I4810" t="s">
        <v>30</v>
      </c>
      <c r="J4810">
        <v>65.66</v>
      </c>
      <c r="K4810">
        <v>1268.55</v>
      </c>
    </row>
    <row r="4811" spans="1:11" x14ac:dyDescent="0.25">
      <c r="A4811" t="s">
        <v>5958</v>
      </c>
      <c r="B4811" t="str">
        <f>C4811&amp;"-"&amp;COUNTIF(C$2:C4811,C4811)</f>
        <v>76685-15</v>
      </c>
      <c r="C4811">
        <v>76685</v>
      </c>
      <c r="D4811" s="57">
        <v>45205</v>
      </c>
      <c r="E4811" s="84" t="str">
        <f>F4811&amp;"-"&amp;COUNTIF($F$2:F4811,F4811)</f>
        <v>METASA-3540</v>
      </c>
      <c r="F4811" s="84" t="str">
        <f t="shared" si="189"/>
        <v>METASA</v>
      </c>
      <c r="G4811" t="s">
        <v>8581</v>
      </c>
      <c r="H4811" s="62">
        <v>88416482000106</v>
      </c>
      <c r="I4811" t="s">
        <v>30</v>
      </c>
      <c r="J4811">
        <v>7486.1</v>
      </c>
      <c r="K4811">
        <v>144631.45000000001</v>
      </c>
    </row>
    <row r="4812" spans="1:11" x14ac:dyDescent="0.25">
      <c r="A4812" t="s">
        <v>5958</v>
      </c>
      <c r="B4812" t="str">
        <f>C4812&amp;"-"&amp;COUNTIF(C$2:C4812,C4812)</f>
        <v>76685-16</v>
      </c>
      <c r="C4812">
        <v>76685</v>
      </c>
      <c r="D4812" s="57">
        <v>45205</v>
      </c>
      <c r="E4812" s="84" t="str">
        <f>F4812&amp;"-"&amp;COUNTIF($F$2:F4812,F4812)</f>
        <v>METASA-3541</v>
      </c>
      <c r="F4812" s="84" t="str">
        <f t="shared" si="189"/>
        <v>METASA</v>
      </c>
      <c r="G4812" t="s">
        <v>8581</v>
      </c>
      <c r="H4812" s="62">
        <v>88416482000106</v>
      </c>
      <c r="I4812" t="s">
        <v>30</v>
      </c>
      <c r="J4812">
        <v>1879.28</v>
      </c>
      <c r="K4812">
        <v>49932.47</v>
      </c>
    </row>
    <row r="4813" spans="1:11" x14ac:dyDescent="0.25">
      <c r="A4813" t="s">
        <v>5958</v>
      </c>
      <c r="B4813" t="str">
        <f>C4813&amp;"-"&amp;COUNTIF(C$2:C4813,C4813)</f>
        <v>76685-17</v>
      </c>
      <c r="C4813">
        <v>76685</v>
      </c>
      <c r="D4813" s="57">
        <v>45205</v>
      </c>
      <c r="E4813" s="84" t="str">
        <f>F4813&amp;"-"&amp;COUNTIF($F$2:F4813,F4813)</f>
        <v>METASA-3542</v>
      </c>
      <c r="F4813" s="84" t="str">
        <f t="shared" si="189"/>
        <v>METASA</v>
      </c>
      <c r="G4813" t="s">
        <v>8581</v>
      </c>
      <c r="H4813" s="62">
        <v>88416482000106</v>
      </c>
      <c r="I4813" t="s">
        <v>30</v>
      </c>
      <c r="J4813">
        <v>187.25</v>
      </c>
      <c r="K4813">
        <v>5070.7299999999996</v>
      </c>
    </row>
    <row r="4814" spans="1:11" x14ac:dyDescent="0.25">
      <c r="A4814" t="s">
        <v>5958</v>
      </c>
      <c r="B4814" t="str">
        <f>C4814&amp;"-"&amp;COUNTIF(C$2:C4814,C4814)</f>
        <v>76685-18</v>
      </c>
      <c r="C4814">
        <v>76685</v>
      </c>
      <c r="D4814" s="57">
        <v>45205</v>
      </c>
      <c r="E4814" s="84" t="str">
        <f>F4814&amp;"-"&amp;COUNTIF($F$2:F4814,F4814)</f>
        <v>METASA-3543</v>
      </c>
      <c r="F4814" s="84" t="str">
        <f t="shared" si="189"/>
        <v>METASA</v>
      </c>
      <c r="G4814" t="s">
        <v>8581</v>
      </c>
      <c r="H4814" s="62">
        <v>88416482000106</v>
      </c>
      <c r="I4814" t="s">
        <v>30</v>
      </c>
      <c r="J4814">
        <v>282.95999999999998</v>
      </c>
      <c r="K4814">
        <v>4306.6499999999996</v>
      </c>
    </row>
    <row r="4815" spans="1:11" x14ac:dyDescent="0.25">
      <c r="A4815" t="s">
        <v>5958</v>
      </c>
      <c r="B4815" t="str">
        <f>C4815&amp;"-"&amp;COUNTIF(C$2:C4815,C4815)</f>
        <v>76685-19</v>
      </c>
      <c r="C4815">
        <v>76685</v>
      </c>
      <c r="D4815" s="57">
        <v>45205</v>
      </c>
      <c r="E4815" s="84" t="str">
        <f>F4815&amp;"-"&amp;COUNTIF($F$2:F4815,F4815)</f>
        <v>METASA-3544</v>
      </c>
      <c r="F4815" s="84" t="str">
        <f t="shared" si="189"/>
        <v>METASA</v>
      </c>
      <c r="G4815" t="s">
        <v>8581</v>
      </c>
      <c r="H4815" s="62">
        <v>88416482000106</v>
      </c>
      <c r="I4815" t="s">
        <v>30</v>
      </c>
      <c r="J4815">
        <v>33.42</v>
      </c>
      <c r="K4815">
        <v>585.17999999999995</v>
      </c>
    </row>
    <row r="4816" spans="1:11" x14ac:dyDescent="0.25">
      <c r="A4816" t="s">
        <v>5958</v>
      </c>
      <c r="B4816" t="str">
        <f>C4816&amp;"-"&amp;COUNTIF(C$2:C4816,C4816)</f>
        <v>76685-20</v>
      </c>
      <c r="C4816">
        <v>76685</v>
      </c>
      <c r="D4816" s="57">
        <v>45205</v>
      </c>
      <c r="E4816" s="84" t="str">
        <f>F4816&amp;"-"&amp;COUNTIF($F$2:F4816,F4816)</f>
        <v>METASA-3545</v>
      </c>
      <c r="F4816" s="84" t="str">
        <f t="shared" si="189"/>
        <v>METASA</v>
      </c>
      <c r="G4816" t="s">
        <v>8581</v>
      </c>
      <c r="H4816" s="62">
        <v>88416482000106</v>
      </c>
      <c r="I4816" t="s">
        <v>30</v>
      </c>
      <c r="J4816">
        <v>85.4</v>
      </c>
      <c r="K4816">
        <v>2218.69</v>
      </c>
    </row>
    <row r="4817" spans="1:11" x14ac:dyDescent="0.25">
      <c r="A4817" t="s">
        <v>6004</v>
      </c>
      <c r="B4817" t="str">
        <f>C4817&amp;"-"&amp;COUNTIF(C$2:C4817,C4817)</f>
        <v>6808-1</v>
      </c>
      <c r="C4817">
        <v>6808</v>
      </c>
      <c r="D4817" s="57">
        <v>45205</v>
      </c>
      <c r="E4817" s="84" t="str">
        <f>F4817&amp;"-"&amp;COUNTIF($F$2:F4817,F4817)</f>
        <v>W-1</v>
      </c>
      <c r="F4817" s="84" t="str">
        <f t="shared" si="189"/>
        <v>W</v>
      </c>
      <c r="G4817" t="s">
        <v>8612</v>
      </c>
      <c r="H4817" s="62">
        <v>6186188000190</v>
      </c>
      <c r="I4817" t="s">
        <v>869</v>
      </c>
      <c r="J4817">
        <v>5</v>
      </c>
      <c r="K4817">
        <v>8514.4500000000007</v>
      </c>
    </row>
    <row r="4818" spans="1:11" x14ac:dyDescent="0.25">
      <c r="A4818" t="s">
        <v>6004</v>
      </c>
      <c r="B4818" t="str">
        <f>C4818&amp;"-"&amp;COUNTIF(C$2:C4818,C4818)</f>
        <v>6808-2</v>
      </c>
      <c r="C4818">
        <v>6808</v>
      </c>
      <c r="D4818" s="57">
        <v>45205</v>
      </c>
      <c r="E4818" s="84" t="str">
        <f>F4818&amp;"-"&amp;COUNTIF($F$2:F4818,F4818)</f>
        <v>W-2</v>
      </c>
      <c r="F4818" s="84" t="str">
        <f t="shared" si="189"/>
        <v>W</v>
      </c>
      <c r="G4818" t="s">
        <v>8612</v>
      </c>
      <c r="H4818" s="62">
        <v>6186188000190</v>
      </c>
      <c r="I4818" t="s">
        <v>869</v>
      </c>
      <c r="J4818">
        <v>1</v>
      </c>
      <c r="K4818">
        <v>534.13</v>
      </c>
    </row>
    <row r="4819" spans="1:11" x14ac:dyDescent="0.25">
      <c r="A4819" t="s">
        <v>6004</v>
      </c>
      <c r="B4819" t="str">
        <f>C4819&amp;"-"&amp;COUNTIF(C$2:C4819,C4819)</f>
        <v>6808-3</v>
      </c>
      <c r="C4819">
        <v>6808</v>
      </c>
      <c r="D4819" s="57">
        <v>45205</v>
      </c>
      <c r="E4819" s="84" t="str">
        <f>F4819&amp;"-"&amp;COUNTIF($F$2:F4819,F4819)</f>
        <v>W-3</v>
      </c>
      <c r="F4819" s="84" t="str">
        <f t="shared" si="189"/>
        <v>W</v>
      </c>
      <c r="G4819" t="s">
        <v>8612</v>
      </c>
      <c r="H4819" s="62">
        <v>6186188000190</v>
      </c>
      <c r="I4819" t="s">
        <v>869</v>
      </c>
      <c r="J4819">
        <v>7</v>
      </c>
      <c r="K4819">
        <v>2116.38</v>
      </c>
    </row>
    <row r="4820" spans="1:11" x14ac:dyDescent="0.25">
      <c r="A4820" t="s">
        <v>6004</v>
      </c>
      <c r="B4820" t="str">
        <f>C4820&amp;"-"&amp;COUNTIF(C$2:C4820,C4820)</f>
        <v>6808-4</v>
      </c>
      <c r="C4820">
        <v>6808</v>
      </c>
      <c r="D4820" s="57">
        <v>45205</v>
      </c>
      <c r="E4820" s="84" t="str">
        <f>F4820&amp;"-"&amp;COUNTIF($F$2:F4820,F4820)</f>
        <v>W-4</v>
      </c>
      <c r="F4820" s="84" t="str">
        <f t="shared" si="189"/>
        <v>W</v>
      </c>
      <c r="G4820" t="s">
        <v>8612</v>
      </c>
      <c r="H4820" s="62">
        <v>6186188000190</v>
      </c>
      <c r="I4820" t="s">
        <v>869</v>
      </c>
      <c r="J4820">
        <v>1</v>
      </c>
      <c r="K4820">
        <v>341.39</v>
      </c>
    </row>
    <row r="4821" spans="1:11" x14ac:dyDescent="0.25">
      <c r="A4821" t="s">
        <v>6040</v>
      </c>
      <c r="B4821" t="str">
        <f>C4821&amp;"-"&amp;COUNTIF(C$2:C4821,C4821)</f>
        <v>6808-5</v>
      </c>
      <c r="C4821">
        <v>6808</v>
      </c>
      <c r="D4821" s="57">
        <v>45205</v>
      </c>
      <c r="E4821" s="84" t="str">
        <f>F4821&amp;"-"&amp;COUNTIF($F$2:F4821,F4821)</f>
        <v>W-5</v>
      </c>
      <c r="F4821" s="84" t="str">
        <f t="shared" si="189"/>
        <v>W</v>
      </c>
      <c r="G4821" t="s">
        <v>8612</v>
      </c>
      <c r="H4821" s="62">
        <v>6186188000190</v>
      </c>
      <c r="I4821" t="s">
        <v>869</v>
      </c>
      <c r="J4821">
        <v>2</v>
      </c>
      <c r="K4821">
        <v>12262.72</v>
      </c>
    </row>
    <row r="4822" spans="1:11" x14ac:dyDescent="0.25">
      <c r="A4822" t="s">
        <v>5991</v>
      </c>
      <c r="B4822" t="str">
        <f>C4822&amp;"-"&amp;COUNTIF(C$2:C4822,C4822)</f>
        <v>29693-1</v>
      </c>
      <c r="C4822">
        <v>29693</v>
      </c>
      <c r="D4822" s="57">
        <v>45205</v>
      </c>
      <c r="E4822" s="84" t="str">
        <f>F4822&amp;"-"&amp;COUNTIF($F$2:F4822,F4822)</f>
        <v>WK-171</v>
      </c>
      <c r="F4822" s="84" t="str">
        <f t="shared" si="189"/>
        <v>WK</v>
      </c>
      <c r="G4822" t="s">
        <v>8586</v>
      </c>
      <c r="H4822" s="62">
        <v>97434047000103</v>
      </c>
      <c r="I4822" t="s">
        <v>5984</v>
      </c>
      <c r="J4822">
        <v>102</v>
      </c>
      <c r="K4822">
        <v>9694.08</v>
      </c>
    </row>
    <row r="4823" spans="1:11" x14ac:dyDescent="0.25">
      <c r="A4823" t="s">
        <v>5991</v>
      </c>
      <c r="B4823" t="str">
        <f>C4823&amp;"-"&amp;COUNTIF(C$2:C4823,C4823)</f>
        <v>29693-2</v>
      </c>
      <c r="C4823">
        <v>29693</v>
      </c>
      <c r="D4823" s="57">
        <v>45205</v>
      </c>
      <c r="E4823" s="84" t="str">
        <f>F4823&amp;"-"&amp;COUNTIF($F$2:F4823,F4823)</f>
        <v>WK-172</v>
      </c>
      <c r="F4823" s="84" t="str">
        <f t="shared" si="189"/>
        <v>WK</v>
      </c>
      <c r="G4823" t="s">
        <v>8586</v>
      </c>
      <c r="H4823" s="62">
        <v>97434047000103</v>
      </c>
      <c r="I4823" t="s">
        <v>5984</v>
      </c>
      <c r="J4823">
        <v>108</v>
      </c>
      <c r="K4823">
        <v>29756.16</v>
      </c>
    </row>
    <row r="4824" spans="1:11" x14ac:dyDescent="0.25">
      <c r="A4824" t="s">
        <v>6013</v>
      </c>
      <c r="B4824" t="str">
        <f>C4824&amp;"-"&amp;COUNTIF(C$2:C4824,C4824)</f>
        <v>29693-3</v>
      </c>
      <c r="C4824">
        <v>29693</v>
      </c>
      <c r="D4824" s="57">
        <v>45205</v>
      </c>
      <c r="E4824" s="84" t="str">
        <f>F4824&amp;"-"&amp;COUNTIF($F$2:F4824,F4824)</f>
        <v>WK-173</v>
      </c>
      <c r="F4824" s="84" t="str">
        <f t="shared" si="189"/>
        <v>WK</v>
      </c>
      <c r="G4824" t="s">
        <v>8586</v>
      </c>
      <c r="H4824" s="62">
        <v>97434047000103</v>
      </c>
      <c r="I4824" t="s">
        <v>869</v>
      </c>
      <c r="J4824">
        <v>4</v>
      </c>
      <c r="K4824">
        <v>38.4</v>
      </c>
    </row>
    <row r="4825" spans="1:11" x14ac:dyDescent="0.25">
      <c r="A4825" t="s">
        <v>6013</v>
      </c>
      <c r="B4825" t="str">
        <f>C4825&amp;"-"&amp;COUNTIF(C$2:C4825,C4825)</f>
        <v>29693-4</v>
      </c>
      <c r="C4825">
        <v>29693</v>
      </c>
      <c r="D4825" s="57">
        <v>45205</v>
      </c>
      <c r="E4825" s="84" t="str">
        <f>F4825&amp;"-"&amp;COUNTIF($F$2:F4825,F4825)</f>
        <v>WK-174</v>
      </c>
      <c r="F4825" s="84" t="str">
        <f t="shared" si="189"/>
        <v>WK</v>
      </c>
      <c r="G4825" t="s">
        <v>8586</v>
      </c>
      <c r="H4825" s="62">
        <v>97434047000103</v>
      </c>
      <c r="I4825" t="s">
        <v>869</v>
      </c>
      <c r="J4825">
        <v>48</v>
      </c>
      <c r="K4825">
        <v>1843.2</v>
      </c>
    </row>
    <row r="4826" spans="1:11" x14ac:dyDescent="0.25">
      <c r="A4826" t="s">
        <v>6040</v>
      </c>
      <c r="B4826" t="str">
        <f>C4826&amp;"-"&amp;COUNTIF(C$2:C4826,C4826)</f>
        <v>29693-5</v>
      </c>
      <c r="C4826">
        <v>29693</v>
      </c>
      <c r="D4826" s="57">
        <v>45205</v>
      </c>
      <c r="E4826" s="84" t="str">
        <f>F4826&amp;"-"&amp;COUNTIF($F$2:F4826,F4826)</f>
        <v>WK-175</v>
      </c>
      <c r="F4826" s="84" t="str">
        <f t="shared" si="189"/>
        <v>WK</v>
      </c>
      <c r="G4826" t="s">
        <v>8586</v>
      </c>
      <c r="H4826" s="62">
        <v>97434047000103</v>
      </c>
      <c r="I4826" t="s">
        <v>869</v>
      </c>
      <c r="J4826">
        <v>4</v>
      </c>
      <c r="K4826">
        <v>122.88</v>
      </c>
    </row>
    <row r="4827" spans="1:11" x14ac:dyDescent="0.25">
      <c r="A4827" t="s">
        <v>6037</v>
      </c>
      <c r="B4827" t="str">
        <f>C4827&amp;"-"&amp;COUNTIF(C$2:C4827,C4827)</f>
        <v>3681-1</v>
      </c>
      <c r="C4827">
        <v>3681</v>
      </c>
      <c r="D4827" s="57">
        <v>45208</v>
      </c>
      <c r="E4827" s="84" t="str">
        <f>F4827&amp;"-"&amp;COUNTIF($F$2:F4827,F4827)</f>
        <v>CIL-7</v>
      </c>
      <c r="F4827" s="84" t="str">
        <f t="shared" si="189"/>
        <v>CIL</v>
      </c>
      <c r="G4827" t="s">
        <v>8610</v>
      </c>
      <c r="H4827" s="62">
        <v>97533434000199</v>
      </c>
      <c r="I4827" t="s">
        <v>869</v>
      </c>
      <c r="J4827">
        <v>1</v>
      </c>
      <c r="K4827">
        <v>710</v>
      </c>
    </row>
    <row r="4828" spans="1:11" x14ac:dyDescent="0.25">
      <c r="A4828" t="s">
        <v>6037</v>
      </c>
      <c r="B4828" t="str">
        <f>C4828&amp;"-"&amp;COUNTIF(C$2:C4828,C4828)</f>
        <v>3681-2</v>
      </c>
      <c r="C4828">
        <v>3681</v>
      </c>
      <c r="D4828" s="57">
        <v>45208</v>
      </c>
      <c r="E4828" s="84" t="str">
        <f>F4828&amp;"-"&amp;COUNTIF($F$2:F4828,F4828)</f>
        <v>CIL-8</v>
      </c>
      <c r="F4828" s="84" t="str">
        <f t="shared" si="189"/>
        <v>CIL</v>
      </c>
      <c r="G4828" t="s">
        <v>8610</v>
      </c>
      <c r="H4828" s="62">
        <v>97533434000199</v>
      </c>
      <c r="I4828" t="s">
        <v>869</v>
      </c>
      <c r="J4828">
        <v>3</v>
      </c>
      <c r="K4828">
        <v>207</v>
      </c>
    </row>
    <row r="4829" spans="1:11" x14ac:dyDescent="0.25">
      <c r="A4829" t="s">
        <v>6037</v>
      </c>
      <c r="B4829" t="str">
        <f>C4829&amp;"-"&amp;COUNTIF(C$2:C4829,C4829)</f>
        <v>3681-3</v>
      </c>
      <c r="C4829">
        <v>3681</v>
      </c>
      <c r="D4829" s="57">
        <v>45208</v>
      </c>
      <c r="E4829" s="84" t="str">
        <f>F4829&amp;"-"&amp;COUNTIF($F$2:F4829,F4829)</f>
        <v>CIL-9</v>
      </c>
      <c r="F4829" s="84" t="str">
        <f t="shared" si="189"/>
        <v>CIL</v>
      </c>
      <c r="G4829" t="s">
        <v>8610</v>
      </c>
      <c r="H4829" s="62">
        <v>97533434000199</v>
      </c>
      <c r="I4829" t="s">
        <v>869</v>
      </c>
      <c r="J4829">
        <v>5</v>
      </c>
      <c r="K4829">
        <v>1650</v>
      </c>
    </row>
    <row r="4830" spans="1:11" x14ac:dyDescent="0.25">
      <c r="A4830" t="s">
        <v>6037</v>
      </c>
      <c r="B4830" t="str">
        <f>C4830&amp;"-"&amp;COUNTIF(C$2:C4830,C4830)</f>
        <v>3681-4</v>
      </c>
      <c r="C4830">
        <v>3681</v>
      </c>
      <c r="D4830" s="57">
        <v>45208</v>
      </c>
      <c r="E4830" s="84" t="str">
        <f>F4830&amp;"-"&amp;COUNTIF($F$2:F4830,F4830)</f>
        <v>CIL-10</v>
      </c>
      <c r="F4830" s="84" t="str">
        <f t="shared" si="189"/>
        <v>CIL</v>
      </c>
      <c r="G4830" t="s">
        <v>8610</v>
      </c>
      <c r="H4830" s="62">
        <v>97533434000199</v>
      </c>
      <c r="I4830" t="s">
        <v>869</v>
      </c>
      <c r="J4830">
        <v>274</v>
      </c>
      <c r="K4830">
        <v>24934</v>
      </c>
    </row>
    <row r="4831" spans="1:11" x14ac:dyDescent="0.25">
      <c r="A4831" t="s">
        <v>6037</v>
      </c>
      <c r="B4831" t="str">
        <f>C4831&amp;"-"&amp;COUNTIF(C$2:C4831,C4831)</f>
        <v>3681-5</v>
      </c>
      <c r="C4831">
        <v>3681</v>
      </c>
      <c r="D4831" s="57">
        <v>45208</v>
      </c>
      <c r="E4831" s="84" t="str">
        <f>F4831&amp;"-"&amp;COUNTIF($F$2:F4831,F4831)</f>
        <v>CIL-11</v>
      </c>
      <c r="F4831" s="84" t="str">
        <f t="shared" si="189"/>
        <v>CIL</v>
      </c>
      <c r="G4831" t="s">
        <v>8610</v>
      </c>
      <c r="H4831" s="62">
        <v>97533434000199</v>
      </c>
      <c r="I4831" t="s">
        <v>869</v>
      </c>
      <c r="J4831">
        <v>98</v>
      </c>
      <c r="K4831">
        <v>6428.8</v>
      </c>
    </row>
    <row r="4832" spans="1:11" x14ac:dyDescent="0.25">
      <c r="A4832" t="s">
        <v>6040</v>
      </c>
      <c r="B4832" t="str">
        <f>C4832&amp;"-"&amp;COUNTIF(C$2:C4832,C4832)</f>
        <v>3682-1</v>
      </c>
      <c r="C4832">
        <v>3682</v>
      </c>
      <c r="D4832" s="57">
        <v>45208</v>
      </c>
      <c r="E4832" s="84" t="str">
        <f>F4832&amp;"-"&amp;COUNTIF($F$2:F4832,F4832)</f>
        <v>CIL-12</v>
      </c>
      <c r="F4832" s="84" t="str">
        <f t="shared" si="189"/>
        <v>CIL</v>
      </c>
      <c r="G4832" t="s">
        <v>8610</v>
      </c>
      <c r="H4832" s="62">
        <v>97533434000199</v>
      </c>
      <c r="I4832" t="s">
        <v>869</v>
      </c>
      <c r="J4832">
        <v>9</v>
      </c>
      <c r="K4832">
        <v>256.5</v>
      </c>
    </row>
    <row r="4833" spans="1:11" x14ac:dyDescent="0.25">
      <c r="A4833" t="s">
        <v>6037</v>
      </c>
      <c r="B4833" t="str">
        <f>C4833&amp;"-"&amp;COUNTIF(C$2:C4833,C4833)</f>
        <v>3682-2</v>
      </c>
      <c r="C4833">
        <v>3682</v>
      </c>
      <c r="D4833" s="57">
        <v>45208</v>
      </c>
      <c r="E4833" s="84" t="str">
        <f>F4833&amp;"-"&amp;COUNTIF($F$2:F4833,F4833)</f>
        <v>CIL-13</v>
      </c>
      <c r="F4833" s="84" t="str">
        <f t="shared" si="189"/>
        <v>CIL</v>
      </c>
      <c r="G4833" t="s">
        <v>8610</v>
      </c>
      <c r="H4833" s="62">
        <v>97533434000199</v>
      </c>
      <c r="I4833" t="s">
        <v>869</v>
      </c>
      <c r="J4833">
        <v>1</v>
      </c>
      <c r="K4833">
        <v>43.65</v>
      </c>
    </row>
    <row r="4834" spans="1:11" x14ac:dyDescent="0.25">
      <c r="A4834" t="s">
        <v>6040</v>
      </c>
      <c r="B4834" t="str">
        <f>C4834&amp;"-"&amp;COUNTIF(C$2:C4834,C4834)</f>
        <v>3682-3</v>
      </c>
      <c r="C4834">
        <v>3682</v>
      </c>
      <c r="D4834" s="57">
        <v>45208</v>
      </c>
      <c r="E4834" s="84" t="str">
        <f>F4834&amp;"-"&amp;COUNTIF($F$2:F4834,F4834)</f>
        <v>CIL-14</v>
      </c>
      <c r="F4834" s="84" t="str">
        <f t="shared" si="189"/>
        <v>CIL</v>
      </c>
      <c r="G4834" t="s">
        <v>8610</v>
      </c>
      <c r="H4834" s="62">
        <v>97533434000199</v>
      </c>
      <c r="I4834" t="s">
        <v>869</v>
      </c>
      <c r="J4834">
        <v>1</v>
      </c>
      <c r="K4834">
        <v>49.9</v>
      </c>
    </row>
    <row r="4835" spans="1:11" x14ac:dyDescent="0.25">
      <c r="A4835" t="s">
        <v>6040</v>
      </c>
      <c r="B4835" t="str">
        <f>C4835&amp;"-"&amp;COUNTIF(C$2:C4835,C4835)</f>
        <v>3682-4</v>
      </c>
      <c r="C4835">
        <v>3682</v>
      </c>
      <c r="D4835" s="57">
        <v>45208</v>
      </c>
      <c r="E4835" s="84" t="str">
        <f>F4835&amp;"-"&amp;COUNTIF($F$2:F4835,F4835)</f>
        <v>CIL-15</v>
      </c>
      <c r="F4835" s="84" t="str">
        <f t="shared" si="189"/>
        <v>CIL</v>
      </c>
      <c r="G4835" t="s">
        <v>8610</v>
      </c>
      <c r="H4835" s="62">
        <v>97533434000199</v>
      </c>
      <c r="I4835" t="s">
        <v>869</v>
      </c>
      <c r="J4835">
        <v>6</v>
      </c>
      <c r="K4835">
        <v>306</v>
      </c>
    </row>
    <row r="4836" spans="1:11" x14ac:dyDescent="0.25">
      <c r="A4836" t="s">
        <v>6040</v>
      </c>
      <c r="B4836" t="str">
        <f>C4836&amp;"-"&amp;COUNTIF(C$2:C4836,C4836)</f>
        <v>3682-5</v>
      </c>
      <c r="C4836">
        <v>3682</v>
      </c>
      <c r="D4836" s="57">
        <v>45208</v>
      </c>
      <c r="E4836" s="84" t="str">
        <f>F4836&amp;"-"&amp;COUNTIF($F$2:F4836,F4836)</f>
        <v>CIL-16</v>
      </c>
      <c r="F4836" s="84" t="str">
        <f t="shared" si="189"/>
        <v>CIL</v>
      </c>
      <c r="G4836" t="s">
        <v>8610</v>
      </c>
      <c r="H4836" s="62">
        <v>97533434000199</v>
      </c>
      <c r="I4836" t="s">
        <v>869</v>
      </c>
      <c r="J4836">
        <v>1</v>
      </c>
      <c r="K4836">
        <v>73.7</v>
      </c>
    </row>
    <row r="4837" spans="1:11" x14ac:dyDescent="0.25">
      <c r="A4837" t="s">
        <v>6040</v>
      </c>
      <c r="B4837" t="str">
        <f>C4837&amp;"-"&amp;COUNTIF(C$2:C4837,C4837)</f>
        <v>3682-6</v>
      </c>
      <c r="C4837">
        <v>3682</v>
      </c>
      <c r="D4837" s="57">
        <v>45208</v>
      </c>
      <c r="E4837" s="84" t="str">
        <f>F4837&amp;"-"&amp;COUNTIF($F$2:F4837,F4837)</f>
        <v>CIL-17</v>
      </c>
      <c r="F4837" s="84" t="str">
        <f t="shared" si="189"/>
        <v>CIL</v>
      </c>
      <c r="G4837" t="s">
        <v>8610</v>
      </c>
      <c r="H4837" s="62">
        <v>97533434000199</v>
      </c>
      <c r="I4837" t="s">
        <v>869</v>
      </c>
      <c r="J4837">
        <v>10</v>
      </c>
      <c r="K4837">
        <v>799</v>
      </c>
    </row>
    <row r="4838" spans="1:11" x14ac:dyDescent="0.25">
      <c r="A4838" t="s">
        <v>6037</v>
      </c>
      <c r="B4838" t="str">
        <f>C4838&amp;"-"&amp;COUNTIF(C$2:C4838,C4838)</f>
        <v>3682-7</v>
      </c>
      <c r="C4838">
        <v>3682</v>
      </c>
      <c r="D4838" s="57">
        <v>45208</v>
      </c>
      <c r="E4838" s="84" t="str">
        <f>F4838&amp;"-"&amp;COUNTIF($F$2:F4838,F4838)</f>
        <v>CIL-18</v>
      </c>
      <c r="F4838" s="84" t="str">
        <f t="shared" si="189"/>
        <v>CIL</v>
      </c>
      <c r="G4838" t="s">
        <v>8610</v>
      </c>
      <c r="H4838" s="62">
        <v>97533434000199</v>
      </c>
      <c r="I4838" t="s">
        <v>869</v>
      </c>
      <c r="J4838">
        <v>7</v>
      </c>
      <c r="K4838">
        <v>637</v>
      </c>
    </row>
    <row r="4839" spans="1:11" x14ac:dyDescent="0.25">
      <c r="A4839" t="s">
        <v>6004</v>
      </c>
      <c r="B4839" t="str">
        <f>C4839&amp;"-"&amp;COUNTIF(C$2:C4839,C4839)</f>
        <v>3682-8</v>
      </c>
      <c r="C4839">
        <v>3682</v>
      </c>
      <c r="D4839" s="57">
        <v>45208</v>
      </c>
      <c r="E4839" s="84" t="str">
        <f>F4839&amp;"-"&amp;COUNTIF($F$2:F4839,F4839)</f>
        <v>CIL-19</v>
      </c>
      <c r="F4839" s="84" t="str">
        <f t="shared" si="189"/>
        <v>CIL</v>
      </c>
      <c r="G4839" t="s">
        <v>8610</v>
      </c>
      <c r="H4839" s="62">
        <v>97533434000199</v>
      </c>
      <c r="I4839" t="s">
        <v>869</v>
      </c>
      <c r="J4839">
        <v>4</v>
      </c>
      <c r="K4839">
        <v>1200</v>
      </c>
    </row>
    <row r="4840" spans="1:11" x14ac:dyDescent="0.25">
      <c r="A4840" t="s">
        <v>6040</v>
      </c>
      <c r="B4840" t="str">
        <f>C4840&amp;"-"&amp;COUNTIF(C$2:C4840,C4840)</f>
        <v>3682-9</v>
      </c>
      <c r="C4840">
        <v>3682</v>
      </c>
      <c r="D4840" s="57">
        <v>45208</v>
      </c>
      <c r="E4840" s="84" t="str">
        <f>F4840&amp;"-"&amp;COUNTIF($F$2:F4840,F4840)</f>
        <v>CIL-20</v>
      </c>
      <c r="F4840" s="84" t="str">
        <f t="shared" si="189"/>
        <v>CIL</v>
      </c>
      <c r="G4840" t="s">
        <v>8610</v>
      </c>
      <c r="H4840" s="62">
        <v>97533434000199</v>
      </c>
      <c r="I4840" t="s">
        <v>869</v>
      </c>
      <c r="J4840">
        <v>33</v>
      </c>
      <c r="K4840">
        <v>11055</v>
      </c>
    </row>
    <row r="4841" spans="1:11" x14ac:dyDescent="0.25">
      <c r="A4841" t="s">
        <v>6037</v>
      </c>
      <c r="B4841" t="str">
        <f>C4841&amp;"-"&amp;COUNTIF(C$2:C4841,C4841)</f>
        <v>3682-10</v>
      </c>
      <c r="C4841">
        <v>3682</v>
      </c>
      <c r="D4841" s="57">
        <v>45208</v>
      </c>
      <c r="E4841" s="84" t="str">
        <f>F4841&amp;"-"&amp;COUNTIF($F$2:F4841,F4841)</f>
        <v>CIL-21</v>
      </c>
      <c r="F4841" s="84" t="str">
        <f t="shared" si="189"/>
        <v>CIL</v>
      </c>
      <c r="G4841" t="s">
        <v>8610</v>
      </c>
      <c r="H4841" s="62">
        <v>97533434000199</v>
      </c>
      <c r="I4841" t="s">
        <v>869</v>
      </c>
      <c r="J4841">
        <v>2</v>
      </c>
      <c r="K4841">
        <v>700</v>
      </c>
    </row>
    <row r="4842" spans="1:11" x14ac:dyDescent="0.25">
      <c r="A4842" t="s">
        <v>6004</v>
      </c>
      <c r="B4842" t="str">
        <f>C4842&amp;"-"&amp;COUNTIF(C$2:C4842,C4842)</f>
        <v>3682-11</v>
      </c>
      <c r="C4842">
        <v>3682</v>
      </c>
      <c r="D4842" s="57">
        <v>45208</v>
      </c>
      <c r="E4842" s="84" t="str">
        <f>F4842&amp;"-"&amp;COUNTIF($F$2:F4842,F4842)</f>
        <v>CIL-22</v>
      </c>
      <c r="F4842" s="84" t="str">
        <f t="shared" si="189"/>
        <v>CIL</v>
      </c>
      <c r="G4842" t="s">
        <v>8610</v>
      </c>
      <c r="H4842" s="62">
        <v>97533434000199</v>
      </c>
      <c r="I4842" t="s">
        <v>869</v>
      </c>
      <c r="J4842">
        <v>1</v>
      </c>
      <c r="K4842">
        <v>405</v>
      </c>
    </row>
    <row r="4843" spans="1:11" x14ac:dyDescent="0.25">
      <c r="A4843" t="s">
        <v>6040</v>
      </c>
      <c r="B4843" t="str">
        <f>C4843&amp;"-"&amp;COUNTIF(C$2:C4843,C4843)</f>
        <v>3682-12</v>
      </c>
      <c r="C4843">
        <v>3682</v>
      </c>
      <c r="D4843" s="57">
        <v>45208</v>
      </c>
      <c r="E4843" s="84" t="str">
        <f>F4843&amp;"-"&amp;COUNTIF($F$2:F4843,F4843)</f>
        <v>CIL-23</v>
      </c>
      <c r="F4843" s="84" t="str">
        <f t="shared" si="189"/>
        <v>CIL</v>
      </c>
      <c r="G4843" t="s">
        <v>8610</v>
      </c>
      <c r="H4843" s="62">
        <v>97533434000199</v>
      </c>
      <c r="I4843" t="s">
        <v>869</v>
      </c>
      <c r="J4843">
        <v>3</v>
      </c>
      <c r="K4843">
        <v>1350</v>
      </c>
    </row>
    <row r="4844" spans="1:11" x14ac:dyDescent="0.25">
      <c r="A4844" t="s">
        <v>6040</v>
      </c>
      <c r="B4844" t="str">
        <f>C4844&amp;"-"&amp;COUNTIF(C$2:C4844,C4844)</f>
        <v>3682-13</v>
      </c>
      <c r="C4844">
        <v>3682</v>
      </c>
      <c r="D4844" s="57">
        <v>45208</v>
      </c>
      <c r="E4844" s="84" t="str">
        <f>F4844&amp;"-"&amp;COUNTIF($F$2:F4844,F4844)</f>
        <v>CIL-24</v>
      </c>
      <c r="F4844" s="84" t="str">
        <f t="shared" si="189"/>
        <v>CIL</v>
      </c>
      <c r="G4844" t="s">
        <v>8610</v>
      </c>
      <c r="H4844" s="62">
        <v>97533434000199</v>
      </c>
      <c r="I4844" t="s">
        <v>869</v>
      </c>
      <c r="J4844">
        <v>2</v>
      </c>
      <c r="K4844">
        <v>900</v>
      </c>
    </row>
    <row r="4845" spans="1:11" x14ac:dyDescent="0.25">
      <c r="A4845" t="s">
        <v>6040</v>
      </c>
      <c r="B4845" t="str">
        <f>C4845&amp;"-"&amp;COUNTIF(C$2:C4845,C4845)</f>
        <v>3682-14</v>
      </c>
      <c r="C4845">
        <v>3682</v>
      </c>
      <c r="D4845" s="57">
        <v>45208</v>
      </c>
      <c r="E4845" s="84" t="str">
        <f>F4845&amp;"-"&amp;COUNTIF($F$2:F4845,F4845)</f>
        <v>CIL-25</v>
      </c>
      <c r="F4845" s="84" t="str">
        <f t="shared" si="189"/>
        <v>CIL</v>
      </c>
      <c r="G4845" t="s">
        <v>8610</v>
      </c>
      <c r="H4845" s="62">
        <v>97533434000199</v>
      </c>
      <c r="I4845" t="s">
        <v>869</v>
      </c>
      <c r="J4845">
        <v>6</v>
      </c>
      <c r="K4845">
        <v>3210</v>
      </c>
    </row>
    <row r="4846" spans="1:11" x14ac:dyDescent="0.25">
      <c r="A4846" t="s">
        <v>6004</v>
      </c>
      <c r="B4846" t="str">
        <f>C4846&amp;"-"&amp;COUNTIF(C$2:C4846,C4846)</f>
        <v>3682-15</v>
      </c>
      <c r="C4846">
        <v>3682</v>
      </c>
      <c r="D4846" s="57">
        <v>45208</v>
      </c>
      <c r="E4846" s="84" t="str">
        <f>F4846&amp;"-"&amp;COUNTIF($F$2:F4846,F4846)</f>
        <v>CIL-26</v>
      </c>
      <c r="F4846" s="84" t="str">
        <f t="shared" si="189"/>
        <v>CIL</v>
      </c>
      <c r="G4846" t="s">
        <v>8610</v>
      </c>
      <c r="H4846" s="62">
        <v>97533434000199</v>
      </c>
      <c r="I4846" t="s">
        <v>869</v>
      </c>
      <c r="J4846">
        <v>1</v>
      </c>
      <c r="K4846">
        <v>560</v>
      </c>
    </row>
    <row r="4847" spans="1:11" x14ac:dyDescent="0.25">
      <c r="A4847" t="s">
        <v>6004</v>
      </c>
      <c r="B4847" t="str">
        <f>C4847&amp;"-"&amp;COUNTIF(C$2:C4847,C4847)</f>
        <v>3682-16</v>
      </c>
      <c r="C4847">
        <v>3682</v>
      </c>
      <c r="D4847" s="57">
        <v>45208</v>
      </c>
      <c r="E4847" s="84" t="str">
        <f>F4847&amp;"-"&amp;COUNTIF($F$2:F4847,F4847)</f>
        <v>CIL-27</v>
      </c>
      <c r="F4847" s="84" t="str">
        <f t="shared" si="189"/>
        <v>CIL</v>
      </c>
      <c r="G4847" t="s">
        <v>8610</v>
      </c>
      <c r="H4847" s="62">
        <v>97533434000199</v>
      </c>
      <c r="I4847" t="s">
        <v>869</v>
      </c>
      <c r="J4847">
        <v>3</v>
      </c>
      <c r="K4847">
        <v>1800</v>
      </c>
    </row>
    <row r="4848" spans="1:11" x14ac:dyDescent="0.25">
      <c r="A4848" t="s">
        <v>6040</v>
      </c>
      <c r="B4848" t="str">
        <f>C4848&amp;"-"&amp;COUNTIF(C$2:C4848,C4848)</f>
        <v>3682-17</v>
      </c>
      <c r="C4848">
        <v>3682</v>
      </c>
      <c r="D4848" s="57">
        <v>45208</v>
      </c>
      <c r="E4848" s="84" t="str">
        <f>F4848&amp;"-"&amp;COUNTIF($F$2:F4848,F4848)</f>
        <v>CIL-28</v>
      </c>
      <c r="F4848" s="84" t="str">
        <f t="shared" si="189"/>
        <v>CIL</v>
      </c>
      <c r="G4848" t="s">
        <v>8610</v>
      </c>
      <c r="H4848" s="62">
        <v>97533434000199</v>
      </c>
      <c r="I4848" t="s">
        <v>869</v>
      </c>
      <c r="J4848">
        <v>1</v>
      </c>
      <c r="K4848">
        <v>740</v>
      </c>
    </row>
    <row r="4849" spans="1:11" x14ac:dyDescent="0.25">
      <c r="A4849" t="s">
        <v>6040</v>
      </c>
      <c r="B4849" t="str">
        <f>C4849&amp;"-"&amp;COUNTIF(C$2:C4849,C4849)</f>
        <v>3682-18</v>
      </c>
      <c r="C4849">
        <v>3682</v>
      </c>
      <c r="D4849" s="57">
        <v>45208</v>
      </c>
      <c r="E4849" s="84" t="str">
        <f>F4849&amp;"-"&amp;COUNTIF($F$2:F4849,F4849)</f>
        <v>CIL-29</v>
      </c>
      <c r="F4849" s="84" t="str">
        <f t="shared" si="189"/>
        <v>CIL</v>
      </c>
      <c r="G4849" t="s">
        <v>8610</v>
      </c>
      <c r="H4849" s="62">
        <v>97533434000199</v>
      </c>
      <c r="I4849" t="s">
        <v>869</v>
      </c>
      <c r="J4849">
        <v>3</v>
      </c>
      <c r="K4849">
        <v>2550</v>
      </c>
    </row>
    <row r="4850" spans="1:11" x14ac:dyDescent="0.25">
      <c r="A4850" t="s">
        <v>6040</v>
      </c>
      <c r="B4850" t="str">
        <f>C4850&amp;"-"&amp;COUNTIF(C$2:C4850,C4850)</f>
        <v>3682-19</v>
      </c>
      <c r="C4850">
        <v>3682</v>
      </c>
      <c r="D4850" s="57">
        <v>45208</v>
      </c>
      <c r="E4850" s="84" t="str">
        <f>F4850&amp;"-"&amp;COUNTIF($F$2:F4850,F4850)</f>
        <v>CIL-30</v>
      </c>
      <c r="F4850" s="84" t="str">
        <f t="shared" si="189"/>
        <v>CIL</v>
      </c>
      <c r="G4850" t="s">
        <v>8610</v>
      </c>
      <c r="H4850" s="62">
        <v>97533434000199</v>
      </c>
      <c r="I4850" t="s">
        <v>869</v>
      </c>
      <c r="J4850">
        <v>8</v>
      </c>
      <c r="K4850">
        <v>7191.2</v>
      </c>
    </row>
    <row r="4851" spans="1:11" x14ac:dyDescent="0.25">
      <c r="A4851" t="s">
        <v>6004</v>
      </c>
      <c r="B4851" t="str">
        <f>C4851&amp;"-"&amp;COUNTIF(C$2:C4851,C4851)</f>
        <v>3682-20</v>
      </c>
      <c r="C4851">
        <v>3682</v>
      </c>
      <c r="D4851" s="57">
        <v>45208</v>
      </c>
      <c r="E4851" s="84" t="str">
        <f>F4851&amp;"-"&amp;COUNTIF($F$2:F4851,F4851)</f>
        <v>CIL-31</v>
      </c>
      <c r="F4851" s="84" t="str">
        <f t="shared" si="189"/>
        <v>CIL</v>
      </c>
      <c r="G4851" t="s">
        <v>8610</v>
      </c>
      <c r="H4851" s="62">
        <v>97533434000199</v>
      </c>
      <c r="I4851" t="s">
        <v>869</v>
      </c>
      <c r="J4851">
        <v>1</v>
      </c>
      <c r="K4851">
        <v>3600</v>
      </c>
    </row>
    <row r="4852" spans="1:11" x14ac:dyDescent="0.25">
      <c r="A4852" t="s">
        <v>6040</v>
      </c>
      <c r="B4852" t="str">
        <f>C4852&amp;"-"&amp;COUNTIF(C$2:C4852,C4852)</f>
        <v>3682-21</v>
      </c>
      <c r="C4852">
        <v>3682</v>
      </c>
      <c r="D4852" s="57">
        <v>45208</v>
      </c>
      <c r="E4852" s="84" t="str">
        <f>F4852&amp;"-"&amp;COUNTIF($F$2:F4852,F4852)</f>
        <v>CIL-32</v>
      </c>
      <c r="F4852" s="84" t="str">
        <f t="shared" si="189"/>
        <v>CIL</v>
      </c>
      <c r="G4852" t="s">
        <v>8610</v>
      </c>
      <c r="H4852" s="62">
        <v>97533434000199</v>
      </c>
      <c r="I4852" t="s">
        <v>869</v>
      </c>
      <c r="J4852">
        <v>2</v>
      </c>
      <c r="K4852">
        <v>3000</v>
      </c>
    </row>
    <row r="4853" spans="1:11" x14ac:dyDescent="0.25">
      <c r="A4853" t="s">
        <v>5983</v>
      </c>
      <c r="B4853" t="str">
        <f>C4853&amp;"-"&amp;COUNTIF(C$2:C4853,C4853)</f>
        <v>29725-1</v>
      </c>
      <c r="C4853">
        <v>29725</v>
      </c>
      <c r="D4853" s="57">
        <v>45208</v>
      </c>
      <c r="E4853" s="84" t="str">
        <f>F4853&amp;"-"&amp;COUNTIF($F$2:F4853,F4853)</f>
        <v>WK-176</v>
      </c>
      <c r="F4853" s="84" t="str">
        <f t="shared" si="189"/>
        <v>WK</v>
      </c>
      <c r="G4853" t="s">
        <v>8586</v>
      </c>
      <c r="H4853" s="62">
        <v>97434047000103</v>
      </c>
      <c r="I4853" t="s">
        <v>5984</v>
      </c>
      <c r="J4853">
        <v>6</v>
      </c>
      <c r="K4853">
        <v>178.74</v>
      </c>
    </row>
    <row r="4854" spans="1:11" x14ac:dyDescent="0.25">
      <c r="A4854" t="s">
        <v>5990</v>
      </c>
      <c r="B4854" t="str">
        <f>C4854&amp;"-"&amp;COUNTIF(C$2:C4854,C4854)</f>
        <v>29725-2</v>
      </c>
      <c r="C4854">
        <v>29725</v>
      </c>
      <c r="D4854" s="57">
        <v>45208</v>
      </c>
      <c r="E4854" s="84" t="str">
        <f>F4854&amp;"-"&amp;COUNTIF($F$2:F4854,F4854)</f>
        <v>WK-177</v>
      </c>
      <c r="F4854" s="84" t="str">
        <f t="shared" si="189"/>
        <v>WK</v>
      </c>
      <c r="G4854" t="s">
        <v>8586</v>
      </c>
      <c r="H4854" s="62">
        <v>97434047000103</v>
      </c>
      <c r="I4854" t="s">
        <v>5984</v>
      </c>
      <c r="J4854">
        <v>66</v>
      </c>
      <c r="K4854">
        <v>15397.14</v>
      </c>
    </row>
    <row r="4855" spans="1:11" x14ac:dyDescent="0.25">
      <c r="A4855" t="s">
        <v>5987</v>
      </c>
      <c r="B4855" t="str">
        <f>C4855&amp;"-"&amp;COUNTIF(C$2:C4855,C4855)</f>
        <v>29725-3</v>
      </c>
      <c r="C4855">
        <v>29725</v>
      </c>
      <c r="D4855" s="57">
        <v>45208</v>
      </c>
      <c r="E4855" s="84" t="str">
        <f>F4855&amp;"-"&amp;COUNTIF($F$2:F4855,F4855)</f>
        <v>WK-178</v>
      </c>
      <c r="F4855" s="84" t="str">
        <f t="shared" si="189"/>
        <v>WK</v>
      </c>
      <c r="G4855" t="s">
        <v>8586</v>
      </c>
      <c r="H4855" s="62">
        <v>97434047000103</v>
      </c>
      <c r="I4855" t="s">
        <v>5984</v>
      </c>
      <c r="J4855">
        <v>6</v>
      </c>
      <c r="K4855">
        <v>414</v>
      </c>
    </row>
    <row r="4856" spans="1:11" x14ac:dyDescent="0.25">
      <c r="A4856" t="s">
        <v>5987</v>
      </c>
      <c r="B4856" t="str">
        <f>C4856&amp;"-"&amp;COUNTIF(C$2:C4856,C4856)</f>
        <v>29725-4</v>
      </c>
      <c r="C4856">
        <v>29725</v>
      </c>
      <c r="D4856" s="57">
        <v>45208</v>
      </c>
      <c r="E4856" s="84" t="str">
        <f>F4856&amp;"-"&amp;COUNTIF($F$2:F4856,F4856)</f>
        <v>WK-179</v>
      </c>
      <c r="F4856" s="84" t="str">
        <f t="shared" si="189"/>
        <v>WK</v>
      </c>
      <c r="G4856" t="s">
        <v>8586</v>
      </c>
      <c r="H4856" s="62">
        <v>97434047000103</v>
      </c>
      <c r="I4856" t="s">
        <v>5984</v>
      </c>
      <c r="J4856">
        <v>6</v>
      </c>
      <c r="K4856">
        <v>984</v>
      </c>
    </row>
    <row r="4857" spans="1:11" x14ac:dyDescent="0.25">
      <c r="A4857" t="s">
        <v>5983</v>
      </c>
      <c r="B4857" t="str">
        <f>C4857&amp;"-"&amp;COUNTIF(C$2:C4857,C4857)</f>
        <v>29725-5</v>
      </c>
      <c r="C4857">
        <v>29725</v>
      </c>
      <c r="D4857" s="57">
        <v>45208</v>
      </c>
      <c r="E4857" s="84" t="str">
        <f>F4857&amp;"-"&amp;COUNTIF($F$2:F4857,F4857)</f>
        <v>WK-180</v>
      </c>
      <c r="F4857" s="84" t="str">
        <f t="shared" si="189"/>
        <v>WK</v>
      </c>
      <c r="G4857" t="s">
        <v>8586</v>
      </c>
      <c r="H4857" s="62">
        <v>97434047000103</v>
      </c>
      <c r="I4857" t="s">
        <v>5984</v>
      </c>
      <c r="J4857">
        <v>6</v>
      </c>
      <c r="K4857">
        <v>264.95999999999998</v>
      </c>
    </row>
    <row r="4858" spans="1:11" x14ac:dyDescent="0.25">
      <c r="A4858" t="s">
        <v>5987</v>
      </c>
      <c r="B4858" t="str">
        <f>C4858&amp;"-"&amp;COUNTIF(C$2:C4858,C4858)</f>
        <v>29725-6</v>
      </c>
      <c r="C4858">
        <v>29725</v>
      </c>
      <c r="D4858" s="57">
        <v>45208</v>
      </c>
      <c r="E4858" s="84" t="str">
        <f>F4858&amp;"-"&amp;COUNTIF($F$2:F4858,F4858)</f>
        <v>WK-181</v>
      </c>
      <c r="F4858" s="84" t="str">
        <f t="shared" si="189"/>
        <v>WK</v>
      </c>
      <c r="G4858" t="s">
        <v>8586</v>
      </c>
      <c r="H4858" s="62">
        <v>97434047000103</v>
      </c>
      <c r="I4858" t="s">
        <v>5984</v>
      </c>
      <c r="J4858">
        <v>6</v>
      </c>
      <c r="K4858">
        <v>1307.8800000000001</v>
      </c>
    </row>
    <row r="4859" spans="1:11" x14ac:dyDescent="0.25">
      <c r="A4859" t="s">
        <v>6040</v>
      </c>
      <c r="B4859" t="str">
        <f>C4859&amp;"-"&amp;COUNTIF(C$2:C4859,C4859)</f>
        <v>3689-1</v>
      </c>
      <c r="C4859">
        <v>3689</v>
      </c>
      <c r="D4859" s="57">
        <v>45209</v>
      </c>
      <c r="E4859" s="84" t="str">
        <f>F4859&amp;"-"&amp;COUNTIF($F$2:F4859,F4859)</f>
        <v>CIL-33</v>
      </c>
      <c r="F4859" s="84" t="str">
        <f t="shared" si="189"/>
        <v>CIL</v>
      </c>
      <c r="G4859" t="s">
        <v>8610</v>
      </c>
      <c r="H4859" s="62">
        <v>97533434000199</v>
      </c>
      <c r="I4859" t="s">
        <v>869</v>
      </c>
      <c r="J4859">
        <v>1</v>
      </c>
      <c r="K4859">
        <v>29.93</v>
      </c>
    </row>
    <row r="4860" spans="1:11" x14ac:dyDescent="0.25">
      <c r="A4860" t="s">
        <v>6004</v>
      </c>
      <c r="B4860" t="str">
        <f>C4860&amp;"-"&amp;COUNTIF(C$2:C4860,C4860)</f>
        <v>3689-2</v>
      </c>
      <c r="C4860">
        <v>3689</v>
      </c>
      <c r="D4860" s="57">
        <v>45209</v>
      </c>
      <c r="E4860" s="84" t="str">
        <f>F4860&amp;"-"&amp;COUNTIF($F$2:F4860,F4860)</f>
        <v>CIL-34</v>
      </c>
      <c r="F4860" s="84" t="str">
        <f t="shared" si="189"/>
        <v>CIL</v>
      </c>
      <c r="G4860" t="s">
        <v>8610</v>
      </c>
      <c r="H4860" s="62">
        <v>97533434000199</v>
      </c>
      <c r="I4860" t="s">
        <v>869</v>
      </c>
      <c r="J4860">
        <v>1</v>
      </c>
      <c r="K4860">
        <v>32.909999999999997</v>
      </c>
    </row>
    <row r="4861" spans="1:11" x14ac:dyDescent="0.25">
      <c r="A4861" t="s">
        <v>6004</v>
      </c>
      <c r="B4861" t="str">
        <f>C4861&amp;"-"&amp;COUNTIF(C$2:C4861,C4861)</f>
        <v>3689-3</v>
      </c>
      <c r="C4861">
        <v>3689</v>
      </c>
      <c r="D4861" s="57">
        <v>45209</v>
      </c>
      <c r="E4861" s="84" t="str">
        <f>F4861&amp;"-"&amp;COUNTIF($F$2:F4861,F4861)</f>
        <v>CIL-35</v>
      </c>
      <c r="F4861" s="84" t="str">
        <f t="shared" si="189"/>
        <v>CIL</v>
      </c>
      <c r="G4861" t="s">
        <v>8610</v>
      </c>
      <c r="H4861" s="62">
        <v>97533434000199</v>
      </c>
      <c r="I4861" t="s">
        <v>869</v>
      </c>
      <c r="J4861">
        <v>1</v>
      </c>
      <c r="K4861">
        <v>40.340000000000003</v>
      </c>
    </row>
    <row r="4862" spans="1:11" x14ac:dyDescent="0.25">
      <c r="A4862" t="s">
        <v>6004</v>
      </c>
      <c r="B4862" t="str">
        <f>C4862&amp;"-"&amp;COUNTIF(C$2:C4862,C4862)</f>
        <v>3689-4</v>
      </c>
      <c r="C4862">
        <v>3689</v>
      </c>
      <c r="D4862" s="57">
        <v>45209</v>
      </c>
      <c r="E4862" s="84" t="str">
        <f>F4862&amp;"-"&amp;COUNTIF($F$2:F4862,F4862)</f>
        <v>CIL-36</v>
      </c>
      <c r="F4862" s="84" t="str">
        <f t="shared" si="189"/>
        <v>CIL</v>
      </c>
      <c r="G4862" t="s">
        <v>8610</v>
      </c>
      <c r="H4862" s="62">
        <v>97533434000199</v>
      </c>
      <c r="I4862" t="s">
        <v>869</v>
      </c>
      <c r="J4862">
        <v>1</v>
      </c>
      <c r="K4862">
        <v>44.58</v>
      </c>
    </row>
    <row r="4863" spans="1:11" x14ac:dyDescent="0.25">
      <c r="A4863" t="s">
        <v>6041</v>
      </c>
      <c r="B4863" t="str">
        <f>C4863&amp;"-"&amp;COUNTIF(C$2:C4863,C4863)</f>
        <v>3689-5</v>
      </c>
      <c r="C4863">
        <v>3689</v>
      </c>
      <c r="D4863" s="57">
        <v>45209</v>
      </c>
      <c r="E4863" s="84" t="str">
        <f>F4863&amp;"-"&amp;COUNTIF($F$2:F4863,F4863)</f>
        <v>CIL-37</v>
      </c>
      <c r="F4863" s="84" t="str">
        <f t="shared" si="189"/>
        <v>CIL</v>
      </c>
      <c r="G4863" t="s">
        <v>8610</v>
      </c>
      <c r="H4863" s="62">
        <v>97533434000199</v>
      </c>
      <c r="I4863" t="s">
        <v>869</v>
      </c>
      <c r="J4863">
        <v>1</v>
      </c>
      <c r="K4863">
        <v>48.83</v>
      </c>
    </row>
    <row r="4864" spans="1:11" x14ac:dyDescent="0.25">
      <c r="A4864" t="s">
        <v>6004</v>
      </c>
      <c r="B4864" t="str">
        <f>C4864&amp;"-"&amp;COUNTIF(C$2:C4864,C4864)</f>
        <v>3689-6</v>
      </c>
      <c r="C4864">
        <v>3689</v>
      </c>
      <c r="D4864" s="57">
        <v>45209</v>
      </c>
      <c r="E4864" s="84" t="str">
        <f>F4864&amp;"-"&amp;COUNTIF($F$2:F4864,F4864)</f>
        <v>CIL-38</v>
      </c>
      <c r="F4864" s="84" t="str">
        <f t="shared" si="189"/>
        <v>CIL</v>
      </c>
      <c r="G4864" t="s">
        <v>8610</v>
      </c>
      <c r="H4864" s="62">
        <v>97533434000199</v>
      </c>
      <c r="I4864" t="s">
        <v>869</v>
      </c>
      <c r="J4864">
        <v>1</v>
      </c>
      <c r="K4864">
        <v>48.83</v>
      </c>
    </row>
    <row r="4865" spans="1:11" x14ac:dyDescent="0.25">
      <c r="A4865" t="s">
        <v>6004</v>
      </c>
      <c r="B4865" t="str">
        <f>C4865&amp;"-"&amp;COUNTIF(C$2:C4865,C4865)</f>
        <v>3689-7</v>
      </c>
      <c r="C4865">
        <v>3689</v>
      </c>
      <c r="D4865" s="57">
        <v>45209</v>
      </c>
      <c r="E4865" s="84" t="str">
        <f>F4865&amp;"-"&amp;COUNTIF($F$2:F4865,F4865)</f>
        <v>CIL-39</v>
      </c>
      <c r="F4865" s="84" t="str">
        <f t="shared" si="189"/>
        <v>CIL</v>
      </c>
      <c r="G4865" t="s">
        <v>8610</v>
      </c>
      <c r="H4865" s="62">
        <v>97533434000199</v>
      </c>
      <c r="I4865" t="s">
        <v>869</v>
      </c>
      <c r="J4865">
        <v>1</v>
      </c>
      <c r="K4865">
        <v>55.2</v>
      </c>
    </row>
    <row r="4866" spans="1:11" x14ac:dyDescent="0.25">
      <c r="A4866" t="s">
        <v>6004</v>
      </c>
      <c r="B4866" t="str">
        <f>C4866&amp;"-"&amp;COUNTIF(C$2:C4866,C4866)</f>
        <v>3689-8</v>
      </c>
      <c r="C4866">
        <v>3689</v>
      </c>
      <c r="D4866" s="57">
        <v>45209</v>
      </c>
      <c r="E4866" s="84" t="str">
        <f>F4866&amp;"-"&amp;COUNTIF($F$2:F4866,F4866)</f>
        <v>CIL-40</v>
      </c>
      <c r="F4866" s="84" t="str">
        <f t="shared" si="189"/>
        <v>CIL</v>
      </c>
      <c r="G4866" t="s">
        <v>8610</v>
      </c>
      <c r="H4866" s="62">
        <v>97533434000199</v>
      </c>
      <c r="I4866" t="s">
        <v>869</v>
      </c>
      <c r="J4866">
        <v>1</v>
      </c>
      <c r="K4866">
        <v>56.26</v>
      </c>
    </row>
    <row r="4867" spans="1:11" x14ac:dyDescent="0.25">
      <c r="A4867" t="s">
        <v>6004</v>
      </c>
      <c r="B4867" t="str">
        <f>C4867&amp;"-"&amp;COUNTIF(C$2:C4867,C4867)</f>
        <v>3689-9</v>
      </c>
      <c r="C4867">
        <v>3689</v>
      </c>
      <c r="D4867" s="57">
        <v>45209</v>
      </c>
      <c r="E4867" s="84" t="str">
        <f>F4867&amp;"-"&amp;COUNTIF($F$2:F4867,F4867)</f>
        <v>CIL-41</v>
      </c>
      <c r="F4867" s="84" t="str">
        <f t="shared" ref="F4867:F4930" si="190">LEFT(G4867,SEARCH(" ",G4867)-1)</f>
        <v>CIL</v>
      </c>
      <c r="G4867" t="s">
        <v>8610</v>
      </c>
      <c r="H4867" s="62">
        <v>97533434000199</v>
      </c>
      <c r="I4867" t="s">
        <v>869</v>
      </c>
      <c r="J4867">
        <v>2</v>
      </c>
      <c r="K4867">
        <v>67.739999999999995</v>
      </c>
    </row>
    <row r="4868" spans="1:11" x14ac:dyDescent="0.25">
      <c r="A4868" t="s">
        <v>6004</v>
      </c>
      <c r="B4868" t="str">
        <f>C4868&amp;"-"&amp;COUNTIF(C$2:C4868,C4868)</f>
        <v>3689-10</v>
      </c>
      <c r="C4868">
        <v>3689</v>
      </c>
      <c r="D4868" s="57">
        <v>45209</v>
      </c>
      <c r="E4868" s="84" t="str">
        <f>F4868&amp;"-"&amp;COUNTIF($F$2:F4868,F4868)</f>
        <v>CIL-42</v>
      </c>
      <c r="F4868" s="84" t="str">
        <f t="shared" si="190"/>
        <v>CIL</v>
      </c>
      <c r="G4868" t="s">
        <v>8610</v>
      </c>
      <c r="H4868" s="62">
        <v>97533434000199</v>
      </c>
      <c r="I4868" t="s">
        <v>869</v>
      </c>
      <c r="J4868">
        <v>2</v>
      </c>
      <c r="K4868">
        <v>80.67</v>
      </c>
    </row>
    <row r="4869" spans="1:11" x14ac:dyDescent="0.25">
      <c r="A4869" t="s">
        <v>6004</v>
      </c>
      <c r="B4869" t="str">
        <f>C4869&amp;"-"&amp;COUNTIF(C$2:C4869,C4869)</f>
        <v>3689-11</v>
      </c>
      <c r="C4869">
        <v>3689</v>
      </c>
      <c r="D4869" s="57">
        <v>45209</v>
      </c>
      <c r="E4869" s="84" t="str">
        <f>F4869&amp;"-"&amp;COUNTIF($F$2:F4869,F4869)</f>
        <v>CIL-43</v>
      </c>
      <c r="F4869" s="84" t="str">
        <f t="shared" si="190"/>
        <v>CIL</v>
      </c>
      <c r="G4869" t="s">
        <v>8610</v>
      </c>
      <c r="H4869" s="62">
        <v>97533434000199</v>
      </c>
      <c r="I4869" t="s">
        <v>869</v>
      </c>
      <c r="J4869">
        <v>2</v>
      </c>
      <c r="K4869">
        <v>84.92</v>
      </c>
    </row>
    <row r="4870" spans="1:11" x14ac:dyDescent="0.25">
      <c r="A4870" t="s">
        <v>6004</v>
      </c>
      <c r="B4870" t="str">
        <f>C4870&amp;"-"&amp;COUNTIF(C$2:C4870,C4870)</f>
        <v>3689-12</v>
      </c>
      <c r="C4870">
        <v>3689</v>
      </c>
      <c r="D4870" s="57">
        <v>45209</v>
      </c>
      <c r="E4870" s="84" t="str">
        <f>F4870&amp;"-"&amp;COUNTIF($F$2:F4870,F4870)</f>
        <v>CIL-44</v>
      </c>
      <c r="F4870" s="84" t="str">
        <f t="shared" si="190"/>
        <v>CIL</v>
      </c>
      <c r="G4870" t="s">
        <v>8610</v>
      </c>
      <c r="H4870" s="62">
        <v>97533434000199</v>
      </c>
      <c r="I4870" t="s">
        <v>869</v>
      </c>
      <c r="J4870">
        <v>1</v>
      </c>
      <c r="K4870">
        <v>84.92</v>
      </c>
    </row>
    <row r="4871" spans="1:11" x14ac:dyDescent="0.25">
      <c r="A4871" t="s">
        <v>6004</v>
      </c>
      <c r="B4871" t="str">
        <f>C4871&amp;"-"&amp;COUNTIF(C$2:C4871,C4871)</f>
        <v>3689-13</v>
      </c>
      <c r="C4871">
        <v>3689</v>
      </c>
      <c r="D4871" s="57">
        <v>45209</v>
      </c>
      <c r="E4871" s="84" t="str">
        <f>F4871&amp;"-"&amp;COUNTIF($F$2:F4871,F4871)</f>
        <v>CIL-45</v>
      </c>
      <c r="F4871" s="84" t="str">
        <f t="shared" si="190"/>
        <v>CIL</v>
      </c>
      <c r="G4871" t="s">
        <v>8610</v>
      </c>
      <c r="H4871" s="62">
        <v>97533434000199</v>
      </c>
      <c r="I4871" t="s">
        <v>869</v>
      </c>
      <c r="J4871">
        <v>4</v>
      </c>
      <c r="K4871">
        <v>110.4</v>
      </c>
    </row>
    <row r="4872" spans="1:11" x14ac:dyDescent="0.25">
      <c r="A4872" t="s">
        <v>6004</v>
      </c>
      <c r="B4872" t="str">
        <f>C4872&amp;"-"&amp;COUNTIF(C$2:C4872,C4872)</f>
        <v>3689-14</v>
      </c>
      <c r="C4872">
        <v>3689</v>
      </c>
      <c r="D4872" s="57">
        <v>45209</v>
      </c>
      <c r="E4872" s="84" t="str">
        <f>F4872&amp;"-"&amp;COUNTIF($F$2:F4872,F4872)</f>
        <v>CIL-46</v>
      </c>
      <c r="F4872" s="84" t="str">
        <f t="shared" si="190"/>
        <v>CIL</v>
      </c>
      <c r="G4872" t="s">
        <v>8610</v>
      </c>
      <c r="H4872" s="62">
        <v>97533434000199</v>
      </c>
      <c r="I4872" t="s">
        <v>869</v>
      </c>
      <c r="J4872">
        <v>1</v>
      </c>
      <c r="K4872">
        <v>114.64</v>
      </c>
    </row>
    <row r="4873" spans="1:11" x14ac:dyDescent="0.25">
      <c r="A4873" t="s">
        <v>6041</v>
      </c>
      <c r="B4873" t="str">
        <f>C4873&amp;"-"&amp;COUNTIF(C$2:C4873,C4873)</f>
        <v>3689-15</v>
      </c>
      <c r="C4873">
        <v>3689</v>
      </c>
      <c r="D4873" s="57">
        <v>45209</v>
      </c>
      <c r="E4873" s="84" t="str">
        <f>F4873&amp;"-"&amp;COUNTIF($F$2:F4873,F4873)</f>
        <v>CIL-47</v>
      </c>
      <c r="F4873" s="84" t="str">
        <f t="shared" si="190"/>
        <v>CIL</v>
      </c>
      <c r="G4873" t="s">
        <v>8610</v>
      </c>
      <c r="H4873" s="62">
        <v>97533434000199</v>
      </c>
      <c r="I4873" t="s">
        <v>869</v>
      </c>
      <c r="J4873">
        <v>1</v>
      </c>
      <c r="K4873">
        <v>131.63</v>
      </c>
    </row>
    <row r="4874" spans="1:11" x14ac:dyDescent="0.25">
      <c r="A4874" t="s">
        <v>6041</v>
      </c>
      <c r="B4874" t="str">
        <f>C4874&amp;"-"&amp;COUNTIF(C$2:C4874,C4874)</f>
        <v>3689-16</v>
      </c>
      <c r="C4874">
        <v>3689</v>
      </c>
      <c r="D4874" s="57">
        <v>45209</v>
      </c>
      <c r="E4874" s="84" t="str">
        <f>F4874&amp;"-"&amp;COUNTIF($F$2:F4874,F4874)</f>
        <v>CIL-48</v>
      </c>
      <c r="F4874" s="84" t="str">
        <f t="shared" si="190"/>
        <v>CIL</v>
      </c>
      <c r="G4874" t="s">
        <v>8610</v>
      </c>
      <c r="H4874" s="62">
        <v>97533434000199</v>
      </c>
      <c r="I4874" t="s">
        <v>869</v>
      </c>
      <c r="J4874">
        <v>2</v>
      </c>
      <c r="K4874">
        <v>178.33</v>
      </c>
    </row>
    <row r="4875" spans="1:11" x14ac:dyDescent="0.25">
      <c r="A4875" t="s">
        <v>6040</v>
      </c>
      <c r="B4875" t="str">
        <f>C4875&amp;"-"&amp;COUNTIF(C$2:C4875,C4875)</f>
        <v>3689-17</v>
      </c>
      <c r="C4875">
        <v>3689</v>
      </c>
      <c r="D4875" s="57">
        <v>45209</v>
      </c>
      <c r="E4875" s="84" t="str">
        <f>F4875&amp;"-"&amp;COUNTIF($F$2:F4875,F4875)</f>
        <v>CIL-49</v>
      </c>
      <c r="F4875" s="84" t="str">
        <f t="shared" si="190"/>
        <v>CIL</v>
      </c>
      <c r="G4875" t="s">
        <v>8610</v>
      </c>
      <c r="H4875" s="62">
        <v>97533434000199</v>
      </c>
      <c r="I4875" t="s">
        <v>869</v>
      </c>
      <c r="J4875">
        <v>2</v>
      </c>
      <c r="K4875">
        <v>233.34</v>
      </c>
    </row>
    <row r="4876" spans="1:11" x14ac:dyDescent="0.25">
      <c r="A4876" t="s">
        <v>6039</v>
      </c>
      <c r="B4876" t="str">
        <f>C4876&amp;"-"&amp;COUNTIF(C$2:C4876,C4876)</f>
        <v>3689-18</v>
      </c>
      <c r="C4876">
        <v>3689</v>
      </c>
      <c r="D4876" s="57">
        <v>45209</v>
      </c>
      <c r="E4876" s="84" t="str">
        <f>F4876&amp;"-"&amp;COUNTIF($F$2:F4876,F4876)</f>
        <v>CIL-50</v>
      </c>
      <c r="F4876" s="84" t="str">
        <f t="shared" si="190"/>
        <v>CIL</v>
      </c>
      <c r="G4876" t="s">
        <v>8610</v>
      </c>
      <c r="H4876" s="62">
        <v>97533434000199</v>
      </c>
      <c r="I4876" t="s">
        <v>869</v>
      </c>
      <c r="J4876">
        <v>3</v>
      </c>
      <c r="K4876">
        <v>258.99</v>
      </c>
    </row>
    <row r="4877" spans="1:11" x14ac:dyDescent="0.25">
      <c r="A4877" t="s">
        <v>6041</v>
      </c>
      <c r="B4877" t="str">
        <f>C4877&amp;"-"&amp;COUNTIF(C$2:C4877,C4877)</f>
        <v>3689-19</v>
      </c>
      <c r="C4877">
        <v>3689</v>
      </c>
      <c r="D4877" s="57">
        <v>45209</v>
      </c>
      <c r="E4877" s="84" t="str">
        <f>F4877&amp;"-"&amp;COUNTIF($F$2:F4877,F4877)</f>
        <v>CIL-51</v>
      </c>
      <c r="F4877" s="84" t="str">
        <f t="shared" si="190"/>
        <v>CIL</v>
      </c>
      <c r="G4877" t="s">
        <v>8610</v>
      </c>
      <c r="H4877" s="62">
        <v>97533434000199</v>
      </c>
      <c r="I4877" t="s">
        <v>869</v>
      </c>
      <c r="J4877">
        <v>1</v>
      </c>
      <c r="K4877">
        <v>261.13</v>
      </c>
    </row>
    <row r="4878" spans="1:11" x14ac:dyDescent="0.25">
      <c r="A4878" t="s">
        <v>6004</v>
      </c>
      <c r="B4878" t="str">
        <f>C4878&amp;"-"&amp;COUNTIF(C$2:C4878,C4878)</f>
        <v>3689-20</v>
      </c>
      <c r="C4878">
        <v>3689</v>
      </c>
      <c r="D4878" s="57">
        <v>45209</v>
      </c>
      <c r="E4878" s="84" t="str">
        <f>F4878&amp;"-"&amp;COUNTIF($F$2:F4878,F4878)</f>
        <v>CIL-52</v>
      </c>
      <c r="F4878" s="84" t="str">
        <f t="shared" si="190"/>
        <v>CIL</v>
      </c>
      <c r="G4878" t="s">
        <v>8610</v>
      </c>
      <c r="H4878" s="62">
        <v>97533434000199</v>
      </c>
      <c r="I4878" t="s">
        <v>869</v>
      </c>
      <c r="J4878">
        <v>6</v>
      </c>
      <c r="K4878">
        <v>337.56</v>
      </c>
    </row>
    <row r="4879" spans="1:11" x14ac:dyDescent="0.25">
      <c r="A4879" t="s">
        <v>5993</v>
      </c>
      <c r="B4879" t="str">
        <f>C4879&amp;"-"&amp;COUNTIF(C$2:C4879,C4879)</f>
        <v>3689-21</v>
      </c>
      <c r="C4879">
        <v>3689</v>
      </c>
      <c r="D4879" s="57">
        <v>45209</v>
      </c>
      <c r="E4879" s="84" t="str">
        <f>F4879&amp;"-"&amp;COUNTIF($F$2:F4879,F4879)</f>
        <v>CIL-53</v>
      </c>
      <c r="F4879" s="84" t="str">
        <f t="shared" si="190"/>
        <v>CIL</v>
      </c>
      <c r="G4879" t="s">
        <v>8610</v>
      </c>
      <c r="H4879" s="62">
        <v>97533434000199</v>
      </c>
      <c r="I4879" t="s">
        <v>869</v>
      </c>
      <c r="J4879">
        <v>6</v>
      </c>
      <c r="K4879">
        <v>417.75</v>
      </c>
    </row>
    <row r="4880" spans="1:11" x14ac:dyDescent="0.25">
      <c r="A4880" t="s">
        <v>6040</v>
      </c>
      <c r="B4880" t="str">
        <f>C4880&amp;"-"&amp;COUNTIF(C$2:C4880,C4880)</f>
        <v>3689-22</v>
      </c>
      <c r="C4880">
        <v>3689</v>
      </c>
      <c r="D4880" s="57">
        <v>45209</v>
      </c>
      <c r="E4880" s="84" t="str">
        <f>F4880&amp;"-"&amp;COUNTIF($F$2:F4880,F4880)</f>
        <v>CIL-54</v>
      </c>
      <c r="F4880" s="84" t="str">
        <f t="shared" si="190"/>
        <v>CIL</v>
      </c>
      <c r="G4880" t="s">
        <v>8610</v>
      </c>
      <c r="H4880" s="62">
        <v>97533434000199</v>
      </c>
      <c r="I4880" t="s">
        <v>869</v>
      </c>
      <c r="J4880">
        <v>1</v>
      </c>
      <c r="K4880">
        <v>422.48</v>
      </c>
    </row>
    <row r="4881" spans="1:11" x14ac:dyDescent="0.25">
      <c r="A4881" t="s">
        <v>6004</v>
      </c>
      <c r="B4881" t="str">
        <f>C4881&amp;"-"&amp;COUNTIF(C$2:C4881,C4881)</f>
        <v>3689-23</v>
      </c>
      <c r="C4881">
        <v>3689</v>
      </c>
      <c r="D4881" s="57">
        <v>45209</v>
      </c>
      <c r="E4881" s="84" t="str">
        <f>F4881&amp;"-"&amp;COUNTIF($F$2:F4881,F4881)</f>
        <v>CIL-55</v>
      </c>
      <c r="F4881" s="84" t="str">
        <f t="shared" si="190"/>
        <v>CIL</v>
      </c>
      <c r="G4881" t="s">
        <v>8610</v>
      </c>
      <c r="H4881" s="62">
        <v>97533434000199</v>
      </c>
      <c r="I4881" t="s">
        <v>869</v>
      </c>
      <c r="J4881">
        <v>10</v>
      </c>
      <c r="K4881">
        <v>445.83</v>
      </c>
    </row>
    <row r="4882" spans="1:11" x14ac:dyDescent="0.25">
      <c r="A4882" t="s">
        <v>6040</v>
      </c>
      <c r="B4882" t="str">
        <f>C4882&amp;"-"&amp;COUNTIF(C$2:C4882,C4882)</f>
        <v>3689-24</v>
      </c>
      <c r="C4882">
        <v>3689</v>
      </c>
      <c r="D4882" s="57">
        <v>45209</v>
      </c>
      <c r="E4882" s="84" t="str">
        <f>F4882&amp;"-"&amp;COUNTIF($F$2:F4882,F4882)</f>
        <v>CIL-56</v>
      </c>
      <c r="F4882" s="84" t="str">
        <f t="shared" si="190"/>
        <v>CIL</v>
      </c>
      <c r="G4882" t="s">
        <v>8610</v>
      </c>
      <c r="H4882" s="62">
        <v>97533434000199</v>
      </c>
      <c r="I4882" t="s">
        <v>869</v>
      </c>
      <c r="J4882">
        <v>3</v>
      </c>
      <c r="K4882">
        <v>484.04</v>
      </c>
    </row>
    <row r="4883" spans="1:11" x14ac:dyDescent="0.25">
      <c r="A4883" t="s">
        <v>6040</v>
      </c>
      <c r="B4883" t="str">
        <f>C4883&amp;"-"&amp;COUNTIF(C$2:C4883,C4883)</f>
        <v>3689-25</v>
      </c>
      <c r="C4883">
        <v>3689</v>
      </c>
      <c r="D4883" s="57">
        <v>45209</v>
      </c>
      <c r="E4883" s="84" t="str">
        <f>F4883&amp;"-"&amp;COUNTIF($F$2:F4883,F4883)</f>
        <v>CIL-57</v>
      </c>
      <c r="F4883" s="84" t="str">
        <f t="shared" si="190"/>
        <v>CIL</v>
      </c>
      <c r="G4883" t="s">
        <v>8610</v>
      </c>
      <c r="H4883" s="62">
        <v>97533434000199</v>
      </c>
      <c r="I4883" t="s">
        <v>869</v>
      </c>
      <c r="J4883">
        <v>2</v>
      </c>
      <c r="K4883">
        <v>590.19000000000005</v>
      </c>
    </row>
    <row r="4884" spans="1:11" x14ac:dyDescent="0.25">
      <c r="A4884" t="s">
        <v>6040</v>
      </c>
      <c r="B4884" t="str">
        <f>C4884&amp;"-"&amp;COUNTIF(C$2:C4884,C4884)</f>
        <v>3689-26</v>
      </c>
      <c r="C4884">
        <v>3689</v>
      </c>
      <c r="D4884" s="57">
        <v>45209</v>
      </c>
      <c r="E4884" s="84" t="str">
        <f>F4884&amp;"-"&amp;COUNTIF($F$2:F4884,F4884)</f>
        <v>CIL-58</v>
      </c>
      <c r="F4884" s="84" t="str">
        <f t="shared" si="190"/>
        <v>CIL</v>
      </c>
      <c r="G4884" t="s">
        <v>8610</v>
      </c>
      <c r="H4884" s="62">
        <v>97533434000199</v>
      </c>
      <c r="I4884" t="s">
        <v>869</v>
      </c>
      <c r="J4884">
        <v>1</v>
      </c>
      <c r="K4884">
        <v>636.9</v>
      </c>
    </row>
    <row r="4885" spans="1:11" x14ac:dyDescent="0.25">
      <c r="A4885" t="s">
        <v>6004</v>
      </c>
      <c r="B4885" t="str">
        <f>C4885&amp;"-"&amp;COUNTIF(C$2:C4885,C4885)</f>
        <v>3689-27</v>
      </c>
      <c r="C4885">
        <v>3689</v>
      </c>
      <c r="D4885" s="57">
        <v>45209</v>
      </c>
      <c r="E4885" s="84" t="str">
        <f>F4885&amp;"-"&amp;COUNTIF($F$2:F4885,F4885)</f>
        <v>CIL-59</v>
      </c>
      <c r="F4885" s="84" t="str">
        <f t="shared" si="190"/>
        <v>CIL</v>
      </c>
      <c r="G4885" t="s">
        <v>8610</v>
      </c>
      <c r="H4885" s="62">
        <v>97533434000199</v>
      </c>
      <c r="I4885" t="s">
        <v>869</v>
      </c>
      <c r="J4885">
        <v>2</v>
      </c>
      <c r="K4885">
        <v>656.2</v>
      </c>
    </row>
    <row r="4886" spans="1:11" x14ac:dyDescent="0.25">
      <c r="A4886" t="s">
        <v>6042</v>
      </c>
      <c r="B4886" t="str">
        <f>C4886&amp;"-"&amp;COUNTIF(C$2:C4886,C4886)</f>
        <v>3689-28</v>
      </c>
      <c r="C4886">
        <v>3689</v>
      </c>
      <c r="D4886" s="57">
        <v>45209</v>
      </c>
      <c r="E4886" s="84" t="str">
        <f>F4886&amp;"-"&amp;COUNTIF($F$2:F4886,F4886)</f>
        <v>CIL-60</v>
      </c>
      <c r="F4886" s="84" t="str">
        <f t="shared" si="190"/>
        <v>CIL</v>
      </c>
      <c r="G4886" t="s">
        <v>8610</v>
      </c>
      <c r="H4886" s="62">
        <v>97533434000199</v>
      </c>
      <c r="I4886" t="s">
        <v>869</v>
      </c>
      <c r="J4886">
        <v>2</v>
      </c>
      <c r="K4886">
        <v>721.43</v>
      </c>
    </row>
    <row r="4887" spans="1:11" x14ac:dyDescent="0.25">
      <c r="A4887" t="s">
        <v>5993</v>
      </c>
      <c r="B4887" t="str">
        <f>C4887&amp;"-"&amp;COUNTIF(C$2:C4887,C4887)</f>
        <v>3689-29</v>
      </c>
      <c r="C4887">
        <v>3689</v>
      </c>
      <c r="D4887" s="57">
        <v>45209</v>
      </c>
      <c r="E4887" s="84" t="str">
        <f>F4887&amp;"-"&amp;COUNTIF($F$2:F4887,F4887)</f>
        <v>CIL-61</v>
      </c>
      <c r="F4887" s="84" t="str">
        <f t="shared" si="190"/>
        <v>CIL</v>
      </c>
      <c r="G4887" t="s">
        <v>8610</v>
      </c>
      <c r="H4887" s="62">
        <v>97533434000199</v>
      </c>
      <c r="I4887" t="s">
        <v>869</v>
      </c>
      <c r="J4887">
        <v>2</v>
      </c>
      <c r="K4887">
        <v>733.4</v>
      </c>
    </row>
    <row r="4888" spans="1:11" x14ac:dyDescent="0.25">
      <c r="A4888" t="s">
        <v>6041</v>
      </c>
      <c r="B4888" t="str">
        <f>C4888&amp;"-"&amp;COUNTIF(C$2:C4888,C4888)</f>
        <v>3689-30</v>
      </c>
      <c r="C4888">
        <v>3689</v>
      </c>
      <c r="D4888" s="57">
        <v>45209</v>
      </c>
      <c r="E4888" s="84" t="str">
        <f>F4888&amp;"-"&amp;COUNTIF($F$2:F4888,F4888)</f>
        <v>CIL-62</v>
      </c>
      <c r="F4888" s="84" t="str">
        <f t="shared" si="190"/>
        <v>CIL</v>
      </c>
      <c r="G4888" t="s">
        <v>8610</v>
      </c>
      <c r="H4888" s="62">
        <v>97533434000199</v>
      </c>
      <c r="I4888" t="s">
        <v>869</v>
      </c>
      <c r="J4888">
        <v>6</v>
      </c>
      <c r="K4888">
        <v>738.8</v>
      </c>
    </row>
    <row r="4889" spans="1:11" x14ac:dyDescent="0.25">
      <c r="A4889" t="s">
        <v>5993</v>
      </c>
      <c r="B4889" t="str">
        <f>C4889&amp;"-"&amp;COUNTIF(C$2:C4889,C4889)</f>
        <v>3689-31</v>
      </c>
      <c r="C4889">
        <v>3689</v>
      </c>
      <c r="D4889" s="57">
        <v>45209</v>
      </c>
      <c r="E4889" s="84" t="str">
        <f>F4889&amp;"-"&amp;COUNTIF($F$2:F4889,F4889)</f>
        <v>CIL-63</v>
      </c>
      <c r="F4889" s="84" t="str">
        <f t="shared" si="190"/>
        <v>CIL</v>
      </c>
      <c r="G4889" t="s">
        <v>8610</v>
      </c>
      <c r="H4889" s="62">
        <v>97533434000199</v>
      </c>
      <c r="I4889" t="s">
        <v>869</v>
      </c>
      <c r="J4889">
        <v>2</v>
      </c>
      <c r="K4889">
        <v>748.94</v>
      </c>
    </row>
    <row r="4890" spans="1:11" x14ac:dyDescent="0.25">
      <c r="A4890" t="s">
        <v>6040</v>
      </c>
      <c r="B4890" t="str">
        <f>C4890&amp;"-"&amp;COUNTIF(C$2:C4890,C4890)</f>
        <v>3689-32</v>
      </c>
      <c r="C4890">
        <v>3689</v>
      </c>
      <c r="D4890" s="57">
        <v>45209</v>
      </c>
      <c r="E4890" s="84" t="str">
        <f>F4890&amp;"-"&amp;COUNTIF($F$2:F4890,F4890)</f>
        <v>CIL-64</v>
      </c>
      <c r="F4890" s="84" t="str">
        <f t="shared" si="190"/>
        <v>CIL</v>
      </c>
      <c r="G4890" t="s">
        <v>8610</v>
      </c>
      <c r="H4890" s="62">
        <v>97533434000199</v>
      </c>
      <c r="I4890" t="s">
        <v>869</v>
      </c>
      <c r="J4890">
        <v>1</v>
      </c>
      <c r="K4890">
        <v>760.47</v>
      </c>
    </row>
    <row r="4891" spans="1:11" x14ac:dyDescent="0.25">
      <c r="A4891" t="s">
        <v>6040</v>
      </c>
      <c r="B4891" t="str">
        <f>C4891&amp;"-"&amp;COUNTIF(C$2:C4891,C4891)</f>
        <v>3689-33</v>
      </c>
      <c r="C4891">
        <v>3689</v>
      </c>
      <c r="D4891" s="57">
        <v>45209</v>
      </c>
      <c r="E4891" s="84" t="str">
        <f>F4891&amp;"-"&amp;COUNTIF($F$2:F4891,F4891)</f>
        <v>CIL-65</v>
      </c>
      <c r="F4891" s="84" t="str">
        <f t="shared" si="190"/>
        <v>CIL</v>
      </c>
      <c r="G4891" t="s">
        <v>8610</v>
      </c>
      <c r="H4891" s="62">
        <v>97533434000199</v>
      </c>
      <c r="I4891" t="s">
        <v>869</v>
      </c>
      <c r="J4891">
        <v>2</v>
      </c>
      <c r="K4891">
        <v>785.51</v>
      </c>
    </row>
    <row r="4892" spans="1:11" x14ac:dyDescent="0.25">
      <c r="A4892" t="s">
        <v>6040</v>
      </c>
      <c r="B4892" t="str">
        <f>C4892&amp;"-"&amp;COUNTIF(C$2:C4892,C4892)</f>
        <v>3689-34</v>
      </c>
      <c r="C4892">
        <v>3689</v>
      </c>
      <c r="D4892" s="57">
        <v>45209</v>
      </c>
      <c r="E4892" s="84" t="str">
        <f>F4892&amp;"-"&amp;COUNTIF($F$2:F4892,F4892)</f>
        <v>CIL-66</v>
      </c>
      <c r="F4892" s="84" t="str">
        <f t="shared" si="190"/>
        <v>CIL</v>
      </c>
      <c r="G4892" t="s">
        <v>8610</v>
      </c>
      <c r="H4892" s="62">
        <v>97533434000199</v>
      </c>
      <c r="I4892" t="s">
        <v>869</v>
      </c>
      <c r="J4892">
        <v>1</v>
      </c>
      <c r="K4892">
        <v>838.59</v>
      </c>
    </row>
    <row r="4893" spans="1:11" x14ac:dyDescent="0.25">
      <c r="A4893" t="s">
        <v>6040</v>
      </c>
      <c r="B4893" t="str">
        <f>C4893&amp;"-"&amp;COUNTIF(C$2:C4893,C4893)</f>
        <v>3689-35</v>
      </c>
      <c r="C4893">
        <v>3689</v>
      </c>
      <c r="D4893" s="57">
        <v>45209</v>
      </c>
      <c r="E4893" s="84" t="str">
        <f>F4893&amp;"-"&amp;COUNTIF($F$2:F4893,F4893)</f>
        <v>CIL-67</v>
      </c>
      <c r="F4893" s="84" t="str">
        <f t="shared" si="190"/>
        <v>CIL</v>
      </c>
      <c r="G4893" t="s">
        <v>8610</v>
      </c>
      <c r="H4893" s="62">
        <v>97533434000199</v>
      </c>
      <c r="I4893" t="s">
        <v>869</v>
      </c>
      <c r="J4893">
        <v>2</v>
      </c>
      <c r="K4893">
        <v>844.95</v>
      </c>
    </row>
    <row r="4894" spans="1:11" x14ac:dyDescent="0.25">
      <c r="A4894" t="s">
        <v>5993</v>
      </c>
      <c r="B4894" t="str">
        <f>C4894&amp;"-"&amp;COUNTIF(C$2:C4894,C4894)</f>
        <v>3689-36</v>
      </c>
      <c r="C4894">
        <v>3689</v>
      </c>
      <c r="D4894" s="57">
        <v>45209</v>
      </c>
      <c r="E4894" s="84" t="str">
        <f>F4894&amp;"-"&amp;COUNTIF($F$2:F4894,F4894)</f>
        <v>CIL-68</v>
      </c>
      <c r="F4894" s="84" t="str">
        <f t="shared" si="190"/>
        <v>CIL</v>
      </c>
      <c r="G4894" t="s">
        <v>8610</v>
      </c>
      <c r="H4894" s="62">
        <v>97533434000199</v>
      </c>
      <c r="I4894" t="s">
        <v>869</v>
      </c>
      <c r="J4894">
        <v>11</v>
      </c>
      <c r="K4894">
        <v>1241.96</v>
      </c>
    </row>
    <row r="4895" spans="1:11" x14ac:dyDescent="0.25">
      <c r="A4895" t="s">
        <v>6043</v>
      </c>
      <c r="B4895" t="str">
        <f>C4895&amp;"-"&amp;COUNTIF(C$2:C4895,C4895)</f>
        <v>3689-37</v>
      </c>
      <c r="C4895">
        <v>3689</v>
      </c>
      <c r="D4895" s="57">
        <v>45209</v>
      </c>
      <c r="E4895" s="84" t="str">
        <f>F4895&amp;"-"&amp;COUNTIF($F$2:F4895,F4895)</f>
        <v>CIL-69</v>
      </c>
      <c r="F4895" s="84" t="str">
        <f t="shared" si="190"/>
        <v>CIL</v>
      </c>
      <c r="G4895" t="s">
        <v>8610</v>
      </c>
      <c r="H4895" s="62">
        <v>97533434000199</v>
      </c>
      <c r="I4895" t="s">
        <v>869</v>
      </c>
      <c r="J4895">
        <v>1</v>
      </c>
      <c r="K4895">
        <v>1312.4</v>
      </c>
    </row>
    <row r="4896" spans="1:11" x14ac:dyDescent="0.25">
      <c r="A4896" t="s">
        <v>6040</v>
      </c>
      <c r="B4896" t="str">
        <f>C4896&amp;"-"&amp;COUNTIF(C$2:C4896,C4896)</f>
        <v>3689-38</v>
      </c>
      <c r="C4896">
        <v>3689</v>
      </c>
      <c r="D4896" s="57">
        <v>45209</v>
      </c>
      <c r="E4896" s="84" t="str">
        <f>F4896&amp;"-"&amp;COUNTIF($F$2:F4896,F4896)</f>
        <v>CIL-70</v>
      </c>
      <c r="F4896" s="84" t="str">
        <f t="shared" si="190"/>
        <v>CIL</v>
      </c>
      <c r="G4896" t="s">
        <v>8610</v>
      </c>
      <c r="H4896" s="62">
        <v>97533434000199</v>
      </c>
      <c r="I4896" t="s">
        <v>869</v>
      </c>
      <c r="J4896">
        <v>1</v>
      </c>
      <c r="K4896">
        <v>1689.47</v>
      </c>
    </row>
    <row r="4897" spans="1:11" x14ac:dyDescent="0.25">
      <c r="A4897" t="s">
        <v>6040</v>
      </c>
      <c r="B4897" t="str">
        <f>C4897&amp;"-"&amp;COUNTIF(C$2:C4897,C4897)</f>
        <v>3689-39</v>
      </c>
      <c r="C4897">
        <v>3689</v>
      </c>
      <c r="D4897" s="57">
        <v>45209</v>
      </c>
      <c r="E4897" s="84" t="str">
        <f>F4897&amp;"-"&amp;COUNTIF($F$2:F4897,F4897)</f>
        <v>CIL-71</v>
      </c>
      <c r="F4897" s="84" t="str">
        <f t="shared" si="190"/>
        <v>CIL</v>
      </c>
      <c r="G4897" t="s">
        <v>8610</v>
      </c>
      <c r="H4897" s="62">
        <v>97533434000199</v>
      </c>
      <c r="I4897" t="s">
        <v>869</v>
      </c>
      <c r="J4897">
        <v>1</v>
      </c>
      <c r="K4897">
        <v>1806.48</v>
      </c>
    </row>
    <row r="4898" spans="1:11" x14ac:dyDescent="0.25">
      <c r="A4898" t="s">
        <v>6040</v>
      </c>
      <c r="B4898" t="str">
        <f>C4898&amp;"-"&amp;COUNTIF(C$2:C4898,C4898)</f>
        <v>3689-40</v>
      </c>
      <c r="C4898">
        <v>3689</v>
      </c>
      <c r="D4898" s="57">
        <v>45209</v>
      </c>
      <c r="E4898" s="84" t="str">
        <f>F4898&amp;"-"&amp;COUNTIF($F$2:F4898,F4898)</f>
        <v>CIL-72</v>
      </c>
      <c r="F4898" s="84" t="str">
        <f t="shared" si="190"/>
        <v>CIL</v>
      </c>
      <c r="G4898" t="s">
        <v>8610</v>
      </c>
      <c r="H4898" s="62">
        <v>97533434000199</v>
      </c>
      <c r="I4898" t="s">
        <v>869</v>
      </c>
      <c r="J4898">
        <v>1</v>
      </c>
      <c r="K4898">
        <v>2069.9299999999998</v>
      </c>
    </row>
    <row r="4899" spans="1:11" x14ac:dyDescent="0.25">
      <c r="A4899" t="s">
        <v>6040</v>
      </c>
      <c r="B4899" t="str">
        <f>C4899&amp;"-"&amp;COUNTIF(C$2:C4899,C4899)</f>
        <v>3689-41</v>
      </c>
      <c r="C4899">
        <v>3689</v>
      </c>
      <c r="D4899" s="57">
        <v>45209</v>
      </c>
      <c r="E4899" s="84" t="str">
        <f>F4899&amp;"-"&amp;COUNTIF($F$2:F4899,F4899)</f>
        <v>CIL-73</v>
      </c>
      <c r="F4899" s="84" t="str">
        <f t="shared" si="190"/>
        <v>CIL</v>
      </c>
      <c r="G4899" t="s">
        <v>8610</v>
      </c>
      <c r="H4899" s="62">
        <v>97533434000199</v>
      </c>
      <c r="I4899" t="s">
        <v>869</v>
      </c>
      <c r="J4899">
        <v>4</v>
      </c>
      <c r="K4899">
        <v>2609.5500000000002</v>
      </c>
    </row>
    <row r="4900" spans="1:11" x14ac:dyDescent="0.25">
      <c r="A4900" t="s">
        <v>6040</v>
      </c>
      <c r="B4900" t="str">
        <f>C4900&amp;"-"&amp;COUNTIF(C$2:C4900,C4900)</f>
        <v>3689-42</v>
      </c>
      <c r="C4900">
        <v>3689</v>
      </c>
      <c r="D4900" s="57">
        <v>45209</v>
      </c>
      <c r="E4900" s="84" t="str">
        <f>F4900&amp;"-"&amp;COUNTIF($F$2:F4900,F4900)</f>
        <v>CIL-74</v>
      </c>
      <c r="F4900" s="84" t="str">
        <f t="shared" si="190"/>
        <v>CIL</v>
      </c>
      <c r="G4900" t="s">
        <v>8610</v>
      </c>
      <c r="H4900" s="62">
        <v>97533434000199</v>
      </c>
      <c r="I4900" t="s">
        <v>869</v>
      </c>
      <c r="J4900">
        <v>2</v>
      </c>
      <c r="K4900">
        <v>2803.81</v>
      </c>
    </row>
    <row r="4901" spans="1:11" x14ac:dyDescent="0.25">
      <c r="A4901" t="s">
        <v>6004</v>
      </c>
      <c r="B4901" t="str">
        <f>C4901&amp;"-"&amp;COUNTIF(C$2:C4901,C4901)</f>
        <v>3689-43</v>
      </c>
      <c r="C4901">
        <v>3689</v>
      </c>
      <c r="D4901" s="57">
        <v>45209</v>
      </c>
      <c r="E4901" s="84" t="str">
        <f>F4901&amp;"-"&amp;COUNTIF($F$2:F4901,F4901)</f>
        <v>CIL-75</v>
      </c>
      <c r="F4901" s="84" t="str">
        <f t="shared" si="190"/>
        <v>CIL</v>
      </c>
      <c r="G4901" t="s">
        <v>8610</v>
      </c>
      <c r="H4901" s="62">
        <v>97533434000199</v>
      </c>
      <c r="I4901" t="s">
        <v>869</v>
      </c>
      <c r="J4901">
        <v>4</v>
      </c>
      <c r="K4901">
        <v>3072.56</v>
      </c>
    </row>
    <row r="4902" spans="1:11" x14ac:dyDescent="0.25">
      <c r="A4902" t="s">
        <v>6040</v>
      </c>
      <c r="B4902" t="str">
        <f>C4902&amp;"-"&amp;COUNTIF(C$2:C4902,C4902)</f>
        <v>3689-44</v>
      </c>
      <c r="C4902">
        <v>3689</v>
      </c>
      <c r="D4902" s="57">
        <v>45209</v>
      </c>
      <c r="E4902" s="84" t="str">
        <f>F4902&amp;"-"&amp;COUNTIF($F$2:F4902,F4902)</f>
        <v>CIL-76</v>
      </c>
      <c r="F4902" s="84" t="str">
        <f t="shared" si="190"/>
        <v>CIL</v>
      </c>
      <c r="G4902" t="s">
        <v>8610</v>
      </c>
      <c r="H4902" s="62">
        <v>97533434000199</v>
      </c>
      <c r="I4902" t="s">
        <v>869</v>
      </c>
      <c r="J4902">
        <v>3</v>
      </c>
      <c r="K4902">
        <v>4205.71</v>
      </c>
    </row>
    <row r="4903" spans="1:11" x14ac:dyDescent="0.25">
      <c r="A4903" t="s">
        <v>6040</v>
      </c>
      <c r="B4903" t="str">
        <f>C4903&amp;"-"&amp;COUNTIF(C$2:C4903,C4903)</f>
        <v>3689-45</v>
      </c>
      <c r="C4903">
        <v>3689</v>
      </c>
      <c r="D4903" s="57">
        <v>45209</v>
      </c>
      <c r="E4903" s="84" t="str">
        <f>F4903&amp;"-"&amp;COUNTIF($F$2:F4903,F4903)</f>
        <v>CIL-77</v>
      </c>
      <c r="F4903" s="84" t="str">
        <f t="shared" si="190"/>
        <v>CIL</v>
      </c>
      <c r="G4903" t="s">
        <v>8610</v>
      </c>
      <c r="H4903" s="62">
        <v>97533434000199</v>
      </c>
      <c r="I4903" t="s">
        <v>869</v>
      </c>
      <c r="J4903">
        <v>6</v>
      </c>
      <c r="K4903">
        <v>7272.24</v>
      </c>
    </row>
    <row r="4904" spans="1:11" x14ac:dyDescent="0.25">
      <c r="A4904" t="s">
        <v>6040</v>
      </c>
      <c r="B4904" t="str">
        <f>C4904&amp;"-"&amp;COUNTIF(C$2:C4904,C4904)</f>
        <v>3689-46</v>
      </c>
      <c r="C4904">
        <v>3689</v>
      </c>
      <c r="D4904" s="57">
        <v>45209</v>
      </c>
      <c r="E4904" s="84" t="str">
        <f>F4904&amp;"-"&amp;COUNTIF($F$2:F4904,F4904)</f>
        <v>CIL-78</v>
      </c>
      <c r="F4904" s="84" t="str">
        <f t="shared" si="190"/>
        <v>CIL</v>
      </c>
      <c r="G4904" t="s">
        <v>8610</v>
      </c>
      <c r="H4904" s="62">
        <v>97533434000199</v>
      </c>
      <c r="I4904" t="s">
        <v>869</v>
      </c>
      <c r="J4904">
        <v>3</v>
      </c>
      <c r="K4904">
        <v>8467.8799999999992</v>
      </c>
    </row>
    <row r="4905" spans="1:11" x14ac:dyDescent="0.25">
      <c r="A4905" t="s">
        <v>6042</v>
      </c>
      <c r="B4905" t="str">
        <f>C4905&amp;"-"&amp;COUNTIF(C$2:C4905,C4905)</f>
        <v>3689-47</v>
      </c>
      <c r="C4905">
        <v>3689</v>
      </c>
      <c r="D4905" s="57">
        <v>45209</v>
      </c>
      <c r="E4905" s="84" t="str">
        <f>F4905&amp;"-"&amp;COUNTIF($F$2:F4905,F4905)</f>
        <v>CIL-79</v>
      </c>
      <c r="F4905" s="84" t="str">
        <f t="shared" si="190"/>
        <v>CIL</v>
      </c>
      <c r="G4905" t="s">
        <v>8610</v>
      </c>
      <c r="H4905" s="62">
        <v>97533434000199</v>
      </c>
      <c r="I4905" t="s">
        <v>869</v>
      </c>
      <c r="J4905">
        <v>1</v>
      </c>
      <c r="K4905">
        <v>8467.8799999999992</v>
      </c>
    </row>
    <row r="4906" spans="1:11" x14ac:dyDescent="0.25">
      <c r="A4906" t="s">
        <v>6004</v>
      </c>
      <c r="B4906" t="str">
        <f>C4906&amp;"-"&amp;COUNTIF(C$2:C4906,C4906)</f>
        <v>3689-48</v>
      </c>
      <c r="C4906">
        <v>3689</v>
      </c>
      <c r="D4906" s="57">
        <v>45209</v>
      </c>
      <c r="E4906" s="84" t="str">
        <f>F4906&amp;"-"&amp;COUNTIF($F$2:F4906,F4906)</f>
        <v>CIL-80</v>
      </c>
      <c r="F4906" s="84" t="str">
        <f t="shared" si="190"/>
        <v>CIL</v>
      </c>
      <c r="G4906" t="s">
        <v>8610</v>
      </c>
      <c r="H4906" s="62">
        <v>97533434000199</v>
      </c>
      <c r="I4906" t="s">
        <v>869</v>
      </c>
      <c r="J4906">
        <v>20</v>
      </c>
      <c r="K4906">
        <v>10335.15</v>
      </c>
    </row>
    <row r="4907" spans="1:11" x14ac:dyDescent="0.25">
      <c r="A4907" t="s">
        <v>6039</v>
      </c>
      <c r="B4907" t="str">
        <f>C4907&amp;"-"&amp;COUNTIF(C$2:C4907,C4907)</f>
        <v>3689-49</v>
      </c>
      <c r="C4907">
        <v>3689</v>
      </c>
      <c r="D4907" s="57">
        <v>45209</v>
      </c>
      <c r="E4907" s="84" t="str">
        <f>F4907&amp;"-"&amp;COUNTIF($F$2:F4907,F4907)</f>
        <v>CIL-81</v>
      </c>
      <c r="F4907" s="84" t="str">
        <f t="shared" si="190"/>
        <v>CIL</v>
      </c>
      <c r="G4907" t="s">
        <v>8610</v>
      </c>
      <c r="H4907" s="62">
        <v>97533434000199</v>
      </c>
      <c r="I4907" t="s">
        <v>869</v>
      </c>
      <c r="J4907">
        <v>1</v>
      </c>
      <c r="K4907">
        <v>12296.8</v>
      </c>
    </row>
    <row r="4908" spans="1:11" x14ac:dyDescent="0.25">
      <c r="A4908" t="s">
        <v>6040</v>
      </c>
      <c r="B4908" t="str">
        <f>C4908&amp;"-"&amp;COUNTIF(C$2:C4908,C4908)</f>
        <v>3689-50</v>
      </c>
      <c r="C4908">
        <v>3689</v>
      </c>
      <c r="D4908" s="57">
        <v>45209</v>
      </c>
      <c r="E4908" s="84" t="str">
        <f>F4908&amp;"-"&amp;COUNTIF($F$2:F4908,F4908)</f>
        <v>CIL-82</v>
      </c>
      <c r="F4908" s="84" t="str">
        <f t="shared" si="190"/>
        <v>CIL</v>
      </c>
      <c r="G4908" t="s">
        <v>8610</v>
      </c>
      <c r="H4908" s="62">
        <v>97533434000199</v>
      </c>
      <c r="I4908" t="s">
        <v>869</v>
      </c>
      <c r="J4908">
        <v>2</v>
      </c>
      <c r="K4908">
        <v>13886.35</v>
      </c>
    </row>
    <row r="4909" spans="1:11" x14ac:dyDescent="0.25">
      <c r="A4909" t="s">
        <v>6042</v>
      </c>
      <c r="B4909" t="str">
        <f>C4909&amp;"-"&amp;COUNTIF(C$2:C4909,C4909)</f>
        <v>3689-51</v>
      </c>
      <c r="C4909">
        <v>3689</v>
      </c>
      <c r="D4909" s="57">
        <v>45209</v>
      </c>
      <c r="E4909" s="84" t="str">
        <f>F4909&amp;"-"&amp;COUNTIF($F$2:F4909,F4909)</f>
        <v>CIL-83</v>
      </c>
      <c r="F4909" s="84" t="str">
        <f t="shared" si="190"/>
        <v>CIL</v>
      </c>
      <c r="G4909" t="s">
        <v>8610</v>
      </c>
      <c r="H4909" s="62">
        <v>97533434000199</v>
      </c>
      <c r="I4909" t="s">
        <v>869</v>
      </c>
      <c r="J4909">
        <v>1</v>
      </c>
      <c r="K4909">
        <v>14865.83</v>
      </c>
    </row>
    <row r="4910" spans="1:11" x14ac:dyDescent="0.25">
      <c r="A4910" t="s">
        <v>6039</v>
      </c>
      <c r="B4910" t="str">
        <f>C4910&amp;"-"&amp;COUNTIF(C$2:C4910,C4910)</f>
        <v>3689-52</v>
      </c>
      <c r="C4910">
        <v>3689</v>
      </c>
      <c r="D4910" s="57">
        <v>45209</v>
      </c>
      <c r="E4910" s="84" t="str">
        <f>F4910&amp;"-"&amp;COUNTIF($F$2:F4910,F4910)</f>
        <v>CIL-84</v>
      </c>
      <c r="F4910" s="84" t="str">
        <f t="shared" si="190"/>
        <v>CIL</v>
      </c>
      <c r="G4910" t="s">
        <v>8610</v>
      </c>
      <c r="H4910" s="62">
        <v>97533434000199</v>
      </c>
      <c r="I4910" t="s">
        <v>869</v>
      </c>
      <c r="J4910">
        <v>1</v>
      </c>
      <c r="K4910">
        <v>23718.15</v>
      </c>
    </row>
    <row r="4911" spans="1:11" x14ac:dyDescent="0.25">
      <c r="A4911" t="s">
        <v>6042</v>
      </c>
      <c r="B4911" t="str">
        <f>C4911&amp;"-"&amp;COUNTIF(C$2:C4911,C4911)</f>
        <v>3689-53</v>
      </c>
      <c r="C4911">
        <v>3689</v>
      </c>
      <c r="D4911" s="57">
        <v>45209</v>
      </c>
      <c r="E4911" s="84" t="str">
        <f>F4911&amp;"-"&amp;COUNTIF($F$2:F4911,F4911)</f>
        <v>CIL-85</v>
      </c>
      <c r="F4911" s="84" t="str">
        <f t="shared" si="190"/>
        <v>CIL</v>
      </c>
      <c r="G4911" t="s">
        <v>8610</v>
      </c>
      <c r="H4911" s="62">
        <v>97533434000199</v>
      </c>
      <c r="I4911" t="s">
        <v>869</v>
      </c>
      <c r="J4911">
        <v>20</v>
      </c>
      <c r="K4911">
        <v>124195.5</v>
      </c>
    </row>
    <row r="4912" spans="1:11" x14ac:dyDescent="0.25">
      <c r="A4912" t="s">
        <v>6040</v>
      </c>
      <c r="B4912" t="str">
        <f>C4912&amp;"-"&amp;COUNTIF(C$2:C4912,C4912)</f>
        <v>6809-1</v>
      </c>
      <c r="C4912">
        <v>6809</v>
      </c>
      <c r="D4912" s="57">
        <v>45209</v>
      </c>
      <c r="E4912" s="84" t="str">
        <f>F4912&amp;"-"&amp;COUNTIF($F$2:F4912,F4912)</f>
        <v>W-6</v>
      </c>
      <c r="F4912" s="84" t="str">
        <f t="shared" si="190"/>
        <v>W</v>
      </c>
      <c r="G4912" t="s">
        <v>8612</v>
      </c>
      <c r="H4912" s="62">
        <v>6186188000190</v>
      </c>
      <c r="I4912" t="s">
        <v>869</v>
      </c>
      <c r="J4912">
        <v>1</v>
      </c>
      <c r="K4912">
        <v>910.48</v>
      </c>
    </row>
    <row r="4913" spans="1:11" x14ac:dyDescent="0.25">
      <c r="A4913" t="s">
        <v>6042</v>
      </c>
      <c r="B4913" t="str">
        <f>C4913&amp;"-"&amp;COUNTIF(C$2:C4913,C4913)</f>
        <v>6809-2</v>
      </c>
      <c r="C4913">
        <v>6809</v>
      </c>
      <c r="D4913" s="57">
        <v>45209</v>
      </c>
      <c r="E4913" s="84" t="str">
        <f>F4913&amp;"-"&amp;COUNTIF($F$2:F4913,F4913)</f>
        <v>W-7</v>
      </c>
      <c r="F4913" s="84" t="str">
        <f t="shared" si="190"/>
        <v>W</v>
      </c>
      <c r="G4913" t="s">
        <v>8612</v>
      </c>
      <c r="H4913" s="62">
        <v>6186188000190</v>
      </c>
      <c r="I4913" t="s">
        <v>869</v>
      </c>
      <c r="J4913">
        <v>2</v>
      </c>
      <c r="K4913">
        <v>2029.06</v>
      </c>
    </row>
    <row r="4914" spans="1:11" x14ac:dyDescent="0.25">
      <c r="A4914" t="s">
        <v>6004</v>
      </c>
      <c r="B4914" t="str">
        <f>C4914&amp;"-"&amp;COUNTIF(C$2:C4914,C4914)</f>
        <v>6809-3</v>
      </c>
      <c r="C4914">
        <v>6809</v>
      </c>
      <c r="D4914" s="57">
        <v>45209</v>
      </c>
      <c r="E4914" s="84" t="str">
        <f>F4914&amp;"-"&amp;COUNTIF($F$2:F4914,F4914)</f>
        <v>W-8</v>
      </c>
      <c r="F4914" s="84" t="str">
        <f t="shared" si="190"/>
        <v>W</v>
      </c>
      <c r="G4914" t="s">
        <v>8612</v>
      </c>
      <c r="H4914" s="62">
        <v>6186188000190</v>
      </c>
      <c r="I4914" t="s">
        <v>869</v>
      </c>
      <c r="J4914">
        <v>4</v>
      </c>
      <c r="K4914">
        <v>3462.08</v>
      </c>
    </row>
    <row r="4915" spans="1:11" x14ac:dyDescent="0.25">
      <c r="A4915" t="s">
        <v>5993</v>
      </c>
      <c r="B4915" t="str">
        <f>C4915&amp;"-"&amp;COUNTIF(C$2:C4915,C4915)</f>
        <v>6809-4</v>
      </c>
      <c r="C4915">
        <v>6809</v>
      </c>
      <c r="D4915" s="57">
        <v>45209</v>
      </c>
      <c r="E4915" s="84" t="str">
        <f>F4915&amp;"-"&amp;COUNTIF($F$2:F4915,F4915)</f>
        <v>W-9</v>
      </c>
      <c r="F4915" s="84" t="str">
        <f t="shared" si="190"/>
        <v>W</v>
      </c>
      <c r="G4915" t="s">
        <v>8612</v>
      </c>
      <c r="H4915" s="62">
        <v>6186188000190</v>
      </c>
      <c r="I4915" t="s">
        <v>869</v>
      </c>
      <c r="J4915">
        <v>8</v>
      </c>
      <c r="K4915">
        <v>7715.44</v>
      </c>
    </row>
    <row r="4916" spans="1:11" x14ac:dyDescent="0.25">
      <c r="A4916" t="s">
        <v>6042</v>
      </c>
      <c r="B4916" t="str">
        <f>C4916&amp;"-"&amp;COUNTIF(C$2:C4916,C4916)</f>
        <v>6809-5</v>
      </c>
      <c r="C4916">
        <v>6809</v>
      </c>
      <c r="D4916" s="57">
        <v>45209</v>
      </c>
      <c r="E4916" s="84" t="str">
        <f>F4916&amp;"-"&amp;COUNTIF($F$2:F4916,F4916)</f>
        <v>W-10</v>
      </c>
      <c r="F4916" s="84" t="str">
        <f t="shared" si="190"/>
        <v>W</v>
      </c>
      <c r="G4916" t="s">
        <v>8612</v>
      </c>
      <c r="H4916" s="62">
        <v>6186188000190</v>
      </c>
      <c r="I4916" t="s">
        <v>869</v>
      </c>
      <c r="J4916">
        <v>1</v>
      </c>
      <c r="K4916">
        <v>20219.02</v>
      </c>
    </row>
    <row r="4917" spans="1:11" x14ac:dyDescent="0.25">
      <c r="A4917" t="s">
        <v>5993</v>
      </c>
      <c r="B4917" t="str">
        <f>C4917&amp;"-"&amp;COUNTIF(C$2:C4917,C4917)</f>
        <v>6809-6</v>
      </c>
      <c r="C4917">
        <v>6809</v>
      </c>
      <c r="D4917" s="57">
        <v>45209</v>
      </c>
      <c r="E4917" s="84" t="str">
        <f>F4917&amp;"-"&amp;COUNTIF($F$2:F4917,F4917)</f>
        <v>W-11</v>
      </c>
      <c r="F4917" s="84" t="str">
        <f t="shared" si="190"/>
        <v>W</v>
      </c>
      <c r="G4917" t="s">
        <v>8612</v>
      </c>
      <c r="H4917" s="62">
        <v>6186188000190</v>
      </c>
      <c r="I4917" t="s">
        <v>869</v>
      </c>
      <c r="J4917">
        <v>1</v>
      </c>
      <c r="K4917">
        <v>1014.53</v>
      </c>
    </row>
    <row r="4918" spans="1:11" x14ac:dyDescent="0.25">
      <c r="A4918" t="s">
        <v>6040</v>
      </c>
      <c r="B4918" t="str">
        <f>C4918&amp;"-"&amp;COUNTIF(C$2:C4918,C4918)</f>
        <v>6809-7</v>
      </c>
      <c r="C4918">
        <v>6809</v>
      </c>
      <c r="D4918" s="57">
        <v>45209</v>
      </c>
      <c r="E4918" s="84" t="str">
        <f>F4918&amp;"-"&amp;COUNTIF($F$2:F4918,F4918)</f>
        <v>W-12</v>
      </c>
      <c r="F4918" s="84" t="str">
        <f t="shared" si="190"/>
        <v>W</v>
      </c>
      <c r="G4918" t="s">
        <v>8612</v>
      </c>
      <c r="H4918" s="62">
        <v>6186188000190</v>
      </c>
      <c r="I4918" t="s">
        <v>869</v>
      </c>
      <c r="J4918">
        <v>1</v>
      </c>
      <c r="K4918">
        <v>4401.76</v>
      </c>
    </row>
    <row r="4919" spans="1:11" x14ac:dyDescent="0.25">
      <c r="A4919" t="s">
        <v>5993</v>
      </c>
      <c r="B4919" t="str">
        <f>C4919&amp;"-"&amp;COUNTIF(C$2:C4919,C4919)</f>
        <v>6809-8</v>
      </c>
      <c r="C4919">
        <v>6809</v>
      </c>
      <c r="D4919" s="57">
        <v>45209</v>
      </c>
      <c r="E4919" s="84" t="str">
        <f>F4919&amp;"-"&amp;COUNTIF($F$2:F4919,F4919)</f>
        <v>W-13</v>
      </c>
      <c r="F4919" s="84" t="str">
        <f t="shared" si="190"/>
        <v>W</v>
      </c>
      <c r="G4919" t="s">
        <v>8612</v>
      </c>
      <c r="H4919" s="62">
        <v>6186188000190</v>
      </c>
      <c r="I4919" t="s">
        <v>869</v>
      </c>
      <c r="J4919">
        <v>10</v>
      </c>
      <c r="K4919">
        <v>1170.5999999999999</v>
      </c>
    </row>
    <row r="4920" spans="1:11" x14ac:dyDescent="0.25">
      <c r="A4920" t="s">
        <v>6002</v>
      </c>
      <c r="B4920" t="str">
        <f>C4920&amp;"-"&amp;COUNTIF(C$2:C4920,C4920)</f>
        <v>49500052-1</v>
      </c>
      <c r="C4920">
        <v>49500052</v>
      </c>
      <c r="D4920" s="57">
        <v>45210</v>
      </c>
      <c r="E4920" s="84" t="str">
        <f>F4920&amp;"-"&amp;COUNTIF($F$2:F4920,F4920)</f>
        <v>CRISTIANO-1</v>
      </c>
      <c r="F4920" s="84" t="str">
        <f t="shared" si="190"/>
        <v>CRISTIANO</v>
      </c>
      <c r="G4920" t="s">
        <v>8613</v>
      </c>
      <c r="H4920" s="62">
        <v>10464098000191</v>
      </c>
      <c r="I4920" t="s">
        <v>869</v>
      </c>
      <c r="J4920">
        <v>48</v>
      </c>
      <c r="K4920">
        <v>38121.599999999999</v>
      </c>
    </row>
    <row r="4921" spans="1:11" x14ac:dyDescent="0.25">
      <c r="A4921" t="s">
        <v>6002</v>
      </c>
      <c r="B4921" t="str">
        <f>C4921&amp;"-"&amp;COUNTIF(C$2:C4921,C4921)</f>
        <v>49500052-2</v>
      </c>
      <c r="C4921">
        <v>49500052</v>
      </c>
      <c r="D4921" s="57">
        <v>45210</v>
      </c>
      <c r="E4921" s="84" t="str">
        <f>F4921&amp;"-"&amp;COUNTIF($F$2:F4921,F4921)</f>
        <v>CRISTIANO-2</v>
      </c>
      <c r="F4921" s="84" t="str">
        <f t="shared" si="190"/>
        <v>CRISTIANO</v>
      </c>
      <c r="G4921" t="s">
        <v>8613</v>
      </c>
      <c r="H4921" s="62">
        <v>10464098000191</v>
      </c>
      <c r="I4921" t="s">
        <v>869</v>
      </c>
      <c r="J4921">
        <v>52</v>
      </c>
      <c r="K4921">
        <v>42853.72</v>
      </c>
    </row>
    <row r="4922" spans="1:11" x14ac:dyDescent="0.25">
      <c r="A4922" t="s">
        <v>6002</v>
      </c>
      <c r="B4922" t="str">
        <f>C4922&amp;"-"&amp;COUNTIF(C$2:C4922,C4922)</f>
        <v>49500052-3</v>
      </c>
      <c r="C4922">
        <v>49500052</v>
      </c>
      <c r="D4922" s="57">
        <v>45210</v>
      </c>
      <c r="E4922" s="84" t="str">
        <f>F4922&amp;"-"&amp;COUNTIF($F$2:F4922,F4922)</f>
        <v>CRISTIANO-3</v>
      </c>
      <c r="F4922" s="84" t="str">
        <f t="shared" si="190"/>
        <v>CRISTIANO</v>
      </c>
      <c r="G4922" t="s">
        <v>8613</v>
      </c>
      <c r="H4922" s="62">
        <v>10464098000191</v>
      </c>
      <c r="I4922" t="s">
        <v>869</v>
      </c>
      <c r="J4922">
        <v>18</v>
      </c>
      <c r="K4922">
        <v>15268.32</v>
      </c>
    </row>
    <row r="4923" spans="1:11" x14ac:dyDescent="0.25">
      <c r="A4923" t="s">
        <v>6002</v>
      </c>
      <c r="B4923" t="str">
        <f>C4923&amp;"-"&amp;COUNTIF(C$2:C4923,C4923)</f>
        <v>49500052-4</v>
      </c>
      <c r="C4923">
        <v>49500052</v>
      </c>
      <c r="D4923" s="57">
        <v>45210</v>
      </c>
      <c r="E4923" s="84" t="str">
        <f>F4923&amp;"-"&amp;COUNTIF($F$2:F4923,F4923)</f>
        <v>CRISTIANO-4</v>
      </c>
      <c r="F4923" s="84" t="str">
        <f t="shared" si="190"/>
        <v>CRISTIANO</v>
      </c>
      <c r="G4923" t="s">
        <v>8613</v>
      </c>
      <c r="H4923" s="62">
        <v>10464098000191</v>
      </c>
      <c r="I4923" t="s">
        <v>869</v>
      </c>
      <c r="J4923">
        <v>2</v>
      </c>
      <c r="K4923">
        <v>1868.24</v>
      </c>
    </row>
    <row r="4924" spans="1:11" x14ac:dyDescent="0.25">
      <c r="A4924" t="s">
        <v>5962</v>
      </c>
      <c r="B4924" t="str">
        <f>C4924&amp;"-"&amp;COUNTIF(C$2:C4924,C4924)</f>
        <v>111394-1</v>
      </c>
      <c r="C4924">
        <v>111394</v>
      </c>
      <c r="D4924" s="57">
        <v>45210</v>
      </c>
      <c r="E4924" s="84" t="str">
        <f>F4924&amp;"-"&amp;COUNTIF($F$2:F4924,F4924)</f>
        <v>ESAB-124</v>
      </c>
      <c r="F4924" s="84" t="str">
        <f t="shared" si="190"/>
        <v>ESAB</v>
      </c>
      <c r="G4924" t="s">
        <v>8582</v>
      </c>
      <c r="H4924" s="62">
        <v>29799921000571</v>
      </c>
      <c r="I4924" t="s">
        <v>30</v>
      </c>
      <c r="J4924">
        <v>16.8</v>
      </c>
      <c r="K4924">
        <v>4729.2</v>
      </c>
    </row>
    <row r="4925" spans="1:11" x14ac:dyDescent="0.25">
      <c r="A4925" t="s">
        <v>5964</v>
      </c>
      <c r="B4925" t="str">
        <f>C4925&amp;"-"&amp;COUNTIF(C$2:C4925,C4925)</f>
        <v>111394-2</v>
      </c>
      <c r="C4925">
        <v>111394</v>
      </c>
      <c r="D4925" s="57">
        <v>45210</v>
      </c>
      <c r="E4925" s="84" t="str">
        <f>F4925&amp;"-"&amp;COUNTIF($F$2:F4925,F4925)</f>
        <v>ESAB-125</v>
      </c>
      <c r="F4925" s="84" t="str">
        <f t="shared" si="190"/>
        <v>ESAB</v>
      </c>
      <c r="G4925" t="s">
        <v>8582</v>
      </c>
      <c r="H4925" s="62">
        <v>29799921000571</v>
      </c>
      <c r="I4925" t="s">
        <v>30</v>
      </c>
      <c r="J4925">
        <v>306</v>
      </c>
      <c r="K4925">
        <v>3803.58</v>
      </c>
    </row>
    <row r="4926" spans="1:11" x14ac:dyDescent="0.25">
      <c r="A4926" t="s">
        <v>5970</v>
      </c>
      <c r="B4926" t="str">
        <f>C4926&amp;"-"&amp;COUNTIF(C$2:C4926,C4926)</f>
        <v>111394-3</v>
      </c>
      <c r="C4926">
        <v>111394</v>
      </c>
      <c r="D4926" s="57">
        <v>45210</v>
      </c>
      <c r="E4926" s="84" t="str">
        <f>F4926&amp;"-"&amp;COUNTIF($F$2:F4926,F4926)</f>
        <v>ESAB-126</v>
      </c>
      <c r="F4926" s="84" t="str">
        <f t="shared" si="190"/>
        <v>ESAB</v>
      </c>
      <c r="G4926" t="s">
        <v>8582</v>
      </c>
      <c r="H4926" s="62">
        <v>29799921000571</v>
      </c>
      <c r="I4926" t="s">
        <v>30</v>
      </c>
      <c r="J4926">
        <v>40</v>
      </c>
      <c r="K4926">
        <v>623.20000000000005</v>
      </c>
    </row>
    <row r="4927" spans="1:11" x14ac:dyDescent="0.25">
      <c r="A4927" t="s">
        <v>5970</v>
      </c>
      <c r="B4927" t="str">
        <f>C4927&amp;"-"&amp;COUNTIF(C$2:C4927,C4927)</f>
        <v>111394-4</v>
      </c>
      <c r="C4927">
        <v>111394</v>
      </c>
      <c r="D4927" s="57">
        <v>45210</v>
      </c>
      <c r="E4927" s="84" t="str">
        <f>F4927&amp;"-"&amp;COUNTIF($F$2:F4927,F4927)</f>
        <v>ESAB-127</v>
      </c>
      <c r="F4927" s="84" t="str">
        <f t="shared" si="190"/>
        <v>ESAB</v>
      </c>
      <c r="G4927" t="s">
        <v>8582</v>
      </c>
      <c r="H4927" s="62">
        <v>29799921000571</v>
      </c>
      <c r="I4927" t="s">
        <v>30</v>
      </c>
      <c r="J4927">
        <v>280</v>
      </c>
      <c r="K4927">
        <v>4362.3999999999996</v>
      </c>
    </row>
    <row r="4928" spans="1:11" x14ac:dyDescent="0.25">
      <c r="A4928" t="s">
        <v>5965</v>
      </c>
      <c r="B4928" t="str">
        <f>C4928&amp;"-"&amp;COUNTIF(C$2:C4928,C4928)</f>
        <v>111394-5</v>
      </c>
      <c r="C4928">
        <v>111394</v>
      </c>
      <c r="D4928" s="57">
        <v>45210</v>
      </c>
      <c r="E4928" s="84" t="str">
        <f>F4928&amp;"-"&amp;COUNTIF($F$2:F4928,F4928)</f>
        <v>ESAB-128</v>
      </c>
      <c r="F4928" s="84" t="str">
        <f t="shared" si="190"/>
        <v>ESAB</v>
      </c>
      <c r="G4928" t="s">
        <v>8582</v>
      </c>
      <c r="H4928" s="62">
        <v>29799921000571</v>
      </c>
      <c r="I4928" t="s">
        <v>30</v>
      </c>
      <c r="J4928">
        <v>5</v>
      </c>
      <c r="K4928">
        <v>1572</v>
      </c>
    </row>
    <row r="4929" spans="1:11" x14ac:dyDescent="0.25">
      <c r="A4929" t="s">
        <v>5977</v>
      </c>
      <c r="B4929" t="str">
        <f>C4929&amp;"-"&amp;COUNTIF(C$2:C4929,C4929)</f>
        <v>29875-1</v>
      </c>
      <c r="C4929">
        <v>29875</v>
      </c>
      <c r="D4929" s="57">
        <v>45212</v>
      </c>
      <c r="E4929" s="84" t="str">
        <f>F4929&amp;"-"&amp;COUNTIF($F$2:F4929,F4929)</f>
        <v>WK-182</v>
      </c>
      <c r="F4929" s="84" t="str">
        <f t="shared" si="190"/>
        <v>WK</v>
      </c>
      <c r="G4929" t="s">
        <v>8586</v>
      </c>
      <c r="H4929" s="62">
        <v>97434047000103</v>
      </c>
      <c r="I4929" t="s">
        <v>4726</v>
      </c>
      <c r="J4929">
        <v>14.64</v>
      </c>
      <c r="K4929">
        <v>41828.53</v>
      </c>
    </row>
    <row r="4930" spans="1:11" x14ac:dyDescent="0.25">
      <c r="A4930" t="s">
        <v>5991</v>
      </c>
      <c r="B4930" t="str">
        <f>C4930&amp;"-"&amp;COUNTIF(C$2:C4930,C4930)</f>
        <v>693804-1</v>
      </c>
      <c r="C4930">
        <v>693804</v>
      </c>
      <c r="D4930" s="57">
        <v>45215</v>
      </c>
      <c r="E4930" s="84" t="str">
        <f>F4930&amp;"-"&amp;COUNTIF($F$2:F4930,F4930)</f>
        <v>ACOTUBO-21</v>
      </c>
      <c r="F4930" s="84" t="str">
        <f t="shared" si="190"/>
        <v>ACOTUBO</v>
      </c>
      <c r="G4930" t="s">
        <v>8587</v>
      </c>
      <c r="H4930" s="62">
        <v>43919968000129</v>
      </c>
      <c r="I4930" t="s">
        <v>5984</v>
      </c>
      <c r="J4930">
        <v>6.78</v>
      </c>
      <c r="K4930">
        <v>390.39</v>
      </c>
    </row>
    <row r="4931" spans="1:11" x14ac:dyDescent="0.25">
      <c r="A4931" t="s">
        <v>5991</v>
      </c>
      <c r="B4931" t="str">
        <f>C4931&amp;"-"&amp;COUNTIF(C$2:C4931,C4931)</f>
        <v>693804-2</v>
      </c>
      <c r="C4931">
        <v>693804</v>
      </c>
      <c r="D4931" s="57">
        <v>45215</v>
      </c>
      <c r="E4931" s="84" t="str">
        <f>F4931&amp;"-"&amp;COUNTIF($F$2:F4931,F4931)</f>
        <v>ACOTUBO-22</v>
      </c>
      <c r="F4931" s="84" t="str">
        <f t="shared" ref="F4931:F4994" si="191">LEFT(G4931,SEARCH(" ",G4931)-1)</f>
        <v>ACOTUBO</v>
      </c>
      <c r="G4931" t="s">
        <v>8587</v>
      </c>
      <c r="H4931" s="62">
        <v>43919968000129</v>
      </c>
      <c r="I4931" t="s">
        <v>5984</v>
      </c>
      <c r="J4931">
        <v>105.27</v>
      </c>
      <c r="K4931">
        <v>94986.17</v>
      </c>
    </row>
    <row r="4932" spans="1:11" x14ac:dyDescent="0.25">
      <c r="A4932" t="s">
        <v>5997</v>
      </c>
      <c r="B4932" t="str">
        <f>C4932&amp;"-"&amp;COUNTIF(C$2:C4932,C4932)</f>
        <v>693804-3</v>
      </c>
      <c r="C4932">
        <v>693804</v>
      </c>
      <c r="D4932" s="57">
        <v>45215</v>
      </c>
      <c r="E4932" s="84" t="str">
        <f>F4932&amp;"-"&amp;COUNTIF($F$2:F4932,F4932)</f>
        <v>ACOTUBO-23</v>
      </c>
      <c r="F4932" s="84" t="str">
        <f t="shared" si="191"/>
        <v>ACOTUBO</v>
      </c>
      <c r="G4932" t="s">
        <v>8587</v>
      </c>
      <c r="H4932" s="62">
        <v>43919968000129</v>
      </c>
      <c r="I4932" t="s">
        <v>5984</v>
      </c>
      <c r="J4932">
        <v>6.22</v>
      </c>
      <c r="K4932">
        <v>419.79</v>
      </c>
    </row>
    <row r="4933" spans="1:11" x14ac:dyDescent="0.25">
      <c r="A4933" t="s">
        <v>5991</v>
      </c>
      <c r="B4933" t="str">
        <f>C4933&amp;"-"&amp;COUNTIF(C$2:C4933,C4933)</f>
        <v>693804-4</v>
      </c>
      <c r="C4933">
        <v>693804</v>
      </c>
      <c r="D4933" s="57">
        <v>45215</v>
      </c>
      <c r="E4933" s="84" t="str">
        <f>F4933&amp;"-"&amp;COUNTIF($F$2:F4933,F4933)</f>
        <v>ACOTUBO-24</v>
      </c>
      <c r="F4933" s="84" t="str">
        <f t="shared" si="191"/>
        <v>ACOTUBO</v>
      </c>
      <c r="G4933" t="s">
        <v>8587</v>
      </c>
      <c r="H4933" s="62">
        <v>43919968000129</v>
      </c>
      <c r="I4933" t="s">
        <v>5984</v>
      </c>
      <c r="J4933">
        <v>23.51</v>
      </c>
      <c r="K4933">
        <v>18617.330000000002</v>
      </c>
    </row>
    <row r="4934" spans="1:11" x14ac:dyDescent="0.25">
      <c r="A4934" t="s">
        <v>5991</v>
      </c>
      <c r="B4934" t="str">
        <f>C4934&amp;"-"&amp;COUNTIF(C$2:C4934,C4934)</f>
        <v>693804-5</v>
      </c>
      <c r="C4934">
        <v>693804</v>
      </c>
      <c r="D4934" s="57">
        <v>45215</v>
      </c>
      <c r="E4934" s="84" t="str">
        <f>F4934&amp;"-"&amp;COUNTIF($F$2:F4934,F4934)</f>
        <v>ACOTUBO-25</v>
      </c>
      <c r="F4934" s="84" t="str">
        <f t="shared" si="191"/>
        <v>ACOTUBO</v>
      </c>
      <c r="G4934" t="s">
        <v>8587</v>
      </c>
      <c r="H4934" s="62">
        <v>43919968000129</v>
      </c>
      <c r="I4934" t="s">
        <v>5984</v>
      </c>
      <c r="J4934">
        <v>6.0019999999999998</v>
      </c>
      <c r="K4934">
        <v>587.84</v>
      </c>
    </row>
    <row r="4935" spans="1:11" x14ac:dyDescent="0.25">
      <c r="A4935" t="s">
        <v>5991</v>
      </c>
      <c r="B4935" t="str">
        <f>C4935&amp;"-"&amp;COUNTIF(C$2:C4935,C4935)</f>
        <v>693804-6</v>
      </c>
      <c r="C4935">
        <v>693804</v>
      </c>
      <c r="D4935" s="57">
        <v>45215</v>
      </c>
      <c r="E4935" s="84" t="str">
        <f>F4935&amp;"-"&amp;COUNTIF($F$2:F4935,F4935)</f>
        <v>ACOTUBO-26</v>
      </c>
      <c r="F4935" s="84" t="str">
        <f t="shared" si="191"/>
        <v>ACOTUBO</v>
      </c>
      <c r="G4935" t="s">
        <v>8587</v>
      </c>
      <c r="H4935" s="62">
        <v>43919968000129</v>
      </c>
      <c r="I4935" t="s">
        <v>5984</v>
      </c>
      <c r="J4935">
        <v>12</v>
      </c>
      <c r="K4935">
        <v>1956.24</v>
      </c>
    </row>
    <row r="4936" spans="1:11" x14ac:dyDescent="0.25">
      <c r="A4936" t="s">
        <v>5991</v>
      </c>
      <c r="B4936" t="str">
        <f>C4936&amp;"-"&amp;COUNTIF(C$2:C4936,C4936)</f>
        <v>693804-7</v>
      </c>
      <c r="C4936">
        <v>693804</v>
      </c>
      <c r="D4936" s="57">
        <v>45215</v>
      </c>
      <c r="E4936" s="84" t="str">
        <f>F4936&amp;"-"&amp;COUNTIF($F$2:F4936,F4936)</f>
        <v>ACOTUBO-27</v>
      </c>
      <c r="F4936" s="84" t="str">
        <f t="shared" si="191"/>
        <v>ACOTUBO</v>
      </c>
      <c r="G4936" t="s">
        <v>8587</v>
      </c>
      <c r="H4936" s="62">
        <v>43919968000129</v>
      </c>
      <c r="I4936" t="s">
        <v>5984</v>
      </c>
      <c r="J4936">
        <v>6.03</v>
      </c>
      <c r="K4936">
        <v>1480.73</v>
      </c>
    </row>
    <row r="4937" spans="1:11" x14ac:dyDescent="0.25">
      <c r="A4937" t="s">
        <v>5991</v>
      </c>
      <c r="B4937" t="str">
        <f>C4937&amp;"-"&amp;COUNTIF(C$2:C4937,C4937)</f>
        <v>693804-8</v>
      </c>
      <c r="C4937">
        <v>693804</v>
      </c>
      <c r="D4937" s="57">
        <v>45215</v>
      </c>
      <c r="E4937" s="84" t="str">
        <f>F4937&amp;"-"&amp;COUNTIF($F$2:F4937,F4937)</f>
        <v>ACOTUBO-28</v>
      </c>
      <c r="F4937" s="84" t="str">
        <f t="shared" si="191"/>
        <v>ACOTUBO</v>
      </c>
      <c r="G4937" t="s">
        <v>8587</v>
      </c>
      <c r="H4937" s="62">
        <v>43919968000129</v>
      </c>
      <c r="I4937" t="s">
        <v>5984</v>
      </c>
      <c r="J4937">
        <v>48.61</v>
      </c>
      <c r="K4937">
        <v>19916</v>
      </c>
    </row>
    <row r="4938" spans="1:11" x14ac:dyDescent="0.25">
      <c r="A4938" t="s">
        <v>5991</v>
      </c>
      <c r="B4938" t="str">
        <f>C4938&amp;"-"&amp;COUNTIF(C$2:C4938,C4938)</f>
        <v>693804-9</v>
      </c>
      <c r="C4938">
        <v>693804</v>
      </c>
      <c r="D4938" s="57">
        <v>45215</v>
      </c>
      <c r="E4938" s="84" t="str">
        <f>F4938&amp;"-"&amp;COUNTIF($F$2:F4938,F4938)</f>
        <v>ACOTUBO-29</v>
      </c>
      <c r="F4938" s="84" t="str">
        <f t="shared" si="191"/>
        <v>ACOTUBO</v>
      </c>
      <c r="G4938" t="s">
        <v>8587</v>
      </c>
      <c r="H4938" s="62">
        <v>43919968000129</v>
      </c>
      <c r="I4938" t="s">
        <v>5984</v>
      </c>
      <c r="J4938">
        <v>71.790000000000006</v>
      </c>
      <c r="K4938">
        <v>41708.550000000003</v>
      </c>
    </row>
    <row r="4939" spans="1:11" x14ac:dyDescent="0.25">
      <c r="A4939" t="s">
        <v>5958</v>
      </c>
      <c r="B4939" t="str">
        <f>C4939&amp;"-"&amp;COUNTIF(C$2:C4939,C4939)</f>
        <v>76786-1</v>
      </c>
      <c r="C4939">
        <v>76786</v>
      </c>
      <c r="D4939" s="57">
        <v>45215</v>
      </c>
      <c r="E4939" s="84" t="str">
        <f>F4939&amp;"-"&amp;COUNTIF($F$2:F4939,F4939)</f>
        <v>METASA-3546</v>
      </c>
      <c r="F4939" s="84" t="str">
        <f t="shared" si="191"/>
        <v>METASA</v>
      </c>
      <c r="G4939" t="s">
        <v>8581</v>
      </c>
      <c r="H4939" s="62">
        <v>88416482000106</v>
      </c>
      <c r="I4939" t="s">
        <v>30</v>
      </c>
      <c r="J4939">
        <v>4.32</v>
      </c>
      <c r="K4939">
        <v>76.25</v>
      </c>
    </row>
    <row r="4940" spans="1:11" x14ac:dyDescent="0.25">
      <c r="A4940" t="s">
        <v>5958</v>
      </c>
      <c r="B4940" t="str">
        <f>C4940&amp;"-"&amp;COUNTIF(C$2:C4940,C4940)</f>
        <v>76786-2</v>
      </c>
      <c r="C4940">
        <v>76786</v>
      </c>
      <c r="D4940" s="57">
        <v>45215</v>
      </c>
      <c r="E4940" s="84" t="str">
        <f>F4940&amp;"-"&amp;COUNTIF($F$2:F4940,F4940)</f>
        <v>METASA-3547</v>
      </c>
      <c r="F4940" s="84" t="str">
        <f t="shared" si="191"/>
        <v>METASA</v>
      </c>
      <c r="G4940" t="s">
        <v>8581</v>
      </c>
      <c r="H4940" s="62">
        <v>88416482000106</v>
      </c>
      <c r="I4940" t="s">
        <v>30</v>
      </c>
      <c r="J4940">
        <v>297.93</v>
      </c>
      <c r="K4940">
        <v>5029.0600000000004</v>
      </c>
    </row>
    <row r="4941" spans="1:11" x14ac:dyDescent="0.25">
      <c r="A4941" t="s">
        <v>5958</v>
      </c>
      <c r="B4941" t="str">
        <f>C4941&amp;"-"&amp;COUNTIF(C$2:C4941,C4941)</f>
        <v>76786-3</v>
      </c>
      <c r="C4941">
        <v>76786</v>
      </c>
      <c r="D4941" s="57">
        <v>45215</v>
      </c>
      <c r="E4941" s="84" t="str">
        <f>F4941&amp;"-"&amp;COUNTIF($F$2:F4941,F4941)</f>
        <v>METASA-3548</v>
      </c>
      <c r="F4941" s="84" t="str">
        <f t="shared" si="191"/>
        <v>METASA</v>
      </c>
      <c r="G4941" t="s">
        <v>8581</v>
      </c>
      <c r="H4941" s="62">
        <v>88416482000106</v>
      </c>
      <c r="I4941" t="s">
        <v>30</v>
      </c>
      <c r="J4941">
        <v>592.36</v>
      </c>
      <c r="K4941">
        <v>9999.0400000000009</v>
      </c>
    </row>
    <row r="4942" spans="1:11" x14ac:dyDescent="0.25">
      <c r="A4942" t="s">
        <v>5958</v>
      </c>
      <c r="B4942" t="str">
        <f>C4942&amp;"-"&amp;COUNTIF(C$2:C4942,C4942)</f>
        <v>76786-4</v>
      </c>
      <c r="C4942">
        <v>76786</v>
      </c>
      <c r="D4942" s="57">
        <v>45215</v>
      </c>
      <c r="E4942" s="84" t="str">
        <f>F4942&amp;"-"&amp;COUNTIF($F$2:F4942,F4942)</f>
        <v>METASA-3549</v>
      </c>
      <c r="F4942" s="84" t="str">
        <f t="shared" si="191"/>
        <v>METASA</v>
      </c>
      <c r="G4942" t="s">
        <v>8581</v>
      </c>
      <c r="H4942" s="62">
        <v>88416482000106</v>
      </c>
      <c r="I4942" t="s">
        <v>30</v>
      </c>
      <c r="J4942">
        <v>40.1</v>
      </c>
      <c r="K4942">
        <v>610.32000000000005</v>
      </c>
    </row>
    <row r="4943" spans="1:11" x14ac:dyDescent="0.25">
      <c r="A4943" t="s">
        <v>5958</v>
      </c>
      <c r="B4943" t="str">
        <f>C4943&amp;"-"&amp;COUNTIF(C$2:C4943,C4943)</f>
        <v>76786-5</v>
      </c>
      <c r="C4943">
        <v>76786</v>
      </c>
      <c r="D4943" s="57">
        <v>45215</v>
      </c>
      <c r="E4943" s="84" t="str">
        <f>F4943&amp;"-"&amp;COUNTIF($F$2:F4943,F4943)</f>
        <v>METASA-3550</v>
      </c>
      <c r="F4943" s="84" t="str">
        <f t="shared" si="191"/>
        <v>METASA</v>
      </c>
      <c r="G4943" t="s">
        <v>8581</v>
      </c>
      <c r="H4943" s="62">
        <v>88416482000106</v>
      </c>
      <c r="I4943" t="s">
        <v>30</v>
      </c>
      <c r="J4943">
        <v>411.2</v>
      </c>
      <c r="K4943">
        <v>6941.06</v>
      </c>
    </row>
    <row r="4944" spans="1:11" x14ac:dyDescent="0.25">
      <c r="A4944" t="s">
        <v>5958</v>
      </c>
      <c r="B4944" t="str">
        <f>C4944&amp;"-"&amp;COUNTIF(C$2:C4944,C4944)</f>
        <v>76786-6</v>
      </c>
      <c r="C4944">
        <v>76786</v>
      </c>
      <c r="D4944" s="57">
        <v>45215</v>
      </c>
      <c r="E4944" s="84" t="str">
        <f>F4944&amp;"-"&amp;COUNTIF($F$2:F4944,F4944)</f>
        <v>METASA-3551</v>
      </c>
      <c r="F4944" s="84" t="str">
        <f t="shared" si="191"/>
        <v>METASA</v>
      </c>
      <c r="G4944" t="s">
        <v>8581</v>
      </c>
      <c r="H4944" s="62">
        <v>88416482000106</v>
      </c>
      <c r="I4944" t="s">
        <v>30</v>
      </c>
      <c r="J4944">
        <v>849.73</v>
      </c>
      <c r="K4944">
        <v>12287.1</v>
      </c>
    </row>
    <row r="4945" spans="1:11" x14ac:dyDescent="0.25">
      <c r="A4945" t="s">
        <v>5958</v>
      </c>
      <c r="B4945" t="str">
        <f>C4945&amp;"-"&amp;COUNTIF(C$2:C4945,C4945)</f>
        <v>76786-7</v>
      </c>
      <c r="C4945">
        <v>76786</v>
      </c>
      <c r="D4945" s="57">
        <v>45215</v>
      </c>
      <c r="E4945" s="84" t="str">
        <f>F4945&amp;"-"&amp;COUNTIF($F$2:F4945,F4945)</f>
        <v>METASA-3552</v>
      </c>
      <c r="F4945" s="84" t="str">
        <f t="shared" si="191"/>
        <v>METASA</v>
      </c>
      <c r="G4945" t="s">
        <v>8581</v>
      </c>
      <c r="H4945" s="62">
        <v>88416482000106</v>
      </c>
      <c r="I4945" t="s">
        <v>30</v>
      </c>
      <c r="J4945">
        <v>1302.44</v>
      </c>
      <c r="K4945">
        <v>33381.54</v>
      </c>
    </row>
    <row r="4946" spans="1:11" x14ac:dyDescent="0.25">
      <c r="A4946" t="s">
        <v>5958</v>
      </c>
      <c r="B4946" t="str">
        <f>C4946&amp;"-"&amp;COUNTIF(C$2:C4946,C4946)</f>
        <v>76786-8</v>
      </c>
      <c r="C4946">
        <v>76786</v>
      </c>
      <c r="D4946" s="57">
        <v>45215</v>
      </c>
      <c r="E4946" s="84" t="str">
        <f>F4946&amp;"-"&amp;COUNTIF($F$2:F4946,F4946)</f>
        <v>METASA-3553</v>
      </c>
      <c r="F4946" s="84" t="str">
        <f t="shared" si="191"/>
        <v>METASA</v>
      </c>
      <c r="G4946" t="s">
        <v>8581</v>
      </c>
      <c r="H4946" s="62">
        <v>88416482000106</v>
      </c>
      <c r="I4946" t="s">
        <v>30</v>
      </c>
      <c r="J4946">
        <v>2712.01</v>
      </c>
      <c r="K4946">
        <v>36259.57</v>
      </c>
    </row>
    <row r="4947" spans="1:11" x14ac:dyDescent="0.25">
      <c r="A4947" t="s">
        <v>5958</v>
      </c>
      <c r="B4947" t="str">
        <f>C4947&amp;"-"&amp;COUNTIF(C$2:C4947,C4947)</f>
        <v>76786-9</v>
      </c>
      <c r="C4947">
        <v>76786</v>
      </c>
      <c r="D4947" s="57">
        <v>45215</v>
      </c>
      <c r="E4947" s="84" t="str">
        <f>F4947&amp;"-"&amp;COUNTIF($F$2:F4947,F4947)</f>
        <v>METASA-3554</v>
      </c>
      <c r="F4947" s="84" t="str">
        <f t="shared" si="191"/>
        <v>METASA</v>
      </c>
      <c r="G4947" t="s">
        <v>8581</v>
      </c>
      <c r="H4947" s="62">
        <v>88416482000106</v>
      </c>
      <c r="I4947" t="s">
        <v>30</v>
      </c>
      <c r="J4947">
        <v>7937.77</v>
      </c>
      <c r="K4947">
        <v>114780.15</v>
      </c>
    </row>
    <row r="4948" spans="1:11" x14ac:dyDescent="0.25">
      <c r="A4948" t="s">
        <v>5958</v>
      </c>
      <c r="B4948" t="str">
        <f>C4948&amp;"-"&amp;COUNTIF(C$2:C4948,C4948)</f>
        <v>76786-10</v>
      </c>
      <c r="C4948">
        <v>76786</v>
      </c>
      <c r="D4948" s="57">
        <v>45215</v>
      </c>
      <c r="E4948" s="84" t="str">
        <f>F4948&amp;"-"&amp;COUNTIF($F$2:F4948,F4948)</f>
        <v>METASA-3555</v>
      </c>
      <c r="F4948" s="84" t="str">
        <f t="shared" si="191"/>
        <v>METASA</v>
      </c>
      <c r="G4948" t="s">
        <v>8581</v>
      </c>
      <c r="H4948" s="62">
        <v>88416482000106</v>
      </c>
      <c r="I4948" t="s">
        <v>30</v>
      </c>
      <c r="J4948">
        <v>669.99</v>
      </c>
      <c r="K4948">
        <v>10197.25</v>
      </c>
    </row>
    <row r="4949" spans="1:11" x14ac:dyDescent="0.25">
      <c r="A4949" t="s">
        <v>5958</v>
      </c>
      <c r="B4949" t="str">
        <f>C4949&amp;"-"&amp;COUNTIF(C$2:C4949,C4949)</f>
        <v>76786-11</v>
      </c>
      <c r="C4949">
        <v>76786</v>
      </c>
      <c r="D4949" s="57">
        <v>45215</v>
      </c>
      <c r="E4949" s="84" t="str">
        <f>F4949&amp;"-"&amp;COUNTIF($F$2:F4949,F4949)</f>
        <v>METASA-3556</v>
      </c>
      <c r="F4949" s="84" t="str">
        <f t="shared" si="191"/>
        <v>METASA</v>
      </c>
      <c r="G4949" t="s">
        <v>8581</v>
      </c>
      <c r="H4949" s="62">
        <v>88416482000106</v>
      </c>
      <c r="I4949" t="s">
        <v>30</v>
      </c>
      <c r="J4949">
        <v>539.14</v>
      </c>
      <c r="K4949">
        <v>8205.7099999999991</v>
      </c>
    </row>
    <row r="4950" spans="1:11" x14ac:dyDescent="0.25">
      <c r="A4950" t="s">
        <v>5958</v>
      </c>
      <c r="B4950" t="str">
        <f>C4950&amp;"-"&amp;COUNTIF(C$2:C4950,C4950)</f>
        <v>76786-12</v>
      </c>
      <c r="C4950">
        <v>76786</v>
      </c>
      <c r="D4950" s="57">
        <v>45215</v>
      </c>
      <c r="E4950" s="84" t="str">
        <f>F4950&amp;"-"&amp;COUNTIF($F$2:F4950,F4950)</f>
        <v>METASA-3557</v>
      </c>
      <c r="F4950" s="84" t="str">
        <f t="shared" si="191"/>
        <v>METASA</v>
      </c>
      <c r="G4950" t="s">
        <v>8581</v>
      </c>
      <c r="H4950" s="62">
        <v>88416482000106</v>
      </c>
      <c r="I4950" t="s">
        <v>30</v>
      </c>
      <c r="J4950">
        <v>33.78</v>
      </c>
      <c r="K4950">
        <v>542.51</v>
      </c>
    </row>
    <row r="4951" spans="1:11" x14ac:dyDescent="0.25">
      <c r="A4951" t="s">
        <v>5958</v>
      </c>
      <c r="B4951" t="str">
        <f>C4951&amp;"-"&amp;COUNTIF(C$2:C4951,C4951)</f>
        <v>76786-13</v>
      </c>
      <c r="C4951">
        <v>76786</v>
      </c>
      <c r="D4951" s="57">
        <v>45215</v>
      </c>
      <c r="E4951" s="84" t="str">
        <f>F4951&amp;"-"&amp;COUNTIF($F$2:F4951,F4951)</f>
        <v>METASA-3558</v>
      </c>
      <c r="F4951" s="84" t="str">
        <f t="shared" si="191"/>
        <v>METASA</v>
      </c>
      <c r="G4951" t="s">
        <v>8581</v>
      </c>
      <c r="H4951" s="62">
        <v>88416482000106</v>
      </c>
      <c r="I4951" t="s">
        <v>30</v>
      </c>
      <c r="J4951">
        <v>54.08</v>
      </c>
      <c r="K4951">
        <v>1044.83</v>
      </c>
    </row>
    <row r="4952" spans="1:11" x14ac:dyDescent="0.25">
      <c r="A4952" t="s">
        <v>5958</v>
      </c>
      <c r="B4952" t="str">
        <f>C4952&amp;"-"&amp;COUNTIF(C$2:C4952,C4952)</f>
        <v>76786-14</v>
      </c>
      <c r="C4952">
        <v>76786</v>
      </c>
      <c r="D4952" s="57">
        <v>45215</v>
      </c>
      <c r="E4952" s="84" t="str">
        <f>F4952&amp;"-"&amp;COUNTIF($F$2:F4952,F4952)</f>
        <v>METASA-3559</v>
      </c>
      <c r="F4952" s="84" t="str">
        <f t="shared" si="191"/>
        <v>METASA</v>
      </c>
      <c r="G4952" t="s">
        <v>8581</v>
      </c>
      <c r="H4952" s="62">
        <v>88416482000106</v>
      </c>
      <c r="I4952" t="s">
        <v>30</v>
      </c>
      <c r="J4952">
        <v>79.010000000000005</v>
      </c>
      <c r="K4952">
        <v>395.05</v>
      </c>
    </row>
    <row r="4953" spans="1:11" x14ac:dyDescent="0.25">
      <c r="A4953" t="s">
        <v>5958</v>
      </c>
      <c r="B4953" t="str">
        <f>C4953&amp;"-"&amp;COUNTIF(C$2:C4953,C4953)</f>
        <v>76786-15</v>
      </c>
      <c r="C4953">
        <v>76786</v>
      </c>
      <c r="D4953" s="57">
        <v>45215</v>
      </c>
      <c r="E4953" s="84" t="str">
        <f>F4953&amp;"-"&amp;COUNTIF($F$2:F4953,F4953)</f>
        <v>METASA-3560</v>
      </c>
      <c r="F4953" s="84" t="str">
        <f t="shared" si="191"/>
        <v>METASA</v>
      </c>
      <c r="G4953" t="s">
        <v>8581</v>
      </c>
      <c r="H4953" s="62">
        <v>88416482000106</v>
      </c>
      <c r="I4953" t="s">
        <v>30</v>
      </c>
      <c r="J4953">
        <v>492.81</v>
      </c>
      <c r="K4953">
        <v>7500.56</v>
      </c>
    </row>
    <row r="4954" spans="1:11" x14ac:dyDescent="0.25">
      <c r="A4954" t="s">
        <v>5958</v>
      </c>
      <c r="B4954" t="str">
        <f>C4954&amp;"-"&amp;COUNTIF(C$2:C4954,C4954)</f>
        <v>76786-16</v>
      </c>
      <c r="C4954">
        <v>76786</v>
      </c>
      <c r="D4954" s="57">
        <v>45215</v>
      </c>
      <c r="E4954" s="84" t="str">
        <f>F4954&amp;"-"&amp;COUNTIF($F$2:F4954,F4954)</f>
        <v>METASA-3561</v>
      </c>
      <c r="F4954" s="84" t="str">
        <f t="shared" si="191"/>
        <v>METASA</v>
      </c>
      <c r="G4954" t="s">
        <v>8581</v>
      </c>
      <c r="H4954" s="62">
        <v>88416482000106</v>
      </c>
      <c r="I4954" t="s">
        <v>30</v>
      </c>
      <c r="J4954">
        <v>54.15</v>
      </c>
      <c r="K4954">
        <v>1133.3599999999999</v>
      </c>
    </row>
    <row r="4955" spans="1:11" x14ac:dyDescent="0.25">
      <c r="A4955" t="s">
        <v>5962</v>
      </c>
      <c r="B4955" t="str">
        <f>C4955&amp;"-"&amp;COUNTIF(C$2:C4955,C4955)</f>
        <v>69784-1</v>
      </c>
      <c r="C4955">
        <v>69784</v>
      </c>
      <c r="D4955" s="57">
        <v>45217</v>
      </c>
      <c r="E4955" s="84" t="str">
        <f>F4955&amp;"-"&amp;COUNTIF($F$2:F4955,F4955)</f>
        <v>VOESTALPINE-31</v>
      </c>
      <c r="F4955" s="84" t="str">
        <f t="shared" si="191"/>
        <v>VOESTALPINE</v>
      </c>
      <c r="G4955" t="s">
        <v>8583</v>
      </c>
      <c r="H4955" s="62">
        <v>61479002000523</v>
      </c>
      <c r="I4955" t="s">
        <v>30</v>
      </c>
      <c r="J4955">
        <v>129.6</v>
      </c>
      <c r="K4955">
        <v>24986.880000000001</v>
      </c>
    </row>
    <row r="4956" spans="1:11" x14ac:dyDescent="0.25">
      <c r="A4956" t="s">
        <v>5962</v>
      </c>
      <c r="B4956" t="str">
        <f>C4956&amp;"-"&amp;COUNTIF(C$2:C4956,C4956)</f>
        <v>69784-2</v>
      </c>
      <c r="C4956">
        <v>69784</v>
      </c>
      <c r="D4956" s="57">
        <v>45217</v>
      </c>
      <c r="E4956" s="84" t="str">
        <f>F4956&amp;"-"&amp;COUNTIF($F$2:F4956,F4956)</f>
        <v>VOESTALPINE-32</v>
      </c>
      <c r="F4956" s="84" t="str">
        <f t="shared" si="191"/>
        <v>VOESTALPINE</v>
      </c>
      <c r="G4956" t="s">
        <v>8583</v>
      </c>
      <c r="H4956" s="62">
        <v>61479002000523</v>
      </c>
      <c r="I4956" t="s">
        <v>30</v>
      </c>
      <c r="J4956">
        <v>285.60000000000002</v>
      </c>
      <c r="K4956">
        <v>45553.2</v>
      </c>
    </row>
    <row r="4957" spans="1:11" x14ac:dyDescent="0.25">
      <c r="A4957" t="s">
        <v>5980</v>
      </c>
      <c r="B4957" t="str">
        <f>C4957&amp;"-"&amp;COUNTIF(C$2:C4957,C4957)</f>
        <v>30045-1</v>
      </c>
      <c r="C4957">
        <v>30045</v>
      </c>
      <c r="D4957" s="57">
        <v>45217</v>
      </c>
      <c r="E4957" s="84" t="str">
        <f>F4957&amp;"-"&amp;COUNTIF($F$2:F4957,F4957)</f>
        <v>WK-183</v>
      </c>
      <c r="F4957" s="84" t="str">
        <f t="shared" si="191"/>
        <v>WK</v>
      </c>
      <c r="G4957" t="s">
        <v>8586</v>
      </c>
      <c r="H4957" s="62">
        <v>97434047000103</v>
      </c>
      <c r="I4957" t="s">
        <v>4726</v>
      </c>
      <c r="J4957">
        <v>7.32</v>
      </c>
      <c r="K4957">
        <v>11426.52</v>
      </c>
    </row>
    <row r="4958" spans="1:11" x14ac:dyDescent="0.25">
      <c r="A4958" t="s">
        <v>5980</v>
      </c>
      <c r="B4958" t="str">
        <f>C4958&amp;"-"&amp;COUNTIF(C$2:C4958,C4958)</f>
        <v>30045-2</v>
      </c>
      <c r="C4958">
        <v>30045</v>
      </c>
      <c r="D4958" s="57">
        <v>45217</v>
      </c>
      <c r="E4958" s="84" t="str">
        <f>F4958&amp;"-"&amp;COUNTIF($F$2:F4958,F4958)</f>
        <v>WK-184</v>
      </c>
      <c r="F4958" s="84" t="str">
        <f t="shared" si="191"/>
        <v>WK</v>
      </c>
      <c r="G4958" t="s">
        <v>8586</v>
      </c>
      <c r="H4958" s="62">
        <v>97434047000103</v>
      </c>
      <c r="I4958" t="s">
        <v>4726</v>
      </c>
      <c r="J4958">
        <v>7.32</v>
      </c>
      <c r="K4958">
        <v>7758.1</v>
      </c>
    </row>
    <row r="4959" spans="1:11" x14ac:dyDescent="0.25">
      <c r="A4959" t="s">
        <v>5978</v>
      </c>
      <c r="B4959" t="str">
        <f>C4959&amp;"-"&amp;COUNTIF(C$2:C4959,C4959)</f>
        <v>30045-3</v>
      </c>
      <c r="C4959">
        <v>30045</v>
      </c>
      <c r="D4959" s="57">
        <v>45217</v>
      </c>
      <c r="E4959" s="84" t="str">
        <f>F4959&amp;"-"&amp;COUNTIF($F$2:F4959,F4959)</f>
        <v>WK-185</v>
      </c>
      <c r="F4959" s="84" t="str">
        <f t="shared" si="191"/>
        <v>WK</v>
      </c>
      <c r="G4959" t="s">
        <v>8586</v>
      </c>
      <c r="H4959" s="62">
        <v>97434047000103</v>
      </c>
      <c r="I4959" t="s">
        <v>4726</v>
      </c>
      <c r="J4959">
        <v>7.32</v>
      </c>
      <c r="K4959">
        <v>2755.17</v>
      </c>
    </row>
    <row r="4960" spans="1:11" x14ac:dyDescent="0.25">
      <c r="A4960" t="s">
        <v>5977</v>
      </c>
      <c r="B4960" t="str">
        <f>C4960&amp;"-"&amp;COUNTIF(C$2:C4960,C4960)</f>
        <v>30045-4</v>
      </c>
      <c r="C4960">
        <v>30045</v>
      </c>
      <c r="D4960" s="57">
        <v>45217</v>
      </c>
      <c r="E4960" s="84" t="str">
        <f>F4960&amp;"-"&amp;COUNTIF($F$2:F4960,F4960)</f>
        <v>WK-186</v>
      </c>
      <c r="F4960" s="84" t="str">
        <f t="shared" si="191"/>
        <v>WK</v>
      </c>
      <c r="G4960" t="s">
        <v>8586</v>
      </c>
      <c r="H4960" s="62">
        <v>97434047000103</v>
      </c>
      <c r="I4960" t="s">
        <v>4726</v>
      </c>
      <c r="J4960">
        <v>7.32</v>
      </c>
      <c r="K4960">
        <v>10540.8</v>
      </c>
    </row>
    <row r="4961" spans="1:11" x14ac:dyDescent="0.25">
      <c r="A4961" t="s">
        <v>6040</v>
      </c>
      <c r="B4961" t="str">
        <f>C4961&amp;"-"&amp;COUNTIF(C$2:C4961,C4961)</f>
        <v>3724-1</v>
      </c>
      <c r="C4961">
        <v>3724</v>
      </c>
      <c r="D4961" s="57">
        <v>45219</v>
      </c>
      <c r="E4961" s="84" t="str">
        <f>F4961&amp;"-"&amp;COUNTIF($F$2:F4961,F4961)</f>
        <v>CIL-86</v>
      </c>
      <c r="F4961" s="84" t="str">
        <f t="shared" si="191"/>
        <v>CIL</v>
      </c>
      <c r="G4961" t="s">
        <v>8610</v>
      </c>
      <c r="H4961" s="62">
        <v>97533434000199</v>
      </c>
      <c r="I4961" t="s">
        <v>869</v>
      </c>
      <c r="J4961">
        <v>4</v>
      </c>
      <c r="K4961">
        <v>9348.5300000000007</v>
      </c>
    </row>
    <row r="4962" spans="1:11" x14ac:dyDescent="0.25">
      <c r="A4962" t="s">
        <v>6004</v>
      </c>
      <c r="B4962" t="str">
        <f>C4962&amp;"-"&amp;COUNTIF(C$2:C4962,C4962)</f>
        <v>3724-2</v>
      </c>
      <c r="C4962">
        <v>3724</v>
      </c>
      <c r="D4962" s="57">
        <v>45219</v>
      </c>
      <c r="E4962" s="84" t="str">
        <f>F4962&amp;"-"&amp;COUNTIF($F$2:F4962,F4962)</f>
        <v>CIL-87</v>
      </c>
      <c r="F4962" s="84" t="str">
        <f t="shared" si="191"/>
        <v>CIL</v>
      </c>
      <c r="G4962" t="s">
        <v>8610</v>
      </c>
      <c r="H4962" s="62">
        <v>97533434000199</v>
      </c>
      <c r="I4962" t="s">
        <v>869</v>
      </c>
      <c r="J4962">
        <v>2</v>
      </c>
      <c r="K4962">
        <v>152.86000000000001</v>
      </c>
    </row>
    <row r="4963" spans="1:11" x14ac:dyDescent="0.25">
      <c r="A4963" t="s">
        <v>6040</v>
      </c>
      <c r="B4963" t="str">
        <f>C4963&amp;"-"&amp;COUNTIF(C$2:C4963,C4963)</f>
        <v>3724-3</v>
      </c>
      <c r="C4963">
        <v>3724</v>
      </c>
      <c r="D4963" s="57">
        <v>45219</v>
      </c>
      <c r="E4963" s="84" t="str">
        <f>F4963&amp;"-"&amp;COUNTIF($F$2:F4963,F4963)</f>
        <v>CIL-88</v>
      </c>
      <c r="F4963" s="84" t="str">
        <f t="shared" si="191"/>
        <v>CIL</v>
      </c>
      <c r="G4963" t="s">
        <v>8610</v>
      </c>
      <c r="H4963" s="62">
        <v>97533434000199</v>
      </c>
      <c r="I4963" t="s">
        <v>869</v>
      </c>
      <c r="J4963">
        <v>2</v>
      </c>
      <c r="K4963">
        <v>1317.23</v>
      </c>
    </row>
    <row r="4964" spans="1:11" x14ac:dyDescent="0.25">
      <c r="A4964" t="s">
        <v>6037</v>
      </c>
      <c r="B4964" t="str">
        <f>C4964&amp;"-"&amp;COUNTIF(C$2:C4964,C4964)</f>
        <v>3725-1</v>
      </c>
      <c r="C4964">
        <v>3725</v>
      </c>
      <c r="D4964" s="57">
        <v>45219</v>
      </c>
      <c r="E4964" s="84" t="str">
        <f>F4964&amp;"-"&amp;COUNTIF($F$2:F4964,F4964)</f>
        <v>CIL-89</v>
      </c>
      <c r="F4964" s="84" t="str">
        <f t="shared" si="191"/>
        <v>CIL</v>
      </c>
      <c r="G4964" t="s">
        <v>8610</v>
      </c>
      <c r="H4964" s="62">
        <v>97533434000199</v>
      </c>
      <c r="I4964" t="s">
        <v>869</v>
      </c>
      <c r="J4964">
        <v>3</v>
      </c>
      <c r="K4964">
        <v>4791</v>
      </c>
    </row>
    <row r="4965" spans="1:11" x14ac:dyDescent="0.25">
      <c r="A4965" t="s">
        <v>6037</v>
      </c>
      <c r="B4965" t="str">
        <f>C4965&amp;"-"&amp;COUNTIF(C$2:C4965,C4965)</f>
        <v>3725-2</v>
      </c>
      <c r="C4965">
        <v>3725</v>
      </c>
      <c r="D4965" s="57">
        <v>45219</v>
      </c>
      <c r="E4965" s="84" t="str">
        <f>F4965&amp;"-"&amp;COUNTIF($F$2:F4965,F4965)</f>
        <v>CIL-90</v>
      </c>
      <c r="F4965" s="84" t="str">
        <f t="shared" si="191"/>
        <v>CIL</v>
      </c>
      <c r="G4965" t="s">
        <v>8610</v>
      </c>
      <c r="H4965" s="62">
        <v>97533434000199</v>
      </c>
      <c r="I4965" t="s">
        <v>869</v>
      </c>
      <c r="J4965">
        <v>72</v>
      </c>
      <c r="K4965">
        <v>51120</v>
      </c>
    </row>
    <row r="4966" spans="1:11" x14ac:dyDescent="0.25">
      <c r="A4966" t="s">
        <v>6037</v>
      </c>
      <c r="B4966" t="str">
        <f>C4966&amp;"-"&amp;COUNTIF(C$2:C4966,C4966)</f>
        <v>3725-3</v>
      </c>
      <c r="C4966">
        <v>3725</v>
      </c>
      <c r="D4966" s="57">
        <v>45219</v>
      </c>
      <c r="E4966" s="84" t="str">
        <f>F4966&amp;"-"&amp;COUNTIF($F$2:F4966,F4966)</f>
        <v>CIL-91</v>
      </c>
      <c r="F4966" s="84" t="str">
        <f t="shared" si="191"/>
        <v>CIL</v>
      </c>
      <c r="G4966" t="s">
        <v>8610</v>
      </c>
      <c r="H4966" s="62">
        <v>97533434000199</v>
      </c>
      <c r="I4966" t="s">
        <v>869</v>
      </c>
      <c r="J4966">
        <v>27</v>
      </c>
      <c r="K4966">
        <v>26997.3</v>
      </c>
    </row>
    <row r="4967" spans="1:11" x14ac:dyDescent="0.25">
      <c r="A4967" t="s">
        <v>6040</v>
      </c>
      <c r="B4967" t="str">
        <f>C4967&amp;"-"&amp;COUNTIF(C$2:C4967,C4967)</f>
        <v>3725-4</v>
      </c>
      <c r="C4967">
        <v>3725</v>
      </c>
      <c r="D4967" s="57">
        <v>45219</v>
      </c>
      <c r="E4967" s="84" t="str">
        <f>F4967&amp;"-"&amp;COUNTIF($F$2:F4967,F4967)</f>
        <v>CIL-92</v>
      </c>
      <c r="F4967" s="84" t="str">
        <f t="shared" si="191"/>
        <v>CIL</v>
      </c>
      <c r="G4967" t="s">
        <v>8610</v>
      </c>
      <c r="H4967" s="62">
        <v>97533434000199</v>
      </c>
      <c r="I4967" t="s">
        <v>869</v>
      </c>
      <c r="J4967">
        <v>1</v>
      </c>
      <c r="K4967">
        <v>3100</v>
      </c>
    </row>
    <row r="4968" spans="1:11" x14ac:dyDescent="0.25">
      <c r="A4968" t="s">
        <v>6040</v>
      </c>
      <c r="B4968" t="str">
        <f>C4968&amp;"-"&amp;COUNTIF(C$2:C4968,C4968)</f>
        <v>3726-1</v>
      </c>
      <c r="C4968">
        <v>3726</v>
      </c>
      <c r="D4968" s="57">
        <v>45219</v>
      </c>
      <c r="E4968" s="84" t="str">
        <f>F4968&amp;"-"&amp;COUNTIF($F$2:F4968,F4968)</f>
        <v>CIL-93</v>
      </c>
      <c r="F4968" s="84" t="str">
        <f t="shared" si="191"/>
        <v>CIL</v>
      </c>
      <c r="G4968" t="s">
        <v>8610</v>
      </c>
      <c r="H4968" s="62">
        <v>97533434000199</v>
      </c>
      <c r="I4968" t="s">
        <v>869</v>
      </c>
      <c r="J4968">
        <v>4</v>
      </c>
      <c r="K4968">
        <v>3280</v>
      </c>
    </row>
    <row r="4969" spans="1:11" x14ac:dyDescent="0.25">
      <c r="A4969" t="s">
        <v>6040</v>
      </c>
      <c r="B4969" t="str">
        <f>C4969&amp;"-"&amp;COUNTIF(C$2:C4969,C4969)</f>
        <v>3726-2</v>
      </c>
      <c r="C4969">
        <v>3726</v>
      </c>
      <c r="D4969" s="57">
        <v>45219</v>
      </c>
      <c r="E4969" s="84" t="str">
        <f>F4969&amp;"-"&amp;COUNTIF($F$2:F4969,F4969)</f>
        <v>CIL-94</v>
      </c>
      <c r="F4969" s="84" t="str">
        <f t="shared" si="191"/>
        <v>CIL</v>
      </c>
      <c r="G4969" t="s">
        <v>8610</v>
      </c>
      <c r="H4969" s="62">
        <v>97533434000199</v>
      </c>
      <c r="I4969" t="s">
        <v>869</v>
      </c>
      <c r="J4969">
        <v>9</v>
      </c>
      <c r="K4969">
        <v>149.85</v>
      </c>
    </row>
    <row r="4970" spans="1:11" x14ac:dyDescent="0.25">
      <c r="A4970" t="s">
        <v>6040</v>
      </c>
      <c r="B4970" t="str">
        <f>C4970&amp;"-"&amp;COUNTIF(C$2:C4970,C4970)</f>
        <v>3726-3</v>
      </c>
      <c r="C4970">
        <v>3726</v>
      </c>
      <c r="D4970" s="57">
        <v>45219</v>
      </c>
      <c r="E4970" s="84" t="str">
        <f>F4970&amp;"-"&amp;COUNTIF($F$2:F4970,F4970)</f>
        <v>CIL-95</v>
      </c>
      <c r="F4970" s="84" t="str">
        <f t="shared" si="191"/>
        <v>CIL</v>
      </c>
      <c r="G4970" t="s">
        <v>8610</v>
      </c>
      <c r="H4970" s="62">
        <v>97533434000199</v>
      </c>
      <c r="I4970" t="s">
        <v>869</v>
      </c>
      <c r="J4970">
        <v>6</v>
      </c>
      <c r="K4970">
        <v>810</v>
      </c>
    </row>
    <row r="4971" spans="1:11" x14ac:dyDescent="0.25">
      <c r="A4971" t="s">
        <v>6040</v>
      </c>
      <c r="B4971" t="str">
        <f>C4971&amp;"-"&amp;COUNTIF(C$2:C4971,C4971)</f>
        <v>3726-4</v>
      </c>
      <c r="C4971">
        <v>3726</v>
      </c>
      <c r="D4971" s="57">
        <v>45219</v>
      </c>
      <c r="E4971" s="84" t="str">
        <f>F4971&amp;"-"&amp;COUNTIF($F$2:F4971,F4971)</f>
        <v>CIL-96</v>
      </c>
      <c r="F4971" s="84" t="str">
        <f t="shared" si="191"/>
        <v>CIL</v>
      </c>
      <c r="G4971" t="s">
        <v>8610</v>
      </c>
      <c r="H4971" s="62">
        <v>97533434000199</v>
      </c>
      <c r="I4971" t="s">
        <v>869</v>
      </c>
      <c r="J4971">
        <v>1</v>
      </c>
      <c r="K4971">
        <v>2500</v>
      </c>
    </row>
    <row r="4972" spans="1:11" x14ac:dyDescent="0.25">
      <c r="A4972" t="s">
        <v>6040</v>
      </c>
      <c r="B4972" t="str">
        <f>C4972&amp;"-"&amp;COUNTIF(C$2:C4972,C4972)</f>
        <v>3726-5</v>
      </c>
      <c r="C4972">
        <v>3726</v>
      </c>
      <c r="D4972" s="57">
        <v>45219</v>
      </c>
      <c r="E4972" s="84" t="str">
        <f>F4972&amp;"-"&amp;COUNTIF($F$2:F4972,F4972)</f>
        <v>CIL-97</v>
      </c>
      <c r="F4972" s="84" t="str">
        <f t="shared" si="191"/>
        <v>CIL</v>
      </c>
      <c r="G4972" t="s">
        <v>8610</v>
      </c>
      <c r="H4972" s="62">
        <v>97533434000199</v>
      </c>
      <c r="I4972" t="s">
        <v>869</v>
      </c>
      <c r="J4972">
        <v>6</v>
      </c>
      <c r="K4972">
        <v>1668</v>
      </c>
    </row>
    <row r="4973" spans="1:11" x14ac:dyDescent="0.25">
      <c r="A4973" t="s">
        <v>6040</v>
      </c>
      <c r="B4973" t="str">
        <f>C4973&amp;"-"&amp;COUNTIF(C$2:C4973,C4973)</f>
        <v>3726-6</v>
      </c>
      <c r="C4973">
        <v>3726</v>
      </c>
      <c r="D4973" s="57">
        <v>45219</v>
      </c>
      <c r="E4973" s="84" t="str">
        <f>F4973&amp;"-"&amp;COUNTIF($F$2:F4973,F4973)</f>
        <v>CIL-98</v>
      </c>
      <c r="F4973" s="84" t="str">
        <f t="shared" si="191"/>
        <v>CIL</v>
      </c>
      <c r="G4973" t="s">
        <v>8610</v>
      </c>
      <c r="H4973" s="62">
        <v>97533434000199</v>
      </c>
      <c r="I4973" t="s">
        <v>869</v>
      </c>
      <c r="J4973">
        <v>2</v>
      </c>
      <c r="K4973">
        <v>2180</v>
      </c>
    </row>
    <row r="4974" spans="1:11" x14ac:dyDescent="0.25">
      <c r="A4974" t="s">
        <v>6040</v>
      </c>
      <c r="B4974" t="str">
        <f>C4974&amp;"-"&amp;COUNTIF(C$2:C4974,C4974)</f>
        <v>3726-7</v>
      </c>
      <c r="C4974">
        <v>3726</v>
      </c>
      <c r="D4974" s="57">
        <v>45219</v>
      </c>
      <c r="E4974" s="84" t="str">
        <f>F4974&amp;"-"&amp;COUNTIF($F$2:F4974,F4974)</f>
        <v>CIL-99</v>
      </c>
      <c r="F4974" s="84" t="str">
        <f t="shared" si="191"/>
        <v>CIL</v>
      </c>
      <c r="G4974" t="s">
        <v>8610</v>
      </c>
      <c r="H4974" s="62">
        <v>97533434000199</v>
      </c>
      <c r="I4974" t="s">
        <v>869</v>
      </c>
      <c r="J4974">
        <v>4</v>
      </c>
      <c r="K4974">
        <v>3000</v>
      </c>
    </row>
    <row r="4975" spans="1:11" x14ac:dyDescent="0.25">
      <c r="A4975" t="s">
        <v>6040</v>
      </c>
      <c r="B4975" t="str">
        <f>C4975&amp;"-"&amp;COUNTIF(C$2:C4975,C4975)</f>
        <v>3726-8</v>
      </c>
      <c r="C4975">
        <v>3726</v>
      </c>
      <c r="D4975" s="57">
        <v>45219</v>
      </c>
      <c r="E4975" s="84" t="str">
        <f>F4975&amp;"-"&amp;COUNTIF($F$2:F4975,F4975)</f>
        <v>CIL-100</v>
      </c>
      <c r="F4975" s="84" t="str">
        <f t="shared" si="191"/>
        <v>CIL</v>
      </c>
      <c r="G4975" t="s">
        <v>8610</v>
      </c>
      <c r="H4975" s="62">
        <v>97533434000199</v>
      </c>
      <c r="I4975" t="s">
        <v>869</v>
      </c>
      <c r="J4975">
        <v>20</v>
      </c>
      <c r="K4975">
        <v>1132</v>
      </c>
    </row>
    <row r="4976" spans="1:11" x14ac:dyDescent="0.25">
      <c r="A4976" t="s">
        <v>6040</v>
      </c>
      <c r="B4976" t="str">
        <f>C4976&amp;"-"&amp;COUNTIF(C$2:C4976,C4976)</f>
        <v>3726-9</v>
      </c>
      <c r="C4976">
        <v>3726</v>
      </c>
      <c r="D4976" s="57">
        <v>45219</v>
      </c>
      <c r="E4976" s="84" t="str">
        <f>F4976&amp;"-"&amp;COUNTIF($F$2:F4976,F4976)</f>
        <v>CIL-101</v>
      </c>
      <c r="F4976" s="84" t="str">
        <f t="shared" si="191"/>
        <v>CIL</v>
      </c>
      <c r="G4976" t="s">
        <v>8610</v>
      </c>
      <c r="H4976" s="62">
        <v>97533434000199</v>
      </c>
      <c r="I4976" t="s">
        <v>869</v>
      </c>
      <c r="J4976">
        <v>3</v>
      </c>
      <c r="K4976">
        <v>3546.6</v>
      </c>
    </row>
    <row r="4977" spans="1:11" x14ac:dyDescent="0.25">
      <c r="A4977" t="s">
        <v>6040</v>
      </c>
      <c r="B4977" t="str">
        <f>C4977&amp;"-"&amp;COUNTIF(C$2:C4977,C4977)</f>
        <v>3726-10</v>
      </c>
      <c r="C4977">
        <v>3726</v>
      </c>
      <c r="D4977" s="57">
        <v>45219</v>
      </c>
      <c r="E4977" s="84" t="str">
        <f>F4977&amp;"-"&amp;COUNTIF($F$2:F4977,F4977)</f>
        <v>CIL-102</v>
      </c>
      <c r="F4977" s="84" t="str">
        <f t="shared" si="191"/>
        <v>CIL</v>
      </c>
      <c r="G4977" t="s">
        <v>8610</v>
      </c>
      <c r="H4977" s="62">
        <v>97533434000199</v>
      </c>
      <c r="I4977" t="s">
        <v>869</v>
      </c>
      <c r="J4977">
        <v>1</v>
      </c>
      <c r="K4977">
        <v>1620</v>
      </c>
    </row>
    <row r="4978" spans="1:11" x14ac:dyDescent="0.25">
      <c r="A4978" t="s">
        <v>6040</v>
      </c>
      <c r="B4978" t="str">
        <f>C4978&amp;"-"&amp;COUNTIF(C$2:C4978,C4978)</f>
        <v>3726-11</v>
      </c>
      <c r="C4978">
        <v>3726</v>
      </c>
      <c r="D4978" s="57">
        <v>45219</v>
      </c>
      <c r="E4978" s="84" t="str">
        <f>F4978&amp;"-"&amp;COUNTIF($F$2:F4978,F4978)</f>
        <v>CIL-103</v>
      </c>
      <c r="F4978" s="84" t="str">
        <f t="shared" si="191"/>
        <v>CIL</v>
      </c>
      <c r="G4978" t="s">
        <v>8610</v>
      </c>
      <c r="H4978" s="62">
        <v>97533434000199</v>
      </c>
      <c r="I4978" t="s">
        <v>869</v>
      </c>
      <c r="J4978">
        <v>10</v>
      </c>
      <c r="K4978">
        <v>9200</v>
      </c>
    </row>
    <row r="4979" spans="1:11" x14ac:dyDescent="0.25">
      <c r="A4979" t="s">
        <v>6040</v>
      </c>
      <c r="B4979" t="str">
        <f>C4979&amp;"-"&amp;COUNTIF(C$2:C4979,C4979)</f>
        <v>3726-12</v>
      </c>
      <c r="C4979">
        <v>3726</v>
      </c>
      <c r="D4979" s="57">
        <v>45219</v>
      </c>
      <c r="E4979" s="84" t="str">
        <f>F4979&amp;"-"&amp;COUNTIF($F$2:F4979,F4979)</f>
        <v>CIL-104</v>
      </c>
      <c r="F4979" s="84" t="str">
        <f t="shared" si="191"/>
        <v>CIL</v>
      </c>
      <c r="G4979" t="s">
        <v>8610</v>
      </c>
      <c r="H4979" s="62">
        <v>97533434000199</v>
      </c>
      <c r="I4979" t="s">
        <v>869</v>
      </c>
      <c r="J4979">
        <v>25</v>
      </c>
      <c r="K4979">
        <v>415</v>
      </c>
    </row>
    <row r="4980" spans="1:11" x14ac:dyDescent="0.25">
      <c r="A4980" t="s">
        <v>6040</v>
      </c>
      <c r="B4980" t="str">
        <f>C4980&amp;"-"&amp;COUNTIF(C$2:C4980,C4980)</f>
        <v>3726-13</v>
      </c>
      <c r="C4980">
        <v>3726</v>
      </c>
      <c r="D4980" s="57">
        <v>45219</v>
      </c>
      <c r="E4980" s="84" t="str">
        <f>F4980&amp;"-"&amp;COUNTIF($F$2:F4980,F4980)</f>
        <v>CIL-105</v>
      </c>
      <c r="F4980" s="84" t="str">
        <f t="shared" si="191"/>
        <v>CIL</v>
      </c>
      <c r="G4980" t="s">
        <v>8610</v>
      </c>
      <c r="H4980" s="62">
        <v>97533434000199</v>
      </c>
      <c r="I4980" t="s">
        <v>869</v>
      </c>
      <c r="J4980">
        <v>1</v>
      </c>
      <c r="K4980">
        <v>1990</v>
      </c>
    </row>
    <row r="4981" spans="1:11" x14ac:dyDescent="0.25">
      <c r="A4981" t="s">
        <v>6040</v>
      </c>
      <c r="B4981" t="str">
        <f>C4981&amp;"-"&amp;COUNTIF(C$2:C4981,C4981)</f>
        <v>3726-14</v>
      </c>
      <c r="C4981">
        <v>3726</v>
      </c>
      <c r="D4981" s="57">
        <v>45219</v>
      </c>
      <c r="E4981" s="84" t="str">
        <f>F4981&amp;"-"&amp;COUNTIF($F$2:F4981,F4981)</f>
        <v>CIL-106</v>
      </c>
      <c r="F4981" s="84" t="str">
        <f t="shared" si="191"/>
        <v>CIL</v>
      </c>
      <c r="G4981" t="s">
        <v>8610</v>
      </c>
      <c r="H4981" s="62">
        <v>97533434000199</v>
      </c>
      <c r="I4981" t="s">
        <v>869</v>
      </c>
      <c r="J4981">
        <v>1</v>
      </c>
      <c r="K4981">
        <v>220</v>
      </c>
    </row>
    <row r="4982" spans="1:11" x14ac:dyDescent="0.25">
      <c r="A4982" t="s">
        <v>6040</v>
      </c>
      <c r="B4982" t="str">
        <f>C4982&amp;"-"&amp;COUNTIF(C$2:C4982,C4982)</f>
        <v>3726-15</v>
      </c>
      <c r="C4982">
        <v>3726</v>
      </c>
      <c r="D4982" s="57">
        <v>45219</v>
      </c>
      <c r="E4982" s="84" t="str">
        <f>F4982&amp;"-"&amp;COUNTIF($F$2:F4982,F4982)</f>
        <v>CIL-107</v>
      </c>
      <c r="F4982" s="84" t="str">
        <f t="shared" si="191"/>
        <v>CIL</v>
      </c>
      <c r="G4982" t="s">
        <v>8610</v>
      </c>
      <c r="H4982" s="62">
        <v>97533434000199</v>
      </c>
      <c r="I4982" t="s">
        <v>869</v>
      </c>
      <c r="J4982">
        <v>1</v>
      </c>
      <c r="K4982">
        <v>1150</v>
      </c>
    </row>
    <row r="4983" spans="1:11" x14ac:dyDescent="0.25">
      <c r="A4983" t="s">
        <v>6040</v>
      </c>
      <c r="B4983" t="str">
        <f>C4983&amp;"-"&amp;COUNTIF(C$2:C4983,C4983)</f>
        <v>3726-16</v>
      </c>
      <c r="C4983">
        <v>3726</v>
      </c>
      <c r="D4983" s="57">
        <v>45219</v>
      </c>
      <c r="E4983" s="84" t="str">
        <f>F4983&amp;"-"&amp;COUNTIF($F$2:F4983,F4983)</f>
        <v>CIL-108</v>
      </c>
      <c r="F4983" s="84" t="str">
        <f t="shared" si="191"/>
        <v>CIL</v>
      </c>
      <c r="G4983" t="s">
        <v>8610</v>
      </c>
      <c r="H4983" s="62">
        <v>97533434000199</v>
      </c>
      <c r="I4983" t="s">
        <v>869</v>
      </c>
      <c r="J4983">
        <v>4</v>
      </c>
      <c r="K4983">
        <v>290</v>
      </c>
    </row>
    <row r="4984" spans="1:11" x14ac:dyDescent="0.25">
      <c r="A4984" t="s">
        <v>5960</v>
      </c>
      <c r="B4984" t="str">
        <f>C4984&amp;"-"&amp;COUNTIF(C$2:C4984,C4984)</f>
        <v>111569-1</v>
      </c>
      <c r="C4984">
        <v>111569</v>
      </c>
      <c r="D4984" s="57">
        <v>45219</v>
      </c>
      <c r="E4984" s="84" t="str">
        <f>F4984&amp;"-"&amp;COUNTIF($F$2:F4984,F4984)</f>
        <v>ESAB-129</v>
      </c>
      <c r="F4984" s="84" t="str">
        <f t="shared" si="191"/>
        <v>ESAB</v>
      </c>
      <c r="G4984" t="s">
        <v>8582</v>
      </c>
      <c r="H4984" s="62">
        <v>29799921000571</v>
      </c>
      <c r="I4984" t="s">
        <v>30</v>
      </c>
      <c r="J4984">
        <v>200</v>
      </c>
      <c r="K4984">
        <v>23678</v>
      </c>
    </row>
    <row r="4985" spans="1:11" x14ac:dyDescent="0.25">
      <c r="A4985" t="s">
        <v>5968</v>
      </c>
      <c r="B4985" t="str">
        <f>C4985&amp;"-"&amp;COUNTIF(C$2:C4985,C4985)</f>
        <v>73102-1</v>
      </c>
      <c r="C4985">
        <v>73102</v>
      </c>
      <c r="D4985" s="57">
        <v>45219</v>
      </c>
      <c r="E4985" s="84" t="str">
        <f>F4985&amp;"-"&amp;COUNTIF($F$2:F4985,F4985)</f>
        <v>JOTUN-157</v>
      </c>
      <c r="F4985" s="84" t="str">
        <f t="shared" si="191"/>
        <v>JOTUN</v>
      </c>
      <c r="G4985" t="s">
        <v>8585</v>
      </c>
      <c r="H4985" s="62">
        <v>2907585000404</v>
      </c>
      <c r="I4985" t="s">
        <v>869</v>
      </c>
      <c r="J4985">
        <v>439</v>
      </c>
      <c r="K4985">
        <v>192268.83</v>
      </c>
    </row>
    <row r="4986" spans="1:11" x14ac:dyDescent="0.25">
      <c r="A4986" t="s">
        <v>5968</v>
      </c>
      <c r="B4986" t="str">
        <f>C4986&amp;"-"&amp;COUNTIF(C$2:C4986,C4986)</f>
        <v>73102-2</v>
      </c>
      <c r="C4986">
        <v>73102</v>
      </c>
      <c r="D4986" s="57">
        <v>45219</v>
      </c>
      <c r="E4986" s="84" t="str">
        <f>F4986&amp;"-"&amp;COUNTIF($F$2:F4986,F4986)</f>
        <v>JOTUN-158</v>
      </c>
      <c r="F4986" s="84" t="str">
        <f t="shared" si="191"/>
        <v>JOTUN</v>
      </c>
      <c r="G4986" t="s">
        <v>8585</v>
      </c>
      <c r="H4986" s="62">
        <v>2907585000404</v>
      </c>
      <c r="I4986" t="s">
        <v>869</v>
      </c>
      <c r="J4986">
        <v>439</v>
      </c>
      <c r="K4986">
        <v>68773.740000000005</v>
      </c>
    </row>
    <row r="4987" spans="1:11" x14ac:dyDescent="0.25">
      <c r="A4987" t="s">
        <v>5968</v>
      </c>
      <c r="B4987" t="str">
        <f>C4987&amp;"-"&amp;COUNTIF(C$2:C4987,C4987)</f>
        <v>73102-3</v>
      </c>
      <c r="C4987">
        <v>73102</v>
      </c>
      <c r="D4987" s="57">
        <v>45219</v>
      </c>
      <c r="E4987" s="84" t="str">
        <f>F4987&amp;"-"&amp;COUNTIF($F$2:F4987,F4987)</f>
        <v>JOTUN-159</v>
      </c>
      <c r="F4987" s="84" t="str">
        <f t="shared" si="191"/>
        <v>JOTUN</v>
      </c>
      <c r="G4987" t="s">
        <v>8585</v>
      </c>
      <c r="H4987" s="62">
        <v>2907585000404</v>
      </c>
      <c r="I4987" t="s">
        <v>869</v>
      </c>
      <c r="J4987">
        <v>278</v>
      </c>
      <c r="K4987">
        <v>131972.16</v>
      </c>
    </row>
    <row r="4988" spans="1:11" x14ac:dyDescent="0.25">
      <c r="A4988" t="s">
        <v>5968</v>
      </c>
      <c r="B4988" t="str">
        <f>C4988&amp;"-"&amp;COUNTIF(C$2:C4988,C4988)</f>
        <v>73102-4</v>
      </c>
      <c r="C4988">
        <v>73102</v>
      </c>
      <c r="D4988" s="57">
        <v>45219</v>
      </c>
      <c r="E4988" s="84" t="str">
        <f>F4988&amp;"-"&amp;COUNTIF($F$2:F4988,F4988)</f>
        <v>JOTUN-160</v>
      </c>
      <c r="F4988" s="84" t="str">
        <f t="shared" si="191"/>
        <v>JOTUN</v>
      </c>
      <c r="G4988" t="s">
        <v>8585</v>
      </c>
      <c r="H4988" s="62">
        <v>2907585000404</v>
      </c>
      <c r="I4988" t="s">
        <v>869</v>
      </c>
      <c r="J4988">
        <v>278</v>
      </c>
      <c r="K4988">
        <v>26710.240000000002</v>
      </c>
    </row>
    <row r="4989" spans="1:11" x14ac:dyDescent="0.25">
      <c r="A4989" t="s">
        <v>5958</v>
      </c>
      <c r="B4989" t="str">
        <f>C4989&amp;"-"&amp;COUNTIF(C$2:C4989,C4989)</f>
        <v>76870-1</v>
      </c>
      <c r="C4989">
        <v>76870</v>
      </c>
      <c r="D4989" s="57">
        <v>45219</v>
      </c>
      <c r="E4989" s="84" t="str">
        <f>F4989&amp;"-"&amp;COUNTIF($F$2:F4989,F4989)</f>
        <v>METASA-3562</v>
      </c>
      <c r="F4989" s="84" t="str">
        <f t="shared" si="191"/>
        <v>METASA</v>
      </c>
      <c r="G4989" t="s">
        <v>8581</v>
      </c>
      <c r="H4989" s="62">
        <v>88416482000106</v>
      </c>
      <c r="I4989" t="s">
        <v>30</v>
      </c>
      <c r="J4989">
        <v>81.98</v>
      </c>
      <c r="K4989">
        <v>1446.95</v>
      </c>
    </row>
    <row r="4990" spans="1:11" x14ac:dyDescent="0.25">
      <c r="A4990" t="s">
        <v>5958</v>
      </c>
      <c r="B4990" t="str">
        <f>C4990&amp;"-"&amp;COUNTIF(C$2:C4990,C4990)</f>
        <v>76870-2</v>
      </c>
      <c r="C4990">
        <v>76870</v>
      </c>
      <c r="D4990" s="57">
        <v>45219</v>
      </c>
      <c r="E4990" s="84" t="str">
        <f>F4990&amp;"-"&amp;COUNTIF($F$2:F4990,F4990)</f>
        <v>METASA-3563</v>
      </c>
      <c r="F4990" s="84" t="str">
        <f t="shared" si="191"/>
        <v>METASA</v>
      </c>
      <c r="G4990" t="s">
        <v>8581</v>
      </c>
      <c r="H4990" s="62">
        <v>88416482000106</v>
      </c>
      <c r="I4990" t="s">
        <v>30</v>
      </c>
      <c r="J4990">
        <v>157.37</v>
      </c>
      <c r="K4990">
        <v>2656.41</v>
      </c>
    </row>
    <row r="4991" spans="1:11" x14ac:dyDescent="0.25">
      <c r="A4991" t="s">
        <v>5958</v>
      </c>
      <c r="B4991" t="str">
        <f>C4991&amp;"-"&amp;COUNTIF(C$2:C4991,C4991)</f>
        <v>76870-3</v>
      </c>
      <c r="C4991">
        <v>76870</v>
      </c>
      <c r="D4991" s="57">
        <v>45219</v>
      </c>
      <c r="E4991" s="84" t="str">
        <f>F4991&amp;"-"&amp;COUNTIF($F$2:F4991,F4991)</f>
        <v>METASA-3564</v>
      </c>
      <c r="F4991" s="84" t="str">
        <f t="shared" si="191"/>
        <v>METASA</v>
      </c>
      <c r="G4991" t="s">
        <v>8581</v>
      </c>
      <c r="H4991" s="62">
        <v>88416482000106</v>
      </c>
      <c r="I4991" t="s">
        <v>30</v>
      </c>
      <c r="J4991">
        <v>764.51</v>
      </c>
      <c r="K4991">
        <v>10221.5</v>
      </c>
    </row>
    <row r="4992" spans="1:11" x14ac:dyDescent="0.25">
      <c r="A4992" t="s">
        <v>5958</v>
      </c>
      <c r="B4992" t="str">
        <f>C4992&amp;"-"&amp;COUNTIF(C$2:C4992,C4992)</f>
        <v>76870-4</v>
      </c>
      <c r="C4992">
        <v>76870</v>
      </c>
      <c r="D4992" s="57">
        <v>45219</v>
      </c>
      <c r="E4992" s="84" t="str">
        <f>F4992&amp;"-"&amp;COUNTIF($F$2:F4992,F4992)</f>
        <v>METASA-3565</v>
      </c>
      <c r="F4992" s="84" t="str">
        <f t="shared" si="191"/>
        <v>METASA</v>
      </c>
      <c r="G4992" t="s">
        <v>8581</v>
      </c>
      <c r="H4992" s="62">
        <v>88416482000106</v>
      </c>
      <c r="I4992" t="s">
        <v>30</v>
      </c>
      <c r="J4992">
        <v>7.8</v>
      </c>
      <c r="K4992">
        <v>131.66</v>
      </c>
    </row>
    <row r="4993" spans="1:11" x14ac:dyDescent="0.25">
      <c r="A4993" t="s">
        <v>5958</v>
      </c>
      <c r="B4993" t="str">
        <f>C4993&amp;"-"&amp;COUNTIF(C$2:C4993,C4993)</f>
        <v>76870-5</v>
      </c>
      <c r="C4993">
        <v>76870</v>
      </c>
      <c r="D4993" s="57">
        <v>45219</v>
      </c>
      <c r="E4993" s="84" t="str">
        <f>F4993&amp;"-"&amp;COUNTIF($F$2:F4993,F4993)</f>
        <v>METASA-3566</v>
      </c>
      <c r="F4993" s="84" t="str">
        <f t="shared" si="191"/>
        <v>METASA</v>
      </c>
      <c r="G4993" t="s">
        <v>8581</v>
      </c>
      <c r="H4993" s="62">
        <v>88416482000106</v>
      </c>
      <c r="I4993" t="s">
        <v>30</v>
      </c>
      <c r="J4993">
        <v>1037.28</v>
      </c>
      <c r="K4993">
        <v>13868.43</v>
      </c>
    </row>
    <row r="4994" spans="1:11" x14ac:dyDescent="0.25">
      <c r="A4994" t="s">
        <v>5958</v>
      </c>
      <c r="B4994" t="str">
        <f>C4994&amp;"-"&amp;COUNTIF(C$2:C4994,C4994)</f>
        <v>76870-6</v>
      </c>
      <c r="C4994">
        <v>76870</v>
      </c>
      <c r="D4994" s="57">
        <v>45219</v>
      </c>
      <c r="E4994" s="84" t="str">
        <f>F4994&amp;"-"&amp;COUNTIF($F$2:F4994,F4994)</f>
        <v>METASA-3567</v>
      </c>
      <c r="F4994" s="84" t="str">
        <f t="shared" si="191"/>
        <v>METASA</v>
      </c>
      <c r="G4994" t="s">
        <v>8581</v>
      </c>
      <c r="H4994" s="62">
        <v>88416482000106</v>
      </c>
      <c r="I4994" t="s">
        <v>30</v>
      </c>
      <c r="J4994">
        <v>932.19</v>
      </c>
      <c r="K4994">
        <v>13479.47</v>
      </c>
    </row>
    <row r="4995" spans="1:11" x14ac:dyDescent="0.25">
      <c r="A4995" t="s">
        <v>5958</v>
      </c>
      <c r="B4995" t="str">
        <f>C4995&amp;"-"&amp;COUNTIF(C$2:C4995,C4995)</f>
        <v>76870-7</v>
      </c>
      <c r="C4995">
        <v>76870</v>
      </c>
      <c r="D4995" s="57">
        <v>45219</v>
      </c>
      <c r="E4995" s="84" t="str">
        <f>F4995&amp;"-"&amp;COUNTIF($F$2:F4995,F4995)</f>
        <v>METASA-3568</v>
      </c>
      <c r="F4995" s="84" t="str">
        <f t="shared" ref="F4995:F5058" si="192">LEFT(G4995,SEARCH(" ",G4995)-1)</f>
        <v>METASA</v>
      </c>
      <c r="G4995" t="s">
        <v>8581</v>
      </c>
      <c r="H4995" s="62">
        <v>88416482000106</v>
      </c>
      <c r="I4995" t="s">
        <v>30</v>
      </c>
      <c r="J4995">
        <v>599.97</v>
      </c>
      <c r="K4995">
        <v>9131.5400000000009</v>
      </c>
    </row>
    <row r="4996" spans="1:11" x14ac:dyDescent="0.25">
      <c r="A4996" t="s">
        <v>5958</v>
      </c>
      <c r="B4996" t="str">
        <f>C4996&amp;"-"&amp;COUNTIF(C$2:C4996,C4996)</f>
        <v>76870-8</v>
      </c>
      <c r="C4996">
        <v>76870</v>
      </c>
      <c r="D4996" s="57">
        <v>45219</v>
      </c>
      <c r="E4996" s="84" t="str">
        <f>F4996&amp;"-"&amp;COUNTIF($F$2:F4996,F4996)</f>
        <v>METASA-3569</v>
      </c>
      <c r="F4996" s="84" t="str">
        <f t="shared" si="192"/>
        <v>METASA</v>
      </c>
      <c r="G4996" t="s">
        <v>8581</v>
      </c>
      <c r="H4996" s="62">
        <v>88416482000106</v>
      </c>
      <c r="I4996" t="s">
        <v>30</v>
      </c>
      <c r="J4996">
        <v>235.44</v>
      </c>
      <c r="K4996">
        <v>3583.4</v>
      </c>
    </row>
    <row r="4997" spans="1:11" x14ac:dyDescent="0.25">
      <c r="A4997" t="s">
        <v>5958</v>
      </c>
      <c r="B4997" t="str">
        <f>C4997&amp;"-"&amp;COUNTIF(C$2:C4997,C4997)</f>
        <v>76870-9</v>
      </c>
      <c r="C4997">
        <v>76870</v>
      </c>
      <c r="D4997" s="57">
        <v>45219</v>
      </c>
      <c r="E4997" s="84" t="str">
        <f>F4997&amp;"-"&amp;COUNTIF($F$2:F4997,F4997)</f>
        <v>METASA-3570</v>
      </c>
      <c r="F4997" s="84" t="str">
        <f t="shared" si="192"/>
        <v>METASA</v>
      </c>
      <c r="G4997" t="s">
        <v>8581</v>
      </c>
      <c r="H4997" s="62">
        <v>88416482000106</v>
      </c>
      <c r="I4997" t="s">
        <v>30</v>
      </c>
      <c r="J4997">
        <v>1177.1600000000001</v>
      </c>
      <c r="K4997">
        <v>19870.46</v>
      </c>
    </row>
    <row r="4998" spans="1:11" x14ac:dyDescent="0.25">
      <c r="A4998" t="s">
        <v>5958</v>
      </c>
      <c r="B4998" t="str">
        <f>C4998&amp;"-"&amp;COUNTIF(C$2:C4998,C4998)</f>
        <v>76870-10</v>
      </c>
      <c r="C4998">
        <v>76870</v>
      </c>
      <c r="D4998" s="57">
        <v>45219</v>
      </c>
      <c r="E4998" s="84" t="str">
        <f>F4998&amp;"-"&amp;COUNTIF($F$2:F4998,F4998)</f>
        <v>METASA-3571</v>
      </c>
      <c r="F4998" s="84" t="str">
        <f t="shared" si="192"/>
        <v>METASA</v>
      </c>
      <c r="G4998" t="s">
        <v>8581</v>
      </c>
      <c r="H4998" s="62">
        <v>88416482000106</v>
      </c>
      <c r="I4998" t="s">
        <v>30</v>
      </c>
      <c r="J4998">
        <v>497.38</v>
      </c>
      <c r="K4998">
        <v>7987.92</v>
      </c>
    </row>
    <row r="4999" spans="1:11" x14ac:dyDescent="0.25">
      <c r="A4999" t="s">
        <v>5958</v>
      </c>
      <c r="B4999" t="str">
        <f>C4999&amp;"-"&amp;COUNTIF(C$2:C4999,C4999)</f>
        <v>76870-11</v>
      </c>
      <c r="C4999">
        <v>76870</v>
      </c>
      <c r="D4999" s="57">
        <v>45219</v>
      </c>
      <c r="E4999" s="84" t="str">
        <f>F4999&amp;"-"&amp;COUNTIF($F$2:F4999,F4999)</f>
        <v>METASA-3572</v>
      </c>
      <c r="F4999" s="84" t="str">
        <f t="shared" si="192"/>
        <v>METASA</v>
      </c>
      <c r="G4999" t="s">
        <v>8581</v>
      </c>
      <c r="H4999" s="62">
        <v>88416482000106</v>
      </c>
      <c r="I4999" t="s">
        <v>30</v>
      </c>
      <c r="J4999">
        <v>472.83</v>
      </c>
      <c r="K4999">
        <v>6321.74</v>
      </c>
    </row>
    <row r="5000" spans="1:11" x14ac:dyDescent="0.25">
      <c r="A5000" t="s">
        <v>5958</v>
      </c>
      <c r="B5000" t="str">
        <f>C5000&amp;"-"&amp;COUNTIF(C$2:C5000,C5000)</f>
        <v>76870-12</v>
      </c>
      <c r="C5000">
        <v>76870</v>
      </c>
      <c r="D5000" s="57">
        <v>45219</v>
      </c>
      <c r="E5000" s="84" t="str">
        <f>F5000&amp;"-"&amp;COUNTIF($F$2:F5000,F5000)</f>
        <v>METASA-3573</v>
      </c>
      <c r="F5000" s="84" t="str">
        <f t="shared" si="192"/>
        <v>METASA</v>
      </c>
      <c r="G5000" t="s">
        <v>8581</v>
      </c>
      <c r="H5000" s="62">
        <v>88416482000106</v>
      </c>
      <c r="I5000" t="s">
        <v>30</v>
      </c>
      <c r="J5000">
        <v>2132.88</v>
      </c>
      <c r="K5000">
        <v>41207.24</v>
      </c>
    </row>
    <row r="5001" spans="1:11" x14ac:dyDescent="0.25">
      <c r="A5001" t="s">
        <v>5958</v>
      </c>
      <c r="B5001" t="str">
        <f>C5001&amp;"-"&amp;COUNTIF(C$2:C5001,C5001)</f>
        <v>76870-13</v>
      </c>
      <c r="C5001">
        <v>76870</v>
      </c>
      <c r="D5001" s="57">
        <v>45219</v>
      </c>
      <c r="E5001" s="84" t="str">
        <f>F5001&amp;"-"&amp;COUNTIF($F$2:F5001,F5001)</f>
        <v>METASA-3574</v>
      </c>
      <c r="F5001" s="84" t="str">
        <f t="shared" si="192"/>
        <v>METASA</v>
      </c>
      <c r="G5001" t="s">
        <v>8581</v>
      </c>
      <c r="H5001" s="62">
        <v>88416482000106</v>
      </c>
      <c r="I5001" t="s">
        <v>30</v>
      </c>
      <c r="J5001">
        <v>47.26</v>
      </c>
      <c r="K5001">
        <v>866.28</v>
      </c>
    </row>
    <row r="5002" spans="1:11" x14ac:dyDescent="0.25">
      <c r="A5002" t="s">
        <v>5958</v>
      </c>
      <c r="B5002" t="str">
        <f>C5002&amp;"-"&amp;COUNTIF(C$2:C5002,C5002)</f>
        <v>76870-14</v>
      </c>
      <c r="C5002">
        <v>76870</v>
      </c>
      <c r="D5002" s="57">
        <v>45219</v>
      </c>
      <c r="E5002" s="84" t="str">
        <f>F5002&amp;"-"&amp;COUNTIF($F$2:F5002,F5002)</f>
        <v>METASA-3575</v>
      </c>
      <c r="F5002" s="84" t="str">
        <f t="shared" si="192"/>
        <v>METASA</v>
      </c>
      <c r="G5002" t="s">
        <v>8581</v>
      </c>
      <c r="H5002" s="62">
        <v>88416482000106</v>
      </c>
      <c r="I5002" t="s">
        <v>30</v>
      </c>
      <c r="J5002">
        <v>425.53</v>
      </c>
      <c r="K5002">
        <v>7799.95</v>
      </c>
    </row>
    <row r="5003" spans="1:11" x14ac:dyDescent="0.25">
      <c r="A5003" t="s">
        <v>5958</v>
      </c>
      <c r="B5003" t="str">
        <f>C5003&amp;"-"&amp;COUNTIF(C$2:C5003,C5003)</f>
        <v>76870-15</v>
      </c>
      <c r="C5003">
        <v>76870</v>
      </c>
      <c r="D5003" s="57">
        <v>45219</v>
      </c>
      <c r="E5003" s="84" t="str">
        <f>F5003&amp;"-"&amp;COUNTIF($F$2:F5003,F5003)</f>
        <v>METASA-3576</v>
      </c>
      <c r="F5003" s="84" t="str">
        <f t="shared" si="192"/>
        <v>METASA</v>
      </c>
      <c r="G5003" t="s">
        <v>8581</v>
      </c>
      <c r="H5003" s="62">
        <v>88416482000106</v>
      </c>
      <c r="I5003" t="s">
        <v>30</v>
      </c>
      <c r="J5003">
        <v>169.37</v>
      </c>
      <c r="K5003">
        <v>3517.81</v>
      </c>
    </row>
    <row r="5004" spans="1:11" x14ac:dyDescent="0.25">
      <c r="A5004" t="s">
        <v>5958</v>
      </c>
      <c r="B5004" t="str">
        <f>C5004&amp;"-"&amp;COUNTIF(C$2:C5004,C5004)</f>
        <v>76870-16</v>
      </c>
      <c r="C5004">
        <v>76870</v>
      </c>
      <c r="D5004" s="57">
        <v>45219</v>
      </c>
      <c r="E5004" s="84" t="str">
        <f>F5004&amp;"-"&amp;COUNTIF($F$2:F5004,F5004)</f>
        <v>METASA-3577</v>
      </c>
      <c r="F5004" s="84" t="str">
        <f t="shared" si="192"/>
        <v>METASA</v>
      </c>
      <c r="G5004" t="s">
        <v>8581</v>
      </c>
      <c r="H5004" s="62">
        <v>88416482000106</v>
      </c>
      <c r="I5004" t="s">
        <v>30</v>
      </c>
      <c r="J5004">
        <v>384.64</v>
      </c>
      <c r="K5004">
        <v>5854.22</v>
      </c>
    </row>
    <row r="5005" spans="1:11" x14ac:dyDescent="0.25">
      <c r="A5005" t="s">
        <v>5958</v>
      </c>
      <c r="B5005" t="str">
        <f>C5005&amp;"-"&amp;COUNTIF(C$2:C5005,C5005)</f>
        <v>76870-17</v>
      </c>
      <c r="C5005">
        <v>76870</v>
      </c>
      <c r="D5005" s="57">
        <v>45219</v>
      </c>
      <c r="E5005" s="84" t="str">
        <f>F5005&amp;"-"&amp;COUNTIF($F$2:F5005,F5005)</f>
        <v>METASA-3578</v>
      </c>
      <c r="F5005" s="84" t="str">
        <f t="shared" si="192"/>
        <v>METASA</v>
      </c>
      <c r="G5005" t="s">
        <v>8581</v>
      </c>
      <c r="H5005" s="62">
        <v>88416482000106</v>
      </c>
      <c r="I5005" t="s">
        <v>30</v>
      </c>
      <c r="J5005">
        <v>160.63</v>
      </c>
      <c r="K5005">
        <v>2677.7</v>
      </c>
    </row>
    <row r="5006" spans="1:11" x14ac:dyDescent="0.25">
      <c r="A5006" t="s">
        <v>5958</v>
      </c>
      <c r="B5006" t="str">
        <f>C5006&amp;"-"&amp;COUNTIF(C$2:C5006,C5006)</f>
        <v>76876-1</v>
      </c>
      <c r="C5006">
        <v>76876</v>
      </c>
      <c r="D5006" s="57">
        <v>45219</v>
      </c>
      <c r="E5006" s="84" t="str">
        <f>F5006&amp;"-"&amp;COUNTIF($F$2:F5006,F5006)</f>
        <v>METASA-3579</v>
      </c>
      <c r="F5006" s="84" t="str">
        <f t="shared" si="192"/>
        <v>METASA</v>
      </c>
      <c r="G5006" t="s">
        <v>8581</v>
      </c>
      <c r="H5006" s="62">
        <v>88416482000106</v>
      </c>
      <c r="I5006" t="s">
        <v>30</v>
      </c>
      <c r="J5006">
        <v>163.11000000000001</v>
      </c>
      <c r="K5006">
        <v>2482.5300000000002</v>
      </c>
    </row>
    <row r="5007" spans="1:11" x14ac:dyDescent="0.25">
      <c r="A5007" t="s">
        <v>5958</v>
      </c>
      <c r="B5007" t="str">
        <f>C5007&amp;"-"&amp;COUNTIF(C$2:C5007,C5007)</f>
        <v>76877-1</v>
      </c>
      <c r="C5007">
        <v>76877</v>
      </c>
      <c r="D5007" s="57">
        <v>45219</v>
      </c>
      <c r="E5007" s="84" t="str">
        <f>F5007&amp;"-"&amp;COUNTIF($F$2:F5007,F5007)</f>
        <v>METASA-3580</v>
      </c>
      <c r="F5007" s="84" t="str">
        <f t="shared" si="192"/>
        <v>METASA</v>
      </c>
      <c r="G5007" t="s">
        <v>8581</v>
      </c>
      <c r="H5007" s="62">
        <v>88416482000106</v>
      </c>
      <c r="I5007" t="s">
        <v>30</v>
      </c>
      <c r="J5007">
        <v>4661.7299999999996</v>
      </c>
      <c r="K5007">
        <v>62327.33</v>
      </c>
    </row>
    <row r="5008" spans="1:11" x14ac:dyDescent="0.25">
      <c r="A5008" t="s">
        <v>5958</v>
      </c>
      <c r="B5008" t="str">
        <f>C5008&amp;"-"&amp;COUNTIF(C$2:C5008,C5008)</f>
        <v>76877-2</v>
      </c>
      <c r="C5008">
        <v>76877</v>
      </c>
      <c r="D5008" s="57">
        <v>45219</v>
      </c>
      <c r="E5008" s="84" t="str">
        <f>F5008&amp;"-"&amp;COUNTIF($F$2:F5008,F5008)</f>
        <v>METASA-3581</v>
      </c>
      <c r="F5008" s="84" t="str">
        <f t="shared" si="192"/>
        <v>METASA</v>
      </c>
      <c r="G5008" t="s">
        <v>8581</v>
      </c>
      <c r="H5008" s="62">
        <v>88416482000106</v>
      </c>
      <c r="I5008" t="s">
        <v>30</v>
      </c>
      <c r="J5008">
        <v>9636.4500000000007</v>
      </c>
      <c r="K5008">
        <v>246982.21</v>
      </c>
    </row>
    <row r="5009" spans="1:11" x14ac:dyDescent="0.25">
      <c r="A5009" t="s">
        <v>6002</v>
      </c>
      <c r="B5009" t="str">
        <f>C5009&amp;"-"&amp;COUNTIF(C$2:C5009,C5009)</f>
        <v>382-1</v>
      </c>
      <c r="C5009">
        <v>382</v>
      </c>
      <c r="D5009" s="57">
        <v>45220</v>
      </c>
      <c r="E5009" s="84" t="str">
        <f>F5009&amp;"-"&amp;COUNTIF($F$2:F5009,F5009)</f>
        <v>ENIGMA-6</v>
      </c>
      <c r="F5009" s="84" t="str">
        <f t="shared" si="192"/>
        <v>ENIGMA</v>
      </c>
      <c r="G5009" t="s">
        <v>8595</v>
      </c>
      <c r="H5009" s="62">
        <v>10371253000125</v>
      </c>
      <c r="I5009" t="s">
        <v>30</v>
      </c>
      <c r="J5009">
        <v>20990</v>
      </c>
      <c r="K5009">
        <v>606611</v>
      </c>
    </row>
    <row r="5010" spans="1:11" x14ac:dyDescent="0.25">
      <c r="A5010" t="s">
        <v>5991</v>
      </c>
      <c r="B5010" t="str">
        <f>C5010&amp;"-"&amp;COUNTIF(C$2:C5010,C5010)</f>
        <v>173176-1</v>
      </c>
      <c r="C5010">
        <v>173176</v>
      </c>
      <c r="D5010" s="57">
        <v>45222</v>
      </c>
      <c r="E5010" s="84" t="str">
        <f>F5010&amp;"-"&amp;COUNTIF($F$2:F5010,F5010)</f>
        <v>H-85</v>
      </c>
      <c r="F5010" s="84" t="str">
        <f t="shared" si="192"/>
        <v>H</v>
      </c>
      <c r="G5010" t="s">
        <v>8589</v>
      </c>
      <c r="H5010" s="62">
        <v>62312426000138</v>
      </c>
      <c r="I5010" t="s">
        <v>5984</v>
      </c>
      <c r="J5010">
        <v>6.02</v>
      </c>
      <c r="K5010">
        <v>25919.71</v>
      </c>
    </row>
    <row r="5011" spans="1:11" x14ac:dyDescent="0.25">
      <c r="A5011" t="s">
        <v>5991</v>
      </c>
      <c r="B5011" t="str">
        <f>C5011&amp;"-"&amp;COUNTIF(C$2:C5011,C5011)</f>
        <v>173229-1</v>
      </c>
      <c r="C5011">
        <v>173229</v>
      </c>
      <c r="D5011" s="57">
        <v>45222</v>
      </c>
      <c r="E5011" s="84" t="str">
        <f>F5011&amp;"-"&amp;COUNTIF($F$2:F5011,F5011)</f>
        <v>H-86</v>
      </c>
      <c r="F5011" s="84" t="str">
        <f t="shared" si="192"/>
        <v>H</v>
      </c>
      <c r="G5011" t="s">
        <v>8589</v>
      </c>
      <c r="H5011" s="62">
        <v>62312426000138</v>
      </c>
      <c r="I5011" t="s">
        <v>5984</v>
      </c>
      <c r="J5011">
        <v>166.5</v>
      </c>
      <c r="K5011">
        <v>41991.3</v>
      </c>
    </row>
    <row r="5012" spans="1:11" x14ac:dyDescent="0.25">
      <c r="A5012" t="s">
        <v>5996</v>
      </c>
      <c r="B5012" t="str">
        <f>C5012&amp;"-"&amp;COUNTIF(C$2:C5012,C5012)</f>
        <v>173229-2</v>
      </c>
      <c r="C5012">
        <v>173229</v>
      </c>
      <c r="D5012" s="57">
        <v>45222</v>
      </c>
      <c r="E5012" s="84" t="str">
        <f>F5012&amp;"-"&amp;COUNTIF($F$2:F5012,F5012)</f>
        <v>H-87</v>
      </c>
      <c r="F5012" s="84" t="str">
        <f t="shared" si="192"/>
        <v>H</v>
      </c>
      <c r="G5012" t="s">
        <v>8589</v>
      </c>
      <c r="H5012" s="62">
        <v>62312426000138</v>
      </c>
      <c r="I5012" t="s">
        <v>5984</v>
      </c>
      <c r="J5012">
        <v>6.12</v>
      </c>
      <c r="K5012">
        <v>9329.82</v>
      </c>
    </row>
    <row r="5013" spans="1:11" x14ac:dyDescent="0.25">
      <c r="A5013" t="s">
        <v>5997</v>
      </c>
      <c r="B5013" t="str">
        <f>C5013&amp;"-"&amp;COUNTIF(C$2:C5013,C5013)</f>
        <v>173229-3</v>
      </c>
      <c r="C5013">
        <v>173229</v>
      </c>
      <c r="D5013" s="57">
        <v>45222</v>
      </c>
      <c r="E5013" s="84" t="str">
        <f>F5013&amp;"-"&amp;COUNTIF($F$2:F5013,F5013)</f>
        <v>H-88</v>
      </c>
      <c r="F5013" s="84" t="str">
        <f t="shared" si="192"/>
        <v>H</v>
      </c>
      <c r="G5013" t="s">
        <v>8589</v>
      </c>
      <c r="H5013" s="62">
        <v>62312426000138</v>
      </c>
      <c r="I5013" t="s">
        <v>5984</v>
      </c>
      <c r="J5013">
        <v>35</v>
      </c>
      <c r="K5013">
        <v>2749.95</v>
      </c>
    </row>
    <row r="5014" spans="1:11" x14ac:dyDescent="0.25">
      <c r="A5014" t="s">
        <v>5997</v>
      </c>
      <c r="B5014" t="str">
        <f>C5014&amp;"-"&amp;COUNTIF(C$2:C5014,C5014)</f>
        <v>173229-4</v>
      </c>
      <c r="C5014">
        <v>173229</v>
      </c>
      <c r="D5014" s="57">
        <v>45222</v>
      </c>
      <c r="E5014" s="84" t="str">
        <f>F5014&amp;"-"&amp;COUNTIF($F$2:F5014,F5014)</f>
        <v>H-89</v>
      </c>
      <c r="F5014" s="84" t="str">
        <f t="shared" si="192"/>
        <v>H</v>
      </c>
      <c r="G5014" t="s">
        <v>8589</v>
      </c>
      <c r="H5014" s="62">
        <v>62312426000138</v>
      </c>
      <c r="I5014" t="s">
        <v>5984</v>
      </c>
      <c r="J5014">
        <v>6.15</v>
      </c>
      <c r="K5014">
        <v>1265.22</v>
      </c>
    </row>
    <row r="5015" spans="1:11" x14ac:dyDescent="0.25">
      <c r="A5015" t="s">
        <v>5991</v>
      </c>
      <c r="B5015" t="str">
        <f>C5015&amp;"-"&amp;COUNTIF(C$2:C5015,C5015)</f>
        <v>173229-5</v>
      </c>
      <c r="C5015">
        <v>173229</v>
      </c>
      <c r="D5015" s="57">
        <v>45222</v>
      </c>
      <c r="E5015" s="84" t="str">
        <f>F5015&amp;"-"&amp;COUNTIF($F$2:F5015,F5015)</f>
        <v>H-90</v>
      </c>
      <c r="F5015" s="84" t="str">
        <f t="shared" si="192"/>
        <v>H</v>
      </c>
      <c r="G5015" t="s">
        <v>8589</v>
      </c>
      <c r="H5015" s="62">
        <v>62312426000138</v>
      </c>
      <c r="I5015" t="s">
        <v>5984</v>
      </c>
      <c r="J5015">
        <v>6</v>
      </c>
      <c r="K5015">
        <v>6297.24</v>
      </c>
    </row>
    <row r="5016" spans="1:11" x14ac:dyDescent="0.25">
      <c r="A5016" t="s">
        <v>5991</v>
      </c>
      <c r="B5016" t="str">
        <f>C5016&amp;"-"&amp;COUNTIF(C$2:C5016,C5016)</f>
        <v>173229-6</v>
      </c>
      <c r="C5016">
        <v>173229</v>
      </c>
      <c r="D5016" s="57">
        <v>45222</v>
      </c>
      <c r="E5016" s="84" t="str">
        <f>F5016&amp;"-"&amp;COUNTIF($F$2:F5016,F5016)</f>
        <v>H-91</v>
      </c>
      <c r="F5016" s="84" t="str">
        <f t="shared" si="192"/>
        <v>H</v>
      </c>
      <c r="G5016" t="s">
        <v>8589</v>
      </c>
      <c r="H5016" s="62">
        <v>62312426000138</v>
      </c>
      <c r="I5016" t="s">
        <v>5984</v>
      </c>
      <c r="J5016">
        <v>71</v>
      </c>
      <c r="K5016">
        <v>9297.4500000000007</v>
      </c>
    </row>
    <row r="5017" spans="1:11" x14ac:dyDescent="0.25">
      <c r="A5017" t="s">
        <v>5991</v>
      </c>
      <c r="B5017" t="str">
        <f>C5017&amp;"-"&amp;COUNTIF(C$2:C5017,C5017)</f>
        <v>173229-7</v>
      </c>
      <c r="C5017">
        <v>173229</v>
      </c>
      <c r="D5017" s="57">
        <v>45222</v>
      </c>
      <c r="E5017" s="84" t="str">
        <f>F5017&amp;"-"&amp;COUNTIF($F$2:F5017,F5017)</f>
        <v>H-92</v>
      </c>
      <c r="F5017" s="84" t="str">
        <f t="shared" si="192"/>
        <v>H</v>
      </c>
      <c r="G5017" t="s">
        <v>8589</v>
      </c>
      <c r="H5017" s="62">
        <v>62312426000138</v>
      </c>
      <c r="I5017" t="s">
        <v>5984</v>
      </c>
      <c r="J5017">
        <v>11.6</v>
      </c>
      <c r="K5017">
        <v>708.88</v>
      </c>
    </row>
    <row r="5018" spans="1:11" x14ac:dyDescent="0.25">
      <c r="A5018" t="s">
        <v>5991</v>
      </c>
      <c r="B5018" t="str">
        <f>C5018&amp;"-"&amp;COUNTIF(C$2:C5018,C5018)</f>
        <v>173229-8</v>
      </c>
      <c r="C5018">
        <v>173229</v>
      </c>
      <c r="D5018" s="57">
        <v>45222</v>
      </c>
      <c r="E5018" s="84" t="str">
        <f>F5018&amp;"-"&amp;COUNTIF($F$2:F5018,F5018)</f>
        <v>H-93</v>
      </c>
      <c r="F5018" s="84" t="str">
        <f t="shared" si="192"/>
        <v>H</v>
      </c>
      <c r="G5018" t="s">
        <v>8589</v>
      </c>
      <c r="H5018" s="62">
        <v>62312426000138</v>
      </c>
      <c r="I5018" t="s">
        <v>5984</v>
      </c>
      <c r="J5018">
        <v>25.2</v>
      </c>
      <c r="K5018">
        <v>2542.1799999999998</v>
      </c>
    </row>
    <row r="5019" spans="1:11" x14ac:dyDescent="0.25">
      <c r="A5019" t="s">
        <v>5991</v>
      </c>
      <c r="B5019" t="str">
        <f>C5019&amp;"-"&amp;COUNTIF(C$2:C5019,C5019)</f>
        <v>173229-9</v>
      </c>
      <c r="C5019">
        <v>173229</v>
      </c>
      <c r="D5019" s="57">
        <v>45222</v>
      </c>
      <c r="E5019" s="84" t="str">
        <f>F5019&amp;"-"&amp;COUNTIF($F$2:F5019,F5019)</f>
        <v>H-94</v>
      </c>
      <c r="F5019" s="84" t="str">
        <f t="shared" si="192"/>
        <v>H</v>
      </c>
      <c r="G5019" t="s">
        <v>8589</v>
      </c>
      <c r="H5019" s="62">
        <v>62312426000138</v>
      </c>
      <c r="I5019" t="s">
        <v>5984</v>
      </c>
      <c r="J5019">
        <v>53</v>
      </c>
      <c r="K5019">
        <v>9973.5400000000009</v>
      </c>
    </row>
    <row r="5020" spans="1:11" x14ac:dyDescent="0.25">
      <c r="A5020" t="s">
        <v>6037</v>
      </c>
      <c r="B5020" t="str">
        <f>C5020&amp;"-"&amp;COUNTIF(C$2:C5020,C5020)</f>
        <v>173229-10</v>
      </c>
      <c r="C5020">
        <v>173229</v>
      </c>
      <c r="D5020" s="57">
        <v>45222</v>
      </c>
      <c r="E5020" s="84" t="str">
        <f>F5020&amp;"-"&amp;COUNTIF($F$2:F5020,F5020)</f>
        <v>H-95</v>
      </c>
      <c r="F5020" s="84" t="str">
        <f t="shared" si="192"/>
        <v>H</v>
      </c>
      <c r="G5020" t="s">
        <v>8589</v>
      </c>
      <c r="H5020" s="62">
        <v>62312426000138</v>
      </c>
      <c r="I5020" t="s">
        <v>869</v>
      </c>
      <c r="J5020">
        <v>4</v>
      </c>
      <c r="K5020">
        <v>6246.3</v>
      </c>
    </row>
    <row r="5021" spans="1:11" x14ac:dyDescent="0.25">
      <c r="A5021" t="s">
        <v>6037</v>
      </c>
      <c r="B5021" t="str">
        <f>C5021&amp;"-"&amp;COUNTIF(C$2:C5021,C5021)</f>
        <v>173229-11</v>
      </c>
      <c r="C5021">
        <v>173229</v>
      </c>
      <c r="D5021" s="57">
        <v>45222</v>
      </c>
      <c r="E5021" s="84" t="str">
        <f>F5021&amp;"-"&amp;COUNTIF($F$2:F5021,F5021)</f>
        <v>H-96</v>
      </c>
      <c r="F5021" s="84" t="str">
        <f t="shared" si="192"/>
        <v>H</v>
      </c>
      <c r="G5021" t="s">
        <v>8589</v>
      </c>
      <c r="H5021" s="62">
        <v>62312426000138</v>
      </c>
      <c r="I5021" t="s">
        <v>869</v>
      </c>
      <c r="J5021">
        <v>7</v>
      </c>
      <c r="K5021">
        <v>181.29</v>
      </c>
    </row>
    <row r="5022" spans="1:11" x14ac:dyDescent="0.25">
      <c r="A5022" t="s">
        <v>6037</v>
      </c>
      <c r="B5022" t="str">
        <f>C5022&amp;"-"&amp;COUNTIF(C$2:C5022,C5022)</f>
        <v>173229-12</v>
      </c>
      <c r="C5022">
        <v>173229</v>
      </c>
      <c r="D5022" s="57">
        <v>45222</v>
      </c>
      <c r="E5022" s="84" t="str">
        <f>F5022&amp;"-"&amp;COUNTIF($F$2:F5022,F5022)</f>
        <v>H-97</v>
      </c>
      <c r="F5022" s="84" t="str">
        <f t="shared" si="192"/>
        <v>H</v>
      </c>
      <c r="G5022" t="s">
        <v>8589</v>
      </c>
      <c r="H5022" s="62">
        <v>62312426000138</v>
      </c>
      <c r="I5022" t="s">
        <v>869</v>
      </c>
      <c r="J5022">
        <v>35</v>
      </c>
      <c r="K5022">
        <v>8137.48</v>
      </c>
    </row>
    <row r="5023" spans="1:11" x14ac:dyDescent="0.25">
      <c r="A5023" t="s">
        <v>6037</v>
      </c>
      <c r="B5023" t="str">
        <f>C5023&amp;"-"&amp;COUNTIF(C$2:C5023,C5023)</f>
        <v>173229-13</v>
      </c>
      <c r="C5023">
        <v>173229</v>
      </c>
      <c r="D5023" s="57">
        <v>45222</v>
      </c>
      <c r="E5023" s="84" t="str">
        <f>F5023&amp;"-"&amp;COUNTIF($F$2:F5023,F5023)</f>
        <v>H-98</v>
      </c>
      <c r="F5023" s="84" t="str">
        <f t="shared" si="192"/>
        <v>H</v>
      </c>
      <c r="G5023" t="s">
        <v>8589</v>
      </c>
      <c r="H5023" s="62">
        <v>62312426000138</v>
      </c>
      <c r="I5023" t="s">
        <v>869</v>
      </c>
      <c r="J5023">
        <v>44</v>
      </c>
      <c r="K5023">
        <v>7655.51</v>
      </c>
    </row>
    <row r="5024" spans="1:11" x14ac:dyDescent="0.25">
      <c r="A5024" t="s">
        <v>6037</v>
      </c>
      <c r="B5024" t="str">
        <f>C5024&amp;"-"&amp;COUNTIF(C$2:C5024,C5024)</f>
        <v>173229-14</v>
      </c>
      <c r="C5024">
        <v>173229</v>
      </c>
      <c r="D5024" s="57">
        <v>45222</v>
      </c>
      <c r="E5024" s="84" t="str">
        <f>F5024&amp;"-"&amp;COUNTIF($F$2:F5024,F5024)</f>
        <v>H-99</v>
      </c>
      <c r="F5024" s="84" t="str">
        <f t="shared" si="192"/>
        <v>H</v>
      </c>
      <c r="G5024" t="s">
        <v>8589</v>
      </c>
      <c r="H5024" s="62">
        <v>62312426000138</v>
      </c>
      <c r="I5024" t="s">
        <v>869</v>
      </c>
      <c r="J5024">
        <v>1</v>
      </c>
      <c r="K5024">
        <v>40.32</v>
      </c>
    </row>
    <row r="5025" spans="1:11" x14ac:dyDescent="0.25">
      <c r="A5025" t="s">
        <v>6037</v>
      </c>
      <c r="B5025" t="str">
        <f>C5025&amp;"-"&amp;COUNTIF(C$2:C5025,C5025)</f>
        <v>173229-15</v>
      </c>
      <c r="C5025">
        <v>173229</v>
      </c>
      <c r="D5025" s="57">
        <v>45222</v>
      </c>
      <c r="E5025" s="84" t="str">
        <f>F5025&amp;"-"&amp;COUNTIF($F$2:F5025,F5025)</f>
        <v>H-100</v>
      </c>
      <c r="F5025" s="84" t="str">
        <f t="shared" si="192"/>
        <v>H</v>
      </c>
      <c r="G5025" t="s">
        <v>8589</v>
      </c>
      <c r="H5025" s="62">
        <v>62312426000138</v>
      </c>
      <c r="I5025" t="s">
        <v>869</v>
      </c>
      <c r="J5025">
        <v>4</v>
      </c>
      <c r="K5025">
        <v>3599.71</v>
      </c>
    </row>
    <row r="5026" spans="1:11" x14ac:dyDescent="0.25">
      <c r="A5026" t="s">
        <v>6037</v>
      </c>
      <c r="B5026" t="str">
        <f>C5026&amp;"-"&amp;COUNTIF(C$2:C5026,C5026)</f>
        <v>173229-16</v>
      </c>
      <c r="C5026">
        <v>173229</v>
      </c>
      <c r="D5026" s="57">
        <v>45222</v>
      </c>
      <c r="E5026" s="84" t="str">
        <f>F5026&amp;"-"&amp;COUNTIF($F$2:F5026,F5026)</f>
        <v>H-101</v>
      </c>
      <c r="F5026" s="84" t="str">
        <f t="shared" si="192"/>
        <v>H</v>
      </c>
      <c r="G5026" t="s">
        <v>8589</v>
      </c>
      <c r="H5026" s="62">
        <v>62312426000138</v>
      </c>
      <c r="I5026" t="s">
        <v>869</v>
      </c>
      <c r="J5026">
        <v>2</v>
      </c>
      <c r="K5026">
        <v>45.78</v>
      </c>
    </row>
    <row r="5027" spans="1:11" x14ac:dyDescent="0.25">
      <c r="A5027" t="s">
        <v>6037</v>
      </c>
      <c r="B5027" t="str">
        <f>C5027&amp;"-"&amp;COUNTIF(C$2:C5027,C5027)</f>
        <v>173229-17</v>
      </c>
      <c r="C5027">
        <v>173229</v>
      </c>
      <c r="D5027" s="57">
        <v>45222</v>
      </c>
      <c r="E5027" s="84" t="str">
        <f>F5027&amp;"-"&amp;COUNTIF($F$2:F5027,F5027)</f>
        <v>H-102</v>
      </c>
      <c r="F5027" s="84" t="str">
        <f t="shared" si="192"/>
        <v>H</v>
      </c>
      <c r="G5027" t="s">
        <v>8589</v>
      </c>
      <c r="H5027" s="62">
        <v>62312426000138</v>
      </c>
      <c r="I5027" t="s">
        <v>869</v>
      </c>
      <c r="J5027">
        <v>40</v>
      </c>
      <c r="K5027">
        <v>2433.92</v>
      </c>
    </row>
    <row r="5028" spans="1:11" x14ac:dyDescent="0.25">
      <c r="A5028" t="s">
        <v>6039</v>
      </c>
      <c r="B5028" t="str">
        <f>C5028&amp;"-"&amp;COUNTIF(C$2:C5028,C5028)</f>
        <v>173229-18</v>
      </c>
      <c r="C5028">
        <v>173229</v>
      </c>
      <c r="D5028" s="57">
        <v>45222</v>
      </c>
      <c r="E5028" s="84" t="str">
        <f>F5028&amp;"-"&amp;COUNTIF($F$2:F5028,F5028)</f>
        <v>H-103</v>
      </c>
      <c r="F5028" s="84" t="str">
        <f t="shared" si="192"/>
        <v>H</v>
      </c>
      <c r="G5028" t="s">
        <v>8589</v>
      </c>
      <c r="H5028" s="62">
        <v>62312426000138</v>
      </c>
      <c r="I5028" t="s">
        <v>869</v>
      </c>
      <c r="J5028">
        <v>7</v>
      </c>
      <c r="K5028">
        <v>577.83000000000004</v>
      </c>
    </row>
    <row r="5029" spans="1:11" x14ac:dyDescent="0.25">
      <c r="A5029" t="s">
        <v>6040</v>
      </c>
      <c r="B5029" t="str">
        <f>C5029&amp;"-"&amp;COUNTIF(C$2:C5029,C5029)</f>
        <v>173229-19</v>
      </c>
      <c r="C5029">
        <v>173229</v>
      </c>
      <c r="D5029" s="57">
        <v>45222</v>
      </c>
      <c r="E5029" s="84" t="str">
        <f>F5029&amp;"-"&amp;COUNTIF($F$2:F5029,F5029)</f>
        <v>H-104</v>
      </c>
      <c r="F5029" s="84" t="str">
        <f t="shared" si="192"/>
        <v>H</v>
      </c>
      <c r="G5029" t="s">
        <v>8589</v>
      </c>
      <c r="H5029" s="62">
        <v>62312426000138</v>
      </c>
      <c r="I5029" t="s">
        <v>869</v>
      </c>
      <c r="J5029">
        <v>8</v>
      </c>
      <c r="K5029">
        <v>918.71</v>
      </c>
    </row>
    <row r="5030" spans="1:11" x14ac:dyDescent="0.25">
      <c r="A5030" t="s">
        <v>6004</v>
      </c>
      <c r="B5030" t="str">
        <f>C5030&amp;"-"&amp;COUNTIF(C$2:C5030,C5030)</f>
        <v>173229-20</v>
      </c>
      <c r="C5030">
        <v>173229</v>
      </c>
      <c r="D5030" s="57">
        <v>45222</v>
      </c>
      <c r="E5030" s="84" t="str">
        <f>F5030&amp;"-"&amp;COUNTIF($F$2:F5030,F5030)</f>
        <v>H-105</v>
      </c>
      <c r="F5030" s="84" t="str">
        <f t="shared" si="192"/>
        <v>H</v>
      </c>
      <c r="G5030" t="s">
        <v>8589</v>
      </c>
      <c r="H5030" s="62">
        <v>62312426000138</v>
      </c>
      <c r="I5030" t="s">
        <v>869</v>
      </c>
      <c r="J5030">
        <v>1</v>
      </c>
      <c r="K5030">
        <v>205.06</v>
      </c>
    </row>
    <row r="5031" spans="1:11" x14ac:dyDescent="0.25">
      <c r="A5031" t="s">
        <v>6040</v>
      </c>
      <c r="B5031" t="str">
        <f>C5031&amp;"-"&amp;COUNTIF(C$2:C5031,C5031)</f>
        <v>173229-21</v>
      </c>
      <c r="C5031">
        <v>173229</v>
      </c>
      <c r="D5031" s="57">
        <v>45222</v>
      </c>
      <c r="E5031" s="84" t="str">
        <f>F5031&amp;"-"&amp;COUNTIF($F$2:F5031,F5031)</f>
        <v>H-106</v>
      </c>
      <c r="F5031" s="84" t="str">
        <f t="shared" si="192"/>
        <v>H</v>
      </c>
      <c r="G5031" t="s">
        <v>8589</v>
      </c>
      <c r="H5031" s="62">
        <v>62312426000138</v>
      </c>
      <c r="I5031" t="s">
        <v>869</v>
      </c>
      <c r="J5031">
        <v>10</v>
      </c>
      <c r="K5031">
        <v>364.14</v>
      </c>
    </row>
    <row r="5032" spans="1:11" x14ac:dyDescent="0.25">
      <c r="A5032" t="s">
        <v>6004</v>
      </c>
      <c r="B5032" t="str">
        <f>C5032&amp;"-"&amp;COUNTIF(C$2:C5032,C5032)</f>
        <v>173229-22</v>
      </c>
      <c r="C5032">
        <v>173229</v>
      </c>
      <c r="D5032" s="57">
        <v>45222</v>
      </c>
      <c r="E5032" s="84" t="str">
        <f>F5032&amp;"-"&amp;COUNTIF($F$2:F5032,F5032)</f>
        <v>H-107</v>
      </c>
      <c r="F5032" s="84" t="str">
        <f t="shared" si="192"/>
        <v>H</v>
      </c>
      <c r="G5032" t="s">
        <v>8589</v>
      </c>
      <c r="H5032" s="62">
        <v>62312426000138</v>
      </c>
      <c r="I5032" t="s">
        <v>869</v>
      </c>
      <c r="J5032">
        <v>4</v>
      </c>
      <c r="K5032">
        <v>241.72</v>
      </c>
    </row>
    <row r="5033" spans="1:11" x14ac:dyDescent="0.25">
      <c r="A5033" t="s">
        <v>6004</v>
      </c>
      <c r="B5033" t="str">
        <f>C5033&amp;"-"&amp;COUNTIF(C$2:C5033,C5033)</f>
        <v>173229-23</v>
      </c>
      <c r="C5033">
        <v>173229</v>
      </c>
      <c r="D5033" s="57">
        <v>45222</v>
      </c>
      <c r="E5033" s="84" t="str">
        <f>F5033&amp;"-"&amp;COUNTIF($F$2:F5033,F5033)</f>
        <v>H-108</v>
      </c>
      <c r="F5033" s="84" t="str">
        <f t="shared" si="192"/>
        <v>H</v>
      </c>
      <c r="G5033" t="s">
        <v>8589</v>
      </c>
      <c r="H5033" s="62">
        <v>62312426000138</v>
      </c>
      <c r="I5033" t="s">
        <v>869</v>
      </c>
      <c r="J5033">
        <v>3</v>
      </c>
      <c r="K5033">
        <v>64.75</v>
      </c>
    </row>
    <row r="5034" spans="1:11" x14ac:dyDescent="0.25">
      <c r="A5034" t="s">
        <v>6040</v>
      </c>
      <c r="B5034" t="str">
        <f>C5034&amp;"-"&amp;COUNTIF(C$2:C5034,C5034)</f>
        <v>173229-24</v>
      </c>
      <c r="C5034">
        <v>173229</v>
      </c>
      <c r="D5034" s="57">
        <v>45222</v>
      </c>
      <c r="E5034" s="84" t="str">
        <f>F5034&amp;"-"&amp;COUNTIF($F$2:F5034,F5034)</f>
        <v>H-109</v>
      </c>
      <c r="F5034" s="84" t="str">
        <f t="shared" si="192"/>
        <v>H</v>
      </c>
      <c r="G5034" t="s">
        <v>8589</v>
      </c>
      <c r="H5034" s="62">
        <v>62312426000138</v>
      </c>
      <c r="I5034" t="s">
        <v>869</v>
      </c>
      <c r="J5034">
        <v>2</v>
      </c>
      <c r="K5034">
        <v>48.17</v>
      </c>
    </row>
    <row r="5035" spans="1:11" x14ac:dyDescent="0.25">
      <c r="A5035" t="s">
        <v>6040</v>
      </c>
      <c r="B5035" t="str">
        <f>C5035&amp;"-"&amp;COUNTIF(C$2:C5035,C5035)</f>
        <v>173229-25</v>
      </c>
      <c r="C5035">
        <v>173229</v>
      </c>
      <c r="D5035" s="57">
        <v>45222</v>
      </c>
      <c r="E5035" s="84" t="str">
        <f>F5035&amp;"-"&amp;COUNTIF($F$2:F5035,F5035)</f>
        <v>H-110</v>
      </c>
      <c r="F5035" s="84" t="str">
        <f t="shared" si="192"/>
        <v>H</v>
      </c>
      <c r="G5035" t="s">
        <v>8589</v>
      </c>
      <c r="H5035" s="62">
        <v>62312426000138</v>
      </c>
      <c r="I5035" t="s">
        <v>869</v>
      </c>
      <c r="J5035">
        <v>32</v>
      </c>
      <c r="K5035">
        <v>606.21</v>
      </c>
    </row>
    <row r="5036" spans="1:11" x14ac:dyDescent="0.25">
      <c r="A5036" t="s">
        <v>6040</v>
      </c>
      <c r="B5036" t="str">
        <f>C5036&amp;"-"&amp;COUNTIF(C$2:C5036,C5036)</f>
        <v>173229-26</v>
      </c>
      <c r="C5036">
        <v>173229</v>
      </c>
      <c r="D5036" s="57">
        <v>45222</v>
      </c>
      <c r="E5036" s="84" t="str">
        <f>F5036&amp;"-"&amp;COUNTIF($F$2:F5036,F5036)</f>
        <v>H-111</v>
      </c>
      <c r="F5036" s="84" t="str">
        <f t="shared" si="192"/>
        <v>H</v>
      </c>
      <c r="G5036" t="s">
        <v>8589</v>
      </c>
      <c r="H5036" s="62">
        <v>62312426000138</v>
      </c>
      <c r="I5036" t="s">
        <v>869</v>
      </c>
      <c r="J5036">
        <v>2</v>
      </c>
      <c r="K5036">
        <v>1852.06</v>
      </c>
    </row>
    <row r="5037" spans="1:11" x14ac:dyDescent="0.25">
      <c r="A5037" t="s">
        <v>6040</v>
      </c>
      <c r="B5037" t="str">
        <f>C5037&amp;"-"&amp;COUNTIF(C$2:C5037,C5037)</f>
        <v>173229-27</v>
      </c>
      <c r="C5037">
        <v>173229</v>
      </c>
      <c r="D5037" s="57">
        <v>45222</v>
      </c>
      <c r="E5037" s="84" t="str">
        <f>F5037&amp;"-"&amp;COUNTIF($F$2:F5037,F5037)</f>
        <v>H-112</v>
      </c>
      <c r="F5037" s="84" t="str">
        <f t="shared" si="192"/>
        <v>H</v>
      </c>
      <c r="G5037" t="s">
        <v>8589</v>
      </c>
      <c r="H5037" s="62">
        <v>62312426000138</v>
      </c>
      <c r="I5037" t="s">
        <v>869</v>
      </c>
      <c r="J5037">
        <v>1</v>
      </c>
      <c r="K5037">
        <v>36.409999999999997</v>
      </c>
    </row>
    <row r="5038" spans="1:11" x14ac:dyDescent="0.25">
      <c r="A5038" t="s">
        <v>6040</v>
      </c>
      <c r="B5038" t="str">
        <f>C5038&amp;"-"&amp;COUNTIF(C$2:C5038,C5038)</f>
        <v>173229-28</v>
      </c>
      <c r="C5038">
        <v>173229</v>
      </c>
      <c r="D5038" s="57">
        <v>45222</v>
      </c>
      <c r="E5038" s="84" t="str">
        <f>F5038&amp;"-"&amp;COUNTIF($F$2:F5038,F5038)</f>
        <v>H-113</v>
      </c>
      <c r="F5038" s="84" t="str">
        <f t="shared" si="192"/>
        <v>H</v>
      </c>
      <c r="G5038" t="s">
        <v>8589</v>
      </c>
      <c r="H5038" s="62">
        <v>62312426000138</v>
      </c>
      <c r="I5038" t="s">
        <v>869</v>
      </c>
      <c r="J5038">
        <v>1</v>
      </c>
      <c r="K5038">
        <v>144.38</v>
      </c>
    </row>
    <row r="5039" spans="1:11" x14ac:dyDescent="0.25">
      <c r="A5039" t="s">
        <v>6040</v>
      </c>
      <c r="B5039" t="str">
        <f>C5039&amp;"-"&amp;COUNTIF(C$2:C5039,C5039)</f>
        <v>173229-29</v>
      </c>
      <c r="C5039">
        <v>173229</v>
      </c>
      <c r="D5039" s="57">
        <v>45222</v>
      </c>
      <c r="E5039" s="84" t="str">
        <f>F5039&amp;"-"&amp;COUNTIF($F$2:F5039,F5039)</f>
        <v>H-114</v>
      </c>
      <c r="F5039" s="84" t="str">
        <f t="shared" si="192"/>
        <v>H</v>
      </c>
      <c r="G5039" t="s">
        <v>8589</v>
      </c>
      <c r="H5039" s="62">
        <v>62312426000138</v>
      </c>
      <c r="I5039" t="s">
        <v>869</v>
      </c>
      <c r="J5039">
        <v>1</v>
      </c>
      <c r="K5039">
        <v>781.14</v>
      </c>
    </row>
    <row r="5040" spans="1:11" x14ac:dyDescent="0.25">
      <c r="A5040" t="s">
        <v>6040</v>
      </c>
      <c r="B5040" t="str">
        <f>C5040&amp;"-"&amp;COUNTIF(C$2:C5040,C5040)</f>
        <v>173229-30</v>
      </c>
      <c r="C5040">
        <v>173229</v>
      </c>
      <c r="D5040" s="57">
        <v>45222</v>
      </c>
      <c r="E5040" s="84" t="str">
        <f>F5040&amp;"-"&amp;COUNTIF($F$2:F5040,F5040)</f>
        <v>H-115</v>
      </c>
      <c r="F5040" s="84" t="str">
        <f t="shared" si="192"/>
        <v>H</v>
      </c>
      <c r="G5040" t="s">
        <v>8589</v>
      </c>
      <c r="H5040" s="62">
        <v>62312426000138</v>
      </c>
      <c r="I5040" t="s">
        <v>869</v>
      </c>
      <c r="J5040">
        <v>5</v>
      </c>
      <c r="K5040">
        <v>3075.19</v>
      </c>
    </row>
    <row r="5041" spans="1:11" x14ac:dyDescent="0.25">
      <c r="A5041" t="s">
        <v>6040</v>
      </c>
      <c r="B5041" t="str">
        <f>C5041&amp;"-"&amp;COUNTIF(C$2:C5041,C5041)</f>
        <v>173229-31</v>
      </c>
      <c r="C5041">
        <v>173229</v>
      </c>
      <c r="D5041" s="57">
        <v>45222</v>
      </c>
      <c r="E5041" s="84" t="str">
        <f>F5041&amp;"-"&amp;COUNTIF($F$2:F5041,F5041)</f>
        <v>H-116</v>
      </c>
      <c r="F5041" s="84" t="str">
        <f t="shared" si="192"/>
        <v>H</v>
      </c>
      <c r="G5041" t="s">
        <v>8589</v>
      </c>
      <c r="H5041" s="62">
        <v>62312426000138</v>
      </c>
      <c r="I5041" t="s">
        <v>869</v>
      </c>
      <c r="J5041">
        <v>3</v>
      </c>
      <c r="K5041">
        <v>21.77</v>
      </c>
    </row>
    <row r="5042" spans="1:11" x14ac:dyDescent="0.25">
      <c r="A5042" t="s">
        <v>6004</v>
      </c>
      <c r="B5042" t="str">
        <f>C5042&amp;"-"&amp;COUNTIF(C$2:C5042,C5042)</f>
        <v>173229-32</v>
      </c>
      <c r="C5042">
        <v>173229</v>
      </c>
      <c r="D5042" s="57">
        <v>45222</v>
      </c>
      <c r="E5042" s="84" t="str">
        <f>F5042&amp;"-"&amp;COUNTIF($F$2:F5042,F5042)</f>
        <v>H-117</v>
      </c>
      <c r="F5042" s="84" t="str">
        <f t="shared" si="192"/>
        <v>H</v>
      </c>
      <c r="G5042" t="s">
        <v>8589</v>
      </c>
      <c r="H5042" s="62">
        <v>62312426000138</v>
      </c>
      <c r="I5042" t="s">
        <v>869</v>
      </c>
      <c r="J5042">
        <v>3</v>
      </c>
      <c r="K5042">
        <v>90.7</v>
      </c>
    </row>
    <row r="5043" spans="1:11" x14ac:dyDescent="0.25">
      <c r="A5043" t="s">
        <v>6004</v>
      </c>
      <c r="B5043" t="str">
        <f>C5043&amp;"-"&amp;COUNTIF(C$2:C5043,C5043)</f>
        <v>173229-33</v>
      </c>
      <c r="C5043">
        <v>173229</v>
      </c>
      <c r="D5043" s="57">
        <v>45222</v>
      </c>
      <c r="E5043" s="84" t="str">
        <f>F5043&amp;"-"&amp;COUNTIF($F$2:F5043,F5043)</f>
        <v>H-118</v>
      </c>
      <c r="F5043" s="84" t="str">
        <f t="shared" si="192"/>
        <v>H</v>
      </c>
      <c r="G5043" t="s">
        <v>8589</v>
      </c>
      <c r="H5043" s="62">
        <v>62312426000138</v>
      </c>
      <c r="I5043" t="s">
        <v>869</v>
      </c>
      <c r="J5043">
        <v>2</v>
      </c>
      <c r="K5043">
        <v>144.72</v>
      </c>
    </row>
    <row r="5044" spans="1:11" x14ac:dyDescent="0.25">
      <c r="A5044" t="s">
        <v>6040</v>
      </c>
      <c r="B5044" t="str">
        <f>C5044&amp;"-"&amp;COUNTIF(C$2:C5044,C5044)</f>
        <v>173229-34</v>
      </c>
      <c r="C5044">
        <v>173229</v>
      </c>
      <c r="D5044" s="57">
        <v>45222</v>
      </c>
      <c r="E5044" s="84" t="str">
        <f>F5044&amp;"-"&amp;COUNTIF($F$2:F5044,F5044)</f>
        <v>H-119</v>
      </c>
      <c r="F5044" s="84" t="str">
        <f t="shared" si="192"/>
        <v>H</v>
      </c>
      <c r="G5044" t="s">
        <v>8589</v>
      </c>
      <c r="H5044" s="62">
        <v>62312426000138</v>
      </c>
      <c r="I5044" t="s">
        <v>869</v>
      </c>
      <c r="J5044">
        <v>8</v>
      </c>
      <c r="K5044">
        <v>2592.54</v>
      </c>
    </row>
    <row r="5045" spans="1:11" x14ac:dyDescent="0.25">
      <c r="A5045" t="s">
        <v>6040</v>
      </c>
      <c r="B5045" t="str">
        <f>C5045&amp;"-"&amp;COUNTIF(C$2:C5045,C5045)</f>
        <v>173229-35</v>
      </c>
      <c r="C5045">
        <v>173229</v>
      </c>
      <c r="D5045" s="57">
        <v>45222</v>
      </c>
      <c r="E5045" s="84" t="str">
        <f>F5045&amp;"-"&amp;COUNTIF($F$2:F5045,F5045)</f>
        <v>H-120</v>
      </c>
      <c r="F5045" s="84" t="str">
        <f t="shared" si="192"/>
        <v>H</v>
      </c>
      <c r="G5045" t="s">
        <v>8589</v>
      </c>
      <c r="H5045" s="62">
        <v>62312426000138</v>
      </c>
      <c r="I5045" t="s">
        <v>869</v>
      </c>
      <c r="J5045">
        <v>3</v>
      </c>
      <c r="K5045">
        <v>360.9</v>
      </c>
    </row>
    <row r="5046" spans="1:11" x14ac:dyDescent="0.25">
      <c r="A5046" t="s">
        <v>6040</v>
      </c>
      <c r="B5046" t="str">
        <f>C5046&amp;"-"&amp;COUNTIF(C$2:C5046,C5046)</f>
        <v>173229-36</v>
      </c>
      <c r="C5046">
        <v>173229</v>
      </c>
      <c r="D5046" s="57">
        <v>45222</v>
      </c>
      <c r="E5046" s="84" t="str">
        <f>F5046&amp;"-"&amp;COUNTIF($F$2:F5046,F5046)</f>
        <v>H-121</v>
      </c>
      <c r="F5046" s="84" t="str">
        <f t="shared" si="192"/>
        <v>H</v>
      </c>
      <c r="G5046" t="s">
        <v>8589</v>
      </c>
      <c r="H5046" s="62">
        <v>62312426000138</v>
      </c>
      <c r="I5046" t="s">
        <v>869</v>
      </c>
      <c r="J5046">
        <v>5</v>
      </c>
      <c r="K5046">
        <v>1776.31</v>
      </c>
    </row>
    <row r="5047" spans="1:11" x14ac:dyDescent="0.25">
      <c r="A5047" t="s">
        <v>6040</v>
      </c>
      <c r="B5047" t="str">
        <f>C5047&amp;"-"&amp;COUNTIF(C$2:C5047,C5047)</f>
        <v>173229-37</v>
      </c>
      <c r="C5047">
        <v>173229</v>
      </c>
      <c r="D5047" s="57">
        <v>45222</v>
      </c>
      <c r="E5047" s="84" t="str">
        <f>F5047&amp;"-"&amp;COUNTIF($F$2:F5047,F5047)</f>
        <v>H-122</v>
      </c>
      <c r="F5047" s="84" t="str">
        <f t="shared" si="192"/>
        <v>H</v>
      </c>
      <c r="G5047" t="s">
        <v>8589</v>
      </c>
      <c r="H5047" s="62">
        <v>62312426000138</v>
      </c>
      <c r="I5047" t="s">
        <v>869</v>
      </c>
      <c r="J5047">
        <v>5</v>
      </c>
      <c r="K5047">
        <v>924.65</v>
      </c>
    </row>
    <row r="5048" spans="1:11" x14ac:dyDescent="0.25">
      <c r="A5048" t="s">
        <v>6040</v>
      </c>
      <c r="B5048" t="str">
        <f>C5048&amp;"-"&amp;COUNTIF(C$2:C5048,C5048)</f>
        <v>173229-38</v>
      </c>
      <c r="C5048">
        <v>173229</v>
      </c>
      <c r="D5048" s="57">
        <v>45222</v>
      </c>
      <c r="E5048" s="84" t="str">
        <f>F5048&amp;"-"&amp;COUNTIF($F$2:F5048,F5048)</f>
        <v>H-123</v>
      </c>
      <c r="F5048" s="84" t="str">
        <f t="shared" si="192"/>
        <v>H</v>
      </c>
      <c r="G5048" t="s">
        <v>8589</v>
      </c>
      <c r="H5048" s="62">
        <v>62312426000138</v>
      </c>
      <c r="I5048" t="s">
        <v>869</v>
      </c>
      <c r="J5048">
        <v>14</v>
      </c>
      <c r="K5048">
        <v>1429.84</v>
      </c>
    </row>
    <row r="5049" spans="1:11" x14ac:dyDescent="0.25">
      <c r="A5049" t="s">
        <v>6004</v>
      </c>
      <c r="B5049" t="str">
        <f>C5049&amp;"-"&amp;COUNTIF(C$2:C5049,C5049)</f>
        <v>173229-39</v>
      </c>
      <c r="C5049">
        <v>173229</v>
      </c>
      <c r="D5049" s="57">
        <v>45222</v>
      </c>
      <c r="E5049" s="84" t="str">
        <f>F5049&amp;"-"&amp;COUNTIF($F$2:F5049,F5049)</f>
        <v>H-124</v>
      </c>
      <c r="F5049" s="84" t="str">
        <f t="shared" si="192"/>
        <v>H</v>
      </c>
      <c r="G5049" t="s">
        <v>8589</v>
      </c>
      <c r="H5049" s="62">
        <v>62312426000138</v>
      </c>
      <c r="I5049" t="s">
        <v>869</v>
      </c>
      <c r="J5049">
        <v>55</v>
      </c>
      <c r="K5049">
        <v>1005.65</v>
      </c>
    </row>
    <row r="5050" spans="1:11" x14ac:dyDescent="0.25">
      <c r="A5050" t="s">
        <v>6040</v>
      </c>
      <c r="B5050" t="str">
        <f>C5050&amp;"-"&amp;COUNTIF(C$2:C5050,C5050)</f>
        <v>173229-40</v>
      </c>
      <c r="C5050">
        <v>173229</v>
      </c>
      <c r="D5050" s="57">
        <v>45222</v>
      </c>
      <c r="E5050" s="84" t="str">
        <f>F5050&amp;"-"&amp;COUNTIF($F$2:F5050,F5050)</f>
        <v>H-125</v>
      </c>
      <c r="F5050" s="84" t="str">
        <f t="shared" si="192"/>
        <v>H</v>
      </c>
      <c r="G5050" t="s">
        <v>8589</v>
      </c>
      <c r="H5050" s="62">
        <v>62312426000138</v>
      </c>
      <c r="I5050" t="s">
        <v>869</v>
      </c>
      <c r="J5050">
        <v>29</v>
      </c>
      <c r="K5050">
        <v>9041.26</v>
      </c>
    </row>
    <row r="5051" spans="1:11" x14ac:dyDescent="0.25">
      <c r="A5051" t="s">
        <v>6004</v>
      </c>
      <c r="B5051" t="str">
        <f>C5051&amp;"-"&amp;COUNTIF(C$2:C5051,C5051)</f>
        <v>173229-41</v>
      </c>
      <c r="C5051">
        <v>173229</v>
      </c>
      <c r="D5051" s="57">
        <v>45222</v>
      </c>
      <c r="E5051" s="84" t="str">
        <f>F5051&amp;"-"&amp;COUNTIF($F$2:F5051,F5051)</f>
        <v>H-126</v>
      </c>
      <c r="F5051" s="84" t="str">
        <f t="shared" si="192"/>
        <v>H</v>
      </c>
      <c r="G5051" t="s">
        <v>8589</v>
      </c>
      <c r="H5051" s="62">
        <v>62312426000138</v>
      </c>
      <c r="I5051" t="s">
        <v>869</v>
      </c>
      <c r="J5051">
        <v>23</v>
      </c>
      <c r="K5051">
        <v>934.79</v>
      </c>
    </row>
    <row r="5052" spans="1:11" x14ac:dyDescent="0.25">
      <c r="A5052" t="s">
        <v>6040</v>
      </c>
      <c r="B5052" t="str">
        <f>C5052&amp;"-"&amp;COUNTIF(C$2:C5052,C5052)</f>
        <v>173229-42</v>
      </c>
      <c r="C5052">
        <v>173229</v>
      </c>
      <c r="D5052" s="57">
        <v>45222</v>
      </c>
      <c r="E5052" s="84" t="str">
        <f>F5052&amp;"-"&amp;COUNTIF($F$2:F5052,F5052)</f>
        <v>H-127</v>
      </c>
      <c r="F5052" s="84" t="str">
        <f t="shared" si="192"/>
        <v>H</v>
      </c>
      <c r="G5052" t="s">
        <v>8589</v>
      </c>
      <c r="H5052" s="62">
        <v>62312426000138</v>
      </c>
      <c r="I5052" t="s">
        <v>869</v>
      </c>
      <c r="J5052">
        <v>5</v>
      </c>
      <c r="K5052">
        <v>144.29</v>
      </c>
    </row>
    <row r="5053" spans="1:11" x14ac:dyDescent="0.25">
      <c r="A5053" t="s">
        <v>6040</v>
      </c>
      <c r="B5053" t="str">
        <f>C5053&amp;"-"&amp;COUNTIF(C$2:C5053,C5053)</f>
        <v>173229-43</v>
      </c>
      <c r="C5053">
        <v>173229</v>
      </c>
      <c r="D5053" s="57">
        <v>45222</v>
      </c>
      <c r="E5053" s="84" t="str">
        <f>F5053&amp;"-"&amp;COUNTIF($F$2:F5053,F5053)</f>
        <v>H-128</v>
      </c>
      <c r="F5053" s="84" t="str">
        <f t="shared" si="192"/>
        <v>H</v>
      </c>
      <c r="G5053" t="s">
        <v>8589</v>
      </c>
      <c r="H5053" s="62">
        <v>62312426000138</v>
      </c>
      <c r="I5053" t="s">
        <v>869</v>
      </c>
      <c r="J5053">
        <v>5</v>
      </c>
      <c r="K5053">
        <v>68.58</v>
      </c>
    </row>
    <row r="5054" spans="1:11" x14ac:dyDescent="0.25">
      <c r="A5054" t="s">
        <v>6040</v>
      </c>
      <c r="B5054" t="str">
        <f>C5054&amp;"-"&amp;COUNTIF(C$2:C5054,C5054)</f>
        <v>173229-44</v>
      </c>
      <c r="C5054">
        <v>173229</v>
      </c>
      <c r="D5054" s="57">
        <v>45222</v>
      </c>
      <c r="E5054" s="84" t="str">
        <f>F5054&amp;"-"&amp;COUNTIF($F$2:F5054,F5054)</f>
        <v>H-129</v>
      </c>
      <c r="F5054" s="84" t="str">
        <f t="shared" si="192"/>
        <v>H</v>
      </c>
      <c r="G5054" t="s">
        <v>8589</v>
      </c>
      <c r="H5054" s="62">
        <v>62312426000138</v>
      </c>
      <c r="I5054" t="s">
        <v>869</v>
      </c>
      <c r="J5054">
        <v>9</v>
      </c>
      <c r="K5054">
        <v>1307.06</v>
      </c>
    </row>
    <row r="5055" spans="1:11" x14ac:dyDescent="0.25">
      <c r="A5055" t="s">
        <v>6040</v>
      </c>
      <c r="B5055" t="str">
        <f>C5055&amp;"-"&amp;COUNTIF(C$2:C5055,C5055)</f>
        <v>173229-45</v>
      </c>
      <c r="C5055">
        <v>173229</v>
      </c>
      <c r="D5055" s="57">
        <v>45222</v>
      </c>
      <c r="E5055" s="84" t="str">
        <f>F5055&amp;"-"&amp;COUNTIF($F$2:F5055,F5055)</f>
        <v>H-130</v>
      </c>
      <c r="F5055" s="84" t="str">
        <f t="shared" si="192"/>
        <v>H</v>
      </c>
      <c r="G5055" t="s">
        <v>8589</v>
      </c>
      <c r="H5055" s="62">
        <v>62312426000138</v>
      </c>
      <c r="I5055" t="s">
        <v>869</v>
      </c>
      <c r="J5055">
        <v>4</v>
      </c>
      <c r="K5055">
        <v>65.22</v>
      </c>
    </row>
    <row r="5056" spans="1:11" x14ac:dyDescent="0.25">
      <c r="A5056" t="s">
        <v>6040</v>
      </c>
      <c r="B5056" t="str">
        <f>C5056&amp;"-"&amp;COUNTIF(C$2:C5056,C5056)</f>
        <v>173229-46</v>
      </c>
      <c r="C5056">
        <v>173229</v>
      </c>
      <c r="D5056" s="57">
        <v>45222</v>
      </c>
      <c r="E5056" s="84" t="str">
        <f>F5056&amp;"-"&amp;COUNTIF($F$2:F5056,F5056)</f>
        <v>H-131</v>
      </c>
      <c r="F5056" s="84" t="str">
        <f t="shared" si="192"/>
        <v>H</v>
      </c>
      <c r="G5056" t="s">
        <v>8589</v>
      </c>
      <c r="H5056" s="62">
        <v>62312426000138</v>
      </c>
      <c r="I5056" t="s">
        <v>869</v>
      </c>
      <c r="J5056">
        <v>4</v>
      </c>
      <c r="K5056">
        <v>517.28</v>
      </c>
    </row>
    <row r="5057" spans="1:11" x14ac:dyDescent="0.25">
      <c r="A5057" t="s">
        <v>6040</v>
      </c>
      <c r="B5057" t="str">
        <f>C5057&amp;"-"&amp;COUNTIF(C$2:C5057,C5057)</f>
        <v>173229-47</v>
      </c>
      <c r="C5057">
        <v>173229</v>
      </c>
      <c r="D5057" s="57">
        <v>45222</v>
      </c>
      <c r="E5057" s="84" t="str">
        <f>F5057&amp;"-"&amp;COUNTIF($F$2:F5057,F5057)</f>
        <v>H-132</v>
      </c>
      <c r="F5057" s="84" t="str">
        <f t="shared" si="192"/>
        <v>H</v>
      </c>
      <c r="G5057" t="s">
        <v>8589</v>
      </c>
      <c r="H5057" s="62">
        <v>62312426000138</v>
      </c>
      <c r="I5057" t="s">
        <v>869</v>
      </c>
      <c r="J5057">
        <v>1</v>
      </c>
      <c r="K5057">
        <v>64.599999999999994</v>
      </c>
    </row>
    <row r="5058" spans="1:11" x14ac:dyDescent="0.25">
      <c r="A5058" t="s">
        <v>6040</v>
      </c>
      <c r="B5058" t="str">
        <f>C5058&amp;"-"&amp;COUNTIF(C$2:C5058,C5058)</f>
        <v>173229-48</v>
      </c>
      <c r="C5058">
        <v>173229</v>
      </c>
      <c r="D5058" s="57">
        <v>45222</v>
      </c>
      <c r="E5058" s="84" t="str">
        <f>F5058&amp;"-"&amp;COUNTIF($F$2:F5058,F5058)</f>
        <v>H-133</v>
      </c>
      <c r="F5058" s="84" t="str">
        <f t="shared" si="192"/>
        <v>H</v>
      </c>
      <c r="G5058" t="s">
        <v>8589</v>
      </c>
      <c r="H5058" s="62">
        <v>62312426000138</v>
      </c>
      <c r="I5058" t="s">
        <v>869</v>
      </c>
      <c r="J5058">
        <v>7</v>
      </c>
      <c r="K5058">
        <v>1661.11</v>
      </c>
    </row>
    <row r="5059" spans="1:11" x14ac:dyDescent="0.25">
      <c r="A5059" t="s">
        <v>6040</v>
      </c>
      <c r="B5059" t="str">
        <f>C5059&amp;"-"&amp;COUNTIF(C$2:C5059,C5059)</f>
        <v>173229-49</v>
      </c>
      <c r="C5059">
        <v>173229</v>
      </c>
      <c r="D5059" s="57">
        <v>45222</v>
      </c>
      <c r="E5059" s="84" t="str">
        <f>F5059&amp;"-"&amp;COUNTIF($F$2:F5059,F5059)</f>
        <v>H-134</v>
      </c>
      <c r="F5059" s="84" t="str">
        <f t="shared" ref="F5059:F5122" si="193">LEFT(G5059,SEARCH(" ",G5059)-1)</f>
        <v>H</v>
      </c>
      <c r="G5059" t="s">
        <v>8589</v>
      </c>
      <c r="H5059" s="62">
        <v>62312426000138</v>
      </c>
      <c r="I5059" t="s">
        <v>869</v>
      </c>
      <c r="J5059">
        <v>7</v>
      </c>
      <c r="K5059">
        <v>1453.67</v>
      </c>
    </row>
    <row r="5060" spans="1:11" x14ac:dyDescent="0.25">
      <c r="A5060" t="s">
        <v>6040</v>
      </c>
      <c r="B5060" t="str">
        <f>C5060&amp;"-"&amp;COUNTIF(C$2:C5060,C5060)</f>
        <v>173229-50</v>
      </c>
      <c r="C5060">
        <v>173229</v>
      </c>
      <c r="D5060" s="57">
        <v>45222</v>
      </c>
      <c r="E5060" s="84" t="str">
        <f>F5060&amp;"-"&amp;COUNTIF($F$2:F5060,F5060)</f>
        <v>H-135</v>
      </c>
      <c r="F5060" s="84" t="str">
        <f t="shared" si="193"/>
        <v>H</v>
      </c>
      <c r="G5060" t="s">
        <v>8589</v>
      </c>
      <c r="H5060" s="62">
        <v>62312426000138</v>
      </c>
      <c r="I5060" t="s">
        <v>869</v>
      </c>
      <c r="J5060">
        <v>8</v>
      </c>
      <c r="K5060">
        <v>2434.6999999999998</v>
      </c>
    </row>
    <row r="5061" spans="1:11" x14ac:dyDescent="0.25">
      <c r="A5061" t="s">
        <v>6040</v>
      </c>
      <c r="B5061" t="str">
        <f>C5061&amp;"-"&amp;COUNTIF(C$2:C5061,C5061)</f>
        <v>173229-51</v>
      </c>
      <c r="C5061">
        <v>173229</v>
      </c>
      <c r="D5061" s="57">
        <v>45222</v>
      </c>
      <c r="E5061" s="84" t="str">
        <f>F5061&amp;"-"&amp;COUNTIF($F$2:F5061,F5061)</f>
        <v>H-136</v>
      </c>
      <c r="F5061" s="84" t="str">
        <f t="shared" si="193"/>
        <v>H</v>
      </c>
      <c r="G5061" t="s">
        <v>8589</v>
      </c>
      <c r="H5061" s="62">
        <v>62312426000138</v>
      </c>
      <c r="I5061" t="s">
        <v>869</v>
      </c>
      <c r="J5061">
        <v>69</v>
      </c>
      <c r="K5061">
        <v>468.51</v>
      </c>
    </row>
    <row r="5062" spans="1:11" x14ac:dyDescent="0.25">
      <c r="A5062" t="s">
        <v>6040</v>
      </c>
      <c r="B5062" t="str">
        <f>C5062&amp;"-"&amp;COUNTIF(C$2:C5062,C5062)</f>
        <v>173229-52</v>
      </c>
      <c r="C5062">
        <v>173229</v>
      </c>
      <c r="D5062" s="57">
        <v>45222</v>
      </c>
      <c r="E5062" s="84" t="str">
        <f>F5062&amp;"-"&amp;COUNTIF($F$2:F5062,F5062)</f>
        <v>H-137</v>
      </c>
      <c r="F5062" s="84" t="str">
        <f t="shared" si="193"/>
        <v>H</v>
      </c>
      <c r="G5062" t="s">
        <v>8589</v>
      </c>
      <c r="H5062" s="62">
        <v>62312426000138</v>
      </c>
      <c r="I5062" t="s">
        <v>869</v>
      </c>
      <c r="J5062">
        <v>2</v>
      </c>
      <c r="K5062">
        <v>44.83</v>
      </c>
    </row>
    <row r="5063" spans="1:11" x14ac:dyDescent="0.25">
      <c r="A5063" t="s">
        <v>6004</v>
      </c>
      <c r="B5063" t="str">
        <f>C5063&amp;"-"&amp;COUNTIF(C$2:C5063,C5063)</f>
        <v>173229-53</v>
      </c>
      <c r="C5063">
        <v>173229</v>
      </c>
      <c r="D5063" s="57">
        <v>45222</v>
      </c>
      <c r="E5063" s="84" t="str">
        <f>F5063&amp;"-"&amp;COUNTIF($F$2:F5063,F5063)</f>
        <v>H-138</v>
      </c>
      <c r="F5063" s="84" t="str">
        <f t="shared" si="193"/>
        <v>H</v>
      </c>
      <c r="G5063" t="s">
        <v>8589</v>
      </c>
      <c r="H5063" s="62">
        <v>62312426000138</v>
      </c>
      <c r="I5063" t="s">
        <v>869</v>
      </c>
      <c r="J5063">
        <v>4</v>
      </c>
      <c r="K5063">
        <v>115.9</v>
      </c>
    </row>
    <row r="5064" spans="1:11" x14ac:dyDescent="0.25">
      <c r="A5064" t="s">
        <v>6040</v>
      </c>
      <c r="B5064" t="str">
        <f>C5064&amp;"-"&amp;COUNTIF(C$2:C5064,C5064)</f>
        <v>173229-54</v>
      </c>
      <c r="C5064">
        <v>173229</v>
      </c>
      <c r="D5064" s="57">
        <v>45222</v>
      </c>
      <c r="E5064" s="84" t="str">
        <f>F5064&amp;"-"&amp;COUNTIF($F$2:F5064,F5064)</f>
        <v>H-139</v>
      </c>
      <c r="F5064" s="84" t="str">
        <f t="shared" si="193"/>
        <v>H</v>
      </c>
      <c r="G5064" t="s">
        <v>8589</v>
      </c>
      <c r="H5064" s="62">
        <v>62312426000138</v>
      </c>
      <c r="I5064" t="s">
        <v>869</v>
      </c>
      <c r="J5064">
        <v>2</v>
      </c>
      <c r="K5064">
        <v>68.290000000000006</v>
      </c>
    </row>
    <row r="5065" spans="1:11" x14ac:dyDescent="0.25">
      <c r="A5065" t="s">
        <v>6040</v>
      </c>
      <c r="B5065" t="str">
        <f>C5065&amp;"-"&amp;COUNTIF(C$2:C5065,C5065)</f>
        <v>173229-55</v>
      </c>
      <c r="C5065">
        <v>173229</v>
      </c>
      <c r="D5065" s="57">
        <v>45222</v>
      </c>
      <c r="E5065" s="84" t="str">
        <f>F5065&amp;"-"&amp;COUNTIF($F$2:F5065,F5065)</f>
        <v>H-140</v>
      </c>
      <c r="F5065" s="84" t="str">
        <f t="shared" si="193"/>
        <v>H</v>
      </c>
      <c r="G5065" t="s">
        <v>8589</v>
      </c>
      <c r="H5065" s="62">
        <v>62312426000138</v>
      </c>
      <c r="I5065" t="s">
        <v>869</v>
      </c>
      <c r="J5065">
        <v>39</v>
      </c>
      <c r="K5065">
        <v>9208.9699999999993</v>
      </c>
    </row>
    <row r="5066" spans="1:11" x14ac:dyDescent="0.25">
      <c r="A5066" t="s">
        <v>6004</v>
      </c>
      <c r="B5066" t="str">
        <f>C5066&amp;"-"&amp;COUNTIF(C$2:C5066,C5066)</f>
        <v>173229-56</v>
      </c>
      <c r="C5066">
        <v>173229</v>
      </c>
      <c r="D5066" s="57">
        <v>45222</v>
      </c>
      <c r="E5066" s="84" t="str">
        <f>F5066&amp;"-"&amp;COUNTIF($F$2:F5066,F5066)</f>
        <v>H-141</v>
      </c>
      <c r="F5066" s="84" t="str">
        <f t="shared" si="193"/>
        <v>H</v>
      </c>
      <c r="G5066" t="s">
        <v>8589</v>
      </c>
      <c r="H5066" s="62">
        <v>62312426000138</v>
      </c>
      <c r="I5066" t="s">
        <v>869</v>
      </c>
      <c r="J5066">
        <v>1</v>
      </c>
      <c r="K5066">
        <v>151.06</v>
      </c>
    </row>
    <row r="5067" spans="1:11" x14ac:dyDescent="0.25">
      <c r="A5067" t="s">
        <v>6040</v>
      </c>
      <c r="B5067" t="str">
        <f>C5067&amp;"-"&amp;COUNTIF(C$2:C5067,C5067)</f>
        <v>173229-57</v>
      </c>
      <c r="C5067">
        <v>173229</v>
      </c>
      <c r="D5067" s="57">
        <v>45222</v>
      </c>
      <c r="E5067" s="84" t="str">
        <f>F5067&amp;"-"&amp;COUNTIF($F$2:F5067,F5067)</f>
        <v>H-142</v>
      </c>
      <c r="F5067" s="84" t="str">
        <f t="shared" si="193"/>
        <v>H</v>
      </c>
      <c r="G5067" t="s">
        <v>8589</v>
      </c>
      <c r="H5067" s="62">
        <v>62312426000138</v>
      </c>
      <c r="I5067" t="s">
        <v>869</v>
      </c>
      <c r="J5067">
        <v>1</v>
      </c>
      <c r="K5067">
        <v>495.43</v>
      </c>
    </row>
    <row r="5068" spans="1:11" x14ac:dyDescent="0.25">
      <c r="A5068" t="s">
        <v>6040</v>
      </c>
      <c r="B5068" t="str">
        <f>C5068&amp;"-"&amp;COUNTIF(C$2:C5068,C5068)</f>
        <v>173229-58</v>
      </c>
      <c r="C5068">
        <v>173229</v>
      </c>
      <c r="D5068" s="57">
        <v>45222</v>
      </c>
      <c r="E5068" s="84" t="str">
        <f>F5068&amp;"-"&amp;COUNTIF($F$2:F5068,F5068)</f>
        <v>H-143</v>
      </c>
      <c r="F5068" s="84" t="str">
        <f t="shared" si="193"/>
        <v>H</v>
      </c>
      <c r="G5068" t="s">
        <v>8589</v>
      </c>
      <c r="H5068" s="62">
        <v>62312426000138</v>
      </c>
      <c r="I5068" t="s">
        <v>869</v>
      </c>
      <c r="J5068">
        <v>27</v>
      </c>
      <c r="K5068">
        <v>1817.32</v>
      </c>
    </row>
    <row r="5069" spans="1:11" x14ac:dyDescent="0.25">
      <c r="A5069" t="s">
        <v>5961</v>
      </c>
      <c r="B5069" t="str">
        <f>C5069&amp;"-"&amp;COUNTIF(C$2:C5069,C5069)</f>
        <v>69822-1</v>
      </c>
      <c r="C5069">
        <v>69822</v>
      </c>
      <c r="D5069" s="57">
        <v>45222</v>
      </c>
      <c r="E5069" s="84" t="str">
        <f>F5069&amp;"-"&amp;COUNTIF($F$2:F5069,F5069)</f>
        <v>VOESTALPINE-33</v>
      </c>
      <c r="F5069" s="84" t="str">
        <f t="shared" si="193"/>
        <v>VOESTALPINE</v>
      </c>
      <c r="G5069" t="s">
        <v>8583</v>
      </c>
      <c r="H5069" s="62">
        <v>61479002000523</v>
      </c>
      <c r="I5069" t="s">
        <v>30</v>
      </c>
      <c r="J5069">
        <v>8430</v>
      </c>
      <c r="K5069">
        <v>241098</v>
      </c>
    </row>
    <row r="5070" spans="1:11" x14ac:dyDescent="0.25">
      <c r="A5070" t="s">
        <v>6044</v>
      </c>
      <c r="B5070" t="str">
        <f>C5070&amp;"-"&amp;COUNTIF(C$2:C5070,C5070)</f>
        <v>56861-1</v>
      </c>
      <c r="C5070">
        <v>56861</v>
      </c>
      <c r="D5070" s="57">
        <v>45224</v>
      </c>
      <c r="E5070" s="84" t="str">
        <f>F5070&amp;"-"&amp;COUNTIF($F$2:F5070,F5070)</f>
        <v>ARMACELL-1</v>
      </c>
      <c r="F5070" s="84" t="str">
        <f t="shared" si="193"/>
        <v>ARMACELL</v>
      </c>
      <c r="G5070" t="s">
        <v>8614</v>
      </c>
      <c r="H5070" s="62">
        <v>4425862000540</v>
      </c>
      <c r="I5070" t="s">
        <v>4726</v>
      </c>
      <c r="J5070">
        <v>390</v>
      </c>
      <c r="K5070">
        <v>62271.31</v>
      </c>
    </row>
    <row r="5071" spans="1:11" x14ac:dyDescent="0.25">
      <c r="A5071" t="s">
        <v>5958</v>
      </c>
      <c r="B5071" t="str">
        <f>C5071&amp;"-"&amp;COUNTIF(C$2:C5071,C5071)</f>
        <v>76955-1</v>
      </c>
      <c r="C5071">
        <v>76955</v>
      </c>
      <c r="D5071" s="57">
        <v>45224</v>
      </c>
      <c r="E5071" s="84" t="str">
        <f>F5071&amp;"-"&amp;COUNTIF($F$2:F5071,F5071)</f>
        <v>METASA-3582</v>
      </c>
      <c r="F5071" s="84" t="str">
        <f t="shared" si="193"/>
        <v>METASA</v>
      </c>
      <c r="G5071" t="s">
        <v>8581</v>
      </c>
      <c r="H5071" s="62">
        <v>88416482000106</v>
      </c>
      <c r="I5071" t="s">
        <v>30</v>
      </c>
      <c r="J5071">
        <v>1678.63</v>
      </c>
      <c r="K5071">
        <v>29627.82</v>
      </c>
    </row>
    <row r="5072" spans="1:11" x14ac:dyDescent="0.25">
      <c r="A5072" t="s">
        <v>5958</v>
      </c>
      <c r="B5072" t="str">
        <f>C5072&amp;"-"&amp;COUNTIF(C$2:C5072,C5072)</f>
        <v>76955-2</v>
      </c>
      <c r="C5072">
        <v>76955</v>
      </c>
      <c r="D5072" s="57">
        <v>45224</v>
      </c>
      <c r="E5072" s="84" t="str">
        <f>F5072&amp;"-"&amp;COUNTIF($F$2:F5072,F5072)</f>
        <v>METASA-3583</v>
      </c>
      <c r="F5072" s="84" t="str">
        <f t="shared" si="193"/>
        <v>METASA</v>
      </c>
      <c r="G5072" t="s">
        <v>8581</v>
      </c>
      <c r="H5072" s="62">
        <v>88416482000106</v>
      </c>
      <c r="I5072" t="s">
        <v>30</v>
      </c>
      <c r="J5072">
        <v>770.4</v>
      </c>
      <c r="K5072">
        <v>13004.35</v>
      </c>
    </row>
    <row r="5073" spans="1:11" x14ac:dyDescent="0.25">
      <c r="A5073" t="s">
        <v>5958</v>
      </c>
      <c r="B5073" t="str">
        <f>C5073&amp;"-"&amp;COUNTIF(C$2:C5073,C5073)</f>
        <v>76955-3</v>
      </c>
      <c r="C5073">
        <v>76955</v>
      </c>
      <c r="D5073" s="57">
        <v>45224</v>
      </c>
      <c r="E5073" s="84" t="str">
        <f>F5073&amp;"-"&amp;COUNTIF($F$2:F5073,F5073)</f>
        <v>METASA-3584</v>
      </c>
      <c r="F5073" s="84" t="str">
        <f t="shared" si="193"/>
        <v>METASA</v>
      </c>
      <c r="G5073" t="s">
        <v>8581</v>
      </c>
      <c r="H5073" s="62">
        <v>88416482000106</v>
      </c>
      <c r="I5073" t="s">
        <v>30</v>
      </c>
      <c r="J5073">
        <v>100.14</v>
      </c>
      <c r="K5073">
        <v>1524.13</v>
      </c>
    </row>
    <row r="5074" spans="1:11" x14ac:dyDescent="0.25">
      <c r="A5074" t="s">
        <v>5958</v>
      </c>
      <c r="B5074" t="str">
        <f>C5074&amp;"-"&amp;COUNTIF(C$2:C5074,C5074)</f>
        <v>76955-4</v>
      </c>
      <c r="C5074">
        <v>76955</v>
      </c>
      <c r="D5074" s="57">
        <v>45224</v>
      </c>
      <c r="E5074" s="84" t="str">
        <f>F5074&amp;"-"&amp;COUNTIF($F$2:F5074,F5074)</f>
        <v>METASA-3585</v>
      </c>
      <c r="F5074" s="84" t="str">
        <f t="shared" si="193"/>
        <v>METASA</v>
      </c>
      <c r="G5074" t="s">
        <v>8581</v>
      </c>
      <c r="H5074" s="62">
        <v>88416482000106</v>
      </c>
      <c r="I5074" t="s">
        <v>30</v>
      </c>
      <c r="J5074">
        <v>197.97</v>
      </c>
      <c r="K5074">
        <v>2862.65</v>
      </c>
    </row>
    <row r="5075" spans="1:11" x14ac:dyDescent="0.25">
      <c r="A5075" t="s">
        <v>5958</v>
      </c>
      <c r="B5075" t="str">
        <f>C5075&amp;"-"&amp;COUNTIF(C$2:C5075,C5075)</f>
        <v>76955-5</v>
      </c>
      <c r="C5075">
        <v>76955</v>
      </c>
      <c r="D5075" s="57">
        <v>45224</v>
      </c>
      <c r="E5075" s="84" t="str">
        <f>F5075&amp;"-"&amp;COUNTIF($F$2:F5075,F5075)</f>
        <v>METASA-3586</v>
      </c>
      <c r="F5075" s="84" t="str">
        <f t="shared" si="193"/>
        <v>METASA</v>
      </c>
      <c r="G5075" t="s">
        <v>8581</v>
      </c>
      <c r="H5075" s="62">
        <v>88416482000106</v>
      </c>
      <c r="I5075" t="s">
        <v>30</v>
      </c>
      <c r="J5075">
        <v>362.54</v>
      </c>
      <c r="K5075">
        <v>6119.68</v>
      </c>
    </row>
    <row r="5076" spans="1:11" x14ac:dyDescent="0.25">
      <c r="A5076" t="s">
        <v>5958</v>
      </c>
      <c r="B5076" t="str">
        <f>C5076&amp;"-"&amp;COUNTIF(C$2:C5076,C5076)</f>
        <v>76955-6</v>
      </c>
      <c r="C5076">
        <v>76955</v>
      </c>
      <c r="D5076" s="57">
        <v>45224</v>
      </c>
      <c r="E5076" s="84" t="str">
        <f>F5076&amp;"-"&amp;COUNTIF($F$2:F5076,F5076)</f>
        <v>METASA-3587</v>
      </c>
      <c r="F5076" s="84" t="str">
        <f t="shared" si="193"/>
        <v>METASA</v>
      </c>
      <c r="G5076" t="s">
        <v>8581</v>
      </c>
      <c r="H5076" s="62">
        <v>88416482000106</v>
      </c>
      <c r="I5076" t="s">
        <v>30</v>
      </c>
      <c r="J5076">
        <v>74.430000000000007</v>
      </c>
      <c r="K5076">
        <v>1256.3800000000001</v>
      </c>
    </row>
    <row r="5077" spans="1:11" x14ac:dyDescent="0.25">
      <c r="A5077" t="s">
        <v>5958</v>
      </c>
      <c r="B5077" t="str">
        <f>C5077&amp;"-"&amp;COUNTIF(C$2:C5077,C5077)</f>
        <v>76955-7</v>
      </c>
      <c r="C5077">
        <v>76955</v>
      </c>
      <c r="D5077" s="57">
        <v>45224</v>
      </c>
      <c r="E5077" s="84" t="str">
        <f>F5077&amp;"-"&amp;COUNTIF($F$2:F5077,F5077)</f>
        <v>METASA-3588</v>
      </c>
      <c r="F5077" s="84" t="str">
        <f t="shared" si="193"/>
        <v>METASA</v>
      </c>
      <c r="G5077" t="s">
        <v>8581</v>
      </c>
      <c r="H5077" s="62">
        <v>88416482000106</v>
      </c>
      <c r="I5077" t="s">
        <v>30</v>
      </c>
      <c r="J5077">
        <v>308.08999999999997</v>
      </c>
      <c r="K5077">
        <v>4454.9799999999996</v>
      </c>
    </row>
    <row r="5078" spans="1:11" x14ac:dyDescent="0.25">
      <c r="A5078" t="s">
        <v>5958</v>
      </c>
      <c r="B5078" t="str">
        <f>C5078&amp;"-"&amp;COUNTIF(C$2:C5078,C5078)</f>
        <v>76955-8</v>
      </c>
      <c r="C5078">
        <v>76955</v>
      </c>
      <c r="D5078" s="57">
        <v>45224</v>
      </c>
      <c r="E5078" s="84" t="str">
        <f>F5078&amp;"-"&amp;COUNTIF($F$2:F5078,F5078)</f>
        <v>METASA-3589</v>
      </c>
      <c r="F5078" s="84" t="str">
        <f t="shared" si="193"/>
        <v>METASA</v>
      </c>
      <c r="G5078" t="s">
        <v>8581</v>
      </c>
      <c r="H5078" s="62">
        <v>88416482000106</v>
      </c>
      <c r="I5078" t="s">
        <v>30</v>
      </c>
      <c r="J5078">
        <v>1083.8699999999999</v>
      </c>
      <c r="K5078">
        <v>14491.34</v>
      </c>
    </row>
    <row r="5079" spans="1:11" x14ac:dyDescent="0.25">
      <c r="A5079" t="s">
        <v>5958</v>
      </c>
      <c r="B5079" t="str">
        <f>C5079&amp;"-"&amp;COUNTIF(C$2:C5079,C5079)</f>
        <v>76955-9</v>
      </c>
      <c r="C5079">
        <v>76955</v>
      </c>
      <c r="D5079" s="57">
        <v>45224</v>
      </c>
      <c r="E5079" s="84" t="str">
        <f>F5079&amp;"-"&amp;COUNTIF($F$2:F5079,F5079)</f>
        <v>METASA-3590</v>
      </c>
      <c r="F5079" s="84" t="str">
        <f t="shared" si="193"/>
        <v>METASA</v>
      </c>
      <c r="G5079" t="s">
        <v>8581</v>
      </c>
      <c r="H5079" s="62">
        <v>88416482000106</v>
      </c>
      <c r="I5079" t="s">
        <v>30</v>
      </c>
      <c r="J5079">
        <v>45.6</v>
      </c>
      <c r="K5079">
        <v>659.38</v>
      </c>
    </row>
    <row r="5080" spans="1:11" x14ac:dyDescent="0.25">
      <c r="A5080" t="s">
        <v>5958</v>
      </c>
      <c r="B5080" t="str">
        <f>C5080&amp;"-"&amp;COUNTIF(C$2:C5080,C5080)</f>
        <v>76955-10</v>
      </c>
      <c r="C5080">
        <v>76955</v>
      </c>
      <c r="D5080" s="57">
        <v>45224</v>
      </c>
      <c r="E5080" s="84" t="str">
        <f>F5080&amp;"-"&amp;COUNTIF($F$2:F5080,F5080)</f>
        <v>METASA-3591</v>
      </c>
      <c r="F5080" s="84" t="str">
        <f t="shared" si="193"/>
        <v>METASA</v>
      </c>
      <c r="G5080" t="s">
        <v>8581</v>
      </c>
      <c r="H5080" s="62">
        <v>88416482000106</v>
      </c>
      <c r="I5080" t="s">
        <v>30</v>
      </c>
      <c r="J5080">
        <v>1386.73</v>
      </c>
      <c r="K5080">
        <v>18540.580000000002</v>
      </c>
    </row>
    <row r="5081" spans="1:11" x14ac:dyDescent="0.25">
      <c r="A5081" t="s">
        <v>5958</v>
      </c>
      <c r="B5081" t="str">
        <f>C5081&amp;"-"&amp;COUNTIF(C$2:C5081,C5081)</f>
        <v>76955-11</v>
      </c>
      <c r="C5081">
        <v>76955</v>
      </c>
      <c r="D5081" s="57">
        <v>45224</v>
      </c>
      <c r="E5081" s="84" t="str">
        <f>F5081&amp;"-"&amp;COUNTIF($F$2:F5081,F5081)</f>
        <v>METASA-3592</v>
      </c>
      <c r="F5081" s="84" t="str">
        <f t="shared" si="193"/>
        <v>METASA</v>
      </c>
      <c r="G5081" t="s">
        <v>8581</v>
      </c>
      <c r="H5081" s="62">
        <v>88416482000106</v>
      </c>
      <c r="I5081" t="s">
        <v>30</v>
      </c>
      <c r="J5081">
        <v>970.92</v>
      </c>
      <c r="K5081">
        <v>14039.5</v>
      </c>
    </row>
    <row r="5082" spans="1:11" x14ac:dyDescent="0.25">
      <c r="A5082" t="s">
        <v>5958</v>
      </c>
      <c r="B5082" t="str">
        <f>C5082&amp;"-"&amp;COUNTIF(C$2:C5082,C5082)</f>
        <v>76955-12</v>
      </c>
      <c r="C5082">
        <v>76955</v>
      </c>
      <c r="D5082" s="57">
        <v>45224</v>
      </c>
      <c r="E5082" s="84" t="str">
        <f>F5082&amp;"-"&amp;COUNTIF($F$2:F5082,F5082)</f>
        <v>METASA-3593</v>
      </c>
      <c r="F5082" s="84" t="str">
        <f t="shared" si="193"/>
        <v>METASA</v>
      </c>
      <c r="G5082" t="s">
        <v>8581</v>
      </c>
      <c r="H5082" s="62">
        <v>88416482000106</v>
      </c>
      <c r="I5082" t="s">
        <v>30</v>
      </c>
      <c r="J5082">
        <v>706.09</v>
      </c>
      <c r="K5082">
        <v>10746.69</v>
      </c>
    </row>
    <row r="5083" spans="1:11" x14ac:dyDescent="0.25">
      <c r="A5083" t="s">
        <v>5958</v>
      </c>
      <c r="B5083" t="str">
        <f>C5083&amp;"-"&amp;COUNTIF(C$2:C5083,C5083)</f>
        <v>76955-13</v>
      </c>
      <c r="C5083">
        <v>76955</v>
      </c>
      <c r="D5083" s="57">
        <v>45224</v>
      </c>
      <c r="E5083" s="84" t="str">
        <f>F5083&amp;"-"&amp;COUNTIF($F$2:F5083,F5083)</f>
        <v>METASA-3594</v>
      </c>
      <c r="F5083" s="84" t="str">
        <f t="shared" si="193"/>
        <v>METASA</v>
      </c>
      <c r="G5083" t="s">
        <v>8581</v>
      </c>
      <c r="H5083" s="62">
        <v>88416482000106</v>
      </c>
      <c r="I5083" t="s">
        <v>30</v>
      </c>
      <c r="J5083">
        <v>1494.02</v>
      </c>
      <c r="K5083">
        <v>22738.98</v>
      </c>
    </row>
    <row r="5084" spans="1:11" x14ac:dyDescent="0.25">
      <c r="A5084" t="s">
        <v>5958</v>
      </c>
      <c r="B5084" t="str">
        <f>C5084&amp;"-"&amp;COUNTIF(C$2:C5084,C5084)</f>
        <v>76955-14</v>
      </c>
      <c r="C5084">
        <v>76955</v>
      </c>
      <c r="D5084" s="57">
        <v>45224</v>
      </c>
      <c r="E5084" s="84" t="str">
        <f>F5084&amp;"-"&amp;COUNTIF($F$2:F5084,F5084)</f>
        <v>METASA-3595</v>
      </c>
      <c r="F5084" s="84" t="str">
        <f t="shared" si="193"/>
        <v>METASA</v>
      </c>
      <c r="G5084" t="s">
        <v>8581</v>
      </c>
      <c r="H5084" s="62">
        <v>88416482000106</v>
      </c>
      <c r="I5084" t="s">
        <v>30</v>
      </c>
      <c r="J5084">
        <v>601.20000000000005</v>
      </c>
      <c r="K5084">
        <v>9655.2999999999993</v>
      </c>
    </row>
    <row r="5085" spans="1:11" x14ac:dyDescent="0.25">
      <c r="A5085" t="s">
        <v>5958</v>
      </c>
      <c r="B5085" t="str">
        <f>C5085&amp;"-"&amp;COUNTIF(C$2:C5085,C5085)</f>
        <v>76955-15</v>
      </c>
      <c r="C5085">
        <v>76955</v>
      </c>
      <c r="D5085" s="57">
        <v>45224</v>
      </c>
      <c r="E5085" s="84" t="str">
        <f>F5085&amp;"-"&amp;COUNTIF($F$2:F5085,F5085)</f>
        <v>METASA-3596</v>
      </c>
      <c r="F5085" s="84" t="str">
        <f t="shared" si="193"/>
        <v>METASA</v>
      </c>
      <c r="G5085" t="s">
        <v>8581</v>
      </c>
      <c r="H5085" s="62">
        <v>88416482000106</v>
      </c>
      <c r="I5085" t="s">
        <v>30</v>
      </c>
      <c r="J5085">
        <v>705.22</v>
      </c>
      <c r="K5085">
        <v>11904.11</v>
      </c>
    </row>
    <row r="5086" spans="1:11" x14ac:dyDescent="0.25">
      <c r="A5086" t="s">
        <v>5958</v>
      </c>
      <c r="B5086" t="str">
        <f>C5086&amp;"-"&amp;COUNTIF(C$2:C5086,C5086)</f>
        <v>76955-16</v>
      </c>
      <c r="C5086">
        <v>76955</v>
      </c>
      <c r="D5086" s="57">
        <v>45224</v>
      </c>
      <c r="E5086" s="84" t="str">
        <f>F5086&amp;"-"&amp;COUNTIF($F$2:F5086,F5086)</f>
        <v>METASA-3597</v>
      </c>
      <c r="F5086" s="84" t="str">
        <f t="shared" si="193"/>
        <v>METASA</v>
      </c>
      <c r="G5086" t="s">
        <v>8581</v>
      </c>
      <c r="H5086" s="62">
        <v>88416482000106</v>
      </c>
      <c r="I5086" t="s">
        <v>30</v>
      </c>
      <c r="J5086">
        <v>909.29</v>
      </c>
      <c r="K5086">
        <v>4546.45</v>
      </c>
    </row>
    <row r="5087" spans="1:11" x14ac:dyDescent="0.25">
      <c r="A5087" t="s">
        <v>5958</v>
      </c>
      <c r="B5087" t="str">
        <f>C5087&amp;"-"&amp;COUNTIF(C$2:C5087,C5087)</f>
        <v>76955-17</v>
      </c>
      <c r="C5087">
        <v>76955</v>
      </c>
      <c r="D5087" s="57">
        <v>45224</v>
      </c>
      <c r="E5087" s="84" t="str">
        <f>F5087&amp;"-"&amp;COUNTIF($F$2:F5087,F5087)</f>
        <v>METASA-3598</v>
      </c>
      <c r="F5087" s="84" t="str">
        <f t="shared" si="193"/>
        <v>METASA</v>
      </c>
      <c r="G5087" t="s">
        <v>8581</v>
      </c>
      <c r="H5087" s="62">
        <v>88416482000106</v>
      </c>
      <c r="I5087" t="s">
        <v>30</v>
      </c>
      <c r="J5087">
        <v>212.22</v>
      </c>
      <c r="K5087">
        <v>3229.99</v>
      </c>
    </row>
    <row r="5088" spans="1:11" x14ac:dyDescent="0.25">
      <c r="A5088" t="s">
        <v>5958</v>
      </c>
      <c r="B5088" t="str">
        <f>C5088&amp;"-"&amp;COUNTIF(C$2:C5088,C5088)</f>
        <v>76955-18</v>
      </c>
      <c r="C5088">
        <v>76955</v>
      </c>
      <c r="D5088" s="57">
        <v>45224</v>
      </c>
      <c r="E5088" s="84" t="str">
        <f>F5088&amp;"-"&amp;COUNTIF($F$2:F5088,F5088)</f>
        <v>METASA-3599</v>
      </c>
      <c r="F5088" s="84" t="str">
        <f t="shared" si="193"/>
        <v>METASA</v>
      </c>
      <c r="G5088" t="s">
        <v>8581</v>
      </c>
      <c r="H5088" s="62">
        <v>88416482000106</v>
      </c>
      <c r="I5088" t="s">
        <v>30</v>
      </c>
      <c r="J5088">
        <v>8.59</v>
      </c>
      <c r="K5088">
        <v>192.24</v>
      </c>
    </row>
    <row r="5089" spans="1:11" x14ac:dyDescent="0.25">
      <c r="A5089" t="s">
        <v>5958</v>
      </c>
      <c r="B5089" t="str">
        <f>C5089&amp;"-"&amp;COUNTIF(C$2:C5089,C5089)</f>
        <v>76955-19</v>
      </c>
      <c r="C5089">
        <v>76955</v>
      </c>
      <c r="D5089" s="57">
        <v>45224</v>
      </c>
      <c r="E5089" s="84" t="str">
        <f>F5089&amp;"-"&amp;COUNTIF($F$2:F5089,F5089)</f>
        <v>METASA-3600</v>
      </c>
      <c r="F5089" s="84" t="str">
        <f t="shared" si="193"/>
        <v>METASA</v>
      </c>
      <c r="G5089" t="s">
        <v>8581</v>
      </c>
      <c r="H5089" s="62">
        <v>88416482000106</v>
      </c>
      <c r="I5089" t="s">
        <v>30</v>
      </c>
      <c r="J5089">
        <v>386.51</v>
      </c>
      <c r="K5089">
        <v>6149.37</v>
      </c>
    </row>
    <row r="5090" spans="1:11" x14ac:dyDescent="0.25">
      <c r="A5090" t="s">
        <v>5958</v>
      </c>
      <c r="B5090" t="str">
        <f>C5090&amp;"-"&amp;COUNTIF(C$2:C5090,C5090)</f>
        <v>76955-20</v>
      </c>
      <c r="C5090">
        <v>76955</v>
      </c>
      <c r="D5090" s="57">
        <v>45224</v>
      </c>
      <c r="E5090" s="84" t="str">
        <f>F5090&amp;"-"&amp;COUNTIF($F$2:F5090,F5090)</f>
        <v>METASA-3601</v>
      </c>
      <c r="F5090" s="84" t="str">
        <f t="shared" si="193"/>
        <v>METASA</v>
      </c>
      <c r="G5090" t="s">
        <v>8581</v>
      </c>
      <c r="H5090" s="62">
        <v>88416482000106</v>
      </c>
      <c r="I5090" t="s">
        <v>30</v>
      </c>
      <c r="J5090">
        <v>101.98</v>
      </c>
      <c r="K5090">
        <v>2649.44</v>
      </c>
    </row>
    <row r="5091" spans="1:11" x14ac:dyDescent="0.25">
      <c r="A5091" t="s">
        <v>5990</v>
      </c>
      <c r="B5091" t="str">
        <f>C5091&amp;"-"&amp;COUNTIF(C$2:C5091,C5091)</f>
        <v>30236-1</v>
      </c>
      <c r="C5091">
        <v>30236</v>
      </c>
      <c r="D5091" s="57">
        <v>45224</v>
      </c>
      <c r="E5091" s="84" t="str">
        <f>F5091&amp;"-"&amp;COUNTIF($F$2:F5091,F5091)</f>
        <v>WK-187</v>
      </c>
      <c r="F5091" s="84" t="str">
        <f t="shared" si="193"/>
        <v>WK</v>
      </c>
      <c r="G5091" t="s">
        <v>8586</v>
      </c>
      <c r="H5091" s="62">
        <v>97434047000103</v>
      </c>
      <c r="I5091" t="s">
        <v>5984</v>
      </c>
      <c r="J5091">
        <v>120</v>
      </c>
      <c r="K5091">
        <v>27994.799999999999</v>
      </c>
    </row>
    <row r="5092" spans="1:11" x14ac:dyDescent="0.25">
      <c r="A5092" t="s">
        <v>5987</v>
      </c>
      <c r="B5092" t="str">
        <f>C5092&amp;"-"&amp;COUNTIF(C$2:C5092,C5092)</f>
        <v>30236-2</v>
      </c>
      <c r="C5092">
        <v>30236</v>
      </c>
      <c r="D5092" s="57">
        <v>45224</v>
      </c>
      <c r="E5092" s="84" t="str">
        <f>F5092&amp;"-"&amp;COUNTIF($F$2:F5092,F5092)</f>
        <v>WK-188</v>
      </c>
      <c r="F5092" s="84" t="str">
        <f t="shared" si="193"/>
        <v>WK</v>
      </c>
      <c r="G5092" t="s">
        <v>8586</v>
      </c>
      <c r="H5092" s="62">
        <v>97434047000103</v>
      </c>
      <c r="I5092" t="s">
        <v>5984</v>
      </c>
      <c r="J5092">
        <v>12</v>
      </c>
      <c r="K5092">
        <v>1219.8</v>
      </c>
    </row>
    <row r="5093" spans="1:11" x14ac:dyDescent="0.25">
      <c r="A5093" t="s">
        <v>5988</v>
      </c>
      <c r="B5093" t="str">
        <f>C5093&amp;"-"&amp;COUNTIF(C$2:C5093,C5093)</f>
        <v>30236-3</v>
      </c>
      <c r="C5093">
        <v>30236</v>
      </c>
      <c r="D5093" s="57">
        <v>45224</v>
      </c>
      <c r="E5093" s="84" t="str">
        <f>F5093&amp;"-"&amp;COUNTIF($F$2:F5093,F5093)</f>
        <v>WK-189</v>
      </c>
      <c r="F5093" s="84" t="str">
        <f t="shared" si="193"/>
        <v>WK</v>
      </c>
      <c r="G5093" t="s">
        <v>8586</v>
      </c>
      <c r="H5093" s="62">
        <v>97434047000103</v>
      </c>
      <c r="I5093" t="s">
        <v>5984</v>
      </c>
      <c r="J5093">
        <v>6</v>
      </c>
      <c r="K5093">
        <v>371.1</v>
      </c>
    </row>
    <row r="5094" spans="1:11" x14ac:dyDescent="0.25">
      <c r="A5094" t="s">
        <v>5987</v>
      </c>
      <c r="B5094" t="str">
        <f>C5094&amp;"-"&amp;COUNTIF(C$2:C5094,C5094)</f>
        <v>30236-4</v>
      </c>
      <c r="C5094">
        <v>30236</v>
      </c>
      <c r="D5094" s="57">
        <v>45224</v>
      </c>
      <c r="E5094" s="84" t="str">
        <f>F5094&amp;"-"&amp;COUNTIF($F$2:F5094,F5094)</f>
        <v>WK-190</v>
      </c>
      <c r="F5094" s="84" t="str">
        <f t="shared" si="193"/>
        <v>WK</v>
      </c>
      <c r="G5094" t="s">
        <v>8586</v>
      </c>
      <c r="H5094" s="62">
        <v>97434047000103</v>
      </c>
      <c r="I5094" t="s">
        <v>5984</v>
      </c>
      <c r="J5094">
        <v>12</v>
      </c>
      <c r="K5094">
        <v>2615.7600000000002</v>
      </c>
    </row>
    <row r="5095" spans="1:11" x14ac:dyDescent="0.25">
      <c r="A5095" t="s">
        <v>5990</v>
      </c>
      <c r="B5095" t="str">
        <f>C5095&amp;"-"&amp;COUNTIF(C$2:C5095,C5095)</f>
        <v>30236-5</v>
      </c>
      <c r="C5095">
        <v>30236</v>
      </c>
      <c r="D5095" s="57">
        <v>45224</v>
      </c>
      <c r="E5095" s="84" t="str">
        <f>F5095&amp;"-"&amp;COUNTIF($F$2:F5095,F5095)</f>
        <v>WK-191</v>
      </c>
      <c r="F5095" s="84" t="str">
        <f t="shared" si="193"/>
        <v>WK</v>
      </c>
      <c r="G5095" t="s">
        <v>8586</v>
      </c>
      <c r="H5095" s="62">
        <v>97434047000103</v>
      </c>
      <c r="I5095" t="s">
        <v>5984</v>
      </c>
      <c r="J5095">
        <v>192</v>
      </c>
      <c r="K5095">
        <v>91017.600000000006</v>
      </c>
    </row>
    <row r="5096" spans="1:11" x14ac:dyDescent="0.25">
      <c r="A5096" t="s">
        <v>6004</v>
      </c>
      <c r="B5096" t="str">
        <f>C5096&amp;"-"&amp;COUNTIF(C$2:C5096,C5096)</f>
        <v>221859-1</v>
      </c>
      <c r="C5096">
        <v>221859</v>
      </c>
      <c r="D5096" s="57">
        <v>45226</v>
      </c>
      <c r="E5096" s="84" t="str">
        <f>F5096&amp;"-"&amp;COUNTIF($F$2:F5096,F5096)</f>
        <v>TEADIT-302</v>
      </c>
      <c r="F5096" s="84" t="str">
        <f t="shared" si="193"/>
        <v>TEADIT</v>
      </c>
      <c r="G5096" t="s">
        <v>8594</v>
      </c>
      <c r="H5096" s="62">
        <v>62948658000187</v>
      </c>
      <c r="I5096" t="s">
        <v>869</v>
      </c>
      <c r="J5096">
        <v>1</v>
      </c>
      <c r="K5096">
        <v>139.47</v>
      </c>
    </row>
    <row r="5097" spans="1:11" x14ac:dyDescent="0.25">
      <c r="A5097" t="s">
        <v>6008</v>
      </c>
      <c r="B5097" t="str">
        <f>C5097&amp;"-"&amp;COUNTIF(C$2:C5097,C5097)</f>
        <v>221860-1</v>
      </c>
      <c r="C5097">
        <v>221860</v>
      </c>
      <c r="D5097" s="57">
        <v>45226</v>
      </c>
      <c r="E5097" s="84" t="str">
        <f>F5097&amp;"-"&amp;COUNTIF($F$2:F5097,F5097)</f>
        <v>TEADIT-303</v>
      </c>
      <c r="F5097" s="84" t="str">
        <f t="shared" si="193"/>
        <v>TEADIT</v>
      </c>
      <c r="G5097" t="s">
        <v>8594</v>
      </c>
      <c r="H5097" s="62">
        <v>62948658000187</v>
      </c>
      <c r="I5097" t="s">
        <v>869</v>
      </c>
      <c r="J5097">
        <v>37</v>
      </c>
      <c r="K5097">
        <v>375.92</v>
      </c>
    </row>
    <row r="5098" spans="1:11" x14ac:dyDescent="0.25">
      <c r="A5098" t="s">
        <v>6008</v>
      </c>
      <c r="B5098" t="str">
        <f>C5098&amp;"-"&amp;COUNTIF(C$2:C5098,C5098)</f>
        <v>221860-2</v>
      </c>
      <c r="C5098">
        <v>221860</v>
      </c>
      <c r="D5098" s="57">
        <v>45226</v>
      </c>
      <c r="E5098" s="84" t="str">
        <f>F5098&amp;"-"&amp;COUNTIF($F$2:F5098,F5098)</f>
        <v>TEADIT-304</v>
      </c>
      <c r="F5098" s="84" t="str">
        <f t="shared" si="193"/>
        <v>TEADIT</v>
      </c>
      <c r="G5098" t="s">
        <v>8594</v>
      </c>
      <c r="H5098" s="62">
        <v>62948658000187</v>
      </c>
      <c r="I5098" t="s">
        <v>869</v>
      </c>
      <c r="J5098">
        <v>47</v>
      </c>
      <c r="K5098">
        <v>612.41</v>
      </c>
    </row>
    <row r="5099" spans="1:11" x14ac:dyDescent="0.25">
      <c r="A5099" t="s">
        <v>6008</v>
      </c>
      <c r="B5099" t="str">
        <f>C5099&amp;"-"&amp;COUNTIF(C$2:C5099,C5099)</f>
        <v>221860-3</v>
      </c>
      <c r="C5099">
        <v>221860</v>
      </c>
      <c r="D5099" s="57">
        <v>45226</v>
      </c>
      <c r="E5099" s="84" t="str">
        <f>F5099&amp;"-"&amp;COUNTIF($F$2:F5099,F5099)</f>
        <v>TEADIT-305</v>
      </c>
      <c r="F5099" s="84" t="str">
        <f t="shared" si="193"/>
        <v>TEADIT</v>
      </c>
      <c r="G5099" t="s">
        <v>8594</v>
      </c>
      <c r="H5099" s="62">
        <v>62948658000187</v>
      </c>
      <c r="I5099" t="s">
        <v>869</v>
      </c>
      <c r="J5099">
        <v>22</v>
      </c>
      <c r="K5099">
        <v>432.52</v>
      </c>
    </row>
    <row r="5100" spans="1:11" x14ac:dyDescent="0.25">
      <c r="A5100" t="s">
        <v>6009</v>
      </c>
      <c r="B5100" t="str">
        <f>C5100&amp;"-"&amp;COUNTIF(C$2:C5100,C5100)</f>
        <v>221860-4</v>
      </c>
      <c r="C5100">
        <v>221860</v>
      </c>
      <c r="D5100" s="57">
        <v>45226</v>
      </c>
      <c r="E5100" s="84" t="str">
        <f>F5100&amp;"-"&amp;COUNTIF($F$2:F5100,F5100)</f>
        <v>TEADIT-306</v>
      </c>
      <c r="F5100" s="84" t="str">
        <f t="shared" si="193"/>
        <v>TEADIT</v>
      </c>
      <c r="G5100" t="s">
        <v>8594</v>
      </c>
      <c r="H5100" s="62">
        <v>62948658000187</v>
      </c>
      <c r="I5100" t="s">
        <v>869</v>
      </c>
      <c r="J5100">
        <v>100</v>
      </c>
      <c r="K5100">
        <v>2849</v>
      </c>
    </row>
    <row r="5101" spans="1:11" x14ac:dyDescent="0.25">
      <c r="A5101" t="s">
        <v>6009</v>
      </c>
      <c r="B5101" t="str">
        <f>C5101&amp;"-"&amp;COUNTIF(C$2:C5101,C5101)</f>
        <v>221860-5</v>
      </c>
      <c r="C5101">
        <v>221860</v>
      </c>
      <c r="D5101" s="57">
        <v>45226</v>
      </c>
      <c r="E5101" s="84" t="str">
        <f>F5101&amp;"-"&amp;COUNTIF($F$2:F5101,F5101)</f>
        <v>TEADIT-307</v>
      </c>
      <c r="F5101" s="84" t="str">
        <f t="shared" si="193"/>
        <v>TEADIT</v>
      </c>
      <c r="G5101" t="s">
        <v>8594</v>
      </c>
      <c r="H5101" s="62">
        <v>62948658000187</v>
      </c>
      <c r="I5101" t="s">
        <v>869</v>
      </c>
      <c r="J5101">
        <v>66</v>
      </c>
      <c r="K5101">
        <v>3352.14</v>
      </c>
    </row>
    <row r="5102" spans="1:11" x14ac:dyDescent="0.25">
      <c r="A5102" t="s">
        <v>6009</v>
      </c>
      <c r="B5102" t="str">
        <f>C5102&amp;"-"&amp;COUNTIF(C$2:C5102,C5102)</f>
        <v>221860-6</v>
      </c>
      <c r="C5102">
        <v>221860</v>
      </c>
      <c r="D5102" s="57">
        <v>45226</v>
      </c>
      <c r="E5102" s="84" t="str">
        <f>F5102&amp;"-"&amp;COUNTIF($F$2:F5102,F5102)</f>
        <v>TEADIT-308</v>
      </c>
      <c r="F5102" s="84" t="str">
        <f t="shared" si="193"/>
        <v>TEADIT</v>
      </c>
      <c r="G5102" t="s">
        <v>8594</v>
      </c>
      <c r="H5102" s="62">
        <v>62948658000187</v>
      </c>
      <c r="I5102" t="s">
        <v>869</v>
      </c>
      <c r="J5102">
        <v>60</v>
      </c>
      <c r="K5102">
        <v>4730.3999999999996</v>
      </c>
    </row>
    <row r="5103" spans="1:11" x14ac:dyDescent="0.25">
      <c r="A5103" t="s">
        <v>6009</v>
      </c>
      <c r="B5103" t="str">
        <f>C5103&amp;"-"&amp;COUNTIF(C$2:C5103,C5103)</f>
        <v>221860-7</v>
      </c>
      <c r="C5103">
        <v>221860</v>
      </c>
      <c r="D5103" s="57">
        <v>45226</v>
      </c>
      <c r="E5103" s="84" t="str">
        <f>F5103&amp;"-"&amp;COUNTIF($F$2:F5103,F5103)</f>
        <v>TEADIT-309</v>
      </c>
      <c r="F5103" s="84" t="str">
        <f t="shared" si="193"/>
        <v>TEADIT</v>
      </c>
      <c r="G5103" t="s">
        <v>8594</v>
      </c>
      <c r="H5103" s="62">
        <v>62948658000187</v>
      </c>
      <c r="I5103" t="s">
        <v>869</v>
      </c>
      <c r="J5103">
        <v>50</v>
      </c>
      <c r="K5103">
        <v>5072.5</v>
      </c>
    </row>
    <row r="5104" spans="1:11" x14ac:dyDescent="0.25">
      <c r="A5104" t="s">
        <v>6009</v>
      </c>
      <c r="B5104" t="str">
        <f>C5104&amp;"-"&amp;COUNTIF(C$2:C5104,C5104)</f>
        <v>221860-8</v>
      </c>
      <c r="C5104">
        <v>221860</v>
      </c>
      <c r="D5104" s="57">
        <v>45226</v>
      </c>
      <c r="E5104" s="84" t="str">
        <f>F5104&amp;"-"&amp;COUNTIF($F$2:F5104,F5104)</f>
        <v>TEADIT-310</v>
      </c>
      <c r="F5104" s="84" t="str">
        <f t="shared" si="193"/>
        <v>TEADIT</v>
      </c>
      <c r="G5104" t="s">
        <v>8594</v>
      </c>
      <c r="H5104" s="62">
        <v>62948658000187</v>
      </c>
      <c r="I5104" t="s">
        <v>869</v>
      </c>
      <c r="J5104">
        <v>28</v>
      </c>
      <c r="K5104">
        <v>3397.96</v>
      </c>
    </row>
    <row r="5105" spans="1:11" x14ac:dyDescent="0.25">
      <c r="A5105" t="s">
        <v>6008</v>
      </c>
      <c r="B5105" t="str">
        <f>C5105&amp;"-"&amp;COUNTIF(C$2:C5105,C5105)</f>
        <v>221860-9</v>
      </c>
      <c r="C5105">
        <v>221860</v>
      </c>
      <c r="D5105" s="57">
        <v>45226</v>
      </c>
      <c r="E5105" s="84" t="str">
        <f>F5105&amp;"-"&amp;COUNTIF($F$2:F5105,F5105)</f>
        <v>TEADIT-311</v>
      </c>
      <c r="F5105" s="84" t="str">
        <f t="shared" si="193"/>
        <v>TEADIT</v>
      </c>
      <c r="G5105" t="s">
        <v>8594</v>
      </c>
      <c r="H5105" s="62">
        <v>62948658000187</v>
      </c>
      <c r="I5105" t="s">
        <v>869</v>
      </c>
      <c r="J5105">
        <v>1</v>
      </c>
      <c r="K5105">
        <v>19.489999999999998</v>
      </c>
    </row>
    <row r="5106" spans="1:11" x14ac:dyDescent="0.25">
      <c r="A5106" t="s">
        <v>6008</v>
      </c>
      <c r="B5106" t="str">
        <f>C5106&amp;"-"&amp;COUNTIF(C$2:C5106,C5106)</f>
        <v>221860-10</v>
      </c>
      <c r="C5106">
        <v>221860</v>
      </c>
      <c r="D5106" s="57">
        <v>45226</v>
      </c>
      <c r="E5106" s="84" t="str">
        <f>F5106&amp;"-"&amp;COUNTIF($F$2:F5106,F5106)</f>
        <v>TEADIT-312</v>
      </c>
      <c r="F5106" s="84" t="str">
        <f t="shared" si="193"/>
        <v>TEADIT</v>
      </c>
      <c r="G5106" t="s">
        <v>8594</v>
      </c>
      <c r="H5106" s="62">
        <v>62948658000187</v>
      </c>
      <c r="I5106" t="s">
        <v>869</v>
      </c>
      <c r="J5106">
        <v>32</v>
      </c>
      <c r="K5106">
        <v>438.08</v>
      </c>
    </row>
    <row r="5107" spans="1:11" x14ac:dyDescent="0.25">
      <c r="A5107" t="s">
        <v>6008</v>
      </c>
      <c r="B5107" t="str">
        <f>C5107&amp;"-"&amp;COUNTIF(C$2:C5107,C5107)</f>
        <v>221860-11</v>
      </c>
      <c r="C5107">
        <v>221860</v>
      </c>
      <c r="D5107" s="57">
        <v>45226</v>
      </c>
      <c r="E5107" s="84" t="str">
        <f>F5107&amp;"-"&amp;COUNTIF($F$2:F5107,F5107)</f>
        <v>TEADIT-313</v>
      </c>
      <c r="F5107" s="84" t="str">
        <f t="shared" si="193"/>
        <v>TEADIT</v>
      </c>
      <c r="G5107" t="s">
        <v>8594</v>
      </c>
      <c r="H5107" s="62">
        <v>62948658000187</v>
      </c>
      <c r="I5107" t="s">
        <v>869</v>
      </c>
      <c r="J5107">
        <v>4</v>
      </c>
      <c r="K5107">
        <v>65.36</v>
      </c>
    </row>
    <row r="5108" spans="1:11" x14ac:dyDescent="0.25">
      <c r="A5108" t="s">
        <v>6008</v>
      </c>
      <c r="B5108" t="str">
        <f>C5108&amp;"-"&amp;COUNTIF(C$2:C5108,C5108)</f>
        <v>221860-12</v>
      </c>
      <c r="C5108">
        <v>221860</v>
      </c>
      <c r="D5108" s="57">
        <v>45226</v>
      </c>
      <c r="E5108" s="84" t="str">
        <f>F5108&amp;"-"&amp;COUNTIF($F$2:F5108,F5108)</f>
        <v>TEADIT-314</v>
      </c>
      <c r="F5108" s="84" t="str">
        <f t="shared" si="193"/>
        <v>TEADIT</v>
      </c>
      <c r="G5108" t="s">
        <v>8594</v>
      </c>
      <c r="H5108" s="62">
        <v>62948658000187</v>
      </c>
      <c r="I5108" t="s">
        <v>869</v>
      </c>
      <c r="J5108">
        <v>13</v>
      </c>
      <c r="K5108">
        <v>318.63</v>
      </c>
    </row>
    <row r="5109" spans="1:11" x14ac:dyDescent="0.25">
      <c r="A5109" t="s">
        <v>6008</v>
      </c>
      <c r="B5109" t="str">
        <f>C5109&amp;"-"&amp;COUNTIF(C$2:C5109,C5109)</f>
        <v>221860-13</v>
      </c>
      <c r="C5109">
        <v>221860</v>
      </c>
      <c r="D5109" s="57">
        <v>45226</v>
      </c>
      <c r="E5109" s="84" t="str">
        <f>F5109&amp;"-"&amp;COUNTIF($F$2:F5109,F5109)</f>
        <v>TEADIT-315</v>
      </c>
      <c r="F5109" s="84" t="str">
        <f t="shared" si="193"/>
        <v>TEADIT</v>
      </c>
      <c r="G5109" t="s">
        <v>8594</v>
      </c>
      <c r="H5109" s="62">
        <v>62948658000187</v>
      </c>
      <c r="I5109" t="s">
        <v>869</v>
      </c>
      <c r="J5109">
        <v>19</v>
      </c>
      <c r="K5109">
        <v>650.37</v>
      </c>
    </row>
    <row r="5110" spans="1:11" x14ac:dyDescent="0.25">
      <c r="A5110" t="s">
        <v>6008</v>
      </c>
      <c r="B5110" t="str">
        <f>C5110&amp;"-"&amp;COUNTIF(C$2:C5110,C5110)</f>
        <v>221860-14</v>
      </c>
      <c r="C5110">
        <v>221860</v>
      </c>
      <c r="D5110" s="57">
        <v>45226</v>
      </c>
      <c r="E5110" s="84" t="str">
        <f>F5110&amp;"-"&amp;COUNTIF($F$2:F5110,F5110)</f>
        <v>TEADIT-316</v>
      </c>
      <c r="F5110" s="84" t="str">
        <f t="shared" si="193"/>
        <v>TEADIT</v>
      </c>
      <c r="G5110" t="s">
        <v>8594</v>
      </c>
      <c r="H5110" s="62">
        <v>62948658000187</v>
      </c>
      <c r="I5110" t="s">
        <v>869</v>
      </c>
      <c r="J5110">
        <v>28</v>
      </c>
      <c r="K5110">
        <v>1882.16</v>
      </c>
    </row>
    <row r="5111" spans="1:11" x14ac:dyDescent="0.25">
      <c r="A5111" t="s">
        <v>6008</v>
      </c>
      <c r="B5111" t="str">
        <f>C5111&amp;"-"&amp;COUNTIF(C$2:C5111,C5111)</f>
        <v>221860-15</v>
      </c>
      <c r="C5111">
        <v>221860</v>
      </c>
      <c r="D5111" s="57">
        <v>45226</v>
      </c>
      <c r="E5111" s="84" t="str">
        <f>F5111&amp;"-"&amp;COUNTIF($F$2:F5111,F5111)</f>
        <v>TEADIT-317</v>
      </c>
      <c r="F5111" s="84" t="str">
        <f t="shared" si="193"/>
        <v>TEADIT</v>
      </c>
      <c r="G5111" t="s">
        <v>8594</v>
      </c>
      <c r="H5111" s="62">
        <v>62948658000187</v>
      </c>
      <c r="I5111" t="s">
        <v>869</v>
      </c>
      <c r="J5111">
        <v>9</v>
      </c>
      <c r="K5111">
        <v>840.78</v>
      </c>
    </row>
    <row r="5112" spans="1:11" x14ac:dyDescent="0.25">
      <c r="A5112" t="s">
        <v>6008</v>
      </c>
      <c r="B5112" t="str">
        <f>C5112&amp;"-"&amp;COUNTIF(C$2:C5112,C5112)</f>
        <v>221860-16</v>
      </c>
      <c r="C5112">
        <v>221860</v>
      </c>
      <c r="D5112" s="57">
        <v>45226</v>
      </c>
      <c r="E5112" s="84" t="str">
        <f>F5112&amp;"-"&amp;COUNTIF($F$2:F5112,F5112)</f>
        <v>TEADIT-318</v>
      </c>
      <c r="F5112" s="84" t="str">
        <f t="shared" si="193"/>
        <v>TEADIT</v>
      </c>
      <c r="G5112" t="s">
        <v>8594</v>
      </c>
      <c r="H5112" s="62">
        <v>62948658000187</v>
      </c>
      <c r="I5112" t="s">
        <v>869</v>
      </c>
      <c r="J5112">
        <v>10</v>
      </c>
      <c r="K5112">
        <v>1508.41</v>
      </c>
    </row>
    <row r="5113" spans="1:11" x14ac:dyDescent="0.25">
      <c r="A5113" t="s">
        <v>6008</v>
      </c>
      <c r="B5113" t="str">
        <f>C5113&amp;"-"&amp;COUNTIF(C$2:C5113,C5113)</f>
        <v>221860-17</v>
      </c>
      <c r="C5113">
        <v>221860</v>
      </c>
      <c r="D5113" s="57">
        <v>45226</v>
      </c>
      <c r="E5113" s="84" t="str">
        <f>F5113&amp;"-"&amp;COUNTIF($F$2:F5113,F5113)</f>
        <v>TEADIT-319</v>
      </c>
      <c r="F5113" s="84" t="str">
        <f t="shared" si="193"/>
        <v>TEADIT</v>
      </c>
      <c r="G5113" t="s">
        <v>8594</v>
      </c>
      <c r="H5113" s="62">
        <v>62948658000187</v>
      </c>
      <c r="I5113" t="s">
        <v>869</v>
      </c>
      <c r="J5113">
        <v>5</v>
      </c>
      <c r="K5113">
        <v>977.25</v>
      </c>
    </row>
    <row r="5114" spans="1:11" x14ac:dyDescent="0.25">
      <c r="A5114" t="s">
        <v>6008</v>
      </c>
      <c r="B5114" t="str">
        <f>C5114&amp;"-"&amp;COUNTIF(C$2:C5114,C5114)</f>
        <v>221860-18</v>
      </c>
      <c r="C5114">
        <v>221860</v>
      </c>
      <c r="D5114" s="57">
        <v>45226</v>
      </c>
      <c r="E5114" s="84" t="str">
        <f>F5114&amp;"-"&amp;COUNTIF($F$2:F5114,F5114)</f>
        <v>TEADIT-320</v>
      </c>
      <c r="F5114" s="84" t="str">
        <f t="shared" si="193"/>
        <v>TEADIT</v>
      </c>
      <c r="G5114" t="s">
        <v>8594</v>
      </c>
      <c r="H5114" s="62">
        <v>62948658000187</v>
      </c>
      <c r="I5114" t="s">
        <v>869</v>
      </c>
      <c r="J5114">
        <v>14</v>
      </c>
      <c r="K5114">
        <v>293.72000000000003</v>
      </c>
    </row>
    <row r="5115" spans="1:11" x14ac:dyDescent="0.25">
      <c r="A5115" t="s">
        <v>6008</v>
      </c>
      <c r="B5115" t="str">
        <f>C5115&amp;"-"&amp;COUNTIF(C$2:C5115,C5115)</f>
        <v>221860-19</v>
      </c>
      <c r="C5115">
        <v>221860</v>
      </c>
      <c r="D5115" s="57">
        <v>45226</v>
      </c>
      <c r="E5115" s="84" t="str">
        <f>F5115&amp;"-"&amp;COUNTIF($F$2:F5115,F5115)</f>
        <v>TEADIT-321</v>
      </c>
      <c r="F5115" s="84" t="str">
        <f t="shared" si="193"/>
        <v>TEADIT</v>
      </c>
      <c r="G5115" t="s">
        <v>8594</v>
      </c>
      <c r="H5115" s="62">
        <v>62948658000187</v>
      </c>
      <c r="I5115" t="s">
        <v>869</v>
      </c>
      <c r="J5115">
        <v>5</v>
      </c>
      <c r="K5115">
        <v>165.6</v>
      </c>
    </row>
    <row r="5116" spans="1:11" x14ac:dyDescent="0.25">
      <c r="A5116" t="s">
        <v>6008</v>
      </c>
      <c r="B5116" t="str">
        <f>C5116&amp;"-"&amp;COUNTIF(C$2:C5116,C5116)</f>
        <v>221860-20</v>
      </c>
      <c r="C5116">
        <v>221860</v>
      </c>
      <c r="D5116" s="57">
        <v>45226</v>
      </c>
      <c r="E5116" s="84" t="str">
        <f>F5116&amp;"-"&amp;COUNTIF($F$2:F5116,F5116)</f>
        <v>TEADIT-322</v>
      </c>
      <c r="F5116" s="84" t="str">
        <f t="shared" si="193"/>
        <v>TEADIT</v>
      </c>
      <c r="G5116" t="s">
        <v>8594</v>
      </c>
      <c r="H5116" s="62">
        <v>62948658000187</v>
      </c>
      <c r="I5116" t="s">
        <v>869</v>
      </c>
      <c r="J5116">
        <v>5</v>
      </c>
      <c r="K5116">
        <v>222.7</v>
      </c>
    </row>
    <row r="5117" spans="1:11" x14ac:dyDescent="0.25">
      <c r="A5117" t="s">
        <v>6008</v>
      </c>
      <c r="B5117" t="str">
        <f>C5117&amp;"-"&amp;COUNTIF(C$2:C5117,C5117)</f>
        <v>221860-21</v>
      </c>
      <c r="C5117">
        <v>221860</v>
      </c>
      <c r="D5117" s="57">
        <v>45226</v>
      </c>
      <c r="E5117" s="84" t="str">
        <f>F5117&amp;"-"&amp;COUNTIF($F$2:F5117,F5117)</f>
        <v>TEADIT-323</v>
      </c>
      <c r="F5117" s="84" t="str">
        <f t="shared" si="193"/>
        <v>TEADIT</v>
      </c>
      <c r="G5117" t="s">
        <v>8594</v>
      </c>
      <c r="H5117" s="62">
        <v>62948658000187</v>
      </c>
      <c r="I5117" t="s">
        <v>869</v>
      </c>
      <c r="J5117">
        <v>5</v>
      </c>
      <c r="K5117">
        <v>2522.92</v>
      </c>
    </row>
    <row r="5118" spans="1:11" x14ac:dyDescent="0.25">
      <c r="A5118" t="s">
        <v>6008</v>
      </c>
      <c r="B5118" t="str">
        <f>C5118&amp;"-"&amp;COUNTIF(C$2:C5118,C5118)</f>
        <v>221860-22</v>
      </c>
      <c r="C5118">
        <v>221860</v>
      </c>
      <c r="D5118" s="57">
        <v>45226</v>
      </c>
      <c r="E5118" s="84" t="str">
        <f>F5118&amp;"-"&amp;COUNTIF($F$2:F5118,F5118)</f>
        <v>TEADIT-324</v>
      </c>
      <c r="F5118" s="84" t="str">
        <f t="shared" si="193"/>
        <v>TEADIT</v>
      </c>
      <c r="G5118" t="s">
        <v>8594</v>
      </c>
      <c r="H5118" s="62">
        <v>62948658000187</v>
      </c>
      <c r="I5118" t="s">
        <v>869</v>
      </c>
      <c r="J5118">
        <v>35</v>
      </c>
      <c r="K5118">
        <v>1915.9</v>
      </c>
    </row>
    <row r="5119" spans="1:11" x14ac:dyDescent="0.25">
      <c r="A5119" t="s">
        <v>6008</v>
      </c>
      <c r="B5119" t="str">
        <f>C5119&amp;"-"&amp;COUNTIF(C$2:C5119,C5119)</f>
        <v>221860-23</v>
      </c>
      <c r="C5119">
        <v>221860</v>
      </c>
      <c r="D5119" s="57">
        <v>45226</v>
      </c>
      <c r="E5119" s="84" t="str">
        <f>F5119&amp;"-"&amp;COUNTIF($F$2:F5119,F5119)</f>
        <v>TEADIT-325</v>
      </c>
      <c r="F5119" s="84" t="str">
        <f t="shared" si="193"/>
        <v>TEADIT</v>
      </c>
      <c r="G5119" t="s">
        <v>8594</v>
      </c>
      <c r="H5119" s="62">
        <v>62948658000187</v>
      </c>
      <c r="I5119" t="s">
        <v>869</v>
      </c>
      <c r="J5119">
        <v>3</v>
      </c>
      <c r="K5119">
        <v>254.25</v>
      </c>
    </row>
    <row r="5120" spans="1:11" x14ac:dyDescent="0.25">
      <c r="A5120" t="s">
        <v>6008</v>
      </c>
      <c r="B5120" t="str">
        <f>C5120&amp;"-"&amp;COUNTIF(C$2:C5120,C5120)</f>
        <v>221860-24</v>
      </c>
      <c r="C5120">
        <v>221860</v>
      </c>
      <c r="D5120" s="57">
        <v>45226</v>
      </c>
      <c r="E5120" s="84" t="str">
        <f>F5120&amp;"-"&amp;COUNTIF($F$2:F5120,F5120)</f>
        <v>TEADIT-326</v>
      </c>
      <c r="F5120" s="84" t="str">
        <f t="shared" si="193"/>
        <v>TEADIT</v>
      </c>
      <c r="G5120" t="s">
        <v>8594</v>
      </c>
      <c r="H5120" s="62">
        <v>62948658000187</v>
      </c>
      <c r="I5120" t="s">
        <v>869</v>
      </c>
      <c r="J5120">
        <v>1</v>
      </c>
      <c r="K5120">
        <v>134.24</v>
      </c>
    </row>
    <row r="5121" spans="1:11" x14ac:dyDescent="0.25">
      <c r="A5121" t="s">
        <v>6008</v>
      </c>
      <c r="B5121" t="str">
        <f>C5121&amp;"-"&amp;COUNTIF(C$2:C5121,C5121)</f>
        <v>221860-25</v>
      </c>
      <c r="C5121">
        <v>221860</v>
      </c>
      <c r="D5121" s="57">
        <v>45226</v>
      </c>
      <c r="E5121" s="84" t="str">
        <f>F5121&amp;"-"&amp;COUNTIF($F$2:F5121,F5121)</f>
        <v>TEADIT-327</v>
      </c>
      <c r="F5121" s="84" t="str">
        <f t="shared" si="193"/>
        <v>TEADIT</v>
      </c>
      <c r="G5121" t="s">
        <v>8594</v>
      </c>
      <c r="H5121" s="62">
        <v>62948658000187</v>
      </c>
      <c r="I5121" t="s">
        <v>869</v>
      </c>
      <c r="J5121">
        <v>7</v>
      </c>
      <c r="K5121">
        <v>1553.58</v>
      </c>
    </row>
    <row r="5122" spans="1:11" x14ac:dyDescent="0.25">
      <c r="A5122" t="s">
        <v>6008</v>
      </c>
      <c r="B5122" t="str">
        <f>C5122&amp;"-"&amp;COUNTIF(C$2:C5122,C5122)</f>
        <v>221860-26</v>
      </c>
      <c r="C5122">
        <v>221860</v>
      </c>
      <c r="D5122" s="57">
        <v>45226</v>
      </c>
      <c r="E5122" s="84" t="str">
        <f>F5122&amp;"-"&amp;COUNTIF($F$2:F5122,F5122)</f>
        <v>TEADIT-328</v>
      </c>
      <c r="F5122" s="84" t="str">
        <f t="shared" si="193"/>
        <v>TEADIT</v>
      </c>
      <c r="G5122" t="s">
        <v>8594</v>
      </c>
      <c r="H5122" s="62">
        <v>62948658000187</v>
      </c>
      <c r="I5122" t="s">
        <v>869</v>
      </c>
      <c r="J5122">
        <v>10</v>
      </c>
      <c r="K5122">
        <v>194.9</v>
      </c>
    </row>
    <row r="5123" spans="1:11" x14ac:dyDescent="0.25">
      <c r="A5123" t="s">
        <v>6008</v>
      </c>
      <c r="B5123" t="str">
        <f>C5123&amp;"-"&amp;COUNTIF(C$2:C5123,C5123)</f>
        <v>221867-1</v>
      </c>
      <c r="C5123">
        <v>221867</v>
      </c>
      <c r="D5123" s="57">
        <v>45226</v>
      </c>
      <c r="E5123" s="84" t="str">
        <f>F5123&amp;"-"&amp;COUNTIF($F$2:F5123,F5123)</f>
        <v>TEADIT-329</v>
      </c>
      <c r="F5123" s="84" t="str">
        <f t="shared" ref="F5123:F5186" si="194">LEFT(G5123,SEARCH(" ",G5123)-1)</f>
        <v>TEADIT</v>
      </c>
      <c r="G5123" t="s">
        <v>8594</v>
      </c>
      <c r="H5123" s="62">
        <v>62948658000187</v>
      </c>
      <c r="I5123" t="s">
        <v>869</v>
      </c>
      <c r="J5123">
        <v>48</v>
      </c>
      <c r="K5123">
        <v>487.63</v>
      </c>
    </row>
    <row r="5124" spans="1:11" x14ac:dyDescent="0.25">
      <c r="A5124" t="s">
        <v>6008</v>
      </c>
      <c r="B5124" t="str">
        <f>C5124&amp;"-"&amp;COUNTIF(C$2:C5124,C5124)</f>
        <v>221867-2</v>
      </c>
      <c r="C5124">
        <v>221867</v>
      </c>
      <c r="D5124" s="57">
        <v>45226</v>
      </c>
      <c r="E5124" s="84" t="str">
        <f>F5124&amp;"-"&amp;COUNTIF($F$2:F5124,F5124)</f>
        <v>TEADIT-330</v>
      </c>
      <c r="F5124" s="84" t="str">
        <f t="shared" si="194"/>
        <v>TEADIT</v>
      </c>
      <c r="G5124" t="s">
        <v>8594</v>
      </c>
      <c r="H5124" s="62">
        <v>62948658000187</v>
      </c>
      <c r="I5124" t="s">
        <v>869</v>
      </c>
      <c r="J5124">
        <v>140</v>
      </c>
      <c r="K5124">
        <v>1824.2</v>
      </c>
    </row>
    <row r="5125" spans="1:11" x14ac:dyDescent="0.25">
      <c r="A5125" t="s">
        <v>6008</v>
      </c>
      <c r="B5125" t="str">
        <f>C5125&amp;"-"&amp;COUNTIF(C$2:C5125,C5125)</f>
        <v>221867-3</v>
      </c>
      <c r="C5125">
        <v>221867</v>
      </c>
      <c r="D5125" s="57">
        <v>45226</v>
      </c>
      <c r="E5125" s="84" t="str">
        <f>F5125&amp;"-"&amp;COUNTIF($F$2:F5125,F5125)</f>
        <v>TEADIT-331</v>
      </c>
      <c r="F5125" s="84" t="str">
        <f t="shared" si="194"/>
        <v>TEADIT</v>
      </c>
      <c r="G5125" t="s">
        <v>8594</v>
      </c>
      <c r="H5125" s="62">
        <v>62948658000187</v>
      </c>
      <c r="I5125" t="s">
        <v>869</v>
      </c>
      <c r="J5125">
        <v>2</v>
      </c>
      <c r="K5125">
        <v>38.979999999999997</v>
      </c>
    </row>
    <row r="5126" spans="1:11" x14ac:dyDescent="0.25">
      <c r="A5126" t="s">
        <v>6009</v>
      </c>
      <c r="B5126" t="str">
        <f>C5126&amp;"-"&amp;COUNTIF(C$2:C5126,C5126)</f>
        <v>221867-4</v>
      </c>
      <c r="C5126">
        <v>221867</v>
      </c>
      <c r="D5126" s="57">
        <v>45226</v>
      </c>
      <c r="E5126" s="84" t="str">
        <f>F5126&amp;"-"&amp;COUNTIF($F$2:F5126,F5126)</f>
        <v>TEADIT-332</v>
      </c>
      <c r="F5126" s="84" t="str">
        <f t="shared" si="194"/>
        <v>TEADIT</v>
      </c>
      <c r="G5126" t="s">
        <v>8594</v>
      </c>
      <c r="H5126" s="62">
        <v>62948658000187</v>
      </c>
      <c r="I5126" t="s">
        <v>869</v>
      </c>
      <c r="J5126">
        <v>81</v>
      </c>
      <c r="K5126">
        <v>2307.69</v>
      </c>
    </row>
    <row r="5127" spans="1:11" x14ac:dyDescent="0.25">
      <c r="A5127" t="s">
        <v>6009</v>
      </c>
      <c r="B5127" t="str">
        <f>C5127&amp;"-"&amp;COUNTIF(C$2:C5127,C5127)</f>
        <v>221867-5</v>
      </c>
      <c r="C5127">
        <v>221867</v>
      </c>
      <c r="D5127" s="57">
        <v>45226</v>
      </c>
      <c r="E5127" s="84" t="str">
        <f>F5127&amp;"-"&amp;COUNTIF($F$2:F5127,F5127)</f>
        <v>TEADIT-333</v>
      </c>
      <c r="F5127" s="84" t="str">
        <f t="shared" si="194"/>
        <v>TEADIT</v>
      </c>
      <c r="G5127" t="s">
        <v>8594</v>
      </c>
      <c r="H5127" s="62">
        <v>62948658000187</v>
      </c>
      <c r="I5127" t="s">
        <v>869</v>
      </c>
      <c r="J5127">
        <v>68</v>
      </c>
      <c r="K5127">
        <v>3454.15</v>
      </c>
    </row>
    <row r="5128" spans="1:11" x14ac:dyDescent="0.25">
      <c r="A5128" t="s">
        <v>6009</v>
      </c>
      <c r="B5128" t="str">
        <f>C5128&amp;"-"&amp;COUNTIF(C$2:C5128,C5128)</f>
        <v>221867-6</v>
      </c>
      <c r="C5128">
        <v>221867</v>
      </c>
      <c r="D5128" s="57">
        <v>45226</v>
      </c>
      <c r="E5128" s="84" t="str">
        <f>F5128&amp;"-"&amp;COUNTIF($F$2:F5128,F5128)</f>
        <v>TEADIT-334</v>
      </c>
      <c r="F5128" s="84" t="str">
        <f t="shared" si="194"/>
        <v>TEADIT</v>
      </c>
      <c r="G5128" t="s">
        <v>8594</v>
      </c>
      <c r="H5128" s="62">
        <v>62948658000187</v>
      </c>
      <c r="I5128" t="s">
        <v>869</v>
      </c>
      <c r="J5128">
        <v>41</v>
      </c>
      <c r="K5128">
        <v>3232.52</v>
      </c>
    </row>
    <row r="5129" spans="1:11" x14ac:dyDescent="0.25">
      <c r="A5129" t="s">
        <v>6009</v>
      </c>
      <c r="B5129" t="str">
        <f>C5129&amp;"-"&amp;COUNTIF(C$2:C5129,C5129)</f>
        <v>221867-7</v>
      </c>
      <c r="C5129">
        <v>221867</v>
      </c>
      <c r="D5129" s="57">
        <v>45226</v>
      </c>
      <c r="E5129" s="84" t="str">
        <f>F5129&amp;"-"&amp;COUNTIF($F$2:F5129,F5129)</f>
        <v>TEADIT-335</v>
      </c>
      <c r="F5129" s="84" t="str">
        <f t="shared" si="194"/>
        <v>TEADIT</v>
      </c>
      <c r="G5129" t="s">
        <v>8594</v>
      </c>
      <c r="H5129" s="62">
        <v>62948658000187</v>
      </c>
      <c r="I5129" t="s">
        <v>869</v>
      </c>
      <c r="J5129">
        <v>23</v>
      </c>
      <c r="K5129">
        <v>2333.44</v>
      </c>
    </row>
    <row r="5130" spans="1:11" x14ac:dyDescent="0.25">
      <c r="A5130" t="s">
        <v>6009</v>
      </c>
      <c r="B5130" t="str">
        <f>C5130&amp;"-"&amp;COUNTIF(C$2:C5130,C5130)</f>
        <v>221867-8</v>
      </c>
      <c r="C5130">
        <v>221867</v>
      </c>
      <c r="D5130" s="57">
        <v>45226</v>
      </c>
      <c r="E5130" s="84" t="str">
        <f>F5130&amp;"-"&amp;COUNTIF($F$2:F5130,F5130)</f>
        <v>TEADIT-336</v>
      </c>
      <c r="F5130" s="84" t="str">
        <f t="shared" si="194"/>
        <v>TEADIT</v>
      </c>
      <c r="G5130" t="s">
        <v>8594</v>
      </c>
      <c r="H5130" s="62">
        <v>62948658000187</v>
      </c>
      <c r="I5130" t="s">
        <v>869</v>
      </c>
      <c r="J5130">
        <v>42</v>
      </c>
      <c r="K5130">
        <v>5097.09</v>
      </c>
    </row>
    <row r="5131" spans="1:11" x14ac:dyDescent="0.25">
      <c r="A5131" t="s">
        <v>6009</v>
      </c>
      <c r="B5131" t="str">
        <f>C5131&amp;"-"&amp;COUNTIF(C$2:C5131,C5131)</f>
        <v>221867-9</v>
      </c>
      <c r="C5131">
        <v>221867</v>
      </c>
      <c r="D5131" s="57">
        <v>45226</v>
      </c>
      <c r="E5131" s="84" t="str">
        <f>F5131&amp;"-"&amp;COUNTIF($F$2:F5131,F5131)</f>
        <v>TEADIT-337</v>
      </c>
      <c r="F5131" s="84" t="str">
        <f t="shared" si="194"/>
        <v>TEADIT</v>
      </c>
      <c r="G5131" t="s">
        <v>8594</v>
      </c>
      <c r="H5131" s="62">
        <v>62948658000187</v>
      </c>
      <c r="I5131" t="s">
        <v>869</v>
      </c>
      <c r="J5131">
        <v>6</v>
      </c>
      <c r="K5131">
        <v>1297.8499999999999</v>
      </c>
    </row>
    <row r="5132" spans="1:11" x14ac:dyDescent="0.25">
      <c r="A5132" t="s">
        <v>6008</v>
      </c>
      <c r="B5132" t="str">
        <f>C5132&amp;"-"&amp;COUNTIF(C$2:C5132,C5132)</f>
        <v>221867-10</v>
      </c>
      <c r="C5132">
        <v>221867</v>
      </c>
      <c r="D5132" s="57">
        <v>45226</v>
      </c>
      <c r="E5132" s="84" t="str">
        <f>F5132&amp;"-"&amp;COUNTIF($F$2:F5132,F5132)</f>
        <v>TEADIT-338</v>
      </c>
      <c r="F5132" s="84" t="str">
        <f t="shared" si="194"/>
        <v>TEADIT</v>
      </c>
      <c r="G5132" t="s">
        <v>8594</v>
      </c>
      <c r="H5132" s="62">
        <v>62948658000187</v>
      </c>
      <c r="I5132" t="s">
        <v>869</v>
      </c>
      <c r="J5132">
        <v>2</v>
      </c>
      <c r="K5132">
        <v>39.31</v>
      </c>
    </row>
    <row r="5133" spans="1:11" x14ac:dyDescent="0.25">
      <c r="A5133" t="s">
        <v>6008</v>
      </c>
      <c r="B5133" t="str">
        <f>C5133&amp;"-"&amp;COUNTIF(C$2:C5133,C5133)</f>
        <v>221867-11</v>
      </c>
      <c r="C5133">
        <v>221867</v>
      </c>
      <c r="D5133" s="57">
        <v>45226</v>
      </c>
      <c r="E5133" s="84" t="str">
        <f>F5133&amp;"-"&amp;COUNTIF($F$2:F5133,F5133)</f>
        <v>TEADIT-339</v>
      </c>
      <c r="F5133" s="84" t="str">
        <f t="shared" si="194"/>
        <v>TEADIT</v>
      </c>
      <c r="G5133" t="s">
        <v>8594</v>
      </c>
      <c r="H5133" s="62">
        <v>62948658000187</v>
      </c>
      <c r="I5133" t="s">
        <v>869</v>
      </c>
      <c r="J5133">
        <v>92</v>
      </c>
      <c r="K5133">
        <v>1259.6600000000001</v>
      </c>
    </row>
    <row r="5134" spans="1:11" x14ac:dyDescent="0.25">
      <c r="A5134" t="s">
        <v>6008</v>
      </c>
      <c r="B5134" t="str">
        <f>C5134&amp;"-"&amp;COUNTIF(C$2:C5134,C5134)</f>
        <v>221867-12</v>
      </c>
      <c r="C5134">
        <v>221867</v>
      </c>
      <c r="D5134" s="57">
        <v>45226</v>
      </c>
      <c r="E5134" s="84" t="str">
        <f>F5134&amp;"-"&amp;COUNTIF($F$2:F5134,F5134)</f>
        <v>TEADIT-340</v>
      </c>
      <c r="F5134" s="84" t="str">
        <f t="shared" si="194"/>
        <v>TEADIT</v>
      </c>
      <c r="G5134" t="s">
        <v>8594</v>
      </c>
      <c r="H5134" s="62">
        <v>62948658000187</v>
      </c>
      <c r="I5134" t="s">
        <v>869</v>
      </c>
      <c r="J5134">
        <v>6</v>
      </c>
      <c r="K5134">
        <v>98.06</v>
      </c>
    </row>
    <row r="5135" spans="1:11" x14ac:dyDescent="0.25">
      <c r="A5135" t="s">
        <v>6008</v>
      </c>
      <c r="B5135" t="str">
        <f>C5135&amp;"-"&amp;COUNTIF(C$2:C5135,C5135)</f>
        <v>221867-13</v>
      </c>
      <c r="C5135">
        <v>221867</v>
      </c>
      <c r="D5135" s="57">
        <v>45226</v>
      </c>
      <c r="E5135" s="84" t="str">
        <f>F5135&amp;"-"&amp;COUNTIF($F$2:F5135,F5135)</f>
        <v>TEADIT-341</v>
      </c>
      <c r="F5135" s="84" t="str">
        <f t="shared" si="194"/>
        <v>TEADIT</v>
      </c>
      <c r="G5135" t="s">
        <v>8594</v>
      </c>
      <c r="H5135" s="62">
        <v>62948658000187</v>
      </c>
      <c r="I5135" t="s">
        <v>869</v>
      </c>
      <c r="J5135">
        <v>24</v>
      </c>
      <c r="K5135">
        <v>588.34</v>
      </c>
    </row>
    <row r="5136" spans="1:11" x14ac:dyDescent="0.25">
      <c r="A5136" t="s">
        <v>6008</v>
      </c>
      <c r="B5136" t="str">
        <f>C5136&amp;"-"&amp;COUNTIF(C$2:C5136,C5136)</f>
        <v>221867-14</v>
      </c>
      <c r="C5136">
        <v>221867</v>
      </c>
      <c r="D5136" s="57">
        <v>45226</v>
      </c>
      <c r="E5136" s="84" t="str">
        <f>F5136&amp;"-"&amp;COUNTIF($F$2:F5136,F5136)</f>
        <v>TEADIT-342</v>
      </c>
      <c r="F5136" s="84" t="str">
        <f t="shared" si="194"/>
        <v>TEADIT</v>
      </c>
      <c r="G5136" t="s">
        <v>8594</v>
      </c>
      <c r="H5136" s="62">
        <v>62948658000187</v>
      </c>
      <c r="I5136" t="s">
        <v>869</v>
      </c>
      <c r="J5136">
        <v>7</v>
      </c>
      <c r="K5136">
        <v>1790.18</v>
      </c>
    </row>
    <row r="5137" spans="1:11" x14ac:dyDescent="0.25">
      <c r="A5137" t="s">
        <v>6008</v>
      </c>
      <c r="B5137" t="str">
        <f>C5137&amp;"-"&amp;COUNTIF(C$2:C5137,C5137)</f>
        <v>221867-15</v>
      </c>
      <c r="C5137">
        <v>221867</v>
      </c>
      <c r="D5137" s="57">
        <v>45226</v>
      </c>
      <c r="E5137" s="84" t="str">
        <f>F5137&amp;"-"&amp;COUNTIF($F$2:F5137,F5137)</f>
        <v>TEADIT-343</v>
      </c>
      <c r="F5137" s="84" t="str">
        <f t="shared" si="194"/>
        <v>TEADIT</v>
      </c>
      <c r="G5137" t="s">
        <v>8594</v>
      </c>
      <c r="H5137" s="62">
        <v>62948658000187</v>
      </c>
      <c r="I5137" t="s">
        <v>869</v>
      </c>
      <c r="J5137">
        <v>8</v>
      </c>
      <c r="K5137">
        <v>537.79</v>
      </c>
    </row>
    <row r="5138" spans="1:11" x14ac:dyDescent="0.25">
      <c r="A5138" t="s">
        <v>6008</v>
      </c>
      <c r="B5138" t="str">
        <f>C5138&amp;"-"&amp;COUNTIF(C$2:C5138,C5138)</f>
        <v>221867-16</v>
      </c>
      <c r="C5138">
        <v>221867</v>
      </c>
      <c r="D5138" s="57">
        <v>45226</v>
      </c>
      <c r="E5138" s="84" t="str">
        <f>F5138&amp;"-"&amp;COUNTIF($F$2:F5138,F5138)</f>
        <v>TEADIT-344</v>
      </c>
      <c r="F5138" s="84" t="str">
        <f t="shared" si="194"/>
        <v>TEADIT</v>
      </c>
      <c r="G5138" t="s">
        <v>8594</v>
      </c>
      <c r="H5138" s="62">
        <v>62948658000187</v>
      </c>
      <c r="I5138" t="s">
        <v>869</v>
      </c>
      <c r="J5138">
        <v>6</v>
      </c>
      <c r="K5138">
        <v>560.51</v>
      </c>
    </row>
    <row r="5139" spans="1:11" x14ac:dyDescent="0.25">
      <c r="A5139" t="s">
        <v>6008</v>
      </c>
      <c r="B5139" t="str">
        <f>C5139&amp;"-"&amp;COUNTIF(C$2:C5139,C5139)</f>
        <v>221867-17</v>
      </c>
      <c r="C5139">
        <v>221867</v>
      </c>
      <c r="D5139" s="57">
        <v>45226</v>
      </c>
      <c r="E5139" s="84" t="str">
        <f>F5139&amp;"-"&amp;COUNTIF($F$2:F5139,F5139)</f>
        <v>TEADIT-345</v>
      </c>
      <c r="F5139" s="84" t="str">
        <f t="shared" si="194"/>
        <v>TEADIT</v>
      </c>
      <c r="G5139" t="s">
        <v>8594</v>
      </c>
      <c r="H5139" s="62">
        <v>62948658000187</v>
      </c>
      <c r="I5139" t="s">
        <v>869</v>
      </c>
      <c r="J5139">
        <v>13</v>
      </c>
      <c r="K5139">
        <v>1960.89</v>
      </c>
    </row>
    <row r="5140" spans="1:11" x14ac:dyDescent="0.25">
      <c r="A5140" t="s">
        <v>6008</v>
      </c>
      <c r="B5140" t="str">
        <f>C5140&amp;"-"&amp;COUNTIF(C$2:C5140,C5140)</f>
        <v>221867-18</v>
      </c>
      <c r="C5140">
        <v>221867</v>
      </c>
      <c r="D5140" s="57">
        <v>45226</v>
      </c>
      <c r="E5140" s="84" t="str">
        <f>F5140&amp;"-"&amp;COUNTIF($F$2:F5140,F5140)</f>
        <v>TEADIT-346</v>
      </c>
      <c r="F5140" s="84" t="str">
        <f t="shared" si="194"/>
        <v>TEADIT</v>
      </c>
      <c r="G5140" t="s">
        <v>8594</v>
      </c>
      <c r="H5140" s="62">
        <v>62948658000187</v>
      </c>
      <c r="I5140" t="s">
        <v>869</v>
      </c>
      <c r="J5140">
        <v>5</v>
      </c>
      <c r="K5140">
        <v>977.25</v>
      </c>
    </row>
    <row r="5141" spans="1:11" x14ac:dyDescent="0.25">
      <c r="A5141" t="s">
        <v>6008</v>
      </c>
      <c r="B5141" t="str">
        <f>C5141&amp;"-"&amp;COUNTIF(C$2:C5141,C5141)</f>
        <v>221867-19</v>
      </c>
      <c r="C5141">
        <v>221867</v>
      </c>
      <c r="D5141" s="57">
        <v>45226</v>
      </c>
      <c r="E5141" s="84" t="str">
        <f>F5141&amp;"-"&amp;COUNTIF($F$2:F5141,F5141)</f>
        <v>TEADIT-347</v>
      </c>
      <c r="F5141" s="84" t="str">
        <f t="shared" si="194"/>
        <v>TEADIT</v>
      </c>
      <c r="G5141" t="s">
        <v>8594</v>
      </c>
      <c r="H5141" s="62">
        <v>62948658000187</v>
      </c>
      <c r="I5141" t="s">
        <v>869</v>
      </c>
      <c r="J5141">
        <v>51</v>
      </c>
      <c r="K5141">
        <v>1070.1300000000001</v>
      </c>
    </row>
    <row r="5142" spans="1:11" x14ac:dyDescent="0.25">
      <c r="A5142" t="s">
        <v>6008</v>
      </c>
      <c r="B5142" t="str">
        <f>C5142&amp;"-"&amp;COUNTIF(C$2:C5142,C5142)</f>
        <v>221867-20</v>
      </c>
      <c r="C5142">
        <v>221867</v>
      </c>
      <c r="D5142" s="57">
        <v>45226</v>
      </c>
      <c r="E5142" s="84" t="str">
        <f>F5142&amp;"-"&amp;COUNTIF($F$2:F5142,F5142)</f>
        <v>TEADIT-348</v>
      </c>
      <c r="F5142" s="84" t="str">
        <f t="shared" si="194"/>
        <v>TEADIT</v>
      </c>
      <c r="G5142" t="s">
        <v>8594</v>
      </c>
      <c r="H5142" s="62">
        <v>62948658000187</v>
      </c>
      <c r="I5142" t="s">
        <v>869</v>
      </c>
      <c r="J5142">
        <v>4</v>
      </c>
      <c r="K5142">
        <v>132.46</v>
      </c>
    </row>
    <row r="5143" spans="1:11" x14ac:dyDescent="0.25">
      <c r="A5143" t="s">
        <v>6008</v>
      </c>
      <c r="B5143" t="str">
        <f>C5143&amp;"-"&amp;COUNTIF(C$2:C5143,C5143)</f>
        <v>221867-21</v>
      </c>
      <c r="C5143">
        <v>221867</v>
      </c>
      <c r="D5143" s="57">
        <v>45226</v>
      </c>
      <c r="E5143" s="84" t="str">
        <f>F5143&amp;"-"&amp;COUNTIF($F$2:F5143,F5143)</f>
        <v>TEADIT-349</v>
      </c>
      <c r="F5143" s="84" t="str">
        <f t="shared" si="194"/>
        <v>TEADIT</v>
      </c>
      <c r="G5143" t="s">
        <v>8594</v>
      </c>
      <c r="H5143" s="62">
        <v>62948658000187</v>
      </c>
      <c r="I5143" t="s">
        <v>869</v>
      </c>
      <c r="J5143">
        <v>2</v>
      </c>
      <c r="K5143">
        <v>89.07</v>
      </c>
    </row>
    <row r="5144" spans="1:11" x14ac:dyDescent="0.25">
      <c r="A5144" t="s">
        <v>6008</v>
      </c>
      <c r="B5144" t="str">
        <f>C5144&amp;"-"&amp;COUNTIF(C$2:C5144,C5144)</f>
        <v>221867-22</v>
      </c>
      <c r="C5144">
        <v>221867</v>
      </c>
      <c r="D5144" s="57">
        <v>45226</v>
      </c>
      <c r="E5144" s="84" t="str">
        <f>F5144&amp;"-"&amp;COUNTIF($F$2:F5144,F5144)</f>
        <v>TEADIT-350</v>
      </c>
      <c r="F5144" s="84" t="str">
        <f t="shared" si="194"/>
        <v>TEADIT</v>
      </c>
      <c r="G5144" t="s">
        <v>8594</v>
      </c>
      <c r="H5144" s="62">
        <v>62948658000187</v>
      </c>
      <c r="I5144" t="s">
        <v>869</v>
      </c>
      <c r="J5144">
        <v>3</v>
      </c>
      <c r="K5144">
        <v>1513.74</v>
      </c>
    </row>
    <row r="5145" spans="1:11" x14ac:dyDescent="0.25">
      <c r="A5145" t="s">
        <v>6008</v>
      </c>
      <c r="B5145" t="str">
        <f>C5145&amp;"-"&amp;COUNTIF(C$2:C5145,C5145)</f>
        <v>221867-23</v>
      </c>
      <c r="C5145">
        <v>221867</v>
      </c>
      <c r="D5145" s="57">
        <v>45226</v>
      </c>
      <c r="E5145" s="84" t="str">
        <f>F5145&amp;"-"&amp;COUNTIF($F$2:F5145,F5145)</f>
        <v>TEADIT-351</v>
      </c>
      <c r="F5145" s="84" t="str">
        <f t="shared" si="194"/>
        <v>TEADIT</v>
      </c>
      <c r="G5145" t="s">
        <v>8594</v>
      </c>
      <c r="H5145" s="62">
        <v>62948658000187</v>
      </c>
      <c r="I5145" t="s">
        <v>869</v>
      </c>
      <c r="J5145">
        <v>53</v>
      </c>
      <c r="K5145">
        <v>2901.38</v>
      </c>
    </row>
    <row r="5146" spans="1:11" x14ac:dyDescent="0.25">
      <c r="A5146" t="s">
        <v>6008</v>
      </c>
      <c r="B5146" t="str">
        <f>C5146&amp;"-"&amp;COUNTIF(C$2:C5146,C5146)</f>
        <v>221867-24</v>
      </c>
      <c r="C5146">
        <v>221867</v>
      </c>
      <c r="D5146" s="57">
        <v>45226</v>
      </c>
      <c r="E5146" s="84" t="str">
        <f>F5146&amp;"-"&amp;COUNTIF($F$2:F5146,F5146)</f>
        <v>TEADIT-352</v>
      </c>
      <c r="F5146" s="84" t="str">
        <f t="shared" si="194"/>
        <v>TEADIT</v>
      </c>
      <c r="G5146" t="s">
        <v>8594</v>
      </c>
      <c r="H5146" s="62">
        <v>62948658000187</v>
      </c>
      <c r="I5146" t="s">
        <v>869</v>
      </c>
      <c r="J5146">
        <v>73</v>
      </c>
      <c r="K5146">
        <v>6186.39</v>
      </c>
    </row>
    <row r="5147" spans="1:11" x14ac:dyDescent="0.25">
      <c r="A5147" t="s">
        <v>6008</v>
      </c>
      <c r="B5147" t="str">
        <f>C5147&amp;"-"&amp;COUNTIF(C$2:C5147,C5147)</f>
        <v>221867-25</v>
      </c>
      <c r="C5147">
        <v>221867</v>
      </c>
      <c r="D5147" s="57">
        <v>45226</v>
      </c>
      <c r="E5147" s="84" t="str">
        <f>F5147&amp;"-"&amp;COUNTIF($F$2:F5147,F5147)</f>
        <v>TEADIT-353</v>
      </c>
      <c r="F5147" s="84" t="str">
        <f t="shared" si="194"/>
        <v>TEADIT</v>
      </c>
      <c r="G5147" t="s">
        <v>8594</v>
      </c>
      <c r="H5147" s="62">
        <v>62948658000187</v>
      </c>
      <c r="I5147" t="s">
        <v>869</v>
      </c>
      <c r="J5147">
        <v>20</v>
      </c>
      <c r="K5147">
        <v>2684.86</v>
      </c>
    </row>
    <row r="5148" spans="1:11" x14ac:dyDescent="0.25">
      <c r="A5148" t="s">
        <v>6008</v>
      </c>
      <c r="B5148" t="str">
        <f>C5148&amp;"-"&amp;COUNTIF(C$2:C5148,C5148)</f>
        <v>221867-26</v>
      </c>
      <c r="C5148">
        <v>221867</v>
      </c>
      <c r="D5148" s="57">
        <v>45226</v>
      </c>
      <c r="E5148" s="84" t="str">
        <f>F5148&amp;"-"&amp;COUNTIF($F$2:F5148,F5148)</f>
        <v>TEADIT-354</v>
      </c>
      <c r="F5148" s="84" t="str">
        <f t="shared" si="194"/>
        <v>TEADIT</v>
      </c>
      <c r="G5148" t="s">
        <v>8594</v>
      </c>
      <c r="H5148" s="62">
        <v>62948658000187</v>
      </c>
      <c r="I5148" t="s">
        <v>869</v>
      </c>
      <c r="J5148">
        <v>11</v>
      </c>
      <c r="K5148">
        <v>2441.38</v>
      </c>
    </row>
    <row r="5149" spans="1:11" x14ac:dyDescent="0.25">
      <c r="A5149" t="s">
        <v>6008</v>
      </c>
      <c r="B5149" t="str">
        <f>C5149&amp;"-"&amp;COUNTIF(C$2:C5149,C5149)</f>
        <v>221867-27</v>
      </c>
      <c r="C5149">
        <v>221867</v>
      </c>
      <c r="D5149" s="57">
        <v>45226</v>
      </c>
      <c r="E5149" s="84" t="str">
        <f>F5149&amp;"-"&amp;COUNTIF($F$2:F5149,F5149)</f>
        <v>TEADIT-355</v>
      </c>
      <c r="F5149" s="84" t="str">
        <f t="shared" si="194"/>
        <v>TEADIT</v>
      </c>
      <c r="G5149" t="s">
        <v>8594</v>
      </c>
      <c r="H5149" s="62">
        <v>62948658000187</v>
      </c>
      <c r="I5149" t="s">
        <v>869</v>
      </c>
      <c r="J5149">
        <v>38</v>
      </c>
      <c r="K5149">
        <v>740.77</v>
      </c>
    </row>
    <row r="5150" spans="1:11" x14ac:dyDescent="0.25">
      <c r="A5150" t="s">
        <v>5990</v>
      </c>
      <c r="B5150" t="str">
        <f>C5150&amp;"-"&amp;COUNTIF(C$2:C5150,C5150)</f>
        <v>30421-1</v>
      </c>
      <c r="C5150">
        <v>30421</v>
      </c>
      <c r="D5150" s="57">
        <v>45229</v>
      </c>
      <c r="E5150" s="84" t="str">
        <f>F5150&amp;"-"&amp;COUNTIF($F$2:F5150,F5150)</f>
        <v>WK-192</v>
      </c>
      <c r="F5150" s="84" t="str">
        <f t="shared" si="194"/>
        <v>WK</v>
      </c>
      <c r="G5150" t="s">
        <v>8586</v>
      </c>
      <c r="H5150" s="62">
        <v>97434047000103</v>
      </c>
      <c r="I5150" t="s">
        <v>5984</v>
      </c>
      <c r="J5150">
        <v>42</v>
      </c>
      <c r="K5150">
        <v>41514.06</v>
      </c>
    </row>
    <row r="5151" spans="1:11" x14ac:dyDescent="0.25">
      <c r="A5151" t="s">
        <v>5977</v>
      </c>
      <c r="B5151" t="str">
        <f>C5151&amp;"-"&amp;COUNTIF(C$2:C5151,C5151)</f>
        <v>30452-1</v>
      </c>
      <c r="C5151">
        <v>30452</v>
      </c>
      <c r="D5151" s="57">
        <v>45229</v>
      </c>
      <c r="E5151" s="84" t="str">
        <f>F5151&amp;"-"&amp;COUNTIF($F$2:F5151,F5151)</f>
        <v>WK-193</v>
      </c>
      <c r="F5151" s="84" t="str">
        <f t="shared" si="194"/>
        <v>WK</v>
      </c>
      <c r="G5151" t="s">
        <v>8586</v>
      </c>
      <c r="H5151" s="62">
        <v>97434047000103</v>
      </c>
      <c r="I5151" t="s">
        <v>4726</v>
      </c>
      <c r="J5151">
        <v>14.64</v>
      </c>
      <c r="K5151">
        <v>11873.04</v>
      </c>
    </row>
    <row r="5152" spans="1:11" x14ac:dyDescent="0.25">
      <c r="A5152" t="s">
        <v>6033</v>
      </c>
      <c r="B5152" t="str">
        <f>C5152&amp;"-"&amp;COUNTIF(C$2:C5152,C5152)</f>
        <v>30452-2</v>
      </c>
      <c r="C5152">
        <v>30452</v>
      </c>
      <c r="D5152" s="57">
        <v>45229</v>
      </c>
      <c r="E5152" s="84" t="str">
        <f>F5152&amp;"-"&amp;COUNTIF($F$2:F5152,F5152)</f>
        <v>WK-194</v>
      </c>
      <c r="F5152" s="84" t="str">
        <f t="shared" si="194"/>
        <v>WK</v>
      </c>
      <c r="G5152" t="s">
        <v>8586</v>
      </c>
      <c r="H5152" s="62">
        <v>97434047000103</v>
      </c>
      <c r="I5152" t="s">
        <v>4726</v>
      </c>
      <c r="J5152">
        <v>7.32</v>
      </c>
      <c r="K5152">
        <v>1361.52</v>
      </c>
    </row>
    <row r="5153" spans="1:11" x14ac:dyDescent="0.25">
      <c r="A5153" t="s">
        <v>5980</v>
      </c>
      <c r="B5153" t="str">
        <f>C5153&amp;"-"&amp;COUNTIF(C$2:C5153,C5153)</f>
        <v>30452-3</v>
      </c>
      <c r="C5153">
        <v>30452</v>
      </c>
      <c r="D5153" s="57">
        <v>45229</v>
      </c>
      <c r="E5153" s="84" t="str">
        <f>F5153&amp;"-"&amp;COUNTIF($F$2:F5153,F5153)</f>
        <v>WK-195</v>
      </c>
      <c r="F5153" s="84" t="str">
        <f t="shared" si="194"/>
        <v>WK</v>
      </c>
      <c r="G5153" t="s">
        <v>8586</v>
      </c>
      <c r="H5153" s="62">
        <v>97434047000103</v>
      </c>
      <c r="I5153" t="s">
        <v>4726</v>
      </c>
      <c r="J5153">
        <v>7.32</v>
      </c>
      <c r="K5153">
        <v>11426.52</v>
      </c>
    </row>
    <row r="5154" spans="1:11" x14ac:dyDescent="0.25">
      <c r="A5154" t="s">
        <v>5980</v>
      </c>
      <c r="B5154" t="str">
        <f>C5154&amp;"-"&amp;COUNTIF(C$2:C5154,C5154)</f>
        <v>30452-4</v>
      </c>
      <c r="C5154">
        <v>30452</v>
      </c>
      <c r="D5154" s="57">
        <v>45229</v>
      </c>
      <c r="E5154" s="84" t="str">
        <f>F5154&amp;"-"&amp;COUNTIF($F$2:F5154,F5154)</f>
        <v>WK-196</v>
      </c>
      <c r="F5154" s="84" t="str">
        <f t="shared" si="194"/>
        <v>WK</v>
      </c>
      <c r="G5154" t="s">
        <v>8586</v>
      </c>
      <c r="H5154" s="62">
        <v>97434047000103</v>
      </c>
      <c r="I5154" t="s">
        <v>4726</v>
      </c>
      <c r="J5154">
        <v>7.32</v>
      </c>
      <c r="K5154">
        <v>7758.1</v>
      </c>
    </row>
    <row r="5155" spans="1:11" x14ac:dyDescent="0.25">
      <c r="A5155" t="s">
        <v>6045</v>
      </c>
      <c r="B5155" t="str">
        <f>C5155&amp;"-"&amp;COUNTIF(C$2:C5155,C5155)</f>
        <v>76810-1</v>
      </c>
      <c r="C5155">
        <v>76810</v>
      </c>
      <c r="D5155" s="57">
        <v>45230</v>
      </c>
      <c r="E5155" s="84" t="str">
        <f>F5155&amp;"-"&amp;COUNTIF($F$2:F5155,F5155)</f>
        <v>FIBRA-1</v>
      </c>
      <c r="F5155" s="84" t="str">
        <f t="shared" si="194"/>
        <v>FIBRA</v>
      </c>
      <c r="G5155" t="s">
        <v>8615</v>
      </c>
      <c r="H5155" s="62">
        <v>8381863000168</v>
      </c>
      <c r="I5155" t="s">
        <v>869</v>
      </c>
      <c r="J5155">
        <v>2142</v>
      </c>
      <c r="K5155">
        <v>4026.96</v>
      </c>
    </row>
    <row r="5156" spans="1:11" x14ac:dyDescent="0.25">
      <c r="A5156" t="s">
        <v>6045</v>
      </c>
      <c r="B5156" t="str">
        <f>C5156&amp;"-"&amp;COUNTIF(C$2:C5156,C5156)</f>
        <v>76810-2</v>
      </c>
      <c r="C5156">
        <v>76810</v>
      </c>
      <c r="D5156" s="57">
        <v>45230</v>
      </c>
      <c r="E5156" s="84" t="str">
        <f>F5156&amp;"-"&amp;COUNTIF($F$2:F5156,F5156)</f>
        <v>FIBRA-2</v>
      </c>
      <c r="F5156" s="84" t="str">
        <f t="shared" si="194"/>
        <v>FIBRA</v>
      </c>
      <c r="G5156" t="s">
        <v>8615</v>
      </c>
      <c r="H5156" s="62">
        <v>8381863000168</v>
      </c>
      <c r="I5156" t="s">
        <v>869</v>
      </c>
      <c r="J5156">
        <v>1000</v>
      </c>
      <c r="K5156">
        <v>2610</v>
      </c>
    </row>
    <row r="5157" spans="1:11" x14ac:dyDescent="0.25">
      <c r="A5157" t="s">
        <v>6037</v>
      </c>
      <c r="B5157" t="str">
        <f>C5157&amp;"-"&amp;COUNTIF(C$2:C5157,C5157)</f>
        <v>173670-1</v>
      </c>
      <c r="C5157">
        <v>173670</v>
      </c>
      <c r="D5157" s="57">
        <v>45230</v>
      </c>
      <c r="E5157" s="84" t="str">
        <f>F5157&amp;"-"&amp;COUNTIF($F$2:F5157,F5157)</f>
        <v>H-144</v>
      </c>
      <c r="F5157" s="84" t="str">
        <f t="shared" si="194"/>
        <v>H</v>
      </c>
      <c r="G5157" t="s">
        <v>8589</v>
      </c>
      <c r="H5157" s="62">
        <v>62312426000138</v>
      </c>
      <c r="I5157" t="s">
        <v>869</v>
      </c>
      <c r="J5157">
        <v>3</v>
      </c>
      <c r="K5157">
        <v>441</v>
      </c>
    </row>
    <row r="5158" spans="1:11" x14ac:dyDescent="0.25">
      <c r="A5158" t="s">
        <v>6004</v>
      </c>
      <c r="B5158" t="str">
        <f>C5158&amp;"-"&amp;COUNTIF(C$2:C5158,C5158)</f>
        <v>173670-2</v>
      </c>
      <c r="C5158">
        <v>173670</v>
      </c>
      <c r="D5158" s="57">
        <v>45230</v>
      </c>
      <c r="E5158" s="84" t="str">
        <f>F5158&amp;"-"&amp;COUNTIF($F$2:F5158,F5158)</f>
        <v>H-145</v>
      </c>
      <c r="F5158" s="84" t="str">
        <f t="shared" si="194"/>
        <v>H</v>
      </c>
      <c r="G5158" t="s">
        <v>8589</v>
      </c>
      <c r="H5158" s="62">
        <v>62312426000138</v>
      </c>
      <c r="I5158" t="s">
        <v>869</v>
      </c>
      <c r="J5158">
        <v>3</v>
      </c>
      <c r="K5158">
        <v>733.5</v>
      </c>
    </row>
    <row r="5159" spans="1:11" x14ac:dyDescent="0.25">
      <c r="A5159" t="s">
        <v>6004</v>
      </c>
      <c r="B5159" t="str">
        <f>C5159&amp;"-"&amp;COUNTIF(C$2:C5159,C5159)</f>
        <v>173670-3</v>
      </c>
      <c r="C5159">
        <v>173670</v>
      </c>
      <c r="D5159" s="57">
        <v>45230</v>
      </c>
      <c r="E5159" s="84" t="str">
        <f>F5159&amp;"-"&amp;COUNTIF($F$2:F5159,F5159)</f>
        <v>H-146</v>
      </c>
      <c r="F5159" s="84" t="str">
        <f t="shared" si="194"/>
        <v>H</v>
      </c>
      <c r="G5159" t="s">
        <v>8589</v>
      </c>
      <c r="H5159" s="62">
        <v>62312426000138</v>
      </c>
      <c r="I5159" t="s">
        <v>869</v>
      </c>
      <c r="J5159">
        <v>1</v>
      </c>
      <c r="K5159">
        <v>285</v>
      </c>
    </row>
    <row r="5160" spans="1:11" x14ac:dyDescent="0.25">
      <c r="A5160" t="s">
        <v>6037</v>
      </c>
      <c r="B5160" t="str">
        <f>C5160&amp;"-"&amp;COUNTIF(C$2:C5160,C5160)</f>
        <v>173670-4</v>
      </c>
      <c r="C5160">
        <v>173670</v>
      </c>
      <c r="D5160" s="57">
        <v>45230</v>
      </c>
      <c r="E5160" s="84" t="str">
        <f>F5160&amp;"-"&amp;COUNTIF($F$2:F5160,F5160)</f>
        <v>H-147</v>
      </c>
      <c r="F5160" s="84" t="str">
        <f t="shared" si="194"/>
        <v>H</v>
      </c>
      <c r="G5160" t="s">
        <v>8589</v>
      </c>
      <c r="H5160" s="62">
        <v>62312426000138</v>
      </c>
      <c r="I5160" t="s">
        <v>869</v>
      </c>
      <c r="J5160">
        <v>1</v>
      </c>
      <c r="K5160">
        <v>475.65</v>
      </c>
    </row>
    <row r="5161" spans="1:11" x14ac:dyDescent="0.25">
      <c r="A5161" t="s">
        <v>5958</v>
      </c>
      <c r="B5161" t="str">
        <f>C5161&amp;"-"&amp;COUNTIF(C$2:C5161,C5161)</f>
        <v>77092-1</v>
      </c>
      <c r="C5161">
        <v>77092</v>
      </c>
      <c r="D5161" s="57">
        <v>45230</v>
      </c>
      <c r="E5161" s="84" t="str">
        <f>F5161&amp;"-"&amp;COUNTIF($F$2:F5161,F5161)</f>
        <v>METASA-3602</v>
      </c>
      <c r="F5161" s="84" t="str">
        <f t="shared" si="194"/>
        <v>METASA</v>
      </c>
      <c r="G5161" t="s">
        <v>8581</v>
      </c>
      <c r="H5161" s="62">
        <v>88416482000106</v>
      </c>
      <c r="I5161" t="s">
        <v>30</v>
      </c>
      <c r="J5161">
        <v>432.83</v>
      </c>
      <c r="K5161">
        <v>7306.17</v>
      </c>
    </row>
    <row r="5162" spans="1:11" x14ac:dyDescent="0.25">
      <c r="A5162" t="s">
        <v>5958</v>
      </c>
      <c r="B5162" t="str">
        <f>C5162&amp;"-"&amp;COUNTIF(C$2:C5162,C5162)</f>
        <v>77092-2</v>
      </c>
      <c r="C5162">
        <v>77092</v>
      </c>
      <c r="D5162" s="57">
        <v>45230</v>
      </c>
      <c r="E5162" s="84" t="str">
        <f>F5162&amp;"-"&amp;COUNTIF($F$2:F5162,F5162)</f>
        <v>METASA-3603</v>
      </c>
      <c r="F5162" s="84" t="str">
        <f t="shared" si="194"/>
        <v>METASA</v>
      </c>
      <c r="G5162" t="s">
        <v>8581</v>
      </c>
      <c r="H5162" s="62">
        <v>88416482000106</v>
      </c>
      <c r="I5162" t="s">
        <v>30</v>
      </c>
      <c r="J5162">
        <v>657.67</v>
      </c>
      <c r="K5162">
        <v>8793.0499999999993</v>
      </c>
    </row>
    <row r="5163" spans="1:11" x14ac:dyDescent="0.25">
      <c r="A5163" t="s">
        <v>5958</v>
      </c>
      <c r="B5163" t="str">
        <f>C5163&amp;"-"&amp;COUNTIF(C$2:C5163,C5163)</f>
        <v>77092-3</v>
      </c>
      <c r="C5163">
        <v>77092</v>
      </c>
      <c r="D5163" s="57">
        <v>45230</v>
      </c>
      <c r="E5163" s="84" t="str">
        <f>F5163&amp;"-"&amp;COUNTIF($F$2:F5163,F5163)</f>
        <v>METASA-3604</v>
      </c>
      <c r="F5163" s="84" t="str">
        <f t="shared" si="194"/>
        <v>METASA</v>
      </c>
      <c r="G5163" t="s">
        <v>8581</v>
      </c>
      <c r="H5163" s="62">
        <v>88416482000106</v>
      </c>
      <c r="I5163" t="s">
        <v>30</v>
      </c>
      <c r="J5163">
        <v>4.74</v>
      </c>
      <c r="K5163">
        <v>80.010000000000005</v>
      </c>
    </row>
    <row r="5164" spans="1:11" x14ac:dyDescent="0.25">
      <c r="A5164" t="s">
        <v>5958</v>
      </c>
      <c r="B5164" t="str">
        <f>C5164&amp;"-"&amp;COUNTIF(C$2:C5164,C5164)</f>
        <v>77092-4</v>
      </c>
      <c r="C5164">
        <v>77092</v>
      </c>
      <c r="D5164" s="57">
        <v>45230</v>
      </c>
      <c r="E5164" s="84" t="str">
        <f>F5164&amp;"-"&amp;COUNTIF($F$2:F5164,F5164)</f>
        <v>METASA-3605</v>
      </c>
      <c r="F5164" s="84" t="str">
        <f t="shared" si="194"/>
        <v>METASA</v>
      </c>
      <c r="G5164" t="s">
        <v>8581</v>
      </c>
      <c r="H5164" s="62">
        <v>88416482000106</v>
      </c>
      <c r="I5164" t="s">
        <v>30</v>
      </c>
      <c r="J5164">
        <v>444.63</v>
      </c>
      <c r="K5164">
        <v>6429.35</v>
      </c>
    </row>
    <row r="5165" spans="1:11" x14ac:dyDescent="0.25">
      <c r="A5165" t="s">
        <v>5958</v>
      </c>
      <c r="B5165" t="str">
        <f>C5165&amp;"-"&amp;COUNTIF(C$2:C5165,C5165)</f>
        <v>77092-5</v>
      </c>
      <c r="C5165">
        <v>77092</v>
      </c>
      <c r="D5165" s="57">
        <v>45230</v>
      </c>
      <c r="E5165" s="84" t="str">
        <f>F5165&amp;"-"&amp;COUNTIF($F$2:F5165,F5165)</f>
        <v>METASA-3606</v>
      </c>
      <c r="F5165" s="84" t="str">
        <f t="shared" si="194"/>
        <v>METASA</v>
      </c>
      <c r="G5165" t="s">
        <v>8581</v>
      </c>
      <c r="H5165" s="62">
        <v>88416482000106</v>
      </c>
      <c r="I5165" t="s">
        <v>30</v>
      </c>
      <c r="J5165">
        <v>29.2</v>
      </c>
      <c r="K5165">
        <v>475.96</v>
      </c>
    </row>
    <row r="5166" spans="1:11" x14ac:dyDescent="0.25">
      <c r="A5166" t="s">
        <v>5958</v>
      </c>
      <c r="B5166" t="str">
        <f>C5166&amp;"-"&amp;COUNTIF(C$2:C5166,C5166)</f>
        <v>77092-6</v>
      </c>
      <c r="C5166">
        <v>77092</v>
      </c>
      <c r="D5166" s="57">
        <v>45230</v>
      </c>
      <c r="E5166" s="84" t="str">
        <f>F5166&amp;"-"&amp;COUNTIF($F$2:F5166,F5166)</f>
        <v>METASA-3607</v>
      </c>
      <c r="F5166" s="84" t="str">
        <f t="shared" si="194"/>
        <v>METASA</v>
      </c>
      <c r="G5166" t="s">
        <v>8581</v>
      </c>
      <c r="H5166" s="62">
        <v>88416482000106</v>
      </c>
      <c r="I5166" t="s">
        <v>30</v>
      </c>
      <c r="J5166">
        <v>992.79</v>
      </c>
      <c r="K5166">
        <v>25663.62</v>
      </c>
    </row>
    <row r="5167" spans="1:11" x14ac:dyDescent="0.25">
      <c r="A5167" t="s">
        <v>5958</v>
      </c>
      <c r="B5167" t="str">
        <f>C5167&amp;"-"&amp;COUNTIF(C$2:C5167,C5167)</f>
        <v>77092-7</v>
      </c>
      <c r="C5167">
        <v>77092</v>
      </c>
      <c r="D5167" s="57">
        <v>45230</v>
      </c>
      <c r="E5167" s="84" t="str">
        <f>F5167&amp;"-"&amp;COUNTIF($F$2:F5167,F5167)</f>
        <v>METASA-3608</v>
      </c>
      <c r="F5167" s="84" t="str">
        <f t="shared" si="194"/>
        <v>METASA</v>
      </c>
      <c r="G5167" t="s">
        <v>8581</v>
      </c>
      <c r="H5167" s="62">
        <v>88416482000106</v>
      </c>
      <c r="I5167" t="s">
        <v>30</v>
      </c>
      <c r="J5167">
        <v>335.41</v>
      </c>
      <c r="K5167">
        <v>4484.43</v>
      </c>
    </row>
    <row r="5168" spans="1:11" x14ac:dyDescent="0.25">
      <c r="A5168" t="s">
        <v>5958</v>
      </c>
      <c r="B5168" t="str">
        <f>C5168&amp;"-"&amp;COUNTIF(C$2:C5168,C5168)</f>
        <v>77092-8</v>
      </c>
      <c r="C5168">
        <v>77092</v>
      </c>
      <c r="D5168" s="57">
        <v>45230</v>
      </c>
      <c r="E5168" s="84" t="str">
        <f>F5168&amp;"-"&amp;COUNTIF($F$2:F5168,F5168)</f>
        <v>METASA-3609</v>
      </c>
      <c r="F5168" s="84" t="str">
        <f t="shared" si="194"/>
        <v>METASA</v>
      </c>
      <c r="G5168" t="s">
        <v>8581</v>
      </c>
      <c r="H5168" s="62">
        <v>88416482000106</v>
      </c>
      <c r="I5168" t="s">
        <v>30</v>
      </c>
      <c r="J5168">
        <v>7261.78</v>
      </c>
      <c r="K5168">
        <v>105005.34</v>
      </c>
    </row>
    <row r="5169" spans="1:11" x14ac:dyDescent="0.25">
      <c r="A5169" t="s">
        <v>5958</v>
      </c>
      <c r="B5169" t="str">
        <f>C5169&amp;"-"&amp;COUNTIF(C$2:C5169,C5169)</f>
        <v>77092-9</v>
      </c>
      <c r="C5169">
        <v>77092</v>
      </c>
      <c r="D5169" s="57">
        <v>45230</v>
      </c>
      <c r="E5169" s="84" t="str">
        <f>F5169&amp;"-"&amp;COUNTIF($F$2:F5169,F5169)</f>
        <v>METASA-3610</v>
      </c>
      <c r="F5169" s="84" t="str">
        <f t="shared" si="194"/>
        <v>METASA</v>
      </c>
      <c r="G5169" t="s">
        <v>8581</v>
      </c>
      <c r="H5169" s="62">
        <v>88416482000106</v>
      </c>
      <c r="I5169" t="s">
        <v>30</v>
      </c>
      <c r="J5169">
        <v>915.21</v>
      </c>
      <c r="K5169">
        <v>13929.5</v>
      </c>
    </row>
    <row r="5170" spans="1:11" x14ac:dyDescent="0.25">
      <c r="A5170" t="s">
        <v>5958</v>
      </c>
      <c r="B5170" t="str">
        <f>C5170&amp;"-"&amp;COUNTIF(C$2:C5170,C5170)</f>
        <v>77092-10</v>
      </c>
      <c r="C5170">
        <v>77092</v>
      </c>
      <c r="D5170" s="57">
        <v>45230</v>
      </c>
      <c r="E5170" s="84" t="str">
        <f>F5170&amp;"-"&amp;COUNTIF($F$2:F5170,F5170)</f>
        <v>METASA-3611</v>
      </c>
      <c r="F5170" s="84" t="str">
        <f t="shared" si="194"/>
        <v>METASA</v>
      </c>
      <c r="G5170" t="s">
        <v>8581</v>
      </c>
      <c r="H5170" s="62">
        <v>88416482000106</v>
      </c>
      <c r="I5170" t="s">
        <v>30</v>
      </c>
      <c r="J5170">
        <v>13.96</v>
      </c>
      <c r="K5170">
        <v>235.64</v>
      </c>
    </row>
    <row r="5171" spans="1:11" x14ac:dyDescent="0.25">
      <c r="A5171" t="s">
        <v>5958</v>
      </c>
      <c r="B5171" t="str">
        <f>C5171&amp;"-"&amp;COUNTIF(C$2:C5171,C5171)</f>
        <v>77092-11</v>
      </c>
      <c r="C5171">
        <v>77092</v>
      </c>
      <c r="D5171" s="57">
        <v>45230</v>
      </c>
      <c r="E5171" s="84" t="str">
        <f>F5171&amp;"-"&amp;COUNTIF($F$2:F5171,F5171)</f>
        <v>METASA-3612</v>
      </c>
      <c r="F5171" s="84" t="str">
        <f t="shared" si="194"/>
        <v>METASA</v>
      </c>
      <c r="G5171" t="s">
        <v>8581</v>
      </c>
      <c r="H5171" s="62">
        <v>88416482000106</v>
      </c>
      <c r="I5171" t="s">
        <v>30</v>
      </c>
      <c r="J5171">
        <v>234.51</v>
      </c>
      <c r="K5171">
        <v>3569.25</v>
      </c>
    </row>
    <row r="5172" spans="1:11" x14ac:dyDescent="0.25">
      <c r="A5172" t="s">
        <v>5958</v>
      </c>
      <c r="B5172" t="str">
        <f>C5172&amp;"-"&amp;COUNTIF(C$2:C5172,C5172)</f>
        <v>77092-12</v>
      </c>
      <c r="C5172">
        <v>77092</v>
      </c>
      <c r="D5172" s="57">
        <v>45230</v>
      </c>
      <c r="E5172" s="84" t="str">
        <f>F5172&amp;"-"&amp;COUNTIF($F$2:F5172,F5172)</f>
        <v>METASA-3613</v>
      </c>
      <c r="F5172" s="84" t="str">
        <f t="shared" si="194"/>
        <v>METASA</v>
      </c>
      <c r="G5172" t="s">
        <v>8581</v>
      </c>
      <c r="H5172" s="62">
        <v>88416482000106</v>
      </c>
      <c r="I5172" t="s">
        <v>30</v>
      </c>
      <c r="J5172">
        <v>969.76</v>
      </c>
      <c r="K5172">
        <v>15574.35</v>
      </c>
    </row>
    <row r="5173" spans="1:11" x14ac:dyDescent="0.25">
      <c r="A5173" t="s">
        <v>5958</v>
      </c>
      <c r="B5173" t="str">
        <f>C5173&amp;"-"&amp;COUNTIF(C$2:C5173,C5173)</f>
        <v>77092-13</v>
      </c>
      <c r="C5173">
        <v>77092</v>
      </c>
      <c r="D5173" s="57">
        <v>45230</v>
      </c>
      <c r="E5173" s="84" t="str">
        <f>F5173&amp;"-"&amp;COUNTIF($F$2:F5173,F5173)</f>
        <v>METASA-3614</v>
      </c>
      <c r="F5173" s="84" t="str">
        <f t="shared" si="194"/>
        <v>METASA</v>
      </c>
      <c r="G5173" t="s">
        <v>8581</v>
      </c>
      <c r="H5173" s="62">
        <v>88416482000106</v>
      </c>
      <c r="I5173" t="s">
        <v>30</v>
      </c>
      <c r="J5173">
        <v>1443.38</v>
      </c>
      <c r="K5173">
        <v>19297.990000000002</v>
      </c>
    </row>
    <row r="5174" spans="1:11" x14ac:dyDescent="0.25">
      <c r="A5174" t="s">
        <v>5958</v>
      </c>
      <c r="B5174" t="str">
        <f>C5174&amp;"-"&amp;COUNTIF(C$2:C5174,C5174)</f>
        <v>77092-14</v>
      </c>
      <c r="C5174">
        <v>77092</v>
      </c>
      <c r="D5174" s="57">
        <v>45230</v>
      </c>
      <c r="E5174" s="84" t="str">
        <f>F5174&amp;"-"&amp;COUNTIF($F$2:F5174,F5174)</f>
        <v>METASA-3615</v>
      </c>
      <c r="F5174" s="84" t="str">
        <f t="shared" si="194"/>
        <v>METASA</v>
      </c>
      <c r="G5174" t="s">
        <v>8581</v>
      </c>
      <c r="H5174" s="62">
        <v>88416482000106</v>
      </c>
      <c r="I5174" t="s">
        <v>30</v>
      </c>
      <c r="J5174">
        <v>282.95999999999998</v>
      </c>
      <c r="K5174">
        <v>4306.6499999999996</v>
      </c>
    </row>
    <row r="5175" spans="1:11" x14ac:dyDescent="0.25">
      <c r="A5175" t="s">
        <v>6037</v>
      </c>
      <c r="B5175" t="str">
        <f>C5175&amp;"-"&amp;COUNTIF(C$2:C5175,C5175)</f>
        <v>3784-1</v>
      </c>
      <c r="C5175">
        <v>3784</v>
      </c>
      <c r="D5175" s="57">
        <v>45231</v>
      </c>
      <c r="E5175" s="84" t="str">
        <f>F5175&amp;"-"&amp;COUNTIF($F$2:F5175,F5175)</f>
        <v>CIL-109</v>
      </c>
      <c r="F5175" s="84" t="str">
        <f t="shared" si="194"/>
        <v>CIL</v>
      </c>
      <c r="G5175" t="s">
        <v>8610</v>
      </c>
      <c r="H5175" s="62">
        <v>97533434000199</v>
      </c>
      <c r="I5175" t="s">
        <v>869</v>
      </c>
      <c r="J5175">
        <v>12</v>
      </c>
      <c r="K5175">
        <v>47880</v>
      </c>
    </row>
    <row r="5176" spans="1:11" x14ac:dyDescent="0.25">
      <c r="A5176" t="s">
        <v>6037</v>
      </c>
      <c r="B5176" t="str">
        <f>C5176&amp;"-"&amp;COUNTIF(C$2:C5176,C5176)</f>
        <v>3785-1</v>
      </c>
      <c r="C5176">
        <v>3785</v>
      </c>
      <c r="D5176" s="57">
        <v>45231</v>
      </c>
      <c r="E5176" s="84" t="str">
        <f>F5176&amp;"-"&amp;COUNTIF($F$2:F5176,F5176)</f>
        <v>CIL-110</v>
      </c>
      <c r="F5176" s="84" t="str">
        <f t="shared" si="194"/>
        <v>CIL</v>
      </c>
      <c r="G5176" t="s">
        <v>8610</v>
      </c>
      <c r="H5176" s="62">
        <v>97533434000199</v>
      </c>
      <c r="I5176" t="s">
        <v>869</v>
      </c>
      <c r="J5176">
        <v>11</v>
      </c>
      <c r="K5176">
        <v>43890</v>
      </c>
    </row>
    <row r="5177" spans="1:11" x14ac:dyDescent="0.25">
      <c r="A5177" t="s">
        <v>6037</v>
      </c>
      <c r="B5177" t="str">
        <f>C5177&amp;"-"&amp;COUNTIF(C$2:C5177,C5177)</f>
        <v>3786-1</v>
      </c>
      <c r="C5177">
        <v>3786</v>
      </c>
      <c r="D5177" s="57">
        <v>45231</v>
      </c>
      <c r="E5177" s="84" t="str">
        <f>F5177&amp;"-"&amp;COUNTIF($F$2:F5177,F5177)</f>
        <v>CIL-111</v>
      </c>
      <c r="F5177" s="84" t="str">
        <f t="shared" si="194"/>
        <v>CIL</v>
      </c>
      <c r="G5177" t="s">
        <v>8610</v>
      </c>
      <c r="H5177" s="62">
        <v>97533434000199</v>
      </c>
      <c r="I5177" t="s">
        <v>869</v>
      </c>
      <c r="J5177">
        <v>23</v>
      </c>
      <c r="K5177">
        <v>36731</v>
      </c>
    </row>
    <row r="5178" spans="1:11" x14ac:dyDescent="0.25">
      <c r="A5178" t="s">
        <v>6037</v>
      </c>
      <c r="B5178" t="str">
        <f>C5178&amp;"-"&amp;COUNTIF(C$2:C5178,C5178)</f>
        <v>3787-1</v>
      </c>
      <c r="C5178">
        <v>3787</v>
      </c>
      <c r="D5178" s="57">
        <v>45231</v>
      </c>
      <c r="E5178" s="84" t="str">
        <f>F5178&amp;"-"&amp;COUNTIF($F$2:F5178,F5178)</f>
        <v>CIL-112</v>
      </c>
      <c r="F5178" s="84" t="str">
        <f t="shared" si="194"/>
        <v>CIL</v>
      </c>
      <c r="G5178" t="s">
        <v>8610</v>
      </c>
      <c r="H5178" s="62">
        <v>97533434000199</v>
      </c>
      <c r="I5178" t="s">
        <v>869</v>
      </c>
      <c r="J5178">
        <v>23</v>
      </c>
      <c r="K5178">
        <v>36731</v>
      </c>
    </row>
    <row r="5179" spans="1:11" x14ac:dyDescent="0.25">
      <c r="A5179" t="s">
        <v>6037</v>
      </c>
      <c r="B5179" t="str">
        <f>C5179&amp;"-"&amp;COUNTIF(C$2:C5179,C5179)</f>
        <v>3788-1</v>
      </c>
      <c r="C5179">
        <v>3788</v>
      </c>
      <c r="D5179" s="57">
        <v>45231</v>
      </c>
      <c r="E5179" s="84" t="str">
        <f>F5179&amp;"-"&amp;COUNTIF($F$2:F5179,F5179)</f>
        <v>CIL-113</v>
      </c>
      <c r="F5179" s="84" t="str">
        <f t="shared" si="194"/>
        <v>CIL</v>
      </c>
      <c r="G5179" t="s">
        <v>8610</v>
      </c>
      <c r="H5179" s="62">
        <v>97533434000199</v>
      </c>
      <c r="I5179" t="s">
        <v>869</v>
      </c>
      <c r="J5179">
        <v>23</v>
      </c>
      <c r="K5179">
        <v>36731</v>
      </c>
    </row>
    <row r="5180" spans="1:11" x14ac:dyDescent="0.25">
      <c r="A5180" t="s">
        <v>6040</v>
      </c>
      <c r="B5180" t="str">
        <f>C5180&amp;"-"&amp;COUNTIF(C$2:C5180,C5180)</f>
        <v>3789-1</v>
      </c>
      <c r="C5180">
        <v>3789</v>
      </c>
      <c r="D5180" s="57">
        <v>45231</v>
      </c>
      <c r="E5180" s="84" t="str">
        <f>F5180&amp;"-"&amp;COUNTIF($F$2:F5180,F5180)</f>
        <v>CIL-114</v>
      </c>
      <c r="F5180" s="84" t="str">
        <f t="shared" si="194"/>
        <v>CIL</v>
      </c>
      <c r="G5180" t="s">
        <v>8610</v>
      </c>
      <c r="H5180" s="62">
        <v>97533434000199</v>
      </c>
      <c r="I5180" t="s">
        <v>869</v>
      </c>
      <c r="J5180">
        <v>1</v>
      </c>
      <c r="K5180">
        <v>959.69</v>
      </c>
    </row>
    <row r="5181" spans="1:11" x14ac:dyDescent="0.25">
      <c r="A5181" t="s">
        <v>6004</v>
      </c>
      <c r="B5181" t="str">
        <f>C5181&amp;"-"&amp;COUNTIF(C$2:C5181,C5181)</f>
        <v>3789-2</v>
      </c>
      <c r="C5181">
        <v>3789</v>
      </c>
      <c r="D5181" s="57">
        <v>45231</v>
      </c>
      <c r="E5181" s="84" t="str">
        <f>F5181&amp;"-"&amp;COUNTIF($F$2:F5181,F5181)</f>
        <v>CIL-115</v>
      </c>
      <c r="F5181" s="84" t="str">
        <f t="shared" si="194"/>
        <v>CIL</v>
      </c>
      <c r="G5181" t="s">
        <v>8610</v>
      </c>
      <c r="H5181" s="62">
        <v>97533434000199</v>
      </c>
      <c r="I5181" t="s">
        <v>869</v>
      </c>
      <c r="J5181">
        <v>1</v>
      </c>
      <c r="K5181">
        <v>33145.24</v>
      </c>
    </row>
    <row r="5182" spans="1:11" x14ac:dyDescent="0.25">
      <c r="A5182" t="s">
        <v>6004</v>
      </c>
      <c r="B5182" t="str">
        <f>C5182&amp;"-"&amp;COUNTIF(C$2:C5182,C5182)</f>
        <v>3790-1</v>
      </c>
      <c r="C5182">
        <v>3790</v>
      </c>
      <c r="D5182" s="57">
        <v>45231</v>
      </c>
      <c r="E5182" s="84" t="str">
        <f>F5182&amp;"-"&amp;COUNTIF($F$2:F5182,F5182)</f>
        <v>CIL-116</v>
      </c>
      <c r="F5182" s="84" t="str">
        <f t="shared" si="194"/>
        <v>CIL</v>
      </c>
      <c r="G5182" t="s">
        <v>8610</v>
      </c>
      <c r="H5182" s="62">
        <v>97533434000199</v>
      </c>
      <c r="I5182" t="s">
        <v>869</v>
      </c>
      <c r="J5182">
        <v>2</v>
      </c>
      <c r="K5182">
        <v>66290.48</v>
      </c>
    </row>
    <row r="5183" spans="1:11" x14ac:dyDescent="0.25">
      <c r="A5183" t="s">
        <v>6042</v>
      </c>
      <c r="B5183" t="str">
        <f>C5183&amp;"-"&amp;COUNTIF(C$2:C5183,C5183)</f>
        <v>3791-1</v>
      </c>
      <c r="C5183">
        <v>3791</v>
      </c>
      <c r="D5183" s="57">
        <v>45231</v>
      </c>
      <c r="E5183" s="84" t="str">
        <f>F5183&amp;"-"&amp;COUNTIF($F$2:F5183,F5183)</f>
        <v>CIL-117</v>
      </c>
      <c r="F5183" s="84" t="str">
        <f t="shared" si="194"/>
        <v>CIL</v>
      </c>
      <c r="G5183" t="s">
        <v>8610</v>
      </c>
      <c r="H5183" s="62">
        <v>97533434000199</v>
      </c>
      <c r="I5183" t="s">
        <v>869</v>
      </c>
      <c r="J5183">
        <v>3</v>
      </c>
      <c r="K5183">
        <v>51849.45</v>
      </c>
    </row>
    <row r="5184" spans="1:11" x14ac:dyDescent="0.25">
      <c r="A5184" t="s">
        <v>6042</v>
      </c>
      <c r="B5184" t="str">
        <f>C5184&amp;"-"&amp;COUNTIF(C$2:C5184,C5184)</f>
        <v>3792-1</v>
      </c>
      <c r="C5184">
        <v>3792</v>
      </c>
      <c r="D5184" s="57">
        <v>45231</v>
      </c>
      <c r="E5184" s="84" t="str">
        <f>F5184&amp;"-"&amp;COUNTIF($F$2:F5184,F5184)</f>
        <v>CIL-118</v>
      </c>
      <c r="F5184" s="84" t="str">
        <f t="shared" si="194"/>
        <v>CIL</v>
      </c>
      <c r="G5184" t="s">
        <v>8610</v>
      </c>
      <c r="H5184" s="62">
        <v>97533434000199</v>
      </c>
      <c r="I5184" t="s">
        <v>869</v>
      </c>
      <c r="J5184">
        <v>3</v>
      </c>
      <c r="K5184">
        <v>51849.45</v>
      </c>
    </row>
    <row r="5185" spans="1:11" x14ac:dyDescent="0.25">
      <c r="A5185" t="s">
        <v>5958</v>
      </c>
      <c r="B5185" t="str">
        <f>C5185&amp;"-"&amp;COUNTIF(C$2:C5185,C5185)</f>
        <v>77141-1</v>
      </c>
      <c r="C5185">
        <v>77141</v>
      </c>
      <c r="D5185" s="57">
        <v>45233</v>
      </c>
      <c r="E5185" s="84" t="str">
        <f>F5185&amp;"-"&amp;COUNTIF($F$2:F5185,F5185)</f>
        <v>METASA-3616</v>
      </c>
      <c r="F5185" s="84" t="str">
        <f t="shared" si="194"/>
        <v>METASA</v>
      </c>
      <c r="G5185" t="s">
        <v>8581</v>
      </c>
      <c r="H5185" s="62">
        <v>88416482000106</v>
      </c>
      <c r="I5185" t="s">
        <v>30</v>
      </c>
      <c r="J5185">
        <v>114.46</v>
      </c>
      <c r="K5185">
        <v>1932.08</v>
      </c>
    </row>
    <row r="5186" spans="1:11" x14ac:dyDescent="0.25">
      <c r="A5186" t="s">
        <v>5958</v>
      </c>
      <c r="B5186" t="str">
        <f>C5186&amp;"-"&amp;COUNTIF(C$2:C5186,C5186)</f>
        <v>77141-2</v>
      </c>
      <c r="C5186">
        <v>77141</v>
      </c>
      <c r="D5186" s="57">
        <v>45233</v>
      </c>
      <c r="E5186" s="84" t="str">
        <f>F5186&amp;"-"&amp;COUNTIF($F$2:F5186,F5186)</f>
        <v>METASA-3617</v>
      </c>
      <c r="F5186" s="84" t="str">
        <f t="shared" si="194"/>
        <v>METASA</v>
      </c>
      <c r="G5186" t="s">
        <v>8581</v>
      </c>
      <c r="H5186" s="62">
        <v>88416482000106</v>
      </c>
      <c r="I5186" t="s">
        <v>30</v>
      </c>
      <c r="J5186">
        <v>6475.94</v>
      </c>
      <c r="K5186">
        <v>93642.09</v>
      </c>
    </row>
    <row r="5187" spans="1:11" x14ac:dyDescent="0.25">
      <c r="A5187" t="s">
        <v>5958</v>
      </c>
      <c r="B5187" t="str">
        <f>C5187&amp;"-"&amp;COUNTIF(C$2:C5187,C5187)</f>
        <v>77141-3</v>
      </c>
      <c r="C5187">
        <v>77141</v>
      </c>
      <c r="D5187" s="57">
        <v>45233</v>
      </c>
      <c r="E5187" s="84" t="str">
        <f>F5187&amp;"-"&amp;COUNTIF($F$2:F5187,F5187)</f>
        <v>METASA-3618</v>
      </c>
      <c r="F5187" s="84" t="str">
        <f t="shared" ref="F5187:F5250" si="195">LEFT(G5187,SEARCH(" ",G5187)-1)</f>
        <v>METASA</v>
      </c>
      <c r="G5187" t="s">
        <v>8581</v>
      </c>
      <c r="H5187" s="62">
        <v>88416482000106</v>
      </c>
      <c r="I5187" t="s">
        <v>30</v>
      </c>
      <c r="J5187">
        <v>757.66</v>
      </c>
      <c r="K5187">
        <v>19418.830000000002</v>
      </c>
    </row>
    <row r="5188" spans="1:11" x14ac:dyDescent="0.25">
      <c r="A5188" t="s">
        <v>5958</v>
      </c>
      <c r="B5188" t="str">
        <f>C5188&amp;"-"&amp;COUNTIF(C$2:C5188,C5188)</f>
        <v>77141-4</v>
      </c>
      <c r="C5188">
        <v>77141</v>
      </c>
      <c r="D5188" s="57">
        <v>45233</v>
      </c>
      <c r="E5188" s="84" t="str">
        <f>F5188&amp;"-"&amp;COUNTIF($F$2:F5188,F5188)</f>
        <v>METASA-3619</v>
      </c>
      <c r="F5188" s="84" t="str">
        <f t="shared" si="195"/>
        <v>METASA</v>
      </c>
      <c r="G5188" t="s">
        <v>8581</v>
      </c>
      <c r="H5188" s="62">
        <v>88416482000106</v>
      </c>
      <c r="I5188" t="s">
        <v>30</v>
      </c>
      <c r="J5188">
        <v>26.99</v>
      </c>
      <c r="K5188">
        <v>410.79</v>
      </c>
    </row>
    <row r="5189" spans="1:11" x14ac:dyDescent="0.25">
      <c r="A5189" t="s">
        <v>5958</v>
      </c>
      <c r="B5189" t="str">
        <f>C5189&amp;"-"&amp;COUNTIF(C$2:C5189,C5189)</f>
        <v>77141-5</v>
      </c>
      <c r="C5189">
        <v>77141</v>
      </c>
      <c r="D5189" s="57">
        <v>45233</v>
      </c>
      <c r="E5189" s="84" t="str">
        <f>F5189&amp;"-"&amp;COUNTIF($F$2:F5189,F5189)</f>
        <v>METASA-3620</v>
      </c>
      <c r="F5189" s="84" t="str">
        <f t="shared" si="195"/>
        <v>METASA</v>
      </c>
      <c r="G5189" t="s">
        <v>8581</v>
      </c>
      <c r="H5189" s="62">
        <v>88416482000106</v>
      </c>
      <c r="I5189" t="s">
        <v>30</v>
      </c>
      <c r="J5189">
        <v>807.43</v>
      </c>
      <c r="K5189">
        <v>12846.21</v>
      </c>
    </row>
    <row r="5190" spans="1:11" x14ac:dyDescent="0.25">
      <c r="A5190" t="s">
        <v>5958</v>
      </c>
      <c r="B5190" t="str">
        <f>C5190&amp;"-"&amp;COUNTIF(C$2:C5190,C5190)</f>
        <v>77141-6</v>
      </c>
      <c r="C5190">
        <v>77141</v>
      </c>
      <c r="D5190" s="57">
        <v>45233</v>
      </c>
      <c r="E5190" s="84" t="str">
        <f>F5190&amp;"-"&amp;COUNTIF($F$2:F5190,F5190)</f>
        <v>METASA-3621</v>
      </c>
      <c r="F5190" s="84" t="str">
        <f t="shared" si="195"/>
        <v>METASA</v>
      </c>
      <c r="G5190" t="s">
        <v>8581</v>
      </c>
      <c r="H5190" s="62">
        <v>88416482000106</v>
      </c>
      <c r="I5190" t="s">
        <v>30</v>
      </c>
      <c r="J5190">
        <v>5948.84</v>
      </c>
      <c r="K5190">
        <v>79535.990000000005</v>
      </c>
    </row>
    <row r="5191" spans="1:11" x14ac:dyDescent="0.25">
      <c r="A5191" t="s">
        <v>5958</v>
      </c>
      <c r="B5191" t="str">
        <f>C5191&amp;"-"&amp;COUNTIF(C$2:C5191,C5191)</f>
        <v>77141-7</v>
      </c>
      <c r="C5191">
        <v>77141</v>
      </c>
      <c r="D5191" s="57">
        <v>45233</v>
      </c>
      <c r="E5191" s="84" t="str">
        <f>F5191&amp;"-"&amp;COUNTIF($F$2:F5191,F5191)</f>
        <v>METASA-3622</v>
      </c>
      <c r="F5191" s="84" t="str">
        <f t="shared" si="195"/>
        <v>METASA</v>
      </c>
      <c r="G5191" t="s">
        <v>8581</v>
      </c>
      <c r="H5191" s="62">
        <v>88416482000106</v>
      </c>
      <c r="I5191" t="s">
        <v>30</v>
      </c>
      <c r="J5191">
        <v>1883.27</v>
      </c>
      <c r="K5191">
        <v>27910.06</v>
      </c>
    </row>
    <row r="5192" spans="1:11" x14ac:dyDescent="0.25">
      <c r="A5192" t="s">
        <v>5958</v>
      </c>
      <c r="B5192" t="str">
        <f>C5192&amp;"-"&amp;COUNTIF(C$2:C5192,C5192)</f>
        <v>77141-8</v>
      </c>
      <c r="C5192">
        <v>77141</v>
      </c>
      <c r="D5192" s="57">
        <v>45233</v>
      </c>
      <c r="E5192" s="84" t="str">
        <f>F5192&amp;"-"&amp;COUNTIF($F$2:F5192,F5192)</f>
        <v>METASA-3623</v>
      </c>
      <c r="F5192" s="84" t="str">
        <f t="shared" si="195"/>
        <v>METASA</v>
      </c>
      <c r="G5192" t="s">
        <v>8581</v>
      </c>
      <c r="H5192" s="62">
        <v>88416482000106</v>
      </c>
      <c r="I5192" t="s">
        <v>30</v>
      </c>
      <c r="J5192">
        <v>1931.02</v>
      </c>
      <c r="K5192">
        <v>35395.599999999999</v>
      </c>
    </row>
    <row r="5193" spans="1:11" x14ac:dyDescent="0.25">
      <c r="A5193" t="s">
        <v>5958</v>
      </c>
      <c r="B5193" t="str">
        <f>C5193&amp;"-"&amp;COUNTIF(C$2:C5193,C5193)</f>
        <v>77141-9</v>
      </c>
      <c r="C5193">
        <v>77141</v>
      </c>
      <c r="D5193" s="57">
        <v>45233</v>
      </c>
      <c r="E5193" s="84" t="str">
        <f>F5193&amp;"-"&amp;COUNTIF($F$2:F5193,F5193)</f>
        <v>METASA-3624</v>
      </c>
      <c r="F5193" s="84" t="str">
        <f t="shared" si="195"/>
        <v>METASA</v>
      </c>
      <c r="G5193" t="s">
        <v>8581</v>
      </c>
      <c r="H5193" s="62">
        <v>88416482000106</v>
      </c>
      <c r="I5193" t="s">
        <v>30</v>
      </c>
      <c r="J5193">
        <v>4463.9799999999996</v>
      </c>
      <c r="K5193">
        <v>81824.75</v>
      </c>
    </row>
    <row r="5194" spans="1:11" x14ac:dyDescent="0.25">
      <c r="A5194" t="s">
        <v>5958</v>
      </c>
      <c r="B5194" t="str">
        <f>C5194&amp;"-"&amp;COUNTIF(C$2:C5194,C5194)</f>
        <v>77167-1</v>
      </c>
      <c r="C5194">
        <v>77167</v>
      </c>
      <c r="D5194" s="57">
        <v>45236</v>
      </c>
      <c r="E5194" s="84" t="str">
        <f>F5194&amp;"-"&amp;COUNTIF($F$2:F5194,F5194)</f>
        <v>METASA-3625</v>
      </c>
      <c r="F5194" s="84" t="str">
        <f t="shared" si="195"/>
        <v>METASA</v>
      </c>
      <c r="G5194" t="s">
        <v>8581</v>
      </c>
      <c r="H5194" s="62">
        <v>88416482000106</v>
      </c>
      <c r="I5194" t="s">
        <v>30</v>
      </c>
      <c r="J5194">
        <v>7686.88</v>
      </c>
      <c r="K5194">
        <v>129754.53</v>
      </c>
    </row>
    <row r="5195" spans="1:11" x14ac:dyDescent="0.25">
      <c r="A5195" t="s">
        <v>5958</v>
      </c>
      <c r="B5195" t="str">
        <f>C5195&amp;"-"&amp;COUNTIF(C$2:C5195,C5195)</f>
        <v>77167-2</v>
      </c>
      <c r="C5195">
        <v>77167</v>
      </c>
      <c r="D5195" s="57">
        <v>45236</v>
      </c>
      <c r="E5195" s="84" t="str">
        <f>F5195&amp;"-"&amp;COUNTIF($F$2:F5195,F5195)</f>
        <v>METASA-3626</v>
      </c>
      <c r="F5195" s="84" t="str">
        <f t="shared" si="195"/>
        <v>METASA</v>
      </c>
      <c r="G5195" t="s">
        <v>8581</v>
      </c>
      <c r="H5195" s="62">
        <v>88416482000106</v>
      </c>
      <c r="I5195" t="s">
        <v>30</v>
      </c>
      <c r="J5195">
        <v>6550.68</v>
      </c>
      <c r="K5195">
        <v>110575.48</v>
      </c>
    </row>
    <row r="5196" spans="1:11" x14ac:dyDescent="0.25">
      <c r="A5196" t="s">
        <v>5958</v>
      </c>
      <c r="B5196" t="str">
        <f>C5196&amp;"-"&amp;COUNTIF(C$2:C5196,C5196)</f>
        <v>77167-3</v>
      </c>
      <c r="C5196">
        <v>77167</v>
      </c>
      <c r="D5196" s="57">
        <v>45236</v>
      </c>
      <c r="E5196" s="84" t="str">
        <f>F5196&amp;"-"&amp;COUNTIF($F$2:F5196,F5196)</f>
        <v>METASA-3627</v>
      </c>
      <c r="F5196" s="84" t="str">
        <f t="shared" si="195"/>
        <v>METASA</v>
      </c>
      <c r="G5196" t="s">
        <v>8581</v>
      </c>
      <c r="H5196" s="62">
        <v>88416482000106</v>
      </c>
      <c r="I5196" t="s">
        <v>30</v>
      </c>
      <c r="J5196">
        <v>52.63</v>
      </c>
      <c r="K5196">
        <v>761.03</v>
      </c>
    </row>
    <row r="5197" spans="1:11" x14ac:dyDescent="0.25">
      <c r="A5197" t="s">
        <v>5958</v>
      </c>
      <c r="B5197" t="str">
        <f>C5197&amp;"-"&amp;COUNTIF(C$2:C5197,C5197)</f>
        <v>77167-4</v>
      </c>
      <c r="C5197">
        <v>77167</v>
      </c>
      <c r="D5197" s="57">
        <v>45236</v>
      </c>
      <c r="E5197" s="84" t="str">
        <f>F5197&amp;"-"&amp;COUNTIF($F$2:F5197,F5197)</f>
        <v>METASA-3628</v>
      </c>
      <c r="F5197" s="84" t="str">
        <f t="shared" si="195"/>
        <v>METASA</v>
      </c>
      <c r="G5197" t="s">
        <v>8581</v>
      </c>
      <c r="H5197" s="62">
        <v>88416482000106</v>
      </c>
      <c r="I5197" t="s">
        <v>30</v>
      </c>
      <c r="J5197">
        <v>6448.56</v>
      </c>
      <c r="K5197">
        <v>165276.59</v>
      </c>
    </row>
    <row r="5198" spans="1:11" x14ac:dyDescent="0.25">
      <c r="A5198" t="s">
        <v>5958</v>
      </c>
      <c r="B5198" t="str">
        <f>C5198&amp;"-"&amp;COUNTIF(C$2:C5198,C5198)</f>
        <v>77167-5</v>
      </c>
      <c r="C5198">
        <v>77167</v>
      </c>
      <c r="D5198" s="57">
        <v>45236</v>
      </c>
      <c r="E5198" s="84" t="str">
        <f>F5198&amp;"-"&amp;COUNTIF($F$2:F5198,F5198)</f>
        <v>METASA-3629</v>
      </c>
      <c r="F5198" s="84" t="str">
        <f t="shared" si="195"/>
        <v>METASA</v>
      </c>
      <c r="G5198" t="s">
        <v>8581</v>
      </c>
      <c r="H5198" s="62">
        <v>88416482000106</v>
      </c>
      <c r="I5198" t="s">
        <v>30</v>
      </c>
      <c r="J5198">
        <v>87.65</v>
      </c>
      <c r="K5198">
        <v>1428.7</v>
      </c>
    </row>
    <row r="5199" spans="1:11" x14ac:dyDescent="0.25">
      <c r="A5199" t="s">
        <v>5958</v>
      </c>
      <c r="B5199" t="str">
        <f>C5199&amp;"-"&amp;COUNTIF(C$2:C5199,C5199)</f>
        <v>77167-6</v>
      </c>
      <c r="C5199">
        <v>77167</v>
      </c>
      <c r="D5199" s="57">
        <v>45236</v>
      </c>
      <c r="E5199" s="84" t="str">
        <f>F5199&amp;"-"&amp;COUNTIF($F$2:F5199,F5199)</f>
        <v>METASA-3630</v>
      </c>
      <c r="F5199" s="84" t="str">
        <f t="shared" si="195"/>
        <v>METASA</v>
      </c>
      <c r="G5199" t="s">
        <v>8581</v>
      </c>
      <c r="H5199" s="62">
        <v>88416482000106</v>
      </c>
      <c r="I5199" t="s">
        <v>30</v>
      </c>
      <c r="J5199">
        <v>5148.6000000000004</v>
      </c>
      <c r="K5199">
        <v>86908.37</v>
      </c>
    </row>
    <row r="5200" spans="1:11" x14ac:dyDescent="0.25">
      <c r="A5200" t="s">
        <v>5983</v>
      </c>
      <c r="B5200" t="str">
        <f>C5200&amp;"-"&amp;COUNTIF(C$2:C5200,C5200)</f>
        <v>30617-1</v>
      </c>
      <c r="C5200">
        <v>30617</v>
      </c>
      <c r="D5200" s="57">
        <v>45236</v>
      </c>
      <c r="E5200" s="84" t="str">
        <f>F5200&amp;"-"&amp;COUNTIF($F$2:F5200,F5200)</f>
        <v>WK-197</v>
      </c>
      <c r="F5200" s="84" t="str">
        <f t="shared" si="195"/>
        <v>WK</v>
      </c>
      <c r="G5200" t="s">
        <v>8586</v>
      </c>
      <c r="H5200" s="62">
        <v>97434047000103</v>
      </c>
      <c r="I5200" t="s">
        <v>5984</v>
      </c>
      <c r="J5200">
        <v>12</v>
      </c>
      <c r="K5200">
        <v>933.72</v>
      </c>
    </row>
    <row r="5201" spans="1:11" x14ac:dyDescent="0.25">
      <c r="A5201" t="s">
        <v>5961</v>
      </c>
      <c r="B5201" t="str">
        <f>C5201&amp;"-"&amp;COUNTIF(C$2:C5201,C5201)</f>
        <v>70000-1</v>
      </c>
      <c r="C5201">
        <v>70000</v>
      </c>
      <c r="D5201" s="57">
        <v>45239</v>
      </c>
      <c r="E5201" s="84" t="str">
        <f>F5201&amp;"-"&amp;COUNTIF($F$2:F5201,F5201)</f>
        <v>VOESTALPINE-34</v>
      </c>
      <c r="F5201" s="84" t="str">
        <f t="shared" si="195"/>
        <v>VOESTALPINE</v>
      </c>
      <c r="G5201" t="s">
        <v>8583</v>
      </c>
      <c r="H5201" s="62">
        <v>61479002000523</v>
      </c>
      <c r="I5201" t="s">
        <v>30</v>
      </c>
      <c r="J5201">
        <v>1890</v>
      </c>
      <c r="K5201">
        <v>54054</v>
      </c>
    </row>
    <row r="5202" spans="1:11" x14ac:dyDescent="0.25">
      <c r="A5202" t="s">
        <v>5985</v>
      </c>
      <c r="B5202" t="str">
        <f>C5202&amp;"-"&amp;COUNTIF(C$2:C5202,C5202)</f>
        <v>30751-1</v>
      </c>
      <c r="C5202">
        <v>30751</v>
      </c>
      <c r="D5202" s="57">
        <v>45239</v>
      </c>
      <c r="E5202" s="84" t="str">
        <f>F5202&amp;"-"&amp;COUNTIF($F$2:F5202,F5202)</f>
        <v>WK-198</v>
      </c>
      <c r="F5202" s="84" t="str">
        <f t="shared" si="195"/>
        <v>WK</v>
      </c>
      <c r="G5202" t="s">
        <v>8586</v>
      </c>
      <c r="H5202" s="62">
        <v>97434047000103</v>
      </c>
      <c r="I5202" t="s">
        <v>5984</v>
      </c>
      <c r="J5202">
        <v>24</v>
      </c>
      <c r="K5202">
        <v>2512.3200000000002</v>
      </c>
    </row>
    <row r="5203" spans="1:11" x14ac:dyDescent="0.25">
      <c r="A5203" t="s">
        <v>5991</v>
      </c>
      <c r="B5203" t="str">
        <f>C5203&amp;"-"&amp;COUNTIF(C$2:C5203,C5203)</f>
        <v>174215-1</v>
      </c>
      <c r="C5203">
        <v>174215</v>
      </c>
      <c r="D5203" s="57">
        <v>45240</v>
      </c>
      <c r="E5203" s="84" t="str">
        <f>F5203&amp;"-"&amp;COUNTIF($F$2:F5203,F5203)</f>
        <v>H-148</v>
      </c>
      <c r="F5203" s="84" t="str">
        <f t="shared" si="195"/>
        <v>H</v>
      </c>
      <c r="G5203" t="s">
        <v>8589</v>
      </c>
      <c r="H5203" s="62">
        <v>62312426000138</v>
      </c>
      <c r="I5203" t="s">
        <v>5984</v>
      </c>
      <c r="J5203">
        <v>55.52</v>
      </c>
      <c r="K5203">
        <v>28327.41</v>
      </c>
    </row>
    <row r="5204" spans="1:11" x14ac:dyDescent="0.25">
      <c r="A5204" t="s">
        <v>5991</v>
      </c>
      <c r="B5204" t="str">
        <f>C5204&amp;"-"&amp;COUNTIF(C$2:C5204,C5204)</f>
        <v>174215-2</v>
      </c>
      <c r="C5204">
        <v>174215</v>
      </c>
      <c r="D5204" s="57">
        <v>45240</v>
      </c>
      <c r="E5204" s="84" t="str">
        <f>F5204&amp;"-"&amp;COUNTIF($F$2:F5204,F5204)</f>
        <v>H-149</v>
      </c>
      <c r="F5204" s="84" t="str">
        <f t="shared" si="195"/>
        <v>H</v>
      </c>
      <c r="G5204" t="s">
        <v>8589</v>
      </c>
      <c r="H5204" s="62">
        <v>62312426000138</v>
      </c>
      <c r="I5204" t="s">
        <v>5984</v>
      </c>
      <c r="J5204">
        <v>5.88</v>
      </c>
      <c r="K5204">
        <v>10904.17</v>
      </c>
    </row>
    <row r="5205" spans="1:11" x14ac:dyDescent="0.25">
      <c r="A5205" t="s">
        <v>5991</v>
      </c>
      <c r="B5205" t="str">
        <f>C5205&amp;"-"&amp;COUNTIF(C$2:C5205,C5205)</f>
        <v>174215-3</v>
      </c>
      <c r="C5205">
        <v>174215</v>
      </c>
      <c r="D5205" s="57">
        <v>45240</v>
      </c>
      <c r="E5205" s="84" t="str">
        <f>F5205&amp;"-"&amp;COUNTIF($F$2:F5205,F5205)</f>
        <v>H-150</v>
      </c>
      <c r="F5205" s="84" t="str">
        <f t="shared" si="195"/>
        <v>H</v>
      </c>
      <c r="G5205" t="s">
        <v>8589</v>
      </c>
      <c r="H5205" s="62">
        <v>62312426000138</v>
      </c>
      <c r="I5205" t="s">
        <v>5984</v>
      </c>
      <c r="J5205">
        <v>18.32</v>
      </c>
      <c r="K5205">
        <v>8991.82</v>
      </c>
    </row>
    <row r="5206" spans="1:11" x14ac:dyDescent="0.25">
      <c r="A5206" t="s">
        <v>6037</v>
      </c>
      <c r="B5206" t="str">
        <f>C5206&amp;"-"&amp;COUNTIF(C$2:C5206,C5206)</f>
        <v>174215-4</v>
      </c>
      <c r="C5206">
        <v>174215</v>
      </c>
      <c r="D5206" s="57">
        <v>45240</v>
      </c>
      <c r="E5206" s="84" t="str">
        <f>F5206&amp;"-"&amp;COUNTIF($F$2:F5206,F5206)</f>
        <v>H-151</v>
      </c>
      <c r="F5206" s="84" t="str">
        <f t="shared" si="195"/>
        <v>H</v>
      </c>
      <c r="G5206" t="s">
        <v>8589</v>
      </c>
      <c r="H5206" s="62">
        <v>62312426000138</v>
      </c>
      <c r="I5206" t="s">
        <v>869</v>
      </c>
      <c r="J5206">
        <v>2</v>
      </c>
      <c r="K5206">
        <v>101.05</v>
      </c>
    </row>
    <row r="5207" spans="1:11" x14ac:dyDescent="0.25">
      <c r="A5207" t="s">
        <v>6037</v>
      </c>
      <c r="B5207" t="str">
        <f>C5207&amp;"-"&amp;COUNTIF(C$2:C5207,C5207)</f>
        <v>174215-5</v>
      </c>
      <c r="C5207">
        <v>174215</v>
      </c>
      <c r="D5207" s="57">
        <v>45240</v>
      </c>
      <c r="E5207" s="84" t="str">
        <f>F5207&amp;"-"&amp;COUNTIF($F$2:F5207,F5207)</f>
        <v>H-152</v>
      </c>
      <c r="F5207" s="84" t="str">
        <f t="shared" si="195"/>
        <v>H</v>
      </c>
      <c r="G5207" t="s">
        <v>8589</v>
      </c>
      <c r="H5207" s="62">
        <v>62312426000138</v>
      </c>
      <c r="I5207" t="s">
        <v>869</v>
      </c>
      <c r="J5207">
        <v>12</v>
      </c>
      <c r="K5207">
        <v>936.94</v>
      </c>
    </row>
    <row r="5208" spans="1:11" x14ac:dyDescent="0.25">
      <c r="A5208" t="s">
        <v>6040</v>
      </c>
      <c r="B5208" t="str">
        <f>C5208&amp;"-"&amp;COUNTIF(C$2:C5208,C5208)</f>
        <v>174215-6</v>
      </c>
      <c r="C5208">
        <v>174215</v>
      </c>
      <c r="D5208" s="57">
        <v>45240</v>
      </c>
      <c r="E5208" s="84" t="str">
        <f>F5208&amp;"-"&amp;COUNTIF($F$2:F5208,F5208)</f>
        <v>H-153</v>
      </c>
      <c r="F5208" s="84" t="str">
        <f t="shared" si="195"/>
        <v>H</v>
      </c>
      <c r="G5208" t="s">
        <v>8589</v>
      </c>
      <c r="H5208" s="62">
        <v>62312426000138</v>
      </c>
      <c r="I5208" t="s">
        <v>869</v>
      </c>
      <c r="J5208">
        <v>1</v>
      </c>
      <c r="K5208">
        <v>75.47</v>
      </c>
    </row>
    <row r="5209" spans="1:11" x14ac:dyDescent="0.25">
      <c r="A5209" t="s">
        <v>6040</v>
      </c>
      <c r="B5209" t="str">
        <f>C5209&amp;"-"&amp;COUNTIF(C$2:C5209,C5209)</f>
        <v>174215-7</v>
      </c>
      <c r="C5209">
        <v>174215</v>
      </c>
      <c r="D5209" s="57">
        <v>45240</v>
      </c>
      <c r="E5209" s="84" t="str">
        <f>F5209&amp;"-"&amp;COUNTIF($F$2:F5209,F5209)</f>
        <v>H-154</v>
      </c>
      <c r="F5209" s="84" t="str">
        <f t="shared" si="195"/>
        <v>H</v>
      </c>
      <c r="G5209" t="s">
        <v>8589</v>
      </c>
      <c r="H5209" s="62">
        <v>62312426000138</v>
      </c>
      <c r="I5209" t="s">
        <v>869</v>
      </c>
      <c r="J5209">
        <v>1</v>
      </c>
      <c r="K5209">
        <v>1427.87</v>
      </c>
    </row>
    <row r="5210" spans="1:11" x14ac:dyDescent="0.25">
      <c r="A5210" t="s">
        <v>5961</v>
      </c>
      <c r="B5210" t="str">
        <f>C5210&amp;"-"&amp;COUNTIF(C$2:C5210,C5210)</f>
        <v>70010-1</v>
      </c>
      <c r="C5210">
        <v>70010</v>
      </c>
      <c r="D5210" s="57">
        <v>45240</v>
      </c>
      <c r="E5210" s="84" t="str">
        <f>F5210&amp;"-"&amp;COUNTIF($F$2:F5210,F5210)</f>
        <v>VOESTALPINE-35</v>
      </c>
      <c r="F5210" s="84" t="str">
        <f t="shared" si="195"/>
        <v>VOESTALPINE</v>
      </c>
      <c r="G5210" t="s">
        <v>8583</v>
      </c>
      <c r="H5210" s="62">
        <v>61479002000523</v>
      </c>
      <c r="I5210" t="s">
        <v>30</v>
      </c>
      <c r="J5210">
        <v>2685</v>
      </c>
      <c r="K5210">
        <v>76791</v>
      </c>
    </row>
    <row r="5211" spans="1:11" x14ac:dyDescent="0.25">
      <c r="A5211" t="s">
        <v>5962</v>
      </c>
      <c r="B5211" t="str">
        <f>C5211&amp;"-"&amp;COUNTIF(C$2:C5211,C5211)</f>
        <v>111914-1</v>
      </c>
      <c r="C5211">
        <v>111914</v>
      </c>
      <c r="D5211" s="57">
        <v>45243</v>
      </c>
      <c r="E5211" s="84" t="str">
        <f>F5211&amp;"-"&amp;COUNTIF($F$2:F5211,F5211)</f>
        <v>ESAB-130</v>
      </c>
      <c r="F5211" s="84" t="str">
        <f t="shared" si="195"/>
        <v>ESAB</v>
      </c>
      <c r="G5211" t="s">
        <v>8582</v>
      </c>
      <c r="H5211" s="62">
        <v>29799921000571</v>
      </c>
      <c r="I5211" t="s">
        <v>30</v>
      </c>
      <c r="J5211">
        <v>270</v>
      </c>
      <c r="K5211">
        <v>7716.6</v>
      </c>
    </row>
    <row r="5212" spans="1:11" x14ac:dyDescent="0.25">
      <c r="A5212" t="s">
        <v>5978</v>
      </c>
      <c r="B5212" t="str">
        <f>C5212&amp;"-"&amp;COUNTIF(C$2:C5212,C5212)</f>
        <v>30887-1</v>
      </c>
      <c r="C5212">
        <v>30887</v>
      </c>
      <c r="D5212" s="57">
        <v>45243</v>
      </c>
      <c r="E5212" s="84" t="str">
        <f>F5212&amp;"-"&amp;COUNTIF($F$2:F5212,F5212)</f>
        <v>WK-199</v>
      </c>
      <c r="F5212" s="84" t="str">
        <f t="shared" si="195"/>
        <v>WK</v>
      </c>
      <c r="G5212" t="s">
        <v>8586</v>
      </c>
      <c r="H5212" s="62">
        <v>97434047000103</v>
      </c>
      <c r="I5212" t="s">
        <v>4726</v>
      </c>
      <c r="J5212">
        <v>7.32</v>
      </c>
      <c r="K5212">
        <v>2496.12</v>
      </c>
    </row>
    <row r="5213" spans="1:11" x14ac:dyDescent="0.25">
      <c r="A5213" t="s">
        <v>5978</v>
      </c>
      <c r="B5213" t="str">
        <f>C5213&amp;"-"&amp;COUNTIF(C$2:C5213,C5213)</f>
        <v>30887-2</v>
      </c>
      <c r="C5213">
        <v>30887</v>
      </c>
      <c r="D5213" s="57">
        <v>45243</v>
      </c>
      <c r="E5213" s="84" t="str">
        <f>F5213&amp;"-"&amp;COUNTIF($F$2:F5213,F5213)</f>
        <v>WK-200</v>
      </c>
      <c r="F5213" s="84" t="str">
        <f t="shared" si="195"/>
        <v>WK</v>
      </c>
      <c r="G5213" t="s">
        <v>8586</v>
      </c>
      <c r="H5213" s="62">
        <v>97434047000103</v>
      </c>
      <c r="I5213" t="s">
        <v>4726</v>
      </c>
      <c r="J5213">
        <v>21.96</v>
      </c>
      <c r="K5213">
        <v>11529</v>
      </c>
    </row>
    <row r="5214" spans="1:11" x14ac:dyDescent="0.25">
      <c r="A5214" t="s">
        <v>5977</v>
      </c>
      <c r="B5214" t="str">
        <f>C5214&amp;"-"&amp;COUNTIF(C$2:C5214,C5214)</f>
        <v>30887-3</v>
      </c>
      <c r="C5214">
        <v>30887</v>
      </c>
      <c r="D5214" s="57">
        <v>45243</v>
      </c>
      <c r="E5214" s="84" t="str">
        <f>F5214&amp;"-"&amp;COUNTIF($F$2:F5214,F5214)</f>
        <v>WK-201</v>
      </c>
      <c r="F5214" s="84" t="str">
        <f t="shared" si="195"/>
        <v>WK</v>
      </c>
      <c r="G5214" t="s">
        <v>8586</v>
      </c>
      <c r="H5214" s="62">
        <v>97434047000103</v>
      </c>
      <c r="I5214" t="s">
        <v>4726</v>
      </c>
      <c r="J5214">
        <v>29.28</v>
      </c>
      <c r="K5214">
        <v>20423.39</v>
      </c>
    </row>
    <row r="5215" spans="1:11" x14ac:dyDescent="0.25">
      <c r="A5215" t="s">
        <v>5979</v>
      </c>
      <c r="B5215" t="str">
        <f>C5215&amp;"-"&amp;COUNTIF(C$2:C5215,C5215)</f>
        <v>30887-4</v>
      </c>
      <c r="C5215">
        <v>30887</v>
      </c>
      <c r="D5215" s="57">
        <v>45243</v>
      </c>
      <c r="E5215" s="84" t="str">
        <f>F5215&amp;"-"&amp;COUNTIF($F$2:F5215,F5215)</f>
        <v>WK-202</v>
      </c>
      <c r="F5215" s="84" t="str">
        <f t="shared" si="195"/>
        <v>WK</v>
      </c>
      <c r="G5215" t="s">
        <v>8586</v>
      </c>
      <c r="H5215" s="62">
        <v>97434047000103</v>
      </c>
      <c r="I5215" t="s">
        <v>4726</v>
      </c>
      <c r="J5215">
        <v>139.08000000000001</v>
      </c>
      <c r="K5215">
        <v>62029.68</v>
      </c>
    </row>
    <row r="5216" spans="1:11" x14ac:dyDescent="0.25">
      <c r="A5216" t="s">
        <v>6001</v>
      </c>
      <c r="B5216" t="str">
        <f>C5216&amp;"-"&amp;COUNTIF(C$2:C5216,C5216)</f>
        <v>696954-1</v>
      </c>
      <c r="C5216">
        <v>696954</v>
      </c>
      <c r="D5216" s="57">
        <v>45244</v>
      </c>
      <c r="E5216" s="84" t="str">
        <f>F5216&amp;"-"&amp;COUNTIF($F$2:F5216,F5216)</f>
        <v>ACOTUBO-30</v>
      </c>
      <c r="F5216" s="84" t="str">
        <f t="shared" si="195"/>
        <v>ACOTUBO</v>
      </c>
      <c r="G5216" t="s">
        <v>8587</v>
      </c>
      <c r="H5216" s="62">
        <v>43919968000129</v>
      </c>
      <c r="I5216" t="s">
        <v>5984</v>
      </c>
      <c r="J5216">
        <v>5.8</v>
      </c>
      <c r="K5216">
        <v>8990.23</v>
      </c>
    </row>
    <row r="5217" spans="1:11" x14ac:dyDescent="0.25">
      <c r="A5217" t="s">
        <v>5991</v>
      </c>
      <c r="B5217" t="str">
        <f>C5217&amp;"-"&amp;COUNTIF(C$2:C5217,C5217)</f>
        <v>696954-2</v>
      </c>
      <c r="C5217">
        <v>696954</v>
      </c>
      <c r="D5217" s="57">
        <v>45244</v>
      </c>
      <c r="E5217" s="84" t="str">
        <f>F5217&amp;"-"&amp;COUNTIF($F$2:F5217,F5217)</f>
        <v>ACOTUBO-31</v>
      </c>
      <c r="F5217" s="84" t="str">
        <f t="shared" si="195"/>
        <v>ACOTUBO</v>
      </c>
      <c r="G5217" t="s">
        <v>8587</v>
      </c>
      <c r="H5217" s="62">
        <v>43919968000129</v>
      </c>
      <c r="I5217" t="s">
        <v>5984</v>
      </c>
      <c r="J5217">
        <v>5.87</v>
      </c>
      <c r="K5217">
        <v>7704.55</v>
      </c>
    </row>
    <row r="5218" spans="1:11" x14ac:dyDescent="0.25">
      <c r="A5218" t="s">
        <v>6030</v>
      </c>
      <c r="B5218" t="str">
        <f>C5218&amp;"-"&amp;COUNTIF(C$2:C5218,C5218)</f>
        <v>106749-1</v>
      </c>
      <c r="C5218">
        <v>106749</v>
      </c>
      <c r="D5218" s="57">
        <v>45244</v>
      </c>
      <c r="E5218" s="84" t="str">
        <f>F5218&amp;"-"&amp;COUNTIF($F$2:F5218,F5218)</f>
        <v>FORJAFIX-1</v>
      </c>
      <c r="F5218" s="84" t="str">
        <f t="shared" si="195"/>
        <v>FORJAFIX</v>
      </c>
      <c r="G5218" t="s">
        <v>8616</v>
      </c>
      <c r="H5218" s="62">
        <v>3936142000153</v>
      </c>
      <c r="I5218" t="s">
        <v>869</v>
      </c>
      <c r="J5218">
        <v>180</v>
      </c>
      <c r="K5218">
        <v>554.67999999999995</v>
      </c>
    </row>
    <row r="5219" spans="1:11" x14ac:dyDescent="0.25">
      <c r="A5219" t="s">
        <v>6030</v>
      </c>
      <c r="B5219" t="str">
        <f>C5219&amp;"-"&amp;COUNTIF(C$2:C5219,C5219)</f>
        <v>106749-2</v>
      </c>
      <c r="C5219">
        <v>106749</v>
      </c>
      <c r="D5219" s="57">
        <v>45244</v>
      </c>
      <c r="E5219" s="84" t="str">
        <f>F5219&amp;"-"&amp;COUNTIF($F$2:F5219,F5219)</f>
        <v>FORJAFIX-2</v>
      </c>
      <c r="F5219" s="84" t="str">
        <f t="shared" si="195"/>
        <v>FORJAFIX</v>
      </c>
      <c r="G5219" t="s">
        <v>8616</v>
      </c>
      <c r="H5219" s="62">
        <v>3936142000153</v>
      </c>
      <c r="I5219" t="s">
        <v>869</v>
      </c>
      <c r="J5219">
        <v>284</v>
      </c>
      <c r="K5219">
        <v>917.71</v>
      </c>
    </row>
    <row r="5220" spans="1:11" x14ac:dyDescent="0.25">
      <c r="A5220" t="s">
        <v>6030</v>
      </c>
      <c r="B5220" t="str">
        <f>C5220&amp;"-"&amp;COUNTIF(C$2:C5220,C5220)</f>
        <v>106749-3</v>
      </c>
      <c r="C5220">
        <v>106749</v>
      </c>
      <c r="D5220" s="57">
        <v>45244</v>
      </c>
      <c r="E5220" s="84" t="str">
        <f>F5220&amp;"-"&amp;COUNTIF($F$2:F5220,F5220)</f>
        <v>FORJAFIX-3</v>
      </c>
      <c r="F5220" s="84" t="str">
        <f t="shared" si="195"/>
        <v>FORJAFIX</v>
      </c>
      <c r="G5220" t="s">
        <v>8616</v>
      </c>
      <c r="H5220" s="62">
        <v>3936142000153</v>
      </c>
      <c r="I5220" t="s">
        <v>869</v>
      </c>
      <c r="J5220">
        <v>12</v>
      </c>
      <c r="K5220">
        <v>39.68</v>
      </c>
    </row>
    <row r="5221" spans="1:11" x14ac:dyDescent="0.25">
      <c r="A5221" t="s">
        <v>6030</v>
      </c>
      <c r="B5221" t="str">
        <f>C5221&amp;"-"&amp;COUNTIF(C$2:C5221,C5221)</f>
        <v>106749-4</v>
      </c>
      <c r="C5221">
        <v>106749</v>
      </c>
      <c r="D5221" s="57">
        <v>45244</v>
      </c>
      <c r="E5221" s="84" t="str">
        <f>F5221&amp;"-"&amp;COUNTIF($F$2:F5221,F5221)</f>
        <v>FORJAFIX-4</v>
      </c>
      <c r="F5221" s="84" t="str">
        <f t="shared" si="195"/>
        <v>FORJAFIX</v>
      </c>
      <c r="G5221" t="s">
        <v>8616</v>
      </c>
      <c r="H5221" s="62">
        <v>3936142000153</v>
      </c>
      <c r="I5221" t="s">
        <v>869</v>
      </c>
      <c r="J5221">
        <v>48</v>
      </c>
      <c r="K5221">
        <v>275.29000000000002</v>
      </c>
    </row>
    <row r="5222" spans="1:11" x14ac:dyDescent="0.25">
      <c r="A5222" t="s">
        <v>6030</v>
      </c>
      <c r="B5222" t="str">
        <f>C5222&amp;"-"&amp;COUNTIF(C$2:C5222,C5222)</f>
        <v>106749-5</v>
      </c>
      <c r="C5222">
        <v>106749</v>
      </c>
      <c r="D5222" s="57">
        <v>45244</v>
      </c>
      <c r="E5222" s="84" t="str">
        <f>F5222&amp;"-"&amp;COUNTIF($F$2:F5222,F5222)</f>
        <v>FORJAFIX-5</v>
      </c>
      <c r="F5222" s="84" t="str">
        <f t="shared" si="195"/>
        <v>FORJAFIX</v>
      </c>
      <c r="G5222" t="s">
        <v>8616</v>
      </c>
      <c r="H5222" s="62">
        <v>3936142000153</v>
      </c>
      <c r="I5222" t="s">
        <v>869</v>
      </c>
      <c r="J5222">
        <v>476</v>
      </c>
      <c r="K5222">
        <v>2892.91</v>
      </c>
    </row>
    <row r="5223" spans="1:11" x14ac:dyDescent="0.25">
      <c r="A5223" t="s">
        <v>6030</v>
      </c>
      <c r="B5223" t="str">
        <f>C5223&amp;"-"&amp;COUNTIF(C$2:C5223,C5223)</f>
        <v>106749-6</v>
      </c>
      <c r="C5223">
        <v>106749</v>
      </c>
      <c r="D5223" s="57">
        <v>45244</v>
      </c>
      <c r="E5223" s="84" t="str">
        <f>F5223&amp;"-"&amp;COUNTIF($F$2:F5223,F5223)</f>
        <v>FORJAFIX-6</v>
      </c>
      <c r="F5223" s="84" t="str">
        <f t="shared" si="195"/>
        <v>FORJAFIX</v>
      </c>
      <c r="G5223" t="s">
        <v>8616</v>
      </c>
      <c r="H5223" s="62">
        <v>3936142000153</v>
      </c>
      <c r="I5223" t="s">
        <v>869</v>
      </c>
      <c r="J5223">
        <v>156</v>
      </c>
      <c r="K5223">
        <v>1003.18</v>
      </c>
    </row>
    <row r="5224" spans="1:11" x14ac:dyDescent="0.25">
      <c r="A5224" t="s">
        <v>6030</v>
      </c>
      <c r="B5224" t="str">
        <f>C5224&amp;"-"&amp;COUNTIF(C$2:C5224,C5224)</f>
        <v>106749-7</v>
      </c>
      <c r="C5224">
        <v>106749</v>
      </c>
      <c r="D5224" s="57">
        <v>45244</v>
      </c>
      <c r="E5224" s="84" t="str">
        <f>F5224&amp;"-"&amp;COUNTIF($F$2:F5224,F5224)</f>
        <v>FORJAFIX-7</v>
      </c>
      <c r="F5224" s="84" t="str">
        <f t="shared" si="195"/>
        <v>FORJAFIX</v>
      </c>
      <c r="G5224" t="s">
        <v>8616</v>
      </c>
      <c r="H5224" s="62">
        <v>3936142000153</v>
      </c>
      <c r="I5224" t="s">
        <v>869</v>
      </c>
      <c r="J5224">
        <v>24</v>
      </c>
      <c r="K5224">
        <v>159.97999999999999</v>
      </c>
    </row>
    <row r="5225" spans="1:11" x14ac:dyDescent="0.25">
      <c r="A5225" t="s">
        <v>6030</v>
      </c>
      <c r="B5225" t="str">
        <f>C5225&amp;"-"&amp;COUNTIF(C$2:C5225,C5225)</f>
        <v>106749-8</v>
      </c>
      <c r="C5225">
        <v>106749</v>
      </c>
      <c r="D5225" s="57">
        <v>45244</v>
      </c>
      <c r="E5225" s="84" t="str">
        <f>F5225&amp;"-"&amp;COUNTIF($F$2:F5225,F5225)</f>
        <v>FORJAFIX-8</v>
      </c>
      <c r="F5225" s="84" t="str">
        <f t="shared" si="195"/>
        <v>FORJAFIX</v>
      </c>
      <c r="G5225" t="s">
        <v>8616</v>
      </c>
      <c r="H5225" s="62">
        <v>3936142000153</v>
      </c>
      <c r="I5225" t="s">
        <v>869</v>
      </c>
      <c r="J5225">
        <v>16</v>
      </c>
      <c r="K5225">
        <v>114.19</v>
      </c>
    </row>
    <row r="5226" spans="1:11" x14ac:dyDescent="0.25">
      <c r="A5226" t="s">
        <v>6030</v>
      </c>
      <c r="B5226" t="str">
        <f>C5226&amp;"-"&amp;COUNTIF(C$2:C5226,C5226)</f>
        <v>106749-9</v>
      </c>
      <c r="C5226">
        <v>106749</v>
      </c>
      <c r="D5226" s="57">
        <v>45244</v>
      </c>
      <c r="E5226" s="84" t="str">
        <f>F5226&amp;"-"&amp;COUNTIF($F$2:F5226,F5226)</f>
        <v>FORJAFIX-9</v>
      </c>
      <c r="F5226" s="84" t="str">
        <f t="shared" si="195"/>
        <v>FORJAFIX</v>
      </c>
      <c r="G5226" t="s">
        <v>8616</v>
      </c>
      <c r="H5226" s="62">
        <v>3936142000153</v>
      </c>
      <c r="I5226" t="s">
        <v>869</v>
      </c>
      <c r="J5226">
        <v>56</v>
      </c>
      <c r="K5226">
        <v>451.79</v>
      </c>
    </row>
    <row r="5227" spans="1:11" x14ac:dyDescent="0.25">
      <c r="A5227" t="s">
        <v>6030</v>
      </c>
      <c r="B5227" t="str">
        <f>C5227&amp;"-"&amp;COUNTIF(C$2:C5227,C5227)</f>
        <v>106749-10</v>
      </c>
      <c r="C5227">
        <v>106749</v>
      </c>
      <c r="D5227" s="57">
        <v>45244</v>
      </c>
      <c r="E5227" s="84" t="str">
        <f>F5227&amp;"-"&amp;COUNTIF($F$2:F5227,F5227)</f>
        <v>FORJAFIX-10</v>
      </c>
      <c r="F5227" s="84" t="str">
        <f t="shared" si="195"/>
        <v>FORJAFIX</v>
      </c>
      <c r="G5227" t="s">
        <v>8616</v>
      </c>
      <c r="H5227" s="62">
        <v>3936142000153</v>
      </c>
      <c r="I5227" t="s">
        <v>869</v>
      </c>
      <c r="J5227">
        <v>24</v>
      </c>
      <c r="K5227">
        <v>221.87</v>
      </c>
    </row>
    <row r="5228" spans="1:11" x14ac:dyDescent="0.25">
      <c r="A5228" t="s">
        <v>6030</v>
      </c>
      <c r="B5228" t="str">
        <f>C5228&amp;"-"&amp;COUNTIF(C$2:C5228,C5228)</f>
        <v>106749-11</v>
      </c>
      <c r="C5228">
        <v>106749</v>
      </c>
      <c r="D5228" s="57">
        <v>45244</v>
      </c>
      <c r="E5228" s="84" t="str">
        <f>F5228&amp;"-"&amp;COUNTIF($F$2:F5228,F5228)</f>
        <v>FORJAFIX-11</v>
      </c>
      <c r="F5228" s="84" t="str">
        <f t="shared" si="195"/>
        <v>FORJAFIX</v>
      </c>
      <c r="G5228" t="s">
        <v>8616</v>
      </c>
      <c r="H5228" s="62">
        <v>3936142000153</v>
      </c>
      <c r="I5228" t="s">
        <v>869</v>
      </c>
      <c r="J5228">
        <v>28</v>
      </c>
      <c r="K5228">
        <v>286.70999999999998</v>
      </c>
    </row>
    <row r="5229" spans="1:11" x14ac:dyDescent="0.25">
      <c r="A5229" t="s">
        <v>6030</v>
      </c>
      <c r="B5229" t="str">
        <f>C5229&amp;"-"&amp;COUNTIF(C$2:C5229,C5229)</f>
        <v>106749-12</v>
      </c>
      <c r="C5229">
        <v>106749</v>
      </c>
      <c r="D5229" s="57">
        <v>45244</v>
      </c>
      <c r="E5229" s="84" t="str">
        <f>F5229&amp;"-"&amp;COUNTIF($F$2:F5229,F5229)</f>
        <v>FORJAFIX-12</v>
      </c>
      <c r="F5229" s="84" t="str">
        <f t="shared" si="195"/>
        <v>FORJAFIX</v>
      </c>
      <c r="G5229" t="s">
        <v>8616</v>
      </c>
      <c r="H5229" s="62">
        <v>3936142000153</v>
      </c>
      <c r="I5229" t="s">
        <v>869</v>
      </c>
      <c r="J5229">
        <v>396</v>
      </c>
      <c r="K5229">
        <v>4190.55</v>
      </c>
    </row>
    <row r="5230" spans="1:11" x14ac:dyDescent="0.25">
      <c r="A5230" t="s">
        <v>6030</v>
      </c>
      <c r="B5230" t="str">
        <f>C5230&amp;"-"&amp;COUNTIF(C$2:C5230,C5230)</f>
        <v>106749-13</v>
      </c>
      <c r="C5230">
        <v>106749</v>
      </c>
      <c r="D5230" s="57">
        <v>45244</v>
      </c>
      <c r="E5230" s="84" t="str">
        <f>F5230&amp;"-"&amp;COUNTIF($F$2:F5230,F5230)</f>
        <v>FORJAFIX-13</v>
      </c>
      <c r="F5230" s="84" t="str">
        <f t="shared" si="195"/>
        <v>FORJAFIX</v>
      </c>
      <c r="G5230" t="s">
        <v>8616</v>
      </c>
      <c r="H5230" s="62">
        <v>3936142000153</v>
      </c>
      <c r="I5230" t="s">
        <v>869</v>
      </c>
      <c r="J5230">
        <v>20</v>
      </c>
      <c r="K5230">
        <v>221.7</v>
      </c>
    </row>
    <row r="5231" spans="1:11" x14ac:dyDescent="0.25">
      <c r="A5231" t="s">
        <v>6030</v>
      </c>
      <c r="B5231" t="str">
        <f>C5231&amp;"-"&amp;COUNTIF(C$2:C5231,C5231)</f>
        <v>106749-14</v>
      </c>
      <c r="C5231">
        <v>106749</v>
      </c>
      <c r="D5231" s="57">
        <v>45244</v>
      </c>
      <c r="E5231" s="84" t="str">
        <f>F5231&amp;"-"&amp;COUNTIF($F$2:F5231,F5231)</f>
        <v>FORJAFIX-14</v>
      </c>
      <c r="F5231" s="84" t="str">
        <f t="shared" si="195"/>
        <v>FORJAFIX</v>
      </c>
      <c r="G5231" t="s">
        <v>8616</v>
      </c>
      <c r="H5231" s="62">
        <v>3936142000153</v>
      </c>
      <c r="I5231" t="s">
        <v>869</v>
      </c>
      <c r="J5231">
        <v>208</v>
      </c>
      <c r="K5231">
        <v>2374.6799999999998</v>
      </c>
    </row>
    <row r="5232" spans="1:11" x14ac:dyDescent="0.25">
      <c r="A5232" t="s">
        <v>6030</v>
      </c>
      <c r="B5232" t="str">
        <f>C5232&amp;"-"&amp;COUNTIF(C$2:C5232,C5232)</f>
        <v>106749-15</v>
      </c>
      <c r="C5232">
        <v>106749</v>
      </c>
      <c r="D5232" s="57">
        <v>45244</v>
      </c>
      <c r="E5232" s="84" t="str">
        <f>F5232&amp;"-"&amp;COUNTIF($F$2:F5232,F5232)</f>
        <v>FORJAFIX-15</v>
      </c>
      <c r="F5232" s="84" t="str">
        <f t="shared" si="195"/>
        <v>FORJAFIX</v>
      </c>
      <c r="G5232" t="s">
        <v>8616</v>
      </c>
      <c r="H5232" s="62">
        <v>3936142000153</v>
      </c>
      <c r="I5232" t="s">
        <v>869</v>
      </c>
      <c r="J5232">
        <v>28</v>
      </c>
      <c r="K5232">
        <v>414.04</v>
      </c>
    </row>
    <row r="5233" spans="1:11" x14ac:dyDescent="0.25">
      <c r="A5233" t="s">
        <v>6030</v>
      </c>
      <c r="B5233" t="str">
        <f>C5233&amp;"-"&amp;COUNTIF(C$2:C5233,C5233)</f>
        <v>106749-16</v>
      </c>
      <c r="C5233">
        <v>106749</v>
      </c>
      <c r="D5233" s="57">
        <v>45244</v>
      </c>
      <c r="E5233" s="84" t="str">
        <f>F5233&amp;"-"&amp;COUNTIF($F$2:F5233,F5233)</f>
        <v>FORJAFIX-16</v>
      </c>
      <c r="F5233" s="84" t="str">
        <f t="shared" si="195"/>
        <v>FORJAFIX</v>
      </c>
      <c r="G5233" t="s">
        <v>8616</v>
      </c>
      <c r="H5233" s="62">
        <v>3936142000153</v>
      </c>
      <c r="I5233" t="s">
        <v>869</v>
      </c>
      <c r="J5233">
        <v>12</v>
      </c>
      <c r="K5233">
        <v>201.71</v>
      </c>
    </row>
    <row r="5234" spans="1:11" x14ac:dyDescent="0.25">
      <c r="A5234" t="s">
        <v>6030</v>
      </c>
      <c r="B5234" t="str">
        <f>C5234&amp;"-"&amp;COUNTIF(C$2:C5234,C5234)</f>
        <v>106749-17</v>
      </c>
      <c r="C5234">
        <v>106749</v>
      </c>
      <c r="D5234" s="57">
        <v>45244</v>
      </c>
      <c r="E5234" s="84" t="str">
        <f>F5234&amp;"-"&amp;COUNTIF($F$2:F5234,F5234)</f>
        <v>FORJAFIX-17</v>
      </c>
      <c r="F5234" s="84" t="str">
        <f t="shared" si="195"/>
        <v>FORJAFIX</v>
      </c>
      <c r="G5234" t="s">
        <v>8616</v>
      </c>
      <c r="H5234" s="62">
        <v>3936142000153</v>
      </c>
      <c r="I5234" t="s">
        <v>869</v>
      </c>
      <c r="J5234">
        <v>432</v>
      </c>
      <c r="K5234">
        <v>8394.2000000000007</v>
      </c>
    </row>
    <row r="5235" spans="1:11" x14ac:dyDescent="0.25">
      <c r="A5235" t="s">
        <v>6030</v>
      </c>
      <c r="B5235" t="str">
        <f>C5235&amp;"-"&amp;COUNTIF(C$2:C5235,C5235)</f>
        <v>106749-18</v>
      </c>
      <c r="C5235">
        <v>106749</v>
      </c>
      <c r="D5235" s="57">
        <v>45244</v>
      </c>
      <c r="E5235" s="84" t="str">
        <f>F5235&amp;"-"&amp;COUNTIF($F$2:F5235,F5235)</f>
        <v>FORJAFIX-18</v>
      </c>
      <c r="F5235" s="84" t="str">
        <f t="shared" si="195"/>
        <v>FORJAFIX</v>
      </c>
      <c r="G5235" t="s">
        <v>8616</v>
      </c>
      <c r="H5235" s="62">
        <v>3936142000153</v>
      </c>
      <c r="I5235" t="s">
        <v>869</v>
      </c>
      <c r="J5235">
        <v>128</v>
      </c>
      <c r="K5235">
        <v>2569.35</v>
      </c>
    </row>
    <row r="5236" spans="1:11" x14ac:dyDescent="0.25">
      <c r="A5236" t="s">
        <v>6030</v>
      </c>
      <c r="B5236" t="str">
        <f>C5236&amp;"-"&amp;COUNTIF(C$2:C5236,C5236)</f>
        <v>106749-19</v>
      </c>
      <c r="C5236">
        <v>106749</v>
      </c>
      <c r="D5236" s="57">
        <v>45244</v>
      </c>
      <c r="E5236" s="84" t="str">
        <f>F5236&amp;"-"&amp;COUNTIF($F$2:F5236,F5236)</f>
        <v>FORJAFIX-19</v>
      </c>
      <c r="F5236" s="84" t="str">
        <f t="shared" si="195"/>
        <v>FORJAFIX</v>
      </c>
      <c r="G5236" t="s">
        <v>8616</v>
      </c>
      <c r="H5236" s="62">
        <v>3936142000153</v>
      </c>
      <c r="I5236" t="s">
        <v>869</v>
      </c>
      <c r="J5236">
        <v>56</v>
      </c>
      <c r="K5236">
        <v>1901.84</v>
      </c>
    </row>
    <row r="5237" spans="1:11" x14ac:dyDescent="0.25">
      <c r="A5237" t="s">
        <v>6030</v>
      </c>
      <c r="B5237" t="str">
        <f>C5237&amp;"-"&amp;COUNTIF(C$2:C5237,C5237)</f>
        <v>106749-20</v>
      </c>
      <c r="C5237">
        <v>106749</v>
      </c>
      <c r="D5237" s="57">
        <v>45244</v>
      </c>
      <c r="E5237" s="84" t="str">
        <f>F5237&amp;"-"&amp;COUNTIF($F$2:F5237,F5237)</f>
        <v>FORJAFIX-20</v>
      </c>
      <c r="F5237" s="84" t="str">
        <f t="shared" si="195"/>
        <v>FORJAFIX</v>
      </c>
      <c r="G5237" t="s">
        <v>8616</v>
      </c>
      <c r="H5237" s="62">
        <v>3936142000153</v>
      </c>
      <c r="I5237" t="s">
        <v>869</v>
      </c>
      <c r="J5237">
        <v>20</v>
      </c>
      <c r="K5237">
        <v>835.02</v>
      </c>
    </row>
    <row r="5238" spans="1:11" x14ac:dyDescent="0.25">
      <c r="A5238" t="s">
        <v>6030</v>
      </c>
      <c r="B5238" t="str">
        <f>C5238&amp;"-"&amp;COUNTIF(C$2:C5238,C5238)</f>
        <v>106749-21</v>
      </c>
      <c r="C5238">
        <v>106749</v>
      </c>
      <c r="D5238" s="57">
        <v>45244</v>
      </c>
      <c r="E5238" s="84" t="str">
        <f>F5238&amp;"-"&amp;COUNTIF($F$2:F5238,F5238)</f>
        <v>FORJAFIX-21</v>
      </c>
      <c r="F5238" s="84" t="str">
        <f t="shared" si="195"/>
        <v>FORJAFIX</v>
      </c>
      <c r="G5238" t="s">
        <v>8616</v>
      </c>
      <c r="H5238" s="62">
        <v>3936142000153</v>
      </c>
      <c r="I5238" t="s">
        <v>869</v>
      </c>
      <c r="J5238">
        <v>56</v>
      </c>
      <c r="K5238">
        <v>1264.9000000000001</v>
      </c>
    </row>
    <row r="5239" spans="1:11" x14ac:dyDescent="0.25">
      <c r="A5239" t="s">
        <v>6030</v>
      </c>
      <c r="B5239" t="str">
        <f>C5239&amp;"-"&amp;COUNTIF(C$2:C5239,C5239)</f>
        <v>106749-22</v>
      </c>
      <c r="C5239">
        <v>106749</v>
      </c>
      <c r="D5239" s="57">
        <v>45244</v>
      </c>
      <c r="E5239" s="84" t="str">
        <f>F5239&amp;"-"&amp;COUNTIF($F$2:F5239,F5239)</f>
        <v>FORJAFIX-22</v>
      </c>
      <c r="F5239" s="84" t="str">
        <f t="shared" si="195"/>
        <v>FORJAFIX</v>
      </c>
      <c r="G5239" t="s">
        <v>8616</v>
      </c>
      <c r="H5239" s="62">
        <v>3936142000153</v>
      </c>
      <c r="I5239" t="s">
        <v>869</v>
      </c>
      <c r="J5239">
        <v>196</v>
      </c>
      <c r="K5239">
        <v>4544.59</v>
      </c>
    </row>
    <row r="5240" spans="1:11" x14ac:dyDescent="0.25">
      <c r="A5240" t="s">
        <v>6030</v>
      </c>
      <c r="B5240" t="str">
        <f>C5240&amp;"-"&amp;COUNTIF(C$2:C5240,C5240)</f>
        <v>106749-23</v>
      </c>
      <c r="C5240">
        <v>106749</v>
      </c>
      <c r="D5240" s="57">
        <v>45244</v>
      </c>
      <c r="E5240" s="84" t="str">
        <f>F5240&amp;"-"&amp;COUNTIF($F$2:F5240,F5240)</f>
        <v>FORJAFIX-23</v>
      </c>
      <c r="F5240" s="84" t="str">
        <f t="shared" si="195"/>
        <v>FORJAFIX</v>
      </c>
      <c r="G5240" t="s">
        <v>8616</v>
      </c>
      <c r="H5240" s="62">
        <v>3936142000153</v>
      </c>
      <c r="I5240" t="s">
        <v>869</v>
      </c>
      <c r="J5240">
        <v>176</v>
      </c>
      <c r="K5240">
        <v>4397.2299999999996</v>
      </c>
    </row>
    <row r="5241" spans="1:11" x14ac:dyDescent="0.25">
      <c r="A5241" t="s">
        <v>6030</v>
      </c>
      <c r="B5241" t="str">
        <f>C5241&amp;"-"&amp;COUNTIF(C$2:C5241,C5241)</f>
        <v>106749-24</v>
      </c>
      <c r="C5241">
        <v>106749</v>
      </c>
      <c r="D5241" s="57">
        <v>45244</v>
      </c>
      <c r="E5241" s="84" t="str">
        <f>F5241&amp;"-"&amp;COUNTIF($F$2:F5241,F5241)</f>
        <v>FORJAFIX-24</v>
      </c>
      <c r="F5241" s="84" t="str">
        <f t="shared" si="195"/>
        <v>FORJAFIX</v>
      </c>
      <c r="G5241" t="s">
        <v>8616</v>
      </c>
      <c r="H5241" s="62">
        <v>3936142000153</v>
      </c>
      <c r="I5241" t="s">
        <v>869</v>
      </c>
      <c r="J5241">
        <v>68</v>
      </c>
      <c r="K5241">
        <v>2064.91</v>
      </c>
    </row>
    <row r="5242" spans="1:11" x14ac:dyDescent="0.25">
      <c r="A5242" t="s">
        <v>6030</v>
      </c>
      <c r="B5242" t="str">
        <f>C5242&amp;"-"&amp;COUNTIF(C$2:C5242,C5242)</f>
        <v>106749-25</v>
      </c>
      <c r="C5242">
        <v>106749</v>
      </c>
      <c r="D5242" s="57">
        <v>45244</v>
      </c>
      <c r="E5242" s="84" t="str">
        <f>F5242&amp;"-"&amp;COUNTIF($F$2:F5242,F5242)</f>
        <v>FORJAFIX-25</v>
      </c>
      <c r="F5242" s="84" t="str">
        <f t="shared" si="195"/>
        <v>FORJAFIX</v>
      </c>
      <c r="G5242" t="s">
        <v>8616</v>
      </c>
      <c r="H5242" s="62">
        <v>3936142000153</v>
      </c>
      <c r="I5242" t="s">
        <v>869</v>
      </c>
      <c r="J5242">
        <v>40</v>
      </c>
      <c r="K5242">
        <v>1522.38</v>
      </c>
    </row>
    <row r="5243" spans="1:11" x14ac:dyDescent="0.25">
      <c r="A5243" t="s">
        <v>6030</v>
      </c>
      <c r="B5243" t="str">
        <f>C5243&amp;"-"&amp;COUNTIF(C$2:C5243,C5243)</f>
        <v>106749-26</v>
      </c>
      <c r="C5243">
        <v>106749</v>
      </c>
      <c r="D5243" s="57">
        <v>45244</v>
      </c>
      <c r="E5243" s="84" t="str">
        <f>F5243&amp;"-"&amp;COUNTIF($F$2:F5243,F5243)</f>
        <v>FORJAFIX-26</v>
      </c>
      <c r="F5243" s="84" t="str">
        <f t="shared" si="195"/>
        <v>FORJAFIX</v>
      </c>
      <c r="G5243" t="s">
        <v>8616</v>
      </c>
      <c r="H5243" s="62">
        <v>3936142000153</v>
      </c>
      <c r="I5243" t="s">
        <v>869</v>
      </c>
      <c r="J5243">
        <v>64</v>
      </c>
      <c r="K5243">
        <v>7816.92</v>
      </c>
    </row>
    <row r="5244" spans="1:11" x14ac:dyDescent="0.25">
      <c r="A5244" t="s">
        <v>6030</v>
      </c>
      <c r="B5244" t="str">
        <f>C5244&amp;"-"&amp;COUNTIF(C$2:C5244,C5244)</f>
        <v>106749-27</v>
      </c>
      <c r="C5244">
        <v>106749</v>
      </c>
      <c r="D5244" s="57">
        <v>45244</v>
      </c>
      <c r="E5244" s="84" t="str">
        <f>F5244&amp;"-"&amp;COUNTIF($F$2:F5244,F5244)</f>
        <v>FORJAFIX-27</v>
      </c>
      <c r="F5244" s="84" t="str">
        <f t="shared" si="195"/>
        <v>FORJAFIX</v>
      </c>
      <c r="G5244" t="s">
        <v>8616</v>
      </c>
      <c r="H5244" s="62">
        <v>3936142000153</v>
      </c>
      <c r="I5244" t="s">
        <v>869</v>
      </c>
      <c r="J5244">
        <v>24</v>
      </c>
      <c r="K5244">
        <v>3199.18</v>
      </c>
    </row>
    <row r="5245" spans="1:11" x14ac:dyDescent="0.25">
      <c r="A5245" t="s">
        <v>6030</v>
      </c>
      <c r="B5245" t="str">
        <f>C5245&amp;"-"&amp;COUNTIF(C$2:C5245,C5245)</f>
        <v>106749-28</v>
      </c>
      <c r="C5245">
        <v>106749</v>
      </c>
      <c r="D5245" s="57">
        <v>45244</v>
      </c>
      <c r="E5245" s="84" t="str">
        <f>F5245&amp;"-"&amp;COUNTIF($F$2:F5245,F5245)</f>
        <v>FORJAFIX-28</v>
      </c>
      <c r="F5245" s="84" t="str">
        <f t="shared" si="195"/>
        <v>FORJAFIX</v>
      </c>
      <c r="G5245" t="s">
        <v>8616</v>
      </c>
      <c r="H5245" s="62">
        <v>3936142000153</v>
      </c>
      <c r="I5245" t="s">
        <v>869</v>
      </c>
      <c r="J5245">
        <v>40</v>
      </c>
      <c r="K5245">
        <v>5703.9</v>
      </c>
    </row>
    <row r="5246" spans="1:11" x14ac:dyDescent="0.25">
      <c r="A5246" t="s">
        <v>6030</v>
      </c>
      <c r="B5246" t="str">
        <f>C5246&amp;"-"&amp;COUNTIF(C$2:C5246,C5246)</f>
        <v>106749-29</v>
      </c>
      <c r="C5246">
        <v>106749</v>
      </c>
      <c r="D5246" s="57">
        <v>45244</v>
      </c>
      <c r="E5246" s="84" t="str">
        <f>F5246&amp;"-"&amp;COUNTIF($F$2:F5246,F5246)</f>
        <v>FORJAFIX-29</v>
      </c>
      <c r="F5246" s="84" t="str">
        <f t="shared" si="195"/>
        <v>FORJAFIX</v>
      </c>
      <c r="G5246" t="s">
        <v>8616</v>
      </c>
      <c r="H5246" s="62">
        <v>3936142000153</v>
      </c>
      <c r="I5246" t="s">
        <v>869</v>
      </c>
      <c r="J5246">
        <v>44</v>
      </c>
      <c r="K5246">
        <v>6797.35</v>
      </c>
    </row>
    <row r="5247" spans="1:11" x14ac:dyDescent="0.25">
      <c r="A5247" t="s">
        <v>6030</v>
      </c>
      <c r="B5247" t="str">
        <f>C5247&amp;"-"&amp;COUNTIF(C$2:C5247,C5247)</f>
        <v>106749-30</v>
      </c>
      <c r="C5247">
        <v>106749</v>
      </c>
      <c r="D5247" s="57">
        <v>45244</v>
      </c>
      <c r="E5247" s="84" t="str">
        <f>F5247&amp;"-"&amp;COUNTIF($F$2:F5247,F5247)</f>
        <v>FORJAFIX-30</v>
      </c>
      <c r="F5247" s="84" t="str">
        <f t="shared" si="195"/>
        <v>FORJAFIX</v>
      </c>
      <c r="G5247" t="s">
        <v>8616</v>
      </c>
      <c r="H5247" s="62">
        <v>3936142000153</v>
      </c>
      <c r="I5247" t="s">
        <v>869</v>
      </c>
      <c r="J5247">
        <v>24</v>
      </c>
      <c r="K5247">
        <v>4827.54</v>
      </c>
    </row>
    <row r="5248" spans="1:11" x14ac:dyDescent="0.25">
      <c r="A5248" t="s">
        <v>6030</v>
      </c>
      <c r="B5248" t="str">
        <f>C5248&amp;"-"&amp;COUNTIF(C$2:C5248,C5248)</f>
        <v>106749-31</v>
      </c>
      <c r="C5248">
        <v>106749</v>
      </c>
      <c r="D5248" s="57">
        <v>45244</v>
      </c>
      <c r="E5248" s="84" t="str">
        <f>F5248&amp;"-"&amp;COUNTIF($F$2:F5248,F5248)</f>
        <v>FORJAFIX-31</v>
      </c>
      <c r="F5248" s="84" t="str">
        <f t="shared" si="195"/>
        <v>FORJAFIX</v>
      </c>
      <c r="G5248" t="s">
        <v>8616</v>
      </c>
      <c r="H5248" s="62">
        <v>3936142000153</v>
      </c>
      <c r="I5248" t="s">
        <v>869</v>
      </c>
      <c r="J5248">
        <v>28</v>
      </c>
      <c r="K5248">
        <v>117.74</v>
      </c>
    </row>
    <row r="5249" spans="1:11" x14ac:dyDescent="0.25">
      <c r="A5249" t="s">
        <v>6030</v>
      </c>
      <c r="B5249" t="str">
        <f>C5249&amp;"-"&amp;COUNTIF(C$2:C5249,C5249)</f>
        <v>106749-32</v>
      </c>
      <c r="C5249">
        <v>106749</v>
      </c>
      <c r="D5249" s="57">
        <v>45244</v>
      </c>
      <c r="E5249" s="84" t="str">
        <f>F5249&amp;"-"&amp;COUNTIF($F$2:F5249,F5249)</f>
        <v>FORJAFIX-32</v>
      </c>
      <c r="F5249" s="84" t="str">
        <f t="shared" si="195"/>
        <v>FORJAFIX</v>
      </c>
      <c r="G5249" t="s">
        <v>8616</v>
      </c>
      <c r="H5249" s="62">
        <v>3936142000153</v>
      </c>
      <c r="I5249" t="s">
        <v>869</v>
      </c>
      <c r="J5249">
        <v>12</v>
      </c>
      <c r="K5249">
        <v>52.26</v>
      </c>
    </row>
    <row r="5250" spans="1:11" x14ac:dyDescent="0.25">
      <c r="A5250" t="s">
        <v>6030</v>
      </c>
      <c r="B5250" t="str">
        <f>C5250&amp;"-"&amp;COUNTIF(C$2:C5250,C5250)</f>
        <v>106749-33</v>
      </c>
      <c r="C5250">
        <v>106749</v>
      </c>
      <c r="D5250" s="57">
        <v>45244</v>
      </c>
      <c r="E5250" s="84" t="str">
        <f>F5250&amp;"-"&amp;COUNTIF($F$2:F5250,F5250)</f>
        <v>FORJAFIX-33</v>
      </c>
      <c r="F5250" s="84" t="str">
        <f t="shared" si="195"/>
        <v>FORJAFIX</v>
      </c>
      <c r="G5250" t="s">
        <v>8616</v>
      </c>
      <c r="H5250" s="62">
        <v>3936142000153</v>
      </c>
      <c r="I5250" t="s">
        <v>869</v>
      </c>
      <c r="J5250">
        <v>20</v>
      </c>
      <c r="K5250">
        <v>133.32</v>
      </c>
    </row>
    <row r="5251" spans="1:11" x14ac:dyDescent="0.25">
      <c r="A5251" t="s">
        <v>6030</v>
      </c>
      <c r="B5251" t="str">
        <f>C5251&amp;"-"&amp;COUNTIF(C$2:C5251,C5251)</f>
        <v>106749-34</v>
      </c>
      <c r="C5251">
        <v>106749</v>
      </c>
      <c r="D5251" s="57">
        <v>45244</v>
      </c>
      <c r="E5251" s="84" t="str">
        <f>F5251&amp;"-"&amp;COUNTIF($F$2:F5251,F5251)</f>
        <v>FORJAFIX-34</v>
      </c>
      <c r="F5251" s="84" t="str">
        <f t="shared" ref="F5251:F5314" si="196">LEFT(G5251,SEARCH(" ",G5251)-1)</f>
        <v>FORJAFIX</v>
      </c>
      <c r="G5251" t="s">
        <v>8616</v>
      </c>
      <c r="H5251" s="62">
        <v>3936142000153</v>
      </c>
      <c r="I5251" t="s">
        <v>869</v>
      </c>
      <c r="J5251">
        <v>4</v>
      </c>
      <c r="K5251">
        <v>28.08</v>
      </c>
    </row>
    <row r="5252" spans="1:11" x14ac:dyDescent="0.25">
      <c r="A5252" t="s">
        <v>6030</v>
      </c>
      <c r="B5252" t="str">
        <f>C5252&amp;"-"&amp;COUNTIF(C$2:C5252,C5252)</f>
        <v>106749-35</v>
      </c>
      <c r="C5252">
        <v>106749</v>
      </c>
      <c r="D5252" s="57">
        <v>45244</v>
      </c>
      <c r="E5252" s="84" t="str">
        <f>F5252&amp;"-"&amp;COUNTIF($F$2:F5252,F5252)</f>
        <v>FORJAFIX-35</v>
      </c>
      <c r="F5252" s="84" t="str">
        <f t="shared" si="196"/>
        <v>FORJAFIX</v>
      </c>
      <c r="G5252" t="s">
        <v>8616</v>
      </c>
      <c r="H5252" s="62">
        <v>3936142000153</v>
      </c>
      <c r="I5252" t="s">
        <v>869</v>
      </c>
      <c r="J5252">
        <v>36</v>
      </c>
      <c r="K5252">
        <v>256.93</v>
      </c>
    </row>
    <row r="5253" spans="1:11" x14ac:dyDescent="0.25">
      <c r="A5253" t="s">
        <v>6030</v>
      </c>
      <c r="B5253" t="str">
        <f>C5253&amp;"-"&amp;COUNTIF(C$2:C5253,C5253)</f>
        <v>106749-36</v>
      </c>
      <c r="C5253">
        <v>106749</v>
      </c>
      <c r="D5253" s="57">
        <v>45244</v>
      </c>
      <c r="E5253" s="84" t="str">
        <f>F5253&amp;"-"&amp;COUNTIF($F$2:F5253,F5253)</f>
        <v>FORJAFIX-36</v>
      </c>
      <c r="F5253" s="84" t="str">
        <f t="shared" si="196"/>
        <v>FORJAFIX</v>
      </c>
      <c r="G5253" t="s">
        <v>8616</v>
      </c>
      <c r="H5253" s="62">
        <v>3936142000153</v>
      </c>
      <c r="I5253" t="s">
        <v>869</v>
      </c>
      <c r="J5253">
        <v>24</v>
      </c>
      <c r="K5253">
        <v>253.97</v>
      </c>
    </row>
    <row r="5254" spans="1:11" x14ac:dyDescent="0.25">
      <c r="A5254" t="s">
        <v>6030</v>
      </c>
      <c r="B5254" t="str">
        <f>C5254&amp;"-"&amp;COUNTIF(C$2:C5254,C5254)</f>
        <v>106749-37</v>
      </c>
      <c r="C5254">
        <v>106749</v>
      </c>
      <c r="D5254" s="57">
        <v>45244</v>
      </c>
      <c r="E5254" s="84" t="str">
        <f>F5254&amp;"-"&amp;COUNTIF($F$2:F5254,F5254)</f>
        <v>FORJAFIX-37</v>
      </c>
      <c r="F5254" s="84" t="str">
        <f t="shared" si="196"/>
        <v>FORJAFIX</v>
      </c>
      <c r="G5254" t="s">
        <v>8616</v>
      </c>
      <c r="H5254" s="62">
        <v>3936142000153</v>
      </c>
      <c r="I5254" t="s">
        <v>869</v>
      </c>
      <c r="J5254">
        <v>60</v>
      </c>
      <c r="K5254">
        <v>776.17</v>
      </c>
    </row>
    <row r="5255" spans="1:11" x14ac:dyDescent="0.25">
      <c r="A5255" t="s">
        <v>6030</v>
      </c>
      <c r="B5255" t="str">
        <f>C5255&amp;"-"&amp;COUNTIF(C$2:C5255,C5255)</f>
        <v>106749-38</v>
      </c>
      <c r="C5255">
        <v>106749</v>
      </c>
      <c r="D5255" s="57">
        <v>45244</v>
      </c>
      <c r="E5255" s="84" t="str">
        <f>F5255&amp;"-"&amp;COUNTIF($F$2:F5255,F5255)</f>
        <v>FORJAFIX-38</v>
      </c>
      <c r="F5255" s="84" t="str">
        <f t="shared" si="196"/>
        <v>FORJAFIX</v>
      </c>
      <c r="G5255" t="s">
        <v>8616</v>
      </c>
      <c r="H5255" s="62">
        <v>3936142000153</v>
      </c>
      <c r="I5255" t="s">
        <v>869</v>
      </c>
      <c r="J5255">
        <v>60</v>
      </c>
      <c r="K5255">
        <v>806.34</v>
      </c>
    </row>
    <row r="5256" spans="1:11" x14ac:dyDescent="0.25">
      <c r="A5256" t="s">
        <v>6030</v>
      </c>
      <c r="B5256" t="str">
        <f>C5256&amp;"-"&amp;COUNTIF(C$2:C5256,C5256)</f>
        <v>106749-39</v>
      </c>
      <c r="C5256">
        <v>106749</v>
      </c>
      <c r="D5256" s="57">
        <v>45244</v>
      </c>
      <c r="E5256" s="84" t="str">
        <f>F5256&amp;"-"&amp;COUNTIF($F$2:F5256,F5256)</f>
        <v>FORJAFIX-39</v>
      </c>
      <c r="F5256" s="84" t="str">
        <f t="shared" si="196"/>
        <v>FORJAFIX</v>
      </c>
      <c r="G5256" t="s">
        <v>8616</v>
      </c>
      <c r="H5256" s="62">
        <v>3936142000153</v>
      </c>
      <c r="I5256" t="s">
        <v>869</v>
      </c>
      <c r="J5256">
        <v>20</v>
      </c>
      <c r="K5256">
        <v>490.06</v>
      </c>
    </row>
    <row r="5257" spans="1:11" x14ac:dyDescent="0.25">
      <c r="A5257" t="s">
        <v>6030</v>
      </c>
      <c r="B5257" t="str">
        <f>C5257&amp;"-"&amp;COUNTIF(C$2:C5257,C5257)</f>
        <v>106749-40</v>
      </c>
      <c r="C5257">
        <v>106749</v>
      </c>
      <c r="D5257" s="57">
        <v>45244</v>
      </c>
      <c r="E5257" s="84" t="str">
        <f>F5257&amp;"-"&amp;COUNTIF($F$2:F5257,F5257)</f>
        <v>FORJAFIX-40</v>
      </c>
      <c r="F5257" s="84" t="str">
        <f t="shared" si="196"/>
        <v>FORJAFIX</v>
      </c>
      <c r="G5257" t="s">
        <v>8616</v>
      </c>
      <c r="H5257" s="62">
        <v>3936142000153</v>
      </c>
      <c r="I5257" t="s">
        <v>869</v>
      </c>
      <c r="J5257">
        <v>216</v>
      </c>
      <c r="K5257">
        <v>5838.04</v>
      </c>
    </row>
    <row r="5258" spans="1:11" x14ac:dyDescent="0.25">
      <c r="A5258" t="s">
        <v>6030</v>
      </c>
      <c r="B5258" t="str">
        <f>C5258&amp;"-"&amp;COUNTIF(C$2:C5258,C5258)</f>
        <v>106749-41</v>
      </c>
      <c r="C5258">
        <v>106749</v>
      </c>
      <c r="D5258" s="57">
        <v>45244</v>
      </c>
      <c r="E5258" s="84" t="str">
        <f>F5258&amp;"-"&amp;COUNTIF($F$2:F5258,F5258)</f>
        <v>FORJAFIX-41</v>
      </c>
      <c r="F5258" s="84" t="str">
        <f t="shared" si="196"/>
        <v>FORJAFIX</v>
      </c>
      <c r="G5258" t="s">
        <v>8616</v>
      </c>
      <c r="H5258" s="62">
        <v>3936142000153</v>
      </c>
      <c r="I5258" t="s">
        <v>869</v>
      </c>
      <c r="J5258">
        <v>88</v>
      </c>
      <c r="K5258">
        <v>2601.62</v>
      </c>
    </row>
    <row r="5259" spans="1:11" x14ac:dyDescent="0.25">
      <c r="A5259" t="s">
        <v>6030</v>
      </c>
      <c r="B5259" t="str">
        <f>C5259&amp;"-"&amp;COUNTIF(C$2:C5259,C5259)</f>
        <v>106749-42</v>
      </c>
      <c r="C5259">
        <v>106749</v>
      </c>
      <c r="D5259" s="57">
        <v>45244</v>
      </c>
      <c r="E5259" s="84" t="str">
        <f>F5259&amp;"-"&amp;COUNTIF($F$2:F5259,F5259)</f>
        <v>FORJAFIX-42</v>
      </c>
      <c r="F5259" s="84" t="str">
        <f t="shared" si="196"/>
        <v>FORJAFIX</v>
      </c>
      <c r="G5259" t="s">
        <v>8616</v>
      </c>
      <c r="H5259" s="62">
        <v>3936142000153</v>
      </c>
      <c r="I5259" t="s">
        <v>869</v>
      </c>
      <c r="J5259">
        <v>56</v>
      </c>
      <c r="K5259">
        <v>2513.02</v>
      </c>
    </row>
    <row r="5260" spans="1:11" x14ac:dyDescent="0.25">
      <c r="A5260" t="s">
        <v>6030</v>
      </c>
      <c r="B5260" t="str">
        <f>C5260&amp;"-"&amp;COUNTIF(C$2:C5260,C5260)</f>
        <v>106749-43</v>
      </c>
      <c r="C5260">
        <v>106749</v>
      </c>
      <c r="D5260" s="57">
        <v>45244</v>
      </c>
      <c r="E5260" s="84" t="str">
        <f>F5260&amp;"-"&amp;COUNTIF($F$2:F5260,F5260)</f>
        <v>FORJAFIX-43</v>
      </c>
      <c r="F5260" s="84" t="str">
        <f t="shared" si="196"/>
        <v>FORJAFIX</v>
      </c>
      <c r="G5260" t="s">
        <v>8616</v>
      </c>
      <c r="H5260" s="62">
        <v>3936142000153</v>
      </c>
      <c r="I5260" t="s">
        <v>869</v>
      </c>
      <c r="J5260">
        <v>64</v>
      </c>
      <c r="K5260">
        <v>4391.58</v>
      </c>
    </row>
    <row r="5261" spans="1:11" x14ac:dyDescent="0.25">
      <c r="A5261" t="s">
        <v>6030</v>
      </c>
      <c r="B5261" t="str">
        <f>C5261&amp;"-"&amp;COUNTIF(C$2:C5261,C5261)</f>
        <v>106749-44</v>
      </c>
      <c r="C5261">
        <v>106749</v>
      </c>
      <c r="D5261" s="57">
        <v>45244</v>
      </c>
      <c r="E5261" s="84" t="str">
        <f>F5261&amp;"-"&amp;COUNTIF($F$2:F5261,F5261)</f>
        <v>FORJAFIX-44</v>
      </c>
      <c r="F5261" s="84" t="str">
        <f t="shared" si="196"/>
        <v>FORJAFIX</v>
      </c>
      <c r="G5261" t="s">
        <v>8616</v>
      </c>
      <c r="H5261" s="62">
        <v>3936142000153</v>
      </c>
      <c r="I5261" t="s">
        <v>869</v>
      </c>
      <c r="J5261">
        <v>12</v>
      </c>
      <c r="K5261">
        <v>51.36</v>
      </c>
    </row>
    <row r="5262" spans="1:11" x14ac:dyDescent="0.25">
      <c r="A5262" t="s">
        <v>6030</v>
      </c>
      <c r="B5262" t="str">
        <f>C5262&amp;"-"&amp;COUNTIF(C$2:C5262,C5262)</f>
        <v>106749-45</v>
      </c>
      <c r="C5262">
        <v>106749</v>
      </c>
      <c r="D5262" s="57">
        <v>45244</v>
      </c>
      <c r="E5262" s="84" t="str">
        <f>F5262&amp;"-"&amp;COUNTIF($F$2:F5262,F5262)</f>
        <v>FORJAFIX-45</v>
      </c>
      <c r="F5262" s="84" t="str">
        <f t="shared" si="196"/>
        <v>FORJAFIX</v>
      </c>
      <c r="G5262" t="s">
        <v>8616</v>
      </c>
      <c r="H5262" s="62">
        <v>3936142000153</v>
      </c>
      <c r="I5262" t="s">
        <v>869</v>
      </c>
      <c r="J5262">
        <v>36</v>
      </c>
      <c r="K5262">
        <v>380.96</v>
      </c>
    </row>
    <row r="5263" spans="1:11" x14ac:dyDescent="0.25">
      <c r="A5263" t="s">
        <v>6030</v>
      </c>
      <c r="B5263" t="str">
        <f>C5263&amp;"-"&amp;COUNTIF(C$2:C5263,C5263)</f>
        <v>106749-46</v>
      </c>
      <c r="C5263">
        <v>106749</v>
      </c>
      <c r="D5263" s="57">
        <v>45244</v>
      </c>
      <c r="E5263" s="84" t="str">
        <f>F5263&amp;"-"&amp;COUNTIF($F$2:F5263,F5263)</f>
        <v>FORJAFIX-46</v>
      </c>
      <c r="F5263" s="84" t="str">
        <f t="shared" si="196"/>
        <v>FORJAFIX</v>
      </c>
      <c r="G5263" t="s">
        <v>8616</v>
      </c>
      <c r="H5263" s="62">
        <v>3936142000153</v>
      </c>
      <c r="I5263" t="s">
        <v>869</v>
      </c>
      <c r="J5263">
        <v>16</v>
      </c>
      <c r="K5263">
        <v>215.03</v>
      </c>
    </row>
    <row r="5264" spans="1:11" x14ac:dyDescent="0.25">
      <c r="A5264" t="s">
        <v>6030</v>
      </c>
      <c r="B5264" t="str">
        <f>C5264&amp;"-"&amp;COUNTIF(C$2:C5264,C5264)</f>
        <v>106749-47</v>
      </c>
      <c r="C5264">
        <v>106749</v>
      </c>
      <c r="D5264" s="57">
        <v>45244</v>
      </c>
      <c r="E5264" s="84" t="str">
        <f>F5264&amp;"-"&amp;COUNTIF($F$2:F5264,F5264)</f>
        <v>FORJAFIX-47</v>
      </c>
      <c r="F5264" s="84" t="str">
        <f t="shared" si="196"/>
        <v>FORJAFIX</v>
      </c>
      <c r="G5264" t="s">
        <v>8616</v>
      </c>
      <c r="H5264" s="62">
        <v>3936142000153</v>
      </c>
      <c r="I5264" t="s">
        <v>869</v>
      </c>
      <c r="J5264">
        <v>24</v>
      </c>
      <c r="K5264">
        <v>556.48</v>
      </c>
    </row>
    <row r="5265" spans="1:11" x14ac:dyDescent="0.25">
      <c r="A5265" t="s">
        <v>6030</v>
      </c>
      <c r="B5265" t="str">
        <f>C5265&amp;"-"&amp;COUNTIF(C$2:C5265,C5265)</f>
        <v>106749-48</v>
      </c>
      <c r="C5265">
        <v>106749</v>
      </c>
      <c r="D5265" s="57">
        <v>45244</v>
      </c>
      <c r="E5265" s="84" t="str">
        <f>F5265&amp;"-"&amp;COUNTIF($F$2:F5265,F5265)</f>
        <v>FORJAFIX-48</v>
      </c>
      <c r="F5265" s="84" t="str">
        <f t="shared" si="196"/>
        <v>FORJAFIX</v>
      </c>
      <c r="G5265" t="s">
        <v>8616</v>
      </c>
      <c r="H5265" s="62">
        <v>3936142000153</v>
      </c>
      <c r="I5265" t="s">
        <v>869</v>
      </c>
      <c r="J5265">
        <v>24</v>
      </c>
      <c r="K5265">
        <v>786.06</v>
      </c>
    </row>
    <row r="5266" spans="1:11" x14ac:dyDescent="0.25">
      <c r="A5266" t="s">
        <v>6030</v>
      </c>
      <c r="B5266" t="str">
        <f>C5266&amp;"-"&amp;COUNTIF(C$2:C5266,C5266)</f>
        <v>106749-49</v>
      </c>
      <c r="C5266">
        <v>106749</v>
      </c>
      <c r="D5266" s="57">
        <v>45244</v>
      </c>
      <c r="E5266" s="84" t="str">
        <f>F5266&amp;"-"&amp;COUNTIF($F$2:F5266,F5266)</f>
        <v>FORJAFIX-49</v>
      </c>
      <c r="F5266" s="84" t="str">
        <f t="shared" si="196"/>
        <v>FORJAFIX</v>
      </c>
      <c r="G5266" t="s">
        <v>8616</v>
      </c>
      <c r="H5266" s="62">
        <v>3936142000153</v>
      </c>
      <c r="I5266" t="s">
        <v>869</v>
      </c>
      <c r="J5266">
        <v>28</v>
      </c>
      <c r="K5266">
        <v>959.61</v>
      </c>
    </row>
    <row r="5267" spans="1:11" x14ac:dyDescent="0.25">
      <c r="A5267" t="s">
        <v>6030</v>
      </c>
      <c r="B5267" t="str">
        <f>C5267&amp;"-"&amp;COUNTIF(C$2:C5267,C5267)</f>
        <v>106749-50</v>
      </c>
      <c r="C5267">
        <v>106749</v>
      </c>
      <c r="D5267" s="57">
        <v>45244</v>
      </c>
      <c r="E5267" s="84" t="str">
        <f>F5267&amp;"-"&amp;COUNTIF($F$2:F5267,F5267)</f>
        <v>FORJAFIX-50</v>
      </c>
      <c r="F5267" s="84" t="str">
        <f t="shared" si="196"/>
        <v>FORJAFIX</v>
      </c>
      <c r="G5267" t="s">
        <v>8616</v>
      </c>
      <c r="H5267" s="62">
        <v>3936142000153</v>
      </c>
      <c r="I5267" t="s">
        <v>869</v>
      </c>
      <c r="J5267">
        <v>32</v>
      </c>
      <c r="K5267">
        <v>1596.94</v>
      </c>
    </row>
    <row r="5268" spans="1:11" x14ac:dyDescent="0.25">
      <c r="A5268" t="s">
        <v>6030</v>
      </c>
      <c r="B5268" t="str">
        <f>C5268&amp;"-"&amp;COUNTIF(C$2:C5268,C5268)</f>
        <v>106749-51</v>
      </c>
      <c r="C5268">
        <v>106749</v>
      </c>
      <c r="D5268" s="57">
        <v>45244</v>
      </c>
      <c r="E5268" s="84" t="str">
        <f>F5268&amp;"-"&amp;COUNTIF($F$2:F5268,F5268)</f>
        <v>FORJAFIX-51</v>
      </c>
      <c r="F5268" s="84" t="str">
        <f t="shared" si="196"/>
        <v>FORJAFIX</v>
      </c>
      <c r="G5268" t="s">
        <v>8616</v>
      </c>
      <c r="H5268" s="62">
        <v>3936142000153</v>
      </c>
      <c r="I5268" t="s">
        <v>869</v>
      </c>
      <c r="J5268">
        <v>12</v>
      </c>
      <c r="K5268">
        <v>39.68</v>
      </c>
    </row>
    <row r="5269" spans="1:11" x14ac:dyDescent="0.25">
      <c r="A5269" t="s">
        <v>6030</v>
      </c>
      <c r="B5269" t="str">
        <f>C5269&amp;"-"&amp;COUNTIF(C$2:C5269,C5269)</f>
        <v>106749-52</v>
      </c>
      <c r="C5269">
        <v>106749</v>
      </c>
      <c r="D5269" s="57">
        <v>45244</v>
      </c>
      <c r="E5269" s="84" t="str">
        <f>F5269&amp;"-"&amp;COUNTIF($F$2:F5269,F5269)</f>
        <v>FORJAFIX-52</v>
      </c>
      <c r="F5269" s="84" t="str">
        <f t="shared" si="196"/>
        <v>FORJAFIX</v>
      </c>
      <c r="G5269" t="s">
        <v>8616</v>
      </c>
      <c r="H5269" s="62">
        <v>3936142000153</v>
      </c>
      <c r="I5269" t="s">
        <v>869</v>
      </c>
      <c r="J5269">
        <v>16</v>
      </c>
      <c r="K5269">
        <v>66.08</v>
      </c>
    </row>
    <row r="5270" spans="1:11" x14ac:dyDescent="0.25">
      <c r="A5270" t="s">
        <v>6030</v>
      </c>
      <c r="B5270" t="str">
        <f>C5270&amp;"-"&amp;COUNTIF(C$2:C5270,C5270)</f>
        <v>106749-53</v>
      </c>
      <c r="C5270">
        <v>106749</v>
      </c>
      <c r="D5270" s="57">
        <v>45244</v>
      </c>
      <c r="E5270" s="84" t="str">
        <f>F5270&amp;"-"&amp;COUNTIF($F$2:F5270,F5270)</f>
        <v>FORJAFIX-53</v>
      </c>
      <c r="F5270" s="84" t="str">
        <f t="shared" si="196"/>
        <v>FORJAFIX</v>
      </c>
      <c r="G5270" t="s">
        <v>8616</v>
      </c>
      <c r="H5270" s="62">
        <v>3936142000153</v>
      </c>
      <c r="I5270" t="s">
        <v>869</v>
      </c>
      <c r="J5270">
        <v>40</v>
      </c>
      <c r="K5270">
        <v>171.2</v>
      </c>
    </row>
    <row r="5271" spans="1:11" x14ac:dyDescent="0.25">
      <c r="A5271" t="s">
        <v>6030</v>
      </c>
      <c r="B5271" t="str">
        <f>C5271&amp;"-"&amp;COUNTIF(C$2:C5271,C5271)</f>
        <v>106749-54</v>
      </c>
      <c r="C5271">
        <v>106749</v>
      </c>
      <c r="D5271" s="57">
        <v>45244</v>
      </c>
      <c r="E5271" s="84" t="str">
        <f>F5271&amp;"-"&amp;COUNTIF($F$2:F5271,F5271)</f>
        <v>FORJAFIX-54</v>
      </c>
      <c r="F5271" s="84" t="str">
        <f t="shared" si="196"/>
        <v>FORJAFIX</v>
      </c>
      <c r="G5271" t="s">
        <v>8616</v>
      </c>
      <c r="H5271" s="62">
        <v>3936142000153</v>
      </c>
      <c r="I5271" t="s">
        <v>869</v>
      </c>
      <c r="J5271">
        <v>40</v>
      </c>
      <c r="K5271">
        <v>243.1</v>
      </c>
    </row>
    <row r="5272" spans="1:11" x14ac:dyDescent="0.25">
      <c r="A5272" t="s">
        <v>6030</v>
      </c>
      <c r="B5272" t="str">
        <f>C5272&amp;"-"&amp;COUNTIF(C$2:C5272,C5272)</f>
        <v>106749-55</v>
      </c>
      <c r="C5272">
        <v>106749</v>
      </c>
      <c r="D5272" s="57">
        <v>45244</v>
      </c>
      <c r="E5272" s="84" t="str">
        <f>F5272&amp;"-"&amp;COUNTIF($F$2:F5272,F5272)</f>
        <v>FORJAFIX-55</v>
      </c>
      <c r="F5272" s="84" t="str">
        <f t="shared" si="196"/>
        <v>FORJAFIX</v>
      </c>
      <c r="G5272" t="s">
        <v>8616</v>
      </c>
      <c r="H5272" s="62">
        <v>3936142000153</v>
      </c>
      <c r="I5272" t="s">
        <v>869</v>
      </c>
      <c r="J5272">
        <v>12</v>
      </c>
      <c r="K5272">
        <v>74.34</v>
      </c>
    </row>
    <row r="5273" spans="1:11" x14ac:dyDescent="0.25">
      <c r="A5273" t="s">
        <v>6030</v>
      </c>
      <c r="B5273" t="str">
        <f>C5273&amp;"-"&amp;COUNTIF(C$2:C5273,C5273)</f>
        <v>106749-56</v>
      </c>
      <c r="C5273">
        <v>106749</v>
      </c>
      <c r="D5273" s="57">
        <v>45244</v>
      </c>
      <c r="E5273" s="84" t="str">
        <f>F5273&amp;"-"&amp;COUNTIF($F$2:F5273,F5273)</f>
        <v>FORJAFIX-56</v>
      </c>
      <c r="F5273" s="84" t="str">
        <f t="shared" si="196"/>
        <v>FORJAFIX</v>
      </c>
      <c r="G5273" t="s">
        <v>8616</v>
      </c>
      <c r="H5273" s="62">
        <v>3936142000153</v>
      </c>
      <c r="I5273" t="s">
        <v>869</v>
      </c>
      <c r="J5273">
        <v>16</v>
      </c>
      <c r="K5273">
        <v>121.55</v>
      </c>
    </row>
    <row r="5274" spans="1:11" x14ac:dyDescent="0.25">
      <c r="A5274" t="s">
        <v>6030</v>
      </c>
      <c r="B5274" t="str">
        <f>C5274&amp;"-"&amp;COUNTIF(C$2:C5274,C5274)</f>
        <v>106749-57</v>
      </c>
      <c r="C5274">
        <v>106749</v>
      </c>
      <c r="D5274" s="57">
        <v>45244</v>
      </c>
      <c r="E5274" s="84" t="str">
        <f>F5274&amp;"-"&amp;COUNTIF($F$2:F5274,F5274)</f>
        <v>FORJAFIX-57</v>
      </c>
      <c r="F5274" s="84" t="str">
        <f t="shared" si="196"/>
        <v>FORJAFIX</v>
      </c>
      <c r="G5274" t="s">
        <v>8616</v>
      </c>
      <c r="H5274" s="62">
        <v>3936142000153</v>
      </c>
      <c r="I5274" t="s">
        <v>869</v>
      </c>
      <c r="J5274">
        <v>16</v>
      </c>
      <c r="K5274">
        <v>220.5</v>
      </c>
    </row>
    <row r="5275" spans="1:11" x14ac:dyDescent="0.25">
      <c r="A5275" t="s">
        <v>6030</v>
      </c>
      <c r="B5275" t="str">
        <f>C5275&amp;"-"&amp;COUNTIF(C$2:C5275,C5275)</f>
        <v>106749-58</v>
      </c>
      <c r="C5275">
        <v>106749</v>
      </c>
      <c r="D5275" s="57">
        <v>45244</v>
      </c>
      <c r="E5275" s="84" t="str">
        <f>F5275&amp;"-"&amp;COUNTIF($F$2:F5275,F5275)</f>
        <v>FORJAFIX-58</v>
      </c>
      <c r="F5275" s="84" t="str">
        <f t="shared" si="196"/>
        <v>FORJAFIX</v>
      </c>
      <c r="G5275" t="s">
        <v>8616</v>
      </c>
      <c r="H5275" s="62">
        <v>3936142000153</v>
      </c>
      <c r="I5275" t="s">
        <v>869</v>
      </c>
      <c r="J5275">
        <v>16</v>
      </c>
      <c r="K5275">
        <v>432.45</v>
      </c>
    </row>
    <row r="5276" spans="1:11" x14ac:dyDescent="0.25">
      <c r="A5276" t="s">
        <v>6030</v>
      </c>
      <c r="B5276" t="str">
        <f>C5276&amp;"-"&amp;COUNTIF(C$2:C5276,C5276)</f>
        <v>106749-59</v>
      </c>
      <c r="C5276">
        <v>106749</v>
      </c>
      <c r="D5276" s="57">
        <v>45244</v>
      </c>
      <c r="E5276" s="84" t="str">
        <f>F5276&amp;"-"&amp;COUNTIF($F$2:F5276,F5276)</f>
        <v>FORJAFIX-59</v>
      </c>
      <c r="F5276" s="84" t="str">
        <f t="shared" si="196"/>
        <v>FORJAFIX</v>
      </c>
      <c r="G5276" t="s">
        <v>8616</v>
      </c>
      <c r="H5276" s="62">
        <v>3936142000153</v>
      </c>
      <c r="I5276" t="s">
        <v>869</v>
      </c>
      <c r="J5276">
        <v>52</v>
      </c>
      <c r="K5276">
        <v>3665.53</v>
      </c>
    </row>
    <row r="5277" spans="1:11" x14ac:dyDescent="0.25">
      <c r="A5277" t="s">
        <v>6004</v>
      </c>
      <c r="B5277" t="str">
        <f>C5277&amp;"-"&amp;COUNTIF(C$2:C5277,C5277)</f>
        <v>222733-1</v>
      </c>
      <c r="C5277">
        <v>222733</v>
      </c>
      <c r="D5277" s="57">
        <v>45246</v>
      </c>
      <c r="E5277" s="84" t="str">
        <f>F5277&amp;"-"&amp;COUNTIF($F$2:F5277,F5277)</f>
        <v>TEADIT-356</v>
      </c>
      <c r="F5277" s="84" t="str">
        <f t="shared" si="196"/>
        <v>TEADIT</v>
      </c>
      <c r="G5277" t="s">
        <v>8594</v>
      </c>
      <c r="H5277" s="62">
        <v>62948658000187</v>
      </c>
      <c r="I5277" t="s">
        <v>869</v>
      </c>
      <c r="J5277">
        <v>14</v>
      </c>
      <c r="K5277">
        <v>1353.66</v>
      </c>
    </row>
    <row r="5278" spans="1:11" x14ac:dyDescent="0.25">
      <c r="A5278" t="s">
        <v>6004</v>
      </c>
      <c r="B5278" t="str">
        <f>C5278&amp;"-"&amp;COUNTIF(C$2:C5278,C5278)</f>
        <v>222733-2</v>
      </c>
      <c r="C5278">
        <v>222733</v>
      </c>
      <c r="D5278" s="57">
        <v>45246</v>
      </c>
      <c r="E5278" s="84" t="str">
        <f>F5278&amp;"-"&amp;COUNTIF($F$2:F5278,F5278)</f>
        <v>TEADIT-357</v>
      </c>
      <c r="F5278" s="84" t="str">
        <f t="shared" si="196"/>
        <v>TEADIT</v>
      </c>
      <c r="G5278" t="s">
        <v>8594</v>
      </c>
      <c r="H5278" s="62">
        <v>62948658000187</v>
      </c>
      <c r="I5278" t="s">
        <v>869</v>
      </c>
      <c r="J5278">
        <v>1</v>
      </c>
      <c r="K5278">
        <v>83.06</v>
      </c>
    </row>
    <row r="5279" spans="1:11" x14ac:dyDescent="0.25">
      <c r="A5279" t="s">
        <v>6004</v>
      </c>
      <c r="B5279" t="str">
        <f>C5279&amp;"-"&amp;COUNTIF(C$2:C5279,C5279)</f>
        <v>222733-3</v>
      </c>
      <c r="C5279">
        <v>222733</v>
      </c>
      <c r="D5279" s="57">
        <v>45246</v>
      </c>
      <c r="E5279" s="84" t="str">
        <f>F5279&amp;"-"&amp;COUNTIF($F$2:F5279,F5279)</f>
        <v>TEADIT-358</v>
      </c>
      <c r="F5279" s="84" t="str">
        <f t="shared" si="196"/>
        <v>TEADIT</v>
      </c>
      <c r="G5279" t="s">
        <v>8594</v>
      </c>
      <c r="H5279" s="62">
        <v>62948658000187</v>
      </c>
      <c r="I5279" t="s">
        <v>869</v>
      </c>
      <c r="J5279">
        <v>3</v>
      </c>
      <c r="K5279">
        <v>418.41</v>
      </c>
    </row>
    <row r="5280" spans="1:11" x14ac:dyDescent="0.25">
      <c r="A5280" t="s">
        <v>6004</v>
      </c>
      <c r="B5280" t="str">
        <f>C5280&amp;"-"&amp;COUNTIF(C$2:C5280,C5280)</f>
        <v>222734-1</v>
      </c>
      <c r="C5280">
        <v>222734</v>
      </c>
      <c r="D5280" s="57">
        <v>45246</v>
      </c>
      <c r="E5280" s="84" t="str">
        <f>F5280&amp;"-"&amp;COUNTIF($F$2:F5280,F5280)</f>
        <v>TEADIT-359</v>
      </c>
      <c r="F5280" s="84" t="str">
        <f t="shared" si="196"/>
        <v>TEADIT</v>
      </c>
      <c r="G5280" t="s">
        <v>8594</v>
      </c>
      <c r="H5280" s="62">
        <v>62948658000187</v>
      </c>
      <c r="I5280" t="s">
        <v>869</v>
      </c>
      <c r="J5280">
        <v>1</v>
      </c>
      <c r="K5280">
        <v>189.85</v>
      </c>
    </row>
    <row r="5281" spans="1:11" x14ac:dyDescent="0.25">
      <c r="A5281" t="s">
        <v>6004</v>
      </c>
      <c r="B5281" t="str">
        <f>C5281&amp;"-"&amp;COUNTIF(C$2:C5281,C5281)</f>
        <v>222736-1</v>
      </c>
      <c r="C5281">
        <v>222736</v>
      </c>
      <c r="D5281" s="57">
        <v>45246</v>
      </c>
      <c r="E5281" s="84" t="str">
        <f>F5281&amp;"-"&amp;COUNTIF($F$2:F5281,F5281)</f>
        <v>TEADIT-360</v>
      </c>
      <c r="F5281" s="84" t="str">
        <f t="shared" si="196"/>
        <v>TEADIT</v>
      </c>
      <c r="G5281" t="s">
        <v>8594</v>
      </c>
      <c r="H5281" s="62">
        <v>62948658000187</v>
      </c>
      <c r="I5281" t="s">
        <v>869</v>
      </c>
      <c r="J5281">
        <v>10</v>
      </c>
      <c r="K5281">
        <v>906.6</v>
      </c>
    </row>
    <row r="5282" spans="1:11" x14ac:dyDescent="0.25">
      <c r="A5282" t="s">
        <v>6024</v>
      </c>
      <c r="B5282" t="str">
        <f>C5282&amp;"-"&amp;COUNTIF(C$2:C5282,C5282)</f>
        <v>222736-2</v>
      </c>
      <c r="C5282">
        <v>222736</v>
      </c>
      <c r="D5282" s="57">
        <v>45246</v>
      </c>
      <c r="E5282" s="84" t="str">
        <f>F5282&amp;"-"&amp;COUNTIF($F$2:F5282,F5282)</f>
        <v>TEADIT-361</v>
      </c>
      <c r="F5282" s="84" t="str">
        <f t="shared" si="196"/>
        <v>TEADIT</v>
      </c>
      <c r="G5282" t="s">
        <v>8594</v>
      </c>
      <c r="H5282" s="62">
        <v>62948658000187</v>
      </c>
      <c r="I5282" t="s">
        <v>869</v>
      </c>
      <c r="J5282">
        <v>4</v>
      </c>
      <c r="K5282">
        <v>2127.88</v>
      </c>
    </row>
    <row r="5283" spans="1:11" x14ac:dyDescent="0.25">
      <c r="A5283" t="s">
        <v>6009</v>
      </c>
      <c r="B5283" t="str">
        <f>C5283&amp;"-"&amp;COUNTIF(C$2:C5283,C5283)</f>
        <v>222743-1</v>
      </c>
      <c r="C5283">
        <v>222743</v>
      </c>
      <c r="D5283" s="57">
        <v>45246</v>
      </c>
      <c r="E5283" s="84" t="str">
        <f>F5283&amp;"-"&amp;COUNTIF($F$2:F5283,F5283)</f>
        <v>TEADIT-362</v>
      </c>
      <c r="F5283" s="84" t="str">
        <f t="shared" si="196"/>
        <v>TEADIT</v>
      </c>
      <c r="G5283" t="s">
        <v>8594</v>
      </c>
      <c r="H5283" s="62">
        <v>62948658000187</v>
      </c>
      <c r="I5283" t="s">
        <v>869</v>
      </c>
      <c r="J5283">
        <v>15</v>
      </c>
      <c r="K5283">
        <v>2603.69</v>
      </c>
    </row>
    <row r="5284" spans="1:11" x14ac:dyDescent="0.25">
      <c r="A5284" t="s">
        <v>6008</v>
      </c>
      <c r="B5284" t="str">
        <f>C5284&amp;"-"&amp;COUNTIF(C$2:C5284,C5284)</f>
        <v>222743-2</v>
      </c>
      <c r="C5284">
        <v>222743</v>
      </c>
      <c r="D5284" s="57">
        <v>45246</v>
      </c>
      <c r="E5284" s="84" t="str">
        <f>F5284&amp;"-"&amp;COUNTIF($F$2:F5284,F5284)</f>
        <v>TEADIT-363</v>
      </c>
      <c r="F5284" s="84" t="str">
        <f t="shared" si="196"/>
        <v>TEADIT</v>
      </c>
      <c r="G5284" t="s">
        <v>8594</v>
      </c>
      <c r="H5284" s="62">
        <v>62948658000187</v>
      </c>
      <c r="I5284" t="s">
        <v>869</v>
      </c>
      <c r="J5284">
        <v>14</v>
      </c>
      <c r="K5284">
        <v>4093.19</v>
      </c>
    </row>
    <row r="5285" spans="1:11" x14ac:dyDescent="0.25">
      <c r="A5285" t="s">
        <v>6008</v>
      </c>
      <c r="B5285" t="str">
        <f>C5285&amp;"-"&amp;COUNTIF(C$2:C5285,C5285)</f>
        <v>222743-3</v>
      </c>
      <c r="C5285">
        <v>222743</v>
      </c>
      <c r="D5285" s="57">
        <v>45246</v>
      </c>
      <c r="E5285" s="84" t="str">
        <f>F5285&amp;"-"&amp;COUNTIF($F$2:F5285,F5285)</f>
        <v>TEADIT-364</v>
      </c>
      <c r="F5285" s="84" t="str">
        <f t="shared" si="196"/>
        <v>TEADIT</v>
      </c>
      <c r="G5285" t="s">
        <v>8594</v>
      </c>
      <c r="H5285" s="62">
        <v>62948658000187</v>
      </c>
      <c r="I5285" t="s">
        <v>869</v>
      </c>
      <c r="J5285">
        <v>11</v>
      </c>
      <c r="K5285">
        <v>8709.15</v>
      </c>
    </row>
    <row r="5286" spans="1:11" x14ac:dyDescent="0.25">
      <c r="A5286" t="s">
        <v>6008</v>
      </c>
      <c r="B5286" t="str">
        <f>C5286&amp;"-"&amp;COUNTIF(C$2:C5286,C5286)</f>
        <v>222743-4</v>
      </c>
      <c r="C5286">
        <v>222743</v>
      </c>
      <c r="D5286" s="57">
        <v>45246</v>
      </c>
      <c r="E5286" s="84" t="str">
        <f>F5286&amp;"-"&amp;COUNTIF($F$2:F5286,F5286)</f>
        <v>TEADIT-365</v>
      </c>
      <c r="F5286" s="84" t="str">
        <f t="shared" si="196"/>
        <v>TEADIT</v>
      </c>
      <c r="G5286" t="s">
        <v>8594</v>
      </c>
      <c r="H5286" s="62">
        <v>62948658000187</v>
      </c>
      <c r="I5286" t="s">
        <v>869</v>
      </c>
      <c r="J5286">
        <v>1</v>
      </c>
      <c r="K5286">
        <v>1107.6600000000001</v>
      </c>
    </row>
    <row r="5287" spans="1:11" x14ac:dyDescent="0.25">
      <c r="A5287" t="s">
        <v>6008</v>
      </c>
      <c r="B5287" t="str">
        <f>C5287&amp;"-"&amp;COUNTIF(C$2:C5287,C5287)</f>
        <v>222743-5</v>
      </c>
      <c r="C5287">
        <v>222743</v>
      </c>
      <c r="D5287" s="57">
        <v>45246</v>
      </c>
      <c r="E5287" s="84" t="str">
        <f>F5287&amp;"-"&amp;COUNTIF($F$2:F5287,F5287)</f>
        <v>TEADIT-366</v>
      </c>
      <c r="F5287" s="84" t="str">
        <f t="shared" si="196"/>
        <v>TEADIT</v>
      </c>
      <c r="G5287" t="s">
        <v>8594</v>
      </c>
      <c r="H5287" s="62">
        <v>62948658000187</v>
      </c>
      <c r="I5287" t="s">
        <v>869</v>
      </c>
      <c r="J5287">
        <v>5</v>
      </c>
      <c r="K5287">
        <v>5978.81</v>
      </c>
    </row>
    <row r="5288" spans="1:11" x14ac:dyDescent="0.25">
      <c r="A5288" t="s">
        <v>6008</v>
      </c>
      <c r="B5288" t="str">
        <f>C5288&amp;"-"&amp;COUNTIF(C$2:C5288,C5288)</f>
        <v>222743-6</v>
      </c>
      <c r="C5288">
        <v>222743</v>
      </c>
      <c r="D5288" s="57">
        <v>45246</v>
      </c>
      <c r="E5288" s="84" t="str">
        <f>F5288&amp;"-"&amp;COUNTIF($F$2:F5288,F5288)</f>
        <v>TEADIT-367</v>
      </c>
      <c r="F5288" s="84" t="str">
        <f t="shared" si="196"/>
        <v>TEADIT</v>
      </c>
      <c r="G5288" t="s">
        <v>8594</v>
      </c>
      <c r="H5288" s="62">
        <v>62948658000187</v>
      </c>
      <c r="I5288" t="s">
        <v>869</v>
      </c>
      <c r="J5288">
        <v>1</v>
      </c>
      <c r="K5288">
        <v>1460.66</v>
      </c>
    </row>
    <row r="5289" spans="1:11" x14ac:dyDescent="0.25">
      <c r="A5289" t="s">
        <v>6008</v>
      </c>
      <c r="B5289" t="str">
        <f>C5289&amp;"-"&amp;COUNTIF(C$2:C5289,C5289)</f>
        <v>222743-7</v>
      </c>
      <c r="C5289">
        <v>222743</v>
      </c>
      <c r="D5289" s="57">
        <v>45246</v>
      </c>
      <c r="E5289" s="84" t="str">
        <f>F5289&amp;"-"&amp;COUNTIF($F$2:F5289,F5289)</f>
        <v>TEADIT-368</v>
      </c>
      <c r="F5289" s="84" t="str">
        <f t="shared" si="196"/>
        <v>TEADIT</v>
      </c>
      <c r="G5289" t="s">
        <v>8594</v>
      </c>
      <c r="H5289" s="62">
        <v>62948658000187</v>
      </c>
      <c r="I5289" t="s">
        <v>869</v>
      </c>
      <c r="J5289">
        <v>4</v>
      </c>
      <c r="K5289">
        <v>896.48</v>
      </c>
    </row>
    <row r="5290" spans="1:11" x14ac:dyDescent="0.25">
      <c r="A5290" t="s">
        <v>6008</v>
      </c>
      <c r="B5290" t="str">
        <f>C5290&amp;"-"&amp;COUNTIF(C$2:C5290,C5290)</f>
        <v>222743-8</v>
      </c>
      <c r="C5290">
        <v>222743</v>
      </c>
      <c r="D5290" s="57">
        <v>45246</v>
      </c>
      <c r="E5290" s="84" t="str">
        <f>F5290&amp;"-"&amp;COUNTIF($F$2:F5290,F5290)</f>
        <v>TEADIT-369</v>
      </c>
      <c r="F5290" s="84" t="str">
        <f t="shared" si="196"/>
        <v>TEADIT</v>
      </c>
      <c r="G5290" t="s">
        <v>8594</v>
      </c>
      <c r="H5290" s="62">
        <v>62948658000187</v>
      </c>
      <c r="I5290" t="s">
        <v>869</v>
      </c>
      <c r="J5290">
        <v>6</v>
      </c>
      <c r="K5290">
        <v>1982.28</v>
      </c>
    </row>
    <row r="5291" spans="1:11" x14ac:dyDescent="0.25">
      <c r="A5291" t="s">
        <v>6008</v>
      </c>
      <c r="B5291" t="str">
        <f>C5291&amp;"-"&amp;COUNTIF(C$2:C5291,C5291)</f>
        <v>222743-9</v>
      </c>
      <c r="C5291">
        <v>222743</v>
      </c>
      <c r="D5291" s="57">
        <v>45246</v>
      </c>
      <c r="E5291" s="84" t="str">
        <f>F5291&amp;"-"&amp;COUNTIF($F$2:F5291,F5291)</f>
        <v>TEADIT-370</v>
      </c>
      <c r="F5291" s="84" t="str">
        <f t="shared" si="196"/>
        <v>TEADIT</v>
      </c>
      <c r="G5291" t="s">
        <v>8594</v>
      </c>
      <c r="H5291" s="62">
        <v>62948658000187</v>
      </c>
      <c r="I5291" t="s">
        <v>869</v>
      </c>
      <c r="J5291">
        <v>4</v>
      </c>
      <c r="K5291">
        <v>1647.32</v>
      </c>
    </row>
    <row r="5292" spans="1:11" x14ac:dyDescent="0.25">
      <c r="A5292" t="s">
        <v>6008</v>
      </c>
      <c r="B5292" t="str">
        <f>C5292&amp;"-"&amp;COUNTIF(C$2:C5292,C5292)</f>
        <v>222743-10</v>
      </c>
      <c r="C5292">
        <v>222743</v>
      </c>
      <c r="D5292" s="57">
        <v>45246</v>
      </c>
      <c r="E5292" s="84" t="str">
        <f>F5292&amp;"-"&amp;COUNTIF($F$2:F5292,F5292)</f>
        <v>TEADIT-371</v>
      </c>
      <c r="F5292" s="84" t="str">
        <f t="shared" si="196"/>
        <v>TEADIT</v>
      </c>
      <c r="G5292" t="s">
        <v>8594</v>
      </c>
      <c r="H5292" s="62">
        <v>62948658000187</v>
      </c>
      <c r="I5292" t="s">
        <v>869</v>
      </c>
      <c r="J5292">
        <v>15</v>
      </c>
      <c r="K5292">
        <v>1027.2</v>
      </c>
    </row>
    <row r="5293" spans="1:11" x14ac:dyDescent="0.25">
      <c r="A5293" t="s">
        <v>6008</v>
      </c>
      <c r="B5293" t="str">
        <f>C5293&amp;"-"&amp;COUNTIF(C$2:C5293,C5293)</f>
        <v>222743-11</v>
      </c>
      <c r="C5293">
        <v>222743</v>
      </c>
      <c r="D5293" s="57">
        <v>45246</v>
      </c>
      <c r="E5293" s="84" t="str">
        <f>F5293&amp;"-"&amp;COUNTIF($F$2:F5293,F5293)</f>
        <v>TEADIT-372</v>
      </c>
      <c r="F5293" s="84" t="str">
        <f t="shared" si="196"/>
        <v>TEADIT</v>
      </c>
      <c r="G5293" t="s">
        <v>8594</v>
      </c>
      <c r="H5293" s="62">
        <v>62948658000187</v>
      </c>
      <c r="I5293" t="s">
        <v>869</v>
      </c>
      <c r="J5293">
        <v>2</v>
      </c>
      <c r="K5293">
        <v>73.06</v>
      </c>
    </row>
    <row r="5294" spans="1:11" x14ac:dyDescent="0.25">
      <c r="A5294" t="s">
        <v>6008</v>
      </c>
      <c r="B5294" t="str">
        <f>C5294&amp;"-"&amp;COUNTIF(C$2:C5294,C5294)</f>
        <v>222743-12</v>
      </c>
      <c r="C5294">
        <v>222743</v>
      </c>
      <c r="D5294" s="57">
        <v>45246</v>
      </c>
      <c r="E5294" s="84" t="str">
        <f>F5294&amp;"-"&amp;COUNTIF($F$2:F5294,F5294)</f>
        <v>TEADIT-373</v>
      </c>
      <c r="F5294" s="84" t="str">
        <f t="shared" si="196"/>
        <v>TEADIT</v>
      </c>
      <c r="G5294" t="s">
        <v>8594</v>
      </c>
      <c r="H5294" s="62">
        <v>62948658000187</v>
      </c>
      <c r="I5294" t="s">
        <v>869</v>
      </c>
      <c r="J5294">
        <v>5</v>
      </c>
      <c r="K5294">
        <v>2452.7600000000002</v>
      </c>
    </row>
    <row r="5295" spans="1:11" x14ac:dyDescent="0.25">
      <c r="A5295" t="s">
        <v>6008</v>
      </c>
      <c r="B5295" t="str">
        <f>C5295&amp;"-"&amp;COUNTIF(C$2:C5295,C5295)</f>
        <v>222743-13</v>
      </c>
      <c r="C5295">
        <v>222743</v>
      </c>
      <c r="D5295" s="57">
        <v>45246</v>
      </c>
      <c r="E5295" s="84" t="str">
        <f>F5295&amp;"-"&amp;COUNTIF($F$2:F5295,F5295)</f>
        <v>TEADIT-374</v>
      </c>
      <c r="F5295" s="84" t="str">
        <f t="shared" si="196"/>
        <v>TEADIT</v>
      </c>
      <c r="G5295" t="s">
        <v>8594</v>
      </c>
      <c r="H5295" s="62">
        <v>62948658000187</v>
      </c>
      <c r="I5295" t="s">
        <v>869</v>
      </c>
      <c r="J5295">
        <v>4</v>
      </c>
      <c r="K5295">
        <v>2854.28</v>
      </c>
    </row>
    <row r="5296" spans="1:11" x14ac:dyDescent="0.25">
      <c r="A5296" t="s">
        <v>6008</v>
      </c>
      <c r="B5296" t="str">
        <f>C5296&amp;"-"&amp;COUNTIF(C$2:C5296,C5296)</f>
        <v>222743-14</v>
      </c>
      <c r="C5296">
        <v>222743</v>
      </c>
      <c r="D5296" s="57">
        <v>45246</v>
      </c>
      <c r="E5296" s="84" t="str">
        <f>F5296&amp;"-"&amp;COUNTIF($F$2:F5296,F5296)</f>
        <v>TEADIT-375</v>
      </c>
      <c r="F5296" s="84" t="str">
        <f t="shared" si="196"/>
        <v>TEADIT</v>
      </c>
      <c r="G5296" t="s">
        <v>8594</v>
      </c>
      <c r="H5296" s="62">
        <v>62948658000187</v>
      </c>
      <c r="I5296" t="s">
        <v>869</v>
      </c>
      <c r="J5296">
        <v>24</v>
      </c>
      <c r="K5296">
        <v>2935.2</v>
      </c>
    </row>
    <row r="5297" spans="1:11" x14ac:dyDescent="0.25">
      <c r="A5297" t="s">
        <v>6008</v>
      </c>
      <c r="B5297" t="str">
        <f>C5297&amp;"-"&amp;COUNTIF(C$2:C5297,C5297)</f>
        <v>222743-15</v>
      </c>
      <c r="C5297">
        <v>222743</v>
      </c>
      <c r="D5297" s="57">
        <v>45246</v>
      </c>
      <c r="E5297" s="84" t="str">
        <f>F5297&amp;"-"&amp;COUNTIF($F$2:F5297,F5297)</f>
        <v>TEADIT-376</v>
      </c>
      <c r="F5297" s="84" t="str">
        <f t="shared" si="196"/>
        <v>TEADIT</v>
      </c>
      <c r="G5297" t="s">
        <v>8594</v>
      </c>
      <c r="H5297" s="62">
        <v>62948658000187</v>
      </c>
      <c r="I5297" t="s">
        <v>869</v>
      </c>
      <c r="J5297">
        <v>1</v>
      </c>
      <c r="K5297">
        <v>1653.65</v>
      </c>
    </row>
    <row r="5298" spans="1:11" x14ac:dyDescent="0.25">
      <c r="A5298" t="s">
        <v>6008</v>
      </c>
      <c r="B5298" t="str">
        <f>C5298&amp;"-"&amp;COUNTIF(C$2:C5298,C5298)</f>
        <v>222743-16</v>
      </c>
      <c r="C5298">
        <v>222743</v>
      </c>
      <c r="D5298" s="57">
        <v>45246</v>
      </c>
      <c r="E5298" s="84" t="str">
        <f>F5298&amp;"-"&amp;COUNTIF($F$2:F5298,F5298)</f>
        <v>TEADIT-377</v>
      </c>
      <c r="F5298" s="84" t="str">
        <f t="shared" si="196"/>
        <v>TEADIT</v>
      </c>
      <c r="G5298" t="s">
        <v>8594</v>
      </c>
      <c r="H5298" s="62">
        <v>62948658000187</v>
      </c>
      <c r="I5298" t="s">
        <v>869</v>
      </c>
      <c r="J5298">
        <v>25</v>
      </c>
      <c r="K5298">
        <v>6393.5</v>
      </c>
    </row>
    <row r="5299" spans="1:11" x14ac:dyDescent="0.25">
      <c r="A5299" t="s">
        <v>6008</v>
      </c>
      <c r="B5299" t="str">
        <f>C5299&amp;"-"&amp;COUNTIF(C$2:C5299,C5299)</f>
        <v>222743-17</v>
      </c>
      <c r="C5299">
        <v>222743</v>
      </c>
      <c r="D5299" s="57">
        <v>45246</v>
      </c>
      <c r="E5299" s="84" t="str">
        <f>F5299&amp;"-"&amp;COUNTIF($F$2:F5299,F5299)</f>
        <v>TEADIT-378</v>
      </c>
      <c r="F5299" s="84" t="str">
        <f t="shared" si="196"/>
        <v>TEADIT</v>
      </c>
      <c r="G5299" t="s">
        <v>8594</v>
      </c>
      <c r="H5299" s="62">
        <v>62948658000187</v>
      </c>
      <c r="I5299" t="s">
        <v>869</v>
      </c>
      <c r="J5299">
        <v>19</v>
      </c>
      <c r="K5299">
        <v>10020.219999999999</v>
      </c>
    </row>
    <row r="5300" spans="1:11" x14ac:dyDescent="0.25">
      <c r="A5300" t="s">
        <v>6008</v>
      </c>
      <c r="B5300" t="str">
        <f>C5300&amp;"-"&amp;COUNTIF(C$2:C5300,C5300)</f>
        <v>222743-18</v>
      </c>
      <c r="C5300">
        <v>222743</v>
      </c>
      <c r="D5300" s="57">
        <v>45246</v>
      </c>
      <c r="E5300" s="84" t="str">
        <f>F5300&amp;"-"&amp;COUNTIF($F$2:F5300,F5300)</f>
        <v>TEADIT-379</v>
      </c>
      <c r="F5300" s="84" t="str">
        <f t="shared" si="196"/>
        <v>TEADIT</v>
      </c>
      <c r="G5300" t="s">
        <v>8594</v>
      </c>
      <c r="H5300" s="62">
        <v>62948658000187</v>
      </c>
      <c r="I5300" t="s">
        <v>869</v>
      </c>
      <c r="J5300">
        <v>2</v>
      </c>
      <c r="K5300">
        <v>1442.8</v>
      </c>
    </row>
    <row r="5301" spans="1:11" x14ac:dyDescent="0.25">
      <c r="A5301" t="s">
        <v>6008</v>
      </c>
      <c r="B5301" t="str">
        <f>C5301&amp;"-"&amp;COUNTIF(C$2:C5301,C5301)</f>
        <v>222743-19</v>
      </c>
      <c r="C5301">
        <v>222743</v>
      </c>
      <c r="D5301" s="57">
        <v>45246</v>
      </c>
      <c r="E5301" s="84" t="str">
        <f>F5301&amp;"-"&amp;COUNTIF($F$2:F5301,F5301)</f>
        <v>TEADIT-380</v>
      </c>
      <c r="F5301" s="84" t="str">
        <f t="shared" si="196"/>
        <v>TEADIT</v>
      </c>
      <c r="G5301" t="s">
        <v>8594</v>
      </c>
      <c r="H5301" s="62">
        <v>62948658000187</v>
      </c>
      <c r="I5301" t="s">
        <v>869</v>
      </c>
      <c r="J5301">
        <v>1</v>
      </c>
      <c r="K5301">
        <v>958.55</v>
      </c>
    </row>
    <row r="5302" spans="1:11" x14ac:dyDescent="0.25">
      <c r="A5302" t="s">
        <v>6008</v>
      </c>
      <c r="B5302" t="str">
        <f>C5302&amp;"-"&amp;COUNTIF(C$2:C5302,C5302)</f>
        <v>222743-20</v>
      </c>
      <c r="C5302">
        <v>222743</v>
      </c>
      <c r="D5302" s="57">
        <v>45246</v>
      </c>
      <c r="E5302" s="84" t="str">
        <f>F5302&amp;"-"&amp;COUNTIF($F$2:F5302,F5302)</f>
        <v>TEADIT-381</v>
      </c>
      <c r="F5302" s="84" t="str">
        <f t="shared" si="196"/>
        <v>TEADIT</v>
      </c>
      <c r="G5302" t="s">
        <v>8594</v>
      </c>
      <c r="H5302" s="62">
        <v>62948658000187</v>
      </c>
      <c r="I5302" t="s">
        <v>869</v>
      </c>
      <c r="J5302">
        <v>12</v>
      </c>
      <c r="K5302">
        <v>3519.12</v>
      </c>
    </row>
    <row r="5303" spans="1:11" x14ac:dyDescent="0.25">
      <c r="A5303" t="s">
        <v>6008</v>
      </c>
      <c r="B5303" t="str">
        <f>C5303&amp;"-"&amp;COUNTIF(C$2:C5303,C5303)</f>
        <v>222743-21</v>
      </c>
      <c r="C5303">
        <v>222743</v>
      </c>
      <c r="D5303" s="57">
        <v>45246</v>
      </c>
      <c r="E5303" s="84" t="str">
        <f>F5303&amp;"-"&amp;COUNTIF($F$2:F5303,F5303)</f>
        <v>TEADIT-382</v>
      </c>
      <c r="F5303" s="84" t="str">
        <f t="shared" si="196"/>
        <v>TEADIT</v>
      </c>
      <c r="G5303" t="s">
        <v>8594</v>
      </c>
      <c r="H5303" s="62">
        <v>62948658000187</v>
      </c>
      <c r="I5303" t="s">
        <v>869</v>
      </c>
      <c r="J5303">
        <v>13</v>
      </c>
      <c r="K5303">
        <v>6972.55</v>
      </c>
    </row>
    <row r="5304" spans="1:11" x14ac:dyDescent="0.25">
      <c r="A5304" t="s">
        <v>6008</v>
      </c>
      <c r="B5304" t="str">
        <f>C5304&amp;"-"&amp;COUNTIF(C$2:C5304,C5304)</f>
        <v>222743-22</v>
      </c>
      <c r="C5304">
        <v>222743</v>
      </c>
      <c r="D5304" s="57">
        <v>45246</v>
      </c>
      <c r="E5304" s="84" t="str">
        <f>F5304&amp;"-"&amp;COUNTIF($F$2:F5304,F5304)</f>
        <v>TEADIT-383</v>
      </c>
      <c r="F5304" s="84" t="str">
        <f t="shared" si="196"/>
        <v>TEADIT</v>
      </c>
      <c r="G5304" t="s">
        <v>8594</v>
      </c>
      <c r="H5304" s="62">
        <v>62948658000187</v>
      </c>
      <c r="I5304" t="s">
        <v>869</v>
      </c>
      <c r="J5304">
        <v>7</v>
      </c>
      <c r="K5304">
        <v>4141.6899999999996</v>
      </c>
    </row>
    <row r="5305" spans="1:11" x14ac:dyDescent="0.25">
      <c r="A5305" t="s">
        <v>6008</v>
      </c>
      <c r="B5305" t="str">
        <f>C5305&amp;"-"&amp;COUNTIF(C$2:C5305,C5305)</f>
        <v>222743-23</v>
      </c>
      <c r="C5305">
        <v>222743</v>
      </c>
      <c r="D5305" s="57">
        <v>45246</v>
      </c>
      <c r="E5305" s="84" t="str">
        <f>F5305&amp;"-"&amp;COUNTIF($F$2:F5305,F5305)</f>
        <v>TEADIT-384</v>
      </c>
      <c r="F5305" s="84" t="str">
        <f t="shared" si="196"/>
        <v>TEADIT</v>
      </c>
      <c r="G5305" t="s">
        <v>8594</v>
      </c>
      <c r="H5305" s="62">
        <v>62948658000187</v>
      </c>
      <c r="I5305" t="s">
        <v>869</v>
      </c>
      <c r="J5305">
        <v>3</v>
      </c>
      <c r="K5305">
        <v>2041.98</v>
      </c>
    </row>
    <row r="5306" spans="1:11" x14ac:dyDescent="0.25">
      <c r="A5306" t="s">
        <v>6008</v>
      </c>
      <c r="B5306" t="str">
        <f>C5306&amp;"-"&amp;COUNTIF(C$2:C5306,C5306)</f>
        <v>222743-24</v>
      </c>
      <c r="C5306">
        <v>222743</v>
      </c>
      <c r="D5306" s="57">
        <v>45246</v>
      </c>
      <c r="E5306" s="84" t="str">
        <f>F5306&amp;"-"&amp;COUNTIF($F$2:F5306,F5306)</f>
        <v>TEADIT-385</v>
      </c>
      <c r="F5306" s="84" t="str">
        <f t="shared" si="196"/>
        <v>TEADIT</v>
      </c>
      <c r="G5306" t="s">
        <v>8594</v>
      </c>
      <c r="H5306" s="62">
        <v>62948658000187</v>
      </c>
      <c r="I5306" t="s">
        <v>869</v>
      </c>
      <c r="J5306">
        <v>2</v>
      </c>
      <c r="K5306">
        <v>1555.76</v>
      </c>
    </row>
    <row r="5307" spans="1:11" x14ac:dyDescent="0.25">
      <c r="A5307" t="s">
        <v>6008</v>
      </c>
      <c r="B5307" t="str">
        <f>C5307&amp;"-"&amp;COUNTIF(C$2:C5307,C5307)</f>
        <v>222743-25</v>
      </c>
      <c r="C5307">
        <v>222743</v>
      </c>
      <c r="D5307" s="57">
        <v>45246</v>
      </c>
      <c r="E5307" s="84" t="str">
        <f>F5307&amp;"-"&amp;COUNTIF($F$2:F5307,F5307)</f>
        <v>TEADIT-386</v>
      </c>
      <c r="F5307" s="84" t="str">
        <f t="shared" si="196"/>
        <v>TEADIT</v>
      </c>
      <c r="G5307" t="s">
        <v>8594</v>
      </c>
      <c r="H5307" s="62">
        <v>62948658000187</v>
      </c>
      <c r="I5307" t="s">
        <v>869</v>
      </c>
      <c r="J5307">
        <v>1</v>
      </c>
      <c r="K5307">
        <v>1025.67</v>
      </c>
    </row>
    <row r="5308" spans="1:11" x14ac:dyDescent="0.25">
      <c r="A5308" t="s">
        <v>6008</v>
      </c>
      <c r="B5308" t="str">
        <f>C5308&amp;"-"&amp;COUNTIF(C$2:C5308,C5308)</f>
        <v>222743-26</v>
      </c>
      <c r="C5308">
        <v>222743</v>
      </c>
      <c r="D5308" s="57">
        <v>45246</v>
      </c>
      <c r="E5308" s="84" t="str">
        <f>F5308&amp;"-"&amp;COUNTIF($F$2:F5308,F5308)</f>
        <v>TEADIT-387</v>
      </c>
      <c r="F5308" s="84" t="str">
        <f t="shared" si="196"/>
        <v>TEADIT</v>
      </c>
      <c r="G5308" t="s">
        <v>8594</v>
      </c>
      <c r="H5308" s="62">
        <v>62948658000187</v>
      </c>
      <c r="I5308" t="s">
        <v>869</v>
      </c>
      <c r="J5308">
        <v>24</v>
      </c>
      <c r="K5308">
        <v>1960.8</v>
      </c>
    </row>
    <row r="5309" spans="1:11" x14ac:dyDescent="0.25">
      <c r="A5309" t="s">
        <v>6008</v>
      </c>
      <c r="B5309" t="str">
        <f>C5309&amp;"-"&amp;COUNTIF(C$2:C5309,C5309)</f>
        <v>222743-27</v>
      </c>
      <c r="C5309">
        <v>222743</v>
      </c>
      <c r="D5309" s="57">
        <v>45246</v>
      </c>
      <c r="E5309" s="84" t="str">
        <f>F5309&amp;"-"&amp;COUNTIF($F$2:F5309,F5309)</f>
        <v>TEADIT-388</v>
      </c>
      <c r="F5309" s="84" t="str">
        <f t="shared" si="196"/>
        <v>TEADIT</v>
      </c>
      <c r="G5309" t="s">
        <v>8594</v>
      </c>
      <c r="H5309" s="62">
        <v>62948658000187</v>
      </c>
      <c r="I5309" t="s">
        <v>869</v>
      </c>
      <c r="J5309">
        <v>1</v>
      </c>
      <c r="K5309">
        <v>1428.56</v>
      </c>
    </row>
    <row r="5310" spans="1:11" x14ac:dyDescent="0.25">
      <c r="A5310" t="s">
        <v>6008</v>
      </c>
      <c r="B5310" t="str">
        <f>C5310&amp;"-"&amp;COUNTIF(C$2:C5310,C5310)</f>
        <v>222743-28</v>
      </c>
      <c r="C5310">
        <v>222743</v>
      </c>
      <c r="D5310" s="57">
        <v>45246</v>
      </c>
      <c r="E5310" s="84" t="str">
        <f>F5310&amp;"-"&amp;COUNTIF($F$2:F5310,F5310)</f>
        <v>TEADIT-389</v>
      </c>
      <c r="F5310" s="84" t="str">
        <f t="shared" si="196"/>
        <v>TEADIT</v>
      </c>
      <c r="G5310" t="s">
        <v>8594</v>
      </c>
      <c r="H5310" s="62">
        <v>62948658000187</v>
      </c>
      <c r="I5310" t="s">
        <v>869</v>
      </c>
      <c r="J5310">
        <v>2</v>
      </c>
      <c r="K5310">
        <v>1794.76</v>
      </c>
    </row>
    <row r="5311" spans="1:11" x14ac:dyDescent="0.25">
      <c r="A5311" t="s">
        <v>6008</v>
      </c>
      <c r="B5311" t="str">
        <f>C5311&amp;"-"&amp;COUNTIF(C$2:C5311,C5311)</f>
        <v>222743-29</v>
      </c>
      <c r="C5311">
        <v>222743</v>
      </c>
      <c r="D5311" s="57">
        <v>45246</v>
      </c>
      <c r="E5311" s="84" t="str">
        <f>F5311&amp;"-"&amp;COUNTIF($F$2:F5311,F5311)</f>
        <v>TEADIT-390</v>
      </c>
      <c r="F5311" s="84" t="str">
        <f t="shared" si="196"/>
        <v>TEADIT</v>
      </c>
      <c r="G5311" t="s">
        <v>8594</v>
      </c>
      <c r="H5311" s="62">
        <v>62948658000187</v>
      </c>
      <c r="I5311" t="s">
        <v>869</v>
      </c>
      <c r="J5311">
        <v>1</v>
      </c>
      <c r="K5311">
        <v>1075.6199999999999</v>
      </c>
    </row>
    <row r="5312" spans="1:11" x14ac:dyDescent="0.25">
      <c r="A5312" t="s">
        <v>6008</v>
      </c>
      <c r="B5312" t="str">
        <f>C5312&amp;"-"&amp;COUNTIF(C$2:C5312,C5312)</f>
        <v>222743-30</v>
      </c>
      <c r="C5312">
        <v>222743</v>
      </c>
      <c r="D5312" s="57">
        <v>45246</v>
      </c>
      <c r="E5312" s="84" t="str">
        <f>F5312&amp;"-"&amp;COUNTIF($F$2:F5312,F5312)</f>
        <v>TEADIT-391</v>
      </c>
      <c r="F5312" s="84" t="str">
        <f t="shared" si="196"/>
        <v>TEADIT</v>
      </c>
      <c r="G5312" t="s">
        <v>8594</v>
      </c>
      <c r="H5312" s="62">
        <v>62948658000187</v>
      </c>
      <c r="I5312" t="s">
        <v>869</v>
      </c>
      <c r="J5312">
        <v>3</v>
      </c>
      <c r="K5312">
        <v>1335.42</v>
      </c>
    </row>
    <row r="5313" spans="1:11" x14ac:dyDescent="0.25">
      <c r="A5313" t="s">
        <v>6008</v>
      </c>
      <c r="B5313" t="str">
        <f>C5313&amp;"-"&amp;COUNTIF(C$2:C5313,C5313)</f>
        <v>222743-31</v>
      </c>
      <c r="C5313">
        <v>222743</v>
      </c>
      <c r="D5313" s="57">
        <v>45246</v>
      </c>
      <c r="E5313" s="84" t="str">
        <f>F5313&amp;"-"&amp;COUNTIF($F$2:F5313,F5313)</f>
        <v>TEADIT-392</v>
      </c>
      <c r="F5313" s="84" t="str">
        <f t="shared" si="196"/>
        <v>TEADIT</v>
      </c>
      <c r="G5313" t="s">
        <v>8594</v>
      </c>
      <c r="H5313" s="62">
        <v>62948658000187</v>
      </c>
      <c r="I5313" t="s">
        <v>869</v>
      </c>
      <c r="J5313">
        <v>5</v>
      </c>
      <c r="K5313">
        <v>3638.5</v>
      </c>
    </row>
    <row r="5314" spans="1:11" x14ac:dyDescent="0.25">
      <c r="A5314" t="s">
        <v>6008</v>
      </c>
      <c r="B5314" t="str">
        <f>C5314&amp;"-"&amp;COUNTIF(C$2:C5314,C5314)</f>
        <v>222743-32</v>
      </c>
      <c r="C5314">
        <v>222743</v>
      </c>
      <c r="D5314" s="57">
        <v>45246</v>
      </c>
      <c r="E5314" s="84" t="str">
        <f>F5314&amp;"-"&amp;COUNTIF($F$2:F5314,F5314)</f>
        <v>TEADIT-393</v>
      </c>
      <c r="F5314" s="84" t="str">
        <f t="shared" si="196"/>
        <v>TEADIT</v>
      </c>
      <c r="G5314" t="s">
        <v>8594</v>
      </c>
      <c r="H5314" s="62">
        <v>62948658000187</v>
      </c>
      <c r="I5314" t="s">
        <v>869</v>
      </c>
      <c r="J5314">
        <v>1</v>
      </c>
      <c r="K5314">
        <v>759.42</v>
      </c>
    </row>
    <row r="5315" spans="1:11" x14ac:dyDescent="0.25">
      <c r="A5315" t="s">
        <v>6009</v>
      </c>
      <c r="B5315" t="str">
        <f>C5315&amp;"-"&amp;COUNTIF(C$2:C5315,C5315)</f>
        <v>222744-1</v>
      </c>
      <c r="C5315">
        <v>222744</v>
      </c>
      <c r="D5315" s="57">
        <v>45246</v>
      </c>
      <c r="E5315" s="84" t="str">
        <f>F5315&amp;"-"&amp;COUNTIF($F$2:F5315,F5315)</f>
        <v>TEADIT-394</v>
      </c>
      <c r="F5315" s="84" t="str">
        <f t="shared" ref="F5315:F5378" si="197">LEFT(G5315,SEARCH(" ",G5315)-1)</f>
        <v>TEADIT</v>
      </c>
      <c r="G5315" t="s">
        <v>8594</v>
      </c>
      <c r="H5315" s="62">
        <v>62948658000187</v>
      </c>
      <c r="I5315" t="s">
        <v>869</v>
      </c>
      <c r="J5315">
        <v>14</v>
      </c>
      <c r="K5315">
        <v>2430.0700000000002</v>
      </c>
    </row>
    <row r="5316" spans="1:11" x14ac:dyDescent="0.25">
      <c r="A5316" t="s">
        <v>6008</v>
      </c>
      <c r="B5316" t="str">
        <f>C5316&amp;"-"&amp;COUNTIF(C$2:C5316,C5316)</f>
        <v>222744-2</v>
      </c>
      <c r="C5316">
        <v>222744</v>
      </c>
      <c r="D5316" s="57">
        <v>45246</v>
      </c>
      <c r="E5316" s="84" t="str">
        <f>F5316&amp;"-"&amp;COUNTIF($F$2:F5316,F5316)</f>
        <v>TEADIT-395</v>
      </c>
      <c r="F5316" s="84" t="str">
        <f t="shared" si="197"/>
        <v>TEADIT</v>
      </c>
      <c r="G5316" t="s">
        <v>8594</v>
      </c>
      <c r="H5316" s="62">
        <v>62948658000187</v>
      </c>
      <c r="I5316" t="s">
        <v>869</v>
      </c>
      <c r="J5316">
        <v>4</v>
      </c>
      <c r="K5316">
        <v>1169.48</v>
      </c>
    </row>
    <row r="5317" spans="1:11" x14ac:dyDescent="0.25">
      <c r="A5317" t="s">
        <v>6008</v>
      </c>
      <c r="B5317" t="str">
        <f>C5317&amp;"-"&amp;COUNTIF(C$2:C5317,C5317)</f>
        <v>222744-3</v>
      </c>
      <c r="C5317">
        <v>222744</v>
      </c>
      <c r="D5317" s="57">
        <v>45246</v>
      </c>
      <c r="E5317" s="84" t="str">
        <f>F5317&amp;"-"&amp;COUNTIF($F$2:F5317,F5317)</f>
        <v>TEADIT-396</v>
      </c>
      <c r="F5317" s="84" t="str">
        <f t="shared" si="197"/>
        <v>TEADIT</v>
      </c>
      <c r="G5317" t="s">
        <v>8594</v>
      </c>
      <c r="H5317" s="62">
        <v>62948658000187</v>
      </c>
      <c r="I5317" t="s">
        <v>869</v>
      </c>
      <c r="J5317">
        <v>3</v>
      </c>
      <c r="K5317">
        <v>2375.2199999999998</v>
      </c>
    </row>
    <row r="5318" spans="1:11" x14ac:dyDescent="0.25">
      <c r="A5318" t="s">
        <v>6008</v>
      </c>
      <c r="B5318" t="str">
        <f>C5318&amp;"-"&amp;COUNTIF(C$2:C5318,C5318)</f>
        <v>222744-4</v>
      </c>
      <c r="C5318">
        <v>222744</v>
      </c>
      <c r="D5318" s="57">
        <v>45246</v>
      </c>
      <c r="E5318" s="84" t="str">
        <f>F5318&amp;"-"&amp;COUNTIF($F$2:F5318,F5318)</f>
        <v>TEADIT-397</v>
      </c>
      <c r="F5318" s="84" t="str">
        <f t="shared" si="197"/>
        <v>TEADIT</v>
      </c>
      <c r="G5318" t="s">
        <v>8594</v>
      </c>
      <c r="H5318" s="62">
        <v>62948658000187</v>
      </c>
      <c r="I5318" t="s">
        <v>869</v>
      </c>
      <c r="J5318">
        <v>1</v>
      </c>
      <c r="K5318">
        <v>1195.76</v>
      </c>
    </row>
    <row r="5319" spans="1:11" x14ac:dyDescent="0.25">
      <c r="A5319" t="s">
        <v>6008</v>
      </c>
      <c r="B5319" t="str">
        <f>C5319&amp;"-"&amp;COUNTIF(C$2:C5319,C5319)</f>
        <v>222744-5</v>
      </c>
      <c r="C5319">
        <v>222744</v>
      </c>
      <c r="D5319" s="57">
        <v>45246</v>
      </c>
      <c r="E5319" s="84" t="str">
        <f>F5319&amp;"-"&amp;COUNTIF($F$2:F5319,F5319)</f>
        <v>TEADIT-398</v>
      </c>
      <c r="F5319" s="84" t="str">
        <f t="shared" si="197"/>
        <v>TEADIT</v>
      </c>
      <c r="G5319" t="s">
        <v>8594</v>
      </c>
      <c r="H5319" s="62">
        <v>62948658000187</v>
      </c>
      <c r="I5319" t="s">
        <v>869</v>
      </c>
      <c r="J5319">
        <v>1</v>
      </c>
      <c r="K5319">
        <v>411.83</v>
      </c>
    </row>
    <row r="5320" spans="1:11" x14ac:dyDescent="0.25">
      <c r="A5320" t="s">
        <v>6008</v>
      </c>
      <c r="B5320" t="str">
        <f>C5320&amp;"-"&amp;COUNTIF(C$2:C5320,C5320)</f>
        <v>222744-6</v>
      </c>
      <c r="C5320">
        <v>222744</v>
      </c>
      <c r="D5320" s="57">
        <v>45246</v>
      </c>
      <c r="E5320" s="84" t="str">
        <f>F5320&amp;"-"&amp;COUNTIF($F$2:F5320,F5320)</f>
        <v>TEADIT-399</v>
      </c>
      <c r="F5320" s="84" t="str">
        <f t="shared" si="197"/>
        <v>TEADIT</v>
      </c>
      <c r="G5320" t="s">
        <v>8594</v>
      </c>
      <c r="H5320" s="62">
        <v>62948658000187</v>
      </c>
      <c r="I5320" t="s">
        <v>869</v>
      </c>
      <c r="J5320">
        <v>7</v>
      </c>
      <c r="K5320">
        <v>1132.6600000000001</v>
      </c>
    </row>
    <row r="5321" spans="1:11" x14ac:dyDescent="0.25">
      <c r="A5321" t="s">
        <v>6008</v>
      </c>
      <c r="B5321" t="str">
        <f>C5321&amp;"-"&amp;COUNTIF(C$2:C5321,C5321)</f>
        <v>222744-7</v>
      </c>
      <c r="C5321">
        <v>222744</v>
      </c>
      <c r="D5321" s="57">
        <v>45246</v>
      </c>
      <c r="E5321" s="84" t="str">
        <f>F5321&amp;"-"&amp;COUNTIF($F$2:F5321,F5321)</f>
        <v>TEADIT-400</v>
      </c>
      <c r="F5321" s="84" t="str">
        <f t="shared" si="197"/>
        <v>TEADIT</v>
      </c>
      <c r="G5321" t="s">
        <v>8594</v>
      </c>
      <c r="H5321" s="62">
        <v>62948658000187</v>
      </c>
      <c r="I5321" t="s">
        <v>869</v>
      </c>
      <c r="J5321">
        <v>1</v>
      </c>
      <c r="K5321">
        <v>713.57</v>
      </c>
    </row>
    <row r="5322" spans="1:11" x14ac:dyDescent="0.25">
      <c r="A5322" t="s">
        <v>6008</v>
      </c>
      <c r="B5322" t="str">
        <f>C5322&amp;"-"&amp;COUNTIF(C$2:C5322,C5322)</f>
        <v>222744-8</v>
      </c>
      <c r="C5322">
        <v>222744</v>
      </c>
      <c r="D5322" s="57">
        <v>45246</v>
      </c>
      <c r="E5322" s="84" t="str">
        <f>F5322&amp;"-"&amp;COUNTIF($F$2:F5322,F5322)</f>
        <v>TEADIT-401</v>
      </c>
      <c r="F5322" s="84" t="str">
        <f t="shared" si="197"/>
        <v>TEADIT</v>
      </c>
      <c r="G5322" t="s">
        <v>8594</v>
      </c>
      <c r="H5322" s="62">
        <v>62948658000187</v>
      </c>
      <c r="I5322" t="s">
        <v>869</v>
      </c>
      <c r="J5322">
        <v>1</v>
      </c>
      <c r="K5322">
        <v>564.29999999999995</v>
      </c>
    </row>
    <row r="5323" spans="1:11" x14ac:dyDescent="0.25">
      <c r="A5323" t="s">
        <v>6008</v>
      </c>
      <c r="B5323" t="str">
        <f>C5323&amp;"-"&amp;COUNTIF(C$2:C5323,C5323)</f>
        <v>222744-9</v>
      </c>
      <c r="C5323">
        <v>222744</v>
      </c>
      <c r="D5323" s="57">
        <v>45246</v>
      </c>
      <c r="E5323" s="84" t="str">
        <f>F5323&amp;"-"&amp;COUNTIF($F$2:F5323,F5323)</f>
        <v>TEADIT-402</v>
      </c>
      <c r="F5323" s="84" t="str">
        <f t="shared" si="197"/>
        <v>TEADIT</v>
      </c>
      <c r="G5323" t="s">
        <v>8594</v>
      </c>
      <c r="H5323" s="62">
        <v>62948658000187</v>
      </c>
      <c r="I5323" t="s">
        <v>869</v>
      </c>
      <c r="J5323">
        <v>3</v>
      </c>
      <c r="K5323">
        <v>2164.19</v>
      </c>
    </row>
    <row r="5324" spans="1:11" x14ac:dyDescent="0.25">
      <c r="A5324" t="s">
        <v>6008</v>
      </c>
      <c r="B5324" t="str">
        <f>C5324&amp;"-"&amp;COUNTIF(C$2:C5324,C5324)</f>
        <v>222744-10</v>
      </c>
      <c r="C5324">
        <v>222744</v>
      </c>
      <c r="D5324" s="57">
        <v>45246</v>
      </c>
      <c r="E5324" s="84" t="str">
        <f>F5324&amp;"-"&amp;COUNTIF($F$2:F5324,F5324)</f>
        <v>TEADIT-403</v>
      </c>
      <c r="F5324" s="84" t="str">
        <f t="shared" si="197"/>
        <v>TEADIT</v>
      </c>
      <c r="G5324" t="s">
        <v>8594</v>
      </c>
      <c r="H5324" s="62">
        <v>62948658000187</v>
      </c>
      <c r="I5324" t="s">
        <v>869</v>
      </c>
      <c r="J5324">
        <v>12</v>
      </c>
      <c r="K5324">
        <v>6328.6</v>
      </c>
    </row>
    <row r="5325" spans="1:11" x14ac:dyDescent="0.25">
      <c r="A5325" t="s">
        <v>6008</v>
      </c>
      <c r="B5325" t="str">
        <f>C5325&amp;"-"&amp;COUNTIF(C$2:C5325,C5325)</f>
        <v>222744-11</v>
      </c>
      <c r="C5325">
        <v>222744</v>
      </c>
      <c r="D5325" s="57">
        <v>45246</v>
      </c>
      <c r="E5325" s="84" t="str">
        <f>F5325&amp;"-"&amp;COUNTIF($F$2:F5325,F5325)</f>
        <v>TEADIT-404</v>
      </c>
      <c r="F5325" s="84" t="str">
        <f t="shared" si="197"/>
        <v>TEADIT</v>
      </c>
      <c r="G5325" t="s">
        <v>8594</v>
      </c>
      <c r="H5325" s="62">
        <v>62948658000187</v>
      </c>
      <c r="I5325" t="s">
        <v>869</v>
      </c>
      <c r="J5325">
        <v>12</v>
      </c>
      <c r="K5325">
        <v>6436.22</v>
      </c>
    </row>
    <row r="5326" spans="1:11" x14ac:dyDescent="0.25">
      <c r="A5326" t="s">
        <v>6008</v>
      </c>
      <c r="B5326" t="str">
        <f>C5326&amp;"-"&amp;COUNTIF(C$2:C5326,C5326)</f>
        <v>222744-12</v>
      </c>
      <c r="C5326">
        <v>222744</v>
      </c>
      <c r="D5326" s="57">
        <v>45246</v>
      </c>
      <c r="E5326" s="84" t="str">
        <f>F5326&amp;"-"&amp;COUNTIF($F$2:F5326,F5326)</f>
        <v>TEADIT-405</v>
      </c>
      <c r="F5326" s="84" t="str">
        <f t="shared" si="197"/>
        <v>TEADIT</v>
      </c>
      <c r="G5326" t="s">
        <v>8594</v>
      </c>
      <c r="H5326" s="62">
        <v>62948658000187</v>
      </c>
      <c r="I5326" t="s">
        <v>869</v>
      </c>
      <c r="J5326">
        <v>8</v>
      </c>
      <c r="K5326">
        <v>4733.33</v>
      </c>
    </row>
    <row r="5327" spans="1:11" x14ac:dyDescent="0.25">
      <c r="A5327" t="s">
        <v>6008</v>
      </c>
      <c r="B5327" t="str">
        <f>C5327&amp;"-"&amp;COUNTIF(C$2:C5327,C5327)</f>
        <v>222744-13</v>
      </c>
      <c r="C5327">
        <v>222744</v>
      </c>
      <c r="D5327" s="57">
        <v>45246</v>
      </c>
      <c r="E5327" s="84" t="str">
        <f>F5327&amp;"-"&amp;COUNTIF($F$2:F5327,F5327)</f>
        <v>TEADIT-406</v>
      </c>
      <c r="F5327" s="84" t="str">
        <f t="shared" si="197"/>
        <v>TEADIT</v>
      </c>
      <c r="G5327" t="s">
        <v>8594</v>
      </c>
      <c r="H5327" s="62">
        <v>62948658000187</v>
      </c>
      <c r="I5327" t="s">
        <v>869</v>
      </c>
      <c r="J5327">
        <v>3</v>
      </c>
      <c r="K5327">
        <v>2333.64</v>
      </c>
    </row>
    <row r="5328" spans="1:11" x14ac:dyDescent="0.25">
      <c r="A5328" t="s">
        <v>6008</v>
      </c>
      <c r="B5328" t="str">
        <f>C5328&amp;"-"&amp;COUNTIF(C$2:C5328,C5328)</f>
        <v>222744-14</v>
      </c>
      <c r="C5328">
        <v>222744</v>
      </c>
      <c r="D5328" s="57">
        <v>45246</v>
      </c>
      <c r="E5328" s="84" t="str">
        <f>F5328&amp;"-"&amp;COUNTIF($F$2:F5328,F5328)</f>
        <v>TEADIT-407</v>
      </c>
      <c r="F5328" s="84" t="str">
        <f t="shared" si="197"/>
        <v>TEADIT</v>
      </c>
      <c r="G5328" t="s">
        <v>8594</v>
      </c>
      <c r="H5328" s="62">
        <v>62948658000187</v>
      </c>
      <c r="I5328" t="s">
        <v>869</v>
      </c>
      <c r="J5328">
        <v>12</v>
      </c>
      <c r="K5328">
        <v>10201.370000000001</v>
      </c>
    </row>
    <row r="5329" spans="1:11" x14ac:dyDescent="0.25">
      <c r="A5329" t="s">
        <v>6008</v>
      </c>
      <c r="B5329" t="str">
        <f>C5329&amp;"-"&amp;COUNTIF(C$2:C5329,C5329)</f>
        <v>222744-15</v>
      </c>
      <c r="C5329">
        <v>222744</v>
      </c>
      <c r="D5329" s="57">
        <v>45246</v>
      </c>
      <c r="E5329" s="84" t="str">
        <f>F5329&amp;"-"&amp;COUNTIF($F$2:F5329,F5329)</f>
        <v>TEADIT-408</v>
      </c>
      <c r="F5329" s="84" t="str">
        <f t="shared" si="197"/>
        <v>TEADIT</v>
      </c>
      <c r="G5329" t="s">
        <v>8594</v>
      </c>
      <c r="H5329" s="62">
        <v>62948658000187</v>
      </c>
      <c r="I5329" t="s">
        <v>869</v>
      </c>
      <c r="J5329">
        <v>2</v>
      </c>
      <c r="K5329">
        <v>2051.33</v>
      </c>
    </row>
    <row r="5330" spans="1:11" x14ac:dyDescent="0.25">
      <c r="A5330" t="s">
        <v>6008</v>
      </c>
      <c r="B5330" t="str">
        <f>C5330&amp;"-"&amp;COUNTIF(C$2:C5330,C5330)</f>
        <v>222744-16</v>
      </c>
      <c r="C5330">
        <v>222744</v>
      </c>
      <c r="D5330" s="57">
        <v>45246</v>
      </c>
      <c r="E5330" s="84" t="str">
        <f>F5330&amp;"-"&amp;COUNTIF($F$2:F5330,F5330)</f>
        <v>TEADIT-409</v>
      </c>
      <c r="F5330" s="84" t="str">
        <f t="shared" si="197"/>
        <v>TEADIT</v>
      </c>
      <c r="G5330" t="s">
        <v>8594</v>
      </c>
      <c r="H5330" s="62">
        <v>62948658000187</v>
      </c>
      <c r="I5330" t="s">
        <v>869</v>
      </c>
      <c r="J5330">
        <v>48</v>
      </c>
      <c r="K5330">
        <v>3921.41</v>
      </c>
    </row>
    <row r="5331" spans="1:11" x14ac:dyDescent="0.25">
      <c r="A5331" t="s">
        <v>6008</v>
      </c>
      <c r="B5331" t="str">
        <f>C5331&amp;"-"&amp;COUNTIF(C$2:C5331,C5331)</f>
        <v>222744-17</v>
      </c>
      <c r="C5331">
        <v>222744</v>
      </c>
      <c r="D5331" s="57">
        <v>45246</v>
      </c>
      <c r="E5331" s="84" t="str">
        <f>F5331&amp;"-"&amp;COUNTIF($F$2:F5331,F5331)</f>
        <v>TEADIT-410</v>
      </c>
      <c r="F5331" s="84" t="str">
        <f t="shared" si="197"/>
        <v>TEADIT</v>
      </c>
      <c r="G5331" t="s">
        <v>8594</v>
      </c>
      <c r="H5331" s="62">
        <v>62948658000187</v>
      </c>
      <c r="I5331" t="s">
        <v>869</v>
      </c>
      <c r="J5331">
        <v>1</v>
      </c>
      <c r="K5331">
        <v>1075.6199999999999</v>
      </c>
    </row>
    <row r="5332" spans="1:11" x14ac:dyDescent="0.25">
      <c r="A5332" t="s">
        <v>6008</v>
      </c>
      <c r="B5332" t="str">
        <f>C5332&amp;"-"&amp;COUNTIF(C$2:C5332,C5332)</f>
        <v>222744-18</v>
      </c>
      <c r="C5332">
        <v>222744</v>
      </c>
      <c r="D5332" s="57">
        <v>45246</v>
      </c>
      <c r="E5332" s="84" t="str">
        <f>F5332&amp;"-"&amp;COUNTIF($F$2:F5332,F5332)</f>
        <v>TEADIT-411</v>
      </c>
      <c r="F5332" s="84" t="str">
        <f t="shared" si="197"/>
        <v>TEADIT</v>
      </c>
      <c r="G5332" t="s">
        <v>8594</v>
      </c>
      <c r="H5332" s="62">
        <v>62948658000187</v>
      </c>
      <c r="I5332" t="s">
        <v>869</v>
      </c>
      <c r="J5332">
        <v>2</v>
      </c>
      <c r="K5332">
        <v>894.29</v>
      </c>
    </row>
    <row r="5333" spans="1:11" x14ac:dyDescent="0.25">
      <c r="A5333" t="s">
        <v>6008</v>
      </c>
      <c r="B5333" t="str">
        <f>C5333&amp;"-"&amp;COUNTIF(C$2:C5333,C5333)</f>
        <v>222744-19</v>
      </c>
      <c r="C5333">
        <v>222744</v>
      </c>
      <c r="D5333" s="57">
        <v>45246</v>
      </c>
      <c r="E5333" s="84" t="str">
        <f>F5333&amp;"-"&amp;COUNTIF($F$2:F5333,F5333)</f>
        <v>TEADIT-412</v>
      </c>
      <c r="F5333" s="84" t="str">
        <f t="shared" si="197"/>
        <v>TEADIT</v>
      </c>
      <c r="G5333" t="s">
        <v>8594</v>
      </c>
      <c r="H5333" s="62">
        <v>62948658000187</v>
      </c>
      <c r="I5333" t="s">
        <v>869</v>
      </c>
      <c r="J5333">
        <v>18</v>
      </c>
      <c r="K5333">
        <v>1011.04</v>
      </c>
    </row>
    <row r="5334" spans="1:11" x14ac:dyDescent="0.25">
      <c r="A5334" t="s">
        <v>6008</v>
      </c>
      <c r="B5334" t="str">
        <f>C5334&amp;"-"&amp;COUNTIF(C$2:C5334,C5334)</f>
        <v>222744-20</v>
      </c>
      <c r="C5334">
        <v>222744</v>
      </c>
      <c r="D5334" s="57">
        <v>45246</v>
      </c>
      <c r="E5334" s="84" t="str">
        <f>F5334&amp;"-"&amp;COUNTIF($F$2:F5334,F5334)</f>
        <v>TEADIT-413</v>
      </c>
      <c r="F5334" s="84" t="str">
        <f t="shared" si="197"/>
        <v>TEADIT</v>
      </c>
      <c r="G5334" t="s">
        <v>8594</v>
      </c>
      <c r="H5334" s="62">
        <v>62948658000187</v>
      </c>
      <c r="I5334" t="s">
        <v>869</v>
      </c>
      <c r="J5334">
        <v>18</v>
      </c>
      <c r="K5334">
        <v>1530.76</v>
      </c>
    </row>
    <row r="5335" spans="1:11" x14ac:dyDescent="0.25">
      <c r="A5335" t="s">
        <v>6008</v>
      </c>
      <c r="B5335" t="str">
        <f>C5335&amp;"-"&amp;COUNTIF(C$2:C5335,C5335)</f>
        <v>222744-21</v>
      </c>
      <c r="C5335">
        <v>222744</v>
      </c>
      <c r="D5335" s="57">
        <v>45246</v>
      </c>
      <c r="E5335" s="84" t="str">
        <f>F5335&amp;"-"&amp;COUNTIF($F$2:F5335,F5335)</f>
        <v>TEADIT-414</v>
      </c>
      <c r="F5335" s="84" t="str">
        <f t="shared" si="197"/>
        <v>TEADIT</v>
      </c>
      <c r="G5335" t="s">
        <v>8594</v>
      </c>
      <c r="H5335" s="62">
        <v>62948658000187</v>
      </c>
      <c r="I5335" t="s">
        <v>869</v>
      </c>
      <c r="J5335">
        <v>9</v>
      </c>
      <c r="K5335">
        <v>1268.42</v>
      </c>
    </row>
    <row r="5336" spans="1:11" x14ac:dyDescent="0.25">
      <c r="A5336" t="s">
        <v>6008</v>
      </c>
      <c r="B5336" t="str">
        <f>C5336&amp;"-"&amp;COUNTIF(C$2:C5336,C5336)</f>
        <v>222744-22</v>
      </c>
      <c r="C5336">
        <v>222744</v>
      </c>
      <c r="D5336" s="57">
        <v>45246</v>
      </c>
      <c r="E5336" s="84" t="str">
        <f>F5336&amp;"-"&amp;COUNTIF($F$2:F5336,F5336)</f>
        <v>TEADIT-415</v>
      </c>
      <c r="F5336" s="84" t="str">
        <f t="shared" si="197"/>
        <v>TEADIT</v>
      </c>
      <c r="G5336" t="s">
        <v>8594</v>
      </c>
      <c r="H5336" s="62">
        <v>62948658000187</v>
      </c>
      <c r="I5336" t="s">
        <v>869</v>
      </c>
      <c r="J5336">
        <v>10</v>
      </c>
      <c r="K5336">
        <v>2929.04</v>
      </c>
    </row>
    <row r="5337" spans="1:11" x14ac:dyDescent="0.25">
      <c r="A5337" t="s">
        <v>6008</v>
      </c>
      <c r="B5337" t="str">
        <f>C5337&amp;"-"&amp;COUNTIF(C$2:C5337,C5337)</f>
        <v>222744-23</v>
      </c>
      <c r="C5337">
        <v>222744</v>
      </c>
      <c r="D5337" s="57">
        <v>45246</v>
      </c>
      <c r="E5337" s="84" t="str">
        <f>F5337&amp;"-"&amp;COUNTIF($F$2:F5337,F5337)</f>
        <v>TEADIT-416</v>
      </c>
      <c r="F5337" s="84" t="str">
        <f t="shared" si="197"/>
        <v>TEADIT</v>
      </c>
      <c r="G5337" t="s">
        <v>8594</v>
      </c>
      <c r="H5337" s="62">
        <v>62948658000187</v>
      </c>
      <c r="I5337" t="s">
        <v>869</v>
      </c>
      <c r="J5337">
        <v>2</v>
      </c>
      <c r="K5337">
        <v>1455.4</v>
      </c>
    </row>
    <row r="5338" spans="1:11" x14ac:dyDescent="0.25">
      <c r="A5338" t="s">
        <v>6008</v>
      </c>
      <c r="B5338" t="str">
        <f>C5338&amp;"-"&amp;COUNTIF(C$2:C5338,C5338)</f>
        <v>222744-24</v>
      </c>
      <c r="C5338">
        <v>222744</v>
      </c>
      <c r="D5338" s="57">
        <v>45246</v>
      </c>
      <c r="E5338" s="84" t="str">
        <f>F5338&amp;"-"&amp;COUNTIF($F$2:F5338,F5338)</f>
        <v>TEADIT-417</v>
      </c>
      <c r="F5338" s="84" t="str">
        <f t="shared" si="197"/>
        <v>TEADIT</v>
      </c>
      <c r="G5338" t="s">
        <v>8594</v>
      </c>
      <c r="H5338" s="62">
        <v>62948658000187</v>
      </c>
      <c r="I5338" t="s">
        <v>869</v>
      </c>
      <c r="J5338">
        <v>2</v>
      </c>
      <c r="K5338">
        <v>1518.85</v>
      </c>
    </row>
    <row r="5339" spans="1:11" x14ac:dyDescent="0.25">
      <c r="A5339" t="s">
        <v>6009</v>
      </c>
      <c r="B5339" t="str">
        <f>C5339&amp;"-"&amp;COUNTIF(C$2:C5339,C5339)</f>
        <v>222784-1</v>
      </c>
      <c r="C5339">
        <v>222784</v>
      </c>
      <c r="D5339" s="57">
        <v>45246</v>
      </c>
      <c r="E5339" s="84" t="str">
        <f>F5339&amp;"-"&amp;COUNTIF($F$2:F5339,F5339)</f>
        <v>TEADIT-418</v>
      </c>
      <c r="F5339" s="84" t="str">
        <f t="shared" si="197"/>
        <v>TEADIT</v>
      </c>
      <c r="G5339" t="s">
        <v>8594</v>
      </c>
      <c r="H5339" s="62">
        <v>62948658000187</v>
      </c>
      <c r="I5339" t="s">
        <v>869</v>
      </c>
      <c r="J5339">
        <v>18</v>
      </c>
      <c r="K5339">
        <v>3893.58</v>
      </c>
    </row>
    <row r="5340" spans="1:11" x14ac:dyDescent="0.25">
      <c r="A5340" t="s">
        <v>6008</v>
      </c>
      <c r="B5340" t="str">
        <f>C5340&amp;"-"&amp;COUNTIF(C$2:C5340,C5340)</f>
        <v>222784-2</v>
      </c>
      <c r="C5340">
        <v>222784</v>
      </c>
      <c r="D5340" s="57">
        <v>45246</v>
      </c>
      <c r="E5340" s="84" t="str">
        <f>F5340&amp;"-"&amp;COUNTIF($F$2:F5340,F5340)</f>
        <v>TEADIT-419</v>
      </c>
      <c r="F5340" s="84" t="str">
        <f t="shared" si="197"/>
        <v>TEADIT</v>
      </c>
      <c r="G5340" t="s">
        <v>8594</v>
      </c>
      <c r="H5340" s="62">
        <v>62948658000187</v>
      </c>
      <c r="I5340" t="s">
        <v>869</v>
      </c>
      <c r="J5340">
        <v>1</v>
      </c>
      <c r="K5340">
        <v>360.69</v>
      </c>
    </row>
    <row r="5341" spans="1:11" x14ac:dyDescent="0.25">
      <c r="A5341" t="s">
        <v>6008</v>
      </c>
      <c r="B5341" t="str">
        <f>C5341&amp;"-"&amp;COUNTIF(C$2:C5341,C5341)</f>
        <v>222784-3</v>
      </c>
      <c r="C5341">
        <v>222784</v>
      </c>
      <c r="D5341" s="57">
        <v>45246</v>
      </c>
      <c r="E5341" s="84" t="str">
        <f>F5341&amp;"-"&amp;COUNTIF($F$2:F5341,F5341)</f>
        <v>TEADIT-420</v>
      </c>
      <c r="F5341" s="84" t="str">
        <f t="shared" si="197"/>
        <v>TEADIT</v>
      </c>
      <c r="G5341" t="s">
        <v>8594</v>
      </c>
      <c r="H5341" s="62">
        <v>62948658000187</v>
      </c>
      <c r="I5341" t="s">
        <v>869</v>
      </c>
      <c r="J5341">
        <v>9</v>
      </c>
      <c r="K5341">
        <v>3027.87</v>
      </c>
    </row>
    <row r="5342" spans="1:11" x14ac:dyDescent="0.25">
      <c r="A5342" t="s">
        <v>6008</v>
      </c>
      <c r="B5342" t="str">
        <f>C5342&amp;"-"&amp;COUNTIF(C$2:C5342,C5342)</f>
        <v>222784-4</v>
      </c>
      <c r="C5342">
        <v>222784</v>
      </c>
      <c r="D5342" s="57">
        <v>45246</v>
      </c>
      <c r="E5342" s="84" t="str">
        <f>F5342&amp;"-"&amp;COUNTIF($F$2:F5342,F5342)</f>
        <v>TEADIT-421</v>
      </c>
      <c r="F5342" s="84" t="str">
        <f t="shared" si="197"/>
        <v>TEADIT</v>
      </c>
      <c r="G5342" t="s">
        <v>8594</v>
      </c>
      <c r="H5342" s="62">
        <v>62948658000187</v>
      </c>
      <c r="I5342" t="s">
        <v>869</v>
      </c>
      <c r="J5342">
        <v>3</v>
      </c>
      <c r="K5342">
        <v>1175.22</v>
      </c>
    </row>
    <row r="5343" spans="1:11" x14ac:dyDescent="0.25">
      <c r="A5343" t="s">
        <v>6008</v>
      </c>
      <c r="B5343" t="str">
        <f>C5343&amp;"-"&amp;COUNTIF(C$2:C5343,C5343)</f>
        <v>222784-5</v>
      </c>
      <c r="C5343">
        <v>222784</v>
      </c>
      <c r="D5343" s="57">
        <v>45246</v>
      </c>
      <c r="E5343" s="84" t="str">
        <f>F5343&amp;"-"&amp;COUNTIF($F$2:F5343,F5343)</f>
        <v>TEADIT-422</v>
      </c>
      <c r="F5343" s="84" t="str">
        <f t="shared" si="197"/>
        <v>TEADIT</v>
      </c>
      <c r="G5343" t="s">
        <v>8594</v>
      </c>
      <c r="H5343" s="62">
        <v>62948658000187</v>
      </c>
      <c r="I5343" t="s">
        <v>869</v>
      </c>
      <c r="J5343">
        <v>1</v>
      </c>
      <c r="K5343">
        <v>1391.93</v>
      </c>
    </row>
    <row r="5344" spans="1:11" x14ac:dyDescent="0.25">
      <c r="A5344" t="s">
        <v>6008</v>
      </c>
      <c r="B5344" t="str">
        <f>C5344&amp;"-"&amp;COUNTIF(C$2:C5344,C5344)</f>
        <v>222784-6</v>
      </c>
      <c r="C5344">
        <v>222784</v>
      </c>
      <c r="D5344" s="57">
        <v>45246</v>
      </c>
      <c r="E5344" s="84" t="str">
        <f>F5344&amp;"-"&amp;COUNTIF($F$2:F5344,F5344)</f>
        <v>TEADIT-423</v>
      </c>
      <c r="F5344" s="84" t="str">
        <f t="shared" si="197"/>
        <v>TEADIT</v>
      </c>
      <c r="G5344" t="s">
        <v>8594</v>
      </c>
      <c r="H5344" s="62">
        <v>62948658000187</v>
      </c>
      <c r="I5344" t="s">
        <v>869</v>
      </c>
      <c r="J5344">
        <v>7</v>
      </c>
      <c r="K5344">
        <v>195.65</v>
      </c>
    </row>
    <row r="5345" spans="1:11" x14ac:dyDescent="0.25">
      <c r="A5345" t="s">
        <v>6008</v>
      </c>
      <c r="B5345" t="str">
        <f>C5345&amp;"-"&amp;COUNTIF(C$2:C5345,C5345)</f>
        <v>222784-7</v>
      </c>
      <c r="C5345">
        <v>222784</v>
      </c>
      <c r="D5345" s="57">
        <v>45246</v>
      </c>
      <c r="E5345" s="84" t="str">
        <f>F5345&amp;"-"&amp;COUNTIF($F$2:F5345,F5345)</f>
        <v>TEADIT-424</v>
      </c>
      <c r="F5345" s="84" t="str">
        <f t="shared" si="197"/>
        <v>TEADIT</v>
      </c>
      <c r="G5345" t="s">
        <v>8594</v>
      </c>
      <c r="H5345" s="62">
        <v>62948658000187</v>
      </c>
      <c r="I5345" t="s">
        <v>869</v>
      </c>
      <c r="J5345">
        <v>1</v>
      </c>
      <c r="K5345">
        <v>32.090000000000003</v>
      </c>
    </row>
    <row r="5346" spans="1:11" x14ac:dyDescent="0.25">
      <c r="A5346" t="s">
        <v>6008</v>
      </c>
      <c r="B5346" t="str">
        <f>C5346&amp;"-"&amp;COUNTIF(C$2:C5346,C5346)</f>
        <v>222784-8</v>
      </c>
      <c r="C5346">
        <v>222784</v>
      </c>
      <c r="D5346" s="57">
        <v>45246</v>
      </c>
      <c r="E5346" s="84" t="str">
        <f>F5346&amp;"-"&amp;COUNTIF($F$2:F5346,F5346)</f>
        <v>TEADIT-425</v>
      </c>
      <c r="F5346" s="84" t="str">
        <f t="shared" si="197"/>
        <v>TEADIT</v>
      </c>
      <c r="G5346" t="s">
        <v>8594</v>
      </c>
      <c r="H5346" s="62">
        <v>62948658000187</v>
      </c>
      <c r="I5346" t="s">
        <v>869</v>
      </c>
      <c r="J5346">
        <v>3</v>
      </c>
      <c r="K5346">
        <v>120</v>
      </c>
    </row>
    <row r="5347" spans="1:11" x14ac:dyDescent="0.25">
      <c r="A5347" t="s">
        <v>6008</v>
      </c>
      <c r="B5347" t="str">
        <f>C5347&amp;"-"&amp;COUNTIF(C$2:C5347,C5347)</f>
        <v>222784-9</v>
      </c>
      <c r="C5347">
        <v>222784</v>
      </c>
      <c r="D5347" s="57">
        <v>45246</v>
      </c>
      <c r="E5347" s="84" t="str">
        <f>F5347&amp;"-"&amp;COUNTIF($F$2:F5347,F5347)</f>
        <v>TEADIT-426</v>
      </c>
      <c r="F5347" s="84" t="str">
        <f t="shared" si="197"/>
        <v>TEADIT</v>
      </c>
      <c r="G5347" t="s">
        <v>8594</v>
      </c>
      <c r="H5347" s="62">
        <v>62948658000187</v>
      </c>
      <c r="I5347" t="s">
        <v>869</v>
      </c>
      <c r="J5347">
        <v>7</v>
      </c>
      <c r="K5347">
        <v>1994.79</v>
      </c>
    </row>
    <row r="5348" spans="1:11" x14ac:dyDescent="0.25">
      <c r="A5348" t="s">
        <v>6008</v>
      </c>
      <c r="B5348" t="str">
        <f>C5348&amp;"-"&amp;COUNTIF(C$2:C5348,C5348)</f>
        <v>222784-10</v>
      </c>
      <c r="C5348">
        <v>222784</v>
      </c>
      <c r="D5348" s="57">
        <v>45246</v>
      </c>
      <c r="E5348" s="84" t="str">
        <f>F5348&amp;"-"&amp;COUNTIF($F$2:F5348,F5348)</f>
        <v>TEADIT-427</v>
      </c>
      <c r="F5348" s="84" t="str">
        <f t="shared" si="197"/>
        <v>TEADIT</v>
      </c>
      <c r="G5348" t="s">
        <v>8594</v>
      </c>
      <c r="H5348" s="62">
        <v>62948658000187</v>
      </c>
      <c r="I5348" t="s">
        <v>869</v>
      </c>
      <c r="J5348">
        <v>1</v>
      </c>
      <c r="K5348">
        <v>425.7</v>
      </c>
    </row>
    <row r="5349" spans="1:11" x14ac:dyDescent="0.25">
      <c r="A5349" t="s">
        <v>6008</v>
      </c>
      <c r="B5349" t="str">
        <f>C5349&amp;"-"&amp;COUNTIF(C$2:C5349,C5349)</f>
        <v>222784-11</v>
      </c>
      <c r="C5349">
        <v>222784</v>
      </c>
      <c r="D5349" s="57">
        <v>45246</v>
      </c>
      <c r="E5349" s="84" t="str">
        <f>F5349&amp;"-"&amp;COUNTIF($F$2:F5349,F5349)</f>
        <v>TEADIT-428</v>
      </c>
      <c r="F5349" s="84" t="str">
        <f t="shared" si="197"/>
        <v>TEADIT</v>
      </c>
      <c r="G5349" t="s">
        <v>8594</v>
      </c>
      <c r="H5349" s="62">
        <v>62948658000187</v>
      </c>
      <c r="I5349" t="s">
        <v>869</v>
      </c>
      <c r="J5349">
        <v>10</v>
      </c>
      <c r="K5349">
        <v>514.9</v>
      </c>
    </row>
    <row r="5350" spans="1:11" x14ac:dyDescent="0.25">
      <c r="A5350" t="s">
        <v>6008</v>
      </c>
      <c r="B5350" t="str">
        <f>C5350&amp;"-"&amp;COUNTIF(C$2:C5350,C5350)</f>
        <v>222784-12</v>
      </c>
      <c r="C5350">
        <v>222784</v>
      </c>
      <c r="D5350" s="57">
        <v>45246</v>
      </c>
      <c r="E5350" s="84" t="str">
        <f>F5350&amp;"-"&amp;COUNTIF($F$2:F5350,F5350)</f>
        <v>TEADIT-429</v>
      </c>
      <c r="F5350" s="84" t="str">
        <f t="shared" si="197"/>
        <v>TEADIT</v>
      </c>
      <c r="G5350" t="s">
        <v>8594</v>
      </c>
      <c r="H5350" s="62">
        <v>62948658000187</v>
      </c>
      <c r="I5350" t="s">
        <v>869</v>
      </c>
      <c r="J5350">
        <v>4</v>
      </c>
      <c r="K5350">
        <v>1945.76</v>
      </c>
    </row>
    <row r="5351" spans="1:11" x14ac:dyDescent="0.25">
      <c r="A5351" t="s">
        <v>6008</v>
      </c>
      <c r="B5351" t="str">
        <f>C5351&amp;"-"&amp;COUNTIF(C$2:C5351,C5351)</f>
        <v>222784-13</v>
      </c>
      <c r="C5351">
        <v>222784</v>
      </c>
      <c r="D5351" s="57">
        <v>45246</v>
      </c>
      <c r="E5351" s="84" t="str">
        <f>F5351&amp;"-"&amp;COUNTIF($F$2:F5351,F5351)</f>
        <v>TEADIT-430</v>
      </c>
      <c r="F5351" s="84" t="str">
        <f t="shared" si="197"/>
        <v>TEADIT</v>
      </c>
      <c r="G5351" t="s">
        <v>8594</v>
      </c>
      <c r="H5351" s="62">
        <v>62948658000187</v>
      </c>
      <c r="I5351" t="s">
        <v>869</v>
      </c>
      <c r="J5351">
        <v>8</v>
      </c>
      <c r="K5351">
        <v>818.8</v>
      </c>
    </row>
    <row r="5352" spans="1:11" x14ac:dyDescent="0.25">
      <c r="A5352" t="s">
        <v>6008</v>
      </c>
      <c r="B5352" t="str">
        <f>C5352&amp;"-"&amp;COUNTIF(C$2:C5352,C5352)</f>
        <v>222784-14</v>
      </c>
      <c r="C5352">
        <v>222784</v>
      </c>
      <c r="D5352" s="57">
        <v>45246</v>
      </c>
      <c r="E5352" s="84" t="str">
        <f>F5352&amp;"-"&amp;COUNTIF($F$2:F5352,F5352)</f>
        <v>TEADIT-431</v>
      </c>
      <c r="F5352" s="84" t="str">
        <f t="shared" si="197"/>
        <v>TEADIT</v>
      </c>
      <c r="G5352" t="s">
        <v>8594</v>
      </c>
      <c r="H5352" s="62">
        <v>62948658000187</v>
      </c>
      <c r="I5352" t="s">
        <v>869</v>
      </c>
      <c r="J5352">
        <v>2</v>
      </c>
      <c r="K5352">
        <v>256.72000000000003</v>
      </c>
    </row>
    <row r="5353" spans="1:11" x14ac:dyDescent="0.25">
      <c r="A5353" t="s">
        <v>6008</v>
      </c>
      <c r="B5353" t="str">
        <f>C5353&amp;"-"&amp;COUNTIF(C$2:C5353,C5353)</f>
        <v>222784-15</v>
      </c>
      <c r="C5353">
        <v>222784</v>
      </c>
      <c r="D5353" s="57">
        <v>45246</v>
      </c>
      <c r="E5353" s="84" t="str">
        <f>F5353&amp;"-"&amp;COUNTIF($F$2:F5353,F5353)</f>
        <v>TEADIT-432</v>
      </c>
      <c r="F5353" s="84" t="str">
        <f t="shared" si="197"/>
        <v>TEADIT</v>
      </c>
      <c r="G5353" t="s">
        <v>8594</v>
      </c>
      <c r="H5353" s="62">
        <v>62948658000187</v>
      </c>
      <c r="I5353" t="s">
        <v>869</v>
      </c>
      <c r="J5353">
        <v>6</v>
      </c>
      <c r="K5353">
        <v>970.86</v>
      </c>
    </row>
    <row r="5354" spans="1:11" x14ac:dyDescent="0.25">
      <c r="A5354" t="s">
        <v>6008</v>
      </c>
      <c r="B5354" t="str">
        <f>C5354&amp;"-"&amp;COUNTIF(C$2:C5354,C5354)</f>
        <v>222784-16</v>
      </c>
      <c r="C5354">
        <v>222784</v>
      </c>
      <c r="D5354" s="57">
        <v>45246</v>
      </c>
      <c r="E5354" s="84" t="str">
        <f>F5354&amp;"-"&amp;COUNTIF($F$2:F5354,F5354)</f>
        <v>TEADIT-433</v>
      </c>
      <c r="F5354" s="84" t="str">
        <f t="shared" si="197"/>
        <v>TEADIT</v>
      </c>
      <c r="G5354" t="s">
        <v>8594</v>
      </c>
      <c r="H5354" s="62">
        <v>62948658000187</v>
      </c>
      <c r="I5354" t="s">
        <v>869</v>
      </c>
      <c r="J5354">
        <v>6</v>
      </c>
      <c r="K5354">
        <v>239.04</v>
      </c>
    </row>
    <row r="5355" spans="1:11" x14ac:dyDescent="0.25">
      <c r="A5355" t="s">
        <v>6008</v>
      </c>
      <c r="B5355" t="str">
        <f>C5355&amp;"-"&amp;COUNTIF(C$2:C5355,C5355)</f>
        <v>222784-17</v>
      </c>
      <c r="C5355">
        <v>222784</v>
      </c>
      <c r="D5355" s="57">
        <v>45246</v>
      </c>
      <c r="E5355" s="84" t="str">
        <f>F5355&amp;"-"&amp;COUNTIF($F$2:F5355,F5355)</f>
        <v>TEADIT-434</v>
      </c>
      <c r="F5355" s="84" t="str">
        <f t="shared" si="197"/>
        <v>TEADIT</v>
      </c>
      <c r="G5355" t="s">
        <v>8594</v>
      </c>
      <c r="H5355" s="62">
        <v>62948658000187</v>
      </c>
      <c r="I5355" t="s">
        <v>869</v>
      </c>
      <c r="J5355">
        <v>2</v>
      </c>
      <c r="K5355">
        <v>97.4</v>
      </c>
    </row>
    <row r="5356" spans="1:11" x14ac:dyDescent="0.25">
      <c r="A5356" t="s">
        <v>6008</v>
      </c>
      <c r="B5356" t="str">
        <f>C5356&amp;"-"&amp;COUNTIF(C$2:C5356,C5356)</f>
        <v>222784-18</v>
      </c>
      <c r="C5356">
        <v>222784</v>
      </c>
      <c r="D5356" s="57">
        <v>45246</v>
      </c>
      <c r="E5356" s="84" t="str">
        <f>F5356&amp;"-"&amp;COUNTIF($F$2:F5356,F5356)</f>
        <v>TEADIT-435</v>
      </c>
      <c r="F5356" s="84" t="str">
        <f t="shared" si="197"/>
        <v>TEADIT</v>
      </c>
      <c r="G5356" t="s">
        <v>8594</v>
      </c>
      <c r="H5356" s="62">
        <v>62948658000187</v>
      </c>
      <c r="I5356" t="s">
        <v>869</v>
      </c>
      <c r="J5356">
        <v>2</v>
      </c>
      <c r="K5356">
        <v>133.34</v>
      </c>
    </row>
    <row r="5357" spans="1:11" x14ac:dyDescent="0.25">
      <c r="A5357" t="s">
        <v>6008</v>
      </c>
      <c r="B5357" t="str">
        <f>C5357&amp;"-"&amp;COUNTIF(C$2:C5357,C5357)</f>
        <v>222784-19</v>
      </c>
      <c r="C5357">
        <v>222784</v>
      </c>
      <c r="D5357" s="57">
        <v>45246</v>
      </c>
      <c r="E5357" s="84" t="str">
        <f>F5357&amp;"-"&amp;COUNTIF($F$2:F5357,F5357)</f>
        <v>TEADIT-436</v>
      </c>
      <c r="F5357" s="84" t="str">
        <f t="shared" si="197"/>
        <v>TEADIT</v>
      </c>
      <c r="G5357" t="s">
        <v>8594</v>
      </c>
      <c r="H5357" s="62">
        <v>62948658000187</v>
      </c>
      <c r="I5357" t="s">
        <v>869</v>
      </c>
      <c r="J5357">
        <v>6</v>
      </c>
      <c r="K5357">
        <v>3833.94</v>
      </c>
    </row>
    <row r="5358" spans="1:11" x14ac:dyDescent="0.25">
      <c r="A5358" t="s">
        <v>6008</v>
      </c>
      <c r="B5358" t="str">
        <f>C5358&amp;"-"&amp;COUNTIF(C$2:C5358,C5358)</f>
        <v>222784-20</v>
      </c>
      <c r="C5358">
        <v>222784</v>
      </c>
      <c r="D5358" s="57">
        <v>45246</v>
      </c>
      <c r="E5358" s="84" t="str">
        <f>F5358&amp;"-"&amp;COUNTIF($F$2:F5358,F5358)</f>
        <v>TEADIT-437</v>
      </c>
      <c r="F5358" s="84" t="str">
        <f t="shared" si="197"/>
        <v>TEADIT</v>
      </c>
      <c r="G5358" t="s">
        <v>8594</v>
      </c>
      <c r="H5358" s="62">
        <v>62948658000187</v>
      </c>
      <c r="I5358" t="s">
        <v>869</v>
      </c>
      <c r="J5358">
        <v>5</v>
      </c>
      <c r="K5358">
        <v>4578.8</v>
      </c>
    </row>
    <row r="5359" spans="1:11" x14ac:dyDescent="0.25">
      <c r="A5359" t="s">
        <v>6008</v>
      </c>
      <c r="B5359" t="str">
        <f>C5359&amp;"-"&amp;COUNTIF(C$2:C5359,C5359)</f>
        <v>222784-21</v>
      </c>
      <c r="C5359">
        <v>222784</v>
      </c>
      <c r="D5359" s="57">
        <v>45246</v>
      </c>
      <c r="E5359" s="84" t="str">
        <f>F5359&amp;"-"&amp;COUNTIF($F$2:F5359,F5359)</f>
        <v>TEADIT-438</v>
      </c>
      <c r="F5359" s="84" t="str">
        <f t="shared" si="197"/>
        <v>TEADIT</v>
      </c>
      <c r="G5359" t="s">
        <v>8594</v>
      </c>
      <c r="H5359" s="62">
        <v>62948658000187</v>
      </c>
      <c r="I5359" t="s">
        <v>869</v>
      </c>
      <c r="J5359">
        <v>2</v>
      </c>
      <c r="K5359">
        <v>2282.86</v>
      </c>
    </row>
    <row r="5360" spans="1:11" x14ac:dyDescent="0.25">
      <c r="A5360" t="s">
        <v>6008</v>
      </c>
      <c r="B5360" t="str">
        <f>C5360&amp;"-"&amp;COUNTIF(C$2:C5360,C5360)</f>
        <v>222784-22</v>
      </c>
      <c r="C5360">
        <v>222784</v>
      </c>
      <c r="D5360" s="57">
        <v>45246</v>
      </c>
      <c r="E5360" s="84" t="str">
        <f>F5360&amp;"-"&amp;COUNTIF($F$2:F5360,F5360)</f>
        <v>TEADIT-439</v>
      </c>
      <c r="F5360" s="84" t="str">
        <f t="shared" si="197"/>
        <v>TEADIT</v>
      </c>
      <c r="G5360" t="s">
        <v>8594</v>
      </c>
      <c r="H5360" s="62">
        <v>62948658000187</v>
      </c>
      <c r="I5360" t="s">
        <v>869</v>
      </c>
      <c r="J5360">
        <v>10</v>
      </c>
      <c r="K5360">
        <v>852.6</v>
      </c>
    </row>
    <row r="5361" spans="1:11" x14ac:dyDescent="0.25">
      <c r="A5361" t="s">
        <v>6008</v>
      </c>
      <c r="B5361" t="str">
        <f>C5361&amp;"-"&amp;COUNTIF(C$2:C5361,C5361)</f>
        <v>222784-23</v>
      </c>
      <c r="C5361">
        <v>222784</v>
      </c>
      <c r="D5361" s="57">
        <v>45246</v>
      </c>
      <c r="E5361" s="84" t="str">
        <f>F5361&amp;"-"&amp;COUNTIF($F$2:F5361,F5361)</f>
        <v>TEADIT-440</v>
      </c>
      <c r="F5361" s="84" t="str">
        <f t="shared" si="197"/>
        <v>TEADIT</v>
      </c>
      <c r="G5361" t="s">
        <v>8594</v>
      </c>
      <c r="H5361" s="62">
        <v>62948658000187</v>
      </c>
      <c r="I5361" t="s">
        <v>869</v>
      </c>
      <c r="J5361">
        <v>8</v>
      </c>
      <c r="K5361">
        <v>9966.08</v>
      </c>
    </row>
    <row r="5362" spans="1:11" x14ac:dyDescent="0.25">
      <c r="A5362" t="s">
        <v>6008</v>
      </c>
      <c r="B5362" t="str">
        <f>C5362&amp;"-"&amp;COUNTIF(C$2:C5362,C5362)</f>
        <v>222784-24</v>
      </c>
      <c r="C5362">
        <v>222784</v>
      </c>
      <c r="D5362" s="57">
        <v>45246</v>
      </c>
      <c r="E5362" s="84" t="str">
        <f>F5362&amp;"-"&amp;COUNTIF($F$2:F5362,F5362)</f>
        <v>TEADIT-441</v>
      </c>
      <c r="F5362" s="84" t="str">
        <f t="shared" si="197"/>
        <v>TEADIT</v>
      </c>
      <c r="G5362" t="s">
        <v>8594</v>
      </c>
      <c r="H5362" s="62">
        <v>62948658000187</v>
      </c>
      <c r="I5362" t="s">
        <v>869</v>
      </c>
      <c r="J5362">
        <v>5</v>
      </c>
      <c r="K5362">
        <v>916.7</v>
      </c>
    </row>
    <row r="5363" spans="1:11" x14ac:dyDescent="0.25">
      <c r="A5363" t="s">
        <v>6008</v>
      </c>
      <c r="B5363" t="str">
        <f>C5363&amp;"-"&amp;COUNTIF(C$2:C5363,C5363)</f>
        <v>222784-25</v>
      </c>
      <c r="C5363">
        <v>222784</v>
      </c>
      <c r="D5363" s="57">
        <v>45246</v>
      </c>
      <c r="E5363" s="84" t="str">
        <f>F5363&amp;"-"&amp;COUNTIF($F$2:F5363,F5363)</f>
        <v>TEADIT-442</v>
      </c>
      <c r="F5363" s="84" t="str">
        <f t="shared" si="197"/>
        <v>TEADIT</v>
      </c>
      <c r="G5363" t="s">
        <v>8594</v>
      </c>
      <c r="H5363" s="62">
        <v>62948658000187</v>
      </c>
      <c r="I5363" t="s">
        <v>869</v>
      </c>
      <c r="J5363">
        <v>2</v>
      </c>
      <c r="K5363">
        <v>535.82000000000005</v>
      </c>
    </row>
    <row r="5364" spans="1:11" x14ac:dyDescent="0.25">
      <c r="A5364" t="s">
        <v>6008</v>
      </c>
      <c r="B5364" t="str">
        <f>C5364&amp;"-"&amp;COUNTIF(C$2:C5364,C5364)</f>
        <v>222784-26</v>
      </c>
      <c r="C5364">
        <v>222784</v>
      </c>
      <c r="D5364" s="57">
        <v>45246</v>
      </c>
      <c r="E5364" s="84" t="str">
        <f>F5364&amp;"-"&amp;COUNTIF($F$2:F5364,F5364)</f>
        <v>TEADIT-443</v>
      </c>
      <c r="F5364" s="84" t="str">
        <f t="shared" si="197"/>
        <v>TEADIT</v>
      </c>
      <c r="G5364" t="s">
        <v>8594</v>
      </c>
      <c r="H5364" s="62">
        <v>62948658000187</v>
      </c>
      <c r="I5364" t="s">
        <v>869</v>
      </c>
      <c r="J5364">
        <v>1</v>
      </c>
      <c r="K5364">
        <v>359.47</v>
      </c>
    </row>
    <row r="5365" spans="1:11" x14ac:dyDescent="0.25">
      <c r="A5365" t="s">
        <v>6008</v>
      </c>
      <c r="B5365" t="str">
        <f>C5365&amp;"-"&amp;COUNTIF(C$2:C5365,C5365)</f>
        <v>222784-27</v>
      </c>
      <c r="C5365">
        <v>222784</v>
      </c>
      <c r="D5365" s="57">
        <v>45246</v>
      </c>
      <c r="E5365" s="84" t="str">
        <f>F5365&amp;"-"&amp;COUNTIF($F$2:F5365,F5365)</f>
        <v>TEADIT-444</v>
      </c>
      <c r="F5365" s="84" t="str">
        <f t="shared" si="197"/>
        <v>TEADIT</v>
      </c>
      <c r="G5365" t="s">
        <v>8594</v>
      </c>
      <c r="H5365" s="62">
        <v>62948658000187</v>
      </c>
      <c r="I5365" t="s">
        <v>869</v>
      </c>
      <c r="J5365">
        <v>1</v>
      </c>
      <c r="K5365">
        <v>1593.53</v>
      </c>
    </row>
    <row r="5366" spans="1:11" x14ac:dyDescent="0.25">
      <c r="A5366" t="s">
        <v>6008</v>
      </c>
      <c r="B5366" t="str">
        <f>C5366&amp;"-"&amp;COUNTIF(C$2:C5366,C5366)</f>
        <v>222784-28</v>
      </c>
      <c r="C5366">
        <v>222784</v>
      </c>
      <c r="D5366" s="57">
        <v>45246</v>
      </c>
      <c r="E5366" s="84" t="str">
        <f>F5366&amp;"-"&amp;COUNTIF($F$2:F5366,F5366)</f>
        <v>TEADIT-445</v>
      </c>
      <c r="F5366" s="84" t="str">
        <f t="shared" si="197"/>
        <v>TEADIT</v>
      </c>
      <c r="G5366" t="s">
        <v>8594</v>
      </c>
      <c r="H5366" s="62">
        <v>62948658000187</v>
      </c>
      <c r="I5366" t="s">
        <v>869</v>
      </c>
      <c r="J5366">
        <v>3</v>
      </c>
      <c r="K5366">
        <v>914.46</v>
      </c>
    </row>
    <row r="5367" spans="1:11" x14ac:dyDescent="0.25">
      <c r="A5367" t="s">
        <v>6008</v>
      </c>
      <c r="B5367" t="str">
        <f>C5367&amp;"-"&amp;COUNTIF(C$2:C5367,C5367)</f>
        <v>222784-29</v>
      </c>
      <c r="C5367">
        <v>222784</v>
      </c>
      <c r="D5367" s="57">
        <v>45246</v>
      </c>
      <c r="E5367" s="84" t="str">
        <f>F5367&amp;"-"&amp;COUNTIF($F$2:F5367,F5367)</f>
        <v>TEADIT-446</v>
      </c>
      <c r="F5367" s="84" t="str">
        <f t="shared" si="197"/>
        <v>TEADIT</v>
      </c>
      <c r="G5367" t="s">
        <v>8594</v>
      </c>
      <c r="H5367" s="62">
        <v>62948658000187</v>
      </c>
      <c r="I5367" t="s">
        <v>869</v>
      </c>
      <c r="J5367">
        <v>1</v>
      </c>
      <c r="K5367">
        <v>29.09</v>
      </c>
    </row>
    <row r="5368" spans="1:11" x14ac:dyDescent="0.25">
      <c r="A5368" t="s">
        <v>6008</v>
      </c>
      <c r="B5368" t="str">
        <f>C5368&amp;"-"&amp;COUNTIF(C$2:C5368,C5368)</f>
        <v>222784-30</v>
      </c>
      <c r="C5368">
        <v>222784</v>
      </c>
      <c r="D5368" s="57">
        <v>45246</v>
      </c>
      <c r="E5368" s="84" t="str">
        <f>F5368&amp;"-"&amp;COUNTIF($F$2:F5368,F5368)</f>
        <v>TEADIT-447</v>
      </c>
      <c r="F5368" s="84" t="str">
        <f t="shared" si="197"/>
        <v>TEADIT</v>
      </c>
      <c r="G5368" t="s">
        <v>8594</v>
      </c>
      <c r="H5368" s="62">
        <v>62948658000187</v>
      </c>
      <c r="I5368" t="s">
        <v>869</v>
      </c>
      <c r="J5368">
        <v>10</v>
      </c>
      <c r="K5368">
        <v>296.60000000000002</v>
      </c>
    </row>
    <row r="5369" spans="1:11" x14ac:dyDescent="0.25">
      <c r="A5369" t="s">
        <v>6008</v>
      </c>
      <c r="B5369" t="str">
        <f>C5369&amp;"-"&amp;COUNTIF(C$2:C5369,C5369)</f>
        <v>222784-31</v>
      </c>
      <c r="C5369">
        <v>222784</v>
      </c>
      <c r="D5369" s="57">
        <v>45246</v>
      </c>
      <c r="E5369" s="84" t="str">
        <f>F5369&amp;"-"&amp;COUNTIF($F$2:F5369,F5369)</f>
        <v>TEADIT-448</v>
      </c>
      <c r="F5369" s="84" t="str">
        <f t="shared" si="197"/>
        <v>TEADIT</v>
      </c>
      <c r="G5369" t="s">
        <v>8594</v>
      </c>
      <c r="H5369" s="62">
        <v>62948658000187</v>
      </c>
      <c r="I5369" t="s">
        <v>869</v>
      </c>
      <c r="J5369">
        <v>2</v>
      </c>
      <c r="K5369">
        <v>72.3</v>
      </c>
    </row>
    <row r="5370" spans="1:11" x14ac:dyDescent="0.25">
      <c r="A5370" t="s">
        <v>6008</v>
      </c>
      <c r="B5370" t="str">
        <f>C5370&amp;"-"&amp;COUNTIF(C$2:C5370,C5370)</f>
        <v>222784-32</v>
      </c>
      <c r="C5370">
        <v>222784</v>
      </c>
      <c r="D5370" s="57">
        <v>45246</v>
      </c>
      <c r="E5370" s="84" t="str">
        <f>F5370&amp;"-"&amp;COUNTIF($F$2:F5370,F5370)</f>
        <v>TEADIT-449</v>
      </c>
      <c r="F5370" s="84" t="str">
        <f t="shared" si="197"/>
        <v>TEADIT</v>
      </c>
      <c r="G5370" t="s">
        <v>8594</v>
      </c>
      <c r="H5370" s="62">
        <v>62948658000187</v>
      </c>
      <c r="I5370" t="s">
        <v>869</v>
      </c>
      <c r="J5370">
        <v>3</v>
      </c>
      <c r="K5370">
        <v>143.07</v>
      </c>
    </row>
    <row r="5371" spans="1:11" x14ac:dyDescent="0.25">
      <c r="A5371" t="s">
        <v>6008</v>
      </c>
      <c r="B5371" t="str">
        <f>C5371&amp;"-"&amp;COUNTIF(C$2:C5371,C5371)</f>
        <v>222784-33</v>
      </c>
      <c r="C5371">
        <v>222784</v>
      </c>
      <c r="D5371" s="57">
        <v>45246</v>
      </c>
      <c r="E5371" s="84" t="str">
        <f>F5371&amp;"-"&amp;COUNTIF($F$2:F5371,F5371)</f>
        <v>TEADIT-450</v>
      </c>
      <c r="F5371" s="84" t="str">
        <f t="shared" si="197"/>
        <v>TEADIT</v>
      </c>
      <c r="G5371" t="s">
        <v>8594</v>
      </c>
      <c r="H5371" s="62">
        <v>62948658000187</v>
      </c>
      <c r="I5371" t="s">
        <v>869</v>
      </c>
      <c r="J5371">
        <v>2</v>
      </c>
      <c r="K5371">
        <v>625.22</v>
      </c>
    </row>
    <row r="5372" spans="1:11" x14ac:dyDescent="0.25">
      <c r="A5372" t="s">
        <v>6008</v>
      </c>
      <c r="B5372" t="str">
        <f>C5372&amp;"-"&amp;COUNTIF(C$2:C5372,C5372)</f>
        <v>222784-34</v>
      </c>
      <c r="C5372">
        <v>222784</v>
      </c>
      <c r="D5372" s="57">
        <v>45246</v>
      </c>
      <c r="E5372" s="84" t="str">
        <f>F5372&amp;"-"&amp;COUNTIF($F$2:F5372,F5372)</f>
        <v>TEADIT-451</v>
      </c>
      <c r="F5372" s="84" t="str">
        <f t="shared" si="197"/>
        <v>TEADIT</v>
      </c>
      <c r="G5372" t="s">
        <v>8594</v>
      </c>
      <c r="H5372" s="62">
        <v>62948658000187</v>
      </c>
      <c r="I5372" t="s">
        <v>869</v>
      </c>
      <c r="J5372">
        <v>12</v>
      </c>
      <c r="K5372">
        <v>682.44</v>
      </c>
    </row>
    <row r="5373" spans="1:11" x14ac:dyDescent="0.25">
      <c r="A5373" t="s">
        <v>6008</v>
      </c>
      <c r="B5373" t="str">
        <f>C5373&amp;"-"&amp;COUNTIF(C$2:C5373,C5373)</f>
        <v>222784-35</v>
      </c>
      <c r="C5373">
        <v>222784</v>
      </c>
      <c r="D5373" s="57">
        <v>45246</v>
      </c>
      <c r="E5373" s="84" t="str">
        <f>F5373&amp;"-"&amp;COUNTIF($F$2:F5373,F5373)</f>
        <v>TEADIT-452</v>
      </c>
      <c r="F5373" s="84" t="str">
        <f t="shared" si="197"/>
        <v>TEADIT</v>
      </c>
      <c r="G5373" t="s">
        <v>8594</v>
      </c>
      <c r="H5373" s="62">
        <v>62948658000187</v>
      </c>
      <c r="I5373" t="s">
        <v>869</v>
      </c>
      <c r="J5373">
        <v>14</v>
      </c>
      <c r="K5373">
        <v>1573.35</v>
      </c>
    </row>
    <row r="5374" spans="1:11" x14ac:dyDescent="0.25">
      <c r="A5374" t="s">
        <v>6008</v>
      </c>
      <c r="B5374" t="str">
        <f>C5374&amp;"-"&amp;COUNTIF(C$2:C5374,C5374)</f>
        <v>222784-36</v>
      </c>
      <c r="C5374">
        <v>222784</v>
      </c>
      <c r="D5374" s="57">
        <v>45246</v>
      </c>
      <c r="E5374" s="84" t="str">
        <f>F5374&amp;"-"&amp;COUNTIF($F$2:F5374,F5374)</f>
        <v>TEADIT-453</v>
      </c>
      <c r="F5374" s="84" t="str">
        <f t="shared" si="197"/>
        <v>TEADIT</v>
      </c>
      <c r="G5374" t="s">
        <v>8594</v>
      </c>
      <c r="H5374" s="62">
        <v>62948658000187</v>
      </c>
      <c r="I5374" t="s">
        <v>869</v>
      </c>
      <c r="J5374">
        <v>8</v>
      </c>
      <c r="K5374">
        <v>1512.32</v>
      </c>
    </row>
    <row r="5375" spans="1:11" x14ac:dyDescent="0.25">
      <c r="A5375" t="s">
        <v>6008</v>
      </c>
      <c r="B5375" t="str">
        <f>C5375&amp;"-"&amp;COUNTIF(C$2:C5375,C5375)</f>
        <v>222784-37</v>
      </c>
      <c r="C5375">
        <v>222784</v>
      </c>
      <c r="D5375" s="57">
        <v>45246</v>
      </c>
      <c r="E5375" s="84" t="str">
        <f>F5375&amp;"-"&amp;COUNTIF($F$2:F5375,F5375)</f>
        <v>TEADIT-454</v>
      </c>
      <c r="F5375" s="84" t="str">
        <f t="shared" si="197"/>
        <v>TEADIT</v>
      </c>
      <c r="G5375" t="s">
        <v>8594</v>
      </c>
      <c r="H5375" s="62">
        <v>62948658000187</v>
      </c>
      <c r="I5375" t="s">
        <v>869</v>
      </c>
      <c r="J5375">
        <v>5</v>
      </c>
      <c r="K5375">
        <v>1185.1500000000001</v>
      </c>
    </row>
    <row r="5376" spans="1:11" x14ac:dyDescent="0.25">
      <c r="A5376" t="s">
        <v>6008</v>
      </c>
      <c r="B5376" t="str">
        <f>C5376&amp;"-"&amp;COUNTIF(C$2:C5376,C5376)</f>
        <v>222784-38</v>
      </c>
      <c r="C5376">
        <v>222784</v>
      </c>
      <c r="D5376" s="57">
        <v>45246</v>
      </c>
      <c r="E5376" s="84" t="str">
        <f>F5376&amp;"-"&amp;COUNTIF($F$2:F5376,F5376)</f>
        <v>TEADIT-455</v>
      </c>
      <c r="F5376" s="84" t="str">
        <f t="shared" si="197"/>
        <v>TEADIT</v>
      </c>
      <c r="G5376" t="s">
        <v>8594</v>
      </c>
      <c r="H5376" s="62">
        <v>62948658000187</v>
      </c>
      <c r="I5376" t="s">
        <v>869</v>
      </c>
      <c r="J5376">
        <v>1</v>
      </c>
      <c r="K5376">
        <v>39.14</v>
      </c>
    </row>
    <row r="5377" spans="1:11" x14ac:dyDescent="0.25">
      <c r="A5377" t="s">
        <v>6008</v>
      </c>
      <c r="B5377" t="str">
        <f>C5377&amp;"-"&amp;COUNTIF(C$2:C5377,C5377)</f>
        <v>222784-39</v>
      </c>
      <c r="C5377">
        <v>222784</v>
      </c>
      <c r="D5377" s="57">
        <v>45246</v>
      </c>
      <c r="E5377" s="84" t="str">
        <f>F5377&amp;"-"&amp;COUNTIF($F$2:F5377,F5377)</f>
        <v>TEADIT-456</v>
      </c>
      <c r="F5377" s="84" t="str">
        <f t="shared" si="197"/>
        <v>TEADIT</v>
      </c>
      <c r="G5377" t="s">
        <v>8594</v>
      </c>
      <c r="H5377" s="62">
        <v>62948658000187</v>
      </c>
      <c r="I5377" t="s">
        <v>869</v>
      </c>
      <c r="J5377">
        <v>1</v>
      </c>
      <c r="K5377">
        <v>44.66</v>
      </c>
    </row>
    <row r="5378" spans="1:11" x14ac:dyDescent="0.25">
      <c r="A5378" t="s">
        <v>6008</v>
      </c>
      <c r="B5378" t="str">
        <f>C5378&amp;"-"&amp;COUNTIF(C$2:C5378,C5378)</f>
        <v>222784-40</v>
      </c>
      <c r="C5378">
        <v>222784</v>
      </c>
      <c r="D5378" s="57">
        <v>45246</v>
      </c>
      <c r="E5378" s="84" t="str">
        <f>F5378&amp;"-"&amp;COUNTIF($F$2:F5378,F5378)</f>
        <v>TEADIT-457</v>
      </c>
      <c r="F5378" s="84" t="str">
        <f t="shared" si="197"/>
        <v>TEADIT</v>
      </c>
      <c r="G5378" t="s">
        <v>8594</v>
      </c>
      <c r="H5378" s="62">
        <v>62948658000187</v>
      </c>
      <c r="I5378" t="s">
        <v>869</v>
      </c>
      <c r="J5378">
        <v>3</v>
      </c>
      <c r="K5378">
        <v>1656.03</v>
      </c>
    </row>
    <row r="5379" spans="1:11" x14ac:dyDescent="0.25">
      <c r="A5379" t="s">
        <v>6008</v>
      </c>
      <c r="B5379" t="str">
        <f>C5379&amp;"-"&amp;COUNTIF(C$2:C5379,C5379)</f>
        <v>222784-41</v>
      </c>
      <c r="C5379">
        <v>222784</v>
      </c>
      <c r="D5379" s="57">
        <v>45246</v>
      </c>
      <c r="E5379" s="84" t="str">
        <f>F5379&amp;"-"&amp;COUNTIF($F$2:F5379,F5379)</f>
        <v>TEADIT-458</v>
      </c>
      <c r="F5379" s="84" t="str">
        <f t="shared" ref="F5379:F5442" si="198">LEFT(G5379,SEARCH(" ",G5379)-1)</f>
        <v>TEADIT</v>
      </c>
      <c r="G5379" t="s">
        <v>8594</v>
      </c>
      <c r="H5379" s="62">
        <v>62948658000187</v>
      </c>
      <c r="I5379" t="s">
        <v>869</v>
      </c>
      <c r="J5379">
        <v>3</v>
      </c>
      <c r="K5379">
        <v>272.37</v>
      </c>
    </row>
    <row r="5380" spans="1:11" x14ac:dyDescent="0.25">
      <c r="A5380" t="s">
        <v>6008</v>
      </c>
      <c r="B5380" t="str">
        <f>C5380&amp;"-"&amp;COUNTIF(C$2:C5380,C5380)</f>
        <v>222784-42</v>
      </c>
      <c r="C5380">
        <v>222784</v>
      </c>
      <c r="D5380" s="57">
        <v>45246</v>
      </c>
      <c r="E5380" s="84" t="str">
        <f>F5380&amp;"-"&amp;COUNTIF($F$2:F5380,F5380)</f>
        <v>TEADIT-459</v>
      </c>
      <c r="F5380" s="84" t="str">
        <f t="shared" si="198"/>
        <v>TEADIT</v>
      </c>
      <c r="G5380" t="s">
        <v>8594</v>
      </c>
      <c r="H5380" s="62">
        <v>62948658000187</v>
      </c>
      <c r="I5380" t="s">
        <v>869</v>
      </c>
      <c r="J5380">
        <v>2</v>
      </c>
      <c r="K5380">
        <v>285.06</v>
      </c>
    </row>
    <row r="5381" spans="1:11" x14ac:dyDescent="0.25">
      <c r="A5381" t="s">
        <v>6008</v>
      </c>
      <c r="B5381" t="str">
        <f>C5381&amp;"-"&amp;COUNTIF(C$2:C5381,C5381)</f>
        <v>222784-43</v>
      </c>
      <c r="C5381">
        <v>222784</v>
      </c>
      <c r="D5381" s="57">
        <v>45246</v>
      </c>
      <c r="E5381" s="84" t="str">
        <f>F5381&amp;"-"&amp;COUNTIF($F$2:F5381,F5381)</f>
        <v>TEADIT-460</v>
      </c>
      <c r="F5381" s="84" t="str">
        <f t="shared" si="198"/>
        <v>TEADIT</v>
      </c>
      <c r="G5381" t="s">
        <v>8594</v>
      </c>
      <c r="H5381" s="62">
        <v>62948658000187</v>
      </c>
      <c r="I5381" t="s">
        <v>869</v>
      </c>
      <c r="J5381">
        <v>1</v>
      </c>
      <c r="K5381">
        <v>192.26</v>
      </c>
    </row>
    <row r="5382" spans="1:11" x14ac:dyDescent="0.25">
      <c r="A5382" t="s">
        <v>6008</v>
      </c>
      <c r="B5382" t="str">
        <f>C5382&amp;"-"&amp;COUNTIF(C$2:C5382,C5382)</f>
        <v>222784-44</v>
      </c>
      <c r="C5382">
        <v>222784</v>
      </c>
      <c r="D5382" s="57">
        <v>45246</v>
      </c>
      <c r="E5382" s="84" t="str">
        <f>F5382&amp;"-"&amp;COUNTIF($F$2:F5382,F5382)</f>
        <v>TEADIT-461</v>
      </c>
      <c r="F5382" s="84" t="str">
        <f t="shared" si="198"/>
        <v>TEADIT</v>
      </c>
      <c r="G5382" t="s">
        <v>8594</v>
      </c>
      <c r="H5382" s="62">
        <v>62948658000187</v>
      </c>
      <c r="I5382" t="s">
        <v>869</v>
      </c>
      <c r="J5382">
        <v>1</v>
      </c>
      <c r="K5382">
        <v>321.83999999999997</v>
      </c>
    </row>
    <row r="5383" spans="1:11" x14ac:dyDescent="0.25">
      <c r="A5383" t="s">
        <v>6008</v>
      </c>
      <c r="B5383" t="str">
        <f>C5383&amp;"-"&amp;COUNTIF(C$2:C5383,C5383)</f>
        <v>222784-45</v>
      </c>
      <c r="C5383">
        <v>222784</v>
      </c>
      <c r="D5383" s="57">
        <v>45246</v>
      </c>
      <c r="E5383" s="84" t="str">
        <f>F5383&amp;"-"&amp;COUNTIF($F$2:F5383,F5383)</f>
        <v>TEADIT-462</v>
      </c>
      <c r="F5383" s="84" t="str">
        <f t="shared" si="198"/>
        <v>TEADIT</v>
      </c>
      <c r="G5383" t="s">
        <v>8594</v>
      </c>
      <c r="H5383" s="62">
        <v>62948658000187</v>
      </c>
      <c r="I5383" t="s">
        <v>869</v>
      </c>
      <c r="J5383">
        <v>2</v>
      </c>
      <c r="K5383">
        <v>852.66</v>
      </c>
    </row>
    <row r="5384" spans="1:11" x14ac:dyDescent="0.25">
      <c r="A5384" t="s">
        <v>6008</v>
      </c>
      <c r="B5384" t="str">
        <f>C5384&amp;"-"&amp;COUNTIF(C$2:C5384,C5384)</f>
        <v>222784-46</v>
      </c>
      <c r="C5384">
        <v>222784</v>
      </c>
      <c r="D5384" s="57">
        <v>45246</v>
      </c>
      <c r="E5384" s="84" t="str">
        <f>F5384&amp;"-"&amp;COUNTIF($F$2:F5384,F5384)</f>
        <v>TEADIT-463</v>
      </c>
      <c r="F5384" s="84" t="str">
        <f t="shared" si="198"/>
        <v>TEADIT</v>
      </c>
      <c r="G5384" t="s">
        <v>8594</v>
      </c>
      <c r="H5384" s="62">
        <v>62948658000187</v>
      </c>
      <c r="I5384" t="s">
        <v>869</v>
      </c>
      <c r="J5384">
        <v>4</v>
      </c>
      <c r="K5384">
        <v>914.24</v>
      </c>
    </row>
    <row r="5385" spans="1:11" x14ac:dyDescent="0.25">
      <c r="A5385" t="s">
        <v>6008</v>
      </c>
      <c r="B5385" t="str">
        <f>C5385&amp;"-"&amp;COUNTIF(C$2:C5385,C5385)</f>
        <v>222784-47</v>
      </c>
      <c r="C5385">
        <v>222784</v>
      </c>
      <c r="D5385" s="57">
        <v>45246</v>
      </c>
      <c r="E5385" s="84" t="str">
        <f>F5385&amp;"-"&amp;COUNTIF($F$2:F5385,F5385)</f>
        <v>TEADIT-464</v>
      </c>
      <c r="F5385" s="84" t="str">
        <f t="shared" si="198"/>
        <v>TEADIT</v>
      </c>
      <c r="G5385" t="s">
        <v>8594</v>
      </c>
      <c r="H5385" s="62">
        <v>62948658000187</v>
      </c>
      <c r="I5385" t="s">
        <v>869</v>
      </c>
      <c r="J5385">
        <v>16</v>
      </c>
      <c r="K5385">
        <v>440.8</v>
      </c>
    </row>
    <row r="5386" spans="1:11" x14ac:dyDescent="0.25">
      <c r="A5386" t="s">
        <v>6008</v>
      </c>
      <c r="B5386" t="str">
        <f>C5386&amp;"-"&amp;COUNTIF(C$2:C5386,C5386)</f>
        <v>222784-48</v>
      </c>
      <c r="C5386">
        <v>222784</v>
      </c>
      <c r="D5386" s="57">
        <v>45246</v>
      </c>
      <c r="E5386" s="84" t="str">
        <f>F5386&amp;"-"&amp;COUNTIF($F$2:F5386,F5386)</f>
        <v>TEADIT-465</v>
      </c>
      <c r="F5386" s="84" t="str">
        <f t="shared" si="198"/>
        <v>TEADIT</v>
      </c>
      <c r="G5386" t="s">
        <v>8594</v>
      </c>
      <c r="H5386" s="62">
        <v>62948658000187</v>
      </c>
      <c r="I5386" t="s">
        <v>869</v>
      </c>
      <c r="J5386">
        <v>1</v>
      </c>
      <c r="K5386">
        <v>1150.83</v>
      </c>
    </row>
    <row r="5387" spans="1:11" x14ac:dyDescent="0.25">
      <c r="A5387" t="s">
        <v>6008</v>
      </c>
      <c r="B5387" t="str">
        <f>C5387&amp;"-"&amp;COUNTIF(C$2:C5387,C5387)</f>
        <v>222784-49</v>
      </c>
      <c r="C5387">
        <v>222784</v>
      </c>
      <c r="D5387" s="57">
        <v>45246</v>
      </c>
      <c r="E5387" s="84" t="str">
        <f>F5387&amp;"-"&amp;COUNTIF($F$2:F5387,F5387)</f>
        <v>TEADIT-466</v>
      </c>
      <c r="F5387" s="84" t="str">
        <f t="shared" si="198"/>
        <v>TEADIT</v>
      </c>
      <c r="G5387" t="s">
        <v>8594</v>
      </c>
      <c r="H5387" s="62">
        <v>62948658000187</v>
      </c>
      <c r="I5387" t="s">
        <v>869</v>
      </c>
      <c r="J5387">
        <v>4</v>
      </c>
      <c r="K5387">
        <v>1131.8800000000001</v>
      </c>
    </row>
    <row r="5388" spans="1:11" x14ac:dyDescent="0.25">
      <c r="A5388" t="s">
        <v>6008</v>
      </c>
      <c r="B5388" t="str">
        <f>C5388&amp;"-"&amp;COUNTIF(C$2:C5388,C5388)</f>
        <v>222785-1</v>
      </c>
      <c r="C5388">
        <v>222785</v>
      </c>
      <c r="D5388" s="57">
        <v>45246</v>
      </c>
      <c r="E5388" s="84" t="str">
        <f>F5388&amp;"-"&amp;COUNTIF($F$2:F5388,F5388)</f>
        <v>TEADIT-467</v>
      </c>
      <c r="F5388" s="84" t="str">
        <f t="shared" si="198"/>
        <v>TEADIT</v>
      </c>
      <c r="G5388" t="s">
        <v>8594</v>
      </c>
      <c r="H5388" s="62">
        <v>62948658000187</v>
      </c>
      <c r="I5388" t="s">
        <v>869</v>
      </c>
      <c r="J5388">
        <v>1</v>
      </c>
      <c r="K5388">
        <v>336.43</v>
      </c>
    </row>
    <row r="5389" spans="1:11" x14ac:dyDescent="0.25">
      <c r="A5389" t="s">
        <v>6008</v>
      </c>
      <c r="B5389" t="str">
        <f>C5389&amp;"-"&amp;COUNTIF(C$2:C5389,C5389)</f>
        <v>222785-2</v>
      </c>
      <c r="C5389">
        <v>222785</v>
      </c>
      <c r="D5389" s="57">
        <v>45246</v>
      </c>
      <c r="E5389" s="84" t="str">
        <f>F5389&amp;"-"&amp;COUNTIF($F$2:F5389,F5389)</f>
        <v>TEADIT-468</v>
      </c>
      <c r="F5389" s="84" t="str">
        <f t="shared" si="198"/>
        <v>TEADIT</v>
      </c>
      <c r="G5389" t="s">
        <v>8594</v>
      </c>
      <c r="H5389" s="62">
        <v>62948658000187</v>
      </c>
      <c r="I5389" t="s">
        <v>869</v>
      </c>
      <c r="J5389">
        <v>2</v>
      </c>
      <c r="K5389">
        <v>783.47</v>
      </c>
    </row>
    <row r="5390" spans="1:11" x14ac:dyDescent="0.25">
      <c r="A5390" t="s">
        <v>6008</v>
      </c>
      <c r="B5390" t="str">
        <f>C5390&amp;"-"&amp;COUNTIF(C$2:C5390,C5390)</f>
        <v>222785-3</v>
      </c>
      <c r="C5390">
        <v>222785</v>
      </c>
      <c r="D5390" s="57">
        <v>45246</v>
      </c>
      <c r="E5390" s="84" t="str">
        <f>F5390&amp;"-"&amp;COUNTIF($F$2:F5390,F5390)</f>
        <v>TEADIT-469</v>
      </c>
      <c r="F5390" s="84" t="str">
        <f t="shared" si="198"/>
        <v>TEADIT</v>
      </c>
      <c r="G5390" t="s">
        <v>8594</v>
      </c>
      <c r="H5390" s="62">
        <v>62948658000187</v>
      </c>
      <c r="I5390" t="s">
        <v>869</v>
      </c>
      <c r="J5390">
        <v>21</v>
      </c>
      <c r="K5390">
        <v>586.97</v>
      </c>
    </row>
    <row r="5391" spans="1:11" x14ac:dyDescent="0.25">
      <c r="A5391" t="s">
        <v>6008</v>
      </c>
      <c r="B5391" t="str">
        <f>C5391&amp;"-"&amp;COUNTIF(C$2:C5391,C5391)</f>
        <v>222785-4</v>
      </c>
      <c r="C5391">
        <v>222785</v>
      </c>
      <c r="D5391" s="57">
        <v>45246</v>
      </c>
      <c r="E5391" s="84" t="str">
        <f>F5391&amp;"-"&amp;COUNTIF($F$2:F5391,F5391)</f>
        <v>TEADIT-470</v>
      </c>
      <c r="F5391" s="84" t="str">
        <f t="shared" si="198"/>
        <v>TEADIT</v>
      </c>
      <c r="G5391" t="s">
        <v>8594</v>
      </c>
      <c r="H5391" s="62">
        <v>62948658000187</v>
      </c>
      <c r="I5391" t="s">
        <v>869</v>
      </c>
      <c r="J5391">
        <v>3</v>
      </c>
      <c r="K5391">
        <v>120</v>
      </c>
    </row>
    <row r="5392" spans="1:11" x14ac:dyDescent="0.25">
      <c r="A5392" t="s">
        <v>6008</v>
      </c>
      <c r="B5392" t="str">
        <f>C5392&amp;"-"&amp;COUNTIF(C$2:C5392,C5392)</f>
        <v>222785-5</v>
      </c>
      <c r="C5392">
        <v>222785</v>
      </c>
      <c r="D5392" s="57">
        <v>45246</v>
      </c>
      <c r="E5392" s="84" t="str">
        <f>F5392&amp;"-"&amp;COUNTIF($F$2:F5392,F5392)</f>
        <v>TEADIT-471</v>
      </c>
      <c r="F5392" s="84" t="str">
        <f t="shared" si="198"/>
        <v>TEADIT</v>
      </c>
      <c r="G5392" t="s">
        <v>8594</v>
      </c>
      <c r="H5392" s="62">
        <v>62948658000187</v>
      </c>
      <c r="I5392" t="s">
        <v>869</v>
      </c>
      <c r="J5392">
        <v>3</v>
      </c>
      <c r="K5392">
        <v>854.91</v>
      </c>
    </row>
    <row r="5393" spans="1:11" x14ac:dyDescent="0.25">
      <c r="A5393" t="s">
        <v>6008</v>
      </c>
      <c r="B5393" t="str">
        <f>C5393&amp;"-"&amp;COUNTIF(C$2:C5393,C5393)</f>
        <v>222785-6</v>
      </c>
      <c r="C5393">
        <v>222785</v>
      </c>
      <c r="D5393" s="57">
        <v>45246</v>
      </c>
      <c r="E5393" s="84" t="str">
        <f>F5393&amp;"-"&amp;COUNTIF($F$2:F5393,F5393)</f>
        <v>TEADIT-472</v>
      </c>
      <c r="F5393" s="84" t="str">
        <f t="shared" si="198"/>
        <v>TEADIT</v>
      </c>
      <c r="G5393" t="s">
        <v>8594</v>
      </c>
      <c r="H5393" s="62">
        <v>62948658000187</v>
      </c>
      <c r="I5393" t="s">
        <v>869</v>
      </c>
      <c r="J5393">
        <v>2</v>
      </c>
      <c r="K5393">
        <v>851.4</v>
      </c>
    </row>
    <row r="5394" spans="1:11" x14ac:dyDescent="0.25">
      <c r="A5394" t="s">
        <v>6008</v>
      </c>
      <c r="B5394" t="str">
        <f>C5394&amp;"-"&amp;COUNTIF(C$2:C5394,C5394)</f>
        <v>222785-7</v>
      </c>
      <c r="C5394">
        <v>222785</v>
      </c>
      <c r="D5394" s="57">
        <v>45246</v>
      </c>
      <c r="E5394" s="84" t="str">
        <f>F5394&amp;"-"&amp;COUNTIF($F$2:F5394,F5394)</f>
        <v>TEADIT-473</v>
      </c>
      <c r="F5394" s="84" t="str">
        <f t="shared" si="198"/>
        <v>TEADIT</v>
      </c>
      <c r="G5394" t="s">
        <v>8594</v>
      </c>
      <c r="H5394" s="62">
        <v>62948658000187</v>
      </c>
      <c r="I5394" t="s">
        <v>869</v>
      </c>
      <c r="J5394">
        <v>11</v>
      </c>
      <c r="K5394">
        <v>566.35</v>
      </c>
    </row>
    <row r="5395" spans="1:11" x14ac:dyDescent="0.25">
      <c r="A5395" t="s">
        <v>6008</v>
      </c>
      <c r="B5395" t="str">
        <f>C5395&amp;"-"&amp;COUNTIF(C$2:C5395,C5395)</f>
        <v>222785-8</v>
      </c>
      <c r="C5395">
        <v>222785</v>
      </c>
      <c r="D5395" s="57">
        <v>45246</v>
      </c>
      <c r="E5395" s="84" t="str">
        <f>F5395&amp;"-"&amp;COUNTIF($F$2:F5395,F5395)</f>
        <v>TEADIT-474</v>
      </c>
      <c r="F5395" s="84" t="str">
        <f t="shared" si="198"/>
        <v>TEADIT</v>
      </c>
      <c r="G5395" t="s">
        <v>8594</v>
      </c>
      <c r="H5395" s="62">
        <v>62948658000187</v>
      </c>
      <c r="I5395" t="s">
        <v>869</v>
      </c>
      <c r="J5395">
        <v>20</v>
      </c>
      <c r="K5395">
        <v>9729</v>
      </c>
    </row>
    <row r="5396" spans="1:11" x14ac:dyDescent="0.25">
      <c r="A5396" t="s">
        <v>6008</v>
      </c>
      <c r="B5396" t="str">
        <f>C5396&amp;"-"&amp;COUNTIF(C$2:C5396,C5396)</f>
        <v>222785-9</v>
      </c>
      <c r="C5396">
        <v>222785</v>
      </c>
      <c r="D5396" s="57">
        <v>45246</v>
      </c>
      <c r="E5396" s="84" t="str">
        <f>F5396&amp;"-"&amp;COUNTIF($F$2:F5396,F5396)</f>
        <v>TEADIT-475</v>
      </c>
      <c r="F5396" s="84" t="str">
        <f t="shared" si="198"/>
        <v>TEADIT</v>
      </c>
      <c r="G5396" t="s">
        <v>8594</v>
      </c>
      <c r="H5396" s="62">
        <v>62948658000187</v>
      </c>
      <c r="I5396" t="s">
        <v>869</v>
      </c>
      <c r="J5396">
        <v>3</v>
      </c>
      <c r="K5396">
        <v>1564.68</v>
      </c>
    </row>
    <row r="5397" spans="1:11" x14ac:dyDescent="0.25">
      <c r="A5397" t="s">
        <v>6008</v>
      </c>
      <c r="B5397" t="str">
        <f>C5397&amp;"-"&amp;COUNTIF(C$2:C5397,C5397)</f>
        <v>222785-10</v>
      </c>
      <c r="C5397">
        <v>222785</v>
      </c>
      <c r="D5397" s="57">
        <v>45246</v>
      </c>
      <c r="E5397" s="84" t="str">
        <f>F5397&amp;"-"&amp;COUNTIF($F$2:F5397,F5397)</f>
        <v>TEADIT-476</v>
      </c>
      <c r="F5397" s="84" t="str">
        <f t="shared" si="198"/>
        <v>TEADIT</v>
      </c>
      <c r="G5397" t="s">
        <v>8594</v>
      </c>
      <c r="H5397" s="62">
        <v>62948658000187</v>
      </c>
      <c r="I5397" t="s">
        <v>869</v>
      </c>
      <c r="J5397">
        <v>18</v>
      </c>
      <c r="K5397">
        <v>1232.7</v>
      </c>
    </row>
    <row r="5398" spans="1:11" x14ac:dyDescent="0.25">
      <c r="A5398" t="s">
        <v>6008</v>
      </c>
      <c r="B5398" t="str">
        <f>C5398&amp;"-"&amp;COUNTIF(C$2:C5398,C5398)</f>
        <v>222785-11</v>
      </c>
      <c r="C5398">
        <v>222785</v>
      </c>
      <c r="D5398" s="57">
        <v>45246</v>
      </c>
      <c r="E5398" s="84" t="str">
        <f>F5398&amp;"-"&amp;COUNTIF($F$2:F5398,F5398)</f>
        <v>TEADIT-477</v>
      </c>
      <c r="F5398" s="84" t="str">
        <f t="shared" si="198"/>
        <v>TEADIT</v>
      </c>
      <c r="G5398" t="s">
        <v>8594</v>
      </c>
      <c r="H5398" s="62">
        <v>62948658000187</v>
      </c>
      <c r="I5398" t="s">
        <v>869</v>
      </c>
      <c r="J5398">
        <v>8</v>
      </c>
      <c r="K5398">
        <v>818.78</v>
      </c>
    </row>
    <row r="5399" spans="1:11" x14ac:dyDescent="0.25">
      <c r="A5399" t="s">
        <v>6008</v>
      </c>
      <c r="B5399" t="str">
        <f>C5399&amp;"-"&amp;COUNTIF(C$2:C5399,C5399)</f>
        <v>222785-12</v>
      </c>
      <c r="C5399">
        <v>222785</v>
      </c>
      <c r="D5399" s="57">
        <v>45246</v>
      </c>
      <c r="E5399" s="84" t="str">
        <f>F5399&amp;"-"&amp;COUNTIF($F$2:F5399,F5399)</f>
        <v>TEADIT-478</v>
      </c>
      <c r="F5399" s="84" t="str">
        <f t="shared" si="198"/>
        <v>TEADIT</v>
      </c>
      <c r="G5399" t="s">
        <v>8594</v>
      </c>
      <c r="H5399" s="62">
        <v>62948658000187</v>
      </c>
      <c r="I5399" t="s">
        <v>869</v>
      </c>
      <c r="J5399">
        <v>4</v>
      </c>
      <c r="K5399">
        <v>513.45000000000005</v>
      </c>
    </row>
    <row r="5400" spans="1:11" x14ac:dyDescent="0.25">
      <c r="A5400" t="s">
        <v>6008</v>
      </c>
      <c r="B5400" t="str">
        <f>C5400&amp;"-"&amp;COUNTIF(C$2:C5400,C5400)</f>
        <v>222785-13</v>
      </c>
      <c r="C5400">
        <v>222785</v>
      </c>
      <c r="D5400" s="57">
        <v>45246</v>
      </c>
      <c r="E5400" s="84" t="str">
        <f>F5400&amp;"-"&amp;COUNTIF($F$2:F5400,F5400)</f>
        <v>TEADIT-479</v>
      </c>
      <c r="F5400" s="84" t="str">
        <f t="shared" si="198"/>
        <v>TEADIT</v>
      </c>
      <c r="G5400" t="s">
        <v>8594</v>
      </c>
      <c r="H5400" s="62">
        <v>62948658000187</v>
      </c>
      <c r="I5400" t="s">
        <v>869</v>
      </c>
      <c r="J5400">
        <v>7</v>
      </c>
      <c r="K5400">
        <v>255.75</v>
      </c>
    </row>
    <row r="5401" spans="1:11" x14ac:dyDescent="0.25">
      <c r="A5401" t="s">
        <v>6008</v>
      </c>
      <c r="B5401" t="str">
        <f>C5401&amp;"-"&amp;COUNTIF(C$2:C5401,C5401)</f>
        <v>222785-14</v>
      </c>
      <c r="C5401">
        <v>222785</v>
      </c>
      <c r="D5401" s="57">
        <v>45246</v>
      </c>
      <c r="E5401" s="84" t="str">
        <f>F5401&amp;"-"&amp;COUNTIF($F$2:F5401,F5401)</f>
        <v>TEADIT-480</v>
      </c>
      <c r="F5401" s="84" t="str">
        <f t="shared" si="198"/>
        <v>TEADIT</v>
      </c>
      <c r="G5401" t="s">
        <v>8594</v>
      </c>
      <c r="H5401" s="62">
        <v>62948658000187</v>
      </c>
      <c r="I5401" t="s">
        <v>869</v>
      </c>
      <c r="J5401">
        <v>7</v>
      </c>
      <c r="K5401">
        <v>278.92</v>
      </c>
    </row>
    <row r="5402" spans="1:11" x14ac:dyDescent="0.25">
      <c r="A5402" t="s">
        <v>6008</v>
      </c>
      <c r="B5402" t="str">
        <f>C5402&amp;"-"&amp;COUNTIF(C$2:C5402,C5402)</f>
        <v>222785-15</v>
      </c>
      <c r="C5402">
        <v>222785</v>
      </c>
      <c r="D5402" s="57">
        <v>45246</v>
      </c>
      <c r="E5402" s="84" t="str">
        <f>F5402&amp;"-"&amp;COUNTIF($F$2:F5402,F5402)</f>
        <v>TEADIT-481</v>
      </c>
      <c r="F5402" s="84" t="str">
        <f t="shared" si="198"/>
        <v>TEADIT</v>
      </c>
      <c r="G5402" t="s">
        <v>8594</v>
      </c>
      <c r="H5402" s="62">
        <v>62948658000187</v>
      </c>
      <c r="I5402" t="s">
        <v>869</v>
      </c>
      <c r="J5402">
        <v>6</v>
      </c>
      <c r="K5402">
        <v>292.18</v>
      </c>
    </row>
    <row r="5403" spans="1:11" x14ac:dyDescent="0.25">
      <c r="A5403" t="s">
        <v>6008</v>
      </c>
      <c r="B5403" t="str">
        <f>C5403&amp;"-"&amp;COUNTIF(C$2:C5403,C5403)</f>
        <v>222785-16</v>
      </c>
      <c r="C5403">
        <v>222785</v>
      </c>
      <c r="D5403" s="57">
        <v>45246</v>
      </c>
      <c r="E5403" s="84" t="str">
        <f>F5403&amp;"-"&amp;COUNTIF($F$2:F5403,F5403)</f>
        <v>TEADIT-482</v>
      </c>
      <c r="F5403" s="84" t="str">
        <f t="shared" si="198"/>
        <v>TEADIT</v>
      </c>
      <c r="G5403" t="s">
        <v>8594</v>
      </c>
      <c r="H5403" s="62">
        <v>62948658000187</v>
      </c>
      <c r="I5403" t="s">
        <v>869</v>
      </c>
      <c r="J5403">
        <v>3</v>
      </c>
      <c r="K5403">
        <v>1471.69</v>
      </c>
    </row>
    <row r="5404" spans="1:11" x14ac:dyDescent="0.25">
      <c r="A5404" t="s">
        <v>6008</v>
      </c>
      <c r="B5404" t="str">
        <f>C5404&amp;"-"&amp;COUNTIF(C$2:C5404,C5404)</f>
        <v>222785-17</v>
      </c>
      <c r="C5404">
        <v>222785</v>
      </c>
      <c r="D5404" s="57">
        <v>45246</v>
      </c>
      <c r="E5404" s="84" t="str">
        <f>F5404&amp;"-"&amp;COUNTIF($F$2:F5404,F5404)</f>
        <v>TEADIT-483</v>
      </c>
      <c r="F5404" s="84" t="str">
        <f t="shared" si="198"/>
        <v>TEADIT</v>
      </c>
      <c r="G5404" t="s">
        <v>8594</v>
      </c>
      <c r="H5404" s="62">
        <v>62948658000187</v>
      </c>
      <c r="I5404" t="s">
        <v>869</v>
      </c>
      <c r="J5404">
        <v>8</v>
      </c>
      <c r="K5404">
        <v>5111.92</v>
      </c>
    </row>
    <row r="5405" spans="1:11" x14ac:dyDescent="0.25">
      <c r="A5405" t="s">
        <v>6008</v>
      </c>
      <c r="B5405" t="str">
        <f>C5405&amp;"-"&amp;COUNTIF(C$2:C5405,C5405)</f>
        <v>222785-18</v>
      </c>
      <c r="C5405">
        <v>222785</v>
      </c>
      <c r="D5405" s="57">
        <v>45246</v>
      </c>
      <c r="E5405" s="84" t="str">
        <f>F5405&amp;"-"&amp;COUNTIF($F$2:F5405,F5405)</f>
        <v>TEADIT-484</v>
      </c>
      <c r="F5405" s="84" t="str">
        <f t="shared" si="198"/>
        <v>TEADIT</v>
      </c>
      <c r="G5405" t="s">
        <v>8594</v>
      </c>
      <c r="H5405" s="62">
        <v>62948658000187</v>
      </c>
      <c r="I5405" t="s">
        <v>869</v>
      </c>
      <c r="J5405">
        <v>6</v>
      </c>
      <c r="K5405">
        <v>5494.57</v>
      </c>
    </row>
    <row r="5406" spans="1:11" x14ac:dyDescent="0.25">
      <c r="A5406" t="s">
        <v>6008</v>
      </c>
      <c r="B5406" t="str">
        <f>C5406&amp;"-"&amp;COUNTIF(C$2:C5406,C5406)</f>
        <v>222785-19</v>
      </c>
      <c r="C5406">
        <v>222785</v>
      </c>
      <c r="D5406" s="57">
        <v>45246</v>
      </c>
      <c r="E5406" s="84" t="str">
        <f>F5406&amp;"-"&amp;COUNTIF($F$2:F5406,F5406)</f>
        <v>TEADIT-485</v>
      </c>
      <c r="F5406" s="84" t="str">
        <f t="shared" si="198"/>
        <v>TEADIT</v>
      </c>
      <c r="G5406" t="s">
        <v>8594</v>
      </c>
      <c r="H5406" s="62">
        <v>62948658000187</v>
      </c>
      <c r="I5406" t="s">
        <v>869</v>
      </c>
      <c r="J5406">
        <v>3</v>
      </c>
      <c r="K5406">
        <v>3424.3</v>
      </c>
    </row>
    <row r="5407" spans="1:11" x14ac:dyDescent="0.25">
      <c r="A5407" t="s">
        <v>6008</v>
      </c>
      <c r="B5407" t="str">
        <f>C5407&amp;"-"&amp;COUNTIF(C$2:C5407,C5407)</f>
        <v>222785-20</v>
      </c>
      <c r="C5407">
        <v>222785</v>
      </c>
      <c r="D5407" s="57">
        <v>45246</v>
      </c>
      <c r="E5407" s="84" t="str">
        <f>F5407&amp;"-"&amp;COUNTIF($F$2:F5407,F5407)</f>
        <v>TEADIT-486</v>
      </c>
      <c r="F5407" s="84" t="str">
        <f t="shared" si="198"/>
        <v>TEADIT</v>
      </c>
      <c r="G5407" t="s">
        <v>8594</v>
      </c>
      <c r="H5407" s="62">
        <v>62948658000187</v>
      </c>
      <c r="I5407" t="s">
        <v>869</v>
      </c>
      <c r="J5407">
        <v>14</v>
      </c>
      <c r="K5407">
        <v>1193.5899999999999</v>
      </c>
    </row>
    <row r="5408" spans="1:11" x14ac:dyDescent="0.25">
      <c r="A5408" t="s">
        <v>6008</v>
      </c>
      <c r="B5408" t="str">
        <f>C5408&amp;"-"&amp;COUNTIF(C$2:C5408,C5408)</f>
        <v>222785-21</v>
      </c>
      <c r="C5408">
        <v>222785</v>
      </c>
      <c r="D5408" s="57">
        <v>45246</v>
      </c>
      <c r="E5408" s="84" t="str">
        <f>F5408&amp;"-"&amp;COUNTIF($F$2:F5408,F5408)</f>
        <v>TEADIT-487</v>
      </c>
      <c r="F5408" s="84" t="str">
        <f t="shared" si="198"/>
        <v>TEADIT</v>
      </c>
      <c r="G5408" t="s">
        <v>8594</v>
      </c>
      <c r="H5408" s="62">
        <v>62948658000187</v>
      </c>
      <c r="I5408" t="s">
        <v>869</v>
      </c>
      <c r="J5408">
        <v>2</v>
      </c>
      <c r="K5408">
        <v>2491.5100000000002</v>
      </c>
    </row>
    <row r="5409" spans="1:11" x14ac:dyDescent="0.25">
      <c r="A5409" t="s">
        <v>6008</v>
      </c>
      <c r="B5409" t="str">
        <f>C5409&amp;"-"&amp;COUNTIF(C$2:C5409,C5409)</f>
        <v>222785-22</v>
      </c>
      <c r="C5409">
        <v>222785</v>
      </c>
      <c r="D5409" s="57">
        <v>45246</v>
      </c>
      <c r="E5409" s="84" t="str">
        <f>F5409&amp;"-"&amp;COUNTIF($F$2:F5409,F5409)</f>
        <v>TEADIT-488</v>
      </c>
      <c r="F5409" s="84" t="str">
        <f t="shared" si="198"/>
        <v>TEADIT</v>
      </c>
      <c r="G5409" t="s">
        <v>8594</v>
      </c>
      <c r="H5409" s="62">
        <v>62948658000187</v>
      </c>
      <c r="I5409" t="s">
        <v>869</v>
      </c>
      <c r="J5409">
        <v>51</v>
      </c>
      <c r="K5409">
        <v>6237.4</v>
      </c>
    </row>
    <row r="5410" spans="1:11" x14ac:dyDescent="0.25">
      <c r="A5410" t="s">
        <v>6008</v>
      </c>
      <c r="B5410" t="str">
        <f>C5410&amp;"-"&amp;COUNTIF(C$2:C5410,C5410)</f>
        <v>222785-23</v>
      </c>
      <c r="C5410">
        <v>222785</v>
      </c>
      <c r="D5410" s="57">
        <v>45246</v>
      </c>
      <c r="E5410" s="84" t="str">
        <f>F5410&amp;"-"&amp;COUNTIF($F$2:F5410,F5410)</f>
        <v>TEADIT-489</v>
      </c>
      <c r="F5410" s="84" t="str">
        <f t="shared" si="198"/>
        <v>TEADIT</v>
      </c>
      <c r="G5410" t="s">
        <v>8594</v>
      </c>
      <c r="H5410" s="62">
        <v>62948658000187</v>
      </c>
      <c r="I5410" t="s">
        <v>869</v>
      </c>
      <c r="J5410">
        <v>9</v>
      </c>
      <c r="K5410">
        <v>2743.39</v>
      </c>
    </row>
    <row r="5411" spans="1:11" x14ac:dyDescent="0.25">
      <c r="A5411" t="s">
        <v>6008</v>
      </c>
      <c r="B5411" t="str">
        <f>C5411&amp;"-"&amp;COUNTIF(C$2:C5411,C5411)</f>
        <v>222785-24</v>
      </c>
      <c r="C5411">
        <v>222785</v>
      </c>
      <c r="D5411" s="57">
        <v>45246</v>
      </c>
      <c r="E5411" s="84" t="str">
        <f>F5411&amp;"-"&amp;COUNTIF($F$2:F5411,F5411)</f>
        <v>TEADIT-490</v>
      </c>
      <c r="F5411" s="84" t="str">
        <f t="shared" si="198"/>
        <v>TEADIT</v>
      </c>
      <c r="G5411" t="s">
        <v>8594</v>
      </c>
      <c r="H5411" s="62">
        <v>62948658000187</v>
      </c>
      <c r="I5411" t="s">
        <v>869</v>
      </c>
      <c r="J5411">
        <v>10</v>
      </c>
      <c r="K5411">
        <v>296.56</v>
      </c>
    </row>
    <row r="5412" spans="1:11" x14ac:dyDescent="0.25">
      <c r="A5412" t="s">
        <v>6008</v>
      </c>
      <c r="B5412" t="str">
        <f>C5412&amp;"-"&amp;COUNTIF(C$2:C5412,C5412)</f>
        <v>222785-25</v>
      </c>
      <c r="C5412">
        <v>222785</v>
      </c>
      <c r="D5412" s="57">
        <v>45246</v>
      </c>
      <c r="E5412" s="84" t="str">
        <f>F5412&amp;"-"&amp;COUNTIF($F$2:F5412,F5412)</f>
        <v>TEADIT-491</v>
      </c>
      <c r="F5412" s="84" t="str">
        <f t="shared" si="198"/>
        <v>TEADIT</v>
      </c>
      <c r="G5412" t="s">
        <v>8594</v>
      </c>
      <c r="H5412" s="62">
        <v>62948658000187</v>
      </c>
      <c r="I5412" t="s">
        <v>869</v>
      </c>
      <c r="J5412">
        <v>3</v>
      </c>
      <c r="K5412">
        <v>879.78</v>
      </c>
    </row>
    <row r="5413" spans="1:11" x14ac:dyDescent="0.25">
      <c r="A5413" t="s">
        <v>6008</v>
      </c>
      <c r="B5413" t="str">
        <f>C5413&amp;"-"&amp;COUNTIF(C$2:C5413,C5413)</f>
        <v>222785-26</v>
      </c>
      <c r="C5413">
        <v>222785</v>
      </c>
      <c r="D5413" s="57">
        <v>45246</v>
      </c>
      <c r="E5413" s="84" t="str">
        <f>F5413&amp;"-"&amp;COUNTIF($F$2:F5413,F5413)</f>
        <v>TEADIT-492</v>
      </c>
      <c r="F5413" s="84" t="str">
        <f t="shared" si="198"/>
        <v>TEADIT</v>
      </c>
      <c r="G5413" t="s">
        <v>8594</v>
      </c>
      <c r="H5413" s="62">
        <v>62948658000187</v>
      </c>
      <c r="I5413" t="s">
        <v>869</v>
      </c>
      <c r="J5413">
        <v>13</v>
      </c>
      <c r="K5413">
        <v>4063.97</v>
      </c>
    </row>
    <row r="5414" spans="1:11" x14ac:dyDescent="0.25">
      <c r="A5414" t="s">
        <v>6008</v>
      </c>
      <c r="B5414" t="str">
        <f>C5414&amp;"-"&amp;COUNTIF(C$2:C5414,C5414)</f>
        <v>222785-27</v>
      </c>
      <c r="C5414">
        <v>222785</v>
      </c>
      <c r="D5414" s="57">
        <v>45246</v>
      </c>
      <c r="E5414" s="84" t="str">
        <f>F5414&amp;"-"&amp;COUNTIF($F$2:F5414,F5414)</f>
        <v>TEADIT-493</v>
      </c>
      <c r="F5414" s="84" t="str">
        <f t="shared" si="198"/>
        <v>TEADIT</v>
      </c>
      <c r="G5414" t="s">
        <v>8594</v>
      </c>
      <c r="H5414" s="62">
        <v>62948658000187</v>
      </c>
      <c r="I5414" t="s">
        <v>869</v>
      </c>
      <c r="J5414">
        <v>13</v>
      </c>
      <c r="K5414">
        <v>739.32</v>
      </c>
    </row>
    <row r="5415" spans="1:11" x14ac:dyDescent="0.25">
      <c r="A5415" t="s">
        <v>6008</v>
      </c>
      <c r="B5415" t="str">
        <f>C5415&amp;"-"&amp;COUNTIF(C$2:C5415,C5415)</f>
        <v>222785-28</v>
      </c>
      <c r="C5415">
        <v>222785</v>
      </c>
      <c r="D5415" s="57">
        <v>45246</v>
      </c>
      <c r="E5415" s="84" t="str">
        <f>F5415&amp;"-"&amp;COUNTIF($F$2:F5415,F5415)</f>
        <v>TEADIT-494</v>
      </c>
      <c r="F5415" s="84" t="str">
        <f t="shared" si="198"/>
        <v>TEADIT</v>
      </c>
      <c r="G5415" t="s">
        <v>8594</v>
      </c>
      <c r="H5415" s="62">
        <v>62948658000187</v>
      </c>
      <c r="I5415" t="s">
        <v>869</v>
      </c>
      <c r="J5415">
        <v>3</v>
      </c>
      <c r="K5415">
        <v>117.43</v>
      </c>
    </row>
    <row r="5416" spans="1:11" x14ac:dyDescent="0.25">
      <c r="A5416" t="s">
        <v>6008</v>
      </c>
      <c r="B5416" t="str">
        <f>C5416&amp;"-"&amp;COUNTIF(C$2:C5416,C5416)</f>
        <v>222785-29</v>
      </c>
      <c r="C5416">
        <v>222785</v>
      </c>
      <c r="D5416" s="57">
        <v>45246</v>
      </c>
      <c r="E5416" s="84" t="str">
        <f>F5416&amp;"-"&amp;COUNTIF($F$2:F5416,F5416)</f>
        <v>TEADIT-495</v>
      </c>
      <c r="F5416" s="84" t="str">
        <f t="shared" si="198"/>
        <v>TEADIT</v>
      </c>
      <c r="G5416" t="s">
        <v>8594</v>
      </c>
      <c r="H5416" s="62">
        <v>62948658000187</v>
      </c>
      <c r="I5416" t="s">
        <v>869</v>
      </c>
      <c r="J5416">
        <v>2</v>
      </c>
      <c r="K5416">
        <v>89.31</v>
      </c>
    </row>
    <row r="5417" spans="1:11" x14ac:dyDescent="0.25">
      <c r="A5417" t="s">
        <v>6008</v>
      </c>
      <c r="B5417" t="str">
        <f>C5417&amp;"-"&amp;COUNTIF(C$2:C5417,C5417)</f>
        <v>222785-30</v>
      </c>
      <c r="C5417">
        <v>222785</v>
      </c>
      <c r="D5417" s="57">
        <v>45246</v>
      </c>
      <c r="E5417" s="84" t="str">
        <f>F5417&amp;"-"&amp;COUNTIF($F$2:F5417,F5417)</f>
        <v>TEADIT-496</v>
      </c>
      <c r="F5417" s="84" t="str">
        <f t="shared" si="198"/>
        <v>TEADIT</v>
      </c>
      <c r="G5417" t="s">
        <v>8594</v>
      </c>
      <c r="H5417" s="62">
        <v>62948658000187</v>
      </c>
      <c r="I5417" t="s">
        <v>869</v>
      </c>
      <c r="J5417">
        <v>2</v>
      </c>
      <c r="K5417">
        <v>285.06</v>
      </c>
    </row>
    <row r="5418" spans="1:11" x14ac:dyDescent="0.25">
      <c r="A5418" t="s">
        <v>6008</v>
      </c>
      <c r="B5418" t="str">
        <f>C5418&amp;"-"&amp;COUNTIF(C$2:C5418,C5418)</f>
        <v>222785-31</v>
      </c>
      <c r="C5418">
        <v>222785</v>
      </c>
      <c r="D5418" s="57">
        <v>45246</v>
      </c>
      <c r="E5418" s="84" t="str">
        <f>F5418&amp;"-"&amp;COUNTIF($F$2:F5418,F5418)</f>
        <v>TEADIT-497</v>
      </c>
      <c r="F5418" s="84" t="str">
        <f t="shared" si="198"/>
        <v>TEADIT</v>
      </c>
      <c r="G5418" t="s">
        <v>8594</v>
      </c>
      <c r="H5418" s="62">
        <v>62948658000187</v>
      </c>
      <c r="I5418" t="s">
        <v>869</v>
      </c>
      <c r="J5418">
        <v>2</v>
      </c>
      <c r="K5418">
        <v>852.66</v>
      </c>
    </row>
    <row r="5419" spans="1:11" x14ac:dyDescent="0.25">
      <c r="A5419" t="s">
        <v>6008</v>
      </c>
      <c r="B5419" t="str">
        <f>C5419&amp;"-"&amp;COUNTIF(C$2:C5419,C5419)</f>
        <v>222785-32</v>
      </c>
      <c r="C5419">
        <v>222785</v>
      </c>
      <c r="D5419" s="57">
        <v>45246</v>
      </c>
      <c r="E5419" s="84" t="str">
        <f>F5419&amp;"-"&amp;COUNTIF($F$2:F5419,F5419)</f>
        <v>TEADIT-498</v>
      </c>
      <c r="F5419" s="84" t="str">
        <f t="shared" si="198"/>
        <v>TEADIT</v>
      </c>
      <c r="G5419" t="s">
        <v>8594</v>
      </c>
      <c r="H5419" s="62">
        <v>62948658000187</v>
      </c>
      <c r="I5419" t="s">
        <v>869</v>
      </c>
      <c r="J5419">
        <v>8</v>
      </c>
      <c r="K5419">
        <v>289.19</v>
      </c>
    </row>
    <row r="5420" spans="1:11" x14ac:dyDescent="0.25">
      <c r="A5420" t="s">
        <v>6008</v>
      </c>
      <c r="B5420" t="str">
        <f>C5420&amp;"-"&amp;COUNTIF(C$2:C5420,C5420)</f>
        <v>222785-33</v>
      </c>
      <c r="C5420">
        <v>222785</v>
      </c>
      <c r="D5420" s="57">
        <v>45246</v>
      </c>
      <c r="E5420" s="84" t="str">
        <f>F5420&amp;"-"&amp;COUNTIF($F$2:F5420,F5420)</f>
        <v>TEADIT-499</v>
      </c>
      <c r="F5420" s="84" t="str">
        <f t="shared" si="198"/>
        <v>TEADIT</v>
      </c>
      <c r="G5420" t="s">
        <v>8594</v>
      </c>
      <c r="H5420" s="62">
        <v>62948658000187</v>
      </c>
      <c r="I5420" t="s">
        <v>869</v>
      </c>
      <c r="J5420">
        <v>1</v>
      </c>
      <c r="K5420">
        <v>228.56</v>
      </c>
    </row>
    <row r="5421" spans="1:11" x14ac:dyDescent="0.25">
      <c r="A5421" t="s">
        <v>6008</v>
      </c>
      <c r="B5421" t="str">
        <f>C5421&amp;"-"&amp;COUNTIF(C$2:C5421,C5421)</f>
        <v>222785-34</v>
      </c>
      <c r="C5421">
        <v>222785</v>
      </c>
      <c r="D5421" s="57">
        <v>45246</v>
      </c>
      <c r="E5421" s="84" t="str">
        <f>F5421&amp;"-"&amp;COUNTIF($F$2:F5421,F5421)</f>
        <v>TEADIT-500</v>
      </c>
      <c r="F5421" s="84" t="str">
        <f t="shared" si="198"/>
        <v>TEADIT</v>
      </c>
      <c r="G5421" t="s">
        <v>8594</v>
      </c>
      <c r="H5421" s="62">
        <v>62948658000187</v>
      </c>
      <c r="I5421" t="s">
        <v>869</v>
      </c>
      <c r="J5421">
        <v>32</v>
      </c>
      <c r="K5421">
        <v>881.76</v>
      </c>
    </row>
    <row r="5422" spans="1:11" x14ac:dyDescent="0.25">
      <c r="A5422" t="s">
        <v>6008</v>
      </c>
      <c r="B5422" t="str">
        <f>C5422&amp;"-"&amp;COUNTIF(C$2:C5422,C5422)</f>
        <v>222785-35</v>
      </c>
      <c r="C5422">
        <v>222785</v>
      </c>
      <c r="D5422" s="57">
        <v>45246</v>
      </c>
      <c r="E5422" s="84" t="str">
        <f>F5422&amp;"-"&amp;COUNTIF($F$2:F5422,F5422)</f>
        <v>TEADIT-501</v>
      </c>
      <c r="F5422" s="84" t="str">
        <f t="shared" si="198"/>
        <v>TEADIT</v>
      </c>
      <c r="G5422" t="s">
        <v>8594</v>
      </c>
      <c r="H5422" s="62">
        <v>62948658000187</v>
      </c>
      <c r="I5422" t="s">
        <v>869</v>
      </c>
      <c r="J5422">
        <v>6</v>
      </c>
      <c r="K5422">
        <v>1697.84</v>
      </c>
    </row>
    <row r="5423" spans="1:11" x14ac:dyDescent="0.25">
      <c r="A5423" t="s">
        <v>6008</v>
      </c>
      <c r="B5423" t="str">
        <f>C5423&amp;"-"&amp;COUNTIF(C$2:C5423,C5423)</f>
        <v>222785-36</v>
      </c>
      <c r="C5423">
        <v>222785</v>
      </c>
      <c r="D5423" s="57">
        <v>45246</v>
      </c>
      <c r="E5423" s="84" t="str">
        <f>F5423&amp;"-"&amp;COUNTIF($F$2:F5423,F5423)</f>
        <v>TEADIT-502</v>
      </c>
      <c r="F5423" s="84" t="str">
        <f t="shared" si="198"/>
        <v>TEADIT</v>
      </c>
      <c r="G5423" t="s">
        <v>8594</v>
      </c>
      <c r="H5423" s="62">
        <v>62948658000187</v>
      </c>
      <c r="I5423" t="s">
        <v>869</v>
      </c>
      <c r="J5423">
        <v>1</v>
      </c>
      <c r="K5423">
        <v>90.79</v>
      </c>
    </row>
    <row r="5424" spans="1:11" x14ac:dyDescent="0.25">
      <c r="A5424" t="s">
        <v>6040</v>
      </c>
      <c r="B5424" t="str">
        <f>C5424&amp;"-"&amp;COUNTIF(C$2:C5424,C5424)</f>
        <v>6832-1</v>
      </c>
      <c r="C5424">
        <v>6832</v>
      </c>
      <c r="D5424" s="57">
        <v>45247</v>
      </c>
      <c r="E5424" s="84" t="str">
        <f>F5424&amp;"-"&amp;COUNTIF($F$2:F5424,F5424)</f>
        <v>W-14</v>
      </c>
      <c r="F5424" s="84" t="str">
        <f t="shared" si="198"/>
        <v>W</v>
      </c>
      <c r="G5424" t="s">
        <v>8612</v>
      </c>
      <c r="H5424" s="62">
        <v>6186188000190</v>
      </c>
      <c r="I5424" t="s">
        <v>869</v>
      </c>
      <c r="J5424">
        <v>1</v>
      </c>
      <c r="K5424">
        <v>983.32</v>
      </c>
    </row>
    <row r="5425" spans="1:11" x14ac:dyDescent="0.25">
      <c r="A5425" t="s">
        <v>6040</v>
      </c>
      <c r="B5425" t="str">
        <f>C5425&amp;"-"&amp;COUNTIF(C$2:C5425,C5425)</f>
        <v>6832-2</v>
      </c>
      <c r="C5425">
        <v>6832</v>
      </c>
      <c r="D5425" s="57">
        <v>45247</v>
      </c>
      <c r="E5425" s="84" t="str">
        <f>F5425&amp;"-"&amp;COUNTIF($F$2:F5425,F5425)</f>
        <v>W-15</v>
      </c>
      <c r="F5425" s="84" t="str">
        <f t="shared" si="198"/>
        <v>W</v>
      </c>
      <c r="G5425" t="s">
        <v>8612</v>
      </c>
      <c r="H5425" s="62">
        <v>6186188000190</v>
      </c>
      <c r="I5425" t="s">
        <v>869</v>
      </c>
      <c r="J5425">
        <v>3</v>
      </c>
      <c r="K5425">
        <v>2216.37</v>
      </c>
    </row>
    <row r="5426" spans="1:11" x14ac:dyDescent="0.25">
      <c r="A5426" t="s">
        <v>6040</v>
      </c>
      <c r="B5426" t="str">
        <f>C5426&amp;"-"&amp;COUNTIF(C$2:C5426,C5426)</f>
        <v>6832-3</v>
      </c>
      <c r="C5426">
        <v>6832</v>
      </c>
      <c r="D5426" s="57">
        <v>45247</v>
      </c>
      <c r="E5426" s="84" t="str">
        <f>F5426&amp;"-"&amp;COUNTIF($F$2:F5426,F5426)</f>
        <v>W-16</v>
      </c>
      <c r="F5426" s="84" t="str">
        <f t="shared" si="198"/>
        <v>W</v>
      </c>
      <c r="G5426" t="s">
        <v>8612</v>
      </c>
      <c r="H5426" s="62">
        <v>6186188000190</v>
      </c>
      <c r="I5426" t="s">
        <v>869</v>
      </c>
      <c r="J5426">
        <v>1</v>
      </c>
      <c r="K5426">
        <v>317.37</v>
      </c>
    </row>
    <row r="5427" spans="1:11" x14ac:dyDescent="0.25">
      <c r="A5427" t="s">
        <v>6040</v>
      </c>
      <c r="B5427" t="str">
        <f>C5427&amp;"-"&amp;COUNTIF(C$2:C5427,C5427)</f>
        <v>6832-4</v>
      </c>
      <c r="C5427">
        <v>6832</v>
      </c>
      <c r="D5427" s="57">
        <v>45247</v>
      </c>
      <c r="E5427" s="84" t="str">
        <f>F5427&amp;"-"&amp;COUNTIF($F$2:F5427,F5427)</f>
        <v>W-17</v>
      </c>
      <c r="F5427" s="84" t="str">
        <f t="shared" si="198"/>
        <v>W</v>
      </c>
      <c r="G5427" t="s">
        <v>8612</v>
      </c>
      <c r="H5427" s="62">
        <v>6186188000190</v>
      </c>
      <c r="I5427" t="s">
        <v>869</v>
      </c>
      <c r="J5427">
        <v>4</v>
      </c>
      <c r="K5427">
        <v>4095.12</v>
      </c>
    </row>
    <row r="5428" spans="1:11" x14ac:dyDescent="0.25">
      <c r="A5428" t="s">
        <v>6004</v>
      </c>
      <c r="B5428" t="str">
        <f>C5428&amp;"-"&amp;COUNTIF(C$2:C5428,C5428)</f>
        <v>6832-5</v>
      </c>
      <c r="C5428">
        <v>6832</v>
      </c>
      <c r="D5428" s="57">
        <v>45247</v>
      </c>
      <c r="E5428" s="84" t="str">
        <f>F5428&amp;"-"&amp;COUNTIF($F$2:F5428,F5428)</f>
        <v>W-18</v>
      </c>
      <c r="F5428" s="84" t="str">
        <f t="shared" si="198"/>
        <v>W</v>
      </c>
      <c r="G5428" t="s">
        <v>8612</v>
      </c>
      <c r="H5428" s="62">
        <v>6186188000190</v>
      </c>
      <c r="I5428" t="s">
        <v>869</v>
      </c>
      <c r="J5428">
        <v>1</v>
      </c>
      <c r="K5428">
        <v>332.97</v>
      </c>
    </row>
    <row r="5429" spans="1:11" x14ac:dyDescent="0.25">
      <c r="A5429" t="s">
        <v>6040</v>
      </c>
      <c r="B5429" t="str">
        <f>C5429&amp;"-"&amp;COUNTIF(C$2:C5429,C5429)</f>
        <v>6832-6</v>
      </c>
      <c r="C5429">
        <v>6832</v>
      </c>
      <c r="D5429" s="57">
        <v>45247</v>
      </c>
      <c r="E5429" s="84" t="str">
        <f>F5429&amp;"-"&amp;COUNTIF($F$2:F5429,F5429)</f>
        <v>W-19</v>
      </c>
      <c r="F5429" s="84" t="str">
        <f t="shared" si="198"/>
        <v>W</v>
      </c>
      <c r="G5429" t="s">
        <v>8612</v>
      </c>
      <c r="H5429" s="62">
        <v>6186188000190</v>
      </c>
      <c r="I5429" t="s">
        <v>869</v>
      </c>
      <c r="J5429">
        <v>4</v>
      </c>
      <c r="K5429">
        <v>1269.48</v>
      </c>
    </row>
    <row r="5430" spans="1:11" x14ac:dyDescent="0.25">
      <c r="A5430" t="s">
        <v>6004</v>
      </c>
      <c r="B5430" t="str">
        <f>C5430&amp;"-"&amp;COUNTIF(C$2:C5430,C5430)</f>
        <v>6832-7</v>
      </c>
      <c r="C5430">
        <v>6832</v>
      </c>
      <c r="D5430" s="57">
        <v>45247</v>
      </c>
      <c r="E5430" s="84" t="str">
        <f>F5430&amp;"-"&amp;COUNTIF($F$2:F5430,F5430)</f>
        <v>W-20</v>
      </c>
      <c r="F5430" s="84" t="str">
        <f t="shared" si="198"/>
        <v>W</v>
      </c>
      <c r="G5430" t="s">
        <v>8612</v>
      </c>
      <c r="H5430" s="62">
        <v>6186188000190</v>
      </c>
      <c r="I5430" t="s">
        <v>869</v>
      </c>
      <c r="J5430">
        <v>4</v>
      </c>
      <c r="K5430">
        <v>437.04</v>
      </c>
    </row>
    <row r="5431" spans="1:11" x14ac:dyDescent="0.25">
      <c r="A5431" t="s">
        <v>6040</v>
      </c>
      <c r="B5431" t="str">
        <f>C5431&amp;"-"&amp;COUNTIF(C$2:C5431,C5431)</f>
        <v>6832-8</v>
      </c>
      <c r="C5431">
        <v>6832</v>
      </c>
      <c r="D5431" s="57">
        <v>45247</v>
      </c>
      <c r="E5431" s="84" t="str">
        <f>F5431&amp;"-"&amp;COUNTIF($F$2:F5431,F5431)</f>
        <v>W-21</v>
      </c>
      <c r="F5431" s="84" t="str">
        <f t="shared" si="198"/>
        <v>W</v>
      </c>
      <c r="G5431" t="s">
        <v>8612</v>
      </c>
      <c r="H5431" s="62">
        <v>6186188000190</v>
      </c>
      <c r="I5431" t="s">
        <v>869</v>
      </c>
      <c r="J5431">
        <v>1</v>
      </c>
      <c r="K5431">
        <v>145.68</v>
      </c>
    </row>
    <row r="5432" spans="1:11" x14ac:dyDescent="0.25">
      <c r="A5432" t="s">
        <v>6040</v>
      </c>
      <c r="B5432" t="str">
        <f>C5432&amp;"-"&amp;COUNTIF(C$2:C5432,C5432)</f>
        <v>6832-9</v>
      </c>
      <c r="C5432">
        <v>6832</v>
      </c>
      <c r="D5432" s="57">
        <v>45247</v>
      </c>
      <c r="E5432" s="84" t="str">
        <f>F5432&amp;"-"&amp;COUNTIF($F$2:F5432,F5432)</f>
        <v>W-22</v>
      </c>
      <c r="F5432" s="84" t="str">
        <f t="shared" si="198"/>
        <v>W</v>
      </c>
      <c r="G5432" t="s">
        <v>8612</v>
      </c>
      <c r="H5432" s="62">
        <v>6186188000190</v>
      </c>
      <c r="I5432" t="s">
        <v>869</v>
      </c>
      <c r="J5432">
        <v>10</v>
      </c>
      <c r="K5432">
        <v>2393.3000000000002</v>
      </c>
    </row>
    <row r="5433" spans="1:11" x14ac:dyDescent="0.25">
      <c r="A5433" t="s">
        <v>6004</v>
      </c>
      <c r="B5433" t="str">
        <f>C5433&amp;"-"&amp;COUNTIF(C$2:C5433,C5433)</f>
        <v>6832-10</v>
      </c>
      <c r="C5433">
        <v>6832</v>
      </c>
      <c r="D5433" s="57">
        <v>45247</v>
      </c>
      <c r="E5433" s="84" t="str">
        <f>F5433&amp;"-"&amp;COUNTIF($F$2:F5433,F5433)</f>
        <v>W-23</v>
      </c>
      <c r="F5433" s="84" t="str">
        <f t="shared" si="198"/>
        <v>W</v>
      </c>
      <c r="G5433" t="s">
        <v>8612</v>
      </c>
      <c r="H5433" s="62">
        <v>6186188000190</v>
      </c>
      <c r="I5433" t="s">
        <v>869</v>
      </c>
      <c r="J5433">
        <v>4</v>
      </c>
      <c r="K5433">
        <v>2631.16</v>
      </c>
    </row>
    <row r="5434" spans="1:11" x14ac:dyDescent="0.25">
      <c r="A5434" t="s">
        <v>6040</v>
      </c>
      <c r="B5434" t="str">
        <f>C5434&amp;"-"&amp;COUNTIF(C$2:C5434,C5434)</f>
        <v>6833-1</v>
      </c>
      <c r="C5434">
        <v>6833</v>
      </c>
      <c r="D5434" s="57">
        <v>45247</v>
      </c>
      <c r="E5434" s="84" t="str">
        <f>F5434&amp;"-"&amp;COUNTIF($F$2:F5434,F5434)</f>
        <v>W-24</v>
      </c>
      <c r="F5434" s="84" t="str">
        <f t="shared" si="198"/>
        <v>W</v>
      </c>
      <c r="G5434" t="s">
        <v>8612</v>
      </c>
      <c r="H5434" s="62">
        <v>6186188000190</v>
      </c>
      <c r="I5434" t="s">
        <v>869</v>
      </c>
      <c r="J5434">
        <v>3</v>
      </c>
      <c r="K5434">
        <v>575.22</v>
      </c>
    </row>
    <row r="5435" spans="1:11" x14ac:dyDescent="0.25">
      <c r="A5435" t="s">
        <v>6040</v>
      </c>
      <c r="B5435" t="str">
        <f>C5435&amp;"-"&amp;COUNTIF(C$2:C5435,C5435)</f>
        <v>6833-2</v>
      </c>
      <c r="C5435">
        <v>6833</v>
      </c>
      <c r="D5435" s="57">
        <v>45247</v>
      </c>
      <c r="E5435" s="84" t="str">
        <f>F5435&amp;"-"&amp;COUNTIF($F$2:F5435,F5435)</f>
        <v>W-25</v>
      </c>
      <c r="F5435" s="84" t="str">
        <f t="shared" si="198"/>
        <v>W</v>
      </c>
      <c r="G5435" t="s">
        <v>8612</v>
      </c>
      <c r="H5435" s="62">
        <v>6186188000190</v>
      </c>
      <c r="I5435" t="s">
        <v>869</v>
      </c>
      <c r="J5435">
        <v>10</v>
      </c>
      <c r="K5435">
        <v>1762.5</v>
      </c>
    </row>
    <row r="5436" spans="1:11" x14ac:dyDescent="0.25">
      <c r="A5436" t="s">
        <v>6040</v>
      </c>
      <c r="B5436" t="str">
        <f>C5436&amp;"-"&amp;COUNTIF(C$2:C5436,C5436)</f>
        <v>6833-3</v>
      </c>
      <c r="C5436">
        <v>6833</v>
      </c>
      <c r="D5436" s="57">
        <v>45247</v>
      </c>
      <c r="E5436" s="84" t="str">
        <f>F5436&amp;"-"&amp;COUNTIF($F$2:F5436,F5436)</f>
        <v>W-26</v>
      </c>
      <c r="F5436" s="84" t="str">
        <f t="shared" si="198"/>
        <v>W</v>
      </c>
      <c r="G5436" t="s">
        <v>8612</v>
      </c>
      <c r="H5436" s="62">
        <v>6186188000190</v>
      </c>
      <c r="I5436" t="s">
        <v>869</v>
      </c>
      <c r="J5436">
        <v>6</v>
      </c>
      <c r="K5436">
        <v>3153.6</v>
      </c>
    </row>
    <row r="5437" spans="1:11" x14ac:dyDescent="0.25">
      <c r="A5437" t="s">
        <v>6040</v>
      </c>
      <c r="B5437" t="str">
        <f>C5437&amp;"-"&amp;COUNTIF(C$2:C5437,C5437)</f>
        <v>6833-4</v>
      </c>
      <c r="C5437">
        <v>6833</v>
      </c>
      <c r="D5437" s="57">
        <v>45247</v>
      </c>
      <c r="E5437" s="84" t="str">
        <f>F5437&amp;"-"&amp;COUNTIF($F$2:F5437,F5437)</f>
        <v>W-27</v>
      </c>
      <c r="F5437" s="84" t="str">
        <f t="shared" si="198"/>
        <v>W</v>
      </c>
      <c r="G5437" t="s">
        <v>8612</v>
      </c>
      <c r="H5437" s="62">
        <v>6186188000190</v>
      </c>
      <c r="I5437" t="s">
        <v>869</v>
      </c>
      <c r="J5437">
        <v>6</v>
      </c>
      <c r="K5437">
        <v>278.76</v>
      </c>
    </row>
    <row r="5438" spans="1:11" x14ac:dyDescent="0.25">
      <c r="A5438" t="s">
        <v>6040</v>
      </c>
      <c r="B5438" t="str">
        <f>C5438&amp;"-"&amp;COUNTIF(C$2:C5438,C5438)</f>
        <v>6833-5</v>
      </c>
      <c r="C5438">
        <v>6833</v>
      </c>
      <c r="D5438" s="57">
        <v>45247</v>
      </c>
      <c r="E5438" s="84" t="str">
        <f>F5438&amp;"-"&amp;COUNTIF($F$2:F5438,F5438)</f>
        <v>W-28</v>
      </c>
      <c r="F5438" s="84" t="str">
        <f t="shared" si="198"/>
        <v>W</v>
      </c>
      <c r="G5438" t="s">
        <v>8612</v>
      </c>
      <c r="H5438" s="62">
        <v>6186188000190</v>
      </c>
      <c r="I5438" t="s">
        <v>869</v>
      </c>
      <c r="J5438">
        <v>2</v>
      </c>
      <c r="K5438">
        <v>288.06</v>
      </c>
    </row>
    <row r="5439" spans="1:11" x14ac:dyDescent="0.25">
      <c r="A5439" t="s">
        <v>5991</v>
      </c>
      <c r="B5439" t="str">
        <f>C5439&amp;"-"&amp;COUNTIF(C$2:C5439,C5439)</f>
        <v>6834-1</v>
      </c>
      <c r="C5439">
        <v>6834</v>
      </c>
      <c r="D5439" s="57">
        <v>45247</v>
      </c>
      <c r="E5439" s="84" t="str">
        <f>F5439&amp;"-"&amp;COUNTIF($F$2:F5439,F5439)</f>
        <v>W-29</v>
      </c>
      <c r="F5439" s="84" t="str">
        <f t="shared" si="198"/>
        <v>W</v>
      </c>
      <c r="G5439" t="s">
        <v>8612</v>
      </c>
      <c r="H5439" s="62">
        <v>6186188000190</v>
      </c>
      <c r="I5439" t="s">
        <v>5984</v>
      </c>
      <c r="J5439">
        <v>6</v>
      </c>
      <c r="K5439">
        <v>18921</v>
      </c>
    </row>
    <row r="5440" spans="1:11" x14ac:dyDescent="0.25">
      <c r="A5440" t="s">
        <v>5991</v>
      </c>
      <c r="B5440" t="str">
        <f>C5440&amp;"-"&amp;COUNTIF(C$2:C5440,C5440)</f>
        <v>6834-2</v>
      </c>
      <c r="C5440">
        <v>6834</v>
      </c>
      <c r="D5440" s="57">
        <v>45247</v>
      </c>
      <c r="E5440" s="84" t="str">
        <f>F5440&amp;"-"&amp;COUNTIF($F$2:F5440,F5440)</f>
        <v>W-30</v>
      </c>
      <c r="F5440" s="84" t="str">
        <f t="shared" si="198"/>
        <v>W</v>
      </c>
      <c r="G5440" t="s">
        <v>8612</v>
      </c>
      <c r="H5440" s="62">
        <v>6186188000190</v>
      </c>
      <c r="I5440" t="s">
        <v>5984</v>
      </c>
      <c r="J5440">
        <v>66</v>
      </c>
      <c r="K5440">
        <v>78268.08</v>
      </c>
    </row>
    <row r="5441" spans="1:11" x14ac:dyDescent="0.25">
      <c r="A5441" t="s">
        <v>5991</v>
      </c>
      <c r="B5441" t="str">
        <f>C5441&amp;"-"&amp;COUNTIF(C$2:C5441,C5441)</f>
        <v>6834-3</v>
      </c>
      <c r="C5441">
        <v>6834</v>
      </c>
      <c r="D5441" s="57">
        <v>45247</v>
      </c>
      <c r="E5441" s="84" t="str">
        <f>F5441&amp;"-"&amp;COUNTIF($F$2:F5441,F5441)</f>
        <v>W-31</v>
      </c>
      <c r="F5441" s="84" t="str">
        <f t="shared" si="198"/>
        <v>W</v>
      </c>
      <c r="G5441" t="s">
        <v>8612</v>
      </c>
      <c r="H5441" s="62">
        <v>6186188000190</v>
      </c>
      <c r="I5441" t="s">
        <v>5984</v>
      </c>
      <c r="J5441">
        <v>12</v>
      </c>
      <c r="K5441">
        <v>2612.04</v>
      </c>
    </row>
    <row r="5442" spans="1:11" x14ac:dyDescent="0.25">
      <c r="A5442" t="s">
        <v>5991</v>
      </c>
      <c r="B5442" t="str">
        <f>C5442&amp;"-"&amp;COUNTIF(C$2:C5442,C5442)</f>
        <v>6834-4</v>
      </c>
      <c r="C5442">
        <v>6834</v>
      </c>
      <c r="D5442" s="57">
        <v>45247</v>
      </c>
      <c r="E5442" s="84" t="str">
        <f>F5442&amp;"-"&amp;COUNTIF($F$2:F5442,F5442)</f>
        <v>W-32</v>
      </c>
      <c r="F5442" s="84" t="str">
        <f t="shared" si="198"/>
        <v>W</v>
      </c>
      <c r="G5442" t="s">
        <v>8612</v>
      </c>
      <c r="H5442" s="62">
        <v>6186188000190</v>
      </c>
      <c r="I5442" t="s">
        <v>5984</v>
      </c>
      <c r="J5442">
        <v>96</v>
      </c>
      <c r="K5442">
        <v>26938.560000000001</v>
      </c>
    </row>
    <row r="5443" spans="1:11" x14ac:dyDescent="0.25">
      <c r="A5443" t="s">
        <v>6046</v>
      </c>
      <c r="B5443" t="str">
        <f>C5443&amp;"-"&amp;COUNTIF(C$2:C5443,C5443)</f>
        <v>9688-1</v>
      </c>
      <c r="C5443">
        <v>9688</v>
      </c>
      <c r="D5443" s="57">
        <v>45250</v>
      </c>
      <c r="E5443" s="84" t="str">
        <f>F5443&amp;"-"&amp;COUNTIF($F$2:F5443,F5443)</f>
        <v>FATOR-1</v>
      </c>
      <c r="F5443" s="84" t="str">
        <f t="shared" ref="F5443:F5506" si="199">LEFT(G5443,SEARCH(" ",G5443)-1)</f>
        <v>FATOR</v>
      </c>
      <c r="G5443" t="s">
        <v>8617</v>
      </c>
      <c r="H5443" s="62">
        <v>631494000102</v>
      </c>
      <c r="I5443" t="s">
        <v>4726</v>
      </c>
      <c r="J5443">
        <v>121</v>
      </c>
      <c r="K5443">
        <v>20706.73</v>
      </c>
    </row>
    <row r="5444" spans="1:11" x14ac:dyDescent="0.25">
      <c r="A5444" t="s">
        <v>6047</v>
      </c>
      <c r="B5444" t="str">
        <f>C5444&amp;"-"&amp;COUNTIF(C$2:C5444,C5444)</f>
        <v>9688-2</v>
      </c>
      <c r="C5444">
        <v>9688</v>
      </c>
      <c r="D5444" s="57">
        <v>45250</v>
      </c>
      <c r="E5444" s="84" t="str">
        <f>F5444&amp;"-"&amp;COUNTIF($F$2:F5444,F5444)</f>
        <v>FATOR-2</v>
      </c>
      <c r="F5444" s="84" t="str">
        <f t="shared" si="199"/>
        <v>FATOR</v>
      </c>
      <c r="G5444" t="s">
        <v>8617</v>
      </c>
      <c r="H5444" s="62">
        <v>631494000102</v>
      </c>
      <c r="I5444" t="s">
        <v>4726</v>
      </c>
      <c r="J5444">
        <v>130</v>
      </c>
      <c r="K5444">
        <v>6500</v>
      </c>
    </row>
    <row r="5445" spans="1:11" x14ac:dyDescent="0.25">
      <c r="A5445" t="s">
        <v>5961</v>
      </c>
      <c r="B5445" t="str">
        <f>C5445&amp;"-"&amp;COUNTIF(C$2:C5445,C5445)</f>
        <v>70072-1</v>
      </c>
      <c r="C5445">
        <v>70072</v>
      </c>
      <c r="D5445" s="57">
        <v>45250</v>
      </c>
      <c r="E5445" s="84" t="str">
        <f>F5445&amp;"-"&amp;COUNTIF($F$2:F5445,F5445)</f>
        <v>VOESTALPINE-36</v>
      </c>
      <c r="F5445" s="84" t="str">
        <f t="shared" si="199"/>
        <v>VOESTALPINE</v>
      </c>
      <c r="G5445" t="s">
        <v>8583</v>
      </c>
      <c r="H5445" s="62">
        <v>61479002000523</v>
      </c>
      <c r="I5445" t="s">
        <v>30</v>
      </c>
      <c r="J5445">
        <v>3780</v>
      </c>
      <c r="K5445">
        <v>108108</v>
      </c>
    </row>
    <row r="5446" spans="1:11" x14ac:dyDescent="0.25">
      <c r="A5446" t="s">
        <v>5961</v>
      </c>
      <c r="B5446" t="str">
        <f>C5446&amp;"-"&amp;COUNTIF(C$2:C5446,C5446)</f>
        <v>70085-1</v>
      </c>
      <c r="C5446">
        <v>70085</v>
      </c>
      <c r="D5446" s="57">
        <v>45251</v>
      </c>
      <c r="E5446" s="84" t="str">
        <f>F5446&amp;"-"&amp;COUNTIF($F$2:F5446,F5446)</f>
        <v>VOESTALPINE-37</v>
      </c>
      <c r="F5446" s="84" t="str">
        <f t="shared" si="199"/>
        <v>VOESTALPINE</v>
      </c>
      <c r="G5446" t="s">
        <v>8583</v>
      </c>
      <c r="H5446" s="62">
        <v>61479002000523</v>
      </c>
      <c r="I5446" t="s">
        <v>30</v>
      </c>
      <c r="J5446">
        <v>945</v>
      </c>
      <c r="K5446">
        <v>27027</v>
      </c>
    </row>
    <row r="5447" spans="1:11" x14ac:dyDescent="0.25">
      <c r="A5447" t="s">
        <v>5997</v>
      </c>
      <c r="B5447" t="str">
        <f>C5447&amp;"-"&amp;COUNTIF(C$2:C5447,C5447)</f>
        <v>697658-1</v>
      </c>
      <c r="C5447">
        <v>697658</v>
      </c>
      <c r="D5447" s="57">
        <v>45252</v>
      </c>
      <c r="E5447" s="84" t="str">
        <f>F5447&amp;"-"&amp;COUNTIF($F$2:F5447,F5447)</f>
        <v>ACOTUBO-32</v>
      </c>
      <c r="F5447" s="84" t="str">
        <f t="shared" si="199"/>
        <v>ACOTUBO</v>
      </c>
      <c r="G5447" t="s">
        <v>8587</v>
      </c>
      <c r="H5447" s="62">
        <v>43919968000129</v>
      </c>
      <c r="I5447" t="s">
        <v>5984</v>
      </c>
      <c r="J5447">
        <v>12.33</v>
      </c>
      <c r="K5447">
        <v>7449.17</v>
      </c>
    </row>
    <row r="5448" spans="1:11" x14ac:dyDescent="0.25">
      <c r="A5448" t="s">
        <v>5997</v>
      </c>
      <c r="B5448" t="str">
        <f>C5448&amp;"-"&amp;COUNTIF(C$2:C5448,C5448)</f>
        <v>697658-2</v>
      </c>
      <c r="C5448">
        <v>697658</v>
      </c>
      <c r="D5448" s="57">
        <v>45252</v>
      </c>
      <c r="E5448" s="84" t="str">
        <f>F5448&amp;"-"&amp;COUNTIF($F$2:F5448,F5448)</f>
        <v>ACOTUBO-33</v>
      </c>
      <c r="F5448" s="84" t="str">
        <f t="shared" si="199"/>
        <v>ACOTUBO</v>
      </c>
      <c r="G5448" t="s">
        <v>8587</v>
      </c>
      <c r="H5448" s="62">
        <v>43919968000129</v>
      </c>
      <c r="I5448" t="s">
        <v>5984</v>
      </c>
      <c r="J5448">
        <v>17.21</v>
      </c>
      <c r="K5448">
        <v>4901.24</v>
      </c>
    </row>
    <row r="5449" spans="1:11" x14ac:dyDescent="0.25">
      <c r="A5449" t="s">
        <v>5997</v>
      </c>
      <c r="B5449" t="str">
        <f>C5449&amp;"-"&amp;COUNTIF(C$2:C5449,C5449)</f>
        <v>697658-3</v>
      </c>
      <c r="C5449">
        <v>697658</v>
      </c>
      <c r="D5449" s="57">
        <v>45252</v>
      </c>
      <c r="E5449" s="84" t="str">
        <f>F5449&amp;"-"&amp;COUNTIF($F$2:F5449,F5449)</f>
        <v>ACOTUBO-34</v>
      </c>
      <c r="F5449" s="84" t="str">
        <f t="shared" si="199"/>
        <v>ACOTUBO</v>
      </c>
      <c r="G5449" t="s">
        <v>8587</v>
      </c>
      <c r="H5449" s="62">
        <v>43919968000129</v>
      </c>
      <c r="I5449" t="s">
        <v>5984</v>
      </c>
      <c r="J5449">
        <v>5.6</v>
      </c>
      <c r="K5449">
        <v>2405.48</v>
      </c>
    </row>
    <row r="5450" spans="1:11" x14ac:dyDescent="0.25">
      <c r="A5450" t="s">
        <v>5997</v>
      </c>
      <c r="B5450" t="str">
        <f>C5450&amp;"-"&amp;COUNTIF(C$2:C5450,C5450)</f>
        <v>697658-4</v>
      </c>
      <c r="C5450">
        <v>697658</v>
      </c>
      <c r="D5450" s="57">
        <v>45252</v>
      </c>
      <c r="E5450" s="84" t="str">
        <f>F5450&amp;"-"&amp;COUNTIF($F$2:F5450,F5450)</f>
        <v>ACOTUBO-35</v>
      </c>
      <c r="F5450" s="84" t="str">
        <f t="shared" si="199"/>
        <v>ACOTUBO</v>
      </c>
      <c r="G5450" t="s">
        <v>8587</v>
      </c>
      <c r="H5450" s="62">
        <v>43919968000129</v>
      </c>
      <c r="I5450" t="s">
        <v>5984</v>
      </c>
      <c r="J5450">
        <v>11.67</v>
      </c>
      <c r="K5450">
        <v>5012.8500000000004</v>
      </c>
    </row>
    <row r="5451" spans="1:11" x14ac:dyDescent="0.25">
      <c r="A5451" t="s">
        <v>5997</v>
      </c>
      <c r="B5451" t="str">
        <f>C5451&amp;"-"&amp;COUNTIF(C$2:C5451,C5451)</f>
        <v>697658-5</v>
      </c>
      <c r="C5451">
        <v>697658</v>
      </c>
      <c r="D5451" s="57">
        <v>45252</v>
      </c>
      <c r="E5451" s="84" t="str">
        <f>F5451&amp;"-"&amp;COUNTIF($F$2:F5451,F5451)</f>
        <v>ACOTUBO-36</v>
      </c>
      <c r="F5451" s="84" t="str">
        <f t="shared" si="199"/>
        <v>ACOTUBO</v>
      </c>
      <c r="G5451" t="s">
        <v>8587</v>
      </c>
      <c r="H5451" s="62">
        <v>43919968000129</v>
      </c>
      <c r="I5451" t="s">
        <v>5984</v>
      </c>
      <c r="J5451">
        <v>11.79</v>
      </c>
      <c r="K5451">
        <v>4529.95</v>
      </c>
    </row>
    <row r="5452" spans="1:11" x14ac:dyDescent="0.25">
      <c r="A5452" t="s">
        <v>5997</v>
      </c>
      <c r="B5452" t="str">
        <f>C5452&amp;"-"&amp;COUNTIF(C$2:C5452,C5452)</f>
        <v>697658-6</v>
      </c>
      <c r="C5452">
        <v>697658</v>
      </c>
      <c r="D5452" s="57">
        <v>45252</v>
      </c>
      <c r="E5452" s="84" t="str">
        <f>F5452&amp;"-"&amp;COUNTIF($F$2:F5452,F5452)</f>
        <v>ACOTUBO-37</v>
      </c>
      <c r="F5452" s="84" t="str">
        <f t="shared" si="199"/>
        <v>ACOTUBO</v>
      </c>
      <c r="G5452" t="s">
        <v>8587</v>
      </c>
      <c r="H5452" s="62">
        <v>43919968000129</v>
      </c>
      <c r="I5452" t="s">
        <v>5984</v>
      </c>
      <c r="J5452">
        <v>5.83</v>
      </c>
      <c r="K5452">
        <v>2240</v>
      </c>
    </row>
    <row r="5453" spans="1:11" x14ac:dyDescent="0.25">
      <c r="A5453" t="s">
        <v>5996</v>
      </c>
      <c r="B5453" t="str">
        <f>C5453&amp;"-"&amp;COUNTIF(C$2:C5453,C5453)</f>
        <v>697658-7</v>
      </c>
      <c r="C5453">
        <v>697658</v>
      </c>
      <c r="D5453" s="57">
        <v>45252</v>
      </c>
      <c r="E5453" s="84" t="str">
        <f>F5453&amp;"-"&amp;COUNTIF($F$2:F5453,F5453)</f>
        <v>ACOTUBO-38</v>
      </c>
      <c r="F5453" s="84" t="str">
        <f t="shared" si="199"/>
        <v>ACOTUBO</v>
      </c>
      <c r="G5453" t="s">
        <v>8587</v>
      </c>
      <c r="H5453" s="62">
        <v>43919968000129</v>
      </c>
      <c r="I5453" t="s">
        <v>5984</v>
      </c>
      <c r="J5453">
        <v>17.905000000000001</v>
      </c>
      <c r="K5453">
        <v>15483.89</v>
      </c>
    </row>
    <row r="5454" spans="1:11" x14ac:dyDescent="0.25">
      <c r="A5454" t="s">
        <v>5996</v>
      </c>
      <c r="B5454" t="str">
        <f>C5454&amp;"-"&amp;COUNTIF(C$2:C5454,C5454)</f>
        <v>697658-8</v>
      </c>
      <c r="C5454">
        <v>697658</v>
      </c>
      <c r="D5454" s="57">
        <v>45252</v>
      </c>
      <c r="E5454" s="84" t="str">
        <f>F5454&amp;"-"&amp;COUNTIF($F$2:F5454,F5454)</f>
        <v>ACOTUBO-39</v>
      </c>
      <c r="F5454" s="84" t="str">
        <f t="shared" si="199"/>
        <v>ACOTUBO</v>
      </c>
      <c r="G5454" t="s">
        <v>8587</v>
      </c>
      <c r="H5454" s="62">
        <v>43919968000129</v>
      </c>
      <c r="I5454" t="s">
        <v>5984</v>
      </c>
      <c r="J5454">
        <v>11.38</v>
      </c>
      <c r="K5454">
        <v>12808.65</v>
      </c>
    </row>
    <row r="5455" spans="1:11" x14ac:dyDescent="0.25">
      <c r="A5455" t="s">
        <v>5996</v>
      </c>
      <c r="B5455" t="str">
        <f>C5455&amp;"-"&amp;COUNTIF(C$2:C5455,C5455)</f>
        <v>697658-9</v>
      </c>
      <c r="C5455">
        <v>697658</v>
      </c>
      <c r="D5455" s="57">
        <v>45252</v>
      </c>
      <c r="E5455" s="84" t="str">
        <f>F5455&amp;"-"&amp;COUNTIF($F$2:F5455,F5455)</f>
        <v>ACOTUBO-40</v>
      </c>
      <c r="F5455" s="84" t="str">
        <f t="shared" si="199"/>
        <v>ACOTUBO</v>
      </c>
      <c r="G5455" t="s">
        <v>8587</v>
      </c>
      <c r="H5455" s="62">
        <v>43919968000129</v>
      </c>
      <c r="I5455" t="s">
        <v>5984</v>
      </c>
      <c r="J5455">
        <v>18.66</v>
      </c>
      <c r="K5455">
        <v>20123.88</v>
      </c>
    </row>
    <row r="5456" spans="1:11" x14ac:dyDescent="0.25">
      <c r="A5456" t="s">
        <v>5996</v>
      </c>
      <c r="B5456" t="str">
        <f>C5456&amp;"-"&amp;COUNTIF(C$2:C5456,C5456)</f>
        <v>697658-10</v>
      </c>
      <c r="C5456">
        <v>697658</v>
      </c>
      <c r="D5456" s="57">
        <v>45252</v>
      </c>
      <c r="E5456" s="84" t="str">
        <f>F5456&amp;"-"&amp;COUNTIF($F$2:F5456,F5456)</f>
        <v>ACOTUBO-41</v>
      </c>
      <c r="F5456" s="84" t="str">
        <f t="shared" si="199"/>
        <v>ACOTUBO</v>
      </c>
      <c r="G5456" t="s">
        <v>8587</v>
      </c>
      <c r="H5456" s="62">
        <v>43919968000129</v>
      </c>
      <c r="I5456" t="s">
        <v>5984</v>
      </c>
      <c r="J5456">
        <v>11.71</v>
      </c>
      <c r="K5456">
        <v>10126.57</v>
      </c>
    </row>
    <row r="5457" spans="1:11" x14ac:dyDescent="0.25">
      <c r="A5457" t="s">
        <v>5996</v>
      </c>
      <c r="B5457" t="str">
        <f>C5457&amp;"-"&amp;COUNTIF(C$2:C5457,C5457)</f>
        <v>697658-11</v>
      </c>
      <c r="C5457">
        <v>697658</v>
      </c>
      <c r="D5457" s="57">
        <v>45252</v>
      </c>
      <c r="E5457" s="84" t="str">
        <f>F5457&amp;"-"&amp;COUNTIF($F$2:F5457,F5457)</f>
        <v>ACOTUBO-42</v>
      </c>
      <c r="F5457" s="84" t="str">
        <f t="shared" si="199"/>
        <v>ACOTUBO</v>
      </c>
      <c r="G5457" t="s">
        <v>8587</v>
      </c>
      <c r="H5457" s="62">
        <v>43919968000129</v>
      </c>
      <c r="I5457" t="s">
        <v>5984</v>
      </c>
      <c r="J5457">
        <v>11.54</v>
      </c>
      <c r="K5457">
        <v>12988.73</v>
      </c>
    </row>
    <row r="5458" spans="1:11" x14ac:dyDescent="0.25">
      <c r="A5458" t="s">
        <v>5997</v>
      </c>
      <c r="B5458" t="str">
        <f>C5458&amp;"-"&amp;COUNTIF(C$2:C5458,C5458)</f>
        <v>697658-12</v>
      </c>
      <c r="C5458">
        <v>697658</v>
      </c>
      <c r="D5458" s="57">
        <v>45252</v>
      </c>
      <c r="E5458" s="84" t="str">
        <f>F5458&amp;"-"&amp;COUNTIF($F$2:F5458,F5458)</f>
        <v>ACOTUBO-43</v>
      </c>
      <c r="F5458" s="84" t="str">
        <f t="shared" si="199"/>
        <v>ACOTUBO</v>
      </c>
      <c r="G5458" t="s">
        <v>8587</v>
      </c>
      <c r="H5458" s="62">
        <v>43919968000129</v>
      </c>
      <c r="I5458" t="s">
        <v>5984</v>
      </c>
      <c r="J5458">
        <v>12.68</v>
      </c>
      <c r="K5458">
        <v>3611.14</v>
      </c>
    </row>
    <row r="5459" spans="1:11" x14ac:dyDescent="0.25">
      <c r="A5459" t="s">
        <v>6003</v>
      </c>
      <c r="B5459" t="str">
        <f>C5459&amp;"-"&amp;COUNTIF(C$2:C5459,C5459)</f>
        <v>697658-13</v>
      </c>
      <c r="C5459">
        <v>697658</v>
      </c>
      <c r="D5459" s="57">
        <v>45252</v>
      </c>
      <c r="E5459" s="84" t="str">
        <f>F5459&amp;"-"&amp;COUNTIF($F$2:F5459,F5459)</f>
        <v>ACOTUBO-44</v>
      </c>
      <c r="F5459" s="84" t="str">
        <f t="shared" si="199"/>
        <v>ACOTUBO</v>
      </c>
      <c r="G5459" t="s">
        <v>8587</v>
      </c>
      <c r="H5459" s="62">
        <v>43919968000129</v>
      </c>
      <c r="I5459" t="s">
        <v>5984</v>
      </c>
      <c r="J5459">
        <v>6</v>
      </c>
      <c r="K5459">
        <v>18477.54</v>
      </c>
    </row>
    <row r="5460" spans="1:11" x14ac:dyDescent="0.25">
      <c r="A5460" t="s">
        <v>6003</v>
      </c>
      <c r="B5460" t="str">
        <f>C5460&amp;"-"&amp;COUNTIF(C$2:C5460,C5460)</f>
        <v>697658-14</v>
      </c>
      <c r="C5460">
        <v>697658</v>
      </c>
      <c r="D5460" s="57">
        <v>45252</v>
      </c>
      <c r="E5460" s="84" t="str">
        <f>F5460&amp;"-"&amp;COUNTIF($F$2:F5460,F5460)</f>
        <v>ACOTUBO-45</v>
      </c>
      <c r="F5460" s="84" t="str">
        <f t="shared" si="199"/>
        <v>ACOTUBO</v>
      </c>
      <c r="G5460" t="s">
        <v>8587</v>
      </c>
      <c r="H5460" s="62">
        <v>43919968000129</v>
      </c>
      <c r="I5460" t="s">
        <v>5984</v>
      </c>
      <c r="J5460">
        <v>6.1</v>
      </c>
      <c r="K5460">
        <v>20145.560000000001</v>
      </c>
    </row>
    <row r="5461" spans="1:11" x14ac:dyDescent="0.25">
      <c r="A5461" t="s">
        <v>5991</v>
      </c>
      <c r="B5461" t="str">
        <f>C5461&amp;"-"&amp;COUNTIF(C$2:C5461,C5461)</f>
        <v>697659-1</v>
      </c>
      <c r="C5461">
        <v>697659</v>
      </c>
      <c r="D5461" s="57">
        <v>45252</v>
      </c>
      <c r="E5461" s="84" t="str">
        <f>F5461&amp;"-"&amp;COUNTIF($F$2:F5461,F5461)</f>
        <v>ACOTUBO-46</v>
      </c>
      <c r="F5461" s="84" t="str">
        <f t="shared" si="199"/>
        <v>ACOTUBO</v>
      </c>
      <c r="G5461" t="s">
        <v>8587</v>
      </c>
      <c r="H5461" s="62">
        <v>43919968000129</v>
      </c>
      <c r="I5461" t="s">
        <v>5984</v>
      </c>
      <c r="J5461">
        <v>11.4</v>
      </c>
      <c r="K5461">
        <v>16934.93</v>
      </c>
    </row>
    <row r="5462" spans="1:11" x14ac:dyDescent="0.25">
      <c r="A5462" t="s">
        <v>5991</v>
      </c>
      <c r="B5462" t="str">
        <f>C5462&amp;"-"&amp;COUNTIF(C$2:C5462,C5462)</f>
        <v>697659-2</v>
      </c>
      <c r="C5462">
        <v>697659</v>
      </c>
      <c r="D5462" s="57">
        <v>45252</v>
      </c>
      <c r="E5462" s="84" t="str">
        <f>F5462&amp;"-"&amp;COUNTIF($F$2:F5462,F5462)</f>
        <v>ACOTUBO-47</v>
      </c>
      <c r="F5462" s="84" t="str">
        <f t="shared" si="199"/>
        <v>ACOTUBO</v>
      </c>
      <c r="G5462" t="s">
        <v>8587</v>
      </c>
      <c r="H5462" s="62">
        <v>43919968000129</v>
      </c>
      <c r="I5462" t="s">
        <v>5984</v>
      </c>
      <c r="J5462">
        <v>6.08</v>
      </c>
      <c r="K5462">
        <v>9163.17</v>
      </c>
    </row>
    <row r="5463" spans="1:11" x14ac:dyDescent="0.25">
      <c r="A5463" t="s">
        <v>5991</v>
      </c>
      <c r="B5463" t="str">
        <f>C5463&amp;"-"&amp;COUNTIF(C$2:C5463,C5463)</f>
        <v>697659-3</v>
      </c>
      <c r="C5463">
        <v>697659</v>
      </c>
      <c r="D5463" s="57">
        <v>45252</v>
      </c>
      <c r="E5463" s="84" t="str">
        <f>F5463&amp;"-"&amp;COUNTIF($F$2:F5463,F5463)</f>
        <v>ACOTUBO-48</v>
      </c>
      <c r="F5463" s="84" t="str">
        <f t="shared" si="199"/>
        <v>ACOTUBO</v>
      </c>
      <c r="G5463" t="s">
        <v>8587</v>
      </c>
      <c r="H5463" s="62">
        <v>43919968000129</v>
      </c>
      <c r="I5463" t="s">
        <v>5984</v>
      </c>
      <c r="J5463">
        <v>11.82</v>
      </c>
      <c r="K5463">
        <v>17813.919999999998</v>
      </c>
    </row>
    <row r="5464" spans="1:11" x14ac:dyDescent="0.25">
      <c r="A5464" t="s">
        <v>6003</v>
      </c>
      <c r="B5464" t="str">
        <f>C5464&amp;"-"&amp;COUNTIF(C$2:C5464,C5464)</f>
        <v>697659-4</v>
      </c>
      <c r="C5464">
        <v>697659</v>
      </c>
      <c r="D5464" s="57">
        <v>45252</v>
      </c>
      <c r="E5464" s="84" t="str">
        <f>F5464&amp;"-"&amp;COUNTIF($F$2:F5464,F5464)</f>
        <v>ACOTUBO-49</v>
      </c>
      <c r="F5464" s="84" t="str">
        <f t="shared" si="199"/>
        <v>ACOTUBO</v>
      </c>
      <c r="G5464" t="s">
        <v>8587</v>
      </c>
      <c r="H5464" s="62">
        <v>43919968000129</v>
      </c>
      <c r="I5464" t="s">
        <v>5984</v>
      </c>
      <c r="J5464">
        <v>6.18</v>
      </c>
      <c r="K5464">
        <v>15343.89</v>
      </c>
    </row>
    <row r="5465" spans="1:11" x14ac:dyDescent="0.25">
      <c r="A5465" t="s">
        <v>6003</v>
      </c>
      <c r="B5465" t="str">
        <f>C5465&amp;"-"&amp;COUNTIF(C$2:C5465,C5465)</f>
        <v>697659-5</v>
      </c>
      <c r="C5465">
        <v>697659</v>
      </c>
      <c r="D5465" s="57">
        <v>45252</v>
      </c>
      <c r="E5465" s="84" t="str">
        <f>F5465&amp;"-"&amp;COUNTIF($F$2:F5465,F5465)</f>
        <v>ACOTUBO-50</v>
      </c>
      <c r="F5465" s="84" t="str">
        <f t="shared" si="199"/>
        <v>ACOTUBO</v>
      </c>
      <c r="G5465" t="s">
        <v>8587</v>
      </c>
      <c r="H5465" s="62">
        <v>43919968000129</v>
      </c>
      <c r="I5465" t="s">
        <v>5984</v>
      </c>
      <c r="J5465">
        <v>6.25</v>
      </c>
      <c r="K5465">
        <v>15517.69</v>
      </c>
    </row>
    <row r="5466" spans="1:11" x14ac:dyDescent="0.25">
      <c r="A5466" t="s">
        <v>5991</v>
      </c>
      <c r="B5466" t="str">
        <f>C5466&amp;"-"&amp;COUNTIF(C$2:C5466,C5466)</f>
        <v>697659-6</v>
      </c>
      <c r="C5466">
        <v>697659</v>
      </c>
      <c r="D5466" s="57">
        <v>45252</v>
      </c>
      <c r="E5466" s="84" t="str">
        <f>F5466&amp;"-"&amp;COUNTIF($F$2:F5466,F5466)</f>
        <v>ACOTUBO-51</v>
      </c>
      <c r="F5466" s="84" t="str">
        <f t="shared" si="199"/>
        <v>ACOTUBO</v>
      </c>
      <c r="G5466" t="s">
        <v>8587</v>
      </c>
      <c r="H5466" s="62">
        <v>43919968000129</v>
      </c>
      <c r="I5466" t="s">
        <v>5984</v>
      </c>
      <c r="J5466">
        <v>11.8</v>
      </c>
      <c r="K5466">
        <v>14962.05</v>
      </c>
    </row>
    <row r="5467" spans="1:11" x14ac:dyDescent="0.25">
      <c r="A5467" t="s">
        <v>5997</v>
      </c>
      <c r="B5467" t="str">
        <f>C5467&amp;"-"&amp;COUNTIF(C$2:C5467,C5467)</f>
        <v>697659-7</v>
      </c>
      <c r="C5467">
        <v>697659</v>
      </c>
      <c r="D5467" s="57">
        <v>45252</v>
      </c>
      <c r="E5467" s="84" t="str">
        <f>F5467&amp;"-"&amp;COUNTIF($F$2:F5467,F5467)</f>
        <v>ACOTUBO-52</v>
      </c>
      <c r="F5467" s="84" t="str">
        <f t="shared" si="199"/>
        <v>ACOTUBO</v>
      </c>
      <c r="G5467" t="s">
        <v>8587</v>
      </c>
      <c r="H5467" s="62">
        <v>43919968000129</v>
      </c>
      <c r="I5467" t="s">
        <v>5984</v>
      </c>
      <c r="J5467">
        <v>6.28</v>
      </c>
      <c r="K5467">
        <v>450.21</v>
      </c>
    </row>
    <row r="5468" spans="1:11" x14ac:dyDescent="0.25">
      <c r="A5468" t="s">
        <v>6002</v>
      </c>
      <c r="B5468" t="str">
        <f>C5468&amp;"-"&amp;COUNTIF(C$2:C5468,C5468)</f>
        <v>388-1</v>
      </c>
      <c r="C5468">
        <v>388</v>
      </c>
      <c r="D5468" s="57">
        <v>45252</v>
      </c>
      <c r="E5468" s="84" t="str">
        <f>F5468&amp;"-"&amp;COUNTIF($F$2:F5468,F5468)</f>
        <v>ENIGMA-7</v>
      </c>
      <c r="F5468" s="84" t="str">
        <f t="shared" si="199"/>
        <v>ENIGMA</v>
      </c>
      <c r="G5468" t="s">
        <v>8595</v>
      </c>
      <c r="H5468" s="62">
        <v>10371253000125</v>
      </c>
      <c r="I5468" t="s">
        <v>30</v>
      </c>
      <c r="J5468">
        <v>15093.77</v>
      </c>
      <c r="K5468">
        <v>436209.95</v>
      </c>
    </row>
    <row r="5469" spans="1:11" x14ac:dyDescent="0.25">
      <c r="A5469" t="s">
        <v>6046</v>
      </c>
      <c r="B5469" t="str">
        <f>C5469&amp;"-"&amp;COUNTIF(C$2:C5469,C5469)</f>
        <v>9694-1</v>
      </c>
      <c r="C5469">
        <v>9694</v>
      </c>
      <c r="D5469" s="57">
        <v>45252</v>
      </c>
      <c r="E5469" s="84" t="str">
        <f>F5469&amp;"-"&amp;COUNTIF($F$2:F5469,F5469)</f>
        <v>FATOR-3</v>
      </c>
      <c r="F5469" s="84" t="str">
        <f t="shared" si="199"/>
        <v>FATOR</v>
      </c>
      <c r="G5469" t="s">
        <v>8617</v>
      </c>
      <c r="H5469" s="62">
        <v>631494000102</v>
      </c>
      <c r="I5469" t="s">
        <v>4726</v>
      </c>
      <c r="J5469">
        <v>402</v>
      </c>
      <c r="K5469">
        <v>69353.039999999994</v>
      </c>
    </row>
    <row r="5470" spans="1:11" x14ac:dyDescent="0.25">
      <c r="A5470" t="s">
        <v>6046</v>
      </c>
      <c r="B5470" t="str">
        <f>C5470&amp;"-"&amp;COUNTIF(C$2:C5470,C5470)</f>
        <v>9694-2</v>
      </c>
      <c r="C5470">
        <v>9694</v>
      </c>
      <c r="D5470" s="57">
        <v>45252</v>
      </c>
      <c r="E5470" s="84" t="str">
        <f>F5470&amp;"-"&amp;COUNTIF($F$2:F5470,F5470)</f>
        <v>FATOR-4</v>
      </c>
      <c r="F5470" s="84" t="str">
        <f t="shared" si="199"/>
        <v>FATOR</v>
      </c>
      <c r="G5470" t="s">
        <v>8617</v>
      </c>
      <c r="H5470" s="62">
        <v>631494000102</v>
      </c>
      <c r="I5470" t="s">
        <v>4726</v>
      </c>
      <c r="J5470">
        <v>294</v>
      </c>
      <c r="K5470">
        <v>50720.88</v>
      </c>
    </row>
    <row r="5471" spans="1:11" x14ac:dyDescent="0.25">
      <c r="A5471" t="s">
        <v>6046</v>
      </c>
      <c r="B5471" t="str">
        <f>C5471&amp;"-"&amp;COUNTIF(C$2:C5471,C5471)</f>
        <v>9694-3</v>
      </c>
      <c r="C5471">
        <v>9694</v>
      </c>
      <c r="D5471" s="57">
        <v>45252</v>
      </c>
      <c r="E5471" s="84" t="str">
        <f>F5471&amp;"-"&amp;COUNTIF($F$2:F5471,F5471)</f>
        <v>FATOR-5</v>
      </c>
      <c r="F5471" s="84" t="str">
        <f t="shared" si="199"/>
        <v>FATOR</v>
      </c>
      <c r="G5471" t="s">
        <v>8617</v>
      </c>
      <c r="H5471" s="62">
        <v>631494000102</v>
      </c>
      <c r="I5471" t="s">
        <v>4726</v>
      </c>
      <c r="J5471">
        <v>208</v>
      </c>
      <c r="K5471">
        <v>26334.880000000001</v>
      </c>
    </row>
    <row r="5472" spans="1:11" x14ac:dyDescent="0.25">
      <c r="A5472" t="s">
        <v>6046</v>
      </c>
      <c r="B5472" t="str">
        <f>C5472&amp;"-"&amp;COUNTIF(C$2:C5472,C5472)</f>
        <v>9695-1</v>
      </c>
      <c r="C5472">
        <v>9695</v>
      </c>
      <c r="D5472" s="57">
        <v>45252</v>
      </c>
      <c r="E5472" s="84" t="str">
        <f>F5472&amp;"-"&amp;COUNTIF($F$2:F5472,F5472)</f>
        <v>FATOR-6</v>
      </c>
      <c r="F5472" s="84" t="str">
        <f t="shared" si="199"/>
        <v>FATOR</v>
      </c>
      <c r="G5472" t="s">
        <v>8617</v>
      </c>
      <c r="H5472" s="62">
        <v>631494000102</v>
      </c>
      <c r="I5472" t="s">
        <v>4726</v>
      </c>
      <c r="J5472">
        <v>104</v>
      </c>
      <c r="K5472">
        <v>13167.44</v>
      </c>
    </row>
    <row r="5473" spans="1:11" x14ac:dyDescent="0.25">
      <c r="A5473" t="s">
        <v>6048</v>
      </c>
      <c r="B5473" t="str">
        <f>C5473&amp;"-"&amp;COUNTIF(C$2:C5473,C5473)</f>
        <v>31241-1</v>
      </c>
      <c r="C5473">
        <v>31241</v>
      </c>
      <c r="D5473" s="57">
        <v>45252</v>
      </c>
      <c r="E5473" s="84" t="str">
        <f>F5473&amp;"-"&amp;COUNTIF($F$2:F5473,F5473)</f>
        <v>WK-203</v>
      </c>
      <c r="F5473" s="84" t="str">
        <f t="shared" si="199"/>
        <v>WK</v>
      </c>
      <c r="G5473" t="s">
        <v>8586</v>
      </c>
      <c r="H5473" s="62">
        <v>97434047000103</v>
      </c>
      <c r="I5473" t="s">
        <v>869</v>
      </c>
      <c r="J5473">
        <v>153</v>
      </c>
      <c r="K5473">
        <v>5661</v>
      </c>
    </row>
    <row r="5474" spans="1:11" x14ac:dyDescent="0.25">
      <c r="A5474" t="s">
        <v>5958</v>
      </c>
      <c r="B5474" t="str">
        <f>C5474&amp;"-"&amp;COUNTIF(C$2:C5474,C5474)</f>
        <v>77497-1</v>
      </c>
      <c r="C5474">
        <v>77497</v>
      </c>
      <c r="D5474" s="57">
        <v>45253</v>
      </c>
      <c r="E5474" s="84" t="str">
        <f>F5474&amp;"-"&amp;COUNTIF($F$2:F5474,F5474)</f>
        <v>METASA-3631</v>
      </c>
      <c r="F5474" s="84" t="str">
        <f t="shared" si="199"/>
        <v>METASA</v>
      </c>
      <c r="G5474" t="s">
        <v>8581</v>
      </c>
      <c r="H5474" s="62">
        <v>88416482000106</v>
      </c>
      <c r="I5474" t="s">
        <v>30</v>
      </c>
      <c r="J5474">
        <v>253.94</v>
      </c>
      <c r="K5474">
        <v>4286.51</v>
      </c>
    </row>
    <row r="5475" spans="1:11" x14ac:dyDescent="0.25">
      <c r="A5475" t="s">
        <v>5958</v>
      </c>
      <c r="B5475" t="str">
        <f>C5475&amp;"-"&amp;COUNTIF(C$2:C5475,C5475)</f>
        <v>77497-2</v>
      </c>
      <c r="C5475">
        <v>77497</v>
      </c>
      <c r="D5475" s="57">
        <v>45253</v>
      </c>
      <c r="E5475" s="84" t="str">
        <f>F5475&amp;"-"&amp;COUNTIF($F$2:F5475,F5475)</f>
        <v>METASA-3632</v>
      </c>
      <c r="F5475" s="84" t="str">
        <f t="shared" si="199"/>
        <v>METASA</v>
      </c>
      <c r="G5475" t="s">
        <v>8581</v>
      </c>
      <c r="H5475" s="62">
        <v>88416482000106</v>
      </c>
      <c r="I5475" t="s">
        <v>30</v>
      </c>
      <c r="J5475">
        <v>4765.29</v>
      </c>
      <c r="K5475">
        <v>63711.93</v>
      </c>
    </row>
    <row r="5476" spans="1:11" x14ac:dyDescent="0.25">
      <c r="A5476" t="s">
        <v>5958</v>
      </c>
      <c r="B5476" t="str">
        <f>C5476&amp;"-"&amp;COUNTIF(C$2:C5476,C5476)</f>
        <v>77497-3</v>
      </c>
      <c r="C5476">
        <v>77497</v>
      </c>
      <c r="D5476" s="57">
        <v>45253</v>
      </c>
      <c r="E5476" s="84" t="str">
        <f>F5476&amp;"-"&amp;COUNTIF($F$2:F5476,F5476)</f>
        <v>METASA-3633</v>
      </c>
      <c r="F5476" s="84" t="str">
        <f t="shared" si="199"/>
        <v>METASA</v>
      </c>
      <c r="G5476" t="s">
        <v>8581</v>
      </c>
      <c r="H5476" s="62">
        <v>88416482000106</v>
      </c>
      <c r="I5476" t="s">
        <v>30</v>
      </c>
      <c r="J5476">
        <v>68</v>
      </c>
      <c r="K5476">
        <v>1742.84</v>
      </c>
    </row>
    <row r="5477" spans="1:11" x14ac:dyDescent="0.25">
      <c r="A5477" t="s">
        <v>5958</v>
      </c>
      <c r="B5477" t="str">
        <f>C5477&amp;"-"&amp;COUNTIF(C$2:C5477,C5477)</f>
        <v>77497-4</v>
      </c>
      <c r="C5477">
        <v>77497</v>
      </c>
      <c r="D5477" s="57">
        <v>45253</v>
      </c>
      <c r="E5477" s="84" t="str">
        <f>F5477&amp;"-"&amp;COUNTIF($F$2:F5477,F5477)</f>
        <v>METASA-3634</v>
      </c>
      <c r="F5477" s="84" t="str">
        <f t="shared" si="199"/>
        <v>METASA</v>
      </c>
      <c r="G5477" t="s">
        <v>8581</v>
      </c>
      <c r="H5477" s="62">
        <v>88416482000106</v>
      </c>
      <c r="I5477" t="s">
        <v>30</v>
      </c>
      <c r="J5477">
        <v>248.03</v>
      </c>
      <c r="K5477">
        <v>6084.18</v>
      </c>
    </row>
    <row r="5478" spans="1:11" x14ac:dyDescent="0.25">
      <c r="A5478" t="s">
        <v>5958</v>
      </c>
      <c r="B5478" t="str">
        <f>C5478&amp;"-"&amp;COUNTIF(C$2:C5478,C5478)</f>
        <v>77497-5</v>
      </c>
      <c r="C5478">
        <v>77497</v>
      </c>
      <c r="D5478" s="57">
        <v>45253</v>
      </c>
      <c r="E5478" s="84" t="str">
        <f>F5478&amp;"-"&amp;COUNTIF($F$2:F5478,F5478)</f>
        <v>METASA-3635</v>
      </c>
      <c r="F5478" s="84" t="str">
        <f t="shared" si="199"/>
        <v>METASA</v>
      </c>
      <c r="G5478" t="s">
        <v>8581</v>
      </c>
      <c r="H5478" s="62">
        <v>88416482000106</v>
      </c>
      <c r="I5478" t="s">
        <v>30</v>
      </c>
      <c r="J5478">
        <v>245.27</v>
      </c>
      <c r="K5478">
        <v>3279.26</v>
      </c>
    </row>
    <row r="5479" spans="1:11" x14ac:dyDescent="0.25">
      <c r="A5479" t="s">
        <v>5958</v>
      </c>
      <c r="B5479" t="str">
        <f>C5479&amp;"-"&amp;COUNTIF(C$2:C5479,C5479)</f>
        <v>77497-6</v>
      </c>
      <c r="C5479">
        <v>77497</v>
      </c>
      <c r="D5479" s="57">
        <v>45253</v>
      </c>
      <c r="E5479" s="84" t="str">
        <f>F5479&amp;"-"&amp;COUNTIF($F$2:F5479,F5479)</f>
        <v>METASA-3636</v>
      </c>
      <c r="F5479" s="84" t="str">
        <f t="shared" si="199"/>
        <v>METASA</v>
      </c>
      <c r="G5479" t="s">
        <v>8581</v>
      </c>
      <c r="H5479" s="62">
        <v>88416482000106</v>
      </c>
      <c r="I5479" t="s">
        <v>30</v>
      </c>
      <c r="J5479">
        <v>289.27999999999997</v>
      </c>
      <c r="K5479">
        <v>4182.99</v>
      </c>
    </row>
    <row r="5480" spans="1:11" x14ac:dyDescent="0.25">
      <c r="A5480" t="s">
        <v>5958</v>
      </c>
      <c r="B5480" t="str">
        <f>C5480&amp;"-"&amp;COUNTIF(C$2:C5480,C5480)</f>
        <v>77497-7</v>
      </c>
      <c r="C5480">
        <v>77497</v>
      </c>
      <c r="D5480" s="57">
        <v>45253</v>
      </c>
      <c r="E5480" s="84" t="str">
        <f>F5480&amp;"-"&amp;COUNTIF($F$2:F5480,F5480)</f>
        <v>METASA-3637</v>
      </c>
      <c r="F5480" s="84" t="str">
        <f t="shared" si="199"/>
        <v>METASA</v>
      </c>
      <c r="G5480" t="s">
        <v>8581</v>
      </c>
      <c r="H5480" s="62">
        <v>88416482000106</v>
      </c>
      <c r="I5480" t="s">
        <v>30</v>
      </c>
      <c r="J5480">
        <v>137.9</v>
      </c>
      <c r="K5480">
        <v>2098.84</v>
      </c>
    </row>
    <row r="5481" spans="1:11" x14ac:dyDescent="0.25">
      <c r="A5481" t="s">
        <v>5958</v>
      </c>
      <c r="B5481" t="str">
        <f>C5481&amp;"-"&amp;COUNTIF(C$2:C5481,C5481)</f>
        <v>77497-8</v>
      </c>
      <c r="C5481">
        <v>77497</v>
      </c>
      <c r="D5481" s="57">
        <v>45253</v>
      </c>
      <c r="E5481" s="84" t="str">
        <f>F5481&amp;"-"&amp;COUNTIF($F$2:F5481,F5481)</f>
        <v>METASA-3638</v>
      </c>
      <c r="F5481" s="84" t="str">
        <f t="shared" si="199"/>
        <v>METASA</v>
      </c>
      <c r="G5481" t="s">
        <v>8581</v>
      </c>
      <c r="H5481" s="62">
        <v>88416482000106</v>
      </c>
      <c r="I5481" t="s">
        <v>30</v>
      </c>
      <c r="J5481">
        <v>421.72</v>
      </c>
      <c r="K5481">
        <v>7030.07</v>
      </c>
    </row>
    <row r="5482" spans="1:11" x14ac:dyDescent="0.25">
      <c r="A5482" t="s">
        <v>5958</v>
      </c>
      <c r="B5482" t="str">
        <f>C5482&amp;"-"&amp;COUNTIF(C$2:C5482,C5482)</f>
        <v>77497-9</v>
      </c>
      <c r="C5482">
        <v>77497</v>
      </c>
      <c r="D5482" s="57">
        <v>45253</v>
      </c>
      <c r="E5482" s="84" t="str">
        <f>F5482&amp;"-"&amp;COUNTIF($F$2:F5482,F5482)</f>
        <v>METASA-3639</v>
      </c>
      <c r="F5482" s="84" t="str">
        <f t="shared" si="199"/>
        <v>METASA</v>
      </c>
      <c r="G5482" t="s">
        <v>8581</v>
      </c>
      <c r="H5482" s="62">
        <v>88416482000106</v>
      </c>
      <c r="I5482" t="s">
        <v>30</v>
      </c>
      <c r="J5482">
        <v>89.52</v>
      </c>
      <c r="K5482">
        <v>2104.62</v>
      </c>
    </row>
    <row r="5483" spans="1:11" x14ac:dyDescent="0.25">
      <c r="A5483" t="s">
        <v>5958</v>
      </c>
      <c r="B5483" t="str">
        <f>C5483&amp;"-"&amp;COUNTIF(C$2:C5483,C5483)</f>
        <v>77497-10</v>
      </c>
      <c r="C5483">
        <v>77497</v>
      </c>
      <c r="D5483" s="57">
        <v>45253</v>
      </c>
      <c r="E5483" s="84" t="str">
        <f>F5483&amp;"-"&amp;COUNTIF($F$2:F5483,F5483)</f>
        <v>METASA-3640</v>
      </c>
      <c r="F5483" s="84" t="str">
        <f t="shared" si="199"/>
        <v>METASA</v>
      </c>
      <c r="G5483" t="s">
        <v>8581</v>
      </c>
      <c r="H5483" s="62">
        <v>88416482000106</v>
      </c>
      <c r="I5483" t="s">
        <v>30</v>
      </c>
      <c r="J5483">
        <v>1035.9000000000001</v>
      </c>
      <c r="K5483">
        <v>21681.37</v>
      </c>
    </row>
    <row r="5484" spans="1:11" x14ac:dyDescent="0.25">
      <c r="A5484" t="s">
        <v>5958</v>
      </c>
      <c r="B5484" t="str">
        <f>C5484&amp;"-"&amp;COUNTIF(C$2:C5484,C5484)</f>
        <v>77497-11</v>
      </c>
      <c r="C5484">
        <v>77497</v>
      </c>
      <c r="D5484" s="57">
        <v>45253</v>
      </c>
      <c r="E5484" s="84" t="str">
        <f>F5484&amp;"-"&amp;COUNTIF($F$2:F5484,F5484)</f>
        <v>METASA-3641</v>
      </c>
      <c r="F5484" s="84" t="str">
        <f t="shared" si="199"/>
        <v>METASA</v>
      </c>
      <c r="G5484" t="s">
        <v>8581</v>
      </c>
      <c r="H5484" s="62">
        <v>88416482000106</v>
      </c>
      <c r="I5484" t="s">
        <v>30</v>
      </c>
      <c r="J5484">
        <v>47.04</v>
      </c>
      <c r="K5484">
        <v>862.24</v>
      </c>
    </row>
    <row r="5485" spans="1:11" x14ac:dyDescent="0.25">
      <c r="A5485" t="s">
        <v>5958</v>
      </c>
      <c r="B5485" t="str">
        <f>C5485&amp;"-"&amp;COUNTIF(C$2:C5485,C5485)</f>
        <v>77498-1</v>
      </c>
      <c r="C5485">
        <v>77498</v>
      </c>
      <c r="D5485" s="57">
        <v>45253</v>
      </c>
      <c r="E5485" s="84" t="str">
        <f>F5485&amp;"-"&amp;COUNTIF($F$2:F5485,F5485)</f>
        <v>METASA-3642</v>
      </c>
      <c r="F5485" s="84" t="str">
        <f t="shared" si="199"/>
        <v>METASA</v>
      </c>
      <c r="G5485" t="s">
        <v>8581</v>
      </c>
      <c r="H5485" s="62">
        <v>88416482000106</v>
      </c>
      <c r="I5485" t="s">
        <v>30</v>
      </c>
      <c r="J5485">
        <v>84.37</v>
      </c>
      <c r="K5485">
        <v>1424.17</v>
      </c>
    </row>
    <row r="5486" spans="1:11" x14ac:dyDescent="0.25">
      <c r="A5486" t="s">
        <v>5958</v>
      </c>
      <c r="B5486" t="str">
        <f>C5486&amp;"-"&amp;COUNTIF(C$2:C5486,C5486)</f>
        <v>77498-2</v>
      </c>
      <c r="C5486">
        <v>77498</v>
      </c>
      <c r="D5486" s="57">
        <v>45253</v>
      </c>
      <c r="E5486" s="84" t="str">
        <f>F5486&amp;"-"&amp;COUNTIF($F$2:F5486,F5486)</f>
        <v>METASA-3643</v>
      </c>
      <c r="F5486" s="84" t="str">
        <f t="shared" si="199"/>
        <v>METASA</v>
      </c>
      <c r="G5486" t="s">
        <v>8581</v>
      </c>
      <c r="H5486" s="62">
        <v>88416482000106</v>
      </c>
      <c r="I5486" t="s">
        <v>30</v>
      </c>
      <c r="J5486">
        <v>3.24</v>
      </c>
      <c r="K5486">
        <v>54.69</v>
      </c>
    </row>
    <row r="5487" spans="1:11" x14ac:dyDescent="0.25">
      <c r="A5487" t="s">
        <v>5958</v>
      </c>
      <c r="B5487" t="str">
        <f>C5487&amp;"-"&amp;COUNTIF(C$2:C5487,C5487)</f>
        <v>77498-3</v>
      </c>
      <c r="C5487">
        <v>77498</v>
      </c>
      <c r="D5487" s="57">
        <v>45253</v>
      </c>
      <c r="E5487" s="84" t="str">
        <f>F5487&amp;"-"&amp;COUNTIF($F$2:F5487,F5487)</f>
        <v>METASA-3644</v>
      </c>
      <c r="F5487" s="84" t="str">
        <f t="shared" si="199"/>
        <v>METASA</v>
      </c>
      <c r="G5487" t="s">
        <v>8581</v>
      </c>
      <c r="H5487" s="62">
        <v>88416482000106</v>
      </c>
      <c r="I5487" t="s">
        <v>30</v>
      </c>
      <c r="J5487">
        <v>66.599999999999994</v>
      </c>
      <c r="K5487">
        <v>1013.65</v>
      </c>
    </row>
    <row r="5488" spans="1:11" x14ac:dyDescent="0.25">
      <c r="A5488" t="s">
        <v>5958</v>
      </c>
      <c r="B5488" t="str">
        <f>C5488&amp;"-"&amp;COUNTIF(C$2:C5488,C5488)</f>
        <v>77498-4</v>
      </c>
      <c r="C5488">
        <v>77498</v>
      </c>
      <c r="D5488" s="57">
        <v>45253</v>
      </c>
      <c r="E5488" s="84" t="str">
        <f>F5488&amp;"-"&amp;COUNTIF($F$2:F5488,F5488)</f>
        <v>METASA-3645</v>
      </c>
      <c r="F5488" s="84" t="str">
        <f t="shared" si="199"/>
        <v>METASA</v>
      </c>
      <c r="G5488" t="s">
        <v>8581</v>
      </c>
      <c r="H5488" s="62">
        <v>88416482000106</v>
      </c>
      <c r="I5488" t="s">
        <v>30</v>
      </c>
      <c r="J5488">
        <v>80.42</v>
      </c>
      <c r="K5488">
        <v>1223.99</v>
      </c>
    </row>
    <row r="5489" spans="1:11" x14ac:dyDescent="0.25">
      <c r="A5489" t="s">
        <v>5958</v>
      </c>
      <c r="B5489" t="str">
        <f>C5489&amp;"-"&amp;COUNTIF(C$2:C5489,C5489)</f>
        <v>77499-1</v>
      </c>
      <c r="C5489">
        <v>77499</v>
      </c>
      <c r="D5489" s="57">
        <v>45253</v>
      </c>
      <c r="E5489" s="84" t="str">
        <f>F5489&amp;"-"&amp;COUNTIF($F$2:F5489,F5489)</f>
        <v>METASA-3646</v>
      </c>
      <c r="F5489" s="84" t="str">
        <f t="shared" si="199"/>
        <v>METASA</v>
      </c>
      <c r="G5489" t="s">
        <v>8581</v>
      </c>
      <c r="H5489" s="62">
        <v>88416482000106</v>
      </c>
      <c r="I5489" t="s">
        <v>30</v>
      </c>
      <c r="J5489">
        <v>1.56</v>
      </c>
      <c r="K5489">
        <v>26.33</v>
      </c>
    </row>
    <row r="5490" spans="1:11" x14ac:dyDescent="0.25">
      <c r="A5490" t="s">
        <v>5958</v>
      </c>
      <c r="B5490" t="str">
        <f>C5490&amp;"-"&amp;COUNTIF(C$2:C5490,C5490)</f>
        <v>77499-2</v>
      </c>
      <c r="C5490">
        <v>77499</v>
      </c>
      <c r="D5490" s="57">
        <v>45253</v>
      </c>
      <c r="E5490" s="84" t="str">
        <f>F5490&amp;"-"&amp;COUNTIF($F$2:F5490,F5490)</f>
        <v>METASA-3647</v>
      </c>
      <c r="F5490" s="84" t="str">
        <f t="shared" si="199"/>
        <v>METASA</v>
      </c>
      <c r="G5490" t="s">
        <v>8581</v>
      </c>
      <c r="H5490" s="62">
        <v>88416482000106</v>
      </c>
      <c r="I5490" t="s">
        <v>30</v>
      </c>
      <c r="J5490">
        <v>44.68</v>
      </c>
      <c r="K5490">
        <v>646.07000000000005</v>
      </c>
    </row>
    <row r="5491" spans="1:11" x14ac:dyDescent="0.25">
      <c r="A5491" t="s">
        <v>5991</v>
      </c>
      <c r="B5491" t="str">
        <f>C5491&amp;"-"&amp;COUNTIF(C$2:C5491,C5491)</f>
        <v>697933-1</v>
      </c>
      <c r="C5491">
        <v>697933</v>
      </c>
      <c r="D5491" s="57">
        <v>45254</v>
      </c>
      <c r="E5491" s="84" t="str">
        <f>F5491&amp;"-"&amp;COUNTIF($F$2:F5491,F5491)</f>
        <v>ACOTUBO-53</v>
      </c>
      <c r="F5491" s="84" t="str">
        <f t="shared" si="199"/>
        <v>ACOTUBO</v>
      </c>
      <c r="G5491" t="s">
        <v>8587</v>
      </c>
      <c r="H5491" s="62">
        <v>43919968000129</v>
      </c>
      <c r="I5491" t="s">
        <v>5984</v>
      </c>
      <c r="J5491">
        <v>6.03</v>
      </c>
      <c r="K5491">
        <v>8126.33</v>
      </c>
    </row>
    <row r="5492" spans="1:11" x14ac:dyDescent="0.25">
      <c r="A5492" t="s">
        <v>5991</v>
      </c>
      <c r="B5492" t="str">
        <f>C5492&amp;"-"&amp;COUNTIF(C$2:C5492,C5492)</f>
        <v>697933-2</v>
      </c>
      <c r="C5492">
        <v>697933</v>
      </c>
      <c r="D5492" s="57">
        <v>45254</v>
      </c>
      <c r="E5492" s="84" t="str">
        <f>F5492&amp;"-"&amp;COUNTIF($F$2:F5492,F5492)</f>
        <v>ACOTUBO-54</v>
      </c>
      <c r="F5492" s="84" t="str">
        <f t="shared" si="199"/>
        <v>ACOTUBO</v>
      </c>
      <c r="G5492" t="s">
        <v>8587</v>
      </c>
      <c r="H5492" s="62">
        <v>43919968000129</v>
      </c>
      <c r="I5492" t="s">
        <v>5984</v>
      </c>
      <c r="J5492">
        <v>222.42</v>
      </c>
      <c r="K5492">
        <v>49475.1</v>
      </c>
    </row>
    <row r="5493" spans="1:11" x14ac:dyDescent="0.25">
      <c r="A5493" t="s">
        <v>5991</v>
      </c>
      <c r="B5493" t="str">
        <f>C5493&amp;"-"&amp;COUNTIF(C$2:C5493,C5493)</f>
        <v>697933-3</v>
      </c>
      <c r="C5493">
        <v>697933</v>
      </c>
      <c r="D5493" s="57">
        <v>45254</v>
      </c>
      <c r="E5493" s="84" t="str">
        <f>F5493&amp;"-"&amp;COUNTIF($F$2:F5493,F5493)</f>
        <v>ACOTUBO-55</v>
      </c>
      <c r="F5493" s="84" t="str">
        <f t="shared" si="199"/>
        <v>ACOTUBO</v>
      </c>
      <c r="G5493" t="s">
        <v>8587</v>
      </c>
      <c r="H5493" s="62">
        <v>43919968000129</v>
      </c>
      <c r="I5493" t="s">
        <v>5984</v>
      </c>
      <c r="J5493">
        <v>204.2</v>
      </c>
      <c r="K5493">
        <v>83856.77</v>
      </c>
    </row>
    <row r="5494" spans="1:11" x14ac:dyDescent="0.25">
      <c r="A5494" t="s">
        <v>5991</v>
      </c>
      <c r="B5494" t="str">
        <f>C5494&amp;"-"&amp;COUNTIF(C$2:C5494,C5494)</f>
        <v>697933-4</v>
      </c>
      <c r="C5494">
        <v>697933</v>
      </c>
      <c r="D5494" s="57">
        <v>45254</v>
      </c>
      <c r="E5494" s="84" t="str">
        <f>F5494&amp;"-"&amp;COUNTIF($F$2:F5494,F5494)</f>
        <v>ACOTUBO-56</v>
      </c>
      <c r="F5494" s="84" t="str">
        <f t="shared" si="199"/>
        <v>ACOTUBO</v>
      </c>
      <c r="G5494" t="s">
        <v>8587</v>
      </c>
      <c r="H5494" s="62">
        <v>43919968000129</v>
      </c>
      <c r="I5494" t="s">
        <v>5984</v>
      </c>
      <c r="J5494">
        <v>11.74</v>
      </c>
      <c r="K5494">
        <v>25723.87</v>
      </c>
    </row>
    <row r="5495" spans="1:11" x14ac:dyDescent="0.25">
      <c r="A5495" t="s">
        <v>5991</v>
      </c>
      <c r="B5495" t="str">
        <f>C5495&amp;"-"&amp;COUNTIF(C$2:C5495,C5495)</f>
        <v>697933-5</v>
      </c>
      <c r="C5495">
        <v>697933</v>
      </c>
      <c r="D5495" s="57">
        <v>45254</v>
      </c>
      <c r="E5495" s="84" t="str">
        <f>F5495&amp;"-"&amp;COUNTIF($F$2:F5495,F5495)</f>
        <v>ACOTUBO-57</v>
      </c>
      <c r="F5495" s="84" t="str">
        <f t="shared" si="199"/>
        <v>ACOTUBO</v>
      </c>
      <c r="G5495" t="s">
        <v>8587</v>
      </c>
      <c r="H5495" s="62">
        <v>43919968000129</v>
      </c>
      <c r="I5495" t="s">
        <v>5984</v>
      </c>
      <c r="J5495">
        <v>60.44</v>
      </c>
      <c r="K5495">
        <v>39270.89</v>
      </c>
    </row>
    <row r="5496" spans="1:11" x14ac:dyDescent="0.25">
      <c r="A5496" t="s">
        <v>5991</v>
      </c>
      <c r="B5496" t="str">
        <f>C5496&amp;"-"&amp;COUNTIF(C$2:C5496,C5496)</f>
        <v>697933-6</v>
      </c>
      <c r="C5496">
        <v>697933</v>
      </c>
      <c r="D5496" s="57">
        <v>45254</v>
      </c>
      <c r="E5496" s="84" t="str">
        <f>F5496&amp;"-"&amp;COUNTIF($F$2:F5496,F5496)</f>
        <v>ACOTUBO-58</v>
      </c>
      <c r="F5496" s="84" t="str">
        <f t="shared" si="199"/>
        <v>ACOTUBO</v>
      </c>
      <c r="G5496" t="s">
        <v>8587</v>
      </c>
      <c r="H5496" s="62">
        <v>43919968000129</v>
      </c>
      <c r="I5496" t="s">
        <v>5984</v>
      </c>
      <c r="J5496">
        <v>5.98</v>
      </c>
      <c r="K5496">
        <v>5714.73</v>
      </c>
    </row>
    <row r="5497" spans="1:11" x14ac:dyDescent="0.25">
      <c r="A5497" t="s">
        <v>6002</v>
      </c>
      <c r="B5497" t="str">
        <f>C5497&amp;"-"&amp;COUNTIF(C$2:C5497,C5497)</f>
        <v>389-1</v>
      </c>
      <c r="C5497">
        <v>389</v>
      </c>
      <c r="D5497" s="57">
        <v>45254</v>
      </c>
      <c r="E5497" s="84" t="str">
        <f>F5497&amp;"-"&amp;COUNTIF($F$2:F5497,F5497)</f>
        <v>ENIGMA-8</v>
      </c>
      <c r="F5497" s="84" t="str">
        <f t="shared" si="199"/>
        <v>ENIGMA</v>
      </c>
      <c r="G5497" t="s">
        <v>8595</v>
      </c>
      <c r="H5497" s="62">
        <v>10371253000125</v>
      </c>
      <c r="I5497" t="s">
        <v>30</v>
      </c>
      <c r="J5497">
        <v>8270</v>
      </c>
      <c r="K5497">
        <v>239003</v>
      </c>
    </row>
    <row r="5498" spans="1:11" x14ac:dyDescent="0.25">
      <c r="A5498" t="s">
        <v>5997</v>
      </c>
      <c r="B5498" t="str">
        <f>C5498&amp;"-"&amp;COUNTIF(C$2:C5498,C5498)</f>
        <v>31303-1</v>
      </c>
      <c r="C5498">
        <v>31303</v>
      </c>
      <c r="D5498" s="57">
        <v>45254</v>
      </c>
      <c r="E5498" s="84" t="str">
        <f>F5498&amp;"-"&amp;COUNTIF($F$2:F5498,F5498)</f>
        <v>WK-204</v>
      </c>
      <c r="F5498" s="84" t="str">
        <f t="shared" si="199"/>
        <v>WK</v>
      </c>
      <c r="G5498" t="s">
        <v>8586</v>
      </c>
      <c r="H5498" s="62">
        <v>97434047000103</v>
      </c>
      <c r="I5498" t="s">
        <v>5984</v>
      </c>
      <c r="J5498">
        <v>6</v>
      </c>
      <c r="K5498">
        <v>2028</v>
      </c>
    </row>
    <row r="5499" spans="1:11" x14ac:dyDescent="0.25">
      <c r="A5499" t="s">
        <v>5991</v>
      </c>
      <c r="B5499" t="str">
        <f>C5499&amp;"-"&amp;COUNTIF(C$2:C5499,C5499)</f>
        <v>31303-2</v>
      </c>
      <c r="C5499">
        <v>31303</v>
      </c>
      <c r="D5499" s="57">
        <v>45254</v>
      </c>
      <c r="E5499" s="84" t="str">
        <f>F5499&amp;"-"&amp;COUNTIF($F$2:F5499,F5499)</f>
        <v>WK-205</v>
      </c>
      <c r="F5499" s="84" t="str">
        <f t="shared" si="199"/>
        <v>WK</v>
      </c>
      <c r="G5499" t="s">
        <v>8586</v>
      </c>
      <c r="H5499" s="62">
        <v>97434047000103</v>
      </c>
      <c r="I5499" t="s">
        <v>5984</v>
      </c>
      <c r="J5499">
        <v>6</v>
      </c>
      <c r="K5499">
        <v>7794</v>
      </c>
    </row>
    <row r="5500" spans="1:11" x14ac:dyDescent="0.25">
      <c r="A5500" t="s">
        <v>5991</v>
      </c>
      <c r="B5500" t="str">
        <f>C5500&amp;"-"&amp;COUNTIF(C$2:C5500,C5500)</f>
        <v>31303-3</v>
      </c>
      <c r="C5500">
        <v>31303</v>
      </c>
      <c r="D5500" s="57">
        <v>45254</v>
      </c>
      <c r="E5500" s="84" t="str">
        <f>F5500&amp;"-"&amp;COUNTIF($F$2:F5500,F5500)</f>
        <v>WK-206</v>
      </c>
      <c r="F5500" s="84" t="str">
        <f t="shared" si="199"/>
        <v>WK</v>
      </c>
      <c r="G5500" t="s">
        <v>8586</v>
      </c>
      <c r="H5500" s="62">
        <v>97434047000103</v>
      </c>
      <c r="I5500" t="s">
        <v>5984</v>
      </c>
      <c r="J5500">
        <v>6</v>
      </c>
      <c r="K5500">
        <v>25200</v>
      </c>
    </row>
    <row r="5501" spans="1:11" x14ac:dyDescent="0.25">
      <c r="A5501" t="s">
        <v>5961</v>
      </c>
      <c r="B5501" t="str">
        <f>C5501&amp;"-"&amp;COUNTIF(C$2:C5501,C5501)</f>
        <v>70113-1</v>
      </c>
      <c r="C5501">
        <v>70113</v>
      </c>
      <c r="D5501" s="57">
        <v>45257</v>
      </c>
      <c r="E5501" s="84" t="str">
        <f>F5501&amp;"-"&amp;COUNTIF($F$2:F5501,F5501)</f>
        <v>VOESTALPINE-38</v>
      </c>
      <c r="F5501" s="84" t="str">
        <f t="shared" si="199"/>
        <v>VOESTALPINE</v>
      </c>
      <c r="G5501" t="s">
        <v>8583</v>
      </c>
      <c r="H5501" s="62">
        <v>61479002000523</v>
      </c>
      <c r="I5501" t="s">
        <v>30</v>
      </c>
      <c r="J5501">
        <v>5670</v>
      </c>
      <c r="K5501">
        <v>162162</v>
      </c>
    </row>
    <row r="5502" spans="1:11" x14ac:dyDescent="0.25">
      <c r="A5502" t="s">
        <v>6049</v>
      </c>
      <c r="B5502" t="str">
        <f>C5502&amp;"-"&amp;COUNTIF(C$2:C5502,C5502)</f>
        <v>20578-1</v>
      </c>
      <c r="C5502">
        <v>20578</v>
      </c>
      <c r="D5502" s="57">
        <v>45258</v>
      </c>
      <c r="E5502" s="84" t="str">
        <f>F5502&amp;"-"&amp;COUNTIF($F$2:F5502,F5502)</f>
        <v>MARANGONI-1</v>
      </c>
      <c r="F5502" s="84" t="str">
        <f t="shared" si="199"/>
        <v>MARANGONI</v>
      </c>
      <c r="G5502" t="s">
        <v>8618</v>
      </c>
      <c r="H5502" s="62">
        <v>11352758000105</v>
      </c>
      <c r="I5502" t="s">
        <v>4726</v>
      </c>
      <c r="J5502">
        <v>341.22</v>
      </c>
      <c r="K5502">
        <v>296871.63</v>
      </c>
    </row>
    <row r="5503" spans="1:11" x14ac:dyDescent="0.25">
      <c r="A5503" t="s">
        <v>6006</v>
      </c>
      <c r="B5503" t="str">
        <f>C5503&amp;"-"&amp;COUNTIF(C$2:C5503,C5503)</f>
        <v>223423-1</v>
      </c>
      <c r="C5503">
        <v>223423</v>
      </c>
      <c r="D5503" s="57">
        <v>45258</v>
      </c>
      <c r="E5503" s="84" t="str">
        <f>F5503&amp;"-"&amp;COUNTIF($F$2:F5503,F5503)</f>
        <v>TEADIT-503</v>
      </c>
      <c r="F5503" s="84" t="str">
        <f t="shared" si="199"/>
        <v>TEADIT</v>
      </c>
      <c r="G5503" t="s">
        <v>8594</v>
      </c>
      <c r="H5503" s="62">
        <v>62948658000187</v>
      </c>
      <c r="I5503" t="s">
        <v>869</v>
      </c>
      <c r="J5503">
        <v>3</v>
      </c>
      <c r="K5503">
        <v>87.99</v>
      </c>
    </row>
    <row r="5504" spans="1:11" x14ac:dyDescent="0.25">
      <c r="A5504" t="s">
        <v>6006</v>
      </c>
      <c r="B5504" t="str">
        <f>C5504&amp;"-"&amp;COUNTIF(C$2:C5504,C5504)</f>
        <v>223423-2</v>
      </c>
      <c r="C5504">
        <v>223423</v>
      </c>
      <c r="D5504" s="57">
        <v>45258</v>
      </c>
      <c r="E5504" s="84" t="str">
        <f>F5504&amp;"-"&amp;COUNTIF($F$2:F5504,F5504)</f>
        <v>TEADIT-504</v>
      </c>
      <c r="F5504" s="84" t="str">
        <f t="shared" si="199"/>
        <v>TEADIT</v>
      </c>
      <c r="G5504" t="s">
        <v>8594</v>
      </c>
      <c r="H5504" s="62">
        <v>62948658000187</v>
      </c>
      <c r="I5504" t="s">
        <v>869</v>
      </c>
      <c r="J5504">
        <v>2</v>
      </c>
      <c r="K5504">
        <v>182.52</v>
      </c>
    </row>
    <row r="5505" spans="1:11" x14ac:dyDescent="0.25">
      <c r="A5505" t="s">
        <v>6006</v>
      </c>
      <c r="B5505" t="str">
        <f>C5505&amp;"-"&amp;COUNTIF(C$2:C5505,C5505)</f>
        <v>223423-3</v>
      </c>
      <c r="C5505">
        <v>223423</v>
      </c>
      <c r="D5505" s="57">
        <v>45258</v>
      </c>
      <c r="E5505" s="84" t="str">
        <f>F5505&amp;"-"&amp;COUNTIF($F$2:F5505,F5505)</f>
        <v>TEADIT-505</v>
      </c>
      <c r="F5505" s="84" t="str">
        <f t="shared" si="199"/>
        <v>TEADIT</v>
      </c>
      <c r="G5505" t="s">
        <v>8594</v>
      </c>
      <c r="H5505" s="62">
        <v>62948658000187</v>
      </c>
      <c r="I5505" t="s">
        <v>869</v>
      </c>
      <c r="J5505">
        <v>92</v>
      </c>
      <c r="K5505">
        <v>2698.36</v>
      </c>
    </row>
    <row r="5506" spans="1:11" x14ac:dyDescent="0.25">
      <c r="A5506" t="s">
        <v>6006</v>
      </c>
      <c r="B5506" t="str">
        <f>C5506&amp;"-"&amp;COUNTIF(C$2:C5506,C5506)</f>
        <v>223423-4</v>
      </c>
      <c r="C5506">
        <v>223423</v>
      </c>
      <c r="D5506" s="57">
        <v>45258</v>
      </c>
      <c r="E5506" s="84" t="str">
        <f>F5506&amp;"-"&amp;COUNTIF($F$2:F5506,F5506)</f>
        <v>TEADIT-506</v>
      </c>
      <c r="F5506" s="84" t="str">
        <f t="shared" si="199"/>
        <v>TEADIT</v>
      </c>
      <c r="G5506" t="s">
        <v>8594</v>
      </c>
      <c r="H5506" s="62">
        <v>62948658000187</v>
      </c>
      <c r="I5506" t="s">
        <v>869</v>
      </c>
      <c r="J5506">
        <v>4</v>
      </c>
      <c r="K5506">
        <v>162.24</v>
      </c>
    </row>
    <row r="5507" spans="1:11" x14ac:dyDescent="0.25">
      <c r="A5507" t="s">
        <v>6006</v>
      </c>
      <c r="B5507" t="str">
        <f>C5507&amp;"-"&amp;COUNTIF(C$2:C5507,C5507)</f>
        <v>223423-5</v>
      </c>
      <c r="C5507">
        <v>223423</v>
      </c>
      <c r="D5507" s="57">
        <v>45258</v>
      </c>
      <c r="E5507" s="84" t="str">
        <f>F5507&amp;"-"&amp;COUNTIF($F$2:F5507,F5507)</f>
        <v>TEADIT-507</v>
      </c>
      <c r="F5507" s="84" t="str">
        <f t="shared" ref="F5507:F5570" si="200">LEFT(G5507,SEARCH(" ",G5507)-1)</f>
        <v>TEADIT</v>
      </c>
      <c r="G5507" t="s">
        <v>8594</v>
      </c>
      <c r="H5507" s="62">
        <v>62948658000187</v>
      </c>
      <c r="I5507" t="s">
        <v>869</v>
      </c>
      <c r="J5507">
        <v>13</v>
      </c>
      <c r="K5507">
        <v>5399.29</v>
      </c>
    </row>
    <row r="5508" spans="1:11" x14ac:dyDescent="0.25">
      <c r="A5508" t="s">
        <v>6006</v>
      </c>
      <c r="B5508" t="str">
        <f>C5508&amp;"-"&amp;COUNTIF(C$2:C5508,C5508)</f>
        <v>223423-6</v>
      </c>
      <c r="C5508">
        <v>223423</v>
      </c>
      <c r="D5508" s="57">
        <v>45258</v>
      </c>
      <c r="E5508" s="84" t="str">
        <f>F5508&amp;"-"&amp;COUNTIF($F$2:F5508,F5508)</f>
        <v>TEADIT-508</v>
      </c>
      <c r="F5508" s="84" t="str">
        <f t="shared" si="200"/>
        <v>TEADIT</v>
      </c>
      <c r="G5508" t="s">
        <v>8594</v>
      </c>
      <c r="H5508" s="62">
        <v>62948658000187</v>
      </c>
      <c r="I5508" t="s">
        <v>869</v>
      </c>
      <c r="J5508">
        <v>17</v>
      </c>
      <c r="K5508">
        <v>12163.16</v>
      </c>
    </row>
    <row r="5509" spans="1:11" x14ac:dyDescent="0.25">
      <c r="A5509" t="s">
        <v>6006</v>
      </c>
      <c r="B5509" t="str">
        <f>C5509&amp;"-"&amp;COUNTIF(C$2:C5509,C5509)</f>
        <v>223423-7</v>
      </c>
      <c r="C5509">
        <v>223423</v>
      </c>
      <c r="D5509" s="57">
        <v>45258</v>
      </c>
      <c r="E5509" s="84" t="str">
        <f>F5509&amp;"-"&amp;COUNTIF($F$2:F5509,F5509)</f>
        <v>TEADIT-509</v>
      </c>
      <c r="F5509" s="84" t="str">
        <f t="shared" si="200"/>
        <v>TEADIT</v>
      </c>
      <c r="G5509" t="s">
        <v>8594</v>
      </c>
      <c r="H5509" s="62">
        <v>62948658000187</v>
      </c>
      <c r="I5509" t="s">
        <v>869</v>
      </c>
      <c r="J5509">
        <v>5</v>
      </c>
      <c r="K5509">
        <v>4479.8500000000004</v>
      </c>
    </row>
    <row r="5510" spans="1:11" x14ac:dyDescent="0.25">
      <c r="A5510" t="s">
        <v>6006</v>
      </c>
      <c r="B5510" t="str">
        <f>C5510&amp;"-"&amp;COUNTIF(C$2:C5510,C5510)</f>
        <v>223423-8</v>
      </c>
      <c r="C5510">
        <v>223423</v>
      </c>
      <c r="D5510" s="57">
        <v>45258</v>
      </c>
      <c r="E5510" s="84" t="str">
        <f>F5510&amp;"-"&amp;COUNTIF($F$2:F5510,F5510)</f>
        <v>TEADIT-510</v>
      </c>
      <c r="F5510" s="84" t="str">
        <f t="shared" si="200"/>
        <v>TEADIT</v>
      </c>
      <c r="G5510" t="s">
        <v>8594</v>
      </c>
      <c r="H5510" s="62">
        <v>62948658000187</v>
      </c>
      <c r="I5510" t="s">
        <v>869</v>
      </c>
      <c r="J5510">
        <v>104</v>
      </c>
      <c r="K5510">
        <v>6074.64</v>
      </c>
    </row>
    <row r="5511" spans="1:11" x14ac:dyDescent="0.25">
      <c r="A5511" t="s">
        <v>6006</v>
      </c>
      <c r="B5511" t="str">
        <f>C5511&amp;"-"&amp;COUNTIF(C$2:C5511,C5511)</f>
        <v>223423-9</v>
      </c>
      <c r="C5511">
        <v>223423</v>
      </c>
      <c r="D5511" s="57">
        <v>45258</v>
      </c>
      <c r="E5511" s="84" t="str">
        <f>F5511&amp;"-"&amp;COUNTIF($F$2:F5511,F5511)</f>
        <v>TEADIT-511</v>
      </c>
      <c r="F5511" s="84" t="str">
        <f t="shared" si="200"/>
        <v>TEADIT</v>
      </c>
      <c r="G5511" t="s">
        <v>8594</v>
      </c>
      <c r="H5511" s="62">
        <v>62948658000187</v>
      </c>
      <c r="I5511" t="s">
        <v>869</v>
      </c>
      <c r="J5511">
        <v>43</v>
      </c>
      <c r="K5511">
        <v>3924.18</v>
      </c>
    </row>
    <row r="5512" spans="1:11" x14ac:dyDescent="0.25">
      <c r="A5512" t="s">
        <v>6006</v>
      </c>
      <c r="B5512" t="str">
        <f>C5512&amp;"-"&amp;COUNTIF(C$2:C5512,C5512)</f>
        <v>223423-10</v>
      </c>
      <c r="C5512">
        <v>223423</v>
      </c>
      <c r="D5512" s="57">
        <v>45258</v>
      </c>
      <c r="E5512" s="84" t="str">
        <f>F5512&amp;"-"&amp;COUNTIF($F$2:F5512,F5512)</f>
        <v>TEADIT-512</v>
      </c>
      <c r="F5512" s="84" t="str">
        <f t="shared" si="200"/>
        <v>TEADIT</v>
      </c>
      <c r="G5512" t="s">
        <v>8594</v>
      </c>
      <c r="H5512" s="62">
        <v>62948658000187</v>
      </c>
      <c r="I5512" t="s">
        <v>869</v>
      </c>
      <c r="J5512">
        <v>35</v>
      </c>
      <c r="K5512">
        <v>4599.3500000000004</v>
      </c>
    </row>
    <row r="5513" spans="1:11" x14ac:dyDescent="0.25">
      <c r="A5513" t="s">
        <v>6006</v>
      </c>
      <c r="B5513" t="str">
        <f>C5513&amp;"-"&amp;COUNTIF(C$2:C5513,C5513)</f>
        <v>223423-11</v>
      </c>
      <c r="C5513">
        <v>223423</v>
      </c>
      <c r="D5513" s="57">
        <v>45258</v>
      </c>
      <c r="E5513" s="84" t="str">
        <f>F5513&amp;"-"&amp;COUNTIF($F$2:F5513,F5513)</f>
        <v>TEADIT-513</v>
      </c>
      <c r="F5513" s="84" t="str">
        <f t="shared" si="200"/>
        <v>TEADIT</v>
      </c>
      <c r="G5513" t="s">
        <v>8594</v>
      </c>
      <c r="H5513" s="62">
        <v>62948658000187</v>
      </c>
      <c r="I5513" t="s">
        <v>869</v>
      </c>
      <c r="J5513">
        <v>15</v>
      </c>
      <c r="K5513">
        <v>2944.65</v>
      </c>
    </row>
    <row r="5514" spans="1:11" x14ac:dyDescent="0.25">
      <c r="A5514" t="s">
        <v>6006</v>
      </c>
      <c r="B5514" t="str">
        <f>C5514&amp;"-"&amp;COUNTIF(C$2:C5514,C5514)</f>
        <v>223423-12</v>
      </c>
      <c r="C5514">
        <v>223423</v>
      </c>
      <c r="D5514" s="57">
        <v>45258</v>
      </c>
      <c r="E5514" s="84" t="str">
        <f>F5514&amp;"-"&amp;COUNTIF($F$2:F5514,F5514)</f>
        <v>TEADIT-514</v>
      </c>
      <c r="F5514" s="84" t="str">
        <f t="shared" si="200"/>
        <v>TEADIT</v>
      </c>
      <c r="G5514" t="s">
        <v>8594</v>
      </c>
      <c r="H5514" s="62">
        <v>62948658000187</v>
      </c>
      <c r="I5514" t="s">
        <v>869</v>
      </c>
      <c r="J5514">
        <v>20</v>
      </c>
      <c r="K5514">
        <v>5913.6</v>
      </c>
    </row>
    <row r="5515" spans="1:11" x14ac:dyDescent="0.25">
      <c r="A5515" t="s">
        <v>6006</v>
      </c>
      <c r="B5515" t="str">
        <f>C5515&amp;"-"&amp;COUNTIF(C$2:C5515,C5515)</f>
        <v>223423-13</v>
      </c>
      <c r="C5515">
        <v>223423</v>
      </c>
      <c r="D5515" s="57">
        <v>45258</v>
      </c>
      <c r="E5515" s="84" t="str">
        <f>F5515&amp;"-"&amp;COUNTIF($F$2:F5515,F5515)</f>
        <v>TEADIT-515</v>
      </c>
      <c r="F5515" s="84" t="str">
        <f t="shared" si="200"/>
        <v>TEADIT</v>
      </c>
      <c r="G5515" t="s">
        <v>8594</v>
      </c>
      <c r="H5515" s="62">
        <v>62948658000187</v>
      </c>
      <c r="I5515" t="s">
        <v>869</v>
      </c>
      <c r="J5515">
        <v>48</v>
      </c>
      <c r="K5515">
        <v>1856.16</v>
      </c>
    </row>
    <row r="5516" spans="1:11" x14ac:dyDescent="0.25">
      <c r="A5516" t="s">
        <v>6006</v>
      </c>
      <c r="B5516" t="str">
        <f>C5516&amp;"-"&amp;COUNTIF(C$2:C5516,C5516)</f>
        <v>223423-14</v>
      </c>
      <c r="C5516">
        <v>223423</v>
      </c>
      <c r="D5516" s="57">
        <v>45258</v>
      </c>
      <c r="E5516" s="84" t="str">
        <f>F5516&amp;"-"&amp;COUNTIF($F$2:F5516,F5516)</f>
        <v>TEADIT-516</v>
      </c>
      <c r="F5516" s="84" t="str">
        <f t="shared" si="200"/>
        <v>TEADIT</v>
      </c>
      <c r="G5516" t="s">
        <v>8594</v>
      </c>
      <c r="H5516" s="62">
        <v>62948658000187</v>
      </c>
      <c r="I5516" t="s">
        <v>869</v>
      </c>
      <c r="J5516">
        <v>5</v>
      </c>
      <c r="K5516">
        <v>303.64999999999998</v>
      </c>
    </row>
    <row r="5517" spans="1:11" x14ac:dyDescent="0.25">
      <c r="A5517" t="s">
        <v>6006</v>
      </c>
      <c r="B5517" t="str">
        <f>C5517&amp;"-"&amp;COUNTIF(C$2:C5517,C5517)</f>
        <v>223423-15</v>
      </c>
      <c r="C5517">
        <v>223423</v>
      </c>
      <c r="D5517" s="57">
        <v>45258</v>
      </c>
      <c r="E5517" s="84" t="str">
        <f>F5517&amp;"-"&amp;COUNTIF($F$2:F5517,F5517)</f>
        <v>TEADIT-517</v>
      </c>
      <c r="F5517" s="84" t="str">
        <f t="shared" si="200"/>
        <v>TEADIT</v>
      </c>
      <c r="G5517" t="s">
        <v>8594</v>
      </c>
      <c r="H5517" s="62">
        <v>62948658000187</v>
      </c>
      <c r="I5517" t="s">
        <v>869</v>
      </c>
      <c r="J5517">
        <v>49</v>
      </c>
      <c r="K5517">
        <v>24345</v>
      </c>
    </row>
    <row r="5518" spans="1:11" x14ac:dyDescent="0.25">
      <c r="A5518" t="s">
        <v>6006</v>
      </c>
      <c r="B5518" t="str">
        <f>C5518&amp;"-"&amp;COUNTIF(C$2:C5518,C5518)</f>
        <v>223423-16</v>
      </c>
      <c r="C5518">
        <v>223423</v>
      </c>
      <c r="D5518" s="57">
        <v>45258</v>
      </c>
      <c r="E5518" s="84" t="str">
        <f>F5518&amp;"-"&amp;COUNTIF($F$2:F5518,F5518)</f>
        <v>TEADIT-518</v>
      </c>
      <c r="F5518" s="84" t="str">
        <f t="shared" si="200"/>
        <v>TEADIT</v>
      </c>
      <c r="G5518" t="s">
        <v>8594</v>
      </c>
      <c r="H5518" s="62">
        <v>62948658000187</v>
      </c>
      <c r="I5518" t="s">
        <v>869</v>
      </c>
      <c r="J5518">
        <v>1</v>
      </c>
      <c r="K5518">
        <v>681.81</v>
      </c>
    </row>
    <row r="5519" spans="1:11" x14ac:dyDescent="0.25">
      <c r="A5519" t="s">
        <v>6006</v>
      </c>
      <c r="B5519" t="str">
        <f>C5519&amp;"-"&amp;COUNTIF(C$2:C5519,C5519)</f>
        <v>223423-17</v>
      </c>
      <c r="C5519">
        <v>223423</v>
      </c>
      <c r="D5519" s="57">
        <v>45258</v>
      </c>
      <c r="E5519" s="84" t="str">
        <f>F5519&amp;"-"&amp;COUNTIF($F$2:F5519,F5519)</f>
        <v>TEADIT-519</v>
      </c>
      <c r="F5519" s="84" t="str">
        <f t="shared" si="200"/>
        <v>TEADIT</v>
      </c>
      <c r="G5519" t="s">
        <v>8594</v>
      </c>
      <c r="H5519" s="62">
        <v>62948658000187</v>
      </c>
      <c r="I5519" t="s">
        <v>869</v>
      </c>
      <c r="J5519">
        <v>19</v>
      </c>
      <c r="K5519">
        <v>16306.17</v>
      </c>
    </row>
    <row r="5520" spans="1:11" x14ac:dyDescent="0.25">
      <c r="A5520" t="s">
        <v>6006</v>
      </c>
      <c r="B5520" t="str">
        <f>C5520&amp;"-"&amp;COUNTIF(C$2:C5520,C5520)</f>
        <v>223423-18</v>
      </c>
      <c r="C5520">
        <v>223423</v>
      </c>
      <c r="D5520" s="57">
        <v>45258</v>
      </c>
      <c r="E5520" s="84" t="str">
        <f>F5520&amp;"-"&amp;COUNTIF($F$2:F5520,F5520)</f>
        <v>TEADIT-520</v>
      </c>
      <c r="F5520" s="84" t="str">
        <f t="shared" si="200"/>
        <v>TEADIT</v>
      </c>
      <c r="G5520" t="s">
        <v>8594</v>
      </c>
      <c r="H5520" s="62">
        <v>62948658000187</v>
      </c>
      <c r="I5520" t="s">
        <v>869</v>
      </c>
      <c r="J5520">
        <v>7</v>
      </c>
      <c r="K5520">
        <v>479.85</v>
      </c>
    </row>
    <row r="5521" spans="1:11" x14ac:dyDescent="0.25">
      <c r="A5521" t="s">
        <v>6006</v>
      </c>
      <c r="B5521" t="str">
        <f>C5521&amp;"-"&amp;COUNTIF(C$2:C5521,C5521)</f>
        <v>223423-19</v>
      </c>
      <c r="C5521">
        <v>223423</v>
      </c>
      <c r="D5521" s="57">
        <v>45258</v>
      </c>
      <c r="E5521" s="84" t="str">
        <f>F5521&amp;"-"&amp;COUNTIF($F$2:F5521,F5521)</f>
        <v>TEADIT-521</v>
      </c>
      <c r="F5521" s="84" t="str">
        <f t="shared" si="200"/>
        <v>TEADIT</v>
      </c>
      <c r="G5521" t="s">
        <v>8594</v>
      </c>
      <c r="H5521" s="62">
        <v>62948658000187</v>
      </c>
      <c r="I5521" t="s">
        <v>869</v>
      </c>
      <c r="J5521">
        <v>20</v>
      </c>
      <c r="K5521">
        <v>2209.6</v>
      </c>
    </row>
    <row r="5522" spans="1:11" x14ac:dyDescent="0.25">
      <c r="A5522" t="s">
        <v>6006</v>
      </c>
      <c r="B5522" t="str">
        <f>C5522&amp;"-"&amp;COUNTIF(C$2:C5522,C5522)</f>
        <v>223423-20</v>
      </c>
      <c r="C5522">
        <v>223423</v>
      </c>
      <c r="D5522" s="57">
        <v>45258</v>
      </c>
      <c r="E5522" s="84" t="str">
        <f>F5522&amp;"-"&amp;COUNTIF($F$2:F5522,F5522)</f>
        <v>TEADIT-522</v>
      </c>
      <c r="F5522" s="84" t="str">
        <f t="shared" si="200"/>
        <v>TEADIT</v>
      </c>
      <c r="G5522" t="s">
        <v>8594</v>
      </c>
      <c r="H5522" s="62">
        <v>62948658000187</v>
      </c>
      <c r="I5522" t="s">
        <v>869</v>
      </c>
      <c r="J5522">
        <v>24</v>
      </c>
      <c r="K5522">
        <v>3893.76</v>
      </c>
    </row>
    <row r="5523" spans="1:11" x14ac:dyDescent="0.25">
      <c r="A5523" t="s">
        <v>6006</v>
      </c>
      <c r="B5523" t="str">
        <f>C5523&amp;"-"&amp;COUNTIF(C$2:C5523,C5523)</f>
        <v>223423-21</v>
      </c>
      <c r="C5523">
        <v>223423</v>
      </c>
      <c r="D5523" s="57">
        <v>45258</v>
      </c>
      <c r="E5523" s="84" t="str">
        <f>F5523&amp;"-"&amp;COUNTIF($F$2:F5523,F5523)</f>
        <v>TEADIT-523</v>
      </c>
      <c r="F5523" s="84" t="str">
        <f t="shared" si="200"/>
        <v>TEADIT</v>
      </c>
      <c r="G5523" t="s">
        <v>8594</v>
      </c>
      <c r="H5523" s="62">
        <v>62948658000187</v>
      </c>
      <c r="I5523" t="s">
        <v>869</v>
      </c>
      <c r="J5523">
        <v>30</v>
      </c>
      <c r="K5523">
        <v>7605</v>
      </c>
    </row>
    <row r="5524" spans="1:11" x14ac:dyDescent="0.25">
      <c r="A5524" t="s">
        <v>6006</v>
      </c>
      <c r="B5524" t="str">
        <f>C5524&amp;"-"&amp;COUNTIF(C$2:C5524,C5524)</f>
        <v>223423-22</v>
      </c>
      <c r="C5524">
        <v>223423</v>
      </c>
      <c r="D5524" s="57">
        <v>45258</v>
      </c>
      <c r="E5524" s="84" t="str">
        <f>F5524&amp;"-"&amp;COUNTIF($F$2:F5524,F5524)</f>
        <v>TEADIT-524</v>
      </c>
      <c r="F5524" s="84" t="str">
        <f t="shared" si="200"/>
        <v>TEADIT</v>
      </c>
      <c r="G5524" t="s">
        <v>8594</v>
      </c>
      <c r="H5524" s="62">
        <v>62948658000187</v>
      </c>
      <c r="I5524" t="s">
        <v>869</v>
      </c>
      <c r="J5524">
        <v>14</v>
      </c>
      <c r="K5524">
        <v>5110.5600000000004</v>
      </c>
    </row>
    <row r="5525" spans="1:11" x14ac:dyDescent="0.25">
      <c r="A5525" t="s">
        <v>6007</v>
      </c>
      <c r="B5525" t="str">
        <f>C5525&amp;"-"&amp;COUNTIF(C$2:C5525,C5525)</f>
        <v>223423-23</v>
      </c>
      <c r="C5525">
        <v>223423</v>
      </c>
      <c r="D5525" s="57">
        <v>45258</v>
      </c>
      <c r="E5525" s="84" t="str">
        <f>F5525&amp;"-"&amp;COUNTIF($F$2:F5525,F5525)</f>
        <v>TEADIT-525</v>
      </c>
      <c r="F5525" s="84" t="str">
        <f t="shared" si="200"/>
        <v>TEADIT</v>
      </c>
      <c r="G5525" t="s">
        <v>8594</v>
      </c>
      <c r="H5525" s="62">
        <v>62948658000187</v>
      </c>
      <c r="I5525" t="s">
        <v>869</v>
      </c>
      <c r="J5525">
        <v>9</v>
      </c>
      <c r="K5525">
        <v>36.72</v>
      </c>
    </row>
    <row r="5526" spans="1:11" x14ac:dyDescent="0.25">
      <c r="A5526" t="s">
        <v>6007</v>
      </c>
      <c r="B5526" t="str">
        <f>C5526&amp;"-"&amp;COUNTIF(C$2:C5526,C5526)</f>
        <v>223423-24</v>
      </c>
      <c r="C5526">
        <v>223423</v>
      </c>
      <c r="D5526" s="57">
        <v>45258</v>
      </c>
      <c r="E5526" s="84" t="str">
        <f>F5526&amp;"-"&amp;COUNTIF($F$2:F5526,F5526)</f>
        <v>TEADIT-526</v>
      </c>
      <c r="F5526" s="84" t="str">
        <f t="shared" si="200"/>
        <v>TEADIT</v>
      </c>
      <c r="G5526" t="s">
        <v>8594</v>
      </c>
      <c r="H5526" s="62">
        <v>62948658000187</v>
      </c>
      <c r="I5526" t="s">
        <v>869</v>
      </c>
      <c r="J5526">
        <v>28</v>
      </c>
      <c r="K5526">
        <v>244.44</v>
      </c>
    </row>
    <row r="5527" spans="1:11" x14ac:dyDescent="0.25">
      <c r="A5527" t="s">
        <v>6007</v>
      </c>
      <c r="B5527" t="str">
        <f>C5527&amp;"-"&amp;COUNTIF(C$2:C5527,C5527)</f>
        <v>223423-25</v>
      </c>
      <c r="C5527">
        <v>223423</v>
      </c>
      <c r="D5527" s="57">
        <v>45258</v>
      </c>
      <c r="E5527" s="84" t="str">
        <f>F5527&amp;"-"&amp;COUNTIF($F$2:F5527,F5527)</f>
        <v>TEADIT-527</v>
      </c>
      <c r="F5527" s="84" t="str">
        <f t="shared" si="200"/>
        <v>TEADIT</v>
      </c>
      <c r="G5527" t="s">
        <v>8594</v>
      </c>
      <c r="H5527" s="62">
        <v>62948658000187</v>
      </c>
      <c r="I5527" t="s">
        <v>869</v>
      </c>
      <c r="J5527">
        <v>1</v>
      </c>
      <c r="K5527">
        <v>19.78</v>
      </c>
    </row>
    <row r="5528" spans="1:11" x14ac:dyDescent="0.25">
      <c r="A5528" t="s">
        <v>6007</v>
      </c>
      <c r="B5528" t="str">
        <f>C5528&amp;"-"&amp;COUNTIF(C$2:C5528,C5528)</f>
        <v>223423-26</v>
      </c>
      <c r="C5528">
        <v>223423</v>
      </c>
      <c r="D5528" s="57">
        <v>45258</v>
      </c>
      <c r="E5528" s="84" t="str">
        <f>F5528&amp;"-"&amp;COUNTIF($F$2:F5528,F5528)</f>
        <v>TEADIT-528</v>
      </c>
      <c r="F5528" s="84" t="str">
        <f t="shared" si="200"/>
        <v>TEADIT</v>
      </c>
      <c r="G5528" t="s">
        <v>8594</v>
      </c>
      <c r="H5528" s="62">
        <v>62948658000187</v>
      </c>
      <c r="I5528" t="s">
        <v>869</v>
      </c>
      <c r="J5528">
        <v>6</v>
      </c>
      <c r="K5528">
        <v>13.32</v>
      </c>
    </row>
    <row r="5529" spans="1:11" x14ac:dyDescent="0.25">
      <c r="A5529" t="s">
        <v>6006</v>
      </c>
      <c r="B5529" t="str">
        <f>C5529&amp;"-"&amp;COUNTIF(C$2:C5529,C5529)</f>
        <v>223423-27</v>
      </c>
      <c r="C5529">
        <v>223423</v>
      </c>
      <c r="D5529" s="57">
        <v>45258</v>
      </c>
      <c r="E5529" s="84" t="str">
        <f>F5529&amp;"-"&amp;COUNTIF($F$2:F5529,F5529)</f>
        <v>TEADIT-529</v>
      </c>
      <c r="F5529" s="84" t="str">
        <f t="shared" si="200"/>
        <v>TEADIT</v>
      </c>
      <c r="G5529" t="s">
        <v>8594</v>
      </c>
      <c r="H5529" s="62">
        <v>62948658000187</v>
      </c>
      <c r="I5529" t="s">
        <v>869</v>
      </c>
      <c r="J5529">
        <v>1</v>
      </c>
      <c r="K5529">
        <v>40.56</v>
      </c>
    </row>
    <row r="5530" spans="1:11" x14ac:dyDescent="0.25">
      <c r="A5530" t="s">
        <v>6007</v>
      </c>
      <c r="B5530" t="str">
        <f>C5530&amp;"-"&amp;COUNTIF(C$2:C5530,C5530)</f>
        <v>223423-28</v>
      </c>
      <c r="C5530">
        <v>223423</v>
      </c>
      <c r="D5530" s="57">
        <v>45258</v>
      </c>
      <c r="E5530" s="84" t="str">
        <f>F5530&amp;"-"&amp;COUNTIF($F$2:F5530,F5530)</f>
        <v>TEADIT-530</v>
      </c>
      <c r="F5530" s="84" t="str">
        <f t="shared" si="200"/>
        <v>TEADIT</v>
      </c>
      <c r="G5530" t="s">
        <v>8594</v>
      </c>
      <c r="H5530" s="62">
        <v>62948658000187</v>
      </c>
      <c r="I5530" t="s">
        <v>869</v>
      </c>
      <c r="J5530">
        <v>8</v>
      </c>
      <c r="K5530">
        <v>23.6</v>
      </c>
    </row>
    <row r="5531" spans="1:11" x14ac:dyDescent="0.25">
      <c r="A5531" t="s">
        <v>6007</v>
      </c>
      <c r="B5531" t="str">
        <f>C5531&amp;"-"&amp;COUNTIF(C$2:C5531,C5531)</f>
        <v>223423-29</v>
      </c>
      <c r="C5531">
        <v>223423</v>
      </c>
      <c r="D5531" s="57">
        <v>45258</v>
      </c>
      <c r="E5531" s="84" t="str">
        <f>F5531&amp;"-"&amp;COUNTIF($F$2:F5531,F5531)</f>
        <v>TEADIT-531</v>
      </c>
      <c r="F5531" s="84" t="str">
        <f t="shared" si="200"/>
        <v>TEADIT</v>
      </c>
      <c r="G5531" t="s">
        <v>8594</v>
      </c>
      <c r="H5531" s="62">
        <v>62948658000187</v>
      </c>
      <c r="I5531" t="s">
        <v>869</v>
      </c>
      <c r="J5531">
        <v>5</v>
      </c>
      <c r="K5531">
        <v>30.5</v>
      </c>
    </row>
    <row r="5532" spans="1:11" x14ac:dyDescent="0.25">
      <c r="A5532" t="s">
        <v>6007</v>
      </c>
      <c r="B5532" t="str">
        <f>C5532&amp;"-"&amp;COUNTIF(C$2:C5532,C5532)</f>
        <v>223423-30</v>
      </c>
      <c r="C5532">
        <v>223423</v>
      </c>
      <c r="D5532" s="57">
        <v>45258</v>
      </c>
      <c r="E5532" s="84" t="str">
        <f>F5532&amp;"-"&amp;COUNTIF($F$2:F5532,F5532)</f>
        <v>TEADIT-532</v>
      </c>
      <c r="F5532" s="84" t="str">
        <f t="shared" si="200"/>
        <v>TEADIT</v>
      </c>
      <c r="G5532" t="s">
        <v>8594</v>
      </c>
      <c r="H5532" s="62">
        <v>62948658000187</v>
      </c>
      <c r="I5532" t="s">
        <v>869</v>
      </c>
      <c r="J5532">
        <v>2</v>
      </c>
      <c r="K5532">
        <v>25.42</v>
      </c>
    </row>
    <row r="5533" spans="1:11" x14ac:dyDescent="0.25">
      <c r="A5533" t="s">
        <v>6006</v>
      </c>
      <c r="B5533" t="str">
        <f>C5533&amp;"-"&amp;COUNTIF(C$2:C5533,C5533)</f>
        <v>223423-31</v>
      </c>
      <c r="C5533">
        <v>223423</v>
      </c>
      <c r="D5533" s="57">
        <v>45258</v>
      </c>
      <c r="E5533" s="84" t="str">
        <f>F5533&amp;"-"&amp;COUNTIF($F$2:F5533,F5533)</f>
        <v>TEADIT-533</v>
      </c>
      <c r="F5533" s="84" t="str">
        <f t="shared" si="200"/>
        <v>TEADIT</v>
      </c>
      <c r="G5533" t="s">
        <v>8594</v>
      </c>
      <c r="H5533" s="62">
        <v>62948658000187</v>
      </c>
      <c r="I5533" t="s">
        <v>869</v>
      </c>
      <c r="J5533">
        <v>2</v>
      </c>
      <c r="K5533">
        <v>262.82</v>
      </c>
    </row>
    <row r="5534" spans="1:11" x14ac:dyDescent="0.25">
      <c r="A5534" t="s">
        <v>6006</v>
      </c>
      <c r="B5534" t="str">
        <f>C5534&amp;"-"&amp;COUNTIF(C$2:C5534,C5534)</f>
        <v>223423-32</v>
      </c>
      <c r="C5534">
        <v>223423</v>
      </c>
      <c r="D5534" s="57">
        <v>45258</v>
      </c>
      <c r="E5534" s="84" t="str">
        <f>F5534&amp;"-"&amp;COUNTIF($F$2:F5534,F5534)</f>
        <v>TEADIT-534</v>
      </c>
      <c r="F5534" s="84" t="str">
        <f t="shared" si="200"/>
        <v>TEADIT</v>
      </c>
      <c r="G5534" t="s">
        <v>8594</v>
      </c>
      <c r="H5534" s="62">
        <v>62948658000187</v>
      </c>
      <c r="I5534" t="s">
        <v>869</v>
      </c>
      <c r="J5534">
        <v>1</v>
      </c>
      <c r="K5534">
        <v>196.31</v>
      </c>
    </row>
    <row r="5535" spans="1:11" x14ac:dyDescent="0.25">
      <c r="A5535" t="s">
        <v>6006</v>
      </c>
      <c r="B5535" t="str">
        <f>C5535&amp;"-"&amp;COUNTIF(C$2:C5535,C5535)</f>
        <v>223423-33</v>
      </c>
      <c r="C5535">
        <v>223423</v>
      </c>
      <c r="D5535" s="57">
        <v>45258</v>
      </c>
      <c r="E5535" s="84" t="str">
        <f>F5535&amp;"-"&amp;COUNTIF($F$2:F5535,F5535)</f>
        <v>TEADIT-535</v>
      </c>
      <c r="F5535" s="84" t="str">
        <f t="shared" si="200"/>
        <v>TEADIT</v>
      </c>
      <c r="G5535" t="s">
        <v>8594</v>
      </c>
      <c r="H5535" s="62">
        <v>62948658000187</v>
      </c>
      <c r="I5535" t="s">
        <v>869</v>
      </c>
      <c r="J5535">
        <v>1</v>
      </c>
      <c r="K5535">
        <v>295.68</v>
      </c>
    </row>
    <row r="5536" spans="1:11" x14ac:dyDescent="0.25">
      <c r="A5536" t="s">
        <v>6006</v>
      </c>
      <c r="B5536" t="str">
        <f>C5536&amp;"-"&amp;COUNTIF(C$2:C5536,C5536)</f>
        <v>223423-34</v>
      </c>
      <c r="C5536">
        <v>223423</v>
      </c>
      <c r="D5536" s="57">
        <v>45258</v>
      </c>
      <c r="E5536" s="84" t="str">
        <f>F5536&amp;"-"&amp;COUNTIF($F$2:F5536,F5536)</f>
        <v>TEADIT-536</v>
      </c>
      <c r="F5536" s="84" t="str">
        <f t="shared" si="200"/>
        <v>TEADIT</v>
      </c>
      <c r="G5536" t="s">
        <v>8594</v>
      </c>
      <c r="H5536" s="62">
        <v>62948658000187</v>
      </c>
      <c r="I5536" t="s">
        <v>869</v>
      </c>
      <c r="J5536">
        <v>1</v>
      </c>
      <c r="K5536">
        <v>415.33</v>
      </c>
    </row>
    <row r="5537" spans="1:11" x14ac:dyDescent="0.25">
      <c r="A5537" t="s">
        <v>6006</v>
      </c>
      <c r="B5537" t="str">
        <f>C5537&amp;"-"&amp;COUNTIF(C$2:C5537,C5537)</f>
        <v>223423-35</v>
      </c>
      <c r="C5537">
        <v>223423</v>
      </c>
      <c r="D5537" s="57">
        <v>45258</v>
      </c>
      <c r="E5537" s="84" t="str">
        <f>F5537&amp;"-"&amp;COUNTIF($F$2:F5537,F5537)</f>
        <v>TEADIT-537</v>
      </c>
      <c r="F5537" s="84" t="str">
        <f t="shared" si="200"/>
        <v>TEADIT</v>
      </c>
      <c r="G5537" t="s">
        <v>8594</v>
      </c>
      <c r="H5537" s="62">
        <v>62948658000187</v>
      </c>
      <c r="I5537" t="s">
        <v>869</v>
      </c>
      <c r="J5537">
        <v>2</v>
      </c>
      <c r="K5537">
        <v>1171.3599999999999</v>
      </c>
    </row>
    <row r="5538" spans="1:11" x14ac:dyDescent="0.25">
      <c r="A5538" t="s">
        <v>6006</v>
      </c>
      <c r="B5538" t="str">
        <f>C5538&amp;"-"&amp;COUNTIF(C$2:C5538,C5538)</f>
        <v>223423-36</v>
      </c>
      <c r="C5538">
        <v>223423</v>
      </c>
      <c r="D5538" s="57">
        <v>45258</v>
      </c>
      <c r="E5538" s="84" t="str">
        <f>F5538&amp;"-"&amp;COUNTIF($F$2:F5538,F5538)</f>
        <v>TEADIT-538</v>
      </c>
      <c r="F5538" s="84" t="str">
        <f t="shared" si="200"/>
        <v>TEADIT</v>
      </c>
      <c r="G5538" t="s">
        <v>8594</v>
      </c>
      <c r="H5538" s="62">
        <v>62948658000187</v>
      </c>
      <c r="I5538" t="s">
        <v>869</v>
      </c>
      <c r="J5538">
        <v>1</v>
      </c>
      <c r="K5538">
        <v>1271.96</v>
      </c>
    </row>
    <row r="5539" spans="1:11" x14ac:dyDescent="0.25">
      <c r="A5539" t="s">
        <v>6007</v>
      </c>
      <c r="B5539" t="str">
        <f>C5539&amp;"-"&amp;COUNTIF(C$2:C5539,C5539)</f>
        <v>223423-37</v>
      </c>
      <c r="C5539">
        <v>223423</v>
      </c>
      <c r="D5539" s="57">
        <v>45258</v>
      </c>
      <c r="E5539" s="84" t="str">
        <f>F5539&amp;"-"&amp;COUNTIF($F$2:F5539,F5539)</f>
        <v>TEADIT-539</v>
      </c>
      <c r="F5539" s="84" t="str">
        <f t="shared" si="200"/>
        <v>TEADIT</v>
      </c>
      <c r="G5539" t="s">
        <v>8594</v>
      </c>
      <c r="H5539" s="62">
        <v>62948658000187</v>
      </c>
      <c r="I5539" t="s">
        <v>869</v>
      </c>
      <c r="J5539">
        <v>5</v>
      </c>
      <c r="K5539">
        <v>8.65</v>
      </c>
    </row>
    <row r="5540" spans="1:11" x14ac:dyDescent="0.25">
      <c r="A5540" t="s">
        <v>6007</v>
      </c>
      <c r="B5540" t="str">
        <f>C5540&amp;"-"&amp;COUNTIF(C$2:C5540,C5540)</f>
        <v>223423-38</v>
      </c>
      <c r="C5540">
        <v>223423</v>
      </c>
      <c r="D5540" s="57">
        <v>45258</v>
      </c>
      <c r="E5540" s="84" t="str">
        <f>F5540&amp;"-"&amp;COUNTIF($F$2:F5540,F5540)</f>
        <v>TEADIT-540</v>
      </c>
      <c r="F5540" s="84" t="str">
        <f t="shared" si="200"/>
        <v>TEADIT</v>
      </c>
      <c r="G5540" t="s">
        <v>8594</v>
      </c>
      <c r="H5540" s="62">
        <v>62948658000187</v>
      </c>
      <c r="I5540" t="s">
        <v>869</v>
      </c>
      <c r="J5540">
        <v>1</v>
      </c>
      <c r="K5540">
        <v>37.43</v>
      </c>
    </row>
    <row r="5541" spans="1:11" x14ac:dyDescent="0.25">
      <c r="A5541" t="s">
        <v>6007</v>
      </c>
      <c r="B5541" t="str">
        <f>C5541&amp;"-"&amp;COUNTIF(C$2:C5541,C5541)</f>
        <v>223423-39</v>
      </c>
      <c r="C5541">
        <v>223423</v>
      </c>
      <c r="D5541" s="57">
        <v>45258</v>
      </c>
      <c r="E5541" s="84" t="str">
        <f>F5541&amp;"-"&amp;COUNTIF($F$2:F5541,F5541)</f>
        <v>TEADIT-541</v>
      </c>
      <c r="F5541" s="84" t="str">
        <f t="shared" si="200"/>
        <v>TEADIT</v>
      </c>
      <c r="G5541" t="s">
        <v>8594</v>
      </c>
      <c r="H5541" s="62">
        <v>62948658000187</v>
      </c>
      <c r="I5541" t="s">
        <v>869</v>
      </c>
      <c r="J5541">
        <v>1</v>
      </c>
      <c r="K5541">
        <v>27.62</v>
      </c>
    </row>
    <row r="5542" spans="1:11" x14ac:dyDescent="0.25">
      <c r="A5542" t="s">
        <v>6006</v>
      </c>
      <c r="B5542" t="str">
        <f>C5542&amp;"-"&amp;COUNTIF(C$2:C5542,C5542)</f>
        <v>223423-40</v>
      </c>
      <c r="C5542">
        <v>223423</v>
      </c>
      <c r="D5542" s="57">
        <v>45258</v>
      </c>
      <c r="E5542" s="84" t="str">
        <f>F5542&amp;"-"&amp;COUNTIF($F$2:F5542,F5542)</f>
        <v>TEADIT-542</v>
      </c>
      <c r="F5542" s="84" t="str">
        <f t="shared" si="200"/>
        <v>TEADIT</v>
      </c>
      <c r="G5542" t="s">
        <v>8594</v>
      </c>
      <c r="H5542" s="62">
        <v>62948658000187</v>
      </c>
      <c r="I5542" t="s">
        <v>869</v>
      </c>
      <c r="J5542">
        <v>5</v>
      </c>
      <c r="K5542">
        <v>292.05</v>
      </c>
    </row>
    <row r="5543" spans="1:11" x14ac:dyDescent="0.25">
      <c r="A5543" t="s">
        <v>6006</v>
      </c>
      <c r="B5543" t="str">
        <f>C5543&amp;"-"&amp;COUNTIF(C$2:C5543,C5543)</f>
        <v>223424-1</v>
      </c>
      <c r="C5543">
        <v>223424</v>
      </c>
      <c r="D5543" s="57">
        <v>45258</v>
      </c>
      <c r="E5543" s="84" t="str">
        <f>F5543&amp;"-"&amp;COUNTIF($F$2:F5543,F5543)</f>
        <v>TEADIT-543</v>
      </c>
      <c r="F5543" s="84" t="str">
        <f t="shared" si="200"/>
        <v>TEADIT</v>
      </c>
      <c r="G5543" t="s">
        <v>8594</v>
      </c>
      <c r="H5543" s="62">
        <v>62948658000187</v>
      </c>
      <c r="I5543" t="s">
        <v>869</v>
      </c>
      <c r="J5543">
        <v>1</v>
      </c>
      <c r="K5543">
        <v>29.33</v>
      </c>
    </row>
    <row r="5544" spans="1:11" x14ac:dyDescent="0.25">
      <c r="A5544" t="s">
        <v>6006</v>
      </c>
      <c r="B5544" t="str">
        <f>C5544&amp;"-"&amp;COUNTIF(C$2:C5544,C5544)</f>
        <v>223424-2</v>
      </c>
      <c r="C5544">
        <v>223424</v>
      </c>
      <c r="D5544" s="57">
        <v>45258</v>
      </c>
      <c r="E5544" s="84" t="str">
        <f>F5544&amp;"-"&amp;COUNTIF($F$2:F5544,F5544)</f>
        <v>TEADIT-544</v>
      </c>
      <c r="F5544" s="84" t="str">
        <f t="shared" si="200"/>
        <v>TEADIT</v>
      </c>
      <c r="G5544" t="s">
        <v>8594</v>
      </c>
      <c r="H5544" s="62">
        <v>62948658000187</v>
      </c>
      <c r="I5544" t="s">
        <v>869</v>
      </c>
      <c r="J5544">
        <v>20</v>
      </c>
      <c r="K5544">
        <v>1168.1199999999999</v>
      </c>
    </row>
    <row r="5545" spans="1:11" x14ac:dyDescent="0.25">
      <c r="A5545" t="s">
        <v>6006</v>
      </c>
      <c r="B5545" t="str">
        <f>C5545&amp;"-"&amp;COUNTIF(C$2:C5545,C5545)</f>
        <v>223424-3</v>
      </c>
      <c r="C5545">
        <v>223424</v>
      </c>
      <c r="D5545" s="57">
        <v>45258</v>
      </c>
      <c r="E5545" s="84" t="str">
        <f>F5545&amp;"-"&amp;COUNTIF($F$2:F5545,F5545)</f>
        <v>TEADIT-545</v>
      </c>
      <c r="F5545" s="84" t="str">
        <f t="shared" si="200"/>
        <v>TEADIT</v>
      </c>
      <c r="G5545" t="s">
        <v>8594</v>
      </c>
      <c r="H5545" s="62">
        <v>62948658000187</v>
      </c>
      <c r="I5545" t="s">
        <v>869</v>
      </c>
      <c r="J5545">
        <v>4</v>
      </c>
      <c r="K5545">
        <v>365.04</v>
      </c>
    </row>
    <row r="5546" spans="1:11" x14ac:dyDescent="0.25">
      <c r="A5546" t="s">
        <v>6006</v>
      </c>
      <c r="B5546" t="str">
        <f>C5546&amp;"-"&amp;COUNTIF(C$2:C5546,C5546)</f>
        <v>223424-4</v>
      </c>
      <c r="C5546">
        <v>223424</v>
      </c>
      <c r="D5546" s="57">
        <v>45258</v>
      </c>
      <c r="E5546" s="84" t="str">
        <f>F5546&amp;"-"&amp;COUNTIF($F$2:F5546,F5546)</f>
        <v>TEADIT-546</v>
      </c>
      <c r="F5546" s="84" t="str">
        <f t="shared" si="200"/>
        <v>TEADIT</v>
      </c>
      <c r="G5546" t="s">
        <v>8594</v>
      </c>
      <c r="H5546" s="62">
        <v>62948658000187</v>
      </c>
      <c r="I5546" t="s">
        <v>869</v>
      </c>
      <c r="J5546">
        <v>165</v>
      </c>
      <c r="K5546">
        <v>4839.78</v>
      </c>
    </row>
    <row r="5547" spans="1:11" x14ac:dyDescent="0.25">
      <c r="A5547" t="s">
        <v>6006</v>
      </c>
      <c r="B5547" t="str">
        <f>C5547&amp;"-"&amp;COUNTIF(C$2:C5547,C5547)</f>
        <v>223424-5</v>
      </c>
      <c r="C5547">
        <v>223424</v>
      </c>
      <c r="D5547" s="57">
        <v>45258</v>
      </c>
      <c r="E5547" s="84" t="str">
        <f>F5547&amp;"-"&amp;COUNTIF($F$2:F5547,F5547)</f>
        <v>TEADIT-547</v>
      </c>
      <c r="F5547" s="84" t="str">
        <f t="shared" si="200"/>
        <v>TEADIT</v>
      </c>
      <c r="G5547" t="s">
        <v>8594</v>
      </c>
      <c r="H5547" s="62">
        <v>62948658000187</v>
      </c>
      <c r="I5547" t="s">
        <v>869</v>
      </c>
      <c r="J5547">
        <v>1</v>
      </c>
      <c r="K5547">
        <v>40.56</v>
      </c>
    </row>
    <row r="5548" spans="1:11" x14ac:dyDescent="0.25">
      <c r="A5548" t="s">
        <v>6006</v>
      </c>
      <c r="B5548" t="str">
        <f>C5548&amp;"-"&amp;COUNTIF(C$2:C5548,C5548)</f>
        <v>223424-6</v>
      </c>
      <c r="C5548">
        <v>223424</v>
      </c>
      <c r="D5548" s="57">
        <v>45258</v>
      </c>
      <c r="E5548" s="84" t="str">
        <f>F5548&amp;"-"&amp;COUNTIF($F$2:F5548,F5548)</f>
        <v>TEADIT-548</v>
      </c>
      <c r="F5548" s="84" t="str">
        <f t="shared" si="200"/>
        <v>TEADIT</v>
      </c>
      <c r="G5548" t="s">
        <v>8594</v>
      </c>
      <c r="H5548" s="62">
        <v>62948658000187</v>
      </c>
      <c r="I5548" t="s">
        <v>869</v>
      </c>
      <c r="J5548">
        <v>31</v>
      </c>
      <c r="K5548">
        <v>12875.2</v>
      </c>
    </row>
    <row r="5549" spans="1:11" x14ac:dyDescent="0.25">
      <c r="A5549" t="s">
        <v>6006</v>
      </c>
      <c r="B5549" t="str">
        <f>C5549&amp;"-"&amp;COUNTIF(C$2:C5549,C5549)</f>
        <v>223424-7</v>
      </c>
      <c r="C5549">
        <v>223424</v>
      </c>
      <c r="D5549" s="57">
        <v>45258</v>
      </c>
      <c r="E5549" s="84" t="str">
        <f>F5549&amp;"-"&amp;COUNTIF($F$2:F5549,F5549)</f>
        <v>TEADIT-549</v>
      </c>
      <c r="F5549" s="84" t="str">
        <f t="shared" si="200"/>
        <v>TEADIT</v>
      </c>
      <c r="G5549" t="s">
        <v>8594</v>
      </c>
      <c r="H5549" s="62">
        <v>62948658000187</v>
      </c>
      <c r="I5549" t="s">
        <v>869</v>
      </c>
      <c r="J5549">
        <v>3</v>
      </c>
      <c r="K5549">
        <v>2146.4299999999998</v>
      </c>
    </row>
    <row r="5550" spans="1:11" x14ac:dyDescent="0.25">
      <c r="A5550" t="s">
        <v>6006</v>
      </c>
      <c r="B5550" t="str">
        <f>C5550&amp;"-"&amp;COUNTIF(C$2:C5550,C5550)</f>
        <v>223424-8</v>
      </c>
      <c r="C5550">
        <v>223424</v>
      </c>
      <c r="D5550" s="57">
        <v>45258</v>
      </c>
      <c r="E5550" s="84" t="str">
        <f>F5550&amp;"-"&amp;COUNTIF($F$2:F5550,F5550)</f>
        <v>TEADIT-550</v>
      </c>
      <c r="F5550" s="84" t="str">
        <f t="shared" si="200"/>
        <v>TEADIT</v>
      </c>
      <c r="G5550" t="s">
        <v>8594</v>
      </c>
      <c r="H5550" s="62">
        <v>62948658000187</v>
      </c>
      <c r="I5550" t="s">
        <v>869</v>
      </c>
      <c r="J5550">
        <v>9</v>
      </c>
      <c r="K5550">
        <v>8063.71</v>
      </c>
    </row>
    <row r="5551" spans="1:11" x14ac:dyDescent="0.25">
      <c r="A5551" t="s">
        <v>6006</v>
      </c>
      <c r="B5551" t="str">
        <f>C5551&amp;"-"&amp;COUNTIF(C$2:C5551,C5551)</f>
        <v>223424-9</v>
      </c>
      <c r="C5551">
        <v>223424</v>
      </c>
      <c r="D5551" s="57">
        <v>45258</v>
      </c>
      <c r="E5551" s="84" t="str">
        <f>F5551&amp;"-"&amp;COUNTIF($F$2:F5551,F5551)</f>
        <v>TEADIT-551</v>
      </c>
      <c r="F5551" s="84" t="str">
        <f t="shared" si="200"/>
        <v>TEADIT</v>
      </c>
      <c r="G5551" t="s">
        <v>8594</v>
      </c>
      <c r="H5551" s="62">
        <v>62948658000187</v>
      </c>
      <c r="I5551" t="s">
        <v>869</v>
      </c>
      <c r="J5551">
        <v>223</v>
      </c>
      <c r="K5551">
        <v>13023.9</v>
      </c>
    </row>
    <row r="5552" spans="1:11" x14ac:dyDescent="0.25">
      <c r="A5552" t="s">
        <v>6006</v>
      </c>
      <c r="B5552" t="str">
        <f>C5552&amp;"-"&amp;COUNTIF(C$2:C5552,C5552)</f>
        <v>223424-10</v>
      </c>
      <c r="C5552">
        <v>223424</v>
      </c>
      <c r="D5552" s="57">
        <v>45258</v>
      </c>
      <c r="E5552" s="84" t="str">
        <f>F5552&amp;"-"&amp;COUNTIF($F$2:F5552,F5552)</f>
        <v>TEADIT-552</v>
      </c>
      <c r="F5552" s="84" t="str">
        <f t="shared" si="200"/>
        <v>TEADIT</v>
      </c>
      <c r="G5552" t="s">
        <v>8594</v>
      </c>
      <c r="H5552" s="62">
        <v>62948658000187</v>
      </c>
      <c r="I5552" t="s">
        <v>869</v>
      </c>
      <c r="J5552">
        <v>87</v>
      </c>
      <c r="K5552">
        <v>7939.62</v>
      </c>
    </row>
    <row r="5553" spans="1:11" x14ac:dyDescent="0.25">
      <c r="A5553" t="s">
        <v>6006</v>
      </c>
      <c r="B5553" t="str">
        <f>C5553&amp;"-"&amp;COUNTIF(C$2:C5553,C5553)</f>
        <v>223424-11</v>
      </c>
      <c r="C5553">
        <v>223424</v>
      </c>
      <c r="D5553" s="57">
        <v>45258</v>
      </c>
      <c r="E5553" s="84" t="str">
        <f>F5553&amp;"-"&amp;COUNTIF($F$2:F5553,F5553)</f>
        <v>TEADIT-553</v>
      </c>
      <c r="F5553" s="84" t="str">
        <f t="shared" si="200"/>
        <v>TEADIT</v>
      </c>
      <c r="G5553" t="s">
        <v>8594</v>
      </c>
      <c r="H5553" s="62">
        <v>62948658000187</v>
      </c>
      <c r="I5553" t="s">
        <v>869</v>
      </c>
      <c r="J5553">
        <v>75</v>
      </c>
      <c r="K5553">
        <v>9856.0300000000007</v>
      </c>
    </row>
    <row r="5554" spans="1:11" x14ac:dyDescent="0.25">
      <c r="A5554" t="s">
        <v>6006</v>
      </c>
      <c r="B5554" t="str">
        <f>C5554&amp;"-"&amp;COUNTIF(C$2:C5554,C5554)</f>
        <v>223424-12</v>
      </c>
      <c r="C5554">
        <v>223424</v>
      </c>
      <c r="D5554" s="57">
        <v>45258</v>
      </c>
      <c r="E5554" s="84" t="str">
        <f>F5554&amp;"-"&amp;COUNTIF($F$2:F5554,F5554)</f>
        <v>TEADIT-554</v>
      </c>
      <c r="F5554" s="84" t="str">
        <f t="shared" si="200"/>
        <v>TEADIT</v>
      </c>
      <c r="G5554" t="s">
        <v>8594</v>
      </c>
      <c r="H5554" s="62">
        <v>62948658000187</v>
      </c>
      <c r="I5554" t="s">
        <v>869</v>
      </c>
      <c r="J5554">
        <v>12</v>
      </c>
      <c r="K5554">
        <v>2355.7199999999998</v>
      </c>
    </row>
    <row r="5555" spans="1:11" x14ac:dyDescent="0.25">
      <c r="A5555" t="s">
        <v>6006</v>
      </c>
      <c r="B5555" t="str">
        <f>C5555&amp;"-"&amp;COUNTIF(C$2:C5555,C5555)</f>
        <v>223424-13</v>
      </c>
      <c r="C5555">
        <v>223424</v>
      </c>
      <c r="D5555" s="57">
        <v>45258</v>
      </c>
      <c r="E5555" s="84" t="str">
        <f>F5555&amp;"-"&amp;COUNTIF($F$2:F5555,F5555)</f>
        <v>TEADIT-555</v>
      </c>
      <c r="F5555" s="84" t="str">
        <f t="shared" si="200"/>
        <v>TEADIT</v>
      </c>
      <c r="G5555" t="s">
        <v>8594</v>
      </c>
      <c r="H5555" s="62">
        <v>62948658000187</v>
      </c>
      <c r="I5555" t="s">
        <v>869</v>
      </c>
      <c r="J5555">
        <v>6</v>
      </c>
      <c r="K5555">
        <v>1774.09</v>
      </c>
    </row>
    <row r="5556" spans="1:11" x14ac:dyDescent="0.25">
      <c r="A5556" t="s">
        <v>6006</v>
      </c>
      <c r="B5556" t="str">
        <f>C5556&amp;"-"&amp;COUNTIF(C$2:C5556,C5556)</f>
        <v>223424-14</v>
      </c>
      <c r="C5556">
        <v>223424</v>
      </c>
      <c r="D5556" s="57">
        <v>45258</v>
      </c>
      <c r="E5556" s="84" t="str">
        <f>F5556&amp;"-"&amp;COUNTIF($F$2:F5556,F5556)</f>
        <v>TEADIT-556</v>
      </c>
      <c r="F5556" s="84" t="str">
        <f t="shared" si="200"/>
        <v>TEADIT</v>
      </c>
      <c r="G5556" t="s">
        <v>8594</v>
      </c>
      <c r="H5556" s="62">
        <v>62948658000187</v>
      </c>
      <c r="I5556" t="s">
        <v>869</v>
      </c>
      <c r="J5556">
        <v>33</v>
      </c>
      <c r="K5556">
        <v>1275.98</v>
      </c>
    </row>
    <row r="5557" spans="1:11" x14ac:dyDescent="0.25">
      <c r="A5557" t="s">
        <v>6006</v>
      </c>
      <c r="B5557" t="str">
        <f>C5557&amp;"-"&amp;COUNTIF(C$2:C5557,C5557)</f>
        <v>223424-15</v>
      </c>
      <c r="C5557">
        <v>223424</v>
      </c>
      <c r="D5557" s="57">
        <v>45258</v>
      </c>
      <c r="E5557" s="84" t="str">
        <f>F5557&amp;"-"&amp;COUNTIF($F$2:F5557,F5557)</f>
        <v>TEADIT-557</v>
      </c>
      <c r="F5557" s="84" t="str">
        <f t="shared" si="200"/>
        <v>TEADIT</v>
      </c>
      <c r="G5557" t="s">
        <v>8594</v>
      </c>
      <c r="H5557" s="62">
        <v>62948658000187</v>
      </c>
      <c r="I5557" t="s">
        <v>869</v>
      </c>
      <c r="J5557">
        <v>7</v>
      </c>
      <c r="K5557">
        <v>425.1</v>
      </c>
    </row>
    <row r="5558" spans="1:11" x14ac:dyDescent="0.25">
      <c r="A5558" t="s">
        <v>6006</v>
      </c>
      <c r="B5558" t="str">
        <f>C5558&amp;"-"&amp;COUNTIF(C$2:C5558,C5558)</f>
        <v>223424-16</v>
      </c>
      <c r="C5558">
        <v>223424</v>
      </c>
      <c r="D5558" s="57">
        <v>45258</v>
      </c>
      <c r="E5558" s="84" t="str">
        <f>F5558&amp;"-"&amp;COUNTIF($F$2:F5558,F5558)</f>
        <v>TEADIT-558</v>
      </c>
      <c r="F5558" s="84" t="str">
        <f t="shared" si="200"/>
        <v>TEADIT</v>
      </c>
      <c r="G5558" t="s">
        <v>8594</v>
      </c>
      <c r="H5558" s="62">
        <v>62948658000187</v>
      </c>
      <c r="I5558" t="s">
        <v>869</v>
      </c>
      <c r="J5558">
        <v>51</v>
      </c>
      <c r="K5558">
        <v>25338.799999999999</v>
      </c>
    </row>
    <row r="5559" spans="1:11" x14ac:dyDescent="0.25">
      <c r="A5559" t="s">
        <v>6006</v>
      </c>
      <c r="B5559" t="str">
        <f>C5559&amp;"-"&amp;COUNTIF(C$2:C5559,C5559)</f>
        <v>223424-17</v>
      </c>
      <c r="C5559">
        <v>223424</v>
      </c>
      <c r="D5559" s="57">
        <v>45258</v>
      </c>
      <c r="E5559" s="84" t="str">
        <f>F5559&amp;"-"&amp;COUNTIF($F$2:F5559,F5559)</f>
        <v>TEADIT-559</v>
      </c>
      <c r="F5559" s="84" t="str">
        <f t="shared" si="200"/>
        <v>TEADIT</v>
      </c>
      <c r="G5559" t="s">
        <v>8594</v>
      </c>
      <c r="H5559" s="62">
        <v>62948658000187</v>
      </c>
      <c r="I5559" t="s">
        <v>869</v>
      </c>
      <c r="J5559">
        <v>9</v>
      </c>
      <c r="K5559">
        <v>7724.22</v>
      </c>
    </row>
    <row r="5560" spans="1:11" x14ac:dyDescent="0.25">
      <c r="A5560" t="s">
        <v>6006</v>
      </c>
      <c r="B5560" t="str">
        <f>C5560&amp;"-"&amp;COUNTIF(C$2:C5560,C5560)</f>
        <v>223424-18</v>
      </c>
      <c r="C5560">
        <v>223424</v>
      </c>
      <c r="D5560" s="57">
        <v>45258</v>
      </c>
      <c r="E5560" s="84" t="str">
        <f>F5560&amp;"-"&amp;COUNTIF($F$2:F5560,F5560)</f>
        <v>TEADIT-560</v>
      </c>
      <c r="F5560" s="84" t="str">
        <f t="shared" si="200"/>
        <v>TEADIT</v>
      </c>
      <c r="G5560" t="s">
        <v>8594</v>
      </c>
      <c r="H5560" s="62">
        <v>62948658000187</v>
      </c>
      <c r="I5560" t="s">
        <v>869</v>
      </c>
      <c r="J5560">
        <v>1</v>
      </c>
      <c r="K5560">
        <v>68.55</v>
      </c>
    </row>
    <row r="5561" spans="1:11" x14ac:dyDescent="0.25">
      <c r="A5561" t="s">
        <v>6006</v>
      </c>
      <c r="B5561" t="str">
        <f>C5561&amp;"-"&amp;COUNTIF(C$2:C5561,C5561)</f>
        <v>223424-19</v>
      </c>
      <c r="C5561">
        <v>223424</v>
      </c>
      <c r="D5561" s="57">
        <v>45258</v>
      </c>
      <c r="E5561" s="84" t="str">
        <f>F5561&amp;"-"&amp;COUNTIF($F$2:F5561,F5561)</f>
        <v>TEADIT-561</v>
      </c>
      <c r="F5561" s="84" t="str">
        <f t="shared" si="200"/>
        <v>TEADIT</v>
      </c>
      <c r="G5561" t="s">
        <v>8594</v>
      </c>
      <c r="H5561" s="62">
        <v>62948658000187</v>
      </c>
      <c r="I5561" t="s">
        <v>869</v>
      </c>
      <c r="J5561">
        <v>29</v>
      </c>
      <c r="K5561">
        <v>3203.83</v>
      </c>
    </row>
    <row r="5562" spans="1:11" x14ac:dyDescent="0.25">
      <c r="A5562" t="s">
        <v>6006</v>
      </c>
      <c r="B5562" t="str">
        <f>C5562&amp;"-"&amp;COUNTIF(C$2:C5562,C5562)</f>
        <v>223424-20</v>
      </c>
      <c r="C5562">
        <v>223424</v>
      </c>
      <c r="D5562" s="57">
        <v>45258</v>
      </c>
      <c r="E5562" s="84" t="str">
        <f>F5562&amp;"-"&amp;COUNTIF($F$2:F5562,F5562)</f>
        <v>TEADIT-562</v>
      </c>
      <c r="F5562" s="84" t="str">
        <f t="shared" si="200"/>
        <v>TEADIT</v>
      </c>
      <c r="G5562" t="s">
        <v>8594</v>
      </c>
      <c r="H5562" s="62">
        <v>62948658000187</v>
      </c>
      <c r="I5562" t="s">
        <v>869</v>
      </c>
      <c r="J5562">
        <v>11</v>
      </c>
      <c r="K5562">
        <v>1784.64</v>
      </c>
    </row>
    <row r="5563" spans="1:11" x14ac:dyDescent="0.25">
      <c r="A5563" t="s">
        <v>6006</v>
      </c>
      <c r="B5563" t="str">
        <f>C5563&amp;"-"&amp;COUNTIF(C$2:C5563,C5563)</f>
        <v>223424-21</v>
      </c>
      <c r="C5563">
        <v>223424</v>
      </c>
      <c r="D5563" s="57">
        <v>45258</v>
      </c>
      <c r="E5563" s="84" t="str">
        <f>F5563&amp;"-"&amp;COUNTIF($F$2:F5563,F5563)</f>
        <v>TEADIT-563</v>
      </c>
      <c r="F5563" s="84" t="str">
        <f t="shared" si="200"/>
        <v>TEADIT</v>
      </c>
      <c r="G5563" t="s">
        <v>8594</v>
      </c>
      <c r="H5563" s="62">
        <v>62948658000187</v>
      </c>
      <c r="I5563" t="s">
        <v>869</v>
      </c>
      <c r="J5563">
        <v>53</v>
      </c>
      <c r="K5563">
        <v>13434.8</v>
      </c>
    </row>
    <row r="5564" spans="1:11" x14ac:dyDescent="0.25">
      <c r="A5564" t="s">
        <v>6006</v>
      </c>
      <c r="B5564" t="str">
        <f>C5564&amp;"-"&amp;COUNTIF(C$2:C5564,C5564)</f>
        <v>223424-22</v>
      </c>
      <c r="C5564">
        <v>223424</v>
      </c>
      <c r="D5564" s="57">
        <v>45258</v>
      </c>
      <c r="E5564" s="84" t="str">
        <f>F5564&amp;"-"&amp;COUNTIF($F$2:F5564,F5564)</f>
        <v>TEADIT-564</v>
      </c>
      <c r="F5564" s="84" t="str">
        <f t="shared" si="200"/>
        <v>TEADIT</v>
      </c>
      <c r="G5564" t="s">
        <v>8594</v>
      </c>
      <c r="H5564" s="62">
        <v>62948658000187</v>
      </c>
      <c r="I5564" t="s">
        <v>869</v>
      </c>
      <c r="J5564">
        <v>12</v>
      </c>
      <c r="K5564">
        <v>4380.47</v>
      </c>
    </row>
    <row r="5565" spans="1:11" x14ac:dyDescent="0.25">
      <c r="A5565" t="s">
        <v>6007</v>
      </c>
      <c r="B5565" t="str">
        <f>C5565&amp;"-"&amp;COUNTIF(C$2:C5565,C5565)</f>
        <v>223424-23</v>
      </c>
      <c r="C5565">
        <v>223424</v>
      </c>
      <c r="D5565" s="57">
        <v>45258</v>
      </c>
      <c r="E5565" s="84" t="str">
        <f>F5565&amp;"-"&amp;COUNTIF($F$2:F5565,F5565)</f>
        <v>TEADIT-565</v>
      </c>
      <c r="F5565" s="84" t="str">
        <f t="shared" si="200"/>
        <v>TEADIT</v>
      </c>
      <c r="G5565" t="s">
        <v>8594</v>
      </c>
      <c r="H5565" s="62">
        <v>62948658000187</v>
      </c>
      <c r="I5565" t="s">
        <v>869</v>
      </c>
      <c r="J5565">
        <v>27</v>
      </c>
      <c r="K5565">
        <v>110.24</v>
      </c>
    </row>
    <row r="5566" spans="1:11" x14ac:dyDescent="0.25">
      <c r="A5566" t="s">
        <v>6007</v>
      </c>
      <c r="B5566" t="str">
        <f>C5566&amp;"-"&amp;COUNTIF(C$2:C5566,C5566)</f>
        <v>223424-24</v>
      </c>
      <c r="C5566">
        <v>223424</v>
      </c>
      <c r="D5566" s="57">
        <v>45258</v>
      </c>
      <c r="E5566" s="84" t="str">
        <f>F5566&amp;"-"&amp;COUNTIF($F$2:F5566,F5566)</f>
        <v>TEADIT-566</v>
      </c>
      <c r="F5566" s="84" t="str">
        <f t="shared" si="200"/>
        <v>TEADIT</v>
      </c>
      <c r="G5566" t="s">
        <v>8594</v>
      </c>
      <c r="H5566" s="62">
        <v>62948658000187</v>
      </c>
      <c r="I5566" t="s">
        <v>869</v>
      </c>
      <c r="J5566">
        <v>2</v>
      </c>
      <c r="K5566">
        <v>39.56</v>
      </c>
    </row>
    <row r="5567" spans="1:11" x14ac:dyDescent="0.25">
      <c r="A5567" t="s">
        <v>6007</v>
      </c>
      <c r="B5567" t="str">
        <f>C5567&amp;"-"&amp;COUNTIF(C$2:C5567,C5567)</f>
        <v>223424-25</v>
      </c>
      <c r="C5567">
        <v>223424</v>
      </c>
      <c r="D5567" s="57">
        <v>45258</v>
      </c>
      <c r="E5567" s="84" t="str">
        <f>F5567&amp;"-"&amp;COUNTIF($F$2:F5567,F5567)</f>
        <v>TEADIT-567</v>
      </c>
      <c r="F5567" s="84" t="str">
        <f t="shared" si="200"/>
        <v>TEADIT</v>
      </c>
      <c r="G5567" t="s">
        <v>8594</v>
      </c>
      <c r="H5567" s="62">
        <v>62948658000187</v>
      </c>
      <c r="I5567" t="s">
        <v>869</v>
      </c>
      <c r="J5567">
        <v>31</v>
      </c>
      <c r="K5567">
        <v>68.98</v>
      </c>
    </row>
    <row r="5568" spans="1:11" x14ac:dyDescent="0.25">
      <c r="A5568" t="s">
        <v>6006</v>
      </c>
      <c r="B5568" t="str">
        <f>C5568&amp;"-"&amp;COUNTIF(C$2:C5568,C5568)</f>
        <v>223424-26</v>
      </c>
      <c r="C5568">
        <v>223424</v>
      </c>
      <c r="D5568" s="57">
        <v>45258</v>
      </c>
      <c r="E5568" s="84" t="str">
        <f>F5568&amp;"-"&amp;COUNTIF($F$2:F5568,F5568)</f>
        <v>TEADIT-568</v>
      </c>
      <c r="F5568" s="84" t="str">
        <f t="shared" si="200"/>
        <v>TEADIT</v>
      </c>
      <c r="G5568" t="s">
        <v>8594</v>
      </c>
      <c r="H5568" s="62">
        <v>62948658000187</v>
      </c>
      <c r="I5568" t="s">
        <v>869</v>
      </c>
      <c r="J5568">
        <v>4</v>
      </c>
      <c r="K5568">
        <v>162.24</v>
      </c>
    </row>
    <row r="5569" spans="1:11" x14ac:dyDescent="0.25">
      <c r="A5569" t="s">
        <v>6007</v>
      </c>
      <c r="B5569" t="str">
        <f>C5569&amp;"-"&amp;COUNTIF(C$2:C5569,C5569)</f>
        <v>223424-27</v>
      </c>
      <c r="C5569">
        <v>223424</v>
      </c>
      <c r="D5569" s="57">
        <v>45258</v>
      </c>
      <c r="E5569" s="84" t="str">
        <f>F5569&amp;"-"&amp;COUNTIF($F$2:F5569,F5569)</f>
        <v>TEADIT-569</v>
      </c>
      <c r="F5569" s="84" t="str">
        <f t="shared" si="200"/>
        <v>TEADIT</v>
      </c>
      <c r="G5569" t="s">
        <v>8594</v>
      </c>
      <c r="H5569" s="62">
        <v>62948658000187</v>
      </c>
      <c r="I5569" t="s">
        <v>869</v>
      </c>
      <c r="J5569">
        <v>77</v>
      </c>
      <c r="K5569">
        <v>226.92</v>
      </c>
    </row>
    <row r="5570" spans="1:11" x14ac:dyDescent="0.25">
      <c r="A5570" t="s">
        <v>6007</v>
      </c>
      <c r="B5570" t="str">
        <f>C5570&amp;"-"&amp;COUNTIF(C$2:C5570,C5570)</f>
        <v>223424-28</v>
      </c>
      <c r="C5570">
        <v>223424</v>
      </c>
      <c r="D5570" s="57">
        <v>45258</v>
      </c>
      <c r="E5570" s="84" t="str">
        <f>F5570&amp;"-"&amp;COUNTIF($F$2:F5570,F5570)</f>
        <v>TEADIT-570</v>
      </c>
      <c r="F5570" s="84" t="str">
        <f t="shared" si="200"/>
        <v>TEADIT</v>
      </c>
      <c r="G5570" t="s">
        <v>8594</v>
      </c>
      <c r="H5570" s="62">
        <v>62948658000187</v>
      </c>
      <c r="I5570" t="s">
        <v>869</v>
      </c>
      <c r="J5570">
        <v>30</v>
      </c>
      <c r="K5570">
        <v>182.94</v>
      </c>
    </row>
    <row r="5571" spans="1:11" x14ac:dyDescent="0.25">
      <c r="A5571" t="s">
        <v>6007</v>
      </c>
      <c r="B5571" t="str">
        <f>C5571&amp;"-"&amp;COUNTIF(C$2:C5571,C5571)</f>
        <v>223424-29</v>
      </c>
      <c r="C5571">
        <v>223424</v>
      </c>
      <c r="D5571" s="57">
        <v>45258</v>
      </c>
      <c r="E5571" s="84" t="str">
        <f>F5571&amp;"-"&amp;COUNTIF($F$2:F5571,F5571)</f>
        <v>TEADIT-571</v>
      </c>
      <c r="F5571" s="84" t="str">
        <f t="shared" ref="F5571:F5634" si="201">LEFT(G5571,SEARCH(" ",G5571)-1)</f>
        <v>TEADIT</v>
      </c>
      <c r="G5571" t="s">
        <v>8594</v>
      </c>
      <c r="H5571" s="62">
        <v>62948658000187</v>
      </c>
      <c r="I5571" t="s">
        <v>869</v>
      </c>
      <c r="J5571">
        <v>12</v>
      </c>
      <c r="K5571">
        <v>152.5</v>
      </c>
    </row>
    <row r="5572" spans="1:11" x14ac:dyDescent="0.25">
      <c r="A5572" t="s">
        <v>6006</v>
      </c>
      <c r="B5572" t="str">
        <f>C5572&amp;"-"&amp;COUNTIF(C$2:C5572,C5572)</f>
        <v>223424-30</v>
      </c>
      <c r="C5572">
        <v>223424</v>
      </c>
      <c r="D5572" s="57">
        <v>45258</v>
      </c>
      <c r="E5572" s="84" t="str">
        <f>F5572&amp;"-"&amp;COUNTIF($F$2:F5572,F5572)</f>
        <v>TEADIT-572</v>
      </c>
      <c r="F5572" s="84" t="str">
        <f t="shared" si="201"/>
        <v>TEADIT</v>
      </c>
      <c r="G5572" t="s">
        <v>8594</v>
      </c>
      <c r="H5572" s="62">
        <v>62948658000187</v>
      </c>
      <c r="I5572" t="s">
        <v>869</v>
      </c>
      <c r="J5572">
        <v>2</v>
      </c>
      <c r="K5572">
        <v>77.33</v>
      </c>
    </row>
    <row r="5573" spans="1:11" x14ac:dyDescent="0.25">
      <c r="A5573" t="s">
        <v>6006</v>
      </c>
      <c r="B5573" t="str">
        <f>C5573&amp;"-"&amp;COUNTIF(C$2:C5573,C5573)</f>
        <v>223424-31</v>
      </c>
      <c r="C5573">
        <v>223424</v>
      </c>
      <c r="D5573" s="57">
        <v>45258</v>
      </c>
      <c r="E5573" s="84" t="str">
        <f>F5573&amp;"-"&amp;COUNTIF($F$2:F5573,F5573)</f>
        <v>TEADIT-573</v>
      </c>
      <c r="F5573" s="84" t="str">
        <f t="shared" si="201"/>
        <v>TEADIT</v>
      </c>
      <c r="G5573" t="s">
        <v>8594</v>
      </c>
      <c r="H5573" s="62">
        <v>62948658000187</v>
      </c>
      <c r="I5573" t="s">
        <v>869</v>
      </c>
      <c r="J5573">
        <v>3</v>
      </c>
      <c r="K5573">
        <v>394.24</v>
      </c>
    </row>
    <row r="5574" spans="1:11" x14ac:dyDescent="0.25">
      <c r="A5574" t="s">
        <v>6006</v>
      </c>
      <c r="B5574" t="str">
        <f>C5574&amp;"-"&amp;COUNTIF(C$2:C5574,C5574)</f>
        <v>223424-32</v>
      </c>
      <c r="C5574">
        <v>223424</v>
      </c>
      <c r="D5574" s="57">
        <v>45258</v>
      </c>
      <c r="E5574" s="84" t="str">
        <f>F5574&amp;"-"&amp;COUNTIF($F$2:F5574,F5574)</f>
        <v>TEADIT-574</v>
      </c>
      <c r="F5574" s="84" t="str">
        <f t="shared" si="201"/>
        <v>TEADIT</v>
      </c>
      <c r="G5574" t="s">
        <v>8594</v>
      </c>
      <c r="H5574" s="62">
        <v>62948658000187</v>
      </c>
      <c r="I5574" t="s">
        <v>869</v>
      </c>
      <c r="J5574">
        <v>2</v>
      </c>
      <c r="K5574">
        <v>392.62</v>
      </c>
    </row>
    <row r="5575" spans="1:11" x14ac:dyDescent="0.25">
      <c r="A5575" t="s">
        <v>6006</v>
      </c>
      <c r="B5575" t="str">
        <f>C5575&amp;"-"&amp;COUNTIF(C$2:C5575,C5575)</f>
        <v>223424-33</v>
      </c>
      <c r="C5575">
        <v>223424</v>
      </c>
      <c r="D5575" s="57">
        <v>45258</v>
      </c>
      <c r="E5575" s="84" t="str">
        <f>F5575&amp;"-"&amp;COUNTIF($F$2:F5575,F5575)</f>
        <v>TEADIT-575</v>
      </c>
      <c r="F5575" s="84" t="str">
        <f t="shared" si="201"/>
        <v>TEADIT</v>
      </c>
      <c r="G5575" t="s">
        <v>8594</v>
      </c>
      <c r="H5575" s="62">
        <v>62948658000187</v>
      </c>
      <c r="I5575" t="s">
        <v>869</v>
      </c>
      <c r="J5575">
        <v>1</v>
      </c>
      <c r="K5575">
        <v>295.68</v>
      </c>
    </row>
    <row r="5576" spans="1:11" x14ac:dyDescent="0.25">
      <c r="A5576" t="s">
        <v>6006</v>
      </c>
      <c r="B5576" t="str">
        <f>C5576&amp;"-"&amp;COUNTIF(C$2:C5576,C5576)</f>
        <v>223424-34</v>
      </c>
      <c r="C5576">
        <v>223424</v>
      </c>
      <c r="D5576" s="57">
        <v>45258</v>
      </c>
      <c r="E5576" s="84" t="str">
        <f>F5576&amp;"-"&amp;COUNTIF($F$2:F5576,F5576)</f>
        <v>TEADIT-576</v>
      </c>
      <c r="F5576" s="84" t="str">
        <f t="shared" si="201"/>
        <v>TEADIT</v>
      </c>
      <c r="G5576" t="s">
        <v>8594</v>
      </c>
      <c r="H5576" s="62">
        <v>62948658000187</v>
      </c>
      <c r="I5576" t="s">
        <v>869</v>
      </c>
      <c r="J5576">
        <v>1</v>
      </c>
      <c r="K5576">
        <v>415.33</v>
      </c>
    </row>
    <row r="5577" spans="1:11" x14ac:dyDescent="0.25">
      <c r="A5577" t="s">
        <v>6006</v>
      </c>
      <c r="B5577" t="str">
        <f>C5577&amp;"-"&amp;COUNTIF(C$2:C5577,C5577)</f>
        <v>223424-35</v>
      </c>
      <c r="C5577">
        <v>223424</v>
      </c>
      <c r="D5577" s="57">
        <v>45258</v>
      </c>
      <c r="E5577" s="84" t="str">
        <f>F5577&amp;"-"&amp;COUNTIF($F$2:F5577,F5577)</f>
        <v>TEADIT-577</v>
      </c>
      <c r="F5577" s="84" t="str">
        <f t="shared" si="201"/>
        <v>TEADIT</v>
      </c>
      <c r="G5577" t="s">
        <v>8594</v>
      </c>
      <c r="H5577" s="62">
        <v>62948658000187</v>
      </c>
      <c r="I5577" t="s">
        <v>869</v>
      </c>
      <c r="J5577">
        <v>7</v>
      </c>
      <c r="K5577">
        <v>4099.8</v>
      </c>
    </row>
    <row r="5578" spans="1:11" x14ac:dyDescent="0.25">
      <c r="A5578" t="s">
        <v>6007</v>
      </c>
      <c r="B5578" t="str">
        <f>C5578&amp;"-"&amp;COUNTIF(C$2:C5578,C5578)</f>
        <v>223424-36</v>
      </c>
      <c r="C5578">
        <v>223424</v>
      </c>
      <c r="D5578" s="57">
        <v>45258</v>
      </c>
      <c r="E5578" s="84" t="str">
        <f>F5578&amp;"-"&amp;COUNTIF($F$2:F5578,F5578)</f>
        <v>TEADIT-578</v>
      </c>
      <c r="F5578" s="84" t="str">
        <f t="shared" si="201"/>
        <v>TEADIT</v>
      </c>
      <c r="G5578" t="s">
        <v>8594</v>
      </c>
      <c r="H5578" s="62">
        <v>62948658000187</v>
      </c>
      <c r="I5578" t="s">
        <v>869</v>
      </c>
      <c r="J5578">
        <v>20</v>
      </c>
      <c r="K5578">
        <v>34.700000000000003</v>
      </c>
    </row>
    <row r="5579" spans="1:11" x14ac:dyDescent="0.25">
      <c r="A5579" t="s">
        <v>6007</v>
      </c>
      <c r="B5579" t="str">
        <f>C5579&amp;"-"&amp;COUNTIF(C$2:C5579,C5579)</f>
        <v>223424-37</v>
      </c>
      <c r="C5579">
        <v>223424</v>
      </c>
      <c r="D5579" s="57">
        <v>45258</v>
      </c>
      <c r="E5579" s="84" t="str">
        <f>F5579&amp;"-"&amp;COUNTIF($F$2:F5579,F5579)</f>
        <v>TEADIT-579</v>
      </c>
      <c r="F5579" s="84" t="str">
        <f t="shared" si="201"/>
        <v>TEADIT</v>
      </c>
      <c r="G5579" t="s">
        <v>8594</v>
      </c>
      <c r="H5579" s="62">
        <v>62948658000187</v>
      </c>
      <c r="I5579" t="s">
        <v>869</v>
      </c>
      <c r="J5579">
        <v>1</v>
      </c>
      <c r="K5579">
        <v>37.43</v>
      </c>
    </row>
    <row r="5580" spans="1:11" x14ac:dyDescent="0.25">
      <c r="A5580" t="s">
        <v>6007</v>
      </c>
      <c r="B5580" t="str">
        <f>C5580&amp;"-"&amp;COUNTIF(C$2:C5580,C5580)</f>
        <v>223424-38</v>
      </c>
      <c r="C5580">
        <v>223424</v>
      </c>
      <c r="D5580" s="57">
        <v>45258</v>
      </c>
      <c r="E5580" s="84" t="str">
        <f>F5580&amp;"-"&amp;COUNTIF($F$2:F5580,F5580)</f>
        <v>TEADIT-580</v>
      </c>
      <c r="F5580" s="84" t="str">
        <f t="shared" si="201"/>
        <v>TEADIT</v>
      </c>
      <c r="G5580" t="s">
        <v>8594</v>
      </c>
      <c r="H5580" s="62">
        <v>62948658000187</v>
      </c>
      <c r="I5580" t="s">
        <v>869</v>
      </c>
      <c r="J5580">
        <v>2</v>
      </c>
      <c r="K5580">
        <v>55.23</v>
      </c>
    </row>
    <row r="5581" spans="1:11" x14ac:dyDescent="0.25">
      <c r="A5581" t="s">
        <v>6004</v>
      </c>
      <c r="B5581" t="str">
        <f>C5581&amp;"-"&amp;COUNTIF(C$2:C5581,C5581)</f>
        <v>223425-1</v>
      </c>
      <c r="C5581">
        <v>223425</v>
      </c>
      <c r="D5581" s="57">
        <v>45258</v>
      </c>
      <c r="E5581" s="84" t="str">
        <f>F5581&amp;"-"&amp;COUNTIF($F$2:F5581,F5581)</f>
        <v>TEADIT-581</v>
      </c>
      <c r="F5581" s="84" t="str">
        <f t="shared" si="201"/>
        <v>TEADIT</v>
      </c>
      <c r="G5581" t="s">
        <v>8594</v>
      </c>
      <c r="H5581" s="62">
        <v>62948658000187</v>
      </c>
      <c r="I5581" t="s">
        <v>869</v>
      </c>
      <c r="J5581">
        <v>11</v>
      </c>
      <c r="K5581">
        <v>2343.11</v>
      </c>
    </row>
    <row r="5582" spans="1:11" x14ac:dyDescent="0.25">
      <c r="A5582" t="s">
        <v>6004</v>
      </c>
      <c r="B5582" t="str">
        <f>C5582&amp;"-"&amp;COUNTIF(C$2:C5582,C5582)</f>
        <v>223425-2</v>
      </c>
      <c r="C5582">
        <v>223425</v>
      </c>
      <c r="D5582" s="57">
        <v>45258</v>
      </c>
      <c r="E5582" s="84" t="str">
        <f>F5582&amp;"-"&amp;COUNTIF($F$2:F5582,F5582)</f>
        <v>TEADIT-582</v>
      </c>
      <c r="F5582" s="84" t="str">
        <f t="shared" si="201"/>
        <v>TEADIT</v>
      </c>
      <c r="G5582" t="s">
        <v>8594</v>
      </c>
      <c r="H5582" s="62">
        <v>62948658000187</v>
      </c>
      <c r="I5582" t="s">
        <v>869</v>
      </c>
      <c r="J5582">
        <v>9</v>
      </c>
      <c r="K5582">
        <v>21113.64</v>
      </c>
    </row>
    <row r="5583" spans="1:11" x14ac:dyDescent="0.25">
      <c r="A5583" t="s">
        <v>6004</v>
      </c>
      <c r="B5583" t="str">
        <f>C5583&amp;"-"&amp;COUNTIF(C$2:C5583,C5583)</f>
        <v>223425-3</v>
      </c>
      <c r="C5583">
        <v>223425</v>
      </c>
      <c r="D5583" s="57">
        <v>45258</v>
      </c>
      <c r="E5583" s="84" t="str">
        <f>F5583&amp;"-"&amp;COUNTIF($F$2:F5583,F5583)</f>
        <v>TEADIT-583</v>
      </c>
      <c r="F5583" s="84" t="str">
        <f t="shared" si="201"/>
        <v>TEADIT</v>
      </c>
      <c r="G5583" t="s">
        <v>8594</v>
      </c>
      <c r="H5583" s="62">
        <v>62948658000187</v>
      </c>
      <c r="I5583" t="s">
        <v>869</v>
      </c>
      <c r="J5583">
        <v>3</v>
      </c>
      <c r="K5583">
        <v>7297.11</v>
      </c>
    </row>
    <row r="5584" spans="1:11" x14ac:dyDescent="0.25">
      <c r="A5584" t="s">
        <v>6004</v>
      </c>
      <c r="B5584" t="str">
        <f>C5584&amp;"-"&amp;COUNTIF(C$2:C5584,C5584)</f>
        <v>223425-4</v>
      </c>
      <c r="C5584">
        <v>223425</v>
      </c>
      <c r="D5584" s="57">
        <v>45258</v>
      </c>
      <c r="E5584" s="84" t="str">
        <f>F5584&amp;"-"&amp;COUNTIF($F$2:F5584,F5584)</f>
        <v>TEADIT-584</v>
      </c>
      <c r="F5584" s="84" t="str">
        <f t="shared" si="201"/>
        <v>TEADIT</v>
      </c>
      <c r="G5584" t="s">
        <v>8594</v>
      </c>
      <c r="H5584" s="62">
        <v>62948658000187</v>
      </c>
      <c r="I5584" t="s">
        <v>869</v>
      </c>
      <c r="J5584">
        <v>7</v>
      </c>
      <c r="K5584">
        <v>20603.169999999998</v>
      </c>
    </row>
    <row r="5585" spans="1:11" x14ac:dyDescent="0.25">
      <c r="A5585" t="s">
        <v>6050</v>
      </c>
      <c r="B5585" t="str">
        <f>C5585&amp;"-"&amp;COUNTIF(C$2:C5585,C5585)</f>
        <v>223426-1</v>
      </c>
      <c r="C5585">
        <v>223426</v>
      </c>
      <c r="D5585" s="57">
        <v>45258</v>
      </c>
      <c r="E5585" s="84" t="str">
        <f>F5585&amp;"-"&amp;COUNTIF($F$2:F5585,F5585)</f>
        <v>TEADIT-585</v>
      </c>
      <c r="F5585" s="84" t="str">
        <f t="shared" si="201"/>
        <v>TEADIT</v>
      </c>
      <c r="G5585" t="s">
        <v>8594</v>
      </c>
      <c r="H5585" s="62">
        <v>62948658000187</v>
      </c>
      <c r="I5585" t="s">
        <v>869</v>
      </c>
      <c r="J5585">
        <v>11</v>
      </c>
      <c r="K5585">
        <v>2170.85</v>
      </c>
    </row>
    <row r="5586" spans="1:11" x14ac:dyDescent="0.25">
      <c r="A5586" t="s">
        <v>5978</v>
      </c>
      <c r="B5586" t="str">
        <f>C5586&amp;"-"&amp;COUNTIF(C$2:C5586,C5586)</f>
        <v>31455-1</v>
      </c>
      <c r="C5586">
        <v>31455</v>
      </c>
      <c r="D5586" s="57">
        <v>45258</v>
      </c>
      <c r="E5586" s="84" t="str">
        <f>F5586&amp;"-"&amp;COUNTIF($F$2:F5586,F5586)</f>
        <v>WK-207</v>
      </c>
      <c r="F5586" s="84" t="str">
        <f t="shared" si="201"/>
        <v>WK</v>
      </c>
      <c r="G5586" t="s">
        <v>8586</v>
      </c>
      <c r="H5586" s="62">
        <v>97434047000103</v>
      </c>
      <c r="I5586" t="s">
        <v>4726</v>
      </c>
      <c r="J5586">
        <v>102.48</v>
      </c>
      <c r="K5586">
        <v>38572.449999999997</v>
      </c>
    </row>
    <row r="5587" spans="1:11" x14ac:dyDescent="0.25">
      <c r="A5587" t="s">
        <v>5977</v>
      </c>
      <c r="B5587" t="str">
        <f>C5587&amp;"-"&amp;COUNTIF(C$2:C5587,C5587)</f>
        <v>31455-2</v>
      </c>
      <c r="C5587">
        <v>31455</v>
      </c>
      <c r="D5587" s="57">
        <v>45258</v>
      </c>
      <c r="E5587" s="84" t="str">
        <f>F5587&amp;"-"&amp;COUNTIF($F$2:F5587,F5587)</f>
        <v>WK-208</v>
      </c>
      <c r="F5587" s="84" t="str">
        <f t="shared" si="201"/>
        <v>WK</v>
      </c>
      <c r="G5587" t="s">
        <v>8586</v>
      </c>
      <c r="H5587" s="62">
        <v>97434047000103</v>
      </c>
      <c r="I5587" t="s">
        <v>4726</v>
      </c>
      <c r="J5587">
        <v>21.96</v>
      </c>
      <c r="K5587">
        <v>22662.720000000001</v>
      </c>
    </row>
    <row r="5588" spans="1:11" x14ac:dyDescent="0.25">
      <c r="A5588" t="s">
        <v>5989</v>
      </c>
      <c r="B5588" t="str">
        <f>C5588&amp;"-"&amp;COUNTIF(C$2:C5588,C5588)</f>
        <v>31457-1</v>
      </c>
      <c r="C5588">
        <v>31457</v>
      </c>
      <c r="D5588" s="57">
        <v>45258</v>
      </c>
      <c r="E5588" s="84" t="str">
        <f>F5588&amp;"-"&amp;COUNTIF($F$2:F5588,F5588)</f>
        <v>WK-209</v>
      </c>
      <c r="F5588" s="84" t="str">
        <f t="shared" si="201"/>
        <v>WK</v>
      </c>
      <c r="G5588" t="s">
        <v>8586</v>
      </c>
      <c r="H5588" s="62">
        <v>97434047000103</v>
      </c>
      <c r="I5588" t="s">
        <v>5984</v>
      </c>
      <c r="J5588">
        <v>72</v>
      </c>
      <c r="K5588">
        <v>10465.200000000001</v>
      </c>
    </row>
    <row r="5589" spans="1:11" x14ac:dyDescent="0.25">
      <c r="A5589" t="s">
        <v>5990</v>
      </c>
      <c r="B5589" t="str">
        <f>C5589&amp;"-"&amp;COUNTIF(C$2:C5589,C5589)</f>
        <v>31457-2</v>
      </c>
      <c r="C5589">
        <v>31457</v>
      </c>
      <c r="D5589" s="57">
        <v>45258</v>
      </c>
      <c r="E5589" s="84" t="str">
        <f>F5589&amp;"-"&amp;COUNTIF($F$2:F5589,F5589)</f>
        <v>WK-210</v>
      </c>
      <c r="F5589" s="84" t="str">
        <f t="shared" si="201"/>
        <v>WK</v>
      </c>
      <c r="G5589" t="s">
        <v>8586</v>
      </c>
      <c r="H5589" s="62">
        <v>97434047000103</v>
      </c>
      <c r="I5589" t="s">
        <v>5984</v>
      </c>
      <c r="J5589">
        <v>72</v>
      </c>
      <c r="K5589">
        <v>16796.88</v>
      </c>
    </row>
    <row r="5590" spans="1:11" x14ac:dyDescent="0.25">
      <c r="A5590" t="s">
        <v>5990</v>
      </c>
      <c r="B5590" t="str">
        <f>C5590&amp;"-"&amp;COUNTIF(C$2:C5590,C5590)</f>
        <v>31457-3</v>
      </c>
      <c r="C5590">
        <v>31457</v>
      </c>
      <c r="D5590" s="57">
        <v>45258</v>
      </c>
      <c r="E5590" s="84" t="str">
        <f>F5590&amp;"-"&amp;COUNTIF($F$2:F5590,F5590)</f>
        <v>WK-211</v>
      </c>
      <c r="F5590" s="84" t="str">
        <f t="shared" si="201"/>
        <v>WK</v>
      </c>
      <c r="G5590" t="s">
        <v>8586</v>
      </c>
      <c r="H5590" s="62">
        <v>97434047000103</v>
      </c>
      <c r="I5590" t="s">
        <v>5984</v>
      </c>
      <c r="J5590">
        <v>54</v>
      </c>
      <c r="K5590">
        <v>25598.7</v>
      </c>
    </row>
    <row r="5591" spans="1:11" x14ac:dyDescent="0.25">
      <c r="A5591" t="s">
        <v>5985</v>
      </c>
      <c r="B5591" t="str">
        <f>C5591&amp;"-"&amp;COUNTIF(C$2:C5591,C5591)</f>
        <v>31457-4</v>
      </c>
      <c r="C5591">
        <v>31457</v>
      </c>
      <c r="D5591" s="57">
        <v>45258</v>
      </c>
      <c r="E5591" s="84" t="str">
        <f>F5591&amp;"-"&amp;COUNTIF($F$2:F5591,F5591)</f>
        <v>WK-212</v>
      </c>
      <c r="F5591" s="84" t="str">
        <f t="shared" si="201"/>
        <v>WK</v>
      </c>
      <c r="G5591" t="s">
        <v>8586</v>
      </c>
      <c r="H5591" s="62">
        <v>97434047000103</v>
      </c>
      <c r="I5591" t="s">
        <v>5984</v>
      </c>
      <c r="J5591">
        <v>18</v>
      </c>
      <c r="K5591">
        <v>2154.6</v>
      </c>
    </row>
    <row r="5592" spans="1:11" x14ac:dyDescent="0.25">
      <c r="A5592" t="s">
        <v>5990</v>
      </c>
      <c r="B5592" t="str">
        <f>C5592&amp;"-"&amp;COUNTIF(C$2:C5592,C5592)</f>
        <v>31457-5</v>
      </c>
      <c r="C5592">
        <v>31457</v>
      </c>
      <c r="D5592" s="57">
        <v>45258</v>
      </c>
      <c r="E5592" s="84" t="str">
        <f>F5592&amp;"-"&amp;COUNTIF($F$2:F5592,F5592)</f>
        <v>WK-213</v>
      </c>
      <c r="F5592" s="84" t="str">
        <f t="shared" si="201"/>
        <v>WK</v>
      </c>
      <c r="G5592" t="s">
        <v>8586</v>
      </c>
      <c r="H5592" s="62">
        <v>97434047000103</v>
      </c>
      <c r="I5592" t="s">
        <v>5984</v>
      </c>
      <c r="J5592">
        <v>12</v>
      </c>
      <c r="K5592">
        <v>11861.16</v>
      </c>
    </row>
    <row r="5593" spans="1:11" x14ac:dyDescent="0.25">
      <c r="A5593" t="s">
        <v>5987</v>
      </c>
      <c r="B5593" t="str">
        <f>C5593&amp;"-"&amp;COUNTIF(C$2:C5593,C5593)</f>
        <v>31457-6</v>
      </c>
      <c r="C5593">
        <v>31457</v>
      </c>
      <c r="D5593" s="57">
        <v>45258</v>
      </c>
      <c r="E5593" s="84" t="str">
        <f>F5593&amp;"-"&amp;COUNTIF($F$2:F5593,F5593)</f>
        <v>WK-214</v>
      </c>
      <c r="F5593" s="84" t="str">
        <f t="shared" si="201"/>
        <v>WK</v>
      </c>
      <c r="G5593" t="s">
        <v>8586</v>
      </c>
      <c r="H5593" s="62">
        <v>97434047000103</v>
      </c>
      <c r="I5593" t="s">
        <v>5984</v>
      </c>
      <c r="J5593">
        <v>6</v>
      </c>
      <c r="K5593">
        <v>404.7</v>
      </c>
    </row>
    <row r="5594" spans="1:11" x14ac:dyDescent="0.25">
      <c r="A5594" t="s">
        <v>5987</v>
      </c>
      <c r="B5594" t="str">
        <f>C5594&amp;"-"&amp;COUNTIF(C$2:C5594,C5594)</f>
        <v>31457-7</v>
      </c>
      <c r="C5594">
        <v>31457</v>
      </c>
      <c r="D5594" s="57">
        <v>45258</v>
      </c>
      <c r="E5594" s="84" t="str">
        <f>F5594&amp;"-"&amp;COUNTIF($F$2:F5594,F5594)</f>
        <v>WK-215</v>
      </c>
      <c r="F5594" s="84" t="str">
        <f t="shared" si="201"/>
        <v>WK</v>
      </c>
      <c r="G5594" t="s">
        <v>8586</v>
      </c>
      <c r="H5594" s="62">
        <v>97434047000103</v>
      </c>
      <c r="I5594" t="s">
        <v>5984</v>
      </c>
      <c r="J5594">
        <v>24</v>
      </c>
      <c r="K5594">
        <v>5598.96</v>
      </c>
    </row>
    <row r="5595" spans="1:11" x14ac:dyDescent="0.25">
      <c r="A5595" t="s">
        <v>5983</v>
      </c>
      <c r="B5595" t="str">
        <f>C5595&amp;"-"&amp;COUNTIF(C$2:C5595,C5595)</f>
        <v>31457-8</v>
      </c>
      <c r="C5595">
        <v>31457</v>
      </c>
      <c r="D5595" s="57">
        <v>45258</v>
      </c>
      <c r="E5595" s="84" t="str">
        <f>F5595&amp;"-"&amp;COUNTIF($F$2:F5595,F5595)</f>
        <v>WK-216</v>
      </c>
      <c r="F5595" s="84" t="str">
        <f t="shared" si="201"/>
        <v>WK</v>
      </c>
      <c r="G5595" t="s">
        <v>8586</v>
      </c>
      <c r="H5595" s="62">
        <v>97434047000103</v>
      </c>
      <c r="I5595" t="s">
        <v>5984</v>
      </c>
      <c r="J5595">
        <v>12</v>
      </c>
      <c r="K5595">
        <v>933.72</v>
      </c>
    </row>
    <row r="5596" spans="1:11" x14ac:dyDescent="0.25">
      <c r="A5596" t="s">
        <v>5987</v>
      </c>
      <c r="B5596" t="str">
        <f>C5596&amp;"-"&amp;COUNTIF(C$2:C5596,C5596)</f>
        <v>31457-9</v>
      </c>
      <c r="C5596">
        <v>31457</v>
      </c>
      <c r="D5596" s="57">
        <v>45258</v>
      </c>
      <c r="E5596" s="84" t="str">
        <f>F5596&amp;"-"&amp;COUNTIF($F$2:F5596,F5596)</f>
        <v>WK-217</v>
      </c>
      <c r="F5596" s="84" t="str">
        <f t="shared" si="201"/>
        <v>WK</v>
      </c>
      <c r="G5596" t="s">
        <v>8586</v>
      </c>
      <c r="H5596" s="62">
        <v>97434047000103</v>
      </c>
      <c r="I5596" t="s">
        <v>5984</v>
      </c>
      <c r="J5596">
        <v>24</v>
      </c>
      <c r="K5596">
        <v>5231.5200000000004</v>
      </c>
    </row>
    <row r="5597" spans="1:11" x14ac:dyDescent="0.25">
      <c r="A5597" t="s">
        <v>5989</v>
      </c>
      <c r="B5597" t="str">
        <f>C5597&amp;"-"&amp;COUNTIF(C$2:C5597,C5597)</f>
        <v>31470-1</v>
      </c>
      <c r="C5597">
        <v>31470</v>
      </c>
      <c r="D5597" s="57">
        <v>45258</v>
      </c>
      <c r="E5597" s="84" t="str">
        <f>F5597&amp;"-"&amp;COUNTIF($F$2:F5597,F5597)</f>
        <v>WK-218</v>
      </c>
      <c r="F5597" s="84" t="str">
        <f t="shared" si="201"/>
        <v>WK</v>
      </c>
      <c r="G5597" t="s">
        <v>8586</v>
      </c>
      <c r="H5597" s="62">
        <v>97434047000103</v>
      </c>
      <c r="I5597" t="s">
        <v>5984</v>
      </c>
      <c r="J5597">
        <v>102</v>
      </c>
      <c r="K5597">
        <v>37597.199999999997</v>
      </c>
    </row>
    <row r="5598" spans="1:11" x14ac:dyDescent="0.25">
      <c r="A5598" t="s">
        <v>5985</v>
      </c>
      <c r="B5598" t="str">
        <f>C5598&amp;"-"&amp;COUNTIF(C$2:C5598,C5598)</f>
        <v>31470-2</v>
      </c>
      <c r="C5598">
        <v>31470</v>
      </c>
      <c r="D5598" s="57">
        <v>45258</v>
      </c>
      <c r="E5598" s="84" t="str">
        <f>F5598&amp;"-"&amp;COUNTIF($F$2:F5598,F5598)</f>
        <v>WK-219</v>
      </c>
      <c r="F5598" s="84" t="str">
        <f t="shared" si="201"/>
        <v>WK</v>
      </c>
      <c r="G5598" t="s">
        <v>8586</v>
      </c>
      <c r="H5598" s="62">
        <v>97434047000103</v>
      </c>
      <c r="I5598" t="s">
        <v>5984</v>
      </c>
      <c r="J5598">
        <v>384</v>
      </c>
      <c r="K5598">
        <v>51436.800000000003</v>
      </c>
    </row>
    <row r="5599" spans="1:11" x14ac:dyDescent="0.25">
      <c r="A5599" t="s">
        <v>5977</v>
      </c>
      <c r="B5599" t="str">
        <f>C5599&amp;"-"&amp;COUNTIF(C$2:C5599,C5599)</f>
        <v>31470-3</v>
      </c>
      <c r="C5599">
        <v>31470</v>
      </c>
      <c r="D5599" s="57">
        <v>45258</v>
      </c>
      <c r="E5599" s="84" t="str">
        <f>F5599&amp;"-"&amp;COUNTIF($F$2:F5599,F5599)</f>
        <v>WK-220</v>
      </c>
      <c r="F5599" s="84" t="str">
        <f t="shared" si="201"/>
        <v>WK</v>
      </c>
      <c r="G5599" t="s">
        <v>8586</v>
      </c>
      <c r="H5599" s="62">
        <v>97434047000103</v>
      </c>
      <c r="I5599" t="s">
        <v>4726</v>
      </c>
      <c r="J5599">
        <v>2.4</v>
      </c>
      <c r="K5599">
        <v>1593.72</v>
      </c>
    </row>
    <row r="5600" spans="1:11" x14ac:dyDescent="0.25">
      <c r="A5600" t="s">
        <v>5978</v>
      </c>
      <c r="B5600" t="str">
        <f>C5600&amp;"-"&amp;COUNTIF(C$2:C5600,C5600)</f>
        <v>31470-4</v>
      </c>
      <c r="C5600">
        <v>31470</v>
      </c>
      <c r="D5600" s="57">
        <v>45258</v>
      </c>
      <c r="E5600" s="84" t="str">
        <f>F5600&amp;"-"&amp;COUNTIF($F$2:F5600,F5600)</f>
        <v>WK-221</v>
      </c>
      <c r="F5600" s="84" t="str">
        <f t="shared" si="201"/>
        <v>WK</v>
      </c>
      <c r="G5600" t="s">
        <v>8586</v>
      </c>
      <c r="H5600" s="62">
        <v>97434047000103</v>
      </c>
      <c r="I5600" t="s">
        <v>4726</v>
      </c>
      <c r="J5600">
        <v>3.6</v>
      </c>
      <c r="K5600">
        <v>1819.44</v>
      </c>
    </row>
    <row r="5601" spans="1:11" x14ac:dyDescent="0.25">
      <c r="A5601" t="s">
        <v>5986</v>
      </c>
      <c r="B5601" t="str">
        <f>C5601&amp;"-"&amp;COUNTIF(C$2:C5601,C5601)</f>
        <v>31470-5</v>
      </c>
      <c r="C5601">
        <v>31470</v>
      </c>
      <c r="D5601" s="57">
        <v>45258</v>
      </c>
      <c r="E5601" s="84" t="str">
        <f>F5601&amp;"-"&amp;COUNTIF($F$2:F5601,F5601)</f>
        <v>WK-222</v>
      </c>
      <c r="F5601" s="84" t="str">
        <f t="shared" si="201"/>
        <v>WK</v>
      </c>
      <c r="G5601" t="s">
        <v>8586</v>
      </c>
      <c r="H5601" s="62">
        <v>97434047000103</v>
      </c>
      <c r="I5601" t="s">
        <v>5984</v>
      </c>
      <c r="J5601">
        <v>12</v>
      </c>
      <c r="K5601">
        <v>91.2</v>
      </c>
    </row>
    <row r="5602" spans="1:11" x14ac:dyDescent="0.25">
      <c r="A5602" t="s">
        <v>5983</v>
      </c>
      <c r="B5602" t="str">
        <f>C5602&amp;"-"&amp;COUNTIF(C$2:C5602,C5602)</f>
        <v>31470-6</v>
      </c>
      <c r="C5602">
        <v>31470</v>
      </c>
      <c r="D5602" s="57">
        <v>45258</v>
      </c>
      <c r="E5602" s="84" t="str">
        <f>F5602&amp;"-"&amp;COUNTIF($F$2:F5602,F5602)</f>
        <v>WK-223</v>
      </c>
      <c r="F5602" s="84" t="str">
        <f t="shared" si="201"/>
        <v>WK</v>
      </c>
      <c r="G5602" t="s">
        <v>8586</v>
      </c>
      <c r="H5602" s="62">
        <v>97434047000103</v>
      </c>
      <c r="I5602" t="s">
        <v>5984</v>
      </c>
      <c r="J5602">
        <v>378</v>
      </c>
      <c r="K5602">
        <v>18385.919999999998</v>
      </c>
    </row>
    <row r="5603" spans="1:11" x14ac:dyDescent="0.25">
      <c r="A5603" t="s">
        <v>5991</v>
      </c>
      <c r="B5603" t="str">
        <f>C5603&amp;"-"&amp;COUNTIF(C$2:C5603,C5603)</f>
        <v>698496-1</v>
      </c>
      <c r="C5603">
        <v>698496</v>
      </c>
      <c r="D5603" s="57">
        <v>45259</v>
      </c>
      <c r="E5603" s="84" t="str">
        <f>F5603&amp;"-"&amp;COUNTIF($F$2:F5603,F5603)</f>
        <v>ACOTUBO-59</v>
      </c>
      <c r="F5603" s="84" t="str">
        <f t="shared" si="201"/>
        <v>ACOTUBO</v>
      </c>
      <c r="G5603" t="s">
        <v>8587</v>
      </c>
      <c r="H5603" s="62">
        <v>43919968000129</v>
      </c>
      <c r="I5603" t="s">
        <v>5984</v>
      </c>
      <c r="J5603">
        <v>6.01</v>
      </c>
      <c r="K5603">
        <v>9022.75</v>
      </c>
    </row>
    <row r="5604" spans="1:11" x14ac:dyDescent="0.25">
      <c r="A5604" t="s">
        <v>5991</v>
      </c>
      <c r="B5604" t="str">
        <f>C5604&amp;"-"&amp;COUNTIF(C$2:C5604,C5604)</f>
        <v>698496-2</v>
      </c>
      <c r="C5604">
        <v>698496</v>
      </c>
      <c r="D5604" s="57">
        <v>45259</v>
      </c>
      <c r="E5604" s="84" t="str">
        <f>F5604&amp;"-"&amp;COUNTIF($F$2:F5604,F5604)</f>
        <v>ACOTUBO-60</v>
      </c>
      <c r="F5604" s="84" t="str">
        <f t="shared" si="201"/>
        <v>ACOTUBO</v>
      </c>
      <c r="G5604" t="s">
        <v>8587</v>
      </c>
      <c r="H5604" s="62">
        <v>43919968000129</v>
      </c>
      <c r="I5604" t="s">
        <v>5984</v>
      </c>
      <c r="J5604">
        <v>5.99</v>
      </c>
      <c r="K5604">
        <v>7595.14</v>
      </c>
    </row>
    <row r="5605" spans="1:11" x14ac:dyDescent="0.25">
      <c r="A5605" t="s">
        <v>5991</v>
      </c>
      <c r="B5605" t="str">
        <f>C5605&amp;"-"&amp;COUNTIF(C$2:C5605,C5605)</f>
        <v>698496-3</v>
      </c>
      <c r="C5605">
        <v>698496</v>
      </c>
      <c r="D5605" s="57">
        <v>45259</v>
      </c>
      <c r="E5605" s="84" t="str">
        <f>F5605&amp;"-"&amp;COUNTIF($F$2:F5605,F5605)</f>
        <v>ACOTUBO-61</v>
      </c>
      <c r="F5605" s="84" t="str">
        <f t="shared" si="201"/>
        <v>ACOTUBO</v>
      </c>
      <c r="G5605" t="s">
        <v>8587</v>
      </c>
      <c r="H5605" s="62">
        <v>43919968000129</v>
      </c>
      <c r="I5605" t="s">
        <v>5984</v>
      </c>
      <c r="J5605">
        <v>12.56</v>
      </c>
      <c r="K5605">
        <v>2644.26</v>
      </c>
    </row>
    <row r="5606" spans="1:11" x14ac:dyDescent="0.25">
      <c r="A5606" t="s">
        <v>5991</v>
      </c>
      <c r="B5606" t="str">
        <f>C5606&amp;"-"&amp;COUNTIF(C$2:C5606,C5606)</f>
        <v>698496-4</v>
      </c>
      <c r="C5606">
        <v>698496</v>
      </c>
      <c r="D5606" s="57">
        <v>45259</v>
      </c>
      <c r="E5606" s="84" t="str">
        <f>F5606&amp;"-"&amp;COUNTIF($F$2:F5606,F5606)</f>
        <v>ACOTUBO-62</v>
      </c>
      <c r="F5606" s="84" t="str">
        <f t="shared" si="201"/>
        <v>ACOTUBO</v>
      </c>
      <c r="G5606" t="s">
        <v>8587</v>
      </c>
      <c r="H5606" s="62">
        <v>43919968000129</v>
      </c>
      <c r="I5606" t="s">
        <v>5984</v>
      </c>
      <c r="J5606">
        <v>25.1</v>
      </c>
      <c r="K5606">
        <v>5284.3</v>
      </c>
    </row>
    <row r="5607" spans="1:11" x14ac:dyDescent="0.25">
      <c r="A5607" t="s">
        <v>6003</v>
      </c>
      <c r="B5607" t="str">
        <f>C5607&amp;"-"&amp;COUNTIF(C$2:C5607,C5607)</f>
        <v>698496-5</v>
      </c>
      <c r="C5607">
        <v>698496</v>
      </c>
      <c r="D5607" s="57">
        <v>45259</v>
      </c>
      <c r="E5607" s="84" t="str">
        <f>F5607&amp;"-"&amp;COUNTIF($F$2:F5607,F5607)</f>
        <v>ACOTUBO-63</v>
      </c>
      <c r="F5607" s="84" t="str">
        <f t="shared" si="201"/>
        <v>ACOTUBO</v>
      </c>
      <c r="G5607" t="s">
        <v>8587</v>
      </c>
      <c r="H5607" s="62">
        <v>43919968000129</v>
      </c>
      <c r="I5607" t="s">
        <v>5984</v>
      </c>
      <c r="J5607">
        <v>6</v>
      </c>
      <c r="K5607">
        <v>17139.78</v>
      </c>
    </row>
    <row r="5608" spans="1:11" x14ac:dyDescent="0.25">
      <c r="A5608" t="s">
        <v>5968</v>
      </c>
      <c r="B5608" t="str">
        <f>C5608&amp;"-"&amp;COUNTIF(C$2:C5608,C5608)</f>
        <v>74336-1</v>
      </c>
      <c r="C5608">
        <v>74336</v>
      </c>
      <c r="D5608" s="57">
        <v>45259</v>
      </c>
      <c r="E5608" s="84" t="str">
        <f>F5608&amp;"-"&amp;COUNTIF($F$2:F5608,F5608)</f>
        <v>JOTUN-161</v>
      </c>
      <c r="F5608" s="84" t="str">
        <f t="shared" si="201"/>
        <v>JOTUN</v>
      </c>
      <c r="G5608" t="s">
        <v>8585</v>
      </c>
      <c r="H5608" s="62">
        <v>2907585000404</v>
      </c>
      <c r="I5608" t="s">
        <v>869</v>
      </c>
      <c r="J5608">
        <v>125</v>
      </c>
      <c r="K5608">
        <v>12010</v>
      </c>
    </row>
    <row r="5609" spans="1:11" x14ac:dyDescent="0.25">
      <c r="A5609" t="s">
        <v>5968</v>
      </c>
      <c r="B5609" t="str">
        <f>C5609&amp;"-"&amp;COUNTIF(C$2:C5609,C5609)</f>
        <v>74336-2</v>
      </c>
      <c r="C5609">
        <v>74336</v>
      </c>
      <c r="D5609" s="57">
        <v>45259</v>
      </c>
      <c r="E5609" s="84" t="str">
        <f>F5609&amp;"-"&amp;COUNTIF($F$2:F5609,F5609)</f>
        <v>JOTUN-162</v>
      </c>
      <c r="F5609" s="84" t="str">
        <f t="shared" si="201"/>
        <v>JOTUN</v>
      </c>
      <c r="G5609" t="s">
        <v>8585</v>
      </c>
      <c r="H5609" s="62">
        <v>2907585000404</v>
      </c>
      <c r="I5609" t="s">
        <v>869</v>
      </c>
      <c r="J5609">
        <v>15</v>
      </c>
      <c r="K5609">
        <v>9606.8700000000008</v>
      </c>
    </row>
    <row r="5610" spans="1:11" x14ac:dyDescent="0.25">
      <c r="A5610" t="s">
        <v>5968</v>
      </c>
      <c r="B5610" t="str">
        <f>C5610&amp;"-"&amp;COUNTIF(C$2:C5610,C5610)</f>
        <v>74336-3</v>
      </c>
      <c r="C5610">
        <v>74336</v>
      </c>
      <c r="D5610" s="57">
        <v>45259</v>
      </c>
      <c r="E5610" s="84" t="str">
        <f>F5610&amp;"-"&amp;COUNTIF($F$2:F5610,F5610)</f>
        <v>JOTUN-163</v>
      </c>
      <c r="F5610" s="84" t="str">
        <f t="shared" si="201"/>
        <v>JOTUN</v>
      </c>
      <c r="G5610" t="s">
        <v>8585</v>
      </c>
      <c r="H5610" s="62">
        <v>2907585000404</v>
      </c>
      <c r="I5610" t="s">
        <v>869</v>
      </c>
      <c r="J5610">
        <v>386</v>
      </c>
      <c r="K5610">
        <v>60470.76</v>
      </c>
    </row>
    <row r="5611" spans="1:11" x14ac:dyDescent="0.25">
      <c r="A5611" t="s">
        <v>5968</v>
      </c>
      <c r="B5611" t="str">
        <f>C5611&amp;"-"&amp;COUNTIF(C$2:C5611,C5611)</f>
        <v>74336-4</v>
      </c>
      <c r="C5611">
        <v>74336</v>
      </c>
      <c r="D5611" s="57">
        <v>45259</v>
      </c>
      <c r="E5611" s="84" t="str">
        <f>F5611&amp;"-"&amp;COUNTIF($F$2:F5611,F5611)</f>
        <v>JOTUN-164</v>
      </c>
      <c r="F5611" s="84" t="str">
        <f t="shared" si="201"/>
        <v>JOTUN</v>
      </c>
      <c r="G5611" t="s">
        <v>8585</v>
      </c>
      <c r="H5611" s="62">
        <v>2907585000404</v>
      </c>
      <c r="I5611" t="s">
        <v>869</v>
      </c>
      <c r="J5611">
        <v>20</v>
      </c>
      <c r="K5611">
        <v>20347.599999999999</v>
      </c>
    </row>
    <row r="5612" spans="1:11" x14ac:dyDescent="0.25">
      <c r="A5612" t="s">
        <v>5968</v>
      </c>
      <c r="B5612" t="str">
        <f>C5612&amp;"-"&amp;COUNTIF(C$2:C5612,C5612)</f>
        <v>74336-5</v>
      </c>
      <c r="C5612">
        <v>74336</v>
      </c>
      <c r="D5612" s="57">
        <v>45259</v>
      </c>
      <c r="E5612" s="84" t="str">
        <f>F5612&amp;"-"&amp;COUNTIF($F$2:F5612,F5612)</f>
        <v>JOTUN-165</v>
      </c>
      <c r="F5612" s="84" t="str">
        <f t="shared" si="201"/>
        <v>JOTUN</v>
      </c>
      <c r="G5612" t="s">
        <v>8585</v>
      </c>
      <c r="H5612" s="62">
        <v>2907585000404</v>
      </c>
      <c r="I5612" t="s">
        <v>869</v>
      </c>
      <c r="J5612">
        <v>85</v>
      </c>
      <c r="K5612">
        <v>54438.93</v>
      </c>
    </row>
    <row r="5613" spans="1:11" x14ac:dyDescent="0.25">
      <c r="A5613" t="s">
        <v>5968</v>
      </c>
      <c r="B5613" t="str">
        <f>C5613&amp;"-"&amp;COUNTIF(C$2:C5613,C5613)</f>
        <v>74336-6</v>
      </c>
      <c r="C5613">
        <v>74336</v>
      </c>
      <c r="D5613" s="57">
        <v>45259</v>
      </c>
      <c r="E5613" s="84" t="str">
        <f>F5613&amp;"-"&amp;COUNTIF($F$2:F5613,F5613)</f>
        <v>JOTUN-166</v>
      </c>
      <c r="F5613" s="84" t="str">
        <f t="shared" si="201"/>
        <v>JOTUN</v>
      </c>
      <c r="G5613" t="s">
        <v>8585</v>
      </c>
      <c r="H5613" s="62">
        <v>2907585000404</v>
      </c>
      <c r="I5613" t="s">
        <v>869</v>
      </c>
      <c r="J5613">
        <v>23</v>
      </c>
      <c r="K5613">
        <v>11654.93</v>
      </c>
    </row>
    <row r="5614" spans="1:11" x14ac:dyDescent="0.25">
      <c r="A5614" t="s">
        <v>5968</v>
      </c>
      <c r="B5614" t="str">
        <f>C5614&amp;"-"&amp;COUNTIF(C$2:C5614,C5614)</f>
        <v>74336-7</v>
      </c>
      <c r="C5614">
        <v>74336</v>
      </c>
      <c r="D5614" s="57">
        <v>45259</v>
      </c>
      <c r="E5614" s="84" t="str">
        <f>F5614&amp;"-"&amp;COUNTIF($F$2:F5614,F5614)</f>
        <v>JOTUN-167</v>
      </c>
      <c r="F5614" s="84" t="str">
        <f t="shared" si="201"/>
        <v>JOTUN</v>
      </c>
      <c r="G5614" t="s">
        <v>8585</v>
      </c>
      <c r="H5614" s="62">
        <v>2907585000404</v>
      </c>
      <c r="I5614" t="s">
        <v>869</v>
      </c>
      <c r="J5614">
        <v>143</v>
      </c>
      <c r="K5614">
        <v>24422.11</v>
      </c>
    </row>
    <row r="5615" spans="1:11" x14ac:dyDescent="0.25">
      <c r="A5615" t="s">
        <v>5968</v>
      </c>
      <c r="B5615" t="str">
        <f>C5615&amp;"-"&amp;COUNTIF(C$2:C5615,C5615)</f>
        <v>74336-8</v>
      </c>
      <c r="C5615">
        <v>74336</v>
      </c>
      <c r="D5615" s="57">
        <v>45259</v>
      </c>
      <c r="E5615" s="84" t="str">
        <f>F5615&amp;"-"&amp;COUNTIF($F$2:F5615,F5615)</f>
        <v>JOTUN-168</v>
      </c>
      <c r="F5615" s="84" t="str">
        <f t="shared" si="201"/>
        <v>JOTUN</v>
      </c>
      <c r="G5615" t="s">
        <v>8585</v>
      </c>
      <c r="H5615" s="62">
        <v>2907585000404</v>
      </c>
      <c r="I5615" t="s">
        <v>869</v>
      </c>
      <c r="J5615">
        <v>386</v>
      </c>
      <c r="K5615">
        <v>169056.42</v>
      </c>
    </row>
    <row r="5616" spans="1:11" x14ac:dyDescent="0.25">
      <c r="A5616" t="s">
        <v>5968</v>
      </c>
      <c r="B5616" t="str">
        <f>C5616&amp;"-"&amp;COUNTIF(C$2:C5616,C5616)</f>
        <v>74336-9</v>
      </c>
      <c r="C5616">
        <v>74336</v>
      </c>
      <c r="D5616" s="57">
        <v>45259</v>
      </c>
      <c r="E5616" s="84" t="str">
        <f>F5616&amp;"-"&amp;COUNTIF($F$2:F5616,F5616)</f>
        <v>JOTUN-169</v>
      </c>
      <c r="F5616" s="84" t="str">
        <f t="shared" si="201"/>
        <v>JOTUN</v>
      </c>
      <c r="G5616" t="s">
        <v>8585</v>
      </c>
      <c r="H5616" s="62">
        <v>2907585000404</v>
      </c>
      <c r="I5616" t="s">
        <v>869</v>
      </c>
      <c r="J5616">
        <v>125</v>
      </c>
      <c r="K5616">
        <v>59340</v>
      </c>
    </row>
    <row r="5617" spans="1:11" x14ac:dyDescent="0.25">
      <c r="A5617" t="s">
        <v>6051</v>
      </c>
      <c r="B5617" t="str">
        <f>C5617&amp;"-"&amp;COUNTIF(C$2:C5617,C5617)</f>
        <v>12468-1</v>
      </c>
      <c r="C5617">
        <v>12468</v>
      </c>
      <c r="D5617" s="57">
        <v>45259</v>
      </c>
      <c r="E5617" s="84" t="str">
        <f>F5617&amp;"-"&amp;COUNTIF($F$2:F5617,F5617)</f>
        <v>SIENA-1</v>
      </c>
      <c r="F5617" s="84" t="str">
        <f t="shared" si="201"/>
        <v>SIENA</v>
      </c>
      <c r="G5617" t="s">
        <v>8619</v>
      </c>
      <c r="H5617" s="62">
        <v>26662248000101</v>
      </c>
      <c r="I5617" t="s">
        <v>4726</v>
      </c>
      <c r="J5617">
        <v>1</v>
      </c>
      <c r="K5617">
        <v>176</v>
      </c>
    </row>
    <row r="5618" spans="1:11" x14ac:dyDescent="0.25">
      <c r="A5618" t="s">
        <v>6005</v>
      </c>
      <c r="B5618" t="str">
        <f>C5618&amp;"-"&amp;COUNTIF(C$2:C5618,C5618)</f>
        <v>12468-2</v>
      </c>
      <c r="C5618">
        <v>12468</v>
      </c>
      <c r="D5618" s="57">
        <v>45259</v>
      </c>
      <c r="E5618" s="84" t="str">
        <f>F5618&amp;"-"&amp;COUNTIF($F$2:F5618,F5618)</f>
        <v>SIENA-2</v>
      </c>
      <c r="F5618" s="84" t="str">
        <f t="shared" si="201"/>
        <v>SIENA</v>
      </c>
      <c r="G5618" t="s">
        <v>8619</v>
      </c>
      <c r="H5618" s="62">
        <v>26662248000101</v>
      </c>
      <c r="I5618" t="s">
        <v>4726</v>
      </c>
      <c r="J5618">
        <v>1</v>
      </c>
      <c r="K5618">
        <v>220</v>
      </c>
    </row>
    <row r="5619" spans="1:11" x14ac:dyDescent="0.25">
      <c r="A5619" t="s">
        <v>5977</v>
      </c>
      <c r="B5619" t="str">
        <f>C5619&amp;"-"&amp;COUNTIF(C$2:C5619,C5619)</f>
        <v>31504-1</v>
      </c>
      <c r="C5619">
        <v>31504</v>
      </c>
      <c r="D5619" s="57">
        <v>45259</v>
      </c>
      <c r="E5619" s="84" t="str">
        <f>F5619&amp;"-"&amp;COUNTIF($F$2:F5619,F5619)</f>
        <v>WK-224</v>
      </c>
      <c r="F5619" s="84" t="str">
        <f t="shared" si="201"/>
        <v>WK</v>
      </c>
      <c r="G5619" t="s">
        <v>8586</v>
      </c>
      <c r="H5619" s="62">
        <v>97434047000103</v>
      </c>
      <c r="I5619" t="s">
        <v>4726</v>
      </c>
      <c r="J5619">
        <v>7.32</v>
      </c>
      <c r="K5619">
        <v>4860.8500000000004</v>
      </c>
    </row>
    <row r="5620" spans="1:11" x14ac:dyDescent="0.25">
      <c r="A5620" t="s">
        <v>5978</v>
      </c>
      <c r="B5620" t="str">
        <f>C5620&amp;"-"&amp;COUNTIF(C$2:C5620,C5620)</f>
        <v>31504-2</v>
      </c>
      <c r="C5620">
        <v>31504</v>
      </c>
      <c r="D5620" s="57">
        <v>45259</v>
      </c>
      <c r="E5620" s="84" t="str">
        <f>F5620&amp;"-"&amp;COUNTIF($F$2:F5620,F5620)</f>
        <v>WK-225</v>
      </c>
      <c r="F5620" s="84" t="str">
        <f t="shared" si="201"/>
        <v>WK</v>
      </c>
      <c r="G5620" t="s">
        <v>8586</v>
      </c>
      <c r="H5620" s="62">
        <v>97434047000103</v>
      </c>
      <c r="I5620" t="s">
        <v>4726</v>
      </c>
      <c r="J5620">
        <v>14.64</v>
      </c>
      <c r="K5620">
        <v>7399.06</v>
      </c>
    </row>
    <row r="5621" spans="1:11" x14ac:dyDescent="0.25">
      <c r="A5621" t="s">
        <v>5969</v>
      </c>
      <c r="B5621" t="str">
        <f>C5621&amp;"-"&amp;COUNTIF(C$2:C5621,C5621)</f>
        <v>74339-1</v>
      </c>
      <c r="C5621">
        <v>74339</v>
      </c>
      <c r="D5621" s="57">
        <v>45260</v>
      </c>
      <c r="E5621" s="84" t="str">
        <f>F5621&amp;"-"&amp;COUNTIF($F$2:F5621,F5621)</f>
        <v>JOTUN-170</v>
      </c>
      <c r="F5621" s="84" t="str">
        <f t="shared" si="201"/>
        <v>JOTUN</v>
      </c>
      <c r="G5621" t="s">
        <v>8585</v>
      </c>
      <c r="H5621" s="62">
        <v>2907585000404</v>
      </c>
      <c r="I5621" t="s">
        <v>869</v>
      </c>
      <c r="J5621">
        <v>3</v>
      </c>
      <c r="K5621">
        <v>307.5</v>
      </c>
    </row>
    <row r="5622" spans="1:11" x14ac:dyDescent="0.25">
      <c r="A5622" t="s">
        <v>5969</v>
      </c>
      <c r="B5622" t="str">
        <f>C5622&amp;"-"&amp;COUNTIF(C$2:C5622,C5622)</f>
        <v>74339-2</v>
      </c>
      <c r="C5622">
        <v>74339</v>
      </c>
      <c r="D5622" s="57">
        <v>45260</v>
      </c>
      <c r="E5622" s="84" t="str">
        <f>F5622&amp;"-"&amp;COUNTIF($F$2:F5622,F5622)</f>
        <v>JOTUN-171</v>
      </c>
      <c r="F5622" s="84" t="str">
        <f t="shared" si="201"/>
        <v>JOTUN</v>
      </c>
      <c r="G5622" t="s">
        <v>8585</v>
      </c>
      <c r="H5622" s="62">
        <v>2907585000404</v>
      </c>
      <c r="I5622" t="s">
        <v>869</v>
      </c>
      <c r="J5622">
        <v>178</v>
      </c>
      <c r="K5622">
        <v>72980</v>
      </c>
    </row>
    <row r="5623" spans="1:11" x14ac:dyDescent="0.25">
      <c r="A5623" t="s">
        <v>5969</v>
      </c>
      <c r="B5623" t="str">
        <f>C5623&amp;"-"&amp;COUNTIF(C$2:C5623,C5623)</f>
        <v>74339-3</v>
      </c>
      <c r="C5623">
        <v>74339</v>
      </c>
      <c r="D5623" s="57">
        <v>45260</v>
      </c>
      <c r="E5623" s="84" t="str">
        <f>F5623&amp;"-"&amp;COUNTIF($F$2:F5623,F5623)</f>
        <v>JOTUN-172</v>
      </c>
      <c r="F5623" s="84" t="str">
        <f t="shared" si="201"/>
        <v>JOTUN</v>
      </c>
      <c r="G5623" t="s">
        <v>8585</v>
      </c>
      <c r="H5623" s="62">
        <v>2907585000404</v>
      </c>
      <c r="I5623" t="s">
        <v>869</v>
      </c>
      <c r="J5623">
        <v>8</v>
      </c>
      <c r="K5623">
        <v>975.2</v>
      </c>
    </row>
    <row r="5624" spans="1:11" x14ac:dyDescent="0.25">
      <c r="A5624" t="s">
        <v>5969</v>
      </c>
      <c r="B5624" t="str">
        <f>C5624&amp;"-"&amp;COUNTIF(C$2:C5624,C5624)</f>
        <v>74339-4</v>
      </c>
      <c r="C5624">
        <v>74339</v>
      </c>
      <c r="D5624" s="57">
        <v>45260</v>
      </c>
      <c r="E5624" s="84" t="str">
        <f>F5624&amp;"-"&amp;COUNTIF($F$2:F5624,F5624)</f>
        <v>JOTUN-173</v>
      </c>
      <c r="F5624" s="84" t="str">
        <f t="shared" si="201"/>
        <v>JOTUN</v>
      </c>
      <c r="G5624" t="s">
        <v>8585</v>
      </c>
      <c r="H5624" s="62">
        <v>2907585000404</v>
      </c>
      <c r="I5624" t="s">
        <v>869</v>
      </c>
      <c r="J5624">
        <v>198</v>
      </c>
      <c r="K5624">
        <v>20295</v>
      </c>
    </row>
    <row r="5625" spans="1:11" x14ac:dyDescent="0.25">
      <c r="A5625" t="s">
        <v>5968</v>
      </c>
      <c r="B5625" t="str">
        <f>C5625&amp;"-"&amp;COUNTIF(C$2:C5625,C5625)</f>
        <v>74343-1</v>
      </c>
      <c r="C5625">
        <v>74343</v>
      </c>
      <c r="D5625" s="57">
        <v>45260</v>
      </c>
      <c r="E5625" s="84" t="str">
        <f>F5625&amp;"-"&amp;COUNTIF($F$2:F5625,F5625)</f>
        <v>JOTUN-174</v>
      </c>
      <c r="F5625" s="84" t="str">
        <f t="shared" si="201"/>
        <v>JOTUN</v>
      </c>
      <c r="G5625" t="s">
        <v>8585</v>
      </c>
      <c r="H5625" s="62">
        <v>2907585000404</v>
      </c>
      <c r="I5625" t="s">
        <v>869</v>
      </c>
      <c r="J5625">
        <v>8</v>
      </c>
      <c r="K5625">
        <v>5358.42</v>
      </c>
    </row>
    <row r="5626" spans="1:11" x14ac:dyDescent="0.25">
      <c r="A5626" t="s">
        <v>5968</v>
      </c>
      <c r="B5626" t="str">
        <f>C5626&amp;"-"&amp;COUNTIF(C$2:C5626,C5626)</f>
        <v>74343-2</v>
      </c>
      <c r="C5626">
        <v>74343</v>
      </c>
      <c r="D5626" s="57">
        <v>45260</v>
      </c>
      <c r="E5626" s="84" t="str">
        <f>F5626&amp;"-"&amp;COUNTIF($F$2:F5626,F5626)</f>
        <v>JOTUN-175</v>
      </c>
      <c r="F5626" s="84" t="str">
        <f t="shared" si="201"/>
        <v>JOTUN</v>
      </c>
      <c r="G5626" t="s">
        <v>8585</v>
      </c>
      <c r="H5626" s="62">
        <v>2907585000404</v>
      </c>
      <c r="I5626" t="s">
        <v>869</v>
      </c>
      <c r="J5626">
        <v>7</v>
      </c>
      <c r="K5626">
        <v>4859.5200000000004</v>
      </c>
    </row>
    <row r="5627" spans="1:11" x14ac:dyDescent="0.25">
      <c r="A5627" t="s">
        <v>5968</v>
      </c>
      <c r="B5627" t="str">
        <f>C5627&amp;"-"&amp;COUNTIF(C$2:C5627,C5627)</f>
        <v>74343-3</v>
      </c>
      <c r="C5627">
        <v>74343</v>
      </c>
      <c r="D5627" s="57">
        <v>45260</v>
      </c>
      <c r="E5627" s="84" t="str">
        <f>F5627&amp;"-"&amp;COUNTIF($F$2:F5627,F5627)</f>
        <v>JOTUN-176</v>
      </c>
      <c r="F5627" s="84" t="str">
        <f t="shared" si="201"/>
        <v>JOTUN</v>
      </c>
      <c r="G5627" t="s">
        <v>8585</v>
      </c>
      <c r="H5627" s="62">
        <v>2907585000404</v>
      </c>
      <c r="I5627" t="s">
        <v>869</v>
      </c>
      <c r="J5627">
        <v>7</v>
      </c>
      <c r="K5627">
        <v>1897.18</v>
      </c>
    </row>
    <row r="5628" spans="1:11" x14ac:dyDescent="0.25">
      <c r="A5628" t="s">
        <v>5968</v>
      </c>
      <c r="B5628" t="str">
        <f>C5628&amp;"-"&amp;COUNTIF(C$2:C5628,C5628)</f>
        <v>74343-4</v>
      </c>
      <c r="C5628">
        <v>74343</v>
      </c>
      <c r="D5628" s="57">
        <v>45260</v>
      </c>
      <c r="E5628" s="84" t="str">
        <f>F5628&amp;"-"&amp;COUNTIF($F$2:F5628,F5628)</f>
        <v>JOTUN-177</v>
      </c>
      <c r="F5628" s="84" t="str">
        <f t="shared" si="201"/>
        <v>JOTUN</v>
      </c>
      <c r="G5628" t="s">
        <v>8585</v>
      </c>
      <c r="H5628" s="62">
        <v>2907585000404</v>
      </c>
      <c r="I5628" t="s">
        <v>869</v>
      </c>
      <c r="J5628">
        <v>40</v>
      </c>
      <c r="K5628">
        <v>19995.36</v>
      </c>
    </row>
    <row r="5629" spans="1:11" x14ac:dyDescent="0.25">
      <c r="A5629" t="s">
        <v>5968</v>
      </c>
      <c r="B5629" t="str">
        <f>C5629&amp;"-"&amp;COUNTIF(C$2:C5629,C5629)</f>
        <v>74343-5</v>
      </c>
      <c r="C5629">
        <v>74343</v>
      </c>
      <c r="D5629" s="57">
        <v>45260</v>
      </c>
      <c r="E5629" s="84" t="str">
        <f>F5629&amp;"-"&amp;COUNTIF($F$2:F5629,F5629)</f>
        <v>JOTUN-178</v>
      </c>
      <c r="F5629" s="84" t="str">
        <f t="shared" si="201"/>
        <v>JOTUN</v>
      </c>
      <c r="G5629" t="s">
        <v>8585</v>
      </c>
      <c r="H5629" s="62">
        <v>2907585000404</v>
      </c>
      <c r="I5629" t="s">
        <v>869</v>
      </c>
      <c r="J5629">
        <v>150</v>
      </c>
      <c r="K5629">
        <v>74982.600000000006</v>
      </c>
    </row>
    <row r="5630" spans="1:11" x14ac:dyDescent="0.25">
      <c r="A5630" t="s">
        <v>5972</v>
      </c>
      <c r="B5630" t="str">
        <f>C5630&amp;"-"&amp;COUNTIF(C$2:C5630,C5630)</f>
        <v>74343-6</v>
      </c>
      <c r="C5630">
        <v>74343</v>
      </c>
      <c r="D5630" s="57">
        <v>45260</v>
      </c>
      <c r="E5630" s="84" t="str">
        <f>F5630&amp;"-"&amp;COUNTIF($F$2:F5630,F5630)</f>
        <v>JOTUN-179</v>
      </c>
      <c r="F5630" s="84" t="str">
        <f t="shared" si="201"/>
        <v>JOTUN</v>
      </c>
      <c r="G5630" t="s">
        <v>8585</v>
      </c>
      <c r="H5630" s="62">
        <v>2907585000404</v>
      </c>
      <c r="I5630" t="s">
        <v>869</v>
      </c>
      <c r="J5630">
        <v>190</v>
      </c>
      <c r="K5630">
        <v>3074.2</v>
      </c>
    </row>
    <row r="5631" spans="1:11" x14ac:dyDescent="0.25">
      <c r="A5631" t="s">
        <v>5971</v>
      </c>
      <c r="B5631" t="str">
        <f>C5631&amp;"-"&amp;COUNTIF(C$2:C5631,C5631)</f>
        <v>74343-7</v>
      </c>
      <c r="C5631">
        <v>74343</v>
      </c>
      <c r="D5631" s="57">
        <v>45260</v>
      </c>
      <c r="E5631" s="84" t="str">
        <f>F5631&amp;"-"&amp;COUNTIF($F$2:F5631,F5631)</f>
        <v>JOTUN-180</v>
      </c>
      <c r="F5631" s="84" t="str">
        <f t="shared" si="201"/>
        <v>JOTUN</v>
      </c>
      <c r="G5631" t="s">
        <v>8585</v>
      </c>
      <c r="H5631" s="62">
        <v>2907585000404</v>
      </c>
      <c r="I5631" t="s">
        <v>869</v>
      </c>
      <c r="J5631">
        <v>190</v>
      </c>
      <c r="K5631">
        <v>2158.4</v>
      </c>
    </row>
    <row r="5632" spans="1:11" x14ac:dyDescent="0.25">
      <c r="A5632" t="s">
        <v>5968</v>
      </c>
      <c r="B5632" t="str">
        <f>C5632&amp;"-"&amp;COUNTIF(C$2:C5632,C5632)</f>
        <v>74343-8</v>
      </c>
      <c r="C5632">
        <v>74343</v>
      </c>
      <c r="D5632" s="57">
        <v>45260</v>
      </c>
      <c r="E5632" s="84" t="str">
        <f>F5632&amp;"-"&amp;COUNTIF($F$2:F5632,F5632)</f>
        <v>JOTUN-181</v>
      </c>
      <c r="F5632" s="84" t="str">
        <f t="shared" si="201"/>
        <v>JOTUN</v>
      </c>
      <c r="G5632" t="s">
        <v>8585</v>
      </c>
      <c r="H5632" s="62">
        <v>2907585000404</v>
      </c>
      <c r="I5632" t="s">
        <v>869</v>
      </c>
      <c r="J5632">
        <v>190</v>
      </c>
      <c r="K5632">
        <v>168783.84</v>
      </c>
    </row>
    <row r="5633" spans="1:11" x14ac:dyDescent="0.25">
      <c r="A5633" t="s">
        <v>5968</v>
      </c>
      <c r="B5633" t="str">
        <f>C5633&amp;"-"&amp;COUNTIF(C$2:C5633,C5633)</f>
        <v>74343-9</v>
      </c>
      <c r="C5633">
        <v>74343</v>
      </c>
      <c r="D5633" s="57">
        <v>45260</v>
      </c>
      <c r="E5633" s="84" t="str">
        <f>F5633&amp;"-"&amp;COUNTIF($F$2:F5633,F5633)</f>
        <v>JOTUN-182</v>
      </c>
      <c r="F5633" s="84" t="str">
        <f t="shared" si="201"/>
        <v>JOTUN</v>
      </c>
      <c r="G5633" t="s">
        <v>8585</v>
      </c>
      <c r="H5633" s="62">
        <v>2907585000404</v>
      </c>
      <c r="I5633" t="s">
        <v>869</v>
      </c>
      <c r="J5633">
        <v>62</v>
      </c>
      <c r="K5633">
        <v>55076.83</v>
      </c>
    </row>
    <row r="5634" spans="1:11" x14ac:dyDescent="0.25">
      <c r="A5634" t="s">
        <v>5968</v>
      </c>
      <c r="B5634" t="str">
        <f>C5634&amp;"-"&amp;COUNTIF(C$2:C5634,C5634)</f>
        <v>74343-10</v>
      </c>
      <c r="C5634">
        <v>74343</v>
      </c>
      <c r="D5634" s="57">
        <v>45260</v>
      </c>
      <c r="E5634" s="84" t="str">
        <f>F5634&amp;"-"&amp;COUNTIF($F$2:F5634,F5634)</f>
        <v>JOTUN-183</v>
      </c>
      <c r="F5634" s="84" t="str">
        <f t="shared" si="201"/>
        <v>JOTUN</v>
      </c>
      <c r="G5634" t="s">
        <v>8585</v>
      </c>
      <c r="H5634" s="62">
        <v>2907585000404</v>
      </c>
      <c r="I5634" t="s">
        <v>869</v>
      </c>
      <c r="J5634">
        <v>252</v>
      </c>
      <c r="K5634">
        <v>85412.88</v>
      </c>
    </row>
    <row r="5635" spans="1:11" x14ac:dyDescent="0.25">
      <c r="A5635" t="s">
        <v>5968</v>
      </c>
      <c r="B5635" t="str">
        <f>C5635&amp;"-"&amp;COUNTIF(C$2:C5635,C5635)</f>
        <v>74343-11</v>
      </c>
      <c r="C5635">
        <v>74343</v>
      </c>
      <c r="D5635" s="57">
        <v>45260</v>
      </c>
      <c r="E5635" s="84" t="str">
        <f>F5635&amp;"-"&amp;COUNTIF($F$2:F5635,F5635)</f>
        <v>JOTUN-184</v>
      </c>
      <c r="F5635" s="84" t="str">
        <f t="shared" ref="F5635:F5698" si="202">LEFT(G5635,SEARCH(" ",G5635)-1)</f>
        <v>JOTUN</v>
      </c>
      <c r="G5635" t="s">
        <v>8585</v>
      </c>
      <c r="H5635" s="62">
        <v>2907585000404</v>
      </c>
      <c r="I5635" t="s">
        <v>869</v>
      </c>
      <c r="J5635">
        <v>47</v>
      </c>
      <c r="K5635">
        <v>20400.349999999999</v>
      </c>
    </row>
    <row r="5636" spans="1:11" x14ac:dyDescent="0.25">
      <c r="A5636" t="s">
        <v>5968</v>
      </c>
      <c r="B5636" t="str">
        <f>C5636&amp;"-"&amp;COUNTIF(C$2:C5636,C5636)</f>
        <v>74343-12</v>
      </c>
      <c r="C5636">
        <v>74343</v>
      </c>
      <c r="D5636" s="57">
        <v>45260</v>
      </c>
      <c r="E5636" s="84" t="str">
        <f>F5636&amp;"-"&amp;COUNTIF($F$2:F5636,F5636)</f>
        <v>JOTUN-185</v>
      </c>
      <c r="F5636" s="84" t="str">
        <f t="shared" si="202"/>
        <v>JOTUN</v>
      </c>
      <c r="G5636" t="s">
        <v>8585</v>
      </c>
      <c r="H5636" s="62">
        <v>2907585000404</v>
      </c>
      <c r="I5636" t="s">
        <v>869</v>
      </c>
      <c r="J5636">
        <v>8</v>
      </c>
      <c r="K5636">
        <v>3960</v>
      </c>
    </row>
    <row r="5637" spans="1:11" x14ac:dyDescent="0.25">
      <c r="A5637" t="s">
        <v>5968</v>
      </c>
      <c r="B5637" t="str">
        <f>C5637&amp;"-"&amp;COUNTIF(C$2:C5637,C5637)</f>
        <v>74346-1</v>
      </c>
      <c r="C5637">
        <v>74346</v>
      </c>
      <c r="D5637" s="57">
        <v>45260</v>
      </c>
      <c r="E5637" s="84" t="str">
        <f>F5637&amp;"-"&amp;COUNTIF($F$2:F5637,F5637)</f>
        <v>JOTUN-186</v>
      </c>
      <c r="F5637" s="84" t="str">
        <f t="shared" si="202"/>
        <v>JOTUN</v>
      </c>
      <c r="G5637" t="s">
        <v>8585</v>
      </c>
      <c r="H5637" s="62">
        <v>2907585000404</v>
      </c>
      <c r="I5637" t="s">
        <v>869</v>
      </c>
      <c r="J5637">
        <v>119</v>
      </c>
      <c r="K5637">
        <v>52118.43</v>
      </c>
    </row>
    <row r="5638" spans="1:11" x14ac:dyDescent="0.25">
      <c r="A5638" t="s">
        <v>5968</v>
      </c>
      <c r="B5638" t="str">
        <f>C5638&amp;"-"&amp;COUNTIF(C$2:C5638,C5638)</f>
        <v>74346-2</v>
      </c>
      <c r="C5638">
        <v>74346</v>
      </c>
      <c r="D5638" s="57">
        <v>45260</v>
      </c>
      <c r="E5638" s="84" t="str">
        <f>F5638&amp;"-"&amp;COUNTIF($F$2:F5638,F5638)</f>
        <v>JOTUN-187</v>
      </c>
      <c r="F5638" s="84" t="str">
        <f t="shared" si="202"/>
        <v>JOTUN</v>
      </c>
      <c r="G5638" t="s">
        <v>8585</v>
      </c>
      <c r="H5638" s="62">
        <v>2907585000404</v>
      </c>
      <c r="I5638" t="s">
        <v>869</v>
      </c>
      <c r="J5638">
        <v>119</v>
      </c>
      <c r="K5638">
        <v>18642.54</v>
      </c>
    </row>
    <row r="5639" spans="1:11" x14ac:dyDescent="0.25">
      <c r="A5639" t="s">
        <v>5968</v>
      </c>
      <c r="B5639" t="str">
        <f>C5639&amp;"-"&amp;COUNTIF(C$2:C5639,C5639)</f>
        <v>74346-3</v>
      </c>
      <c r="C5639">
        <v>74346</v>
      </c>
      <c r="D5639" s="57">
        <v>45260</v>
      </c>
      <c r="E5639" s="84" t="str">
        <f>F5639&amp;"-"&amp;COUNTIF($F$2:F5639,F5639)</f>
        <v>JOTUN-188</v>
      </c>
      <c r="F5639" s="84" t="str">
        <f t="shared" si="202"/>
        <v>JOTUN</v>
      </c>
      <c r="G5639" t="s">
        <v>8585</v>
      </c>
      <c r="H5639" s="62">
        <v>2907585000404</v>
      </c>
      <c r="I5639" t="s">
        <v>869</v>
      </c>
      <c r="J5639">
        <v>50</v>
      </c>
      <c r="K5639">
        <v>23736</v>
      </c>
    </row>
    <row r="5640" spans="1:11" x14ac:dyDescent="0.25">
      <c r="A5640" t="s">
        <v>5968</v>
      </c>
      <c r="B5640" t="str">
        <f>C5640&amp;"-"&amp;COUNTIF(C$2:C5640,C5640)</f>
        <v>74346-4</v>
      </c>
      <c r="C5640">
        <v>74346</v>
      </c>
      <c r="D5640" s="57">
        <v>45260</v>
      </c>
      <c r="E5640" s="84" t="str">
        <f>F5640&amp;"-"&amp;COUNTIF($F$2:F5640,F5640)</f>
        <v>JOTUN-189</v>
      </c>
      <c r="F5640" s="84" t="str">
        <f t="shared" si="202"/>
        <v>JOTUN</v>
      </c>
      <c r="G5640" t="s">
        <v>8585</v>
      </c>
      <c r="H5640" s="62">
        <v>2907585000404</v>
      </c>
      <c r="I5640" t="s">
        <v>869</v>
      </c>
      <c r="J5640">
        <v>67</v>
      </c>
      <c r="K5640">
        <v>6437.36</v>
      </c>
    </row>
    <row r="5641" spans="1:11" x14ac:dyDescent="0.25">
      <c r="A5641" t="s">
        <v>5961</v>
      </c>
      <c r="B5641" t="str">
        <f>C5641&amp;"-"&amp;COUNTIF(C$2:C5641,C5641)</f>
        <v>70162-1</v>
      </c>
      <c r="C5641">
        <v>70162</v>
      </c>
      <c r="D5641" s="57">
        <v>45260</v>
      </c>
      <c r="E5641" s="84" t="str">
        <f>F5641&amp;"-"&amp;COUNTIF($F$2:F5641,F5641)</f>
        <v>VOESTALPINE-39</v>
      </c>
      <c r="F5641" s="84" t="str">
        <f t="shared" si="202"/>
        <v>VOESTALPINE</v>
      </c>
      <c r="G5641" t="s">
        <v>8583</v>
      </c>
      <c r="H5641" s="62">
        <v>61479002000523</v>
      </c>
      <c r="I5641" t="s">
        <v>30</v>
      </c>
      <c r="J5641">
        <v>8565</v>
      </c>
      <c r="K5641">
        <v>244959</v>
      </c>
    </row>
    <row r="5642" spans="1:11" x14ac:dyDescent="0.25">
      <c r="A5642" t="s">
        <v>6001</v>
      </c>
      <c r="B5642" t="str">
        <f>C5642&amp;"-"&amp;COUNTIF(C$2:C5642,C5642)</f>
        <v>699011-1</v>
      </c>
      <c r="C5642">
        <v>699011</v>
      </c>
      <c r="D5642" s="57">
        <v>45261</v>
      </c>
      <c r="E5642" s="84" t="str">
        <f>F5642&amp;"-"&amp;COUNTIF($F$2:F5642,F5642)</f>
        <v>ACOTUBO-64</v>
      </c>
      <c r="F5642" s="84" t="str">
        <f t="shared" si="202"/>
        <v>ACOTUBO</v>
      </c>
      <c r="G5642" t="s">
        <v>8587</v>
      </c>
      <c r="H5642" s="62">
        <v>43919968000129</v>
      </c>
      <c r="I5642" t="s">
        <v>5984</v>
      </c>
      <c r="J5642">
        <v>23.71</v>
      </c>
      <c r="K5642">
        <v>20883.29</v>
      </c>
    </row>
    <row r="5643" spans="1:11" x14ac:dyDescent="0.25">
      <c r="A5643" t="s">
        <v>6052</v>
      </c>
      <c r="B5643" t="str">
        <f>C5643&amp;"-"&amp;COUNTIF(C$2:C5643,C5643)</f>
        <v>12502-1</v>
      </c>
      <c r="C5643">
        <v>12502</v>
      </c>
      <c r="D5643" s="57">
        <v>45261</v>
      </c>
      <c r="E5643" s="84" t="str">
        <f>F5643&amp;"-"&amp;COUNTIF($F$2:F5643,F5643)</f>
        <v>SIENA-3</v>
      </c>
      <c r="F5643" s="84" t="str">
        <f t="shared" si="202"/>
        <v>SIENA</v>
      </c>
      <c r="G5643" t="s">
        <v>8619</v>
      </c>
      <c r="H5643" s="62">
        <v>26662248000101</v>
      </c>
      <c r="I5643" t="s">
        <v>4726</v>
      </c>
      <c r="J5643">
        <v>78</v>
      </c>
      <c r="K5643">
        <v>44186.22</v>
      </c>
    </row>
    <row r="5644" spans="1:11" x14ac:dyDescent="0.25">
      <c r="A5644" t="s">
        <v>5978</v>
      </c>
      <c r="B5644" t="str">
        <f>C5644&amp;"-"&amp;COUNTIF(C$2:C5644,C5644)</f>
        <v>31604-1</v>
      </c>
      <c r="C5644">
        <v>31604</v>
      </c>
      <c r="D5644" s="57">
        <v>45261</v>
      </c>
      <c r="E5644" s="84" t="str">
        <f>F5644&amp;"-"&amp;COUNTIF($F$2:F5644,F5644)</f>
        <v>WK-226</v>
      </c>
      <c r="F5644" s="84" t="str">
        <f t="shared" si="202"/>
        <v>WK</v>
      </c>
      <c r="G5644" t="s">
        <v>8586</v>
      </c>
      <c r="H5644" s="62">
        <v>97434047000103</v>
      </c>
      <c r="I5644" t="s">
        <v>4726</v>
      </c>
      <c r="J5644">
        <v>7.1</v>
      </c>
      <c r="K5644">
        <v>13845</v>
      </c>
    </row>
    <row r="5645" spans="1:11" x14ac:dyDescent="0.25">
      <c r="A5645" t="s">
        <v>5986</v>
      </c>
      <c r="B5645" t="str">
        <f>C5645&amp;"-"&amp;COUNTIF(C$2:C5645,C5645)</f>
        <v>31614-1</v>
      </c>
      <c r="C5645">
        <v>31614</v>
      </c>
      <c r="D5645" s="57">
        <v>45261</v>
      </c>
      <c r="E5645" s="84" t="str">
        <f>F5645&amp;"-"&amp;COUNTIF($F$2:F5645,F5645)</f>
        <v>WK-227</v>
      </c>
      <c r="F5645" s="84" t="str">
        <f t="shared" si="202"/>
        <v>WK</v>
      </c>
      <c r="G5645" t="s">
        <v>8586</v>
      </c>
      <c r="H5645" s="62">
        <v>97434047000103</v>
      </c>
      <c r="I5645" t="s">
        <v>5984</v>
      </c>
      <c r="J5645">
        <v>12</v>
      </c>
      <c r="K5645">
        <v>684</v>
      </c>
    </row>
    <row r="5646" spans="1:11" x14ac:dyDescent="0.25">
      <c r="A5646" t="s">
        <v>5989</v>
      </c>
      <c r="B5646" t="str">
        <f>C5646&amp;"-"&amp;COUNTIF(C$2:C5646,C5646)</f>
        <v>31652-1</v>
      </c>
      <c r="C5646">
        <v>31652</v>
      </c>
      <c r="D5646" s="57">
        <v>45261</v>
      </c>
      <c r="E5646" s="84" t="str">
        <f>F5646&amp;"-"&amp;COUNTIF($F$2:F5646,F5646)</f>
        <v>WK-228</v>
      </c>
      <c r="F5646" s="84" t="str">
        <f t="shared" si="202"/>
        <v>WK</v>
      </c>
      <c r="G5646" t="s">
        <v>8586</v>
      </c>
      <c r="H5646" s="62">
        <v>97434047000103</v>
      </c>
      <c r="I5646" t="s">
        <v>5984</v>
      </c>
      <c r="J5646">
        <v>30</v>
      </c>
      <c r="K5646">
        <v>13470</v>
      </c>
    </row>
    <row r="5647" spans="1:11" x14ac:dyDescent="0.25">
      <c r="A5647" t="s">
        <v>5989</v>
      </c>
      <c r="B5647" t="str">
        <f>C5647&amp;"-"&amp;COUNTIF(C$2:C5647,C5647)</f>
        <v>31652-2</v>
      </c>
      <c r="C5647">
        <v>31652</v>
      </c>
      <c r="D5647" s="57">
        <v>45261</v>
      </c>
      <c r="E5647" s="84" t="str">
        <f>F5647&amp;"-"&amp;COUNTIF($F$2:F5647,F5647)</f>
        <v>WK-229</v>
      </c>
      <c r="F5647" s="84" t="str">
        <f t="shared" si="202"/>
        <v>WK</v>
      </c>
      <c r="G5647" t="s">
        <v>8586</v>
      </c>
      <c r="H5647" s="62">
        <v>97434047000103</v>
      </c>
      <c r="I5647" t="s">
        <v>5984</v>
      </c>
      <c r="J5647">
        <v>6</v>
      </c>
      <c r="K5647">
        <v>5232</v>
      </c>
    </row>
    <row r="5648" spans="1:11" x14ac:dyDescent="0.25">
      <c r="A5648" t="s">
        <v>5989</v>
      </c>
      <c r="B5648" t="str">
        <f>C5648&amp;"-"&amp;COUNTIF(C$2:C5648,C5648)</f>
        <v>31652-3</v>
      </c>
      <c r="C5648">
        <v>31652</v>
      </c>
      <c r="D5648" s="57">
        <v>45261</v>
      </c>
      <c r="E5648" s="84" t="str">
        <f>F5648&amp;"-"&amp;COUNTIF($F$2:F5648,F5648)</f>
        <v>WK-230</v>
      </c>
      <c r="F5648" s="84" t="str">
        <f t="shared" si="202"/>
        <v>WK</v>
      </c>
      <c r="G5648" t="s">
        <v>8586</v>
      </c>
      <c r="H5648" s="62">
        <v>97434047000103</v>
      </c>
      <c r="I5648" t="s">
        <v>5984</v>
      </c>
      <c r="J5648">
        <v>102</v>
      </c>
      <c r="K5648">
        <v>22440</v>
      </c>
    </row>
    <row r="5649" spans="1:11" x14ac:dyDescent="0.25">
      <c r="A5649" t="s">
        <v>6053</v>
      </c>
      <c r="B5649" t="str">
        <f>C5649&amp;"-"&amp;COUNTIF(C$2:C5649,C5649)</f>
        <v>152574-1</v>
      </c>
      <c r="C5649">
        <v>152574</v>
      </c>
      <c r="D5649" s="57">
        <v>45265</v>
      </c>
      <c r="E5649" s="84" t="str">
        <f>F5649&amp;"-"&amp;COUNTIF($F$2:F5649,F5649)</f>
        <v>CARDAL-1</v>
      </c>
      <c r="F5649" s="84" t="str">
        <f t="shared" si="202"/>
        <v>CARDAL</v>
      </c>
      <c r="G5649" t="s">
        <v>8620</v>
      </c>
      <c r="H5649" s="62">
        <v>43562859000105</v>
      </c>
      <c r="I5649" t="s">
        <v>869</v>
      </c>
      <c r="J5649">
        <v>3</v>
      </c>
      <c r="K5649">
        <v>4125.96</v>
      </c>
    </row>
    <row r="5650" spans="1:11" x14ac:dyDescent="0.25">
      <c r="A5650" t="s">
        <v>5962</v>
      </c>
      <c r="B5650" t="str">
        <f>C5650&amp;"-"&amp;COUNTIF(C$2:C5650,C5650)</f>
        <v>112226-1</v>
      </c>
      <c r="C5650">
        <v>112226</v>
      </c>
      <c r="D5650" s="57">
        <v>45265</v>
      </c>
      <c r="E5650" s="84" t="str">
        <f>F5650&amp;"-"&amp;COUNTIF($F$2:F5650,F5650)</f>
        <v>ESAB-131</v>
      </c>
      <c r="F5650" s="84" t="str">
        <f t="shared" si="202"/>
        <v>ESAB</v>
      </c>
      <c r="G5650" t="s">
        <v>8582</v>
      </c>
      <c r="H5650" s="62">
        <v>29799921000571</v>
      </c>
      <c r="I5650" t="s">
        <v>30</v>
      </c>
      <c r="J5650">
        <v>735</v>
      </c>
      <c r="K5650">
        <v>21006.3</v>
      </c>
    </row>
    <row r="5651" spans="1:11" x14ac:dyDescent="0.25">
      <c r="A5651" t="s">
        <v>5978</v>
      </c>
      <c r="B5651" t="str">
        <f>C5651&amp;"-"&amp;COUNTIF(C$2:C5651,C5651)</f>
        <v>31827-1</v>
      </c>
      <c r="C5651">
        <v>31827</v>
      </c>
      <c r="D5651" s="57">
        <v>45267</v>
      </c>
      <c r="E5651" s="84" t="str">
        <f>F5651&amp;"-"&amp;COUNTIF($F$2:F5651,F5651)</f>
        <v>WK-231</v>
      </c>
      <c r="F5651" s="84" t="str">
        <f t="shared" si="202"/>
        <v>WK</v>
      </c>
      <c r="G5651" t="s">
        <v>8586</v>
      </c>
      <c r="H5651" s="62">
        <v>97434047000103</v>
      </c>
      <c r="I5651" t="s">
        <v>4726</v>
      </c>
      <c r="J5651">
        <v>14.64</v>
      </c>
      <c r="K5651">
        <v>7399.06</v>
      </c>
    </row>
    <row r="5652" spans="1:11" x14ac:dyDescent="0.25">
      <c r="A5652" t="s">
        <v>5962</v>
      </c>
      <c r="B5652" t="str">
        <f>C5652&amp;"-"&amp;COUNTIF(C$2:C5652,C5652)</f>
        <v>70235-1</v>
      </c>
      <c r="C5652">
        <v>70235</v>
      </c>
      <c r="D5652" s="57">
        <v>45268</v>
      </c>
      <c r="E5652" s="84" t="str">
        <f>F5652&amp;"-"&amp;COUNTIF($F$2:F5652,F5652)</f>
        <v>VOESTALPINE-40</v>
      </c>
      <c r="F5652" s="84" t="str">
        <f t="shared" si="202"/>
        <v>VOESTALPINE</v>
      </c>
      <c r="G5652" t="s">
        <v>8583</v>
      </c>
      <c r="H5652" s="62">
        <v>61479002000523</v>
      </c>
      <c r="I5652" t="s">
        <v>30</v>
      </c>
      <c r="J5652">
        <v>806.4</v>
      </c>
      <c r="K5652">
        <v>115758.72</v>
      </c>
    </row>
    <row r="5653" spans="1:11" x14ac:dyDescent="0.25">
      <c r="A5653" t="s">
        <v>5962</v>
      </c>
      <c r="B5653" t="str">
        <f>C5653&amp;"-"&amp;COUNTIF(C$2:C5653,C5653)</f>
        <v>70235-2</v>
      </c>
      <c r="C5653">
        <v>70235</v>
      </c>
      <c r="D5653" s="57">
        <v>45268</v>
      </c>
      <c r="E5653" s="84" t="str">
        <f>F5653&amp;"-"&amp;COUNTIF($F$2:F5653,F5653)</f>
        <v>VOESTALPINE-41</v>
      </c>
      <c r="F5653" s="84" t="str">
        <f t="shared" si="202"/>
        <v>VOESTALPINE</v>
      </c>
      <c r="G5653" t="s">
        <v>8583</v>
      </c>
      <c r="H5653" s="62">
        <v>61479002000523</v>
      </c>
      <c r="I5653" t="s">
        <v>30</v>
      </c>
      <c r="J5653">
        <v>201.6</v>
      </c>
      <c r="K5653">
        <v>34981.629999999997</v>
      </c>
    </row>
    <row r="5654" spans="1:11" x14ac:dyDescent="0.25">
      <c r="A5654" t="s">
        <v>6054</v>
      </c>
      <c r="B5654" t="str">
        <f>C5654&amp;"-"&amp;COUNTIF(C$2:C5654,C5654)</f>
        <v>2310-1</v>
      </c>
      <c r="C5654">
        <v>2310</v>
      </c>
      <c r="D5654" s="57">
        <v>45271</v>
      </c>
      <c r="E5654" s="84" t="str">
        <f>F5654&amp;"-"&amp;COUNTIF($F$2:F5654,F5654)</f>
        <v>CRAS-1</v>
      </c>
      <c r="F5654" s="84" t="str">
        <f t="shared" si="202"/>
        <v>CRAS</v>
      </c>
      <c r="G5654" t="s">
        <v>8621</v>
      </c>
      <c r="H5654" s="62">
        <v>14777639000192</v>
      </c>
      <c r="I5654" t="s">
        <v>869</v>
      </c>
      <c r="J5654">
        <v>10</v>
      </c>
      <c r="K5654">
        <v>5549.8</v>
      </c>
    </row>
    <row r="5655" spans="1:11" x14ac:dyDescent="0.25">
      <c r="A5655" t="s">
        <v>6054</v>
      </c>
      <c r="B5655" t="str">
        <f>C5655&amp;"-"&amp;COUNTIF(C$2:C5655,C5655)</f>
        <v>2310-2</v>
      </c>
      <c r="C5655">
        <v>2310</v>
      </c>
      <c r="D5655" s="57">
        <v>45271</v>
      </c>
      <c r="E5655" s="84" t="str">
        <f>F5655&amp;"-"&amp;COUNTIF($F$2:F5655,F5655)</f>
        <v>CRAS-2</v>
      </c>
      <c r="F5655" s="84" t="str">
        <f t="shared" si="202"/>
        <v>CRAS</v>
      </c>
      <c r="G5655" t="s">
        <v>8621</v>
      </c>
      <c r="H5655" s="62">
        <v>14777639000192</v>
      </c>
      <c r="I5655" t="s">
        <v>869</v>
      </c>
      <c r="J5655">
        <v>3</v>
      </c>
      <c r="K5655">
        <v>3830.55</v>
      </c>
    </row>
    <row r="5656" spans="1:11" x14ac:dyDescent="0.25">
      <c r="A5656" t="s">
        <v>6055</v>
      </c>
      <c r="B5656" t="str">
        <f>C5656&amp;"-"&amp;COUNTIF(C$2:C5656,C5656)</f>
        <v>2310-3</v>
      </c>
      <c r="C5656">
        <v>2310</v>
      </c>
      <c r="D5656" s="57">
        <v>45271</v>
      </c>
      <c r="E5656" s="84" t="str">
        <f>F5656&amp;"-"&amp;COUNTIF($F$2:F5656,F5656)</f>
        <v>CRAS-3</v>
      </c>
      <c r="F5656" s="84" t="str">
        <f t="shared" si="202"/>
        <v>CRAS</v>
      </c>
      <c r="G5656" t="s">
        <v>8621</v>
      </c>
      <c r="H5656" s="62">
        <v>14777639000192</v>
      </c>
      <c r="I5656" t="s">
        <v>869</v>
      </c>
      <c r="J5656">
        <v>2</v>
      </c>
      <c r="K5656">
        <v>7198.96</v>
      </c>
    </row>
    <row r="5657" spans="1:11" x14ac:dyDescent="0.25">
      <c r="A5657" t="s">
        <v>6055</v>
      </c>
      <c r="B5657" t="str">
        <f>C5657&amp;"-"&amp;COUNTIF(C$2:C5657,C5657)</f>
        <v>2310-4</v>
      </c>
      <c r="C5657">
        <v>2310</v>
      </c>
      <c r="D5657" s="57">
        <v>45271</v>
      </c>
      <c r="E5657" s="84" t="str">
        <f>F5657&amp;"-"&amp;COUNTIF($F$2:F5657,F5657)</f>
        <v>CRAS-4</v>
      </c>
      <c r="F5657" s="84" t="str">
        <f t="shared" si="202"/>
        <v>CRAS</v>
      </c>
      <c r="G5657" t="s">
        <v>8621</v>
      </c>
      <c r="H5657" s="62">
        <v>14777639000192</v>
      </c>
      <c r="I5657" t="s">
        <v>869</v>
      </c>
      <c r="J5657">
        <v>2</v>
      </c>
      <c r="K5657">
        <v>1022.8</v>
      </c>
    </row>
    <row r="5658" spans="1:11" x14ac:dyDescent="0.25">
      <c r="A5658" t="s">
        <v>6050</v>
      </c>
      <c r="B5658" t="str">
        <f>C5658&amp;"-"&amp;COUNTIF(C$2:C5658,C5658)</f>
        <v>224092-1</v>
      </c>
      <c r="C5658">
        <v>224092</v>
      </c>
      <c r="D5658" s="57">
        <v>45271</v>
      </c>
      <c r="E5658" s="84" t="str">
        <f>F5658&amp;"-"&amp;COUNTIF($F$2:F5658,F5658)</f>
        <v>TEADIT-586</v>
      </c>
      <c r="F5658" s="84" t="str">
        <f t="shared" si="202"/>
        <v>TEADIT</v>
      </c>
      <c r="G5658" t="s">
        <v>8594</v>
      </c>
      <c r="H5658" s="62">
        <v>62948658000187</v>
      </c>
      <c r="I5658" t="s">
        <v>869</v>
      </c>
      <c r="J5658">
        <v>52</v>
      </c>
      <c r="K5658">
        <v>10262.200000000001</v>
      </c>
    </row>
    <row r="5659" spans="1:11" x14ac:dyDescent="0.25">
      <c r="A5659" t="s">
        <v>6004</v>
      </c>
      <c r="B5659" t="str">
        <f>C5659&amp;"-"&amp;COUNTIF(C$2:C5659,C5659)</f>
        <v>224093-1</v>
      </c>
      <c r="C5659">
        <v>224093</v>
      </c>
      <c r="D5659" s="57">
        <v>45271</v>
      </c>
      <c r="E5659" s="84" t="str">
        <f>F5659&amp;"-"&amp;COUNTIF($F$2:F5659,F5659)</f>
        <v>TEADIT-587</v>
      </c>
      <c r="F5659" s="84" t="str">
        <f t="shared" si="202"/>
        <v>TEADIT</v>
      </c>
      <c r="G5659" t="s">
        <v>8594</v>
      </c>
      <c r="H5659" s="62">
        <v>62948658000187</v>
      </c>
      <c r="I5659" t="s">
        <v>869</v>
      </c>
      <c r="J5659">
        <v>6</v>
      </c>
      <c r="K5659">
        <v>1367.4</v>
      </c>
    </row>
    <row r="5660" spans="1:11" x14ac:dyDescent="0.25">
      <c r="A5660" t="s">
        <v>6004</v>
      </c>
      <c r="B5660" t="str">
        <f>C5660&amp;"-"&amp;COUNTIF(C$2:C5660,C5660)</f>
        <v>224094-1</v>
      </c>
      <c r="C5660">
        <v>224094</v>
      </c>
      <c r="D5660" s="57">
        <v>45271</v>
      </c>
      <c r="E5660" s="84" t="str">
        <f>F5660&amp;"-"&amp;COUNTIF($F$2:F5660,F5660)</f>
        <v>TEADIT-588</v>
      </c>
      <c r="F5660" s="84" t="str">
        <f t="shared" si="202"/>
        <v>TEADIT</v>
      </c>
      <c r="G5660" t="s">
        <v>8594</v>
      </c>
      <c r="H5660" s="62">
        <v>62948658000187</v>
      </c>
      <c r="I5660" t="s">
        <v>869</v>
      </c>
      <c r="J5660">
        <v>14</v>
      </c>
      <c r="K5660">
        <v>6888.14</v>
      </c>
    </row>
    <row r="5661" spans="1:11" x14ac:dyDescent="0.25">
      <c r="A5661" t="s">
        <v>5987</v>
      </c>
      <c r="B5661" t="str">
        <f>C5661&amp;"-"&amp;COUNTIF(C$2:C5661,C5661)</f>
        <v>31921-1</v>
      </c>
      <c r="C5661">
        <v>31921</v>
      </c>
      <c r="D5661" s="57">
        <v>45271</v>
      </c>
      <c r="E5661" s="84" t="str">
        <f>F5661&amp;"-"&amp;COUNTIF($F$2:F5661,F5661)</f>
        <v>WK-232</v>
      </c>
      <c r="F5661" s="84" t="str">
        <f t="shared" si="202"/>
        <v>WK</v>
      </c>
      <c r="G5661" t="s">
        <v>8586</v>
      </c>
      <c r="H5661" s="62">
        <v>97434047000103</v>
      </c>
      <c r="I5661" t="s">
        <v>5984</v>
      </c>
      <c r="J5661">
        <v>270</v>
      </c>
      <c r="K5661">
        <v>17280</v>
      </c>
    </row>
    <row r="5662" spans="1:11" x14ac:dyDescent="0.25">
      <c r="A5662" t="s">
        <v>5992</v>
      </c>
      <c r="B5662" t="str">
        <f>C5662&amp;"-"&amp;COUNTIF(C$2:C5662,C5662)</f>
        <v>244874-1</v>
      </c>
      <c r="C5662">
        <v>244874</v>
      </c>
      <c r="D5662" s="57">
        <v>45273</v>
      </c>
      <c r="E5662" s="84" t="str">
        <f>F5662&amp;"-"&amp;COUNTIF($F$2:F5662,F5662)</f>
        <v>ACO-7</v>
      </c>
      <c r="F5662" s="84" t="str">
        <f t="shared" si="202"/>
        <v>ACO</v>
      </c>
      <c r="G5662" t="s">
        <v>8591</v>
      </c>
      <c r="H5662" s="62">
        <v>33150053000733</v>
      </c>
      <c r="I5662" t="s">
        <v>5984</v>
      </c>
      <c r="J5662">
        <v>528</v>
      </c>
      <c r="K5662">
        <v>66454.080000000002</v>
      </c>
    </row>
    <row r="5663" spans="1:11" x14ac:dyDescent="0.25">
      <c r="A5663" t="s">
        <v>6056</v>
      </c>
      <c r="B5663" t="str">
        <f>C5663&amp;"-"&amp;COUNTIF(C$2:C5663,C5663)</f>
        <v>700123-1</v>
      </c>
      <c r="C5663">
        <v>700123</v>
      </c>
      <c r="D5663" s="57">
        <v>45273</v>
      </c>
      <c r="E5663" s="84" t="str">
        <f>F5663&amp;"-"&amp;COUNTIF($F$2:F5663,F5663)</f>
        <v>ACOTUBO-65</v>
      </c>
      <c r="F5663" s="84" t="str">
        <f t="shared" si="202"/>
        <v>ACOTUBO</v>
      </c>
      <c r="G5663" t="s">
        <v>8587</v>
      </c>
      <c r="H5663" s="62">
        <v>43919968000129</v>
      </c>
      <c r="I5663" t="s">
        <v>5984</v>
      </c>
      <c r="J5663">
        <v>27.84</v>
      </c>
      <c r="K5663">
        <v>1668.12</v>
      </c>
    </row>
    <row r="5664" spans="1:11" x14ac:dyDescent="0.25">
      <c r="A5664" t="s">
        <v>5991</v>
      </c>
      <c r="B5664" t="str">
        <f>C5664&amp;"-"&amp;COUNTIF(C$2:C5664,C5664)</f>
        <v>700123-2</v>
      </c>
      <c r="C5664">
        <v>700123</v>
      </c>
      <c r="D5664" s="57">
        <v>45273</v>
      </c>
      <c r="E5664" s="84" t="str">
        <f>F5664&amp;"-"&amp;COUNTIF($F$2:F5664,F5664)</f>
        <v>ACOTUBO-66</v>
      </c>
      <c r="F5664" s="84" t="str">
        <f t="shared" si="202"/>
        <v>ACOTUBO</v>
      </c>
      <c r="G5664" t="s">
        <v>8587</v>
      </c>
      <c r="H5664" s="62">
        <v>43919968000129</v>
      </c>
      <c r="I5664" t="s">
        <v>5984</v>
      </c>
      <c r="J5664">
        <v>74.760000000000005</v>
      </c>
      <c r="K5664">
        <v>4019.93</v>
      </c>
    </row>
    <row r="5665" spans="1:11" x14ac:dyDescent="0.25">
      <c r="A5665" t="s">
        <v>5997</v>
      </c>
      <c r="B5665" t="str">
        <f>C5665&amp;"-"&amp;COUNTIF(C$2:C5665,C5665)</f>
        <v>700123-3</v>
      </c>
      <c r="C5665">
        <v>700123</v>
      </c>
      <c r="D5665" s="57">
        <v>45273</v>
      </c>
      <c r="E5665" s="84" t="str">
        <f>F5665&amp;"-"&amp;COUNTIF($F$2:F5665,F5665)</f>
        <v>ACOTUBO-67</v>
      </c>
      <c r="F5665" s="84" t="str">
        <f t="shared" si="202"/>
        <v>ACOTUBO</v>
      </c>
      <c r="G5665" t="s">
        <v>8587</v>
      </c>
      <c r="H5665" s="62">
        <v>43919968000129</v>
      </c>
      <c r="I5665" t="s">
        <v>5984</v>
      </c>
      <c r="J5665">
        <v>6.0019999999999998</v>
      </c>
      <c r="K5665">
        <v>498.35</v>
      </c>
    </row>
    <row r="5666" spans="1:11" x14ac:dyDescent="0.25">
      <c r="A5666" t="s">
        <v>6040</v>
      </c>
      <c r="B5666" t="str">
        <f>C5666&amp;"-"&amp;COUNTIF(C$2:C5666,C5666)</f>
        <v>3895-1</v>
      </c>
      <c r="C5666">
        <v>3895</v>
      </c>
      <c r="D5666" s="57">
        <v>45273</v>
      </c>
      <c r="E5666" s="84" t="str">
        <f>F5666&amp;"-"&amp;COUNTIF($F$2:F5666,F5666)</f>
        <v>CIL-119</v>
      </c>
      <c r="F5666" s="84" t="str">
        <f t="shared" si="202"/>
        <v>CIL</v>
      </c>
      <c r="G5666" t="s">
        <v>8610</v>
      </c>
      <c r="H5666" s="62">
        <v>97533434000199</v>
      </c>
      <c r="I5666" t="s">
        <v>869</v>
      </c>
      <c r="J5666">
        <v>5</v>
      </c>
      <c r="K5666">
        <v>18000</v>
      </c>
    </row>
    <row r="5667" spans="1:11" x14ac:dyDescent="0.25">
      <c r="A5667" t="s">
        <v>6040</v>
      </c>
      <c r="B5667" t="str">
        <f>C5667&amp;"-"&amp;COUNTIF(C$2:C5667,C5667)</f>
        <v>3895-2</v>
      </c>
      <c r="C5667">
        <v>3895</v>
      </c>
      <c r="D5667" s="57">
        <v>45273</v>
      </c>
      <c r="E5667" s="84" t="str">
        <f>F5667&amp;"-"&amp;COUNTIF($F$2:F5667,F5667)</f>
        <v>CIL-120</v>
      </c>
      <c r="F5667" s="84" t="str">
        <f t="shared" si="202"/>
        <v>CIL</v>
      </c>
      <c r="G5667" t="s">
        <v>8610</v>
      </c>
      <c r="H5667" s="62">
        <v>97533434000199</v>
      </c>
      <c r="I5667" t="s">
        <v>869</v>
      </c>
      <c r="J5667">
        <v>30</v>
      </c>
      <c r="K5667">
        <v>16500</v>
      </c>
    </row>
    <row r="5668" spans="1:11" x14ac:dyDescent="0.25">
      <c r="A5668" t="s">
        <v>6040</v>
      </c>
      <c r="B5668" t="str">
        <f>C5668&amp;"-"&amp;COUNTIF(C$2:C5668,C5668)</f>
        <v>3895-3</v>
      </c>
      <c r="C5668">
        <v>3895</v>
      </c>
      <c r="D5668" s="57">
        <v>45273</v>
      </c>
      <c r="E5668" s="84" t="str">
        <f>F5668&amp;"-"&amp;COUNTIF($F$2:F5668,F5668)</f>
        <v>CIL-121</v>
      </c>
      <c r="F5668" s="84" t="str">
        <f t="shared" si="202"/>
        <v>CIL</v>
      </c>
      <c r="G5668" t="s">
        <v>8610</v>
      </c>
      <c r="H5668" s="62">
        <v>97533434000199</v>
      </c>
      <c r="I5668" t="s">
        <v>869</v>
      </c>
      <c r="J5668">
        <v>5</v>
      </c>
      <c r="K5668">
        <v>16500</v>
      </c>
    </row>
    <row r="5669" spans="1:11" x14ac:dyDescent="0.25">
      <c r="A5669" t="s">
        <v>6040</v>
      </c>
      <c r="B5669" t="str">
        <f>C5669&amp;"-"&amp;COUNTIF(C$2:C5669,C5669)</f>
        <v>3895-4</v>
      </c>
      <c r="C5669">
        <v>3895</v>
      </c>
      <c r="D5669" s="57">
        <v>45273</v>
      </c>
      <c r="E5669" s="84" t="str">
        <f>F5669&amp;"-"&amp;COUNTIF($F$2:F5669,F5669)</f>
        <v>CIL-122</v>
      </c>
      <c r="F5669" s="84" t="str">
        <f t="shared" si="202"/>
        <v>CIL</v>
      </c>
      <c r="G5669" t="s">
        <v>8610</v>
      </c>
      <c r="H5669" s="62">
        <v>97533434000199</v>
      </c>
      <c r="I5669" t="s">
        <v>869</v>
      </c>
      <c r="J5669">
        <v>4</v>
      </c>
      <c r="K5669">
        <v>1192</v>
      </c>
    </row>
    <row r="5670" spans="1:11" x14ac:dyDescent="0.25">
      <c r="A5670" t="s">
        <v>6040</v>
      </c>
      <c r="B5670" t="str">
        <f>C5670&amp;"-"&amp;COUNTIF(C$2:C5670,C5670)</f>
        <v>3895-5</v>
      </c>
      <c r="C5670">
        <v>3895</v>
      </c>
      <c r="D5670" s="57">
        <v>45273</v>
      </c>
      <c r="E5670" s="84" t="str">
        <f>F5670&amp;"-"&amp;COUNTIF($F$2:F5670,F5670)</f>
        <v>CIL-123</v>
      </c>
      <c r="F5670" s="84" t="str">
        <f t="shared" si="202"/>
        <v>CIL</v>
      </c>
      <c r="G5670" t="s">
        <v>8610</v>
      </c>
      <c r="H5670" s="62">
        <v>97533434000199</v>
      </c>
      <c r="I5670" t="s">
        <v>869</v>
      </c>
      <c r="J5670">
        <v>3</v>
      </c>
      <c r="K5670">
        <v>5970</v>
      </c>
    </row>
    <row r="5671" spans="1:11" x14ac:dyDescent="0.25">
      <c r="A5671" t="s">
        <v>6040</v>
      </c>
      <c r="B5671" t="str">
        <f>C5671&amp;"-"&amp;COUNTIF(C$2:C5671,C5671)</f>
        <v>3895-6</v>
      </c>
      <c r="C5671">
        <v>3895</v>
      </c>
      <c r="D5671" s="57">
        <v>45273</v>
      </c>
      <c r="E5671" s="84" t="str">
        <f>F5671&amp;"-"&amp;COUNTIF($F$2:F5671,F5671)</f>
        <v>CIL-124</v>
      </c>
      <c r="F5671" s="84" t="str">
        <f t="shared" si="202"/>
        <v>CIL</v>
      </c>
      <c r="G5671" t="s">
        <v>8610</v>
      </c>
      <c r="H5671" s="62">
        <v>97533434000199</v>
      </c>
      <c r="I5671" t="s">
        <v>869</v>
      </c>
      <c r="J5671">
        <v>6</v>
      </c>
      <c r="K5671">
        <v>21600</v>
      </c>
    </row>
    <row r="5672" spans="1:11" x14ac:dyDescent="0.25">
      <c r="A5672" t="s">
        <v>6040</v>
      </c>
      <c r="B5672" t="str">
        <f>C5672&amp;"-"&amp;COUNTIF(C$2:C5672,C5672)</f>
        <v>3895-7</v>
      </c>
      <c r="C5672">
        <v>3895</v>
      </c>
      <c r="D5672" s="57">
        <v>45273</v>
      </c>
      <c r="E5672" s="84" t="str">
        <f>F5672&amp;"-"&amp;COUNTIF($F$2:F5672,F5672)</f>
        <v>CIL-125</v>
      </c>
      <c r="F5672" s="84" t="str">
        <f t="shared" si="202"/>
        <v>CIL</v>
      </c>
      <c r="G5672" t="s">
        <v>8610</v>
      </c>
      <c r="H5672" s="62">
        <v>97533434000199</v>
      </c>
      <c r="I5672" t="s">
        <v>869</v>
      </c>
      <c r="J5672">
        <v>5</v>
      </c>
      <c r="K5672">
        <v>8400</v>
      </c>
    </row>
    <row r="5673" spans="1:11" x14ac:dyDescent="0.25">
      <c r="A5673" t="s">
        <v>6040</v>
      </c>
      <c r="B5673" t="str">
        <f>C5673&amp;"-"&amp;COUNTIF(C$2:C5673,C5673)</f>
        <v>3895-8</v>
      </c>
      <c r="C5673">
        <v>3895</v>
      </c>
      <c r="D5673" s="57">
        <v>45273</v>
      </c>
      <c r="E5673" s="84" t="str">
        <f>F5673&amp;"-"&amp;COUNTIF($F$2:F5673,F5673)</f>
        <v>CIL-126</v>
      </c>
      <c r="F5673" s="84" t="str">
        <f t="shared" si="202"/>
        <v>CIL</v>
      </c>
      <c r="G5673" t="s">
        <v>8610</v>
      </c>
      <c r="H5673" s="62">
        <v>97533434000199</v>
      </c>
      <c r="I5673" t="s">
        <v>869</v>
      </c>
      <c r="J5673">
        <v>11</v>
      </c>
      <c r="K5673">
        <v>18590</v>
      </c>
    </row>
    <row r="5674" spans="1:11" x14ac:dyDescent="0.25">
      <c r="A5674" t="s">
        <v>6040</v>
      </c>
      <c r="B5674" t="str">
        <f>C5674&amp;"-"&amp;COUNTIF(C$2:C5674,C5674)</f>
        <v>3895-9</v>
      </c>
      <c r="C5674">
        <v>3895</v>
      </c>
      <c r="D5674" s="57">
        <v>45273</v>
      </c>
      <c r="E5674" s="84" t="str">
        <f>F5674&amp;"-"&amp;COUNTIF($F$2:F5674,F5674)</f>
        <v>CIL-127</v>
      </c>
      <c r="F5674" s="84" t="str">
        <f t="shared" si="202"/>
        <v>CIL</v>
      </c>
      <c r="G5674" t="s">
        <v>8610</v>
      </c>
      <c r="H5674" s="62">
        <v>97533434000199</v>
      </c>
      <c r="I5674" t="s">
        <v>869</v>
      </c>
      <c r="J5674">
        <v>4</v>
      </c>
      <c r="K5674">
        <v>7960</v>
      </c>
    </row>
    <row r="5675" spans="1:11" x14ac:dyDescent="0.25">
      <c r="A5675" t="s">
        <v>6040</v>
      </c>
      <c r="B5675" t="str">
        <f>C5675&amp;"-"&amp;COUNTIF(C$2:C5675,C5675)</f>
        <v>3895-10</v>
      </c>
      <c r="C5675">
        <v>3895</v>
      </c>
      <c r="D5675" s="57">
        <v>45273</v>
      </c>
      <c r="E5675" s="84" t="str">
        <f>F5675&amp;"-"&amp;COUNTIF($F$2:F5675,F5675)</f>
        <v>CIL-128</v>
      </c>
      <c r="F5675" s="84" t="str">
        <f t="shared" si="202"/>
        <v>CIL</v>
      </c>
      <c r="G5675" t="s">
        <v>8610</v>
      </c>
      <c r="H5675" s="62">
        <v>97533434000199</v>
      </c>
      <c r="I5675" t="s">
        <v>869</v>
      </c>
      <c r="J5675">
        <v>2</v>
      </c>
      <c r="K5675">
        <v>3240</v>
      </c>
    </row>
    <row r="5676" spans="1:11" x14ac:dyDescent="0.25">
      <c r="A5676" t="s">
        <v>5992</v>
      </c>
      <c r="B5676" t="str">
        <f>C5676&amp;"-"&amp;COUNTIF(C$2:C5676,C5676)</f>
        <v>125468-1</v>
      </c>
      <c r="C5676">
        <v>125468</v>
      </c>
      <c r="D5676" s="57">
        <v>45273</v>
      </c>
      <c r="E5676" s="84" t="str">
        <f>F5676&amp;"-"&amp;COUNTIF($F$2:F5676,F5676)</f>
        <v>TECFLUX-2</v>
      </c>
      <c r="F5676" s="84" t="str">
        <f t="shared" si="202"/>
        <v>TECFLUX</v>
      </c>
      <c r="G5676" t="s">
        <v>8599</v>
      </c>
      <c r="H5676" s="62">
        <v>60933017000123</v>
      </c>
      <c r="I5676" t="s">
        <v>5984</v>
      </c>
      <c r="J5676">
        <v>30</v>
      </c>
      <c r="K5676">
        <v>6546.3</v>
      </c>
    </row>
    <row r="5677" spans="1:11" x14ac:dyDescent="0.25">
      <c r="A5677" t="s">
        <v>5992</v>
      </c>
      <c r="B5677" t="str">
        <f>C5677&amp;"-"&amp;COUNTIF(C$2:C5677,C5677)</f>
        <v>125468-2</v>
      </c>
      <c r="C5677">
        <v>125468</v>
      </c>
      <c r="D5677" s="57">
        <v>45273</v>
      </c>
      <c r="E5677" s="84" t="str">
        <f>F5677&amp;"-"&amp;COUNTIF($F$2:F5677,F5677)</f>
        <v>TECFLUX-3</v>
      </c>
      <c r="F5677" s="84" t="str">
        <f t="shared" si="202"/>
        <v>TECFLUX</v>
      </c>
      <c r="G5677" t="s">
        <v>8599</v>
      </c>
      <c r="H5677" s="62">
        <v>60933017000123</v>
      </c>
      <c r="I5677" t="s">
        <v>5984</v>
      </c>
      <c r="J5677">
        <v>540</v>
      </c>
      <c r="K5677">
        <v>96940.800000000003</v>
      </c>
    </row>
    <row r="5678" spans="1:11" x14ac:dyDescent="0.25">
      <c r="A5678" t="s">
        <v>5992</v>
      </c>
      <c r="B5678" t="str">
        <f>C5678&amp;"-"&amp;COUNTIF(C$2:C5678,C5678)</f>
        <v>125468-3</v>
      </c>
      <c r="C5678">
        <v>125468</v>
      </c>
      <c r="D5678" s="57">
        <v>45273</v>
      </c>
      <c r="E5678" s="84" t="str">
        <f>F5678&amp;"-"&amp;COUNTIF($F$2:F5678,F5678)</f>
        <v>TECFLUX-4</v>
      </c>
      <c r="F5678" s="84" t="str">
        <f t="shared" si="202"/>
        <v>TECFLUX</v>
      </c>
      <c r="G5678" t="s">
        <v>8599</v>
      </c>
      <c r="H5678" s="62">
        <v>60933017000123</v>
      </c>
      <c r="I5678" t="s">
        <v>5984</v>
      </c>
      <c r="J5678">
        <v>3516</v>
      </c>
      <c r="K5678">
        <v>770882.96</v>
      </c>
    </row>
    <row r="5679" spans="1:11" x14ac:dyDescent="0.25">
      <c r="A5679" t="s">
        <v>5991</v>
      </c>
      <c r="B5679" t="str">
        <f>C5679&amp;"-"&amp;COUNTIF(C$2:C5679,C5679)</f>
        <v>6859-1</v>
      </c>
      <c r="C5679">
        <v>6859</v>
      </c>
      <c r="D5679" s="57">
        <v>45273</v>
      </c>
      <c r="E5679" s="84" t="str">
        <f>F5679&amp;"-"&amp;COUNTIF($F$2:F5679,F5679)</f>
        <v>W-33</v>
      </c>
      <c r="F5679" s="84" t="str">
        <f t="shared" si="202"/>
        <v>W</v>
      </c>
      <c r="G5679" t="s">
        <v>8612</v>
      </c>
      <c r="H5679" s="62">
        <v>6186188000190</v>
      </c>
      <c r="I5679" t="s">
        <v>5984</v>
      </c>
      <c r="J5679">
        <v>90</v>
      </c>
      <c r="K5679">
        <v>35970.300000000003</v>
      </c>
    </row>
    <row r="5680" spans="1:11" x14ac:dyDescent="0.25">
      <c r="A5680" t="s">
        <v>6040</v>
      </c>
      <c r="B5680" t="str">
        <f>C5680&amp;"-"&amp;COUNTIF(C$2:C5680,C5680)</f>
        <v>6859-2</v>
      </c>
      <c r="C5680">
        <v>6859</v>
      </c>
      <c r="D5680" s="57">
        <v>45273</v>
      </c>
      <c r="E5680" s="84" t="str">
        <f>F5680&amp;"-"&amp;COUNTIF($F$2:F5680,F5680)</f>
        <v>W-34</v>
      </c>
      <c r="F5680" s="84" t="str">
        <f t="shared" si="202"/>
        <v>W</v>
      </c>
      <c r="G5680" t="s">
        <v>8612</v>
      </c>
      <c r="H5680" s="62">
        <v>6186188000190</v>
      </c>
      <c r="I5680" t="s">
        <v>869</v>
      </c>
      <c r="J5680">
        <v>1</v>
      </c>
      <c r="K5680">
        <v>171.69</v>
      </c>
    </row>
    <row r="5681" spans="1:11" x14ac:dyDescent="0.25">
      <c r="A5681" t="s">
        <v>5983</v>
      </c>
      <c r="B5681" t="str">
        <f>C5681&amp;"-"&amp;COUNTIF(C$2:C5681,C5681)</f>
        <v>32058-1</v>
      </c>
      <c r="C5681">
        <v>32058</v>
      </c>
      <c r="D5681" s="57">
        <v>45273</v>
      </c>
      <c r="E5681" s="84" t="str">
        <f>F5681&amp;"-"&amp;COUNTIF($F$2:F5681,F5681)</f>
        <v>WK-233</v>
      </c>
      <c r="F5681" s="84" t="str">
        <f t="shared" si="202"/>
        <v>WK</v>
      </c>
      <c r="G5681" t="s">
        <v>8586</v>
      </c>
      <c r="H5681" s="62">
        <v>97434047000103</v>
      </c>
      <c r="I5681" t="s">
        <v>5984</v>
      </c>
      <c r="J5681">
        <v>48</v>
      </c>
      <c r="K5681">
        <v>2880</v>
      </c>
    </row>
    <row r="5682" spans="1:11" x14ac:dyDescent="0.25">
      <c r="A5682" t="s">
        <v>5989</v>
      </c>
      <c r="B5682" t="str">
        <f>C5682&amp;"-"&amp;COUNTIF(C$2:C5682,C5682)</f>
        <v>32058-2</v>
      </c>
      <c r="C5682">
        <v>32058</v>
      </c>
      <c r="D5682" s="57">
        <v>45273</v>
      </c>
      <c r="E5682" s="84" t="str">
        <f>F5682&amp;"-"&amp;COUNTIF($F$2:F5682,F5682)</f>
        <v>WK-234</v>
      </c>
      <c r="F5682" s="84" t="str">
        <f t="shared" si="202"/>
        <v>WK</v>
      </c>
      <c r="G5682" t="s">
        <v>8586</v>
      </c>
      <c r="H5682" s="62">
        <v>97434047000103</v>
      </c>
      <c r="I5682" t="s">
        <v>5984</v>
      </c>
      <c r="J5682">
        <v>6</v>
      </c>
      <c r="K5682">
        <v>828</v>
      </c>
    </row>
    <row r="5683" spans="1:11" x14ac:dyDescent="0.25">
      <c r="A5683" t="s">
        <v>5990</v>
      </c>
      <c r="B5683" t="str">
        <f>C5683&amp;"-"&amp;COUNTIF(C$2:C5683,C5683)</f>
        <v>32058-3</v>
      </c>
      <c r="C5683">
        <v>32058</v>
      </c>
      <c r="D5683" s="57">
        <v>45273</v>
      </c>
      <c r="E5683" s="84" t="str">
        <f>F5683&amp;"-"&amp;COUNTIF($F$2:F5683,F5683)</f>
        <v>WK-235</v>
      </c>
      <c r="F5683" s="84" t="str">
        <f t="shared" si="202"/>
        <v>WK</v>
      </c>
      <c r="G5683" t="s">
        <v>8586</v>
      </c>
      <c r="H5683" s="62">
        <v>97434047000103</v>
      </c>
      <c r="I5683" t="s">
        <v>5984</v>
      </c>
      <c r="J5683">
        <v>6</v>
      </c>
      <c r="K5683">
        <v>4536</v>
      </c>
    </row>
    <row r="5684" spans="1:11" x14ac:dyDescent="0.25">
      <c r="A5684" t="s">
        <v>5983</v>
      </c>
      <c r="B5684" t="str">
        <f>C5684&amp;"-"&amp;COUNTIF(C$2:C5684,C5684)</f>
        <v>32058-4</v>
      </c>
      <c r="C5684">
        <v>32058</v>
      </c>
      <c r="D5684" s="57">
        <v>45273</v>
      </c>
      <c r="E5684" s="84" t="str">
        <f>F5684&amp;"-"&amp;COUNTIF($F$2:F5684,F5684)</f>
        <v>WK-236</v>
      </c>
      <c r="F5684" s="84" t="str">
        <f t="shared" si="202"/>
        <v>WK</v>
      </c>
      <c r="G5684" t="s">
        <v>8586</v>
      </c>
      <c r="H5684" s="62">
        <v>97434047000103</v>
      </c>
      <c r="I5684" t="s">
        <v>5984</v>
      </c>
      <c r="J5684">
        <v>36</v>
      </c>
      <c r="K5684">
        <v>864</v>
      </c>
    </row>
    <row r="5685" spans="1:11" x14ac:dyDescent="0.25">
      <c r="A5685" t="s">
        <v>5983</v>
      </c>
      <c r="B5685" t="str">
        <f>C5685&amp;"-"&amp;COUNTIF(C$2:C5685,C5685)</f>
        <v>32058-5</v>
      </c>
      <c r="C5685">
        <v>32058</v>
      </c>
      <c r="D5685" s="57">
        <v>45273</v>
      </c>
      <c r="E5685" s="84" t="str">
        <f>F5685&amp;"-"&amp;COUNTIF($F$2:F5685,F5685)</f>
        <v>WK-237</v>
      </c>
      <c r="F5685" s="84" t="str">
        <f t="shared" si="202"/>
        <v>WK</v>
      </c>
      <c r="G5685" t="s">
        <v>8586</v>
      </c>
      <c r="H5685" s="62">
        <v>97434047000103</v>
      </c>
      <c r="I5685" t="s">
        <v>5984</v>
      </c>
      <c r="J5685">
        <v>18</v>
      </c>
      <c r="K5685">
        <v>322.2</v>
      </c>
    </row>
    <row r="5686" spans="1:11" x14ac:dyDescent="0.25">
      <c r="A5686" t="s">
        <v>5985</v>
      </c>
      <c r="B5686" t="str">
        <f>C5686&amp;"-"&amp;COUNTIF(C$2:C5686,C5686)</f>
        <v>32058-6</v>
      </c>
      <c r="C5686">
        <v>32058</v>
      </c>
      <c r="D5686" s="57">
        <v>45273</v>
      </c>
      <c r="E5686" s="84" t="str">
        <f>F5686&amp;"-"&amp;COUNTIF($F$2:F5686,F5686)</f>
        <v>WK-238</v>
      </c>
      <c r="F5686" s="84" t="str">
        <f t="shared" si="202"/>
        <v>WK</v>
      </c>
      <c r="G5686" t="s">
        <v>8586</v>
      </c>
      <c r="H5686" s="62">
        <v>97434047000103</v>
      </c>
      <c r="I5686" t="s">
        <v>5984</v>
      </c>
      <c r="J5686">
        <v>12</v>
      </c>
      <c r="K5686">
        <v>1272</v>
      </c>
    </row>
    <row r="5687" spans="1:11" x14ac:dyDescent="0.25">
      <c r="A5687" t="s">
        <v>5990</v>
      </c>
      <c r="B5687" t="str">
        <f>C5687&amp;"-"&amp;COUNTIF(C$2:C5687,C5687)</f>
        <v>32058-7</v>
      </c>
      <c r="C5687">
        <v>32058</v>
      </c>
      <c r="D5687" s="57">
        <v>45273</v>
      </c>
      <c r="E5687" s="84" t="str">
        <f>F5687&amp;"-"&amp;COUNTIF($F$2:F5687,F5687)</f>
        <v>WK-239</v>
      </c>
      <c r="F5687" s="84" t="str">
        <f t="shared" si="202"/>
        <v>WK</v>
      </c>
      <c r="G5687" t="s">
        <v>8586</v>
      </c>
      <c r="H5687" s="62">
        <v>97434047000103</v>
      </c>
      <c r="I5687" t="s">
        <v>5984</v>
      </c>
      <c r="J5687">
        <v>30</v>
      </c>
      <c r="K5687">
        <v>7110</v>
      </c>
    </row>
    <row r="5688" spans="1:11" x14ac:dyDescent="0.25">
      <c r="A5688" t="s">
        <v>5990</v>
      </c>
      <c r="B5688" t="str">
        <f>C5688&amp;"-"&amp;COUNTIF(C$2:C5688,C5688)</f>
        <v>32058-8</v>
      </c>
      <c r="C5688">
        <v>32058</v>
      </c>
      <c r="D5688" s="57">
        <v>45273</v>
      </c>
      <c r="E5688" s="84" t="str">
        <f>F5688&amp;"-"&amp;COUNTIF($F$2:F5688,F5688)</f>
        <v>WK-240</v>
      </c>
      <c r="F5688" s="84" t="str">
        <f t="shared" si="202"/>
        <v>WK</v>
      </c>
      <c r="G5688" t="s">
        <v>8586</v>
      </c>
      <c r="H5688" s="62">
        <v>97434047000103</v>
      </c>
      <c r="I5688" t="s">
        <v>5984</v>
      </c>
      <c r="J5688">
        <v>6</v>
      </c>
      <c r="K5688">
        <v>2874</v>
      </c>
    </row>
    <row r="5689" spans="1:11" x14ac:dyDescent="0.25">
      <c r="A5689" t="s">
        <v>5983</v>
      </c>
      <c r="B5689" t="str">
        <f>C5689&amp;"-"&amp;COUNTIF(C$2:C5689,C5689)</f>
        <v>32058-9</v>
      </c>
      <c r="C5689">
        <v>32058</v>
      </c>
      <c r="D5689" s="57">
        <v>45273</v>
      </c>
      <c r="E5689" s="84" t="str">
        <f>F5689&amp;"-"&amp;COUNTIF($F$2:F5689,F5689)</f>
        <v>WK-241</v>
      </c>
      <c r="F5689" s="84" t="str">
        <f t="shared" si="202"/>
        <v>WK</v>
      </c>
      <c r="G5689" t="s">
        <v>8586</v>
      </c>
      <c r="H5689" s="62">
        <v>97434047000103</v>
      </c>
      <c r="I5689" t="s">
        <v>5984</v>
      </c>
      <c r="J5689">
        <v>276</v>
      </c>
      <c r="K5689">
        <v>11316</v>
      </c>
    </row>
    <row r="5690" spans="1:11" x14ac:dyDescent="0.25">
      <c r="A5690" t="s">
        <v>5983</v>
      </c>
      <c r="B5690" t="str">
        <f>C5690&amp;"-"&amp;COUNTIF(C$2:C5690,C5690)</f>
        <v>32058-10</v>
      </c>
      <c r="C5690">
        <v>32058</v>
      </c>
      <c r="D5690" s="57">
        <v>45273</v>
      </c>
      <c r="E5690" s="84" t="str">
        <f>F5690&amp;"-"&amp;COUNTIF($F$2:F5690,F5690)</f>
        <v>WK-242</v>
      </c>
      <c r="F5690" s="84" t="str">
        <f t="shared" si="202"/>
        <v>WK</v>
      </c>
      <c r="G5690" t="s">
        <v>8586</v>
      </c>
      <c r="H5690" s="62">
        <v>97434047000103</v>
      </c>
      <c r="I5690" t="s">
        <v>5984</v>
      </c>
      <c r="J5690">
        <v>6</v>
      </c>
      <c r="K5690">
        <v>594</v>
      </c>
    </row>
    <row r="5691" spans="1:11" x14ac:dyDescent="0.25">
      <c r="A5691" t="s">
        <v>5978</v>
      </c>
      <c r="B5691" t="str">
        <f>C5691&amp;"-"&amp;COUNTIF(C$2:C5691,C5691)</f>
        <v>32098-1</v>
      </c>
      <c r="C5691">
        <v>32098</v>
      </c>
      <c r="D5691" s="57">
        <v>45274</v>
      </c>
      <c r="E5691" s="84" t="str">
        <f>F5691&amp;"-"&amp;COUNTIF($F$2:F5691,F5691)</f>
        <v>WK-243</v>
      </c>
      <c r="F5691" s="84" t="str">
        <f t="shared" si="202"/>
        <v>WK</v>
      </c>
      <c r="G5691" t="s">
        <v>8586</v>
      </c>
      <c r="H5691" s="62">
        <v>97434047000103</v>
      </c>
      <c r="I5691" t="s">
        <v>4726</v>
      </c>
      <c r="J5691">
        <v>7.32</v>
      </c>
      <c r="K5691">
        <v>2496.12</v>
      </c>
    </row>
    <row r="5692" spans="1:11" x14ac:dyDescent="0.25">
      <c r="A5692" t="s">
        <v>5978</v>
      </c>
      <c r="B5692" t="str">
        <f>C5692&amp;"-"&amp;COUNTIF(C$2:C5692,C5692)</f>
        <v>32098-2</v>
      </c>
      <c r="C5692">
        <v>32098</v>
      </c>
      <c r="D5692" s="57">
        <v>45274</v>
      </c>
      <c r="E5692" s="84" t="str">
        <f>F5692&amp;"-"&amp;COUNTIF($F$2:F5692,F5692)</f>
        <v>WK-244</v>
      </c>
      <c r="F5692" s="84" t="str">
        <f t="shared" si="202"/>
        <v>WK</v>
      </c>
      <c r="G5692" t="s">
        <v>8586</v>
      </c>
      <c r="H5692" s="62">
        <v>97434047000103</v>
      </c>
      <c r="I5692" t="s">
        <v>4726</v>
      </c>
      <c r="J5692">
        <v>14.64</v>
      </c>
      <c r="K5692">
        <v>7686</v>
      </c>
    </row>
    <row r="5693" spans="1:11" x14ac:dyDescent="0.25">
      <c r="A5693" t="s">
        <v>6057</v>
      </c>
      <c r="B5693" t="str">
        <f>C5693&amp;"-"&amp;COUNTIF(C$2:C5693,C5693)</f>
        <v>32108-1</v>
      </c>
      <c r="C5693">
        <v>32108</v>
      </c>
      <c r="D5693" s="57">
        <v>45274</v>
      </c>
      <c r="E5693" s="84" t="str">
        <f>F5693&amp;"-"&amp;COUNTIF($F$2:F5693,F5693)</f>
        <v>WK-245</v>
      </c>
      <c r="F5693" s="84" t="str">
        <f t="shared" si="202"/>
        <v>WK</v>
      </c>
      <c r="G5693" t="s">
        <v>8586</v>
      </c>
      <c r="H5693" s="62">
        <v>97434047000103</v>
      </c>
      <c r="I5693" t="s">
        <v>4726</v>
      </c>
      <c r="J5693">
        <v>144</v>
      </c>
      <c r="K5693">
        <v>27216</v>
      </c>
    </row>
    <row r="5694" spans="1:11" x14ac:dyDescent="0.25">
      <c r="A5694" t="s">
        <v>6015</v>
      </c>
      <c r="B5694" t="str">
        <f>C5694&amp;"-"&amp;COUNTIF(C$2:C5694,C5694)</f>
        <v>245201-1</v>
      </c>
      <c r="C5694">
        <v>245201</v>
      </c>
      <c r="D5694" s="57">
        <v>45275</v>
      </c>
      <c r="E5694" s="84" t="str">
        <f>F5694&amp;"-"&amp;COUNTIF($F$2:F5694,F5694)</f>
        <v>ACO-8</v>
      </c>
      <c r="F5694" s="84" t="str">
        <f t="shared" si="202"/>
        <v>ACO</v>
      </c>
      <c r="G5694" t="s">
        <v>8591</v>
      </c>
      <c r="H5694" s="62">
        <v>33150053000733</v>
      </c>
      <c r="I5694" t="s">
        <v>5984</v>
      </c>
      <c r="J5694">
        <v>6</v>
      </c>
      <c r="K5694">
        <v>19074.419999999998</v>
      </c>
    </row>
    <row r="5695" spans="1:11" x14ac:dyDescent="0.25">
      <c r="A5695" t="s">
        <v>5982</v>
      </c>
      <c r="B5695" t="str">
        <f>C5695&amp;"-"&amp;COUNTIF(C$2:C5695,C5695)</f>
        <v>245349-1</v>
      </c>
      <c r="C5695">
        <v>245349</v>
      </c>
      <c r="D5695" s="57">
        <v>45275</v>
      </c>
      <c r="E5695" s="84" t="str">
        <f>F5695&amp;"-"&amp;COUNTIF($F$2:F5695,F5695)</f>
        <v>ACO-9</v>
      </c>
      <c r="F5695" s="84" t="str">
        <f t="shared" si="202"/>
        <v>ACO</v>
      </c>
      <c r="G5695" t="s">
        <v>8591</v>
      </c>
      <c r="H5695" s="62">
        <v>33150053000733</v>
      </c>
      <c r="I5695" t="s">
        <v>4726</v>
      </c>
      <c r="J5695">
        <v>9.3536000000000001</v>
      </c>
      <c r="K5695">
        <v>19219.96</v>
      </c>
    </row>
    <row r="5696" spans="1:11" x14ac:dyDescent="0.25">
      <c r="A5696" t="s">
        <v>6034</v>
      </c>
      <c r="B5696" t="str">
        <f>C5696&amp;"-"&amp;COUNTIF(C$2:C5696,C5696)</f>
        <v>245349-2</v>
      </c>
      <c r="C5696">
        <v>245349</v>
      </c>
      <c r="D5696" s="57">
        <v>45275</v>
      </c>
      <c r="E5696" s="84" t="str">
        <f>F5696&amp;"-"&amp;COUNTIF($F$2:F5696,F5696)</f>
        <v>ACO-10</v>
      </c>
      <c r="F5696" s="84" t="str">
        <f t="shared" si="202"/>
        <v>ACO</v>
      </c>
      <c r="G5696" t="s">
        <v>8591</v>
      </c>
      <c r="H5696" s="62">
        <v>33150053000733</v>
      </c>
      <c r="I5696" t="s">
        <v>4726</v>
      </c>
      <c r="J5696">
        <v>6.0270000000000001</v>
      </c>
      <c r="K5696">
        <v>18094.740000000002</v>
      </c>
    </row>
    <row r="5697" spans="1:11" x14ac:dyDescent="0.25">
      <c r="A5697" t="s">
        <v>5982</v>
      </c>
      <c r="B5697" t="str">
        <f>C5697&amp;"-"&amp;COUNTIF(C$2:C5697,C5697)</f>
        <v>245349-3</v>
      </c>
      <c r="C5697">
        <v>245349</v>
      </c>
      <c r="D5697" s="57">
        <v>45275</v>
      </c>
      <c r="E5697" s="84" t="str">
        <f>F5697&amp;"-"&amp;COUNTIF($F$2:F5697,F5697)</f>
        <v>ACO-11</v>
      </c>
      <c r="F5697" s="84" t="str">
        <f t="shared" si="202"/>
        <v>ACO</v>
      </c>
      <c r="G5697" t="s">
        <v>8591</v>
      </c>
      <c r="H5697" s="62">
        <v>33150053000733</v>
      </c>
      <c r="I5697" t="s">
        <v>4726</v>
      </c>
      <c r="J5697">
        <v>7.5087999999999999</v>
      </c>
      <c r="K5697">
        <v>11605.6</v>
      </c>
    </row>
    <row r="5698" spans="1:11" x14ac:dyDescent="0.25">
      <c r="A5698" t="s">
        <v>5992</v>
      </c>
      <c r="B5698" t="str">
        <f>C5698&amp;"-"&amp;COUNTIF(C$2:C5698,C5698)</f>
        <v>245349-4</v>
      </c>
      <c r="C5698">
        <v>245349</v>
      </c>
      <c r="D5698" s="57">
        <v>45275</v>
      </c>
      <c r="E5698" s="84" t="str">
        <f>F5698&amp;"-"&amp;COUNTIF($F$2:F5698,F5698)</f>
        <v>ACO-12</v>
      </c>
      <c r="F5698" s="84" t="str">
        <f t="shared" si="202"/>
        <v>ACO</v>
      </c>
      <c r="G5698" t="s">
        <v>8591</v>
      </c>
      <c r="H5698" s="62">
        <v>33150053000733</v>
      </c>
      <c r="I5698" t="s">
        <v>5984</v>
      </c>
      <c r="J5698">
        <v>6</v>
      </c>
      <c r="K5698">
        <v>8541.5400000000009</v>
      </c>
    </row>
    <row r="5699" spans="1:11" x14ac:dyDescent="0.25">
      <c r="A5699" t="s">
        <v>5992</v>
      </c>
      <c r="B5699" t="str">
        <f>C5699&amp;"-"&amp;COUNTIF(C$2:C5699,C5699)</f>
        <v>245349-5</v>
      </c>
      <c r="C5699">
        <v>245349</v>
      </c>
      <c r="D5699" s="57">
        <v>45275</v>
      </c>
      <c r="E5699" s="84" t="str">
        <f>F5699&amp;"-"&amp;COUNTIF($F$2:F5699,F5699)</f>
        <v>ACO-13</v>
      </c>
      <c r="F5699" s="84" t="str">
        <f t="shared" ref="F5699:F5762" si="203">LEFT(G5699,SEARCH(" ",G5699)-1)</f>
        <v>ACO</v>
      </c>
      <c r="G5699" t="s">
        <v>8591</v>
      </c>
      <c r="H5699" s="62">
        <v>33150053000733</v>
      </c>
      <c r="I5699" t="s">
        <v>5984</v>
      </c>
      <c r="J5699">
        <v>6</v>
      </c>
      <c r="K5699">
        <v>9745.2000000000007</v>
      </c>
    </row>
    <row r="5700" spans="1:11" x14ac:dyDescent="0.25">
      <c r="A5700" t="s">
        <v>5991</v>
      </c>
      <c r="B5700" t="str">
        <f>C5700&amp;"-"&amp;COUNTIF(C$2:C5700,C5700)</f>
        <v>700543-1</v>
      </c>
      <c r="C5700">
        <v>700543</v>
      </c>
      <c r="D5700" s="57">
        <v>45275</v>
      </c>
      <c r="E5700" s="84" t="str">
        <f>F5700&amp;"-"&amp;COUNTIF($F$2:F5700,F5700)</f>
        <v>ACOTUBO-68</v>
      </c>
      <c r="F5700" s="84" t="str">
        <f t="shared" si="203"/>
        <v>ACOTUBO</v>
      </c>
      <c r="G5700" t="s">
        <v>8587</v>
      </c>
      <c r="H5700" s="62">
        <v>43919968000129</v>
      </c>
      <c r="I5700" t="s">
        <v>5984</v>
      </c>
      <c r="J5700">
        <v>6.87</v>
      </c>
      <c r="K5700">
        <v>2735.78</v>
      </c>
    </row>
    <row r="5701" spans="1:11" x14ac:dyDescent="0.25">
      <c r="A5701" t="s">
        <v>5997</v>
      </c>
      <c r="B5701" t="str">
        <f>C5701&amp;"-"&amp;COUNTIF(C$2:C5701,C5701)</f>
        <v>700543-2</v>
      </c>
      <c r="C5701">
        <v>700543</v>
      </c>
      <c r="D5701" s="57">
        <v>45275</v>
      </c>
      <c r="E5701" s="84" t="str">
        <f>F5701&amp;"-"&amp;COUNTIF($F$2:F5701,F5701)</f>
        <v>ACOTUBO-69</v>
      </c>
      <c r="F5701" s="84" t="str">
        <f t="shared" si="203"/>
        <v>ACOTUBO</v>
      </c>
      <c r="G5701" t="s">
        <v>8587</v>
      </c>
      <c r="H5701" s="62">
        <v>43919968000129</v>
      </c>
      <c r="I5701" t="s">
        <v>5984</v>
      </c>
      <c r="J5701">
        <v>6.3319999999999999</v>
      </c>
      <c r="K5701">
        <v>3987.48</v>
      </c>
    </row>
    <row r="5702" spans="1:11" x14ac:dyDescent="0.25">
      <c r="A5702" t="s">
        <v>5991</v>
      </c>
      <c r="B5702" t="str">
        <f>C5702&amp;"-"&amp;COUNTIF(C$2:C5702,C5702)</f>
        <v>700561-1</v>
      </c>
      <c r="C5702">
        <v>700561</v>
      </c>
      <c r="D5702" s="57">
        <v>45275</v>
      </c>
      <c r="E5702" s="84" t="str">
        <f>F5702&amp;"-"&amp;COUNTIF($F$2:F5702,F5702)</f>
        <v>ACOTUBO-70</v>
      </c>
      <c r="F5702" s="84" t="str">
        <f t="shared" si="203"/>
        <v>ACOTUBO</v>
      </c>
      <c r="G5702" t="s">
        <v>8587</v>
      </c>
      <c r="H5702" s="62">
        <v>43919968000129</v>
      </c>
      <c r="I5702" t="s">
        <v>5984</v>
      </c>
      <c r="J5702">
        <v>62</v>
      </c>
      <c r="K5702">
        <v>13344.74</v>
      </c>
    </row>
    <row r="5703" spans="1:11" x14ac:dyDescent="0.25">
      <c r="A5703" t="s">
        <v>5991</v>
      </c>
      <c r="B5703" t="str">
        <f>C5703&amp;"-"&amp;COUNTIF(C$2:C5703,C5703)</f>
        <v>700561-2</v>
      </c>
      <c r="C5703">
        <v>700561</v>
      </c>
      <c r="D5703" s="57">
        <v>45275</v>
      </c>
      <c r="E5703" s="84" t="str">
        <f>F5703&amp;"-"&amp;COUNTIF($F$2:F5703,F5703)</f>
        <v>ACOTUBO-71</v>
      </c>
      <c r="F5703" s="84" t="str">
        <f t="shared" si="203"/>
        <v>ACOTUBO</v>
      </c>
      <c r="G5703" t="s">
        <v>8587</v>
      </c>
      <c r="H5703" s="62">
        <v>43919968000129</v>
      </c>
      <c r="I5703" t="s">
        <v>5984</v>
      </c>
      <c r="J5703">
        <v>316</v>
      </c>
      <c r="K5703">
        <v>47780.56</v>
      </c>
    </row>
    <row r="5704" spans="1:11" x14ac:dyDescent="0.25">
      <c r="A5704" t="s">
        <v>5991</v>
      </c>
      <c r="B5704" t="str">
        <f>C5704&amp;"-"&amp;COUNTIF(C$2:C5704,C5704)</f>
        <v>700685-1</v>
      </c>
      <c r="C5704">
        <v>700685</v>
      </c>
      <c r="D5704" s="57">
        <v>45275</v>
      </c>
      <c r="E5704" s="84" t="str">
        <f>F5704&amp;"-"&amp;COUNTIF($F$2:F5704,F5704)</f>
        <v>ACOTUBO-72</v>
      </c>
      <c r="F5704" s="84" t="str">
        <f t="shared" si="203"/>
        <v>ACOTUBO</v>
      </c>
      <c r="G5704" t="s">
        <v>8587</v>
      </c>
      <c r="H5704" s="62">
        <v>43919968000129</v>
      </c>
      <c r="I5704" t="s">
        <v>5984</v>
      </c>
      <c r="J5704">
        <v>6.05</v>
      </c>
      <c r="K5704">
        <v>1251.75</v>
      </c>
    </row>
    <row r="5705" spans="1:11" x14ac:dyDescent="0.25">
      <c r="A5705" t="s">
        <v>6003</v>
      </c>
      <c r="B5705" t="str">
        <f>C5705&amp;"-"&amp;COUNTIF(C$2:C5705,C5705)</f>
        <v>700722-1</v>
      </c>
      <c r="C5705">
        <v>700722</v>
      </c>
      <c r="D5705" s="57">
        <v>45275</v>
      </c>
      <c r="E5705" s="84" t="str">
        <f>F5705&amp;"-"&amp;COUNTIF($F$2:F5705,F5705)</f>
        <v>ACOTUBO-73</v>
      </c>
      <c r="F5705" s="84" t="str">
        <f t="shared" si="203"/>
        <v>ACOTUBO</v>
      </c>
      <c r="G5705" t="s">
        <v>8587</v>
      </c>
      <c r="H5705" s="62">
        <v>43919968000129</v>
      </c>
      <c r="I5705" t="s">
        <v>5984</v>
      </c>
      <c r="J5705">
        <v>5.99</v>
      </c>
      <c r="K5705">
        <v>16557.439999999999</v>
      </c>
    </row>
    <row r="5706" spans="1:11" x14ac:dyDescent="0.25">
      <c r="A5706" t="s">
        <v>6003</v>
      </c>
      <c r="B5706" t="str">
        <f>C5706&amp;"-"&amp;COUNTIF(C$2:C5706,C5706)</f>
        <v>700722-2</v>
      </c>
      <c r="C5706">
        <v>700722</v>
      </c>
      <c r="D5706" s="57">
        <v>45275</v>
      </c>
      <c r="E5706" s="84" t="str">
        <f>F5706&amp;"-"&amp;COUNTIF($F$2:F5706,F5706)</f>
        <v>ACOTUBO-74</v>
      </c>
      <c r="F5706" s="84" t="str">
        <f t="shared" si="203"/>
        <v>ACOTUBO</v>
      </c>
      <c r="G5706" t="s">
        <v>8587</v>
      </c>
      <c r="H5706" s="62">
        <v>43919968000129</v>
      </c>
      <c r="I5706" t="s">
        <v>5984</v>
      </c>
      <c r="J5706">
        <v>11.83</v>
      </c>
      <c r="K5706">
        <v>28619.02</v>
      </c>
    </row>
    <row r="5707" spans="1:11" x14ac:dyDescent="0.25">
      <c r="A5707" t="s">
        <v>6003</v>
      </c>
      <c r="B5707" t="str">
        <f>C5707&amp;"-"&amp;COUNTIF(C$2:C5707,C5707)</f>
        <v>700723-1</v>
      </c>
      <c r="C5707">
        <v>700723</v>
      </c>
      <c r="D5707" s="57">
        <v>45275</v>
      </c>
      <c r="E5707" s="84" t="str">
        <f>F5707&amp;"-"&amp;COUNTIF($F$2:F5707,F5707)</f>
        <v>ACOTUBO-75</v>
      </c>
      <c r="F5707" s="84" t="str">
        <f t="shared" si="203"/>
        <v>ACOTUBO</v>
      </c>
      <c r="G5707" t="s">
        <v>8587</v>
      </c>
      <c r="H5707" s="62">
        <v>43919968000129</v>
      </c>
      <c r="I5707" t="s">
        <v>5984</v>
      </c>
      <c r="J5707">
        <v>5.86</v>
      </c>
      <c r="K5707">
        <v>14176.45</v>
      </c>
    </row>
    <row r="5708" spans="1:11" x14ac:dyDescent="0.25">
      <c r="A5708" t="s">
        <v>6003</v>
      </c>
      <c r="B5708" t="str">
        <f>C5708&amp;"-"&amp;COUNTIF(C$2:C5708,C5708)</f>
        <v>700723-2</v>
      </c>
      <c r="C5708">
        <v>700723</v>
      </c>
      <c r="D5708" s="57">
        <v>45275</v>
      </c>
      <c r="E5708" s="84" t="str">
        <f>F5708&amp;"-"&amp;COUNTIF($F$2:F5708,F5708)</f>
        <v>ACOTUBO-76</v>
      </c>
      <c r="F5708" s="84" t="str">
        <f t="shared" si="203"/>
        <v>ACOTUBO</v>
      </c>
      <c r="G5708" t="s">
        <v>8587</v>
      </c>
      <c r="H5708" s="62">
        <v>43919968000129</v>
      </c>
      <c r="I5708" t="s">
        <v>5984</v>
      </c>
      <c r="J5708">
        <v>5.85</v>
      </c>
      <c r="K5708">
        <v>13983.2</v>
      </c>
    </row>
    <row r="5709" spans="1:11" x14ac:dyDescent="0.25">
      <c r="A5709" t="s">
        <v>6003</v>
      </c>
      <c r="B5709" t="str">
        <f>C5709&amp;"-"&amp;COUNTIF(C$2:C5709,C5709)</f>
        <v>700723-3</v>
      </c>
      <c r="C5709">
        <v>700723</v>
      </c>
      <c r="D5709" s="57">
        <v>45275</v>
      </c>
      <c r="E5709" s="84" t="str">
        <f>F5709&amp;"-"&amp;COUNTIF($F$2:F5709,F5709)</f>
        <v>ACOTUBO-77</v>
      </c>
      <c r="F5709" s="84" t="str">
        <f t="shared" si="203"/>
        <v>ACOTUBO</v>
      </c>
      <c r="G5709" t="s">
        <v>8587</v>
      </c>
      <c r="H5709" s="62">
        <v>43919968000129</v>
      </c>
      <c r="I5709" t="s">
        <v>5984</v>
      </c>
      <c r="J5709">
        <v>6</v>
      </c>
      <c r="K5709">
        <v>15463.38</v>
      </c>
    </row>
    <row r="5710" spans="1:11" x14ac:dyDescent="0.25">
      <c r="A5710" t="s">
        <v>6003</v>
      </c>
      <c r="B5710" t="str">
        <f>C5710&amp;"-"&amp;COUNTIF(C$2:C5710,C5710)</f>
        <v>700723-4</v>
      </c>
      <c r="C5710">
        <v>700723</v>
      </c>
      <c r="D5710" s="57">
        <v>45275</v>
      </c>
      <c r="E5710" s="84" t="str">
        <f>F5710&amp;"-"&amp;COUNTIF($F$2:F5710,F5710)</f>
        <v>ACOTUBO-78</v>
      </c>
      <c r="F5710" s="84" t="str">
        <f t="shared" si="203"/>
        <v>ACOTUBO</v>
      </c>
      <c r="G5710" t="s">
        <v>8587</v>
      </c>
      <c r="H5710" s="62">
        <v>43919968000129</v>
      </c>
      <c r="I5710" t="s">
        <v>5984</v>
      </c>
      <c r="J5710">
        <v>5.99</v>
      </c>
      <c r="K5710">
        <v>17655.23</v>
      </c>
    </row>
    <row r="5711" spans="1:11" x14ac:dyDescent="0.25">
      <c r="A5711" t="s">
        <v>6003</v>
      </c>
      <c r="B5711" t="str">
        <f>C5711&amp;"-"&amp;COUNTIF(C$2:C5711,C5711)</f>
        <v>700723-5</v>
      </c>
      <c r="C5711">
        <v>700723</v>
      </c>
      <c r="D5711" s="57">
        <v>45275</v>
      </c>
      <c r="E5711" s="84" t="str">
        <f>F5711&amp;"-"&amp;COUNTIF($F$2:F5711,F5711)</f>
        <v>ACOTUBO-79</v>
      </c>
      <c r="F5711" s="84" t="str">
        <f t="shared" si="203"/>
        <v>ACOTUBO</v>
      </c>
      <c r="G5711" t="s">
        <v>8587</v>
      </c>
      <c r="H5711" s="62">
        <v>43919968000129</v>
      </c>
      <c r="I5711" t="s">
        <v>5984</v>
      </c>
      <c r="J5711">
        <v>5.87</v>
      </c>
      <c r="K5711">
        <v>20776.919999999998</v>
      </c>
    </row>
    <row r="5712" spans="1:11" x14ac:dyDescent="0.25">
      <c r="A5712" t="s">
        <v>6058</v>
      </c>
      <c r="B5712" t="str">
        <f>C5712&amp;"-"&amp;COUNTIF(C$2:C5712,C5712)</f>
        <v>12600-1</v>
      </c>
      <c r="C5712">
        <v>12600</v>
      </c>
      <c r="D5712" s="57">
        <v>45275</v>
      </c>
      <c r="E5712" s="84" t="str">
        <f>F5712&amp;"-"&amp;COUNTIF($F$2:F5712,F5712)</f>
        <v>SIENA-4</v>
      </c>
      <c r="F5712" s="84" t="str">
        <f t="shared" si="203"/>
        <v>SIENA</v>
      </c>
      <c r="G5712" t="s">
        <v>8619</v>
      </c>
      <c r="H5712" s="62">
        <v>26662248000101</v>
      </c>
      <c r="I5712" t="s">
        <v>869</v>
      </c>
      <c r="J5712">
        <v>121</v>
      </c>
      <c r="K5712">
        <v>883.3</v>
      </c>
    </row>
    <row r="5713" spans="1:11" x14ac:dyDescent="0.25">
      <c r="A5713" t="s">
        <v>6058</v>
      </c>
      <c r="B5713" t="str">
        <f>C5713&amp;"-"&amp;COUNTIF(C$2:C5713,C5713)</f>
        <v>12600-2</v>
      </c>
      <c r="C5713">
        <v>12600</v>
      </c>
      <c r="D5713" s="57">
        <v>45275</v>
      </c>
      <c r="E5713" s="84" t="str">
        <f>F5713&amp;"-"&amp;COUNTIF($F$2:F5713,F5713)</f>
        <v>SIENA-5</v>
      </c>
      <c r="F5713" s="84" t="str">
        <f t="shared" si="203"/>
        <v>SIENA</v>
      </c>
      <c r="G5713" t="s">
        <v>8619</v>
      </c>
      <c r="H5713" s="62">
        <v>26662248000101</v>
      </c>
      <c r="I5713" t="s">
        <v>869</v>
      </c>
      <c r="J5713">
        <v>272</v>
      </c>
      <c r="K5713">
        <v>1944.8</v>
      </c>
    </row>
    <row r="5714" spans="1:11" x14ac:dyDescent="0.25">
      <c r="A5714" t="s">
        <v>6058</v>
      </c>
      <c r="B5714" t="str">
        <f>C5714&amp;"-"&amp;COUNTIF(C$2:C5714,C5714)</f>
        <v>12600-3</v>
      </c>
      <c r="C5714">
        <v>12600</v>
      </c>
      <c r="D5714" s="57">
        <v>45275</v>
      </c>
      <c r="E5714" s="84" t="str">
        <f>F5714&amp;"-"&amp;COUNTIF($F$2:F5714,F5714)</f>
        <v>SIENA-6</v>
      </c>
      <c r="F5714" s="84" t="str">
        <f t="shared" si="203"/>
        <v>SIENA</v>
      </c>
      <c r="G5714" t="s">
        <v>8619</v>
      </c>
      <c r="H5714" s="62">
        <v>26662248000101</v>
      </c>
      <c r="I5714" t="s">
        <v>869</v>
      </c>
      <c r="J5714">
        <v>1001</v>
      </c>
      <c r="K5714">
        <v>7247.24</v>
      </c>
    </row>
    <row r="5715" spans="1:11" x14ac:dyDescent="0.25">
      <c r="A5715" t="s">
        <v>6058</v>
      </c>
      <c r="B5715" t="str">
        <f>C5715&amp;"-"&amp;COUNTIF(C$2:C5715,C5715)</f>
        <v>12600-4</v>
      </c>
      <c r="C5715">
        <v>12600</v>
      </c>
      <c r="D5715" s="57">
        <v>45275</v>
      </c>
      <c r="E5715" s="84" t="str">
        <f>F5715&amp;"-"&amp;COUNTIF($F$2:F5715,F5715)</f>
        <v>SIENA-7</v>
      </c>
      <c r="F5715" s="84" t="str">
        <f t="shared" si="203"/>
        <v>SIENA</v>
      </c>
      <c r="G5715" t="s">
        <v>8619</v>
      </c>
      <c r="H5715" s="62">
        <v>26662248000101</v>
      </c>
      <c r="I5715" t="s">
        <v>869</v>
      </c>
      <c r="J5715">
        <v>434</v>
      </c>
      <c r="K5715">
        <v>3741.08</v>
      </c>
    </row>
    <row r="5716" spans="1:11" x14ac:dyDescent="0.25">
      <c r="A5716" t="s">
        <v>6058</v>
      </c>
      <c r="B5716" t="str">
        <f>C5716&amp;"-"&amp;COUNTIF(C$2:C5716,C5716)</f>
        <v>12600-5</v>
      </c>
      <c r="C5716">
        <v>12600</v>
      </c>
      <c r="D5716" s="57">
        <v>45275</v>
      </c>
      <c r="E5716" s="84" t="str">
        <f>F5716&amp;"-"&amp;COUNTIF($F$2:F5716,F5716)</f>
        <v>SIENA-8</v>
      </c>
      <c r="F5716" s="84" t="str">
        <f t="shared" si="203"/>
        <v>SIENA</v>
      </c>
      <c r="G5716" t="s">
        <v>8619</v>
      </c>
      <c r="H5716" s="62">
        <v>26662248000101</v>
      </c>
      <c r="I5716" t="s">
        <v>869</v>
      </c>
      <c r="J5716">
        <v>633</v>
      </c>
      <c r="K5716">
        <v>5817.27</v>
      </c>
    </row>
    <row r="5717" spans="1:11" x14ac:dyDescent="0.25">
      <c r="A5717" t="s">
        <v>6058</v>
      </c>
      <c r="B5717" t="str">
        <f>C5717&amp;"-"&amp;COUNTIF(C$2:C5717,C5717)</f>
        <v>12600-6</v>
      </c>
      <c r="C5717">
        <v>12600</v>
      </c>
      <c r="D5717" s="57">
        <v>45275</v>
      </c>
      <c r="E5717" s="84" t="str">
        <f>F5717&amp;"-"&amp;COUNTIF($F$2:F5717,F5717)</f>
        <v>SIENA-9</v>
      </c>
      <c r="F5717" s="84" t="str">
        <f t="shared" si="203"/>
        <v>SIENA</v>
      </c>
      <c r="G5717" t="s">
        <v>8619</v>
      </c>
      <c r="H5717" s="62">
        <v>26662248000101</v>
      </c>
      <c r="I5717" t="s">
        <v>869</v>
      </c>
      <c r="J5717">
        <v>95</v>
      </c>
      <c r="K5717">
        <v>1197.95</v>
      </c>
    </row>
    <row r="5718" spans="1:11" x14ac:dyDescent="0.25">
      <c r="A5718" t="s">
        <v>6058</v>
      </c>
      <c r="B5718" t="str">
        <f>C5718&amp;"-"&amp;COUNTIF(C$2:C5718,C5718)</f>
        <v>12600-7</v>
      </c>
      <c r="C5718">
        <v>12600</v>
      </c>
      <c r="D5718" s="57">
        <v>45275</v>
      </c>
      <c r="E5718" s="84" t="str">
        <f>F5718&amp;"-"&amp;COUNTIF($F$2:F5718,F5718)</f>
        <v>SIENA-10</v>
      </c>
      <c r="F5718" s="84" t="str">
        <f t="shared" si="203"/>
        <v>SIENA</v>
      </c>
      <c r="G5718" t="s">
        <v>8619</v>
      </c>
      <c r="H5718" s="62">
        <v>26662248000101</v>
      </c>
      <c r="I5718" t="s">
        <v>869</v>
      </c>
      <c r="J5718">
        <v>103</v>
      </c>
      <c r="K5718">
        <v>1456.42</v>
      </c>
    </row>
    <row r="5719" spans="1:11" x14ac:dyDescent="0.25">
      <c r="A5719" t="s">
        <v>6059</v>
      </c>
      <c r="B5719" t="str">
        <f>C5719&amp;"-"&amp;COUNTIF(C$2:C5719,C5719)</f>
        <v>12600-8</v>
      </c>
      <c r="C5719">
        <v>12600</v>
      </c>
      <c r="D5719" s="57">
        <v>45275</v>
      </c>
      <c r="E5719" s="84" t="str">
        <f>F5719&amp;"-"&amp;COUNTIF($F$2:F5719,F5719)</f>
        <v>SIENA-11</v>
      </c>
      <c r="F5719" s="84" t="str">
        <f t="shared" si="203"/>
        <v>SIENA</v>
      </c>
      <c r="G5719" t="s">
        <v>8619</v>
      </c>
      <c r="H5719" s="62">
        <v>26662248000101</v>
      </c>
      <c r="I5719" t="s">
        <v>869</v>
      </c>
      <c r="J5719">
        <v>22</v>
      </c>
      <c r="K5719">
        <v>519.20000000000005</v>
      </c>
    </row>
    <row r="5720" spans="1:11" x14ac:dyDescent="0.25">
      <c r="A5720" t="s">
        <v>6005</v>
      </c>
      <c r="B5720" t="str">
        <f>C5720&amp;"-"&amp;COUNTIF(C$2:C5720,C5720)</f>
        <v>224436-1</v>
      </c>
      <c r="C5720">
        <v>224436</v>
      </c>
      <c r="D5720" s="57">
        <v>45275</v>
      </c>
      <c r="E5720" s="84" t="str">
        <f>F5720&amp;"-"&amp;COUNTIF($F$2:F5720,F5720)</f>
        <v>TEADIT-589</v>
      </c>
      <c r="F5720" s="84" t="str">
        <f t="shared" si="203"/>
        <v>TEADIT</v>
      </c>
      <c r="G5720" t="s">
        <v>8594</v>
      </c>
      <c r="H5720" s="62">
        <v>62948658000187</v>
      </c>
      <c r="I5720" t="s">
        <v>869</v>
      </c>
      <c r="J5720">
        <v>65</v>
      </c>
      <c r="K5720">
        <v>456.95</v>
      </c>
    </row>
    <row r="5721" spans="1:11" x14ac:dyDescent="0.25">
      <c r="A5721" t="s">
        <v>6005</v>
      </c>
      <c r="B5721" t="str">
        <f>C5721&amp;"-"&amp;COUNTIF(C$2:C5721,C5721)</f>
        <v>224436-2</v>
      </c>
      <c r="C5721">
        <v>224436</v>
      </c>
      <c r="D5721" s="57">
        <v>45275</v>
      </c>
      <c r="E5721" s="84" t="str">
        <f>F5721&amp;"-"&amp;COUNTIF($F$2:F5721,F5721)</f>
        <v>TEADIT-590</v>
      </c>
      <c r="F5721" s="84" t="str">
        <f t="shared" si="203"/>
        <v>TEADIT</v>
      </c>
      <c r="G5721" t="s">
        <v>8594</v>
      </c>
      <c r="H5721" s="62">
        <v>62948658000187</v>
      </c>
      <c r="I5721" t="s">
        <v>869</v>
      </c>
      <c r="J5721">
        <v>3</v>
      </c>
      <c r="K5721">
        <v>29.14</v>
      </c>
    </row>
    <row r="5722" spans="1:11" x14ac:dyDescent="0.25">
      <c r="A5722" t="s">
        <v>6005</v>
      </c>
      <c r="B5722" t="str">
        <f>C5722&amp;"-"&amp;COUNTIF(C$2:C5722,C5722)</f>
        <v>224436-3</v>
      </c>
      <c r="C5722">
        <v>224436</v>
      </c>
      <c r="D5722" s="57">
        <v>45275</v>
      </c>
      <c r="E5722" s="84" t="str">
        <f>F5722&amp;"-"&amp;COUNTIF($F$2:F5722,F5722)</f>
        <v>TEADIT-591</v>
      </c>
      <c r="F5722" s="84" t="str">
        <f t="shared" si="203"/>
        <v>TEADIT</v>
      </c>
      <c r="G5722" t="s">
        <v>8594</v>
      </c>
      <c r="H5722" s="62">
        <v>62948658000187</v>
      </c>
      <c r="I5722" t="s">
        <v>869</v>
      </c>
      <c r="J5722">
        <v>7</v>
      </c>
      <c r="K5722">
        <v>696.15</v>
      </c>
    </row>
    <row r="5723" spans="1:11" x14ac:dyDescent="0.25">
      <c r="A5723" t="s">
        <v>6005</v>
      </c>
      <c r="B5723" t="str">
        <f>C5723&amp;"-"&amp;COUNTIF(C$2:C5723,C5723)</f>
        <v>224436-4</v>
      </c>
      <c r="C5723">
        <v>224436</v>
      </c>
      <c r="D5723" s="57">
        <v>45275</v>
      </c>
      <c r="E5723" s="84" t="str">
        <f>F5723&amp;"-"&amp;COUNTIF($F$2:F5723,F5723)</f>
        <v>TEADIT-592</v>
      </c>
      <c r="F5723" s="84" t="str">
        <f t="shared" si="203"/>
        <v>TEADIT</v>
      </c>
      <c r="G5723" t="s">
        <v>8594</v>
      </c>
      <c r="H5723" s="62">
        <v>62948658000187</v>
      </c>
      <c r="I5723" t="s">
        <v>869</v>
      </c>
      <c r="J5723">
        <v>1</v>
      </c>
      <c r="K5723">
        <v>140.24</v>
      </c>
    </row>
    <row r="5724" spans="1:11" x14ac:dyDescent="0.25">
      <c r="A5724" t="s">
        <v>6005</v>
      </c>
      <c r="B5724" t="str">
        <f>C5724&amp;"-"&amp;COUNTIF(C$2:C5724,C5724)</f>
        <v>224436-5</v>
      </c>
      <c r="C5724">
        <v>224436</v>
      </c>
      <c r="D5724" s="57">
        <v>45275</v>
      </c>
      <c r="E5724" s="84" t="str">
        <f>F5724&amp;"-"&amp;COUNTIF($F$2:F5724,F5724)</f>
        <v>TEADIT-593</v>
      </c>
      <c r="F5724" s="84" t="str">
        <f t="shared" si="203"/>
        <v>TEADIT</v>
      </c>
      <c r="G5724" t="s">
        <v>8594</v>
      </c>
      <c r="H5724" s="62">
        <v>62948658000187</v>
      </c>
      <c r="I5724" t="s">
        <v>869</v>
      </c>
      <c r="J5724">
        <v>1</v>
      </c>
      <c r="K5724">
        <v>152.28</v>
      </c>
    </row>
    <row r="5725" spans="1:11" x14ac:dyDescent="0.25">
      <c r="A5725" t="s">
        <v>6005</v>
      </c>
      <c r="B5725" t="str">
        <f>C5725&amp;"-"&amp;COUNTIF(C$2:C5725,C5725)</f>
        <v>224436-6</v>
      </c>
      <c r="C5725">
        <v>224436</v>
      </c>
      <c r="D5725" s="57">
        <v>45275</v>
      </c>
      <c r="E5725" s="84" t="str">
        <f>F5725&amp;"-"&amp;COUNTIF($F$2:F5725,F5725)</f>
        <v>TEADIT-594</v>
      </c>
      <c r="F5725" s="84" t="str">
        <f t="shared" si="203"/>
        <v>TEADIT</v>
      </c>
      <c r="G5725" t="s">
        <v>8594</v>
      </c>
      <c r="H5725" s="62">
        <v>62948658000187</v>
      </c>
      <c r="I5725" t="s">
        <v>869</v>
      </c>
      <c r="J5725">
        <v>4</v>
      </c>
      <c r="K5725">
        <v>858.11</v>
      </c>
    </row>
    <row r="5726" spans="1:11" x14ac:dyDescent="0.25">
      <c r="A5726" t="s">
        <v>6005</v>
      </c>
      <c r="B5726" t="str">
        <f>C5726&amp;"-"&amp;COUNTIF(C$2:C5726,C5726)</f>
        <v>224436-7</v>
      </c>
      <c r="C5726">
        <v>224436</v>
      </c>
      <c r="D5726" s="57">
        <v>45275</v>
      </c>
      <c r="E5726" s="84" t="str">
        <f>F5726&amp;"-"&amp;COUNTIF($F$2:F5726,F5726)</f>
        <v>TEADIT-595</v>
      </c>
      <c r="F5726" s="84" t="str">
        <f t="shared" si="203"/>
        <v>TEADIT</v>
      </c>
      <c r="G5726" t="s">
        <v>8594</v>
      </c>
      <c r="H5726" s="62">
        <v>62948658000187</v>
      </c>
      <c r="I5726" t="s">
        <v>869</v>
      </c>
      <c r="J5726">
        <v>8</v>
      </c>
      <c r="K5726">
        <v>111.88</v>
      </c>
    </row>
    <row r="5727" spans="1:11" x14ac:dyDescent="0.25">
      <c r="A5727" t="s">
        <v>6005</v>
      </c>
      <c r="B5727" t="str">
        <f>C5727&amp;"-"&amp;COUNTIF(C$2:C5727,C5727)</f>
        <v>224436-8</v>
      </c>
      <c r="C5727">
        <v>224436</v>
      </c>
      <c r="D5727" s="57">
        <v>45275</v>
      </c>
      <c r="E5727" s="84" t="str">
        <f>F5727&amp;"-"&amp;COUNTIF($F$2:F5727,F5727)</f>
        <v>TEADIT-596</v>
      </c>
      <c r="F5727" s="84" t="str">
        <f t="shared" si="203"/>
        <v>TEADIT</v>
      </c>
      <c r="G5727" t="s">
        <v>8594</v>
      </c>
      <c r="H5727" s="62">
        <v>62948658000187</v>
      </c>
      <c r="I5727" t="s">
        <v>869</v>
      </c>
      <c r="J5727">
        <v>2</v>
      </c>
      <c r="K5727">
        <v>43.7</v>
      </c>
    </row>
    <row r="5728" spans="1:11" x14ac:dyDescent="0.25">
      <c r="A5728" t="s">
        <v>6005</v>
      </c>
      <c r="B5728" t="str">
        <f>C5728&amp;"-"&amp;COUNTIF(C$2:C5728,C5728)</f>
        <v>224436-9</v>
      </c>
      <c r="C5728">
        <v>224436</v>
      </c>
      <c r="D5728" s="57">
        <v>45275</v>
      </c>
      <c r="E5728" s="84" t="str">
        <f>F5728&amp;"-"&amp;COUNTIF($F$2:F5728,F5728)</f>
        <v>TEADIT-597</v>
      </c>
      <c r="F5728" s="84" t="str">
        <f t="shared" si="203"/>
        <v>TEADIT</v>
      </c>
      <c r="G5728" t="s">
        <v>8594</v>
      </c>
      <c r="H5728" s="62">
        <v>62948658000187</v>
      </c>
      <c r="I5728" t="s">
        <v>869</v>
      </c>
      <c r="J5728">
        <v>8</v>
      </c>
      <c r="K5728">
        <v>251.72</v>
      </c>
    </row>
    <row r="5729" spans="1:11" x14ac:dyDescent="0.25">
      <c r="A5729" t="s">
        <v>6005</v>
      </c>
      <c r="B5729" t="str">
        <f>C5729&amp;"-"&amp;COUNTIF(C$2:C5729,C5729)</f>
        <v>224436-10</v>
      </c>
      <c r="C5729">
        <v>224436</v>
      </c>
      <c r="D5729" s="57">
        <v>45275</v>
      </c>
      <c r="E5729" s="84" t="str">
        <f>F5729&amp;"-"&amp;COUNTIF($F$2:F5729,F5729)</f>
        <v>TEADIT-598</v>
      </c>
      <c r="F5729" s="84" t="str">
        <f t="shared" si="203"/>
        <v>TEADIT</v>
      </c>
      <c r="G5729" t="s">
        <v>8594</v>
      </c>
      <c r="H5729" s="62">
        <v>62948658000187</v>
      </c>
      <c r="I5729" t="s">
        <v>869</v>
      </c>
      <c r="J5729">
        <v>5</v>
      </c>
      <c r="K5729">
        <v>353.99</v>
      </c>
    </row>
    <row r="5730" spans="1:11" x14ac:dyDescent="0.25">
      <c r="A5730" t="s">
        <v>6005</v>
      </c>
      <c r="B5730" t="str">
        <f>C5730&amp;"-"&amp;COUNTIF(C$2:C5730,C5730)</f>
        <v>224436-11</v>
      </c>
      <c r="C5730">
        <v>224436</v>
      </c>
      <c r="D5730" s="57">
        <v>45275</v>
      </c>
      <c r="E5730" s="84" t="str">
        <f>F5730&amp;"-"&amp;COUNTIF($F$2:F5730,F5730)</f>
        <v>TEADIT-599</v>
      </c>
      <c r="F5730" s="84" t="str">
        <f t="shared" si="203"/>
        <v>TEADIT</v>
      </c>
      <c r="G5730" t="s">
        <v>8594</v>
      </c>
      <c r="H5730" s="62">
        <v>62948658000187</v>
      </c>
      <c r="I5730" t="s">
        <v>869</v>
      </c>
      <c r="J5730">
        <v>11</v>
      </c>
      <c r="K5730">
        <v>106.83</v>
      </c>
    </row>
    <row r="5731" spans="1:11" x14ac:dyDescent="0.25">
      <c r="A5731" t="s">
        <v>6005</v>
      </c>
      <c r="B5731" t="str">
        <f>C5731&amp;"-"&amp;COUNTIF(C$2:C5731,C5731)</f>
        <v>224436-12</v>
      </c>
      <c r="C5731">
        <v>224436</v>
      </c>
      <c r="D5731" s="57">
        <v>45275</v>
      </c>
      <c r="E5731" s="84" t="str">
        <f>F5731&amp;"-"&amp;COUNTIF($F$2:F5731,F5731)</f>
        <v>TEADIT-600</v>
      </c>
      <c r="F5731" s="84" t="str">
        <f t="shared" si="203"/>
        <v>TEADIT</v>
      </c>
      <c r="G5731" t="s">
        <v>8594</v>
      </c>
      <c r="H5731" s="62">
        <v>62948658000187</v>
      </c>
      <c r="I5731" t="s">
        <v>869</v>
      </c>
      <c r="J5731">
        <v>6</v>
      </c>
      <c r="K5731">
        <v>841.45</v>
      </c>
    </row>
    <row r="5732" spans="1:11" x14ac:dyDescent="0.25">
      <c r="A5732" t="s">
        <v>6005</v>
      </c>
      <c r="B5732" t="str">
        <f>C5732&amp;"-"&amp;COUNTIF(C$2:C5732,C5732)</f>
        <v>224436-13</v>
      </c>
      <c r="C5732">
        <v>224436</v>
      </c>
      <c r="D5732" s="57">
        <v>45275</v>
      </c>
      <c r="E5732" s="84" t="str">
        <f>F5732&amp;"-"&amp;COUNTIF($F$2:F5732,F5732)</f>
        <v>TEADIT-601</v>
      </c>
      <c r="F5732" s="84" t="str">
        <f t="shared" si="203"/>
        <v>TEADIT</v>
      </c>
      <c r="G5732" t="s">
        <v>8594</v>
      </c>
      <c r="H5732" s="62">
        <v>62948658000187</v>
      </c>
      <c r="I5732" t="s">
        <v>869</v>
      </c>
      <c r="J5732">
        <v>11</v>
      </c>
      <c r="K5732">
        <v>153.84</v>
      </c>
    </row>
    <row r="5733" spans="1:11" x14ac:dyDescent="0.25">
      <c r="A5733" t="s">
        <v>6005</v>
      </c>
      <c r="B5733" t="str">
        <f>C5733&amp;"-"&amp;COUNTIF(C$2:C5733,C5733)</f>
        <v>224436-14</v>
      </c>
      <c r="C5733">
        <v>224436</v>
      </c>
      <c r="D5733" s="57">
        <v>45275</v>
      </c>
      <c r="E5733" s="84" t="str">
        <f>F5733&amp;"-"&amp;COUNTIF($F$2:F5733,F5733)</f>
        <v>TEADIT-602</v>
      </c>
      <c r="F5733" s="84" t="str">
        <f t="shared" si="203"/>
        <v>TEADIT</v>
      </c>
      <c r="G5733" t="s">
        <v>8594</v>
      </c>
      <c r="H5733" s="62">
        <v>62948658000187</v>
      </c>
      <c r="I5733" t="s">
        <v>869</v>
      </c>
      <c r="J5733">
        <v>3</v>
      </c>
      <c r="K5733">
        <v>1014.21</v>
      </c>
    </row>
    <row r="5734" spans="1:11" x14ac:dyDescent="0.25">
      <c r="A5734" t="s">
        <v>6005</v>
      </c>
      <c r="B5734" t="str">
        <f>C5734&amp;"-"&amp;COUNTIF(C$2:C5734,C5734)</f>
        <v>224436-15</v>
      </c>
      <c r="C5734">
        <v>224436</v>
      </c>
      <c r="D5734" s="57">
        <v>45275</v>
      </c>
      <c r="E5734" s="84" t="str">
        <f>F5734&amp;"-"&amp;COUNTIF($F$2:F5734,F5734)</f>
        <v>TEADIT-603</v>
      </c>
      <c r="F5734" s="84" t="str">
        <f t="shared" si="203"/>
        <v>TEADIT</v>
      </c>
      <c r="G5734" t="s">
        <v>8594</v>
      </c>
      <c r="H5734" s="62">
        <v>62948658000187</v>
      </c>
      <c r="I5734" t="s">
        <v>869</v>
      </c>
      <c r="J5734">
        <v>7</v>
      </c>
      <c r="K5734">
        <v>152.96</v>
      </c>
    </row>
    <row r="5735" spans="1:11" x14ac:dyDescent="0.25">
      <c r="A5735" t="s">
        <v>6005</v>
      </c>
      <c r="B5735" t="str">
        <f>C5735&amp;"-"&amp;COUNTIF(C$2:C5735,C5735)</f>
        <v>224436-16</v>
      </c>
      <c r="C5735">
        <v>224436</v>
      </c>
      <c r="D5735" s="57">
        <v>45275</v>
      </c>
      <c r="E5735" s="84" t="str">
        <f>F5735&amp;"-"&amp;COUNTIF($F$2:F5735,F5735)</f>
        <v>TEADIT-604</v>
      </c>
      <c r="F5735" s="84" t="str">
        <f t="shared" si="203"/>
        <v>TEADIT</v>
      </c>
      <c r="G5735" t="s">
        <v>8594</v>
      </c>
      <c r="H5735" s="62">
        <v>62948658000187</v>
      </c>
      <c r="I5735" t="s">
        <v>869</v>
      </c>
      <c r="J5735">
        <v>7</v>
      </c>
      <c r="K5735">
        <v>220.26</v>
      </c>
    </row>
    <row r="5736" spans="1:11" x14ac:dyDescent="0.25">
      <c r="A5736" t="s">
        <v>6005</v>
      </c>
      <c r="B5736" t="str">
        <f>C5736&amp;"-"&amp;COUNTIF(C$2:C5736,C5736)</f>
        <v>224436-17</v>
      </c>
      <c r="C5736">
        <v>224436</v>
      </c>
      <c r="D5736" s="57">
        <v>45275</v>
      </c>
      <c r="E5736" s="84" t="str">
        <f>F5736&amp;"-"&amp;COUNTIF($F$2:F5736,F5736)</f>
        <v>TEADIT-605</v>
      </c>
      <c r="F5736" s="84" t="str">
        <f t="shared" si="203"/>
        <v>TEADIT</v>
      </c>
      <c r="G5736" t="s">
        <v>8594</v>
      </c>
      <c r="H5736" s="62">
        <v>62948658000187</v>
      </c>
      <c r="I5736" t="s">
        <v>869</v>
      </c>
      <c r="J5736">
        <v>17</v>
      </c>
      <c r="K5736">
        <v>165.24</v>
      </c>
    </row>
    <row r="5737" spans="1:11" x14ac:dyDescent="0.25">
      <c r="A5737" t="s">
        <v>6005</v>
      </c>
      <c r="B5737" t="str">
        <f>C5737&amp;"-"&amp;COUNTIF(C$2:C5737,C5737)</f>
        <v>224436-18</v>
      </c>
      <c r="C5737">
        <v>224436</v>
      </c>
      <c r="D5737" s="57">
        <v>45275</v>
      </c>
      <c r="E5737" s="84" t="str">
        <f>F5737&amp;"-"&amp;COUNTIF($F$2:F5737,F5737)</f>
        <v>TEADIT-606</v>
      </c>
      <c r="F5737" s="84" t="str">
        <f t="shared" si="203"/>
        <v>TEADIT</v>
      </c>
      <c r="G5737" t="s">
        <v>8594</v>
      </c>
      <c r="H5737" s="62">
        <v>62948658000187</v>
      </c>
      <c r="I5737" t="s">
        <v>869</v>
      </c>
      <c r="J5737">
        <v>2</v>
      </c>
      <c r="K5737">
        <v>16.46</v>
      </c>
    </row>
    <row r="5738" spans="1:11" x14ac:dyDescent="0.25">
      <c r="A5738" t="s">
        <v>6005</v>
      </c>
      <c r="B5738" t="str">
        <f>C5738&amp;"-"&amp;COUNTIF(C$2:C5738,C5738)</f>
        <v>224436-19</v>
      </c>
      <c r="C5738">
        <v>224436</v>
      </c>
      <c r="D5738" s="57">
        <v>45275</v>
      </c>
      <c r="E5738" s="84" t="str">
        <f>F5738&amp;"-"&amp;COUNTIF($F$2:F5738,F5738)</f>
        <v>TEADIT-607</v>
      </c>
      <c r="F5738" s="84" t="str">
        <f t="shared" si="203"/>
        <v>TEADIT</v>
      </c>
      <c r="G5738" t="s">
        <v>8594</v>
      </c>
      <c r="H5738" s="62">
        <v>62948658000187</v>
      </c>
      <c r="I5738" t="s">
        <v>869</v>
      </c>
      <c r="J5738">
        <v>8</v>
      </c>
      <c r="K5738">
        <v>621.54</v>
      </c>
    </row>
    <row r="5739" spans="1:11" x14ac:dyDescent="0.25">
      <c r="A5739" t="s">
        <v>6005</v>
      </c>
      <c r="B5739" t="str">
        <f>C5739&amp;"-"&amp;COUNTIF(C$2:C5739,C5739)</f>
        <v>224436-20</v>
      </c>
      <c r="C5739">
        <v>224436</v>
      </c>
      <c r="D5739" s="57">
        <v>45275</v>
      </c>
      <c r="E5739" s="84" t="str">
        <f>F5739&amp;"-"&amp;COUNTIF($F$2:F5739,F5739)</f>
        <v>TEADIT-608</v>
      </c>
      <c r="F5739" s="84" t="str">
        <f t="shared" si="203"/>
        <v>TEADIT</v>
      </c>
      <c r="G5739" t="s">
        <v>8594</v>
      </c>
      <c r="H5739" s="62">
        <v>62948658000187</v>
      </c>
      <c r="I5739" t="s">
        <v>869</v>
      </c>
      <c r="J5739">
        <v>3</v>
      </c>
      <c r="K5739">
        <v>70.540000000000006</v>
      </c>
    </row>
    <row r="5740" spans="1:11" x14ac:dyDescent="0.25">
      <c r="A5740" t="s">
        <v>6005</v>
      </c>
      <c r="B5740" t="str">
        <f>C5740&amp;"-"&amp;COUNTIF(C$2:C5740,C5740)</f>
        <v>224436-21</v>
      </c>
      <c r="C5740">
        <v>224436</v>
      </c>
      <c r="D5740" s="57">
        <v>45275</v>
      </c>
      <c r="E5740" s="84" t="str">
        <f>F5740&amp;"-"&amp;COUNTIF($F$2:F5740,F5740)</f>
        <v>TEADIT-609</v>
      </c>
      <c r="F5740" s="84" t="str">
        <f t="shared" si="203"/>
        <v>TEADIT</v>
      </c>
      <c r="G5740" t="s">
        <v>8594</v>
      </c>
      <c r="H5740" s="62">
        <v>62948658000187</v>
      </c>
      <c r="I5740" t="s">
        <v>869</v>
      </c>
      <c r="J5740">
        <v>1</v>
      </c>
      <c r="K5740">
        <v>583.36</v>
      </c>
    </row>
    <row r="5741" spans="1:11" x14ac:dyDescent="0.25">
      <c r="A5741" t="s">
        <v>6005</v>
      </c>
      <c r="B5741" t="str">
        <f>C5741&amp;"-"&amp;COUNTIF(C$2:C5741,C5741)</f>
        <v>224436-22</v>
      </c>
      <c r="C5741">
        <v>224436</v>
      </c>
      <c r="D5741" s="57">
        <v>45275</v>
      </c>
      <c r="E5741" s="84" t="str">
        <f>F5741&amp;"-"&amp;COUNTIF($F$2:F5741,F5741)</f>
        <v>TEADIT-610</v>
      </c>
      <c r="F5741" s="84" t="str">
        <f t="shared" si="203"/>
        <v>TEADIT</v>
      </c>
      <c r="G5741" t="s">
        <v>8594</v>
      </c>
      <c r="H5741" s="62">
        <v>62948658000187</v>
      </c>
      <c r="I5741" t="s">
        <v>869</v>
      </c>
      <c r="J5741">
        <v>2</v>
      </c>
      <c r="K5741">
        <v>19.420000000000002</v>
      </c>
    </row>
    <row r="5742" spans="1:11" x14ac:dyDescent="0.25">
      <c r="A5742" t="s">
        <v>6005</v>
      </c>
      <c r="B5742" t="str">
        <f>C5742&amp;"-"&amp;COUNTIF(C$2:C5742,C5742)</f>
        <v>224436-23</v>
      </c>
      <c r="C5742">
        <v>224436</v>
      </c>
      <c r="D5742" s="57">
        <v>45275</v>
      </c>
      <c r="E5742" s="84" t="str">
        <f>F5742&amp;"-"&amp;COUNTIF($F$2:F5742,F5742)</f>
        <v>TEADIT-611</v>
      </c>
      <c r="F5742" s="84" t="str">
        <f t="shared" si="203"/>
        <v>TEADIT</v>
      </c>
      <c r="G5742" t="s">
        <v>8594</v>
      </c>
      <c r="H5742" s="62">
        <v>62948658000187</v>
      </c>
      <c r="I5742" t="s">
        <v>869</v>
      </c>
      <c r="J5742">
        <v>1</v>
      </c>
      <c r="K5742">
        <v>793.41</v>
      </c>
    </row>
    <row r="5743" spans="1:11" x14ac:dyDescent="0.25">
      <c r="A5743" t="s">
        <v>6005</v>
      </c>
      <c r="B5743" t="str">
        <f>C5743&amp;"-"&amp;COUNTIF(C$2:C5743,C5743)</f>
        <v>224437-1</v>
      </c>
      <c r="C5743">
        <v>224437</v>
      </c>
      <c r="D5743" s="57">
        <v>45275</v>
      </c>
      <c r="E5743" s="84" t="str">
        <f>F5743&amp;"-"&amp;COUNTIF($F$2:F5743,F5743)</f>
        <v>TEADIT-612</v>
      </c>
      <c r="F5743" s="84" t="str">
        <f t="shared" si="203"/>
        <v>TEADIT</v>
      </c>
      <c r="G5743" t="s">
        <v>8594</v>
      </c>
      <c r="H5743" s="62">
        <v>62948658000187</v>
      </c>
      <c r="I5743" t="s">
        <v>869</v>
      </c>
      <c r="J5743">
        <v>3</v>
      </c>
      <c r="K5743">
        <v>420.69</v>
      </c>
    </row>
    <row r="5744" spans="1:11" x14ac:dyDescent="0.25">
      <c r="A5744" t="s">
        <v>6006</v>
      </c>
      <c r="B5744" t="str">
        <f>C5744&amp;"-"&amp;COUNTIF(C$2:C5744,C5744)</f>
        <v>224437-2</v>
      </c>
      <c r="C5744">
        <v>224437</v>
      </c>
      <c r="D5744" s="57">
        <v>45275</v>
      </c>
      <c r="E5744" s="84" t="str">
        <f>F5744&amp;"-"&amp;COUNTIF($F$2:F5744,F5744)</f>
        <v>TEADIT-613</v>
      </c>
      <c r="F5744" s="84" t="str">
        <f t="shared" si="203"/>
        <v>TEADIT</v>
      </c>
      <c r="G5744" t="s">
        <v>8594</v>
      </c>
      <c r="H5744" s="62">
        <v>62948658000187</v>
      </c>
      <c r="I5744" t="s">
        <v>869</v>
      </c>
      <c r="J5744">
        <v>21</v>
      </c>
      <c r="K5744">
        <v>615.92999999999995</v>
      </c>
    </row>
    <row r="5745" spans="1:11" x14ac:dyDescent="0.25">
      <c r="A5745" t="s">
        <v>6006</v>
      </c>
      <c r="B5745" t="str">
        <f>C5745&amp;"-"&amp;COUNTIF(C$2:C5745,C5745)</f>
        <v>224437-3</v>
      </c>
      <c r="C5745">
        <v>224437</v>
      </c>
      <c r="D5745" s="57">
        <v>45275</v>
      </c>
      <c r="E5745" s="84" t="str">
        <f>F5745&amp;"-"&amp;COUNTIF($F$2:F5745,F5745)</f>
        <v>TEADIT-614</v>
      </c>
      <c r="F5745" s="84" t="str">
        <f t="shared" si="203"/>
        <v>TEADIT</v>
      </c>
      <c r="G5745" t="s">
        <v>8594</v>
      </c>
      <c r="H5745" s="62">
        <v>62948658000187</v>
      </c>
      <c r="I5745" t="s">
        <v>869</v>
      </c>
      <c r="J5745">
        <v>1</v>
      </c>
      <c r="K5745">
        <v>91.26</v>
      </c>
    </row>
    <row r="5746" spans="1:11" x14ac:dyDescent="0.25">
      <c r="A5746" t="s">
        <v>6006</v>
      </c>
      <c r="B5746" t="str">
        <f>C5746&amp;"-"&amp;COUNTIF(C$2:C5746,C5746)</f>
        <v>224437-4</v>
      </c>
      <c r="C5746">
        <v>224437</v>
      </c>
      <c r="D5746" s="57">
        <v>45275</v>
      </c>
      <c r="E5746" s="84" t="str">
        <f>F5746&amp;"-"&amp;COUNTIF($F$2:F5746,F5746)</f>
        <v>TEADIT-615</v>
      </c>
      <c r="F5746" s="84" t="str">
        <f t="shared" si="203"/>
        <v>TEADIT</v>
      </c>
      <c r="G5746" t="s">
        <v>8594</v>
      </c>
      <c r="H5746" s="62">
        <v>62948658000187</v>
      </c>
      <c r="I5746" t="s">
        <v>869</v>
      </c>
      <c r="J5746">
        <v>94</v>
      </c>
      <c r="K5746">
        <v>2757.02</v>
      </c>
    </row>
    <row r="5747" spans="1:11" x14ac:dyDescent="0.25">
      <c r="A5747" t="s">
        <v>6006</v>
      </c>
      <c r="B5747" t="str">
        <f>C5747&amp;"-"&amp;COUNTIF(C$2:C5747,C5747)</f>
        <v>224437-5</v>
      </c>
      <c r="C5747">
        <v>224437</v>
      </c>
      <c r="D5747" s="57">
        <v>45275</v>
      </c>
      <c r="E5747" s="84" t="str">
        <f>F5747&amp;"-"&amp;COUNTIF($F$2:F5747,F5747)</f>
        <v>TEADIT-616</v>
      </c>
      <c r="F5747" s="84" t="str">
        <f t="shared" si="203"/>
        <v>TEADIT</v>
      </c>
      <c r="G5747" t="s">
        <v>8594</v>
      </c>
      <c r="H5747" s="62">
        <v>62948658000187</v>
      </c>
      <c r="I5747" t="s">
        <v>869</v>
      </c>
      <c r="J5747">
        <v>41</v>
      </c>
      <c r="K5747">
        <v>3741.63</v>
      </c>
    </row>
    <row r="5748" spans="1:11" x14ac:dyDescent="0.25">
      <c r="A5748" t="s">
        <v>6006</v>
      </c>
      <c r="B5748" t="str">
        <f>C5748&amp;"-"&amp;COUNTIF(C$2:C5748,C5748)</f>
        <v>224437-6</v>
      </c>
      <c r="C5748">
        <v>224437</v>
      </c>
      <c r="D5748" s="57">
        <v>45275</v>
      </c>
      <c r="E5748" s="84" t="str">
        <f>F5748&amp;"-"&amp;COUNTIF($F$2:F5748,F5748)</f>
        <v>TEADIT-617</v>
      </c>
      <c r="F5748" s="84" t="str">
        <f t="shared" si="203"/>
        <v>TEADIT</v>
      </c>
      <c r="G5748" t="s">
        <v>8594</v>
      </c>
      <c r="H5748" s="62">
        <v>62948658000187</v>
      </c>
      <c r="I5748" t="s">
        <v>869</v>
      </c>
      <c r="J5748">
        <v>7</v>
      </c>
      <c r="K5748">
        <v>919.83</v>
      </c>
    </row>
    <row r="5749" spans="1:11" x14ac:dyDescent="0.25">
      <c r="A5749" t="s">
        <v>6006</v>
      </c>
      <c r="B5749" t="str">
        <f>C5749&amp;"-"&amp;COUNTIF(C$2:C5749,C5749)</f>
        <v>224437-7</v>
      </c>
      <c r="C5749">
        <v>224437</v>
      </c>
      <c r="D5749" s="57">
        <v>45275</v>
      </c>
      <c r="E5749" s="84" t="str">
        <f>F5749&amp;"-"&amp;COUNTIF($F$2:F5749,F5749)</f>
        <v>TEADIT-618</v>
      </c>
      <c r="F5749" s="84" t="str">
        <f t="shared" si="203"/>
        <v>TEADIT</v>
      </c>
      <c r="G5749" t="s">
        <v>8594</v>
      </c>
      <c r="H5749" s="62">
        <v>62948658000187</v>
      </c>
      <c r="I5749" t="s">
        <v>869</v>
      </c>
      <c r="J5749">
        <v>2</v>
      </c>
      <c r="K5749">
        <v>324.48</v>
      </c>
    </row>
    <row r="5750" spans="1:11" x14ac:dyDescent="0.25">
      <c r="A5750" t="s">
        <v>6005</v>
      </c>
      <c r="B5750" t="str">
        <f>C5750&amp;"-"&amp;COUNTIF(C$2:C5750,C5750)</f>
        <v>224438-1</v>
      </c>
      <c r="C5750">
        <v>224438</v>
      </c>
      <c r="D5750" s="57">
        <v>45275</v>
      </c>
      <c r="E5750" s="84" t="str">
        <f>F5750&amp;"-"&amp;COUNTIF($F$2:F5750,F5750)</f>
        <v>TEADIT-619</v>
      </c>
      <c r="F5750" s="84" t="str">
        <f t="shared" si="203"/>
        <v>TEADIT</v>
      </c>
      <c r="G5750" t="s">
        <v>8594</v>
      </c>
      <c r="H5750" s="62">
        <v>62948658000187</v>
      </c>
      <c r="I5750" t="s">
        <v>869</v>
      </c>
      <c r="J5750">
        <v>9</v>
      </c>
      <c r="K5750">
        <v>63.27</v>
      </c>
    </row>
    <row r="5751" spans="1:11" x14ac:dyDescent="0.25">
      <c r="A5751" t="s">
        <v>6005</v>
      </c>
      <c r="B5751" t="str">
        <f>C5751&amp;"-"&amp;COUNTIF(C$2:C5751,C5751)</f>
        <v>224438-2</v>
      </c>
      <c r="C5751">
        <v>224438</v>
      </c>
      <c r="D5751" s="57">
        <v>45275</v>
      </c>
      <c r="E5751" s="84" t="str">
        <f>F5751&amp;"-"&amp;COUNTIF($F$2:F5751,F5751)</f>
        <v>TEADIT-620</v>
      </c>
      <c r="F5751" s="84" t="str">
        <f t="shared" si="203"/>
        <v>TEADIT</v>
      </c>
      <c r="G5751" t="s">
        <v>8594</v>
      </c>
      <c r="H5751" s="62">
        <v>62948658000187</v>
      </c>
      <c r="I5751" t="s">
        <v>869</v>
      </c>
      <c r="J5751">
        <v>2</v>
      </c>
      <c r="K5751">
        <v>19.440000000000001</v>
      </c>
    </row>
    <row r="5752" spans="1:11" x14ac:dyDescent="0.25">
      <c r="A5752" t="s">
        <v>6005</v>
      </c>
      <c r="B5752" t="str">
        <f>C5752&amp;"-"&amp;COUNTIF(C$2:C5752,C5752)</f>
        <v>224438-3</v>
      </c>
      <c r="C5752">
        <v>224438</v>
      </c>
      <c r="D5752" s="57">
        <v>45275</v>
      </c>
      <c r="E5752" s="84" t="str">
        <f>F5752&amp;"-"&amp;COUNTIF($F$2:F5752,F5752)</f>
        <v>TEADIT-621</v>
      </c>
      <c r="F5752" s="84" t="str">
        <f t="shared" si="203"/>
        <v>TEADIT</v>
      </c>
      <c r="G5752" t="s">
        <v>8594</v>
      </c>
      <c r="H5752" s="62">
        <v>62948658000187</v>
      </c>
      <c r="I5752" t="s">
        <v>869</v>
      </c>
      <c r="J5752">
        <v>6</v>
      </c>
      <c r="K5752">
        <v>83.88</v>
      </c>
    </row>
    <row r="5753" spans="1:11" x14ac:dyDescent="0.25">
      <c r="A5753" t="s">
        <v>6005</v>
      </c>
      <c r="B5753" t="str">
        <f>C5753&amp;"-"&amp;COUNTIF(C$2:C5753,C5753)</f>
        <v>224438-4</v>
      </c>
      <c r="C5753">
        <v>224438</v>
      </c>
      <c r="D5753" s="57">
        <v>45275</v>
      </c>
      <c r="E5753" s="84" t="str">
        <f>F5753&amp;"-"&amp;COUNTIF($F$2:F5753,F5753)</f>
        <v>TEADIT-622</v>
      </c>
      <c r="F5753" s="84" t="str">
        <f t="shared" si="203"/>
        <v>TEADIT</v>
      </c>
      <c r="G5753" t="s">
        <v>8594</v>
      </c>
      <c r="H5753" s="62">
        <v>62948658000187</v>
      </c>
      <c r="I5753" t="s">
        <v>869</v>
      </c>
      <c r="J5753">
        <v>3</v>
      </c>
      <c r="K5753">
        <v>65.55</v>
      </c>
    </row>
    <row r="5754" spans="1:11" x14ac:dyDescent="0.25">
      <c r="A5754" t="s">
        <v>6005</v>
      </c>
      <c r="B5754" t="str">
        <f>C5754&amp;"-"&amp;COUNTIF(C$2:C5754,C5754)</f>
        <v>224438-5</v>
      </c>
      <c r="C5754">
        <v>224438</v>
      </c>
      <c r="D5754" s="57">
        <v>45275</v>
      </c>
      <c r="E5754" s="84" t="str">
        <f>F5754&amp;"-"&amp;COUNTIF($F$2:F5754,F5754)</f>
        <v>TEADIT-623</v>
      </c>
      <c r="F5754" s="84" t="str">
        <f t="shared" si="203"/>
        <v>TEADIT</v>
      </c>
      <c r="G5754" t="s">
        <v>8594</v>
      </c>
      <c r="H5754" s="62">
        <v>62948658000187</v>
      </c>
      <c r="I5754" t="s">
        <v>869</v>
      </c>
      <c r="J5754">
        <v>3</v>
      </c>
      <c r="K5754">
        <v>94.41</v>
      </c>
    </row>
    <row r="5755" spans="1:11" x14ac:dyDescent="0.25">
      <c r="A5755" t="s">
        <v>6005</v>
      </c>
      <c r="B5755" t="str">
        <f>C5755&amp;"-"&amp;COUNTIF(C$2:C5755,C5755)</f>
        <v>224438-6</v>
      </c>
      <c r="C5755">
        <v>224438</v>
      </c>
      <c r="D5755" s="57">
        <v>45275</v>
      </c>
      <c r="E5755" s="84" t="str">
        <f>F5755&amp;"-"&amp;COUNTIF($F$2:F5755,F5755)</f>
        <v>TEADIT-624</v>
      </c>
      <c r="F5755" s="84" t="str">
        <f t="shared" si="203"/>
        <v>TEADIT</v>
      </c>
      <c r="G5755" t="s">
        <v>8594</v>
      </c>
      <c r="H5755" s="62">
        <v>62948658000187</v>
      </c>
      <c r="I5755" t="s">
        <v>869</v>
      </c>
      <c r="J5755">
        <v>4</v>
      </c>
      <c r="K5755">
        <v>188.04</v>
      </c>
    </row>
    <row r="5756" spans="1:11" x14ac:dyDescent="0.25">
      <c r="A5756" t="s">
        <v>6005</v>
      </c>
      <c r="B5756" t="str">
        <f>C5756&amp;"-"&amp;COUNTIF(C$2:C5756,C5756)</f>
        <v>224438-7</v>
      </c>
      <c r="C5756">
        <v>224438</v>
      </c>
      <c r="D5756" s="57">
        <v>45275</v>
      </c>
      <c r="E5756" s="84" t="str">
        <f>F5756&amp;"-"&amp;COUNTIF($F$2:F5756,F5756)</f>
        <v>TEADIT-625</v>
      </c>
      <c r="F5756" s="84" t="str">
        <f t="shared" si="203"/>
        <v>TEADIT</v>
      </c>
      <c r="G5756" t="s">
        <v>8594</v>
      </c>
      <c r="H5756" s="62">
        <v>62948658000187</v>
      </c>
      <c r="I5756" t="s">
        <v>869</v>
      </c>
      <c r="J5756">
        <v>1</v>
      </c>
      <c r="K5756">
        <v>70.8</v>
      </c>
    </row>
    <row r="5757" spans="1:11" x14ac:dyDescent="0.25">
      <c r="A5757" t="s">
        <v>6005</v>
      </c>
      <c r="B5757" t="str">
        <f>C5757&amp;"-"&amp;COUNTIF(C$2:C5757,C5757)</f>
        <v>224438-8</v>
      </c>
      <c r="C5757">
        <v>224438</v>
      </c>
      <c r="D5757" s="57">
        <v>45275</v>
      </c>
      <c r="E5757" s="84" t="str">
        <f>F5757&amp;"-"&amp;COUNTIF($F$2:F5757,F5757)</f>
        <v>TEADIT-626</v>
      </c>
      <c r="F5757" s="84" t="str">
        <f t="shared" si="203"/>
        <v>TEADIT</v>
      </c>
      <c r="G5757" t="s">
        <v>8594</v>
      </c>
      <c r="H5757" s="62">
        <v>62948658000187</v>
      </c>
      <c r="I5757" t="s">
        <v>869</v>
      </c>
      <c r="J5757">
        <v>7</v>
      </c>
      <c r="K5757">
        <v>49.21</v>
      </c>
    </row>
    <row r="5758" spans="1:11" x14ac:dyDescent="0.25">
      <c r="A5758" t="s">
        <v>6005</v>
      </c>
      <c r="B5758" t="str">
        <f>C5758&amp;"-"&amp;COUNTIF(C$2:C5758,C5758)</f>
        <v>224438-9</v>
      </c>
      <c r="C5758">
        <v>224438</v>
      </c>
      <c r="D5758" s="57">
        <v>45275</v>
      </c>
      <c r="E5758" s="84" t="str">
        <f>F5758&amp;"-"&amp;COUNTIF($F$2:F5758,F5758)</f>
        <v>TEADIT-627</v>
      </c>
      <c r="F5758" s="84" t="str">
        <f t="shared" si="203"/>
        <v>TEADIT</v>
      </c>
      <c r="G5758" t="s">
        <v>8594</v>
      </c>
      <c r="H5758" s="62">
        <v>62948658000187</v>
      </c>
      <c r="I5758" t="s">
        <v>869</v>
      </c>
      <c r="J5758">
        <v>5</v>
      </c>
      <c r="K5758">
        <v>48.6</v>
      </c>
    </row>
    <row r="5759" spans="1:11" x14ac:dyDescent="0.25">
      <c r="A5759" t="s">
        <v>6005</v>
      </c>
      <c r="B5759" t="str">
        <f>C5759&amp;"-"&amp;COUNTIF(C$2:C5759,C5759)</f>
        <v>224438-10</v>
      </c>
      <c r="C5759">
        <v>224438</v>
      </c>
      <c r="D5759" s="57">
        <v>45275</v>
      </c>
      <c r="E5759" s="84" t="str">
        <f>F5759&amp;"-"&amp;COUNTIF($F$2:F5759,F5759)</f>
        <v>TEADIT-628</v>
      </c>
      <c r="F5759" s="84" t="str">
        <f t="shared" si="203"/>
        <v>TEADIT</v>
      </c>
      <c r="G5759" t="s">
        <v>8594</v>
      </c>
      <c r="H5759" s="62">
        <v>62948658000187</v>
      </c>
      <c r="I5759" t="s">
        <v>869</v>
      </c>
      <c r="J5759">
        <v>1</v>
      </c>
      <c r="K5759">
        <v>99.45</v>
      </c>
    </row>
    <row r="5760" spans="1:11" x14ac:dyDescent="0.25">
      <c r="A5760" t="s">
        <v>6005</v>
      </c>
      <c r="B5760" t="str">
        <f>C5760&amp;"-"&amp;COUNTIF(C$2:C5760,C5760)</f>
        <v>224438-11</v>
      </c>
      <c r="C5760">
        <v>224438</v>
      </c>
      <c r="D5760" s="57">
        <v>45275</v>
      </c>
      <c r="E5760" s="84" t="str">
        <f>F5760&amp;"-"&amp;COUNTIF($F$2:F5760,F5760)</f>
        <v>TEADIT-629</v>
      </c>
      <c r="F5760" s="84" t="str">
        <f t="shared" si="203"/>
        <v>TEADIT</v>
      </c>
      <c r="G5760" t="s">
        <v>8594</v>
      </c>
      <c r="H5760" s="62">
        <v>62948658000187</v>
      </c>
      <c r="I5760" t="s">
        <v>869</v>
      </c>
      <c r="J5760">
        <v>7</v>
      </c>
      <c r="K5760">
        <v>981.64</v>
      </c>
    </row>
    <row r="5761" spans="1:11" x14ac:dyDescent="0.25">
      <c r="A5761" t="s">
        <v>6005</v>
      </c>
      <c r="B5761" t="str">
        <f>C5761&amp;"-"&amp;COUNTIF(C$2:C5761,C5761)</f>
        <v>224438-12</v>
      </c>
      <c r="C5761">
        <v>224438</v>
      </c>
      <c r="D5761" s="57">
        <v>45275</v>
      </c>
      <c r="E5761" s="84" t="str">
        <f>F5761&amp;"-"&amp;COUNTIF($F$2:F5761,F5761)</f>
        <v>TEADIT-630</v>
      </c>
      <c r="F5761" s="84" t="str">
        <f t="shared" si="203"/>
        <v>TEADIT</v>
      </c>
      <c r="G5761" t="s">
        <v>8594</v>
      </c>
      <c r="H5761" s="62">
        <v>62948658000187</v>
      </c>
      <c r="I5761" t="s">
        <v>869</v>
      </c>
      <c r="J5761">
        <v>3</v>
      </c>
      <c r="K5761">
        <v>728.37</v>
      </c>
    </row>
    <row r="5762" spans="1:11" x14ac:dyDescent="0.25">
      <c r="A5762" t="s">
        <v>6005</v>
      </c>
      <c r="B5762" t="str">
        <f>C5762&amp;"-"&amp;COUNTIF(C$2:C5762,C5762)</f>
        <v>224438-13</v>
      </c>
      <c r="C5762">
        <v>224438</v>
      </c>
      <c r="D5762" s="57">
        <v>45275</v>
      </c>
      <c r="E5762" s="84" t="str">
        <f>F5762&amp;"-"&amp;COUNTIF($F$2:F5762,F5762)</f>
        <v>TEADIT-631</v>
      </c>
      <c r="F5762" s="84" t="str">
        <f t="shared" si="203"/>
        <v>TEADIT</v>
      </c>
      <c r="G5762" t="s">
        <v>8594</v>
      </c>
      <c r="H5762" s="62">
        <v>62948658000187</v>
      </c>
      <c r="I5762" t="s">
        <v>869</v>
      </c>
      <c r="J5762">
        <v>2</v>
      </c>
      <c r="K5762">
        <v>27.96</v>
      </c>
    </row>
    <row r="5763" spans="1:11" x14ac:dyDescent="0.25">
      <c r="A5763" t="s">
        <v>6005</v>
      </c>
      <c r="B5763" t="str">
        <f>C5763&amp;"-"&amp;COUNTIF(C$2:C5763,C5763)</f>
        <v>224438-14</v>
      </c>
      <c r="C5763">
        <v>224438</v>
      </c>
      <c r="D5763" s="57">
        <v>45275</v>
      </c>
      <c r="E5763" s="84" t="str">
        <f>F5763&amp;"-"&amp;COUNTIF($F$2:F5763,F5763)</f>
        <v>TEADIT-632</v>
      </c>
      <c r="F5763" s="84" t="str">
        <f t="shared" ref="F5763:F5826" si="204">LEFT(G5763,SEARCH(" ",G5763)-1)</f>
        <v>TEADIT</v>
      </c>
      <c r="G5763" t="s">
        <v>8594</v>
      </c>
      <c r="H5763" s="62">
        <v>62948658000187</v>
      </c>
      <c r="I5763" t="s">
        <v>869</v>
      </c>
      <c r="J5763">
        <v>3</v>
      </c>
      <c r="K5763">
        <v>65.55</v>
      </c>
    </row>
    <row r="5764" spans="1:11" x14ac:dyDescent="0.25">
      <c r="A5764" t="s">
        <v>6005</v>
      </c>
      <c r="B5764" t="str">
        <f>C5764&amp;"-"&amp;COUNTIF(C$2:C5764,C5764)</f>
        <v>224438-15</v>
      </c>
      <c r="C5764">
        <v>224438</v>
      </c>
      <c r="D5764" s="57">
        <v>45275</v>
      </c>
      <c r="E5764" s="84" t="str">
        <f>F5764&amp;"-"&amp;COUNTIF($F$2:F5764,F5764)</f>
        <v>TEADIT-633</v>
      </c>
      <c r="F5764" s="84" t="str">
        <f t="shared" si="204"/>
        <v>TEADIT</v>
      </c>
      <c r="G5764" t="s">
        <v>8594</v>
      </c>
      <c r="H5764" s="62">
        <v>62948658000187</v>
      </c>
      <c r="I5764" t="s">
        <v>869</v>
      </c>
      <c r="J5764">
        <v>2</v>
      </c>
      <c r="K5764">
        <v>62.94</v>
      </c>
    </row>
    <row r="5765" spans="1:11" x14ac:dyDescent="0.25">
      <c r="A5765" t="s">
        <v>6005</v>
      </c>
      <c r="B5765" t="str">
        <f>C5765&amp;"-"&amp;COUNTIF(C$2:C5765,C5765)</f>
        <v>224438-16</v>
      </c>
      <c r="C5765">
        <v>224438</v>
      </c>
      <c r="D5765" s="57">
        <v>45275</v>
      </c>
      <c r="E5765" s="84" t="str">
        <f>F5765&amp;"-"&amp;COUNTIF($F$2:F5765,F5765)</f>
        <v>TEADIT-634</v>
      </c>
      <c r="F5765" s="84" t="str">
        <f t="shared" si="204"/>
        <v>TEADIT</v>
      </c>
      <c r="G5765" t="s">
        <v>8594</v>
      </c>
      <c r="H5765" s="62">
        <v>62948658000187</v>
      </c>
      <c r="I5765" t="s">
        <v>869</v>
      </c>
      <c r="J5765">
        <v>2</v>
      </c>
      <c r="K5765">
        <v>94</v>
      </c>
    </row>
    <row r="5766" spans="1:11" x14ac:dyDescent="0.25">
      <c r="A5766" t="s">
        <v>6005</v>
      </c>
      <c r="B5766" t="str">
        <f>C5766&amp;"-"&amp;COUNTIF(C$2:C5766,C5766)</f>
        <v>224438-17</v>
      </c>
      <c r="C5766">
        <v>224438</v>
      </c>
      <c r="D5766" s="57">
        <v>45275</v>
      </c>
      <c r="E5766" s="84" t="str">
        <f>F5766&amp;"-"&amp;COUNTIF($F$2:F5766,F5766)</f>
        <v>TEADIT-635</v>
      </c>
      <c r="F5766" s="84" t="str">
        <f t="shared" si="204"/>
        <v>TEADIT</v>
      </c>
      <c r="G5766" t="s">
        <v>8594</v>
      </c>
      <c r="H5766" s="62">
        <v>62948658000187</v>
      </c>
      <c r="I5766" t="s">
        <v>869</v>
      </c>
      <c r="J5766">
        <v>2</v>
      </c>
      <c r="K5766">
        <v>141.6</v>
      </c>
    </row>
    <row r="5767" spans="1:11" x14ac:dyDescent="0.25">
      <c r="A5767" t="s">
        <v>6005</v>
      </c>
      <c r="B5767" t="str">
        <f>C5767&amp;"-"&amp;COUNTIF(C$2:C5767,C5767)</f>
        <v>224438-18</v>
      </c>
      <c r="C5767">
        <v>224438</v>
      </c>
      <c r="D5767" s="57">
        <v>45275</v>
      </c>
      <c r="E5767" s="84" t="str">
        <f>F5767&amp;"-"&amp;COUNTIF($F$2:F5767,F5767)</f>
        <v>TEADIT-636</v>
      </c>
      <c r="F5767" s="84" t="str">
        <f t="shared" si="204"/>
        <v>TEADIT</v>
      </c>
      <c r="G5767" t="s">
        <v>8594</v>
      </c>
      <c r="H5767" s="62">
        <v>62948658000187</v>
      </c>
      <c r="I5767" t="s">
        <v>869</v>
      </c>
      <c r="J5767">
        <v>1</v>
      </c>
      <c r="K5767">
        <v>9.7100000000000009</v>
      </c>
    </row>
    <row r="5768" spans="1:11" x14ac:dyDescent="0.25">
      <c r="A5768" t="s">
        <v>6005</v>
      </c>
      <c r="B5768" t="str">
        <f>C5768&amp;"-"&amp;COUNTIF(C$2:C5768,C5768)</f>
        <v>224438-19</v>
      </c>
      <c r="C5768">
        <v>224438</v>
      </c>
      <c r="D5768" s="57">
        <v>45275</v>
      </c>
      <c r="E5768" s="84" t="str">
        <f>F5768&amp;"-"&amp;COUNTIF($F$2:F5768,F5768)</f>
        <v>TEADIT-637</v>
      </c>
      <c r="F5768" s="84" t="str">
        <f t="shared" si="204"/>
        <v>TEADIT</v>
      </c>
      <c r="G5768" t="s">
        <v>8594</v>
      </c>
      <c r="H5768" s="62">
        <v>62948658000187</v>
      </c>
      <c r="I5768" t="s">
        <v>869</v>
      </c>
      <c r="J5768">
        <v>1</v>
      </c>
      <c r="K5768">
        <v>583.36</v>
      </c>
    </row>
    <row r="5769" spans="1:11" x14ac:dyDescent="0.25">
      <c r="A5769" t="s">
        <v>6005</v>
      </c>
      <c r="B5769" t="str">
        <f>C5769&amp;"-"&amp;COUNTIF(C$2:C5769,C5769)</f>
        <v>224438-20</v>
      </c>
      <c r="C5769">
        <v>224438</v>
      </c>
      <c r="D5769" s="57">
        <v>45275</v>
      </c>
      <c r="E5769" s="84" t="str">
        <f>F5769&amp;"-"&amp;COUNTIF($F$2:F5769,F5769)</f>
        <v>TEADIT-638</v>
      </c>
      <c r="F5769" s="84" t="str">
        <f t="shared" si="204"/>
        <v>TEADIT</v>
      </c>
      <c r="G5769" t="s">
        <v>8594</v>
      </c>
      <c r="H5769" s="62">
        <v>62948658000187</v>
      </c>
      <c r="I5769" t="s">
        <v>869</v>
      </c>
      <c r="J5769">
        <v>1</v>
      </c>
      <c r="K5769">
        <v>8.23</v>
      </c>
    </row>
    <row r="5770" spans="1:11" x14ac:dyDescent="0.25">
      <c r="A5770" t="s">
        <v>6005</v>
      </c>
      <c r="B5770" t="str">
        <f>C5770&amp;"-"&amp;COUNTIF(C$2:C5770,C5770)</f>
        <v>224438-21</v>
      </c>
      <c r="C5770">
        <v>224438</v>
      </c>
      <c r="D5770" s="57">
        <v>45275</v>
      </c>
      <c r="E5770" s="84" t="str">
        <f>F5770&amp;"-"&amp;COUNTIF($F$2:F5770,F5770)</f>
        <v>TEADIT-639</v>
      </c>
      <c r="F5770" s="84" t="str">
        <f t="shared" si="204"/>
        <v>TEADIT</v>
      </c>
      <c r="G5770" t="s">
        <v>8594</v>
      </c>
      <c r="H5770" s="62">
        <v>62948658000187</v>
      </c>
      <c r="I5770" t="s">
        <v>869</v>
      </c>
      <c r="J5770">
        <v>1</v>
      </c>
      <c r="K5770">
        <v>9.7100000000000009</v>
      </c>
    </row>
    <row r="5771" spans="1:11" x14ac:dyDescent="0.25">
      <c r="A5771" t="s">
        <v>6005</v>
      </c>
      <c r="B5771" t="str">
        <f>C5771&amp;"-"&amp;COUNTIF(C$2:C5771,C5771)</f>
        <v>224438-22</v>
      </c>
      <c r="C5771">
        <v>224438</v>
      </c>
      <c r="D5771" s="57">
        <v>45275</v>
      </c>
      <c r="E5771" s="84" t="str">
        <f>F5771&amp;"-"&amp;COUNTIF($F$2:F5771,F5771)</f>
        <v>TEADIT-640</v>
      </c>
      <c r="F5771" s="84" t="str">
        <f t="shared" si="204"/>
        <v>TEADIT</v>
      </c>
      <c r="G5771" t="s">
        <v>8594</v>
      </c>
      <c r="H5771" s="62">
        <v>62948658000187</v>
      </c>
      <c r="I5771" t="s">
        <v>869</v>
      </c>
      <c r="J5771">
        <v>2</v>
      </c>
      <c r="K5771">
        <v>155.4</v>
      </c>
    </row>
    <row r="5772" spans="1:11" x14ac:dyDescent="0.25">
      <c r="A5772" t="s">
        <v>6005</v>
      </c>
      <c r="B5772" t="str">
        <f>C5772&amp;"-"&amp;COUNTIF(C$2:C5772,C5772)</f>
        <v>224438-23</v>
      </c>
      <c r="C5772">
        <v>224438</v>
      </c>
      <c r="D5772" s="57">
        <v>45275</v>
      </c>
      <c r="E5772" s="84" t="str">
        <f>F5772&amp;"-"&amp;COUNTIF($F$2:F5772,F5772)</f>
        <v>TEADIT-641</v>
      </c>
      <c r="F5772" s="84" t="str">
        <f t="shared" si="204"/>
        <v>TEADIT</v>
      </c>
      <c r="G5772" t="s">
        <v>8594</v>
      </c>
      <c r="H5772" s="62">
        <v>62948658000187</v>
      </c>
      <c r="I5772" t="s">
        <v>869</v>
      </c>
      <c r="J5772">
        <v>1</v>
      </c>
      <c r="K5772">
        <v>941.49</v>
      </c>
    </row>
    <row r="5773" spans="1:11" x14ac:dyDescent="0.25">
      <c r="A5773" t="s">
        <v>6045</v>
      </c>
      <c r="B5773" t="str">
        <f>C5773&amp;"-"&amp;COUNTIF(C$2:C5773,C5773)</f>
        <v>77599-1</v>
      </c>
      <c r="C5773">
        <v>77599</v>
      </c>
      <c r="D5773" s="57">
        <v>45278</v>
      </c>
      <c r="E5773" s="84" t="str">
        <f>F5773&amp;"-"&amp;COUNTIF($F$2:F5773,F5773)</f>
        <v>FIBRA-3</v>
      </c>
      <c r="F5773" s="84" t="str">
        <f t="shared" si="204"/>
        <v>FIBRA</v>
      </c>
      <c r="G5773" t="s">
        <v>8615</v>
      </c>
      <c r="H5773" s="62">
        <v>8381863000168</v>
      </c>
      <c r="I5773" t="s">
        <v>869</v>
      </c>
      <c r="J5773">
        <v>300</v>
      </c>
      <c r="K5773">
        <v>981</v>
      </c>
    </row>
    <row r="5774" spans="1:11" x14ac:dyDescent="0.25">
      <c r="A5774" t="s">
        <v>6045</v>
      </c>
      <c r="B5774" t="str">
        <f>C5774&amp;"-"&amp;COUNTIF(C$2:C5774,C5774)</f>
        <v>77599-2</v>
      </c>
      <c r="C5774">
        <v>77599</v>
      </c>
      <c r="D5774" s="57">
        <v>45278</v>
      </c>
      <c r="E5774" s="84" t="str">
        <f>F5774&amp;"-"&amp;COUNTIF($F$2:F5774,F5774)</f>
        <v>FIBRA-4</v>
      </c>
      <c r="F5774" s="84" t="str">
        <f t="shared" si="204"/>
        <v>FIBRA</v>
      </c>
      <c r="G5774" t="s">
        <v>8615</v>
      </c>
      <c r="H5774" s="62">
        <v>8381863000168</v>
      </c>
      <c r="I5774" t="s">
        <v>869</v>
      </c>
      <c r="J5774">
        <v>400</v>
      </c>
      <c r="K5774">
        <v>740</v>
      </c>
    </row>
    <row r="5775" spans="1:11" x14ac:dyDescent="0.25">
      <c r="A5775" t="s">
        <v>6045</v>
      </c>
      <c r="B5775" t="str">
        <f>C5775&amp;"-"&amp;COUNTIF(C$2:C5775,C5775)</f>
        <v>77599-3</v>
      </c>
      <c r="C5775">
        <v>77599</v>
      </c>
      <c r="D5775" s="57">
        <v>45278</v>
      </c>
      <c r="E5775" s="84" t="str">
        <f>F5775&amp;"-"&amp;COUNTIF($F$2:F5775,F5775)</f>
        <v>FIBRA-5</v>
      </c>
      <c r="F5775" s="84" t="str">
        <f t="shared" si="204"/>
        <v>FIBRA</v>
      </c>
      <c r="G5775" t="s">
        <v>8615</v>
      </c>
      <c r="H5775" s="62">
        <v>8381863000168</v>
      </c>
      <c r="I5775" t="s">
        <v>869</v>
      </c>
      <c r="J5775">
        <v>80</v>
      </c>
      <c r="K5775">
        <v>423.2</v>
      </c>
    </row>
    <row r="5776" spans="1:11" x14ac:dyDescent="0.25">
      <c r="A5776" t="s">
        <v>6045</v>
      </c>
      <c r="B5776" t="str">
        <f>C5776&amp;"-"&amp;COUNTIF(C$2:C5776,C5776)</f>
        <v>77599-4</v>
      </c>
      <c r="C5776">
        <v>77599</v>
      </c>
      <c r="D5776" s="57">
        <v>45278</v>
      </c>
      <c r="E5776" s="84" t="str">
        <f>F5776&amp;"-"&amp;COUNTIF($F$2:F5776,F5776)</f>
        <v>FIBRA-6</v>
      </c>
      <c r="F5776" s="84" t="str">
        <f t="shared" si="204"/>
        <v>FIBRA</v>
      </c>
      <c r="G5776" t="s">
        <v>8615</v>
      </c>
      <c r="H5776" s="62">
        <v>8381863000168</v>
      </c>
      <c r="I5776" t="s">
        <v>869</v>
      </c>
      <c r="J5776">
        <v>1000</v>
      </c>
      <c r="K5776">
        <v>38</v>
      </c>
    </row>
    <row r="5777" spans="1:11" x14ac:dyDescent="0.25">
      <c r="A5777" t="s">
        <v>6045</v>
      </c>
      <c r="B5777" t="str">
        <f>C5777&amp;"-"&amp;COUNTIF(C$2:C5777,C5777)</f>
        <v>77599-5</v>
      </c>
      <c r="C5777">
        <v>77599</v>
      </c>
      <c r="D5777" s="57">
        <v>45278</v>
      </c>
      <c r="E5777" s="84" t="str">
        <f>F5777&amp;"-"&amp;COUNTIF($F$2:F5777,F5777)</f>
        <v>FIBRA-7</v>
      </c>
      <c r="F5777" s="84" t="str">
        <f t="shared" si="204"/>
        <v>FIBRA</v>
      </c>
      <c r="G5777" t="s">
        <v>8615</v>
      </c>
      <c r="H5777" s="62">
        <v>8381863000168</v>
      </c>
      <c r="I5777" t="s">
        <v>869</v>
      </c>
      <c r="J5777">
        <v>200</v>
      </c>
      <c r="K5777">
        <v>35.72</v>
      </c>
    </row>
    <row r="5778" spans="1:11" x14ac:dyDescent="0.25">
      <c r="A5778" t="s">
        <v>6045</v>
      </c>
      <c r="B5778" t="str">
        <f>C5778&amp;"-"&amp;COUNTIF(C$2:C5778,C5778)</f>
        <v>77599-6</v>
      </c>
      <c r="C5778">
        <v>77599</v>
      </c>
      <c r="D5778" s="57">
        <v>45278</v>
      </c>
      <c r="E5778" s="84" t="str">
        <f>F5778&amp;"-"&amp;COUNTIF($F$2:F5778,F5778)</f>
        <v>FIBRA-8</v>
      </c>
      <c r="F5778" s="84" t="str">
        <f t="shared" si="204"/>
        <v>FIBRA</v>
      </c>
      <c r="G5778" t="s">
        <v>8615</v>
      </c>
      <c r="H5778" s="62">
        <v>8381863000168</v>
      </c>
      <c r="I5778" t="s">
        <v>869</v>
      </c>
      <c r="J5778">
        <v>100</v>
      </c>
      <c r="K5778">
        <v>21.66</v>
      </c>
    </row>
    <row r="5779" spans="1:11" x14ac:dyDescent="0.25">
      <c r="A5779" t="s">
        <v>6045</v>
      </c>
      <c r="B5779" t="str">
        <f>C5779&amp;"-"&amp;COUNTIF(C$2:C5779,C5779)</f>
        <v>77599-7</v>
      </c>
      <c r="C5779">
        <v>77599</v>
      </c>
      <c r="D5779" s="57">
        <v>45278</v>
      </c>
      <c r="E5779" s="84" t="str">
        <f>F5779&amp;"-"&amp;COUNTIF($F$2:F5779,F5779)</f>
        <v>FIBRA-9</v>
      </c>
      <c r="F5779" s="84" t="str">
        <f t="shared" si="204"/>
        <v>FIBRA</v>
      </c>
      <c r="G5779" t="s">
        <v>8615</v>
      </c>
      <c r="H5779" s="62">
        <v>8381863000168</v>
      </c>
      <c r="I5779" t="s">
        <v>869</v>
      </c>
      <c r="J5779">
        <v>6000</v>
      </c>
      <c r="K5779">
        <v>355.8</v>
      </c>
    </row>
    <row r="5780" spans="1:11" x14ac:dyDescent="0.25">
      <c r="A5780" t="s">
        <v>6045</v>
      </c>
      <c r="B5780" t="str">
        <f>C5780&amp;"-"&amp;COUNTIF(C$2:C5780,C5780)</f>
        <v>77599-8</v>
      </c>
      <c r="C5780">
        <v>77599</v>
      </c>
      <c r="D5780" s="57">
        <v>45278</v>
      </c>
      <c r="E5780" s="84" t="str">
        <f>F5780&amp;"-"&amp;COUNTIF($F$2:F5780,F5780)</f>
        <v>FIBRA-10</v>
      </c>
      <c r="F5780" s="84" t="str">
        <f t="shared" si="204"/>
        <v>FIBRA</v>
      </c>
      <c r="G5780" t="s">
        <v>8615</v>
      </c>
      <c r="H5780" s="62">
        <v>8381863000168</v>
      </c>
      <c r="I5780" t="s">
        <v>869</v>
      </c>
      <c r="J5780">
        <v>400</v>
      </c>
      <c r="K5780">
        <v>155.04</v>
      </c>
    </row>
    <row r="5781" spans="1:11" x14ac:dyDescent="0.25">
      <c r="A5781" t="s">
        <v>6045</v>
      </c>
      <c r="B5781" t="str">
        <f>C5781&amp;"-"&amp;COUNTIF(C$2:C5781,C5781)</f>
        <v>77599-9</v>
      </c>
      <c r="C5781">
        <v>77599</v>
      </c>
      <c r="D5781" s="57">
        <v>45278</v>
      </c>
      <c r="E5781" s="84" t="str">
        <f>F5781&amp;"-"&amp;COUNTIF($F$2:F5781,F5781)</f>
        <v>FIBRA-11</v>
      </c>
      <c r="F5781" s="84" t="str">
        <f t="shared" si="204"/>
        <v>FIBRA</v>
      </c>
      <c r="G5781" t="s">
        <v>8615</v>
      </c>
      <c r="H5781" s="62">
        <v>8381863000168</v>
      </c>
      <c r="I5781" t="s">
        <v>869</v>
      </c>
      <c r="J5781">
        <v>60</v>
      </c>
      <c r="K5781">
        <v>47.31</v>
      </c>
    </row>
    <row r="5782" spans="1:11" x14ac:dyDescent="0.25">
      <c r="A5782" t="s">
        <v>6045</v>
      </c>
      <c r="B5782" t="str">
        <f>C5782&amp;"-"&amp;COUNTIF(C$2:C5782,C5782)</f>
        <v>77599-10</v>
      </c>
      <c r="C5782">
        <v>77599</v>
      </c>
      <c r="D5782" s="57">
        <v>45278</v>
      </c>
      <c r="E5782" s="84" t="str">
        <f>F5782&amp;"-"&amp;COUNTIF($F$2:F5782,F5782)</f>
        <v>FIBRA-12</v>
      </c>
      <c r="F5782" s="84" t="str">
        <f t="shared" si="204"/>
        <v>FIBRA</v>
      </c>
      <c r="G5782" t="s">
        <v>8615</v>
      </c>
      <c r="H5782" s="62">
        <v>8381863000168</v>
      </c>
      <c r="I5782" t="s">
        <v>869</v>
      </c>
      <c r="J5782">
        <v>6200</v>
      </c>
      <c r="K5782">
        <v>801.04</v>
      </c>
    </row>
    <row r="5783" spans="1:11" x14ac:dyDescent="0.25">
      <c r="A5783" t="s">
        <v>6045</v>
      </c>
      <c r="B5783" t="str">
        <f>C5783&amp;"-"&amp;COUNTIF(C$2:C5783,C5783)</f>
        <v>77611-1</v>
      </c>
      <c r="C5783">
        <v>77611</v>
      </c>
      <c r="D5783" s="57">
        <v>45278</v>
      </c>
      <c r="E5783" s="84" t="str">
        <f>F5783&amp;"-"&amp;COUNTIF($F$2:F5783,F5783)</f>
        <v>FIBRA-13</v>
      </c>
      <c r="F5783" s="84" t="str">
        <f t="shared" si="204"/>
        <v>FIBRA</v>
      </c>
      <c r="G5783" t="s">
        <v>8615</v>
      </c>
      <c r="H5783" s="62">
        <v>8381863000168</v>
      </c>
      <c r="I5783" t="s">
        <v>869</v>
      </c>
      <c r="J5783">
        <v>1530</v>
      </c>
      <c r="K5783">
        <v>5003.1000000000004</v>
      </c>
    </row>
    <row r="5784" spans="1:11" x14ac:dyDescent="0.25">
      <c r="A5784" t="s">
        <v>6060</v>
      </c>
      <c r="B5784" t="str">
        <f>C5784&amp;"-"&amp;COUNTIF(C$2:C5784,C5784)</f>
        <v>31489-1</v>
      </c>
      <c r="C5784">
        <v>31489</v>
      </c>
      <c r="D5784" s="57">
        <v>45278</v>
      </c>
      <c r="E5784" s="84" t="str">
        <f>F5784&amp;"-"&amp;COUNTIF($F$2:F5784,F5784)</f>
        <v>R-5</v>
      </c>
      <c r="F5784" s="84" t="str">
        <f t="shared" si="204"/>
        <v>R</v>
      </c>
      <c r="G5784" t="s">
        <v>8604</v>
      </c>
      <c r="H5784" s="62">
        <v>62821723000109</v>
      </c>
      <c r="I5784" t="s">
        <v>869</v>
      </c>
      <c r="J5784">
        <v>25000</v>
      </c>
      <c r="K5784">
        <v>8000</v>
      </c>
    </row>
    <row r="5785" spans="1:11" x14ac:dyDescent="0.25">
      <c r="A5785" t="s">
        <v>6061</v>
      </c>
      <c r="B5785" t="str">
        <f>C5785&amp;"-"&amp;COUNTIF(C$2:C5785,C5785)</f>
        <v>11991-1</v>
      </c>
      <c r="C5785">
        <v>11991</v>
      </c>
      <c r="D5785" s="57">
        <v>45278</v>
      </c>
      <c r="E5785" s="84" t="str">
        <f>F5785&amp;"-"&amp;COUNTIF($F$2:F5785,F5785)</f>
        <v>TEADIT-642</v>
      </c>
      <c r="F5785" s="84" t="str">
        <f t="shared" si="204"/>
        <v>TEADIT</v>
      </c>
      <c r="G5785" t="s">
        <v>8622</v>
      </c>
      <c r="H5785" s="62">
        <v>36193928000772</v>
      </c>
      <c r="I5785" t="s">
        <v>5984</v>
      </c>
      <c r="J5785">
        <v>366</v>
      </c>
      <c r="K5785">
        <v>2565.66</v>
      </c>
    </row>
    <row r="5786" spans="1:11" x14ac:dyDescent="0.25">
      <c r="A5786" t="s">
        <v>5983</v>
      </c>
      <c r="B5786" t="str">
        <f>C5786&amp;"-"&amp;COUNTIF(C$2:C5786,C5786)</f>
        <v>32205-1</v>
      </c>
      <c r="C5786">
        <v>32205</v>
      </c>
      <c r="D5786" s="57">
        <v>45278</v>
      </c>
      <c r="E5786" s="84" t="str">
        <f>F5786&amp;"-"&amp;COUNTIF($F$2:F5786,F5786)</f>
        <v>WK-246</v>
      </c>
      <c r="F5786" s="84" t="str">
        <f t="shared" si="204"/>
        <v>WK</v>
      </c>
      <c r="G5786" t="s">
        <v>8586</v>
      </c>
      <c r="H5786" s="62">
        <v>97434047000103</v>
      </c>
      <c r="I5786" t="s">
        <v>5984</v>
      </c>
      <c r="J5786">
        <v>114</v>
      </c>
      <c r="K5786">
        <v>3573.9</v>
      </c>
    </row>
    <row r="5787" spans="1:11" x14ac:dyDescent="0.25">
      <c r="A5787" t="s">
        <v>5987</v>
      </c>
      <c r="B5787" t="str">
        <f>C5787&amp;"-"&amp;COUNTIF(C$2:C5787,C5787)</f>
        <v>32205-2</v>
      </c>
      <c r="C5787">
        <v>32205</v>
      </c>
      <c r="D5787" s="57">
        <v>45278</v>
      </c>
      <c r="E5787" s="84" t="str">
        <f>F5787&amp;"-"&amp;COUNTIF($F$2:F5787,F5787)</f>
        <v>WK-247</v>
      </c>
      <c r="F5787" s="84" t="str">
        <f t="shared" si="204"/>
        <v>WK</v>
      </c>
      <c r="G5787" t="s">
        <v>8586</v>
      </c>
      <c r="H5787" s="62">
        <v>97434047000103</v>
      </c>
      <c r="I5787" t="s">
        <v>5984</v>
      </c>
      <c r="J5787">
        <v>144</v>
      </c>
      <c r="K5787">
        <v>9936</v>
      </c>
    </row>
    <row r="5788" spans="1:11" x14ac:dyDescent="0.25">
      <c r="A5788" t="s">
        <v>5986</v>
      </c>
      <c r="B5788" t="str">
        <f>C5788&amp;"-"&amp;COUNTIF(C$2:C5788,C5788)</f>
        <v>32205-3</v>
      </c>
      <c r="C5788">
        <v>32205</v>
      </c>
      <c r="D5788" s="57">
        <v>45278</v>
      </c>
      <c r="E5788" s="84" t="str">
        <f>F5788&amp;"-"&amp;COUNTIF($F$2:F5788,F5788)</f>
        <v>WK-248</v>
      </c>
      <c r="F5788" s="84" t="str">
        <f t="shared" si="204"/>
        <v>WK</v>
      </c>
      <c r="G5788" t="s">
        <v>8586</v>
      </c>
      <c r="H5788" s="62">
        <v>97434047000103</v>
      </c>
      <c r="I5788" t="s">
        <v>5984</v>
      </c>
      <c r="J5788">
        <v>36</v>
      </c>
      <c r="K5788">
        <v>1072.44</v>
      </c>
    </row>
    <row r="5789" spans="1:11" x14ac:dyDescent="0.25">
      <c r="A5789" t="s">
        <v>6013</v>
      </c>
      <c r="B5789" t="str">
        <f>C5789&amp;"-"&amp;COUNTIF(C$2:C5789,C5789)</f>
        <v>32225-1</v>
      </c>
      <c r="C5789">
        <v>32225</v>
      </c>
      <c r="D5789" s="57">
        <v>45278</v>
      </c>
      <c r="E5789" s="84" t="str">
        <f>F5789&amp;"-"&amp;COUNTIF($F$2:F5789,F5789)</f>
        <v>WK-249</v>
      </c>
      <c r="F5789" s="84" t="str">
        <f t="shared" si="204"/>
        <v>WK</v>
      </c>
      <c r="G5789" t="s">
        <v>8586</v>
      </c>
      <c r="H5789" s="62">
        <v>97434047000103</v>
      </c>
      <c r="I5789" t="s">
        <v>869</v>
      </c>
      <c r="J5789">
        <v>244</v>
      </c>
      <c r="K5789">
        <v>2342.4</v>
      </c>
    </row>
    <row r="5790" spans="1:11" x14ac:dyDescent="0.25">
      <c r="A5790" t="s">
        <v>6013</v>
      </c>
      <c r="B5790" t="str">
        <f>C5790&amp;"-"&amp;COUNTIF(C$2:C5790,C5790)</f>
        <v>32225-2</v>
      </c>
      <c r="C5790">
        <v>32225</v>
      </c>
      <c r="D5790" s="57">
        <v>45278</v>
      </c>
      <c r="E5790" s="84" t="str">
        <f>F5790&amp;"-"&amp;COUNTIF($F$2:F5790,F5790)</f>
        <v>WK-250</v>
      </c>
      <c r="F5790" s="84" t="str">
        <f t="shared" si="204"/>
        <v>WK</v>
      </c>
      <c r="G5790" t="s">
        <v>8586</v>
      </c>
      <c r="H5790" s="62">
        <v>97434047000103</v>
      </c>
      <c r="I5790" t="s">
        <v>869</v>
      </c>
      <c r="J5790">
        <v>24</v>
      </c>
      <c r="K5790">
        <v>921.6</v>
      </c>
    </row>
    <row r="5791" spans="1:11" x14ac:dyDescent="0.25">
      <c r="A5791" t="s">
        <v>6013</v>
      </c>
      <c r="B5791" t="str">
        <f>C5791&amp;"-"&amp;COUNTIF(C$2:C5791,C5791)</f>
        <v>32225-3</v>
      </c>
      <c r="C5791">
        <v>32225</v>
      </c>
      <c r="D5791" s="57">
        <v>45278</v>
      </c>
      <c r="E5791" s="84" t="str">
        <f>F5791&amp;"-"&amp;COUNTIF($F$2:F5791,F5791)</f>
        <v>WK-251</v>
      </c>
      <c r="F5791" s="84" t="str">
        <f t="shared" si="204"/>
        <v>WK</v>
      </c>
      <c r="G5791" t="s">
        <v>8586</v>
      </c>
      <c r="H5791" s="62">
        <v>97434047000103</v>
      </c>
      <c r="I5791" t="s">
        <v>869</v>
      </c>
      <c r="J5791">
        <v>149</v>
      </c>
      <c r="K5791">
        <v>7444.04</v>
      </c>
    </row>
    <row r="5792" spans="1:11" x14ac:dyDescent="0.25">
      <c r="A5792" t="s">
        <v>6040</v>
      </c>
      <c r="B5792" t="str">
        <f>C5792&amp;"-"&amp;COUNTIF(C$2:C5792,C5792)</f>
        <v>32225-4</v>
      </c>
      <c r="C5792">
        <v>32225</v>
      </c>
      <c r="D5792" s="57">
        <v>45278</v>
      </c>
      <c r="E5792" s="84" t="str">
        <f>F5792&amp;"-"&amp;COUNTIF($F$2:F5792,F5792)</f>
        <v>WK-252</v>
      </c>
      <c r="F5792" s="84" t="str">
        <f t="shared" si="204"/>
        <v>WK</v>
      </c>
      <c r="G5792" t="s">
        <v>8586</v>
      </c>
      <c r="H5792" s="62">
        <v>97434047000103</v>
      </c>
      <c r="I5792" t="s">
        <v>869</v>
      </c>
      <c r="J5792">
        <v>20</v>
      </c>
      <c r="K5792">
        <v>2120</v>
      </c>
    </row>
    <row r="5793" spans="1:11" x14ac:dyDescent="0.25">
      <c r="A5793" t="s">
        <v>6002</v>
      </c>
      <c r="B5793" t="str">
        <f>C5793&amp;"-"&amp;COUNTIF(C$2:C5793,C5793)</f>
        <v>121390-1</v>
      </c>
      <c r="C5793">
        <v>121390</v>
      </c>
      <c r="D5793" s="57">
        <v>45279</v>
      </c>
      <c r="E5793" s="84" t="str">
        <f>F5793&amp;"-"&amp;COUNTIF($F$2:F5793,F5793)</f>
        <v>POLEODUTO-231</v>
      </c>
      <c r="F5793" s="84" t="str">
        <f t="shared" si="204"/>
        <v>POLEODUTO</v>
      </c>
      <c r="G5793" t="s">
        <v>8592</v>
      </c>
      <c r="H5793" s="62">
        <v>72797913000191</v>
      </c>
      <c r="I5793" t="s">
        <v>5984</v>
      </c>
      <c r="J5793">
        <v>3744</v>
      </c>
      <c r="K5793">
        <v>1087649.47</v>
      </c>
    </row>
    <row r="5794" spans="1:11" x14ac:dyDescent="0.25">
      <c r="A5794" t="s">
        <v>6002</v>
      </c>
      <c r="B5794" t="str">
        <f>C5794&amp;"-"&amp;COUNTIF(C$2:C5794,C5794)</f>
        <v>121391-1</v>
      </c>
      <c r="C5794">
        <v>121391</v>
      </c>
      <c r="D5794" s="57">
        <v>45279</v>
      </c>
      <c r="E5794" s="84" t="str">
        <f>F5794&amp;"-"&amp;COUNTIF($F$2:F5794,F5794)</f>
        <v>POLEODUTO-232</v>
      </c>
      <c r="F5794" s="84" t="str">
        <f t="shared" si="204"/>
        <v>POLEODUTO</v>
      </c>
      <c r="G5794" t="s">
        <v>8592</v>
      </c>
      <c r="H5794" s="62">
        <v>72797913000191</v>
      </c>
      <c r="I5794" t="s">
        <v>5984</v>
      </c>
      <c r="J5794">
        <v>5358</v>
      </c>
      <c r="K5794">
        <v>568269.48</v>
      </c>
    </row>
    <row r="5795" spans="1:11" x14ac:dyDescent="0.25">
      <c r="A5795" t="s">
        <v>5995</v>
      </c>
      <c r="B5795" t="str">
        <f>C5795&amp;"-"&amp;COUNTIF(C$2:C5795,C5795)</f>
        <v>121391-2</v>
      </c>
      <c r="C5795">
        <v>121391</v>
      </c>
      <c r="D5795" s="57">
        <v>45279</v>
      </c>
      <c r="E5795" s="84" t="str">
        <f>F5795&amp;"-"&amp;COUNTIF($F$2:F5795,F5795)</f>
        <v>POLEODUTO-233</v>
      </c>
      <c r="F5795" s="84" t="str">
        <f t="shared" si="204"/>
        <v>POLEODUTO</v>
      </c>
      <c r="G5795" t="s">
        <v>8592</v>
      </c>
      <c r="H5795" s="62">
        <v>72797913000191</v>
      </c>
      <c r="I5795" t="s">
        <v>5984</v>
      </c>
      <c r="J5795">
        <v>1560</v>
      </c>
      <c r="K5795">
        <v>20716.8</v>
      </c>
    </row>
    <row r="5796" spans="1:11" x14ac:dyDescent="0.25">
      <c r="A5796" t="s">
        <v>5994</v>
      </c>
      <c r="B5796" t="str">
        <f>C5796&amp;"-"&amp;COUNTIF(C$2:C5796,C5796)</f>
        <v>121391-3</v>
      </c>
      <c r="C5796">
        <v>121391</v>
      </c>
      <c r="D5796" s="57">
        <v>45279</v>
      </c>
      <c r="E5796" s="84" t="str">
        <f>F5796&amp;"-"&amp;COUNTIF($F$2:F5796,F5796)</f>
        <v>POLEODUTO-234</v>
      </c>
      <c r="F5796" s="84" t="str">
        <f t="shared" si="204"/>
        <v>POLEODUTO</v>
      </c>
      <c r="G5796" t="s">
        <v>8592</v>
      </c>
      <c r="H5796" s="62">
        <v>72797913000191</v>
      </c>
      <c r="I5796" t="s">
        <v>869</v>
      </c>
      <c r="J5796">
        <v>241</v>
      </c>
      <c r="K5796">
        <v>255.46</v>
      </c>
    </row>
    <row r="5797" spans="1:11" x14ac:dyDescent="0.25">
      <c r="A5797" t="s">
        <v>6002</v>
      </c>
      <c r="B5797" t="str">
        <f>C5797&amp;"-"&amp;COUNTIF(C$2:C5797,C5797)</f>
        <v>121391-4</v>
      </c>
      <c r="C5797">
        <v>121391</v>
      </c>
      <c r="D5797" s="57">
        <v>45279</v>
      </c>
      <c r="E5797" s="84" t="str">
        <f>F5797&amp;"-"&amp;COUNTIF($F$2:F5797,F5797)</f>
        <v>POLEODUTO-235</v>
      </c>
      <c r="F5797" s="84" t="str">
        <f t="shared" si="204"/>
        <v>POLEODUTO</v>
      </c>
      <c r="G5797" t="s">
        <v>8592</v>
      </c>
      <c r="H5797" s="62">
        <v>72797913000191</v>
      </c>
      <c r="I5797" t="s">
        <v>5984</v>
      </c>
      <c r="J5797">
        <v>1614</v>
      </c>
      <c r="K5797">
        <v>468874.53</v>
      </c>
    </row>
    <row r="5798" spans="1:11" x14ac:dyDescent="0.25">
      <c r="A5798" t="s">
        <v>5961</v>
      </c>
      <c r="B5798" t="str">
        <f>C5798&amp;"-"&amp;COUNTIF(C$2:C5798,C5798)</f>
        <v>70340-1</v>
      </c>
      <c r="C5798">
        <v>70340</v>
      </c>
      <c r="D5798" s="57">
        <v>45279</v>
      </c>
      <c r="E5798" s="84" t="str">
        <f>F5798&amp;"-"&amp;COUNTIF($F$2:F5798,F5798)</f>
        <v>VOESTALPINE-42</v>
      </c>
      <c r="F5798" s="84" t="str">
        <f t="shared" si="204"/>
        <v>VOESTALPINE</v>
      </c>
      <c r="G5798" t="s">
        <v>8583</v>
      </c>
      <c r="H5798" s="62">
        <v>61479002000523</v>
      </c>
      <c r="I5798" t="s">
        <v>30</v>
      </c>
      <c r="J5798">
        <v>1050</v>
      </c>
      <c r="K5798">
        <v>30030</v>
      </c>
    </row>
    <row r="5799" spans="1:11" x14ac:dyDescent="0.25">
      <c r="A5799" t="s">
        <v>5961</v>
      </c>
      <c r="B5799" t="str">
        <f>C5799&amp;"-"&amp;COUNTIF(C$2:C5799,C5799)</f>
        <v>70341-1</v>
      </c>
      <c r="C5799">
        <v>70341</v>
      </c>
      <c r="D5799" s="57">
        <v>45279</v>
      </c>
      <c r="E5799" s="84" t="str">
        <f>F5799&amp;"-"&amp;COUNTIF($F$2:F5799,F5799)</f>
        <v>VOESTALPINE-43</v>
      </c>
      <c r="F5799" s="84" t="str">
        <f t="shared" si="204"/>
        <v>VOESTALPINE</v>
      </c>
      <c r="G5799" t="s">
        <v>8583</v>
      </c>
      <c r="H5799" s="62">
        <v>61479002000523</v>
      </c>
      <c r="I5799" t="s">
        <v>30</v>
      </c>
      <c r="J5799">
        <v>1890</v>
      </c>
      <c r="K5799">
        <v>54054</v>
      </c>
    </row>
    <row r="5800" spans="1:11" x14ac:dyDescent="0.25">
      <c r="A5800" t="s">
        <v>5999</v>
      </c>
      <c r="B5800" t="str">
        <f>C5800&amp;"-"&amp;COUNTIF(C$2:C5800,C5800)</f>
        <v>70342-1</v>
      </c>
      <c r="C5800">
        <v>70342</v>
      </c>
      <c r="D5800" s="57">
        <v>45279</v>
      </c>
      <c r="E5800" s="84" t="str">
        <f>F5800&amp;"-"&amp;COUNTIF($F$2:F5800,F5800)</f>
        <v>VOESTALPINE-44</v>
      </c>
      <c r="F5800" s="84" t="str">
        <f t="shared" si="204"/>
        <v>VOESTALPINE</v>
      </c>
      <c r="G5800" t="s">
        <v>8583</v>
      </c>
      <c r="H5800" s="62">
        <v>61479002000523</v>
      </c>
      <c r="I5800" t="s">
        <v>30</v>
      </c>
      <c r="J5800">
        <v>85</v>
      </c>
      <c r="K5800">
        <v>7267.5</v>
      </c>
    </row>
    <row r="5801" spans="1:11" x14ac:dyDescent="0.25">
      <c r="A5801" t="s">
        <v>5977</v>
      </c>
      <c r="B5801" t="str">
        <f>C5801&amp;"-"&amp;COUNTIF(C$2:C5801,C5801)</f>
        <v>32263-1</v>
      </c>
      <c r="C5801">
        <v>32263</v>
      </c>
      <c r="D5801" s="57">
        <v>45279</v>
      </c>
      <c r="E5801" s="84" t="str">
        <f>F5801&amp;"-"&amp;COUNTIF($F$2:F5801,F5801)</f>
        <v>WK-253</v>
      </c>
      <c r="F5801" s="84" t="str">
        <f t="shared" si="204"/>
        <v>WK</v>
      </c>
      <c r="G5801" t="s">
        <v>8586</v>
      </c>
      <c r="H5801" s="62">
        <v>97434047000103</v>
      </c>
      <c r="I5801" t="s">
        <v>4726</v>
      </c>
      <c r="J5801">
        <v>7.32</v>
      </c>
      <c r="K5801">
        <v>6383.04</v>
      </c>
    </row>
    <row r="5802" spans="1:11" x14ac:dyDescent="0.25">
      <c r="A5802" t="s">
        <v>6033</v>
      </c>
      <c r="B5802" t="str">
        <f>C5802&amp;"-"&amp;COUNTIF(C$2:C5802,C5802)</f>
        <v>32263-2</v>
      </c>
      <c r="C5802">
        <v>32263</v>
      </c>
      <c r="D5802" s="57">
        <v>45279</v>
      </c>
      <c r="E5802" s="84" t="str">
        <f>F5802&amp;"-"&amp;COUNTIF($F$2:F5802,F5802)</f>
        <v>WK-254</v>
      </c>
      <c r="F5802" s="84" t="str">
        <f t="shared" si="204"/>
        <v>WK</v>
      </c>
      <c r="G5802" t="s">
        <v>8586</v>
      </c>
      <c r="H5802" s="62">
        <v>97434047000103</v>
      </c>
      <c r="I5802" t="s">
        <v>4726</v>
      </c>
      <c r="J5802">
        <v>7.32</v>
      </c>
      <c r="K5802">
        <v>1281</v>
      </c>
    </row>
    <row r="5803" spans="1:11" x14ac:dyDescent="0.25">
      <c r="A5803" t="s">
        <v>5977</v>
      </c>
      <c r="B5803" t="str">
        <f>C5803&amp;"-"&amp;COUNTIF(C$2:C5803,C5803)</f>
        <v>32263-3</v>
      </c>
      <c r="C5803">
        <v>32263</v>
      </c>
      <c r="D5803" s="57">
        <v>45279</v>
      </c>
      <c r="E5803" s="84" t="str">
        <f>F5803&amp;"-"&amp;COUNTIF($F$2:F5803,F5803)</f>
        <v>WK-255</v>
      </c>
      <c r="F5803" s="84" t="str">
        <f t="shared" si="204"/>
        <v>WK</v>
      </c>
      <c r="G5803" t="s">
        <v>8586</v>
      </c>
      <c r="H5803" s="62">
        <v>97434047000103</v>
      </c>
      <c r="I5803" t="s">
        <v>4726</v>
      </c>
      <c r="J5803">
        <v>7.32</v>
      </c>
      <c r="K5803">
        <v>10614</v>
      </c>
    </row>
    <row r="5804" spans="1:11" x14ac:dyDescent="0.25">
      <c r="A5804" t="s">
        <v>5978</v>
      </c>
      <c r="B5804" t="str">
        <f>C5804&amp;"-"&amp;COUNTIF(C$2:C5804,C5804)</f>
        <v>32263-4</v>
      </c>
      <c r="C5804">
        <v>32263</v>
      </c>
      <c r="D5804" s="57">
        <v>45279</v>
      </c>
      <c r="E5804" s="84" t="str">
        <f>F5804&amp;"-"&amp;COUNTIF($F$2:F5804,F5804)</f>
        <v>WK-256</v>
      </c>
      <c r="F5804" s="84" t="str">
        <f t="shared" si="204"/>
        <v>WK</v>
      </c>
      <c r="G5804" t="s">
        <v>8586</v>
      </c>
      <c r="H5804" s="62">
        <v>97434047000103</v>
      </c>
      <c r="I5804" t="s">
        <v>4726</v>
      </c>
      <c r="J5804">
        <v>7.32</v>
      </c>
      <c r="K5804">
        <v>1947.12</v>
      </c>
    </row>
    <row r="5805" spans="1:11" x14ac:dyDescent="0.25">
      <c r="A5805" t="s">
        <v>5978</v>
      </c>
      <c r="B5805" t="str">
        <f>C5805&amp;"-"&amp;COUNTIF(C$2:C5805,C5805)</f>
        <v>32263-5</v>
      </c>
      <c r="C5805">
        <v>32263</v>
      </c>
      <c r="D5805" s="57">
        <v>45279</v>
      </c>
      <c r="E5805" s="84" t="str">
        <f>F5805&amp;"-"&amp;COUNTIF($F$2:F5805,F5805)</f>
        <v>WK-257</v>
      </c>
      <c r="F5805" s="84" t="str">
        <f t="shared" si="204"/>
        <v>WK</v>
      </c>
      <c r="G5805" t="s">
        <v>8586</v>
      </c>
      <c r="H5805" s="62">
        <v>97434047000103</v>
      </c>
      <c r="I5805" t="s">
        <v>4726</v>
      </c>
      <c r="J5805">
        <v>29.28</v>
      </c>
      <c r="K5805">
        <v>14317.92</v>
      </c>
    </row>
    <row r="5806" spans="1:11" x14ac:dyDescent="0.25">
      <c r="A5806" t="s">
        <v>6033</v>
      </c>
      <c r="B5806" t="str">
        <f>C5806&amp;"-"&amp;COUNTIF(C$2:C5806,C5806)</f>
        <v>32263-6</v>
      </c>
      <c r="C5806">
        <v>32263</v>
      </c>
      <c r="D5806" s="57">
        <v>45279</v>
      </c>
      <c r="E5806" s="84" t="str">
        <f>F5806&amp;"-"&amp;COUNTIF($F$2:F5806,F5806)</f>
        <v>WK-258</v>
      </c>
      <c r="F5806" s="84" t="str">
        <f t="shared" si="204"/>
        <v>WK</v>
      </c>
      <c r="G5806" t="s">
        <v>8586</v>
      </c>
      <c r="H5806" s="62">
        <v>97434047000103</v>
      </c>
      <c r="I5806" t="s">
        <v>4726</v>
      </c>
      <c r="J5806">
        <v>7.32</v>
      </c>
      <c r="K5806">
        <v>1742.16</v>
      </c>
    </row>
    <row r="5807" spans="1:11" x14ac:dyDescent="0.25">
      <c r="A5807" t="s">
        <v>5981</v>
      </c>
      <c r="B5807" t="str">
        <f>C5807&amp;"-"&amp;COUNTIF(C$2:C5807,C5807)</f>
        <v>32263-7</v>
      </c>
      <c r="C5807">
        <v>32263</v>
      </c>
      <c r="D5807" s="57">
        <v>45279</v>
      </c>
      <c r="E5807" s="84" t="str">
        <f>F5807&amp;"-"&amp;COUNTIF($F$2:F5807,F5807)</f>
        <v>WK-259</v>
      </c>
      <c r="F5807" s="84" t="str">
        <f t="shared" si="204"/>
        <v>WK</v>
      </c>
      <c r="G5807" t="s">
        <v>8586</v>
      </c>
      <c r="H5807" s="62">
        <v>97434047000103</v>
      </c>
      <c r="I5807" t="s">
        <v>4726</v>
      </c>
      <c r="J5807">
        <v>7.32</v>
      </c>
      <c r="K5807">
        <v>12370.8</v>
      </c>
    </row>
    <row r="5808" spans="1:11" x14ac:dyDescent="0.25">
      <c r="A5808" t="s">
        <v>5978</v>
      </c>
      <c r="B5808" t="str">
        <f>C5808&amp;"-"&amp;COUNTIF(C$2:C5808,C5808)</f>
        <v>32263-8</v>
      </c>
      <c r="C5808">
        <v>32263</v>
      </c>
      <c r="D5808" s="57">
        <v>45279</v>
      </c>
      <c r="E5808" s="84" t="str">
        <f>F5808&amp;"-"&amp;COUNTIF($F$2:F5808,F5808)</f>
        <v>WK-260</v>
      </c>
      <c r="F5808" s="84" t="str">
        <f t="shared" si="204"/>
        <v>WK</v>
      </c>
      <c r="G5808" t="s">
        <v>8586</v>
      </c>
      <c r="H5808" s="62">
        <v>97434047000103</v>
      </c>
      <c r="I5808" t="s">
        <v>4726</v>
      </c>
      <c r="J5808">
        <v>21.96</v>
      </c>
      <c r="K5808">
        <v>7510.32</v>
      </c>
    </row>
    <row r="5809" spans="1:11" x14ac:dyDescent="0.25">
      <c r="A5809" t="s">
        <v>6037</v>
      </c>
      <c r="B5809" t="str">
        <f>C5809&amp;"-"&amp;COUNTIF(C$2:C5809,C5809)</f>
        <v>5914-1</v>
      </c>
      <c r="C5809">
        <v>5914</v>
      </c>
      <c r="D5809" s="57">
        <v>45280</v>
      </c>
      <c r="E5809" s="84" t="str">
        <f>F5809&amp;"-"&amp;COUNTIF($F$2:F5809,F5809)</f>
        <v>GALPERTI-44</v>
      </c>
      <c r="F5809" s="84" t="str">
        <f t="shared" si="204"/>
        <v>GALPERTI</v>
      </c>
      <c r="G5809" t="s">
        <v>8611</v>
      </c>
      <c r="H5809" s="62">
        <v>12143076000155</v>
      </c>
      <c r="I5809" t="s">
        <v>869</v>
      </c>
      <c r="J5809">
        <v>2</v>
      </c>
      <c r="K5809">
        <v>5104.1000000000004</v>
      </c>
    </row>
    <row r="5810" spans="1:11" x14ac:dyDescent="0.25">
      <c r="A5810" t="s">
        <v>6037</v>
      </c>
      <c r="B5810" t="str">
        <f>C5810&amp;"-"&amp;COUNTIF(C$2:C5810,C5810)</f>
        <v>5914-2</v>
      </c>
      <c r="C5810">
        <v>5914</v>
      </c>
      <c r="D5810" s="57">
        <v>45280</v>
      </c>
      <c r="E5810" s="84" t="str">
        <f>F5810&amp;"-"&amp;COUNTIF($F$2:F5810,F5810)</f>
        <v>GALPERTI-45</v>
      </c>
      <c r="F5810" s="84" t="str">
        <f t="shared" si="204"/>
        <v>GALPERTI</v>
      </c>
      <c r="G5810" t="s">
        <v>8611</v>
      </c>
      <c r="H5810" s="62">
        <v>12143076000155</v>
      </c>
      <c r="I5810" t="s">
        <v>869</v>
      </c>
      <c r="J5810">
        <v>1</v>
      </c>
      <c r="K5810">
        <v>182.73</v>
      </c>
    </row>
    <row r="5811" spans="1:11" x14ac:dyDescent="0.25">
      <c r="A5811" t="s">
        <v>6037</v>
      </c>
      <c r="B5811" t="str">
        <f>C5811&amp;"-"&amp;COUNTIF(C$2:C5811,C5811)</f>
        <v>5914-3</v>
      </c>
      <c r="C5811">
        <v>5914</v>
      </c>
      <c r="D5811" s="57">
        <v>45280</v>
      </c>
      <c r="E5811" s="84" t="str">
        <f>F5811&amp;"-"&amp;COUNTIF($F$2:F5811,F5811)</f>
        <v>GALPERTI-46</v>
      </c>
      <c r="F5811" s="84" t="str">
        <f t="shared" si="204"/>
        <v>GALPERTI</v>
      </c>
      <c r="G5811" t="s">
        <v>8611</v>
      </c>
      <c r="H5811" s="62">
        <v>12143076000155</v>
      </c>
      <c r="I5811" t="s">
        <v>869</v>
      </c>
      <c r="J5811">
        <v>6</v>
      </c>
      <c r="K5811">
        <v>229.67</v>
      </c>
    </row>
    <row r="5812" spans="1:11" x14ac:dyDescent="0.25">
      <c r="A5812" t="s">
        <v>6037</v>
      </c>
      <c r="B5812" t="str">
        <f>C5812&amp;"-"&amp;COUNTIF(C$2:C5812,C5812)</f>
        <v>5914-4</v>
      </c>
      <c r="C5812">
        <v>5914</v>
      </c>
      <c r="D5812" s="57">
        <v>45280</v>
      </c>
      <c r="E5812" s="84" t="str">
        <f>F5812&amp;"-"&amp;COUNTIF($F$2:F5812,F5812)</f>
        <v>GALPERTI-47</v>
      </c>
      <c r="F5812" s="84" t="str">
        <f t="shared" si="204"/>
        <v>GALPERTI</v>
      </c>
      <c r="G5812" t="s">
        <v>8611</v>
      </c>
      <c r="H5812" s="62">
        <v>12143076000155</v>
      </c>
      <c r="I5812" t="s">
        <v>869</v>
      </c>
      <c r="J5812">
        <v>2</v>
      </c>
      <c r="K5812">
        <v>89.83</v>
      </c>
    </row>
    <row r="5813" spans="1:11" x14ac:dyDescent="0.25">
      <c r="A5813" t="s">
        <v>6037</v>
      </c>
      <c r="B5813" t="str">
        <f>C5813&amp;"-"&amp;COUNTIF(C$2:C5813,C5813)</f>
        <v>5914-5</v>
      </c>
      <c r="C5813">
        <v>5914</v>
      </c>
      <c r="D5813" s="57">
        <v>45280</v>
      </c>
      <c r="E5813" s="84" t="str">
        <f>F5813&amp;"-"&amp;COUNTIF($F$2:F5813,F5813)</f>
        <v>GALPERTI-48</v>
      </c>
      <c r="F5813" s="84" t="str">
        <f t="shared" si="204"/>
        <v>GALPERTI</v>
      </c>
      <c r="G5813" t="s">
        <v>8611</v>
      </c>
      <c r="H5813" s="62">
        <v>12143076000155</v>
      </c>
      <c r="I5813" t="s">
        <v>869</v>
      </c>
      <c r="J5813">
        <v>16</v>
      </c>
      <c r="K5813">
        <v>2400.96</v>
      </c>
    </row>
    <row r="5814" spans="1:11" x14ac:dyDescent="0.25">
      <c r="A5814" t="s">
        <v>6037</v>
      </c>
      <c r="B5814" t="str">
        <f>C5814&amp;"-"&amp;COUNTIF(C$2:C5814,C5814)</f>
        <v>5914-6</v>
      </c>
      <c r="C5814">
        <v>5914</v>
      </c>
      <c r="D5814" s="57">
        <v>45280</v>
      </c>
      <c r="E5814" s="84" t="str">
        <f>F5814&amp;"-"&amp;COUNTIF($F$2:F5814,F5814)</f>
        <v>GALPERTI-49</v>
      </c>
      <c r="F5814" s="84" t="str">
        <f t="shared" si="204"/>
        <v>GALPERTI</v>
      </c>
      <c r="G5814" t="s">
        <v>8611</v>
      </c>
      <c r="H5814" s="62">
        <v>12143076000155</v>
      </c>
      <c r="I5814" t="s">
        <v>869</v>
      </c>
      <c r="J5814">
        <v>1</v>
      </c>
      <c r="K5814">
        <v>373.62</v>
      </c>
    </row>
    <row r="5815" spans="1:11" x14ac:dyDescent="0.25">
      <c r="A5815" t="s">
        <v>6039</v>
      </c>
      <c r="B5815" t="str">
        <f>C5815&amp;"-"&amp;COUNTIF(C$2:C5815,C5815)</f>
        <v>5914-7</v>
      </c>
      <c r="C5815">
        <v>5914</v>
      </c>
      <c r="D5815" s="57">
        <v>45280</v>
      </c>
      <c r="E5815" s="84" t="str">
        <f>F5815&amp;"-"&amp;COUNTIF($F$2:F5815,F5815)</f>
        <v>GALPERTI-50</v>
      </c>
      <c r="F5815" s="84" t="str">
        <f t="shared" si="204"/>
        <v>GALPERTI</v>
      </c>
      <c r="G5815" t="s">
        <v>8611</v>
      </c>
      <c r="H5815" s="62">
        <v>12143076000155</v>
      </c>
      <c r="I5815" t="s">
        <v>869</v>
      </c>
      <c r="J5815">
        <v>5</v>
      </c>
      <c r="K5815">
        <v>1245.4000000000001</v>
      </c>
    </row>
    <row r="5816" spans="1:11" x14ac:dyDescent="0.25">
      <c r="A5816" t="s">
        <v>5961</v>
      </c>
      <c r="B5816" t="str">
        <f>C5816&amp;"-"&amp;COUNTIF(C$2:C5816,C5816)</f>
        <v>70354-1</v>
      </c>
      <c r="C5816">
        <v>70354</v>
      </c>
      <c r="D5816" s="57">
        <v>45280</v>
      </c>
      <c r="E5816" s="84" t="str">
        <f>F5816&amp;"-"&amp;COUNTIF($F$2:F5816,F5816)</f>
        <v>VOESTALPINE-45</v>
      </c>
      <c r="F5816" s="84" t="str">
        <f t="shared" si="204"/>
        <v>VOESTALPINE</v>
      </c>
      <c r="G5816" t="s">
        <v>8583</v>
      </c>
      <c r="H5816" s="62">
        <v>61479002000523</v>
      </c>
      <c r="I5816" t="s">
        <v>30</v>
      </c>
      <c r="J5816">
        <v>14070</v>
      </c>
      <c r="K5816">
        <v>402402</v>
      </c>
    </row>
    <row r="5817" spans="1:11" x14ac:dyDescent="0.25">
      <c r="A5817" t="s">
        <v>5989</v>
      </c>
      <c r="B5817" t="str">
        <f>C5817&amp;"-"&amp;COUNTIF(C$2:C5817,C5817)</f>
        <v>32342-1</v>
      </c>
      <c r="C5817">
        <v>32342</v>
      </c>
      <c r="D5817" s="57">
        <v>45280</v>
      </c>
      <c r="E5817" s="84" t="str">
        <f>F5817&amp;"-"&amp;COUNTIF($F$2:F5817,F5817)</f>
        <v>WK-261</v>
      </c>
      <c r="F5817" s="84" t="str">
        <f t="shared" si="204"/>
        <v>WK</v>
      </c>
      <c r="G5817" t="s">
        <v>8586</v>
      </c>
      <c r="H5817" s="62">
        <v>97434047000103</v>
      </c>
      <c r="I5817" t="s">
        <v>5984</v>
      </c>
      <c r="J5817">
        <v>132</v>
      </c>
      <c r="K5817">
        <v>48655.199999999997</v>
      </c>
    </row>
    <row r="5818" spans="1:11" x14ac:dyDescent="0.25">
      <c r="A5818" t="s">
        <v>5983</v>
      </c>
      <c r="B5818" t="str">
        <f>C5818&amp;"-"&amp;COUNTIF(C$2:C5818,C5818)</f>
        <v>32342-2</v>
      </c>
      <c r="C5818">
        <v>32342</v>
      </c>
      <c r="D5818" s="57">
        <v>45280</v>
      </c>
      <c r="E5818" s="84" t="str">
        <f>F5818&amp;"-"&amp;COUNTIF($F$2:F5818,F5818)</f>
        <v>WK-262</v>
      </c>
      <c r="F5818" s="84" t="str">
        <f t="shared" si="204"/>
        <v>WK</v>
      </c>
      <c r="G5818" t="s">
        <v>8586</v>
      </c>
      <c r="H5818" s="62">
        <v>97434047000103</v>
      </c>
      <c r="I5818" t="s">
        <v>5984</v>
      </c>
      <c r="J5818">
        <v>246</v>
      </c>
      <c r="K5818">
        <v>11965.44</v>
      </c>
    </row>
    <row r="5819" spans="1:11" x14ac:dyDescent="0.25">
      <c r="A5819" t="s">
        <v>5989</v>
      </c>
      <c r="B5819" t="str">
        <f>C5819&amp;"-"&amp;COUNTIF(C$2:C5819,C5819)</f>
        <v>32344-1</v>
      </c>
      <c r="C5819">
        <v>32344</v>
      </c>
      <c r="D5819" s="57">
        <v>45280</v>
      </c>
      <c r="E5819" s="84" t="str">
        <f>F5819&amp;"-"&amp;COUNTIF($F$2:F5819,F5819)</f>
        <v>WK-263</v>
      </c>
      <c r="F5819" s="84" t="str">
        <f t="shared" si="204"/>
        <v>WK</v>
      </c>
      <c r="G5819" t="s">
        <v>8586</v>
      </c>
      <c r="H5819" s="62">
        <v>97434047000103</v>
      </c>
      <c r="I5819" t="s">
        <v>5984</v>
      </c>
      <c r="J5819">
        <v>30</v>
      </c>
      <c r="K5819">
        <v>11058</v>
      </c>
    </row>
    <row r="5820" spans="1:11" x14ac:dyDescent="0.25">
      <c r="A5820" t="s">
        <v>5983</v>
      </c>
      <c r="B5820" t="str">
        <f>C5820&amp;"-"&amp;COUNTIF(C$2:C5820,C5820)</f>
        <v>32344-2</v>
      </c>
      <c r="C5820">
        <v>32344</v>
      </c>
      <c r="D5820" s="57">
        <v>45280</v>
      </c>
      <c r="E5820" s="84" t="str">
        <f>F5820&amp;"-"&amp;COUNTIF($F$2:F5820,F5820)</f>
        <v>WK-264</v>
      </c>
      <c r="F5820" s="84" t="str">
        <f t="shared" si="204"/>
        <v>WK</v>
      </c>
      <c r="G5820" t="s">
        <v>8586</v>
      </c>
      <c r="H5820" s="62">
        <v>97434047000103</v>
      </c>
      <c r="I5820" t="s">
        <v>5984</v>
      </c>
      <c r="J5820">
        <v>252</v>
      </c>
      <c r="K5820">
        <v>12257.28</v>
      </c>
    </row>
    <row r="5821" spans="1:11" x14ac:dyDescent="0.25">
      <c r="A5821" t="s">
        <v>5977</v>
      </c>
      <c r="B5821" t="str">
        <f>C5821&amp;"-"&amp;COUNTIF(C$2:C5821,C5821)</f>
        <v>32355-1</v>
      </c>
      <c r="C5821">
        <v>32355</v>
      </c>
      <c r="D5821" s="57">
        <v>45280</v>
      </c>
      <c r="E5821" s="84" t="str">
        <f>F5821&amp;"-"&amp;COUNTIF($F$2:F5821,F5821)</f>
        <v>WK-265</v>
      </c>
      <c r="F5821" s="84" t="str">
        <f t="shared" si="204"/>
        <v>WK</v>
      </c>
      <c r="G5821" t="s">
        <v>8586</v>
      </c>
      <c r="H5821" s="62">
        <v>97434047000103</v>
      </c>
      <c r="I5821" t="s">
        <v>4726</v>
      </c>
      <c r="J5821">
        <v>21.96</v>
      </c>
      <c r="K5821">
        <v>37310.04</v>
      </c>
    </row>
    <row r="5822" spans="1:11" x14ac:dyDescent="0.25">
      <c r="A5822" t="s">
        <v>6004</v>
      </c>
      <c r="B5822" t="str">
        <f>C5822&amp;"-"&amp;COUNTIF(C$2:C5822,C5822)</f>
        <v>176103-1</v>
      </c>
      <c r="C5822">
        <v>176103</v>
      </c>
      <c r="D5822" s="57">
        <v>45281</v>
      </c>
      <c r="E5822" s="84" t="str">
        <f>F5822&amp;"-"&amp;COUNTIF($F$2:F5822,F5822)</f>
        <v>H-155</v>
      </c>
      <c r="F5822" s="84" t="str">
        <f t="shared" si="204"/>
        <v>H</v>
      </c>
      <c r="G5822" t="s">
        <v>8589</v>
      </c>
      <c r="H5822" s="62">
        <v>62312426000138</v>
      </c>
      <c r="I5822" t="s">
        <v>869</v>
      </c>
      <c r="J5822">
        <v>1</v>
      </c>
      <c r="K5822">
        <v>420</v>
      </c>
    </row>
    <row r="5823" spans="1:11" x14ac:dyDescent="0.25">
      <c r="A5823" t="s">
        <v>6062</v>
      </c>
      <c r="B5823" t="str">
        <f>C5823&amp;"-"&amp;COUNTIF(C$2:C5823,C5823)</f>
        <v>12655-1</v>
      </c>
      <c r="C5823">
        <v>12655</v>
      </c>
      <c r="D5823" s="57">
        <v>45282</v>
      </c>
      <c r="E5823" s="84" t="str">
        <f>F5823&amp;"-"&amp;COUNTIF($F$2:F5823,F5823)</f>
        <v>SIENA-12</v>
      </c>
      <c r="F5823" s="84" t="str">
        <f t="shared" si="204"/>
        <v>SIENA</v>
      </c>
      <c r="G5823" t="s">
        <v>8619</v>
      </c>
      <c r="H5823" s="62">
        <v>26662248000101</v>
      </c>
      <c r="I5823" t="s">
        <v>4726</v>
      </c>
      <c r="J5823">
        <v>220</v>
      </c>
      <c r="K5823">
        <v>222171.4</v>
      </c>
    </row>
    <row r="5824" spans="1:11" x14ac:dyDescent="0.25">
      <c r="A5824" t="s">
        <v>6062</v>
      </c>
      <c r="B5824" t="str">
        <f>C5824&amp;"-"&amp;COUNTIF(C$2:C5824,C5824)</f>
        <v>12656-1</v>
      </c>
      <c r="C5824">
        <v>12656</v>
      </c>
      <c r="D5824" s="57">
        <v>45282</v>
      </c>
      <c r="E5824" s="84" t="str">
        <f>F5824&amp;"-"&amp;COUNTIF($F$2:F5824,F5824)</f>
        <v>SIENA-13</v>
      </c>
      <c r="F5824" s="84" t="str">
        <f t="shared" si="204"/>
        <v>SIENA</v>
      </c>
      <c r="G5824" t="s">
        <v>8619</v>
      </c>
      <c r="H5824" s="62">
        <v>26662248000101</v>
      </c>
      <c r="I5824" t="s">
        <v>4726</v>
      </c>
      <c r="J5824">
        <v>70</v>
      </c>
      <c r="K5824">
        <v>70690.899999999994</v>
      </c>
    </row>
    <row r="5825" spans="1:11" x14ac:dyDescent="0.25">
      <c r="A5825" t="s">
        <v>5985</v>
      </c>
      <c r="B5825" t="str">
        <f>C5825&amp;"-"&amp;COUNTIF(C$2:C5825,C5825)</f>
        <v>32485-1</v>
      </c>
      <c r="C5825">
        <v>32485</v>
      </c>
      <c r="D5825" s="57">
        <v>45286</v>
      </c>
      <c r="E5825" s="84" t="str">
        <f>F5825&amp;"-"&amp;COUNTIF($F$2:F5825,F5825)</f>
        <v>WK-266</v>
      </c>
      <c r="F5825" s="84" t="str">
        <f t="shared" si="204"/>
        <v>WK</v>
      </c>
      <c r="G5825" t="s">
        <v>8586</v>
      </c>
      <c r="H5825" s="62">
        <v>97434047000103</v>
      </c>
      <c r="I5825" t="s">
        <v>5984</v>
      </c>
      <c r="J5825">
        <v>570</v>
      </c>
      <c r="K5825">
        <v>76351.5</v>
      </c>
    </row>
    <row r="5826" spans="1:11" x14ac:dyDescent="0.25">
      <c r="A5826" t="s">
        <v>5985</v>
      </c>
      <c r="B5826" t="str">
        <f>C5826&amp;"-"&amp;COUNTIF(C$2:C5826,C5826)</f>
        <v>32489-1</v>
      </c>
      <c r="C5826">
        <v>32489</v>
      </c>
      <c r="D5826" s="57">
        <v>45286</v>
      </c>
      <c r="E5826" s="84" t="str">
        <f>F5826&amp;"-"&amp;COUNTIF($F$2:F5826,F5826)</f>
        <v>WK-267</v>
      </c>
      <c r="F5826" s="84" t="str">
        <f t="shared" si="204"/>
        <v>WK</v>
      </c>
      <c r="G5826" t="s">
        <v>8586</v>
      </c>
      <c r="H5826" s="62">
        <v>97434047000103</v>
      </c>
      <c r="I5826" t="s">
        <v>5984</v>
      </c>
      <c r="J5826">
        <v>396</v>
      </c>
      <c r="K5826">
        <v>53044.2</v>
      </c>
    </row>
    <row r="5827" spans="1:11" x14ac:dyDescent="0.25">
      <c r="A5827" t="s">
        <v>6002</v>
      </c>
      <c r="B5827" t="str">
        <f>C5827&amp;"-"&amp;COUNTIF(C$2:C5827,C5827)</f>
        <v>406-1</v>
      </c>
      <c r="C5827">
        <v>406</v>
      </c>
      <c r="D5827" s="57">
        <v>45287</v>
      </c>
      <c r="E5827" s="84" t="str">
        <f>F5827&amp;"-"&amp;COUNTIF($F$2:F5827,F5827)</f>
        <v>ENIGMA-9</v>
      </c>
      <c r="F5827" s="84" t="str">
        <f t="shared" ref="F5827:F5890" si="205">LEFT(G5827,SEARCH(" ",G5827)-1)</f>
        <v>ENIGMA</v>
      </c>
      <c r="G5827" t="s">
        <v>8595</v>
      </c>
      <c r="H5827" s="62">
        <v>10371253000125</v>
      </c>
      <c r="I5827" t="s">
        <v>30</v>
      </c>
      <c r="J5827">
        <v>7515.87</v>
      </c>
      <c r="K5827">
        <v>217208.64</v>
      </c>
    </row>
    <row r="5828" spans="1:11" x14ac:dyDescent="0.25">
      <c r="A5828" t="s">
        <v>6002</v>
      </c>
      <c r="B5828" t="str">
        <f>C5828&amp;"-"&amp;COUNTIF(C$2:C5828,C5828)</f>
        <v>406-2</v>
      </c>
      <c r="C5828">
        <v>406</v>
      </c>
      <c r="D5828" s="57">
        <v>45287</v>
      </c>
      <c r="E5828" s="84" t="str">
        <f>F5828&amp;"-"&amp;COUNTIF($F$2:F5828,F5828)</f>
        <v>ENIGMA-10</v>
      </c>
      <c r="F5828" s="84" t="str">
        <f t="shared" si="205"/>
        <v>ENIGMA</v>
      </c>
      <c r="G5828" t="s">
        <v>8595</v>
      </c>
      <c r="H5828" s="62">
        <v>10371253000125</v>
      </c>
      <c r="I5828" t="s">
        <v>30</v>
      </c>
      <c r="J5828">
        <v>1704.13</v>
      </c>
      <c r="K5828">
        <v>49249.36</v>
      </c>
    </row>
    <row r="5829" spans="1:11" x14ac:dyDescent="0.25">
      <c r="A5829" t="s">
        <v>6030</v>
      </c>
      <c r="B5829" t="str">
        <f>C5829&amp;"-"&amp;COUNTIF(C$2:C5829,C5829)</f>
        <v>31844-1</v>
      </c>
      <c r="C5829">
        <v>31844</v>
      </c>
      <c r="D5829" s="57">
        <v>45287</v>
      </c>
      <c r="E5829" s="84" t="str">
        <f>F5829&amp;"-"&amp;COUNTIF($F$2:F5829,F5829)</f>
        <v>R-6</v>
      </c>
      <c r="F5829" s="84" t="str">
        <f t="shared" si="205"/>
        <v>R</v>
      </c>
      <c r="G5829" t="s">
        <v>8604</v>
      </c>
      <c r="H5829" s="62">
        <v>62821723000109</v>
      </c>
      <c r="I5829" t="s">
        <v>869</v>
      </c>
      <c r="J5829">
        <v>200</v>
      </c>
      <c r="K5829">
        <v>3490</v>
      </c>
    </row>
    <row r="5830" spans="1:11" x14ac:dyDescent="0.25">
      <c r="A5830" t="s">
        <v>6030</v>
      </c>
      <c r="B5830" t="str">
        <f>C5830&amp;"-"&amp;COUNTIF(C$2:C5830,C5830)</f>
        <v>31844-2</v>
      </c>
      <c r="C5830">
        <v>31844</v>
      </c>
      <c r="D5830" s="57">
        <v>45287</v>
      </c>
      <c r="E5830" s="84" t="str">
        <f>F5830&amp;"-"&amp;COUNTIF($F$2:F5830,F5830)</f>
        <v>R-7</v>
      </c>
      <c r="F5830" s="84" t="str">
        <f t="shared" si="205"/>
        <v>R</v>
      </c>
      <c r="G5830" t="s">
        <v>8604</v>
      </c>
      <c r="H5830" s="62">
        <v>62821723000109</v>
      </c>
      <c r="I5830" t="s">
        <v>869</v>
      </c>
      <c r="J5830">
        <v>70</v>
      </c>
      <c r="K5830">
        <v>1545.6</v>
      </c>
    </row>
    <row r="5831" spans="1:11" x14ac:dyDescent="0.25">
      <c r="A5831" t="s">
        <v>6030</v>
      </c>
      <c r="B5831" t="str">
        <f>C5831&amp;"-"&amp;COUNTIF(C$2:C5831,C5831)</f>
        <v>31844-3</v>
      </c>
      <c r="C5831">
        <v>31844</v>
      </c>
      <c r="D5831" s="57">
        <v>45287</v>
      </c>
      <c r="E5831" s="84" t="str">
        <f>F5831&amp;"-"&amp;COUNTIF($F$2:F5831,F5831)</f>
        <v>R-8</v>
      </c>
      <c r="F5831" s="84" t="str">
        <f t="shared" si="205"/>
        <v>R</v>
      </c>
      <c r="G5831" t="s">
        <v>8604</v>
      </c>
      <c r="H5831" s="62">
        <v>62821723000109</v>
      </c>
      <c r="I5831" t="s">
        <v>869</v>
      </c>
      <c r="J5831">
        <v>3815</v>
      </c>
      <c r="K5831">
        <v>24034.5</v>
      </c>
    </row>
    <row r="5832" spans="1:11" x14ac:dyDescent="0.25">
      <c r="A5832" t="s">
        <v>6030</v>
      </c>
      <c r="B5832" t="str">
        <f>C5832&amp;"-"&amp;COUNTIF(C$2:C5832,C5832)</f>
        <v>31844-4</v>
      </c>
      <c r="C5832">
        <v>31844</v>
      </c>
      <c r="D5832" s="57">
        <v>45287</v>
      </c>
      <c r="E5832" s="84" t="str">
        <f>F5832&amp;"-"&amp;COUNTIF($F$2:F5832,F5832)</f>
        <v>R-9</v>
      </c>
      <c r="F5832" s="84" t="str">
        <f t="shared" si="205"/>
        <v>R</v>
      </c>
      <c r="G5832" t="s">
        <v>8604</v>
      </c>
      <c r="H5832" s="62">
        <v>62821723000109</v>
      </c>
      <c r="I5832" t="s">
        <v>869</v>
      </c>
      <c r="J5832">
        <v>80</v>
      </c>
      <c r="K5832">
        <v>755.2</v>
      </c>
    </row>
    <row r="5833" spans="1:11" x14ac:dyDescent="0.25">
      <c r="A5833" t="s">
        <v>6004</v>
      </c>
      <c r="B5833" t="str">
        <f>C5833&amp;"-"&amp;COUNTIF(C$2:C5833,C5833)</f>
        <v>224793-1</v>
      </c>
      <c r="C5833">
        <v>224793</v>
      </c>
      <c r="D5833" s="57">
        <v>45288</v>
      </c>
      <c r="E5833" s="84" t="str">
        <f>F5833&amp;"-"&amp;COUNTIF($F$2:F5833,F5833)</f>
        <v>TEADIT-643</v>
      </c>
      <c r="F5833" s="84" t="str">
        <f t="shared" si="205"/>
        <v>TEADIT</v>
      </c>
      <c r="G5833" t="s">
        <v>8594</v>
      </c>
      <c r="H5833" s="62">
        <v>62948658000187</v>
      </c>
      <c r="I5833" t="s">
        <v>869</v>
      </c>
      <c r="J5833">
        <v>1</v>
      </c>
      <c r="K5833">
        <v>492.01</v>
      </c>
    </row>
    <row r="5834" spans="1:11" x14ac:dyDescent="0.25">
      <c r="A5834" t="s">
        <v>6004</v>
      </c>
      <c r="B5834" t="str">
        <f>C5834&amp;"-"&amp;COUNTIF(C$2:C5834,C5834)</f>
        <v>224793-2</v>
      </c>
      <c r="C5834">
        <v>224793</v>
      </c>
      <c r="D5834" s="57">
        <v>45288</v>
      </c>
      <c r="E5834" s="84" t="str">
        <f>F5834&amp;"-"&amp;COUNTIF($F$2:F5834,F5834)</f>
        <v>TEADIT-644</v>
      </c>
      <c r="F5834" s="84" t="str">
        <f t="shared" si="205"/>
        <v>TEADIT</v>
      </c>
      <c r="G5834" t="s">
        <v>8594</v>
      </c>
      <c r="H5834" s="62">
        <v>62948658000187</v>
      </c>
      <c r="I5834" t="s">
        <v>869</v>
      </c>
      <c r="J5834">
        <v>1</v>
      </c>
      <c r="K5834">
        <v>935.04</v>
      </c>
    </row>
    <row r="5835" spans="1:11" x14ac:dyDescent="0.25">
      <c r="A5835" t="s">
        <v>6004</v>
      </c>
      <c r="B5835" t="str">
        <f>C5835&amp;"-"&amp;COUNTIF(C$2:C5835,C5835)</f>
        <v>224793-3</v>
      </c>
      <c r="C5835">
        <v>224793</v>
      </c>
      <c r="D5835" s="57">
        <v>45288</v>
      </c>
      <c r="E5835" s="84" t="str">
        <f>F5835&amp;"-"&amp;COUNTIF($F$2:F5835,F5835)</f>
        <v>TEADIT-645</v>
      </c>
      <c r="F5835" s="84" t="str">
        <f t="shared" si="205"/>
        <v>TEADIT</v>
      </c>
      <c r="G5835" t="s">
        <v>8594</v>
      </c>
      <c r="H5835" s="62">
        <v>62948658000187</v>
      </c>
      <c r="I5835" t="s">
        <v>869</v>
      </c>
      <c r="J5835">
        <v>26</v>
      </c>
      <c r="K5835">
        <v>2991.56</v>
      </c>
    </row>
    <row r="5836" spans="1:11" x14ac:dyDescent="0.25">
      <c r="A5836" t="s">
        <v>6004</v>
      </c>
      <c r="B5836" t="str">
        <f>C5836&amp;"-"&amp;COUNTIF(C$2:C5836,C5836)</f>
        <v>224793-4</v>
      </c>
      <c r="C5836">
        <v>224793</v>
      </c>
      <c r="D5836" s="57">
        <v>45288</v>
      </c>
      <c r="E5836" s="84" t="str">
        <f>F5836&amp;"-"&amp;COUNTIF($F$2:F5836,F5836)</f>
        <v>TEADIT-646</v>
      </c>
      <c r="F5836" s="84" t="str">
        <f t="shared" si="205"/>
        <v>TEADIT</v>
      </c>
      <c r="G5836" t="s">
        <v>8594</v>
      </c>
      <c r="H5836" s="62">
        <v>62948658000187</v>
      </c>
      <c r="I5836" t="s">
        <v>869</v>
      </c>
      <c r="J5836">
        <v>1</v>
      </c>
      <c r="K5836">
        <v>83.06</v>
      </c>
    </row>
    <row r="5837" spans="1:11" x14ac:dyDescent="0.25">
      <c r="A5837" t="s">
        <v>5990</v>
      </c>
      <c r="B5837" t="str">
        <f>C5837&amp;"-"&amp;COUNTIF(C$2:C5837,C5837)</f>
        <v>32580-1</v>
      </c>
      <c r="C5837">
        <v>32580</v>
      </c>
      <c r="D5837" s="57">
        <v>45288</v>
      </c>
      <c r="E5837" s="84" t="str">
        <f>F5837&amp;"-"&amp;COUNTIF($F$2:F5837,F5837)</f>
        <v>WK-268</v>
      </c>
      <c r="F5837" s="84" t="str">
        <f t="shared" si="205"/>
        <v>WK</v>
      </c>
      <c r="G5837" t="s">
        <v>8586</v>
      </c>
      <c r="H5837" s="62">
        <v>97434047000103</v>
      </c>
      <c r="I5837" t="s">
        <v>5984</v>
      </c>
      <c r="J5837">
        <v>6</v>
      </c>
      <c r="K5837">
        <v>5930.58</v>
      </c>
    </row>
    <row r="5838" spans="1:11" x14ac:dyDescent="0.25">
      <c r="A5838" t="s">
        <v>5987</v>
      </c>
      <c r="B5838" t="str">
        <f>C5838&amp;"-"&amp;COUNTIF(C$2:C5838,C5838)</f>
        <v>32580-2</v>
      </c>
      <c r="C5838">
        <v>32580</v>
      </c>
      <c r="D5838" s="57">
        <v>45288</v>
      </c>
      <c r="E5838" s="84" t="str">
        <f>F5838&amp;"-"&amp;COUNTIF($F$2:F5838,F5838)</f>
        <v>WK-269</v>
      </c>
      <c r="F5838" s="84" t="str">
        <f t="shared" si="205"/>
        <v>WK</v>
      </c>
      <c r="G5838" t="s">
        <v>8586</v>
      </c>
      <c r="H5838" s="62">
        <v>97434047000103</v>
      </c>
      <c r="I5838" t="s">
        <v>5984</v>
      </c>
      <c r="J5838">
        <v>12</v>
      </c>
      <c r="K5838">
        <v>2615.7600000000002</v>
      </c>
    </row>
    <row r="5839" spans="1:11" x14ac:dyDescent="0.25">
      <c r="A5839" t="s">
        <v>5989</v>
      </c>
      <c r="B5839" t="str">
        <f>C5839&amp;"-"&amp;COUNTIF(C$2:C5839,C5839)</f>
        <v>32580-3</v>
      </c>
      <c r="C5839">
        <v>32580</v>
      </c>
      <c r="D5839" s="57">
        <v>45288</v>
      </c>
      <c r="E5839" s="84" t="str">
        <f>F5839&amp;"-"&amp;COUNTIF($F$2:F5839,F5839)</f>
        <v>WK-270</v>
      </c>
      <c r="F5839" s="84" t="str">
        <f t="shared" si="205"/>
        <v>WK</v>
      </c>
      <c r="G5839" t="s">
        <v>8586</v>
      </c>
      <c r="H5839" s="62">
        <v>97434047000103</v>
      </c>
      <c r="I5839" t="s">
        <v>5984</v>
      </c>
      <c r="J5839">
        <v>18</v>
      </c>
      <c r="K5839">
        <v>6549.3</v>
      </c>
    </row>
    <row r="5840" spans="1:11" x14ac:dyDescent="0.25">
      <c r="A5840" t="s">
        <v>6050</v>
      </c>
      <c r="B5840" t="str">
        <f>C5840&amp;"-"&amp;COUNTIF(C$2:C5840,C5840)</f>
        <v>11151-1</v>
      </c>
      <c r="C5840">
        <v>11151</v>
      </c>
      <c r="D5840" s="57">
        <v>45289</v>
      </c>
      <c r="E5840" s="84" t="str">
        <f>F5840&amp;"-"&amp;COUNTIF($F$2:F5840,F5840)</f>
        <v>ROXTEC-1</v>
      </c>
      <c r="F5840" s="84" t="str">
        <f t="shared" si="205"/>
        <v>ROXTEC</v>
      </c>
      <c r="G5840" t="s">
        <v>8623</v>
      </c>
      <c r="H5840" s="62">
        <v>5461822000193</v>
      </c>
      <c r="I5840" t="s">
        <v>869</v>
      </c>
      <c r="J5840">
        <v>5</v>
      </c>
      <c r="K5840">
        <v>9514.25</v>
      </c>
    </row>
    <row r="5841" spans="1:11" x14ac:dyDescent="0.25">
      <c r="A5841" t="s">
        <v>6063</v>
      </c>
      <c r="B5841" t="str">
        <f>C5841&amp;"-"&amp;COUNTIF(C$2:C5841,C5841)</f>
        <v>11151-2</v>
      </c>
      <c r="C5841">
        <v>11151</v>
      </c>
      <c r="D5841" s="57">
        <v>45289</v>
      </c>
      <c r="E5841" s="84" t="str">
        <f>F5841&amp;"-"&amp;COUNTIF($F$2:F5841,F5841)</f>
        <v>ROXTEC-2</v>
      </c>
      <c r="F5841" s="84" t="str">
        <f t="shared" si="205"/>
        <v>ROXTEC</v>
      </c>
      <c r="G5841" t="s">
        <v>8623</v>
      </c>
      <c r="H5841" s="62">
        <v>5461822000193</v>
      </c>
      <c r="I5841" t="s">
        <v>869</v>
      </c>
      <c r="J5841">
        <v>67</v>
      </c>
      <c r="K5841">
        <v>11990.99</v>
      </c>
    </row>
    <row r="5842" spans="1:11" x14ac:dyDescent="0.25">
      <c r="A5842" t="s">
        <v>6064</v>
      </c>
      <c r="B5842" t="str">
        <f>C5842&amp;"-"&amp;COUNTIF(C$2:C5842,C5842)</f>
        <v>11151-3</v>
      </c>
      <c r="C5842">
        <v>11151</v>
      </c>
      <c r="D5842" s="57">
        <v>45289</v>
      </c>
      <c r="E5842" s="84" t="str">
        <f>F5842&amp;"-"&amp;COUNTIF($F$2:F5842,F5842)</f>
        <v>ROXTEC-3</v>
      </c>
      <c r="F5842" s="84" t="str">
        <f t="shared" si="205"/>
        <v>ROXTEC</v>
      </c>
      <c r="G5842" t="s">
        <v>8623</v>
      </c>
      <c r="H5842" s="62">
        <v>5461822000193</v>
      </c>
      <c r="I5842" t="s">
        <v>869</v>
      </c>
      <c r="J5842">
        <v>26</v>
      </c>
      <c r="K5842">
        <v>47182.98</v>
      </c>
    </row>
    <row r="5843" spans="1:11" x14ac:dyDescent="0.25">
      <c r="A5843" t="s">
        <v>6050</v>
      </c>
      <c r="B5843" t="str">
        <f>C5843&amp;"-"&amp;COUNTIF(C$2:C5843,C5843)</f>
        <v>11151-4</v>
      </c>
      <c r="C5843">
        <v>11151</v>
      </c>
      <c r="D5843" s="57">
        <v>45289</v>
      </c>
      <c r="E5843" s="84" t="str">
        <f>F5843&amp;"-"&amp;COUNTIF($F$2:F5843,F5843)</f>
        <v>ROXTEC-4</v>
      </c>
      <c r="F5843" s="84" t="str">
        <f t="shared" si="205"/>
        <v>ROXTEC</v>
      </c>
      <c r="G5843" t="s">
        <v>8623</v>
      </c>
      <c r="H5843" s="62">
        <v>5461822000193</v>
      </c>
      <c r="I5843" t="s">
        <v>869</v>
      </c>
      <c r="J5843">
        <v>4</v>
      </c>
      <c r="K5843">
        <v>6121.6</v>
      </c>
    </row>
    <row r="5844" spans="1:11" x14ac:dyDescent="0.25">
      <c r="A5844" t="s">
        <v>6065</v>
      </c>
      <c r="B5844" t="str">
        <f>C5844&amp;"-"&amp;COUNTIF(C$2:C5844,C5844)</f>
        <v>11151-5</v>
      </c>
      <c r="C5844">
        <v>11151</v>
      </c>
      <c r="D5844" s="57">
        <v>45289</v>
      </c>
      <c r="E5844" s="84" t="str">
        <f>F5844&amp;"-"&amp;COUNTIF($F$2:F5844,F5844)</f>
        <v>ROXTEC-5</v>
      </c>
      <c r="F5844" s="84" t="str">
        <f t="shared" si="205"/>
        <v>ROXTEC</v>
      </c>
      <c r="G5844" t="s">
        <v>8623</v>
      </c>
      <c r="H5844" s="62">
        <v>5461822000193</v>
      </c>
      <c r="I5844" t="s">
        <v>869</v>
      </c>
      <c r="J5844">
        <v>100</v>
      </c>
      <c r="K5844">
        <v>2419</v>
      </c>
    </row>
    <row r="5845" spans="1:11" x14ac:dyDescent="0.25">
      <c r="A5845" t="s">
        <v>6063</v>
      </c>
      <c r="B5845" t="str">
        <f>C5845&amp;"-"&amp;COUNTIF(C$2:C5845,C5845)</f>
        <v>11151-6</v>
      </c>
      <c r="C5845">
        <v>11151</v>
      </c>
      <c r="D5845" s="57">
        <v>45289</v>
      </c>
      <c r="E5845" s="84" t="str">
        <f>F5845&amp;"-"&amp;COUNTIF($F$2:F5845,F5845)</f>
        <v>ROXTEC-6</v>
      </c>
      <c r="F5845" s="84" t="str">
        <f t="shared" si="205"/>
        <v>ROXTEC</v>
      </c>
      <c r="G5845" t="s">
        <v>8623</v>
      </c>
      <c r="H5845" s="62">
        <v>5461822000193</v>
      </c>
      <c r="I5845" t="s">
        <v>869</v>
      </c>
      <c r="J5845">
        <v>19</v>
      </c>
      <c r="K5845">
        <v>2853.04</v>
      </c>
    </row>
    <row r="5846" spans="1:11" x14ac:dyDescent="0.25">
      <c r="A5846" t="s">
        <v>6050</v>
      </c>
      <c r="B5846" t="str">
        <f>C5846&amp;"-"&amp;COUNTIF(C$2:C5846,C5846)</f>
        <v>11151-7</v>
      </c>
      <c r="C5846">
        <v>11151</v>
      </c>
      <c r="D5846" s="57">
        <v>45289</v>
      </c>
      <c r="E5846" s="84" t="str">
        <f>F5846&amp;"-"&amp;COUNTIF($F$2:F5846,F5846)</f>
        <v>ROXTEC-7</v>
      </c>
      <c r="F5846" s="84" t="str">
        <f t="shared" si="205"/>
        <v>ROXTEC</v>
      </c>
      <c r="G5846" t="s">
        <v>8623</v>
      </c>
      <c r="H5846" s="62">
        <v>5461822000193</v>
      </c>
      <c r="I5846" t="s">
        <v>869</v>
      </c>
      <c r="J5846">
        <v>1</v>
      </c>
      <c r="K5846">
        <v>9370.4</v>
      </c>
    </row>
    <row r="5847" spans="1:11" x14ac:dyDescent="0.25">
      <c r="A5847" t="s">
        <v>6050</v>
      </c>
      <c r="B5847" t="str">
        <f>C5847&amp;"-"&amp;COUNTIF(C$2:C5847,C5847)</f>
        <v>11151-8</v>
      </c>
      <c r="C5847">
        <v>11151</v>
      </c>
      <c r="D5847" s="57">
        <v>45289</v>
      </c>
      <c r="E5847" s="84" t="str">
        <f>F5847&amp;"-"&amp;COUNTIF($F$2:F5847,F5847)</f>
        <v>ROXTEC-8</v>
      </c>
      <c r="F5847" s="84" t="str">
        <f t="shared" si="205"/>
        <v>ROXTEC</v>
      </c>
      <c r="G5847" t="s">
        <v>8623</v>
      </c>
      <c r="H5847" s="62">
        <v>5461822000193</v>
      </c>
      <c r="I5847" t="s">
        <v>869</v>
      </c>
      <c r="J5847">
        <v>1</v>
      </c>
      <c r="K5847">
        <v>1530.4</v>
      </c>
    </row>
    <row r="5848" spans="1:11" x14ac:dyDescent="0.25">
      <c r="A5848" t="s">
        <v>6064</v>
      </c>
      <c r="B5848" t="str">
        <f>C5848&amp;"-"&amp;COUNTIF(C$2:C5848,C5848)</f>
        <v>11151-9</v>
      </c>
      <c r="C5848">
        <v>11151</v>
      </c>
      <c r="D5848" s="57">
        <v>45289</v>
      </c>
      <c r="E5848" s="84" t="str">
        <f>F5848&amp;"-"&amp;COUNTIF($F$2:F5848,F5848)</f>
        <v>ROXTEC-9</v>
      </c>
      <c r="F5848" s="84" t="str">
        <f t="shared" si="205"/>
        <v>ROXTEC</v>
      </c>
      <c r="G5848" t="s">
        <v>8623</v>
      </c>
      <c r="H5848" s="62">
        <v>5461822000193</v>
      </c>
      <c r="I5848" t="s">
        <v>869</v>
      </c>
      <c r="J5848">
        <v>108</v>
      </c>
      <c r="K5848">
        <v>9721.08</v>
      </c>
    </row>
    <row r="5849" spans="1:11" x14ac:dyDescent="0.25">
      <c r="A5849" t="s">
        <v>6050</v>
      </c>
      <c r="B5849" t="str">
        <f>C5849&amp;"-"&amp;COUNTIF(C$2:C5849,C5849)</f>
        <v>11151-10</v>
      </c>
      <c r="C5849">
        <v>11151</v>
      </c>
      <c r="D5849" s="57">
        <v>45289</v>
      </c>
      <c r="E5849" s="84" t="str">
        <f>F5849&amp;"-"&amp;COUNTIF($F$2:F5849,F5849)</f>
        <v>ROXTEC-10</v>
      </c>
      <c r="F5849" s="84" t="str">
        <f t="shared" si="205"/>
        <v>ROXTEC</v>
      </c>
      <c r="G5849" t="s">
        <v>8623</v>
      </c>
      <c r="H5849" s="62">
        <v>5461822000193</v>
      </c>
      <c r="I5849" t="s">
        <v>869</v>
      </c>
      <c r="J5849">
        <v>2</v>
      </c>
      <c r="K5849">
        <v>6214.98</v>
      </c>
    </row>
    <row r="5850" spans="1:11" x14ac:dyDescent="0.25">
      <c r="A5850" t="s">
        <v>6063</v>
      </c>
      <c r="B5850" t="str">
        <f>C5850&amp;"-"&amp;COUNTIF(C$2:C5850,C5850)</f>
        <v>11151-11</v>
      </c>
      <c r="C5850">
        <v>11151</v>
      </c>
      <c r="D5850" s="57">
        <v>45289</v>
      </c>
      <c r="E5850" s="84" t="str">
        <f>F5850&amp;"-"&amp;COUNTIF($F$2:F5850,F5850)</f>
        <v>ROXTEC-11</v>
      </c>
      <c r="F5850" s="84" t="str">
        <f t="shared" si="205"/>
        <v>ROXTEC</v>
      </c>
      <c r="G5850" t="s">
        <v>8623</v>
      </c>
      <c r="H5850" s="62">
        <v>5461822000193</v>
      </c>
      <c r="I5850" t="s">
        <v>869</v>
      </c>
      <c r="J5850">
        <v>26</v>
      </c>
      <c r="K5850">
        <v>4390.62</v>
      </c>
    </row>
    <row r="5851" spans="1:11" x14ac:dyDescent="0.25">
      <c r="A5851" t="s">
        <v>6050</v>
      </c>
      <c r="B5851" t="str">
        <f>C5851&amp;"-"&amp;COUNTIF(C$2:C5851,C5851)</f>
        <v>11151-12</v>
      </c>
      <c r="C5851">
        <v>11151</v>
      </c>
      <c r="D5851" s="57">
        <v>45289</v>
      </c>
      <c r="E5851" s="84" t="str">
        <f>F5851&amp;"-"&amp;COUNTIF($F$2:F5851,F5851)</f>
        <v>ROXTEC-12</v>
      </c>
      <c r="F5851" s="84" t="str">
        <f t="shared" si="205"/>
        <v>ROXTEC</v>
      </c>
      <c r="G5851" t="s">
        <v>8623</v>
      </c>
      <c r="H5851" s="62">
        <v>5461822000193</v>
      </c>
      <c r="I5851" t="s">
        <v>869</v>
      </c>
      <c r="J5851">
        <v>3</v>
      </c>
      <c r="K5851">
        <v>10533.84</v>
      </c>
    </row>
    <row r="5852" spans="1:11" x14ac:dyDescent="0.25">
      <c r="A5852" t="s">
        <v>6064</v>
      </c>
      <c r="B5852" t="str">
        <f>C5852&amp;"-"&amp;COUNTIF(C$2:C5852,C5852)</f>
        <v>11151-13</v>
      </c>
      <c r="C5852">
        <v>11151</v>
      </c>
      <c r="D5852" s="57">
        <v>45289</v>
      </c>
      <c r="E5852" s="84" t="str">
        <f>F5852&amp;"-"&amp;COUNTIF($F$2:F5852,F5852)</f>
        <v>ROXTEC-13</v>
      </c>
      <c r="F5852" s="84" t="str">
        <f t="shared" si="205"/>
        <v>ROXTEC</v>
      </c>
      <c r="G5852" t="s">
        <v>8623</v>
      </c>
      <c r="H5852" s="62">
        <v>5461822000193</v>
      </c>
      <c r="I5852" t="s">
        <v>869</v>
      </c>
      <c r="J5852">
        <v>1</v>
      </c>
      <c r="K5852">
        <v>165.51</v>
      </c>
    </row>
    <row r="5853" spans="1:11" x14ac:dyDescent="0.25">
      <c r="A5853" t="s">
        <v>6064</v>
      </c>
      <c r="B5853" t="str">
        <f>C5853&amp;"-"&amp;COUNTIF(C$2:C5853,C5853)</f>
        <v>11151-14</v>
      </c>
      <c r="C5853">
        <v>11151</v>
      </c>
      <c r="D5853" s="57">
        <v>45289</v>
      </c>
      <c r="E5853" s="84" t="str">
        <f>F5853&amp;"-"&amp;COUNTIF($F$2:F5853,F5853)</f>
        <v>ROXTEC-14</v>
      </c>
      <c r="F5853" s="84" t="str">
        <f t="shared" si="205"/>
        <v>ROXTEC</v>
      </c>
      <c r="G5853" t="s">
        <v>8623</v>
      </c>
      <c r="H5853" s="62">
        <v>5461822000193</v>
      </c>
      <c r="I5853" t="s">
        <v>869</v>
      </c>
      <c r="J5853">
        <v>3</v>
      </c>
      <c r="K5853">
        <v>1593.06</v>
      </c>
    </row>
    <row r="5854" spans="1:11" x14ac:dyDescent="0.25">
      <c r="A5854" t="s">
        <v>6064</v>
      </c>
      <c r="B5854" t="str">
        <f>C5854&amp;"-"&amp;COUNTIF(C$2:C5854,C5854)</f>
        <v>11151-15</v>
      </c>
      <c r="C5854">
        <v>11151</v>
      </c>
      <c r="D5854" s="57">
        <v>45289</v>
      </c>
      <c r="E5854" s="84" t="str">
        <f>F5854&amp;"-"&amp;COUNTIF($F$2:F5854,F5854)</f>
        <v>ROXTEC-15</v>
      </c>
      <c r="F5854" s="84" t="str">
        <f t="shared" si="205"/>
        <v>ROXTEC</v>
      </c>
      <c r="G5854" t="s">
        <v>8623</v>
      </c>
      <c r="H5854" s="62">
        <v>5461822000193</v>
      </c>
      <c r="I5854" t="s">
        <v>869</v>
      </c>
      <c r="J5854">
        <v>21</v>
      </c>
      <c r="K5854">
        <v>3736.32</v>
      </c>
    </row>
    <row r="5855" spans="1:11" x14ac:dyDescent="0.25">
      <c r="A5855" t="s">
        <v>6050</v>
      </c>
      <c r="B5855" t="str">
        <f>C5855&amp;"-"&amp;COUNTIF(C$2:C5855,C5855)</f>
        <v>11151-16</v>
      </c>
      <c r="C5855">
        <v>11151</v>
      </c>
      <c r="D5855" s="57">
        <v>45289</v>
      </c>
      <c r="E5855" s="84" t="str">
        <f>F5855&amp;"-"&amp;COUNTIF($F$2:F5855,F5855)</f>
        <v>ROXTEC-16</v>
      </c>
      <c r="F5855" s="84" t="str">
        <f t="shared" si="205"/>
        <v>ROXTEC</v>
      </c>
      <c r="G5855" t="s">
        <v>8623</v>
      </c>
      <c r="H5855" s="62">
        <v>5461822000193</v>
      </c>
      <c r="I5855" t="s">
        <v>869</v>
      </c>
      <c r="J5855">
        <v>4</v>
      </c>
      <c r="K5855">
        <v>6744.92</v>
      </c>
    </row>
    <row r="5856" spans="1:11" x14ac:dyDescent="0.25">
      <c r="A5856" t="s">
        <v>6064</v>
      </c>
      <c r="B5856" t="str">
        <f>C5856&amp;"-"&amp;COUNTIF(C$2:C5856,C5856)</f>
        <v>11151-17</v>
      </c>
      <c r="C5856">
        <v>11151</v>
      </c>
      <c r="D5856" s="57">
        <v>45289</v>
      </c>
      <c r="E5856" s="84" t="str">
        <f>F5856&amp;"-"&amp;COUNTIF($F$2:F5856,F5856)</f>
        <v>ROXTEC-17</v>
      </c>
      <c r="F5856" s="84" t="str">
        <f t="shared" si="205"/>
        <v>ROXTEC</v>
      </c>
      <c r="G5856" t="s">
        <v>8623</v>
      </c>
      <c r="H5856" s="62">
        <v>5461822000193</v>
      </c>
      <c r="I5856" t="s">
        <v>869</v>
      </c>
      <c r="J5856">
        <v>24</v>
      </c>
      <c r="K5856">
        <v>3033.6</v>
      </c>
    </row>
    <row r="5857" spans="1:11" x14ac:dyDescent="0.25">
      <c r="A5857" t="s">
        <v>6064</v>
      </c>
      <c r="B5857" t="str">
        <f>C5857&amp;"-"&amp;COUNTIF(C$2:C5857,C5857)</f>
        <v>11151-18</v>
      </c>
      <c r="C5857">
        <v>11151</v>
      </c>
      <c r="D5857" s="57">
        <v>45289</v>
      </c>
      <c r="E5857" s="84" t="str">
        <f>F5857&amp;"-"&amp;COUNTIF($F$2:F5857,F5857)</f>
        <v>ROXTEC-18</v>
      </c>
      <c r="F5857" s="84" t="str">
        <f t="shared" si="205"/>
        <v>ROXTEC</v>
      </c>
      <c r="G5857" t="s">
        <v>8623</v>
      </c>
      <c r="H5857" s="62">
        <v>5461822000193</v>
      </c>
      <c r="I5857" t="s">
        <v>869</v>
      </c>
      <c r="J5857">
        <v>9</v>
      </c>
      <c r="K5857">
        <v>541.26</v>
      </c>
    </row>
    <row r="5858" spans="1:11" x14ac:dyDescent="0.25">
      <c r="A5858" t="s">
        <v>6050</v>
      </c>
      <c r="B5858" t="str">
        <f>C5858&amp;"-"&amp;COUNTIF(C$2:C5858,C5858)</f>
        <v>11151-19</v>
      </c>
      <c r="C5858">
        <v>11151</v>
      </c>
      <c r="D5858" s="57">
        <v>45289</v>
      </c>
      <c r="E5858" s="84" t="str">
        <f>F5858&amp;"-"&amp;COUNTIF($F$2:F5858,F5858)</f>
        <v>ROXTEC-19</v>
      </c>
      <c r="F5858" s="84" t="str">
        <f t="shared" si="205"/>
        <v>ROXTEC</v>
      </c>
      <c r="G5858" t="s">
        <v>8623</v>
      </c>
      <c r="H5858" s="62">
        <v>5461822000193</v>
      </c>
      <c r="I5858" t="s">
        <v>869</v>
      </c>
      <c r="J5858">
        <v>1</v>
      </c>
      <c r="K5858">
        <v>5948.51</v>
      </c>
    </row>
    <row r="5859" spans="1:11" x14ac:dyDescent="0.25">
      <c r="A5859" t="s">
        <v>6064</v>
      </c>
      <c r="B5859" t="str">
        <f>C5859&amp;"-"&amp;COUNTIF(C$2:C5859,C5859)</f>
        <v>11151-20</v>
      </c>
      <c r="C5859">
        <v>11151</v>
      </c>
      <c r="D5859" s="57">
        <v>45289</v>
      </c>
      <c r="E5859" s="84" t="str">
        <f>F5859&amp;"-"&amp;COUNTIF($F$2:F5859,F5859)</f>
        <v>ROXTEC-20</v>
      </c>
      <c r="F5859" s="84" t="str">
        <f t="shared" si="205"/>
        <v>ROXTEC</v>
      </c>
      <c r="G5859" t="s">
        <v>8623</v>
      </c>
      <c r="H5859" s="62">
        <v>5461822000193</v>
      </c>
      <c r="I5859" t="s">
        <v>869</v>
      </c>
      <c r="J5859">
        <v>11</v>
      </c>
      <c r="K5859">
        <v>12316.37</v>
      </c>
    </row>
    <row r="5860" spans="1:11" x14ac:dyDescent="0.25">
      <c r="A5860" t="s">
        <v>6064</v>
      </c>
      <c r="B5860" t="str">
        <f>C5860&amp;"-"&amp;COUNTIF(C$2:C5860,C5860)</f>
        <v>11151-21</v>
      </c>
      <c r="C5860">
        <v>11151</v>
      </c>
      <c r="D5860" s="57">
        <v>45289</v>
      </c>
      <c r="E5860" s="84" t="str">
        <f>F5860&amp;"-"&amp;COUNTIF($F$2:F5860,F5860)</f>
        <v>ROXTEC-21</v>
      </c>
      <c r="F5860" s="84" t="str">
        <f t="shared" si="205"/>
        <v>ROXTEC</v>
      </c>
      <c r="G5860" t="s">
        <v>8623</v>
      </c>
      <c r="H5860" s="62">
        <v>5461822000193</v>
      </c>
      <c r="I5860" t="s">
        <v>869</v>
      </c>
      <c r="J5860">
        <v>5</v>
      </c>
      <c r="K5860">
        <v>7682.5</v>
      </c>
    </row>
    <row r="5861" spans="1:11" x14ac:dyDescent="0.25">
      <c r="A5861" t="s">
        <v>6064</v>
      </c>
      <c r="B5861" t="str">
        <f>C5861&amp;"-"&amp;COUNTIF(C$2:C5861,C5861)</f>
        <v>11151-22</v>
      </c>
      <c r="C5861">
        <v>11151</v>
      </c>
      <c r="D5861" s="57">
        <v>45289</v>
      </c>
      <c r="E5861" s="84" t="str">
        <f>F5861&amp;"-"&amp;COUNTIF($F$2:F5861,F5861)</f>
        <v>ROXTEC-22</v>
      </c>
      <c r="F5861" s="84" t="str">
        <f t="shared" si="205"/>
        <v>ROXTEC</v>
      </c>
      <c r="G5861" t="s">
        <v>8623</v>
      </c>
      <c r="H5861" s="62">
        <v>5461822000193</v>
      </c>
      <c r="I5861" t="s">
        <v>869</v>
      </c>
      <c r="J5861">
        <v>7</v>
      </c>
      <c r="K5861">
        <v>2236.2199999999998</v>
      </c>
    </row>
    <row r="5862" spans="1:11" x14ac:dyDescent="0.25">
      <c r="A5862" t="s">
        <v>6064</v>
      </c>
      <c r="B5862" t="str">
        <f>C5862&amp;"-"&amp;COUNTIF(C$2:C5862,C5862)</f>
        <v>11151-23</v>
      </c>
      <c r="C5862">
        <v>11151</v>
      </c>
      <c r="D5862" s="57">
        <v>45289</v>
      </c>
      <c r="E5862" s="84" t="str">
        <f>F5862&amp;"-"&amp;COUNTIF($F$2:F5862,F5862)</f>
        <v>ROXTEC-23</v>
      </c>
      <c r="F5862" s="84" t="str">
        <f t="shared" si="205"/>
        <v>ROXTEC</v>
      </c>
      <c r="G5862" t="s">
        <v>8623</v>
      </c>
      <c r="H5862" s="62">
        <v>5461822000193</v>
      </c>
      <c r="I5862" t="s">
        <v>869</v>
      </c>
      <c r="J5862">
        <v>15</v>
      </c>
      <c r="K5862">
        <v>1643.55</v>
      </c>
    </row>
    <row r="5863" spans="1:11" x14ac:dyDescent="0.25">
      <c r="A5863" t="s">
        <v>6050</v>
      </c>
      <c r="B5863" t="str">
        <f>C5863&amp;"-"&amp;COUNTIF(C$2:C5863,C5863)</f>
        <v>11151-24</v>
      </c>
      <c r="C5863">
        <v>11151</v>
      </c>
      <c r="D5863" s="57">
        <v>45289</v>
      </c>
      <c r="E5863" s="84" t="str">
        <f>F5863&amp;"-"&amp;COUNTIF($F$2:F5863,F5863)</f>
        <v>ROXTEC-24</v>
      </c>
      <c r="F5863" s="84" t="str">
        <f t="shared" si="205"/>
        <v>ROXTEC</v>
      </c>
      <c r="G5863" t="s">
        <v>8623</v>
      </c>
      <c r="H5863" s="62">
        <v>5461822000193</v>
      </c>
      <c r="I5863" t="s">
        <v>869</v>
      </c>
      <c r="J5863">
        <v>2</v>
      </c>
      <c r="K5863">
        <v>8667.14</v>
      </c>
    </row>
    <row r="5864" spans="1:11" x14ac:dyDescent="0.25">
      <c r="A5864" t="s">
        <v>6050</v>
      </c>
      <c r="B5864" t="str">
        <f>C5864&amp;"-"&amp;COUNTIF(C$2:C5864,C5864)</f>
        <v>11151-25</v>
      </c>
      <c r="C5864">
        <v>11151</v>
      </c>
      <c r="D5864" s="57">
        <v>45289</v>
      </c>
      <c r="E5864" s="84" t="str">
        <f>F5864&amp;"-"&amp;COUNTIF($F$2:F5864,F5864)</f>
        <v>ROXTEC-25</v>
      </c>
      <c r="F5864" s="84" t="str">
        <f t="shared" si="205"/>
        <v>ROXTEC</v>
      </c>
      <c r="G5864" t="s">
        <v>8623</v>
      </c>
      <c r="H5864" s="62">
        <v>5461822000193</v>
      </c>
      <c r="I5864" t="s">
        <v>869</v>
      </c>
      <c r="J5864">
        <v>1</v>
      </c>
      <c r="K5864">
        <v>3511.28</v>
      </c>
    </row>
    <row r="5865" spans="1:11" x14ac:dyDescent="0.25">
      <c r="A5865" t="s">
        <v>6050</v>
      </c>
      <c r="B5865" t="str">
        <f>C5865&amp;"-"&amp;COUNTIF(C$2:C5865,C5865)</f>
        <v>11151-26</v>
      </c>
      <c r="C5865">
        <v>11151</v>
      </c>
      <c r="D5865" s="57">
        <v>45289</v>
      </c>
      <c r="E5865" s="84" t="str">
        <f>F5865&amp;"-"&amp;COUNTIF($F$2:F5865,F5865)</f>
        <v>ROXTEC-26</v>
      </c>
      <c r="F5865" s="84" t="str">
        <f t="shared" si="205"/>
        <v>ROXTEC</v>
      </c>
      <c r="G5865" t="s">
        <v>8623</v>
      </c>
      <c r="H5865" s="62">
        <v>5461822000193</v>
      </c>
      <c r="I5865" t="s">
        <v>869</v>
      </c>
      <c r="J5865">
        <v>2</v>
      </c>
      <c r="K5865">
        <v>9057.8799999999992</v>
      </c>
    </row>
    <row r="5866" spans="1:11" x14ac:dyDescent="0.25">
      <c r="A5866" t="s">
        <v>6064</v>
      </c>
      <c r="B5866" t="str">
        <f>C5866&amp;"-"&amp;COUNTIF(C$2:C5866,C5866)</f>
        <v>11151-27</v>
      </c>
      <c r="C5866">
        <v>11151</v>
      </c>
      <c r="D5866" s="57">
        <v>45289</v>
      </c>
      <c r="E5866" s="84" t="str">
        <f>F5866&amp;"-"&amp;COUNTIF($F$2:F5866,F5866)</f>
        <v>ROXTEC-27</v>
      </c>
      <c r="F5866" s="84" t="str">
        <f t="shared" si="205"/>
        <v>ROXTEC</v>
      </c>
      <c r="G5866" t="s">
        <v>8623</v>
      </c>
      <c r="H5866" s="62">
        <v>5461822000193</v>
      </c>
      <c r="I5866" t="s">
        <v>869</v>
      </c>
      <c r="J5866">
        <v>6</v>
      </c>
      <c r="K5866">
        <v>917.34</v>
      </c>
    </row>
    <row r="5867" spans="1:11" x14ac:dyDescent="0.25">
      <c r="A5867" t="s">
        <v>6064</v>
      </c>
      <c r="B5867" t="str">
        <f>C5867&amp;"-"&amp;COUNTIF(C$2:C5867,C5867)</f>
        <v>11151-28</v>
      </c>
      <c r="C5867">
        <v>11151</v>
      </c>
      <c r="D5867" s="57">
        <v>45289</v>
      </c>
      <c r="E5867" s="84" t="str">
        <f>F5867&amp;"-"&amp;COUNTIF($F$2:F5867,F5867)</f>
        <v>ROXTEC-28</v>
      </c>
      <c r="F5867" s="84" t="str">
        <f t="shared" si="205"/>
        <v>ROXTEC</v>
      </c>
      <c r="G5867" t="s">
        <v>8623</v>
      </c>
      <c r="H5867" s="62">
        <v>5461822000193</v>
      </c>
      <c r="I5867" t="s">
        <v>869</v>
      </c>
      <c r="J5867">
        <v>8</v>
      </c>
      <c r="K5867">
        <v>6731.44</v>
      </c>
    </row>
    <row r="5868" spans="1:11" x14ac:dyDescent="0.25">
      <c r="A5868" t="s">
        <v>6063</v>
      </c>
      <c r="B5868" t="str">
        <f>C5868&amp;"-"&amp;COUNTIF(C$2:C5868,C5868)</f>
        <v>11151-29</v>
      </c>
      <c r="C5868">
        <v>11151</v>
      </c>
      <c r="D5868" s="57">
        <v>45289</v>
      </c>
      <c r="E5868" s="84" t="str">
        <f>F5868&amp;"-"&amp;COUNTIF($F$2:F5868,F5868)</f>
        <v>ROXTEC-29</v>
      </c>
      <c r="F5868" s="84" t="str">
        <f t="shared" si="205"/>
        <v>ROXTEC</v>
      </c>
      <c r="G5868" t="s">
        <v>8623</v>
      </c>
      <c r="H5868" s="62">
        <v>5461822000193</v>
      </c>
      <c r="I5868" t="s">
        <v>869</v>
      </c>
      <c r="J5868">
        <v>26</v>
      </c>
      <c r="K5868">
        <v>4193.8</v>
      </c>
    </row>
    <row r="5869" spans="1:11" x14ac:dyDescent="0.25">
      <c r="A5869" t="s">
        <v>6064</v>
      </c>
      <c r="B5869" t="str">
        <f>C5869&amp;"-"&amp;COUNTIF(C$2:C5869,C5869)</f>
        <v>11151-30</v>
      </c>
      <c r="C5869">
        <v>11151</v>
      </c>
      <c r="D5869" s="57">
        <v>45289</v>
      </c>
      <c r="E5869" s="84" t="str">
        <f>F5869&amp;"-"&amp;COUNTIF($F$2:F5869,F5869)</f>
        <v>ROXTEC-30</v>
      </c>
      <c r="F5869" s="84" t="str">
        <f t="shared" si="205"/>
        <v>ROXTEC</v>
      </c>
      <c r="G5869" t="s">
        <v>8623</v>
      </c>
      <c r="H5869" s="62">
        <v>5461822000193</v>
      </c>
      <c r="I5869" t="s">
        <v>869</v>
      </c>
      <c r="J5869">
        <v>236</v>
      </c>
      <c r="K5869">
        <v>24371.72</v>
      </c>
    </row>
    <row r="5870" spans="1:11" x14ac:dyDescent="0.25">
      <c r="A5870" t="s">
        <v>6050</v>
      </c>
      <c r="B5870" t="str">
        <f>C5870&amp;"-"&amp;COUNTIF(C$2:C5870,C5870)</f>
        <v>11151-31</v>
      </c>
      <c r="C5870">
        <v>11151</v>
      </c>
      <c r="D5870" s="57">
        <v>45289</v>
      </c>
      <c r="E5870" s="84" t="str">
        <f>F5870&amp;"-"&amp;COUNTIF($F$2:F5870,F5870)</f>
        <v>ROXTEC-31</v>
      </c>
      <c r="F5870" s="84" t="str">
        <f t="shared" si="205"/>
        <v>ROXTEC</v>
      </c>
      <c r="G5870" t="s">
        <v>8623</v>
      </c>
      <c r="H5870" s="62">
        <v>5461822000193</v>
      </c>
      <c r="I5870" t="s">
        <v>869</v>
      </c>
      <c r="J5870">
        <v>2</v>
      </c>
      <c r="K5870">
        <v>6214.98</v>
      </c>
    </row>
    <row r="5871" spans="1:11" x14ac:dyDescent="0.25">
      <c r="A5871" t="s">
        <v>6050</v>
      </c>
      <c r="B5871" t="str">
        <f>C5871&amp;"-"&amp;COUNTIF(C$2:C5871,C5871)</f>
        <v>11151-32</v>
      </c>
      <c r="C5871">
        <v>11151</v>
      </c>
      <c r="D5871" s="57">
        <v>45289</v>
      </c>
      <c r="E5871" s="84" t="str">
        <f>F5871&amp;"-"&amp;COUNTIF($F$2:F5871,F5871)</f>
        <v>ROXTEC-32</v>
      </c>
      <c r="F5871" s="84" t="str">
        <f t="shared" si="205"/>
        <v>ROXTEC</v>
      </c>
      <c r="G5871" t="s">
        <v>8623</v>
      </c>
      <c r="H5871" s="62">
        <v>5461822000193</v>
      </c>
      <c r="I5871" t="s">
        <v>869</v>
      </c>
      <c r="J5871">
        <v>1</v>
      </c>
      <c r="K5871">
        <v>3107.49</v>
      </c>
    </row>
    <row r="5872" spans="1:11" x14ac:dyDescent="0.25">
      <c r="A5872" t="s">
        <v>6002</v>
      </c>
      <c r="B5872" t="str">
        <f>C5872&amp;"-"&amp;COUNTIF(C$2:C5872,C5872)</f>
        <v>407-1</v>
      </c>
      <c r="C5872">
        <v>407</v>
      </c>
      <c r="D5872" s="57">
        <v>45296</v>
      </c>
      <c r="E5872" s="84" t="str">
        <f>F5872&amp;"-"&amp;COUNTIF($F$2:F5872,F5872)</f>
        <v>ENIGMA-11</v>
      </c>
      <c r="F5872" s="84" t="str">
        <f t="shared" si="205"/>
        <v>ENIGMA</v>
      </c>
      <c r="G5872" t="s">
        <v>8595</v>
      </c>
      <c r="H5872" s="62">
        <v>10371253000125</v>
      </c>
      <c r="I5872" t="s">
        <v>30</v>
      </c>
      <c r="J5872">
        <v>6070</v>
      </c>
      <c r="K5872">
        <v>175423</v>
      </c>
    </row>
    <row r="5873" spans="1:11" x14ac:dyDescent="0.25">
      <c r="A5873" t="s">
        <v>5960</v>
      </c>
      <c r="B5873" t="str">
        <f>C5873&amp;"-"&amp;COUNTIF(C$2:C5873,C5873)</f>
        <v>112557-1</v>
      </c>
      <c r="C5873">
        <v>112557</v>
      </c>
      <c r="D5873" s="57">
        <v>45296</v>
      </c>
      <c r="E5873" s="84" t="str">
        <f>F5873&amp;"-"&amp;COUNTIF($F$2:F5873,F5873)</f>
        <v>ESAB-132</v>
      </c>
      <c r="F5873" s="84" t="str">
        <f t="shared" si="205"/>
        <v>ESAB</v>
      </c>
      <c r="G5873" t="s">
        <v>8582</v>
      </c>
      <c r="H5873" s="62">
        <v>29799921000571</v>
      </c>
      <c r="I5873" t="s">
        <v>30</v>
      </c>
      <c r="J5873">
        <v>800</v>
      </c>
      <c r="K5873">
        <v>93280</v>
      </c>
    </row>
    <row r="5874" spans="1:11" x14ac:dyDescent="0.25">
      <c r="A5874" t="s">
        <v>6035</v>
      </c>
      <c r="B5874" t="str">
        <f>C5874&amp;"-"&amp;COUNTIF(C$2:C5874,C5874)</f>
        <v>3781-1</v>
      </c>
      <c r="C5874">
        <v>3781</v>
      </c>
      <c r="D5874" s="57">
        <v>45296</v>
      </c>
      <c r="E5874" s="84" t="str">
        <f>F5874&amp;"-"&amp;COUNTIF($F$2:F5874,F5874)</f>
        <v>EVAC-3</v>
      </c>
      <c r="F5874" s="84" t="str">
        <f t="shared" si="205"/>
        <v>EVAC</v>
      </c>
      <c r="G5874" t="s">
        <v>8609</v>
      </c>
      <c r="H5874" s="62">
        <v>13997203000146</v>
      </c>
      <c r="I5874" t="s">
        <v>869</v>
      </c>
      <c r="J5874">
        <v>1</v>
      </c>
      <c r="K5874">
        <v>4800</v>
      </c>
    </row>
    <row r="5875" spans="1:11" x14ac:dyDescent="0.25">
      <c r="A5875" t="s">
        <v>6066</v>
      </c>
      <c r="B5875" t="str">
        <f>C5875&amp;"-"&amp;COUNTIF(C$2:C5875,C5875)</f>
        <v>551291-1</v>
      </c>
      <c r="C5875">
        <v>551291</v>
      </c>
      <c r="D5875" s="57">
        <v>45299</v>
      </c>
      <c r="E5875" s="84" t="str">
        <f>F5875&amp;"-"&amp;COUNTIF($F$2:F5875,F5875)</f>
        <v>FATI-2</v>
      </c>
      <c r="F5875" s="84" t="str">
        <f t="shared" si="205"/>
        <v>FATI</v>
      </c>
      <c r="G5875" t="s">
        <v>8605</v>
      </c>
      <c r="H5875" s="62">
        <v>93101343000123</v>
      </c>
      <c r="I5875" t="s">
        <v>5984</v>
      </c>
      <c r="J5875">
        <v>79</v>
      </c>
      <c r="K5875">
        <v>206.19</v>
      </c>
    </row>
    <row r="5876" spans="1:11" x14ac:dyDescent="0.25">
      <c r="A5876" t="s">
        <v>6066</v>
      </c>
      <c r="B5876" t="str">
        <f>C5876&amp;"-"&amp;COUNTIF(C$2:C5876,C5876)</f>
        <v>551320-1</v>
      </c>
      <c r="C5876">
        <v>551320</v>
      </c>
      <c r="D5876" s="57">
        <v>45299</v>
      </c>
      <c r="E5876" s="84" t="str">
        <f>F5876&amp;"-"&amp;COUNTIF($F$2:F5876,F5876)</f>
        <v>FATI-3</v>
      </c>
      <c r="F5876" s="84" t="str">
        <f t="shared" si="205"/>
        <v>FATI</v>
      </c>
      <c r="G5876" t="s">
        <v>8605</v>
      </c>
      <c r="H5876" s="62">
        <v>93101343000123</v>
      </c>
      <c r="I5876" t="s">
        <v>5984</v>
      </c>
      <c r="J5876">
        <v>54</v>
      </c>
      <c r="K5876">
        <v>140.94</v>
      </c>
    </row>
    <row r="5877" spans="1:11" x14ac:dyDescent="0.25">
      <c r="A5877" t="s">
        <v>6008</v>
      </c>
      <c r="B5877" t="str">
        <f>C5877&amp;"-"&amp;COUNTIF(C$2:C5877,C5877)</f>
        <v>225053-1</v>
      </c>
      <c r="C5877">
        <v>225053</v>
      </c>
      <c r="D5877" s="57">
        <v>45299</v>
      </c>
      <c r="E5877" s="84" t="str">
        <f>F5877&amp;"-"&amp;COUNTIF($F$2:F5877,F5877)</f>
        <v>TEADIT-647</v>
      </c>
      <c r="F5877" s="84" t="str">
        <f t="shared" si="205"/>
        <v>TEADIT</v>
      </c>
      <c r="G5877" t="s">
        <v>8594</v>
      </c>
      <c r="H5877" s="62">
        <v>62948658000187</v>
      </c>
      <c r="I5877" t="s">
        <v>869</v>
      </c>
      <c r="J5877">
        <v>6</v>
      </c>
      <c r="K5877">
        <v>490.26</v>
      </c>
    </row>
    <row r="5878" spans="1:11" x14ac:dyDescent="0.25">
      <c r="A5878" t="s">
        <v>6008</v>
      </c>
      <c r="B5878" t="str">
        <f>C5878&amp;"-"&amp;COUNTIF(C$2:C5878,C5878)</f>
        <v>225053-2</v>
      </c>
      <c r="C5878">
        <v>225053</v>
      </c>
      <c r="D5878" s="57">
        <v>45299</v>
      </c>
      <c r="E5878" s="84" t="str">
        <f>F5878&amp;"-"&amp;COUNTIF($F$2:F5878,F5878)</f>
        <v>TEADIT-648</v>
      </c>
      <c r="F5878" s="84" t="str">
        <f t="shared" si="205"/>
        <v>TEADIT</v>
      </c>
      <c r="G5878" t="s">
        <v>8594</v>
      </c>
      <c r="H5878" s="62">
        <v>62948658000187</v>
      </c>
      <c r="I5878" t="s">
        <v>869</v>
      </c>
      <c r="J5878">
        <v>1</v>
      </c>
      <c r="K5878">
        <v>101.45</v>
      </c>
    </row>
    <row r="5879" spans="1:11" x14ac:dyDescent="0.25">
      <c r="A5879" t="s">
        <v>6008</v>
      </c>
      <c r="B5879" t="str">
        <f>C5879&amp;"-"&amp;COUNTIF(C$2:C5879,C5879)</f>
        <v>225053-3</v>
      </c>
      <c r="C5879">
        <v>225053</v>
      </c>
      <c r="D5879" s="57">
        <v>45299</v>
      </c>
      <c r="E5879" s="84" t="str">
        <f>F5879&amp;"-"&amp;COUNTIF($F$2:F5879,F5879)</f>
        <v>TEADIT-649</v>
      </c>
      <c r="F5879" s="84" t="str">
        <f t="shared" si="205"/>
        <v>TEADIT</v>
      </c>
      <c r="G5879" t="s">
        <v>8594</v>
      </c>
      <c r="H5879" s="62">
        <v>62948658000187</v>
      </c>
      <c r="I5879" t="s">
        <v>869</v>
      </c>
      <c r="J5879">
        <v>21</v>
      </c>
      <c r="K5879">
        <v>409.29</v>
      </c>
    </row>
    <row r="5880" spans="1:11" x14ac:dyDescent="0.25">
      <c r="A5880" t="s">
        <v>6008</v>
      </c>
      <c r="B5880" t="str">
        <f>C5880&amp;"-"&amp;COUNTIF(C$2:C5880,C5880)</f>
        <v>225053-4</v>
      </c>
      <c r="C5880">
        <v>225053</v>
      </c>
      <c r="D5880" s="57">
        <v>45299</v>
      </c>
      <c r="E5880" s="84" t="str">
        <f>F5880&amp;"-"&amp;COUNTIF($F$2:F5880,F5880)</f>
        <v>TEADIT-650</v>
      </c>
      <c r="F5880" s="84" t="str">
        <f t="shared" si="205"/>
        <v>TEADIT</v>
      </c>
      <c r="G5880" t="s">
        <v>8594</v>
      </c>
      <c r="H5880" s="62">
        <v>62948658000187</v>
      </c>
      <c r="I5880" t="s">
        <v>869</v>
      </c>
      <c r="J5880">
        <v>21</v>
      </c>
      <c r="K5880">
        <v>273.63</v>
      </c>
    </row>
    <row r="5881" spans="1:11" x14ac:dyDescent="0.25">
      <c r="A5881" t="s">
        <v>6008</v>
      </c>
      <c r="B5881" t="str">
        <f>C5881&amp;"-"&amp;COUNTIF(C$2:C5881,C5881)</f>
        <v>225053-5</v>
      </c>
      <c r="C5881">
        <v>225053</v>
      </c>
      <c r="D5881" s="57">
        <v>45299</v>
      </c>
      <c r="E5881" s="84" t="str">
        <f>F5881&amp;"-"&amp;COUNTIF($F$2:F5881,F5881)</f>
        <v>TEADIT-651</v>
      </c>
      <c r="F5881" s="84" t="str">
        <f t="shared" si="205"/>
        <v>TEADIT</v>
      </c>
      <c r="G5881" t="s">
        <v>8594</v>
      </c>
      <c r="H5881" s="62">
        <v>62948658000187</v>
      </c>
      <c r="I5881" t="s">
        <v>869</v>
      </c>
      <c r="J5881">
        <v>4</v>
      </c>
      <c r="K5881">
        <v>65.36</v>
      </c>
    </row>
    <row r="5882" spans="1:11" x14ac:dyDescent="0.25">
      <c r="A5882" t="s">
        <v>6008</v>
      </c>
      <c r="B5882" t="str">
        <f>C5882&amp;"-"&amp;COUNTIF(C$2:C5882,C5882)</f>
        <v>225053-6</v>
      </c>
      <c r="C5882">
        <v>225053</v>
      </c>
      <c r="D5882" s="57">
        <v>45299</v>
      </c>
      <c r="E5882" s="84" t="str">
        <f>F5882&amp;"-"&amp;COUNTIF($F$2:F5882,F5882)</f>
        <v>TEADIT-652</v>
      </c>
      <c r="F5882" s="84" t="str">
        <f t="shared" si="205"/>
        <v>TEADIT</v>
      </c>
      <c r="G5882" t="s">
        <v>8594</v>
      </c>
      <c r="H5882" s="62">
        <v>62948658000187</v>
      </c>
      <c r="I5882" t="s">
        <v>869</v>
      </c>
      <c r="J5882">
        <v>1</v>
      </c>
      <c r="K5882">
        <v>19.489999999999998</v>
      </c>
    </row>
    <row r="5883" spans="1:11" x14ac:dyDescent="0.25">
      <c r="A5883" t="s">
        <v>6008</v>
      </c>
      <c r="B5883" t="str">
        <f>C5883&amp;"-"&amp;COUNTIF(C$2:C5883,C5883)</f>
        <v>225053-7</v>
      </c>
      <c r="C5883">
        <v>225053</v>
      </c>
      <c r="D5883" s="57">
        <v>45299</v>
      </c>
      <c r="E5883" s="84" t="str">
        <f>F5883&amp;"-"&amp;COUNTIF($F$2:F5883,F5883)</f>
        <v>TEADIT-653</v>
      </c>
      <c r="F5883" s="84" t="str">
        <f t="shared" si="205"/>
        <v>TEADIT</v>
      </c>
      <c r="G5883" t="s">
        <v>8594</v>
      </c>
      <c r="H5883" s="62">
        <v>62948658000187</v>
      </c>
      <c r="I5883" t="s">
        <v>869</v>
      </c>
      <c r="J5883">
        <v>4</v>
      </c>
      <c r="K5883">
        <v>159.4</v>
      </c>
    </row>
    <row r="5884" spans="1:11" x14ac:dyDescent="0.25">
      <c r="A5884" t="s">
        <v>5968</v>
      </c>
      <c r="B5884" t="str">
        <f>C5884&amp;"-"&amp;COUNTIF(C$2:C5884,C5884)</f>
        <v>75551-1</v>
      </c>
      <c r="C5884">
        <v>75551</v>
      </c>
      <c r="D5884" s="57">
        <v>45302</v>
      </c>
      <c r="E5884" s="84" t="str">
        <f>F5884&amp;"-"&amp;COUNTIF($F$2:F5884,F5884)</f>
        <v>JOTUN-190</v>
      </c>
      <c r="F5884" s="84" t="str">
        <f t="shared" si="205"/>
        <v>JOTUN</v>
      </c>
      <c r="G5884" t="s">
        <v>8585</v>
      </c>
      <c r="H5884" s="62">
        <v>2907585000404</v>
      </c>
      <c r="I5884" t="s">
        <v>869</v>
      </c>
      <c r="J5884">
        <v>20</v>
      </c>
      <c r="K5884">
        <v>12259.2</v>
      </c>
    </row>
    <row r="5885" spans="1:11" x14ac:dyDescent="0.25">
      <c r="A5885" t="s">
        <v>5968</v>
      </c>
      <c r="B5885" t="str">
        <f>C5885&amp;"-"&amp;COUNTIF(C$2:C5885,C5885)</f>
        <v>75551-2</v>
      </c>
      <c r="C5885">
        <v>75551</v>
      </c>
      <c r="D5885" s="57">
        <v>45302</v>
      </c>
      <c r="E5885" s="84" t="str">
        <f>F5885&amp;"-"&amp;COUNTIF($F$2:F5885,F5885)</f>
        <v>JOTUN-191</v>
      </c>
      <c r="F5885" s="84" t="str">
        <f t="shared" si="205"/>
        <v>JOTUN</v>
      </c>
      <c r="G5885" t="s">
        <v>8585</v>
      </c>
      <c r="H5885" s="62">
        <v>2907585000404</v>
      </c>
      <c r="I5885" t="s">
        <v>869</v>
      </c>
      <c r="J5885">
        <v>33</v>
      </c>
      <c r="K5885">
        <v>7336.56</v>
      </c>
    </row>
    <row r="5886" spans="1:11" x14ac:dyDescent="0.25">
      <c r="A5886" t="s">
        <v>5968</v>
      </c>
      <c r="B5886" t="str">
        <f>C5886&amp;"-"&amp;COUNTIF(C$2:C5886,C5886)</f>
        <v>75552-1</v>
      </c>
      <c r="C5886">
        <v>75552</v>
      </c>
      <c r="D5886" s="57">
        <v>45302</v>
      </c>
      <c r="E5886" s="84" t="str">
        <f>F5886&amp;"-"&amp;COUNTIF($F$2:F5886,F5886)</f>
        <v>JOTUN-192</v>
      </c>
      <c r="F5886" s="84" t="str">
        <f t="shared" si="205"/>
        <v>JOTUN</v>
      </c>
      <c r="G5886" t="s">
        <v>8585</v>
      </c>
      <c r="H5886" s="62">
        <v>2907585000404</v>
      </c>
      <c r="I5886" t="s">
        <v>869</v>
      </c>
      <c r="J5886">
        <v>15</v>
      </c>
      <c r="K5886">
        <v>15260.7</v>
      </c>
    </row>
    <row r="5887" spans="1:11" x14ac:dyDescent="0.25">
      <c r="A5887" t="s">
        <v>5969</v>
      </c>
      <c r="B5887" t="str">
        <f>C5887&amp;"-"&amp;COUNTIF(C$2:C5887,C5887)</f>
        <v>75552-2</v>
      </c>
      <c r="C5887">
        <v>75552</v>
      </c>
      <c r="D5887" s="57">
        <v>45302</v>
      </c>
      <c r="E5887" s="84" t="str">
        <f>F5887&amp;"-"&amp;COUNTIF($F$2:F5887,F5887)</f>
        <v>JOTUN-193</v>
      </c>
      <c r="F5887" s="84" t="str">
        <f t="shared" si="205"/>
        <v>JOTUN</v>
      </c>
      <c r="G5887" t="s">
        <v>8585</v>
      </c>
      <c r="H5887" s="62">
        <v>2907585000404</v>
      </c>
      <c r="I5887" t="s">
        <v>869</v>
      </c>
      <c r="J5887">
        <v>50</v>
      </c>
      <c r="K5887">
        <v>20500</v>
      </c>
    </row>
    <row r="5888" spans="1:11" x14ac:dyDescent="0.25">
      <c r="A5888" t="s">
        <v>5968</v>
      </c>
      <c r="B5888" t="str">
        <f>C5888&amp;"-"&amp;COUNTIF(C$2:C5888,C5888)</f>
        <v>75552-3</v>
      </c>
      <c r="C5888">
        <v>75552</v>
      </c>
      <c r="D5888" s="57">
        <v>45302</v>
      </c>
      <c r="E5888" s="84" t="str">
        <f>F5888&amp;"-"&amp;COUNTIF($F$2:F5888,F5888)</f>
        <v>JOTUN-194</v>
      </c>
      <c r="F5888" s="84" t="str">
        <f t="shared" si="205"/>
        <v>JOTUN</v>
      </c>
      <c r="G5888" t="s">
        <v>8585</v>
      </c>
      <c r="H5888" s="62">
        <v>2907585000404</v>
      </c>
      <c r="I5888" t="s">
        <v>869</v>
      </c>
      <c r="J5888">
        <v>25</v>
      </c>
      <c r="K5888">
        <v>4269.6000000000004</v>
      </c>
    </row>
    <row r="5889" spans="1:11" x14ac:dyDescent="0.25">
      <c r="A5889" t="s">
        <v>5968</v>
      </c>
      <c r="B5889" t="str">
        <f>C5889&amp;"-"&amp;COUNTIF(C$2:C5889,C5889)</f>
        <v>75552-4</v>
      </c>
      <c r="C5889">
        <v>75552</v>
      </c>
      <c r="D5889" s="57">
        <v>45302</v>
      </c>
      <c r="E5889" s="84" t="str">
        <f>F5889&amp;"-"&amp;COUNTIF($F$2:F5889,F5889)</f>
        <v>JOTUN-195</v>
      </c>
      <c r="F5889" s="84" t="str">
        <f t="shared" si="205"/>
        <v>JOTUN</v>
      </c>
      <c r="G5889" t="s">
        <v>8585</v>
      </c>
      <c r="H5889" s="62">
        <v>2907585000404</v>
      </c>
      <c r="I5889" t="s">
        <v>869</v>
      </c>
      <c r="J5889">
        <v>10</v>
      </c>
      <c r="K5889">
        <v>5067.3599999999997</v>
      </c>
    </row>
    <row r="5890" spans="1:11" x14ac:dyDescent="0.25">
      <c r="A5890" t="s">
        <v>5968</v>
      </c>
      <c r="B5890" t="str">
        <f>C5890&amp;"-"&amp;COUNTIF(C$2:C5890,C5890)</f>
        <v>75552-5</v>
      </c>
      <c r="C5890">
        <v>75552</v>
      </c>
      <c r="D5890" s="57">
        <v>45302</v>
      </c>
      <c r="E5890" s="84" t="str">
        <f>F5890&amp;"-"&amp;COUNTIF($F$2:F5890,F5890)</f>
        <v>JOTUN-196</v>
      </c>
      <c r="F5890" s="84" t="str">
        <f t="shared" si="205"/>
        <v>JOTUN</v>
      </c>
      <c r="G5890" t="s">
        <v>8585</v>
      </c>
      <c r="H5890" s="62">
        <v>2907585000404</v>
      </c>
      <c r="I5890" t="s">
        <v>869</v>
      </c>
      <c r="J5890">
        <v>17</v>
      </c>
      <c r="K5890">
        <v>8498.0300000000007</v>
      </c>
    </row>
    <row r="5891" spans="1:11" x14ac:dyDescent="0.25">
      <c r="A5891" t="s">
        <v>5972</v>
      </c>
      <c r="B5891" t="str">
        <f>C5891&amp;"-"&amp;COUNTIF(C$2:C5891,C5891)</f>
        <v>75552-6</v>
      </c>
      <c r="C5891">
        <v>75552</v>
      </c>
      <c r="D5891" s="57">
        <v>45302</v>
      </c>
      <c r="E5891" s="84" t="str">
        <f>F5891&amp;"-"&amp;COUNTIF($F$2:F5891,F5891)</f>
        <v>JOTUN-197</v>
      </c>
      <c r="F5891" s="84" t="str">
        <f t="shared" ref="F5891:F5954" si="206">LEFT(G5891,SEARCH(" ",G5891)-1)</f>
        <v>JOTUN</v>
      </c>
      <c r="G5891" t="s">
        <v>8585</v>
      </c>
      <c r="H5891" s="62">
        <v>2907585000404</v>
      </c>
      <c r="I5891" t="s">
        <v>869</v>
      </c>
      <c r="J5891">
        <v>17</v>
      </c>
      <c r="K5891">
        <v>275.06</v>
      </c>
    </row>
    <row r="5892" spans="1:11" x14ac:dyDescent="0.25">
      <c r="A5892" t="s">
        <v>5971</v>
      </c>
      <c r="B5892" t="str">
        <f>C5892&amp;"-"&amp;COUNTIF(C$2:C5892,C5892)</f>
        <v>75552-7</v>
      </c>
      <c r="C5892">
        <v>75552</v>
      </c>
      <c r="D5892" s="57">
        <v>45302</v>
      </c>
      <c r="E5892" s="84" t="str">
        <f>F5892&amp;"-"&amp;COUNTIF($F$2:F5892,F5892)</f>
        <v>JOTUN-198</v>
      </c>
      <c r="F5892" s="84" t="str">
        <f t="shared" si="206"/>
        <v>JOTUN</v>
      </c>
      <c r="G5892" t="s">
        <v>8585</v>
      </c>
      <c r="H5892" s="62">
        <v>2907585000404</v>
      </c>
      <c r="I5892" t="s">
        <v>869</v>
      </c>
      <c r="J5892">
        <v>17</v>
      </c>
      <c r="K5892">
        <v>193.12</v>
      </c>
    </row>
    <row r="5893" spans="1:11" x14ac:dyDescent="0.25">
      <c r="A5893" t="s">
        <v>5968</v>
      </c>
      <c r="B5893" t="str">
        <f>C5893&amp;"-"&amp;COUNTIF(C$2:C5893,C5893)</f>
        <v>75552-8</v>
      </c>
      <c r="C5893">
        <v>75552</v>
      </c>
      <c r="D5893" s="57">
        <v>45302</v>
      </c>
      <c r="E5893" s="84" t="str">
        <f>F5893&amp;"-"&amp;COUNTIF($F$2:F5893,F5893)</f>
        <v>JOTUN-199</v>
      </c>
      <c r="F5893" s="84" t="str">
        <f t="shared" si="206"/>
        <v>JOTUN</v>
      </c>
      <c r="G5893" t="s">
        <v>8585</v>
      </c>
      <c r="H5893" s="62">
        <v>2907585000404</v>
      </c>
      <c r="I5893" t="s">
        <v>869</v>
      </c>
      <c r="J5893">
        <v>281</v>
      </c>
      <c r="K5893">
        <v>133396.32</v>
      </c>
    </row>
    <row r="5894" spans="1:11" x14ac:dyDescent="0.25">
      <c r="A5894" t="s">
        <v>5968</v>
      </c>
      <c r="B5894" t="str">
        <f>C5894&amp;"-"&amp;COUNTIF(C$2:C5894,C5894)</f>
        <v>75552-9</v>
      </c>
      <c r="C5894">
        <v>75552</v>
      </c>
      <c r="D5894" s="57">
        <v>45302</v>
      </c>
      <c r="E5894" s="84" t="str">
        <f>F5894&amp;"-"&amp;COUNTIF($F$2:F5894,F5894)</f>
        <v>JOTUN-200</v>
      </c>
      <c r="F5894" s="84" t="str">
        <f t="shared" si="206"/>
        <v>JOTUN</v>
      </c>
      <c r="G5894" t="s">
        <v>8585</v>
      </c>
      <c r="H5894" s="62">
        <v>2907585000404</v>
      </c>
      <c r="I5894" t="s">
        <v>869</v>
      </c>
      <c r="J5894">
        <v>281</v>
      </c>
      <c r="K5894">
        <v>26998.48</v>
      </c>
    </row>
    <row r="5895" spans="1:11" x14ac:dyDescent="0.25">
      <c r="A5895" t="s">
        <v>6005</v>
      </c>
      <c r="B5895" t="str">
        <f>C5895&amp;"-"&amp;COUNTIF(C$2:C5895,C5895)</f>
        <v>225410-1</v>
      </c>
      <c r="C5895">
        <v>225410</v>
      </c>
      <c r="D5895" s="57">
        <v>45302</v>
      </c>
      <c r="E5895" s="84" t="str">
        <f>F5895&amp;"-"&amp;COUNTIF($F$2:F5895,F5895)</f>
        <v>TEADIT-654</v>
      </c>
      <c r="F5895" s="84" t="str">
        <f t="shared" si="206"/>
        <v>TEADIT</v>
      </c>
      <c r="G5895" t="s">
        <v>8594</v>
      </c>
      <c r="H5895" s="62">
        <v>62948658000187</v>
      </c>
      <c r="I5895" t="s">
        <v>869</v>
      </c>
      <c r="J5895">
        <v>2</v>
      </c>
      <c r="K5895">
        <v>43.7</v>
      </c>
    </row>
    <row r="5896" spans="1:11" x14ac:dyDescent="0.25">
      <c r="A5896" t="s">
        <v>6006</v>
      </c>
      <c r="B5896" t="str">
        <f>C5896&amp;"-"&amp;COUNTIF(C$2:C5896,C5896)</f>
        <v>225410-2</v>
      </c>
      <c r="C5896">
        <v>225410</v>
      </c>
      <c r="D5896" s="57">
        <v>45302</v>
      </c>
      <c r="E5896" s="84" t="str">
        <f>F5896&amp;"-"&amp;COUNTIF($F$2:F5896,F5896)</f>
        <v>TEADIT-655</v>
      </c>
      <c r="F5896" s="84" t="str">
        <f t="shared" si="206"/>
        <v>TEADIT</v>
      </c>
      <c r="G5896" t="s">
        <v>8594</v>
      </c>
      <c r="H5896" s="62">
        <v>62948658000187</v>
      </c>
      <c r="I5896" t="s">
        <v>869</v>
      </c>
      <c r="J5896">
        <v>12</v>
      </c>
      <c r="K5896">
        <v>1095.1300000000001</v>
      </c>
    </row>
    <row r="5897" spans="1:11" x14ac:dyDescent="0.25">
      <c r="A5897" t="s">
        <v>6005</v>
      </c>
      <c r="B5897" t="str">
        <f>C5897&amp;"-"&amp;COUNTIF(C$2:C5897,C5897)</f>
        <v>225410-3</v>
      </c>
      <c r="C5897">
        <v>225410</v>
      </c>
      <c r="D5897" s="57">
        <v>45302</v>
      </c>
      <c r="E5897" s="84" t="str">
        <f>F5897&amp;"-"&amp;COUNTIF($F$2:F5897,F5897)</f>
        <v>TEADIT-656</v>
      </c>
      <c r="F5897" s="84" t="str">
        <f t="shared" si="206"/>
        <v>TEADIT</v>
      </c>
      <c r="G5897" t="s">
        <v>8594</v>
      </c>
      <c r="H5897" s="62">
        <v>62948658000187</v>
      </c>
      <c r="I5897" t="s">
        <v>869</v>
      </c>
      <c r="J5897">
        <v>5</v>
      </c>
      <c r="K5897">
        <v>109.26</v>
      </c>
    </row>
    <row r="5898" spans="1:11" x14ac:dyDescent="0.25">
      <c r="A5898" t="s">
        <v>6006</v>
      </c>
      <c r="B5898" t="str">
        <f>C5898&amp;"-"&amp;COUNTIF(C$2:C5898,C5898)</f>
        <v>225411-1</v>
      </c>
      <c r="C5898">
        <v>225411</v>
      </c>
      <c r="D5898" s="57">
        <v>45302</v>
      </c>
      <c r="E5898" s="84" t="str">
        <f>F5898&amp;"-"&amp;COUNTIF($F$2:F5898,F5898)</f>
        <v>TEADIT-657</v>
      </c>
      <c r="F5898" s="84" t="str">
        <f t="shared" si="206"/>
        <v>TEADIT</v>
      </c>
      <c r="G5898" t="s">
        <v>8594</v>
      </c>
      <c r="H5898" s="62">
        <v>62948658000187</v>
      </c>
      <c r="I5898" t="s">
        <v>869</v>
      </c>
      <c r="J5898">
        <v>3</v>
      </c>
      <c r="K5898">
        <v>273.77999999999997</v>
      </c>
    </row>
    <row r="5899" spans="1:11" x14ac:dyDescent="0.25">
      <c r="A5899" t="s">
        <v>6005</v>
      </c>
      <c r="B5899" t="str">
        <f>C5899&amp;"-"&amp;COUNTIF(C$2:C5899,C5899)</f>
        <v>225411-2</v>
      </c>
      <c r="C5899">
        <v>225411</v>
      </c>
      <c r="D5899" s="57">
        <v>45302</v>
      </c>
      <c r="E5899" s="84" t="str">
        <f>F5899&amp;"-"&amp;COUNTIF($F$2:F5899,F5899)</f>
        <v>TEADIT-658</v>
      </c>
      <c r="F5899" s="84" t="str">
        <f t="shared" si="206"/>
        <v>TEADIT</v>
      </c>
      <c r="G5899" t="s">
        <v>8594</v>
      </c>
      <c r="H5899" s="62">
        <v>62948658000187</v>
      </c>
      <c r="I5899" t="s">
        <v>869</v>
      </c>
      <c r="J5899">
        <v>1</v>
      </c>
      <c r="K5899">
        <v>21.85</v>
      </c>
    </row>
    <row r="5900" spans="1:11" x14ac:dyDescent="0.25">
      <c r="A5900" t="s">
        <v>6005</v>
      </c>
      <c r="B5900" t="str">
        <f>C5900&amp;"-"&amp;COUNTIF(C$2:C5900,C5900)</f>
        <v>225411-3</v>
      </c>
      <c r="C5900">
        <v>225411</v>
      </c>
      <c r="D5900" s="57">
        <v>45302</v>
      </c>
      <c r="E5900" s="84" t="str">
        <f>F5900&amp;"-"&amp;COUNTIF($F$2:F5900,F5900)</f>
        <v>TEADIT-659</v>
      </c>
      <c r="F5900" s="84" t="str">
        <f t="shared" si="206"/>
        <v>TEADIT</v>
      </c>
      <c r="G5900" t="s">
        <v>8594</v>
      </c>
      <c r="H5900" s="62">
        <v>62948658000187</v>
      </c>
      <c r="I5900" t="s">
        <v>869</v>
      </c>
      <c r="J5900">
        <v>1</v>
      </c>
      <c r="K5900">
        <v>21.85</v>
      </c>
    </row>
    <row r="5901" spans="1:11" x14ac:dyDescent="0.25">
      <c r="A5901" t="s">
        <v>6006</v>
      </c>
      <c r="B5901" t="str">
        <f>C5901&amp;"-"&amp;COUNTIF(C$2:C5901,C5901)</f>
        <v>225412-1</v>
      </c>
      <c r="C5901">
        <v>225412</v>
      </c>
      <c r="D5901" s="57">
        <v>45302</v>
      </c>
      <c r="E5901" s="84" t="str">
        <f>F5901&amp;"-"&amp;COUNTIF($F$2:F5901,F5901)</f>
        <v>TEADIT-660</v>
      </c>
      <c r="F5901" s="84" t="str">
        <f t="shared" si="206"/>
        <v>TEADIT</v>
      </c>
      <c r="G5901" t="s">
        <v>8594</v>
      </c>
      <c r="H5901" s="62">
        <v>62948658000187</v>
      </c>
      <c r="I5901" t="s">
        <v>869</v>
      </c>
      <c r="J5901">
        <v>1</v>
      </c>
      <c r="K5901">
        <v>102.78</v>
      </c>
    </row>
    <row r="5902" spans="1:11" x14ac:dyDescent="0.25">
      <c r="A5902" t="s">
        <v>6006</v>
      </c>
      <c r="B5902" t="str">
        <f>C5902&amp;"-"&amp;COUNTIF(C$2:C5902,C5902)</f>
        <v>225412-2</v>
      </c>
      <c r="C5902">
        <v>225412</v>
      </c>
      <c r="D5902" s="57">
        <v>45302</v>
      </c>
      <c r="E5902" s="84" t="str">
        <f>F5902&amp;"-"&amp;COUNTIF($F$2:F5902,F5902)</f>
        <v>TEADIT-661</v>
      </c>
      <c r="F5902" s="84" t="str">
        <f t="shared" si="206"/>
        <v>TEADIT</v>
      </c>
      <c r="G5902" t="s">
        <v>8594</v>
      </c>
      <c r="H5902" s="62">
        <v>62948658000187</v>
      </c>
      <c r="I5902" t="s">
        <v>869</v>
      </c>
      <c r="J5902">
        <v>19</v>
      </c>
      <c r="K5902">
        <v>788.5</v>
      </c>
    </row>
    <row r="5903" spans="1:11" x14ac:dyDescent="0.25">
      <c r="A5903" t="s">
        <v>6006</v>
      </c>
      <c r="B5903" t="str">
        <f>C5903&amp;"-"&amp;COUNTIF(C$2:C5903,C5903)</f>
        <v>225412-3</v>
      </c>
      <c r="C5903">
        <v>225412</v>
      </c>
      <c r="D5903" s="57">
        <v>45302</v>
      </c>
      <c r="E5903" s="84" t="str">
        <f>F5903&amp;"-"&amp;COUNTIF($F$2:F5903,F5903)</f>
        <v>TEADIT-662</v>
      </c>
      <c r="F5903" s="84" t="str">
        <f t="shared" si="206"/>
        <v>TEADIT</v>
      </c>
      <c r="G5903" t="s">
        <v>8594</v>
      </c>
      <c r="H5903" s="62">
        <v>62948658000187</v>
      </c>
      <c r="I5903" t="s">
        <v>869</v>
      </c>
      <c r="J5903">
        <v>2</v>
      </c>
      <c r="K5903">
        <v>67.45</v>
      </c>
    </row>
    <row r="5904" spans="1:11" x14ac:dyDescent="0.25">
      <c r="A5904" t="s">
        <v>6006</v>
      </c>
      <c r="B5904" t="str">
        <f>C5904&amp;"-"&amp;COUNTIF(C$2:C5904,C5904)</f>
        <v>225412-4</v>
      </c>
      <c r="C5904">
        <v>225412</v>
      </c>
      <c r="D5904" s="57">
        <v>45302</v>
      </c>
      <c r="E5904" s="84" t="str">
        <f>F5904&amp;"-"&amp;COUNTIF($F$2:F5904,F5904)</f>
        <v>TEADIT-663</v>
      </c>
      <c r="F5904" s="84" t="str">
        <f t="shared" si="206"/>
        <v>TEADIT</v>
      </c>
      <c r="G5904" t="s">
        <v>8594</v>
      </c>
      <c r="H5904" s="62">
        <v>62948658000187</v>
      </c>
      <c r="I5904" t="s">
        <v>869</v>
      </c>
      <c r="J5904">
        <v>44</v>
      </c>
      <c r="K5904">
        <v>2629.6</v>
      </c>
    </row>
    <row r="5905" spans="1:11" x14ac:dyDescent="0.25">
      <c r="A5905" t="s">
        <v>6006</v>
      </c>
      <c r="B5905" t="str">
        <f>C5905&amp;"-"&amp;COUNTIF(C$2:C5905,C5905)</f>
        <v>225412-5</v>
      </c>
      <c r="C5905">
        <v>225412</v>
      </c>
      <c r="D5905" s="57">
        <v>45302</v>
      </c>
      <c r="E5905" s="84" t="str">
        <f>F5905&amp;"-"&amp;COUNTIF($F$2:F5905,F5905)</f>
        <v>TEADIT-664</v>
      </c>
      <c r="F5905" s="84" t="str">
        <f t="shared" si="206"/>
        <v>TEADIT</v>
      </c>
      <c r="G5905" t="s">
        <v>8594</v>
      </c>
      <c r="H5905" s="62">
        <v>62948658000187</v>
      </c>
      <c r="I5905" t="s">
        <v>869</v>
      </c>
      <c r="J5905">
        <v>27</v>
      </c>
      <c r="K5905">
        <v>869.87</v>
      </c>
    </row>
    <row r="5906" spans="1:11" x14ac:dyDescent="0.25">
      <c r="A5906" t="s">
        <v>6006</v>
      </c>
      <c r="B5906" t="str">
        <f>C5906&amp;"-"&amp;COUNTIF(C$2:C5906,C5906)</f>
        <v>225412-6</v>
      </c>
      <c r="C5906">
        <v>225412</v>
      </c>
      <c r="D5906" s="57">
        <v>45302</v>
      </c>
      <c r="E5906" s="84" t="str">
        <f>F5906&amp;"-"&amp;COUNTIF($F$2:F5906,F5906)</f>
        <v>TEADIT-665</v>
      </c>
      <c r="F5906" s="84" t="str">
        <f t="shared" si="206"/>
        <v>TEADIT</v>
      </c>
      <c r="G5906" t="s">
        <v>8594</v>
      </c>
      <c r="H5906" s="62">
        <v>62948658000187</v>
      </c>
      <c r="I5906" t="s">
        <v>869</v>
      </c>
      <c r="J5906">
        <v>77</v>
      </c>
      <c r="K5906">
        <v>10354.49</v>
      </c>
    </row>
    <row r="5907" spans="1:11" x14ac:dyDescent="0.25">
      <c r="A5907" t="s">
        <v>6006</v>
      </c>
      <c r="B5907" t="str">
        <f>C5907&amp;"-"&amp;COUNTIF(C$2:C5907,C5907)</f>
        <v>225412-7</v>
      </c>
      <c r="C5907">
        <v>225412</v>
      </c>
      <c r="D5907" s="57">
        <v>45302</v>
      </c>
      <c r="E5907" s="84" t="str">
        <f>F5907&amp;"-"&amp;COUNTIF($F$2:F5907,F5907)</f>
        <v>TEADIT-666</v>
      </c>
      <c r="F5907" s="84" t="str">
        <f t="shared" si="206"/>
        <v>TEADIT</v>
      </c>
      <c r="G5907" t="s">
        <v>8594</v>
      </c>
      <c r="H5907" s="62">
        <v>62948658000187</v>
      </c>
      <c r="I5907" t="s">
        <v>869</v>
      </c>
      <c r="J5907">
        <v>104</v>
      </c>
      <c r="K5907">
        <v>4074.65</v>
      </c>
    </row>
    <row r="5908" spans="1:11" x14ac:dyDescent="0.25">
      <c r="A5908" t="s">
        <v>6008</v>
      </c>
      <c r="B5908" t="str">
        <f>C5908&amp;"-"&amp;COUNTIF(C$2:C5908,C5908)</f>
        <v>225413-1</v>
      </c>
      <c r="C5908">
        <v>225413</v>
      </c>
      <c r="D5908" s="57">
        <v>45302</v>
      </c>
      <c r="E5908" s="84" t="str">
        <f>F5908&amp;"-"&amp;COUNTIF($F$2:F5908,F5908)</f>
        <v>TEADIT-667</v>
      </c>
      <c r="F5908" s="84" t="str">
        <f t="shared" si="206"/>
        <v>TEADIT</v>
      </c>
      <c r="G5908" t="s">
        <v>8594</v>
      </c>
      <c r="H5908" s="62">
        <v>62948658000187</v>
      </c>
      <c r="I5908" t="s">
        <v>869</v>
      </c>
      <c r="J5908">
        <v>2</v>
      </c>
      <c r="K5908">
        <v>163.4</v>
      </c>
    </row>
    <row r="5909" spans="1:11" x14ac:dyDescent="0.25">
      <c r="A5909" t="s">
        <v>6008</v>
      </c>
      <c r="B5909" t="str">
        <f>C5909&amp;"-"&amp;COUNTIF(C$2:C5909,C5909)</f>
        <v>225413-2</v>
      </c>
      <c r="C5909">
        <v>225413</v>
      </c>
      <c r="D5909" s="57">
        <v>45302</v>
      </c>
      <c r="E5909" s="84" t="str">
        <f>F5909&amp;"-"&amp;COUNTIF($F$2:F5909,F5909)</f>
        <v>TEADIT-668</v>
      </c>
      <c r="F5909" s="84" t="str">
        <f t="shared" si="206"/>
        <v>TEADIT</v>
      </c>
      <c r="G5909" t="s">
        <v>8594</v>
      </c>
      <c r="H5909" s="62">
        <v>62948658000187</v>
      </c>
      <c r="I5909" t="s">
        <v>869</v>
      </c>
      <c r="J5909">
        <v>3</v>
      </c>
      <c r="K5909">
        <v>378.9</v>
      </c>
    </row>
    <row r="5910" spans="1:11" x14ac:dyDescent="0.25">
      <c r="A5910" t="s">
        <v>6008</v>
      </c>
      <c r="B5910" t="str">
        <f>C5910&amp;"-"&amp;COUNTIF(C$2:C5910,C5910)</f>
        <v>225413-3</v>
      </c>
      <c r="C5910">
        <v>225413</v>
      </c>
      <c r="D5910" s="57">
        <v>45302</v>
      </c>
      <c r="E5910" s="84" t="str">
        <f>F5910&amp;"-"&amp;COUNTIF($F$2:F5910,F5910)</f>
        <v>TEADIT-669</v>
      </c>
      <c r="F5910" s="84" t="str">
        <f t="shared" si="206"/>
        <v>TEADIT</v>
      </c>
      <c r="G5910" t="s">
        <v>8594</v>
      </c>
      <c r="H5910" s="62">
        <v>62948658000187</v>
      </c>
      <c r="I5910" t="s">
        <v>869</v>
      </c>
      <c r="J5910">
        <v>2</v>
      </c>
      <c r="K5910">
        <v>38.979999999999997</v>
      </c>
    </row>
    <row r="5911" spans="1:11" x14ac:dyDescent="0.25">
      <c r="A5911" t="s">
        <v>6008</v>
      </c>
      <c r="B5911" t="str">
        <f>C5911&amp;"-"&amp;COUNTIF(C$2:C5911,C5911)</f>
        <v>225413-4</v>
      </c>
      <c r="C5911">
        <v>225413</v>
      </c>
      <c r="D5911" s="57">
        <v>45302</v>
      </c>
      <c r="E5911" s="84" t="str">
        <f>F5911&amp;"-"&amp;COUNTIF($F$2:F5911,F5911)</f>
        <v>TEADIT-670</v>
      </c>
      <c r="F5911" s="84" t="str">
        <f t="shared" si="206"/>
        <v>TEADIT</v>
      </c>
      <c r="G5911" t="s">
        <v>8594</v>
      </c>
      <c r="H5911" s="62">
        <v>62948658000187</v>
      </c>
      <c r="I5911" t="s">
        <v>869</v>
      </c>
      <c r="J5911">
        <v>1</v>
      </c>
      <c r="K5911">
        <v>935.36</v>
      </c>
    </row>
    <row r="5912" spans="1:11" x14ac:dyDescent="0.25">
      <c r="A5912" t="s">
        <v>6008</v>
      </c>
      <c r="B5912" t="str">
        <f>C5912&amp;"-"&amp;COUNTIF(C$2:C5912,C5912)</f>
        <v>225413-5</v>
      </c>
      <c r="C5912">
        <v>225413</v>
      </c>
      <c r="D5912" s="57">
        <v>45302</v>
      </c>
      <c r="E5912" s="84" t="str">
        <f>F5912&amp;"-"&amp;COUNTIF($F$2:F5912,F5912)</f>
        <v>TEADIT-671</v>
      </c>
      <c r="F5912" s="84" t="str">
        <f t="shared" si="206"/>
        <v>TEADIT</v>
      </c>
      <c r="G5912" t="s">
        <v>8594</v>
      </c>
      <c r="H5912" s="62">
        <v>62948658000187</v>
      </c>
      <c r="I5912" t="s">
        <v>869</v>
      </c>
      <c r="J5912">
        <v>1</v>
      </c>
      <c r="K5912">
        <v>19.149999999999999</v>
      </c>
    </row>
    <row r="5913" spans="1:11" x14ac:dyDescent="0.25">
      <c r="A5913" t="s">
        <v>6008</v>
      </c>
      <c r="B5913" t="str">
        <f>C5913&amp;"-"&amp;COUNTIF(C$2:C5913,C5913)</f>
        <v>225413-6</v>
      </c>
      <c r="C5913">
        <v>225413</v>
      </c>
      <c r="D5913" s="57">
        <v>45302</v>
      </c>
      <c r="E5913" s="84" t="str">
        <f>F5913&amp;"-"&amp;COUNTIF($F$2:F5913,F5913)</f>
        <v>TEADIT-672</v>
      </c>
      <c r="F5913" s="84" t="str">
        <f t="shared" si="206"/>
        <v>TEADIT</v>
      </c>
      <c r="G5913" t="s">
        <v>8594</v>
      </c>
      <c r="H5913" s="62">
        <v>62948658000187</v>
      </c>
      <c r="I5913" t="s">
        <v>869</v>
      </c>
      <c r="J5913">
        <v>5</v>
      </c>
      <c r="K5913">
        <v>149.99</v>
      </c>
    </row>
    <row r="5914" spans="1:11" x14ac:dyDescent="0.25">
      <c r="A5914" t="s">
        <v>6037</v>
      </c>
      <c r="B5914" t="str">
        <f>C5914&amp;"-"&amp;COUNTIF(C$2:C5914,C5914)</f>
        <v>177033-1</v>
      </c>
      <c r="C5914">
        <v>177033</v>
      </c>
      <c r="D5914" s="57">
        <v>45303</v>
      </c>
      <c r="E5914" s="84" t="str">
        <f>F5914&amp;"-"&amp;COUNTIF($F$2:F5914,F5914)</f>
        <v>H-156</v>
      </c>
      <c r="F5914" s="84" t="str">
        <f t="shared" si="206"/>
        <v>H</v>
      </c>
      <c r="G5914" t="s">
        <v>8589</v>
      </c>
      <c r="H5914" s="62">
        <v>62312426000138</v>
      </c>
      <c r="I5914" t="s">
        <v>869</v>
      </c>
      <c r="J5914">
        <v>23</v>
      </c>
      <c r="K5914">
        <v>742.9</v>
      </c>
    </row>
    <row r="5915" spans="1:11" x14ac:dyDescent="0.25">
      <c r="A5915" t="s">
        <v>6037</v>
      </c>
      <c r="B5915" t="str">
        <f>C5915&amp;"-"&amp;COUNTIF(C$2:C5915,C5915)</f>
        <v>177033-2</v>
      </c>
      <c r="C5915">
        <v>177033</v>
      </c>
      <c r="D5915" s="57">
        <v>45303</v>
      </c>
      <c r="E5915" s="84" t="str">
        <f>F5915&amp;"-"&amp;COUNTIF($F$2:F5915,F5915)</f>
        <v>H-157</v>
      </c>
      <c r="F5915" s="84" t="str">
        <f t="shared" si="206"/>
        <v>H</v>
      </c>
      <c r="G5915" t="s">
        <v>8589</v>
      </c>
      <c r="H5915" s="62">
        <v>62312426000138</v>
      </c>
      <c r="I5915" t="s">
        <v>869</v>
      </c>
      <c r="J5915">
        <v>2</v>
      </c>
      <c r="K5915">
        <v>51.26</v>
      </c>
    </row>
    <row r="5916" spans="1:11" x14ac:dyDescent="0.25">
      <c r="A5916" t="s">
        <v>6037</v>
      </c>
      <c r="B5916" t="str">
        <f>C5916&amp;"-"&amp;COUNTIF(C$2:C5916,C5916)</f>
        <v>177033-3</v>
      </c>
      <c r="C5916">
        <v>177033</v>
      </c>
      <c r="D5916" s="57">
        <v>45303</v>
      </c>
      <c r="E5916" s="84" t="str">
        <f>F5916&amp;"-"&amp;COUNTIF($F$2:F5916,F5916)</f>
        <v>H-158</v>
      </c>
      <c r="F5916" s="84" t="str">
        <f t="shared" si="206"/>
        <v>H</v>
      </c>
      <c r="G5916" t="s">
        <v>8589</v>
      </c>
      <c r="H5916" s="62">
        <v>62312426000138</v>
      </c>
      <c r="I5916" t="s">
        <v>869</v>
      </c>
      <c r="J5916">
        <v>34</v>
      </c>
      <c r="K5916">
        <v>5628.36</v>
      </c>
    </row>
    <row r="5917" spans="1:11" x14ac:dyDescent="0.25">
      <c r="A5917" t="s">
        <v>6037</v>
      </c>
      <c r="B5917" t="str">
        <f>C5917&amp;"-"&amp;COUNTIF(C$2:C5917,C5917)</f>
        <v>177033-4</v>
      </c>
      <c r="C5917">
        <v>177033</v>
      </c>
      <c r="D5917" s="57">
        <v>45303</v>
      </c>
      <c r="E5917" s="84" t="str">
        <f>F5917&amp;"-"&amp;COUNTIF($F$2:F5917,F5917)</f>
        <v>H-159</v>
      </c>
      <c r="F5917" s="84" t="str">
        <f t="shared" si="206"/>
        <v>H</v>
      </c>
      <c r="G5917" t="s">
        <v>8589</v>
      </c>
      <c r="H5917" s="62">
        <v>62312426000138</v>
      </c>
      <c r="I5917" t="s">
        <v>869</v>
      </c>
      <c r="J5917">
        <v>2</v>
      </c>
      <c r="K5917">
        <v>591.54</v>
      </c>
    </row>
    <row r="5918" spans="1:11" x14ac:dyDescent="0.25">
      <c r="A5918" t="s">
        <v>6037</v>
      </c>
      <c r="B5918" t="str">
        <f>C5918&amp;"-"&amp;COUNTIF(C$2:C5918,C5918)</f>
        <v>177033-5</v>
      </c>
      <c r="C5918">
        <v>177033</v>
      </c>
      <c r="D5918" s="57">
        <v>45303</v>
      </c>
      <c r="E5918" s="84" t="str">
        <f>F5918&amp;"-"&amp;COUNTIF($F$2:F5918,F5918)</f>
        <v>H-160</v>
      </c>
      <c r="F5918" s="84" t="str">
        <f t="shared" si="206"/>
        <v>H</v>
      </c>
      <c r="G5918" t="s">
        <v>8589</v>
      </c>
      <c r="H5918" s="62">
        <v>62312426000138</v>
      </c>
      <c r="I5918" t="s">
        <v>869</v>
      </c>
      <c r="J5918">
        <v>1</v>
      </c>
      <c r="K5918">
        <v>84.3</v>
      </c>
    </row>
    <row r="5919" spans="1:11" x14ac:dyDescent="0.25">
      <c r="A5919" t="s">
        <v>6037</v>
      </c>
      <c r="B5919" t="str">
        <f>C5919&amp;"-"&amp;COUNTIF(C$2:C5919,C5919)</f>
        <v>177033-6</v>
      </c>
      <c r="C5919">
        <v>177033</v>
      </c>
      <c r="D5919" s="57">
        <v>45303</v>
      </c>
      <c r="E5919" s="84" t="str">
        <f>F5919&amp;"-"&amp;COUNTIF($F$2:F5919,F5919)</f>
        <v>H-161</v>
      </c>
      <c r="F5919" s="84" t="str">
        <f t="shared" si="206"/>
        <v>H</v>
      </c>
      <c r="G5919" t="s">
        <v>8589</v>
      </c>
      <c r="H5919" s="62">
        <v>62312426000138</v>
      </c>
      <c r="I5919" t="s">
        <v>869</v>
      </c>
      <c r="J5919">
        <v>2</v>
      </c>
      <c r="K5919">
        <v>340.8</v>
      </c>
    </row>
    <row r="5920" spans="1:11" x14ac:dyDescent="0.25">
      <c r="A5920" t="s">
        <v>6037</v>
      </c>
      <c r="B5920" t="str">
        <f>C5920&amp;"-"&amp;COUNTIF(C$2:C5920,C5920)</f>
        <v>177033-7</v>
      </c>
      <c r="C5920">
        <v>177033</v>
      </c>
      <c r="D5920" s="57">
        <v>45303</v>
      </c>
      <c r="E5920" s="84" t="str">
        <f>F5920&amp;"-"&amp;COUNTIF($F$2:F5920,F5920)</f>
        <v>H-162</v>
      </c>
      <c r="F5920" s="84" t="str">
        <f t="shared" si="206"/>
        <v>H</v>
      </c>
      <c r="G5920" t="s">
        <v>8589</v>
      </c>
      <c r="H5920" s="62">
        <v>62312426000138</v>
      </c>
      <c r="I5920" t="s">
        <v>869</v>
      </c>
      <c r="J5920">
        <v>4</v>
      </c>
      <c r="K5920">
        <v>662.16</v>
      </c>
    </row>
    <row r="5921" spans="1:11" x14ac:dyDescent="0.25">
      <c r="A5921" t="s">
        <v>6037</v>
      </c>
      <c r="B5921" t="str">
        <f>C5921&amp;"-"&amp;COUNTIF(C$2:C5921,C5921)</f>
        <v>177033-8</v>
      </c>
      <c r="C5921">
        <v>177033</v>
      </c>
      <c r="D5921" s="57">
        <v>45303</v>
      </c>
      <c r="E5921" s="84" t="str">
        <f>F5921&amp;"-"&amp;COUNTIF($F$2:F5921,F5921)</f>
        <v>H-163</v>
      </c>
      <c r="F5921" s="84" t="str">
        <f t="shared" si="206"/>
        <v>H</v>
      </c>
      <c r="G5921" t="s">
        <v>8589</v>
      </c>
      <c r="H5921" s="62">
        <v>62312426000138</v>
      </c>
      <c r="I5921" t="s">
        <v>869</v>
      </c>
      <c r="J5921">
        <v>8</v>
      </c>
      <c r="K5921">
        <v>730.08</v>
      </c>
    </row>
    <row r="5922" spans="1:11" x14ac:dyDescent="0.25">
      <c r="A5922" t="s">
        <v>6037</v>
      </c>
      <c r="B5922" t="str">
        <f>C5922&amp;"-"&amp;COUNTIF(C$2:C5922,C5922)</f>
        <v>177033-9</v>
      </c>
      <c r="C5922">
        <v>177033</v>
      </c>
      <c r="D5922" s="57">
        <v>45303</v>
      </c>
      <c r="E5922" s="84" t="str">
        <f>F5922&amp;"-"&amp;COUNTIF($F$2:F5922,F5922)</f>
        <v>H-164</v>
      </c>
      <c r="F5922" s="84" t="str">
        <f t="shared" si="206"/>
        <v>H</v>
      </c>
      <c r="G5922" t="s">
        <v>8589</v>
      </c>
      <c r="H5922" s="62">
        <v>62312426000138</v>
      </c>
      <c r="I5922" t="s">
        <v>869</v>
      </c>
      <c r="J5922">
        <v>20</v>
      </c>
      <c r="K5922">
        <v>426</v>
      </c>
    </row>
    <row r="5923" spans="1:11" x14ac:dyDescent="0.25">
      <c r="A5923" t="s">
        <v>6037</v>
      </c>
      <c r="B5923" t="str">
        <f>C5923&amp;"-"&amp;COUNTIF(C$2:C5923,C5923)</f>
        <v>177033-10</v>
      </c>
      <c r="C5923">
        <v>177033</v>
      </c>
      <c r="D5923" s="57">
        <v>45303</v>
      </c>
      <c r="E5923" s="84" t="str">
        <f>F5923&amp;"-"&amp;COUNTIF($F$2:F5923,F5923)</f>
        <v>H-165</v>
      </c>
      <c r="F5923" s="84" t="str">
        <f t="shared" si="206"/>
        <v>H</v>
      </c>
      <c r="G5923" t="s">
        <v>8589</v>
      </c>
      <c r="H5923" s="62">
        <v>62312426000138</v>
      </c>
      <c r="I5923" t="s">
        <v>869</v>
      </c>
      <c r="J5923">
        <v>1</v>
      </c>
      <c r="K5923">
        <v>59.72</v>
      </c>
    </row>
    <row r="5924" spans="1:11" x14ac:dyDescent="0.25">
      <c r="A5924" t="s">
        <v>6037</v>
      </c>
      <c r="B5924" t="str">
        <f>C5924&amp;"-"&amp;COUNTIF(C$2:C5924,C5924)</f>
        <v>177033-11</v>
      </c>
      <c r="C5924">
        <v>177033</v>
      </c>
      <c r="D5924" s="57">
        <v>45303</v>
      </c>
      <c r="E5924" s="84" t="str">
        <f>F5924&amp;"-"&amp;COUNTIF($F$2:F5924,F5924)</f>
        <v>H-166</v>
      </c>
      <c r="F5924" s="84" t="str">
        <f t="shared" si="206"/>
        <v>H</v>
      </c>
      <c r="G5924" t="s">
        <v>8589</v>
      </c>
      <c r="H5924" s="62">
        <v>62312426000138</v>
      </c>
      <c r="I5924" t="s">
        <v>869</v>
      </c>
      <c r="J5924">
        <v>1</v>
      </c>
      <c r="K5924">
        <v>134.72</v>
      </c>
    </row>
    <row r="5925" spans="1:11" x14ac:dyDescent="0.25">
      <c r="A5925" t="s">
        <v>6037</v>
      </c>
      <c r="B5925" t="str">
        <f>C5925&amp;"-"&amp;COUNTIF(C$2:C5925,C5925)</f>
        <v>177033-12</v>
      </c>
      <c r="C5925">
        <v>177033</v>
      </c>
      <c r="D5925" s="57">
        <v>45303</v>
      </c>
      <c r="E5925" s="84" t="str">
        <f>F5925&amp;"-"&amp;COUNTIF($F$2:F5925,F5925)</f>
        <v>H-167</v>
      </c>
      <c r="F5925" s="84" t="str">
        <f t="shared" si="206"/>
        <v>H</v>
      </c>
      <c r="G5925" t="s">
        <v>8589</v>
      </c>
      <c r="H5925" s="62">
        <v>62312426000138</v>
      </c>
      <c r="I5925" t="s">
        <v>869</v>
      </c>
      <c r="J5925">
        <v>169</v>
      </c>
      <c r="K5925">
        <v>7557.68</v>
      </c>
    </row>
    <row r="5926" spans="1:11" x14ac:dyDescent="0.25">
      <c r="A5926" t="s">
        <v>6037</v>
      </c>
      <c r="B5926" t="str">
        <f>C5926&amp;"-"&amp;COUNTIF(C$2:C5926,C5926)</f>
        <v>177033-13</v>
      </c>
      <c r="C5926">
        <v>177033</v>
      </c>
      <c r="D5926" s="57">
        <v>45303</v>
      </c>
      <c r="E5926" s="84" t="str">
        <f>F5926&amp;"-"&amp;COUNTIF($F$2:F5926,F5926)</f>
        <v>H-168</v>
      </c>
      <c r="F5926" s="84" t="str">
        <f t="shared" si="206"/>
        <v>H</v>
      </c>
      <c r="G5926" t="s">
        <v>8589</v>
      </c>
      <c r="H5926" s="62">
        <v>62312426000138</v>
      </c>
      <c r="I5926" t="s">
        <v>869</v>
      </c>
      <c r="J5926">
        <v>3</v>
      </c>
      <c r="K5926">
        <v>76.11</v>
      </c>
    </row>
    <row r="5927" spans="1:11" x14ac:dyDescent="0.25">
      <c r="A5927" t="s">
        <v>6039</v>
      </c>
      <c r="B5927" t="str">
        <f>C5927&amp;"-"&amp;COUNTIF(C$2:C5927,C5927)</f>
        <v>177033-14</v>
      </c>
      <c r="C5927">
        <v>177033</v>
      </c>
      <c r="D5927" s="57">
        <v>45303</v>
      </c>
      <c r="E5927" s="84" t="str">
        <f>F5927&amp;"-"&amp;COUNTIF($F$2:F5927,F5927)</f>
        <v>H-169</v>
      </c>
      <c r="F5927" s="84" t="str">
        <f t="shared" si="206"/>
        <v>H</v>
      </c>
      <c r="G5927" t="s">
        <v>8589</v>
      </c>
      <c r="H5927" s="62">
        <v>62312426000138</v>
      </c>
      <c r="I5927" t="s">
        <v>869</v>
      </c>
      <c r="J5927">
        <v>2</v>
      </c>
      <c r="K5927">
        <v>161.69999999999999</v>
      </c>
    </row>
    <row r="5928" spans="1:11" x14ac:dyDescent="0.25">
      <c r="A5928" t="s">
        <v>6004</v>
      </c>
      <c r="B5928" t="str">
        <f>C5928&amp;"-"&amp;COUNTIF(C$2:C5928,C5928)</f>
        <v>177033-15</v>
      </c>
      <c r="C5928">
        <v>177033</v>
      </c>
      <c r="D5928" s="57">
        <v>45303</v>
      </c>
      <c r="E5928" s="84" t="str">
        <f>F5928&amp;"-"&amp;COUNTIF($F$2:F5928,F5928)</f>
        <v>H-170</v>
      </c>
      <c r="F5928" s="84" t="str">
        <f t="shared" si="206"/>
        <v>H</v>
      </c>
      <c r="G5928" t="s">
        <v>8589</v>
      </c>
      <c r="H5928" s="62">
        <v>62312426000138</v>
      </c>
      <c r="I5928" t="s">
        <v>869</v>
      </c>
      <c r="J5928">
        <v>1</v>
      </c>
      <c r="K5928">
        <v>15.22</v>
      </c>
    </row>
    <row r="5929" spans="1:11" x14ac:dyDescent="0.25">
      <c r="A5929" t="s">
        <v>6004</v>
      </c>
      <c r="B5929" t="str">
        <f>C5929&amp;"-"&amp;COUNTIF(C$2:C5929,C5929)</f>
        <v>177033-16</v>
      </c>
      <c r="C5929">
        <v>177033</v>
      </c>
      <c r="D5929" s="57">
        <v>45303</v>
      </c>
      <c r="E5929" s="84" t="str">
        <f>F5929&amp;"-"&amp;COUNTIF($F$2:F5929,F5929)</f>
        <v>H-171</v>
      </c>
      <c r="F5929" s="84" t="str">
        <f t="shared" si="206"/>
        <v>H</v>
      </c>
      <c r="G5929" t="s">
        <v>8589</v>
      </c>
      <c r="H5929" s="62">
        <v>62312426000138</v>
      </c>
      <c r="I5929" t="s">
        <v>869</v>
      </c>
      <c r="J5929">
        <v>1</v>
      </c>
      <c r="K5929">
        <v>66.510000000000005</v>
      </c>
    </row>
    <row r="5930" spans="1:11" x14ac:dyDescent="0.25">
      <c r="A5930" t="s">
        <v>6004</v>
      </c>
      <c r="B5930" t="str">
        <f>C5930&amp;"-"&amp;COUNTIF(C$2:C5930,C5930)</f>
        <v>177033-17</v>
      </c>
      <c r="C5930">
        <v>177033</v>
      </c>
      <c r="D5930" s="57">
        <v>45303</v>
      </c>
      <c r="E5930" s="84" t="str">
        <f>F5930&amp;"-"&amp;COUNTIF($F$2:F5930,F5930)</f>
        <v>H-172</v>
      </c>
      <c r="F5930" s="84" t="str">
        <f t="shared" si="206"/>
        <v>H</v>
      </c>
      <c r="G5930" t="s">
        <v>8589</v>
      </c>
      <c r="H5930" s="62">
        <v>62312426000138</v>
      </c>
      <c r="I5930" t="s">
        <v>869</v>
      </c>
      <c r="J5930">
        <v>18</v>
      </c>
      <c r="K5930">
        <v>896.04</v>
      </c>
    </row>
    <row r="5931" spans="1:11" x14ac:dyDescent="0.25">
      <c r="A5931" t="s">
        <v>6004</v>
      </c>
      <c r="B5931" t="str">
        <f>C5931&amp;"-"&amp;COUNTIF(C$2:C5931,C5931)</f>
        <v>177033-18</v>
      </c>
      <c r="C5931">
        <v>177033</v>
      </c>
      <c r="D5931" s="57">
        <v>45303</v>
      </c>
      <c r="E5931" s="84" t="str">
        <f>F5931&amp;"-"&amp;COUNTIF($F$2:F5931,F5931)</f>
        <v>H-173</v>
      </c>
      <c r="F5931" s="84" t="str">
        <f t="shared" si="206"/>
        <v>H</v>
      </c>
      <c r="G5931" t="s">
        <v>8589</v>
      </c>
      <c r="H5931" s="62">
        <v>62312426000138</v>
      </c>
      <c r="I5931" t="s">
        <v>869</v>
      </c>
      <c r="J5931">
        <v>12</v>
      </c>
      <c r="K5931">
        <v>217.2</v>
      </c>
    </row>
    <row r="5932" spans="1:11" x14ac:dyDescent="0.25">
      <c r="A5932" t="s">
        <v>6004</v>
      </c>
      <c r="B5932" t="str">
        <f>C5932&amp;"-"&amp;COUNTIF(C$2:C5932,C5932)</f>
        <v>177033-19</v>
      </c>
      <c r="C5932">
        <v>177033</v>
      </c>
      <c r="D5932" s="57">
        <v>45303</v>
      </c>
      <c r="E5932" s="84" t="str">
        <f>F5932&amp;"-"&amp;COUNTIF($F$2:F5932,F5932)</f>
        <v>H-174</v>
      </c>
      <c r="F5932" s="84" t="str">
        <f t="shared" si="206"/>
        <v>H</v>
      </c>
      <c r="G5932" t="s">
        <v>8589</v>
      </c>
      <c r="H5932" s="62">
        <v>62312426000138</v>
      </c>
      <c r="I5932" t="s">
        <v>869</v>
      </c>
      <c r="J5932">
        <v>6</v>
      </c>
      <c r="K5932">
        <v>197.4</v>
      </c>
    </row>
    <row r="5933" spans="1:11" x14ac:dyDescent="0.25">
      <c r="A5933" t="s">
        <v>6004</v>
      </c>
      <c r="B5933" t="str">
        <f>C5933&amp;"-"&amp;COUNTIF(C$2:C5933,C5933)</f>
        <v>177033-20</v>
      </c>
      <c r="C5933">
        <v>177033</v>
      </c>
      <c r="D5933" s="57">
        <v>45303</v>
      </c>
      <c r="E5933" s="84" t="str">
        <f>F5933&amp;"-"&amp;COUNTIF($F$2:F5933,F5933)</f>
        <v>H-175</v>
      </c>
      <c r="F5933" s="84" t="str">
        <f t="shared" si="206"/>
        <v>H</v>
      </c>
      <c r="G5933" t="s">
        <v>8589</v>
      </c>
      <c r="H5933" s="62">
        <v>62312426000138</v>
      </c>
      <c r="I5933" t="s">
        <v>869</v>
      </c>
      <c r="J5933">
        <v>1</v>
      </c>
      <c r="K5933">
        <v>22.34</v>
      </c>
    </row>
    <row r="5934" spans="1:11" x14ac:dyDescent="0.25">
      <c r="A5934" t="s">
        <v>6004</v>
      </c>
      <c r="B5934" t="str">
        <f>C5934&amp;"-"&amp;COUNTIF(C$2:C5934,C5934)</f>
        <v>177033-21</v>
      </c>
      <c r="C5934">
        <v>177033</v>
      </c>
      <c r="D5934" s="57">
        <v>45303</v>
      </c>
      <c r="E5934" s="84" t="str">
        <f>F5934&amp;"-"&amp;COUNTIF($F$2:F5934,F5934)</f>
        <v>H-176</v>
      </c>
      <c r="F5934" s="84" t="str">
        <f t="shared" si="206"/>
        <v>H</v>
      </c>
      <c r="G5934" t="s">
        <v>8589</v>
      </c>
      <c r="H5934" s="62">
        <v>62312426000138</v>
      </c>
      <c r="I5934" t="s">
        <v>869</v>
      </c>
      <c r="J5934">
        <v>1</v>
      </c>
      <c r="K5934">
        <v>14.73</v>
      </c>
    </row>
    <row r="5935" spans="1:11" x14ac:dyDescent="0.25">
      <c r="A5935" t="s">
        <v>5993</v>
      </c>
      <c r="B5935" t="str">
        <f>C5935&amp;"-"&amp;COUNTIF(C$2:C5935,C5935)</f>
        <v>177033-22</v>
      </c>
      <c r="C5935">
        <v>177033</v>
      </c>
      <c r="D5935" s="57">
        <v>45303</v>
      </c>
      <c r="E5935" s="84" t="str">
        <f>F5935&amp;"-"&amp;COUNTIF($F$2:F5935,F5935)</f>
        <v>H-177</v>
      </c>
      <c r="F5935" s="84" t="str">
        <f t="shared" si="206"/>
        <v>H</v>
      </c>
      <c r="G5935" t="s">
        <v>8589</v>
      </c>
      <c r="H5935" s="62">
        <v>62312426000138</v>
      </c>
      <c r="I5935" t="s">
        <v>869</v>
      </c>
      <c r="J5935">
        <v>8</v>
      </c>
      <c r="K5935">
        <v>1510.88</v>
      </c>
    </row>
    <row r="5936" spans="1:11" x14ac:dyDescent="0.25">
      <c r="A5936" t="s">
        <v>5993</v>
      </c>
      <c r="B5936" t="str">
        <f>C5936&amp;"-"&amp;COUNTIF(C$2:C5936,C5936)</f>
        <v>177033-23</v>
      </c>
      <c r="C5936">
        <v>177033</v>
      </c>
      <c r="D5936" s="57">
        <v>45303</v>
      </c>
      <c r="E5936" s="84" t="str">
        <f>F5936&amp;"-"&amp;COUNTIF($F$2:F5936,F5936)</f>
        <v>H-178</v>
      </c>
      <c r="F5936" s="84" t="str">
        <f t="shared" si="206"/>
        <v>H</v>
      </c>
      <c r="G5936" t="s">
        <v>8589</v>
      </c>
      <c r="H5936" s="62">
        <v>62312426000138</v>
      </c>
      <c r="I5936" t="s">
        <v>869</v>
      </c>
      <c r="J5936">
        <v>4</v>
      </c>
      <c r="K5936">
        <v>750.16</v>
      </c>
    </row>
    <row r="5937" spans="1:11" x14ac:dyDescent="0.25">
      <c r="A5937" t="s">
        <v>5993</v>
      </c>
      <c r="B5937" t="str">
        <f>C5937&amp;"-"&amp;COUNTIF(C$2:C5937,C5937)</f>
        <v>177033-24</v>
      </c>
      <c r="C5937">
        <v>177033</v>
      </c>
      <c r="D5937" s="57">
        <v>45303</v>
      </c>
      <c r="E5937" s="84" t="str">
        <f>F5937&amp;"-"&amp;COUNTIF($F$2:F5937,F5937)</f>
        <v>H-179</v>
      </c>
      <c r="F5937" s="84" t="str">
        <f t="shared" si="206"/>
        <v>H</v>
      </c>
      <c r="G5937" t="s">
        <v>8589</v>
      </c>
      <c r="H5937" s="62">
        <v>62312426000138</v>
      </c>
      <c r="I5937" t="s">
        <v>869</v>
      </c>
      <c r="J5937">
        <v>64</v>
      </c>
      <c r="K5937">
        <v>8931.84</v>
      </c>
    </row>
    <row r="5938" spans="1:11" x14ac:dyDescent="0.25">
      <c r="A5938" t="s">
        <v>5993</v>
      </c>
      <c r="B5938" t="str">
        <f>C5938&amp;"-"&amp;COUNTIF(C$2:C5938,C5938)</f>
        <v>177033-25</v>
      </c>
      <c r="C5938">
        <v>177033</v>
      </c>
      <c r="D5938" s="57">
        <v>45303</v>
      </c>
      <c r="E5938" s="84" t="str">
        <f>F5938&amp;"-"&amp;COUNTIF($F$2:F5938,F5938)</f>
        <v>H-180</v>
      </c>
      <c r="F5938" s="84" t="str">
        <f t="shared" si="206"/>
        <v>H</v>
      </c>
      <c r="G5938" t="s">
        <v>8589</v>
      </c>
      <c r="H5938" s="62">
        <v>62312426000138</v>
      </c>
      <c r="I5938" t="s">
        <v>869</v>
      </c>
      <c r="J5938">
        <v>217</v>
      </c>
      <c r="K5938">
        <v>30284.52</v>
      </c>
    </row>
    <row r="5939" spans="1:11" x14ac:dyDescent="0.25">
      <c r="A5939" t="s">
        <v>5993</v>
      </c>
      <c r="B5939" t="str">
        <f>C5939&amp;"-"&amp;COUNTIF(C$2:C5939,C5939)</f>
        <v>177033-26</v>
      </c>
      <c r="C5939">
        <v>177033</v>
      </c>
      <c r="D5939" s="57">
        <v>45303</v>
      </c>
      <c r="E5939" s="84" t="str">
        <f>F5939&amp;"-"&amp;COUNTIF($F$2:F5939,F5939)</f>
        <v>H-181</v>
      </c>
      <c r="F5939" s="84" t="str">
        <f t="shared" si="206"/>
        <v>H</v>
      </c>
      <c r="G5939" t="s">
        <v>8589</v>
      </c>
      <c r="H5939" s="62">
        <v>62312426000138</v>
      </c>
      <c r="I5939" t="s">
        <v>869</v>
      </c>
      <c r="J5939">
        <v>88</v>
      </c>
      <c r="K5939">
        <v>7673.6</v>
      </c>
    </row>
    <row r="5940" spans="1:11" x14ac:dyDescent="0.25">
      <c r="A5940" t="s">
        <v>6030</v>
      </c>
      <c r="B5940" t="str">
        <f>C5940&amp;"-"&amp;COUNTIF(C$2:C5940,C5940)</f>
        <v>32848-1</v>
      </c>
      <c r="C5940">
        <v>32848</v>
      </c>
      <c r="D5940" s="57">
        <v>45303</v>
      </c>
      <c r="E5940" s="84" t="str">
        <f>F5940&amp;"-"&amp;COUNTIF($F$2:F5940,F5940)</f>
        <v>R-10</v>
      </c>
      <c r="F5940" s="84" t="str">
        <f t="shared" si="206"/>
        <v>R</v>
      </c>
      <c r="G5940" t="s">
        <v>8604</v>
      </c>
      <c r="H5940" s="62">
        <v>62821723000109</v>
      </c>
      <c r="I5940" t="s">
        <v>869</v>
      </c>
      <c r="J5940">
        <v>4</v>
      </c>
      <c r="K5940">
        <v>14.11</v>
      </c>
    </row>
    <row r="5941" spans="1:11" x14ac:dyDescent="0.25">
      <c r="A5941" t="s">
        <v>6030</v>
      </c>
      <c r="B5941" t="str">
        <f>C5941&amp;"-"&amp;COUNTIF(C$2:C5941,C5941)</f>
        <v>32848-2</v>
      </c>
      <c r="C5941">
        <v>32848</v>
      </c>
      <c r="D5941" s="57">
        <v>45303</v>
      </c>
      <c r="E5941" s="84" t="str">
        <f>F5941&amp;"-"&amp;COUNTIF($F$2:F5941,F5941)</f>
        <v>R-11</v>
      </c>
      <c r="F5941" s="84" t="str">
        <f t="shared" si="206"/>
        <v>R</v>
      </c>
      <c r="G5941" t="s">
        <v>8604</v>
      </c>
      <c r="H5941" s="62">
        <v>62821723000109</v>
      </c>
      <c r="I5941" t="s">
        <v>869</v>
      </c>
      <c r="J5941">
        <v>36</v>
      </c>
      <c r="K5941">
        <v>250.49</v>
      </c>
    </row>
    <row r="5942" spans="1:11" x14ac:dyDescent="0.25">
      <c r="A5942" t="s">
        <v>6030</v>
      </c>
      <c r="B5942" t="str">
        <f>C5942&amp;"-"&amp;COUNTIF(C$2:C5942,C5942)</f>
        <v>32848-3</v>
      </c>
      <c r="C5942">
        <v>32848</v>
      </c>
      <c r="D5942" s="57">
        <v>45303</v>
      </c>
      <c r="E5942" s="84" t="str">
        <f>F5942&amp;"-"&amp;COUNTIF($F$2:F5942,F5942)</f>
        <v>R-12</v>
      </c>
      <c r="F5942" s="84" t="str">
        <f t="shared" si="206"/>
        <v>R</v>
      </c>
      <c r="G5942" t="s">
        <v>8604</v>
      </c>
      <c r="H5942" s="62">
        <v>62821723000109</v>
      </c>
      <c r="I5942" t="s">
        <v>869</v>
      </c>
      <c r="J5942">
        <v>224</v>
      </c>
      <c r="K5942">
        <v>1604.69</v>
      </c>
    </row>
    <row r="5943" spans="1:11" x14ac:dyDescent="0.25">
      <c r="A5943" t="s">
        <v>6030</v>
      </c>
      <c r="B5943" t="str">
        <f>C5943&amp;"-"&amp;COUNTIF(C$2:C5943,C5943)</f>
        <v>32848-4</v>
      </c>
      <c r="C5943">
        <v>32848</v>
      </c>
      <c r="D5943" s="57">
        <v>45303</v>
      </c>
      <c r="E5943" s="84" t="str">
        <f>F5943&amp;"-"&amp;COUNTIF($F$2:F5943,F5943)</f>
        <v>R-13</v>
      </c>
      <c r="F5943" s="84" t="str">
        <f t="shared" si="206"/>
        <v>R</v>
      </c>
      <c r="G5943" t="s">
        <v>8604</v>
      </c>
      <c r="H5943" s="62">
        <v>62821723000109</v>
      </c>
      <c r="I5943" t="s">
        <v>869</v>
      </c>
      <c r="J5943">
        <v>96</v>
      </c>
      <c r="K5943">
        <v>1016.06</v>
      </c>
    </row>
    <row r="5944" spans="1:11" x14ac:dyDescent="0.25">
      <c r="A5944" t="s">
        <v>6030</v>
      </c>
      <c r="B5944" t="str">
        <f>C5944&amp;"-"&amp;COUNTIF(C$2:C5944,C5944)</f>
        <v>32848-5</v>
      </c>
      <c r="C5944">
        <v>32848</v>
      </c>
      <c r="D5944" s="57">
        <v>45303</v>
      </c>
      <c r="E5944" s="84" t="str">
        <f>F5944&amp;"-"&amp;COUNTIF($F$2:F5944,F5944)</f>
        <v>R-14</v>
      </c>
      <c r="F5944" s="84" t="str">
        <f t="shared" si="206"/>
        <v>R</v>
      </c>
      <c r="G5944" t="s">
        <v>8604</v>
      </c>
      <c r="H5944" s="62">
        <v>62821723000109</v>
      </c>
      <c r="I5944" t="s">
        <v>869</v>
      </c>
      <c r="J5944">
        <v>72</v>
      </c>
      <c r="K5944">
        <v>779.69</v>
      </c>
    </row>
    <row r="5945" spans="1:11" x14ac:dyDescent="0.25">
      <c r="A5945" t="s">
        <v>6030</v>
      </c>
      <c r="B5945" t="str">
        <f>C5945&amp;"-"&amp;COUNTIF(C$2:C5945,C5945)</f>
        <v>32848-6</v>
      </c>
      <c r="C5945">
        <v>32848</v>
      </c>
      <c r="D5945" s="57">
        <v>45303</v>
      </c>
      <c r="E5945" s="84" t="str">
        <f>F5945&amp;"-"&amp;COUNTIF($F$2:F5945,F5945)</f>
        <v>R-15</v>
      </c>
      <c r="F5945" s="84" t="str">
        <f t="shared" si="206"/>
        <v>R</v>
      </c>
      <c r="G5945" t="s">
        <v>8604</v>
      </c>
      <c r="H5945" s="62">
        <v>62821723000109</v>
      </c>
      <c r="I5945" t="s">
        <v>869</v>
      </c>
      <c r="J5945">
        <v>36</v>
      </c>
      <c r="K5945">
        <v>464.63</v>
      </c>
    </row>
    <row r="5946" spans="1:11" x14ac:dyDescent="0.25">
      <c r="A5946" t="s">
        <v>6030</v>
      </c>
      <c r="B5946" t="str">
        <f>C5946&amp;"-"&amp;COUNTIF(C$2:C5946,C5946)</f>
        <v>32848-7</v>
      </c>
      <c r="C5946">
        <v>32848</v>
      </c>
      <c r="D5946" s="57">
        <v>45303</v>
      </c>
      <c r="E5946" s="84" t="str">
        <f>F5946&amp;"-"&amp;COUNTIF($F$2:F5946,F5946)</f>
        <v>R-16</v>
      </c>
      <c r="F5946" s="84" t="str">
        <f t="shared" si="206"/>
        <v>R</v>
      </c>
      <c r="G5946" t="s">
        <v>8604</v>
      </c>
      <c r="H5946" s="62">
        <v>62821723000109</v>
      </c>
      <c r="I5946" t="s">
        <v>869</v>
      </c>
      <c r="J5946">
        <v>36</v>
      </c>
      <c r="K5946">
        <v>852.01</v>
      </c>
    </row>
    <row r="5947" spans="1:11" x14ac:dyDescent="0.25">
      <c r="A5947" t="s">
        <v>6030</v>
      </c>
      <c r="B5947" t="str">
        <f>C5947&amp;"-"&amp;COUNTIF(C$2:C5947,C5947)</f>
        <v>32848-8</v>
      </c>
      <c r="C5947">
        <v>32848</v>
      </c>
      <c r="D5947" s="57">
        <v>45303</v>
      </c>
      <c r="E5947" s="84" t="str">
        <f>F5947&amp;"-"&amp;COUNTIF($F$2:F5947,F5947)</f>
        <v>R-17</v>
      </c>
      <c r="F5947" s="84" t="str">
        <f t="shared" si="206"/>
        <v>R</v>
      </c>
      <c r="G5947" t="s">
        <v>8604</v>
      </c>
      <c r="H5947" s="62">
        <v>62821723000109</v>
      </c>
      <c r="I5947" t="s">
        <v>869</v>
      </c>
      <c r="J5947">
        <v>20</v>
      </c>
      <c r="K5947">
        <v>711.48</v>
      </c>
    </row>
    <row r="5948" spans="1:11" x14ac:dyDescent="0.25">
      <c r="A5948" t="s">
        <v>6030</v>
      </c>
      <c r="B5948" t="str">
        <f>C5948&amp;"-"&amp;COUNTIF(C$2:C5948,C5948)</f>
        <v>32848-9</v>
      </c>
      <c r="C5948">
        <v>32848</v>
      </c>
      <c r="D5948" s="57">
        <v>45303</v>
      </c>
      <c r="E5948" s="84" t="str">
        <f>F5948&amp;"-"&amp;COUNTIF($F$2:F5948,F5948)</f>
        <v>R-18</v>
      </c>
      <c r="F5948" s="84" t="str">
        <f t="shared" si="206"/>
        <v>R</v>
      </c>
      <c r="G5948" t="s">
        <v>8604</v>
      </c>
      <c r="H5948" s="62">
        <v>62821723000109</v>
      </c>
      <c r="I5948" t="s">
        <v>869</v>
      </c>
      <c r="J5948">
        <v>4</v>
      </c>
      <c r="K5948">
        <v>24.7</v>
      </c>
    </row>
    <row r="5949" spans="1:11" x14ac:dyDescent="0.25">
      <c r="A5949" t="s">
        <v>6030</v>
      </c>
      <c r="B5949" t="str">
        <f>C5949&amp;"-"&amp;COUNTIF(C$2:C5949,C5949)</f>
        <v>32848-10</v>
      </c>
      <c r="C5949">
        <v>32848</v>
      </c>
      <c r="D5949" s="57">
        <v>45303</v>
      </c>
      <c r="E5949" s="84" t="str">
        <f>F5949&amp;"-"&amp;COUNTIF($F$2:F5949,F5949)</f>
        <v>R-19</v>
      </c>
      <c r="F5949" s="84" t="str">
        <f t="shared" si="206"/>
        <v>R</v>
      </c>
      <c r="G5949" t="s">
        <v>8604</v>
      </c>
      <c r="H5949" s="62">
        <v>62821723000109</v>
      </c>
      <c r="I5949" t="s">
        <v>869</v>
      </c>
      <c r="J5949">
        <v>52</v>
      </c>
      <c r="K5949">
        <v>374.56</v>
      </c>
    </row>
    <row r="5950" spans="1:11" x14ac:dyDescent="0.25">
      <c r="A5950" t="s">
        <v>6030</v>
      </c>
      <c r="B5950" t="str">
        <f>C5950&amp;"-"&amp;COUNTIF(C$2:C5950,C5950)</f>
        <v>32848-11</v>
      </c>
      <c r="C5950">
        <v>32848</v>
      </c>
      <c r="D5950" s="57">
        <v>45303</v>
      </c>
      <c r="E5950" s="84" t="str">
        <f>F5950&amp;"-"&amp;COUNTIF($F$2:F5950,F5950)</f>
        <v>R-20</v>
      </c>
      <c r="F5950" s="84" t="str">
        <f t="shared" si="206"/>
        <v>R</v>
      </c>
      <c r="G5950" t="s">
        <v>8604</v>
      </c>
      <c r="H5950" s="62">
        <v>62821723000109</v>
      </c>
      <c r="I5950" t="s">
        <v>869</v>
      </c>
      <c r="J5950">
        <v>32</v>
      </c>
      <c r="K5950">
        <v>346.53</v>
      </c>
    </row>
    <row r="5951" spans="1:11" x14ac:dyDescent="0.25">
      <c r="A5951" t="s">
        <v>6030</v>
      </c>
      <c r="B5951" t="str">
        <f>C5951&amp;"-"&amp;COUNTIF(C$2:C5951,C5951)</f>
        <v>32848-12</v>
      </c>
      <c r="C5951">
        <v>32848</v>
      </c>
      <c r="D5951" s="57">
        <v>45303</v>
      </c>
      <c r="E5951" s="84" t="str">
        <f>F5951&amp;"-"&amp;COUNTIF($F$2:F5951,F5951)</f>
        <v>R-21</v>
      </c>
      <c r="F5951" s="84" t="str">
        <f t="shared" si="206"/>
        <v>R</v>
      </c>
      <c r="G5951" t="s">
        <v>8604</v>
      </c>
      <c r="H5951" s="62">
        <v>62821723000109</v>
      </c>
      <c r="I5951" t="s">
        <v>869</v>
      </c>
      <c r="J5951">
        <v>28</v>
      </c>
      <c r="K5951">
        <v>402.54</v>
      </c>
    </row>
    <row r="5952" spans="1:11" x14ac:dyDescent="0.25">
      <c r="A5952" t="s">
        <v>6030</v>
      </c>
      <c r="B5952" t="str">
        <f>C5952&amp;"-"&amp;COUNTIF(C$2:C5952,C5952)</f>
        <v>32848-13</v>
      </c>
      <c r="C5952">
        <v>32848</v>
      </c>
      <c r="D5952" s="57">
        <v>45303</v>
      </c>
      <c r="E5952" s="84" t="str">
        <f>F5952&amp;"-"&amp;COUNTIF($F$2:F5952,F5952)</f>
        <v>R-22</v>
      </c>
      <c r="F5952" s="84" t="str">
        <f t="shared" si="206"/>
        <v>R</v>
      </c>
      <c r="G5952" t="s">
        <v>8604</v>
      </c>
      <c r="H5952" s="62">
        <v>62821723000109</v>
      </c>
      <c r="I5952" t="s">
        <v>869</v>
      </c>
      <c r="J5952">
        <v>12</v>
      </c>
      <c r="K5952">
        <v>138.06</v>
      </c>
    </row>
    <row r="5953" spans="1:11" x14ac:dyDescent="0.25">
      <c r="A5953" t="s">
        <v>6030</v>
      </c>
      <c r="B5953" t="str">
        <f>C5953&amp;"-"&amp;COUNTIF(C$2:C5953,C5953)</f>
        <v>32848-14</v>
      </c>
      <c r="C5953">
        <v>32848</v>
      </c>
      <c r="D5953" s="57">
        <v>45303</v>
      </c>
      <c r="E5953" s="84" t="str">
        <f>F5953&amp;"-"&amp;COUNTIF($F$2:F5953,F5953)</f>
        <v>R-23</v>
      </c>
      <c r="F5953" s="84" t="str">
        <f t="shared" si="206"/>
        <v>R</v>
      </c>
      <c r="G5953" t="s">
        <v>8604</v>
      </c>
      <c r="H5953" s="62">
        <v>62821723000109</v>
      </c>
      <c r="I5953" t="s">
        <v>869</v>
      </c>
      <c r="J5953">
        <v>16</v>
      </c>
      <c r="K5953">
        <v>110.86</v>
      </c>
    </row>
    <row r="5954" spans="1:11" x14ac:dyDescent="0.25">
      <c r="A5954" t="s">
        <v>6030</v>
      </c>
      <c r="B5954" t="str">
        <f>C5954&amp;"-"&amp;COUNTIF(C$2:C5954,C5954)</f>
        <v>32848-15</v>
      </c>
      <c r="C5954">
        <v>32848</v>
      </c>
      <c r="D5954" s="57">
        <v>45303</v>
      </c>
      <c r="E5954" s="84" t="str">
        <f>F5954&amp;"-"&amp;COUNTIF($F$2:F5954,F5954)</f>
        <v>R-24</v>
      </c>
      <c r="F5954" s="84" t="str">
        <f t="shared" si="206"/>
        <v>R</v>
      </c>
      <c r="G5954" t="s">
        <v>8604</v>
      </c>
      <c r="H5954" s="62">
        <v>62821723000109</v>
      </c>
      <c r="I5954" t="s">
        <v>869</v>
      </c>
      <c r="J5954">
        <v>128</v>
      </c>
      <c r="K5954">
        <v>1472.68</v>
      </c>
    </row>
    <row r="5955" spans="1:11" x14ac:dyDescent="0.25">
      <c r="A5955" t="s">
        <v>6030</v>
      </c>
      <c r="B5955" t="str">
        <f>C5955&amp;"-"&amp;COUNTIF(C$2:C5955,C5955)</f>
        <v>32848-16</v>
      </c>
      <c r="C5955">
        <v>32848</v>
      </c>
      <c r="D5955" s="57">
        <v>45303</v>
      </c>
      <c r="E5955" s="84" t="str">
        <f>F5955&amp;"-"&amp;COUNTIF($F$2:F5955,F5955)</f>
        <v>R-25</v>
      </c>
      <c r="F5955" s="84" t="str">
        <f t="shared" ref="F5955:F6018" si="207">LEFT(G5955,SEARCH(" ",G5955)-1)</f>
        <v>R</v>
      </c>
      <c r="G5955" t="s">
        <v>8604</v>
      </c>
      <c r="H5955" s="62">
        <v>62821723000109</v>
      </c>
      <c r="I5955" t="s">
        <v>869</v>
      </c>
      <c r="J5955">
        <v>16</v>
      </c>
      <c r="K5955">
        <v>168.87</v>
      </c>
    </row>
    <row r="5956" spans="1:11" x14ac:dyDescent="0.25">
      <c r="A5956" t="s">
        <v>6040</v>
      </c>
      <c r="B5956" t="str">
        <f>C5956&amp;"-"&amp;COUNTIF(C$2:C5956,C5956)</f>
        <v>3948-1</v>
      </c>
      <c r="C5956">
        <v>3948</v>
      </c>
      <c r="D5956" s="57">
        <v>45306</v>
      </c>
      <c r="E5956" s="84" t="str">
        <f>F5956&amp;"-"&amp;COUNTIF($F$2:F5956,F5956)</f>
        <v>CIL-129</v>
      </c>
      <c r="F5956" s="84" t="str">
        <f t="shared" si="207"/>
        <v>CIL</v>
      </c>
      <c r="G5956" t="s">
        <v>8610</v>
      </c>
      <c r="H5956" s="62">
        <v>97533434000199</v>
      </c>
      <c r="I5956" t="s">
        <v>869</v>
      </c>
      <c r="J5956">
        <v>1</v>
      </c>
      <c r="K5956">
        <v>3686</v>
      </c>
    </row>
    <row r="5957" spans="1:11" x14ac:dyDescent="0.25">
      <c r="A5957" t="s">
        <v>6040</v>
      </c>
      <c r="B5957" t="str">
        <f>C5957&amp;"-"&amp;COUNTIF(C$2:C5957,C5957)</f>
        <v>3948-2</v>
      </c>
      <c r="C5957">
        <v>3948</v>
      </c>
      <c r="D5957" s="57">
        <v>45306</v>
      </c>
      <c r="E5957" s="84" t="str">
        <f>F5957&amp;"-"&amp;COUNTIF($F$2:F5957,F5957)</f>
        <v>CIL-130</v>
      </c>
      <c r="F5957" s="84" t="str">
        <f t="shared" si="207"/>
        <v>CIL</v>
      </c>
      <c r="G5957" t="s">
        <v>8610</v>
      </c>
      <c r="H5957" s="62">
        <v>97533434000199</v>
      </c>
      <c r="I5957" t="s">
        <v>869</v>
      </c>
      <c r="J5957">
        <v>1</v>
      </c>
      <c r="K5957">
        <v>16102</v>
      </c>
    </row>
    <row r="5958" spans="1:11" x14ac:dyDescent="0.25">
      <c r="A5958" t="s">
        <v>5999</v>
      </c>
      <c r="B5958" t="str">
        <f>C5958&amp;"-"&amp;COUNTIF(C$2:C5958,C5958)</f>
        <v>70469-1</v>
      </c>
      <c r="C5958">
        <v>70469</v>
      </c>
      <c r="D5958" s="57">
        <v>45306</v>
      </c>
      <c r="E5958" s="84" t="str">
        <f>F5958&amp;"-"&amp;COUNTIF($F$2:F5958,F5958)</f>
        <v>VOESTALPINE-46</v>
      </c>
      <c r="F5958" s="84" t="str">
        <f t="shared" si="207"/>
        <v>VOESTALPINE</v>
      </c>
      <c r="G5958" t="s">
        <v>8583</v>
      </c>
      <c r="H5958" s="62">
        <v>61479002000523</v>
      </c>
      <c r="I5958" t="s">
        <v>30</v>
      </c>
      <c r="J5958">
        <v>80</v>
      </c>
      <c r="K5958">
        <v>6840</v>
      </c>
    </row>
    <row r="5959" spans="1:11" x14ac:dyDescent="0.25">
      <c r="A5959" t="s">
        <v>5961</v>
      </c>
      <c r="B5959" t="str">
        <f>C5959&amp;"-"&amp;COUNTIF(C$2:C5959,C5959)</f>
        <v>70490-1</v>
      </c>
      <c r="C5959">
        <v>70490</v>
      </c>
      <c r="D5959" s="57">
        <v>45307</v>
      </c>
      <c r="E5959" s="84" t="str">
        <f>F5959&amp;"-"&amp;COUNTIF($F$2:F5959,F5959)</f>
        <v>VOESTALPINE-47</v>
      </c>
      <c r="F5959" s="84" t="str">
        <f t="shared" si="207"/>
        <v>VOESTALPINE</v>
      </c>
      <c r="G5959" t="s">
        <v>8583</v>
      </c>
      <c r="H5959" s="62">
        <v>61479002000523</v>
      </c>
      <c r="I5959" t="s">
        <v>30</v>
      </c>
      <c r="J5959">
        <v>3960</v>
      </c>
      <c r="K5959">
        <v>113256</v>
      </c>
    </row>
    <row r="5960" spans="1:11" x14ac:dyDescent="0.25">
      <c r="A5960" t="s">
        <v>5961</v>
      </c>
      <c r="B5960" t="str">
        <f>C5960&amp;"-"&amp;COUNTIF(C$2:C5960,C5960)</f>
        <v>70491-1</v>
      </c>
      <c r="C5960">
        <v>70491</v>
      </c>
      <c r="D5960" s="57">
        <v>45307</v>
      </c>
      <c r="E5960" s="84" t="str">
        <f>F5960&amp;"-"&amp;COUNTIF($F$2:F5960,F5960)</f>
        <v>VOESTALPINE-48</v>
      </c>
      <c r="F5960" s="84" t="str">
        <f t="shared" si="207"/>
        <v>VOESTALPINE</v>
      </c>
      <c r="G5960" t="s">
        <v>8583</v>
      </c>
      <c r="H5960" s="62">
        <v>61479002000523</v>
      </c>
      <c r="I5960" t="s">
        <v>30</v>
      </c>
      <c r="J5960">
        <v>945</v>
      </c>
      <c r="K5960">
        <v>27027</v>
      </c>
    </row>
    <row r="5961" spans="1:11" x14ac:dyDescent="0.25">
      <c r="A5961" t="s">
        <v>6029</v>
      </c>
      <c r="B5961" t="str">
        <f>C5961&amp;"-"&amp;COUNTIF(C$2:C5961,C5961)</f>
        <v>12180-1</v>
      </c>
      <c r="C5961">
        <v>12180</v>
      </c>
      <c r="D5961" s="57">
        <v>45308</v>
      </c>
      <c r="E5961" s="84" t="str">
        <f>F5961&amp;"-"&amp;COUNTIF($F$2:F5961,F5961)</f>
        <v>ABRASSER-1</v>
      </c>
      <c r="F5961" s="84" t="str">
        <f t="shared" si="207"/>
        <v>ABRASSER</v>
      </c>
      <c r="G5961" t="s">
        <v>8624</v>
      </c>
      <c r="H5961" s="62">
        <v>94478518000260</v>
      </c>
      <c r="I5961" t="s">
        <v>869</v>
      </c>
      <c r="J5961">
        <v>419</v>
      </c>
      <c r="K5961">
        <v>6536.4</v>
      </c>
    </row>
    <row r="5962" spans="1:11" x14ac:dyDescent="0.25">
      <c r="A5962" t="s">
        <v>6029</v>
      </c>
      <c r="B5962" t="str">
        <f>C5962&amp;"-"&amp;COUNTIF(C$2:C5962,C5962)</f>
        <v>12181-1</v>
      </c>
      <c r="C5962">
        <v>12181</v>
      </c>
      <c r="D5962" s="57">
        <v>45308</v>
      </c>
      <c r="E5962" s="84" t="str">
        <f>F5962&amp;"-"&amp;COUNTIF($F$2:F5962,F5962)</f>
        <v>ABRASSER-2</v>
      </c>
      <c r="F5962" s="84" t="str">
        <f t="shared" si="207"/>
        <v>ABRASSER</v>
      </c>
      <c r="G5962" t="s">
        <v>8624</v>
      </c>
      <c r="H5962" s="62">
        <v>94478518000260</v>
      </c>
      <c r="I5962" t="s">
        <v>869</v>
      </c>
      <c r="J5962">
        <v>463</v>
      </c>
      <c r="K5962">
        <v>7222.8</v>
      </c>
    </row>
    <row r="5963" spans="1:11" x14ac:dyDescent="0.25">
      <c r="A5963" t="s">
        <v>5978</v>
      </c>
      <c r="B5963" t="str">
        <f>C5963&amp;"-"&amp;COUNTIF(C$2:C5963,C5963)</f>
        <v>121506-1</v>
      </c>
      <c r="C5963">
        <v>121506</v>
      </c>
      <c r="D5963" s="57">
        <v>45308</v>
      </c>
      <c r="E5963" s="84" t="str">
        <f>F5963&amp;"-"&amp;COUNTIF($F$2:F5963,F5963)</f>
        <v>POLEODUTO-236</v>
      </c>
      <c r="F5963" s="84" t="str">
        <f t="shared" si="207"/>
        <v>POLEODUTO</v>
      </c>
      <c r="G5963" t="s">
        <v>8592</v>
      </c>
      <c r="H5963" s="62">
        <v>72797913000191</v>
      </c>
      <c r="I5963" t="s">
        <v>4726</v>
      </c>
      <c r="J5963">
        <v>193.44</v>
      </c>
      <c r="K5963">
        <v>52468.67</v>
      </c>
    </row>
    <row r="5964" spans="1:11" x14ac:dyDescent="0.25">
      <c r="A5964" t="s">
        <v>6008</v>
      </c>
      <c r="B5964" t="str">
        <f>C5964&amp;"-"&amp;COUNTIF(C$2:C5964,C5964)</f>
        <v>225778-1</v>
      </c>
      <c r="C5964">
        <v>225778</v>
      </c>
      <c r="D5964" s="57">
        <v>45308</v>
      </c>
      <c r="E5964" s="84" t="str">
        <f>F5964&amp;"-"&amp;COUNTIF($F$2:F5964,F5964)</f>
        <v>TEADIT-673</v>
      </c>
      <c r="F5964" s="84" t="str">
        <f t="shared" si="207"/>
        <v>TEADIT</v>
      </c>
      <c r="G5964" t="s">
        <v>8594</v>
      </c>
      <c r="H5964" s="62">
        <v>62948658000187</v>
      </c>
      <c r="I5964" t="s">
        <v>869</v>
      </c>
      <c r="J5964">
        <v>1</v>
      </c>
      <c r="K5964">
        <v>336.44</v>
      </c>
    </row>
    <row r="5965" spans="1:11" x14ac:dyDescent="0.25">
      <c r="A5965" t="s">
        <v>6008</v>
      </c>
      <c r="B5965" t="str">
        <f>C5965&amp;"-"&amp;COUNTIF(C$2:C5965,C5965)</f>
        <v>225778-2</v>
      </c>
      <c r="C5965">
        <v>225778</v>
      </c>
      <c r="D5965" s="57">
        <v>45308</v>
      </c>
      <c r="E5965" s="84" t="str">
        <f>F5965&amp;"-"&amp;COUNTIF($F$2:F5965,F5965)</f>
        <v>TEADIT-674</v>
      </c>
      <c r="F5965" s="84" t="str">
        <f t="shared" si="207"/>
        <v>TEADIT</v>
      </c>
      <c r="G5965" t="s">
        <v>8594</v>
      </c>
      <c r="H5965" s="62">
        <v>62948658000187</v>
      </c>
      <c r="I5965" t="s">
        <v>869</v>
      </c>
      <c r="J5965">
        <v>3</v>
      </c>
      <c r="K5965">
        <v>201.67</v>
      </c>
    </row>
    <row r="5966" spans="1:11" x14ac:dyDescent="0.25">
      <c r="A5966" t="s">
        <v>6009</v>
      </c>
      <c r="B5966" t="str">
        <f>C5966&amp;"-"&amp;COUNTIF(C$2:C5966,C5966)</f>
        <v>225778-3</v>
      </c>
      <c r="C5966">
        <v>225778</v>
      </c>
      <c r="D5966" s="57">
        <v>45308</v>
      </c>
      <c r="E5966" s="84" t="str">
        <f>F5966&amp;"-"&amp;COUNTIF($F$2:F5966,F5966)</f>
        <v>TEADIT-675</v>
      </c>
      <c r="F5966" s="84" t="str">
        <f t="shared" si="207"/>
        <v>TEADIT</v>
      </c>
      <c r="G5966" t="s">
        <v>8594</v>
      </c>
      <c r="H5966" s="62">
        <v>62948658000187</v>
      </c>
      <c r="I5966" t="s">
        <v>869</v>
      </c>
      <c r="J5966">
        <v>18</v>
      </c>
      <c r="K5966">
        <v>1419.16</v>
      </c>
    </row>
    <row r="5967" spans="1:11" x14ac:dyDescent="0.25">
      <c r="A5967" t="s">
        <v>6008</v>
      </c>
      <c r="B5967" t="str">
        <f>C5967&amp;"-"&amp;COUNTIF(C$2:C5967,C5967)</f>
        <v>225778-4</v>
      </c>
      <c r="C5967">
        <v>225778</v>
      </c>
      <c r="D5967" s="57">
        <v>45308</v>
      </c>
      <c r="E5967" s="84" t="str">
        <f>F5967&amp;"-"&amp;COUNTIF($F$2:F5967,F5967)</f>
        <v>TEADIT-676</v>
      </c>
      <c r="F5967" s="84" t="str">
        <f t="shared" si="207"/>
        <v>TEADIT</v>
      </c>
      <c r="G5967" t="s">
        <v>8594</v>
      </c>
      <c r="H5967" s="62">
        <v>62948658000187</v>
      </c>
      <c r="I5967" t="s">
        <v>869</v>
      </c>
      <c r="J5967">
        <v>15</v>
      </c>
      <c r="K5967">
        <v>2262.6</v>
      </c>
    </row>
    <row r="5968" spans="1:11" x14ac:dyDescent="0.25">
      <c r="A5968" t="s">
        <v>6008</v>
      </c>
      <c r="B5968" t="str">
        <f>C5968&amp;"-"&amp;COUNTIF(C$2:C5968,C5968)</f>
        <v>225778-5</v>
      </c>
      <c r="C5968">
        <v>225778</v>
      </c>
      <c r="D5968" s="57">
        <v>45308</v>
      </c>
      <c r="E5968" s="84" t="str">
        <f>F5968&amp;"-"&amp;COUNTIF($F$2:F5968,F5968)</f>
        <v>TEADIT-677</v>
      </c>
      <c r="F5968" s="84" t="str">
        <f t="shared" si="207"/>
        <v>TEADIT</v>
      </c>
      <c r="G5968" t="s">
        <v>8594</v>
      </c>
      <c r="H5968" s="62">
        <v>62948658000187</v>
      </c>
      <c r="I5968" t="s">
        <v>869</v>
      </c>
      <c r="J5968">
        <v>2</v>
      </c>
      <c r="K5968">
        <v>68.459999999999994</v>
      </c>
    </row>
    <row r="5969" spans="1:11" x14ac:dyDescent="0.25">
      <c r="A5969" t="s">
        <v>6009</v>
      </c>
      <c r="B5969" t="str">
        <f>C5969&amp;"-"&amp;COUNTIF(C$2:C5969,C5969)</f>
        <v>225778-6</v>
      </c>
      <c r="C5969">
        <v>225778</v>
      </c>
      <c r="D5969" s="57">
        <v>45308</v>
      </c>
      <c r="E5969" s="84" t="str">
        <f>F5969&amp;"-"&amp;COUNTIF($F$2:F5969,F5969)</f>
        <v>TEADIT-678</v>
      </c>
      <c r="F5969" s="84" t="str">
        <f t="shared" si="207"/>
        <v>TEADIT</v>
      </c>
      <c r="G5969" t="s">
        <v>8594</v>
      </c>
      <c r="H5969" s="62">
        <v>62948658000187</v>
      </c>
      <c r="I5969" t="s">
        <v>869</v>
      </c>
      <c r="J5969">
        <v>2</v>
      </c>
      <c r="K5969">
        <v>242.71</v>
      </c>
    </row>
    <row r="5970" spans="1:11" x14ac:dyDescent="0.25">
      <c r="A5970" t="s">
        <v>6009</v>
      </c>
      <c r="B5970" t="str">
        <f>C5970&amp;"-"&amp;COUNTIF(C$2:C5970,C5970)</f>
        <v>225778-7</v>
      </c>
      <c r="C5970">
        <v>225778</v>
      </c>
      <c r="D5970" s="57">
        <v>45308</v>
      </c>
      <c r="E5970" s="84" t="str">
        <f>F5970&amp;"-"&amp;COUNTIF($F$2:F5970,F5970)</f>
        <v>TEADIT-679</v>
      </c>
      <c r="F5970" s="84" t="str">
        <f t="shared" si="207"/>
        <v>TEADIT</v>
      </c>
      <c r="G5970" t="s">
        <v>8594</v>
      </c>
      <c r="H5970" s="62">
        <v>62948658000187</v>
      </c>
      <c r="I5970" t="s">
        <v>869</v>
      </c>
      <c r="J5970">
        <v>8</v>
      </c>
      <c r="K5970">
        <v>227.91</v>
      </c>
    </row>
    <row r="5971" spans="1:11" x14ac:dyDescent="0.25">
      <c r="A5971" t="s">
        <v>6009</v>
      </c>
      <c r="B5971" t="str">
        <f>C5971&amp;"-"&amp;COUNTIF(C$2:C5971,C5971)</f>
        <v>225778-8</v>
      </c>
      <c r="C5971">
        <v>225778</v>
      </c>
      <c r="D5971" s="57">
        <v>45308</v>
      </c>
      <c r="E5971" s="84" t="str">
        <f>F5971&amp;"-"&amp;COUNTIF($F$2:F5971,F5971)</f>
        <v>TEADIT-680</v>
      </c>
      <c r="F5971" s="84" t="str">
        <f t="shared" si="207"/>
        <v>TEADIT</v>
      </c>
      <c r="G5971" t="s">
        <v>8594</v>
      </c>
      <c r="H5971" s="62">
        <v>62948658000187</v>
      </c>
      <c r="I5971" t="s">
        <v>869</v>
      </c>
      <c r="J5971">
        <v>22</v>
      </c>
      <c r="K5971">
        <v>2231.92</v>
      </c>
    </row>
    <row r="5972" spans="1:11" x14ac:dyDescent="0.25">
      <c r="A5972" t="s">
        <v>6009</v>
      </c>
      <c r="B5972" t="str">
        <f>C5972&amp;"-"&amp;COUNTIF(C$2:C5972,C5972)</f>
        <v>225778-9</v>
      </c>
      <c r="C5972">
        <v>225778</v>
      </c>
      <c r="D5972" s="57">
        <v>45308</v>
      </c>
      <c r="E5972" s="84" t="str">
        <f>F5972&amp;"-"&amp;COUNTIF($F$2:F5972,F5972)</f>
        <v>TEADIT-681</v>
      </c>
      <c r="F5972" s="84" t="str">
        <f t="shared" si="207"/>
        <v>TEADIT</v>
      </c>
      <c r="G5972" t="s">
        <v>8594</v>
      </c>
      <c r="H5972" s="62">
        <v>62948658000187</v>
      </c>
      <c r="I5972" t="s">
        <v>869</v>
      </c>
      <c r="J5972">
        <v>10</v>
      </c>
      <c r="K5972">
        <v>507.95</v>
      </c>
    </row>
    <row r="5973" spans="1:11" x14ac:dyDescent="0.25">
      <c r="A5973" t="s">
        <v>6008</v>
      </c>
      <c r="B5973" t="str">
        <f>C5973&amp;"-"&amp;COUNTIF(C$2:C5973,C5973)</f>
        <v>225778-10</v>
      </c>
      <c r="C5973">
        <v>225778</v>
      </c>
      <c r="D5973" s="57">
        <v>45308</v>
      </c>
      <c r="E5973" s="84" t="str">
        <f>F5973&amp;"-"&amp;COUNTIF($F$2:F5973,F5973)</f>
        <v>TEADIT-682</v>
      </c>
      <c r="F5973" s="84" t="str">
        <f t="shared" si="207"/>
        <v>TEADIT</v>
      </c>
      <c r="G5973" t="s">
        <v>8594</v>
      </c>
      <c r="H5973" s="62">
        <v>62948658000187</v>
      </c>
      <c r="I5973" t="s">
        <v>869</v>
      </c>
      <c r="J5973">
        <v>2</v>
      </c>
      <c r="K5973">
        <v>721.38</v>
      </c>
    </row>
    <row r="5974" spans="1:11" x14ac:dyDescent="0.25">
      <c r="A5974" t="s">
        <v>6008</v>
      </c>
      <c r="B5974" t="str">
        <f>C5974&amp;"-"&amp;COUNTIF(C$2:C5974,C5974)</f>
        <v>225778-11</v>
      </c>
      <c r="C5974">
        <v>225778</v>
      </c>
      <c r="D5974" s="57">
        <v>45308</v>
      </c>
      <c r="E5974" s="84" t="str">
        <f>F5974&amp;"-"&amp;COUNTIF($F$2:F5974,F5974)</f>
        <v>TEADIT-683</v>
      </c>
      <c r="F5974" s="84" t="str">
        <f t="shared" si="207"/>
        <v>TEADIT</v>
      </c>
      <c r="G5974" t="s">
        <v>8594</v>
      </c>
      <c r="H5974" s="62">
        <v>62948658000187</v>
      </c>
      <c r="I5974" t="s">
        <v>869</v>
      </c>
      <c r="J5974">
        <v>1</v>
      </c>
      <c r="K5974">
        <v>10.16</v>
      </c>
    </row>
    <row r="5975" spans="1:11" x14ac:dyDescent="0.25">
      <c r="A5975" t="s">
        <v>6008</v>
      </c>
      <c r="B5975" t="str">
        <f>C5975&amp;"-"&amp;COUNTIF(C$2:C5975,C5975)</f>
        <v>225778-12</v>
      </c>
      <c r="C5975">
        <v>225778</v>
      </c>
      <c r="D5975" s="57">
        <v>45308</v>
      </c>
      <c r="E5975" s="84" t="str">
        <f>F5975&amp;"-"&amp;COUNTIF($F$2:F5975,F5975)</f>
        <v>TEADIT-684</v>
      </c>
      <c r="F5975" s="84" t="str">
        <f t="shared" si="207"/>
        <v>TEADIT</v>
      </c>
      <c r="G5975" t="s">
        <v>8594</v>
      </c>
      <c r="H5975" s="62">
        <v>62948658000187</v>
      </c>
      <c r="I5975" t="s">
        <v>869</v>
      </c>
      <c r="J5975">
        <v>1</v>
      </c>
      <c r="K5975">
        <v>13.69</v>
      </c>
    </row>
    <row r="5976" spans="1:11" x14ac:dyDescent="0.25">
      <c r="A5976" t="s">
        <v>6004</v>
      </c>
      <c r="B5976" t="str">
        <f>C5976&amp;"-"&amp;COUNTIF(C$2:C5976,C5976)</f>
        <v>225779-1</v>
      </c>
      <c r="C5976">
        <v>225779</v>
      </c>
      <c r="D5976" s="57">
        <v>45308</v>
      </c>
      <c r="E5976" s="84" t="str">
        <f>F5976&amp;"-"&amp;COUNTIF($F$2:F5976,F5976)</f>
        <v>TEADIT-685</v>
      </c>
      <c r="F5976" s="84" t="str">
        <f t="shared" si="207"/>
        <v>TEADIT</v>
      </c>
      <c r="G5976" t="s">
        <v>8594</v>
      </c>
      <c r="H5976" s="62">
        <v>62948658000187</v>
      </c>
      <c r="I5976" t="s">
        <v>869</v>
      </c>
      <c r="J5976">
        <v>1</v>
      </c>
      <c r="K5976">
        <v>90.66</v>
      </c>
    </row>
    <row r="5977" spans="1:11" x14ac:dyDescent="0.25">
      <c r="A5977" t="s">
        <v>6024</v>
      </c>
      <c r="B5977" t="str">
        <f>C5977&amp;"-"&amp;COUNTIF(C$2:C5977,C5977)</f>
        <v>225779-2</v>
      </c>
      <c r="C5977">
        <v>225779</v>
      </c>
      <c r="D5977" s="57">
        <v>45308</v>
      </c>
      <c r="E5977" s="84" t="str">
        <f>F5977&amp;"-"&amp;COUNTIF($F$2:F5977,F5977)</f>
        <v>TEADIT-686</v>
      </c>
      <c r="F5977" s="84" t="str">
        <f t="shared" si="207"/>
        <v>TEADIT</v>
      </c>
      <c r="G5977" t="s">
        <v>8594</v>
      </c>
      <c r="H5977" s="62">
        <v>62948658000187</v>
      </c>
      <c r="I5977" t="s">
        <v>869</v>
      </c>
      <c r="J5977">
        <v>1</v>
      </c>
      <c r="K5977">
        <v>339.28</v>
      </c>
    </row>
    <row r="5978" spans="1:11" x14ac:dyDescent="0.25">
      <c r="A5978" t="s">
        <v>6018</v>
      </c>
      <c r="B5978" t="str">
        <f>C5978&amp;"-"&amp;COUNTIF(C$2:C5978,C5978)</f>
        <v>15702-1</v>
      </c>
      <c r="C5978">
        <v>15702</v>
      </c>
      <c r="D5978" s="57">
        <v>45309</v>
      </c>
      <c r="E5978" s="84" t="str">
        <f>F5978&amp;"-"&amp;COUNTIF($F$2:F5978,F5978)</f>
        <v>MSM-1</v>
      </c>
      <c r="F5978" s="84" t="str">
        <f t="shared" si="207"/>
        <v>MSM</v>
      </c>
      <c r="G5978" t="s">
        <v>8625</v>
      </c>
      <c r="H5978" s="62">
        <v>18289917000113</v>
      </c>
      <c r="I5978" t="s">
        <v>869</v>
      </c>
      <c r="J5978">
        <v>150</v>
      </c>
      <c r="K5978">
        <v>79.5</v>
      </c>
    </row>
    <row r="5979" spans="1:11" x14ac:dyDescent="0.25">
      <c r="A5979" t="s">
        <v>6027</v>
      </c>
      <c r="B5979" t="str">
        <f>C5979&amp;"-"&amp;COUNTIF(C$2:C5979,C5979)</f>
        <v>15702-2</v>
      </c>
      <c r="C5979">
        <v>15702</v>
      </c>
      <c r="D5979" s="57">
        <v>45309</v>
      </c>
      <c r="E5979" s="84" t="str">
        <f>F5979&amp;"-"&amp;COUNTIF($F$2:F5979,F5979)</f>
        <v>MSM-2</v>
      </c>
      <c r="F5979" s="84" t="str">
        <f t="shared" si="207"/>
        <v>MSM</v>
      </c>
      <c r="G5979" t="s">
        <v>8625</v>
      </c>
      <c r="H5979" s="62">
        <v>18289917000113</v>
      </c>
      <c r="I5979" t="s">
        <v>869</v>
      </c>
      <c r="J5979">
        <v>350</v>
      </c>
      <c r="K5979">
        <v>367.5</v>
      </c>
    </row>
    <row r="5980" spans="1:11" x14ac:dyDescent="0.25">
      <c r="A5980" t="s">
        <v>6027</v>
      </c>
      <c r="B5980" t="str">
        <f>C5980&amp;"-"&amp;COUNTIF(C$2:C5980,C5980)</f>
        <v>15702-3</v>
      </c>
      <c r="C5980">
        <v>15702</v>
      </c>
      <c r="D5980" s="57">
        <v>45309</v>
      </c>
      <c r="E5980" s="84" t="str">
        <f>F5980&amp;"-"&amp;COUNTIF($F$2:F5980,F5980)</f>
        <v>MSM-3</v>
      </c>
      <c r="F5980" s="84" t="str">
        <f t="shared" si="207"/>
        <v>MSM</v>
      </c>
      <c r="G5980" t="s">
        <v>8625</v>
      </c>
      <c r="H5980" s="62">
        <v>18289917000113</v>
      </c>
      <c r="I5980" t="s">
        <v>869</v>
      </c>
      <c r="J5980">
        <v>6900</v>
      </c>
      <c r="K5980">
        <v>4071</v>
      </c>
    </row>
    <row r="5981" spans="1:11" x14ac:dyDescent="0.25">
      <c r="A5981" t="s">
        <v>6030</v>
      </c>
      <c r="B5981" t="str">
        <f>C5981&amp;"-"&amp;COUNTIF(C$2:C5981,C5981)</f>
        <v>15702-4</v>
      </c>
      <c r="C5981">
        <v>15702</v>
      </c>
      <c r="D5981" s="57">
        <v>45309</v>
      </c>
      <c r="E5981" s="84" t="str">
        <f>F5981&amp;"-"&amp;COUNTIF($F$2:F5981,F5981)</f>
        <v>MSM-4</v>
      </c>
      <c r="F5981" s="84" t="str">
        <f t="shared" si="207"/>
        <v>MSM</v>
      </c>
      <c r="G5981" t="s">
        <v>8625</v>
      </c>
      <c r="H5981" s="62">
        <v>18289917000113</v>
      </c>
      <c r="I5981" t="s">
        <v>869</v>
      </c>
      <c r="J5981">
        <v>380</v>
      </c>
      <c r="K5981">
        <v>881.6</v>
      </c>
    </row>
    <row r="5982" spans="1:11" x14ac:dyDescent="0.25">
      <c r="A5982" t="s">
        <v>6030</v>
      </c>
      <c r="B5982" t="str">
        <f>C5982&amp;"-"&amp;COUNTIF(C$2:C5982,C5982)</f>
        <v>15702-5</v>
      </c>
      <c r="C5982">
        <v>15702</v>
      </c>
      <c r="D5982" s="57">
        <v>45309</v>
      </c>
      <c r="E5982" s="84" t="str">
        <f>F5982&amp;"-"&amp;COUNTIF($F$2:F5982,F5982)</f>
        <v>MSM-5</v>
      </c>
      <c r="F5982" s="84" t="str">
        <f t="shared" si="207"/>
        <v>MSM</v>
      </c>
      <c r="G5982" t="s">
        <v>8625</v>
      </c>
      <c r="H5982" s="62">
        <v>18289917000113</v>
      </c>
      <c r="I5982" t="s">
        <v>869</v>
      </c>
      <c r="J5982">
        <v>150</v>
      </c>
      <c r="K5982">
        <v>217.5</v>
      </c>
    </row>
    <row r="5983" spans="1:11" x14ac:dyDescent="0.25">
      <c r="A5983" t="s">
        <v>6027</v>
      </c>
      <c r="B5983" t="str">
        <f>C5983&amp;"-"&amp;COUNTIF(C$2:C5983,C5983)</f>
        <v>15702-6</v>
      </c>
      <c r="C5983">
        <v>15702</v>
      </c>
      <c r="D5983" s="57">
        <v>45309</v>
      </c>
      <c r="E5983" s="84" t="str">
        <f>F5983&amp;"-"&amp;COUNTIF($F$2:F5983,F5983)</f>
        <v>MSM-6</v>
      </c>
      <c r="F5983" s="84" t="str">
        <f t="shared" si="207"/>
        <v>MSM</v>
      </c>
      <c r="G5983" t="s">
        <v>8625</v>
      </c>
      <c r="H5983" s="62">
        <v>18289917000113</v>
      </c>
      <c r="I5983" t="s">
        <v>869</v>
      </c>
      <c r="J5983">
        <v>2100</v>
      </c>
      <c r="K5983">
        <v>462</v>
      </c>
    </row>
    <row r="5984" spans="1:11" x14ac:dyDescent="0.25">
      <c r="A5984" t="s">
        <v>6027</v>
      </c>
      <c r="B5984" t="str">
        <f>C5984&amp;"-"&amp;COUNTIF(C$2:C5984,C5984)</f>
        <v>15702-7</v>
      </c>
      <c r="C5984">
        <v>15702</v>
      </c>
      <c r="D5984" s="57">
        <v>45309</v>
      </c>
      <c r="E5984" s="84" t="str">
        <f>F5984&amp;"-"&amp;COUNTIF($F$2:F5984,F5984)</f>
        <v>MSM-7</v>
      </c>
      <c r="F5984" s="84" t="str">
        <f t="shared" si="207"/>
        <v>MSM</v>
      </c>
      <c r="G5984" t="s">
        <v>8625</v>
      </c>
      <c r="H5984" s="62">
        <v>18289917000113</v>
      </c>
      <c r="I5984" t="s">
        <v>869</v>
      </c>
      <c r="J5984">
        <v>250</v>
      </c>
      <c r="K5984">
        <v>90</v>
      </c>
    </row>
    <row r="5985" spans="1:11" x14ac:dyDescent="0.25">
      <c r="A5985" t="s">
        <v>6027</v>
      </c>
      <c r="B5985" t="str">
        <f>C5985&amp;"-"&amp;COUNTIF(C$2:C5985,C5985)</f>
        <v>15702-8</v>
      </c>
      <c r="C5985">
        <v>15702</v>
      </c>
      <c r="D5985" s="57">
        <v>45309</v>
      </c>
      <c r="E5985" s="84" t="str">
        <f>F5985&amp;"-"&amp;COUNTIF($F$2:F5985,F5985)</f>
        <v>MSM-8</v>
      </c>
      <c r="F5985" s="84" t="str">
        <f t="shared" si="207"/>
        <v>MSM</v>
      </c>
      <c r="G5985" t="s">
        <v>8625</v>
      </c>
      <c r="H5985" s="62">
        <v>18289917000113</v>
      </c>
      <c r="I5985" t="s">
        <v>869</v>
      </c>
      <c r="J5985">
        <v>250</v>
      </c>
      <c r="K5985">
        <v>30</v>
      </c>
    </row>
    <row r="5986" spans="1:11" x14ac:dyDescent="0.25">
      <c r="A5986" t="s">
        <v>6030</v>
      </c>
      <c r="B5986" t="str">
        <f>C5986&amp;"-"&amp;COUNTIF(C$2:C5986,C5986)</f>
        <v>15702-9</v>
      </c>
      <c r="C5986">
        <v>15702</v>
      </c>
      <c r="D5986" s="57">
        <v>45309</v>
      </c>
      <c r="E5986" s="84" t="str">
        <f>F5986&amp;"-"&amp;COUNTIF($F$2:F5986,F5986)</f>
        <v>MSM-9</v>
      </c>
      <c r="F5986" s="84" t="str">
        <f t="shared" si="207"/>
        <v>MSM</v>
      </c>
      <c r="G5986" t="s">
        <v>8625</v>
      </c>
      <c r="H5986" s="62">
        <v>18289917000113</v>
      </c>
      <c r="I5986" t="s">
        <v>869</v>
      </c>
      <c r="J5986">
        <v>3600</v>
      </c>
      <c r="K5986">
        <v>16056</v>
      </c>
    </row>
    <row r="5987" spans="1:11" x14ac:dyDescent="0.25">
      <c r="A5987" t="s">
        <v>6030</v>
      </c>
      <c r="B5987" t="str">
        <f>C5987&amp;"-"&amp;COUNTIF(C$2:C5987,C5987)</f>
        <v>15702-10</v>
      </c>
      <c r="C5987">
        <v>15702</v>
      </c>
      <c r="D5987" s="57">
        <v>45309</v>
      </c>
      <c r="E5987" s="84" t="str">
        <f>F5987&amp;"-"&amp;COUNTIF($F$2:F5987,F5987)</f>
        <v>MSM-10</v>
      </c>
      <c r="F5987" s="84" t="str">
        <f t="shared" si="207"/>
        <v>MSM</v>
      </c>
      <c r="G5987" t="s">
        <v>8625</v>
      </c>
      <c r="H5987" s="62">
        <v>18289917000113</v>
      </c>
      <c r="I5987" t="s">
        <v>869</v>
      </c>
      <c r="J5987">
        <v>200</v>
      </c>
      <c r="K5987">
        <v>1344</v>
      </c>
    </row>
    <row r="5988" spans="1:11" x14ac:dyDescent="0.25">
      <c r="A5988" t="s">
        <v>6030</v>
      </c>
      <c r="B5988" t="str">
        <f>C5988&amp;"-"&amp;COUNTIF(C$2:C5988,C5988)</f>
        <v>15702-11</v>
      </c>
      <c r="C5988">
        <v>15702</v>
      </c>
      <c r="D5988" s="57">
        <v>45309</v>
      </c>
      <c r="E5988" s="84" t="str">
        <f>F5988&amp;"-"&amp;COUNTIF($F$2:F5988,F5988)</f>
        <v>MSM-11</v>
      </c>
      <c r="F5988" s="84" t="str">
        <f t="shared" si="207"/>
        <v>MSM</v>
      </c>
      <c r="G5988" t="s">
        <v>8625</v>
      </c>
      <c r="H5988" s="62">
        <v>18289917000113</v>
      </c>
      <c r="I5988" t="s">
        <v>869</v>
      </c>
      <c r="J5988">
        <v>1000</v>
      </c>
      <c r="K5988">
        <v>1100</v>
      </c>
    </row>
    <row r="5989" spans="1:11" x14ac:dyDescent="0.25">
      <c r="A5989" t="s">
        <v>6027</v>
      </c>
      <c r="B5989" t="str">
        <f>C5989&amp;"-"&amp;COUNTIF(C$2:C5989,C5989)</f>
        <v>15702-12</v>
      </c>
      <c r="C5989">
        <v>15702</v>
      </c>
      <c r="D5989" s="57">
        <v>45309</v>
      </c>
      <c r="E5989" s="84" t="str">
        <f>F5989&amp;"-"&amp;COUNTIF($F$2:F5989,F5989)</f>
        <v>MSM-12</v>
      </c>
      <c r="F5989" s="84" t="str">
        <f t="shared" si="207"/>
        <v>MSM</v>
      </c>
      <c r="G5989" t="s">
        <v>8625</v>
      </c>
      <c r="H5989" s="62">
        <v>18289917000113</v>
      </c>
      <c r="I5989" t="s">
        <v>869</v>
      </c>
      <c r="J5989">
        <v>750</v>
      </c>
      <c r="K5989">
        <v>180</v>
      </c>
    </row>
    <row r="5990" spans="1:11" x14ac:dyDescent="0.25">
      <c r="A5990" t="s">
        <v>6030</v>
      </c>
      <c r="B5990" t="str">
        <f>C5990&amp;"-"&amp;COUNTIF(C$2:C5990,C5990)</f>
        <v>33411-1</v>
      </c>
      <c r="C5990">
        <v>33411</v>
      </c>
      <c r="D5990" s="57">
        <v>45310</v>
      </c>
      <c r="E5990" s="84" t="str">
        <f>F5990&amp;"-"&amp;COUNTIF($F$2:F5990,F5990)</f>
        <v>R-26</v>
      </c>
      <c r="F5990" s="84" t="str">
        <f t="shared" si="207"/>
        <v>R</v>
      </c>
      <c r="G5990" t="s">
        <v>8604</v>
      </c>
      <c r="H5990" s="62">
        <v>62821723000109</v>
      </c>
      <c r="I5990" t="s">
        <v>869</v>
      </c>
      <c r="J5990">
        <v>24</v>
      </c>
      <c r="K5990">
        <v>214.87</v>
      </c>
    </row>
    <row r="5991" spans="1:11" x14ac:dyDescent="0.25">
      <c r="A5991" t="s">
        <v>6030</v>
      </c>
      <c r="B5991" t="str">
        <f>C5991&amp;"-"&amp;COUNTIF(C$2:C5991,C5991)</f>
        <v>33411-2</v>
      </c>
      <c r="C5991">
        <v>33411</v>
      </c>
      <c r="D5991" s="57">
        <v>45310</v>
      </c>
      <c r="E5991" s="84" t="str">
        <f>F5991&amp;"-"&amp;COUNTIF($F$2:F5991,F5991)</f>
        <v>R-27</v>
      </c>
      <c r="F5991" s="84" t="str">
        <f t="shared" si="207"/>
        <v>R</v>
      </c>
      <c r="G5991" t="s">
        <v>8604</v>
      </c>
      <c r="H5991" s="62">
        <v>62821723000109</v>
      </c>
      <c r="I5991" t="s">
        <v>869</v>
      </c>
      <c r="J5991">
        <v>12</v>
      </c>
      <c r="K5991">
        <v>165.48</v>
      </c>
    </row>
    <row r="5992" spans="1:11" x14ac:dyDescent="0.25">
      <c r="A5992" t="s">
        <v>6026</v>
      </c>
      <c r="B5992" t="str">
        <f>C5992&amp;"-"&amp;COUNTIF(C$2:C5992,C5992)</f>
        <v>33411-3</v>
      </c>
      <c r="C5992">
        <v>33411</v>
      </c>
      <c r="D5992" s="57">
        <v>45310</v>
      </c>
      <c r="E5992" s="84" t="str">
        <f>F5992&amp;"-"&amp;COUNTIF($F$2:F5992,F5992)</f>
        <v>R-28</v>
      </c>
      <c r="F5992" s="84" t="str">
        <f t="shared" si="207"/>
        <v>R</v>
      </c>
      <c r="G5992" t="s">
        <v>8604</v>
      </c>
      <c r="H5992" s="62">
        <v>62821723000109</v>
      </c>
      <c r="I5992" t="s">
        <v>869</v>
      </c>
      <c r="J5992">
        <v>36</v>
      </c>
      <c r="K5992">
        <v>961.92</v>
      </c>
    </row>
    <row r="5993" spans="1:11" x14ac:dyDescent="0.25">
      <c r="A5993" t="s">
        <v>6030</v>
      </c>
      <c r="B5993" t="str">
        <f>C5993&amp;"-"&amp;COUNTIF(C$2:C5993,C5993)</f>
        <v>33411-4</v>
      </c>
      <c r="C5993">
        <v>33411</v>
      </c>
      <c r="D5993" s="57">
        <v>45310</v>
      </c>
      <c r="E5993" s="84" t="str">
        <f>F5993&amp;"-"&amp;COUNTIF($F$2:F5993,F5993)</f>
        <v>R-29</v>
      </c>
      <c r="F5993" s="84" t="str">
        <f t="shared" si="207"/>
        <v>R</v>
      </c>
      <c r="G5993" t="s">
        <v>8604</v>
      </c>
      <c r="H5993" s="62">
        <v>62821723000109</v>
      </c>
      <c r="I5993" t="s">
        <v>869</v>
      </c>
      <c r="J5993">
        <v>88</v>
      </c>
      <c r="K5993">
        <v>584.72</v>
      </c>
    </row>
    <row r="5994" spans="1:11" x14ac:dyDescent="0.25">
      <c r="A5994" t="s">
        <v>6030</v>
      </c>
      <c r="B5994" t="str">
        <f>C5994&amp;"-"&amp;COUNTIF(C$2:C5994,C5994)</f>
        <v>33411-5</v>
      </c>
      <c r="C5994">
        <v>33411</v>
      </c>
      <c r="D5994" s="57">
        <v>45310</v>
      </c>
      <c r="E5994" s="84" t="str">
        <f>F5994&amp;"-"&amp;COUNTIF($F$2:F5994,F5994)</f>
        <v>R-30</v>
      </c>
      <c r="F5994" s="84" t="str">
        <f t="shared" si="207"/>
        <v>R</v>
      </c>
      <c r="G5994" t="s">
        <v>8604</v>
      </c>
      <c r="H5994" s="62">
        <v>62821723000109</v>
      </c>
      <c r="I5994" t="s">
        <v>869</v>
      </c>
      <c r="J5994">
        <v>12</v>
      </c>
      <c r="K5994">
        <v>109.44</v>
      </c>
    </row>
    <row r="5995" spans="1:11" x14ac:dyDescent="0.25">
      <c r="A5995" t="s">
        <v>6030</v>
      </c>
      <c r="B5995" t="str">
        <f>C5995&amp;"-"&amp;COUNTIF(C$2:C5995,C5995)</f>
        <v>33411-6</v>
      </c>
      <c r="C5995">
        <v>33411</v>
      </c>
      <c r="D5995" s="57">
        <v>45310</v>
      </c>
      <c r="E5995" s="84" t="str">
        <f>F5995&amp;"-"&amp;COUNTIF($F$2:F5995,F5995)</f>
        <v>R-31</v>
      </c>
      <c r="F5995" s="84" t="str">
        <f t="shared" si="207"/>
        <v>R</v>
      </c>
      <c r="G5995" t="s">
        <v>8604</v>
      </c>
      <c r="H5995" s="62">
        <v>62821723000109</v>
      </c>
      <c r="I5995" t="s">
        <v>869</v>
      </c>
      <c r="J5995">
        <v>116</v>
      </c>
      <c r="K5995">
        <v>551</v>
      </c>
    </row>
    <row r="5996" spans="1:11" x14ac:dyDescent="0.25">
      <c r="A5996" t="s">
        <v>6030</v>
      </c>
      <c r="B5996" t="str">
        <f>C5996&amp;"-"&amp;COUNTIF(C$2:C5996,C5996)</f>
        <v>33411-7</v>
      </c>
      <c r="C5996">
        <v>33411</v>
      </c>
      <c r="D5996" s="57">
        <v>45310</v>
      </c>
      <c r="E5996" s="84" t="str">
        <f>F5996&amp;"-"&amp;COUNTIF($F$2:F5996,F5996)</f>
        <v>R-32</v>
      </c>
      <c r="F5996" s="84" t="str">
        <f t="shared" si="207"/>
        <v>R</v>
      </c>
      <c r="G5996" t="s">
        <v>8604</v>
      </c>
      <c r="H5996" s="62">
        <v>62821723000109</v>
      </c>
      <c r="I5996" t="s">
        <v>869</v>
      </c>
      <c r="J5996">
        <v>16</v>
      </c>
      <c r="K5996">
        <v>300</v>
      </c>
    </row>
    <row r="5997" spans="1:11" x14ac:dyDescent="0.25">
      <c r="A5997" t="s">
        <v>6030</v>
      </c>
      <c r="B5997" t="str">
        <f>C5997&amp;"-"&amp;COUNTIF(C$2:C5997,C5997)</f>
        <v>33411-8</v>
      </c>
      <c r="C5997">
        <v>33411</v>
      </c>
      <c r="D5997" s="57">
        <v>45310</v>
      </c>
      <c r="E5997" s="84" t="str">
        <f>F5997&amp;"-"&amp;COUNTIF($F$2:F5997,F5997)</f>
        <v>R-33</v>
      </c>
      <c r="F5997" s="84" t="str">
        <f t="shared" si="207"/>
        <v>R</v>
      </c>
      <c r="G5997" t="s">
        <v>8604</v>
      </c>
      <c r="H5997" s="62">
        <v>62821723000109</v>
      </c>
      <c r="I5997" t="s">
        <v>869</v>
      </c>
      <c r="J5997">
        <v>32</v>
      </c>
      <c r="K5997">
        <v>817.6</v>
      </c>
    </row>
    <row r="5998" spans="1:11" x14ac:dyDescent="0.25">
      <c r="A5998" t="s">
        <v>6030</v>
      </c>
      <c r="B5998" t="str">
        <f>C5998&amp;"-"&amp;COUNTIF(C$2:C5998,C5998)</f>
        <v>33411-9</v>
      </c>
      <c r="C5998">
        <v>33411</v>
      </c>
      <c r="D5998" s="57">
        <v>45310</v>
      </c>
      <c r="E5998" s="84" t="str">
        <f>F5998&amp;"-"&amp;COUNTIF($F$2:F5998,F5998)</f>
        <v>R-34</v>
      </c>
      <c r="F5998" s="84" t="str">
        <f t="shared" si="207"/>
        <v>R</v>
      </c>
      <c r="G5998" t="s">
        <v>8604</v>
      </c>
      <c r="H5998" s="62">
        <v>62821723000109</v>
      </c>
      <c r="I5998" t="s">
        <v>869</v>
      </c>
      <c r="J5998">
        <v>4</v>
      </c>
      <c r="K5998">
        <v>32.4</v>
      </c>
    </row>
    <row r="5999" spans="1:11" x14ac:dyDescent="0.25">
      <c r="A5999" t="s">
        <v>6030</v>
      </c>
      <c r="B5999" t="str">
        <f>C5999&amp;"-"&amp;COUNTIF(C$2:C5999,C5999)</f>
        <v>33411-10</v>
      </c>
      <c r="C5999">
        <v>33411</v>
      </c>
      <c r="D5999" s="57">
        <v>45310</v>
      </c>
      <c r="E5999" s="84" t="str">
        <f>F5999&amp;"-"&amp;COUNTIF($F$2:F5999,F5999)</f>
        <v>R-35</v>
      </c>
      <c r="F5999" s="84" t="str">
        <f t="shared" si="207"/>
        <v>R</v>
      </c>
      <c r="G5999" t="s">
        <v>8604</v>
      </c>
      <c r="H5999" s="62">
        <v>62821723000109</v>
      </c>
      <c r="I5999" t="s">
        <v>869</v>
      </c>
      <c r="J5999">
        <v>32</v>
      </c>
      <c r="K5999">
        <v>440.64</v>
      </c>
    </row>
    <row r="6000" spans="1:11" x14ac:dyDescent="0.25">
      <c r="A6000" t="s">
        <v>6030</v>
      </c>
      <c r="B6000" t="str">
        <f>C6000&amp;"-"&amp;COUNTIF(C$2:C6000,C6000)</f>
        <v>33411-11</v>
      </c>
      <c r="C6000">
        <v>33411</v>
      </c>
      <c r="D6000" s="57">
        <v>45310</v>
      </c>
      <c r="E6000" s="84" t="str">
        <f>F6000&amp;"-"&amp;COUNTIF($F$2:F6000,F6000)</f>
        <v>R-36</v>
      </c>
      <c r="F6000" s="84" t="str">
        <f t="shared" si="207"/>
        <v>R</v>
      </c>
      <c r="G6000" t="s">
        <v>8604</v>
      </c>
      <c r="H6000" s="62">
        <v>62821723000109</v>
      </c>
      <c r="I6000" t="s">
        <v>869</v>
      </c>
      <c r="J6000">
        <v>124</v>
      </c>
      <c r="K6000">
        <v>1064.48</v>
      </c>
    </row>
    <row r="6001" spans="1:11" x14ac:dyDescent="0.25">
      <c r="A6001" t="s">
        <v>6030</v>
      </c>
      <c r="B6001" t="str">
        <f>C6001&amp;"-"&amp;COUNTIF(C$2:C6001,C6001)</f>
        <v>33411-12</v>
      </c>
      <c r="C6001">
        <v>33411</v>
      </c>
      <c r="D6001" s="57">
        <v>45310</v>
      </c>
      <c r="E6001" s="84" t="str">
        <f>F6001&amp;"-"&amp;COUNTIF($F$2:F6001,F6001)</f>
        <v>R-37</v>
      </c>
      <c r="F6001" s="84" t="str">
        <f t="shared" si="207"/>
        <v>R</v>
      </c>
      <c r="G6001" t="s">
        <v>8604</v>
      </c>
      <c r="H6001" s="62">
        <v>62821723000109</v>
      </c>
      <c r="I6001" t="s">
        <v>869</v>
      </c>
      <c r="J6001">
        <v>16</v>
      </c>
      <c r="K6001">
        <v>109.57</v>
      </c>
    </row>
    <row r="6002" spans="1:11" x14ac:dyDescent="0.25">
      <c r="A6002" t="s">
        <v>6030</v>
      </c>
      <c r="B6002" t="str">
        <f>C6002&amp;"-"&amp;COUNTIF(C$2:C6002,C6002)</f>
        <v>33411-13</v>
      </c>
      <c r="C6002">
        <v>33411</v>
      </c>
      <c r="D6002" s="57">
        <v>45310</v>
      </c>
      <c r="E6002" s="84" t="str">
        <f>F6002&amp;"-"&amp;COUNTIF($F$2:F6002,F6002)</f>
        <v>R-38</v>
      </c>
      <c r="F6002" s="84" t="str">
        <f t="shared" si="207"/>
        <v>R</v>
      </c>
      <c r="G6002" t="s">
        <v>8604</v>
      </c>
      <c r="H6002" s="62">
        <v>62821723000109</v>
      </c>
      <c r="I6002" t="s">
        <v>869</v>
      </c>
      <c r="J6002">
        <v>28</v>
      </c>
      <c r="K6002">
        <v>237.72</v>
      </c>
    </row>
    <row r="6003" spans="1:11" x14ac:dyDescent="0.25">
      <c r="A6003" t="s">
        <v>6030</v>
      </c>
      <c r="B6003" t="str">
        <f>C6003&amp;"-"&amp;COUNTIF(C$2:C6003,C6003)</f>
        <v>33411-14</v>
      </c>
      <c r="C6003">
        <v>33411</v>
      </c>
      <c r="D6003" s="57">
        <v>45310</v>
      </c>
      <c r="E6003" s="84" t="str">
        <f>F6003&amp;"-"&amp;COUNTIF($F$2:F6003,F6003)</f>
        <v>R-39</v>
      </c>
      <c r="F6003" s="84" t="str">
        <f t="shared" si="207"/>
        <v>R</v>
      </c>
      <c r="G6003" t="s">
        <v>8604</v>
      </c>
      <c r="H6003" s="62">
        <v>62821723000109</v>
      </c>
      <c r="I6003" t="s">
        <v>869</v>
      </c>
      <c r="J6003">
        <v>76</v>
      </c>
      <c r="K6003">
        <v>594.17999999999995</v>
      </c>
    </row>
    <row r="6004" spans="1:11" x14ac:dyDescent="0.25">
      <c r="A6004" t="s">
        <v>6030</v>
      </c>
      <c r="B6004" t="str">
        <f>C6004&amp;"-"&amp;COUNTIF(C$2:C6004,C6004)</f>
        <v>33411-15</v>
      </c>
      <c r="C6004">
        <v>33411</v>
      </c>
      <c r="D6004" s="57">
        <v>45310</v>
      </c>
      <c r="E6004" s="84" t="str">
        <f>F6004&amp;"-"&amp;COUNTIF($F$2:F6004,F6004)</f>
        <v>R-40</v>
      </c>
      <c r="F6004" s="84" t="str">
        <f t="shared" si="207"/>
        <v>R</v>
      </c>
      <c r="G6004" t="s">
        <v>8604</v>
      </c>
      <c r="H6004" s="62">
        <v>62821723000109</v>
      </c>
      <c r="I6004" t="s">
        <v>869</v>
      </c>
      <c r="J6004">
        <v>228</v>
      </c>
      <c r="K6004">
        <v>813.87</v>
      </c>
    </row>
    <row r="6005" spans="1:11" x14ac:dyDescent="0.25">
      <c r="A6005" t="s">
        <v>6030</v>
      </c>
      <c r="B6005" t="str">
        <f>C6005&amp;"-"&amp;COUNTIF(C$2:C6005,C6005)</f>
        <v>33411-16</v>
      </c>
      <c r="C6005">
        <v>33411</v>
      </c>
      <c r="D6005" s="57">
        <v>45310</v>
      </c>
      <c r="E6005" s="84" t="str">
        <f>F6005&amp;"-"&amp;COUNTIF($F$2:F6005,F6005)</f>
        <v>R-41</v>
      </c>
      <c r="F6005" s="84" t="str">
        <f t="shared" si="207"/>
        <v>R</v>
      </c>
      <c r="G6005" t="s">
        <v>8604</v>
      </c>
      <c r="H6005" s="62">
        <v>62821723000109</v>
      </c>
      <c r="I6005" t="s">
        <v>869</v>
      </c>
      <c r="J6005">
        <v>28</v>
      </c>
      <c r="K6005">
        <v>1165.92</v>
      </c>
    </row>
    <row r="6006" spans="1:11" x14ac:dyDescent="0.25">
      <c r="A6006" t="s">
        <v>6030</v>
      </c>
      <c r="B6006" t="str">
        <f>C6006&amp;"-"&amp;COUNTIF(C$2:C6006,C6006)</f>
        <v>33411-17</v>
      </c>
      <c r="C6006">
        <v>33411</v>
      </c>
      <c r="D6006" s="57">
        <v>45310</v>
      </c>
      <c r="E6006" s="84" t="str">
        <f>F6006&amp;"-"&amp;COUNTIF($F$2:F6006,F6006)</f>
        <v>R-42</v>
      </c>
      <c r="F6006" s="84" t="str">
        <f t="shared" si="207"/>
        <v>R</v>
      </c>
      <c r="G6006" t="s">
        <v>8604</v>
      </c>
      <c r="H6006" s="62">
        <v>62821723000109</v>
      </c>
      <c r="I6006" t="s">
        <v>869</v>
      </c>
      <c r="J6006">
        <v>88</v>
      </c>
      <c r="K6006">
        <v>2351.36</v>
      </c>
    </row>
    <row r="6007" spans="1:11" x14ac:dyDescent="0.25">
      <c r="A6007" t="s">
        <v>6030</v>
      </c>
      <c r="B6007" t="str">
        <f>C6007&amp;"-"&amp;COUNTIF(C$2:C6007,C6007)</f>
        <v>33411-18</v>
      </c>
      <c r="C6007">
        <v>33411</v>
      </c>
      <c r="D6007" s="57">
        <v>45310</v>
      </c>
      <c r="E6007" s="84" t="str">
        <f>F6007&amp;"-"&amp;COUNTIF($F$2:F6007,F6007)</f>
        <v>R-43</v>
      </c>
      <c r="F6007" s="84" t="str">
        <f t="shared" si="207"/>
        <v>R</v>
      </c>
      <c r="G6007" t="s">
        <v>8604</v>
      </c>
      <c r="H6007" s="62">
        <v>62821723000109</v>
      </c>
      <c r="I6007" t="s">
        <v>869</v>
      </c>
      <c r="J6007">
        <v>16</v>
      </c>
      <c r="K6007">
        <v>356.18</v>
      </c>
    </row>
    <row r="6008" spans="1:11" x14ac:dyDescent="0.25">
      <c r="A6008" t="s">
        <v>6030</v>
      </c>
      <c r="B6008" t="str">
        <f>C6008&amp;"-"&amp;COUNTIF(C$2:C6008,C6008)</f>
        <v>33411-19</v>
      </c>
      <c r="C6008">
        <v>33411</v>
      </c>
      <c r="D6008" s="57">
        <v>45310</v>
      </c>
      <c r="E6008" s="84" t="str">
        <f>F6008&amp;"-"&amp;COUNTIF($F$2:F6008,F6008)</f>
        <v>R-44</v>
      </c>
      <c r="F6008" s="84" t="str">
        <f t="shared" si="207"/>
        <v>R</v>
      </c>
      <c r="G6008" t="s">
        <v>8604</v>
      </c>
      <c r="H6008" s="62">
        <v>62821723000109</v>
      </c>
      <c r="I6008" t="s">
        <v>869</v>
      </c>
      <c r="J6008">
        <v>48</v>
      </c>
      <c r="K6008">
        <v>920.03</v>
      </c>
    </row>
    <row r="6009" spans="1:11" x14ac:dyDescent="0.25">
      <c r="A6009" t="s">
        <v>6030</v>
      </c>
      <c r="B6009" t="str">
        <f>C6009&amp;"-"&amp;COUNTIF(C$2:C6009,C6009)</f>
        <v>33411-20</v>
      </c>
      <c r="C6009">
        <v>33411</v>
      </c>
      <c r="D6009" s="57">
        <v>45310</v>
      </c>
      <c r="E6009" s="84" t="str">
        <f>F6009&amp;"-"&amp;COUNTIF($F$2:F6009,F6009)</f>
        <v>R-45</v>
      </c>
      <c r="F6009" s="84" t="str">
        <f t="shared" si="207"/>
        <v>R</v>
      </c>
      <c r="G6009" t="s">
        <v>8604</v>
      </c>
      <c r="H6009" s="62">
        <v>62821723000109</v>
      </c>
      <c r="I6009" t="s">
        <v>869</v>
      </c>
      <c r="J6009">
        <v>88</v>
      </c>
      <c r="K6009">
        <v>1220.56</v>
      </c>
    </row>
    <row r="6010" spans="1:11" x14ac:dyDescent="0.25">
      <c r="A6010" t="s">
        <v>6030</v>
      </c>
      <c r="B6010" t="str">
        <f>C6010&amp;"-"&amp;COUNTIF(C$2:C6010,C6010)</f>
        <v>33411-21</v>
      </c>
      <c r="C6010">
        <v>33411</v>
      </c>
      <c r="D6010" s="57">
        <v>45310</v>
      </c>
      <c r="E6010" s="84" t="str">
        <f>F6010&amp;"-"&amp;COUNTIF($F$2:F6010,F6010)</f>
        <v>R-46</v>
      </c>
      <c r="F6010" s="84" t="str">
        <f t="shared" si="207"/>
        <v>R</v>
      </c>
      <c r="G6010" t="s">
        <v>8604</v>
      </c>
      <c r="H6010" s="62">
        <v>62821723000109</v>
      </c>
      <c r="I6010" t="s">
        <v>869</v>
      </c>
      <c r="J6010">
        <v>316</v>
      </c>
      <c r="K6010">
        <v>3555.63</v>
      </c>
    </row>
    <row r="6011" spans="1:11" x14ac:dyDescent="0.25">
      <c r="A6011" t="s">
        <v>6030</v>
      </c>
      <c r="B6011" t="str">
        <f>C6011&amp;"-"&amp;COUNTIF(C$2:C6011,C6011)</f>
        <v>33411-22</v>
      </c>
      <c r="C6011">
        <v>33411</v>
      </c>
      <c r="D6011" s="57">
        <v>45310</v>
      </c>
      <c r="E6011" s="84" t="str">
        <f>F6011&amp;"-"&amp;COUNTIF($F$2:F6011,F6011)</f>
        <v>R-47</v>
      </c>
      <c r="F6011" s="84" t="str">
        <f t="shared" si="207"/>
        <v>R</v>
      </c>
      <c r="G6011" t="s">
        <v>8604</v>
      </c>
      <c r="H6011" s="62">
        <v>62821723000109</v>
      </c>
      <c r="I6011" t="s">
        <v>869</v>
      </c>
      <c r="J6011">
        <v>52</v>
      </c>
      <c r="K6011">
        <v>370.73</v>
      </c>
    </row>
    <row r="6012" spans="1:11" x14ac:dyDescent="0.25">
      <c r="A6012" t="s">
        <v>6030</v>
      </c>
      <c r="B6012" t="str">
        <f>C6012&amp;"-"&amp;COUNTIF(C$2:C6012,C6012)</f>
        <v>33411-23</v>
      </c>
      <c r="C6012">
        <v>33411</v>
      </c>
      <c r="D6012" s="57">
        <v>45310</v>
      </c>
      <c r="E6012" s="84" t="str">
        <f>F6012&amp;"-"&amp;COUNTIF($F$2:F6012,F6012)</f>
        <v>R-48</v>
      </c>
      <c r="F6012" s="84" t="str">
        <f t="shared" si="207"/>
        <v>R</v>
      </c>
      <c r="G6012" t="s">
        <v>8604</v>
      </c>
      <c r="H6012" s="62">
        <v>62821723000109</v>
      </c>
      <c r="I6012" t="s">
        <v>869</v>
      </c>
      <c r="J6012">
        <v>28</v>
      </c>
      <c r="K6012">
        <v>401.42</v>
      </c>
    </row>
    <row r="6013" spans="1:11" x14ac:dyDescent="0.25">
      <c r="A6013" t="s">
        <v>6030</v>
      </c>
      <c r="B6013" t="str">
        <f>C6013&amp;"-"&amp;COUNTIF(C$2:C6013,C6013)</f>
        <v>33411-24</v>
      </c>
      <c r="C6013">
        <v>33411</v>
      </c>
      <c r="D6013" s="57">
        <v>45310</v>
      </c>
      <c r="E6013" s="84" t="str">
        <f>F6013&amp;"-"&amp;COUNTIF($F$2:F6013,F6013)</f>
        <v>R-49</v>
      </c>
      <c r="F6013" s="84" t="str">
        <f t="shared" si="207"/>
        <v>R</v>
      </c>
      <c r="G6013" t="s">
        <v>8604</v>
      </c>
      <c r="H6013" s="62">
        <v>62821723000109</v>
      </c>
      <c r="I6013" t="s">
        <v>869</v>
      </c>
      <c r="J6013">
        <v>28</v>
      </c>
      <c r="K6013">
        <v>211.4</v>
      </c>
    </row>
    <row r="6014" spans="1:11" x14ac:dyDescent="0.25">
      <c r="A6014" t="s">
        <v>6030</v>
      </c>
      <c r="B6014" t="str">
        <f>C6014&amp;"-"&amp;COUNTIF(C$2:C6014,C6014)</f>
        <v>33411-25</v>
      </c>
      <c r="C6014">
        <v>33411</v>
      </c>
      <c r="D6014" s="57">
        <v>45310</v>
      </c>
      <c r="E6014" s="84" t="str">
        <f>F6014&amp;"-"&amp;COUNTIF($F$2:F6014,F6014)</f>
        <v>R-50</v>
      </c>
      <c r="F6014" s="84" t="str">
        <f t="shared" si="207"/>
        <v>R</v>
      </c>
      <c r="G6014" t="s">
        <v>8604</v>
      </c>
      <c r="H6014" s="62">
        <v>62821723000109</v>
      </c>
      <c r="I6014" t="s">
        <v>869</v>
      </c>
      <c r="J6014">
        <v>20</v>
      </c>
      <c r="K6014">
        <v>160</v>
      </c>
    </row>
    <row r="6015" spans="1:11" x14ac:dyDescent="0.25">
      <c r="A6015" t="s">
        <v>6030</v>
      </c>
      <c r="B6015" t="str">
        <f>C6015&amp;"-"&amp;COUNTIF(C$2:C6015,C6015)</f>
        <v>33411-26</v>
      </c>
      <c r="C6015">
        <v>33411</v>
      </c>
      <c r="D6015" s="57">
        <v>45310</v>
      </c>
      <c r="E6015" s="84" t="str">
        <f>F6015&amp;"-"&amp;COUNTIF($F$2:F6015,F6015)</f>
        <v>R-51</v>
      </c>
      <c r="F6015" s="84" t="str">
        <f t="shared" si="207"/>
        <v>R</v>
      </c>
      <c r="G6015" t="s">
        <v>8604</v>
      </c>
      <c r="H6015" s="62">
        <v>62821723000109</v>
      </c>
      <c r="I6015" t="s">
        <v>869</v>
      </c>
      <c r="J6015">
        <v>28</v>
      </c>
      <c r="K6015">
        <v>1618.74</v>
      </c>
    </row>
    <row r="6016" spans="1:11" x14ac:dyDescent="0.25">
      <c r="A6016" t="s">
        <v>6030</v>
      </c>
      <c r="B6016" t="str">
        <f>C6016&amp;"-"&amp;COUNTIF(C$2:C6016,C6016)</f>
        <v>33411-27</v>
      </c>
      <c r="C6016">
        <v>33411</v>
      </c>
      <c r="D6016" s="57">
        <v>45310</v>
      </c>
      <c r="E6016" s="84" t="str">
        <f>F6016&amp;"-"&amp;COUNTIF($F$2:F6016,F6016)</f>
        <v>R-52</v>
      </c>
      <c r="F6016" s="84" t="str">
        <f t="shared" si="207"/>
        <v>R</v>
      </c>
      <c r="G6016" t="s">
        <v>8604</v>
      </c>
      <c r="H6016" s="62">
        <v>62821723000109</v>
      </c>
      <c r="I6016" t="s">
        <v>869</v>
      </c>
      <c r="J6016">
        <v>4</v>
      </c>
      <c r="K6016">
        <v>43.53</v>
      </c>
    </row>
    <row r="6017" spans="1:11" x14ac:dyDescent="0.25">
      <c r="A6017" t="s">
        <v>6030</v>
      </c>
      <c r="B6017" t="str">
        <f>C6017&amp;"-"&amp;COUNTIF(C$2:C6017,C6017)</f>
        <v>33411-28</v>
      </c>
      <c r="C6017">
        <v>33411</v>
      </c>
      <c r="D6017" s="57">
        <v>45310</v>
      </c>
      <c r="E6017" s="84" t="str">
        <f>F6017&amp;"-"&amp;COUNTIF($F$2:F6017,F6017)</f>
        <v>R-53</v>
      </c>
      <c r="F6017" s="84" t="str">
        <f t="shared" si="207"/>
        <v>R</v>
      </c>
      <c r="G6017" t="s">
        <v>8604</v>
      </c>
      <c r="H6017" s="62">
        <v>62821723000109</v>
      </c>
      <c r="I6017" t="s">
        <v>869</v>
      </c>
      <c r="J6017">
        <v>32</v>
      </c>
      <c r="K6017">
        <v>1378.56</v>
      </c>
    </row>
    <row r="6018" spans="1:11" x14ac:dyDescent="0.25">
      <c r="A6018" t="s">
        <v>6030</v>
      </c>
      <c r="B6018" t="str">
        <f>C6018&amp;"-"&amp;COUNTIF(C$2:C6018,C6018)</f>
        <v>33411-29</v>
      </c>
      <c r="C6018">
        <v>33411</v>
      </c>
      <c r="D6018" s="57">
        <v>45310</v>
      </c>
      <c r="E6018" s="84" t="str">
        <f>F6018&amp;"-"&amp;COUNTIF($F$2:F6018,F6018)</f>
        <v>R-54</v>
      </c>
      <c r="F6018" s="84" t="str">
        <f t="shared" si="207"/>
        <v>R</v>
      </c>
      <c r="G6018" t="s">
        <v>8604</v>
      </c>
      <c r="H6018" s="62">
        <v>62821723000109</v>
      </c>
      <c r="I6018" t="s">
        <v>869</v>
      </c>
      <c r="J6018">
        <v>36</v>
      </c>
      <c r="K6018">
        <v>312.52999999999997</v>
      </c>
    </row>
    <row r="6019" spans="1:11" x14ac:dyDescent="0.25">
      <c r="A6019" t="s">
        <v>6030</v>
      </c>
      <c r="B6019" t="str">
        <f>C6019&amp;"-"&amp;COUNTIF(C$2:C6019,C6019)</f>
        <v>33411-30</v>
      </c>
      <c r="C6019">
        <v>33411</v>
      </c>
      <c r="D6019" s="57">
        <v>45310</v>
      </c>
      <c r="E6019" s="84" t="str">
        <f>F6019&amp;"-"&amp;COUNTIF($F$2:F6019,F6019)</f>
        <v>R-55</v>
      </c>
      <c r="F6019" s="84" t="str">
        <f t="shared" ref="F6019:F6082" si="208">LEFT(G6019,SEARCH(" ",G6019)-1)</f>
        <v>R</v>
      </c>
      <c r="G6019" t="s">
        <v>8604</v>
      </c>
      <c r="H6019" s="62">
        <v>62821723000109</v>
      </c>
      <c r="I6019" t="s">
        <v>869</v>
      </c>
      <c r="J6019">
        <v>28</v>
      </c>
      <c r="K6019">
        <v>2449.83</v>
      </c>
    </row>
    <row r="6020" spans="1:11" x14ac:dyDescent="0.25">
      <c r="A6020" t="s">
        <v>6030</v>
      </c>
      <c r="B6020" t="str">
        <f>C6020&amp;"-"&amp;COUNTIF(C$2:C6020,C6020)</f>
        <v>33411-31</v>
      </c>
      <c r="C6020">
        <v>33411</v>
      </c>
      <c r="D6020" s="57">
        <v>45310</v>
      </c>
      <c r="E6020" s="84" t="str">
        <f>F6020&amp;"-"&amp;COUNTIF($F$2:F6020,F6020)</f>
        <v>R-56</v>
      </c>
      <c r="F6020" s="84" t="str">
        <f t="shared" si="208"/>
        <v>R</v>
      </c>
      <c r="G6020" t="s">
        <v>8604</v>
      </c>
      <c r="H6020" s="62">
        <v>62821723000109</v>
      </c>
      <c r="I6020" t="s">
        <v>869</v>
      </c>
      <c r="J6020">
        <v>24</v>
      </c>
      <c r="K6020">
        <v>197.28</v>
      </c>
    </row>
    <row r="6021" spans="1:11" x14ac:dyDescent="0.25">
      <c r="A6021" t="s">
        <v>6030</v>
      </c>
      <c r="B6021" t="str">
        <f>C6021&amp;"-"&amp;COUNTIF(C$2:C6021,C6021)</f>
        <v>33411-32</v>
      </c>
      <c r="C6021">
        <v>33411</v>
      </c>
      <c r="D6021" s="57">
        <v>45310</v>
      </c>
      <c r="E6021" s="84" t="str">
        <f>F6021&amp;"-"&amp;COUNTIF($F$2:F6021,F6021)</f>
        <v>R-57</v>
      </c>
      <c r="F6021" s="84" t="str">
        <f t="shared" si="208"/>
        <v>R</v>
      </c>
      <c r="G6021" t="s">
        <v>8604</v>
      </c>
      <c r="H6021" s="62">
        <v>62821723000109</v>
      </c>
      <c r="I6021" t="s">
        <v>869</v>
      </c>
      <c r="J6021">
        <v>48</v>
      </c>
      <c r="K6021">
        <v>441.6</v>
      </c>
    </row>
    <row r="6022" spans="1:11" x14ac:dyDescent="0.25">
      <c r="A6022" t="s">
        <v>6030</v>
      </c>
      <c r="B6022" t="str">
        <f>C6022&amp;"-"&amp;COUNTIF(C$2:C6022,C6022)</f>
        <v>33411-33</v>
      </c>
      <c r="C6022">
        <v>33411</v>
      </c>
      <c r="D6022" s="57">
        <v>45310</v>
      </c>
      <c r="E6022" s="84" t="str">
        <f>F6022&amp;"-"&amp;COUNTIF($F$2:F6022,F6022)</f>
        <v>R-58</v>
      </c>
      <c r="F6022" s="84" t="str">
        <f t="shared" si="208"/>
        <v>R</v>
      </c>
      <c r="G6022" t="s">
        <v>8604</v>
      </c>
      <c r="H6022" s="62">
        <v>62821723000109</v>
      </c>
      <c r="I6022" t="s">
        <v>869</v>
      </c>
      <c r="J6022">
        <v>28</v>
      </c>
      <c r="K6022">
        <v>2206.4</v>
      </c>
    </row>
    <row r="6023" spans="1:11" x14ac:dyDescent="0.25">
      <c r="A6023" t="s">
        <v>6030</v>
      </c>
      <c r="B6023" t="str">
        <f>C6023&amp;"-"&amp;COUNTIF(C$2:C6023,C6023)</f>
        <v>33411-34</v>
      </c>
      <c r="C6023">
        <v>33411</v>
      </c>
      <c r="D6023" s="57">
        <v>45310</v>
      </c>
      <c r="E6023" s="84" t="str">
        <f>F6023&amp;"-"&amp;COUNTIF($F$2:F6023,F6023)</f>
        <v>R-59</v>
      </c>
      <c r="F6023" s="84" t="str">
        <f t="shared" si="208"/>
        <v>R</v>
      </c>
      <c r="G6023" t="s">
        <v>8604</v>
      </c>
      <c r="H6023" s="62">
        <v>62821723000109</v>
      </c>
      <c r="I6023" t="s">
        <v>869</v>
      </c>
      <c r="J6023">
        <v>8</v>
      </c>
      <c r="K6023">
        <v>115.36</v>
      </c>
    </row>
    <row r="6024" spans="1:11" x14ac:dyDescent="0.25">
      <c r="A6024" t="s">
        <v>6030</v>
      </c>
      <c r="B6024" t="str">
        <f>C6024&amp;"-"&amp;COUNTIF(C$2:C6024,C6024)</f>
        <v>33411-35</v>
      </c>
      <c r="C6024">
        <v>33411</v>
      </c>
      <c r="D6024" s="57">
        <v>45310</v>
      </c>
      <c r="E6024" s="84" t="str">
        <f>F6024&amp;"-"&amp;COUNTIF($F$2:F6024,F6024)</f>
        <v>R-60</v>
      </c>
      <c r="F6024" s="84" t="str">
        <f t="shared" si="208"/>
        <v>R</v>
      </c>
      <c r="G6024" t="s">
        <v>8604</v>
      </c>
      <c r="H6024" s="62">
        <v>62821723000109</v>
      </c>
      <c r="I6024" t="s">
        <v>869</v>
      </c>
      <c r="J6024">
        <v>36</v>
      </c>
      <c r="K6024">
        <v>134.44</v>
      </c>
    </row>
    <row r="6025" spans="1:11" x14ac:dyDescent="0.25">
      <c r="A6025" t="s">
        <v>6030</v>
      </c>
      <c r="B6025" t="str">
        <f>C6025&amp;"-"&amp;COUNTIF(C$2:C6025,C6025)</f>
        <v>33411-36</v>
      </c>
      <c r="C6025">
        <v>33411</v>
      </c>
      <c r="D6025" s="57">
        <v>45310</v>
      </c>
      <c r="E6025" s="84" t="str">
        <f>F6025&amp;"-"&amp;COUNTIF($F$2:F6025,F6025)</f>
        <v>R-61</v>
      </c>
      <c r="F6025" s="84" t="str">
        <f t="shared" si="208"/>
        <v>R</v>
      </c>
      <c r="G6025" t="s">
        <v>8604</v>
      </c>
      <c r="H6025" s="62">
        <v>62821723000109</v>
      </c>
      <c r="I6025" t="s">
        <v>869</v>
      </c>
      <c r="J6025">
        <v>16</v>
      </c>
      <c r="K6025">
        <v>943.68</v>
      </c>
    </row>
    <row r="6026" spans="1:11" x14ac:dyDescent="0.25">
      <c r="A6026" t="s">
        <v>6030</v>
      </c>
      <c r="B6026" t="str">
        <f>C6026&amp;"-"&amp;COUNTIF(C$2:C6026,C6026)</f>
        <v>33411-37</v>
      </c>
      <c r="C6026">
        <v>33411</v>
      </c>
      <c r="D6026" s="57">
        <v>45310</v>
      </c>
      <c r="E6026" s="84" t="str">
        <f>F6026&amp;"-"&amp;COUNTIF($F$2:F6026,F6026)</f>
        <v>R-62</v>
      </c>
      <c r="F6026" s="84" t="str">
        <f t="shared" si="208"/>
        <v>R</v>
      </c>
      <c r="G6026" t="s">
        <v>8604</v>
      </c>
      <c r="H6026" s="62">
        <v>62821723000109</v>
      </c>
      <c r="I6026" t="s">
        <v>869</v>
      </c>
      <c r="J6026">
        <v>72</v>
      </c>
      <c r="K6026">
        <v>334.08</v>
      </c>
    </row>
    <row r="6027" spans="1:11" x14ac:dyDescent="0.25">
      <c r="A6027" t="s">
        <v>6030</v>
      </c>
      <c r="B6027" t="str">
        <f>C6027&amp;"-"&amp;COUNTIF(C$2:C6027,C6027)</f>
        <v>33411-38</v>
      </c>
      <c r="C6027">
        <v>33411</v>
      </c>
      <c r="D6027" s="57">
        <v>45310</v>
      </c>
      <c r="E6027" s="84" t="str">
        <f>F6027&amp;"-"&amp;COUNTIF($F$2:F6027,F6027)</f>
        <v>R-63</v>
      </c>
      <c r="F6027" s="84" t="str">
        <f t="shared" si="208"/>
        <v>R</v>
      </c>
      <c r="G6027" t="s">
        <v>8604</v>
      </c>
      <c r="H6027" s="62">
        <v>62821723000109</v>
      </c>
      <c r="I6027" t="s">
        <v>869</v>
      </c>
      <c r="J6027">
        <v>16</v>
      </c>
      <c r="K6027">
        <v>297.60000000000002</v>
      </c>
    </row>
    <row r="6028" spans="1:11" x14ac:dyDescent="0.25">
      <c r="A6028" t="s">
        <v>6030</v>
      </c>
      <c r="B6028" t="str">
        <f>C6028&amp;"-"&amp;COUNTIF(C$2:C6028,C6028)</f>
        <v>33411-39</v>
      </c>
      <c r="C6028">
        <v>33411</v>
      </c>
      <c r="D6028" s="57">
        <v>45310</v>
      </c>
      <c r="E6028" s="84" t="str">
        <f>F6028&amp;"-"&amp;COUNTIF($F$2:F6028,F6028)</f>
        <v>R-64</v>
      </c>
      <c r="F6028" s="84" t="str">
        <f t="shared" si="208"/>
        <v>R</v>
      </c>
      <c r="G6028" t="s">
        <v>8604</v>
      </c>
      <c r="H6028" s="62">
        <v>62821723000109</v>
      </c>
      <c r="I6028" t="s">
        <v>869</v>
      </c>
      <c r="J6028">
        <v>936</v>
      </c>
      <c r="K6028">
        <v>6446.23</v>
      </c>
    </row>
    <row r="6029" spans="1:11" x14ac:dyDescent="0.25">
      <c r="A6029" t="s">
        <v>6030</v>
      </c>
      <c r="B6029" t="str">
        <f>C6029&amp;"-"&amp;COUNTIF(C$2:C6029,C6029)</f>
        <v>33411-40</v>
      </c>
      <c r="C6029">
        <v>33411</v>
      </c>
      <c r="D6029" s="57">
        <v>45310</v>
      </c>
      <c r="E6029" s="84" t="str">
        <f>F6029&amp;"-"&amp;COUNTIF($F$2:F6029,F6029)</f>
        <v>R-65</v>
      </c>
      <c r="F6029" s="84" t="str">
        <f t="shared" si="208"/>
        <v>R</v>
      </c>
      <c r="G6029" t="s">
        <v>8604</v>
      </c>
      <c r="H6029" s="62">
        <v>62821723000109</v>
      </c>
      <c r="I6029" t="s">
        <v>869</v>
      </c>
      <c r="J6029">
        <v>12</v>
      </c>
      <c r="K6029">
        <v>115.7</v>
      </c>
    </row>
    <row r="6030" spans="1:11" x14ac:dyDescent="0.25">
      <c r="A6030" t="s">
        <v>6030</v>
      </c>
      <c r="B6030" t="str">
        <f>C6030&amp;"-"&amp;COUNTIF(C$2:C6030,C6030)</f>
        <v>33411-41</v>
      </c>
      <c r="C6030">
        <v>33411</v>
      </c>
      <c r="D6030" s="57">
        <v>45310</v>
      </c>
      <c r="E6030" s="84" t="str">
        <f>F6030&amp;"-"&amp;COUNTIF($F$2:F6030,F6030)</f>
        <v>R-66</v>
      </c>
      <c r="F6030" s="84" t="str">
        <f t="shared" si="208"/>
        <v>R</v>
      </c>
      <c r="G6030" t="s">
        <v>8604</v>
      </c>
      <c r="H6030" s="62">
        <v>62821723000109</v>
      </c>
      <c r="I6030" t="s">
        <v>869</v>
      </c>
      <c r="J6030">
        <v>8</v>
      </c>
      <c r="K6030">
        <v>88.4</v>
      </c>
    </row>
    <row r="6031" spans="1:11" x14ac:dyDescent="0.25">
      <c r="A6031" t="s">
        <v>6030</v>
      </c>
      <c r="B6031" t="str">
        <f>C6031&amp;"-"&amp;COUNTIF(C$2:C6031,C6031)</f>
        <v>33412-1</v>
      </c>
      <c r="C6031">
        <v>33412</v>
      </c>
      <c r="D6031" s="57">
        <v>45310</v>
      </c>
      <c r="E6031" s="84" t="str">
        <f>F6031&amp;"-"&amp;COUNTIF($F$2:F6031,F6031)</f>
        <v>R-67</v>
      </c>
      <c r="F6031" s="84" t="str">
        <f t="shared" si="208"/>
        <v>R</v>
      </c>
      <c r="G6031" t="s">
        <v>8604</v>
      </c>
      <c r="H6031" s="62">
        <v>62821723000109</v>
      </c>
      <c r="I6031" t="s">
        <v>869</v>
      </c>
      <c r="J6031">
        <v>52</v>
      </c>
      <c r="K6031">
        <v>11893.96</v>
      </c>
    </row>
    <row r="6032" spans="1:11" x14ac:dyDescent="0.25">
      <c r="A6032" t="s">
        <v>6030</v>
      </c>
      <c r="B6032" t="str">
        <f>C6032&amp;"-"&amp;COUNTIF(C$2:C6032,C6032)</f>
        <v>33412-2</v>
      </c>
      <c r="C6032">
        <v>33412</v>
      </c>
      <c r="D6032" s="57">
        <v>45310</v>
      </c>
      <c r="E6032" s="84" t="str">
        <f>F6032&amp;"-"&amp;COUNTIF($F$2:F6032,F6032)</f>
        <v>R-68</v>
      </c>
      <c r="F6032" s="84" t="str">
        <f t="shared" si="208"/>
        <v>R</v>
      </c>
      <c r="G6032" t="s">
        <v>8604</v>
      </c>
      <c r="H6032" s="62">
        <v>62821723000109</v>
      </c>
      <c r="I6032" t="s">
        <v>869</v>
      </c>
      <c r="J6032">
        <v>8</v>
      </c>
      <c r="K6032">
        <v>81.2</v>
      </c>
    </row>
    <row r="6033" spans="1:11" x14ac:dyDescent="0.25">
      <c r="A6033" t="s">
        <v>6030</v>
      </c>
      <c r="B6033" t="str">
        <f>C6033&amp;"-"&amp;COUNTIF(C$2:C6033,C6033)</f>
        <v>33412-3</v>
      </c>
      <c r="C6033">
        <v>33412</v>
      </c>
      <c r="D6033" s="57">
        <v>45310</v>
      </c>
      <c r="E6033" s="84" t="str">
        <f>F6033&amp;"-"&amp;COUNTIF($F$2:F6033,F6033)</f>
        <v>R-69</v>
      </c>
      <c r="F6033" s="84" t="str">
        <f t="shared" si="208"/>
        <v>R</v>
      </c>
      <c r="G6033" t="s">
        <v>8604</v>
      </c>
      <c r="H6033" s="62">
        <v>62821723000109</v>
      </c>
      <c r="I6033" t="s">
        <v>869</v>
      </c>
      <c r="J6033">
        <v>24</v>
      </c>
      <c r="K6033">
        <v>188.4</v>
      </c>
    </row>
    <row r="6034" spans="1:11" x14ac:dyDescent="0.25">
      <c r="A6034" t="s">
        <v>6030</v>
      </c>
      <c r="B6034" t="str">
        <f>C6034&amp;"-"&amp;COUNTIF(C$2:C6034,C6034)</f>
        <v>33412-4</v>
      </c>
      <c r="C6034">
        <v>33412</v>
      </c>
      <c r="D6034" s="57">
        <v>45310</v>
      </c>
      <c r="E6034" s="84" t="str">
        <f>F6034&amp;"-"&amp;COUNTIF($F$2:F6034,F6034)</f>
        <v>R-70</v>
      </c>
      <c r="F6034" s="84" t="str">
        <f t="shared" si="208"/>
        <v>R</v>
      </c>
      <c r="G6034" t="s">
        <v>8604</v>
      </c>
      <c r="H6034" s="62">
        <v>62821723000109</v>
      </c>
      <c r="I6034" t="s">
        <v>869</v>
      </c>
      <c r="J6034">
        <v>32</v>
      </c>
      <c r="K6034">
        <v>189.76</v>
      </c>
    </row>
    <row r="6035" spans="1:11" x14ac:dyDescent="0.25">
      <c r="A6035" t="s">
        <v>6030</v>
      </c>
      <c r="B6035" t="str">
        <f>C6035&amp;"-"&amp;COUNTIF(C$2:C6035,C6035)</f>
        <v>33412-5</v>
      </c>
      <c r="C6035">
        <v>33412</v>
      </c>
      <c r="D6035" s="57">
        <v>45310</v>
      </c>
      <c r="E6035" s="84" t="str">
        <f>F6035&amp;"-"&amp;COUNTIF($F$2:F6035,F6035)</f>
        <v>R-71</v>
      </c>
      <c r="F6035" s="84" t="str">
        <f t="shared" si="208"/>
        <v>R</v>
      </c>
      <c r="G6035" t="s">
        <v>8604</v>
      </c>
      <c r="H6035" s="62">
        <v>62821723000109</v>
      </c>
      <c r="I6035" t="s">
        <v>869</v>
      </c>
      <c r="J6035">
        <v>12</v>
      </c>
      <c r="K6035">
        <v>83.16</v>
      </c>
    </row>
    <row r="6036" spans="1:11" x14ac:dyDescent="0.25">
      <c r="A6036" t="s">
        <v>6030</v>
      </c>
      <c r="B6036" t="str">
        <f>C6036&amp;"-"&amp;COUNTIF(C$2:C6036,C6036)</f>
        <v>33412-6</v>
      </c>
      <c r="C6036">
        <v>33412</v>
      </c>
      <c r="D6036" s="57">
        <v>45310</v>
      </c>
      <c r="E6036" s="84" t="str">
        <f>F6036&amp;"-"&amp;COUNTIF($F$2:F6036,F6036)</f>
        <v>R-72</v>
      </c>
      <c r="F6036" s="84" t="str">
        <f t="shared" si="208"/>
        <v>R</v>
      </c>
      <c r="G6036" t="s">
        <v>8604</v>
      </c>
      <c r="H6036" s="62">
        <v>62821723000109</v>
      </c>
      <c r="I6036" t="s">
        <v>869</v>
      </c>
      <c r="J6036">
        <v>20</v>
      </c>
      <c r="K6036">
        <v>249</v>
      </c>
    </row>
    <row r="6037" spans="1:11" x14ac:dyDescent="0.25">
      <c r="A6037" t="s">
        <v>6030</v>
      </c>
      <c r="B6037" t="str">
        <f>C6037&amp;"-"&amp;COUNTIF(C$2:C6037,C6037)</f>
        <v>33412-7</v>
      </c>
      <c r="C6037">
        <v>33412</v>
      </c>
      <c r="D6037" s="57">
        <v>45310</v>
      </c>
      <c r="E6037" s="84" t="str">
        <f>F6037&amp;"-"&amp;COUNTIF($F$2:F6037,F6037)</f>
        <v>R-73</v>
      </c>
      <c r="F6037" s="84" t="str">
        <f t="shared" si="208"/>
        <v>R</v>
      </c>
      <c r="G6037" t="s">
        <v>8604</v>
      </c>
      <c r="H6037" s="62">
        <v>62821723000109</v>
      </c>
      <c r="I6037" t="s">
        <v>869</v>
      </c>
      <c r="J6037">
        <v>20</v>
      </c>
      <c r="K6037">
        <v>172</v>
      </c>
    </row>
    <row r="6038" spans="1:11" x14ac:dyDescent="0.25">
      <c r="A6038" t="s">
        <v>6030</v>
      </c>
      <c r="B6038" t="str">
        <f>C6038&amp;"-"&amp;COUNTIF(C$2:C6038,C6038)</f>
        <v>33412-8</v>
      </c>
      <c r="C6038">
        <v>33412</v>
      </c>
      <c r="D6038" s="57">
        <v>45310</v>
      </c>
      <c r="E6038" s="84" t="str">
        <f>F6038&amp;"-"&amp;COUNTIF($F$2:F6038,F6038)</f>
        <v>R-74</v>
      </c>
      <c r="F6038" s="84" t="str">
        <f t="shared" si="208"/>
        <v>R</v>
      </c>
      <c r="G6038" t="s">
        <v>8604</v>
      </c>
      <c r="H6038" s="62">
        <v>62821723000109</v>
      </c>
      <c r="I6038" t="s">
        <v>869</v>
      </c>
      <c r="J6038">
        <v>380</v>
      </c>
      <c r="K6038">
        <v>2508</v>
      </c>
    </row>
    <row r="6039" spans="1:11" x14ac:dyDescent="0.25">
      <c r="A6039" t="s">
        <v>6030</v>
      </c>
      <c r="B6039" t="str">
        <f>C6039&amp;"-"&amp;COUNTIF(C$2:C6039,C6039)</f>
        <v>33412-9</v>
      </c>
      <c r="C6039">
        <v>33412</v>
      </c>
      <c r="D6039" s="57">
        <v>45310</v>
      </c>
      <c r="E6039" s="84" t="str">
        <f>F6039&amp;"-"&amp;COUNTIF($F$2:F6039,F6039)</f>
        <v>R-75</v>
      </c>
      <c r="F6039" s="84" t="str">
        <f t="shared" si="208"/>
        <v>R</v>
      </c>
      <c r="G6039" t="s">
        <v>8604</v>
      </c>
      <c r="H6039" s="62">
        <v>62821723000109</v>
      </c>
      <c r="I6039" t="s">
        <v>869</v>
      </c>
      <c r="J6039">
        <v>48</v>
      </c>
      <c r="K6039">
        <v>302.39999999999998</v>
      </c>
    </row>
    <row r="6040" spans="1:11" x14ac:dyDescent="0.25">
      <c r="A6040" t="s">
        <v>6030</v>
      </c>
      <c r="B6040" t="str">
        <f>C6040&amp;"-"&amp;COUNTIF(C$2:C6040,C6040)</f>
        <v>33412-10</v>
      </c>
      <c r="C6040">
        <v>33412</v>
      </c>
      <c r="D6040" s="57">
        <v>45310</v>
      </c>
      <c r="E6040" s="84" t="str">
        <f>F6040&amp;"-"&amp;COUNTIF($F$2:F6040,F6040)</f>
        <v>R-76</v>
      </c>
      <c r="F6040" s="84" t="str">
        <f t="shared" si="208"/>
        <v>R</v>
      </c>
      <c r="G6040" t="s">
        <v>8604</v>
      </c>
      <c r="H6040" s="62">
        <v>62821723000109</v>
      </c>
      <c r="I6040" t="s">
        <v>869</v>
      </c>
      <c r="J6040">
        <v>68</v>
      </c>
      <c r="K6040">
        <v>309.39999999999998</v>
      </c>
    </row>
    <row r="6041" spans="1:11" x14ac:dyDescent="0.25">
      <c r="A6041" t="s">
        <v>6030</v>
      </c>
      <c r="B6041" t="str">
        <f>C6041&amp;"-"&amp;COUNTIF(C$2:C6041,C6041)</f>
        <v>33412-11</v>
      </c>
      <c r="C6041">
        <v>33412</v>
      </c>
      <c r="D6041" s="57">
        <v>45310</v>
      </c>
      <c r="E6041" s="84" t="str">
        <f>F6041&amp;"-"&amp;COUNTIF($F$2:F6041,F6041)</f>
        <v>R-77</v>
      </c>
      <c r="F6041" s="84" t="str">
        <f t="shared" si="208"/>
        <v>R</v>
      </c>
      <c r="G6041" t="s">
        <v>8604</v>
      </c>
      <c r="H6041" s="62">
        <v>62821723000109</v>
      </c>
      <c r="I6041" t="s">
        <v>869</v>
      </c>
      <c r="J6041">
        <v>56</v>
      </c>
      <c r="K6041">
        <v>347.2</v>
      </c>
    </row>
    <row r="6042" spans="1:11" x14ac:dyDescent="0.25">
      <c r="A6042" t="s">
        <v>6030</v>
      </c>
      <c r="B6042" t="str">
        <f>C6042&amp;"-"&amp;COUNTIF(C$2:C6042,C6042)</f>
        <v>33412-12</v>
      </c>
      <c r="C6042">
        <v>33412</v>
      </c>
      <c r="D6042" s="57">
        <v>45310</v>
      </c>
      <c r="E6042" s="84" t="str">
        <f>F6042&amp;"-"&amp;COUNTIF($F$2:F6042,F6042)</f>
        <v>R-78</v>
      </c>
      <c r="F6042" s="84" t="str">
        <f t="shared" si="208"/>
        <v>R</v>
      </c>
      <c r="G6042" t="s">
        <v>8604</v>
      </c>
      <c r="H6042" s="62">
        <v>62821723000109</v>
      </c>
      <c r="I6042" t="s">
        <v>869</v>
      </c>
      <c r="J6042">
        <v>60</v>
      </c>
      <c r="K6042">
        <v>1191.5999999999999</v>
      </c>
    </row>
    <row r="6043" spans="1:11" x14ac:dyDescent="0.25">
      <c r="A6043" t="s">
        <v>6030</v>
      </c>
      <c r="B6043" t="str">
        <f>C6043&amp;"-"&amp;COUNTIF(C$2:C6043,C6043)</f>
        <v>33412-13</v>
      </c>
      <c r="C6043">
        <v>33412</v>
      </c>
      <c r="D6043" s="57">
        <v>45310</v>
      </c>
      <c r="E6043" s="84" t="str">
        <f>F6043&amp;"-"&amp;COUNTIF($F$2:F6043,F6043)</f>
        <v>R-79</v>
      </c>
      <c r="F6043" s="84" t="str">
        <f t="shared" si="208"/>
        <v>R</v>
      </c>
      <c r="G6043" t="s">
        <v>8604</v>
      </c>
      <c r="H6043" s="62">
        <v>62821723000109</v>
      </c>
      <c r="I6043" t="s">
        <v>869</v>
      </c>
      <c r="J6043">
        <v>44</v>
      </c>
      <c r="K6043">
        <v>1581.36</v>
      </c>
    </row>
    <row r="6044" spans="1:11" x14ac:dyDescent="0.25">
      <c r="A6044" t="s">
        <v>6030</v>
      </c>
      <c r="B6044" t="str">
        <f>C6044&amp;"-"&amp;COUNTIF(C$2:C6044,C6044)</f>
        <v>33412-14</v>
      </c>
      <c r="C6044">
        <v>33412</v>
      </c>
      <c r="D6044" s="57">
        <v>45310</v>
      </c>
      <c r="E6044" s="84" t="str">
        <f>F6044&amp;"-"&amp;COUNTIF($F$2:F6044,F6044)</f>
        <v>R-80</v>
      </c>
      <c r="F6044" s="84" t="str">
        <f t="shared" si="208"/>
        <v>R</v>
      </c>
      <c r="G6044" t="s">
        <v>8604</v>
      </c>
      <c r="H6044" s="62">
        <v>62821723000109</v>
      </c>
      <c r="I6044" t="s">
        <v>869</v>
      </c>
      <c r="J6044">
        <v>56</v>
      </c>
      <c r="K6044">
        <v>1134.56</v>
      </c>
    </row>
    <row r="6045" spans="1:11" x14ac:dyDescent="0.25">
      <c r="A6045" t="s">
        <v>6030</v>
      </c>
      <c r="B6045" t="str">
        <f>C6045&amp;"-"&amp;COUNTIF(C$2:C6045,C6045)</f>
        <v>33412-15</v>
      </c>
      <c r="C6045">
        <v>33412</v>
      </c>
      <c r="D6045" s="57">
        <v>45310</v>
      </c>
      <c r="E6045" s="84" t="str">
        <f>F6045&amp;"-"&amp;COUNTIF($F$2:F6045,F6045)</f>
        <v>R-81</v>
      </c>
      <c r="F6045" s="84" t="str">
        <f t="shared" si="208"/>
        <v>R</v>
      </c>
      <c r="G6045" t="s">
        <v>8604</v>
      </c>
      <c r="H6045" s="62">
        <v>62821723000109</v>
      </c>
      <c r="I6045" t="s">
        <v>869</v>
      </c>
      <c r="J6045">
        <v>440</v>
      </c>
      <c r="K6045">
        <v>1575.2</v>
      </c>
    </row>
    <row r="6046" spans="1:11" x14ac:dyDescent="0.25">
      <c r="A6046" t="s">
        <v>6030</v>
      </c>
      <c r="B6046" t="str">
        <f>C6046&amp;"-"&amp;COUNTIF(C$2:C6046,C6046)</f>
        <v>33412-16</v>
      </c>
      <c r="C6046">
        <v>33412</v>
      </c>
      <c r="D6046" s="57">
        <v>45310</v>
      </c>
      <c r="E6046" s="84" t="str">
        <f>F6046&amp;"-"&amp;COUNTIF($F$2:F6046,F6046)</f>
        <v>R-82</v>
      </c>
      <c r="F6046" s="84" t="str">
        <f t="shared" si="208"/>
        <v>R</v>
      </c>
      <c r="G6046" t="s">
        <v>8604</v>
      </c>
      <c r="H6046" s="62">
        <v>62821723000109</v>
      </c>
      <c r="I6046" t="s">
        <v>869</v>
      </c>
      <c r="J6046">
        <v>8</v>
      </c>
      <c r="K6046">
        <v>121.6</v>
      </c>
    </row>
    <row r="6047" spans="1:11" x14ac:dyDescent="0.25">
      <c r="A6047" t="s">
        <v>6030</v>
      </c>
      <c r="B6047" t="str">
        <f>C6047&amp;"-"&amp;COUNTIF(C$2:C6047,C6047)</f>
        <v>33412-17</v>
      </c>
      <c r="C6047">
        <v>33412</v>
      </c>
      <c r="D6047" s="57">
        <v>45310</v>
      </c>
      <c r="E6047" s="84" t="str">
        <f>F6047&amp;"-"&amp;COUNTIF($F$2:F6047,F6047)</f>
        <v>R-83</v>
      </c>
      <c r="F6047" s="84" t="str">
        <f t="shared" si="208"/>
        <v>R</v>
      </c>
      <c r="G6047" t="s">
        <v>8604</v>
      </c>
      <c r="H6047" s="62">
        <v>62821723000109</v>
      </c>
      <c r="I6047" t="s">
        <v>869</v>
      </c>
      <c r="J6047">
        <v>12</v>
      </c>
      <c r="K6047">
        <v>82.8</v>
      </c>
    </row>
    <row r="6048" spans="1:11" x14ac:dyDescent="0.25">
      <c r="A6048" t="s">
        <v>6030</v>
      </c>
      <c r="B6048" t="str">
        <f>C6048&amp;"-"&amp;COUNTIF(C$2:C6048,C6048)</f>
        <v>33412-18</v>
      </c>
      <c r="C6048">
        <v>33412</v>
      </c>
      <c r="D6048" s="57">
        <v>45310</v>
      </c>
      <c r="E6048" s="84" t="str">
        <f>F6048&amp;"-"&amp;COUNTIF($F$2:F6048,F6048)</f>
        <v>R-84</v>
      </c>
      <c r="F6048" s="84" t="str">
        <f t="shared" si="208"/>
        <v>R</v>
      </c>
      <c r="G6048" t="s">
        <v>8604</v>
      </c>
      <c r="H6048" s="62">
        <v>62821723000109</v>
      </c>
      <c r="I6048" t="s">
        <v>869</v>
      </c>
      <c r="J6048">
        <v>72</v>
      </c>
      <c r="K6048">
        <v>486</v>
      </c>
    </row>
    <row r="6049" spans="1:11" x14ac:dyDescent="0.25">
      <c r="A6049" t="s">
        <v>6030</v>
      </c>
      <c r="B6049" t="str">
        <f>C6049&amp;"-"&amp;COUNTIF(C$2:C6049,C6049)</f>
        <v>33412-19</v>
      </c>
      <c r="C6049">
        <v>33412</v>
      </c>
      <c r="D6049" s="57">
        <v>45310</v>
      </c>
      <c r="E6049" s="84" t="str">
        <f>F6049&amp;"-"&amp;COUNTIF($F$2:F6049,F6049)</f>
        <v>R-85</v>
      </c>
      <c r="F6049" s="84" t="str">
        <f t="shared" si="208"/>
        <v>R</v>
      </c>
      <c r="G6049" t="s">
        <v>8604</v>
      </c>
      <c r="H6049" s="62">
        <v>62821723000109</v>
      </c>
      <c r="I6049" t="s">
        <v>869</v>
      </c>
      <c r="J6049">
        <v>4</v>
      </c>
      <c r="K6049">
        <v>19.2</v>
      </c>
    </row>
    <row r="6050" spans="1:11" x14ac:dyDescent="0.25">
      <c r="A6050" t="s">
        <v>6030</v>
      </c>
      <c r="B6050" t="str">
        <f>C6050&amp;"-"&amp;COUNTIF(C$2:C6050,C6050)</f>
        <v>33412-20</v>
      </c>
      <c r="C6050">
        <v>33412</v>
      </c>
      <c r="D6050" s="57">
        <v>45310</v>
      </c>
      <c r="E6050" s="84" t="str">
        <f>F6050&amp;"-"&amp;COUNTIF($F$2:F6050,F6050)</f>
        <v>R-86</v>
      </c>
      <c r="F6050" s="84" t="str">
        <f t="shared" si="208"/>
        <v>R</v>
      </c>
      <c r="G6050" t="s">
        <v>8604</v>
      </c>
      <c r="H6050" s="62">
        <v>62821723000109</v>
      </c>
      <c r="I6050" t="s">
        <v>869</v>
      </c>
      <c r="J6050">
        <v>16</v>
      </c>
      <c r="K6050">
        <v>174.4</v>
      </c>
    </row>
    <row r="6051" spans="1:11" x14ac:dyDescent="0.25">
      <c r="A6051" t="s">
        <v>6030</v>
      </c>
      <c r="B6051" t="str">
        <f>C6051&amp;"-"&amp;COUNTIF(C$2:C6051,C6051)</f>
        <v>33412-21</v>
      </c>
      <c r="C6051">
        <v>33412</v>
      </c>
      <c r="D6051" s="57">
        <v>45310</v>
      </c>
      <c r="E6051" s="84" t="str">
        <f>F6051&amp;"-"&amp;COUNTIF($F$2:F6051,F6051)</f>
        <v>R-87</v>
      </c>
      <c r="F6051" s="84" t="str">
        <f t="shared" si="208"/>
        <v>R</v>
      </c>
      <c r="G6051" t="s">
        <v>8604</v>
      </c>
      <c r="H6051" s="62">
        <v>62821723000109</v>
      </c>
      <c r="I6051" t="s">
        <v>869</v>
      </c>
      <c r="J6051">
        <v>52</v>
      </c>
      <c r="K6051">
        <v>180.44</v>
      </c>
    </row>
    <row r="6052" spans="1:11" x14ac:dyDescent="0.25">
      <c r="A6052" t="s">
        <v>6030</v>
      </c>
      <c r="B6052" t="str">
        <f>C6052&amp;"-"&amp;COUNTIF(C$2:C6052,C6052)</f>
        <v>33412-22</v>
      </c>
      <c r="C6052">
        <v>33412</v>
      </c>
      <c r="D6052" s="57">
        <v>45310</v>
      </c>
      <c r="E6052" s="84" t="str">
        <f>F6052&amp;"-"&amp;COUNTIF($F$2:F6052,F6052)</f>
        <v>R-88</v>
      </c>
      <c r="F6052" s="84" t="str">
        <f t="shared" si="208"/>
        <v>R</v>
      </c>
      <c r="G6052" t="s">
        <v>8604</v>
      </c>
      <c r="H6052" s="62">
        <v>62821723000109</v>
      </c>
      <c r="I6052" t="s">
        <v>869</v>
      </c>
      <c r="J6052">
        <v>8</v>
      </c>
      <c r="K6052">
        <v>61.68</v>
      </c>
    </row>
    <row r="6053" spans="1:11" x14ac:dyDescent="0.25">
      <c r="A6053" t="s">
        <v>6030</v>
      </c>
      <c r="B6053" t="str">
        <f>C6053&amp;"-"&amp;COUNTIF(C$2:C6053,C6053)</f>
        <v>33412-23</v>
      </c>
      <c r="C6053">
        <v>33412</v>
      </c>
      <c r="D6053" s="57">
        <v>45310</v>
      </c>
      <c r="E6053" s="84" t="str">
        <f>F6053&amp;"-"&amp;COUNTIF($F$2:F6053,F6053)</f>
        <v>R-89</v>
      </c>
      <c r="F6053" s="84" t="str">
        <f t="shared" si="208"/>
        <v>R</v>
      </c>
      <c r="G6053" t="s">
        <v>8604</v>
      </c>
      <c r="H6053" s="62">
        <v>62821723000109</v>
      </c>
      <c r="I6053" t="s">
        <v>869</v>
      </c>
      <c r="J6053">
        <v>8</v>
      </c>
      <c r="K6053">
        <v>72.400000000000006</v>
      </c>
    </row>
    <row r="6054" spans="1:11" x14ac:dyDescent="0.25">
      <c r="A6054" t="s">
        <v>6030</v>
      </c>
      <c r="B6054" t="str">
        <f>C6054&amp;"-"&amp;COUNTIF(C$2:C6054,C6054)</f>
        <v>33412-24</v>
      </c>
      <c r="C6054">
        <v>33412</v>
      </c>
      <c r="D6054" s="57">
        <v>45310</v>
      </c>
      <c r="E6054" s="84" t="str">
        <f>F6054&amp;"-"&amp;COUNTIF($F$2:F6054,F6054)</f>
        <v>R-90</v>
      </c>
      <c r="F6054" s="84" t="str">
        <f t="shared" si="208"/>
        <v>R</v>
      </c>
      <c r="G6054" t="s">
        <v>8604</v>
      </c>
      <c r="H6054" s="62">
        <v>62821723000109</v>
      </c>
      <c r="I6054" t="s">
        <v>869</v>
      </c>
      <c r="J6054">
        <v>4</v>
      </c>
      <c r="K6054">
        <v>28.6</v>
      </c>
    </row>
    <row r="6055" spans="1:11" x14ac:dyDescent="0.25">
      <c r="A6055" t="s">
        <v>6030</v>
      </c>
      <c r="B6055" t="str">
        <f>C6055&amp;"-"&amp;COUNTIF(C$2:C6055,C6055)</f>
        <v>33412-25</v>
      </c>
      <c r="C6055">
        <v>33412</v>
      </c>
      <c r="D6055" s="57">
        <v>45310</v>
      </c>
      <c r="E6055" s="84" t="str">
        <f>F6055&amp;"-"&amp;COUNTIF($F$2:F6055,F6055)</f>
        <v>R-91</v>
      </c>
      <c r="F6055" s="84" t="str">
        <f t="shared" si="208"/>
        <v>R</v>
      </c>
      <c r="G6055" t="s">
        <v>8604</v>
      </c>
      <c r="H6055" s="62">
        <v>62821723000109</v>
      </c>
      <c r="I6055" t="s">
        <v>869</v>
      </c>
      <c r="J6055">
        <v>16</v>
      </c>
      <c r="K6055">
        <v>61.6</v>
      </c>
    </row>
    <row r="6056" spans="1:11" x14ac:dyDescent="0.25">
      <c r="A6056" t="s">
        <v>6030</v>
      </c>
      <c r="B6056" t="str">
        <f>C6056&amp;"-"&amp;COUNTIF(C$2:C6056,C6056)</f>
        <v>33412-26</v>
      </c>
      <c r="C6056">
        <v>33412</v>
      </c>
      <c r="D6056" s="57">
        <v>45310</v>
      </c>
      <c r="E6056" s="84" t="str">
        <f>F6056&amp;"-"&amp;COUNTIF($F$2:F6056,F6056)</f>
        <v>R-92</v>
      </c>
      <c r="F6056" s="84" t="str">
        <f t="shared" si="208"/>
        <v>R</v>
      </c>
      <c r="G6056" t="s">
        <v>8604</v>
      </c>
      <c r="H6056" s="62">
        <v>62821723000109</v>
      </c>
      <c r="I6056" t="s">
        <v>869</v>
      </c>
      <c r="J6056">
        <v>8</v>
      </c>
      <c r="K6056">
        <v>88.4</v>
      </c>
    </row>
    <row r="6057" spans="1:11" x14ac:dyDescent="0.25">
      <c r="A6057" t="s">
        <v>6023</v>
      </c>
      <c r="B6057" t="str">
        <f>C6057&amp;"-"&amp;COUNTIF(C$2:C6057,C6057)</f>
        <v>27098-1</v>
      </c>
      <c r="C6057">
        <v>27098</v>
      </c>
      <c r="D6057" s="57">
        <v>45313</v>
      </c>
      <c r="E6057" s="84" t="str">
        <f>F6057&amp;"-"&amp;COUNTIF($F$2:F6057,F6057)</f>
        <v>G-2</v>
      </c>
      <c r="F6057" s="84" t="str">
        <f t="shared" si="208"/>
        <v>G</v>
      </c>
      <c r="G6057" t="s">
        <v>8603</v>
      </c>
      <c r="H6057" s="62">
        <v>14050990000187</v>
      </c>
      <c r="I6057" t="s">
        <v>869</v>
      </c>
      <c r="J6057">
        <v>400</v>
      </c>
      <c r="K6057">
        <v>3992</v>
      </c>
    </row>
    <row r="6058" spans="1:11" x14ac:dyDescent="0.25">
      <c r="A6058" t="s">
        <v>6005</v>
      </c>
      <c r="B6058" t="str">
        <f>C6058&amp;"-"&amp;COUNTIF(C$2:C6058,C6058)</f>
        <v>4-1</v>
      </c>
      <c r="C6058">
        <v>4</v>
      </c>
      <c r="D6058" s="57">
        <v>45313</v>
      </c>
      <c r="E6058" s="84" t="str">
        <f>F6058&amp;"-"&amp;COUNTIF($F$2:F6058,F6058)</f>
        <v>RMO-1</v>
      </c>
      <c r="F6058" s="84" t="str">
        <f t="shared" si="208"/>
        <v>RMO</v>
      </c>
      <c r="G6058" t="s">
        <v>8626</v>
      </c>
      <c r="H6058" s="62">
        <v>42623046000107</v>
      </c>
      <c r="I6058" t="s">
        <v>869</v>
      </c>
      <c r="J6058">
        <v>22876</v>
      </c>
      <c r="K6058">
        <v>9379.16</v>
      </c>
    </row>
    <row r="6059" spans="1:11" x14ac:dyDescent="0.25">
      <c r="A6059" t="s">
        <v>5992</v>
      </c>
      <c r="B6059" t="str">
        <f>C6059&amp;"-"&amp;COUNTIF(C$2:C6059,C6059)</f>
        <v>126293-1</v>
      </c>
      <c r="C6059">
        <v>126293</v>
      </c>
      <c r="D6059" s="57">
        <v>45314</v>
      </c>
      <c r="E6059" s="84" t="str">
        <f>F6059&amp;"-"&amp;COUNTIF($F$2:F6059,F6059)</f>
        <v>TECFLUX-5</v>
      </c>
      <c r="F6059" s="84" t="str">
        <f t="shared" si="208"/>
        <v>TECFLUX</v>
      </c>
      <c r="G6059" t="s">
        <v>8599</v>
      </c>
      <c r="H6059" s="62">
        <v>60933017000123</v>
      </c>
      <c r="I6059" t="s">
        <v>5984</v>
      </c>
      <c r="J6059">
        <v>156</v>
      </c>
      <c r="K6059">
        <v>34203</v>
      </c>
    </row>
    <row r="6060" spans="1:11" x14ac:dyDescent="0.25">
      <c r="A6060" t="s">
        <v>5992</v>
      </c>
      <c r="B6060" t="str">
        <f>C6060&amp;"-"&amp;COUNTIF(C$2:C6060,C6060)</f>
        <v>126293-2</v>
      </c>
      <c r="C6060">
        <v>126293</v>
      </c>
      <c r="D6060" s="57">
        <v>45314</v>
      </c>
      <c r="E6060" s="84" t="str">
        <f>F6060&amp;"-"&amp;COUNTIF($F$2:F6060,F6060)</f>
        <v>TECFLUX-6</v>
      </c>
      <c r="F6060" s="84" t="str">
        <f t="shared" si="208"/>
        <v>TECFLUX</v>
      </c>
      <c r="G6060" t="s">
        <v>8599</v>
      </c>
      <c r="H6060" s="62">
        <v>60933017000123</v>
      </c>
      <c r="I6060" t="s">
        <v>5984</v>
      </c>
      <c r="J6060">
        <v>12</v>
      </c>
      <c r="K6060">
        <v>1410.6</v>
      </c>
    </row>
    <row r="6061" spans="1:11" x14ac:dyDescent="0.25">
      <c r="A6061" t="s">
        <v>5961</v>
      </c>
      <c r="B6061" t="str">
        <f>C6061&amp;"-"&amp;COUNTIF(C$2:C6061,C6061)</f>
        <v>70545-1</v>
      </c>
      <c r="C6061">
        <v>70545</v>
      </c>
      <c r="D6061" s="57">
        <v>45314</v>
      </c>
      <c r="E6061" s="84" t="str">
        <f>F6061&amp;"-"&amp;COUNTIF($F$2:F6061,F6061)</f>
        <v>VOESTALPINE-49</v>
      </c>
      <c r="F6061" s="84" t="str">
        <f t="shared" si="208"/>
        <v>VOESTALPINE</v>
      </c>
      <c r="G6061" t="s">
        <v>8583</v>
      </c>
      <c r="H6061" s="62">
        <v>61479002000523</v>
      </c>
      <c r="I6061" t="s">
        <v>30</v>
      </c>
      <c r="J6061">
        <v>9525</v>
      </c>
      <c r="K6061">
        <v>272415</v>
      </c>
    </row>
    <row r="6062" spans="1:11" x14ac:dyDescent="0.25">
      <c r="A6062" t="s">
        <v>5978</v>
      </c>
      <c r="B6062" t="str">
        <f>C6062&amp;"-"&amp;COUNTIF(C$2:C6062,C6062)</f>
        <v>33465-1</v>
      </c>
      <c r="C6062">
        <v>33465</v>
      </c>
      <c r="D6062" s="57">
        <v>45315</v>
      </c>
      <c r="E6062" s="84" t="str">
        <f>F6062&amp;"-"&amp;COUNTIF($F$2:F6062,F6062)</f>
        <v>WK-271</v>
      </c>
      <c r="F6062" s="84" t="str">
        <f t="shared" si="208"/>
        <v>WK</v>
      </c>
      <c r="G6062" t="s">
        <v>8586</v>
      </c>
      <c r="H6062" s="62">
        <v>97434047000103</v>
      </c>
      <c r="I6062" t="s">
        <v>4726</v>
      </c>
      <c r="J6062">
        <v>176</v>
      </c>
      <c r="K6062">
        <v>86507.520000000004</v>
      </c>
    </row>
    <row r="6063" spans="1:11" x14ac:dyDescent="0.25">
      <c r="A6063" t="s">
        <v>5977</v>
      </c>
      <c r="B6063" t="str">
        <f>C6063&amp;"-"&amp;COUNTIF(C$2:C6063,C6063)</f>
        <v>33465-2</v>
      </c>
      <c r="C6063">
        <v>33465</v>
      </c>
      <c r="D6063" s="57">
        <v>45315</v>
      </c>
      <c r="E6063" s="84" t="str">
        <f>F6063&amp;"-"&amp;COUNTIF($F$2:F6063,F6063)</f>
        <v>WK-272</v>
      </c>
      <c r="F6063" s="84" t="str">
        <f t="shared" si="208"/>
        <v>WK</v>
      </c>
      <c r="G6063" t="s">
        <v>8586</v>
      </c>
      <c r="H6063" s="62">
        <v>97434047000103</v>
      </c>
      <c r="I6063" t="s">
        <v>4726</v>
      </c>
      <c r="J6063">
        <v>0.47</v>
      </c>
      <c r="K6063">
        <v>1285.92</v>
      </c>
    </row>
    <row r="6064" spans="1:11" x14ac:dyDescent="0.25">
      <c r="A6064" t="s">
        <v>5983</v>
      </c>
      <c r="B6064" t="str">
        <f>C6064&amp;"-"&amp;COUNTIF(C$2:C6064,C6064)</f>
        <v>33475-1</v>
      </c>
      <c r="C6064">
        <v>33475</v>
      </c>
      <c r="D6064" s="57">
        <v>45315</v>
      </c>
      <c r="E6064" s="84" t="str">
        <f>F6064&amp;"-"&amp;COUNTIF($F$2:F6064,F6064)</f>
        <v>WK-273</v>
      </c>
      <c r="F6064" s="84" t="str">
        <f t="shared" si="208"/>
        <v>WK</v>
      </c>
      <c r="G6064" t="s">
        <v>8586</v>
      </c>
      <c r="H6064" s="62">
        <v>97434047000103</v>
      </c>
      <c r="I6064" t="s">
        <v>5984</v>
      </c>
      <c r="J6064">
        <v>36</v>
      </c>
      <c r="K6064">
        <v>1029.54</v>
      </c>
    </row>
    <row r="6065" spans="1:11" x14ac:dyDescent="0.25">
      <c r="A6065" t="s">
        <v>5987</v>
      </c>
      <c r="B6065" t="str">
        <f>C6065&amp;"-"&amp;COUNTIF(C$2:C6065,C6065)</f>
        <v>33475-2</v>
      </c>
      <c r="C6065">
        <v>33475</v>
      </c>
      <c r="D6065" s="57">
        <v>45315</v>
      </c>
      <c r="E6065" s="84" t="str">
        <f>F6065&amp;"-"&amp;COUNTIF($F$2:F6065,F6065)</f>
        <v>WK-274</v>
      </c>
      <c r="F6065" s="84" t="str">
        <f t="shared" si="208"/>
        <v>WK</v>
      </c>
      <c r="G6065" t="s">
        <v>8586</v>
      </c>
      <c r="H6065" s="62">
        <v>97434047000103</v>
      </c>
      <c r="I6065" t="s">
        <v>5984</v>
      </c>
      <c r="J6065">
        <v>12</v>
      </c>
      <c r="K6065">
        <v>1889.28</v>
      </c>
    </row>
    <row r="6066" spans="1:11" x14ac:dyDescent="0.25">
      <c r="A6066" t="s">
        <v>5983</v>
      </c>
      <c r="B6066" t="str">
        <f>C6066&amp;"-"&amp;COUNTIF(C$2:C6066,C6066)</f>
        <v>33475-3</v>
      </c>
      <c r="C6066">
        <v>33475</v>
      </c>
      <c r="D6066" s="57">
        <v>45315</v>
      </c>
      <c r="E6066" s="84" t="str">
        <f>F6066&amp;"-"&amp;COUNTIF($F$2:F6066,F6066)</f>
        <v>WK-275</v>
      </c>
      <c r="F6066" s="84" t="str">
        <f t="shared" si="208"/>
        <v>WK</v>
      </c>
      <c r="G6066" t="s">
        <v>8586</v>
      </c>
      <c r="H6066" s="62">
        <v>97434047000103</v>
      </c>
      <c r="I6066" t="s">
        <v>5984</v>
      </c>
      <c r="J6066">
        <v>6</v>
      </c>
      <c r="K6066">
        <v>276.48</v>
      </c>
    </row>
    <row r="6067" spans="1:11" x14ac:dyDescent="0.25">
      <c r="A6067" t="s">
        <v>5989</v>
      </c>
      <c r="B6067" t="str">
        <f>C6067&amp;"-"&amp;COUNTIF(C$2:C6067,C6067)</f>
        <v>33475-4</v>
      </c>
      <c r="C6067">
        <v>33475</v>
      </c>
      <c r="D6067" s="57">
        <v>45315</v>
      </c>
      <c r="E6067" s="84" t="str">
        <f>F6067&amp;"-"&amp;COUNTIF($F$2:F6067,F6067)</f>
        <v>WK-276</v>
      </c>
      <c r="F6067" s="84" t="str">
        <f t="shared" si="208"/>
        <v>WK</v>
      </c>
      <c r="G6067" t="s">
        <v>8586</v>
      </c>
      <c r="H6067" s="62">
        <v>97434047000103</v>
      </c>
      <c r="I6067" t="s">
        <v>5984</v>
      </c>
      <c r="J6067">
        <v>18</v>
      </c>
      <c r="K6067">
        <v>6287.33</v>
      </c>
    </row>
    <row r="6068" spans="1:11" x14ac:dyDescent="0.25">
      <c r="A6068" t="s">
        <v>6067</v>
      </c>
      <c r="B6068" t="str">
        <f>C6068&amp;"-"&amp;COUNTIF(C$2:C6068,C6068)</f>
        <v>13073-1</v>
      </c>
      <c r="C6068">
        <v>13073</v>
      </c>
      <c r="D6068" s="57">
        <v>45316</v>
      </c>
      <c r="E6068" s="84" t="str">
        <f>F6068&amp;"-"&amp;COUNTIF($F$2:F6068,F6068)</f>
        <v>TEADIT-687</v>
      </c>
      <c r="F6068" s="84" t="str">
        <f t="shared" si="208"/>
        <v>TEADIT</v>
      </c>
      <c r="G6068" t="s">
        <v>8622</v>
      </c>
      <c r="H6068" s="62">
        <v>36193928000772</v>
      </c>
      <c r="I6068" t="s">
        <v>5984</v>
      </c>
      <c r="J6068">
        <v>518.5</v>
      </c>
      <c r="K6068">
        <v>6180.52</v>
      </c>
    </row>
    <row r="6069" spans="1:11" x14ac:dyDescent="0.25">
      <c r="A6069" t="s">
        <v>6067</v>
      </c>
      <c r="B6069" t="str">
        <f>C6069&amp;"-"&amp;COUNTIF(C$2:C6069,C6069)</f>
        <v>13073-2</v>
      </c>
      <c r="C6069">
        <v>13073</v>
      </c>
      <c r="D6069" s="57">
        <v>45316</v>
      </c>
      <c r="E6069" s="84" t="str">
        <f>F6069&amp;"-"&amp;COUNTIF($F$2:F6069,F6069)</f>
        <v>TEADIT-688</v>
      </c>
      <c r="F6069" s="84" t="str">
        <f t="shared" si="208"/>
        <v>TEADIT</v>
      </c>
      <c r="G6069" t="s">
        <v>8622</v>
      </c>
      <c r="H6069" s="62">
        <v>36193928000772</v>
      </c>
      <c r="I6069" t="s">
        <v>5984</v>
      </c>
      <c r="J6069">
        <v>305</v>
      </c>
      <c r="K6069">
        <v>5462.55</v>
      </c>
    </row>
    <row r="6070" spans="1:11" x14ac:dyDescent="0.25">
      <c r="A6070" t="s">
        <v>6004</v>
      </c>
      <c r="B6070" t="str">
        <f>C6070&amp;"-"&amp;COUNTIF(C$2:C6070,C6070)</f>
        <v>226222-1</v>
      </c>
      <c r="C6070">
        <v>226222</v>
      </c>
      <c r="D6070" s="57">
        <v>45316</v>
      </c>
      <c r="E6070" s="84" t="str">
        <f>F6070&amp;"-"&amp;COUNTIF($F$2:F6070,F6070)</f>
        <v>TEADIT-689</v>
      </c>
      <c r="F6070" s="84" t="str">
        <f t="shared" si="208"/>
        <v>TEADIT</v>
      </c>
      <c r="G6070" t="s">
        <v>8594</v>
      </c>
      <c r="H6070" s="62">
        <v>62948658000187</v>
      </c>
      <c r="I6070" t="s">
        <v>869</v>
      </c>
      <c r="J6070">
        <v>1</v>
      </c>
      <c r="K6070">
        <v>139.47</v>
      </c>
    </row>
    <row r="6071" spans="1:11" x14ac:dyDescent="0.25">
      <c r="A6071" t="s">
        <v>6009</v>
      </c>
      <c r="B6071" t="str">
        <f>C6071&amp;"-"&amp;COUNTIF(C$2:C6071,C6071)</f>
        <v>226223-1</v>
      </c>
      <c r="C6071">
        <v>226223</v>
      </c>
      <c r="D6071" s="57">
        <v>45316</v>
      </c>
      <c r="E6071" s="84" t="str">
        <f>F6071&amp;"-"&amp;COUNTIF($F$2:F6071,F6071)</f>
        <v>TEADIT-690</v>
      </c>
      <c r="F6071" s="84" t="str">
        <f t="shared" si="208"/>
        <v>TEADIT</v>
      </c>
      <c r="G6071" t="s">
        <v>8594</v>
      </c>
      <c r="H6071" s="62">
        <v>62948658000187</v>
      </c>
      <c r="I6071" t="s">
        <v>869</v>
      </c>
      <c r="J6071">
        <v>2</v>
      </c>
      <c r="K6071">
        <v>56.98</v>
      </c>
    </row>
    <row r="6072" spans="1:11" x14ac:dyDescent="0.25">
      <c r="A6072" t="s">
        <v>6008</v>
      </c>
      <c r="B6072" t="str">
        <f>C6072&amp;"-"&amp;COUNTIF(C$2:C6072,C6072)</f>
        <v>226223-2</v>
      </c>
      <c r="C6072">
        <v>226223</v>
      </c>
      <c r="D6072" s="57">
        <v>45316</v>
      </c>
      <c r="E6072" s="84" t="str">
        <f>F6072&amp;"-"&amp;COUNTIF($F$2:F6072,F6072)</f>
        <v>TEADIT-691</v>
      </c>
      <c r="F6072" s="84" t="str">
        <f t="shared" si="208"/>
        <v>TEADIT</v>
      </c>
      <c r="G6072" t="s">
        <v>8594</v>
      </c>
      <c r="H6072" s="62">
        <v>62948658000187</v>
      </c>
      <c r="I6072" t="s">
        <v>869</v>
      </c>
      <c r="J6072">
        <v>1</v>
      </c>
      <c r="K6072">
        <v>13.69</v>
      </c>
    </row>
    <row r="6073" spans="1:11" x14ac:dyDescent="0.25">
      <c r="A6073" t="s">
        <v>6009</v>
      </c>
      <c r="B6073" t="str">
        <f>C6073&amp;"-"&amp;COUNTIF(C$2:C6073,C6073)</f>
        <v>226223-3</v>
      </c>
      <c r="C6073">
        <v>226223</v>
      </c>
      <c r="D6073" s="57">
        <v>45316</v>
      </c>
      <c r="E6073" s="84" t="str">
        <f>F6073&amp;"-"&amp;COUNTIF($F$2:F6073,F6073)</f>
        <v>TEADIT-692</v>
      </c>
      <c r="F6073" s="84" t="str">
        <f t="shared" si="208"/>
        <v>TEADIT</v>
      </c>
      <c r="G6073" t="s">
        <v>8594</v>
      </c>
      <c r="H6073" s="62">
        <v>62948658000187</v>
      </c>
      <c r="I6073" t="s">
        <v>869</v>
      </c>
      <c r="J6073">
        <v>1</v>
      </c>
      <c r="K6073">
        <v>121.35</v>
      </c>
    </row>
    <row r="6074" spans="1:11" x14ac:dyDescent="0.25">
      <c r="A6074" t="s">
        <v>6009</v>
      </c>
      <c r="B6074" t="str">
        <f>C6074&amp;"-"&amp;COUNTIF(C$2:C6074,C6074)</f>
        <v>226223-4</v>
      </c>
      <c r="C6074">
        <v>226223</v>
      </c>
      <c r="D6074" s="57">
        <v>45316</v>
      </c>
      <c r="E6074" s="84" t="str">
        <f>F6074&amp;"-"&amp;COUNTIF($F$2:F6074,F6074)</f>
        <v>TEADIT-693</v>
      </c>
      <c r="F6074" s="84" t="str">
        <f t="shared" si="208"/>
        <v>TEADIT</v>
      </c>
      <c r="G6074" t="s">
        <v>8594</v>
      </c>
      <c r="H6074" s="62">
        <v>62948658000187</v>
      </c>
      <c r="I6074" t="s">
        <v>869</v>
      </c>
      <c r="J6074">
        <v>2</v>
      </c>
      <c r="K6074">
        <v>101.58</v>
      </c>
    </row>
    <row r="6075" spans="1:11" x14ac:dyDescent="0.25">
      <c r="A6075" t="s">
        <v>6009</v>
      </c>
      <c r="B6075" t="str">
        <f>C6075&amp;"-"&amp;COUNTIF(C$2:C6075,C6075)</f>
        <v>226223-5</v>
      </c>
      <c r="C6075">
        <v>226223</v>
      </c>
      <c r="D6075" s="57">
        <v>45316</v>
      </c>
      <c r="E6075" s="84" t="str">
        <f>F6075&amp;"-"&amp;COUNTIF($F$2:F6075,F6075)</f>
        <v>TEADIT-694</v>
      </c>
      <c r="F6075" s="84" t="str">
        <f t="shared" si="208"/>
        <v>TEADIT</v>
      </c>
      <c r="G6075" t="s">
        <v>8594</v>
      </c>
      <c r="H6075" s="62">
        <v>62948658000187</v>
      </c>
      <c r="I6075" t="s">
        <v>869</v>
      </c>
      <c r="J6075">
        <v>4</v>
      </c>
      <c r="K6075">
        <v>315.36</v>
      </c>
    </row>
    <row r="6076" spans="1:11" x14ac:dyDescent="0.25">
      <c r="A6076" t="s">
        <v>6008</v>
      </c>
      <c r="B6076" t="str">
        <f>C6076&amp;"-"&amp;COUNTIF(C$2:C6076,C6076)</f>
        <v>226223-6</v>
      </c>
      <c r="C6076">
        <v>226223</v>
      </c>
      <c r="D6076" s="57">
        <v>45316</v>
      </c>
      <c r="E6076" s="84" t="str">
        <f>F6076&amp;"-"&amp;COUNTIF($F$2:F6076,F6076)</f>
        <v>TEADIT-695</v>
      </c>
      <c r="F6076" s="84" t="str">
        <f t="shared" si="208"/>
        <v>TEADIT</v>
      </c>
      <c r="G6076" t="s">
        <v>8594</v>
      </c>
      <c r="H6076" s="62">
        <v>62948658000187</v>
      </c>
      <c r="I6076" t="s">
        <v>869</v>
      </c>
      <c r="J6076">
        <v>1</v>
      </c>
      <c r="K6076">
        <v>67.22</v>
      </c>
    </row>
    <row r="6077" spans="1:11" x14ac:dyDescent="0.25">
      <c r="A6077" t="s">
        <v>6008</v>
      </c>
      <c r="B6077" t="str">
        <f>C6077&amp;"-"&amp;COUNTIF(C$2:C6077,C6077)</f>
        <v>226223-7</v>
      </c>
      <c r="C6077">
        <v>226223</v>
      </c>
      <c r="D6077" s="57">
        <v>45316</v>
      </c>
      <c r="E6077" s="84" t="str">
        <f>F6077&amp;"-"&amp;COUNTIF($F$2:F6077,F6077)</f>
        <v>TEADIT-696</v>
      </c>
      <c r="F6077" s="84" t="str">
        <f t="shared" si="208"/>
        <v>TEADIT</v>
      </c>
      <c r="G6077" t="s">
        <v>8594</v>
      </c>
      <c r="H6077" s="62">
        <v>62948658000187</v>
      </c>
      <c r="I6077" t="s">
        <v>869</v>
      </c>
      <c r="J6077">
        <v>3</v>
      </c>
      <c r="K6077">
        <v>452.52</v>
      </c>
    </row>
    <row r="6078" spans="1:11" x14ac:dyDescent="0.25">
      <c r="A6078" t="s">
        <v>6008</v>
      </c>
      <c r="B6078" t="str">
        <f>C6078&amp;"-"&amp;COUNTIF(C$2:C6078,C6078)</f>
        <v>226223-8</v>
      </c>
      <c r="C6078">
        <v>226223</v>
      </c>
      <c r="D6078" s="57">
        <v>45316</v>
      </c>
      <c r="E6078" s="84" t="str">
        <f>F6078&amp;"-"&amp;COUNTIF($F$2:F6078,F6078)</f>
        <v>TEADIT-697</v>
      </c>
      <c r="F6078" s="84" t="str">
        <f t="shared" si="208"/>
        <v>TEADIT</v>
      </c>
      <c r="G6078" t="s">
        <v>8594</v>
      </c>
      <c r="H6078" s="62">
        <v>62948658000187</v>
      </c>
      <c r="I6078" t="s">
        <v>869</v>
      </c>
      <c r="J6078">
        <v>1</v>
      </c>
      <c r="K6078">
        <v>360.69</v>
      </c>
    </row>
    <row r="6079" spans="1:11" x14ac:dyDescent="0.25">
      <c r="A6079" t="s">
        <v>6008</v>
      </c>
      <c r="B6079" t="str">
        <f>C6079&amp;"-"&amp;COUNTIF(C$2:C6079,C6079)</f>
        <v>226223-9</v>
      </c>
      <c r="C6079">
        <v>226223</v>
      </c>
      <c r="D6079" s="57">
        <v>45316</v>
      </c>
      <c r="E6079" s="84" t="str">
        <f>F6079&amp;"-"&amp;COUNTIF($F$2:F6079,F6079)</f>
        <v>TEADIT-698</v>
      </c>
      <c r="F6079" s="84" t="str">
        <f t="shared" si="208"/>
        <v>TEADIT</v>
      </c>
      <c r="G6079" t="s">
        <v>8594</v>
      </c>
      <c r="H6079" s="62">
        <v>62948658000187</v>
      </c>
      <c r="I6079" t="s">
        <v>869</v>
      </c>
      <c r="J6079">
        <v>1</v>
      </c>
      <c r="K6079">
        <v>34.229999999999997</v>
      </c>
    </row>
    <row r="6080" spans="1:11" x14ac:dyDescent="0.25">
      <c r="A6080" t="s">
        <v>6008</v>
      </c>
      <c r="B6080" t="str">
        <f>C6080&amp;"-"&amp;COUNTIF(C$2:C6080,C6080)</f>
        <v>226223-10</v>
      </c>
      <c r="C6080">
        <v>226223</v>
      </c>
      <c r="D6080" s="57">
        <v>45316</v>
      </c>
      <c r="E6080" s="84" t="str">
        <f>F6080&amp;"-"&amp;COUNTIF($F$2:F6080,F6080)</f>
        <v>TEADIT-699</v>
      </c>
      <c r="F6080" s="84" t="str">
        <f t="shared" si="208"/>
        <v>TEADIT</v>
      </c>
      <c r="G6080" t="s">
        <v>8594</v>
      </c>
      <c r="H6080" s="62">
        <v>62948658000187</v>
      </c>
      <c r="I6080" t="s">
        <v>869</v>
      </c>
      <c r="J6080">
        <v>1</v>
      </c>
      <c r="K6080">
        <v>10.16</v>
      </c>
    </row>
    <row r="6081" spans="1:11" x14ac:dyDescent="0.25">
      <c r="A6081" t="s">
        <v>6009</v>
      </c>
      <c r="B6081" t="str">
        <f>C6081&amp;"-"&amp;COUNTIF(C$2:C6081,C6081)</f>
        <v>226223-11</v>
      </c>
      <c r="C6081">
        <v>226223</v>
      </c>
      <c r="D6081" s="57">
        <v>45316</v>
      </c>
      <c r="E6081" s="84" t="str">
        <f>F6081&amp;"-"&amp;COUNTIF($F$2:F6081,F6081)</f>
        <v>TEADIT-700</v>
      </c>
      <c r="F6081" s="84" t="str">
        <f t="shared" si="208"/>
        <v>TEADIT</v>
      </c>
      <c r="G6081" t="s">
        <v>8594</v>
      </c>
      <c r="H6081" s="62">
        <v>62948658000187</v>
      </c>
      <c r="I6081" t="s">
        <v>869</v>
      </c>
      <c r="J6081">
        <v>5</v>
      </c>
      <c r="K6081">
        <v>507.25</v>
      </c>
    </row>
    <row r="6082" spans="1:11" x14ac:dyDescent="0.25">
      <c r="A6082" t="s">
        <v>6008</v>
      </c>
      <c r="B6082" t="str">
        <f>C6082&amp;"-"&amp;COUNTIF(C$2:C6082,C6082)</f>
        <v>226223-12</v>
      </c>
      <c r="C6082">
        <v>226223</v>
      </c>
      <c r="D6082" s="57">
        <v>45316</v>
      </c>
      <c r="E6082" s="84" t="str">
        <f>F6082&amp;"-"&amp;COUNTIF($F$2:F6082,F6082)</f>
        <v>TEADIT-701</v>
      </c>
      <c r="F6082" s="84" t="str">
        <f t="shared" si="208"/>
        <v>TEADIT</v>
      </c>
      <c r="G6082" t="s">
        <v>8594</v>
      </c>
      <c r="H6082" s="62">
        <v>62948658000187</v>
      </c>
      <c r="I6082" t="s">
        <v>869</v>
      </c>
      <c r="J6082">
        <v>1</v>
      </c>
      <c r="K6082">
        <v>336.43</v>
      </c>
    </row>
    <row r="6083" spans="1:11" x14ac:dyDescent="0.25">
      <c r="A6083" t="s">
        <v>6025</v>
      </c>
      <c r="B6083" t="str">
        <f>C6083&amp;"-"&amp;COUNTIF(C$2:C6083,C6083)</f>
        <v>226224-1</v>
      </c>
      <c r="C6083">
        <v>226224</v>
      </c>
      <c r="D6083" s="57">
        <v>45316</v>
      </c>
      <c r="E6083" s="84" t="str">
        <f>F6083&amp;"-"&amp;COUNTIF($F$2:F6083,F6083)</f>
        <v>TEADIT-702</v>
      </c>
      <c r="F6083" s="84" t="str">
        <f t="shared" ref="F6083:F6146" si="209">LEFT(G6083,SEARCH(" ",G6083)-1)</f>
        <v>TEADIT</v>
      </c>
      <c r="G6083" t="s">
        <v>8594</v>
      </c>
      <c r="H6083" s="62">
        <v>62948658000187</v>
      </c>
      <c r="I6083" t="s">
        <v>869</v>
      </c>
      <c r="J6083">
        <v>2</v>
      </c>
      <c r="K6083">
        <v>1813.54</v>
      </c>
    </row>
    <row r="6084" spans="1:11" x14ac:dyDescent="0.25">
      <c r="A6084" t="s">
        <v>6004</v>
      </c>
      <c r="B6084" t="str">
        <f>C6084&amp;"-"&amp;COUNTIF(C$2:C6084,C6084)</f>
        <v>226225-1</v>
      </c>
      <c r="C6084">
        <v>226225</v>
      </c>
      <c r="D6084" s="57">
        <v>45316</v>
      </c>
      <c r="E6084" s="84" t="str">
        <f>F6084&amp;"-"&amp;COUNTIF($F$2:F6084,F6084)</f>
        <v>TEADIT-703</v>
      </c>
      <c r="F6084" s="84" t="str">
        <f t="shared" si="209"/>
        <v>TEADIT</v>
      </c>
      <c r="G6084" t="s">
        <v>8594</v>
      </c>
      <c r="H6084" s="62">
        <v>62948658000187</v>
      </c>
      <c r="I6084" t="s">
        <v>869</v>
      </c>
      <c r="J6084">
        <v>18</v>
      </c>
      <c r="K6084">
        <v>622.26</v>
      </c>
    </row>
    <row r="6085" spans="1:11" x14ac:dyDescent="0.25">
      <c r="A6085" t="s">
        <v>6004</v>
      </c>
      <c r="B6085" t="str">
        <f>C6085&amp;"-"&amp;COUNTIF(C$2:C6085,C6085)</f>
        <v>226225-2</v>
      </c>
      <c r="C6085">
        <v>226225</v>
      </c>
      <c r="D6085" s="57">
        <v>45316</v>
      </c>
      <c r="E6085" s="84" t="str">
        <f>F6085&amp;"-"&amp;COUNTIF($F$2:F6085,F6085)</f>
        <v>TEADIT-704</v>
      </c>
      <c r="F6085" s="84" t="str">
        <f t="shared" si="209"/>
        <v>TEADIT</v>
      </c>
      <c r="G6085" t="s">
        <v>8594</v>
      </c>
      <c r="H6085" s="62">
        <v>62948658000187</v>
      </c>
      <c r="I6085" t="s">
        <v>869</v>
      </c>
      <c r="J6085">
        <v>34</v>
      </c>
      <c r="K6085">
        <v>7242.34</v>
      </c>
    </row>
    <row r="6086" spans="1:11" x14ac:dyDescent="0.25">
      <c r="A6086" t="s">
        <v>6008</v>
      </c>
      <c r="B6086" t="str">
        <f>C6086&amp;"-"&amp;COUNTIF(C$2:C6086,C6086)</f>
        <v>226226-1</v>
      </c>
      <c r="C6086">
        <v>226226</v>
      </c>
      <c r="D6086" s="57">
        <v>45316</v>
      </c>
      <c r="E6086" s="84" t="str">
        <f>F6086&amp;"-"&amp;COUNTIF($F$2:F6086,F6086)</f>
        <v>TEADIT-705</v>
      </c>
      <c r="F6086" s="84" t="str">
        <f t="shared" si="209"/>
        <v>TEADIT</v>
      </c>
      <c r="G6086" t="s">
        <v>8594</v>
      </c>
      <c r="H6086" s="62">
        <v>62948658000187</v>
      </c>
      <c r="I6086" t="s">
        <v>869</v>
      </c>
      <c r="J6086">
        <v>1</v>
      </c>
      <c r="K6086">
        <v>234.44</v>
      </c>
    </row>
    <row r="6087" spans="1:11" x14ac:dyDescent="0.25">
      <c r="A6087" t="s">
        <v>6008</v>
      </c>
      <c r="B6087" t="str">
        <f>C6087&amp;"-"&amp;COUNTIF(C$2:C6087,C6087)</f>
        <v>226226-2</v>
      </c>
      <c r="C6087">
        <v>226226</v>
      </c>
      <c r="D6087" s="57">
        <v>45316</v>
      </c>
      <c r="E6087" s="84" t="str">
        <f>F6087&amp;"-"&amp;COUNTIF($F$2:F6087,F6087)</f>
        <v>TEADIT-706</v>
      </c>
      <c r="F6087" s="84" t="str">
        <f t="shared" si="209"/>
        <v>TEADIT</v>
      </c>
      <c r="G6087" t="s">
        <v>8594</v>
      </c>
      <c r="H6087" s="62">
        <v>62948658000187</v>
      </c>
      <c r="I6087" t="s">
        <v>869</v>
      </c>
      <c r="J6087">
        <v>13</v>
      </c>
      <c r="K6087">
        <v>253.37</v>
      </c>
    </row>
    <row r="6088" spans="1:11" x14ac:dyDescent="0.25">
      <c r="A6088" t="s">
        <v>6008</v>
      </c>
      <c r="B6088" t="str">
        <f>C6088&amp;"-"&amp;COUNTIF(C$2:C6088,C6088)</f>
        <v>226226-3</v>
      </c>
      <c r="C6088">
        <v>226226</v>
      </c>
      <c r="D6088" s="57">
        <v>45316</v>
      </c>
      <c r="E6088" s="84" t="str">
        <f>F6088&amp;"-"&amp;COUNTIF($F$2:F6088,F6088)</f>
        <v>TEADIT-707</v>
      </c>
      <c r="F6088" s="84" t="str">
        <f t="shared" si="209"/>
        <v>TEADIT</v>
      </c>
      <c r="G6088" t="s">
        <v>8594</v>
      </c>
      <c r="H6088" s="62">
        <v>62948658000187</v>
      </c>
      <c r="I6088" t="s">
        <v>869</v>
      </c>
      <c r="J6088">
        <v>16</v>
      </c>
      <c r="K6088">
        <v>245.99</v>
      </c>
    </row>
    <row r="6089" spans="1:11" x14ac:dyDescent="0.25">
      <c r="A6089" t="s">
        <v>6008</v>
      </c>
      <c r="B6089" t="str">
        <f>C6089&amp;"-"&amp;COUNTIF(C$2:C6089,C6089)</f>
        <v>226226-4</v>
      </c>
      <c r="C6089">
        <v>226226</v>
      </c>
      <c r="D6089" s="57">
        <v>45316</v>
      </c>
      <c r="E6089" s="84" t="str">
        <f>F6089&amp;"-"&amp;COUNTIF($F$2:F6089,F6089)</f>
        <v>TEADIT-708</v>
      </c>
      <c r="F6089" s="84" t="str">
        <f t="shared" si="209"/>
        <v>TEADIT</v>
      </c>
      <c r="G6089" t="s">
        <v>8594</v>
      </c>
      <c r="H6089" s="62">
        <v>62948658000187</v>
      </c>
      <c r="I6089" t="s">
        <v>869</v>
      </c>
      <c r="J6089">
        <v>1</v>
      </c>
      <c r="K6089">
        <v>121.46</v>
      </c>
    </row>
    <row r="6090" spans="1:11" x14ac:dyDescent="0.25">
      <c r="A6090" t="s">
        <v>6008</v>
      </c>
      <c r="B6090" t="str">
        <f>C6090&amp;"-"&amp;COUNTIF(C$2:C6090,C6090)</f>
        <v>226226-5</v>
      </c>
      <c r="C6090">
        <v>226226</v>
      </c>
      <c r="D6090" s="57">
        <v>45316</v>
      </c>
      <c r="E6090" s="84" t="str">
        <f>F6090&amp;"-"&amp;COUNTIF($F$2:F6090,F6090)</f>
        <v>TEADIT-709</v>
      </c>
      <c r="F6090" s="84" t="str">
        <f t="shared" si="209"/>
        <v>TEADIT</v>
      </c>
      <c r="G6090" t="s">
        <v>8594</v>
      </c>
      <c r="H6090" s="62">
        <v>62948658000187</v>
      </c>
      <c r="I6090" t="s">
        <v>869</v>
      </c>
      <c r="J6090">
        <v>1</v>
      </c>
      <c r="K6090">
        <v>30.89</v>
      </c>
    </row>
    <row r="6091" spans="1:11" x14ac:dyDescent="0.25">
      <c r="A6091" t="s">
        <v>6008</v>
      </c>
      <c r="B6091" t="str">
        <f>C6091&amp;"-"&amp;COUNTIF(C$2:C6091,C6091)</f>
        <v>226226-6</v>
      </c>
      <c r="C6091">
        <v>226226</v>
      </c>
      <c r="D6091" s="57">
        <v>45316</v>
      </c>
      <c r="E6091" s="84" t="str">
        <f>F6091&amp;"-"&amp;COUNTIF($F$2:F6091,F6091)</f>
        <v>TEADIT-710</v>
      </c>
      <c r="F6091" s="84" t="str">
        <f t="shared" si="209"/>
        <v>TEADIT</v>
      </c>
      <c r="G6091" t="s">
        <v>8594</v>
      </c>
      <c r="H6091" s="62">
        <v>62948658000187</v>
      </c>
      <c r="I6091" t="s">
        <v>869</v>
      </c>
      <c r="J6091">
        <v>1</v>
      </c>
      <c r="K6091">
        <v>40.46</v>
      </c>
    </row>
    <row r="6092" spans="1:11" x14ac:dyDescent="0.25">
      <c r="A6092" t="s">
        <v>6008</v>
      </c>
      <c r="B6092" t="str">
        <f>C6092&amp;"-"&amp;COUNTIF(C$2:C6092,C6092)</f>
        <v>226226-7</v>
      </c>
      <c r="C6092">
        <v>226226</v>
      </c>
      <c r="D6092" s="57">
        <v>45316</v>
      </c>
      <c r="E6092" s="84" t="str">
        <f>F6092&amp;"-"&amp;COUNTIF($F$2:F6092,F6092)</f>
        <v>TEADIT-711</v>
      </c>
      <c r="F6092" s="84" t="str">
        <f t="shared" si="209"/>
        <v>TEADIT</v>
      </c>
      <c r="G6092" t="s">
        <v>8594</v>
      </c>
      <c r="H6092" s="62">
        <v>62948658000187</v>
      </c>
      <c r="I6092" t="s">
        <v>869</v>
      </c>
      <c r="J6092">
        <v>13</v>
      </c>
      <c r="K6092">
        <v>157.77000000000001</v>
      </c>
    </row>
    <row r="6093" spans="1:11" x14ac:dyDescent="0.25">
      <c r="A6093" t="s">
        <v>6008</v>
      </c>
      <c r="B6093" t="str">
        <f>C6093&amp;"-"&amp;COUNTIF(C$2:C6093,C6093)</f>
        <v>226226-8</v>
      </c>
      <c r="C6093">
        <v>226226</v>
      </c>
      <c r="D6093" s="57">
        <v>45316</v>
      </c>
      <c r="E6093" s="84" t="str">
        <f>F6093&amp;"-"&amp;COUNTIF($F$2:F6093,F6093)</f>
        <v>TEADIT-712</v>
      </c>
      <c r="F6093" s="84" t="str">
        <f t="shared" si="209"/>
        <v>TEADIT</v>
      </c>
      <c r="G6093" t="s">
        <v>8594</v>
      </c>
      <c r="H6093" s="62">
        <v>62948658000187</v>
      </c>
      <c r="I6093" t="s">
        <v>869</v>
      </c>
      <c r="J6093">
        <v>1</v>
      </c>
      <c r="K6093">
        <v>30.38</v>
      </c>
    </row>
    <row r="6094" spans="1:11" x14ac:dyDescent="0.25">
      <c r="A6094" t="s">
        <v>6008</v>
      </c>
      <c r="B6094" t="str">
        <f>C6094&amp;"-"&amp;COUNTIF(C$2:C6094,C6094)</f>
        <v>226226-9</v>
      </c>
      <c r="C6094">
        <v>226226</v>
      </c>
      <c r="D6094" s="57">
        <v>45316</v>
      </c>
      <c r="E6094" s="84" t="str">
        <f>F6094&amp;"-"&amp;COUNTIF($F$2:F6094,F6094)</f>
        <v>TEADIT-713</v>
      </c>
      <c r="F6094" s="84" t="str">
        <f t="shared" si="209"/>
        <v>TEADIT</v>
      </c>
      <c r="G6094" t="s">
        <v>8594</v>
      </c>
      <c r="H6094" s="62">
        <v>62948658000187</v>
      </c>
      <c r="I6094" t="s">
        <v>869</v>
      </c>
      <c r="J6094">
        <v>1</v>
      </c>
      <c r="K6094">
        <v>29.23</v>
      </c>
    </row>
    <row r="6095" spans="1:11" x14ac:dyDescent="0.25">
      <c r="A6095" t="s">
        <v>6008</v>
      </c>
      <c r="B6095" t="str">
        <f>C6095&amp;"-"&amp;COUNTIF(C$2:C6095,C6095)</f>
        <v>226226-10</v>
      </c>
      <c r="C6095">
        <v>226226</v>
      </c>
      <c r="D6095" s="57">
        <v>45316</v>
      </c>
      <c r="E6095" s="84" t="str">
        <f>F6095&amp;"-"&amp;COUNTIF($F$2:F6095,F6095)</f>
        <v>TEADIT-714</v>
      </c>
      <c r="F6095" s="84" t="str">
        <f t="shared" si="209"/>
        <v>TEADIT</v>
      </c>
      <c r="G6095" t="s">
        <v>8594</v>
      </c>
      <c r="H6095" s="62">
        <v>62948658000187</v>
      </c>
      <c r="I6095" t="s">
        <v>869</v>
      </c>
      <c r="J6095">
        <v>1</v>
      </c>
      <c r="K6095">
        <v>1256.19</v>
      </c>
    </row>
    <row r="6096" spans="1:11" x14ac:dyDescent="0.25">
      <c r="A6096" t="s">
        <v>6008</v>
      </c>
      <c r="B6096" t="str">
        <f>C6096&amp;"-"&amp;COUNTIF(C$2:C6096,C6096)</f>
        <v>226226-11</v>
      </c>
      <c r="C6096">
        <v>226226</v>
      </c>
      <c r="D6096" s="57">
        <v>45316</v>
      </c>
      <c r="E6096" s="84" t="str">
        <f>F6096&amp;"-"&amp;COUNTIF($F$2:F6096,F6096)</f>
        <v>TEADIT-715</v>
      </c>
      <c r="F6096" s="84" t="str">
        <f t="shared" si="209"/>
        <v>TEADIT</v>
      </c>
      <c r="G6096" t="s">
        <v>8594</v>
      </c>
      <c r="H6096" s="62">
        <v>62948658000187</v>
      </c>
      <c r="I6096" t="s">
        <v>869</v>
      </c>
      <c r="J6096">
        <v>1</v>
      </c>
      <c r="K6096">
        <v>108.04</v>
      </c>
    </row>
    <row r="6097" spans="1:11" x14ac:dyDescent="0.25">
      <c r="A6097" t="s">
        <v>6008</v>
      </c>
      <c r="B6097" t="str">
        <f>C6097&amp;"-"&amp;COUNTIF(C$2:C6097,C6097)</f>
        <v>226226-12</v>
      </c>
      <c r="C6097">
        <v>226226</v>
      </c>
      <c r="D6097" s="57">
        <v>45316</v>
      </c>
      <c r="E6097" s="84" t="str">
        <f>F6097&amp;"-"&amp;COUNTIF($F$2:F6097,F6097)</f>
        <v>TEADIT-716</v>
      </c>
      <c r="F6097" s="84" t="str">
        <f t="shared" si="209"/>
        <v>TEADIT</v>
      </c>
      <c r="G6097" t="s">
        <v>8594</v>
      </c>
      <c r="H6097" s="62">
        <v>62948658000187</v>
      </c>
      <c r="I6097" t="s">
        <v>869</v>
      </c>
      <c r="J6097">
        <v>2</v>
      </c>
      <c r="K6097">
        <v>81.45</v>
      </c>
    </row>
    <row r="6098" spans="1:11" x14ac:dyDescent="0.25">
      <c r="A6098" t="s">
        <v>6008</v>
      </c>
      <c r="B6098" t="str">
        <f>C6098&amp;"-"&amp;COUNTIF(C$2:C6098,C6098)</f>
        <v>226226-13</v>
      </c>
      <c r="C6098">
        <v>226226</v>
      </c>
      <c r="D6098" s="57">
        <v>45316</v>
      </c>
      <c r="E6098" s="84" t="str">
        <f>F6098&amp;"-"&amp;COUNTIF($F$2:F6098,F6098)</f>
        <v>TEADIT-717</v>
      </c>
      <c r="F6098" s="84" t="str">
        <f t="shared" si="209"/>
        <v>TEADIT</v>
      </c>
      <c r="G6098" t="s">
        <v>8594</v>
      </c>
      <c r="H6098" s="62">
        <v>62948658000187</v>
      </c>
      <c r="I6098" t="s">
        <v>869</v>
      </c>
      <c r="J6098">
        <v>1</v>
      </c>
      <c r="K6098">
        <v>30</v>
      </c>
    </row>
    <row r="6099" spans="1:11" x14ac:dyDescent="0.25">
      <c r="A6099" t="s">
        <v>6008</v>
      </c>
      <c r="B6099" t="str">
        <f>C6099&amp;"-"&amp;COUNTIF(C$2:C6099,C6099)</f>
        <v>226226-14</v>
      </c>
      <c r="C6099">
        <v>226226</v>
      </c>
      <c r="D6099" s="57">
        <v>45316</v>
      </c>
      <c r="E6099" s="84" t="str">
        <f>F6099&amp;"-"&amp;COUNTIF($F$2:F6099,F6099)</f>
        <v>TEADIT-718</v>
      </c>
      <c r="F6099" s="84" t="str">
        <f t="shared" si="209"/>
        <v>TEADIT</v>
      </c>
      <c r="G6099" t="s">
        <v>8594</v>
      </c>
      <c r="H6099" s="62">
        <v>62948658000187</v>
      </c>
      <c r="I6099" t="s">
        <v>869</v>
      </c>
      <c r="J6099">
        <v>3</v>
      </c>
      <c r="K6099">
        <v>57.44</v>
      </c>
    </row>
    <row r="6100" spans="1:11" x14ac:dyDescent="0.25">
      <c r="A6100" t="s">
        <v>6008</v>
      </c>
      <c r="B6100" t="str">
        <f>C6100&amp;"-"&amp;COUNTIF(C$2:C6100,C6100)</f>
        <v>226226-15</v>
      </c>
      <c r="C6100">
        <v>226226</v>
      </c>
      <c r="D6100" s="57">
        <v>45316</v>
      </c>
      <c r="E6100" s="84" t="str">
        <f>F6100&amp;"-"&amp;COUNTIF($F$2:F6100,F6100)</f>
        <v>TEADIT-719</v>
      </c>
      <c r="F6100" s="84" t="str">
        <f t="shared" si="209"/>
        <v>TEADIT</v>
      </c>
      <c r="G6100" t="s">
        <v>8594</v>
      </c>
      <c r="H6100" s="62">
        <v>62948658000187</v>
      </c>
      <c r="I6100" t="s">
        <v>869</v>
      </c>
      <c r="J6100">
        <v>1</v>
      </c>
      <c r="K6100">
        <v>1348.98</v>
      </c>
    </row>
    <row r="6101" spans="1:11" x14ac:dyDescent="0.25">
      <c r="A6101" t="s">
        <v>6008</v>
      </c>
      <c r="B6101" t="str">
        <f>C6101&amp;"-"&amp;COUNTIF(C$2:C6101,C6101)</f>
        <v>226226-16</v>
      </c>
      <c r="C6101">
        <v>226226</v>
      </c>
      <c r="D6101" s="57">
        <v>45316</v>
      </c>
      <c r="E6101" s="84" t="str">
        <f>F6101&amp;"-"&amp;COUNTIF($F$2:F6101,F6101)</f>
        <v>TEADIT-720</v>
      </c>
      <c r="F6101" s="84" t="str">
        <f t="shared" si="209"/>
        <v>TEADIT</v>
      </c>
      <c r="G6101" t="s">
        <v>8594</v>
      </c>
      <c r="H6101" s="62">
        <v>62948658000187</v>
      </c>
      <c r="I6101" t="s">
        <v>869</v>
      </c>
      <c r="J6101">
        <v>1</v>
      </c>
      <c r="K6101">
        <v>1160.8499999999999</v>
      </c>
    </row>
    <row r="6102" spans="1:11" x14ac:dyDescent="0.25">
      <c r="A6102" t="s">
        <v>6008</v>
      </c>
      <c r="B6102" t="str">
        <f>C6102&amp;"-"&amp;COUNTIF(C$2:C6102,C6102)</f>
        <v>226226-17</v>
      </c>
      <c r="C6102">
        <v>226226</v>
      </c>
      <c r="D6102" s="57">
        <v>45316</v>
      </c>
      <c r="E6102" s="84" t="str">
        <f>F6102&amp;"-"&amp;COUNTIF($F$2:F6102,F6102)</f>
        <v>TEADIT-721</v>
      </c>
      <c r="F6102" s="84" t="str">
        <f t="shared" si="209"/>
        <v>TEADIT</v>
      </c>
      <c r="G6102" t="s">
        <v>8594</v>
      </c>
      <c r="H6102" s="62">
        <v>62948658000187</v>
      </c>
      <c r="I6102" t="s">
        <v>869</v>
      </c>
      <c r="J6102">
        <v>4</v>
      </c>
      <c r="K6102">
        <v>326.8</v>
      </c>
    </row>
    <row r="6103" spans="1:11" x14ac:dyDescent="0.25">
      <c r="A6103" t="s">
        <v>6008</v>
      </c>
      <c r="B6103" t="str">
        <f>C6103&amp;"-"&amp;COUNTIF(C$2:C6103,C6103)</f>
        <v>226226-18</v>
      </c>
      <c r="C6103">
        <v>226226</v>
      </c>
      <c r="D6103" s="57">
        <v>45316</v>
      </c>
      <c r="E6103" s="84" t="str">
        <f>F6103&amp;"-"&amp;COUNTIF($F$2:F6103,F6103)</f>
        <v>TEADIT-722</v>
      </c>
      <c r="F6103" s="84" t="str">
        <f t="shared" si="209"/>
        <v>TEADIT</v>
      </c>
      <c r="G6103" t="s">
        <v>8594</v>
      </c>
      <c r="H6103" s="62">
        <v>62948658000187</v>
      </c>
      <c r="I6103" t="s">
        <v>869</v>
      </c>
      <c r="J6103">
        <v>2</v>
      </c>
      <c r="K6103">
        <v>972.92</v>
      </c>
    </row>
    <row r="6104" spans="1:11" x14ac:dyDescent="0.25">
      <c r="A6104" t="s">
        <v>6006</v>
      </c>
      <c r="B6104" t="str">
        <f>C6104&amp;"-"&amp;COUNTIF(C$2:C6104,C6104)</f>
        <v>226227-1</v>
      </c>
      <c r="C6104">
        <v>226227</v>
      </c>
      <c r="D6104" s="57">
        <v>45316</v>
      </c>
      <c r="E6104" s="84" t="str">
        <f>F6104&amp;"-"&amp;COUNTIF($F$2:F6104,F6104)</f>
        <v>TEADIT-723</v>
      </c>
      <c r="F6104" s="84" t="str">
        <f t="shared" si="209"/>
        <v>TEADIT</v>
      </c>
      <c r="G6104" t="s">
        <v>8594</v>
      </c>
      <c r="H6104" s="62">
        <v>62948658000187</v>
      </c>
      <c r="I6104" t="s">
        <v>869</v>
      </c>
      <c r="J6104">
        <v>2</v>
      </c>
      <c r="K6104">
        <v>1756.49</v>
      </c>
    </row>
    <row r="6105" spans="1:11" x14ac:dyDescent="0.25">
      <c r="A6105" t="s">
        <v>6006</v>
      </c>
      <c r="B6105" t="str">
        <f>C6105&amp;"-"&amp;COUNTIF(C$2:C6105,C6105)</f>
        <v>226227-2</v>
      </c>
      <c r="C6105">
        <v>226227</v>
      </c>
      <c r="D6105" s="57">
        <v>45316</v>
      </c>
      <c r="E6105" s="84" t="str">
        <f>F6105&amp;"-"&amp;COUNTIF($F$2:F6105,F6105)</f>
        <v>TEADIT-724</v>
      </c>
      <c r="F6105" s="84" t="str">
        <f t="shared" si="209"/>
        <v>TEADIT</v>
      </c>
      <c r="G6105" t="s">
        <v>8594</v>
      </c>
      <c r="H6105" s="62">
        <v>62948658000187</v>
      </c>
      <c r="I6105" t="s">
        <v>869</v>
      </c>
      <c r="J6105">
        <v>2</v>
      </c>
      <c r="K6105">
        <v>605.14</v>
      </c>
    </row>
    <row r="6106" spans="1:11" x14ac:dyDescent="0.25">
      <c r="A6106" t="s">
        <v>6005</v>
      </c>
      <c r="B6106" t="str">
        <f>C6106&amp;"-"&amp;COUNTIF(C$2:C6106,C6106)</f>
        <v>226227-3</v>
      </c>
      <c r="C6106">
        <v>226227</v>
      </c>
      <c r="D6106" s="57">
        <v>45316</v>
      </c>
      <c r="E6106" s="84" t="str">
        <f>F6106&amp;"-"&amp;COUNTIF($F$2:F6106,F6106)</f>
        <v>TEADIT-725</v>
      </c>
      <c r="F6106" s="84" t="str">
        <f t="shared" si="209"/>
        <v>TEADIT</v>
      </c>
      <c r="G6106" t="s">
        <v>8594</v>
      </c>
      <c r="H6106" s="62">
        <v>62948658000187</v>
      </c>
      <c r="I6106" t="s">
        <v>869</v>
      </c>
      <c r="J6106">
        <v>19</v>
      </c>
      <c r="K6106">
        <v>228.76</v>
      </c>
    </row>
    <row r="6107" spans="1:11" x14ac:dyDescent="0.25">
      <c r="A6107" t="s">
        <v>6006</v>
      </c>
      <c r="B6107" t="str">
        <f>C6107&amp;"-"&amp;COUNTIF(C$2:C6107,C6107)</f>
        <v>226227-4</v>
      </c>
      <c r="C6107">
        <v>226227</v>
      </c>
      <c r="D6107" s="57">
        <v>45316</v>
      </c>
      <c r="E6107" s="84" t="str">
        <f>F6107&amp;"-"&amp;COUNTIF($F$2:F6107,F6107)</f>
        <v>TEADIT-726</v>
      </c>
      <c r="F6107" s="84" t="str">
        <f t="shared" si="209"/>
        <v>TEADIT</v>
      </c>
      <c r="G6107" t="s">
        <v>8594</v>
      </c>
      <c r="H6107" s="62">
        <v>62948658000187</v>
      </c>
      <c r="I6107" t="s">
        <v>869</v>
      </c>
      <c r="J6107">
        <v>2</v>
      </c>
      <c r="K6107">
        <v>1016.9</v>
      </c>
    </row>
    <row r="6108" spans="1:11" x14ac:dyDescent="0.25">
      <c r="A6108" t="s">
        <v>6006</v>
      </c>
      <c r="B6108" t="str">
        <f>C6108&amp;"-"&amp;COUNTIF(C$2:C6108,C6108)</f>
        <v>226227-5</v>
      </c>
      <c r="C6108">
        <v>226227</v>
      </c>
      <c r="D6108" s="57">
        <v>45316</v>
      </c>
      <c r="E6108" s="84" t="str">
        <f>F6108&amp;"-"&amp;COUNTIF($F$2:F6108,F6108)</f>
        <v>TEADIT-727</v>
      </c>
      <c r="F6108" s="84" t="str">
        <f t="shared" si="209"/>
        <v>TEADIT</v>
      </c>
      <c r="G6108" t="s">
        <v>8594</v>
      </c>
      <c r="H6108" s="62">
        <v>62948658000187</v>
      </c>
      <c r="I6108" t="s">
        <v>869</v>
      </c>
      <c r="J6108">
        <v>8</v>
      </c>
      <c r="K6108">
        <v>1328.2</v>
      </c>
    </row>
    <row r="6109" spans="1:11" x14ac:dyDescent="0.25">
      <c r="A6109" t="s">
        <v>6006</v>
      </c>
      <c r="B6109" t="str">
        <f>C6109&amp;"-"&amp;COUNTIF(C$2:C6109,C6109)</f>
        <v>226227-6</v>
      </c>
      <c r="C6109">
        <v>226227</v>
      </c>
      <c r="D6109" s="57">
        <v>45316</v>
      </c>
      <c r="E6109" s="84" t="str">
        <f>F6109&amp;"-"&amp;COUNTIF($F$2:F6109,F6109)</f>
        <v>TEADIT-728</v>
      </c>
      <c r="F6109" s="84" t="str">
        <f t="shared" si="209"/>
        <v>TEADIT</v>
      </c>
      <c r="G6109" t="s">
        <v>8594</v>
      </c>
      <c r="H6109" s="62">
        <v>62948658000187</v>
      </c>
      <c r="I6109" t="s">
        <v>869</v>
      </c>
      <c r="J6109">
        <v>24</v>
      </c>
      <c r="K6109">
        <v>949.68</v>
      </c>
    </row>
    <row r="6110" spans="1:11" x14ac:dyDescent="0.25">
      <c r="A6110" t="s">
        <v>6006</v>
      </c>
      <c r="B6110" t="str">
        <f>C6110&amp;"-"&amp;COUNTIF(C$2:C6110,C6110)</f>
        <v>226227-7</v>
      </c>
      <c r="C6110">
        <v>226227</v>
      </c>
      <c r="D6110" s="57">
        <v>45316</v>
      </c>
      <c r="E6110" s="84" t="str">
        <f>F6110&amp;"-"&amp;COUNTIF($F$2:F6110,F6110)</f>
        <v>TEADIT-729</v>
      </c>
      <c r="F6110" s="84" t="str">
        <f t="shared" si="209"/>
        <v>TEADIT</v>
      </c>
      <c r="G6110" t="s">
        <v>8594</v>
      </c>
      <c r="H6110" s="62">
        <v>62948658000187</v>
      </c>
      <c r="I6110" t="s">
        <v>869</v>
      </c>
      <c r="J6110">
        <v>3</v>
      </c>
      <c r="K6110">
        <v>186.42</v>
      </c>
    </row>
    <row r="6111" spans="1:11" x14ac:dyDescent="0.25">
      <c r="A6111" t="s">
        <v>6006</v>
      </c>
      <c r="B6111" t="str">
        <f>C6111&amp;"-"&amp;COUNTIF(C$2:C6111,C6111)</f>
        <v>226227-8</v>
      </c>
      <c r="C6111">
        <v>226227</v>
      </c>
      <c r="D6111" s="57">
        <v>45316</v>
      </c>
      <c r="E6111" s="84" t="str">
        <f>F6111&amp;"-"&amp;COUNTIF($F$2:F6111,F6111)</f>
        <v>TEADIT-730</v>
      </c>
      <c r="F6111" s="84" t="str">
        <f t="shared" si="209"/>
        <v>TEADIT</v>
      </c>
      <c r="G6111" t="s">
        <v>8594</v>
      </c>
      <c r="H6111" s="62">
        <v>62948658000187</v>
      </c>
      <c r="I6111" t="s">
        <v>869</v>
      </c>
      <c r="J6111">
        <v>24</v>
      </c>
      <c r="K6111">
        <v>1611.67</v>
      </c>
    </row>
    <row r="6112" spans="1:11" x14ac:dyDescent="0.25">
      <c r="A6112" t="s">
        <v>6006</v>
      </c>
      <c r="B6112" t="str">
        <f>C6112&amp;"-"&amp;COUNTIF(C$2:C6112,C6112)</f>
        <v>226227-9</v>
      </c>
      <c r="C6112">
        <v>226227</v>
      </c>
      <c r="D6112" s="57">
        <v>45316</v>
      </c>
      <c r="E6112" s="84" t="str">
        <f>F6112&amp;"-"&amp;COUNTIF($F$2:F6112,F6112)</f>
        <v>TEADIT-731</v>
      </c>
      <c r="F6112" s="84" t="str">
        <f t="shared" si="209"/>
        <v>TEADIT</v>
      </c>
      <c r="G6112" t="s">
        <v>8594</v>
      </c>
      <c r="H6112" s="62">
        <v>62948658000187</v>
      </c>
      <c r="I6112" t="s">
        <v>869</v>
      </c>
      <c r="J6112">
        <v>9</v>
      </c>
      <c r="K6112">
        <v>631.26</v>
      </c>
    </row>
    <row r="6113" spans="1:11" x14ac:dyDescent="0.25">
      <c r="A6113" t="s">
        <v>6005</v>
      </c>
      <c r="B6113" t="str">
        <f>C6113&amp;"-"&amp;COUNTIF(C$2:C6113,C6113)</f>
        <v>226227-10</v>
      </c>
      <c r="C6113">
        <v>226227</v>
      </c>
      <c r="D6113" s="57">
        <v>45316</v>
      </c>
      <c r="E6113" s="84" t="str">
        <f>F6113&amp;"-"&amp;COUNTIF($F$2:F6113,F6113)</f>
        <v>TEADIT-732</v>
      </c>
      <c r="F6113" s="84" t="str">
        <f t="shared" si="209"/>
        <v>TEADIT</v>
      </c>
      <c r="G6113" t="s">
        <v>8594</v>
      </c>
      <c r="H6113" s="62">
        <v>62948658000187</v>
      </c>
      <c r="I6113" t="s">
        <v>869</v>
      </c>
      <c r="J6113">
        <v>5</v>
      </c>
      <c r="K6113">
        <v>77.150000000000006</v>
      </c>
    </row>
    <row r="6114" spans="1:11" x14ac:dyDescent="0.25">
      <c r="A6114" t="s">
        <v>6006</v>
      </c>
      <c r="B6114" t="str">
        <f>C6114&amp;"-"&amp;COUNTIF(C$2:C6114,C6114)</f>
        <v>226227-11</v>
      </c>
      <c r="C6114">
        <v>226227</v>
      </c>
      <c r="D6114" s="57">
        <v>45316</v>
      </c>
      <c r="E6114" s="84" t="str">
        <f>F6114&amp;"-"&amp;COUNTIF($F$2:F6114,F6114)</f>
        <v>TEADIT-733</v>
      </c>
      <c r="F6114" s="84" t="str">
        <f t="shared" si="209"/>
        <v>TEADIT</v>
      </c>
      <c r="G6114" t="s">
        <v>8594</v>
      </c>
      <c r="H6114" s="62">
        <v>62948658000187</v>
      </c>
      <c r="I6114" t="s">
        <v>869</v>
      </c>
      <c r="J6114">
        <v>12</v>
      </c>
      <c r="K6114">
        <v>4482.7</v>
      </c>
    </row>
    <row r="6115" spans="1:11" x14ac:dyDescent="0.25">
      <c r="A6115" t="s">
        <v>6005</v>
      </c>
      <c r="B6115" t="str">
        <f>C6115&amp;"-"&amp;COUNTIF(C$2:C6115,C6115)</f>
        <v>226227-12</v>
      </c>
      <c r="C6115">
        <v>226227</v>
      </c>
      <c r="D6115" s="57">
        <v>45316</v>
      </c>
      <c r="E6115" s="84" t="str">
        <f>F6115&amp;"-"&amp;COUNTIF($F$2:F6115,F6115)</f>
        <v>TEADIT-734</v>
      </c>
      <c r="F6115" s="84" t="str">
        <f t="shared" si="209"/>
        <v>TEADIT</v>
      </c>
      <c r="G6115" t="s">
        <v>8594</v>
      </c>
      <c r="H6115" s="62">
        <v>62948658000187</v>
      </c>
      <c r="I6115" t="s">
        <v>869</v>
      </c>
      <c r="J6115">
        <v>6</v>
      </c>
      <c r="K6115">
        <v>162.6</v>
      </c>
    </row>
    <row r="6116" spans="1:11" x14ac:dyDescent="0.25">
      <c r="A6116" t="s">
        <v>6006</v>
      </c>
      <c r="B6116" t="str">
        <f>C6116&amp;"-"&amp;COUNTIF(C$2:C6116,C6116)</f>
        <v>226227-13</v>
      </c>
      <c r="C6116">
        <v>226227</v>
      </c>
      <c r="D6116" s="57">
        <v>45316</v>
      </c>
      <c r="E6116" s="84" t="str">
        <f>F6116&amp;"-"&amp;COUNTIF($F$2:F6116,F6116)</f>
        <v>TEADIT-735</v>
      </c>
      <c r="F6116" s="84" t="str">
        <f t="shared" si="209"/>
        <v>TEADIT</v>
      </c>
      <c r="G6116" t="s">
        <v>8594</v>
      </c>
      <c r="H6116" s="62">
        <v>62948658000187</v>
      </c>
      <c r="I6116" t="s">
        <v>869</v>
      </c>
      <c r="J6116">
        <v>2</v>
      </c>
      <c r="K6116">
        <v>262.82</v>
      </c>
    </row>
    <row r="6117" spans="1:11" x14ac:dyDescent="0.25">
      <c r="A6117" t="s">
        <v>6007</v>
      </c>
      <c r="B6117" t="str">
        <f>C6117&amp;"-"&amp;COUNTIF(C$2:C6117,C6117)</f>
        <v>226227-14</v>
      </c>
      <c r="C6117">
        <v>226227</v>
      </c>
      <c r="D6117" s="57">
        <v>45316</v>
      </c>
      <c r="E6117" s="84" t="str">
        <f>F6117&amp;"-"&amp;COUNTIF($F$2:F6117,F6117)</f>
        <v>TEADIT-736</v>
      </c>
      <c r="F6117" s="84" t="str">
        <f t="shared" si="209"/>
        <v>TEADIT</v>
      </c>
      <c r="G6117" t="s">
        <v>8594</v>
      </c>
      <c r="H6117" s="62">
        <v>62948658000187</v>
      </c>
      <c r="I6117" t="s">
        <v>869</v>
      </c>
      <c r="J6117">
        <v>6</v>
      </c>
      <c r="K6117">
        <v>10.38</v>
      </c>
    </row>
    <row r="6118" spans="1:11" x14ac:dyDescent="0.25">
      <c r="A6118" t="s">
        <v>6005</v>
      </c>
      <c r="B6118" t="str">
        <f>C6118&amp;"-"&amp;COUNTIF(C$2:C6118,C6118)</f>
        <v>226227-15</v>
      </c>
      <c r="C6118">
        <v>226227</v>
      </c>
      <c r="D6118" s="57">
        <v>45316</v>
      </c>
      <c r="E6118" s="84" t="str">
        <f>F6118&amp;"-"&amp;COUNTIF($F$2:F6118,F6118)</f>
        <v>TEADIT-737</v>
      </c>
      <c r="F6118" s="84" t="str">
        <f t="shared" si="209"/>
        <v>TEADIT</v>
      </c>
      <c r="G6118" t="s">
        <v>8594</v>
      </c>
      <c r="H6118" s="62">
        <v>62948658000187</v>
      </c>
      <c r="I6118" t="s">
        <v>869</v>
      </c>
      <c r="J6118">
        <v>1</v>
      </c>
      <c r="K6118">
        <v>9.3000000000000007</v>
      </c>
    </row>
    <row r="6119" spans="1:11" x14ac:dyDescent="0.25">
      <c r="A6119" t="s">
        <v>6006</v>
      </c>
      <c r="B6119" t="str">
        <f>C6119&amp;"-"&amp;COUNTIF(C$2:C6119,C6119)</f>
        <v>226227-16</v>
      </c>
      <c r="C6119">
        <v>226227</v>
      </c>
      <c r="D6119" s="57">
        <v>45316</v>
      </c>
      <c r="E6119" s="84" t="str">
        <f>F6119&amp;"-"&amp;COUNTIF($F$2:F6119,F6119)</f>
        <v>TEADIT-738</v>
      </c>
      <c r="F6119" s="84" t="str">
        <f t="shared" si="209"/>
        <v>TEADIT</v>
      </c>
      <c r="G6119" t="s">
        <v>8594</v>
      </c>
      <c r="H6119" s="62">
        <v>62948658000187</v>
      </c>
      <c r="I6119" t="s">
        <v>869</v>
      </c>
      <c r="J6119">
        <v>7</v>
      </c>
      <c r="K6119">
        <v>941.29</v>
      </c>
    </row>
    <row r="6120" spans="1:11" x14ac:dyDescent="0.25">
      <c r="A6120" t="s">
        <v>6006</v>
      </c>
      <c r="B6120" t="str">
        <f>C6120&amp;"-"&amp;COUNTIF(C$2:C6120,C6120)</f>
        <v>226227-17</v>
      </c>
      <c r="C6120">
        <v>226227</v>
      </c>
      <c r="D6120" s="57">
        <v>45316</v>
      </c>
      <c r="E6120" s="84" t="str">
        <f>F6120&amp;"-"&amp;COUNTIF($F$2:F6120,F6120)</f>
        <v>TEADIT-739</v>
      </c>
      <c r="F6120" s="84" t="str">
        <f t="shared" si="209"/>
        <v>TEADIT</v>
      </c>
      <c r="G6120" t="s">
        <v>8594</v>
      </c>
      <c r="H6120" s="62">
        <v>62948658000187</v>
      </c>
      <c r="I6120" t="s">
        <v>869</v>
      </c>
      <c r="J6120">
        <v>2</v>
      </c>
      <c r="K6120">
        <v>79.14</v>
      </c>
    </row>
    <row r="6121" spans="1:11" x14ac:dyDescent="0.25">
      <c r="A6121" t="s">
        <v>6006</v>
      </c>
      <c r="B6121" t="str">
        <f>C6121&amp;"-"&amp;COUNTIF(C$2:C6121,C6121)</f>
        <v>226227-18</v>
      </c>
      <c r="C6121">
        <v>226227</v>
      </c>
      <c r="D6121" s="57">
        <v>45316</v>
      </c>
      <c r="E6121" s="84" t="str">
        <f>F6121&amp;"-"&amp;COUNTIF($F$2:F6121,F6121)</f>
        <v>TEADIT-740</v>
      </c>
      <c r="F6121" s="84" t="str">
        <f t="shared" si="209"/>
        <v>TEADIT</v>
      </c>
      <c r="G6121" t="s">
        <v>8594</v>
      </c>
      <c r="H6121" s="62">
        <v>62948658000187</v>
      </c>
      <c r="I6121" t="s">
        <v>869</v>
      </c>
      <c r="J6121">
        <v>5</v>
      </c>
      <c r="K6121">
        <v>130.35</v>
      </c>
    </row>
    <row r="6122" spans="1:11" x14ac:dyDescent="0.25">
      <c r="A6122" t="s">
        <v>6007</v>
      </c>
      <c r="B6122" t="str">
        <f>C6122&amp;"-"&amp;COUNTIF(C$2:C6122,C6122)</f>
        <v>226227-19</v>
      </c>
      <c r="C6122">
        <v>226227</v>
      </c>
      <c r="D6122" s="57">
        <v>45316</v>
      </c>
      <c r="E6122" s="84" t="str">
        <f>F6122&amp;"-"&amp;COUNTIF($F$2:F6122,F6122)</f>
        <v>TEADIT-741</v>
      </c>
      <c r="F6122" s="84" t="str">
        <f t="shared" si="209"/>
        <v>TEADIT</v>
      </c>
      <c r="G6122" t="s">
        <v>8594</v>
      </c>
      <c r="H6122" s="62">
        <v>62948658000187</v>
      </c>
      <c r="I6122" t="s">
        <v>869</v>
      </c>
      <c r="J6122">
        <v>7</v>
      </c>
      <c r="K6122">
        <v>31.57</v>
      </c>
    </row>
    <row r="6123" spans="1:11" x14ac:dyDescent="0.25">
      <c r="A6123" t="s">
        <v>6007</v>
      </c>
      <c r="B6123" t="str">
        <f>C6123&amp;"-"&amp;COUNTIF(C$2:C6123,C6123)</f>
        <v>226227-20</v>
      </c>
      <c r="C6123">
        <v>226227</v>
      </c>
      <c r="D6123" s="57">
        <v>45316</v>
      </c>
      <c r="E6123" s="84" t="str">
        <f>F6123&amp;"-"&amp;COUNTIF($F$2:F6123,F6123)</f>
        <v>TEADIT-742</v>
      </c>
      <c r="F6123" s="84" t="str">
        <f t="shared" si="209"/>
        <v>TEADIT</v>
      </c>
      <c r="G6123" t="s">
        <v>8594</v>
      </c>
      <c r="H6123" s="62">
        <v>62948658000187</v>
      </c>
      <c r="I6123" t="s">
        <v>869</v>
      </c>
      <c r="J6123">
        <v>9</v>
      </c>
      <c r="K6123">
        <v>54.9</v>
      </c>
    </row>
    <row r="6124" spans="1:11" x14ac:dyDescent="0.25">
      <c r="A6124" t="s">
        <v>6006</v>
      </c>
      <c r="B6124" t="str">
        <f>C6124&amp;"-"&amp;COUNTIF(C$2:C6124,C6124)</f>
        <v>226227-21</v>
      </c>
      <c r="C6124">
        <v>226227</v>
      </c>
      <c r="D6124" s="57">
        <v>45316</v>
      </c>
      <c r="E6124" s="84" t="str">
        <f>F6124&amp;"-"&amp;COUNTIF($F$2:F6124,F6124)</f>
        <v>TEADIT-743</v>
      </c>
      <c r="F6124" s="84" t="str">
        <f t="shared" si="209"/>
        <v>TEADIT</v>
      </c>
      <c r="G6124" t="s">
        <v>8594</v>
      </c>
      <c r="H6124" s="62">
        <v>62948658000187</v>
      </c>
      <c r="I6124" t="s">
        <v>869</v>
      </c>
      <c r="J6124">
        <v>1</v>
      </c>
      <c r="K6124">
        <v>104.92</v>
      </c>
    </row>
    <row r="6125" spans="1:11" x14ac:dyDescent="0.25">
      <c r="A6125" t="s">
        <v>6006</v>
      </c>
      <c r="B6125" t="str">
        <f>C6125&amp;"-"&amp;COUNTIF(C$2:C6125,C6125)</f>
        <v>226227-22</v>
      </c>
      <c r="C6125">
        <v>226227</v>
      </c>
      <c r="D6125" s="57">
        <v>45316</v>
      </c>
      <c r="E6125" s="84" t="str">
        <f>F6125&amp;"-"&amp;COUNTIF($F$2:F6125,F6125)</f>
        <v>TEADIT-744</v>
      </c>
      <c r="F6125" s="84" t="str">
        <f t="shared" si="209"/>
        <v>TEADIT</v>
      </c>
      <c r="G6125" t="s">
        <v>8594</v>
      </c>
      <c r="H6125" s="62">
        <v>62948658000187</v>
      </c>
      <c r="I6125" t="s">
        <v>869</v>
      </c>
      <c r="J6125">
        <v>1</v>
      </c>
      <c r="K6125">
        <v>222.94</v>
      </c>
    </row>
    <row r="6126" spans="1:11" x14ac:dyDescent="0.25">
      <c r="A6126" t="s">
        <v>6007</v>
      </c>
      <c r="B6126" t="str">
        <f>C6126&amp;"-"&amp;COUNTIF(C$2:C6126,C6126)</f>
        <v>226227-23</v>
      </c>
      <c r="C6126">
        <v>226227</v>
      </c>
      <c r="D6126" s="57">
        <v>45316</v>
      </c>
      <c r="E6126" s="84" t="str">
        <f>F6126&amp;"-"&amp;COUNTIF($F$2:F6126,F6126)</f>
        <v>TEADIT-745</v>
      </c>
      <c r="F6126" s="84" t="str">
        <f t="shared" si="209"/>
        <v>TEADIT</v>
      </c>
      <c r="G6126" t="s">
        <v>8594</v>
      </c>
      <c r="H6126" s="62">
        <v>62948658000187</v>
      </c>
      <c r="I6126" t="s">
        <v>869</v>
      </c>
      <c r="J6126">
        <v>7</v>
      </c>
      <c r="K6126">
        <v>15.89</v>
      </c>
    </row>
    <row r="6127" spans="1:11" x14ac:dyDescent="0.25">
      <c r="A6127" t="s">
        <v>6007</v>
      </c>
      <c r="B6127" t="str">
        <f>C6127&amp;"-"&amp;COUNTIF(C$2:C6127,C6127)</f>
        <v>226227-24</v>
      </c>
      <c r="C6127">
        <v>226227</v>
      </c>
      <c r="D6127" s="57">
        <v>45316</v>
      </c>
      <c r="E6127" s="84" t="str">
        <f>F6127&amp;"-"&amp;COUNTIF($F$2:F6127,F6127)</f>
        <v>TEADIT-746</v>
      </c>
      <c r="F6127" s="84" t="str">
        <f t="shared" si="209"/>
        <v>TEADIT</v>
      </c>
      <c r="G6127" t="s">
        <v>8594</v>
      </c>
      <c r="H6127" s="62">
        <v>62948658000187</v>
      </c>
      <c r="I6127" t="s">
        <v>869</v>
      </c>
      <c r="J6127">
        <v>9</v>
      </c>
      <c r="K6127">
        <v>26.55</v>
      </c>
    </row>
    <row r="6128" spans="1:11" x14ac:dyDescent="0.25">
      <c r="A6128" t="s">
        <v>6006</v>
      </c>
      <c r="B6128" t="str">
        <f>C6128&amp;"-"&amp;COUNTIF(C$2:C6128,C6128)</f>
        <v>226227-25</v>
      </c>
      <c r="C6128">
        <v>226227</v>
      </c>
      <c r="D6128" s="57">
        <v>45316</v>
      </c>
      <c r="E6128" s="84" t="str">
        <f>F6128&amp;"-"&amp;COUNTIF($F$2:F6128,F6128)</f>
        <v>TEADIT-747</v>
      </c>
      <c r="F6128" s="84" t="str">
        <f t="shared" si="209"/>
        <v>TEADIT</v>
      </c>
      <c r="G6128" t="s">
        <v>8594</v>
      </c>
      <c r="H6128" s="62">
        <v>62948658000187</v>
      </c>
      <c r="I6128" t="s">
        <v>869</v>
      </c>
      <c r="J6128">
        <v>18</v>
      </c>
      <c r="K6128">
        <v>540.36</v>
      </c>
    </row>
    <row r="6129" spans="1:11" x14ac:dyDescent="0.25">
      <c r="A6129" t="s">
        <v>6008</v>
      </c>
      <c r="B6129" t="str">
        <f>C6129&amp;"-"&amp;COUNTIF(C$2:C6129,C6129)</f>
        <v>226228-1</v>
      </c>
      <c r="C6129">
        <v>226228</v>
      </c>
      <c r="D6129" s="57">
        <v>45316</v>
      </c>
      <c r="E6129" s="84" t="str">
        <f>F6129&amp;"-"&amp;COUNTIF($F$2:F6129,F6129)</f>
        <v>TEADIT-748</v>
      </c>
      <c r="F6129" s="84" t="str">
        <f t="shared" si="209"/>
        <v>TEADIT</v>
      </c>
      <c r="G6129" t="s">
        <v>8594</v>
      </c>
      <c r="H6129" s="62">
        <v>62948658000187</v>
      </c>
      <c r="I6129" t="s">
        <v>869</v>
      </c>
      <c r="J6129">
        <v>6</v>
      </c>
      <c r="K6129">
        <v>3570.24</v>
      </c>
    </row>
    <row r="6130" spans="1:11" x14ac:dyDescent="0.25">
      <c r="A6130" t="s">
        <v>6008</v>
      </c>
      <c r="B6130" t="str">
        <f>C6130&amp;"-"&amp;COUNTIF(C$2:C6130,C6130)</f>
        <v>226228-2</v>
      </c>
      <c r="C6130">
        <v>226228</v>
      </c>
      <c r="D6130" s="57">
        <v>45316</v>
      </c>
      <c r="E6130" s="84" t="str">
        <f>F6130&amp;"-"&amp;COUNTIF($F$2:F6130,F6130)</f>
        <v>TEADIT-749</v>
      </c>
      <c r="F6130" s="84" t="str">
        <f t="shared" si="209"/>
        <v>TEADIT</v>
      </c>
      <c r="G6130" t="s">
        <v>8594</v>
      </c>
      <c r="H6130" s="62">
        <v>62948658000187</v>
      </c>
      <c r="I6130" t="s">
        <v>869</v>
      </c>
      <c r="J6130">
        <v>17</v>
      </c>
      <c r="K6130">
        <v>598.4</v>
      </c>
    </row>
    <row r="6131" spans="1:11" x14ac:dyDescent="0.25">
      <c r="A6131" t="s">
        <v>6008</v>
      </c>
      <c r="B6131" t="str">
        <f>C6131&amp;"-"&amp;COUNTIF(C$2:C6131,C6131)</f>
        <v>226228-3</v>
      </c>
      <c r="C6131">
        <v>226228</v>
      </c>
      <c r="D6131" s="57">
        <v>45316</v>
      </c>
      <c r="E6131" s="84" t="str">
        <f>F6131&amp;"-"&amp;COUNTIF($F$2:F6131,F6131)</f>
        <v>TEADIT-750</v>
      </c>
      <c r="F6131" s="84" t="str">
        <f t="shared" si="209"/>
        <v>TEADIT</v>
      </c>
      <c r="G6131" t="s">
        <v>8594</v>
      </c>
      <c r="H6131" s="62">
        <v>62948658000187</v>
      </c>
      <c r="I6131" t="s">
        <v>869</v>
      </c>
      <c r="J6131">
        <v>1</v>
      </c>
      <c r="K6131">
        <v>30</v>
      </c>
    </row>
    <row r="6132" spans="1:11" x14ac:dyDescent="0.25">
      <c r="A6132" t="s">
        <v>6008</v>
      </c>
      <c r="B6132" t="str">
        <f>C6132&amp;"-"&amp;COUNTIF(C$2:C6132,C6132)</f>
        <v>226228-4</v>
      </c>
      <c r="C6132">
        <v>226228</v>
      </c>
      <c r="D6132" s="57">
        <v>45316</v>
      </c>
      <c r="E6132" s="84" t="str">
        <f>F6132&amp;"-"&amp;COUNTIF($F$2:F6132,F6132)</f>
        <v>TEADIT-751</v>
      </c>
      <c r="F6132" s="84" t="str">
        <f t="shared" si="209"/>
        <v>TEADIT</v>
      </c>
      <c r="G6132" t="s">
        <v>8594</v>
      </c>
      <c r="H6132" s="62">
        <v>62948658000187</v>
      </c>
      <c r="I6132" t="s">
        <v>869</v>
      </c>
      <c r="J6132">
        <v>7</v>
      </c>
      <c r="K6132">
        <v>3988.95</v>
      </c>
    </row>
    <row r="6133" spans="1:11" x14ac:dyDescent="0.25">
      <c r="A6133" t="s">
        <v>6008</v>
      </c>
      <c r="B6133" t="str">
        <f>C6133&amp;"-"&amp;COUNTIF(C$2:C6133,C6133)</f>
        <v>226228-5</v>
      </c>
      <c r="C6133">
        <v>226228</v>
      </c>
      <c r="D6133" s="57">
        <v>45316</v>
      </c>
      <c r="E6133" s="84" t="str">
        <f>F6133&amp;"-"&amp;COUNTIF($F$2:F6133,F6133)</f>
        <v>TEADIT-752</v>
      </c>
      <c r="F6133" s="84" t="str">
        <f t="shared" si="209"/>
        <v>TEADIT</v>
      </c>
      <c r="G6133" t="s">
        <v>8594</v>
      </c>
      <c r="H6133" s="62">
        <v>62948658000187</v>
      </c>
      <c r="I6133" t="s">
        <v>869</v>
      </c>
      <c r="J6133">
        <v>17</v>
      </c>
      <c r="K6133">
        <v>890.63</v>
      </c>
    </row>
    <row r="6134" spans="1:11" x14ac:dyDescent="0.25">
      <c r="A6134" t="s">
        <v>6008</v>
      </c>
      <c r="B6134" t="str">
        <f>C6134&amp;"-"&amp;COUNTIF(C$2:C6134,C6134)</f>
        <v>226228-6</v>
      </c>
      <c r="C6134">
        <v>226228</v>
      </c>
      <c r="D6134" s="57">
        <v>45316</v>
      </c>
      <c r="E6134" s="84" t="str">
        <f>F6134&amp;"-"&amp;COUNTIF($F$2:F6134,F6134)</f>
        <v>TEADIT-753</v>
      </c>
      <c r="F6134" s="84" t="str">
        <f t="shared" si="209"/>
        <v>TEADIT</v>
      </c>
      <c r="G6134" t="s">
        <v>8594</v>
      </c>
      <c r="H6134" s="62">
        <v>62948658000187</v>
      </c>
      <c r="I6134" t="s">
        <v>869</v>
      </c>
      <c r="J6134">
        <v>2</v>
      </c>
      <c r="K6134">
        <v>38.979999999999997</v>
      </c>
    </row>
    <row r="6135" spans="1:11" x14ac:dyDescent="0.25">
      <c r="A6135" t="s">
        <v>6008</v>
      </c>
      <c r="B6135" t="str">
        <f>C6135&amp;"-"&amp;COUNTIF(C$2:C6135,C6135)</f>
        <v>226228-7</v>
      </c>
      <c r="C6135">
        <v>226228</v>
      </c>
      <c r="D6135" s="57">
        <v>45316</v>
      </c>
      <c r="E6135" s="84" t="str">
        <f>F6135&amp;"-"&amp;COUNTIF($F$2:F6135,F6135)</f>
        <v>TEADIT-754</v>
      </c>
      <c r="F6135" s="84" t="str">
        <f t="shared" si="209"/>
        <v>TEADIT</v>
      </c>
      <c r="G6135" t="s">
        <v>8594</v>
      </c>
      <c r="H6135" s="62">
        <v>62948658000187</v>
      </c>
      <c r="I6135" t="s">
        <v>869</v>
      </c>
      <c r="J6135">
        <v>11</v>
      </c>
      <c r="K6135">
        <v>320.43</v>
      </c>
    </row>
    <row r="6136" spans="1:11" x14ac:dyDescent="0.25">
      <c r="A6136" t="s">
        <v>6008</v>
      </c>
      <c r="B6136" t="str">
        <f>C6136&amp;"-"&amp;COUNTIF(C$2:C6136,C6136)</f>
        <v>226228-8</v>
      </c>
      <c r="C6136">
        <v>226228</v>
      </c>
      <c r="D6136" s="57">
        <v>45316</v>
      </c>
      <c r="E6136" s="84" t="str">
        <f>F6136&amp;"-"&amp;COUNTIF($F$2:F6136,F6136)</f>
        <v>TEADIT-755</v>
      </c>
      <c r="F6136" s="84" t="str">
        <f t="shared" si="209"/>
        <v>TEADIT</v>
      </c>
      <c r="G6136" t="s">
        <v>8594</v>
      </c>
      <c r="H6136" s="62">
        <v>62948658000187</v>
      </c>
      <c r="I6136" t="s">
        <v>869</v>
      </c>
      <c r="J6136">
        <v>1</v>
      </c>
      <c r="K6136">
        <v>234.44</v>
      </c>
    </row>
    <row r="6137" spans="1:11" x14ac:dyDescent="0.25">
      <c r="A6137" t="s">
        <v>6008</v>
      </c>
      <c r="B6137" t="str">
        <f>C6137&amp;"-"&amp;COUNTIF(C$2:C6137,C6137)</f>
        <v>226228-9</v>
      </c>
      <c r="C6137">
        <v>226228</v>
      </c>
      <c r="D6137" s="57">
        <v>45316</v>
      </c>
      <c r="E6137" s="84" t="str">
        <f>F6137&amp;"-"&amp;COUNTIF($F$2:F6137,F6137)</f>
        <v>TEADIT-756</v>
      </c>
      <c r="F6137" s="84" t="str">
        <f t="shared" si="209"/>
        <v>TEADIT</v>
      </c>
      <c r="G6137" t="s">
        <v>8594</v>
      </c>
      <c r="H6137" s="62">
        <v>62948658000187</v>
      </c>
      <c r="I6137" t="s">
        <v>869</v>
      </c>
      <c r="J6137">
        <v>4</v>
      </c>
      <c r="K6137">
        <v>485.84</v>
      </c>
    </row>
    <row r="6138" spans="1:11" x14ac:dyDescent="0.25">
      <c r="A6138" t="s">
        <v>6009</v>
      </c>
      <c r="B6138" t="str">
        <f>C6138&amp;"-"&amp;COUNTIF(C$2:C6138,C6138)</f>
        <v>226228-10</v>
      </c>
      <c r="C6138">
        <v>226228</v>
      </c>
      <c r="D6138" s="57">
        <v>45316</v>
      </c>
      <c r="E6138" s="84" t="str">
        <f>F6138&amp;"-"&amp;COUNTIF($F$2:F6138,F6138)</f>
        <v>TEADIT-757</v>
      </c>
      <c r="F6138" s="84" t="str">
        <f t="shared" si="209"/>
        <v>TEADIT</v>
      </c>
      <c r="G6138" t="s">
        <v>8594</v>
      </c>
      <c r="H6138" s="62">
        <v>62948658000187</v>
      </c>
      <c r="I6138" t="s">
        <v>869</v>
      </c>
      <c r="J6138">
        <v>3</v>
      </c>
      <c r="K6138">
        <v>559.91999999999996</v>
      </c>
    </row>
    <row r="6139" spans="1:11" x14ac:dyDescent="0.25">
      <c r="A6139" t="s">
        <v>6008</v>
      </c>
      <c r="B6139" t="str">
        <f>C6139&amp;"-"&amp;COUNTIF(C$2:C6139,C6139)</f>
        <v>226228-11</v>
      </c>
      <c r="C6139">
        <v>226228</v>
      </c>
      <c r="D6139" s="57">
        <v>45316</v>
      </c>
      <c r="E6139" s="84" t="str">
        <f>F6139&amp;"-"&amp;COUNTIF($F$2:F6139,F6139)</f>
        <v>TEADIT-758</v>
      </c>
      <c r="F6139" s="84" t="str">
        <f t="shared" si="209"/>
        <v>TEADIT</v>
      </c>
      <c r="G6139" t="s">
        <v>8594</v>
      </c>
      <c r="H6139" s="62">
        <v>62948658000187</v>
      </c>
      <c r="I6139" t="s">
        <v>869</v>
      </c>
      <c r="J6139">
        <v>41</v>
      </c>
      <c r="K6139">
        <v>1320.26</v>
      </c>
    </row>
    <row r="6140" spans="1:11" x14ac:dyDescent="0.25">
      <c r="A6140" t="s">
        <v>6008</v>
      </c>
      <c r="B6140" t="str">
        <f>C6140&amp;"-"&amp;COUNTIF(C$2:C6140,C6140)</f>
        <v>226228-12</v>
      </c>
      <c r="C6140">
        <v>226228</v>
      </c>
      <c r="D6140" s="57">
        <v>45316</v>
      </c>
      <c r="E6140" s="84" t="str">
        <f>F6140&amp;"-"&amp;COUNTIF($F$2:F6140,F6140)</f>
        <v>TEADIT-759</v>
      </c>
      <c r="F6140" s="84" t="str">
        <f t="shared" si="209"/>
        <v>TEADIT</v>
      </c>
      <c r="G6140" t="s">
        <v>8594</v>
      </c>
      <c r="H6140" s="62">
        <v>62948658000187</v>
      </c>
      <c r="I6140" t="s">
        <v>869</v>
      </c>
      <c r="J6140">
        <v>14</v>
      </c>
      <c r="K6140">
        <v>293.72000000000003</v>
      </c>
    </row>
    <row r="6141" spans="1:11" x14ac:dyDescent="0.25">
      <c r="A6141" t="s">
        <v>6008</v>
      </c>
      <c r="B6141" t="str">
        <f>C6141&amp;"-"&amp;COUNTIF(C$2:C6141,C6141)</f>
        <v>226228-13</v>
      </c>
      <c r="C6141">
        <v>226228</v>
      </c>
      <c r="D6141" s="57">
        <v>45316</v>
      </c>
      <c r="E6141" s="84" t="str">
        <f>F6141&amp;"-"&amp;COUNTIF($F$2:F6141,F6141)</f>
        <v>TEADIT-760</v>
      </c>
      <c r="F6141" s="84" t="str">
        <f t="shared" si="209"/>
        <v>TEADIT</v>
      </c>
      <c r="G6141" t="s">
        <v>8594</v>
      </c>
      <c r="H6141" s="62">
        <v>62948658000187</v>
      </c>
      <c r="I6141" t="s">
        <v>869</v>
      </c>
      <c r="J6141">
        <v>9</v>
      </c>
      <c r="K6141">
        <v>551.07000000000005</v>
      </c>
    </row>
    <row r="6142" spans="1:11" x14ac:dyDescent="0.25">
      <c r="A6142" t="s">
        <v>6008</v>
      </c>
      <c r="B6142" t="str">
        <f>C6142&amp;"-"&amp;COUNTIF(C$2:C6142,C6142)</f>
        <v>226228-14</v>
      </c>
      <c r="C6142">
        <v>226228</v>
      </c>
      <c r="D6142" s="57">
        <v>45316</v>
      </c>
      <c r="E6142" s="84" t="str">
        <f>F6142&amp;"-"&amp;COUNTIF($F$2:F6142,F6142)</f>
        <v>TEADIT-761</v>
      </c>
      <c r="F6142" s="84" t="str">
        <f t="shared" si="209"/>
        <v>TEADIT</v>
      </c>
      <c r="G6142" t="s">
        <v>8594</v>
      </c>
      <c r="H6142" s="62">
        <v>62948658000187</v>
      </c>
      <c r="I6142" t="s">
        <v>869</v>
      </c>
      <c r="J6142">
        <v>3</v>
      </c>
      <c r="K6142">
        <v>1868.12</v>
      </c>
    </row>
    <row r="6143" spans="1:11" x14ac:dyDescent="0.25">
      <c r="A6143" t="s">
        <v>6009</v>
      </c>
      <c r="B6143" t="str">
        <f>C6143&amp;"-"&amp;COUNTIF(C$2:C6143,C6143)</f>
        <v>226228-15</v>
      </c>
      <c r="C6143">
        <v>226228</v>
      </c>
      <c r="D6143" s="57">
        <v>45316</v>
      </c>
      <c r="E6143" s="84" t="str">
        <f>F6143&amp;"-"&amp;COUNTIF($F$2:F6143,F6143)</f>
        <v>TEADIT-762</v>
      </c>
      <c r="F6143" s="84" t="str">
        <f t="shared" si="209"/>
        <v>TEADIT</v>
      </c>
      <c r="G6143" t="s">
        <v>8594</v>
      </c>
      <c r="H6143" s="62">
        <v>62948658000187</v>
      </c>
      <c r="I6143" t="s">
        <v>869</v>
      </c>
      <c r="J6143">
        <v>45</v>
      </c>
      <c r="K6143">
        <v>5965.79</v>
      </c>
    </row>
    <row r="6144" spans="1:11" x14ac:dyDescent="0.25">
      <c r="A6144" t="s">
        <v>6008</v>
      </c>
      <c r="B6144" t="str">
        <f>C6144&amp;"-"&amp;COUNTIF(C$2:C6144,C6144)</f>
        <v>226228-16</v>
      </c>
      <c r="C6144">
        <v>226228</v>
      </c>
      <c r="D6144" s="57">
        <v>45316</v>
      </c>
      <c r="E6144" s="84" t="str">
        <f>F6144&amp;"-"&amp;COUNTIF($F$2:F6144,F6144)</f>
        <v>TEADIT-763</v>
      </c>
      <c r="F6144" s="84" t="str">
        <f t="shared" si="209"/>
        <v>TEADIT</v>
      </c>
      <c r="G6144" t="s">
        <v>8594</v>
      </c>
      <c r="H6144" s="62">
        <v>62948658000187</v>
      </c>
      <c r="I6144" t="s">
        <v>869</v>
      </c>
      <c r="J6144">
        <v>2</v>
      </c>
      <c r="K6144">
        <v>1422.26</v>
      </c>
    </row>
    <row r="6145" spans="1:11" x14ac:dyDescent="0.25">
      <c r="A6145" t="s">
        <v>6008</v>
      </c>
      <c r="B6145" t="str">
        <f>C6145&amp;"-"&amp;COUNTIF(C$2:C6145,C6145)</f>
        <v>226228-17</v>
      </c>
      <c r="C6145">
        <v>226228</v>
      </c>
      <c r="D6145" s="57">
        <v>45316</v>
      </c>
      <c r="E6145" s="84" t="str">
        <f>F6145&amp;"-"&amp;COUNTIF($F$2:F6145,F6145)</f>
        <v>TEADIT-764</v>
      </c>
      <c r="F6145" s="84" t="str">
        <f t="shared" si="209"/>
        <v>TEADIT</v>
      </c>
      <c r="G6145" t="s">
        <v>8594</v>
      </c>
      <c r="H6145" s="62">
        <v>62948658000187</v>
      </c>
      <c r="I6145" t="s">
        <v>869</v>
      </c>
      <c r="J6145">
        <v>3</v>
      </c>
      <c r="K6145">
        <v>57.45</v>
      </c>
    </row>
    <row r="6146" spans="1:11" x14ac:dyDescent="0.25">
      <c r="A6146" t="s">
        <v>6008</v>
      </c>
      <c r="B6146" t="str">
        <f>C6146&amp;"-"&amp;COUNTIF(C$2:C6146,C6146)</f>
        <v>226228-18</v>
      </c>
      <c r="C6146">
        <v>226228</v>
      </c>
      <c r="D6146" s="57">
        <v>45316</v>
      </c>
      <c r="E6146" s="84" t="str">
        <f>F6146&amp;"-"&amp;COUNTIF($F$2:F6146,F6146)</f>
        <v>TEADIT-765</v>
      </c>
      <c r="F6146" s="84" t="str">
        <f t="shared" si="209"/>
        <v>TEADIT</v>
      </c>
      <c r="G6146" t="s">
        <v>8594</v>
      </c>
      <c r="H6146" s="62">
        <v>62948658000187</v>
      </c>
      <c r="I6146" t="s">
        <v>869</v>
      </c>
      <c r="J6146">
        <v>2</v>
      </c>
      <c r="K6146">
        <v>1662.26</v>
      </c>
    </row>
    <row r="6147" spans="1:11" x14ac:dyDescent="0.25">
      <c r="A6147" t="s">
        <v>6008</v>
      </c>
      <c r="B6147" t="str">
        <f>C6147&amp;"-"&amp;COUNTIF(C$2:C6147,C6147)</f>
        <v>226228-19</v>
      </c>
      <c r="C6147">
        <v>226228</v>
      </c>
      <c r="D6147" s="57">
        <v>45316</v>
      </c>
      <c r="E6147" s="84" t="str">
        <f>F6147&amp;"-"&amp;COUNTIF($F$2:F6147,F6147)</f>
        <v>TEADIT-766</v>
      </c>
      <c r="F6147" s="84" t="str">
        <f t="shared" ref="F6147:F6210" si="210">LEFT(G6147,SEARCH(" ",G6147)-1)</f>
        <v>TEADIT</v>
      </c>
      <c r="G6147" t="s">
        <v>8594</v>
      </c>
      <c r="H6147" s="62">
        <v>62948658000187</v>
      </c>
      <c r="I6147" t="s">
        <v>869</v>
      </c>
      <c r="J6147">
        <v>1</v>
      </c>
      <c r="K6147">
        <v>265.19</v>
      </c>
    </row>
    <row r="6148" spans="1:11" x14ac:dyDescent="0.25">
      <c r="A6148" t="s">
        <v>6008</v>
      </c>
      <c r="B6148" t="str">
        <f>C6148&amp;"-"&amp;COUNTIF(C$2:C6148,C6148)</f>
        <v>226228-20</v>
      </c>
      <c r="C6148">
        <v>226228</v>
      </c>
      <c r="D6148" s="57">
        <v>45316</v>
      </c>
      <c r="E6148" s="84" t="str">
        <f>F6148&amp;"-"&amp;COUNTIF($F$2:F6148,F6148)</f>
        <v>TEADIT-767</v>
      </c>
      <c r="F6148" s="84" t="str">
        <f t="shared" si="210"/>
        <v>TEADIT</v>
      </c>
      <c r="G6148" t="s">
        <v>8594</v>
      </c>
      <c r="H6148" s="62">
        <v>62948658000187</v>
      </c>
      <c r="I6148" t="s">
        <v>869</v>
      </c>
      <c r="J6148">
        <v>9</v>
      </c>
      <c r="K6148">
        <v>477.99</v>
      </c>
    </row>
    <row r="6149" spans="1:11" x14ac:dyDescent="0.25">
      <c r="A6149" t="s">
        <v>6008</v>
      </c>
      <c r="B6149" t="str">
        <f>C6149&amp;"-"&amp;COUNTIF(C$2:C6149,C6149)</f>
        <v>226228-21</v>
      </c>
      <c r="C6149">
        <v>226228</v>
      </c>
      <c r="D6149" s="57">
        <v>45316</v>
      </c>
      <c r="E6149" s="84" t="str">
        <f>F6149&amp;"-"&amp;COUNTIF($F$2:F6149,F6149)</f>
        <v>TEADIT-768</v>
      </c>
      <c r="F6149" s="84" t="str">
        <f t="shared" si="210"/>
        <v>TEADIT</v>
      </c>
      <c r="G6149" t="s">
        <v>8594</v>
      </c>
      <c r="H6149" s="62">
        <v>62948658000187</v>
      </c>
      <c r="I6149" t="s">
        <v>869</v>
      </c>
      <c r="J6149">
        <v>5</v>
      </c>
      <c r="K6149">
        <v>631.54999999999995</v>
      </c>
    </row>
    <row r="6150" spans="1:11" x14ac:dyDescent="0.25">
      <c r="A6150" t="s">
        <v>6008</v>
      </c>
      <c r="B6150" t="str">
        <f>C6150&amp;"-"&amp;COUNTIF(C$2:C6150,C6150)</f>
        <v>226228-22</v>
      </c>
      <c r="C6150">
        <v>226228</v>
      </c>
      <c r="D6150" s="57">
        <v>45316</v>
      </c>
      <c r="E6150" s="84" t="str">
        <f>F6150&amp;"-"&amp;COUNTIF($F$2:F6150,F6150)</f>
        <v>TEADIT-769</v>
      </c>
      <c r="F6150" s="84" t="str">
        <f t="shared" si="210"/>
        <v>TEADIT</v>
      </c>
      <c r="G6150" t="s">
        <v>8594</v>
      </c>
      <c r="H6150" s="62">
        <v>62948658000187</v>
      </c>
      <c r="I6150" t="s">
        <v>869</v>
      </c>
      <c r="J6150">
        <v>1</v>
      </c>
      <c r="K6150">
        <v>29.23</v>
      </c>
    </row>
    <row r="6151" spans="1:11" x14ac:dyDescent="0.25">
      <c r="A6151" t="s">
        <v>6008</v>
      </c>
      <c r="B6151" t="str">
        <f>C6151&amp;"-"&amp;COUNTIF(C$2:C6151,C6151)</f>
        <v>226228-23</v>
      </c>
      <c r="C6151">
        <v>226228</v>
      </c>
      <c r="D6151" s="57">
        <v>45316</v>
      </c>
      <c r="E6151" s="84" t="str">
        <f>F6151&amp;"-"&amp;COUNTIF($F$2:F6151,F6151)</f>
        <v>TEADIT-770</v>
      </c>
      <c r="F6151" s="84" t="str">
        <f t="shared" si="210"/>
        <v>TEADIT</v>
      </c>
      <c r="G6151" t="s">
        <v>8594</v>
      </c>
      <c r="H6151" s="62">
        <v>62948658000187</v>
      </c>
      <c r="I6151" t="s">
        <v>869</v>
      </c>
      <c r="J6151">
        <v>1</v>
      </c>
      <c r="K6151">
        <v>526.28</v>
      </c>
    </row>
    <row r="6152" spans="1:11" x14ac:dyDescent="0.25">
      <c r="A6152" t="s">
        <v>6008</v>
      </c>
      <c r="B6152" t="str">
        <f>C6152&amp;"-"&amp;COUNTIF(C$2:C6152,C6152)</f>
        <v>226228-24</v>
      </c>
      <c r="C6152">
        <v>226228</v>
      </c>
      <c r="D6152" s="57">
        <v>45316</v>
      </c>
      <c r="E6152" s="84" t="str">
        <f>F6152&amp;"-"&amp;COUNTIF($F$2:F6152,F6152)</f>
        <v>TEADIT-771</v>
      </c>
      <c r="F6152" s="84" t="str">
        <f t="shared" si="210"/>
        <v>TEADIT</v>
      </c>
      <c r="G6152" t="s">
        <v>8594</v>
      </c>
      <c r="H6152" s="62">
        <v>62948658000187</v>
      </c>
      <c r="I6152" t="s">
        <v>869</v>
      </c>
      <c r="J6152">
        <v>1</v>
      </c>
      <c r="K6152">
        <v>1160.82</v>
      </c>
    </row>
    <row r="6153" spans="1:11" x14ac:dyDescent="0.25">
      <c r="A6153" t="s">
        <v>6008</v>
      </c>
      <c r="B6153" t="str">
        <f>C6153&amp;"-"&amp;COUNTIF(C$2:C6153,C6153)</f>
        <v>226228-25</v>
      </c>
      <c r="C6153">
        <v>226228</v>
      </c>
      <c r="D6153" s="57">
        <v>45316</v>
      </c>
      <c r="E6153" s="84" t="str">
        <f>F6153&amp;"-"&amp;COUNTIF($F$2:F6153,F6153)</f>
        <v>TEADIT-772</v>
      </c>
      <c r="F6153" s="84" t="str">
        <f t="shared" si="210"/>
        <v>TEADIT</v>
      </c>
      <c r="G6153" t="s">
        <v>8594</v>
      </c>
      <c r="H6153" s="62">
        <v>62948658000187</v>
      </c>
      <c r="I6153" t="s">
        <v>869</v>
      </c>
      <c r="J6153">
        <v>1</v>
      </c>
      <c r="K6153">
        <v>1256.1400000000001</v>
      </c>
    </row>
    <row r="6154" spans="1:11" x14ac:dyDescent="0.25">
      <c r="A6154" t="s">
        <v>6008</v>
      </c>
      <c r="B6154" t="str">
        <f>C6154&amp;"-"&amp;COUNTIF(C$2:C6154,C6154)</f>
        <v>226228-26</v>
      </c>
      <c r="C6154">
        <v>226228</v>
      </c>
      <c r="D6154" s="57">
        <v>45316</v>
      </c>
      <c r="E6154" s="84" t="str">
        <f>F6154&amp;"-"&amp;COUNTIF($F$2:F6154,F6154)</f>
        <v>TEADIT-773</v>
      </c>
      <c r="F6154" s="84" t="str">
        <f t="shared" si="210"/>
        <v>TEADIT</v>
      </c>
      <c r="G6154" t="s">
        <v>8594</v>
      </c>
      <c r="H6154" s="62">
        <v>62948658000187</v>
      </c>
      <c r="I6154" t="s">
        <v>869</v>
      </c>
      <c r="J6154">
        <v>3</v>
      </c>
      <c r="K6154">
        <v>121.38</v>
      </c>
    </row>
    <row r="6155" spans="1:11" x14ac:dyDescent="0.25">
      <c r="A6155" t="s">
        <v>6008</v>
      </c>
      <c r="B6155" t="str">
        <f>C6155&amp;"-"&amp;COUNTIF(C$2:C6155,C6155)</f>
        <v>226228-27</v>
      </c>
      <c r="C6155">
        <v>226228</v>
      </c>
      <c r="D6155" s="57">
        <v>45316</v>
      </c>
      <c r="E6155" s="84" t="str">
        <f>F6155&amp;"-"&amp;COUNTIF($F$2:F6155,F6155)</f>
        <v>TEADIT-774</v>
      </c>
      <c r="F6155" s="84" t="str">
        <f t="shared" si="210"/>
        <v>TEADIT</v>
      </c>
      <c r="G6155" t="s">
        <v>8594</v>
      </c>
      <c r="H6155" s="62">
        <v>62948658000187</v>
      </c>
      <c r="I6155" t="s">
        <v>869</v>
      </c>
      <c r="J6155">
        <v>46</v>
      </c>
      <c r="K6155">
        <v>744.28</v>
      </c>
    </row>
    <row r="6156" spans="1:11" x14ac:dyDescent="0.25">
      <c r="A6156" t="s">
        <v>6004</v>
      </c>
      <c r="B6156" t="str">
        <f>C6156&amp;"-"&amp;COUNTIF(C$2:C6156,C6156)</f>
        <v>226229-1</v>
      </c>
      <c r="C6156">
        <v>226229</v>
      </c>
      <c r="D6156" s="57">
        <v>45316</v>
      </c>
      <c r="E6156" s="84" t="str">
        <f>F6156&amp;"-"&amp;COUNTIF($F$2:F6156,F6156)</f>
        <v>TEADIT-775</v>
      </c>
      <c r="F6156" s="84" t="str">
        <f t="shared" si="210"/>
        <v>TEADIT</v>
      </c>
      <c r="G6156" t="s">
        <v>8594</v>
      </c>
      <c r="H6156" s="62">
        <v>62948658000187</v>
      </c>
      <c r="I6156" t="s">
        <v>869</v>
      </c>
      <c r="J6156">
        <v>2</v>
      </c>
      <c r="K6156">
        <v>4864.74</v>
      </c>
    </row>
    <row r="6157" spans="1:11" x14ac:dyDescent="0.25">
      <c r="A6157" t="s">
        <v>6068</v>
      </c>
      <c r="B6157" t="str">
        <f>C6157&amp;"-"&amp;COUNTIF(C$2:C6157,C6157)</f>
        <v>177626-1</v>
      </c>
      <c r="C6157">
        <v>177626</v>
      </c>
      <c r="D6157" s="57">
        <v>45317</v>
      </c>
      <c r="E6157" s="84" t="str">
        <f>F6157&amp;"-"&amp;COUNTIF($F$2:F6157,F6157)</f>
        <v>H-182</v>
      </c>
      <c r="F6157" s="84" t="str">
        <f t="shared" si="210"/>
        <v>H</v>
      </c>
      <c r="G6157" t="s">
        <v>8589</v>
      </c>
      <c r="H6157" s="62">
        <v>62312426000138</v>
      </c>
      <c r="I6157" t="s">
        <v>5984</v>
      </c>
      <c r="J6157">
        <v>6.54</v>
      </c>
      <c r="K6157">
        <v>18979.41</v>
      </c>
    </row>
    <row r="6158" spans="1:11" x14ac:dyDescent="0.25">
      <c r="A6158" t="s">
        <v>6069</v>
      </c>
      <c r="B6158" t="str">
        <f>C6158&amp;"-"&amp;COUNTIF(C$2:C6158,C6158)</f>
        <v>177626-2</v>
      </c>
      <c r="C6158">
        <v>177626</v>
      </c>
      <c r="D6158" s="57">
        <v>45317</v>
      </c>
      <c r="E6158" s="84" t="str">
        <f>F6158&amp;"-"&amp;COUNTIF($F$2:F6158,F6158)</f>
        <v>H-183</v>
      </c>
      <c r="F6158" s="84" t="str">
        <f t="shared" si="210"/>
        <v>H</v>
      </c>
      <c r="G6158" t="s">
        <v>8589</v>
      </c>
      <c r="H6158" s="62">
        <v>62312426000138</v>
      </c>
      <c r="I6158" t="s">
        <v>5984</v>
      </c>
      <c r="J6158">
        <v>55.85</v>
      </c>
      <c r="K6158">
        <v>89534.25</v>
      </c>
    </row>
    <row r="6159" spans="1:11" x14ac:dyDescent="0.25">
      <c r="A6159" t="s">
        <v>6004</v>
      </c>
      <c r="B6159" t="str">
        <f>C6159&amp;"-"&amp;COUNTIF(C$2:C6159,C6159)</f>
        <v>177627-1</v>
      </c>
      <c r="C6159">
        <v>177627</v>
      </c>
      <c r="D6159" s="57">
        <v>45317</v>
      </c>
      <c r="E6159" s="84" t="str">
        <f>F6159&amp;"-"&amp;COUNTIF($F$2:F6159,F6159)</f>
        <v>H-184</v>
      </c>
      <c r="F6159" s="84" t="str">
        <f t="shared" si="210"/>
        <v>H</v>
      </c>
      <c r="G6159" t="s">
        <v>8589</v>
      </c>
      <c r="H6159" s="62">
        <v>62312426000138</v>
      </c>
      <c r="I6159" t="s">
        <v>869</v>
      </c>
      <c r="J6159">
        <v>4</v>
      </c>
      <c r="K6159">
        <v>386.88</v>
      </c>
    </row>
    <row r="6160" spans="1:11" x14ac:dyDescent="0.25">
      <c r="A6160" t="s">
        <v>6004</v>
      </c>
      <c r="B6160" t="str">
        <f>C6160&amp;"-"&amp;COUNTIF(C$2:C6160,C6160)</f>
        <v>177627-2</v>
      </c>
      <c r="C6160">
        <v>177627</v>
      </c>
      <c r="D6160" s="57">
        <v>45317</v>
      </c>
      <c r="E6160" s="84" t="str">
        <f>F6160&amp;"-"&amp;COUNTIF($F$2:F6160,F6160)</f>
        <v>H-185</v>
      </c>
      <c r="F6160" s="84" t="str">
        <f t="shared" si="210"/>
        <v>H</v>
      </c>
      <c r="G6160" t="s">
        <v>8589</v>
      </c>
      <c r="H6160" s="62">
        <v>62312426000138</v>
      </c>
      <c r="I6160" t="s">
        <v>869</v>
      </c>
      <c r="J6160">
        <v>1</v>
      </c>
      <c r="K6160">
        <v>268.74</v>
      </c>
    </row>
    <row r="6161" spans="1:11" x14ac:dyDescent="0.25">
      <c r="A6161" t="s">
        <v>6041</v>
      </c>
      <c r="B6161" t="str">
        <f>C6161&amp;"-"&amp;COUNTIF(C$2:C6161,C6161)</f>
        <v>177627-3</v>
      </c>
      <c r="C6161">
        <v>177627</v>
      </c>
      <c r="D6161" s="57">
        <v>45317</v>
      </c>
      <c r="E6161" s="84" t="str">
        <f>F6161&amp;"-"&amp;COUNTIF($F$2:F6161,F6161)</f>
        <v>H-186</v>
      </c>
      <c r="F6161" s="84" t="str">
        <f t="shared" si="210"/>
        <v>H</v>
      </c>
      <c r="G6161" t="s">
        <v>8589</v>
      </c>
      <c r="H6161" s="62">
        <v>62312426000138</v>
      </c>
      <c r="I6161" t="s">
        <v>869</v>
      </c>
      <c r="J6161">
        <v>2</v>
      </c>
      <c r="K6161">
        <v>290.27999999999997</v>
      </c>
    </row>
    <row r="6162" spans="1:11" x14ac:dyDescent="0.25">
      <c r="A6162" t="s">
        <v>6004</v>
      </c>
      <c r="B6162" t="str">
        <f>C6162&amp;"-"&amp;COUNTIF(C$2:C6162,C6162)</f>
        <v>177627-4</v>
      </c>
      <c r="C6162">
        <v>177627</v>
      </c>
      <c r="D6162" s="57">
        <v>45317</v>
      </c>
      <c r="E6162" s="84" t="str">
        <f>F6162&amp;"-"&amp;COUNTIF($F$2:F6162,F6162)</f>
        <v>H-187</v>
      </c>
      <c r="F6162" s="84" t="str">
        <f t="shared" si="210"/>
        <v>H</v>
      </c>
      <c r="G6162" t="s">
        <v>8589</v>
      </c>
      <c r="H6162" s="62">
        <v>62312426000138</v>
      </c>
      <c r="I6162" t="s">
        <v>869</v>
      </c>
      <c r="J6162">
        <v>2</v>
      </c>
      <c r="K6162">
        <v>108.92</v>
      </c>
    </row>
    <row r="6163" spans="1:11" x14ac:dyDescent="0.25">
      <c r="A6163" t="s">
        <v>6041</v>
      </c>
      <c r="B6163" t="str">
        <f>C6163&amp;"-"&amp;COUNTIF(C$2:C6163,C6163)</f>
        <v>177627-5</v>
      </c>
      <c r="C6163">
        <v>177627</v>
      </c>
      <c r="D6163" s="57">
        <v>45317</v>
      </c>
      <c r="E6163" s="84" t="str">
        <f>F6163&amp;"-"&amp;COUNTIF($F$2:F6163,F6163)</f>
        <v>H-188</v>
      </c>
      <c r="F6163" s="84" t="str">
        <f t="shared" si="210"/>
        <v>H</v>
      </c>
      <c r="G6163" t="s">
        <v>8589</v>
      </c>
      <c r="H6163" s="62">
        <v>62312426000138</v>
      </c>
      <c r="I6163" t="s">
        <v>869</v>
      </c>
      <c r="J6163">
        <v>1</v>
      </c>
      <c r="K6163">
        <v>181.13</v>
      </c>
    </row>
    <row r="6164" spans="1:11" x14ac:dyDescent="0.25">
      <c r="A6164" t="s">
        <v>5993</v>
      </c>
      <c r="B6164" t="str">
        <f>C6164&amp;"-"&amp;COUNTIF(C$2:C6164,C6164)</f>
        <v>177627-6</v>
      </c>
      <c r="C6164">
        <v>177627</v>
      </c>
      <c r="D6164" s="57">
        <v>45317</v>
      </c>
      <c r="E6164" s="84" t="str">
        <f>F6164&amp;"-"&amp;COUNTIF($F$2:F6164,F6164)</f>
        <v>H-189</v>
      </c>
      <c r="F6164" s="84" t="str">
        <f t="shared" si="210"/>
        <v>H</v>
      </c>
      <c r="G6164" t="s">
        <v>8589</v>
      </c>
      <c r="H6164" s="62">
        <v>62312426000138</v>
      </c>
      <c r="I6164" t="s">
        <v>869</v>
      </c>
      <c r="J6164">
        <v>11</v>
      </c>
      <c r="K6164">
        <v>3088.03</v>
      </c>
    </row>
    <row r="6165" spans="1:11" x14ac:dyDescent="0.25">
      <c r="A6165" t="s">
        <v>6041</v>
      </c>
      <c r="B6165" t="str">
        <f>C6165&amp;"-"&amp;COUNTIF(C$2:C6165,C6165)</f>
        <v>177627-7</v>
      </c>
      <c r="C6165">
        <v>177627</v>
      </c>
      <c r="D6165" s="57">
        <v>45317</v>
      </c>
      <c r="E6165" s="84" t="str">
        <f>F6165&amp;"-"&amp;COUNTIF($F$2:F6165,F6165)</f>
        <v>H-190</v>
      </c>
      <c r="F6165" s="84" t="str">
        <f t="shared" si="210"/>
        <v>H</v>
      </c>
      <c r="G6165" t="s">
        <v>8589</v>
      </c>
      <c r="H6165" s="62">
        <v>62312426000138</v>
      </c>
      <c r="I6165" t="s">
        <v>869</v>
      </c>
      <c r="J6165">
        <v>2</v>
      </c>
      <c r="K6165">
        <v>237.66</v>
      </c>
    </row>
    <row r="6166" spans="1:11" x14ac:dyDescent="0.25">
      <c r="A6166" t="s">
        <v>6041</v>
      </c>
      <c r="B6166" t="str">
        <f>C6166&amp;"-"&amp;COUNTIF(C$2:C6166,C6166)</f>
        <v>177627-8</v>
      </c>
      <c r="C6166">
        <v>177627</v>
      </c>
      <c r="D6166" s="57">
        <v>45317</v>
      </c>
      <c r="E6166" s="84" t="str">
        <f>F6166&amp;"-"&amp;COUNTIF($F$2:F6166,F6166)</f>
        <v>H-191</v>
      </c>
      <c r="F6166" s="84" t="str">
        <f t="shared" si="210"/>
        <v>H</v>
      </c>
      <c r="G6166" t="s">
        <v>8589</v>
      </c>
      <c r="H6166" s="62">
        <v>62312426000138</v>
      </c>
      <c r="I6166" t="s">
        <v>869</v>
      </c>
      <c r="J6166">
        <v>1</v>
      </c>
      <c r="K6166">
        <v>124.29</v>
      </c>
    </row>
    <row r="6167" spans="1:11" x14ac:dyDescent="0.25">
      <c r="A6167" t="s">
        <v>6041</v>
      </c>
      <c r="B6167" t="str">
        <f>C6167&amp;"-"&amp;COUNTIF(C$2:C6167,C6167)</f>
        <v>177627-9</v>
      </c>
      <c r="C6167">
        <v>177627</v>
      </c>
      <c r="D6167" s="57">
        <v>45317</v>
      </c>
      <c r="E6167" s="84" t="str">
        <f>F6167&amp;"-"&amp;COUNTIF($F$2:F6167,F6167)</f>
        <v>H-192</v>
      </c>
      <c r="F6167" s="84" t="str">
        <f t="shared" si="210"/>
        <v>H</v>
      </c>
      <c r="G6167" t="s">
        <v>8589</v>
      </c>
      <c r="H6167" s="62">
        <v>62312426000138</v>
      </c>
      <c r="I6167" t="s">
        <v>869</v>
      </c>
      <c r="J6167">
        <v>12</v>
      </c>
      <c r="K6167">
        <v>2095.1999999999998</v>
      </c>
    </row>
    <row r="6168" spans="1:11" x14ac:dyDescent="0.25">
      <c r="A6168" t="s">
        <v>6018</v>
      </c>
      <c r="B6168" t="str">
        <f>C6168&amp;"-"&amp;COUNTIF(C$2:C6168,C6168)</f>
        <v>762383-1</v>
      </c>
      <c r="C6168">
        <v>762383</v>
      </c>
      <c r="D6168" s="57">
        <v>45317</v>
      </c>
      <c r="E6168" s="84" t="str">
        <f>F6168&amp;"-"&amp;COUNTIF($F$2:F6168,F6168)</f>
        <v>PARAFUSOS-1</v>
      </c>
      <c r="F6168" s="84" t="str">
        <f t="shared" si="210"/>
        <v>PARAFUSOS</v>
      </c>
      <c r="G6168" t="s">
        <v>8627</v>
      </c>
      <c r="H6168" s="62">
        <v>96221486000167</v>
      </c>
      <c r="I6168" t="s">
        <v>869</v>
      </c>
      <c r="J6168">
        <v>3142</v>
      </c>
      <c r="K6168">
        <v>23847.78</v>
      </c>
    </row>
    <row r="6169" spans="1:11" x14ac:dyDescent="0.25">
      <c r="A6169" t="s">
        <v>6018</v>
      </c>
      <c r="B6169" t="str">
        <f>C6169&amp;"-"&amp;COUNTIF(C$2:C6169,C6169)</f>
        <v>762383-2</v>
      </c>
      <c r="C6169">
        <v>762383</v>
      </c>
      <c r="D6169" s="57">
        <v>45317</v>
      </c>
      <c r="E6169" s="84" t="str">
        <f>F6169&amp;"-"&amp;COUNTIF($F$2:F6169,F6169)</f>
        <v>PARAFUSOS-2</v>
      </c>
      <c r="F6169" s="84" t="str">
        <f t="shared" si="210"/>
        <v>PARAFUSOS</v>
      </c>
      <c r="G6169" t="s">
        <v>8627</v>
      </c>
      <c r="H6169" s="62">
        <v>96221486000167</v>
      </c>
      <c r="I6169" t="s">
        <v>869</v>
      </c>
      <c r="J6169">
        <v>348</v>
      </c>
      <c r="K6169">
        <v>6966.96</v>
      </c>
    </row>
    <row r="6170" spans="1:11" x14ac:dyDescent="0.25">
      <c r="A6170" t="s">
        <v>6030</v>
      </c>
      <c r="B6170" t="str">
        <f>C6170&amp;"-"&amp;COUNTIF(C$2:C6170,C6170)</f>
        <v>762383-3</v>
      </c>
      <c r="C6170">
        <v>762383</v>
      </c>
      <c r="D6170" s="57">
        <v>45317</v>
      </c>
      <c r="E6170" s="84" t="str">
        <f>F6170&amp;"-"&amp;COUNTIF($F$2:F6170,F6170)</f>
        <v>PARAFUSOS-3</v>
      </c>
      <c r="F6170" s="84" t="str">
        <f t="shared" si="210"/>
        <v>PARAFUSOS</v>
      </c>
      <c r="G6170" t="s">
        <v>8627</v>
      </c>
      <c r="H6170" s="62">
        <v>96221486000167</v>
      </c>
      <c r="I6170" t="s">
        <v>869</v>
      </c>
      <c r="J6170">
        <v>166</v>
      </c>
      <c r="K6170">
        <v>3100.88</v>
      </c>
    </row>
    <row r="6171" spans="1:11" x14ac:dyDescent="0.25">
      <c r="A6171" t="s">
        <v>6018</v>
      </c>
      <c r="B6171" t="str">
        <f>C6171&amp;"-"&amp;COUNTIF(C$2:C6171,C6171)</f>
        <v>762383-4</v>
      </c>
      <c r="C6171">
        <v>762383</v>
      </c>
      <c r="D6171" s="57">
        <v>45317</v>
      </c>
      <c r="E6171" s="84" t="str">
        <f>F6171&amp;"-"&amp;COUNTIF($F$2:F6171,F6171)</f>
        <v>PARAFUSOS-4</v>
      </c>
      <c r="F6171" s="84" t="str">
        <f t="shared" si="210"/>
        <v>PARAFUSOS</v>
      </c>
      <c r="G6171" t="s">
        <v>8627</v>
      </c>
      <c r="H6171" s="62">
        <v>96221486000167</v>
      </c>
      <c r="I6171" t="s">
        <v>869</v>
      </c>
      <c r="J6171">
        <v>20</v>
      </c>
      <c r="K6171">
        <v>207.2</v>
      </c>
    </row>
    <row r="6172" spans="1:11" x14ac:dyDescent="0.25">
      <c r="A6172" t="s">
        <v>6030</v>
      </c>
      <c r="B6172" t="str">
        <f>C6172&amp;"-"&amp;COUNTIF(C$2:C6172,C6172)</f>
        <v>762383-5</v>
      </c>
      <c r="C6172">
        <v>762383</v>
      </c>
      <c r="D6172" s="57">
        <v>45317</v>
      </c>
      <c r="E6172" s="84" t="str">
        <f>F6172&amp;"-"&amp;COUNTIF($F$2:F6172,F6172)</f>
        <v>PARAFUSOS-5</v>
      </c>
      <c r="F6172" s="84" t="str">
        <f t="shared" si="210"/>
        <v>PARAFUSOS</v>
      </c>
      <c r="G6172" t="s">
        <v>8627</v>
      </c>
      <c r="H6172" s="62">
        <v>96221486000167</v>
      </c>
      <c r="I6172" t="s">
        <v>869</v>
      </c>
      <c r="J6172">
        <v>1796</v>
      </c>
      <c r="K6172">
        <v>9087.76</v>
      </c>
    </row>
    <row r="6173" spans="1:11" x14ac:dyDescent="0.25">
      <c r="A6173" t="s">
        <v>6030</v>
      </c>
      <c r="B6173" t="str">
        <f>C6173&amp;"-"&amp;COUNTIF(C$2:C6173,C6173)</f>
        <v>762383-6</v>
      </c>
      <c r="C6173">
        <v>762383</v>
      </c>
      <c r="D6173" s="57">
        <v>45317</v>
      </c>
      <c r="E6173" s="84" t="str">
        <f>F6173&amp;"-"&amp;COUNTIF($F$2:F6173,F6173)</f>
        <v>PARAFUSOS-6</v>
      </c>
      <c r="F6173" s="84" t="str">
        <f t="shared" si="210"/>
        <v>PARAFUSOS</v>
      </c>
      <c r="G6173" t="s">
        <v>8627</v>
      </c>
      <c r="H6173" s="62">
        <v>96221486000167</v>
      </c>
      <c r="I6173" t="s">
        <v>869</v>
      </c>
      <c r="J6173">
        <v>10</v>
      </c>
      <c r="K6173">
        <v>500</v>
      </c>
    </row>
    <row r="6174" spans="1:11" x14ac:dyDescent="0.25">
      <c r="A6174" t="s">
        <v>6030</v>
      </c>
      <c r="B6174" t="str">
        <f>C6174&amp;"-"&amp;COUNTIF(C$2:C6174,C6174)</f>
        <v>762383-7</v>
      </c>
      <c r="C6174">
        <v>762383</v>
      </c>
      <c r="D6174" s="57">
        <v>45317</v>
      </c>
      <c r="E6174" s="84" t="str">
        <f>F6174&amp;"-"&amp;COUNTIF($F$2:F6174,F6174)</f>
        <v>PARAFUSOS-7</v>
      </c>
      <c r="F6174" s="84" t="str">
        <f t="shared" si="210"/>
        <v>PARAFUSOS</v>
      </c>
      <c r="G6174" t="s">
        <v>8627</v>
      </c>
      <c r="H6174" s="62">
        <v>96221486000167</v>
      </c>
      <c r="I6174" t="s">
        <v>869</v>
      </c>
      <c r="J6174">
        <v>64</v>
      </c>
      <c r="K6174">
        <v>2055.04</v>
      </c>
    </row>
    <row r="6175" spans="1:11" x14ac:dyDescent="0.25">
      <c r="A6175" t="s">
        <v>6018</v>
      </c>
      <c r="B6175" t="str">
        <f>C6175&amp;"-"&amp;COUNTIF(C$2:C6175,C6175)</f>
        <v>762383-8</v>
      </c>
      <c r="C6175">
        <v>762383</v>
      </c>
      <c r="D6175" s="57">
        <v>45317</v>
      </c>
      <c r="E6175" s="84" t="str">
        <f>F6175&amp;"-"&amp;COUNTIF($F$2:F6175,F6175)</f>
        <v>PARAFUSOS-8</v>
      </c>
      <c r="F6175" s="84" t="str">
        <f t="shared" si="210"/>
        <v>PARAFUSOS</v>
      </c>
      <c r="G6175" t="s">
        <v>8627</v>
      </c>
      <c r="H6175" s="62">
        <v>96221486000167</v>
      </c>
      <c r="I6175" t="s">
        <v>869</v>
      </c>
      <c r="J6175">
        <v>518</v>
      </c>
      <c r="K6175">
        <v>8495.2000000000007</v>
      </c>
    </row>
    <row r="6176" spans="1:11" x14ac:dyDescent="0.25">
      <c r="A6176" t="s">
        <v>6030</v>
      </c>
      <c r="B6176" t="str">
        <f>C6176&amp;"-"&amp;COUNTIF(C$2:C6176,C6176)</f>
        <v>762383-9</v>
      </c>
      <c r="C6176">
        <v>762383</v>
      </c>
      <c r="D6176" s="57">
        <v>45317</v>
      </c>
      <c r="E6176" s="84" t="str">
        <f>F6176&amp;"-"&amp;COUNTIF($F$2:F6176,F6176)</f>
        <v>PARAFUSOS-9</v>
      </c>
      <c r="F6176" s="84" t="str">
        <f t="shared" si="210"/>
        <v>PARAFUSOS</v>
      </c>
      <c r="G6176" t="s">
        <v>8627</v>
      </c>
      <c r="H6176" s="62">
        <v>96221486000167</v>
      </c>
      <c r="I6176" t="s">
        <v>869</v>
      </c>
      <c r="J6176">
        <v>196</v>
      </c>
      <c r="K6176">
        <v>2234.4</v>
      </c>
    </row>
    <row r="6177" spans="1:11" x14ac:dyDescent="0.25">
      <c r="A6177" t="s">
        <v>6030</v>
      </c>
      <c r="B6177" t="str">
        <f>C6177&amp;"-"&amp;COUNTIF(C$2:C6177,C6177)</f>
        <v>762383-10</v>
      </c>
      <c r="C6177">
        <v>762383</v>
      </c>
      <c r="D6177" s="57">
        <v>45317</v>
      </c>
      <c r="E6177" s="84" t="str">
        <f>F6177&amp;"-"&amp;COUNTIF($F$2:F6177,F6177)</f>
        <v>PARAFUSOS-10</v>
      </c>
      <c r="F6177" s="84" t="str">
        <f t="shared" si="210"/>
        <v>PARAFUSOS</v>
      </c>
      <c r="G6177" t="s">
        <v>8627</v>
      </c>
      <c r="H6177" s="62">
        <v>96221486000167</v>
      </c>
      <c r="I6177" t="s">
        <v>869</v>
      </c>
      <c r="J6177">
        <v>12</v>
      </c>
      <c r="K6177">
        <v>775.68</v>
      </c>
    </row>
    <row r="6178" spans="1:11" x14ac:dyDescent="0.25">
      <c r="A6178" t="s">
        <v>6018</v>
      </c>
      <c r="B6178" t="str">
        <f>C6178&amp;"-"&amp;COUNTIF(C$2:C6178,C6178)</f>
        <v>762383-11</v>
      </c>
      <c r="C6178">
        <v>762383</v>
      </c>
      <c r="D6178" s="57">
        <v>45317</v>
      </c>
      <c r="E6178" s="84" t="str">
        <f>F6178&amp;"-"&amp;COUNTIF($F$2:F6178,F6178)</f>
        <v>PARAFUSOS-11</v>
      </c>
      <c r="F6178" s="84" t="str">
        <f t="shared" si="210"/>
        <v>PARAFUSOS</v>
      </c>
      <c r="G6178" t="s">
        <v>8627</v>
      </c>
      <c r="H6178" s="62">
        <v>96221486000167</v>
      </c>
      <c r="I6178" t="s">
        <v>869</v>
      </c>
      <c r="J6178">
        <v>24</v>
      </c>
      <c r="K6178">
        <v>349.92</v>
      </c>
    </row>
    <row r="6179" spans="1:11" x14ac:dyDescent="0.25">
      <c r="A6179" t="s">
        <v>6030</v>
      </c>
      <c r="B6179" t="str">
        <f>C6179&amp;"-"&amp;COUNTIF(C$2:C6179,C6179)</f>
        <v>762383-12</v>
      </c>
      <c r="C6179">
        <v>762383</v>
      </c>
      <c r="D6179" s="57">
        <v>45317</v>
      </c>
      <c r="E6179" s="84" t="str">
        <f>F6179&amp;"-"&amp;COUNTIF($F$2:F6179,F6179)</f>
        <v>PARAFUSOS-12</v>
      </c>
      <c r="F6179" s="84" t="str">
        <f t="shared" si="210"/>
        <v>PARAFUSOS</v>
      </c>
      <c r="G6179" t="s">
        <v>8627</v>
      </c>
      <c r="H6179" s="62">
        <v>96221486000167</v>
      </c>
      <c r="I6179" t="s">
        <v>869</v>
      </c>
      <c r="J6179">
        <v>34</v>
      </c>
      <c r="K6179">
        <v>1027.1400000000001</v>
      </c>
    </row>
    <row r="6180" spans="1:11" x14ac:dyDescent="0.25">
      <c r="A6180" t="s">
        <v>6018</v>
      </c>
      <c r="B6180" t="str">
        <f>C6180&amp;"-"&amp;COUNTIF(C$2:C6180,C6180)</f>
        <v>762383-13</v>
      </c>
      <c r="C6180">
        <v>762383</v>
      </c>
      <c r="D6180" s="57">
        <v>45317</v>
      </c>
      <c r="E6180" s="84" t="str">
        <f>F6180&amp;"-"&amp;COUNTIF($F$2:F6180,F6180)</f>
        <v>PARAFUSOS-13</v>
      </c>
      <c r="F6180" s="84" t="str">
        <f t="shared" si="210"/>
        <v>PARAFUSOS</v>
      </c>
      <c r="G6180" t="s">
        <v>8627</v>
      </c>
      <c r="H6180" s="62">
        <v>96221486000167</v>
      </c>
      <c r="I6180" t="s">
        <v>869</v>
      </c>
      <c r="J6180">
        <v>180</v>
      </c>
      <c r="K6180">
        <v>6120</v>
      </c>
    </row>
    <row r="6181" spans="1:11" x14ac:dyDescent="0.25">
      <c r="A6181" t="s">
        <v>6030</v>
      </c>
      <c r="B6181" t="str">
        <f>C6181&amp;"-"&amp;COUNTIF(C$2:C6181,C6181)</f>
        <v>762383-14</v>
      </c>
      <c r="C6181">
        <v>762383</v>
      </c>
      <c r="D6181" s="57">
        <v>45317</v>
      </c>
      <c r="E6181" s="84" t="str">
        <f>F6181&amp;"-"&amp;COUNTIF($F$2:F6181,F6181)</f>
        <v>PARAFUSOS-14</v>
      </c>
      <c r="F6181" s="84" t="str">
        <f t="shared" si="210"/>
        <v>PARAFUSOS</v>
      </c>
      <c r="G6181" t="s">
        <v>8627</v>
      </c>
      <c r="H6181" s="62">
        <v>96221486000167</v>
      </c>
      <c r="I6181" t="s">
        <v>869</v>
      </c>
      <c r="J6181">
        <v>260</v>
      </c>
      <c r="K6181">
        <v>3489.2</v>
      </c>
    </row>
    <row r="6182" spans="1:11" x14ac:dyDescent="0.25">
      <c r="A6182" t="s">
        <v>6018</v>
      </c>
      <c r="B6182" t="str">
        <f>C6182&amp;"-"&amp;COUNTIF(C$2:C6182,C6182)</f>
        <v>762383-15</v>
      </c>
      <c r="C6182">
        <v>762383</v>
      </c>
      <c r="D6182" s="57">
        <v>45317</v>
      </c>
      <c r="E6182" s="84" t="str">
        <f>F6182&amp;"-"&amp;COUNTIF($F$2:F6182,F6182)</f>
        <v>PARAFUSOS-15</v>
      </c>
      <c r="F6182" s="84" t="str">
        <f t="shared" si="210"/>
        <v>PARAFUSOS</v>
      </c>
      <c r="G6182" t="s">
        <v>8627</v>
      </c>
      <c r="H6182" s="62">
        <v>96221486000167</v>
      </c>
      <c r="I6182" t="s">
        <v>869</v>
      </c>
      <c r="J6182">
        <v>392</v>
      </c>
      <c r="K6182">
        <v>2990.96</v>
      </c>
    </row>
    <row r="6183" spans="1:11" x14ac:dyDescent="0.25">
      <c r="A6183" t="s">
        <v>5979</v>
      </c>
      <c r="B6183" t="str">
        <f>C6183&amp;"-"&amp;COUNTIF(C$2:C6183,C6183)</f>
        <v>33543-1</v>
      </c>
      <c r="C6183">
        <v>33543</v>
      </c>
      <c r="D6183" s="57">
        <v>45317</v>
      </c>
      <c r="E6183" s="84" t="str">
        <f>F6183&amp;"-"&amp;COUNTIF($F$2:F6183,F6183)</f>
        <v>WK-277</v>
      </c>
      <c r="F6183" s="84" t="str">
        <f t="shared" si="210"/>
        <v>WK</v>
      </c>
      <c r="G6183" t="s">
        <v>8586</v>
      </c>
      <c r="H6183" s="62">
        <v>97434047000103</v>
      </c>
      <c r="I6183" t="s">
        <v>4726</v>
      </c>
      <c r="J6183">
        <v>51.24</v>
      </c>
      <c r="K6183">
        <v>22033.200000000001</v>
      </c>
    </row>
    <row r="6184" spans="1:11" x14ac:dyDescent="0.25">
      <c r="A6184" t="s">
        <v>5978</v>
      </c>
      <c r="B6184" t="str">
        <f>C6184&amp;"-"&amp;COUNTIF(C$2:C6184,C6184)</f>
        <v>33543-2</v>
      </c>
      <c r="C6184">
        <v>33543</v>
      </c>
      <c r="D6184" s="57">
        <v>45317</v>
      </c>
      <c r="E6184" s="84" t="str">
        <f>F6184&amp;"-"&amp;COUNTIF($F$2:F6184,F6184)</f>
        <v>WK-278</v>
      </c>
      <c r="F6184" s="84" t="str">
        <f t="shared" si="210"/>
        <v>WK</v>
      </c>
      <c r="G6184" t="s">
        <v>8586</v>
      </c>
      <c r="H6184" s="62">
        <v>97434047000103</v>
      </c>
      <c r="I6184" t="s">
        <v>4726</v>
      </c>
      <c r="J6184">
        <v>73.2</v>
      </c>
      <c r="K6184">
        <v>24156</v>
      </c>
    </row>
    <row r="6185" spans="1:11" x14ac:dyDescent="0.25">
      <c r="A6185" t="s">
        <v>6037</v>
      </c>
      <c r="B6185" t="str">
        <f>C6185&amp;"-"&amp;COUNTIF(C$2:C6185,C6185)</f>
        <v>3984-1</v>
      </c>
      <c r="C6185">
        <v>3984</v>
      </c>
      <c r="D6185" s="57">
        <v>45320</v>
      </c>
      <c r="E6185" s="84" t="str">
        <f>F6185&amp;"-"&amp;COUNTIF($F$2:F6185,F6185)</f>
        <v>CIL-131</v>
      </c>
      <c r="F6185" s="84" t="str">
        <f t="shared" si="210"/>
        <v>CIL</v>
      </c>
      <c r="G6185" t="s">
        <v>8610</v>
      </c>
      <c r="H6185" s="62">
        <v>97533434000199</v>
      </c>
      <c r="I6185" t="s">
        <v>869</v>
      </c>
      <c r="J6185">
        <v>2</v>
      </c>
      <c r="K6185">
        <v>170</v>
      </c>
    </row>
    <row r="6186" spans="1:11" x14ac:dyDescent="0.25">
      <c r="A6186" t="s">
        <v>6039</v>
      </c>
      <c r="B6186" t="str">
        <f>C6186&amp;"-"&amp;COUNTIF(C$2:C6186,C6186)</f>
        <v>3984-2</v>
      </c>
      <c r="C6186">
        <v>3984</v>
      </c>
      <c r="D6186" s="57">
        <v>45320</v>
      </c>
      <c r="E6186" s="84" t="str">
        <f>F6186&amp;"-"&amp;COUNTIF($F$2:F6186,F6186)</f>
        <v>CIL-132</v>
      </c>
      <c r="F6186" s="84" t="str">
        <f t="shared" si="210"/>
        <v>CIL</v>
      </c>
      <c r="G6186" t="s">
        <v>8610</v>
      </c>
      <c r="H6186" s="62">
        <v>97533434000199</v>
      </c>
      <c r="I6186" t="s">
        <v>869</v>
      </c>
      <c r="J6186">
        <v>2</v>
      </c>
      <c r="K6186">
        <v>190</v>
      </c>
    </row>
    <row r="6187" spans="1:11" x14ac:dyDescent="0.25">
      <c r="A6187" t="s">
        <v>6004</v>
      </c>
      <c r="B6187" t="str">
        <f>C6187&amp;"-"&amp;COUNTIF(C$2:C6187,C6187)</f>
        <v>3984-3</v>
      </c>
      <c r="C6187">
        <v>3984</v>
      </c>
      <c r="D6187" s="57">
        <v>45320</v>
      </c>
      <c r="E6187" s="84" t="str">
        <f>F6187&amp;"-"&amp;COUNTIF($F$2:F6187,F6187)</f>
        <v>CIL-133</v>
      </c>
      <c r="F6187" s="84" t="str">
        <f t="shared" si="210"/>
        <v>CIL</v>
      </c>
      <c r="G6187" t="s">
        <v>8610</v>
      </c>
      <c r="H6187" s="62">
        <v>97533434000199</v>
      </c>
      <c r="I6187" t="s">
        <v>869</v>
      </c>
      <c r="J6187">
        <v>21</v>
      </c>
      <c r="K6187">
        <v>1467.9</v>
      </c>
    </row>
    <row r="6188" spans="1:11" x14ac:dyDescent="0.25">
      <c r="A6188" t="s">
        <v>6040</v>
      </c>
      <c r="B6188" t="str">
        <f>C6188&amp;"-"&amp;COUNTIF(C$2:C6188,C6188)</f>
        <v>3984-4</v>
      </c>
      <c r="C6188">
        <v>3984</v>
      </c>
      <c r="D6188" s="57">
        <v>45320</v>
      </c>
      <c r="E6188" s="84" t="str">
        <f>F6188&amp;"-"&amp;COUNTIF($F$2:F6188,F6188)</f>
        <v>CIL-134</v>
      </c>
      <c r="F6188" s="84" t="str">
        <f t="shared" si="210"/>
        <v>CIL</v>
      </c>
      <c r="G6188" t="s">
        <v>8610</v>
      </c>
      <c r="H6188" s="62">
        <v>97533434000199</v>
      </c>
      <c r="I6188" t="s">
        <v>869</v>
      </c>
      <c r="J6188">
        <v>2</v>
      </c>
      <c r="K6188">
        <v>1536</v>
      </c>
    </row>
    <row r="6189" spans="1:11" x14ac:dyDescent="0.25">
      <c r="A6189" t="s">
        <v>6004</v>
      </c>
      <c r="B6189" t="str">
        <f>C6189&amp;"-"&amp;COUNTIF(C$2:C6189,C6189)</f>
        <v>3984-5</v>
      </c>
      <c r="C6189">
        <v>3984</v>
      </c>
      <c r="D6189" s="57">
        <v>45320</v>
      </c>
      <c r="E6189" s="84" t="str">
        <f>F6189&amp;"-"&amp;COUNTIF($F$2:F6189,F6189)</f>
        <v>CIL-135</v>
      </c>
      <c r="F6189" s="84" t="str">
        <f t="shared" si="210"/>
        <v>CIL</v>
      </c>
      <c r="G6189" t="s">
        <v>8610</v>
      </c>
      <c r="H6189" s="62">
        <v>97533434000199</v>
      </c>
      <c r="I6189" t="s">
        <v>869</v>
      </c>
      <c r="J6189">
        <v>4</v>
      </c>
      <c r="K6189">
        <v>360</v>
      </c>
    </row>
    <row r="6190" spans="1:11" x14ac:dyDescent="0.25">
      <c r="A6190" t="s">
        <v>6004</v>
      </c>
      <c r="B6190" t="str">
        <f>C6190&amp;"-"&amp;COUNTIF(C$2:C6190,C6190)</f>
        <v>3984-6</v>
      </c>
      <c r="C6190">
        <v>3984</v>
      </c>
      <c r="D6190" s="57">
        <v>45320</v>
      </c>
      <c r="E6190" s="84" t="str">
        <f>F6190&amp;"-"&amp;COUNTIF($F$2:F6190,F6190)</f>
        <v>CIL-136</v>
      </c>
      <c r="F6190" s="84" t="str">
        <f t="shared" si="210"/>
        <v>CIL</v>
      </c>
      <c r="G6190" t="s">
        <v>8610</v>
      </c>
      <c r="H6190" s="62">
        <v>97533434000199</v>
      </c>
      <c r="I6190" t="s">
        <v>869</v>
      </c>
      <c r="J6190">
        <v>1</v>
      </c>
      <c r="K6190">
        <v>1305.5999999999999</v>
      </c>
    </row>
    <row r="6191" spans="1:11" x14ac:dyDescent="0.25">
      <c r="A6191" t="s">
        <v>6004</v>
      </c>
      <c r="B6191" t="str">
        <f>C6191&amp;"-"&amp;COUNTIF(C$2:C6191,C6191)</f>
        <v>3984-7</v>
      </c>
      <c r="C6191">
        <v>3984</v>
      </c>
      <c r="D6191" s="57">
        <v>45320</v>
      </c>
      <c r="E6191" s="84" t="str">
        <f>F6191&amp;"-"&amp;COUNTIF($F$2:F6191,F6191)</f>
        <v>CIL-137</v>
      </c>
      <c r="F6191" s="84" t="str">
        <f t="shared" si="210"/>
        <v>CIL</v>
      </c>
      <c r="G6191" t="s">
        <v>8610</v>
      </c>
      <c r="H6191" s="62">
        <v>97533434000199</v>
      </c>
      <c r="I6191" t="s">
        <v>869</v>
      </c>
      <c r="J6191">
        <v>3</v>
      </c>
      <c r="K6191">
        <v>2304</v>
      </c>
    </row>
    <row r="6192" spans="1:11" x14ac:dyDescent="0.25">
      <c r="A6192" t="s">
        <v>6004</v>
      </c>
      <c r="B6192" t="str">
        <f>C6192&amp;"-"&amp;COUNTIF(C$2:C6192,C6192)</f>
        <v>3984-8</v>
      </c>
      <c r="C6192">
        <v>3984</v>
      </c>
      <c r="D6192" s="57">
        <v>45320</v>
      </c>
      <c r="E6192" s="84" t="str">
        <f>F6192&amp;"-"&amp;COUNTIF($F$2:F6192,F6192)</f>
        <v>CIL-138</v>
      </c>
      <c r="F6192" s="84" t="str">
        <f t="shared" si="210"/>
        <v>CIL</v>
      </c>
      <c r="G6192" t="s">
        <v>8610</v>
      </c>
      <c r="H6192" s="62">
        <v>97533434000199</v>
      </c>
      <c r="I6192" t="s">
        <v>869</v>
      </c>
      <c r="J6192">
        <v>12</v>
      </c>
      <c r="K6192">
        <v>830.4</v>
      </c>
    </row>
    <row r="6193" spans="1:11" x14ac:dyDescent="0.25">
      <c r="A6193" t="s">
        <v>6004</v>
      </c>
      <c r="B6193" t="str">
        <f>C6193&amp;"-"&amp;COUNTIF(C$2:C6193,C6193)</f>
        <v>3984-9</v>
      </c>
      <c r="C6193">
        <v>3984</v>
      </c>
      <c r="D6193" s="57">
        <v>45320</v>
      </c>
      <c r="E6193" s="84" t="str">
        <f>F6193&amp;"-"&amp;COUNTIF($F$2:F6193,F6193)</f>
        <v>CIL-139</v>
      </c>
      <c r="F6193" s="84" t="str">
        <f t="shared" si="210"/>
        <v>CIL</v>
      </c>
      <c r="G6193" t="s">
        <v>8610</v>
      </c>
      <c r="H6193" s="62">
        <v>97533434000199</v>
      </c>
      <c r="I6193" t="s">
        <v>869</v>
      </c>
      <c r="J6193">
        <v>1</v>
      </c>
      <c r="K6193">
        <v>51</v>
      </c>
    </row>
    <row r="6194" spans="1:11" x14ac:dyDescent="0.25">
      <c r="A6194" t="s">
        <v>6004</v>
      </c>
      <c r="B6194" t="str">
        <f>C6194&amp;"-"&amp;COUNTIF(C$2:C6194,C6194)</f>
        <v>3984-10</v>
      </c>
      <c r="C6194">
        <v>3984</v>
      </c>
      <c r="D6194" s="57">
        <v>45320</v>
      </c>
      <c r="E6194" s="84" t="str">
        <f>F6194&amp;"-"&amp;COUNTIF($F$2:F6194,F6194)</f>
        <v>CIL-140</v>
      </c>
      <c r="F6194" s="84" t="str">
        <f t="shared" si="210"/>
        <v>CIL</v>
      </c>
      <c r="G6194" t="s">
        <v>8610</v>
      </c>
      <c r="H6194" s="62">
        <v>97533434000199</v>
      </c>
      <c r="I6194" t="s">
        <v>869</v>
      </c>
      <c r="J6194">
        <v>42</v>
      </c>
      <c r="K6194">
        <v>2095.8000000000002</v>
      </c>
    </row>
    <row r="6195" spans="1:11" x14ac:dyDescent="0.25">
      <c r="A6195" t="s">
        <v>6004</v>
      </c>
      <c r="B6195" t="str">
        <f>C6195&amp;"-"&amp;COUNTIF(C$2:C6195,C6195)</f>
        <v>3984-11</v>
      </c>
      <c r="C6195">
        <v>3984</v>
      </c>
      <c r="D6195" s="57">
        <v>45320</v>
      </c>
      <c r="E6195" s="84" t="str">
        <f>F6195&amp;"-"&amp;COUNTIF($F$2:F6195,F6195)</f>
        <v>CIL-141</v>
      </c>
      <c r="F6195" s="84" t="str">
        <f t="shared" si="210"/>
        <v>CIL</v>
      </c>
      <c r="G6195" t="s">
        <v>8610</v>
      </c>
      <c r="H6195" s="62">
        <v>97533434000199</v>
      </c>
      <c r="I6195" t="s">
        <v>869</v>
      </c>
      <c r="J6195">
        <v>4</v>
      </c>
      <c r="K6195">
        <v>140</v>
      </c>
    </row>
    <row r="6196" spans="1:11" x14ac:dyDescent="0.25">
      <c r="A6196" t="s">
        <v>6004</v>
      </c>
      <c r="B6196" t="str">
        <f>C6196&amp;"-"&amp;COUNTIF(C$2:C6196,C6196)</f>
        <v>3984-12</v>
      </c>
      <c r="C6196">
        <v>3984</v>
      </c>
      <c r="D6196" s="57">
        <v>45320</v>
      </c>
      <c r="E6196" s="84" t="str">
        <f>F6196&amp;"-"&amp;COUNTIF($F$2:F6196,F6196)</f>
        <v>CIL-142</v>
      </c>
      <c r="F6196" s="84" t="str">
        <f t="shared" si="210"/>
        <v>CIL</v>
      </c>
      <c r="G6196" t="s">
        <v>8610</v>
      </c>
      <c r="H6196" s="62">
        <v>97533434000199</v>
      </c>
      <c r="I6196" t="s">
        <v>869</v>
      </c>
      <c r="J6196">
        <v>2</v>
      </c>
      <c r="K6196">
        <v>240</v>
      </c>
    </row>
    <row r="6197" spans="1:11" x14ac:dyDescent="0.25">
      <c r="A6197" t="s">
        <v>6004</v>
      </c>
      <c r="B6197" t="str">
        <f>C6197&amp;"-"&amp;COUNTIF(C$2:C6197,C6197)</f>
        <v>3984-13</v>
      </c>
      <c r="C6197">
        <v>3984</v>
      </c>
      <c r="D6197" s="57">
        <v>45320</v>
      </c>
      <c r="E6197" s="84" t="str">
        <f>F6197&amp;"-"&amp;COUNTIF($F$2:F6197,F6197)</f>
        <v>CIL-143</v>
      </c>
      <c r="F6197" s="84" t="str">
        <f t="shared" si="210"/>
        <v>CIL</v>
      </c>
      <c r="G6197" t="s">
        <v>8610</v>
      </c>
      <c r="H6197" s="62">
        <v>97533434000199</v>
      </c>
      <c r="I6197" t="s">
        <v>869</v>
      </c>
      <c r="J6197">
        <v>2</v>
      </c>
      <c r="K6197">
        <v>119</v>
      </c>
    </row>
    <row r="6198" spans="1:11" x14ac:dyDescent="0.25">
      <c r="A6198" t="s">
        <v>6004</v>
      </c>
      <c r="B6198" t="str">
        <f>C6198&amp;"-"&amp;COUNTIF(C$2:C6198,C6198)</f>
        <v>3984-14</v>
      </c>
      <c r="C6198">
        <v>3984</v>
      </c>
      <c r="D6198" s="57">
        <v>45320</v>
      </c>
      <c r="E6198" s="84" t="str">
        <f>F6198&amp;"-"&amp;COUNTIF($F$2:F6198,F6198)</f>
        <v>CIL-144</v>
      </c>
      <c r="F6198" s="84" t="str">
        <f t="shared" si="210"/>
        <v>CIL</v>
      </c>
      <c r="G6198" t="s">
        <v>8610</v>
      </c>
      <c r="H6198" s="62">
        <v>97533434000199</v>
      </c>
      <c r="I6198" t="s">
        <v>869</v>
      </c>
      <c r="J6198">
        <v>1</v>
      </c>
      <c r="K6198">
        <v>59.5</v>
      </c>
    </row>
    <row r="6199" spans="1:11" x14ac:dyDescent="0.25">
      <c r="A6199" t="s">
        <v>6004</v>
      </c>
      <c r="B6199" t="str">
        <f>C6199&amp;"-"&amp;COUNTIF(C$2:C6199,C6199)</f>
        <v>3984-15</v>
      </c>
      <c r="C6199">
        <v>3984</v>
      </c>
      <c r="D6199" s="57">
        <v>45320</v>
      </c>
      <c r="E6199" s="84" t="str">
        <f>F6199&amp;"-"&amp;COUNTIF($F$2:F6199,F6199)</f>
        <v>CIL-145</v>
      </c>
      <c r="F6199" s="84" t="str">
        <f t="shared" si="210"/>
        <v>CIL</v>
      </c>
      <c r="G6199" t="s">
        <v>8610</v>
      </c>
      <c r="H6199" s="62">
        <v>97533434000199</v>
      </c>
      <c r="I6199" t="s">
        <v>869</v>
      </c>
      <c r="J6199">
        <v>9</v>
      </c>
      <c r="K6199">
        <v>422.1</v>
      </c>
    </row>
    <row r="6200" spans="1:11" x14ac:dyDescent="0.25">
      <c r="A6200" t="s">
        <v>6041</v>
      </c>
      <c r="B6200" t="str">
        <f>C6200&amp;"-"&amp;COUNTIF(C$2:C6200,C6200)</f>
        <v>3984-16</v>
      </c>
      <c r="C6200">
        <v>3984</v>
      </c>
      <c r="D6200" s="57">
        <v>45320</v>
      </c>
      <c r="E6200" s="84" t="str">
        <f>F6200&amp;"-"&amp;COUNTIF($F$2:F6200,F6200)</f>
        <v>CIL-146</v>
      </c>
      <c r="F6200" s="84" t="str">
        <f t="shared" si="210"/>
        <v>CIL</v>
      </c>
      <c r="G6200" t="s">
        <v>8610</v>
      </c>
      <c r="H6200" s="62">
        <v>97533434000199</v>
      </c>
      <c r="I6200" t="s">
        <v>869</v>
      </c>
      <c r="J6200">
        <v>1</v>
      </c>
      <c r="K6200">
        <v>85</v>
      </c>
    </row>
    <row r="6201" spans="1:11" x14ac:dyDescent="0.25">
      <c r="A6201" t="s">
        <v>6004</v>
      </c>
      <c r="B6201" t="str">
        <f>C6201&amp;"-"&amp;COUNTIF(C$2:C6201,C6201)</f>
        <v>3984-17</v>
      </c>
      <c r="C6201">
        <v>3984</v>
      </c>
      <c r="D6201" s="57">
        <v>45320</v>
      </c>
      <c r="E6201" s="84" t="str">
        <f>F6201&amp;"-"&amp;COUNTIF($F$2:F6201,F6201)</f>
        <v>CIL-147</v>
      </c>
      <c r="F6201" s="84" t="str">
        <f t="shared" si="210"/>
        <v>CIL</v>
      </c>
      <c r="G6201" t="s">
        <v>8610</v>
      </c>
      <c r="H6201" s="62">
        <v>97533434000199</v>
      </c>
      <c r="I6201" t="s">
        <v>869</v>
      </c>
      <c r="J6201">
        <v>7</v>
      </c>
      <c r="K6201">
        <v>339.5</v>
      </c>
    </row>
    <row r="6202" spans="1:11" x14ac:dyDescent="0.25">
      <c r="A6202" t="s">
        <v>6040</v>
      </c>
      <c r="B6202" t="str">
        <f>C6202&amp;"-"&amp;COUNTIF(C$2:C6202,C6202)</f>
        <v>3984-18</v>
      </c>
      <c r="C6202">
        <v>3984</v>
      </c>
      <c r="D6202" s="57">
        <v>45320</v>
      </c>
      <c r="E6202" s="84" t="str">
        <f>F6202&amp;"-"&amp;COUNTIF($F$2:F6202,F6202)</f>
        <v>CIL-148</v>
      </c>
      <c r="F6202" s="84" t="str">
        <f t="shared" si="210"/>
        <v>CIL</v>
      </c>
      <c r="G6202" t="s">
        <v>8610</v>
      </c>
      <c r="H6202" s="62">
        <v>97533434000199</v>
      </c>
      <c r="I6202" t="s">
        <v>869</v>
      </c>
      <c r="J6202">
        <v>2</v>
      </c>
      <c r="K6202">
        <v>3072</v>
      </c>
    </row>
    <row r="6203" spans="1:11" x14ac:dyDescent="0.25">
      <c r="A6203" t="s">
        <v>5993</v>
      </c>
      <c r="B6203" t="str">
        <f>C6203&amp;"-"&amp;COUNTIF(C$2:C6203,C6203)</f>
        <v>3984-19</v>
      </c>
      <c r="C6203">
        <v>3984</v>
      </c>
      <c r="D6203" s="57">
        <v>45320</v>
      </c>
      <c r="E6203" s="84" t="str">
        <f>F6203&amp;"-"&amp;COUNTIF($F$2:F6203,F6203)</f>
        <v>CIL-149</v>
      </c>
      <c r="F6203" s="84" t="str">
        <f t="shared" si="210"/>
        <v>CIL</v>
      </c>
      <c r="G6203" t="s">
        <v>8610</v>
      </c>
      <c r="H6203" s="62">
        <v>97533434000199</v>
      </c>
      <c r="I6203" t="s">
        <v>869</v>
      </c>
      <c r="J6203">
        <v>4</v>
      </c>
      <c r="K6203">
        <v>1520</v>
      </c>
    </row>
    <row r="6204" spans="1:11" x14ac:dyDescent="0.25">
      <c r="A6204" t="s">
        <v>5993</v>
      </c>
      <c r="B6204" t="str">
        <f>C6204&amp;"-"&amp;COUNTIF(C$2:C6204,C6204)</f>
        <v>3984-20</v>
      </c>
      <c r="C6204">
        <v>3984</v>
      </c>
      <c r="D6204" s="57">
        <v>45320</v>
      </c>
      <c r="E6204" s="84" t="str">
        <f>F6204&amp;"-"&amp;COUNTIF($F$2:F6204,F6204)</f>
        <v>CIL-150</v>
      </c>
      <c r="F6204" s="84" t="str">
        <f t="shared" si="210"/>
        <v>CIL</v>
      </c>
      <c r="G6204" t="s">
        <v>8610</v>
      </c>
      <c r="H6204" s="62">
        <v>97533434000199</v>
      </c>
      <c r="I6204" t="s">
        <v>869</v>
      </c>
      <c r="J6204">
        <v>1</v>
      </c>
      <c r="K6204">
        <v>576</v>
      </c>
    </row>
    <row r="6205" spans="1:11" x14ac:dyDescent="0.25">
      <c r="A6205" t="s">
        <v>6002</v>
      </c>
      <c r="B6205" t="str">
        <f>C6205&amp;"-"&amp;COUNTIF(C$2:C6205,C6205)</f>
        <v>121582-1</v>
      </c>
      <c r="C6205">
        <v>121582</v>
      </c>
      <c r="D6205" s="57">
        <v>45320</v>
      </c>
      <c r="E6205" s="84" t="str">
        <f>F6205&amp;"-"&amp;COUNTIF($F$2:F6205,F6205)</f>
        <v>POLEODUTO-237</v>
      </c>
      <c r="F6205" s="84" t="str">
        <f t="shared" si="210"/>
        <v>POLEODUTO</v>
      </c>
      <c r="G6205" t="s">
        <v>8592</v>
      </c>
      <c r="H6205" s="62">
        <v>72797913000191</v>
      </c>
      <c r="I6205" t="s">
        <v>869</v>
      </c>
      <c r="J6205">
        <v>65</v>
      </c>
      <c r="K6205">
        <v>5748.6</v>
      </c>
    </row>
    <row r="6206" spans="1:11" x14ac:dyDescent="0.25">
      <c r="A6206" t="s">
        <v>6002</v>
      </c>
      <c r="B6206" t="str">
        <f>C6206&amp;"-"&amp;COUNTIF(C$2:C6206,C6206)</f>
        <v>121582-2</v>
      </c>
      <c r="C6206">
        <v>121582</v>
      </c>
      <c r="D6206" s="57">
        <v>45320</v>
      </c>
      <c r="E6206" s="84" t="str">
        <f>F6206&amp;"-"&amp;COUNTIF($F$2:F6206,F6206)</f>
        <v>POLEODUTO-238</v>
      </c>
      <c r="F6206" s="84" t="str">
        <f t="shared" si="210"/>
        <v>POLEODUTO</v>
      </c>
      <c r="G6206" t="s">
        <v>8592</v>
      </c>
      <c r="H6206" s="62">
        <v>72797913000191</v>
      </c>
      <c r="I6206" t="s">
        <v>869</v>
      </c>
      <c r="J6206">
        <v>140</v>
      </c>
      <c r="K6206">
        <v>9034.2000000000007</v>
      </c>
    </row>
    <row r="6207" spans="1:11" x14ac:dyDescent="0.25">
      <c r="A6207" t="s">
        <v>6002</v>
      </c>
      <c r="B6207" t="str">
        <f>C6207&amp;"-"&amp;COUNTIF(C$2:C6207,C6207)</f>
        <v>121582-3</v>
      </c>
      <c r="C6207">
        <v>121582</v>
      </c>
      <c r="D6207" s="57">
        <v>45320</v>
      </c>
      <c r="E6207" s="84" t="str">
        <f>F6207&amp;"-"&amp;COUNTIF($F$2:F6207,F6207)</f>
        <v>POLEODUTO-239</v>
      </c>
      <c r="F6207" s="84" t="str">
        <f t="shared" si="210"/>
        <v>POLEODUTO</v>
      </c>
      <c r="G6207" t="s">
        <v>8592</v>
      </c>
      <c r="H6207" s="62">
        <v>72797913000191</v>
      </c>
      <c r="I6207" t="s">
        <v>869</v>
      </c>
      <c r="J6207">
        <v>1</v>
      </c>
      <c r="K6207">
        <v>137.15</v>
      </c>
    </row>
    <row r="6208" spans="1:11" x14ac:dyDescent="0.25">
      <c r="A6208" t="s">
        <v>6002</v>
      </c>
      <c r="B6208" t="str">
        <f>C6208&amp;"-"&amp;COUNTIF(C$2:C6208,C6208)</f>
        <v>121582-4</v>
      </c>
      <c r="C6208">
        <v>121582</v>
      </c>
      <c r="D6208" s="57">
        <v>45320</v>
      </c>
      <c r="E6208" s="84" t="str">
        <f>F6208&amp;"-"&amp;COUNTIF($F$2:F6208,F6208)</f>
        <v>POLEODUTO-240</v>
      </c>
      <c r="F6208" s="84" t="str">
        <f t="shared" si="210"/>
        <v>POLEODUTO</v>
      </c>
      <c r="G6208" t="s">
        <v>8592</v>
      </c>
      <c r="H6208" s="62">
        <v>72797913000191</v>
      </c>
      <c r="I6208" t="s">
        <v>869</v>
      </c>
      <c r="J6208">
        <v>416</v>
      </c>
      <c r="K6208">
        <v>41404.480000000003</v>
      </c>
    </row>
    <row r="6209" spans="1:11" x14ac:dyDescent="0.25">
      <c r="A6209" t="s">
        <v>6002</v>
      </c>
      <c r="B6209" t="str">
        <f>C6209&amp;"-"&amp;COUNTIF(C$2:C6209,C6209)</f>
        <v>121582-5</v>
      </c>
      <c r="C6209">
        <v>121582</v>
      </c>
      <c r="D6209" s="57">
        <v>45320</v>
      </c>
      <c r="E6209" s="84" t="str">
        <f>F6209&amp;"-"&amp;COUNTIF($F$2:F6209,F6209)</f>
        <v>POLEODUTO-241</v>
      </c>
      <c r="F6209" s="84" t="str">
        <f t="shared" si="210"/>
        <v>POLEODUTO</v>
      </c>
      <c r="G6209" t="s">
        <v>8592</v>
      </c>
      <c r="H6209" s="62">
        <v>72797913000191</v>
      </c>
      <c r="I6209" t="s">
        <v>869</v>
      </c>
      <c r="J6209">
        <v>14</v>
      </c>
      <c r="K6209">
        <v>313.60000000000002</v>
      </c>
    </row>
    <row r="6210" spans="1:11" x14ac:dyDescent="0.25">
      <c r="A6210" t="s">
        <v>6002</v>
      </c>
      <c r="B6210" t="str">
        <f>C6210&amp;"-"&amp;COUNTIF(C$2:C6210,C6210)</f>
        <v>121582-6</v>
      </c>
      <c r="C6210">
        <v>121582</v>
      </c>
      <c r="D6210" s="57">
        <v>45320</v>
      </c>
      <c r="E6210" s="84" t="str">
        <f>F6210&amp;"-"&amp;COUNTIF($F$2:F6210,F6210)</f>
        <v>POLEODUTO-242</v>
      </c>
      <c r="F6210" s="84" t="str">
        <f t="shared" si="210"/>
        <v>POLEODUTO</v>
      </c>
      <c r="G6210" t="s">
        <v>8592</v>
      </c>
      <c r="H6210" s="62">
        <v>72797913000191</v>
      </c>
      <c r="I6210" t="s">
        <v>869</v>
      </c>
      <c r="J6210">
        <v>123</v>
      </c>
      <c r="K6210">
        <v>3739.2</v>
      </c>
    </row>
    <row r="6211" spans="1:11" x14ac:dyDescent="0.25">
      <c r="A6211" t="s">
        <v>6002</v>
      </c>
      <c r="B6211" t="str">
        <f>C6211&amp;"-"&amp;COUNTIF(C$2:C6211,C6211)</f>
        <v>121582-7</v>
      </c>
      <c r="C6211">
        <v>121582</v>
      </c>
      <c r="D6211" s="57">
        <v>45320</v>
      </c>
      <c r="E6211" s="84" t="str">
        <f>F6211&amp;"-"&amp;COUNTIF($F$2:F6211,F6211)</f>
        <v>POLEODUTO-243</v>
      </c>
      <c r="F6211" s="84" t="str">
        <f t="shared" ref="F6211:F6274" si="211">LEFT(G6211,SEARCH(" ",G6211)-1)</f>
        <v>POLEODUTO</v>
      </c>
      <c r="G6211" t="s">
        <v>8592</v>
      </c>
      <c r="H6211" s="62">
        <v>72797913000191</v>
      </c>
      <c r="I6211" t="s">
        <v>869</v>
      </c>
      <c r="J6211">
        <v>2</v>
      </c>
      <c r="K6211">
        <v>71</v>
      </c>
    </row>
    <row r="6212" spans="1:11" x14ac:dyDescent="0.25">
      <c r="A6212" t="s">
        <v>6002</v>
      </c>
      <c r="B6212" t="str">
        <f>C6212&amp;"-"&amp;COUNTIF(C$2:C6212,C6212)</f>
        <v>121582-8</v>
      </c>
      <c r="C6212">
        <v>121582</v>
      </c>
      <c r="D6212" s="57">
        <v>45320</v>
      </c>
      <c r="E6212" s="84" t="str">
        <f>F6212&amp;"-"&amp;COUNTIF($F$2:F6212,F6212)</f>
        <v>POLEODUTO-244</v>
      </c>
      <c r="F6212" s="84" t="str">
        <f t="shared" si="211"/>
        <v>POLEODUTO</v>
      </c>
      <c r="G6212" t="s">
        <v>8592</v>
      </c>
      <c r="H6212" s="62">
        <v>72797913000191</v>
      </c>
      <c r="I6212" t="s">
        <v>869</v>
      </c>
      <c r="J6212">
        <v>14</v>
      </c>
      <c r="K6212">
        <v>571.34</v>
      </c>
    </row>
    <row r="6213" spans="1:11" x14ac:dyDescent="0.25">
      <c r="A6213" t="s">
        <v>6002</v>
      </c>
      <c r="B6213" t="str">
        <f>C6213&amp;"-"&amp;COUNTIF(C$2:C6213,C6213)</f>
        <v>121582-9</v>
      </c>
      <c r="C6213">
        <v>121582</v>
      </c>
      <c r="D6213" s="57">
        <v>45320</v>
      </c>
      <c r="E6213" s="84" t="str">
        <f>F6213&amp;"-"&amp;COUNTIF($F$2:F6213,F6213)</f>
        <v>POLEODUTO-245</v>
      </c>
      <c r="F6213" s="84" t="str">
        <f t="shared" si="211"/>
        <v>POLEODUTO</v>
      </c>
      <c r="G6213" t="s">
        <v>8592</v>
      </c>
      <c r="H6213" s="62">
        <v>72797913000191</v>
      </c>
      <c r="I6213" t="s">
        <v>869</v>
      </c>
      <c r="J6213">
        <v>12</v>
      </c>
      <c r="K6213">
        <v>499.92</v>
      </c>
    </row>
    <row r="6214" spans="1:11" x14ac:dyDescent="0.25">
      <c r="A6214" t="s">
        <v>6002</v>
      </c>
      <c r="B6214" t="str">
        <f>C6214&amp;"-"&amp;COUNTIF(C$2:C6214,C6214)</f>
        <v>121582-10</v>
      </c>
      <c r="C6214">
        <v>121582</v>
      </c>
      <c r="D6214" s="57">
        <v>45320</v>
      </c>
      <c r="E6214" s="84" t="str">
        <f>F6214&amp;"-"&amp;COUNTIF($F$2:F6214,F6214)</f>
        <v>POLEODUTO-246</v>
      </c>
      <c r="F6214" s="84" t="str">
        <f t="shared" si="211"/>
        <v>POLEODUTO</v>
      </c>
      <c r="G6214" t="s">
        <v>8592</v>
      </c>
      <c r="H6214" s="62">
        <v>72797913000191</v>
      </c>
      <c r="I6214" t="s">
        <v>869</v>
      </c>
      <c r="J6214">
        <v>6</v>
      </c>
      <c r="K6214">
        <v>482.76</v>
      </c>
    </row>
    <row r="6215" spans="1:11" x14ac:dyDescent="0.25">
      <c r="A6215" t="s">
        <v>6002</v>
      </c>
      <c r="B6215" t="str">
        <f>C6215&amp;"-"&amp;COUNTIF(C$2:C6215,C6215)</f>
        <v>121582-11</v>
      </c>
      <c r="C6215">
        <v>121582</v>
      </c>
      <c r="D6215" s="57">
        <v>45320</v>
      </c>
      <c r="E6215" s="84" t="str">
        <f>F6215&amp;"-"&amp;COUNTIF($F$2:F6215,F6215)</f>
        <v>POLEODUTO-247</v>
      </c>
      <c r="F6215" s="84" t="str">
        <f t="shared" si="211"/>
        <v>POLEODUTO</v>
      </c>
      <c r="G6215" t="s">
        <v>8592</v>
      </c>
      <c r="H6215" s="62">
        <v>72797913000191</v>
      </c>
      <c r="I6215" t="s">
        <v>869</v>
      </c>
      <c r="J6215">
        <v>1</v>
      </c>
      <c r="K6215">
        <v>53.6</v>
      </c>
    </row>
    <row r="6216" spans="1:11" x14ac:dyDescent="0.25">
      <c r="A6216" t="s">
        <v>6002</v>
      </c>
      <c r="B6216" t="str">
        <f>C6216&amp;"-"&amp;COUNTIF(C$2:C6216,C6216)</f>
        <v>121582-12</v>
      </c>
      <c r="C6216">
        <v>121582</v>
      </c>
      <c r="D6216" s="57">
        <v>45320</v>
      </c>
      <c r="E6216" s="84" t="str">
        <f>F6216&amp;"-"&amp;COUNTIF($F$2:F6216,F6216)</f>
        <v>POLEODUTO-248</v>
      </c>
      <c r="F6216" s="84" t="str">
        <f t="shared" si="211"/>
        <v>POLEODUTO</v>
      </c>
      <c r="G6216" t="s">
        <v>8592</v>
      </c>
      <c r="H6216" s="62">
        <v>72797913000191</v>
      </c>
      <c r="I6216" t="s">
        <v>869</v>
      </c>
      <c r="J6216">
        <v>279</v>
      </c>
      <c r="K6216">
        <v>16603.29</v>
      </c>
    </row>
    <row r="6217" spans="1:11" x14ac:dyDescent="0.25">
      <c r="A6217" t="s">
        <v>6002</v>
      </c>
      <c r="B6217" t="str">
        <f>C6217&amp;"-"&amp;COUNTIF(C$2:C6217,C6217)</f>
        <v>121582-13</v>
      </c>
      <c r="C6217">
        <v>121582</v>
      </c>
      <c r="D6217" s="57">
        <v>45320</v>
      </c>
      <c r="E6217" s="84" t="str">
        <f>F6217&amp;"-"&amp;COUNTIF($F$2:F6217,F6217)</f>
        <v>POLEODUTO-249</v>
      </c>
      <c r="F6217" s="84" t="str">
        <f t="shared" si="211"/>
        <v>POLEODUTO</v>
      </c>
      <c r="G6217" t="s">
        <v>8592</v>
      </c>
      <c r="H6217" s="62">
        <v>72797913000191</v>
      </c>
      <c r="I6217" t="s">
        <v>869</v>
      </c>
      <c r="J6217">
        <v>8</v>
      </c>
      <c r="K6217">
        <v>2220.88</v>
      </c>
    </row>
    <row r="6218" spans="1:11" x14ac:dyDescent="0.25">
      <c r="A6218" t="s">
        <v>6002</v>
      </c>
      <c r="B6218" t="str">
        <f>C6218&amp;"-"&amp;COUNTIF(C$2:C6218,C6218)</f>
        <v>121582-14</v>
      </c>
      <c r="C6218">
        <v>121582</v>
      </c>
      <c r="D6218" s="57">
        <v>45320</v>
      </c>
      <c r="E6218" s="84" t="str">
        <f>F6218&amp;"-"&amp;COUNTIF($F$2:F6218,F6218)</f>
        <v>POLEODUTO-250</v>
      </c>
      <c r="F6218" s="84" t="str">
        <f t="shared" si="211"/>
        <v>POLEODUTO</v>
      </c>
      <c r="G6218" t="s">
        <v>8592</v>
      </c>
      <c r="H6218" s="62">
        <v>72797913000191</v>
      </c>
      <c r="I6218" t="s">
        <v>869</v>
      </c>
      <c r="J6218">
        <v>65</v>
      </c>
      <c r="K6218">
        <v>21817.9</v>
      </c>
    </row>
    <row r="6219" spans="1:11" x14ac:dyDescent="0.25">
      <c r="A6219" t="s">
        <v>6002</v>
      </c>
      <c r="B6219" t="str">
        <f>C6219&amp;"-"&amp;COUNTIF(C$2:C6219,C6219)</f>
        <v>121582-15</v>
      </c>
      <c r="C6219">
        <v>121582</v>
      </c>
      <c r="D6219" s="57">
        <v>45320</v>
      </c>
      <c r="E6219" s="84" t="str">
        <f>F6219&amp;"-"&amp;COUNTIF($F$2:F6219,F6219)</f>
        <v>POLEODUTO-251</v>
      </c>
      <c r="F6219" s="84" t="str">
        <f t="shared" si="211"/>
        <v>POLEODUTO</v>
      </c>
      <c r="G6219" t="s">
        <v>8592</v>
      </c>
      <c r="H6219" s="62">
        <v>72797913000191</v>
      </c>
      <c r="I6219" t="s">
        <v>869</v>
      </c>
      <c r="J6219">
        <v>90</v>
      </c>
      <c r="K6219">
        <v>15227.1</v>
      </c>
    </row>
    <row r="6220" spans="1:11" x14ac:dyDescent="0.25">
      <c r="A6220" t="s">
        <v>6002</v>
      </c>
      <c r="B6220" t="str">
        <f>C6220&amp;"-"&amp;COUNTIF(C$2:C6220,C6220)</f>
        <v>121582-16</v>
      </c>
      <c r="C6220">
        <v>121582</v>
      </c>
      <c r="D6220" s="57">
        <v>45320</v>
      </c>
      <c r="E6220" s="84" t="str">
        <f>F6220&amp;"-"&amp;COUNTIF($F$2:F6220,F6220)</f>
        <v>POLEODUTO-252</v>
      </c>
      <c r="F6220" s="84" t="str">
        <f t="shared" si="211"/>
        <v>POLEODUTO</v>
      </c>
      <c r="G6220" t="s">
        <v>8592</v>
      </c>
      <c r="H6220" s="62">
        <v>72797913000191</v>
      </c>
      <c r="I6220" t="s">
        <v>869</v>
      </c>
      <c r="J6220">
        <v>40</v>
      </c>
      <c r="K6220">
        <v>6325.2</v>
      </c>
    </row>
    <row r="6221" spans="1:11" x14ac:dyDescent="0.25">
      <c r="A6221" t="s">
        <v>6002</v>
      </c>
      <c r="B6221" t="str">
        <f>C6221&amp;"-"&amp;COUNTIF(C$2:C6221,C6221)</f>
        <v>121582-17</v>
      </c>
      <c r="C6221">
        <v>121582</v>
      </c>
      <c r="D6221" s="57">
        <v>45320</v>
      </c>
      <c r="E6221" s="84" t="str">
        <f>F6221&amp;"-"&amp;COUNTIF($F$2:F6221,F6221)</f>
        <v>POLEODUTO-253</v>
      </c>
      <c r="F6221" s="84" t="str">
        <f t="shared" si="211"/>
        <v>POLEODUTO</v>
      </c>
      <c r="G6221" t="s">
        <v>8592</v>
      </c>
      <c r="H6221" s="62">
        <v>72797913000191</v>
      </c>
      <c r="I6221" t="s">
        <v>869</v>
      </c>
      <c r="J6221">
        <v>141</v>
      </c>
      <c r="K6221">
        <v>3072.39</v>
      </c>
    </row>
    <row r="6222" spans="1:11" x14ac:dyDescent="0.25">
      <c r="A6222" t="s">
        <v>6002</v>
      </c>
      <c r="B6222" t="str">
        <f>C6222&amp;"-"&amp;COUNTIF(C$2:C6222,C6222)</f>
        <v>121582-18</v>
      </c>
      <c r="C6222">
        <v>121582</v>
      </c>
      <c r="D6222" s="57">
        <v>45320</v>
      </c>
      <c r="E6222" s="84" t="str">
        <f>F6222&amp;"-"&amp;COUNTIF($F$2:F6222,F6222)</f>
        <v>POLEODUTO-254</v>
      </c>
      <c r="F6222" s="84" t="str">
        <f t="shared" si="211"/>
        <v>POLEODUTO</v>
      </c>
      <c r="G6222" t="s">
        <v>8592</v>
      </c>
      <c r="H6222" s="62">
        <v>72797913000191</v>
      </c>
      <c r="I6222" t="s">
        <v>869</v>
      </c>
      <c r="J6222">
        <v>434</v>
      </c>
      <c r="K6222">
        <v>97411.3</v>
      </c>
    </row>
    <row r="6223" spans="1:11" x14ac:dyDescent="0.25">
      <c r="A6223" t="s">
        <v>6002</v>
      </c>
      <c r="B6223" t="str">
        <f>C6223&amp;"-"&amp;COUNTIF(C$2:C6223,C6223)</f>
        <v>121582-19</v>
      </c>
      <c r="C6223">
        <v>121582</v>
      </c>
      <c r="D6223" s="57">
        <v>45320</v>
      </c>
      <c r="E6223" s="84" t="str">
        <f>F6223&amp;"-"&amp;COUNTIF($F$2:F6223,F6223)</f>
        <v>POLEODUTO-255</v>
      </c>
      <c r="F6223" s="84" t="str">
        <f t="shared" si="211"/>
        <v>POLEODUTO</v>
      </c>
      <c r="G6223" t="s">
        <v>8592</v>
      </c>
      <c r="H6223" s="62">
        <v>72797913000191</v>
      </c>
      <c r="I6223" t="s">
        <v>869</v>
      </c>
      <c r="J6223">
        <v>14</v>
      </c>
      <c r="K6223">
        <v>1950.76</v>
      </c>
    </row>
    <row r="6224" spans="1:11" x14ac:dyDescent="0.25">
      <c r="A6224" t="s">
        <v>6002</v>
      </c>
      <c r="B6224" t="str">
        <f>C6224&amp;"-"&amp;COUNTIF(C$2:C6224,C6224)</f>
        <v>121582-20</v>
      </c>
      <c r="C6224">
        <v>121582</v>
      </c>
      <c r="D6224" s="57">
        <v>45320</v>
      </c>
      <c r="E6224" s="84" t="str">
        <f>F6224&amp;"-"&amp;COUNTIF($F$2:F6224,F6224)</f>
        <v>POLEODUTO-256</v>
      </c>
      <c r="F6224" s="84" t="str">
        <f t="shared" si="211"/>
        <v>POLEODUTO</v>
      </c>
      <c r="G6224" t="s">
        <v>8592</v>
      </c>
      <c r="H6224" s="62">
        <v>72797913000191</v>
      </c>
      <c r="I6224" t="s">
        <v>869</v>
      </c>
      <c r="J6224">
        <v>13</v>
      </c>
      <c r="K6224">
        <v>549.38</v>
      </c>
    </row>
    <row r="6225" spans="1:11" x14ac:dyDescent="0.25">
      <c r="A6225" t="s">
        <v>6002</v>
      </c>
      <c r="B6225" t="str">
        <f>C6225&amp;"-"&amp;COUNTIF(C$2:C6225,C6225)</f>
        <v>121582-21</v>
      </c>
      <c r="C6225">
        <v>121582</v>
      </c>
      <c r="D6225" s="57">
        <v>45320</v>
      </c>
      <c r="E6225" s="84" t="str">
        <f>F6225&amp;"-"&amp;COUNTIF($F$2:F6225,F6225)</f>
        <v>POLEODUTO-257</v>
      </c>
      <c r="F6225" s="84" t="str">
        <f t="shared" si="211"/>
        <v>POLEODUTO</v>
      </c>
      <c r="G6225" t="s">
        <v>8592</v>
      </c>
      <c r="H6225" s="62">
        <v>72797913000191</v>
      </c>
      <c r="I6225" t="s">
        <v>869</v>
      </c>
      <c r="J6225">
        <v>5</v>
      </c>
      <c r="K6225">
        <v>428.95</v>
      </c>
    </row>
    <row r="6226" spans="1:11" x14ac:dyDescent="0.25">
      <c r="A6226" t="s">
        <v>6002</v>
      </c>
      <c r="B6226" t="str">
        <f>C6226&amp;"-"&amp;COUNTIF(C$2:C6226,C6226)</f>
        <v>121582-22</v>
      </c>
      <c r="C6226">
        <v>121582</v>
      </c>
      <c r="D6226" s="57">
        <v>45320</v>
      </c>
      <c r="E6226" s="84" t="str">
        <f>F6226&amp;"-"&amp;COUNTIF($F$2:F6226,F6226)</f>
        <v>POLEODUTO-258</v>
      </c>
      <c r="F6226" s="84" t="str">
        <f t="shared" si="211"/>
        <v>POLEODUTO</v>
      </c>
      <c r="G6226" t="s">
        <v>8592</v>
      </c>
      <c r="H6226" s="62">
        <v>72797913000191</v>
      </c>
      <c r="I6226" t="s">
        <v>869</v>
      </c>
      <c r="J6226">
        <v>14</v>
      </c>
      <c r="K6226">
        <v>861.28</v>
      </c>
    </row>
    <row r="6227" spans="1:11" x14ac:dyDescent="0.25">
      <c r="A6227" t="s">
        <v>6002</v>
      </c>
      <c r="B6227" t="str">
        <f>C6227&amp;"-"&amp;COUNTIF(C$2:C6227,C6227)</f>
        <v>121582-23</v>
      </c>
      <c r="C6227">
        <v>121582</v>
      </c>
      <c r="D6227" s="57">
        <v>45320</v>
      </c>
      <c r="E6227" s="84" t="str">
        <f>F6227&amp;"-"&amp;COUNTIF($F$2:F6227,F6227)</f>
        <v>POLEODUTO-259</v>
      </c>
      <c r="F6227" s="84" t="str">
        <f t="shared" si="211"/>
        <v>POLEODUTO</v>
      </c>
      <c r="G6227" t="s">
        <v>8592</v>
      </c>
      <c r="H6227" s="62">
        <v>72797913000191</v>
      </c>
      <c r="I6227" t="s">
        <v>869</v>
      </c>
      <c r="J6227">
        <v>279</v>
      </c>
      <c r="K6227">
        <v>18079.2</v>
      </c>
    </row>
    <row r="6228" spans="1:11" x14ac:dyDescent="0.25">
      <c r="A6228" t="s">
        <v>6002</v>
      </c>
      <c r="B6228" t="str">
        <f>C6228&amp;"-"&amp;COUNTIF(C$2:C6228,C6228)</f>
        <v>121582-24</v>
      </c>
      <c r="C6228">
        <v>121582</v>
      </c>
      <c r="D6228" s="57">
        <v>45320</v>
      </c>
      <c r="E6228" s="84" t="str">
        <f>F6228&amp;"-"&amp;COUNTIF($F$2:F6228,F6228)</f>
        <v>POLEODUTO-260</v>
      </c>
      <c r="F6228" s="84" t="str">
        <f t="shared" si="211"/>
        <v>POLEODUTO</v>
      </c>
      <c r="G6228" t="s">
        <v>8592</v>
      </c>
      <c r="H6228" s="62">
        <v>72797913000191</v>
      </c>
      <c r="I6228" t="s">
        <v>869</v>
      </c>
      <c r="J6228">
        <v>1</v>
      </c>
      <c r="K6228">
        <v>60.17</v>
      </c>
    </row>
    <row r="6229" spans="1:11" x14ac:dyDescent="0.25">
      <c r="A6229" t="s">
        <v>6002</v>
      </c>
      <c r="B6229" t="str">
        <f>C6229&amp;"-"&amp;COUNTIF(C$2:C6229,C6229)</f>
        <v>121582-25</v>
      </c>
      <c r="C6229">
        <v>121582</v>
      </c>
      <c r="D6229" s="57">
        <v>45320</v>
      </c>
      <c r="E6229" s="84" t="str">
        <f>F6229&amp;"-"&amp;COUNTIF($F$2:F6229,F6229)</f>
        <v>POLEODUTO-261</v>
      </c>
      <c r="F6229" s="84" t="str">
        <f t="shared" si="211"/>
        <v>POLEODUTO</v>
      </c>
      <c r="G6229" t="s">
        <v>8592</v>
      </c>
      <c r="H6229" s="62">
        <v>72797913000191</v>
      </c>
      <c r="I6229" t="s">
        <v>869</v>
      </c>
      <c r="J6229">
        <v>6</v>
      </c>
      <c r="K6229">
        <v>657.54</v>
      </c>
    </row>
    <row r="6230" spans="1:11" x14ac:dyDescent="0.25">
      <c r="A6230" t="s">
        <v>6002</v>
      </c>
      <c r="B6230" t="str">
        <f>C6230&amp;"-"&amp;COUNTIF(C$2:C6230,C6230)</f>
        <v>121582-26</v>
      </c>
      <c r="C6230">
        <v>121582</v>
      </c>
      <c r="D6230" s="57">
        <v>45320</v>
      </c>
      <c r="E6230" s="84" t="str">
        <f>F6230&amp;"-"&amp;COUNTIF($F$2:F6230,F6230)</f>
        <v>POLEODUTO-262</v>
      </c>
      <c r="F6230" s="84" t="str">
        <f t="shared" si="211"/>
        <v>POLEODUTO</v>
      </c>
      <c r="G6230" t="s">
        <v>8592</v>
      </c>
      <c r="H6230" s="62">
        <v>72797913000191</v>
      </c>
      <c r="I6230" t="s">
        <v>869</v>
      </c>
      <c r="J6230">
        <v>80</v>
      </c>
      <c r="K6230">
        <v>34760</v>
      </c>
    </row>
    <row r="6231" spans="1:11" x14ac:dyDescent="0.25">
      <c r="A6231" t="s">
        <v>6002</v>
      </c>
      <c r="B6231" t="str">
        <f>C6231&amp;"-"&amp;COUNTIF(C$2:C6231,C6231)</f>
        <v>121582-27</v>
      </c>
      <c r="C6231">
        <v>121582</v>
      </c>
      <c r="D6231" s="57">
        <v>45320</v>
      </c>
      <c r="E6231" s="84" t="str">
        <f>F6231&amp;"-"&amp;COUNTIF($F$2:F6231,F6231)</f>
        <v>POLEODUTO-263</v>
      </c>
      <c r="F6231" s="84" t="str">
        <f t="shared" si="211"/>
        <v>POLEODUTO</v>
      </c>
      <c r="G6231" t="s">
        <v>8592</v>
      </c>
      <c r="H6231" s="62">
        <v>72797913000191</v>
      </c>
      <c r="I6231" t="s">
        <v>869</v>
      </c>
      <c r="J6231">
        <v>35</v>
      </c>
      <c r="K6231">
        <v>392</v>
      </c>
    </row>
    <row r="6232" spans="1:11" x14ac:dyDescent="0.25">
      <c r="A6232" t="s">
        <v>6002</v>
      </c>
      <c r="B6232" t="str">
        <f>C6232&amp;"-"&amp;COUNTIF(C$2:C6232,C6232)</f>
        <v>121582-28</v>
      </c>
      <c r="C6232">
        <v>121582</v>
      </c>
      <c r="D6232" s="57">
        <v>45320</v>
      </c>
      <c r="E6232" s="84" t="str">
        <f>F6232&amp;"-"&amp;COUNTIF($F$2:F6232,F6232)</f>
        <v>POLEODUTO-264</v>
      </c>
      <c r="F6232" s="84" t="str">
        <f t="shared" si="211"/>
        <v>POLEODUTO</v>
      </c>
      <c r="G6232" t="s">
        <v>8592</v>
      </c>
      <c r="H6232" s="62">
        <v>72797913000191</v>
      </c>
      <c r="I6232" t="s">
        <v>869</v>
      </c>
      <c r="J6232">
        <v>140</v>
      </c>
      <c r="K6232">
        <v>11069.8</v>
      </c>
    </row>
    <row r="6233" spans="1:11" x14ac:dyDescent="0.25">
      <c r="A6233" t="s">
        <v>6002</v>
      </c>
      <c r="B6233" t="str">
        <f>C6233&amp;"-"&amp;COUNTIF(C$2:C6233,C6233)</f>
        <v>121582-29</v>
      </c>
      <c r="C6233">
        <v>121582</v>
      </c>
      <c r="D6233" s="57">
        <v>45320</v>
      </c>
      <c r="E6233" s="84" t="str">
        <f>F6233&amp;"-"&amp;COUNTIF($F$2:F6233,F6233)</f>
        <v>POLEODUTO-265</v>
      </c>
      <c r="F6233" s="84" t="str">
        <f t="shared" si="211"/>
        <v>POLEODUTO</v>
      </c>
      <c r="G6233" t="s">
        <v>8592</v>
      </c>
      <c r="H6233" s="62">
        <v>72797913000191</v>
      </c>
      <c r="I6233" t="s">
        <v>869</v>
      </c>
      <c r="J6233">
        <v>129</v>
      </c>
      <c r="K6233">
        <v>7275.6</v>
      </c>
    </row>
    <row r="6234" spans="1:11" x14ac:dyDescent="0.25">
      <c r="A6234" t="s">
        <v>6002</v>
      </c>
      <c r="B6234" t="str">
        <f>C6234&amp;"-"&amp;COUNTIF(C$2:C6234,C6234)</f>
        <v>121582-30</v>
      </c>
      <c r="C6234">
        <v>121582</v>
      </c>
      <c r="D6234" s="57">
        <v>45320</v>
      </c>
      <c r="E6234" s="84" t="str">
        <f>F6234&amp;"-"&amp;COUNTIF($F$2:F6234,F6234)</f>
        <v>POLEODUTO-266</v>
      </c>
      <c r="F6234" s="84" t="str">
        <f t="shared" si="211"/>
        <v>POLEODUTO</v>
      </c>
      <c r="G6234" t="s">
        <v>8592</v>
      </c>
      <c r="H6234" s="62">
        <v>72797913000191</v>
      </c>
      <c r="I6234" t="s">
        <v>869</v>
      </c>
      <c r="J6234">
        <v>4</v>
      </c>
      <c r="K6234">
        <v>272.04000000000002</v>
      </c>
    </row>
    <row r="6235" spans="1:11" x14ac:dyDescent="0.25">
      <c r="A6235" t="s">
        <v>6002</v>
      </c>
      <c r="B6235" t="str">
        <f>C6235&amp;"-"&amp;COUNTIF(C$2:C6235,C6235)</f>
        <v>121582-31</v>
      </c>
      <c r="C6235">
        <v>121582</v>
      </c>
      <c r="D6235" s="57">
        <v>45320</v>
      </c>
      <c r="E6235" s="84" t="str">
        <f>F6235&amp;"-"&amp;COUNTIF($F$2:F6235,F6235)</f>
        <v>POLEODUTO-267</v>
      </c>
      <c r="F6235" s="84" t="str">
        <f t="shared" si="211"/>
        <v>POLEODUTO</v>
      </c>
      <c r="G6235" t="s">
        <v>8592</v>
      </c>
      <c r="H6235" s="62">
        <v>72797913000191</v>
      </c>
      <c r="I6235" t="s">
        <v>869</v>
      </c>
      <c r="J6235">
        <v>6</v>
      </c>
      <c r="K6235">
        <v>460.92</v>
      </c>
    </row>
    <row r="6236" spans="1:11" x14ac:dyDescent="0.25">
      <c r="A6236" t="s">
        <v>6002</v>
      </c>
      <c r="B6236" t="str">
        <f>C6236&amp;"-"&amp;COUNTIF(C$2:C6236,C6236)</f>
        <v>121582-32</v>
      </c>
      <c r="C6236">
        <v>121582</v>
      </c>
      <c r="D6236" s="57">
        <v>45320</v>
      </c>
      <c r="E6236" s="84" t="str">
        <f>F6236&amp;"-"&amp;COUNTIF($F$2:F6236,F6236)</f>
        <v>POLEODUTO-268</v>
      </c>
      <c r="F6236" s="84" t="str">
        <f t="shared" si="211"/>
        <v>POLEODUTO</v>
      </c>
      <c r="G6236" t="s">
        <v>8592</v>
      </c>
      <c r="H6236" s="62">
        <v>72797913000191</v>
      </c>
      <c r="I6236" t="s">
        <v>869</v>
      </c>
      <c r="J6236">
        <v>40</v>
      </c>
      <c r="K6236">
        <v>2752</v>
      </c>
    </row>
    <row r="6237" spans="1:11" x14ac:dyDescent="0.25">
      <c r="A6237" t="s">
        <v>6002</v>
      </c>
      <c r="B6237" t="str">
        <f>C6237&amp;"-"&amp;COUNTIF(C$2:C6237,C6237)</f>
        <v>121582-33</v>
      </c>
      <c r="C6237">
        <v>121582</v>
      </c>
      <c r="D6237" s="57">
        <v>45320</v>
      </c>
      <c r="E6237" s="84" t="str">
        <f>F6237&amp;"-"&amp;COUNTIF($F$2:F6237,F6237)</f>
        <v>POLEODUTO-269</v>
      </c>
      <c r="F6237" s="84" t="str">
        <f t="shared" si="211"/>
        <v>POLEODUTO</v>
      </c>
      <c r="G6237" t="s">
        <v>8592</v>
      </c>
      <c r="H6237" s="62">
        <v>72797913000191</v>
      </c>
      <c r="I6237" t="s">
        <v>869</v>
      </c>
      <c r="J6237">
        <v>129</v>
      </c>
      <c r="K6237">
        <v>9386.0400000000009</v>
      </c>
    </row>
    <row r="6238" spans="1:11" x14ac:dyDescent="0.25">
      <c r="A6238" t="s">
        <v>6002</v>
      </c>
      <c r="B6238" t="str">
        <f>C6238&amp;"-"&amp;COUNTIF(C$2:C6238,C6238)</f>
        <v>121582-34</v>
      </c>
      <c r="C6238">
        <v>121582</v>
      </c>
      <c r="D6238" s="57">
        <v>45320</v>
      </c>
      <c r="E6238" s="84" t="str">
        <f>F6238&amp;"-"&amp;COUNTIF($F$2:F6238,F6238)</f>
        <v>POLEODUTO-270</v>
      </c>
      <c r="F6238" s="84" t="str">
        <f t="shared" si="211"/>
        <v>POLEODUTO</v>
      </c>
      <c r="G6238" t="s">
        <v>8592</v>
      </c>
      <c r="H6238" s="62">
        <v>72797913000191</v>
      </c>
      <c r="I6238" t="s">
        <v>869</v>
      </c>
      <c r="J6238">
        <v>45</v>
      </c>
      <c r="K6238">
        <v>2946.15</v>
      </c>
    </row>
    <row r="6239" spans="1:11" x14ac:dyDescent="0.25">
      <c r="A6239" t="s">
        <v>6002</v>
      </c>
      <c r="B6239" t="str">
        <f>C6239&amp;"-"&amp;COUNTIF(C$2:C6239,C6239)</f>
        <v>121582-35</v>
      </c>
      <c r="C6239">
        <v>121582</v>
      </c>
      <c r="D6239" s="57">
        <v>45320</v>
      </c>
      <c r="E6239" s="84" t="str">
        <f>F6239&amp;"-"&amp;COUNTIF($F$2:F6239,F6239)</f>
        <v>POLEODUTO-271</v>
      </c>
      <c r="F6239" s="84" t="str">
        <f t="shared" si="211"/>
        <v>POLEODUTO</v>
      </c>
      <c r="G6239" t="s">
        <v>8592</v>
      </c>
      <c r="H6239" s="62">
        <v>72797913000191</v>
      </c>
      <c r="I6239" t="s">
        <v>869</v>
      </c>
      <c r="J6239">
        <v>10</v>
      </c>
      <c r="K6239">
        <v>461.4</v>
      </c>
    </row>
    <row r="6240" spans="1:11" x14ac:dyDescent="0.25">
      <c r="A6240" t="s">
        <v>6002</v>
      </c>
      <c r="B6240" t="str">
        <f>C6240&amp;"-"&amp;COUNTIF(C$2:C6240,C6240)</f>
        <v>121582-36</v>
      </c>
      <c r="C6240">
        <v>121582</v>
      </c>
      <c r="D6240" s="57">
        <v>45320</v>
      </c>
      <c r="E6240" s="84" t="str">
        <f>F6240&amp;"-"&amp;COUNTIF($F$2:F6240,F6240)</f>
        <v>POLEODUTO-272</v>
      </c>
      <c r="F6240" s="84" t="str">
        <f t="shared" si="211"/>
        <v>POLEODUTO</v>
      </c>
      <c r="G6240" t="s">
        <v>8592</v>
      </c>
      <c r="H6240" s="62">
        <v>72797913000191</v>
      </c>
      <c r="I6240" t="s">
        <v>869</v>
      </c>
      <c r="J6240">
        <v>1</v>
      </c>
      <c r="K6240">
        <v>86.97</v>
      </c>
    </row>
    <row r="6241" spans="1:11" x14ac:dyDescent="0.25">
      <c r="A6241" t="s">
        <v>6002</v>
      </c>
      <c r="B6241" t="str">
        <f>C6241&amp;"-"&amp;COUNTIF(C$2:C6241,C6241)</f>
        <v>121582-37</v>
      </c>
      <c r="C6241">
        <v>121582</v>
      </c>
      <c r="D6241" s="57">
        <v>45320</v>
      </c>
      <c r="E6241" s="84" t="str">
        <f>F6241&amp;"-"&amp;COUNTIF($F$2:F6241,F6241)</f>
        <v>POLEODUTO-273</v>
      </c>
      <c r="F6241" s="84" t="str">
        <f t="shared" si="211"/>
        <v>POLEODUTO</v>
      </c>
      <c r="G6241" t="s">
        <v>8592</v>
      </c>
      <c r="H6241" s="62">
        <v>72797913000191</v>
      </c>
      <c r="I6241" t="s">
        <v>869</v>
      </c>
      <c r="J6241">
        <v>324</v>
      </c>
      <c r="K6241">
        <v>5961.6</v>
      </c>
    </row>
    <row r="6242" spans="1:11" x14ac:dyDescent="0.25">
      <c r="A6242" t="s">
        <v>6002</v>
      </c>
      <c r="B6242" t="str">
        <f>C6242&amp;"-"&amp;COUNTIF(C$2:C6242,C6242)</f>
        <v>121582-38</v>
      </c>
      <c r="C6242">
        <v>121582</v>
      </c>
      <c r="D6242" s="57">
        <v>45320</v>
      </c>
      <c r="E6242" s="84" t="str">
        <f>F6242&amp;"-"&amp;COUNTIF($F$2:F6242,F6242)</f>
        <v>POLEODUTO-274</v>
      </c>
      <c r="F6242" s="84" t="str">
        <f t="shared" si="211"/>
        <v>POLEODUTO</v>
      </c>
      <c r="G6242" t="s">
        <v>8592</v>
      </c>
      <c r="H6242" s="62">
        <v>72797913000191</v>
      </c>
      <c r="I6242" t="s">
        <v>869</v>
      </c>
      <c r="J6242">
        <v>123</v>
      </c>
      <c r="K6242">
        <v>9098.31</v>
      </c>
    </row>
    <row r="6243" spans="1:11" x14ac:dyDescent="0.25">
      <c r="A6243" t="s">
        <v>6002</v>
      </c>
      <c r="B6243" t="str">
        <f>C6243&amp;"-"&amp;COUNTIF(C$2:C6243,C6243)</f>
        <v>121582-39</v>
      </c>
      <c r="C6243">
        <v>121582</v>
      </c>
      <c r="D6243" s="57">
        <v>45320</v>
      </c>
      <c r="E6243" s="84" t="str">
        <f>F6243&amp;"-"&amp;COUNTIF($F$2:F6243,F6243)</f>
        <v>POLEODUTO-275</v>
      </c>
      <c r="F6243" s="84" t="str">
        <f t="shared" si="211"/>
        <v>POLEODUTO</v>
      </c>
      <c r="G6243" t="s">
        <v>8592</v>
      </c>
      <c r="H6243" s="62">
        <v>72797913000191</v>
      </c>
      <c r="I6243" t="s">
        <v>869</v>
      </c>
      <c r="J6243">
        <v>331</v>
      </c>
      <c r="K6243">
        <v>21104.560000000001</v>
      </c>
    </row>
    <row r="6244" spans="1:11" x14ac:dyDescent="0.25">
      <c r="A6244" t="s">
        <v>6002</v>
      </c>
      <c r="B6244" t="str">
        <f>C6244&amp;"-"&amp;COUNTIF(C$2:C6244,C6244)</f>
        <v>121582-40</v>
      </c>
      <c r="C6244">
        <v>121582</v>
      </c>
      <c r="D6244" s="57">
        <v>45320</v>
      </c>
      <c r="E6244" s="84" t="str">
        <f>F6244&amp;"-"&amp;COUNTIF($F$2:F6244,F6244)</f>
        <v>POLEODUTO-276</v>
      </c>
      <c r="F6244" s="84" t="str">
        <f t="shared" si="211"/>
        <v>POLEODUTO</v>
      </c>
      <c r="G6244" t="s">
        <v>8592</v>
      </c>
      <c r="H6244" s="62">
        <v>72797913000191</v>
      </c>
      <c r="I6244" t="s">
        <v>869</v>
      </c>
      <c r="J6244">
        <v>188</v>
      </c>
      <c r="K6244">
        <v>6768</v>
      </c>
    </row>
    <row r="6245" spans="1:11" x14ac:dyDescent="0.25">
      <c r="A6245" t="s">
        <v>6002</v>
      </c>
      <c r="B6245" t="str">
        <f>C6245&amp;"-"&amp;COUNTIF(C$2:C6245,C6245)</f>
        <v>121582-41</v>
      </c>
      <c r="C6245">
        <v>121582</v>
      </c>
      <c r="D6245" s="57">
        <v>45320</v>
      </c>
      <c r="E6245" s="84" t="str">
        <f>F6245&amp;"-"&amp;COUNTIF($F$2:F6245,F6245)</f>
        <v>POLEODUTO-277</v>
      </c>
      <c r="F6245" s="84" t="str">
        <f t="shared" si="211"/>
        <v>POLEODUTO</v>
      </c>
      <c r="G6245" t="s">
        <v>8592</v>
      </c>
      <c r="H6245" s="62">
        <v>72797913000191</v>
      </c>
      <c r="I6245" t="s">
        <v>869</v>
      </c>
      <c r="J6245">
        <v>7</v>
      </c>
      <c r="K6245">
        <v>149.1</v>
      </c>
    </row>
    <row r="6246" spans="1:11" x14ac:dyDescent="0.25">
      <c r="A6246" t="s">
        <v>6002</v>
      </c>
      <c r="B6246" t="str">
        <f>C6246&amp;"-"&amp;COUNTIF(C$2:C6246,C6246)</f>
        <v>121582-42</v>
      </c>
      <c r="C6246">
        <v>121582</v>
      </c>
      <c r="D6246" s="57">
        <v>45320</v>
      </c>
      <c r="E6246" s="84" t="str">
        <f>F6246&amp;"-"&amp;COUNTIF($F$2:F6246,F6246)</f>
        <v>POLEODUTO-278</v>
      </c>
      <c r="F6246" s="84" t="str">
        <f t="shared" si="211"/>
        <v>POLEODUTO</v>
      </c>
      <c r="G6246" t="s">
        <v>8592</v>
      </c>
      <c r="H6246" s="62">
        <v>72797913000191</v>
      </c>
      <c r="I6246" t="s">
        <v>869</v>
      </c>
      <c r="J6246">
        <v>1</v>
      </c>
      <c r="K6246">
        <v>93.46</v>
      </c>
    </row>
    <row r="6247" spans="1:11" x14ac:dyDescent="0.25">
      <c r="A6247" t="s">
        <v>6002</v>
      </c>
      <c r="B6247" t="str">
        <f>C6247&amp;"-"&amp;COUNTIF(C$2:C6247,C6247)</f>
        <v>121582-43</v>
      </c>
      <c r="C6247">
        <v>121582</v>
      </c>
      <c r="D6247" s="57">
        <v>45320</v>
      </c>
      <c r="E6247" s="84" t="str">
        <f>F6247&amp;"-"&amp;COUNTIF($F$2:F6247,F6247)</f>
        <v>POLEODUTO-279</v>
      </c>
      <c r="F6247" s="84" t="str">
        <f t="shared" si="211"/>
        <v>POLEODUTO</v>
      </c>
      <c r="G6247" t="s">
        <v>8592</v>
      </c>
      <c r="H6247" s="62">
        <v>72797913000191</v>
      </c>
      <c r="I6247" t="s">
        <v>869</v>
      </c>
      <c r="J6247">
        <v>38</v>
      </c>
      <c r="K6247">
        <v>2310.4</v>
      </c>
    </row>
    <row r="6248" spans="1:11" x14ac:dyDescent="0.25">
      <c r="A6248" t="s">
        <v>6002</v>
      </c>
      <c r="B6248" t="str">
        <f>C6248&amp;"-"&amp;COUNTIF(C$2:C6248,C6248)</f>
        <v>121582-44</v>
      </c>
      <c r="C6248">
        <v>121582</v>
      </c>
      <c r="D6248" s="57">
        <v>45320</v>
      </c>
      <c r="E6248" s="84" t="str">
        <f>F6248&amp;"-"&amp;COUNTIF($F$2:F6248,F6248)</f>
        <v>POLEODUTO-280</v>
      </c>
      <c r="F6248" s="84" t="str">
        <f t="shared" si="211"/>
        <v>POLEODUTO</v>
      </c>
      <c r="G6248" t="s">
        <v>8592</v>
      </c>
      <c r="H6248" s="62">
        <v>72797913000191</v>
      </c>
      <c r="I6248" t="s">
        <v>869</v>
      </c>
      <c r="J6248">
        <v>141</v>
      </c>
      <c r="K6248">
        <v>9098.73</v>
      </c>
    </row>
    <row r="6249" spans="1:11" x14ac:dyDescent="0.25">
      <c r="A6249" t="s">
        <v>6002</v>
      </c>
      <c r="B6249" t="str">
        <f>C6249&amp;"-"&amp;COUNTIF(C$2:C6249,C6249)</f>
        <v>121582-45</v>
      </c>
      <c r="C6249">
        <v>121582</v>
      </c>
      <c r="D6249" s="57">
        <v>45320</v>
      </c>
      <c r="E6249" s="84" t="str">
        <f>F6249&amp;"-"&amp;COUNTIF($F$2:F6249,F6249)</f>
        <v>POLEODUTO-281</v>
      </c>
      <c r="F6249" s="84" t="str">
        <f t="shared" si="211"/>
        <v>POLEODUTO</v>
      </c>
      <c r="G6249" t="s">
        <v>8592</v>
      </c>
      <c r="H6249" s="62">
        <v>72797913000191</v>
      </c>
      <c r="I6249" t="s">
        <v>869</v>
      </c>
      <c r="J6249">
        <v>7</v>
      </c>
      <c r="K6249">
        <v>128.38</v>
      </c>
    </row>
    <row r="6250" spans="1:11" x14ac:dyDescent="0.25">
      <c r="A6250" t="s">
        <v>6002</v>
      </c>
      <c r="B6250" t="str">
        <f>C6250&amp;"-"&amp;COUNTIF(C$2:C6250,C6250)</f>
        <v>121582-46</v>
      </c>
      <c r="C6250">
        <v>121582</v>
      </c>
      <c r="D6250" s="57">
        <v>45320</v>
      </c>
      <c r="E6250" s="84" t="str">
        <f>F6250&amp;"-"&amp;COUNTIF($F$2:F6250,F6250)</f>
        <v>POLEODUTO-282</v>
      </c>
      <c r="F6250" s="84" t="str">
        <f t="shared" si="211"/>
        <v>POLEODUTO</v>
      </c>
      <c r="G6250" t="s">
        <v>8592</v>
      </c>
      <c r="H6250" s="62">
        <v>72797913000191</v>
      </c>
      <c r="I6250" t="s">
        <v>869</v>
      </c>
      <c r="J6250">
        <v>2</v>
      </c>
      <c r="K6250">
        <v>61.52</v>
      </c>
    </row>
    <row r="6251" spans="1:11" x14ac:dyDescent="0.25">
      <c r="A6251" t="s">
        <v>6002</v>
      </c>
      <c r="B6251" t="str">
        <f>C6251&amp;"-"&amp;COUNTIF(C$2:C6251,C6251)</f>
        <v>121582-47</v>
      </c>
      <c r="C6251">
        <v>121582</v>
      </c>
      <c r="D6251" s="57">
        <v>45320</v>
      </c>
      <c r="E6251" s="84" t="str">
        <f>F6251&amp;"-"&amp;COUNTIF($F$2:F6251,F6251)</f>
        <v>POLEODUTO-283</v>
      </c>
      <c r="F6251" s="84" t="str">
        <f t="shared" si="211"/>
        <v>POLEODUTO</v>
      </c>
      <c r="G6251" t="s">
        <v>8592</v>
      </c>
      <c r="H6251" s="62">
        <v>72797913000191</v>
      </c>
      <c r="I6251" t="s">
        <v>869</v>
      </c>
      <c r="J6251">
        <v>13</v>
      </c>
      <c r="K6251">
        <v>457.73</v>
      </c>
    </row>
    <row r="6252" spans="1:11" x14ac:dyDescent="0.25">
      <c r="A6252" t="s">
        <v>6002</v>
      </c>
      <c r="B6252" t="str">
        <f>C6252&amp;"-"&amp;COUNTIF(C$2:C6252,C6252)</f>
        <v>121582-48</v>
      </c>
      <c r="C6252">
        <v>121582</v>
      </c>
      <c r="D6252" s="57">
        <v>45320</v>
      </c>
      <c r="E6252" s="84" t="str">
        <f>F6252&amp;"-"&amp;COUNTIF($F$2:F6252,F6252)</f>
        <v>POLEODUTO-284</v>
      </c>
      <c r="F6252" s="84" t="str">
        <f t="shared" si="211"/>
        <v>POLEODUTO</v>
      </c>
      <c r="G6252" t="s">
        <v>8592</v>
      </c>
      <c r="H6252" s="62">
        <v>72797913000191</v>
      </c>
      <c r="I6252" t="s">
        <v>869</v>
      </c>
      <c r="J6252">
        <v>8</v>
      </c>
      <c r="K6252">
        <v>3319.12</v>
      </c>
    </row>
    <row r="6253" spans="1:11" x14ac:dyDescent="0.25">
      <c r="A6253" t="s">
        <v>6002</v>
      </c>
      <c r="B6253" t="str">
        <f>C6253&amp;"-"&amp;COUNTIF(C$2:C6253,C6253)</f>
        <v>121582-49</v>
      </c>
      <c r="C6253">
        <v>121582</v>
      </c>
      <c r="D6253" s="57">
        <v>45320</v>
      </c>
      <c r="E6253" s="84" t="str">
        <f>F6253&amp;"-"&amp;COUNTIF($F$2:F6253,F6253)</f>
        <v>POLEODUTO-285</v>
      </c>
      <c r="F6253" s="84" t="str">
        <f t="shared" si="211"/>
        <v>POLEODUTO</v>
      </c>
      <c r="G6253" t="s">
        <v>8592</v>
      </c>
      <c r="H6253" s="62">
        <v>72797913000191</v>
      </c>
      <c r="I6253" t="s">
        <v>869</v>
      </c>
      <c r="J6253">
        <v>7</v>
      </c>
      <c r="K6253">
        <v>358.47</v>
      </c>
    </row>
    <row r="6254" spans="1:11" x14ac:dyDescent="0.25">
      <c r="A6254" t="s">
        <v>6002</v>
      </c>
      <c r="B6254" t="str">
        <f>C6254&amp;"-"&amp;COUNTIF(C$2:C6254,C6254)</f>
        <v>121582-50</v>
      </c>
      <c r="C6254">
        <v>121582</v>
      </c>
      <c r="D6254" s="57">
        <v>45320</v>
      </c>
      <c r="E6254" s="84" t="str">
        <f>F6254&amp;"-"&amp;COUNTIF($F$2:F6254,F6254)</f>
        <v>POLEODUTO-286</v>
      </c>
      <c r="F6254" s="84" t="str">
        <f t="shared" si="211"/>
        <v>POLEODUTO</v>
      </c>
      <c r="G6254" t="s">
        <v>8592</v>
      </c>
      <c r="H6254" s="62">
        <v>72797913000191</v>
      </c>
      <c r="I6254" t="s">
        <v>869</v>
      </c>
      <c r="J6254">
        <v>2</v>
      </c>
      <c r="K6254">
        <v>102.94</v>
      </c>
    </row>
    <row r="6255" spans="1:11" x14ac:dyDescent="0.25">
      <c r="A6255" t="s">
        <v>6002</v>
      </c>
      <c r="B6255" t="str">
        <f>C6255&amp;"-"&amp;COUNTIF(C$2:C6255,C6255)</f>
        <v>121582-51</v>
      </c>
      <c r="C6255">
        <v>121582</v>
      </c>
      <c r="D6255" s="57">
        <v>45320</v>
      </c>
      <c r="E6255" s="84" t="str">
        <f>F6255&amp;"-"&amp;COUNTIF($F$2:F6255,F6255)</f>
        <v>POLEODUTO-287</v>
      </c>
      <c r="F6255" s="84" t="str">
        <f t="shared" si="211"/>
        <v>POLEODUTO</v>
      </c>
      <c r="G6255" t="s">
        <v>8592</v>
      </c>
      <c r="H6255" s="62">
        <v>72797913000191</v>
      </c>
      <c r="I6255" t="s">
        <v>869</v>
      </c>
      <c r="J6255">
        <v>12</v>
      </c>
      <c r="K6255">
        <v>240</v>
      </c>
    </row>
    <row r="6256" spans="1:11" x14ac:dyDescent="0.25">
      <c r="A6256" t="s">
        <v>6002</v>
      </c>
      <c r="B6256" t="str">
        <f>C6256&amp;"-"&amp;COUNTIF(C$2:C6256,C6256)</f>
        <v>121582-52</v>
      </c>
      <c r="C6256">
        <v>121582</v>
      </c>
      <c r="D6256" s="57">
        <v>45320</v>
      </c>
      <c r="E6256" s="84" t="str">
        <f>F6256&amp;"-"&amp;COUNTIF($F$2:F6256,F6256)</f>
        <v>POLEODUTO-288</v>
      </c>
      <c r="F6256" s="84" t="str">
        <f t="shared" si="211"/>
        <v>POLEODUTO</v>
      </c>
      <c r="G6256" t="s">
        <v>8592</v>
      </c>
      <c r="H6256" s="62">
        <v>72797913000191</v>
      </c>
      <c r="I6256" t="s">
        <v>869</v>
      </c>
      <c r="J6256">
        <v>1</v>
      </c>
      <c r="K6256">
        <v>404.6</v>
      </c>
    </row>
    <row r="6257" spans="1:11" x14ac:dyDescent="0.25">
      <c r="A6257" t="s">
        <v>6002</v>
      </c>
      <c r="B6257" t="str">
        <f>C6257&amp;"-"&amp;COUNTIF(C$2:C6257,C6257)</f>
        <v>121582-53</v>
      </c>
      <c r="C6257">
        <v>121582</v>
      </c>
      <c r="D6257" s="57">
        <v>45320</v>
      </c>
      <c r="E6257" s="84" t="str">
        <f>F6257&amp;"-"&amp;COUNTIF($F$2:F6257,F6257)</f>
        <v>POLEODUTO-289</v>
      </c>
      <c r="F6257" s="84" t="str">
        <f t="shared" si="211"/>
        <v>POLEODUTO</v>
      </c>
      <c r="G6257" t="s">
        <v>8592</v>
      </c>
      <c r="H6257" s="62">
        <v>72797913000191</v>
      </c>
      <c r="I6257" t="s">
        <v>869</v>
      </c>
      <c r="J6257">
        <v>52</v>
      </c>
      <c r="K6257">
        <v>3565.64</v>
      </c>
    </row>
    <row r="6258" spans="1:11" x14ac:dyDescent="0.25">
      <c r="A6258" t="s">
        <v>6002</v>
      </c>
      <c r="B6258" t="str">
        <f>C6258&amp;"-"&amp;COUNTIF(C$2:C6258,C6258)</f>
        <v>121582-54</v>
      </c>
      <c r="C6258">
        <v>121582</v>
      </c>
      <c r="D6258" s="57">
        <v>45320</v>
      </c>
      <c r="E6258" s="84" t="str">
        <f>F6258&amp;"-"&amp;COUNTIF($F$2:F6258,F6258)</f>
        <v>POLEODUTO-290</v>
      </c>
      <c r="F6258" s="84" t="str">
        <f t="shared" si="211"/>
        <v>POLEODUTO</v>
      </c>
      <c r="G6258" t="s">
        <v>8592</v>
      </c>
      <c r="H6258" s="62">
        <v>72797913000191</v>
      </c>
      <c r="I6258" t="s">
        <v>869</v>
      </c>
      <c r="J6258">
        <v>324</v>
      </c>
      <c r="K6258">
        <v>10193.040000000001</v>
      </c>
    </row>
    <row r="6259" spans="1:11" x14ac:dyDescent="0.25">
      <c r="A6259" t="s">
        <v>6002</v>
      </c>
      <c r="B6259" t="str">
        <f>C6259&amp;"-"&amp;COUNTIF(C$2:C6259,C6259)</f>
        <v>121582-55</v>
      </c>
      <c r="C6259">
        <v>121582</v>
      </c>
      <c r="D6259" s="57">
        <v>45320</v>
      </c>
      <c r="E6259" s="84" t="str">
        <f>F6259&amp;"-"&amp;COUNTIF($F$2:F6259,F6259)</f>
        <v>POLEODUTO-291</v>
      </c>
      <c r="F6259" s="84" t="str">
        <f t="shared" si="211"/>
        <v>POLEODUTO</v>
      </c>
      <c r="G6259" t="s">
        <v>8592</v>
      </c>
      <c r="H6259" s="62">
        <v>72797913000191</v>
      </c>
      <c r="I6259" t="s">
        <v>869</v>
      </c>
      <c r="J6259">
        <v>7</v>
      </c>
      <c r="K6259">
        <v>2769.48</v>
      </c>
    </row>
    <row r="6260" spans="1:11" x14ac:dyDescent="0.25">
      <c r="A6260" t="s">
        <v>6002</v>
      </c>
      <c r="B6260" t="str">
        <f>C6260&amp;"-"&amp;COUNTIF(C$2:C6260,C6260)</f>
        <v>121582-56</v>
      </c>
      <c r="C6260">
        <v>121582</v>
      </c>
      <c r="D6260" s="57">
        <v>45320</v>
      </c>
      <c r="E6260" s="84" t="str">
        <f>F6260&amp;"-"&amp;COUNTIF($F$2:F6260,F6260)</f>
        <v>POLEODUTO-292</v>
      </c>
      <c r="F6260" s="84" t="str">
        <f t="shared" si="211"/>
        <v>POLEODUTO</v>
      </c>
      <c r="G6260" t="s">
        <v>8592</v>
      </c>
      <c r="H6260" s="62">
        <v>72797913000191</v>
      </c>
      <c r="I6260" t="s">
        <v>869</v>
      </c>
      <c r="J6260">
        <v>50</v>
      </c>
      <c r="K6260">
        <v>1184.5</v>
      </c>
    </row>
    <row r="6261" spans="1:11" x14ac:dyDescent="0.25">
      <c r="A6261" t="s">
        <v>6002</v>
      </c>
      <c r="B6261" t="str">
        <f>C6261&amp;"-"&amp;COUNTIF(C$2:C6261,C6261)</f>
        <v>121582-57</v>
      </c>
      <c r="C6261">
        <v>121582</v>
      </c>
      <c r="D6261" s="57">
        <v>45320</v>
      </c>
      <c r="E6261" s="84" t="str">
        <f>F6261&amp;"-"&amp;COUNTIF($F$2:F6261,F6261)</f>
        <v>POLEODUTO-293</v>
      </c>
      <c r="F6261" s="84" t="str">
        <f t="shared" si="211"/>
        <v>POLEODUTO</v>
      </c>
      <c r="G6261" t="s">
        <v>8592</v>
      </c>
      <c r="H6261" s="62">
        <v>72797913000191</v>
      </c>
      <c r="I6261" t="s">
        <v>869</v>
      </c>
      <c r="J6261">
        <v>5</v>
      </c>
      <c r="K6261">
        <v>2765.6</v>
      </c>
    </row>
    <row r="6262" spans="1:11" x14ac:dyDescent="0.25">
      <c r="A6262" t="s">
        <v>6002</v>
      </c>
      <c r="B6262" t="str">
        <f>C6262&amp;"-"&amp;COUNTIF(C$2:C6262,C6262)</f>
        <v>121582-58</v>
      </c>
      <c r="C6262">
        <v>121582</v>
      </c>
      <c r="D6262" s="57">
        <v>45320</v>
      </c>
      <c r="E6262" s="84" t="str">
        <f>F6262&amp;"-"&amp;COUNTIF($F$2:F6262,F6262)</f>
        <v>POLEODUTO-294</v>
      </c>
      <c r="F6262" s="84" t="str">
        <f t="shared" si="211"/>
        <v>POLEODUTO</v>
      </c>
      <c r="G6262" t="s">
        <v>8592</v>
      </c>
      <c r="H6262" s="62">
        <v>72797913000191</v>
      </c>
      <c r="I6262" t="s">
        <v>869</v>
      </c>
      <c r="J6262">
        <v>82</v>
      </c>
      <c r="K6262">
        <v>6901.94</v>
      </c>
    </row>
    <row r="6263" spans="1:11" x14ac:dyDescent="0.25">
      <c r="A6263" t="s">
        <v>6002</v>
      </c>
      <c r="B6263" t="str">
        <f>C6263&amp;"-"&amp;COUNTIF(C$2:C6263,C6263)</f>
        <v>121582-59</v>
      </c>
      <c r="C6263">
        <v>121582</v>
      </c>
      <c r="D6263" s="57">
        <v>45320</v>
      </c>
      <c r="E6263" s="84" t="str">
        <f>F6263&amp;"-"&amp;COUNTIF($F$2:F6263,F6263)</f>
        <v>POLEODUTO-295</v>
      </c>
      <c r="F6263" s="84" t="str">
        <f t="shared" si="211"/>
        <v>POLEODUTO</v>
      </c>
      <c r="G6263" t="s">
        <v>8592</v>
      </c>
      <c r="H6263" s="62">
        <v>72797913000191</v>
      </c>
      <c r="I6263" t="s">
        <v>869</v>
      </c>
      <c r="J6263">
        <v>7</v>
      </c>
      <c r="K6263">
        <v>236.04</v>
      </c>
    </row>
    <row r="6264" spans="1:11" x14ac:dyDescent="0.25">
      <c r="A6264" t="s">
        <v>6002</v>
      </c>
      <c r="B6264" t="str">
        <f>C6264&amp;"-"&amp;COUNTIF(C$2:C6264,C6264)</f>
        <v>121582-60</v>
      </c>
      <c r="C6264">
        <v>121582</v>
      </c>
      <c r="D6264" s="57">
        <v>45320</v>
      </c>
      <c r="E6264" s="84" t="str">
        <f>F6264&amp;"-"&amp;COUNTIF($F$2:F6264,F6264)</f>
        <v>POLEODUTO-296</v>
      </c>
      <c r="F6264" s="84" t="str">
        <f t="shared" si="211"/>
        <v>POLEODUTO</v>
      </c>
      <c r="G6264" t="s">
        <v>8592</v>
      </c>
      <c r="H6264" s="62">
        <v>72797913000191</v>
      </c>
      <c r="I6264" t="s">
        <v>869</v>
      </c>
      <c r="J6264">
        <v>7</v>
      </c>
      <c r="K6264">
        <v>358.47</v>
      </c>
    </row>
    <row r="6265" spans="1:11" x14ac:dyDescent="0.25">
      <c r="A6265" t="s">
        <v>6002</v>
      </c>
      <c r="B6265" t="str">
        <f>C6265&amp;"-"&amp;COUNTIF(C$2:C6265,C6265)</f>
        <v>121582-61</v>
      </c>
      <c r="C6265">
        <v>121582</v>
      </c>
      <c r="D6265" s="57">
        <v>45320</v>
      </c>
      <c r="E6265" s="84" t="str">
        <f>F6265&amp;"-"&amp;COUNTIF($F$2:F6265,F6265)</f>
        <v>POLEODUTO-297</v>
      </c>
      <c r="F6265" s="84" t="str">
        <f t="shared" si="211"/>
        <v>POLEODUTO</v>
      </c>
      <c r="G6265" t="s">
        <v>8592</v>
      </c>
      <c r="H6265" s="62">
        <v>72797913000191</v>
      </c>
      <c r="I6265" t="s">
        <v>869</v>
      </c>
      <c r="J6265">
        <v>80</v>
      </c>
      <c r="K6265">
        <v>21378.400000000001</v>
      </c>
    </row>
    <row r="6266" spans="1:11" x14ac:dyDescent="0.25">
      <c r="A6266" t="s">
        <v>6002</v>
      </c>
      <c r="B6266" t="str">
        <f>C6266&amp;"-"&amp;COUNTIF(C$2:C6266,C6266)</f>
        <v>121582-62</v>
      </c>
      <c r="C6266">
        <v>121582</v>
      </c>
      <c r="D6266" s="57">
        <v>45320</v>
      </c>
      <c r="E6266" s="84" t="str">
        <f>F6266&amp;"-"&amp;COUNTIF($F$2:F6266,F6266)</f>
        <v>POLEODUTO-298</v>
      </c>
      <c r="F6266" s="84" t="str">
        <f t="shared" si="211"/>
        <v>POLEODUTO</v>
      </c>
      <c r="G6266" t="s">
        <v>8592</v>
      </c>
      <c r="H6266" s="62">
        <v>72797913000191</v>
      </c>
      <c r="I6266" t="s">
        <v>869</v>
      </c>
      <c r="J6266">
        <v>1</v>
      </c>
      <c r="K6266">
        <v>55.62</v>
      </c>
    </row>
    <row r="6267" spans="1:11" x14ac:dyDescent="0.25">
      <c r="A6267" t="s">
        <v>6002</v>
      </c>
      <c r="B6267" t="str">
        <f>C6267&amp;"-"&amp;COUNTIF(C$2:C6267,C6267)</f>
        <v>121582-63</v>
      </c>
      <c r="C6267">
        <v>121582</v>
      </c>
      <c r="D6267" s="57">
        <v>45320</v>
      </c>
      <c r="E6267" s="84" t="str">
        <f>F6267&amp;"-"&amp;COUNTIF($F$2:F6267,F6267)</f>
        <v>POLEODUTO-299</v>
      </c>
      <c r="F6267" s="84" t="str">
        <f t="shared" si="211"/>
        <v>POLEODUTO</v>
      </c>
      <c r="G6267" t="s">
        <v>8592</v>
      </c>
      <c r="H6267" s="62">
        <v>72797913000191</v>
      </c>
      <c r="I6267" t="s">
        <v>869</v>
      </c>
      <c r="J6267">
        <v>6</v>
      </c>
      <c r="K6267">
        <v>939</v>
      </c>
    </row>
    <row r="6268" spans="1:11" x14ac:dyDescent="0.25">
      <c r="A6268" t="s">
        <v>6002</v>
      </c>
      <c r="B6268" t="str">
        <f>C6268&amp;"-"&amp;COUNTIF(C$2:C6268,C6268)</f>
        <v>121582-64</v>
      </c>
      <c r="C6268">
        <v>121582</v>
      </c>
      <c r="D6268" s="57">
        <v>45320</v>
      </c>
      <c r="E6268" s="84" t="str">
        <f>F6268&amp;"-"&amp;COUNTIF($F$2:F6268,F6268)</f>
        <v>POLEODUTO-300</v>
      </c>
      <c r="F6268" s="84" t="str">
        <f t="shared" si="211"/>
        <v>POLEODUTO</v>
      </c>
      <c r="G6268" t="s">
        <v>8592</v>
      </c>
      <c r="H6268" s="62">
        <v>72797913000191</v>
      </c>
      <c r="I6268" t="s">
        <v>869</v>
      </c>
      <c r="J6268">
        <v>10</v>
      </c>
      <c r="K6268">
        <v>1393.4</v>
      </c>
    </row>
    <row r="6269" spans="1:11" x14ac:dyDescent="0.25">
      <c r="A6269" t="s">
        <v>6002</v>
      </c>
      <c r="B6269" t="str">
        <f>C6269&amp;"-"&amp;COUNTIF(C$2:C6269,C6269)</f>
        <v>121582-65</v>
      </c>
      <c r="C6269">
        <v>121582</v>
      </c>
      <c r="D6269" s="57">
        <v>45320</v>
      </c>
      <c r="E6269" s="84" t="str">
        <f>F6269&amp;"-"&amp;COUNTIF($F$2:F6269,F6269)</f>
        <v>POLEODUTO-301</v>
      </c>
      <c r="F6269" s="84" t="str">
        <f t="shared" si="211"/>
        <v>POLEODUTO</v>
      </c>
      <c r="G6269" t="s">
        <v>8592</v>
      </c>
      <c r="H6269" s="62">
        <v>72797913000191</v>
      </c>
      <c r="I6269" t="s">
        <v>869</v>
      </c>
      <c r="J6269">
        <v>188</v>
      </c>
      <c r="K6269">
        <v>22219.72</v>
      </c>
    </row>
    <row r="6270" spans="1:11" x14ac:dyDescent="0.25">
      <c r="A6270" t="s">
        <v>6002</v>
      </c>
      <c r="B6270" t="str">
        <f>C6270&amp;"-"&amp;COUNTIF(C$2:C6270,C6270)</f>
        <v>121582-66</v>
      </c>
      <c r="C6270">
        <v>121582</v>
      </c>
      <c r="D6270" s="57">
        <v>45320</v>
      </c>
      <c r="E6270" s="84" t="str">
        <f>F6270&amp;"-"&amp;COUNTIF($F$2:F6270,F6270)</f>
        <v>POLEODUTO-302</v>
      </c>
      <c r="F6270" s="84" t="str">
        <f t="shared" si="211"/>
        <v>POLEODUTO</v>
      </c>
      <c r="G6270" t="s">
        <v>8592</v>
      </c>
      <c r="H6270" s="62">
        <v>72797913000191</v>
      </c>
      <c r="I6270" t="s">
        <v>869</v>
      </c>
      <c r="J6270">
        <v>424</v>
      </c>
      <c r="K6270">
        <v>19296.240000000002</v>
      </c>
    </row>
    <row r="6271" spans="1:11" x14ac:dyDescent="0.25">
      <c r="A6271" t="s">
        <v>6002</v>
      </c>
      <c r="B6271" t="str">
        <f>C6271&amp;"-"&amp;COUNTIF(C$2:C6271,C6271)</f>
        <v>121582-67</v>
      </c>
      <c r="C6271">
        <v>121582</v>
      </c>
      <c r="D6271" s="57">
        <v>45320</v>
      </c>
      <c r="E6271" s="84" t="str">
        <f>F6271&amp;"-"&amp;COUNTIF($F$2:F6271,F6271)</f>
        <v>POLEODUTO-303</v>
      </c>
      <c r="F6271" s="84" t="str">
        <f t="shared" si="211"/>
        <v>POLEODUTO</v>
      </c>
      <c r="G6271" t="s">
        <v>8592</v>
      </c>
      <c r="H6271" s="62">
        <v>72797913000191</v>
      </c>
      <c r="I6271" t="s">
        <v>869</v>
      </c>
      <c r="J6271">
        <v>416</v>
      </c>
      <c r="K6271">
        <v>14131.52</v>
      </c>
    </row>
    <row r="6272" spans="1:11" x14ac:dyDescent="0.25">
      <c r="A6272" t="s">
        <v>6002</v>
      </c>
      <c r="B6272" t="str">
        <f>C6272&amp;"-"&amp;COUNTIF(C$2:C6272,C6272)</f>
        <v>121582-68</v>
      </c>
      <c r="C6272">
        <v>121582</v>
      </c>
      <c r="D6272" s="57">
        <v>45320</v>
      </c>
      <c r="E6272" s="84" t="str">
        <f>F6272&amp;"-"&amp;COUNTIF($F$2:F6272,F6272)</f>
        <v>POLEODUTO-304</v>
      </c>
      <c r="F6272" s="84" t="str">
        <f t="shared" si="211"/>
        <v>POLEODUTO</v>
      </c>
      <c r="G6272" t="s">
        <v>8592</v>
      </c>
      <c r="H6272" s="62">
        <v>72797913000191</v>
      </c>
      <c r="I6272" t="s">
        <v>869</v>
      </c>
      <c r="J6272">
        <v>50</v>
      </c>
      <c r="K6272">
        <v>502.5</v>
      </c>
    </row>
    <row r="6273" spans="1:11" x14ac:dyDescent="0.25">
      <c r="A6273" t="s">
        <v>6002</v>
      </c>
      <c r="B6273" t="str">
        <f>C6273&amp;"-"&amp;COUNTIF(C$2:C6273,C6273)</f>
        <v>121582-69</v>
      </c>
      <c r="C6273">
        <v>121582</v>
      </c>
      <c r="D6273" s="57">
        <v>45320</v>
      </c>
      <c r="E6273" s="84" t="str">
        <f>F6273&amp;"-"&amp;COUNTIF($F$2:F6273,F6273)</f>
        <v>POLEODUTO-305</v>
      </c>
      <c r="F6273" s="84" t="str">
        <f t="shared" si="211"/>
        <v>POLEODUTO</v>
      </c>
      <c r="G6273" t="s">
        <v>8592</v>
      </c>
      <c r="H6273" s="62">
        <v>72797913000191</v>
      </c>
      <c r="I6273" t="s">
        <v>869</v>
      </c>
      <c r="J6273">
        <v>2</v>
      </c>
      <c r="K6273">
        <v>134.44</v>
      </c>
    </row>
    <row r="6274" spans="1:11" x14ac:dyDescent="0.25">
      <c r="A6274" t="s">
        <v>6002</v>
      </c>
      <c r="B6274" t="str">
        <f>C6274&amp;"-"&amp;COUNTIF(C$2:C6274,C6274)</f>
        <v>121582-70</v>
      </c>
      <c r="C6274">
        <v>121582</v>
      </c>
      <c r="D6274" s="57">
        <v>45320</v>
      </c>
      <c r="E6274" s="84" t="str">
        <f>F6274&amp;"-"&amp;COUNTIF($F$2:F6274,F6274)</f>
        <v>POLEODUTO-306</v>
      </c>
      <c r="F6274" s="84" t="str">
        <f t="shared" si="211"/>
        <v>POLEODUTO</v>
      </c>
      <c r="G6274" t="s">
        <v>8592</v>
      </c>
      <c r="H6274" s="62">
        <v>72797913000191</v>
      </c>
      <c r="I6274" t="s">
        <v>869</v>
      </c>
      <c r="J6274">
        <v>1</v>
      </c>
      <c r="K6274">
        <v>230.15</v>
      </c>
    </row>
    <row r="6275" spans="1:11" x14ac:dyDescent="0.25">
      <c r="A6275" t="s">
        <v>6002</v>
      </c>
      <c r="B6275" t="str">
        <f>C6275&amp;"-"&amp;COUNTIF(C$2:C6275,C6275)</f>
        <v>121582-71</v>
      </c>
      <c r="C6275">
        <v>121582</v>
      </c>
      <c r="D6275" s="57">
        <v>45320</v>
      </c>
      <c r="E6275" s="84" t="str">
        <f>F6275&amp;"-"&amp;COUNTIF($F$2:F6275,F6275)</f>
        <v>POLEODUTO-307</v>
      </c>
      <c r="F6275" s="84" t="str">
        <f t="shared" ref="F6275:F6338" si="212">LEFT(G6275,SEARCH(" ",G6275)-1)</f>
        <v>POLEODUTO</v>
      </c>
      <c r="G6275" t="s">
        <v>8592</v>
      </c>
      <c r="H6275" s="62">
        <v>72797913000191</v>
      </c>
      <c r="I6275" t="s">
        <v>869</v>
      </c>
      <c r="J6275">
        <v>141</v>
      </c>
      <c r="K6275">
        <v>4066.44</v>
      </c>
    </row>
    <row r="6276" spans="1:11" x14ac:dyDescent="0.25">
      <c r="A6276" t="s">
        <v>6002</v>
      </c>
      <c r="B6276" t="str">
        <f>C6276&amp;"-"&amp;COUNTIF(C$2:C6276,C6276)</f>
        <v>121582-72</v>
      </c>
      <c r="C6276">
        <v>121582</v>
      </c>
      <c r="D6276" s="57">
        <v>45320</v>
      </c>
      <c r="E6276" s="84" t="str">
        <f>F6276&amp;"-"&amp;COUNTIF($F$2:F6276,F6276)</f>
        <v>POLEODUTO-308</v>
      </c>
      <c r="F6276" s="84" t="str">
        <f t="shared" si="212"/>
        <v>POLEODUTO</v>
      </c>
      <c r="G6276" t="s">
        <v>8592</v>
      </c>
      <c r="H6276" s="62">
        <v>72797913000191</v>
      </c>
      <c r="I6276" t="s">
        <v>869</v>
      </c>
      <c r="J6276">
        <v>90</v>
      </c>
      <c r="K6276">
        <v>15154.2</v>
      </c>
    </row>
    <row r="6277" spans="1:11" x14ac:dyDescent="0.25">
      <c r="A6277" t="s">
        <v>6002</v>
      </c>
      <c r="B6277" t="str">
        <f>C6277&amp;"-"&amp;COUNTIF(C$2:C6277,C6277)</f>
        <v>121582-73</v>
      </c>
      <c r="C6277">
        <v>121582</v>
      </c>
      <c r="D6277" s="57">
        <v>45320</v>
      </c>
      <c r="E6277" s="84" t="str">
        <f>F6277&amp;"-"&amp;COUNTIF($F$2:F6277,F6277)</f>
        <v>POLEODUTO-309</v>
      </c>
      <c r="F6277" s="84" t="str">
        <f t="shared" si="212"/>
        <v>POLEODUTO</v>
      </c>
      <c r="G6277" t="s">
        <v>8592</v>
      </c>
      <c r="H6277" s="62">
        <v>72797913000191</v>
      </c>
      <c r="I6277" t="s">
        <v>869</v>
      </c>
      <c r="J6277">
        <v>140</v>
      </c>
      <c r="K6277">
        <v>4816</v>
      </c>
    </row>
    <row r="6278" spans="1:11" x14ac:dyDescent="0.25">
      <c r="A6278" t="s">
        <v>6002</v>
      </c>
      <c r="B6278" t="str">
        <f>C6278&amp;"-"&amp;COUNTIF(C$2:C6278,C6278)</f>
        <v>121582-74</v>
      </c>
      <c r="C6278">
        <v>121582</v>
      </c>
      <c r="D6278" s="57">
        <v>45320</v>
      </c>
      <c r="E6278" s="84" t="str">
        <f>F6278&amp;"-"&amp;COUNTIF($F$2:F6278,F6278)</f>
        <v>POLEODUTO-310</v>
      </c>
      <c r="F6278" s="84" t="str">
        <f t="shared" si="212"/>
        <v>POLEODUTO</v>
      </c>
      <c r="G6278" t="s">
        <v>8592</v>
      </c>
      <c r="H6278" s="62">
        <v>72797913000191</v>
      </c>
      <c r="I6278" t="s">
        <v>869</v>
      </c>
      <c r="J6278">
        <v>38</v>
      </c>
      <c r="K6278">
        <v>5621.72</v>
      </c>
    </row>
    <row r="6279" spans="1:11" x14ac:dyDescent="0.25">
      <c r="A6279" t="s">
        <v>6002</v>
      </c>
      <c r="B6279" t="str">
        <f>C6279&amp;"-"&amp;COUNTIF(C$2:C6279,C6279)</f>
        <v>121582-75</v>
      </c>
      <c r="C6279">
        <v>121582</v>
      </c>
      <c r="D6279" s="57">
        <v>45320</v>
      </c>
      <c r="E6279" s="84" t="str">
        <f>F6279&amp;"-"&amp;COUNTIF($F$2:F6279,F6279)</f>
        <v>POLEODUTO-311</v>
      </c>
      <c r="F6279" s="84" t="str">
        <f t="shared" si="212"/>
        <v>POLEODUTO</v>
      </c>
      <c r="G6279" t="s">
        <v>8592</v>
      </c>
      <c r="H6279" s="62">
        <v>72797913000191</v>
      </c>
      <c r="I6279" t="s">
        <v>869</v>
      </c>
      <c r="J6279">
        <v>52</v>
      </c>
      <c r="K6279">
        <v>10386.48</v>
      </c>
    </row>
    <row r="6280" spans="1:11" x14ac:dyDescent="0.25">
      <c r="A6280" t="s">
        <v>6002</v>
      </c>
      <c r="B6280" t="str">
        <f>C6280&amp;"-"&amp;COUNTIF(C$2:C6280,C6280)</f>
        <v>121582-76</v>
      </c>
      <c r="C6280">
        <v>121582</v>
      </c>
      <c r="D6280" s="57">
        <v>45320</v>
      </c>
      <c r="E6280" s="84" t="str">
        <f>F6280&amp;"-"&amp;COUNTIF($F$2:F6280,F6280)</f>
        <v>POLEODUTO-312</v>
      </c>
      <c r="F6280" s="84" t="str">
        <f t="shared" si="212"/>
        <v>POLEODUTO</v>
      </c>
      <c r="G6280" t="s">
        <v>8592</v>
      </c>
      <c r="H6280" s="62">
        <v>72797913000191</v>
      </c>
      <c r="I6280" t="s">
        <v>869</v>
      </c>
      <c r="J6280">
        <v>1</v>
      </c>
      <c r="K6280">
        <v>429.29</v>
      </c>
    </row>
    <row r="6281" spans="1:11" x14ac:dyDescent="0.25">
      <c r="A6281" t="s">
        <v>6002</v>
      </c>
      <c r="B6281" t="str">
        <f>C6281&amp;"-"&amp;COUNTIF(C$2:C6281,C6281)</f>
        <v>121582-77</v>
      </c>
      <c r="C6281">
        <v>121582</v>
      </c>
      <c r="D6281" s="57">
        <v>45320</v>
      </c>
      <c r="E6281" s="84" t="str">
        <f>F6281&amp;"-"&amp;COUNTIF($F$2:F6281,F6281)</f>
        <v>POLEODUTO-313</v>
      </c>
      <c r="F6281" s="84" t="str">
        <f t="shared" si="212"/>
        <v>POLEODUTO</v>
      </c>
      <c r="G6281" t="s">
        <v>8592</v>
      </c>
      <c r="H6281" s="62">
        <v>72797913000191</v>
      </c>
      <c r="I6281" t="s">
        <v>869</v>
      </c>
      <c r="J6281">
        <v>2</v>
      </c>
      <c r="K6281">
        <v>409.4</v>
      </c>
    </row>
    <row r="6282" spans="1:11" x14ac:dyDescent="0.25">
      <c r="A6282" t="s">
        <v>6002</v>
      </c>
      <c r="B6282" t="str">
        <f>C6282&amp;"-"&amp;COUNTIF(C$2:C6282,C6282)</f>
        <v>121582-78</v>
      </c>
      <c r="C6282">
        <v>121582</v>
      </c>
      <c r="D6282" s="57">
        <v>45320</v>
      </c>
      <c r="E6282" s="84" t="str">
        <f>F6282&amp;"-"&amp;COUNTIF($F$2:F6282,F6282)</f>
        <v>POLEODUTO-314</v>
      </c>
      <c r="F6282" s="84" t="str">
        <f t="shared" si="212"/>
        <v>POLEODUTO</v>
      </c>
      <c r="G6282" t="s">
        <v>8592</v>
      </c>
      <c r="H6282" s="62">
        <v>72797913000191</v>
      </c>
      <c r="I6282" t="s">
        <v>869</v>
      </c>
      <c r="J6282">
        <v>35</v>
      </c>
      <c r="K6282">
        <v>1101.0999999999999</v>
      </c>
    </row>
    <row r="6283" spans="1:11" x14ac:dyDescent="0.25">
      <c r="A6283" t="s">
        <v>6002</v>
      </c>
      <c r="B6283" t="str">
        <f>C6283&amp;"-"&amp;COUNTIF(C$2:C6283,C6283)</f>
        <v>121582-79</v>
      </c>
      <c r="C6283">
        <v>121582</v>
      </c>
      <c r="D6283" s="57">
        <v>45320</v>
      </c>
      <c r="E6283" s="84" t="str">
        <f>F6283&amp;"-"&amp;COUNTIF($F$2:F6283,F6283)</f>
        <v>POLEODUTO-315</v>
      </c>
      <c r="F6283" s="84" t="str">
        <f t="shared" si="212"/>
        <v>POLEODUTO</v>
      </c>
      <c r="G6283" t="s">
        <v>8592</v>
      </c>
      <c r="H6283" s="62">
        <v>72797913000191</v>
      </c>
      <c r="I6283" t="s">
        <v>869</v>
      </c>
      <c r="J6283">
        <v>45</v>
      </c>
      <c r="K6283">
        <v>1944</v>
      </c>
    </row>
    <row r="6284" spans="1:11" x14ac:dyDescent="0.25">
      <c r="A6284" t="s">
        <v>6002</v>
      </c>
      <c r="B6284" t="str">
        <f>C6284&amp;"-"&amp;COUNTIF(C$2:C6284,C6284)</f>
        <v>121582-80</v>
      </c>
      <c r="C6284">
        <v>121582</v>
      </c>
      <c r="D6284" s="57">
        <v>45320</v>
      </c>
      <c r="E6284" s="84" t="str">
        <f>F6284&amp;"-"&amp;COUNTIF($F$2:F6284,F6284)</f>
        <v>POLEODUTO-316</v>
      </c>
      <c r="F6284" s="84" t="str">
        <f t="shared" si="212"/>
        <v>POLEODUTO</v>
      </c>
      <c r="G6284" t="s">
        <v>8592</v>
      </c>
      <c r="H6284" s="62">
        <v>72797913000191</v>
      </c>
      <c r="I6284" t="s">
        <v>869</v>
      </c>
      <c r="J6284">
        <v>2</v>
      </c>
      <c r="K6284">
        <v>134.44</v>
      </c>
    </row>
    <row r="6285" spans="1:11" x14ac:dyDescent="0.25">
      <c r="A6285" t="s">
        <v>6002</v>
      </c>
      <c r="B6285" t="str">
        <f>C6285&amp;"-"&amp;COUNTIF(C$2:C6285,C6285)</f>
        <v>121582-81</v>
      </c>
      <c r="C6285">
        <v>121582</v>
      </c>
      <c r="D6285" s="57">
        <v>45320</v>
      </c>
      <c r="E6285" s="84" t="str">
        <f>F6285&amp;"-"&amp;COUNTIF($F$2:F6285,F6285)</f>
        <v>POLEODUTO-317</v>
      </c>
      <c r="F6285" s="84" t="str">
        <f t="shared" si="212"/>
        <v>POLEODUTO</v>
      </c>
      <c r="G6285" t="s">
        <v>8592</v>
      </c>
      <c r="H6285" s="62">
        <v>72797913000191</v>
      </c>
      <c r="I6285" t="s">
        <v>869</v>
      </c>
      <c r="J6285">
        <v>4</v>
      </c>
      <c r="K6285">
        <v>336</v>
      </c>
    </row>
    <row r="6286" spans="1:11" x14ac:dyDescent="0.25">
      <c r="A6286" t="s">
        <v>6002</v>
      </c>
      <c r="B6286" t="str">
        <f>C6286&amp;"-"&amp;COUNTIF(C$2:C6286,C6286)</f>
        <v>121582-82</v>
      </c>
      <c r="C6286">
        <v>121582</v>
      </c>
      <c r="D6286" s="57">
        <v>45320</v>
      </c>
      <c r="E6286" s="84" t="str">
        <f>F6286&amp;"-"&amp;COUNTIF($F$2:F6286,F6286)</f>
        <v>POLEODUTO-318</v>
      </c>
      <c r="F6286" s="84" t="str">
        <f t="shared" si="212"/>
        <v>POLEODUTO</v>
      </c>
      <c r="G6286" t="s">
        <v>8592</v>
      </c>
      <c r="H6286" s="62">
        <v>72797913000191</v>
      </c>
      <c r="I6286" t="s">
        <v>869</v>
      </c>
      <c r="J6286">
        <v>434</v>
      </c>
      <c r="K6286">
        <v>73706.22</v>
      </c>
    </row>
    <row r="6287" spans="1:11" x14ac:dyDescent="0.25">
      <c r="A6287" t="s">
        <v>6002</v>
      </c>
      <c r="B6287" t="str">
        <f>C6287&amp;"-"&amp;COUNTIF(C$2:C6287,C6287)</f>
        <v>121582-83</v>
      </c>
      <c r="C6287">
        <v>121582</v>
      </c>
      <c r="D6287" s="57">
        <v>45320</v>
      </c>
      <c r="E6287" s="84" t="str">
        <f>F6287&amp;"-"&amp;COUNTIF($F$2:F6287,F6287)</f>
        <v>POLEODUTO-319</v>
      </c>
      <c r="F6287" s="84" t="str">
        <f t="shared" si="212"/>
        <v>POLEODUTO</v>
      </c>
      <c r="G6287" t="s">
        <v>8592</v>
      </c>
      <c r="H6287" s="62">
        <v>72797913000191</v>
      </c>
      <c r="I6287" t="s">
        <v>869</v>
      </c>
      <c r="J6287">
        <v>2</v>
      </c>
      <c r="K6287">
        <v>198.96</v>
      </c>
    </row>
    <row r="6288" spans="1:11" x14ac:dyDescent="0.25">
      <c r="A6288" t="s">
        <v>6002</v>
      </c>
      <c r="B6288" t="str">
        <f>C6288&amp;"-"&amp;COUNTIF(C$2:C6288,C6288)</f>
        <v>121582-84</v>
      </c>
      <c r="C6288">
        <v>121582</v>
      </c>
      <c r="D6288" s="57">
        <v>45320</v>
      </c>
      <c r="E6288" s="84" t="str">
        <f>F6288&amp;"-"&amp;COUNTIF($F$2:F6288,F6288)</f>
        <v>POLEODUTO-320</v>
      </c>
      <c r="F6288" s="84" t="str">
        <f t="shared" si="212"/>
        <v>POLEODUTO</v>
      </c>
      <c r="G6288" t="s">
        <v>8592</v>
      </c>
      <c r="H6288" s="62">
        <v>72797913000191</v>
      </c>
      <c r="I6288" t="s">
        <v>869</v>
      </c>
      <c r="J6288">
        <v>331</v>
      </c>
      <c r="K6288">
        <v>6884.8</v>
      </c>
    </row>
    <row r="6289" spans="1:11" x14ac:dyDescent="0.25">
      <c r="A6289" t="s">
        <v>6002</v>
      </c>
      <c r="B6289" t="str">
        <f>C6289&amp;"-"&amp;COUNTIF(C$2:C6289,C6289)</f>
        <v>121582-85</v>
      </c>
      <c r="C6289">
        <v>121582</v>
      </c>
      <c r="D6289" s="57">
        <v>45320</v>
      </c>
      <c r="E6289" s="84" t="str">
        <f>F6289&amp;"-"&amp;COUNTIF($F$2:F6289,F6289)</f>
        <v>POLEODUTO-321</v>
      </c>
      <c r="F6289" s="84" t="str">
        <f t="shared" si="212"/>
        <v>POLEODUTO</v>
      </c>
      <c r="G6289" t="s">
        <v>8592</v>
      </c>
      <c r="H6289" s="62">
        <v>72797913000191</v>
      </c>
      <c r="I6289" t="s">
        <v>869</v>
      </c>
      <c r="J6289">
        <v>334</v>
      </c>
      <c r="K6289">
        <v>37601.72</v>
      </c>
    </row>
    <row r="6290" spans="1:11" x14ac:dyDescent="0.25">
      <c r="A6290" t="s">
        <v>6002</v>
      </c>
      <c r="B6290" t="str">
        <f>C6290&amp;"-"&amp;COUNTIF(C$2:C6290,C6290)</f>
        <v>121582-86</v>
      </c>
      <c r="C6290">
        <v>121582</v>
      </c>
      <c r="D6290" s="57">
        <v>45320</v>
      </c>
      <c r="E6290" s="84" t="str">
        <f>F6290&amp;"-"&amp;COUNTIF($F$2:F6290,F6290)</f>
        <v>POLEODUTO-322</v>
      </c>
      <c r="F6290" s="84" t="str">
        <f t="shared" si="212"/>
        <v>POLEODUTO</v>
      </c>
      <c r="G6290" t="s">
        <v>8592</v>
      </c>
      <c r="H6290" s="62">
        <v>72797913000191</v>
      </c>
      <c r="I6290" t="s">
        <v>869</v>
      </c>
      <c r="J6290">
        <v>424</v>
      </c>
      <c r="K6290">
        <v>42200.72</v>
      </c>
    </row>
    <row r="6291" spans="1:11" x14ac:dyDescent="0.25">
      <c r="A6291" t="s">
        <v>6002</v>
      </c>
      <c r="B6291" t="str">
        <f>C6291&amp;"-"&amp;COUNTIF(C$2:C6291,C6291)</f>
        <v>121582-87</v>
      </c>
      <c r="C6291">
        <v>121582</v>
      </c>
      <c r="D6291" s="57">
        <v>45320</v>
      </c>
      <c r="E6291" s="84" t="str">
        <f>F6291&amp;"-"&amp;COUNTIF($F$2:F6291,F6291)</f>
        <v>POLEODUTO-323</v>
      </c>
      <c r="F6291" s="84" t="str">
        <f t="shared" si="212"/>
        <v>POLEODUTO</v>
      </c>
      <c r="G6291" t="s">
        <v>8592</v>
      </c>
      <c r="H6291" s="62">
        <v>72797913000191</v>
      </c>
      <c r="I6291" t="s">
        <v>869</v>
      </c>
      <c r="J6291">
        <v>82</v>
      </c>
      <c r="K6291">
        <v>6888</v>
      </c>
    </row>
    <row r="6292" spans="1:11" x14ac:dyDescent="0.25">
      <c r="A6292" t="s">
        <v>6002</v>
      </c>
      <c r="B6292" t="str">
        <f>C6292&amp;"-"&amp;COUNTIF(C$2:C6292,C6292)</f>
        <v>121582-88</v>
      </c>
      <c r="C6292">
        <v>121582</v>
      </c>
      <c r="D6292" s="57">
        <v>45320</v>
      </c>
      <c r="E6292" s="84" t="str">
        <f>F6292&amp;"-"&amp;COUNTIF($F$2:F6292,F6292)</f>
        <v>POLEODUTO-324</v>
      </c>
      <c r="F6292" s="84" t="str">
        <f t="shared" si="212"/>
        <v>POLEODUTO</v>
      </c>
      <c r="G6292" t="s">
        <v>8592</v>
      </c>
      <c r="H6292" s="62">
        <v>72797913000191</v>
      </c>
      <c r="I6292" t="s">
        <v>869</v>
      </c>
      <c r="J6292">
        <v>332</v>
      </c>
      <c r="K6292">
        <v>27446.44</v>
      </c>
    </row>
    <row r="6293" spans="1:11" x14ac:dyDescent="0.25">
      <c r="A6293" t="s">
        <v>6002</v>
      </c>
      <c r="B6293" t="str">
        <f>C6293&amp;"-"&amp;COUNTIF(C$2:C6293,C6293)</f>
        <v>121582-89</v>
      </c>
      <c r="C6293">
        <v>121582</v>
      </c>
      <c r="D6293" s="57">
        <v>45320</v>
      </c>
      <c r="E6293" s="84" t="str">
        <f>F6293&amp;"-"&amp;COUNTIF($F$2:F6293,F6293)</f>
        <v>POLEODUTO-325</v>
      </c>
      <c r="F6293" s="84" t="str">
        <f t="shared" si="212"/>
        <v>POLEODUTO</v>
      </c>
      <c r="G6293" t="s">
        <v>8592</v>
      </c>
      <c r="H6293" s="62">
        <v>72797913000191</v>
      </c>
      <c r="I6293" t="s">
        <v>869</v>
      </c>
      <c r="J6293">
        <v>2</v>
      </c>
      <c r="K6293">
        <v>107.2</v>
      </c>
    </row>
    <row r="6294" spans="1:11" x14ac:dyDescent="0.25">
      <c r="A6294" t="s">
        <v>6002</v>
      </c>
      <c r="B6294" t="str">
        <f>C6294&amp;"-"&amp;COUNTIF(C$2:C6294,C6294)</f>
        <v>121583-1</v>
      </c>
      <c r="C6294">
        <v>121583</v>
      </c>
      <c r="D6294" s="57">
        <v>45320</v>
      </c>
      <c r="E6294" s="84" t="str">
        <f>F6294&amp;"-"&amp;COUNTIF($F$2:F6294,F6294)</f>
        <v>POLEODUTO-326</v>
      </c>
      <c r="F6294" s="84" t="str">
        <f t="shared" si="212"/>
        <v>POLEODUTO</v>
      </c>
      <c r="G6294" t="s">
        <v>8592</v>
      </c>
      <c r="H6294" s="62">
        <v>72797913000191</v>
      </c>
      <c r="I6294" t="s">
        <v>5984</v>
      </c>
      <c r="J6294">
        <v>3204</v>
      </c>
      <c r="K6294">
        <v>205536.6</v>
      </c>
    </row>
    <row r="6295" spans="1:11" x14ac:dyDescent="0.25">
      <c r="A6295" t="s">
        <v>6002</v>
      </c>
      <c r="B6295" t="str">
        <f>C6295&amp;"-"&amp;COUNTIF(C$2:C6295,C6295)</f>
        <v>121583-2</v>
      </c>
      <c r="C6295">
        <v>121583</v>
      </c>
      <c r="D6295" s="57">
        <v>45320</v>
      </c>
      <c r="E6295" s="84" t="str">
        <f>F6295&amp;"-"&amp;COUNTIF($F$2:F6295,F6295)</f>
        <v>POLEODUTO-327</v>
      </c>
      <c r="F6295" s="84" t="str">
        <f t="shared" si="212"/>
        <v>POLEODUTO</v>
      </c>
      <c r="G6295" t="s">
        <v>8592</v>
      </c>
      <c r="H6295" s="62">
        <v>72797913000191</v>
      </c>
      <c r="I6295" t="s">
        <v>869</v>
      </c>
      <c r="J6295">
        <v>7806</v>
      </c>
      <c r="K6295">
        <v>455558.16</v>
      </c>
    </row>
    <row r="6296" spans="1:11" x14ac:dyDescent="0.25">
      <c r="A6296" t="s">
        <v>6002</v>
      </c>
      <c r="B6296" t="str">
        <f>C6296&amp;"-"&amp;COUNTIF(C$2:C6296,C6296)</f>
        <v>121583-3</v>
      </c>
      <c r="C6296">
        <v>121583</v>
      </c>
      <c r="D6296" s="57">
        <v>45320</v>
      </c>
      <c r="E6296" s="84" t="str">
        <f>F6296&amp;"-"&amp;COUNTIF($F$2:F6296,F6296)</f>
        <v>POLEODUTO-328</v>
      </c>
      <c r="F6296" s="84" t="str">
        <f t="shared" si="212"/>
        <v>POLEODUTO</v>
      </c>
      <c r="G6296" t="s">
        <v>8592</v>
      </c>
      <c r="H6296" s="62">
        <v>72797913000191</v>
      </c>
      <c r="I6296" t="s">
        <v>5984</v>
      </c>
      <c r="J6296">
        <v>3204</v>
      </c>
      <c r="K6296">
        <v>450834.84</v>
      </c>
    </row>
    <row r="6297" spans="1:11" x14ac:dyDescent="0.25">
      <c r="A6297" t="s">
        <v>6002</v>
      </c>
      <c r="B6297" t="str">
        <f>C6297&amp;"-"&amp;COUNTIF(C$2:C6297,C6297)</f>
        <v>121583-4</v>
      </c>
      <c r="C6297">
        <v>121583</v>
      </c>
      <c r="D6297" s="57">
        <v>45320</v>
      </c>
      <c r="E6297" s="84" t="str">
        <f>F6297&amp;"-"&amp;COUNTIF($F$2:F6297,F6297)</f>
        <v>POLEODUTO-329</v>
      </c>
      <c r="F6297" s="84" t="str">
        <f t="shared" si="212"/>
        <v>POLEODUTO</v>
      </c>
      <c r="G6297" t="s">
        <v>8592</v>
      </c>
      <c r="H6297" s="62">
        <v>72797913000191</v>
      </c>
      <c r="I6297" t="s">
        <v>869</v>
      </c>
      <c r="J6297">
        <v>12752</v>
      </c>
      <c r="K6297">
        <v>820718.72</v>
      </c>
    </row>
    <row r="6298" spans="1:11" x14ac:dyDescent="0.25">
      <c r="A6298" t="s">
        <v>6044</v>
      </c>
      <c r="B6298" t="str">
        <f>C6298&amp;"-"&amp;COUNTIF(C$2:C6298,C6298)</f>
        <v>60967-1</v>
      </c>
      <c r="C6298">
        <v>60967</v>
      </c>
      <c r="D6298" s="57">
        <v>45321</v>
      </c>
      <c r="E6298" s="84" t="str">
        <f>F6298&amp;"-"&amp;COUNTIF($F$2:F6298,F6298)</f>
        <v>ARMACELL-2</v>
      </c>
      <c r="F6298" s="84" t="str">
        <f t="shared" si="212"/>
        <v>ARMACELL</v>
      </c>
      <c r="G6298" t="s">
        <v>8614</v>
      </c>
      <c r="H6298" s="62">
        <v>4425862000540</v>
      </c>
      <c r="I6298" t="s">
        <v>4726</v>
      </c>
      <c r="J6298">
        <v>195</v>
      </c>
      <c r="K6298">
        <v>31135.65</v>
      </c>
    </row>
    <row r="6299" spans="1:11" x14ac:dyDescent="0.25">
      <c r="A6299" t="s">
        <v>6030</v>
      </c>
      <c r="B6299" t="str">
        <f>C6299&amp;"-"&amp;COUNTIF(C$2:C6299,C6299)</f>
        <v>191192-1</v>
      </c>
      <c r="C6299">
        <v>191192</v>
      </c>
      <c r="D6299" s="57">
        <v>45321</v>
      </c>
      <c r="E6299" s="84" t="str">
        <f>F6299&amp;"-"&amp;COUNTIF($F$2:F6299,F6299)</f>
        <v>HILTI-1</v>
      </c>
      <c r="F6299" s="84" t="str">
        <f t="shared" si="212"/>
        <v>HILTI</v>
      </c>
      <c r="G6299" t="s">
        <v>8628</v>
      </c>
      <c r="H6299" s="62">
        <v>65000655001691</v>
      </c>
      <c r="I6299" t="s">
        <v>6070</v>
      </c>
      <c r="J6299">
        <v>2</v>
      </c>
      <c r="K6299">
        <v>13987.65</v>
      </c>
    </row>
    <row r="6300" spans="1:11" x14ac:dyDescent="0.25">
      <c r="A6300" t="s">
        <v>6071</v>
      </c>
      <c r="B6300" t="str">
        <f>C6300&amp;"-"&amp;COUNTIF(C$2:C6300,C6300)</f>
        <v>191192-2</v>
      </c>
      <c r="C6300">
        <v>191192</v>
      </c>
      <c r="D6300" s="57">
        <v>45321</v>
      </c>
      <c r="E6300" s="84" t="str">
        <f>F6300&amp;"-"&amp;COUNTIF($F$2:F6300,F6300)</f>
        <v>HILTI-2</v>
      </c>
      <c r="F6300" s="84" t="str">
        <f t="shared" si="212"/>
        <v>HILTI</v>
      </c>
      <c r="G6300" t="s">
        <v>8628</v>
      </c>
      <c r="H6300" s="62">
        <v>65000655001691</v>
      </c>
      <c r="I6300" t="s">
        <v>6070</v>
      </c>
      <c r="J6300">
        <v>32</v>
      </c>
      <c r="K6300">
        <v>126544</v>
      </c>
    </row>
    <row r="6301" spans="1:11" x14ac:dyDescent="0.25">
      <c r="A6301" t="s">
        <v>6005</v>
      </c>
      <c r="B6301" t="str">
        <f>C6301&amp;"-"&amp;COUNTIF(C$2:C6301,C6301)</f>
        <v>5-1</v>
      </c>
      <c r="C6301">
        <v>5</v>
      </c>
      <c r="D6301" s="57">
        <v>45321</v>
      </c>
      <c r="E6301" s="84" t="str">
        <f>F6301&amp;"-"&amp;COUNTIF($F$2:F6301,F6301)</f>
        <v>RMO-2</v>
      </c>
      <c r="F6301" s="84" t="str">
        <f t="shared" si="212"/>
        <v>RMO</v>
      </c>
      <c r="G6301" t="s">
        <v>8626</v>
      </c>
      <c r="H6301" s="62">
        <v>42623046000107</v>
      </c>
      <c r="I6301" t="s">
        <v>869</v>
      </c>
      <c r="J6301">
        <v>21790</v>
      </c>
      <c r="K6301">
        <v>8933.9</v>
      </c>
    </row>
    <row r="6302" spans="1:11" x14ac:dyDescent="0.25">
      <c r="A6302" t="s">
        <v>6005</v>
      </c>
      <c r="B6302" t="str">
        <f>C6302&amp;"-"&amp;COUNTIF(C$2:C6302,C6302)</f>
        <v>6-1</v>
      </c>
      <c r="C6302">
        <v>6</v>
      </c>
      <c r="D6302" s="57">
        <v>45321</v>
      </c>
      <c r="E6302" s="84" t="str">
        <f>F6302&amp;"-"&amp;COUNTIF($F$2:F6302,F6302)</f>
        <v>RMO-3</v>
      </c>
      <c r="F6302" s="84" t="str">
        <f t="shared" si="212"/>
        <v>RMO</v>
      </c>
      <c r="G6302" t="s">
        <v>8626</v>
      </c>
      <c r="H6302" s="62">
        <v>42623046000107</v>
      </c>
      <c r="I6302" t="s">
        <v>869</v>
      </c>
      <c r="J6302">
        <v>31319</v>
      </c>
      <c r="K6302">
        <v>12840.79</v>
      </c>
    </row>
    <row r="6303" spans="1:11" x14ac:dyDescent="0.25">
      <c r="A6303" t="s">
        <v>6030</v>
      </c>
      <c r="B6303" t="str">
        <f>C6303&amp;"-"&amp;COUNTIF(C$2:C6303,C6303)</f>
        <v>6-2</v>
      </c>
      <c r="C6303">
        <v>6</v>
      </c>
      <c r="D6303" s="57">
        <v>45321</v>
      </c>
      <c r="E6303" s="84" t="str">
        <f>F6303&amp;"-"&amp;COUNTIF($F$2:F6303,F6303)</f>
        <v>RMO-4</v>
      </c>
      <c r="F6303" s="84" t="str">
        <f t="shared" si="212"/>
        <v>RMO</v>
      </c>
      <c r="G6303" t="s">
        <v>8626</v>
      </c>
      <c r="H6303" s="62">
        <v>42623046000107</v>
      </c>
      <c r="I6303" t="s">
        <v>869</v>
      </c>
      <c r="J6303">
        <v>5333</v>
      </c>
      <c r="K6303">
        <v>55783.18</v>
      </c>
    </row>
    <row r="6304" spans="1:11" x14ac:dyDescent="0.25">
      <c r="A6304" t="s">
        <v>6006</v>
      </c>
      <c r="B6304" t="str">
        <f>C6304&amp;"-"&amp;COUNTIF(C$2:C6304,C6304)</f>
        <v>226517-1</v>
      </c>
      <c r="C6304">
        <v>226517</v>
      </c>
      <c r="D6304" s="57">
        <v>45321</v>
      </c>
      <c r="E6304" s="84" t="str">
        <f>F6304&amp;"-"&amp;COUNTIF($F$2:F6304,F6304)</f>
        <v>TEADIT-776</v>
      </c>
      <c r="F6304" s="84" t="str">
        <f t="shared" si="212"/>
        <v>TEADIT</v>
      </c>
      <c r="G6304" t="s">
        <v>8594</v>
      </c>
      <c r="H6304" s="62">
        <v>62948658000187</v>
      </c>
      <c r="I6304" t="s">
        <v>869</v>
      </c>
      <c r="J6304">
        <v>1</v>
      </c>
      <c r="K6304">
        <v>373.54</v>
      </c>
    </row>
    <row r="6305" spans="1:11" x14ac:dyDescent="0.25">
      <c r="A6305" t="s">
        <v>6006</v>
      </c>
      <c r="B6305" t="str">
        <f>C6305&amp;"-"&amp;COUNTIF(C$2:C6305,C6305)</f>
        <v>226517-2</v>
      </c>
      <c r="C6305">
        <v>226517</v>
      </c>
      <c r="D6305" s="57">
        <v>45321</v>
      </c>
      <c r="E6305" s="84" t="str">
        <f>F6305&amp;"-"&amp;COUNTIF($F$2:F6305,F6305)</f>
        <v>TEADIT-777</v>
      </c>
      <c r="F6305" s="84" t="str">
        <f t="shared" si="212"/>
        <v>TEADIT</v>
      </c>
      <c r="G6305" t="s">
        <v>8594</v>
      </c>
      <c r="H6305" s="62">
        <v>62948658000187</v>
      </c>
      <c r="I6305" t="s">
        <v>869</v>
      </c>
      <c r="J6305">
        <v>2</v>
      </c>
      <c r="K6305">
        <v>209.84</v>
      </c>
    </row>
    <row r="6306" spans="1:11" x14ac:dyDescent="0.25">
      <c r="A6306" t="s">
        <v>6006</v>
      </c>
      <c r="B6306" t="str">
        <f>C6306&amp;"-"&amp;COUNTIF(C$2:C6306,C6306)</f>
        <v>226517-3</v>
      </c>
      <c r="C6306">
        <v>226517</v>
      </c>
      <c r="D6306" s="57">
        <v>45321</v>
      </c>
      <c r="E6306" s="84" t="str">
        <f>F6306&amp;"-"&amp;COUNTIF($F$2:F6306,F6306)</f>
        <v>TEADIT-778</v>
      </c>
      <c r="F6306" s="84" t="str">
        <f t="shared" si="212"/>
        <v>TEADIT</v>
      </c>
      <c r="G6306" t="s">
        <v>8594</v>
      </c>
      <c r="H6306" s="62">
        <v>62948658000187</v>
      </c>
      <c r="I6306" t="s">
        <v>869</v>
      </c>
      <c r="J6306">
        <v>1</v>
      </c>
      <c r="K6306">
        <v>878.2</v>
      </c>
    </row>
    <row r="6307" spans="1:11" x14ac:dyDescent="0.25">
      <c r="A6307" t="s">
        <v>6006</v>
      </c>
      <c r="B6307" t="str">
        <f>C6307&amp;"-"&amp;COUNTIF(C$2:C6307,C6307)</f>
        <v>226517-4</v>
      </c>
      <c r="C6307">
        <v>226517</v>
      </c>
      <c r="D6307" s="57">
        <v>45321</v>
      </c>
      <c r="E6307" s="84" t="str">
        <f>F6307&amp;"-"&amp;COUNTIF($F$2:F6307,F6307)</f>
        <v>TEADIT-779</v>
      </c>
      <c r="F6307" s="84" t="str">
        <f t="shared" si="212"/>
        <v>TEADIT</v>
      </c>
      <c r="G6307" t="s">
        <v>8594</v>
      </c>
      <c r="H6307" s="62">
        <v>62948658000187</v>
      </c>
      <c r="I6307" t="s">
        <v>869</v>
      </c>
      <c r="J6307">
        <v>4</v>
      </c>
      <c r="K6307">
        <v>537.89</v>
      </c>
    </row>
    <row r="6308" spans="1:11" x14ac:dyDescent="0.25">
      <c r="A6308" t="s">
        <v>6006</v>
      </c>
      <c r="B6308" t="str">
        <f>C6308&amp;"-"&amp;COUNTIF(C$2:C6308,C6308)</f>
        <v>226517-5</v>
      </c>
      <c r="C6308">
        <v>226517</v>
      </c>
      <c r="D6308" s="57">
        <v>45321</v>
      </c>
      <c r="E6308" s="84" t="str">
        <f>F6308&amp;"-"&amp;COUNTIF($F$2:F6308,F6308)</f>
        <v>TEADIT-780</v>
      </c>
      <c r="F6308" s="84" t="str">
        <f t="shared" si="212"/>
        <v>TEADIT</v>
      </c>
      <c r="G6308" t="s">
        <v>8594</v>
      </c>
      <c r="H6308" s="62">
        <v>62948658000187</v>
      </c>
      <c r="I6308" t="s">
        <v>869</v>
      </c>
      <c r="J6308">
        <v>1</v>
      </c>
      <c r="K6308">
        <v>26.07</v>
      </c>
    </row>
    <row r="6309" spans="1:11" x14ac:dyDescent="0.25">
      <c r="A6309" t="s">
        <v>6005</v>
      </c>
      <c r="B6309" t="str">
        <f>C6309&amp;"-"&amp;COUNTIF(C$2:C6309,C6309)</f>
        <v>226517-6</v>
      </c>
      <c r="C6309">
        <v>226517</v>
      </c>
      <c r="D6309" s="57">
        <v>45321</v>
      </c>
      <c r="E6309" s="84" t="str">
        <f>F6309&amp;"-"&amp;COUNTIF($F$2:F6309,F6309)</f>
        <v>TEADIT-781</v>
      </c>
      <c r="F6309" s="84" t="str">
        <f t="shared" si="212"/>
        <v>TEADIT</v>
      </c>
      <c r="G6309" t="s">
        <v>8594</v>
      </c>
      <c r="H6309" s="62">
        <v>62948658000187</v>
      </c>
      <c r="I6309" t="s">
        <v>869</v>
      </c>
      <c r="J6309">
        <v>2</v>
      </c>
      <c r="K6309">
        <v>141.6</v>
      </c>
    </row>
    <row r="6310" spans="1:11" x14ac:dyDescent="0.25">
      <c r="A6310" t="s">
        <v>6006</v>
      </c>
      <c r="B6310" t="str">
        <f>C6310&amp;"-"&amp;COUNTIF(C$2:C6310,C6310)</f>
        <v>226517-7</v>
      </c>
      <c r="C6310">
        <v>226517</v>
      </c>
      <c r="D6310" s="57">
        <v>45321</v>
      </c>
      <c r="E6310" s="84" t="str">
        <f>F6310&amp;"-"&amp;COUNTIF($F$2:F6310,F6310)</f>
        <v>TEADIT-782</v>
      </c>
      <c r="F6310" s="84" t="str">
        <f t="shared" si="212"/>
        <v>TEADIT</v>
      </c>
      <c r="G6310" t="s">
        <v>8594</v>
      </c>
      <c r="H6310" s="62">
        <v>62948658000187</v>
      </c>
      <c r="I6310" t="s">
        <v>869</v>
      </c>
      <c r="J6310">
        <v>1</v>
      </c>
      <c r="K6310">
        <v>39.57</v>
      </c>
    </row>
    <row r="6311" spans="1:11" x14ac:dyDescent="0.25">
      <c r="A6311" t="s">
        <v>6006</v>
      </c>
      <c r="B6311" t="str">
        <f>C6311&amp;"-"&amp;COUNTIF(C$2:C6311,C6311)</f>
        <v>226517-8</v>
      </c>
      <c r="C6311">
        <v>226517</v>
      </c>
      <c r="D6311" s="57">
        <v>45321</v>
      </c>
      <c r="E6311" s="84" t="str">
        <f>F6311&amp;"-"&amp;COUNTIF($F$2:F6311,F6311)</f>
        <v>TEADIT-783</v>
      </c>
      <c r="F6311" s="84" t="str">
        <f t="shared" si="212"/>
        <v>TEADIT</v>
      </c>
      <c r="G6311" t="s">
        <v>8594</v>
      </c>
      <c r="H6311" s="62">
        <v>62948658000187</v>
      </c>
      <c r="I6311" t="s">
        <v>869</v>
      </c>
      <c r="J6311">
        <v>21</v>
      </c>
      <c r="K6311">
        <v>630.32000000000005</v>
      </c>
    </row>
    <row r="6312" spans="1:11" x14ac:dyDescent="0.25">
      <c r="A6312" t="s">
        <v>6006</v>
      </c>
      <c r="B6312" t="str">
        <f>C6312&amp;"-"&amp;COUNTIF(C$2:C6312,C6312)</f>
        <v>226517-9</v>
      </c>
      <c r="C6312">
        <v>226517</v>
      </c>
      <c r="D6312" s="57">
        <v>45321</v>
      </c>
      <c r="E6312" s="84" t="str">
        <f>F6312&amp;"-"&amp;COUNTIF($F$2:F6312,F6312)</f>
        <v>TEADIT-784</v>
      </c>
      <c r="F6312" s="84" t="str">
        <f t="shared" si="212"/>
        <v>TEADIT</v>
      </c>
      <c r="G6312" t="s">
        <v>8594</v>
      </c>
      <c r="H6312" s="62">
        <v>62948658000187</v>
      </c>
      <c r="I6312" t="s">
        <v>869</v>
      </c>
      <c r="J6312">
        <v>2</v>
      </c>
      <c r="K6312">
        <v>332.02</v>
      </c>
    </row>
    <row r="6313" spans="1:11" x14ac:dyDescent="0.25">
      <c r="A6313" t="s">
        <v>6007</v>
      </c>
      <c r="B6313" t="str">
        <f>C6313&amp;"-"&amp;COUNTIF(C$2:C6313,C6313)</f>
        <v>226517-10</v>
      </c>
      <c r="C6313">
        <v>226517</v>
      </c>
      <c r="D6313" s="57">
        <v>45321</v>
      </c>
      <c r="E6313" s="84" t="str">
        <f>F6313&amp;"-"&amp;COUNTIF($F$2:F6313,F6313)</f>
        <v>TEADIT-785</v>
      </c>
      <c r="F6313" s="84" t="str">
        <f t="shared" si="212"/>
        <v>TEADIT</v>
      </c>
      <c r="G6313" t="s">
        <v>8594</v>
      </c>
      <c r="H6313" s="62">
        <v>62948658000187</v>
      </c>
      <c r="I6313" t="s">
        <v>869</v>
      </c>
      <c r="J6313">
        <v>1</v>
      </c>
      <c r="K6313">
        <v>6.1</v>
      </c>
    </row>
    <row r="6314" spans="1:11" x14ac:dyDescent="0.25">
      <c r="A6314" t="s">
        <v>6005</v>
      </c>
      <c r="B6314" t="str">
        <f>C6314&amp;"-"&amp;COUNTIF(C$2:C6314,C6314)</f>
        <v>226517-11</v>
      </c>
      <c r="C6314">
        <v>226517</v>
      </c>
      <c r="D6314" s="57">
        <v>45321</v>
      </c>
      <c r="E6314" s="84" t="str">
        <f>F6314&amp;"-"&amp;COUNTIF($F$2:F6314,F6314)</f>
        <v>TEADIT-786</v>
      </c>
      <c r="F6314" s="84" t="str">
        <f t="shared" si="212"/>
        <v>TEADIT</v>
      </c>
      <c r="G6314" t="s">
        <v>8594</v>
      </c>
      <c r="H6314" s="62">
        <v>62948658000187</v>
      </c>
      <c r="I6314" t="s">
        <v>869</v>
      </c>
      <c r="J6314">
        <v>2</v>
      </c>
      <c r="K6314">
        <v>1586.78</v>
      </c>
    </row>
    <row r="6315" spans="1:11" x14ac:dyDescent="0.25">
      <c r="A6315" t="s">
        <v>6006</v>
      </c>
      <c r="B6315" t="str">
        <f>C6315&amp;"-"&amp;COUNTIF(C$2:C6315,C6315)</f>
        <v>226517-12</v>
      </c>
      <c r="C6315">
        <v>226517</v>
      </c>
      <c r="D6315" s="57">
        <v>45321</v>
      </c>
      <c r="E6315" s="84" t="str">
        <f>F6315&amp;"-"&amp;COUNTIF($F$2:F6315,F6315)</f>
        <v>TEADIT-787</v>
      </c>
      <c r="F6315" s="84" t="str">
        <f t="shared" si="212"/>
        <v>TEADIT</v>
      </c>
      <c r="G6315" t="s">
        <v>8594</v>
      </c>
      <c r="H6315" s="62">
        <v>62948658000187</v>
      </c>
      <c r="I6315" t="s">
        <v>869</v>
      </c>
      <c r="J6315">
        <v>7</v>
      </c>
      <c r="K6315">
        <v>236.07</v>
      </c>
    </row>
    <row r="6316" spans="1:11" x14ac:dyDescent="0.25">
      <c r="A6316" t="s">
        <v>6006</v>
      </c>
      <c r="B6316" t="str">
        <f>C6316&amp;"-"&amp;COUNTIF(C$2:C6316,C6316)</f>
        <v>226517-13</v>
      </c>
      <c r="C6316">
        <v>226517</v>
      </c>
      <c r="D6316" s="57">
        <v>45321</v>
      </c>
      <c r="E6316" s="84" t="str">
        <f>F6316&amp;"-"&amp;COUNTIF($F$2:F6316,F6316)</f>
        <v>TEADIT-788</v>
      </c>
      <c r="F6316" s="84" t="str">
        <f t="shared" si="212"/>
        <v>TEADIT</v>
      </c>
      <c r="G6316" t="s">
        <v>8594</v>
      </c>
      <c r="H6316" s="62">
        <v>62948658000187</v>
      </c>
      <c r="I6316" t="s">
        <v>869</v>
      </c>
      <c r="J6316">
        <v>1</v>
      </c>
      <c r="K6316">
        <v>508.4</v>
      </c>
    </row>
    <row r="6317" spans="1:11" x14ac:dyDescent="0.25">
      <c r="A6317" t="s">
        <v>6006</v>
      </c>
      <c r="B6317" t="str">
        <f>C6317&amp;"-"&amp;COUNTIF(C$2:C6317,C6317)</f>
        <v>226517-14</v>
      </c>
      <c r="C6317">
        <v>226517</v>
      </c>
      <c r="D6317" s="57">
        <v>45321</v>
      </c>
      <c r="E6317" s="84" t="str">
        <f>F6317&amp;"-"&amp;COUNTIF($F$2:F6317,F6317)</f>
        <v>TEADIT-789</v>
      </c>
      <c r="F6317" s="84" t="str">
        <f t="shared" si="212"/>
        <v>TEADIT</v>
      </c>
      <c r="G6317" t="s">
        <v>8594</v>
      </c>
      <c r="H6317" s="62">
        <v>62948658000187</v>
      </c>
      <c r="I6317" t="s">
        <v>869</v>
      </c>
      <c r="J6317">
        <v>3</v>
      </c>
      <c r="K6317">
        <v>210.42</v>
      </c>
    </row>
    <row r="6318" spans="1:11" x14ac:dyDescent="0.25">
      <c r="A6318" t="s">
        <v>6005</v>
      </c>
      <c r="B6318" t="str">
        <f>C6318&amp;"-"&amp;COUNTIF(C$2:C6318,C6318)</f>
        <v>226517-15</v>
      </c>
      <c r="C6318">
        <v>226517</v>
      </c>
      <c r="D6318" s="57">
        <v>45321</v>
      </c>
      <c r="E6318" s="84" t="str">
        <f>F6318&amp;"-"&amp;COUNTIF($F$2:F6318,F6318)</f>
        <v>TEADIT-790</v>
      </c>
      <c r="F6318" s="84" t="str">
        <f t="shared" si="212"/>
        <v>TEADIT</v>
      </c>
      <c r="G6318" t="s">
        <v>8594</v>
      </c>
      <c r="H6318" s="62">
        <v>62948658000187</v>
      </c>
      <c r="I6318" t="s">
        <v>869</v>
      </c>
      <c r="J6318">
        <v>2</v>
      </c>
      <c r="K6318">
        <v>19.440000000000001</v>
      </c>
    </row>
    <row r="6319" spans="1:11" x14ac:dyDescent="0.25">
      <c r="A6319" t="s">
        <v>6004</v>
      </c>
      <c r="B6319" t="str">
        <f>C6319&amp;"-"&amp;COUNTIF(C$2:C6319,C6319)</f>
        <v>226518-1</v>
      </c>
      <c r="C6319">
        <v>226518</v>
      </c>
      <c r="D6319" s="57">
        <v>45321</v>
      </c>
      <c r="E6319" s="84" t="str">
        <f>F6319&amp;"-"&amp;COUNTIF($F$2:F6319,F6319)</f>
        <v>TEADIT-791</v>
      </c>
      <c r="F6319" s="84" t="str">
        <f t="shared" si="212"/>
        <v>TEADIT</v>
      </c>
      <c r="G6319" t="s">
        <v>8594</v>
      </c>
      <c r="H6319" s="62">
        <v>62948658000187</v>
      </c>
      <c r="I6319" t="s">
        <v>869</v>
      </c>
      <c r="J6319">
        <v>18</v>
      </c>
      <c r="K6319">
        <v>35814.6</v>
      </c>
    </row>
    <row r="6320" spans="1:11" x14ac:dyDescent="0.25">
      <c r="A6320" t="s">
        <v>6004</v>
      </c>
      <c r="B6320" t="str">
        <f>C6320&amp;"-"&amp;COUNTIF(C$2:C6320,C6320)</f>
        <v>226518-2</v>
      </c>
      <c r="C6320">
        <v>226518</v>
      </c>
      <c r="D6320" s="57">
        <v>45321</v>
      </c>
      <c r="E6320" s="84" t="str">
        <f>F6320&amp;"-"&amp;COUNTIF($F$2:F6320,F6320)</f>
        <v>TEADIT-792</v>
      </c>
      <c r="F6320" s="84" t="str">
        <f t="shared" si="212"/>
        <v>TEADIT</v>
      </c>
      <c r="G6320" t="s">
        <v>8594</v>
      </c>
      <c r="H6320" s="62">
        <v>62948658000187</v>
      </c>
      <c r="I6320" t="s">
        <v>869</v>
      </c>
      <c r="J6320">
        <v>12</v>
      </c>
      <c r="K6320">
        <v>19184.28</v>
      </c>
    </row>
    <row r="6321" spans="1:11" x14ac:dyDescent="0.25">
      <c r="A6321" t="s">
        <v>6004</v>
      </c>
      <c r="B6321" t="str">
        <f>C6321&amp;"-"&amp;COUNTIF(C$2:C6321,C6321)</f>
        <v>226518-3</v>
      </c>
      <c r="C6321">
        <v>226518</v>
      </c>
      <c r="D6321" s="57">
        <v>45321</v>
      </c>
      <c r="E6321" s="84" t="str">
        <f>F6321&amp;"-"&amp;COUNTIF($F$2:F6321,F6321)</f>
        <v>TEADIT-793</v>
      </c>
      <c r="F6321" s="84" t="str">
        <f t="shared" si="212"/>
        <v>TEADIT</v>
      </c>
      <c r="G6321" t="s">
        <v>8594</v>
      </c>
      <c r="H6321" s="62">
        <v>62948658000187</v>
      </c>
      <c r="I6321" t="s">
        <v>869</v>
      </c>
      <c r="J6321">
        <v>12</v>
      </c>
      <c r="K6321">
        <v>18358.68</v>
      </c>
    </row>
    <row r="6322" spans="1:11" x14ac:dyDescent="0.25">
      <c r="A6322" t="s">
        <v>6004</v>
      </c>
      <c r="B6322" t="str">
        <f>C6322&amp;"-"&amp;COUNTIF(C$2:C6322,C6322)</f>
        <v>226518-4</v>
      </c>
      <c r="C6322">
        <v>226518</v>
      </c>
      <c r="D6322" s="57">
        <v>45321</v>
      </c>
      <c r="E6322" s="84" t="str">
        <f>F6322&amp;"-"&amp;COUNTIF($F$2:F6322,F6322)</f>
        <v>TEADIT-794</v>
      </c>
      <c r="F6322" s="84" t="str">
        <f t="shared" si="212"/>
        <v>TEADIT</v>
      </c>
      <c r="G6322" t="s">
        <v>8594</v>
      </c>
      <c r="H6322" s="62">
        <v>62948658000187</v>
      </c>
      <c r="I6322" t="s">
        <v>869</v>
      </c>
      <c r="J6322">
        <v>11</v>
      </c>
      <c r="K6322">
        <v>19827.72</v>
      </c>
    </row>
    <row r="6323" spans="1:11" x14ac:dyDescent="0.25">
      <c r="A6323" t="s">
        <v>6004</v>
      </c>
      <c r="B6323" t="str">
        <f>C6323&amp;"-"&amp;COUNTIF(C$2:C6323,C6323)</f>
        <v>226518-5</v>
      </c>
      <c r="C6323">
        <v>226518</v>
      </c>
      <c r="D6323" s="57">
        <v>45321</v>
      </c>
      <c r="E6323" s="84" t="str">
        <f>F6323&amp;"-"&amp;COUNTIF($F$2:F6323,F6323)</f>
        <v>TEADIT-795</v>
      </c>
      <c r="F6323" s="84" t="str">
        <f t="shared" si="212"/>
        <v>TEADIT</v>
      </c>
      <c r="G6323" t="s">
        <v>8594</v>
      </c>
      <c r="H6323" s="62">
        <v>62948658000187</v>
      </c>
      <c r="I6323" t="s">
        <v>869</v>
      </c>
      <c r="J6323">
        <v>10</v>
      </c>
      <c r="K6323">
        <v>23292.3</v>
      </c>
    </row>
    <row r="6324" spans="1:11" x14ac:dyDescent="0.25">
      <c r="A6324" t="s">
        <v>6004</v>
      </c>
      <c r="B6324" t="str">
        <f>C6324&amp;"-"&amp;COUNTIF(C$2:C6324,C6324)</f>
        <v>226518-6</v>
      </c>
      <c r="C6324">
        <v>226518</v>
      </c>
      <c r="D6324" s="57">
        <v>45321</v>
      </c>
      <c r="E6324" s="84" t="str">
        <f>F6324&amp;"-"&amp;COUNTIF($F$2:F6324,F6324)</f>
        <v>TEADIT-796</v>
      </c>
      <c r="F6324" s="84" t="str">
        <f t="shared" si="212"/>
        <v>TEADIT</v>
      </c>
      <c r="G6324" t="s">
        <v>8594</v>
      </c>
      <c r="H6324" s="62">
        <v>62948658000187</v>
      </c>
      <c r="I6324" t="s">
        <v>869</v>
      </c>
      <c r="J6324">
        <v>12</v>
      </c>
      <c r="K6324">
        <v>17173.560000000001</v>
      </c>
    </row>
    <row r="6325" spans="1:11" x14ac:dyDescent="0.25">
      <c r="A6325" t="s">
        <v>6004</v>
      </c>
      <c r="B6325" t="str">
        <f>C6325&amp;"-"&amp;COUNTIF(C$2:C6325,C6325)</f>
        <v>226518-7</v>
      </c>
      <c r="C6325">
        <v>226518</v>
      </c>
      <c r="D6325" s="57">
        <v>45321</v>
      </c>
      <c r="E6325" s="84" t="str">
        <f>F6325&amp;"-"&amp;COUNTIF($F$2:F6325,F6325)</f>
        <v>TEADIT-797</v>
      </c>
      <c r="F6325" s="84" t="str">
        <f t="shared" si="212"/>
        <v>TEADIT</v>
      </c>
      <c r="G6325" t="s">
        <v>8594</v>
      </c>
      <c r="H6325" s="62">
        <v>62948658000187</v>
      </c>
      <c r="I6325" t="s">
        <v>869</v>
      </c>
      <c r="J6325">
        <v>2</v>
      </c>
      <c r="K6325">
        <v>2862.26</v>
      </c>
    </row>
    <row r="6326" spans="1:11" x14ac:dyDescent="0.25">
      <c r="A6326" t="s">
        <v>6057</v>
      </c>
      <c r="B6326" t="str">
        <f>C6326&amp;"-"&amp;COUNTIF(C$2:C6326,C6326)</f>
        <v>247797-1</v>
      </c>
      <c r="C6326">
        <v>247797</v>
      </c>
      <c r="D6326" s="57">
        <v>45322</v>
      </c>
      <c r="E6326" s="84" t="str">
        <f>F6326&amp;"-"&amp;COUNTIF($F$2:F6326,F6326)</f>
        <v>ACO-14</v>
      </c>
      <c r="F6326" s="84" t="str">
        <f t="shared" si="212"/>
        <v>ACO</v>
      </c>
      <c r="G6326" t="s">
        <v>8591</v>
      </c>
      <c r="H6326" s="62">
        <v>33150053000733</v>
      </c>
      <c r="I6326" t="s">
        <v>4726</v>
      </c>
      <c r="J6326">
        <v>2133.875</v>
      </c>
      <c r="K6326">
        <v>557368.15</v>
      </c>
    </row>
    <row r="6327" spans="1:11" x14ac:dyDescent="0.25">
      <c r="A6327" t="s">
        <v>5991</v>
      </c>
      <c r="B6327" t="str">
        <f>C6327&amp;"-"&amp;COUNTIF(C$2:C6327,C6327)</f>
        <v>704061-1</v>
      </c>
      <c r="C6327">
        <v>704061</v>
      </c>
      <c r="D6327" s="57">
        <v>45322</v>
      </c>
      <c r="E6327" s="84" t="str">
        <f>F6327&amp;"-"&amp;COUNTIF($F$2:F6327,F6327)</f>
        <v>ACOTUBO-80</v>
      </c>
      <c r="F6327" s="84" t="str">
        <f t="shared" si="212"/>
        <v>ACOTUBO</v>
      </c>
      <c r="G6327" t="s">
        <v>8587</v>
      </c>
      <c r="H6327" s="62">
        <v>43919968000129</v>
      </c>
      <c r="I6327" t="s">
        <v>5984</v>
      </c>
      <c r="J6327">
        <v>18.3</v>
      </c>
      <c r="K6327">
        <v>5587.17</v>
      </c>
    </row>
    <row r="6328" spans="1:11" x14ac:dyDescent="0.25">
      <c r="A6328" t="s">
        <v>5991</v>
      </c>
      <c r="B6328" t="str">
        <f>C6328&amp;"-"&amp;COUNTIF(C$2:C6328,C6328)</f>
        <v>704061-2</v>
      </c>
      <c r="C6328">
        <v>704061</v>
      </c>
      <c r="D6328" s="57">
        <v>45322</v>
      </c>
      <c r="E6328" s="84" t="str">
        <f>F6328&amp;"-"&amp;COUNTIF($F$2:F6328,F6328)</f>
        <v>ACOTUBO-81</v>
      </c>
      <c r="F6328" s="84" t="str">
        <f t="shared" si="212"/>
        <v>ACOTUBO</v>
      </c>
      <c r="G6328" t="s">
        <v>8587</v>
      </c>
      <c r="H6328" s="62">
        <v>43919968000129</v>
      </c>
      <c r="I6328" t="s">
        <v>5984</v>
      </c>
      <c r="J6328">
        <v>11.79</v>
      </c>
      <c r="K6328">
        <v>4509.68</v>
      </c>
    </row>
    <row r="6329" spans="1:11" x14ac:dyDescent="0.25">
      <c r="A6329" t="s">
        <v>5991</v>
      </c>
      <c r="B6329" t="str">
        <f>C6329&amp;"-"&amp;COUNTIF(C$2:C6329,C6329)</f>
        <v>704061-3</v>
      </c>
      <c r="C6329">
        <v>704061</v>
      </c>
      <c r="D6329" s="57">
        <v>45322</v>
      </c>
      <c r="E6329" s="84" t="str">
        <f>F6329&amp;"-"&amp;COUNTIF($F$2:F6329,F6329)</f>
        <v>ACOTUBO-82</v>
      </c>
      <c r="F6329" s="84" t="str">
        <f t="shared" si="212"/>
        <v>ACOTUBO</v>
      </c>
      <c r="G6329" t="s">
        <v>8587</v>
      </c>
      <c r="H6329" s="62">
        <v>43919968000129</v>
      </c>
      <c r="I6329" t="s">
        <v>5984</v>
      </c>
      <c r="J6329">
        <v>5.54</v>
      </c>
      <c r="K6329">
        <v>5153.3599999999997</v>
      </c>
    </row>
    <row r="6330" spans="1:11" x14ac:dyDescent="0.25">
      <c r="A6330" t="s">
        <v>6072</v>
      </c>
      <c r="B6330" t="str">
        <f>C6330&amp;"-"&amp;COUNTIF(C$2:C6330,C6330)</f>
        <v>704071-1</v>
      </c>
      <c r="C6330">
        <v>704071</v>
      </c>
      <c r="D6330" s="57">
        <v>45322</v>
      </c>
      <c r="E6330" s="84" t="str">
        <f>F6330&amp;"-"&amp;COUNTIF($F$2:F6330,F6330)</f>
        <v>ACOTUBO-83</v>
      </c>
      <c r="F6330" s="84" t="str">
        <f t="shared" si="212"/>
        <v>ACOTUBO</v>
      </c>
      <c r="G6330" t="s">
        <v>8587</v>
      </c>
      <c r="H6330" s="62">
        <v>43919968000129</v>
      </c>
      <c r="I6330" t="s">
        <v>5984</v>
      </c>
      <c r="J6330">
        <v>5.53</v>
      </c>
      <c r="K6330">
        <v>8350.2999999999993</v>
      </c>
    </row>
    <row r="6331" spans="1:11" x14ac:dyDescent="0.25">
      <c r="A6331" t="s">
        <v>5991</v>
      </c>
      <c r="B6331" t="str">
        <f>C6331&amp;"-"&amp;COUNTIF(C$2:C6331,C6331)</f>
        <v>704071-2</v>
      </c>
      <c r="C6331">
        <v>704071</v>
      </c>
      <c r="D6331" s="57">
        <v>45322</v>
      </c>
      <c r="E6331" s="84" t="str">
        <f>F6331&amp;"-"&amp;COUNTIF($F$2:F6331,F6331)</f>
        <v>ACOTUBO-84</v>
      </c>
      <c r="F6331" s="84" t="str">
        <f t="shared" si="212"/>
        <v>ACOTUBO</v>
      </c>
      <c r="G6331" t="s">
        <v>8587</v>
      </c>
      <c r="H6331" s="62">
        <v>43919968000129</v>
      </c>
      <c r="I6331" t="s">
        <v>5984</v>
      </c>
      <c r="J6331">
        <v>74.900000000000006</v>
      </c>
      <c r="K6331">
        <v>7789.6</v>
      </c>
    </row>
    <row r="6332" spans="1:11" x14ac:dyDescent="0.25">
      <c r="A6332" t="s">
        <v>6056</v>
      </c>
      <c r="B6332" t="str">
        <f>C6332&amp;"-"&amp;COUNTIF(C$2:C6332,C6332)</f>
        <v>704071-3</v>
      </c>
      <c r="C6332">
        <v>704071</v>
      </c>
      <c r="D6332" s="57">
        <v>45322</v>
      </c>
      <c r="E6332" s="84" t="str">
        <f>F6332&amp;"-"&amp;COUNTIF($F$2:F6332,F6332)</f>
        <v>ACOTUBO-85</v>
      </c>
      <c r="F6332" s="84" t="str">
        <f t="shared" si="212"/>
        <v>ACOTUBO</v>
      </c>
      <c r="G6332" t="s">
        <v>8587</v>
      </c>
      <c r="H6332" s="62">
        <v>43919968000129</v>
      </c>
      <c r="I6332" t="s">
        <v>5984</v>
      </c>
      <c r="J6332">
        <v>27.68</v>
      </c>
      <c r="K6332">
        <v>1162.56</v>
      </c>
    </row>
    <row r="6333" spans="1:11" x14ac:dyDescent="0.25">
      <c r="A6333" t="s">
        <v>5991</v>
      </c>
      <c r="B6333" t="str">
        <f>C6333&amp;"-"&amp;COUNTIF(C$2:C6333,C6333)</f>
        <v>704071-4</v>
      </c>
      <c r="C6333">
        <v>704071</v>
      </c>
      <c r="D6333" s="57">
        <v>45322</v>
      </c>
      <c r="E6333" s="84" t="str">
        <f>F6333&amp;"-"&amp;COUNTIF($F$2:F6333,F6333)</f>
        <v>ACOTUBO-86</v>
      </c>
      <c r="F6333" s="84" t="str">
        <f t="shared" si="212"/>
        <v>ACOTUBO</v>
      </c>
      <c r="G6333" t="s">
        <v>8587</v>
      </c>
      <c r="H6333" s="62">
        <v>43919968000129</v>
      </c>
      <c r="I6333" t="s">
        <v>5984</v>
      </c>
      <c r="J6333">
        <v>117</v>
      </c>
      <c r="K6333">
        <v>9126</v>
      </c>
    </row>
    <row r="6334" spans="1:11" x14ac:dyDescent="0.25">
      <c r="A6334" t="s">
        <v>5991</v>
      </c>
      <c r="B6334" t="str">
        <f>C6334&amp;"-"&amp;COUNTIF(C$2:C6334,C6334)</f>
        <v>704071-5</v>
      </c>
      <c r="C6334">
        <v>704071</v>
      </c>
      <c r="D6334" s="57">
        <v>45322</v>
      </c>
      <c r="E6334" s="84" t="str">
        <f>F6334&amp;"-"&amp;COUNTIF($F$2:F6334,F6334)</f>
        <v>ACOTUBO-87</v>
      </c>
      <c r="F6334" s="84" t="str">
        <f t="shared" si="212"/>
        <v>ACOTUBO</v>
      </c>
      <c r="G6334" t="s">
        <v>8587</v>
      </c>
      <c r="H6334" s="62">
        <v>43919968000129</v>
      </c>
      <c r="I6334" t="s">
        <v>5984</v>
      </c>
      <c r="J6334">
        <v>89.18</v>
      </c>
      <c r="K6334">
        <v>4459</v>
      </c>
    </row>
    <row r="6335" spans="1:11" x14ac:dyDescent="0.25">
      <c r="A6335" t="s">
        <v>5991</v>
      </c>
      <c r="B6335" t="str">
        <f>C6335&amp;"-"&amp;COUNTIF(C$2:C6335,C6335)</f>
        <v>704093-1</v>
      </c>
      <c r="C6335">
        <v>704093</v>
      </c>
      <c r="D6335" s="57">
        <v>45322</v>
      </c>
      <c r="E6335" s="84" t="str">
        <f>F6335&amp;"-"&amp;COUNTIF($F$2:F6335,F6335)</f>
        <v>ACOTUBO-88</v>
      </c>
      <c r="F6335" s="84" t="str">
        <f t="shared" si="212"/>
        <v>ACOTUBO</v>
      </c>
      <c r="G6335" t="s">
        <v>8587</v>
      </c>
      <c r="H6335" s="62">
        <v>43919968000129</v>
      </c>
      <c r="I6335" t="s">
        <v>5984</v>
      </c>
      <c r="J6335">
        <v>185</v>
      </c>
      <c r="K6335">
        <v>14043.35</v>
      </c>
    </row>
    <row r="6336" spans="1:11" x14ac:dyDescent="0.25">
      <c r="A6336" t="s">
        <v>5991</v>
      </c>
      <c r="B6336" t="str">
        <f>C6336&amp;"-"&amp;COUNTIF(C$2:C6336,C6336)</f>
        <v>704095-1</v>
      </c>
      <c r="C6336">
        <v>704095</v>
      </c>
      <c r="D6336" s="57">
        <v>45322</v>
      </c>
      <c r="E6336" s="84" t="str">
        <f>F6336&amp;"-"&amp;COUNTIF($F$2:F6336,F6336)</f>
        <v>ACOTUBO-89</v>
      </c>
      <c r="F6336" s="84" t="str">
        <f t="shared" si="212"/>
        <v>ACOTUBO</v>
      </c>
      <c r="G6336" t="s">
        <v>8587</v>
      </c>
      <c r="H6336" s="62">
        <v>43919968000129</v>
      </c>
      <c r="I6336" t="s">
        <v>5984</v>
      </c>
      <c r="J6336">
        <v>424.8</v>
      </c>
      <c r="K6336">
        <v>92589.41</v>
      </c>
    </row>
    <row r="6337" spans="1:11" x14ac:dyDescent="0.25">
      <c r="A6337" t="s">
        <v>5991</v>
      </c>
      <c r="B6337" t="str">
        <f>C6337&amp;"-"&amp;COUNTIF(C$2:C6337,C6337)</f>
        <v>704203-1</v>
      </c>
      <c r="C6337">
        <v>704203</v>
      </c>
      <c r="D6337" s="57">
        <v>45322</v>
      </c>
      <c r="E6337" s="84" t="str">
        <f>F6337&amp;"-"&amp;COUNTIF($F$2:F6337,F6337)</f>
        <v>ACOTUBO-90</v>
      </c>
      <c r="F6337" s="84" t="str">
        <f t="shared" si="212"/>
        <v>ACOTUBO</v>
      </c>
      <c r="G6337" t="s">
        <v>8587</v>
      </c>
      <c r="H6337" s="62">
        <v>43919968000129</v>
      </c>
      <c r="I6337" t="s">
        <v>5984</v>
      </c>
      <c r="J6337">
        <v>62.23</v>
      </c>
      <c r="K6337">
        <v>25097.98</v>
      </c>
    </row>
    <row r="6338" spans="1:11" x14ac:dyDescent="0.25">
      <c r="A6338" t="s">
        <v>6030</v>
      </c>
      <c r="B6338" t="str">
        <f>C6338&amp;"-"&amp;COUNTIF(C$2:C6338,C6338)</f>
        <v>22359-1</v>
      </c>
      <c r="C6338">
        <v>22359</v>
      </c>
      <c r="D6338" s="57">
        <v>45322</v>
      </c>
      <c r="E6338" s="84" t="str">
        <f>F6338&amp;"-"&amp;COUNTIF($F$2:F6338,F6338)</f>
        <v>SIGA-12</v>
      </c>
      <c r="F6338" s="84" t="str">
        <f t="shared" si="212"/>
        <v>SIGA</v>
      </c>
      <c r="G6338" t="s">
        <v>8606</v>
      </c>
      <c r="H6338" s="62">
        <v>866937000144</v>
      </c>
      <c r="I6338" t="s">
        <v>869</v>
      </c>
      <c r="J6338">
        <v>426</v>
      </c>
      <c r="K6338">
        <v>1099.08</v>
      </c>
    </row>
    <row r="6339" spans="1:11" x14ac:dyDescent="0.25">
      <c r="A6339" t="s">
        <v>6030</v>
      </c>
      <c r="B6339" t="str">
        <f>C6339&amp;"-"&amp;COUNTIF(C$2:C6339,C6339)</f>
        <v>22359-2</v>
      </c>
      <c r="C6339">
        <v>22359</v>
      </c>
      <c r="D6339" s="57">
        <v>45322</v>
      </c>
      <c r="E6339" s="84" t="str">
        <f>F6339&amp;"-"&amp;COUNTIF($F$2:F6339,F6339)</f>
        <v>SIGA-13</v>
      </c>
      <c r="F6339" s="84" t="str">
        <f t="shared" ref="F6339:F6402" si="213">LEFT(G6339,SEARCH(" ",G6339)-1)</f>
        <v>SIGA</v>
      </c>
      <c r="G6339" t="s">
        <v>8606</v>
      </c>
      <c r="H6339" s="62">
        <v>866937000144</v>
      </c>
      <c r="I6339" t="s">
        <v>869</v>
      </c>
      <c r="J6339">
        <v>26</v>
      </c>
      <c r="K6339">
        <v>535.86</v>
      </c>
    </row>
    <row r="6340" spans="1:11" x14ac:dyDescent="0.25">
      <c r="A6340" t="s">
        <v>6030</v>
      </c>
      <c r="B6340" t="str">
        <f>C6340&amp;"-"&amp;COUNTIF(C$2:C6340,C6340)</f>
        <v>22359-3</v>
      </c>
      <c r="C6340">
        <v>22359</v>
      </c>
      <c r="D6340" s="57">
        <v>45322</v>
      </c>
      <c r="E6340" s="84" t="str">
        <f>F6340&amp;"-"&amp;COUNTIF($F$2:F6340,F6340)</f>
        <v>SIGA-14</v>
      </c>
      <c r="F6340" s="84" t="str">
        <f t="shared" si="213"/>
        <v>SIGA</v>
      </c>
      <c r="G6340" t="s">
        <v>8606</v>
      </c>
      <c r="H6340" s="62">
        <v>866937000144</v>
      </c>
      <c r="I6340" t="s">
        <v>869</v>
      </c>
      <c r="J6340">
        <v>20</v>
      </c>
      <c r="K6340">
        <v>550.20000000000005</v>
      </c>
    </row>
    <row r="6341" spans="1:11" x14ac:dyDescent="0.25">
      <c r="A6341" t="s">
        <v>6030</v>
      </c>
      <c r="B6341" t="str">
        <f>C6341&amp;"-"&amp;COUNTIF(C$2:C6341,C6341)</f>
        <v>22359-4</v>
      </c>
      <c r="C6341">
        <v>22359</v>
      </c>
      <c r="D6341" s="57">
        <v>45322</v>
      </c>
      <c r="E6341" s="84" t="str">
        <f>F6341&amp;"-"&amp;COUNTIF($F$2:F6341,F6341)</f>
        <v>SIGA-15</v>
      </c>
      <c r="F6341" s="84" t="str">
        <f t="shared" si="213"/>
        <v>SIGA</v>
      </c>
      <c r="G6341" t="s">
        <v>8606</v>
      </c>
      <c r="H6341" s="62">
        <v>866937000144</v>
      </c>
      <c r="I6341" t="s">
        <v>869</v>
      </c>
      <c r="J6341">
        <v>122</v>
      </c>
      <c r="K6341">
        <v>1324.92</v>
      </c>
    </row>
    <row r="6342" spans="1:11" x14ac:dyDescent="0.25">
      <c r="A6342" t="s">
        <v>6030</v>
      </c>
      <c r="B6342" t="str">
        <f>C6342&amp;"-"&amp;COUNTIF(C$2:C6342,C6342)</f>
        <v>22359-5</v>
      </c>
      <c r="C6342">
        <v>22359</v>
      </c>
      <c r="D6342" s="57">
        <v>45322</v>
      </c>
      <c r="E6342" s="84" t="str">
        <f>F6342&amp;"-"&amp;COUNTIF($F$2:F6342,F6342)</f>
        <v>SIGA-16</v>
      </c>
      <c r="F6342" s="84" t="str">
        <f t="shared" si="213"/>
        <v>SIGA</v>
      </c>
      <c r="G6342" t="s">
        <v>8606</v>
      </c>
      <c r="H6342" s="62">
        <v>866937000144</v>
      </c>
      <c r="I6342" t="s">
        <v>869</v>
      </c>
      <c r="J6342">
        <v>16</v>
      </c>
      <c r="K6342">
        <v>634.4</v>
      </c>
    </row>
    <row r="6343" spans="1:11" x14ac:dyDescent="0.25">
      <c r="A6343" t="s">
        <v>6030</v>
      </c>
      <c r="B6343" t="str">
        <f>C6343&amp;"-"&amp;COUNTIF(C$2:C6343,C6343)</f>
        <v>22359-6</v>
      </c>
      <c r="C6343">
        <v>22359</v>
      </c>
      <c r="D6343" s="57">
        <v>45322</v>
      </c>
      <c r="E6343" s="84" t="str">
        <f>F6343&amp;"-"&amp;COUNTIF($F$2:F6343,F6343)</f>
        <v>SIGA-17</v>
      </c>
      <c r="F6343" s="84" t="str">
        <f t="shared" si="213"/>
        <v>SIGA</v>
      </c>
      <c r="G6343" t="s">
        <v>8606</v>
      </c>
      <c r="H6343" s="62">
        <v>866937000144</v>
      </c>
      <c r="I6343" t="s">
        <v>869</v>
      </c>
      <c r="J6343">
        <v>194</v>
      </c>
      <c r="K6343">
        <v>1266.82</v>
      </c>
    </row>
    <row r="6344" spans="1:11" x14ac:dyDescent="0.25">
      <c r="A6344" t="s">
        <v>6018</v>
      </c>
      <c r="B6344" t="str">
        <f>C6344&amp;"-"&amp;COUNTIF(C$2:C6344,C6344)</f>
        <v>22360-1</v>
      </c>
      <c r="C6344">
        <v>22360</v>
      </c>
      <c r="D6344" s="57">
        <v>45322</v>
      </c>
      <c r="E6344" s="84" t="str">
        <f>F6344&amp;"-"&amp;COUNTIF($F$2:F6344,F6344)</f>
        <v>SIGA-18</v>
      </c>
      <c r="F6344" s="84" t="str">
        <f t="shared" si="213"/>
        <v>SIGA</v>
      </c>
      <c r="G6344" t="s">
        <v>8606</v>
      </c>
      <c r="H6344" s="62">
        <v>866937000144</v>
      </c>
      <c r="I6344" t="s">
        <v>869</v>
      </c>
      <c r="J6344">
        <v>852</v>
      </c>
      <c r="K6344">
        <v>161.88</v>
      </c>
    </row>
    <row r="6345" spans="1:11" x14ac:dyDescent="0.25">
      <c r="A6345" t="s">
        <v>6018</v>
      </c>
      <c r="B6345" t="str">
        <f>C6345&amp;"-"&amp;COUNTIF(C$2:C6345,C6345)</f>
        <v>22360-2</v>
      </c>
      <c r="C6345">
        <v>22360</v>
      </c>
      <c r="D6345" s="57">
        <v>45322</v>
      </c>
      <c r="E6345" s="84" t="str">
        <f>F6345&amp;"-"&amp;COUNTIF($F$2:F6345,F6345)</f>
        <v>SIGA-19</v>
      </c>
      <c r="F6345" s="84" t="str">
        <f t="shared" si="213"/>
        <v>SIGA</v>
      </c>
      <c r="G6345" t="s">
        <v>8606</v>
      </c>
      <c r="H6345" s="62">
        <v>866937000144</v>
      </c>
      <c r="I6345" t="s">
        <v>869</v>
      </c>
      <c r="J6345">
        <v>20</v>
      </c>
      <c r="K6345">
        <v>38.6</v>
      </c>
    </row>
    <row r="6346" spans="1:11" x14ac:dyDescent="0.25">
      <c r="A6346" t="s">
        <v>6018</v>
      </c>
      <c r="B6346" t="str">
        <f>C6346&amp;"-"&amp;COUNTIF(C$2:C6346,C6346)</f>
        <v>22360-3</v>
      </c>
      <c r="C6346">
        <v>22360</v>
      </c>
      <c r="D6346" s="57">
        <v>45322</v>
      </c>
      <c r="E6346" s="84" t="str">
        <f>F6346&amp;"-"&amp;COUNTIF($F$2:F6346,F6346)</f>
        <v>SIGA-20</v>
      </c>
      <c r="F6346" s="84" t="str">
        <f t="shared" si="213"/>
        <v>SIGA</v>
      </c>
      <c r="G6346" t="s">
        <v>8606</v>
      </c>
      <c r="H6346" s="62">
        <v>866937000144</v>
      </c>
      <c r="I6346" t="s">
        <v>869</v>
      </c>
      <c r="J6346">
        <v>110</v>
      </c>
      <c r="K6346">
        <v>99</v>
      </c>
    </row>
    <row r="6347" spans="1:11" x14ac:dyDescent="0.25">
      <c r="A6347" t="s">
        <v>6018</v>
      </c>
      <c r="B6347" t="str">
        <f>C6347&amp;"-"&amp;COUNTIF(C$2:C6347,C6347)</f>
        <v>22360-4</v>
      </c>
      <c r="C6347">
        <v>22360</v>
      </c>
      <c r="D6347" s="57">
        <v>45322</v>
      </c>
      <c r="E6347" s="84" t="str">
        <f>F6347&amp;"-"&amp;COUNTIF($F$2:F6347,F6347)</f>
        <v>SIGA-21</v>
      </c>
      <c r="F6347" s="84" t="str">
        <f t="shared" si="213"/>
        <v>SIGA</v>
      </c>
      <c r="G6347" t="s">
        <v>8606</v>
      </c>
      <c r="H6347" s="62">
        <v>866937000144</v>
      </c>
      <c r="I6347" t="s">
        <v>869</v>
      </c>
      <c r="J6347">
        <v>72</v>
      </c>
      <c r="K6347">
        <v>239.76</v>
      </c>
    </row>
    <row r="6348" spans="1:11" x14ac:dyDescent="0.25">
      <c r="A6348" t="s">
        <v>5977</v>
      </c>
      <c r="B6348" t="str">
        <f>C6348&amp;"-"&amp;COUNTIF(C$2:C6348,C6348)</f>
        <v>33774-1</v>
      </c>
      <c r="C6348">
        <v>33774</v>
      </c>
      <c r="D6348" s="57">
        <v>45323</v>
      </c>
      <c r="E6348" s="84" t="str">
        <f>F6348&amp;"-"&amp;COUNTIF($F$2:F6348,F6348)</f>
        <v>WK-279</v>
      </c>
      <c r="F6348" s="84" t="str">
        <f t="shared" si="213"/>
        <v>WK</v>
      </c>
      <c r="G6348" t="s">
        <v>8586</v>
      </c>
      <c r="H6348" s="62">
        <v>97434047000103</v>
      </c>
      <c r="I6348" t="s">
        <v>4726</v>
      </c>
      <c r="J6348">
        <v>7.32</v>
      </c>
      <c r="K6348">
        <v>4860.8500000000004</v>
      </c>
    </row>
    <row r="6349" spans="1:11" x14ac:dyDescent="0.25">
      <c r="A6349" t="s">
        <v>5978</v>
      </c>
      <c r="B6349" t="str">
        <f>C6349&amp;"-"&amp;COUNTIF(C$2:C6349,C6349)</f>
        <v>33774-2</v>
      </c>
      <c r="C6349">
        <v>33774</v>
      </c>
      <c r="D6349" s="57">
        <v>45323</v>
      </c>
      <c r="E6349" s="84" t="str">
        <f>F6349&amp;"-"&amp;COUNTIF($F$2:F6349,F6349)</f>
        <v>WK-280</v>
      </c>
      <c r="F6349" s="84" t="str">
        <f t="shared" si="213"/>
        <v>WK</v>
      </c>
      <c r="G6349" t="s">
        <v>8586</v>
      </c>
      <c r="H6349" s="62">
        <v>97434047000103</v>
      </c>
      <c r="I6349" t="s">
        <v>4726</v>
      </c>
      <c r="J6349">
        <v>7.32</v>
      </c>
      <c r="K6349">
        <v>3699.53</v>
      </c>
    </row>
    <row r="6350" spans="1:11" x14ac:dyDescent="0.25">
      <c r="A6350" t="s">
        <v>5987</v>
      </c>
      <c r="B6350" t="str">
        <f>C6350&amp;"-"&amp;COUNTIF(C$2:C6350,C6350)</f>
        <v>33778-1</v>
      </c>
      <c r="C6350">
        <v>33778</v>
      </c>
      <c r="D6350" s="57">
        <v>45323</v>
      </c>
      <c r="E6350" s="84" t="str">
        <f>F6350&amp;"-"&amp;COUNTIF($F$2:F6350,F6350)</f>
        <v>WK-281</v>
      </c>
      <c r="F6350" s="84" t="str">
        <f t="shared" si="213"/>
        <v>WK</v>
      </c>
      <c r="G6350" t="s">
        <v>8586</v>
      </c>
      <c r="H6350" s="62">
        <v>97434047000103</v>
      </c>
      <c r="I6350" t="s">
        <v>5984</v>
      </c>
      <c r="J6350">
        <v>108</v>
      </c>
      <c r="K6350">
        <v>11772</v>
      </c>
    </row>
    <row r="6351" spans="1:11" x14ac:dyDescent="0.25">
      <c r="A6351" t="s">
        <v>5988</v>
      </c>
      <c r="B6351" t="str">
        <f>C6351&amp;"-"&amp;COUNTIF(C$2:C6351,C6351)</f>
        <v>33778-2</v>
      </c>
      <c r="C6351">
        <v>33778</v>
      </c>
      <c r="D6351" s="57">
        <v>45323</v>
      </c>
      <c r="E6351" s="84" t="str">
        <f>F6351&amp;"-"&amp;COUNTIF($F$2:F6351,F6351)</f>
        <v>WK-282</v>
      </c>
      <c r="F6351" s="84" t="str">
        <f t="shared" si="213"/>
        <v>WK</v>
      </c>
      <c r="G6351" t="s">
        <v>8586</v>
      </c>
      <c r="H6351" s="62">
        <v>97434047000103</v>
      </c>
      <c r="I6351" t="s">
        <v>5984</v>
      </c>
      <c r="J6351">
        <v>48</v>
      </c>
      <c r="K6351">
        <v>2496</v>
      </c>
    </row>
    <row r="6352" spans="1:11" x14ac:dyDescent="0.25">
      <c r="A6352" t="s">
        <v>5987</v>
      </c>
      <c r="B6352" t="str">
        <f>C6352&amp;"-"&amp;COUNTIF(C$2:C6352,C6352)</f>
        <v>33778-3</v>
      </c>
      <c r="C6352">
        <v>33778</v>
      </c>
      <c r="D6352" s="57">
        <v>45323</v>
      </c>
      <c r="E6352" s="84" t="str">
        <f>F6352&amp;"-"&amp;COUNTIF($F$2:F6352,F6352)</f>
        <v>WK-283</v>
      </c>
      <c r="F6352" s="84" t="str">
        <f t="shared" si="213"/>
        <v>WK</v>
      </c>
      <c r="G6352" t="s">
        <v>8586</v>
      </c>
      <c r="H6352" s="62">
        <v>97434047000103</v>
      </c>
      <c r="I6352" t="s">
        <v>5984</v>
      </c>
      <c r="J6352">
        <v>6</v>
      </c>
      <c r="K6352">
        <v>390</v>
      </c>
    </row>
    <row r="6353" spans="1:11" x14ac:dyDescent="0.25">
      <c r="A6353" t="s">
        <v>5987</v>
      </c>
      <c r="B6353" t="str">
        <f>C6353&amp;"-"&amp;COUNTIF(C$2:C6353,C6353)</f>
        <v>33778-4</v>
      </c>
      <c r="C6353">
        <v>33778</v>
      </c>
      <c r="D6353" s="57">
        <v>45323</v>
      </c>
      <c r="E6353" s="84" t="str">
        <f>F6353&amp;"-"&amp;COUNTIF($F$2:F6353,F6353)</f>
        <v>WK-284</v>
      </c>
      <c r="F6353" s="84" t="str">
        <f t="shared" si="213"/>
        <v>WK</v>
      </c>
      <c r="G6353" t="s">
        <v>8586</v>
      </c>
      <c r="H6353" s="62">
        <v>97434047000103</v>
      </c>
      <c r="I6353" t="s">
        <v>5984</v>
      </c>
      <c r="J6353">
        <v>18</v>
      </c>
      <c r="K6353">
        <v>1962</v>
      </c>
    </row>
    <row r="6354" spans="1:11" x14ac:dyDescent="0.25">
      <c r="A6354" t="s">
        <v>5987</v>
      </c>
      <c r="B6354" t="str">
        <f>C6354&amp;"-"&amp;COUNTIF(C$2:C6354,C6354)</f>
        <v>33778-5</v>
      </c>
      <c r="C6354">
        <v>33778</v>
      </c>
      <c r="D6354" s="57">
        <v>45323</v>
      </c>
      <c r="E6354" s="84" t="str">
        <f>F6354&amp;"-"&amp;COUNTIF($F$2:F6354,F6354)</f>
        <v>WK-285</v>
      </c>
      <c r="F6354" s="84" t="str">
        <f t="shared" si="213"/>
        <v>WK</v>
      </c>
      <c r="G6354" t="s">
        <v>8586</v>
      </c>
      <c r="H6354" s="62">
        <v>97434047000103</v>
      </c>
      <c r="I6354" t="s">
        <v>5984</v>
      </c>
      <c r="J6354">
        <v>6</v>
      </c>
      <c r="K6354">
        <v>390</v>
      </c>
    </row>
    <row r="6355" spans="1:11" x14ac:dyDescent="0.25">
      <c r="A6355" t="s">
        <v>5988</v>
      </c>
      <c r="B6355" t="str">
        <f>C6355&amp;"-"&amp;COUNTIF(C$2:C6355,C6355)</f>
        <v>33778-6</v>
      </c>
      <c r="C6355">
        <v>33778</v>
      </c>
      <c r="D6355" s="57">
        <v>45323</v>
      </c>
      <c r="E6355" s="84" t="str">
        <f>F6355&amp;"-"&amp;COUNTIF($F$2:F6355,F6355)</f>
        <v>WK-286</v>
      </c>
      <c r="F6355" s="84" t="str">
        <f t="shared" si="213"/>
        <v>WK</v>
      </c>
      <c r="G6355" t="s">
        <v>8586</v>
      </c>
      <c r="H6355" s="62">
        <v>97434047000103</v>
      </c>
      <c r="I6355" t="s">
        <v>5984</v>
      </c>
      <c r="J6355">
        <v>6</v>
      </c>
      <c r="K6355">
        <v>312</v>
      </c>
    </row>
    <row r="6356" spans="1:11" x14ac:dyDescent="0.25">
      <c r="A6356" t="s">
        <v>5983</v>
      </c>
      <c r="B6356" t="str">
        <f>C6356&amp;"-"&amp;COUNTIF(C$2:C6356,C6356)</f>
        <v>33785-1</v>
      </c>
      <c r="C6356">
        <v>33785</v>
      </c>
      <c r="D6356" s="57">
        <v>45323</v>
      </c>
      <c r="E6356" s="84" t="str">
        <f>F6356&amp;"-"&amp;COUNTIF($F$2:F6356,F6356)</f>
        <v>WK-287</v>
      </c>
      <c r="F6356" s="84" t="str">
        <f t="shared" si="213"/>
        <v>WK</v>
      </c>
      <c r="G6356" t="s">
        <v>8586</v>
      </c>
      <c r="H6356" s="62">
        <v>97434047000103</v>
      </c>
      <c r="I6356" t="s">
        <v>5984</v>
      </c>
      <c r="J6356">
        <v>12</v>
      </c>
      <c r="K6356">
        <v>946.2</v>
      </c>
    </row>
    <row r="6357" spans="1:11" x14ac:dyDescent="0.25">
      <c r="A6357" t="s">
        <v>5983</v>
      </c>
      <c r="B6357" t="str">
        <f>C6357&amp;"-"&amp;COUNTIF(C$2:C6357,C6357)</f>
        <v>33785-2</v>
      </c>
      <c r="C6357">
        <v>33785</v>
      </c>
      <c r="D6357" s="57">
        <v>45323</v>
      </c>
      <c r="E6357" s="84" t="str">
        <f>F6357&amp;"-"&amp;COUNTIF($F$2:F6357,F6357)</f>
        <v>WK-288</v>
      </c>
      <c r="F6357" s="84" t="str">
        <f t="shared" si="213"/>
        <v>WK</v>
      </c>
      <c r="G6357" t="s">
        <v>8586</v>
      </c>
      <c r="H6357" s="62">
        <v>97434047000103</v>
      </c>
      <c r="I6357" t="s">
        <v>5984</v>
      </c>
      <c r="J6357">
        <v>90</v>
      </c>
      <c r="K6357">
        <v>4377.6000000000004</v>
      </c>
    </row>
    <row r="6358" spans="1:11" x14ac:dyDescent="0.25">
      <c r="A6358" t="s">
        <v>5985</v>
      </c>
      <c r="B6358" t="str">
        <f>C6358&amp;"-"&amp;COUNTIF(C$2:C6358,C6358)</f>
        <v>33785-3</v>
      </c>
      <c r="C6358">
        <v>33785</v>
      </c>
      <c r="D6358" s="57">
        <v>45323</v>
      </c>
      <c r="E6358" s="84" t="str">
        <f>F6358&amp;"-"&amp;COUNTIF($F$2:F6358,F6358)</f>
        <v>WK-289</v>
      </c>
      <c r="F6358" s="84" t="str">
        <f t="shared" si="213"/>
        <v>WK</v>
      </c>
      <c r="G6358" t="s">
        <v>8586</v>
      </c>
      <c r="H6358" s="62">
        <v>97434047000103</v>
      </c>
      <c r="I6358" t="s">
        <v>5984</v>
      </c>
      <c r="J6358">
        <v>588</v>
      </c>
      <c r="K6358">
        <v>78762.600000000006</v>
      </c>
    </row>
    <row r="6359" spans="1:11" x14ac:dyDescent="0.25">
      <c r="A6359" t="s">
        <v>6037</v>
      </c>
      <c r="B6359" t="str">
        <f>C6359&amp;"-"&amp;COUNTIF(C$2:C6359,C6359)</f>
        <v>33789-1</v>
      </c>
      <c r="C6359">
        <v>33789</v>
      </c>
      <c r="D6359" s="57">
        <v>45323</v>
      </c>
      <c r="E6359" s="84" t="str">
        <f>F6359&amp;"-"&amp;COUNTIF($F$2:F6359,F6359)</f>
        <v>WK-290</v>
      </c>
      <c r="F6359" s="84" t="str">
        <f t="shared" si="213"/>
        <v>WK</v>
      </c>
      <c r="G6359" t="s">
        <v>8586</v>
      </c>
      <c r="H6359" s="62">
        <v>97434047000103</v>
      </c>
      <c r="I6359" t="s">
        <v>869</v>
      </c>
      <c r="J6359">
        <v>46</v>
      </c>
      <c r="K6359">
        <v>6348</v>
      </c>
    </row>
    <row r="6360" spans="1:11" x14ac:dyDescent="0.25">
      <c r="A6360" t="s">
        <v>6013</v>
      </c>
      <c r="B6360" t="str">
        <f>C6360&amp;"-"&amp;COUNTIF(C$2:C6360,C6360)</f>
        <v>33789-2</v>
      </c>
      <c r="C6360">
        <v>33789</v>
      </c>
      <c r="D6360" s="57">
        <v>45323</v>
      </c>
      <c r="E6360" s="84" t="str">
        <f>F6360&amp;"-"&amp;COUNTIF($F$2:F6360,F6360)</f>
        <v>WK-291</v>
      </c>
      <c r="F6360" s="84" t="str">
        <f t="shared" si="213"/>
        <v>WK</v>
      </c>
      <c r="G6360" t="s">
        <v>8586</v>
      </c>
      <c r="H6360" s="62">
        <v>97434047000103</v>
      </c>
      <c r="I6360" t="s">
        <v>869</v>
      </c>
      <c r="J6360">
        <v>1</v>
      </c>
      <c r="K6360">
        <v>138</v>
      </c>
    </row>
    <row r="6361" spans="1:11" x14ac:dyDescent="0.25">
      <c r="A6361" t="s">
        <v>6013</v>
      </c>
      <c r="B6361" t="str">
        <f>C6361&amp;"-"&amp;COUNTIF(C$2:C6361,C6361)</f>
        <v>33789-3</v>
      </c>
      <c r="C6361">
        <v>33789</v>
      </c>
      <c r="D6361" s="57">
        <v>45323</v>
      </c>
      <c r="E6361" s="84" t="str">
        <f>F6361&amp;"-"&amp;COUNTIF($F$2:F6361,F6361)</f>
        <v>WK-292</v>
      </c>
      <c r="F6361" s="84" t="str">
        <f t="shared" si="213"/>
        <v>WK</v>
      </c>
      <c r="G6361" t="s">
        <v>8586</v>
      </c>
      <c r="H6361" s="62">
        <v>97434047000103</v>
      </c>
      <c r="I6361" t="s">
        <v>869</v>
      </c>
      <c r="J6361">
        <v>1</v>
      </c>
      <c r="K6361">
        <v>275</v>
      </c>
    </row>
    <row r="6362" spans="1:11" x14ac:dyDescent="0.25">
      <c r="A6362" t="s">
        <v>6037</v>
      </c>
      <c r="B6362" t="str">
        <f>C6362&amp;"-"&amp;COUNTIF(C$2:C6362,C6362)</f>
        <v>33789-4</v>
      </c>
      <c r="C6362">
        <v>33789</v>
      </c>
      <c r="D6362" s="57">
        <v>45323</v>
      </c>
      <c r="E6362" s="84" t="str">
        <f>F6362&amp;"-"&amp;COUNTIF($F$2:F6362,F6362)</f>
        <v>WK-293</v>
      </c>
      <c r="F6362" s="84" t="str">
        <f t="shared" si="213"/>
        <v>WK</v>
      </c>
      <c r="G6362" t="s">
        <v>8586</v>
      </c>
      <c r="H6362" s="62">
        <v>97434047000103</v>
      </c>
      <c r="I6362" t="s">
        <v>869</v>
      </c>
      <c r="J6362">
        <v>18</v>
      </c>
      <c r="K6362">
        <v>7182</v>
      </c>
    </row>
    <row r="6363" spans="1:11" x14ac:dyDescent="0.25">
      <c r="A6363" t="s">
        <v>6037</v>
      </c>
      <c r="B6363" t="str">
        <f>C6363&amp;"-"&amp;COUNTIF(C$2:C6363,C6363)</f>
        <v>33789-5</v>
      </c>
      <c r="C6363">
        <v>33789</v>
      </c>
      <c r="D6363" s="57">
        <v>45323</v>
      </c>
      <c r="E6363" s="84" t="str">
        <f>F6363&amp;"-"&amp;COUNTIF($F$2:F6363,F6363)</f>
        <v>WK-294</v>
      </c>
      <c r="F6363" s="84" t="str">
        <f t="shared" si="213"/>
        <v>WK</v>
      </c>
      <c r="G6363" t="s">
        <v>8586</v>
      </c>
      <c r="H6363" s="62">
        <v>97434047000103</v>
      </c>
      <c r="I6363" t="s">
        <v>869</v>
      </c>
      <c r="J6363">
        <v>38</v>
      </c>
      <c r="K6363">
        <v>8816</v>
      </c>
    </row>
    <row r="6364" spans="1:11" x14ac:dyDescent="0.25">
      <c r="A6364" t="s">
        <v>6004</v>
      </c>
      <c r="B6364" t="str">
        <f>C6364&amp;"-"&amp;COUNTIF(C$2:C6364,C6364)</f>
        <v>3993-1</v>
      </c>
      <c r="C6364">
        <v>3993</v>
      </c>
      <c r="D6364" s="57">
        <v>45324</v>
      </c>
      <c r="E6364" s="84" t="str">
        <f>F6364&amp;"-"&amp;COUNTIF($F$2:F6364,F6364)</f>
        <v>CIL-151</v>
      </c>
      <c r="F6364" s="84" t="str">
        <f t="shared" si="213"/>
        <v>CIL</v>
      </c>
      <c r="G6364" t="s">
        <v>8610</v>
      </c>
      <c r="H6364" s="62">
        <v>97533434000199</v>
      </c>
      <c r="I6364" t="s">
        <v>869</v>
      </c>
      <c r="J6364">
        <v>2</v>
      </c>
      <c r="K6364">
        <v>601.4</v>
      </c>
    </row>
    <row r="6365" spans="1:11" x14ac:dyDescent="0.25">
      <c r="A6365" t="s">
        <v>6004</v>
      </c>
      <c r="B6365" t="str">
        <f>C6365&amp;"-"&amp;COUNTIF(C$2:C6365,C6365)</f>
        <v>3993-2</v>
      </c>
      <c r="C6365">
        <v>3993</v>
      </c>
      <c r="D6365" s="57">
        <v>45324</v>
      </c>
      <c r="E6365" s="84" t="str">
        <f>F6365&amp;"-"&amp;COUNTIF($F$2:F6365,F6365)</f>
        <v>CIL-152</v>
      </c>
      <c r="F6365" s="84" t="str">
        <f t="shared" si="213"/>
        <v>CIL</v>
      </c>
      <c r="G6365" t="s">
        <v>8610</v>
      </c>
      <c r="H6365" s="62">
        <v>97533434000199</v>
      </c>
      <c r="I6365" t="s">
        <v>869</v>
      </c>
      <c r="J6365">
        <v>1</v>
      </c>
      <c r="K6365">
        <v>921.5</v>
      </c>
    </row>
    <row r="6366" spans="1:11" x14ac:dyDescent="0.25">
      <c r="A6366" t="s">
        <v>6004</v>
      </c>
      <c r="B6366" t="str">
        <f>C6366&amp;"-"&amp;COUNTIF(C$2:C6366,C6366)</f>
        <v>3993-3</v>
      </c>
      <c r="C6366">
        <v>3993</v>
      </c>
      <c r="D6366" s="57">
        <v>45324</v>
      </c>
      <c r="E6366" s="84" t="str">
        <f>F6366&amp;"-"&amp;COUNTIF($F$2:F6366,F6366)</f>
        <v>CIL-153</v>
      </c>
      <c r="F6366" s="84" t="str">
        <f t="shared" si="213"/>
        <v>CIL</v>
      </c>
      <c r="G6366" t="s">
        <v>8610</v>
      </c>
      <c r="H6366" s="62">
        <v>97533434000199</v>
      </c>
      <c r="I6366" t="s">
        <v>869</v>
      </c>
      <c r="J6366">
        <v>2</v>
      </c>
      <c r="K6366">
        <v>1086.4000000000001</v>
      </c>
    </row>
    <row r="6367" spans="1:11" x14ac:dyDescent="0.25">
      <c r="A6367" t="s">
        <v>6004</v>
      </c>
      <c r="B6367" t="str">
        <f>C6367&amp;"-"&amp;COUNTIF(C$2:C6367,C6367)</f>
        <v>3993-4</v>
      </c>
      <c r="C6367">
        <v>3993</v>
      </c>
      <c r="D6367" s="57">
        <v>45324</v>
      </c>
      <c r="E6367" s="84" t="str">
        <f>F6367&amp;"-"&amp;COUNTIF($F$2:F6367,F6367)</f>
        <v>CIL-154</v>
      </c>
      <c r="F6367" s="84" t="str">
        <f t="shared" si="213"/>
        <v>CIL</v>
      </c>
      <c r="G6367" t="s">
        <v>8610</v>
      </c>
      <c r="H6367" s="62">
        <v>97533434000199</v>
      </c>
      <c r="I6367" t="s">
        <v>869</v>
      </c>
      <c r="J6367">
        <v>2</v>
      </c>
      <c r="K6367">
        <v>1358</v>
      </c>
    </row>
    <row r="6368" spans="1:11" x14ac:dyDescent="0.25">
      <c r="A6368" t="s">
        <v>6004</v>
      </c>
      <c r="B6368" t="str">
        <f>C6368&amp;"-"&amp;COUNTIF(C$2:C6368,C6368)</f>
        <v>3993-5</v>
      </c>
      <c r="C6368">
        <v>3993</v>
      </c>
      <c r="D6368" s="57">
        <v>45324</v>
      </c>
      <c r="E6368" s="84" t="str">
        <f>F6368&amp;"-"&amp;COUNTIF($F$2:F6368,F6368)</f>
        <v>CIL-155</v>
      </c>
      <c r="F6368" s="84" t="str">
        <f t="shared" si="213"/>
        <v>CIL</v>
      </c>
      <c r="G6368" t="s">
        <v>8610</v>
      </c>
      <c r="H6368" s="62">
        <v>97533434000199</v>
      </c>
      <c r="I6368" t="s">
        <v>869</v>
      </c>
      <c r="J6368">
        <v>3</v>
      </c>
      <c r="K6368">
        <v>1702.35</v>
      </c>
    </row>
    <row r="6369" spans="1:11" x14ac:dyDescent="0.25">
      <c r="A6369" t="s">
        <v>6004</v>
      </c>
      <c r="B6369" t="str">
        <f>C6369&amp;"-"&amp;COUNTIF(C$2:C6369,C6369)</f>
        <v>3993-6</v>
      </c>
      <c r="C6369">
        <v>3993</v>
      </c>
      <c r="D6369" s="57">
        <v>45324</v>
      </c>
      <c r="E6369" s="84" t="str">
        <f>F6369&amp;"-"&amp;COUNTIF($F$2:F6369,F6369)</f>
        <v>CIL-156</v>
      </c>
      <c r="F6369" s="84" t="str">
        <f t="shared" si="213"/>
        <v>CIL</v>
      </c>
      <c r="G6369" t="s">
        <v>8610</v>
      </c>
      <c r="H6369" s="62">
        <v>97533434000199</v>
      </c>
      <c r="I6369" t="s">
        <v>869</v>
      </c>
      <c r="J6369">
        <v>1</v>
      </c>
      <c r="K6369">
        <v>320.10000000000002</v>
      </c>
    </row>
    <row r="6370" spans="1:11" x14ac:dyDescent="0.25">
      <c r="A6370" t="s">
        <v>6004</v>
      </c>
      <c r="B6370" t="str">
        <f>C6370&amp;"-"&amp;COUNTIF(C$2:C6370,C6370)</f>
        <v>3993-7</v>
      </c>
      <c r="C6370">
        <v>3993</v>
      </c>
      <c r="D6370" s="57">
        <v>45324</v>
      </c>
      <c r="E6370" s="84" t="str">
        <f>F6370&amp;"-"&amp;COUNTIF($F$2:F6370,F6370)</f>
        <v>CIL-157</v>
      </c>
      <c r="F6370" s="84" t="str">
        <f t="shared" si="213"/>
        <v>CIL</v>
      </c>
      <c r="G6370" t="s">
        <v>8610</v>
      </c>
      <c r="H6370" s="62">
        <v>97533434000199</v>
      </c>
      <c r="I6370" t="s">
        <v>869</v>
      </c>
      <c r="J6370">
        <v>1</v>
      </c>
      <c r="K6370">
        <v>184.3</v>
      </c>
    </row>
    <row r="6371" spans="1:11" x14ac:dyDescent="0.25">
      <c r="A6371" t="s">
        <v>6073</v>
      </c>
      <c r="B6371" t="str">
        <f>C6371&amp;"-"&amp;COUNTIF(C$2:C6371,C6371)</f>
        <v>82486-1</v>
      </c>
      <c r="C6371">
        <v>82486</v>
      </c>
      <c r="D6371" s="57">
        <v>45327</v>
      </c>
      <c r="E6371" s="84" t="str">
        <f>F6371&amp;"-"&amp;COUNTIF($F$2:F6371,F6371)</f>
        <v>ALPHA-1</v>
      </c>
      <c r="F6371" s="84" t="str">
        <f t="shared" si="213"/>
        <v>ALPHA</v>
      </c>
      <c r="G6371" t="s">
        <v>8629</v>
      </c>
      <c r="H6371" s="62">
        <v>59274316000467</v>
      </c>
      <c r="I6371" t="s">
        <v>869</v>
      </c>
      <c r="J6371">
        <v>9</v>
      </c>
      <c r="K6371">
        <v>146.74</v>
      </c>
    </row>
    <row r="6372" spans="1:11" x14ac:dyDescent="0.25">
      <c r="A6372" t="s">
        <v>6073</v>
      </c>
      <c r="B6372" t="str">
        <f>C6372&amp;"-"&amp;COUNTIF(C$2:C6372,C6372)</f>
        <v>82486-2</v>
      </c>
      <c r="C6372">
        <v>82486</v>
      </c>
      <c r="D6372" s="57">
        <v>45327</v>
      </c>
      <c r="E6372" s="84" t="str">
        <f>F6372&amp;"-"&amp;COUNTIF($F$2:F6372,F6372)</f>
        <v>ALPHA-2</v>
      </c>
      <c r="F6372" s="84" t="str">
        <f t="shared" si="213"/>
        <v>ALPHA</v>
      </c>
      <c r="G6372" t="s">
        <v>8629</v>
      </c>
      <c r="H6372" s="62">
        <v>59274316000467</v>
      </c>
      <c r="I6372" t="s">
        <v>869</v>
      </c>
      <c r="J6372">
        <v>9</v>
      </c>
      <c r="K6372">
        <v>37.020000000000003</v>
      </c>
    </row>
    <row r="6373" spans="1:11" x14ac:dyDescent="0.25">
      <c r="A6373" t="s">
        <v>6073</v>
      </c>
      <c r="B6373" t="str">
        <f>C6373&amp;"-"&amp;COUNTIF(C$2:C6373,C6373)</f>
        <v>82486-3</v>
      </c>
      <c r="C6373">
        <v>82486</v>
      </c>
      <c r="D6373" s="57">
        <v>45327</v>
      </c>
      <c r="E6373" s="84" t="str">
        <f>F6373&amp;"-"&amp;COUNTIF($F$2:F6373,F6373)</f>
        <v>ALPHA-3</v>
      </c>
      <c r="F6373" s="84" t="str">
        <f t="shared" si="213"/>
        <v>ALPHA</v>
      </c>
      <c r="G6373" t="s">
        <v>8629</v>
      </c>
      <c r="H6373" s="62">
        <v>59274316000467</v>
      </c>
      <c r="I6373" t="s">
        <v>869</v>
      </c>
      <c r="J6373">
        <v>36</v>
      </c>
      <c r="K6373">
        <v>946.15</v>
      </c>
    </row>
    <row r="6374" spans="1:11" x14ac:dyDescent="0.25">
      <c r="A6374" t="s">
        <v>6073</v>
      </c>
      <c r="B6374" t="str">
        <f>C6374&amp;"-"&amp;COUNTIF(C$2:C6374,C6374)</f>
        <v>82486-4</v>
      </c>
      <c r="C6374">
        <v>82486</v>
      </c>
      <c r="D6374" s="57">
        <v>45327</v>
      </c>
      <c r="E6374" s="84" t="str">
        <f>F6374&amp;"-"&amp;COUNTIF($F$2:F6374,F6374)</f>
        <v>ALPHA-4</v>
      </c>
      <c r="F6374" s="84" t="str">
        <f t="shared" si="213"/>
        <v>ALPHA</v>
      </c>
      <c r="G6374" t="s">
        <v>8629</v>
      </c>
      <c r="H6374" s="62">
        <v>59274316000467</v>
      </c>
      <c r="I6374" t="s">
        <v>869</v>
      </c>
      <c r="J6374">
        <v>11</v>
      </c>
      <c r="K6374">
        <v>179.34</v>
      </c>
    </row>
    <row r="6375" spans="1:11" x14ac:dyDescent="0.25">
      <c r="A6375" t="s">
        <v>6073</v>
      </c>
      <c r="B6375" t="str">
        <f>C6375&amp;"-"&amp;COUNTIF(C$2:C6375,C6375)</f>
        <v>82486-5</v>
      </c>
      <c r="C6375">
        <v>82486</v>
      </c>
      <c r="D6375" s="57">
        <v>45327</v>
      </c>
      <c r="E6375" s="84" t="str">
        <f>F6375&amp;"-"&amp;COUNTIF($F$2:F6375,F6375)</f>
        <v>ALPHA-5</v>
      </c>
      <c r="F6375" s="84" t="str">
        <f t="shared" si="213"/>
        <v>ALPHA</v>
      </c>
      <c r="G6375" t="s">
        <v>8629</v>
      </c>
      <c r="H6375" s="62">
        <v>59274316000467</v>
      </c>
      <c r="I6375" t="s">
        <v>869</v>
      </c>
      <c r="J6375">
        <v>11</v>
      </c>
      <c r="K6375">
        <v>45.24</v>
      </c>
    </row>
    <row r="6376" spans="1:11" x14ac:dyDescent="0.25">
      <c r="A6376" t="s">
        <v>6073</v>
      </c>
      <c r="B6376" t="str">
        <f>C6376&amp;"-"&amp;COUNTIF(C$2:C6376,C6376)</f>
        <v>82486-6</v>
      </c>
      <c r="C6376">
        <v>82486</v>
      </c>
      <c r="D6376" s="57">
        <v>45327</v>
      </c>
      <c r="E6376" s="84" t="str">
        <f>F6376&amp;"-"&amp;COUNTIF($F$2:F6376,F6376)</f>
        <v>ALPHA-6</v>
      </c>
      <c r="F6376" s="84" t="str">
        <f t="shared" si="213"/>
        <v>ALPHA</v>
      </c>
      <c r="G6376" t="s">
        <v>8629</v>
      </c>
      <c r="H6376" s="62">
        <v>59274316000467</v>
      </c>
      <c r="I6376" t="s">
        <v>869</v>
      </c>
      <c r="J6376">
        <v>22</v>
      </c>
      <c r="K6376">
        <v>578.21</v>
      </c>
    </row>
    <row r="6377" spans="1:11" x14ac:dyDescent="0.25">
      <c r="A6377" t="s">
        <v>6074</v>
      </c>
      <c r="B6377" t="str">
        <f>C6377&amp;"-"&amp;COUNTIF(C$2:C6377,C6377)</f>
        <v>82486-7</v>
      </c>
      <c r="C6377">
        <v>82486</v>
      </c>
      <c r="D6377" s="57">
        <v>45327</v>
      </c>
      <c r="E6377" s="84" t="str">
        <f>F6377&amp;"-"&amp;COUNTIF($F$2:F6377,F6377)</f>
        <v>ALPHA-7</v>
      </c>
      <c r="F6377" s="84" t="str">
        <f t="shared" si="213"/>
        <v>ALPHA</v>
      </c>
      <c r="G6377" t="s">
        <v>8629</v>
      </c>
      <c r="H6377" s="62">
        <v>59274316000467</v>
      </c>
      <c r="I6377" t="s">
        <v>869</v>
      </c>
      <c r="J6377">
        <v>8</v>
      </c>
      <c r="K6377">
        <v>130.43</v>
      </c>
    </row>
    <row r="6378" spans="1:11" x14ac:dyDescent="0.25">
      <c r="A6378" t="s">
        <v>6074</v>
      </c>
      <c r="B6378" t="str">
        <f>C6378&amp;"-"&amp;COUNTIF(C$2:C6378,C6378)</f>
        <v>82486-8</v>
      </c>
      <c r="C6378">
        <v>82486</v>
      </c>
      <c r="D6378" s="57">
        <v>45327</v>
      </c>
      <c r="E6378" s="84" t="str">
        <f>F6378&amp;"-"&amp;COUNTIF($F$2:F6378,F6378)</f>
        <v>ALPHA-8</v>
      </c>
      <c r="F6378" s="84" t="str">
        <f t="shared" si="213"/>
        <v>ALPHA</v>
      </c>
      <c r="G6378" t="s">
        <v>8629</v>
      </c>
      <c r="H6378" s="62">
        <v>59274316000467</v>
      </c>
      <c r="I6378" t="s">
        <v>869</v>
      </c>
      <c r="J6378">
        <v>8</v>
      </c>
      <c r="K6378">
        <v>32.9</v>
      </c>
    </row>
    <row r="6379" spans="1:11" x14ac:dyDescent="0.25">
      <c r="A6379" t="s">
        <v>6074</v>
      </c>
      <c r="B6379" t="str">
        <f>C6379&amp;"-"&amp;COUNTIF(C$2:C6379,C6379)</f>
        <v>82486-9</v>
      </c>
      <c r="C6379">
        <v>82486</v>
      </c>
      <c r="D6379" s="57">
        <v>45327</v>
      </c>
      <c r="E6379" s="84" t="str">
        <f>F6379&amp;"-"&amp;COUNTIF($F$2:F6379,F6379)</f>
        <v>ALPHA-9</v>
      </c>
      <c r="F6379" s="84" t="str">
        <f t="shared" si="213"/>
        <v>ALPHA</v>
      </c>
      <c r="G6379" t="s">
        <v>8629</v>
      </c>
      <c r="H6379" s="62">
        <v>59274316000467</v>
      </c>
      <c r="I6379" t="s">
        <v>869</v>
      </c>
      <c r="J6379">
        <v>8</v>
      </c>
      <c r="K6379">
        <v>210.26</v>
      </c>
    </row>
    <row r="6380" spans="1:11" x14ac:dyDescent="0.25">
      <c r="A6380" t="s">
        <v>6074</v>
      </c>
      <c r="B6380" t="str">
        <f>C6380&amp;"-"&amp;COUNTIF(C$2:C6380,C6380)</f>
        <v>82486-10</v>
      </c>
      <c r="C6380">
        <v>82486</v>
      </c>
      <c r="D6380" s="57">
        <v>45327</v>
      </c>
      <c r="E6380" s="84" t="str">
        <f>F6380&amp;"-"&amp;COUNTIF($F$2:F6380,F6380)</f>
        <v>ALPHA-10</v>
      </c>
      <c r="F6380" s="84" t="str">
        <f t="shared" si="213"/>
        <v>ALPHA</v>
      </c>
      <c r="G6380" t="s">
        <v>8629</v>
      </c>
      <c r="H6380" s="62">
        <v>59274316000467</v>
      </c>
      <c r="I6380" t="s">
        <v>869</v>
      </c>
      <c r="J6380">
        <v>8</v>
      </c>
      <c r="K6380">
        <v>64.62</v>
      </c>
    </row>
    <row r="6381" spans="1:11" x14ac:dyDescent="0.25">
      <c r="A6381" t="s">
        <v>6073</v>
      </c>
      <c r="B6381" t="str">
        <f>C6381&amp;"-"&amp;COUNTIF(C$2:C6381,C6381)</f>
        <v>82486-11</v>
      </c>
      <c r="C6381">
        <v>82486</v>
      </c>
      <c r="D6381" s="57">
        <v>45327</v>
      </c>
      <c r="E6381" s="84" t="str">
        <f>F6381&amp;"-"&amp;COUNTIF($F$2:F6381,F6381)</f>
        <v>ALPHA-11</v>
      </c>
      <c r="F6381" s="84" t="str">
        <f t="shared" si="213"/>
        <v>ALPHA</v>
      </c>
      <c r="G6381" t="s">
        <v>8629</v>
      </c>
      <c r="H6381" s="62">
        <v>59274316000467</v>
      </c>
      <c r="I6381" t="s">
        <v>869</v>
      </c>
      <c r="J6381">
        <v>18</v>
      </c>
      <c r="K6381">
        <v>293.47000000000003</v>
      </c>
    </row>
    <row r="6382" spans="1:11" x14ac:dyDescent="0.25">
      <c r="A6382" t="s">
        <v>6073</v>
      </c>
      <c r="B6382" t="str">
        <f>C6382&amp;"-"&amp;COUNTIF(C$2:C6382,C6382)</f>
        <v>82486-12</v>
      </c>
      <c r="C6382">
        <v>82486</v>
      </c>
      <c r="D6382" s="57">
        <v>45327</v>
      </c>
      <c r="E6382" s="84" t="str">
        <f>F6382&amp;"-"&amp;COUNTIF($F$2:F6382,F6382)</f>
        <v>ALPHA-12</v>
      </c>
      <c r="F6382" s="84" t="str">
        <f t="shared" si="213"/>
        <v>ALPHA</v>
      </c>
      <c r="G6382" t="s">
        <v>8629</v>
      </c>
      <c r="H6382" s="62">
        <v>59274316000467</v>
      </c>
      <c r="I6382" t="s">
        <v>869</v>
      </c>
      <c r="J6382">
        <v>18</v>
      </c>
      <c r="K6382">
        <v>74.03</v>
      </c>
    </row>
    <row r="6383" spans="1:11" x14ac:dyDescent="0.25">
      <c r="A6383" t="s">
        <v>6073</v>
      </c>
      <c r="B6383" t="str">
        <f>C6383&amp;"-"&amp;COUNTIF(C$2:C6383,C6383)</f>
        <v>82486-13</v>
      </c>
      <c r="C6383">
        <v>82486</v>
      </c>
      <c r="D6383" s="57">
        <v>45327</v>
      </c>
      <c r="E6383" s="84" t="str">
        <f>F6383&amp;"-"&amp;COUNTIF($F$2:F6383,F6383)</f>
        <v>ALPHA-13</v>
      </c>
      <c r="F6383" s="84" t="str">
        <f t="shared" si="213"/>
        <v>ALPHA</v>
      </c>
      <c r="G6383" t="s">
        <v>8629</v>
      </c>
      <c r="H6383" s="62">
        <v>59274316000467</v>
      </c>
      <c r="I6383" t="s">
        <v>869</v>
      </c>
      <c r="J6383">
        <v>1</v>
      </c>
      <c r="K6383">
        <v>8.08</v>
      </c>
    </row>
    <row r="6384" spans="1:11" x14ac:dyDescent="0.25">
      <c r="A6384" t="s">
        <v>6006</v>
      </c>
      <c r="B6384" t="str">
        <f>C6384&amp;"-"&amp;COUNTIF(C$2:C6384,C6384)</f>
        <v>82486-14</v>
      </c>
      <c r="C6384">
        <v>82486</v>
      </c>
      <c r="D6384" s="57">
        <v>45327</v>
      </c>
      <c r="E6384" s="84" t="str">
        <f>F6384&amp;"-"&amp;COUNTIF($F$2:F6384,F6384)</f>
        <v>ALPHA-14</v>
      </c>
      <c r="F6384" s="84" t="str">
        <f t="shared" si="213"/>
        <v>ALPHA</v>
      </c>
      <c r="G6384" t="s">
        <v>8629</v>
      </c>
      <c r="H6384" s="62">
        <v>59274316000467</v>
      </c>
      <c r="I6384" t="s">
        <v>869</v>
      </c>
      <c r="J6384">
        <v>49</v>
      </c>
      <c r="K6384">
        <v>189.58</v>
      </c>
    </row>
    <row r="6385" spans="1:11" x14ac:dyDescent="0.25">
      <c r="A6385" t="s">
        <v>6074</v>
      </c>
      <c r="B6385" t="str">
        <f>C6385&amp;"-"&amp;COUNTIF(C$2:C6385,C6385)</f>
        <v>82486-15</v>
      </c>
      <c r="C6385">
        <v>82486</v>
      </c>
      <c r="D6385" s="57">
        <v>45327</v>
      </c>
      <c r="E6385" s="84" t="str">
        <f>F6385&amp;"-"&amp;COUNTIF($F$2:F6385,F6385)</f>
        <v>ALPHA-15</v>
      </c>
      <c r="F6385" s="84" t="str">
        <f t="shared" si="213"/>
        <v>ALPHA</v>
      </c>
      <c r="G6385" t="s">
        <v>8629</v>
      </c>
      <c r="H6385" s="62">
        <v>59274316000467</v>
      </c>
      <c r="I6385" t="s">
        <v>869</v>
      </c>
      <c r="J6385">
        <v>9</v>
      </c>
      <c r="K6385">
        <v>236.54</v>
      </c>
    </row>
    <row r="6386" spans="1:11" x14ac:dyDescent="0.25">
      <c r="A6386" t="s">
        <v>6045</v>
      </c>
      <c r="B6386" t="str">
        <f>C6386&amp;"-"&amp;COUNTIF(C$2:C6386,C6386)</f>
        <v>82486-16</v>
      </c>
      <c r="C6386">
        <v>82486</v>
      </c>
      <c r="D6386" s="57">
        <v>45327</v>
      </c>
      <c r="E6386" s="84" t="str">
        <f>F6386&amp;"-"&amp;COUNTIF($F$2:F6386,F6386)</f>
        <v>ALPHA-16</v>
      </c>
      <c r="F6386" s="84" t="str">
        <f t="shared" si="213"/>
        <v>ALPHA</v>
      </c>
      <c r="G6386" t="s">
        <v>8629</v>
      </c>
      <c r="H6386" s="62">
        <v>59274316000467</v>
      </c>
      <c r="I6386" t="s">
        <v>869</v>
      </c>
      <c r="J6386">
        <v>3</v>
      </c>
      <c r="K6386">
        <v>48.91</v>
      </c>
    </row>
    <row r="6387" spans="1:11" x14ac:dyDescent="0.25">
      <c r="A6387" t="s">
        <v>6045</v>
      </c>
      <c r="B6387" t="str">
        <f>C6387&amp;"-"&amp;COUNTIF(C$2:C6387,C6387)</f>
        <v>82486-17</v>
      </c>
      <c r="C6387">
        <v>82486</v>
      </c>
      <c r="D6387" s="57">
        <v>45327</v>
      </c>
      <c r="E6387" s="84" t="str">
        <f>F6387&amp;"-"&amp;COUNTIF($F$2:F6387,F6387)</f>
        <v>ALPHA-17</v>
      </c>
      <c r="F6387" s="84" t="str">
        <f t="shared" si="213"/>
        <v>ALPHA</v>
      </c>
      <c r="G6387" t="s">
        <v>8629</v>
      </c>
      <c r="H6387" s="62">
        <v>59274316000467</v>
      </c>
      <c r="I6387" t="s">
        <v>869</v>
      </c>
      <c r="J6387">
        <v>3</v>
      </c>
      <c r="K6387">
        <v>12.34</v>
      </c>
    </row>
    <row r="6388" spans="1:11" x14ac:dyDescent="0.25">
      <c r="A6388" t="s">
        <v>6045</v>
      </c>
      <c r="B6388" t="str">
        <f>C6388&amp;"-"&amp;COUNTIF(C$2:C6388,C6388)</f>
        <v>82486-18</v>
      </c>
      <c r="C6388">
        <v>82486</v>
      </c>
      <c r="D6388" s="57">
        <v>45327</v>
      </c>
      <c r="E6388" s="84" t="str">
        <f>F6388&amp;"-"&amp;COUNTIF($F$2:F6388,F6388)</f>
        <v>ALPHA-18</v>
      </c>
      <c r="F6388" s="84" t="str">
        <f t="shared" si="213"/>
        <v>ALPHA</v>
      </c>
      <c r="G6388" t="s">
        <v>8629</v>
      </c>
      <c r="H6388" s="62">
        <v>59274316000467</v>
      </c>
      <c r="I6388" t="s">
        <v>869</v>
      </c>
      <c r="J6388">
        <v>6</v>
      </c>
      <c r="K6388">
        <v>392.66</v>
      </c>
    </row>
    <row r="6389" spans="1:11" x14ac:dyDescent="0.25">
      <c r="A6389" t="s">
        <v>5977</v>
      </c>
      <c r="B6389" t="str">
        <f>C6389&amp;"-"&amp;COUNTIF(C$2:C6389,C6389)</f>
        <v>33886-1</v>
      </c>
      <c r="C6389">
        <v>33886</v>
      </c>
      <c r="D6389" s="57">
        <v>45327</v>
      </c>
      <c r="E6389" s="84" t="str">
        <f>F6389&amp;"-"&amp;COUNTIF($F$2:F6389,F6389)</f>
        <v>WK-295</v>
      </c>
      <c r="F6389" s="84" t="str">
        <f t="shared" si="213"/>
        <v>WK</v>
      </c>
      <c r="G6389" t="s">
        <v>8586</v>
      </c>
      <c r="H6389" s="62">
        <v>97434047000103</v>
      </c>
      <c r="I6389" t="s">
        <v>4726</v>
      </c>
      <c r="J6389">
        <v>7.32</v>
      </c>
      <c r="K6389">
        <v>4860.8500000000004</v>
      </c>
    </row>
    <row r="6390" spans="1:11" x14ac:dyDescent="0.25">
      <c r="A6390" t="s">
        <v>5982</v>
      </c>
      <c r="B6390" t="str">
        <f>C6390&amp;"-"&amp;COUNTIF(C$2:C6390,C6390)</f>
        <v>33897-1</v>
      </c>
      <c r="C6390">
        <v>33897</v>
      </c>
      <c r="D6390" s="57">
        <v>45327</v>
      </c>
      <c r="E6390" s="84" t="str">
        <f>F6390&amp;"-"&amp;COUNTIF($F$2:F6390,F6390)</f>
        <v>WK-296</v>
      </c>
      <c r="F6390" s="84" t="str">
        <f t="shared" si="213"/>
        <v>WK</v>
      </c>
      <c r="G6390" t="s">
        <v>8586</v>
      </c>
      <c r="H6390" s="62">
        <v>97434047000103</v>
      </c>
      <c r="I6390" t="s">
        <v>4726</v>
      </c>
      <c r="J6390">
        <v>14.88</v>
      </c>
      <c r="K6390">
        <v>36483.379999999997</v>
      </c>
    </row>
    <row r="6391" spans="1:11" x14ac:dyDescent="0.25">
      <c r="A6391" t="s">
        <v>5987</v>
      </c>
      <c r="B6391" t="str">
        <f>C6391&amp;"-"&amp;COUNTIF(C$2:C6391,C6391)</f>
        <v>33958-1</v>
      </c>
      <c r="C6391">
        <v>33958</v>
      </c>
      <c r="D6391" s="57">
        <v>45328</v>
      </c>
      <c r="E6391" s="84" t="str">
        <f>F6391&amp;"-"&amp;COUNTIF($F$2:F6391,F6391)</f>
        <v>WK-297</v>
      </c>
      <c r="F6391" s="84" t="str">
        <f t="shared" si="213"/>
        <v>WK</v>
      </c>
      <c r="G6391" t="s">
        <v>8586</v>
      </c>
      <c r="H6391" s="62">
        <v>97434047000103</v>
      </c>
      <c r="I6391" t="s">
        <v>5984</v>
      </c>
      <c r="J6391">
        <v>36</v>
      </c>
      <c r="K6391">
        <v>8549.2800000000007</v>
      </c>
    </row>
    <row r="6392" spans="1:11" x14ac:dyDescent="0.25">
      <c r="A6392" t="s">
        <v>5989</v>
      </c>
      <c r="B6392" t="str">
        <f>C6392&amp;"-"&amp;COUNTIF(C$2:C6392,C6392)</f>
        <v>33958-2</v>
      </c>
      <c r="C6392">
        <v>33958</v>
      </c>
      <c r="D6392" s="57">
        <v>45328</v>
      </c>
      <c r="E6392" s="84" t="str">
        <f>F6392&amp;"-"&amp;COUNTIF($F$2:F6392,F6392)</f>
        <v>WK-298</v>
      </c>
      <c r="F6392" s="84" t="str">
        <f t="shared" si="213"/>
        <v>WK</v>
      </c>
      <c r="G6392" t="s">
        <v>8586</v>
      </c>
      <c r="H6392" s="62">
        <v>97434047000103</v>
      </c>
      <c r="I6392" t="s">
        <v>5984</v>
      </c>
      <c r="J6392">
        <v>6</v>
      </c>
      <c r="K6392">
        <v>828.18</v>
      </c>
    </row>
    <row r="6393" spans="1:11" x14ac:dyDescent="0.25">
      <c r="A6393" t="s">
        <v>5989</v>
      </c>
      <c r="B6393" t="str">
        <f>C6393&amp;"-"&amp;COUNTIF(C$2:C6393,C6393)</f>
        <v>33958-3</v>
      </c>
      <c r="C6393">
        <v>33958</v>
      </c>
      <c r="D6393" s="57">
        <v>45328</v>
      </c>
      <c r="E6393" s="84" t="str">
        <f>F6393&amp;"-"&amp;COUNTIF($F$2:F6393,F6393)</f>
        <v>WK-299</v>
      </c>
      <c r="F6393" s="84" t="str">
        <f t="shared" si="213"/>
        <v>WK</v>
      </c>
      <c r="G6393" t="s">
        <v>8586</v>
      </c>
      <c r="H6393" s="62">
        <v>97434047000103</v>
      </c>
      <c r="I6393" t="s">
        <v>5984</v>
      </c>
      <c r="J6393">
        <v>60</v>
      </c>
      <c r="K6393">
        <v>53164.800000000003</v>
      </c>
    </row>
    <row r="6394" spans="1:11" x14ac:dyDescent="0.25">
      <c r="A6394" t="s">
        <v>5989</v>
      </c>
      <c r="B6394" t="str">
        <f>C6394&amp;"-"&amp;COUNTIF(C$2:C6394,C6394)</f>
        <v>33958-4</v>
      </c>
      <c r="C6394">
        <v>33958</v>
      </c>
      <c r="D6394" s="57">
        <v>45328</v>
      </c>
      <c r="E6394" s="84" t="str">
        <f>F6394&amp;"-"&amp;COUNTIF($F$2:F6394,F6394)</f>
        <v>WK-300</v>
      </c>
      <c r="F6394" s="84" t="str">
        <f t="shared" si="213"/>
        <v>WK</v>
      </c>
      <c r="G6394" t="s">
        <v>8586</v>
      </c>
      <c r="H6394" s="62">
        <v>97434047000103</v>
      </c>
      <c r="I6394" t="s">
        <v>5984</v>
      </c>
      <c r="J6394">
        <v>144</v>
      </c>
      <c r="K6394">
        <v>53078.400000000001</v>
      </c>
    </row>
    <row r="6395" spans="1:11" x14ac:dyDescent="0.25">
      <c r="A6395" t="s">
        <v>5997</v>
      </c>
      <c r="B6395" t="str">
        <f>C6395&amp;"-"&amp;COUNTIF(C$2:C6395,C6395)</f>
        <v>33960-1</v>
      </c>
      <c r="C6395">
        <v>33960</v>
      </c>
      <c r="D6395" s="57">
        <v>45328</v>
      </c>
      <c r="E6395" s="84" t="str">
        <f>F6395&amp;"-"&amp;COUNTIF($F$2:F6395,F6395)</f>
        <v>WK-301</v>
      </c>
      <c r="F6395" s="84" t="str">
        <f t="shared" si="213"/>
        <v>WK</v>
      </c>
      <c r="G6395" t="s">
        <v>8586</v>
      </c>
      <c r="H6395" s="62">
        <v>97434047000103</v>
      </c>
      <c r="I6395" t="s">
        <v>5984</v>
      </c>
      <c r="J6395">
        <v>12</v>
      </c>
      <c r="K6395">
        <v>8112</v>
      </c>
    </row>
    <row r="6396" spans="1:11" x14ac:dyDescent="0.25">
      <c r="A6396" t="s">
        <v>6002</v>
      </c>
      <c r="B6396" t="str">
        <f>C6396&amp;"-"&amp;COUNTIF(C$2:C6396,C6396)</f>
        <v>416-1</v>
      </c>
      <c r="C6396">
        <v>416</v>
      </c>
      <c r="D6396" s="57">
        <v>45329</v>
      </c>
      <c r="E6396" s="84" t="str">
        <f>F6396&amp;"-"&amp;COUNTIF($F$2:F6396,F6396)</f>
        <v>ENIGMA-12</v>
      </c>
      <c r="F6396" s="84" t="str">
        <f t="shared" si="213"/>
        <v>ENIGMA</v>
      </c>
      <c r="G6396" t="s">
        <v>8595</v>
      </c>
      <c r="H6396" s="62">
        <v>10371253000125</v>
      </c>
      <c r="I6396" t="s">
        <v>30</v>
      </c>
      <c r="J6396">
        <v>2770</v>
      </c>
      <c r="K6396">
        <v>80053</v>
      </c>
    </row>
    <row r="6397" spans="1:11" x14ac:dyDescent="0.25">
      <c r="A6397" t="s">
        <v>5989</v>
      </c>
      <c r="B6397" t="str">
        <f>C6397&amp;"-"&amp;COUNTIF(C$2:C6397,C6397)</f>
        <v>33985-1</v>
      </c>
      <c r="C6397">
        <v>33985</v>
      </c>
      <c r="D6397" s="57">
        <v>45329</v>
      </c>
      <c r="E6397" s="84" t="str">
        <f>F6397&amp;"-"&amp;COUNTIF($F$2:F6397,F6397)</f>
        <v>WK-302</v>
      </c>
      <c r="F6397" s="84" t="str">
        <f t="shared" si="213"/>
        <v>WK</v>
      </c>
      <c r="G6397" t="s">
        <v>8586</v>
      </c>
      <c r="H6397" s="62">
        <v>97434047000103</v>
      </c>
      <c r="I6397" t="s">
        <v>5984</v>
      </c>
      <c r="J6397">
        <v>30</v>
      </c>
      <c r="K6397">
        <v>11058</v>
      </c>
    </row>
    <row r="6398" spans="1:11" x14ac:dyDescent="0.25">
      <c r="A6398" t="s">
        <v>5983</v>
      </c>
      <c r="B6398" t="str">
        <f>C6398&amp;"-"&amp;COUNTIF(C$2:C6398,C6398)</f>
        <v>33985-2</v>
      </c>
      <c r="C6398">
        <v>33985</v>
      </c>
      <c r="D6398" s="57">
        <v>45329</v>
      </c>
      <c r="E6398" s="84" t="str">
        <f>F6398&amp;"-"&amp;COUNTIF($F$2:F6398,F6398)</f>
        <v>WK-303</v>
      </c>
      <c r="F6398" s="84" t="str">
        <f t="shared" si="213"/>
        <v>WK</v>
      </c>
      <c r="G6398" t="s">
        <v>8586</v>
      </c>
      <c r="H6398" s="62">
        <v>97434047000103</v>
      </c>
      <c r="I6398" t="s">
        <v>5984</v>
      </c>
      <c r="J6398">
        <v>66</v>
      </c>
      <c r="K6398">
        <v>3210.24</v>
      </c>
    </row>
    <row r="6399" spans="1:11" x14ac:dyDescent="0.25">
      <c r="A6399" t="s">
        <v>6026</v>
      </c>
      <c r="B6399" t="str">
        <f>C6399&amp;"-"&amp;COUNTIF(C$2:C6399,C6399)</f>
        <v>7-1</v>
      </c>
      <c r="C6399">
        <v>7</v>
      </c>
      <c r="D6399" s="57">
        <v>45330</v>
      </c>
      <c r="E6399" s="84" t="str">
        <f>F6399&amp;"-"&amp;COUNTIF($F$2:F6399,F6399)</f>
        <v>RMO-5</v>
      </c>
      <c r="F6399" s="84" t="str">
        <f t="shared" si="213"/>
        <v>RMO</v>
      </c>
      <c r="G6399" t="s">
        <v>8626</v>
      </c>
      <c r="H6399" s="62">
        <v>42623046000107</v>
      </c>
      <c r="I6399" t="s">
        <v>869</v>
      </c>
      <c r="J6399">
        <v>4205</v>
      </c>
      <c r="K6399">
        <v>3574.25</v>
      </c>
    </row>
    <row r="6400" spans="1:11" x14ac:dyDescent="0.25">
      <c r="A6400" t="s">
        <v>5979</v>
      </c>
      <c r="B6400" t="str">
        <f>C6400&amp;"-"&amp;COUNTIF(C$2:C6400,C6400)</f>
        <v>34066-1</v>
      </c>
      <c r="C6400">
        <v>34066</v>
      </c>
      <c r="D6400" s="57">
        <v>45330</v>
      </c>
      <c r="E6400" s="84" t="str">
        <f>F6400&amp;"-"&amp;COUNTIF($F$2:F6400,F6400)</f>
        <v>WK-304</v>
      </c>
      <c r="F6400" s="84" t="str">
        <f t="shared" si="213"/>
        <v>WK</v>
      </c>
      <c r="G6400" t="s">
        <v>8586</v>
      </c>
      <c r="H6400" s="62">
        <v>97434047000103</v>
      </c>
      <c r="I6400" t="s">
        <v>4726</v>
      </c>
      <c r="J6400">
        <v>50.4</v>
      </c>
      <c r="K6400">
        <v>22478.400000000001</v>
      </c>
    </row>
    <row r="6401" spans="1:11" x14ac:dyDescent="0.25">
      <c r="A6401" t="s">
        <v>5978</v>
      </c>
      <c r="B6401" t="str">
        <f>C6401&amp;"-"&amp;COUNTIF(C$2:C6401,C6401)</f>
        <v>34066-2</v>
      </c>
      <c r="C6401">
        <v>34066</v>
      </c>
      <c r="D6401" s="57">
        <v>45330</v>
      </c>
      <c r="E6401" s="84" t="str">
        <f>F6401&amp;"-"&amp;COUNTIF($F$2:F6401,F6401)</f>
        <v>WK-305</v>
      </c>
      <c r="F6401" s="84" t="str">
        <f t="shared" si="213"/>
        <v>WK</v>
      </c>
      <c r="G6401" t="s">
        <v>8586</v>
      </c>
      <c r="H6401" s="62">
        <v>97434047000103</v>
      </c>
      <c r="I6401" t="s">
        <v>4726</v>
      </c>
      <c r="J6401">
        <v>39.6</v>
      </c>
      <c r="K6401">
        <v>14905.04</v>
      </c>
    </row>
    <row r="6402" spans="1:11" x14ac:dyDescent="0.25">
      <c r="A6402" t="s">
        <v>5978</v>
      </c>
      <c r="B6402" t="str">
        <f>C6402&amp;"-"&amp;COUNTIF(C$2:C6402,C6402)</f>
        <v>34066-3</v>
      </c>
      <c r="C6402">
        <v>34066</v>
      </c>
      <c r="D6402" s="57">
        <v>45330</v>
      </c>
      <c r="E6402" s="84" t="str">
        <f>F6402&amp;"-"&amp;COUNTIF($F$2:F6402,F6402)</f>
        <v>WK-306</v>
      </c>
      <c r="F6402" s="84" t="str">
        <f t="shared" si="213"/>
        <v>WK</v>
      </c>
      <c r="G6402" t="s">
        <v>8586</v>
      </c>
      <c r="H6402" s="62">
        <v>97434047000103</v>
      </c>
      <c r="I6402" t="s">
        <v>4726</v>
      </c>
      <c r="J6402">
        <v>57.6</v>
      </c>
      <c r="K6402">
        <v>28311.55</v>
      </c>
    </row>
    <row r="6403" spans="1:11" x14ac:dyDescent="0.25">
      <c r="A6403" t="s">
        <v>5977</v>
      </c>
      <c r="B6403" t="str">
        <f>C6403&amp;"-"&amp;COUNTIF(C$2:C6403,C6403)</f>
        <v>34066-4</v>
      </c>
      <c r="C6403">
        <v>34066</v>
      </c>
      <c r="D6403" s="57">
        <v>45330</v>
      </c>
      <c r="E6403" s="84" t="str">
        <f>F6403&amp;"-"&amp;COUNTIF($F$2:F6403,F6403)</f>
        <v>WK-307</v>
      </c>
      <c r="F6403" s="84" t="str">
        <f t="shared" ref="F6403:F6466" si="214">LEFT(G6403,SEARCH(" ",G6403)-1)</f>
        <v>WK</v>
      </c>
      <c r="G6403" t="s">
        <v>8586</v>
      </c>
      <c r="H6403" s="62">
        <v>97434047000103</v>
      </c>
      <c r="I6403" t="s">
        <v>4726</v>
      </c>
      <c r="J6403">
        <v>7.32</v>
      </c>
      <c r="K6403">
        <v>9860.77</v>
      </c>
    </row>
    <row r="6404" spans="1:11" x14ac:dyDescent="0.25">
      <c r="A6404" t="s">
        <v>5977</v>
      </c>
      <c r="B6404" t="str">
        <f>C6404&amp;"-"&amp;COUNTIF(C$2:C6404,C6404)</f>
        <v>34066-5</v>
      </c>
      <c r="C6404">
        <v>34066</v>
      </c>
      <c r="D6404" s="57">
        <v>45330</v>
      </c>
      <c r="E6404" s="84" t="str">
        <f>F6404&amp;"-"&amp;COUNTIF($F$2:F6404,F6404)</f>
        <v>WK-308</v>
      </c>
      <c r="F6404" s="84" t="str">
        <f t="shared" si="214"/>
        <v>WK</v>
      </c>
      <c r="G6404" t="s">
        <v>8586</v>
      </c>
      <c r="H6404" s="62">
        <v>97434047000103</v>
      </c>
      <c r="I6404" t="s">
        <v>4726</v>
      </c>
      <c r="J6404">
        <v>7.32</v>
      </c>
      <c r="K6404">
        <v>20027.52</v>
      </c>
    </row>
    <row r="6405" spans="1:11" x14ac:dyDescent="0.25">
      <c r="A6405" t="s">
        <v>5977</v>
      </c>
      <c r="B6405" t="str">
        <f>C6405&amp;"-"&amp;COUNTIF(C$2:C6405,C6405)</f>
        <v>34066-6</v>
      </c>
      <c r="C6405">
        <v>34066</v>
      </c>
      <c r="D6405" s="57">
        <v>45330</v>
      </c>
      <c r="E6405" s="84" t="str">
        <f>F6405&amp;"-"&amp;COUNTIF($F$2:F6405,F6405)</f>
        <v>WK-309</v>
      </c>
      <c r="F6405" s="84" t="str">
        <f t="shared" si="214"/>
        <v>WK</v>
      </c>
      <c r="G6405" t="s">
        <v>8586</v>
      </c>
      <c r="H6405" s="62">
        <v>97434047000103</v>
      </c>
      <c r="I6405" t="s">
        <v>4726</v>
      </c>
      <c r="J6405">
        <v>7.2</v>
      </c>
      <c r="K6405">
        <v>5839.2</v>
      </c>
    </row>
    <row r="6406" spans="1:11" x14ac:dyDescent="0.25">
      <c r="A6406" t="s">
        <v>5983</v>
      </c>
      <c r="B6406" t="str">
        <f>C6406&amp;"-"&amp;COUNTIF(C$2:C6406,C6406)</f>
        <v>34068-1</v>
      </c>
      <c r="C6406">
        <v>34068</v>
      </c>
      <c r="D6406" s="57">
        <v>45330</v>
      </c>
      <c r="E6406" s="84" t="str">
        <f>F6406&amp;"-"&amp;COUNTIF($F$2:F6406,F6406)</f>
        <v>WK-310</v>
      </c>
      <c r="F6406" s="84" t="str">
        <f t="shared" si="214"/>
        <v>WK</v>
      </c>
      <c r="G6406" t="s">
        <v>8586</v>
      </c>
      <c r="H6406" s="62">
        <v>97434047000103</v>
      </c>
      <c r="I6406" t="s">
        <v>5984</v>
      </c>
      <c r="J6406">
        <v>48</v>
      </c>
      <c r="K6406">
        <v>838.08</v>
      </c>
    </row>
    <row r="6407" spans="1:11" x14ac:dyDescent="0.25">
      <c r="A6407" t="s">
        <v>5983</v>
      </c>
      <c r="B6407" t="str">
        <f>C6407&amp;"-"&amp;COUNTIF(C$2:C6407,C6407)</f>
        <v>34068-2</v>
      </c>
      <c r="C6407">
        <v>34068</v>
      </c>
      <c r="D6407" s="57">
        <v>45330</v>
      </c>
      <c r="E6407" s="84" t="str">
        <f>F6407&amp;"-"&amp;COUNTIF($F$2:F6407,F6407)</f>
        <v>WK-311</v>
      </c>
      <c r="F6407" s="84" t="str">
        <f t="shared" si="214"/>
        <v>WK</v>
      </c>
      <c r="G6407" t="s">
        <v>8586</v>
      </c>
      <c r="H6407" s="62">
        <v>97434047000103</v>
      </c>
      <c r="I6407" t="s">
        <v>5984</v>
      </c>
      <c r="J6407">
        <v>24</v>
      </c>
      <c r="K6407">
        <v>1536.48</v>
      </c>
    </row>
    <row r="6408" spans="1:11" x14ac:dyDescent="0.25">
      <c r="A6408" t="s">
        <v>5986</v>
      </c>
      <c r="B6408" t="str">
        <f>C6408&amp;"-"&amp;COUNTIF(C$2:C6408,C6408)</f>
        <v>34068-3</v>
      </c>
      <c r="C6408">
        <v>34068</v>
      </c>
      <c r="D6408" s="57">
        <v>45330</v>
      </c>
      <c r="E6408" s="84" t="str">
        <f>F6408&amp;"-"&amp;COUNTIF($F$2:F6408,F6408)</f>
        <v>WK-312</v>
      </c>
      <c r="F6408" s="84" t="str">
        <f t="shared" si="214"/>
        <v>WK</v>
      </c>
      <c r="G6408" t="s">
        <v>8586</v>
      </c>
      <c r="H6408" s="62">
        <v>97434047000103</v>
      </c>
      <c r="I6408" t="s">
        <v>5984</v>
      </c>
      <c r="J6408">
        <v>54</v>
      </c>
      <c r="K6408">
        <v>497.88</v>
      </c>
    </row>
    <row r="6409" spans="1:11" x14ac:dyDescent="0.25">
      <c r="A6409" t="s">
        <v>5983</v>
      </c>
      <c r="B6409" t="str">
        <f>C6409&amp;"-"&amp;COUNTIF(C$2:C6409,C6409)</f>
        <v>34068-4</v>
      </c>
      <c r="C6409">
        <v>34068</v>
      </c>
      <c r="D6409" s="57">
        <v>45330</v>
      </c>
      <c r="E6409" s="84" t="str">
        <f>F6409&amp;"-"&amp;COUNTIF($F$2:F6409,F6409)</f>
        <v>WK-313</v>
      </c>
      <c r="F6409" s="84" t="str">
        <f t="shared" si="214"/>
        <v>WK</v>
      </c>
      <c r="G6409" t="s">
        <v>8586</v>
      </c>
      <c r="H6409" s="62">
        <v>97434047000103</v>
      </c>
      <c r="I6409" t="s">
        <v>5984</v>
      </c>
      <c r="J6409">
        <v>132</v>
      </c>
      <c r="K6409">
        <v>3072.96</v>
      </c>
    </row>
    <row r="6410" spans="1:11" x14ac:dyDescent="0.25">
      <c r="A6410" t="s">
        <v>5986</v>
      </c>
      <c r="B6410" t="str">
        <f>C6410&amp;"-"&amp;COUNTIF(C$2:C6410,C6410)</f>
        <v>34068-5</v>
      </c>
      <c r="C6410">
        <v>34068</v>
      </c>
      <c r="D6410" s="57">
        <v>45330</v>
      </c>
      <c r="E6410" s="84" t="str">
        <f>F6410&amp;"-"&amp;COUNTIF($F$2:F6410,F6410)</f>
        <v>WK-314</v>
      </c>
      <c r="F6410" s="84" t="str">
        <f t="shared" si="214"/>
        <v>WK</v>
      </c>
      <c r="G6410" t="s">
        <v>8586</v>
      </c>
      <c r="H6410" s="62">
        <v>97434047000103</v>
      </c>
      <c r="I6410" t="s">
        <v>5984</v>
      </c>
      <c r="J6410">
        <v>78</v>
      </c>
      <c r="K6410">
        <v>948.48</v>
      </c>
    </row>
    <row r="6411" spans="1:11" x14ac:dyDescent="0.25">
      <c r="A6411" t="s">
        <v>5983</v>
      </c>
      <c r="B6411" t="str">
        <f>C6411&amp;"-"&amp;COUNTIF(C$2:C6411,C6411)</f>
        <v>34068-6</v>
      </c>
      <c r="C6411">
        <v>34068</v>
      </c>
      <c r="D6411" s="57">
        <v>45330</v>
      </c>
      <c r="E6411" s="84" t="str">
        <f>F6411&amp;"-"&amp;COUNTIF($F$2:F6411,F6411)</f>
        <v>WK-315</v>
      </c>
      <c r="F6411" s="84" t="str">
        <f t="shared" si="214"/>
        <v>WK</v>
      </c>
      <c r="G6411" t="s">
        <v>8586</v>
      </c>
      <c r="H6411" s="62">
        <v>97434047000103</v>
      </c>
      <c r="I6411" t="s">
        <v>5984</v>
      </c>
      <c r="J6411">
        <v>84</v>
      </c>
      <c r="K6411">
        <v>2525.88</v>
      </c>
    </row>
    <row r="6412" spans="1:11" x14ac:dyDescent="0.25">
      <c r="A6412" t="s">
        <v>6075</v>
      </c>
      <c r="B6412" t="str">
        <f>C6412&amp;"-"&amp;COUNTIF(C$2:C6412,C6412)</f>
        <v>34068-7</v>
      </c>
      <c r="C6412">
        <v>34068</v>
      </c>
      <c r="D6412" s="57">
        <v>45330</v>
      </c>
      <c r="E6412" s="84" t="str">
        <f>F6412&amp;"-"&amp;COUNTIF($F$2:F6412,F6412)</f>
        <v>WK-316</v>
      </c>
      <c r="F6412" s="84" t="str">
        <f t="shared" si="214"/>
        <v>WK</v>
      </c>
      <c r="G6412" t="s">
        <v>8586</v>
      </c>
      <c r="H6412" s="62">
        <v>97434047000103</v>
      </c>
      <c r="I6412" t="s">
        <v>5984</v>
      </c>
      <c r="J6412">
        <v>24</v>
      </c>
      <c r="K6412">
        <v>109.44</v>
      </c>
    </row>
    <row r="6413" spans="1:11" x14ac:dyDescent="0.25">
      <c r="A6413" t="s">
        <v>5986</v>
      </c>
      <c r="B6413" t="str">
        <f>C6413&amp;"-"&amp;COUNTIF(C$2:C6413,C6413)</f>
        <v>34068-8</v>
      </c>
      <c r="C6413">
        <v>34068</v>
      </c>
      <c r="D6413" s="57">
        <v>45330</v>
      </c>
      <c r="E6413" s="84" t="str">
        <f>F6413&amp;"-"&amp;COUNTIF($F$2:F6413,F6413)</f>
        <v>WK-317</v>
      </c>
      <c r="F6413" s="84" t="str">
        <f t="shared" si="214"/>
        <v>WK</v>
      </c>
      <c r="G6413" t="s">
        <v>8586</v>
      </c>
      <c r="H6413" s="62">
        <v>97434047000103</v>
      </c>
      <c r="I6413" t="s">
        <v>5984</v>
      </c>
      <c r="J6413">
        <v>36</v>
      </c>
      <c r="K6413">
        <v>586.79999999999995</v>
      </c>
    </row>
    <row r="6414" spans="1:11" x14ac:dyDescent="0.25">
      <c r="A6414" t="s">
        <v>5985</v>
      </c>
      <c r="B6414" t="str">
        <f>C6414&amp;"-"&amp;COUNTIF(C$2:C6414,C6414)</f>
        <v>34070-1</v>
      </c>
      <c r="C6414">
        <v>34070</v>
      </c>
      <c r="D6414" s="57">
        <v>45330</v>
      </c>
      <c r="E6414" s="84" t="str">
        <f>F6414&amp;"-"&amp;COUNTIF($F$2:F6414,F6414)</f>
        <v>WK-318</v>
      </c>
      <c r="F6414" s="84" t="str">
        <f t="shared" si="214"/>
        <v>WK</v>
      </c>
      <c r="G6414" t="s">
        <v>8586</v>
      </c>
      <c r="H6414" s="62">
        <v>97434047000103</v>
      </c>
      <c r="I6414" t="s">
        <v>5984</v>
      </c>
      <c r="J6414">
        <v>24</v>
      </c>
      <c r="K6414">
        <v>3214.8</v>
      </c>
    </row>
    <row r="6415" spans="1:11" x14ac:dyDescent="0.25">
      <c r="A6415" t="s">
        <v>5989</v>
      </c>
      <c r="B6415" t="str">
        <f>C6415&amp;"-"&amp;COUNTIF(C$2:C6415,C6415)</f>
        <v>34075-1</v>
      </c>
      <c r="C6415">
        <v>34075</v>
      </c>
      <c r="D6415" s="57">
        <v>45330</v>
      </c>
      <c r="E6415" s="84" t="str">
        <f>F6415&amp;"-"&amp;COUNTIF($F$2:F6415,F6415)</f>
        <v>WK-319</v>
      </c>
      <c r="F6415" s="84" t="str">
        <f t="shared" si="214"/>
        <v>WK</v>
      </c>
      <c r="G6415" t="s">
        <v>8586</v>
      </c>
      <c r="H6415" s="62">
        <v>97434047000103</v>
      </c>
      <c r="I6415" t="s">
        <v>5984</v>
      </c>
      <c r="J6415">
        <v>30</v>
      </c>
      <c r="K6415">
        <v>7020</v>
      </c>
    </row>
    <row r="6416" spans="1:11" x14ac:dyDescent="0.25">
      <c r="A6416" t="s">
        <v>6002</v>
      </c>
      <c r="B6416" t="str">
        <f>C6416&amp;"-"&amp;COUNTIF(C$2:C6416,C6416)</f>
        <v>417-1</v>
      </c>
      <c r="C6416">
        <v>417</v>
      </c>
      <c r="D6416" s="57">
        <v>45331</v>
      </c>
      <c r="E6416" s="84" t="str">
        <f>F6416&amp;"-"&amp;COUNTIF($F$2:F6416,F6416)</f>
        <v>ENIGMA-13</v>
      </c>
      <c r="F6416" s="84" t="str">
        <f t="shared" si="214"/>
        <v>ENIGMA</v>
      </c>
      <c r="G6416" t="s">
        <v>8595</v>
      </c>
      <c r="H6416" s="62">
        <v>10371253000125</v>
      </c>
      <c r="I6416" t="s">
        <v>30</v>
      </c>
      <c r="J6416">
        <v>2280</v>
      </c>
      <c r="K6416">
        <v>65892</v>
      </c>
    </row>
    <row r="6417" spans="1:11" x14ac:dyDescent="0.25">
      <c r="A6417" t="s">
        <v>6002</v>
      </c>
      <c r="B6417" t="str">
        <f>C6417&amp;"-"&amp;COUNTIF(C$2:C6417,C6417)</f>
        <v>418-1</v>
      </c>
      <c r="C6417">
        <v>418</v>
      </c>
      <c r="D6417" s="57">
        <v>45331</v>
      </c>
      <c r="E6417" s="84" t="str">
        <f>F6417&amp;"-"&amp;COUNTIF($F$2:F6417,F6417)</f>
        <v>ENIGMA-14</v>
      </c>
      <c r="F6417" s="84" t="str">
        <f t="shared" si="214"/>
        <v>ENIGMA</v>
      </c>
      <c r="G6417" t="s">
        <v>8595</v>
      </c>
      <c r="H6417" s="62">
        <v>10371253000125</v>
      </c>
      <c r="I6417" t="s">
        <v>30</v>
      </c>
      <c r="J6417">
        <v>7800</v>
      </c>
      <c r="K6417">
        <v>225420</v>
      </c>
    </row>
    <row r="6418" spans="1:11" x14ac:dyDescent="0.25">
      <c r="A6418" t="s">
        <v>6030</v>
      </c>
      <c r="B6418" t="str">
        <f>C6418&amp;"-"&amp;COUNTIF(C$2:C6418,C6418)</f>
        <v>22544-1</v>
      </c>
      <c r="C6418">
        <v>22544</v>
      </c>
      <c r="D6418" s="57">
        <v>45331</v>
      </c>
      <c r="E6418" s="84" t="str">
        <f>F6418&amp;"-"&amp;COUNTIF($F$2:F6418,F6418)</f>
        <v>SIGA-22</v>
      </c>
      <c r="F6418" s="84" t="str">
        <f t="shared" si="214"/>
        <v>SIGA</v>
      </c>
      <c r="G6418" t="s">
        <v>8606</v>
      </c>
      <c r="H6418" s="62">
        <v>866937000144</v>
      </c>
      <c r="I6418" t="s">
        <v>5984</v>
      </c>
      <c r="J6418">
        <v>24</v>
      </c>
      <c r="K6418">
        <v>828</v>
      </c>
    </row>
    <row r="6419" spans="1:11" x14ac:dyDescent="0.25">
      <c r="A6419" t="s">
        <v>6026</v>
      </c>
      <c r="B6419" t="str">
        <f>C6419&amp;"-"&amp;COUNTIF(C$2:C6419,C6419)</f>
        <v>22544-2</v>
      </c>
      <c r="C6419">
        <v>22544</v>
      </c>
      <c r="D6419" s="57">
        <v>45331</v>
      </c>
      <c r="E6419" s="84" t="str">
        <f>F6419&amp;"-"&amp;COUNTIF($F$2:F6419,F6419)</f>
        <v>SIGA-23</v>
      </c>
      <c r="F6419" s="84" t="str">
        <f t="shared" si="214"/>
        <v>SIGA</v>
      </c>
      <c r="G6419" t="s">
        <v>8606</v>
      </c>
      <c r="H6419" s="62">
        <v>866937000144</v>
      </c>
      <c r="I6419" t="s">
        <v>5984</v>
      </c>
      <c r="J6419">
        <v>6</v>
      </c>
      <c r="K6419">
        <v>1425</v>
      </c>
    </row>
    <row r="6420" spans="1:11" x14ac:dyDescent="0.25">
      <c r="A6420" t="s">
        <v>6076</v>
      </c>
      <c r="B6420" t="str">
        <f>C6420&amp;"-"&amp;COUNTIF(C$2:C6420,C6420)</f>
        <v>22544-3</v>
      </c>
      <c r="C6420">
        <v>22544</v>
      </c>
      <c r="D6420" s="57">
        <v>45331</v>
      </c>
      <c r="E6420" s="84" t="str">
        <f>F6420&amp;"-"&amp;COUNTIF($F$2:F6420,F6420)</f>
        <v>SIGA-24</v>
      </c>
      <c r="F6420" s="84" t="str">
        <f t="shared" si="214"/>
        <v>SIGA</v>
      </c>
      <c r="G6420" t="s">
        <v>8606</v>
      </c>
      <c r="H6420" s="62">
        <v>866937000144</v>
      </c>
      <c r="I6420" t="s">
        <v>5984</v>
      </c>
      <c r="J6420">
        <v>18</v>
      </c>
      <c r="K6420">
        <v>1090.08</v>
      </c>
    </row>
    <row r="6421" spans="1:11" x14ac:dyDescent="0.25">
      <c r="A6421" t="s">
        <v>6026</v>
      </c>
      <c r="B6421" t="str">
        <f>C6421&amp;"-"&amp;COUNTIF(C$2:C6421,C6421)</f>
        <v>22544-4</v>
      </c>
      <c r="C6421">
        <v>22544</v>
      </c>
      <c r="D6421" s="57">
        <v>45331</v>
      </c>
      <c r="E6421" s="84" t="str">
        <f>F6421&amp;"-"&amp;COUNTIF($F$2:F6421,F6421)</f>
        <v>SIGA-25</v>
      </c>
      <c r="F6421" s="84" t="str">
        <f t="shared" si="214"/>
        <v>SIGA</v>
      </c>
      <c r="G6421" t="s">
        <v>8606</v>
      </c>
      <c r="H6421" s="62">
        <v>866937000144</v>
      </c>
      <c r="I6421" t="s">
        <v>5984</v>
      </c>
      <c r="J6421">
        <v>36</v>
      </c>
      <c r="K6421">
        <v>3636</v>
      </c>
    </row>
    <row r="6422" spans="1:11" x14ac:dyDescent="0.25">
      <c r="A6422" t="s">
        <v>6026</v>
      </c>
      <c r="B6422" t="str">
        <f>C6422&amp;"-"&amp;COUNTIF(C$2:C6422,C6422)</f>
        <v>22544-5</v>
      </c>
      <c r="C6422">
        <v>22544</v>
      </c>
      <c r="D6422" s="57">
        <v>45331</v>
      </c>
      <c r="E6422" s="84" t="str">
        <f>F6422&amp;"-"&amp;COUNTIF($F$2:F6422,F6422)</f>
        <v>SIGA-26</v>
      </c>
      <c r="F6422" s="84" t="str">
        <f t="shared" si="214"/>
        <v>SIGA</v>
      </c>
      <c r="G6422" t="s">
        <v>8606</v>
      </c>
      <c r="H6422" s="62">
        <v>866937000144</v>
      </c>
      <c r="I6422" t="s">
        <v>869</v>
      </c>
      <c r="J6422">
        <v>4</v>
      </c>
      <c r="K6422">
        <v>25.04</v>
      </c>
    </row>
    <row r="6423" spans="1:11" x14ac:dyDescent="0.25">
      <c r="A6423" t="s">
        <v>6018</v>
      </c>
      <c r="B6423" t="str">
        <f>C6423&amp;"-"&amp;COUNTIF(C$2:C6423,C6423)</f>
        <v>22545-1</v>
      </c>
      <c r="C6423">
        <v>22545</v>
      </c>
      <c r="D6423" s="57">
        <v>45331</v>
      </c>
      <c r="E6423" s="84" t="str">
        <f>F6423&amp;"-"&amp;COUNTIF($F$2:F6423,F6423)</f>
        <v>SIGA-27</v>
      </c>
      <c r="F6423" s="84" t="str">
        <f t="shared" si="214"/>
        <v>SIGA</v>
      </c>
      <c r="G6423" t="s">
        <v>8606</v>
      </c>
      <c r="H6423" s="62">
        <v>866937000144</v>
      </c>
      <c r="I6423" t="s">
        <v>869</v>
      </c>
      <c r="J6423">
        <v>3172</v>
      </c>
      <c r="K6423">
        <v>10562.76</v>
      </c>
    </row>
    <row r="6424" spans="1:11" x14ac:dyDescent="0.25">
      <c r="A6424" t="s">
        <v>6018</v>
      </c>
      <c r="B6424" t="str">
        <f>C6424&amp;"-"&amp;COUNTIF(C$2:C6424,C6424)</f>
        <v>22545-2</v>
      </c>
      <c r="C6424">
        <v>22545</v>
      </c>
      <c r="D6424" s="57">
        <v>45331</v>
      </c>
      <c r="E6424" s="84" t="str">
        <f>F6424&amp;"-"&amp;COUNTIF($F$2:F6424,F6424)</f>
        <v>SIGA-28</v>
      </c>
      <c r="F6424" s="84" t="str">
        <f t="shared" si="214"/>
        <v>SIGA</v>
      </c>
      <c r="G6424" t="s">
        <v>8606</v>
      </c>
      <c r="H6424" s="62">
        <v>866937000144</v>
      </c>
      <c r="I6424" t="s">
        <v>869</v>
      </c>
      <c r="J6424">
        <v>2926</v>
      </c>
      <c r="K6424">
        <v>5647.18</v>
      </c>
    </row>
    <row r="6425" spans="1:11" x14ac:dyDescent="0.25">
      <c r="A6425" t="s">
        <v>6018</v>
      </c>
      <c r="B6425" t="str">
        <f>C6425&amp;"-"&amp;COUNTIF(C$2:C6425,C6425)</f>
        <v>22545-3</v>
      </c>
      <c r="C6425">
        <v>22545</v>
      </c>
      <c r="D6425" s="57">
        <v>45331</v>
      </c>
      <c r="E6425" s="84" t="str">
        <f>F6425&amp;"-"&amp;COUNTIF($F$2:F6425,F6425)</f>
        <v>SIGA-29</v>
      </c>
      <c r="F6425" s="84" t="str">
        <f t="shared" si="214"/>
        <v>SIGA</v>
      </c>
      <c r="G6425" t="s">
        <v>8606</v>
      </c>
      <c r="H6425" s="62">
        <v>866937000144</v>
      </c>
      <c r="I6425" t="s">
        <v>869</v>
      </c>
      <c r="J6425">
        <v>7258</v>
      </c>
      <c r="K6425">
        <v>6532.2</v>
      </c>
    </row>
    <row r="6426" spans="1:11" x14ac:dyDescent="0.25">
      <c r="A6426" t="s">
        <v>6018</v>
      </c>
      <c r="B6426" t="str">
        <f>C6426&amp;"-"&amp;COUNTIF(C$2:C6426,C6426)</f>
        <v>22545-4</v>
      </c>
      <c r="C6426">
        <v>22545</v>
      </c>
      <c r="D6426" s="57">
        <v>45331</v>
      </c>
      <c r="E6426" s="84" t="str">
        <f>F6426&amp;"-"&amp;COUNTIF($F$2:F6426,F6426)</f>
        <v>SIGA-30</v>
      </c>
      <c r="F6426" s="84" t="str">
        <f t="shared" si="214"/>
        <v>SIGA</v>
      </c>
      <c r="G6426" t="s">
        <v>8606</v>
      </c>
      <c r="H6426" s="62">
        <v>866937000144</v>
      </c>
      <c r="I6426" t="s">
        <v>869</v>
      </c>
      <c r="J6426">
        <v>8808</v>
      </c>
      <c r="K6426">
        <v>5372.88</v>
      </c>
    </row>
    <row r="6427" spans="1:11" x14ac:dyDescent="0.25">
      <c r="A6427" t="s">
        <v>6018</v>
      </c>
      <c r="B6427" t="str">
        <f>C6427&amp;"-"&amp;COUNTIF(C$2:C6427,C6427)</f>
        <v>22545-5</v>
      </c>
      <c r="C6427">
        <v>22545</v>
      </c>
      <c r="D6427" s="57">
        <v>45331</v>
      </c>
      <c r="E6427" s="84" t="str">
        <f>F6427&amp;"-"&amp;COUNTIF($F$2:F6427,F6427)</f>
        <v>SIGA-31</v>
      </c>
      <c r="F6427" s="84" t="str">
        <f t="shared" si="214"/>
        <v>SIGA</v>
      </c>
      <c r="G6427" t="s">
        <v>8606</v>
      </c>
      <c r="H6427" s="62">
        <v>866937000144</v>
      </c>
      <c r="I6427" t="s">
        <v>869</v>
      </c>
      <c r="J6427">
        <v>1128</v>
      </c>
      <c r="K6427">
        <v>214.32</v>
      </c>
    </row>
    <row r="6428" spans="1:11" x14ac:dyDescent="0.25">
      <c r="A6428" t="s">
        <v>6030</v>
      </c>
      <c r="B6428" t="str">
        <f>C6428&amp;"-"&amp;COUNTIF(C$2:C6428,C6428)</f>
        <v>22545-6</v>
      </c>
      <c r="C6428">
        <v>22545</v>
      </c>
      <c r="D6428" s="57">
        <v>45331</v>
      </c>
      <c r="E6428" s="84" t="str">
        <f>F6428&amp;"-"&amp;COUNTIF($F$2:F6428,F6428)</f>
        <v>SIGA-32</v>
      </c>
      <c r="F6428" s="84" t="str">
        <f t="shared" si="214"/>
        <v>SIGA</v>
      </c>
      <c r="G6428" t="s">
        <v>8606</v>
      </c>
      <c r="H6428" s="62">
        <v>866937000144</v>
      </c>
      <c r="I6428" t="s">
        <v>869</v>
      </c>
      <c r="J6428">
        <v>50</v>
      </c>
      <c r="K6428">
        <v>377</v>
      </c>
    </row>
    <row r="6429" spans="1:11" x14ac:dyDescent="0.25">
      <c r="A6429" t="s">
        <v>6030</v>
      </c>
      <c r="B6429" t="str">
        <f>C6429&amp;"-"&amp;COUNTIF(C$2:C6429,C6429)</f>
        <v>22545-7</v>
      </c>
      <c r="C6429">
        <v>22545</v>
      </c>
      <c r="D6429" s="57">
        <v>45331</v>
      </c>
      <c r="E6429" s="84" t="str">
        <f>F6429&amp;"-"&amp;COUNTIF($F$2:F6429,F6429)</f>
        <v>SIGA-33</v>
      </c>
      <c r="F6429" s="84" t="str">
        <f t="shared" si="214"/>
        <v>SIGA</v>
      </c>
      <c r="G6429" t="s">
        <v>8606</v>
      </c>
      <c r="H6429" s="62">
        <v>866937000144</v>
      </c>
      <c r="I6429" t="s">
        <v>869</v>
      </c>
      <c r="J6429">
        <v>1102</v>
      </c>
      <c r="K6429">
        <v>30316.02</v>
      </c>
    </row>
    <row r="6430" spans="1:11" x14ac:dyDescent="0.25">
      <c r="A6430" t="s">
        <v>6030</v>
      </c>
      <c r="B6430" t="str">
        <f>C6430&amp;"-"&amp;COUNTIF(C$2:C6430,C6430)</f>
        <v>22545-8</v>
      </c>
      <c r="C6430">
        <v>22545</v>
      </c>
      <c r="D6430" s="57">
        <v>45331</v>
      </c>
      <c r="E6430" s="84" t="str">
        <f>F6430&amp;"-"&amp;COUNTIF($F$2:F6430,F6430)</f>
        <v>SIGA-34</v>
      </c>
      <c r="F6430" s="84" t="str">
        <f t="shared" si="214"/>
        <v>SIGA</v>
      </c>
      <c r="G6430" t="s">
        <v>8606</v>
      </c>
      <c r="H6430" s="62">
        <v>866937000144</v>
      </c>
      <c r="I6430" t="s">
        <v>869</v>
      </c>
      <c r="J6430">
        <v>3558</v>
      </c>
      <c r="K6430">
        <v>38639.879999999997</v>
      </c>
    </row>
    <row r="6431" spans="1:11" x14ac:dyDescent="0.25">
      <c r="A6431" t="s">
        <v>6030</v>
      </c>
      <c r="B6431" t="str">
        <f>C6431&amp;"-"&amp;COUNTIF(C$2:C6431,C6431)</f>
        <v>22545-9</v>
      </c>
      <c r="C6431">
        <v>22545</v>
      </c>
      <c r="D6431" s="57">
        <v>45331</v>
      </c>
      <c r="E6431" s="84" t="str">
        <f>F6431&amp;"-"&amp;COUNTIF($F$2:F6431,F6431)</f>
        <v>SIGA-35</v>
      </c>
      <c r="F6431" s="84" t="str">
        <f t="shared" si="214"/>
        <v>SIGA</v>
      </c>
      <c r="G6431" t="s">
        <v>8606</v>
      </c>
      <c r="H6431" s="62">
        <v>866937000144</v>
      </c>
      <c r="I6431" t="s">
        <v>869</v>
      </c>
      <c r="J6431">
        <v>564</v>
      </c>
      <c r="K6431">
        <v>1455.12</v>
      </c>
    </row>
    <row r="6432" spans="1:11" x14ac:dyDescent="0.25">
      <c r="A6432" t="s">
        <v>6030</v>
      </c>
      <c r="B6432" t="str">
        <f>C6432&amp;"-"&amp;COUNTIF(C$2:C6432,C6432)</f>
        <v>22545-10</v>
      </c>
      <c r="C6432">
        <v>22545</v>
      </c>
      <c r="D6432" s="57">
        <v>45331</v>
      </c>
      <c r="E6432" s="84" t="str">
        <f>F6432&amp;"-"&amp;COUNTIF($F$2:F6432,F6432)</f>
        <v>SIGA-36</v>
      </c>
      <c r="F6432" s="84" t="str">
        <f t="shared" si="214"/>
        <v>SIGA</v>
      </c>
      <c r="G6432" t="s">
        <v>8606</v>
      </c>
      <c r="H6432" s="62">
        <v>866937000144</v>
      </c>
      <c r="I6432" t="s">
        <v>869</v>
      </c>
      <c r="J6432">
        <v>132</v>
      </c>
      <c r="K6432">
        <v>2963.4</v>
      </c>
    </row>
    <row r="6433" spans="1:11" x14ac:dyDescent="0.25">
      <c r="A6433" t="s">
        <v>6030</v>
      </c>
      <c r="B6433" t="str">
        <f>C6433&amp;"-"&amp;COUNTIF(C$2:C6433,C6433)</f>
        <v>22545-11</v>
      </c>
      <c r="C6433">
        <v>22545</v>
      </c>
      <c r="D6433" s="57">
        <v>45331</v>
      </c>
      <c r="E6433" s="84" t="str">
        <f>F6433&amp;"-"&amp;COUNTIF($F$2:F6433,F6433)</f>
        <v>SIGA-37</v>
      </c>
      <c r="F6433" s="84" t="str">
        <f t="shared" si="214"/>
        <v>SIGA</v>
      </c>
      <c r="G6433" t="s">
        <v>8606</v>
      </c>
      <c r="H6433" s="62">
        <v>866937000144</v>
      </c>
      <c r="I6433" t="s">
        <v>869</v>
      </c>
      <c r="J6433">
        <v>3912</v>
      </c>
      <c r="K6433">
        <v>25545.360000000001</v>
      </c>
    </row>
    <row r="6434" spans="1:11" x14ac:dyDescent="0.25">
      <c r="A6434" t="s">
        <v>6030</v>
      </c>
      <c r="B6434" t="str">
        <f>C6434&amp;"-"&amp;COUNTIF(C$2:C6434,C6434)</f>
        <v>22545-12</v>
      </c>
      <c r="C6434">
        <v>22545</v>
      </c>
      <c r="D6434" s="57">
        <v>45331</v>
      </c>
      <c r="E6434" s="84" t="str">
        <f>F6434&amp;"-"&amp;COUNTIF($F$2:F6434,F6434)</f>
        <v>SIGA-38</v>
      </c>
      <c r="F6434" s="84" t="str">
        <f t="shared" si="214"/>
        <v>SIGA</v>
      </c>
      <c r="G6434" t="s">
        <v>8606</v>
      </c>
      <c r="H6434" s="62">
        <v>866937000144</v>
      </c>
      <c r="I6434" t="s">
        <v>869</v>
      </c>
      <c r="J6434">
        <v>1138</v>
      </c>
      <c r="K6434">
        <v>23454.18</v>
      </c>
    </row>
    <row r="6435" spans="1:11" x14ac:dyDescent="0.25">
      <c r="A6435" t="s">
        <v>6030</v>
      </c>
      <c r="B6435" t="str">
        <f>C6435&amp;"-"&amp;COUNTIF(C$2:C6435,C6435)</f>
        <v>22545-13</v>
      </c>
      <c r="C6435">
        <v>22545</v>
      </c>
      <c r="D6435" s="57">
        <v>45331</v>
      </c>
      <c r="E6435" s="84" t="str">
        <f>F6435&amp;"-"&amp;COUNTIF($F$2:F6435,F6435)</f>
        <v>SIGA-39</v>
      </c>
      <c r="F6435" s="84" t="str">
        <f t="shared" si="214"/>
        <v>SIGA</v>
      </c>
      <c r="G6435" t="s">
        <v>8606</v>
      </c>
      <c r="H6435" s="62">
        <v>866937000144</v>
      </c>
      <c r="I6435" t="s">
        <v>869</v>
      </c>
      <c r="J6435">
        <v>484</v>
      </c>
      <c r="K6435">
        <v>19190.599999999999</v>
      </c>
    </row>
    <row r="6436" spans="1:11" x14ac:dyDescent="0.25">
      <c r="A6436" t="s">
        <v>5978</v>
      </c>
      <c r="B6436" t="str">
        <f>C6436&amp;"-"&amp;COUNTIF(C$2:C6436,C6436)</f>
        <v>34136-1</v>
      </c>
      <c r="C6436">
        <v>34136</v>
      </c>
      <c r="D6436" s="57">
        <v>45331</v>
      </c>
      <c r="E6436" s="84" t="str">
        <f>F6436&amp;"-"&amp;COUNTIF($F$2:F6436,F6436)</f>
        <v>WK-320</v>
      </c>
      <c r="F6436" s="84" t="str">
        <f t="shared" si="214"/>
        <v>WK</v>
      </c>
      <c r="G6436" t="s">
        <v>8586</v>
      </c>
      <c r="H6436" s="62">
        <v>97434047000103</v>
      </c>
      <c r="I6436" t="s">
        <v>4726</v>
      </c>
      <c r="J6436">
        <v>14.64</v>
      </c>
      <c r="K6436">
        <v>7399.06</v>
      </c>
    </row>
    <row r="6437" spans="1:11" x14ac:dyDescent="0.25">
      <c r="A6437" t="s">
        <v>6049</v>
      </c>
      <c r="B6437" t="str">
        <f>C6437&amp;"-"&amp;COUNTIF(C$2:C6437,C6437)</f>
        <v>20927-1</v>
      </c>
      <c r="C6437">
        <v>20927</v>
      </c>
      <c r="D6437" s="57">
        <v>45334</v>
      </c>
      <c r="E6437" s="84" t="str">
        <f>F6437&amp;"-"&amp;COUNTIF($F$2:F6437,F6437)</f>
        <v>MARANGONI-2</v>
      </c>
      <c r="F6437" s="84" t="str">
        <f t="shared" si="214"/>
        <v>MARANGONI</v>
      </c>
      <c r="G6437" t="s">
        <v>8618</v>
      </c>
      <c r="H6437" s="62">
        <v>11352758000105</v>
      </c>
      <c r="I6437" t="s">
        <v>4726</v>
      </c>
      <c r="J6437">
        <v>234.43</v>
      </c>
      <c r="K6437">
        <v>203961.13</v>
      </c>
    </row>
    <row r="6438" spans="1:11" x14ac:dyDescent="0.25">
      <c r="A6438" t="s">
        <v>6049</v>
      </c>
      <c r="B6438" t="str">
        <f>C6438&amp;"-"&amp;COUNTIF(C$2:C6438,C6438)</f>
        <v>20928-1</v>
      </c>
      <c r="C6438">
        <v>20928</v>
      </c>
      <c r="D6438" s="57">
        <v>45334</v>
      </c>
      <c r="E6438" s="84" t="str">
        <f>F6438&amp;"-"&amp;COUNTIF($F$2:F6438,F6438)</f>
        <v>MARANGONI-3</v>
      </c>
      <c r="F6438" s="84" t="str">
        <f t="shared" si="214"/>
        <v>MARANGONI</v>
      </c>
      <c r="G6438" t="s">
        <v>8618</v>
      </c>
      <c r="H6438" s="62">
        <v>11352758000105</v>
      </c>
      <c r="I6438" t="s">
        <v>869</v>
      </c>
      <c r="J6438">
        <v>165</v>
      </c>
      <c r="K6438">
        <v>56014.2</v>
      </c>
    </row>
    <row r="6439" spans="1:11" x14ac:dyDescent="0.25">
      <c r="A6439" t="s">
        <v>6049</v>
      </c>
      <c r="B6439" t="str">
        <f>C6439&amp;"-"&amp;COUNTIF(C$2:C6439,C6439)</f>
        <v>20929-1</v>
      </c>
      <c r="C6439">
        <v>20929</v>
      </c>
      <c r="D6439" s="57">
        <v>45334</v>
      </c>
      <c r="E6439" s="84" t="str">
        <f>F6439&amp;"-"&amp;COUNTIF($F$2:F6439,F6439)</f>
        <v>MARANGONI-4</v>
      </c>
      <c r="F6439" s="84" t="str">
        <f t="shared" si="214"/>
        <v>MARANGONI</v>
      </c>
      <c r="G6439" t="s">
        <v>8618</v>
      </c>
      <c r="H6439" s="62">
        <v>11352758000105</v>
      </c>
      <c r="I6439" t="s">
        <v>869</v>
      </c>
      <c r="J6439">
        <v>106</v>
      </c>
      <c r="K6439">
        <v>35984.879999999997</v>
      </c>
    </row>
    <row r="6440" spans="1:11" x14ac:dyDescent="0.25">
      <c r="A6440" t="s">
        <v>6049</v>
      </c>
      <c r="B6440" t="str">
        <f>C6440&amp;"-"&amp;COUNTIF(C$2:C6440,C6440)</f>
        <v>20930-1</v>
      </c>
      <c r="C6440">
        <v>20930</v>
      </c>
      <c r="D6440" s="57">
        <v>45334</v>
      </c>
      <c r="E6440" s="84" t="str">
        <f>F6440&amp;"-"&amp;COUNTIF($F$2:F6440,F6440)</f>
        <v>MARANGONI-5</v>
      </c>
      <c r="F6440" s="84" t="str">
        <f t="shared" si="214"/>
        <v>MARANGONI</v>
      </c>
      <c r="G6440" t="s">
        <v>8618</v>
      </c>
      <c r="H6440" s="62">
        <v>11352758000105</v>
      </c>
      <c r="I6440" t="s">
        <v>869</v>
      </c>
      <c r="J6440">
        <v>43</v>
      </c>
      <c r="K6440">
        <v>14597.64</v>
      </c>
    </row>
    <row r="6441" spans="1:11" x14ac:dyDescent="0.25">
      <c r="A6441" t="s">
        <v>6049</v>
      </c>
      <c r="B6441" t="str">
        <f>C6441&amp;"-"&amp;COUNTIF(C$2:C6441,C6441)</f>
        <v>20931-1</v>
      </c>
      <c r="C6441">
        <v>20931</v>
      </c>
      <c r="D6441" s="57">
        <v>45334</v>
      </c>
      <c r="E6441" s="84" t="str">
        <f>F6441&amp;"-"&amp;COUNTIF($F$2:F6441,F6441)</f>
        <v>MARANGONI-6</v>
      </c>
      <c r="F6441" s="84" t="str">
        <f t="shared" si="214"/>
        <v>MARANGONI</v>
      </c>
      <c r="G6441" t="s">
        <v>8618</v>
      </c>
      <c r="H6441" s="62">
        <v>11352758000105</v>
      </c>
      <c r="I6441" t="s">
        <v>869</v>
      </c>
      <c r="J6441">
        <v>71</v>
      </c>
      <c r="K6441">
        <v>24103.08</v>
      </c>
    </row>
    <row r="6442" spans="1:11" x14ac:dyDescent="0.25">
      <c r="A6442" t="s">
        <v>6049</v>
      </c>
      <c r="B6442" t="str">
        <f>C6442&amp;"-"&amp;COUNTIF(C$2:C6442,C6442)</f>
        <v>20932-1</v>
      </c>
      <c r="C6442">
        <v>20932</v>
      </c>
      <c r="D6442" s="57">
        <v>45334</v>
      </c>
      <c r="E6442" s="84" t="str">
        <f>F6442&amp;"-"&amp;COUNTIF($F$2:F6442,F6442)</f>
        <v>MARANGONI-7</v>
      </c>
      <c r="F6442" s="84" t="str">
        <f t="shared" si="214"/>
        <v>MARANGONI</v>
      </c>
      <c r="G6442" t="s">
        <v>8618</v>
      </c>
      <c r="H6442" s="62">
        <v>11352758000105</v>
      </c>
      <c r="I6442" t="s">
        <v>869</v>
      </c>
      <c r="J6442">
        <v>62</v>
      </c>
      <c r="K6442">
        <v>21047.759999999998</v>
      </c>
    </row>
    <row r="6443" spans="1:11" x14ac:dyDescent="0.25">
      <c r="A6443" t="s">
        <v>6024</v>
      </c>
      <c r="B6443" t="str">
        <f>C6443&amp;"-"&amp;COUNTIF(C$2:C6443,C6443)</f>
        <v>227414-1</v>
      </c>
      <c r="C6443">
        <v>227414</v>
      </c>
      <c r="D6443" s="57">
        <v>45336</v>
      </c>
      <c r="E6443" s="84" t="str">
        <f>F6443&amp;"-"&amp;COUNTIF($F$2:F6443,F6443)</f>
        <v>TEADIT-798</v>
      </c>
      <c r="F6443" s="84" t="str">
        <f t="shared" si="214"/>
        <v>TEADIT</v>
      </c>
      <c r="G6443" t="s">
        <v>8594</v>
      </c>
      <c r="H6443" s="62">
        <v>62948658000187</v>
      </c>
      <c r="I6443" t="s">
        <v>869</v>
      </c>
      <c r="J6443">
        <v>13</v>
      </c>
      <c r="K6443">
        <v>111682.74</v>
      </c>
    </row>
    <row r="6444" spans="1:11" x14ac:dyDescent="0.25">
      <c r="A6444" t="s">
        <v>6024</v>
      </c>
      <c r="B6444" t="str">
        <f>C6444&amp;"-"&amp;COUNTIF(C$2:C6444,C6444)</f>
        <v>227414-2</v>
      </c>
      <c r="C6444">
        <v>227414</v>
      </c>
      <c r="D6444" s="57">
        <v>45336</v>
      </c>
      <c r="E6444" s="84" t="str">
        <f>F6444&amp;"-"&amp;COUNTIF($F$2:F6444,F6444)</f>
        <v>TEADIT-799</v>
      </c>
      <c r="F6444" s="84" t="str">
        <f t="shared" si="214"/>
        <v>TEADIT</v>
      </c>
      <c r="G6444" t="s">
        <v>8594</v>
      </c>
      <c r="H6444" s="62">
        <v>62948658000187</v>
      </c>
      <c r="I6444" t="s">
        <v>869</v>
      </c>
      <c r="J6444">
        <v>1</v>
      </c>
      <c r="K6444">
        <v>19774.16</v>
      </c>
    </row>
    <row r="6445" spans="1:11" x14ac:dyDescent="0.25">
      <c r="A6445" t="s">
        <v>5985</v>
      </c>
      <c r="B6445" t="str">
        <f>C6445&amp;"-"&amp;COUNTIF(C$2:C6445,C6445)</f>
        <v>34155-1</v>
      </c>
      <c r="C6445">
        <v>34155</v>
      </c>
      <c r="D6445" s="57">
        <v>45336</v>
      </c>
      <c r="E6445" s="84" t="str">
        <f>F6445&amp;"-"&amp;COUNTIF($F$2:F6445,F6445)</f>
        <v>WK-321</v>
      </c>
      <c r="F6445" s="84" t="str">
        <f t="shared" si="214"/>
        <v>WK</v>
      </c>
      <c r="G6445" t="s">
        <v>8586</v>
      </c>
      <c r="H6445" s="62">
        <v>97434047000103</v>
      </c>
      <c r="I6445" t="s">
        <v>5984</v>
      </c>
      <c r="J6445">
        <v>150</v>
      </c>
      <c r="K6445">
        <v>20092.5</v>
      </c>
    </row>
    <row r="6446" spans="1:11" x14ac:dyDescent="0.25">
      <c r="A6446" t="s">
        <v>5991</v>
      </c>
      <c r="B6446" t="str">
        <f>C6446&amp;"-"&amp;COUNTIF(C$2:C6446,C6446)</f>
        <v>34177-1</v>
      </c>
      <c r="C6446">
        <v>34177</v>
      </c>
      <c r="D6446" s="57">
        <v>45336</v>
      </c>
      <c r="E6446" s="84" t="str">
        <f>F6446&amp;"-"&amp;COUNTIF($F$2:F6446,F6446)</f>
        <v>WK-322</v>
      </c>
      <c r="F6446" s="84" t="str">
        <f t="shared" si="214"/>
        <v>WK</v>
      </c>
      <c r="G6446" t="s">
        <v>8586</v>
      </c>
      <c r="H6446" s="62">
        <v>97434047000103</v>
      </c>
      <c r="I6446" t="s">
        <v>5984</v>
      </c>
      <c r="J6446">
        <v>6</v>
      </c>
      <c r="K6446">
        <v>10062</v>
      </c>
    </row>
    <row r="6447" spans="1:11" x14ac:dyDescent="0.25">
      <c r="A6447" t="s">
        <v>6029</v>
      </c>
      <c r="B6447" t="str">
        <f>C6447&amp;"-"&amp;COUNTIF(C$2:C6447,C6447)</f>
        <v>188465-1</v>
      </c>
      <c r="C6447">
        <v>188465</v>
      </c>
      <c r="D6447" s="57">
        <v>45337</v>
      </c>
      <c r="E6447" s="84" t="str">
        <f>F6447&amp;"-"&amp;COUNTIF($F$2:F6447,F6447)</f>
        <v>ABRASSER-3</v>
      </c>
      <c r="F6447" s="84" t="str">
        <f t="shared" si="214"/>
        <v>ABRASSER</v>
      </c>
      <c r="G6447" t="s">
        <v>8624</v>
      </c>
      <c r="H6447" s="62">
        <v>94478518000189</v>
      </c>
      <c r="I6447" t="s">
        <v>869</v>
      </c>
      <c r="J6447">
        <v>1000</v>
      </c>
      <c r="K6447">
        <v>15600</v>
      </c>
    </row>
    <row r="6448" spans="1:11" x14ac:dyDescent="0.25">
      <c r="A6448" t="s">
        <v>6030</v>
      </c>
      <c r="B6448" t="str">
        <f>C6448&amp;"-"&amp;COUNTIF(C$2:C6448,C6448)</f>
        <v>2108-1</v>
      </c>
      <c r="C6448">
        <v>2108</v>
      </c>
      <c r="D6448" s="57">
        <v>45337</v>
      </c>
      <c r="E6448" s="84" t="str">
        <f>F6448&amp;"-"&amp;COUNTIF($F$2:F6448,F6448)</f>
        <v>PANORAMA-1</v>
      </c>
      <c r="F6448" s="84" t="str">
        <f t="shared" si="214"/>
        <v>PANORAMA</v>
      </c>
      <c r="G6448" t="s">
        <v>8630</v>
      </c>
      <c r="H6448" s="62">
        <v>41454106000142</v>
      </c>
      <c r="I6448" t="s">
        <v>869</v>
      </c>
      <c r="J6448">
        <v>24</v>
      </c>
      <c r="K6448">
        <v>2216.4</v>
      </c>
    </row>
    <row r="6449" spans="1:11" x14ac:dyDescent="0.25">
      <c r="A6449" t="s">
        <v>5992</v>
      </c>
      <c r="B6449" t="str">
        <f>C6449&amp;"-"&amp;COUNTIF(C$2:C6449,C6449)</f>
        <v>126912-1</v>
      </c>
      <c r="C6449">
        <v>126912</v>
      </c>
      <c r="D6449" s="57">
        <v>45337</v>
      </c>
      <c r="E6449" s="84" t="str">
        <f>F6449&amp;"-"&amp;COUNTIF($F$2:F6449,F6449)</f>
        <v>TECFLUX-7</v>
      </c>
      <c r="F6449" s="84" t="str">
        <f t="shared" si="214"/>
        <v>TECFLUX</v>
      </c>
      <c r="G6449" t="s">
        <v>8599</v>
      </c>
      <c r="H6449" s="62">
        <v>60933017000123</v>
      </c>
      <c r="I6449" t="s">
        <v>5984</v>
      </c>
      <c r="J6449">
        <v>90</v>
      </c>
      <c r="K6449">
        <v>27738.9</v>
      </c>
    </row>
    <row r="6450" spans="1:11" x14ac:dyDescent="0.25">
      <c r="A6450" t="s">
        <v>5989</v>
      </c>
      <c r="B6450" t="str">
        <f>C6450&amp;"-"&amp;COUNTIF(C$2:C6450,C6450)</f>
        <v>34212-1</v>
      </c>
      <c r="C6450">
        <v>34212</v>
      </c>
      <c r="D6450" s="57">
        <v>45337</v>
      </c>
      <c r="E6450" s="84" t="str">
        <f>F6450&amp;"-"&amp;COUNTIF($F$2:F6450,F6450)</f>
        <v>WK-323</v>
      </c>
      <c r="F6450" s="84" t="str">
        <f t="shared" si="214"/>
        <v>WK</v>
      </c>
      <c r="G6450" t="s">
        <v>8586</v>
      </c>
      <c r="H6450" s="62">
        <v>97434047000103</v>
      </c>
      <c r="I6450" t="s">
        <v>5984</v>
      </c>
      <c r="J6450">
        <v>126</v>
      </c>
      <c r="K6450">
        <v>18314.099999999999</v>
      </c>
    </row>
    <row r="6451" spans="1:11" x14ac:dyDescent="0.25">
      <c r="A6451" t="s">
        <v>5990</v>
      </c>
      <c r="B6451" t="str">
        <f>C6451&amp;"-"&amp;COUNTIF(C$2:C6451,C6451)</f>
        <v>34212-2</v>
      </c>
      <c r="C6451">
        <v>34212</v>
      </c>
      <c r="D6451" s="57">
        <v>45337</v>
      </c>
      <c r="E6451" s="84" t="str">
        <f>F6451&amp;"-"&amp;COUNTIF($F$2:F6451,F6451)</f>
        <v>WK-324</v>
      </c>
      <c r="F6451" s="84" t="str">
        <f t="shared" si="214"/>
        <v>WK</v>
      </c>
      <c r="G6451" t="s">
        <v>8586</v>
      </c>
      <c r="H6451" s="62">
        <v>97434047000103</v>
      </c>
      <c r="I6451" t="s">
        <v>5984</v>
      </c>
      <c r="J6451">
        <v>114</v>
      </c>
      <c r="K6451">
        <v>26595.06</v>
      </c>
    </row>
    <row r="6452" spans="1:11" x14ac:dyDescent="0.25">
      <c r="A6452" t="s">
        <v>5990</v>
      </c>
      <c r="B6452" t="str">
        <f>C6452&amp;"-"&amp;COUNTIF(C$2:C6452,C6452)</f>
        <v>34212-3</v>
      </c>
      <c r="C6452">
        <v>34212</v>
      </c>
      <c r="D6452" s="57">
        <v>45337</v>
      </c>
      <c r="E6452" s="84" t="str">
        <f>F6452&amp;"-"&amp;COUNTIF($F$2:F6452,F6452)</f>
        <v>WK-325</v>
      </c>
      <c r="F6452" s="84" t="str">
        <f t="shared" si="214"/>
        <v>WK</v>
      </c>
      <c r="G6452" t="s">
        <v>8586</v>
      </c>
      <c r="H6452" s="62">
        <v>97434047000103</v>
      </c>
      <c r="I6452" t="s">
        <v>5984</v>
      </c>
      <c r="J6452">
        <v>66</v>
      </c>
      <c r="K6452">
        <v>27390</v>
      </c>
    </row>
    <row r="6453" spans="1:11" x14ac:dyDescent="0.25">
      <c r="A6453" t="s">
        <v>5985</v>
      </c>
      <c r="B6453" t="str">
        <f>C6453&amp;"-"&amp;COUNTIF(C$2:C6453,C6453)</f>
        <v>34212-4</v>
      </c>
      <c r="C6453">
        <v>34212</v>
      </c>
      <c r="D6453" s="57">
        <v>45337</v>
      </c>
      <c r="E6453" s="84" t="str">
        <f>F6453&amp;"-"&amp;COUNTIF($F$2:F6453,F6453)</f>
        <v>WK-326</v>
      </c>
      <c r="F6453" s="84" t="str">
        <f t="shared" si="214"/>
        <v>WK</v>
      </c>
      <c r="G6453" t="s">
        <v>8586</v>
      </c>
      <c r="H6453" s="62">
        <v>97434047000103</v>
      </c>
      <c r="I6453" t="s">
        <v>5984</v>
      </c>
      <c r="J6453">
        <v>6</v>
      </c>
      <c r="K6453">
        <v>718.2</v>
      </c>
    </row>
    <row r="6454" spans="1:11" x14ac:dyDescent="0.25">
      <c r="A6454" t="s">
        <v>5990</v>
      </c>
      <c r="B6454" t="str">
        <f>C6454&amp;"-"&amp;COUNTIF(C$2:C6454,C6454)</f>
        <v>34212-5</v>
      </c>
      <c r="C6454">
        <v>34212</v>
      </c>
      <c r="D6454" s="57">
        <v>45337</v>
      </c>
      <c r="E6454" s="84" t="str">
        <f>F6454&amp;"-"&amp;COUNTIF($F$2:F6454,F6454)</f>
        <v>WK-327</v>
      </c>
      <c r="F6454" s="84" t="str">
        <f t="shared" si="214"/>
        <v>WK</v>
      </c>
      <c r="G6454" t="s">
        <v>8586</v>
      </c>
      <c r="H6454" s="62">
        <v>97434047000103</v>
      </c>
      <c r="I6454" t="s">
        <v>5984</v>
      </c>
      <c r="J6454">
        <v>6</v>
      </c>
      <c r="K6454">
        <v>5930.58</v>
      </c>
    </row>
    <row r="6455" spans="1:11" x14ac:dyDescent="0.25">
      <c r="A6455" t="s">
        <v>5987</v>
      </c>
      <c r="B6455" t="str">
        <f>C6455&amp;"-"&amp;COUNTIF(C$2:C6455,C6455)</f>
        <v>34212-6</v>
      </c>
      <c r="C6455">
        <v>34212</v>
      </c>
      <c r="D6455" s="57">
        <v>45337</v>
      </c>
      <c r="E6455" s="84" t="str">
        <f>F6455&amp;"-"&amp;COUNTIF($F$2:F6455,F6455)</f>
        <v>WK-328</v>
      </c>
      <c r="F6455" s="84" t="str">
        <f t="shared" si="214"/>
        <v>WK</v>
      </c>
      <c r="G6455" t="s">
        <v>8586</v>
      </c>
      <c r="H6455" s="62">
        <v>97434047000103</v>
      </c>
      <c r="I6455" t="s">
        <v>5984</v>
      </c>
      <c r="J6455">
        <v>6</v>
      </c>
      <c r="K6455">
        <v>404.7</v>
      </c>
    </row>
    <row r="6456" spans="1:11" x14ac:dyDescent="0.25">
      <c r="A6456" t="s">
        <v>5987</v>
      </c>
      <c r="B6456" t="str">
        <f>C6456&amp;"-"&amp;COUNTIF(C$2:C6456,C6456)</f>
        <v>34212-7</v>
      </c>
      <c r="C6456">
        <v>34212</v>
      </c>
      <c r="D6456" s="57">
        <v>45337</v>
      </c>
      <c r="E6456" s="84" t="str">
        <f>F6456&amp;"-"&amp;COUNTIF($F$2:F6456,F6456)</f>
        <v>WK-329</v>
      </c>
      <c r="F6456" s="84" t="str">
        <f t="shared" si="214"/>
        <v>WK</v>
      </c>
      <c r="G6456" t="s">
        <v>8586</v>
      </c>
      <c r="H6456" s="62">
        <v>97434047000103</v>
      </c>
      <c r="I6456" t="s">
        <v>5984</v>
      </c>
      <c r="J6456">
        <v>30</v>
      </c>
      <c r="K6456">
        <v>6998.7</v>
      </c>
    </row>
    <row r="6457" spans="1:11" x14ac:dyDescent="0.25">
      <c r="A6457" t="s">
        <v>5987</v>
      </c>
      <c r="B6457" t="str">
        <f>C6457&amp;"-"&amp;COUNTIF(C$2:C6457,C6457)</f>
        <v>34212-8</v>
      </c>
      <c r="C6457">
        <v>34212</v>
      </c>
      <c r="D6457" s="57">
        <v>45337</v>
      </c>
      <c r="E6457" s="84" t="str">
        <f>F6457&amp;"-"&amp;COUNTIF($F$2:F6457,F6457)</f>
        <v>WK-330</v>
      </c>
      <c r="F6457" s="84" t="str">
        <f t="shared" si="214"/>
        <v>WK</v>
      </c>
      <c r="G6457" t="s">
        <v>8586</v>
      </c>
      <c r="H6457" s="62">
        <v>97434047000103</v>
      </c>
      <c r="I6457" t="s">
        <v>5984</v>
      </c>
      <c r="J6457">
        <v>12</v>
      </c>
      <c r="K6457">
        <v>2615.7600000000002</v>
      </c>
    </row>
    <row r="6458" spans="1:11" x14ac:dyDescent="0.25">
      <c r="A6458" t="s">
        <v>5983</v>
      </c>
      <c r="B6458" t="str">
        <f>C6458&amp;"-"&amp;COUNTIF(C$2:C6458,C6458)</f>
        <v>34212-9</v>
      </c>
      <c r="C6458">
        <v>34212</v>
      </c>
      <c r="D6458" s="57">
        <v>45337</v>
      </c>
      <c r="E6458" s="84" t="str">
        <f>F6458&amp;"-"&amp;COUNTIF($F$2:F6458,F6458)</f>
        <v>WK-331</v>
      </c>
      <c r="F6458" s="84" t="str">
        <f t="shared" si="214"/>
        <v>WK</v>
      </c>
      <c r="G6458" t="s">
        <v>8586</v>
      </c>
      <c r="H6458" s="62">
        <v>97434047000103</v>
      </c>
      <c r="I6458" t="s">
        <v>5984</v>
      </c>
      <c r="J6458">
        <v>6</v>
      </c>
      <c r="K6458">
        <v>466.86</v>
      </c>
    </row>
    <row r="6459" spans="1:11" x14ac:dyDescent="0.25">
      <c r="A6459" t="s">
        <v>5983</v>
      </c>
      <c r="B6459" t="str">
        <f>C6459&amp;"-"&amp;COUNTIF(C$2:C6459,C6459)</f>
        <v>34212-10</v>
      </c>
      <c r="C6459">
        <v>34212</v>
      </c>
      <c r="D6459" s="57">
        <v>45337</v>
      </c>
      <c r="E6459" s="84" t="str">
        <f>F6459&amp;"-"&amp;COUNTIF($F$2:F6459,F6459)</f>
        <v>WK-332</v>
      </c>
      <c r="F6459" s="84" t="str">
        <f t="shared" si="214"/>
        <v>WK</v>
      </c>
      <c r="G6459" t="s">
        <v>8586</v>
      </c>
      <c r="H6459" s="62">
        <v>97434047000103</v>
      </c>
      <c r="I6459" t="s">
        <v>5984</v>
      </c>
      <c r="J6459">
        <v>6</v>
      </c>
      <c r="K6459">
        <v>276.48</v>
      </c>
    </row>
    <row r="6460" spans="1:11" x14ac:dyDescent="0.25">
      <c r="A6460" t="s">
        <v>5989</v>
      </c>
      <c r="B6460" t="str">
        <f>C6460&amp;"-"&amp;COUNTIF(C$2:C6460,C6460)</f>
        <v>34212-11</v>
      </c>
      <c r="C6460">
        <v>34212</v>
      </c>
      <c r="D6460" s="57">
        <v>45337</v>
      </c>
      <c r="E6460" s="84" t="str">
        <f>F6460&amp;"-"&amp;COUNTIF($F$2:F6460,F6460)</f>
        <v>WK-333</v>
      </c>
      <c r="F6460" s="84" t="str">
        <f t="shared" si="214"/>
        <v>WK</v>
      </c>
      <c r="G6460" t="s">
        <v>8586</v>
      </c>
      <c r="H6460" s="62">
        <v>97434047000103</v>
      </c>
      <c r="I6460" t="s">
        <v>5984</v>
      </c>
      <c r="J6460">
        <v>18</v>
      </c>
      <c r="K6460">
        <v>4531.5</v>
      </c>
    </row>
    <row r="6461" spans="1:11" x14ac:dyDescent="0.25">
      <c r="A6461" t="s">
        <v>5983</v>
      </c>
      <c r="B6461" t="str">
        <f>C6461&amp;"-"&amp;COUNTIF(C$2:C6461,C6461)</f>
        <v>34212-12</v>
      </c>
      <c r="C6461">
        <v>34212</v>
      </c>
      <c r="D6461" s="57">
        <v>45337</v>
      </c>
      <c r="E6461" s="84" t="str">
        <f>F6461&amp;"-"&amp;COUNTIF($F$2:F6461,F6461)</f>
        <v>WK-334</v>
      </c>
      <c r="F6461" s="84" t="str">
        <f t="shared" si="214"/>
        <v>WK</v>
      </c>
      <c r="G6461" t="s">
        <v>8586</v>
      </c>
      <c r="H6461" s="62">
        <v>97434047000103</v>
      </c>
      <c r="I6461" t="s">
        <v>5984</v>
      </c>
      <c r="J6461">
        <v>36</v>
      </c>
      <c r="K6461">
        <v>1029.24</v>
      </c>
    </row>
    <row r="6462" spans="1:11" x14ac:dyDescent="0.25">
      <c r="A6462" t="s">
        <v>5989</v>
      </c>
      <c r="B6462" t="str">
        <f>C6462&amp;"-"&amp;COUNTIF(C$2:C6462,C6462)</f>
        <v>34212-13</v>
      </c>
      <c r="C6462">
        <v>34212</v>
      </c>
      <c r="D6462" s="57">
        <v>45337</v>
      </c>
      <c r="E6462" s="84" t="str">
        <f>F6462&amp;"-"&amp;COUNTIF($F$2:F6462,F6462)</f>
        <v>WK-335</v>
      </c>
      <c r="F6462" s="84" t="str">
        <f t="shared" si="214"/>
        <v>WK</v>
      </c>
      <c r="G6462" t="s">
        <v>8586</v>
      </c>
      <c r="H6462" s="62">
        <v>97434047000103</v>
      </c>
      <c r="I6462" t="s">
        <v>5984</v>
      </c>
      <c r="J6462">
        <v>12</v>
      </c>
      <c r="K6462">
        <v>4366.2</v>
      </c>
    </row>
    <row r="6463" spans="1:11" x14ac:dyDescent="0.25">
      <c r="A6463" t="s">
        <v>5987</v>
      </c>
      <c r="B6463" t="str">
        <f>C6463&amp;"-"&amp;COUNTIF(C$2:C6463,C6463)</f>
        <v>34212-14</v>
      </c>
      <c r="C6463">
        <v>34212</v>
      </c>
      <c r="D6463" s="57">
        <v>45337</v>
      </c>
      <c r="E6463" s="84" t="str">
        <f>F6463&amp;"-"&amp;COUNTIF($F$2:F6463,F6463)</f>
        <v>WK-336</v>
      </c>
      <c r="F6463" s="84" t="str">
        <f t="shared" si="214"/>
        <v>WK</v>
      </c>
      <c r="G6463" t="s">
        <v>8586</v>
      </c>
      <c r="H6463" s="62">
        <v>97434047000103</v>
      </c>
      <c r="I6463" t="s">
        <v>5984</v>
      </c>
      <c r="J6463">
        <v>6</v>
      </c>
      <c r="K6463">
        <v>2796</v>
      </c>
    </row>
    <row r="6464" spans="1:11" x14ac:dyDescent="0.25">
      <c r="A6464" t="s">
        <v>5978</v>
      </c>
      <c r="B6464" t="str">
        <f>C6464&amp;"-"&amp;COUNTIF(C$2:C6464,C6464)</f>
        <v>34225-1</v>
      </c>
      <c r="C6464">
        <v>34225</v>
      </c>
      <c r="D6464" s="57">
        <v>45337</v>
      </c>
      <c r="E6464" s="84" t="str">
        <f>F6464&amp;"-"&amp;COUNTIF($F$2:F6464,F6464)</f>
        <v>WK-337</v>
      </c>
      <c r="F6464" s="84" t="str">
        <f t="shared" si="214"/>
        <v>WK</v>
      </c>
      <c r="G6464" t="s">
        <v>8586</v>
      </c>
      <c r="H6464" s="62">
        <v>97434047000103</v>
      </c>
      <c r="I6464" t="s">
        <v>4726</v>
      </c>
      <c r="J6464">
        <v>7.32</v>
      </c>
      <c r="K6464">
        <v>3004.64</v>
      </c>
    </row>
    <row r="6465" spans="1:11" x14ac:dyDescent="0.25">
      <c r="A6465" t="s">
        <v>6031</v>
      </c>
      <c r="B6465" t="str">
        <f>C6465&amp;"-"&amp;COUNTIF(C$2:C6465,C6465)</f>
        <v>34225-2</v>
      </c>
      <c r="C6465">
        <v>34225</v>
      </c>
      <c r="D6465" s="57">
        <v>45337</v>
      </c>
      <c r="E6465" s="84" t="str">
        <f>F6465&amp;"-"&amp;COUNTIF($F$2:F6465,F6465)</f>
        <v>WK-338</v>
      </c>
      <c r="F6465" s="84" t="str">
        <f t="shared" si="214"/>
        <v>WK</v>
      </c>
      <c r="G6465" t="s">
        <v>8586</v>
      </c>
      <c r="H6465" s="62">
        <v>97434047000103</v>
      </c>
      <c r="I6465" t="s">
        <v>4726</v>
      </c>
      <c r="J6465">
        <v>7.32</v>
      </c>
      <c r="K6465">
        <v>3786.71</v>
      </c>
    </row>
    <row r="6466" spans="1:11" x14ac:dyDescent="0.25">
      <c r="A6466" t="s">
        <v>5977</v>
      </c>
      <c r="B6466" t="str">
        <f>C6466&amp;"-"&amp;COUNTIF(C$2:C6466,C6466)</f>
        <v>34225-3</v>
      </c>
      <c r="C6466">
        <v>34225</v>
      </c>
      <c r="D6466" s="57">
        <v>45337</v>
      </c>
      <c r="E6466" s="84" t="str">
        <f>F6466&amp;"-"&amp;COUNTIF($F$2:F6466,F6466)</f>
        <v>WK-339</v>
      </c>
      <c r="F6466" s="84" t="str">
        <f t="shared" si="214"/>
        <v>WK</v>
      </c>
      <c r="G6466" t="s">
        <v>8586</v>
      </c>
      <c r="H6466" s="62">
        <v>97434047000103</v>
      </c>
      <c r="I6466" t="s">
        <v>4726</v>
      </c>
      <c r="J6466">
        <v>7.32</v>
      </c>
      <c r="K6466">
        <v>6144.12</v>
      </c>
    </row>
    <row r="6467" spans="1:11" x14ac:dyDescent="0.25">
      <c r="A6467" t="s">
        <v>5991</v>
      </c>
      <c r="B6467" t="str">
        <f>C6467&amp;"-"&amp;COUNTIF(C$2:C6467,C6467)</f>
        <v>705542-1</v>
      </c>
      <c r="C6467">
        <v>705542</v>
      </c>
      <c r="D6467" s="57">
        <v>45338</v>
      </c>
      <c r="E6467" s="84" t="str">
        <f>F6467&amp;"-"&amp;COUNTIF($F$2:F6467,F6467)</f>
        <v>ACOTUBO-91</v>
      </c>
      <c r="F6467" s="84" t="str">
        <f t="shared" ref="F6467:F6530" si="215">LEFT(G6467,SEARCH(" ",G6467)-1)</f>
        <v>ACOTUBO</v>
      </c>
      <c r="G6467" t="s">
        <v>8587</v>
      </c>
      <c r="H6467" s="62">
        <v>43919968000129</v>
      </c>
      <c r="I6467" t="s">
        <v>5984</v>
      </c>
      <c r="J6467">
        <v>36.9</v>
      </c>
      <c r="K6467">
        <v>4114.72</v>
      </c>
    </row>
    <row r="6468" spans="1:11" x14ac:dyDescent="0.25">
      <c r="A6468" t="s">
        <v>5991</v>
      </c>
      <c r="B6468" t="str">
        <f>C6468&amp;"-"&amp;COUNTIF(C$2:C6468,C6468)</f>
        <v>705542-2</v>
      </c>
      <c r="C6468">
        <v>705542</v>
      </c>
      <c r="D6468" s="57">
        <v>45338</v>
      </c>
      <c r="E6468" s="84" t="str">
        <f>F6468&amp;"-"&amp;COUNTIF($F$2:F6468,F6468)</f>
        <v>ACOTUBO-92</v>
      </c>
      <c r="F6468" s="84" t="str">
        <f t="shared" si="215"/>
        <v>ACOTUBO</v>
      </c>
      <c r="G6468" t="s">
        <v>8587</v>
      </c>
      <c r="H6468" s="62">
        <v>43919968000129</v>
      </c>
      <c r="I6468" t="s">
        <v>5984</v>
      </c>
      <c r="J6468">
        <v>24.48</v>
      </c>
      <c r="K6468">
        <v>2003.44</v>
      </c>
    </row>
    <row r="6469" spans="1:11" x14ac:dyDescent="0.25">
      <c r="A6469" t="s">
        <v>5991</v>
      </c>
      <c r="B6469" t="str">
        <f>C6469&amp;"-"&amp;COUNTIF(C$2:C6469,C6469)</f>
        <v>705542-3</v>
      </c>
      <c r="C6469">
        <v>705542</v>
      </c>
      <c r="D6469" s="57">
        <v>45338</v>
      </c>
      <c r="E6469" s="84" t="str">
        <f>F6469&amp;"-"&amp;COUNTIF($F$2:F6469,F6469)</f>
        <v>ACOTUBO-93</v>
      </c>
      <c r="F6469" s="84" t="str">
        <f t="shared" si="215"/>
        <v>ACOTUBO</v>
      </c>
      <c r="G6469" t="s">
        <v>8587</v>
      </c>
      <c r="H6469" s="62">
        <v>43919968000129</v>
      </c>
      <c r="I6469" t="s">
        <v>5984</v>
      </c>
      <c r="J6469">
        <v>11.94</v>
      </c>
      <c r="K6469">
        <v>4330.04</v>
      </c>
    </row>
    <row r="6470" spans="1:11" x14ac:dyDescent="0.25">
      <c r="A6470" t="s">
        <v>6020</v>
      </c>
      <c r="B6470" t="str">
        <f>C6470&amp;"-"&amp;COUNTIF(C$2:C6470,C6470)</f>
        <v>11113-1</v>
      </c>
      <c r="C6470">
        <v>11113</v>
      </c>
      <c r="D6470" s="57">
        <v>45338</v>
      </c>
      <c r="E6470" s="84" t="str">
        <f>F6470&amp;"-"&amp;COUNTIF($F$2:F6470,F6470)</f>
        <v>CEPRONN-3</v>
      </c>
      <c r="F6470" s="84" t="str">
        <f t="shared" si="215"/>
        <v>CEPRONN</v>
      </c>
      <c r="G6470" t="s">
        <v>8602</v>
      </c>
      <c r="H6470" s="62">
        <v>13401034000130</v>
      </c>
      <c r="I6470" t="s">
        <v>869</v>
      </c>
      <c r="J6470">
        <v>5</v>
      </c>
      <c r="K6470">
        <v>247.5</v>
      </c>
    </row>
    <row r="6471" spans="1:11" x14ac:dyDescent="0.25">
      <c r="A6471" t="s">
        <v>6002</v>
      </c>
      <c r="B6471" t="str">
        <f>C6471&amp;"-"&amp;COUNTIF(C$2:C6471,C6471)</f>
        <v>51594613-1</v>
      </c>
      <c r="C6471">
        <v>51594613</v>
      </c>
      <c r="D6471" s="57">
        <v>45338</v>
      </c>
      <c r="E6471" s="84" t="str">
        <f>F6471&amp;"-"&amp;COUNTIF($F$2:F6471,F6471)</f>
        <v>CRISTIANO-5</v>
      </c>
      <c r="F6471" s="84" t="str">
        <f t="shared" si="215"/>
        <v>CRISTIANO</v>
      </c>
      <c r="G6471" t="s">
        <v>8613</v>
      </c>
      <c r="H6471" s="62">
        <v>10464098000191</v>
      </c>
      <c r="I6471" t="s">
        <v>869</v>
      </c>
      <c r="J6471">
        <v>142</v>
      </c>
      <c r="K6471">
        <v>112775.69</v>
      </c>
    </row>
    <row r="6472" spans="1:11" x14ac:dyDescent="0.25">
      <c r="A6472" t="s">
        <v>6002</v>
      </c>
      <c r="B6472" t="str">
        <f>C6472&amp;"-"&amp;COUNTIF(C$2:C6472,C6472)</f>
        <v>419-1</v>
      </c>
      <c r="C6472">
        <v>419</v>
      </c>
      <c r="D6472" s="57">
        <v>45338</v>
      </c>
      <c r="E6472" s="84" t="str">
        <f>F6472&amp;"-"&amp;COUNTIF($F$2:F6472,F6472)</f>
        <v>ENIGMA-15</v>
      </c>
      <c r="F6472" s="84" t="str">
        <f t="shared" si="215"/>
        <v>ENIGMA</v>
      </c>
      <c r="G6472" t="s">
        <v>8595</v>
      </c>
      <c r="H6472" s="62">
        <v>10371253000125</v>
      </c>
      <c r="I6472" t="s">
        <v>30</v>
      </c>
      <c r="J6472">
        <v>4690</v>
      </c>
      <c r="K6472">
        <v>135541</v>
      </c>
    </row>
    <row r="6473" spans="1:11" x14ac:dyDescent="0.25">
      <c r="A6473" t="s">
        <v>6077</v>
      </c>
      <c r="B6473" t="str">
        <f>C6473&amp;"-"&amp;COUNTIF(C$2:C6473,C6473)</f>
        <v>57-1</v>
      </c>
      <c r="C6473">
        <v>57</v>
      </c>
      <c r="D6473" s="57">
        <v>45338</v>
      </c>
      <c r="E6473" s="84" t="str">
        <f>F6473&amp;"-"&amp;COUNTIF($F$2:F6473,F6473)</f>
        <v>MS-1</v>
      </c>
      <c r="F6473" s="84" t="str">
        <f t="shared" si="215"/>
        <v>MS</v>
      </c>
      <c r="G6473" t="s">
        <v>8631</v>
      </c>
      <c r="H6473" s="62">
        <v>37795946000100</v>
      </c>
      <c r="I6473" t="s">
        <v>869</v>
      </c>
      <c r="J6473">
        <v>4</v>
      </c>
      <c r="K6473">
        <v>968.32</v>
      </c>
    </row>
    <row r="6474" spans="1:11" x14ac:dyDescent="0.25">
      <c r="A6474" t="s">
        <v>6077</v>
      </c>
      <c r="B6474" t="str">
        <f>C6474&amp;"-"&amp;COUNTIF(C$2:C6474,C6474)</f>
        <v>57-2</v>
      </c>
      <c r="C6474">
        <v>57</v>
      </c>
      <c r="D6474" s="57">
        <v>45338</v>
      </c>
      <c r="E6474" s="84" t="str">
        <f>F6474&amp;"-"&amp;COUNTIF($F$2:F6474,F6474)</f>
        <v>MS-2</v>
      </c>
      <c r="F6474" s="84" t="str">
        <f t="shared" si="215"/>
        <v>MS</v>
      </c>
      <c r="G6474" t="s">
        <v>8631</v>
      </c>
      <c r="H6474" s="62">
        <v>37795946000100</v>
      </c>
      <c r="I6474" t="s">
        <v>869</v>
      </c>
      <c r="J6474">
        <v>4</v>
      </c>
      <c r="K6474">
        <v>1783.08</v>
      </c>
    </row>
    <row r="6475" spans="1:11" x14ac:dyDescent="0.25">
      <c r="A6475" t="s">
        <v>6030</v>
      </c>
      <c r="B6475" t="str">
        <f>C6475&amp;"-"&amp;COUNTIF(C$2:C6475,C6475)</f>
        <v>15934-1</v>
      </c>
      <c r="C6475">
        <v>15934</v>
      </c>
      <c r="D6475" s="57">
        <v>45338</v>
      </c>
      <c r="E6475" s="84" t="str">
        <f>F6475&amp;"-"&amp;COUNTIF($F$2:F6475,F6475)</f>
        <v>MSM-13</v>
      </c>
      <c r="F6475" s="84" t="str">
        <f t="shared" si="215"/>
        <v>MSM</v>
      </c>
      <c r="G6475" t="s">
        <v>8625</v>
      </c>
      <c r="H6475" s="62">
        <v>18289917000113</v>
      </c>
      <c r="I6475" t="s">
        <v>869</v>
      </c>
      <c r="J6475">
        <v>24</v>
      </c>
      <c r="K6475">
        <v>1900.8</v>
      </c>
    </row>
    <row r="6476" spans="1:11" x14ac:dyDescent="0.25">
      <c r="A6476" t="s">
        <v>6030</v>
      </c>
      <c r="B6476" t="str">
        <f>C6476&amp;"-"&amp;COUNTIF(C$2:C6476,C6476)</f>
        <v>15934-2</v>
      </c>
      <c r="C6476">
        <v>15934</v>
      </c>
      <c r="D6476" s="57">
        <v>45338</v>
      </c>
      <c r="E6476" s="84" t="str">
        <f>F6476&amp;"-"&amp;COUNTIF($F$2:F6476,F6476)</f>
        <v>MSM-14</v>
      </c>
      <c r="F6476" s="84" t="str">
        <f t="shared" si="215"/>
        <v>MSM</v>
      </c>
      <c r="G6476" t="s">
        <v>8625</v>
      </c>
      <c r="H6476" s="62">
        <v>18289917000113</v>
      </c>
      <c r="I6476" t="s">
        <v>869</v>
      </c>
      <c r="J6476">
        <v>16</v>
      </c>
      <c r="K6476">
        <v>166.4</v>
      </c>
    </row>
    <row r="6477" spans="1:11" x14ac:dyDescent="0.25">
      <c r="A6477" t="s">
        <v>6030</v>
      </c>
      <c r="B6477" t="str">
        <f>C6477&amp;"-"&amp;COUNTIF(C$2:C6477,C6477)</f>
        <v>15934-3</v>
      </c>
      <c r="C6477">
        <v>15934</v>
      </c>
      <c r="D6477" s="57">
        <v>45338</v>
      </c>
      <c r="E6477" s="84" t="str">
        <f>F6477&amp;"-"&amp;COUNTIF($F$2:F6477,F6477)</f>
        <v>MSM-15</v>
      </c>
      <c r="F6477" s="84" t="str">
        <f t="shared" si="215"/>
        <v>MSM</v>
      </c>
      <c r="G6477" t="s">
        <v>8625</v>
      </c>
      <c r="H6477" s="62">
        <v>18289917000113</v>
      </c>
      <c r="I6477" t="s">
        <v>869</v>
      </c>
      <c r="J6477">
        <v>20</v>
      </c>
      <c r="K6477">
        <v>130</v>
      </c>
    </row>
    <row r="6478" spans="1:11" x14ac:dyDescent="0.25">
      <c r="A6478" t="s">
        <v>6030</v>
      </c>
      <c r="B6478" t="str">
        <f>C6478&amp;"-"&amp;COUNTIF(C$2:C6478,C6478)</f>
        <v>15934-4</v>
      </c>
      <c r="C6478">
        <v>15934</v>
      </c>
      <c r="D6478" s="57">
        <v>45338</v>
      </c>
      <c r="E6478" s="84" t="str">
        <f>F6478&amp;"-"&amp;COUNTIF($F$2:F6478,F6478)</f>
        <v>MSM-16</v>
      </c>
      <c r="F6478" s="84" t="str">
        <f t="shared" si="215"/>
        <v>MSM</v>
      </c>
      <c r="G6478" t="s">
        <v>8625</v>
      </c>
      <c r="H6478" s="62">
        <v>18289917000113</v>
      </c>
      <c r="I6478" t="s">
        <v>869</v>
      </c>
      <c r="J6478">
        <v>12</v>
      </c>
      <c r="K6478">
        <v>477.6</v>
      </c>
    </row>
    <row r="6479" spans="1:11" x14ac:dyDescent="0.25">
      <c r="A6479" t="s">
        <v>6026</v>
      </c>
      <c r="B6479" t="str">
        <f>C6479&amp;"-"&amp;COUNTIF(C$2:C6479,C6479)</f>
        <v>15934-5</v>
      </c>
      <c r="C6479">
        <v>15934</v>
      </c>
      <c r="D6479" s="57">
        <v>45338</v>
      </c>
      <c r="E6479" s="84" t="str">
        <f>F6479&amp;"-"&amp;COUNTIF($F$2:F6479,F6479)</f>
        <v>MSM-17</v>
      </c>
      <c r="F6479" s="84" t="str">
        <f t="shared" si="215"/>
        <v>MSM</v>
      </c>
      <c r="G6479" t="s">
        <v>8625</v>
      </c>
      <c r="H6479" s="62">
        <v>18289917000113</v>
      </c>
      <c r="I6479" t="s">
        <v>869</v>
      </c>
      <c r="J6479">
        <v>24</v>
      </c>
      <c r="K6479">
        <v>436.8</v>
      </c>
    </row>
    <row r="6480" spans="1:11" x14ac:dyDescent="0.25">
      <c r="A6480" t="s">
        <v>6030</v>
      </c>
      <c r="B6480" t="str">
        <f>C6480&amp;"-"&amp;COUNTIF(C$2:C6480,C6480)</f>
        <v>15934-6</v>
      </c>
      <c r="C6480">
        <v>15934</v>
      </c>
      <c r="D6480" s="57">
        <v>45338</v>
      </c>
      <c r="E6480" s="84" t="str">
        <f>F6480&amp;"-"&amp;COUNTIF($F$2:F6480,F6480)</f>
        <v>MSM-18</v>
      </c>
      <c r="F6480" s="84" t="str">
        <f t="shared" si="215"/>
        <v>MSM</v>
      </c>
      <c r="G6480" t="s">
        <v>8625</v>
      </c>
      <c r="H6480" s="62">
        <v>18289917000113</v>
      </c>
      <c r="I6480" t="s">
        <v>869</v>
      </c>
      <c r="J6480">
        <v>28</v>
      </c>
      <c r="K6480">
        <v>624.4</v>
      </c>
    </row>
    <row r="6481" spans="1:11" x14ac:dyDescent="0.25">
      <c r="A6481" t="s">
        <v>6030</v>
      </c>
      <c r="B6481" t="str">
        <f>C6481&amp;"-"&amp;COUNTIF(C$2:C6481,C6481)</f>
        <v>15934-7</v>
      </c>
      <c r="C6481">
        <v>15934</v>
      </c>
      <c r="D6481" s="57">
        <v>45338</v>
      </c>
      <c r="E6481" s="84" t="str">
        <f>F6481&amp;"-"&amp;COUNTIF($F$2:F6481,F6481)</f>
        <v>MSM-19</v>
      </c>
      <c r="F6481" s="84" t="str">
        <f t="shared" si="215"/>
        <v>MSM</v>
      </c>
      <c r="G6481" t="s">
        <v>8625</v>
      </c>
      <c r="H6481" s="62">
        <v>18289917000113</v>
      </c>
      <c r="I6481" t="s">
        <v>869</v>
      </c>
      <c r="J6481">
        <v>24</v>
      </c>
      <c r="K6481">
        <v>1980</v>
      </c>
    </row>
    <row r="6482" spans="1:11" x14ac:dyDescent="0.25">
      <c r="A6482" t="s">
        <v>6030</v>
      </c>
      <c r="B6482" t="str">
        <f>C6482&amp;"-"&amp;COUNTIF(C$2:C6482,C6482)</f>
        <v>15934-8</v>
      </c>
      <c r="C6482">
        <v>15934</v>
      </c>
      <c r="D6482" s="57">
        <v>45338</v>
      </c>
      <c r="E6482" s="84" t="str">
        <f>F6482&amp;"-"&amp;COUNTIF($F$2:F6482,F6482)</f>
        <v>MSM-20</v>
      </c>
      <c r="F6482" s="84" t="str">
        <f t="shared" si="215"/>
        <v>MSM</v>
      </c>
      <c r="G6482" t="s">
        <v>8625</v>
      </c>
      <c r="H6482" s="62">
        <v>18289917000113</v>
      </c>
      <c r="I6482" t="s">
        <v>869</v>
      </c>
      <c r="J6482">
        <v>40</v>
      </c>
      <c r="K6482">
        <v>342</v>
      </c>
    </row>
    <row r="6483" spans="1:11" x14ac:dyDescent="0.25">
      <c r="A6483" t="s">
        <v>6030</v>
      </c>
      <c r="B6483" t="str">
        <f>C6483&amp;"-"&amp;COUNTIF(C$2:C6483,C6483)</f>
        <v>15934-9</v>
      </c>
      <c r="C6483">
        <v>15934</v>
      </c>
      <c r="D6483" s="57">
        <v>45338</v>
      </c>
      <c r="E6483" s="84" t="str">
        <f>F6483&amp;"-"&amp;COUNTIF($F$2:F6483,F6483)</f>
        <v>MSM-21</v>
      </c>
      <c r="F6483" s="84" t="str">
        <f t="shared" si="215"/>
        <v>MSM</v>
      </c>
      <c r="G6483" t="s">
        <v>8625</v>
      </c>
      <c r="H6483" s="62">
        <v>18289917000113</v>
      </c>
      <c r="I6483" t="s">
        <v>869</v>
      </c>
      <c r="J6483">
        <v>72</v>
      </c>
      <c r="K6483">
        <v>259.2</v>
      </c>
    </row>
    <row r="6484" spans="1:11" x14ac:dyDescent="0.25">
      <c r="A6484" t="s">
        <v>6030</v>
      </c>
      <c r="B6484" t="str">
        <f>C6484&amp;"-"&amp;COUNTIF(C$2:C6484,C6484)</f>
        <v>15934-10</v>
      </c>
      <c r="C6484">
        <v>15934</v>
      </c>
      <c r="D6484" s="57">
        <v>45338</v>
      </c>
      <c r="E6484" s="84" t="str">
        <f>F6484&amp;"-"&amp;COUNTIF($F$2:F6484,F6484)</f>
        <v>MSM-22</v>
      </c>
      <c r="F6484" s="84" t="str">
        <f t="shared" si="215"/>
        <v>MSM</v>
      </c>
      <c r="G6484" t="s">
        <v>8625</v>
      </c>
      <c r="H6484" s="62">
        <v>18289917000113</v>
      </c>
      <c r="I6484" t="s">
        <v>869</v>
      </c>
      <c r="J6484">
        <v>16</v>
      </c>
      <c r="K6484">
        <v>777.6</v>
      </c>
    </row>
    <row r="6485" spans="1:11" x14ac:dyDescent="0.25">
      <c r="A6485" t="s">
        <v>6030</v>
      </c>
      <c r="B6485" t="str">
        <f>C6485&amp;"-"&amp;COUNTIF(C$2:C6485,C6485)</f>
        <v>15934-11</v>
      </c>
      <c r="C6485">
        <v>15934</v>
      </c>
      <c r="D6485" s="57">
        <v>45338</v>
      </c>
      <c r="E6485" s="84" t="str">
        <f>F6485&amp;"-"&amp;COUNTIF($F$2:F6485,F6485)</f>
        <v>MSM-23</v>
      </c>
      <c r="F6485" s="84" t="str">
        <f t="shared" si="215"/>
        <v>MSM</v>
      </c>
      <c r="G6485" t="s">
        <v>8625</v>
      </c>
      <c r="H6485" s="62">
        <v>18289917000113</v>
      </c>
      <c r="I6485" t="s">
        <v>869</v>
      </c>
      <c r="J6485">
        <v>4</v>
      </c>
      <c r="K6485">
        <v>74.2</v>
      </c>
    </row>
    <row r="6486" spans="1:11" x14ac:dyDescent="0.25">
      <c r="A6486" t="s">
        <v>6030</v>
      </c>
      <c r="B6486" t="str">
        <f>C6486&amp;"-"&amp;COUNTIF(C$2:C6486,C6486)</f>
        <v>15934-12</v>
      </c>
      <c r="C6486">
        <v>15934</v>
      </c>
      <c r="D6486" s="57">
        <v>45338</v>
      </c>
      <c r="E6486" s="84" t="str">
        <f>F6486&amp;"-"&amp;COUNTIF($F$2:F6486,F6486)</f>
        <v>MSM-24</v>
      </c>
      <c r="F6486" s="84" t="str">
        <f t="shared" si="215"/>
        <v>MSM</v>
      </c>
      <c r="G6486" t="s">
        <v>8625</v>
      </c>
      <c r="H6486" s="62">
        <v>18289917000113</v>
      </c>
      <c r="I6486" t="s">
        <v>869</v>
      </c>
      <c r="J6486">
        <v>16</v>
      </c>
      <c r="K6486">
        <v>419.2</v>
      </c>
    </row>
    <row r="6487" spans="1:11" x14ac:dyDescent="0.25">
      <c r="A6487" t="s">
        <v>6030</v>
      </c>
      <c r="B6487" t="str">
        <f>C6487&amp;"-"&amp;COUNTIF(C$2:C6487,C6487)</f>
        <v>15934-13</v>
      </c>
      <c r="C6487">
        <v>15934</v>
      </c>
      <c r="D6487" s="57">
        <v>45338</v>
      </c>
      <c r="E6487" s="84" t="str">
        <f>F6487&amp;"-"&amp;COUNTIF($F$2:F6487,F6487)</f>
        <v>MSM-25</v>
      </c>
      <c r="F6487" s="84" t="str">
        <f t="shared" si="215"/>
        <v>MSM</v>
      </c>
      <c r="G6487" t="s">
        <v>8625</v>
      </c>
      <c r="H6487" s="62">
        <v>18289917000113</v>
      </c>
      <c r="I6487" t="s">
        <v>869</v>
      </c>
      <c r="J6487">
        <v>28</v>
      </c>
      <c r="K6487">
        <v>98</v>
      </c>
    </row>
    <row r="6488" spans="1:11" x14ac:dyDescent="0.25">
      <c r="A6488" t="s">
        <v>6030</v>
      </c>
      <c r="B6488" t="str">
        <f>C6488&amp;"-"&amp;COUNTIF(C$2:C6488,C6488)</f>
        <v>15934-14</v>
      </c>
      <c r="C6488">
        <v>15934</v>
      </c>
      <c r="D6488" s="57">
        <v>45338</v>
      </c>
      <c r="E6488" s="84" t="str">
        <f>F6488&amp;"-"&amp;COUNTIF($F$2:F6488,F6488)</f>
        <v>MSM-26</v>
      </c>
      <c r="F6488" s="84" t="str">
        <f t="shared" si="215"/>
        <v>MSM</v>
      </c>
      <c r="G6488" t="s">
        <v>8625</v>
      </c>
      <c r="H6488" s="62">
        <v>18289917000113</v>
      </c>
      <c r="I6488" t="s">
        <v>869</v>
      </c>
      <c r="J6488">
        <v>4</v>
      </c>
      <c r="K6488">
        <v>26.4</v>
      </c>
    </row>
    <row r="6489" spans="1:11" x14ac:dyDescent="0.25">
      <c r="A6489" t="s">
        <v>6030</v>
      </c>
      <c r="B6489" t="str">
        <f>C6489&amp;"-"&amp;COUNTIF(C$2:C6489,C6489)</f>
        <v>15934-15</v>
      </c>
      <c r="C6489">
        <v>15934</v>
      </c>
      <c r="D6489" s="57">
        <v>45338</v>
      </c>
      <c r="E6489" s="84" t="str">
        <f>F6489&amp;"-"&amp;COUNTIF($F$2:F6489,F6489)</f>
        <v>MSM-27</v>
      </c>
      <c r="F6489" s="84" t="str">
        <f t="shared" si="215"/>
        <v>MSM</v>
      </c>
      <c r="G6489" t="s">
        <v>8625</v>
      </c>
      <c r="H6489" s="62">
        <v>18289917000113</v>
      </c>
      <c r="I6489" t="s">
        <v>869</v>
      </c>
      <c r="J6489">
        <v>4</v>
      </c>
      <c r="K6489">
        <v>74.2</v>
      </c>
    </row>
    <row r="6490" spans="1:11" x14ac:dyDescent="0.25">
      <c r="A6490" t="s">
        <v>6030</v>
      </c>
      <c r="B6490" t="str">
        <f>C6490&amp;"-"&amp;COUNTIF(C$2:C6490,C6490)</f>
        <v>15934-16</v>
      </c>
      <c r="C6490">
        <v>15934</v>
      </c>
      <c r="D6490" s="57">
        <v>45338</v>
      </c>
      <c r="E6490" s="84" t="str">
        <f>F6490&amp;"-"&amp;COUNTIF($F$2:F6490,F6490)</f>
        <v>MSM-28</v>
      </c>
      <c r="F6490" s="84" t="str">
        <f t="shared" si="215"/>
        <v>MSM</v>
      </c>
      <c r="G6490" t="s">
        <v>8625</v>
      </c>
      <c r="H6490" s="62">
        <v>18289917000113</v>
      </c>
      <c r="I6490" t="s">
        <v>869</v>
      </c>
      <c r="J6490">
        <v>8</v>
      </c>
      <c r="K6490">
        <v>28</v>
      </c>
    </row>
    <row r="6491" spans="1:11" x14ac:dyDescent="0.25">
      <c r="A6491" t="s">
        <v>6030</v>
      </c>
      <c r="B6491" t="str">
        <f>C6491&amp;"-"&amp;COUNTIF(C$2:C6491,C6491)</f>
        <v>121713-1</v>
      </c>
      <c r="C6491">
        <v>121713</v>
      </c>
      <c r="D6491" s="57">
        <v>45338</v>
      </c>
      <c r="E6491" s="84" t="str">
        <f>F6491&amp;"-"&amp;COUNTIF($F$2:F6491,F6491)</f>
        <v>POLEODUTO-330</v>
      </c>
      <c r="F6491" s="84" t="str">
        <f t="shared" si="215"/>
        <v>POLEODUTO</v>
      </c>
      <c r="G6491" t="s">
        <v>8592</v>
      </c>
      <c r="H6491" s="62">
        <v>72797913000191</v>
      </c>
      <c r="I6491" t="s">
        <v>869</v>
      </c>
      <c r="J6491">
        <v>6800</v>
      </c>
      <c r="K6491">
        <v>25546.240000000002</v>
      </c>
    </row>
    <row r="6492" spans="1:11" x14ac:dyDescent="0.25">
      <c r="A6492" t="s">
        <v>6030</v>
      </c>
      <c r="B6492" t="str">
        <f>C6492&amp;"-"&amp;COUNTIF(C$2:C6492,C6492)</f>
        <v>121713-2</v>
      </c>
      <c r="C6492">
        <v>121713</v>
      </c>
      <c r="D6492" s="57">
        <v>45338</v>
      </c>
      <c r="E6492" s="84" t="str">
        <f>F6492&amp;"-"&amp;COUNTIF($F$2:F6492,F6492)</f>
        <v>POLEODUTO-331</v>
      </c>
      <c r="F6492" s="84" t="str">
        <f t="shared" si="215"/>
        <v>POLEODUTO</v>
      </c>
      <c r="G6492" t="s">
        <v>8592</v>
      </c>
      <c r="H6492" s="62">
        <v>72797913000191</v>
      </c>
      <c r="I6492" t="s">
        <v>869</v>
      </c>
      <c r="J6492">
        <v>46000</v>
      </c>
      <c r="K6492">
        <v>234452.8</v>
      </c>
    </row>
    <row r="6493" spans="1:11" x14ac:dyDescent="0.25">
      <c r="A6493" t="s">
        <v>6008</v>
      </c>
      <c r="B6493" t="str">
        <f>C6493&amp;"-"&amp;COUNTIF(C$2:C6493,C6493)</f>
        <v>227652-1</v>
      </c>
      <c r="C6493">
        <v>227652</v>
      </c>
      <c r="D6493" s="57">
        <v>45338</v>
      </c>
      <c r="E6493" s="84" t="str">
        <f>F6493&amp;"-"&amp;COUNTIF($F$2:F6493,F6493)</f>
        <v>TEADIT-800</v>
      </c>
      <c r="F6493" s="84" t="str">
        <f t="shared" si="215"/>
        <v>TEADIT</v>
      </c>
      <c r="G6493" t="s">
        <v>8594</v>
      </c>
      <c r="H6493" s="62">
        <v>62948658000187</v>
      </c>
      <c r="I6493" t="s">
        <v>869</v>
      </c>
      <c r="J6493">
        <v>2</v>
      </c>
      <c r="K6493">
        <v>145.76</v>
      </c>
    </row>
    <row r="6494" spans="1:11" x14ac:dyDescent="0.25">
      <c r="A6494" t="s">
        <v>6005</v>
      </c>
      <c r="B6494" t="str">
        <f>C6494&amp;"-"&amp;COUNTIF(C$2:C6494,C6494)</f>
        <v>227652-2</v>
      </c>
      <c r="C6494">
        <v>227652</v>
      </c>
      <c r="D6494" s="57">
        <v>45338</v>
      </c>
      <c r="E6494" s="84" t="str">
        <f>F6494&amp;"-"&amp;COUNTIF($F$2:F6494,F6494)</f>
        <v>TEADIT-801</v>
      </c>
      <c r="F6494" s="84" t="str">
        <f t="shared" si="215"/>
        <v>TEADIT</v>
      </c>
      <c r="G6494" t="s">
        <v>8594</v>
      </c>
      <c r="H6494" s="62">
        <v>62948658000187</v>
      </c>
      <c r="I6494" t="s">
        <v>869</v>
      </c>
      <c r="J6494">
        <v>2</v>
      </c>
      <c r="K6494">
        <v>224.36</v>
      </c>
    </row>
    <row r="6495" spans="1:11" x14ac:dyDescent="0.25">
      <c r="A6495" t="s">
        <v>6008</v>
      </c>
      <c r="B6495" t="str">
        <f>C6495&amp;"-"&amp;COUNTIF(C$2:C6495,C6495)</f>
        <v>227652-3</v>
      </c>
      <c r="C6495">
        <v>227652</v>
      </c>
      <c r="D6495" s="57">
        <v>45338</v>
      </c>
      <c r="E6495" s="84" t="str">
        <f>F6495&amp;"-"&amp;COUNTIF($F$2:F6495,F6495)</f>
        <v>TEADIT-802</v>
      </c>
      <c r="F6495" s="84" t="str">
        <f t="shared" si="215"/>
        <v>TEADIT</v>
      </c>
      <c r="G6495" t="s">
        <v>8594</v>
      </c>
      <c r="H6495" s="62">
        <v>62948658000187</v>
      </c>
      <c r="I6495" t="s">
        <v>869</v>
      </c>
      <c r="J6495">
        <v>2</v>
      </c>
      <c r="K6495">
        <v>23.38</v>
      </c>
    </row>
    <row r="6496" spans="1:11" x14ac:dyDescent="0.25">
      <c r="A6496" t="s">
        <v>6008</v>
      </c>
      <c r="B6496" t="str">
        <f>C6496&amp;"-"&amp;COUNTIF(C$2:C6496,C6496)</f>
        <v>227652-4</v>
      </c>
      <c r="C6496">
        <v>227652</v>
      </c>
      <c r="D6496" s="57">
        <v>45338</v>
      </c>
      <c r="E6496" s="84" t="str">
        <f>F6496&amp;"-"&amp;COUNTIF($F$2:F6496,F6496)</f>
        <v>TEADIT-803</v>
      </c>
      <c r="F6496" s="84" t="str">
        <f t="shared" si="215"/>
        <v>TEADIT</v>
      </c>
      <c r="G6496" t="s">
        <v>8594</v>
      </c>
      <c r="H6496" s="62">
        <v>62948658000187</v>
      </c>
      <c r="I6496" t="s">
        <v>869</v>
      </c>
      <c r="J6496">
        <v>1</v>
      </c>
      <c r="K6496">
        <v>216.42</v>
      </c>
    </row>
    <row r="6497" spans="1:11" x14ac:dyDescent="0.25">
      <c r="A6497" t="s">
        <v>6006</v>
      </c>
      <c r="B6497" t="str">
        <f>C6497&amp;"-"&amp;COUNTIF(C$2:C6497,C6497)</f>
        <v>227652-5</v>
      </c>
      <c r="C6497">
        <v>227652</v>
      </c>
      <c r="D6497" s="57">
        <v>45338</v>
      </c>
      <c r="E6497" s="84" t="str">
        <f>F6497&amp;"-"&amp;COUNTIF($F$2:F6497,F6497)</f>
        <v>TEADIT-804</v>
      </c>
      <c r="F6497" s="84" t="str">
        <f t="shared" si="215"/>
        <v>TEADIT</v>
      </c>
      <c r="G6497" t="s">
        <v>8594</v>
      </c>
      <c r="H6497" s="62">
        <v>62948658000187</v>
      </c>
      <c r="I6497" t="s">
        <v>869</v>
      </c>
      <c r="J6497">
        <v>2</v>
      </c>
      <c r="K6497">
        <v>46.94</v>
      </c>
    </row>
    <row r="6498" spans="1:11" x14ac:dyDescent="0.25">
      <c r="A6498" t="s">
        <v>6008</v>
      </c>
      <c r="B6498" t="str">
        <f>C6498&amp;"-"&amp;COUNTIF(C$2:C6498,C6498)</f>
        <v>227652-6</v>
      </c>
      <c r="C6498">
        <v>227652</v>
      </c>
      <c r="D6498" s="57">
        <v>45338</v>
      </c>
      <c r="E6498" s="84" t="str">
        <f>F6498&amp;"-"&amp;COUNTIF($F$2:F6498,F6498)</f>
        <v>TEADIT-805</v>
      </c>
      <c r="F6498" s="84" t="str">
        <f t="shared" si="215"/>
        <v>TEADIT</v>
      </c>
      <c r="G6498" t="s">
        <v>8594</v>
      </c>
      <c r="H6498" s="62">
        <v>62948658000187</v>
      </c>
      <c r="I6498" t="s">
        <v>869</v>
      </c>
      <c r="J6498">
        <v>3</v>
      </c>
      <c r="K6498">
        <v>54</v>
      </c>
    </row>
    <row r="6499" spans="1:11" x14ac:dyDescent="0.25">
      <c r="A6499" t="s">
        <v>6008</v>
      </c>
      <c r="B6499" t="str">
        <f>C6499&amp;"-"&amp;COUNTIF(C$2:C6499,C6499)</f>
        <v>227652-7</v>
      </c>
      <c r="C6499">
        <v>227652</v>
      </c>
      <c r="D6499" s="57">
        <v>45338</v>
      </c>
      <c r="E6499" s="84" t="str">
        <f>F6499&amp;"-"&amp;COUNTIF($F$2:F6499,F6499)</f>
        <v>TEADIT-806</v>
      </c>
      <c r="F6499" s="84" t="str">
        <f t="shared" si="215"/>
        <v>TEADIT</v>
      </c>
      <c r="G6499" t="s">
        <v>8594</v>
      </c>
      <c r="H6499" s="62">
        <v>62948658000187</v>
      </c>
      <c r="I6499" t="s">
        <v>869</v>
      </c>
      <c r="J6499">
        <v>6</v>
      </c>
      <c r="K6499">
        <v>43.68</v>
      </c>
    </row>
    <row r="6500" spans="1:11" x14ac:dyDescent="0.25">
      <c r="A6500" t="s">
        <v>6006</v>
      </c>
      <c r="B6500" t="str">
        <f>C6500&amp;"-"&amp;COUNTIF(C$2:C6500,C6500)</f>
        <v>227652-8</v>
      </c>
      <c r="C6500">
        <v>227652</v>
      </c>
      <c r="D6500" s="57">
        <v>45338</v>
      </c>
      <c r="E6500" s="84" t="str">
        <f>F6500&amp;"-"&amp;COUNTIF($F$2:F6500,F6500)</f>
        <v>TEADIT-807</v>
      </c>
      <c r="F6500" s="84" t="str">
        <f t="shared" si="215"/>
        <v>TEADIT</v>
      </c>
      <c r="G6500" t="s">
        <v>8594</v>
      </c>
      <c r="H6500" s="62">
        <v>62948658000187</v>
      </c>
      <c r="I6500" t="s">
        <v>869</v>
      </c>
      <c r="J6500">
        <v>9</v>
      </c>
      <c r="K6500">
        <v>211.23</v>
      </c>
    </row>
    <row r="6501" spans="1:11" x14ac:dyDescent="0.25">
      <c r="A6501" t="s">
        <v>6006</v>
      </c>
      <c r="B6501" t="str">
        <f>C6501&amp;"-"&amp;COUNTIF(C$2:C6501,C6501)</f>
        <v>227652-9</v>
      </c>
      <c r="C6501">
        <v>227652</v>
      </c>
      <c r="D6501" s="57">
        <v>45338</v>
      </c>
      <c r="E6501" s="84" t="str">
        <f>F6501&amp;"-"&amp;COUNTIF($F$2:F6501,F6501)</f>
        <v>TEADIT-808</v>
      </c>
      <c r="F6501" s="84" t="str">
        <f t="shared" si="215"/>
        <v>TEADIT</v>
      </c>
      <c r="G6501" t="s">
        <v>8594</v>
      </c>
      <c r="H6501" s="62">
        <v>62948658000187</v>
      </c>
      <c r="I6501" t="s">
        <v>869</v>
      </c>
      <c r="J6501">
        <v>2</v>
      </c>
      <c r="K6501">
        <v>1144.76</v>
      </c>
    </row>
    <row r="6502" spans="1:11" x14ac:dyDescent="0.25">
      <c r="A6502" t="s">
        <v>5989</v>
      </c>
      <c r="B6502" t="str">
        <f>C6502&amp;"-"&amp;COUNTIF(C$2:C6502,C6502)</f>
        <v>34277-1</v>
      </c>
      <c r="C6502">
        <v>34277</v>
      </c>
      <c r="D6502" s="57">
        <v>45338</v>
      </c>
      <c r="E6502" s="84" t="str">
        <f>F6502&amp;"-"&amp;COUNTIF($F$2:F6502,F6502)</f>
        <v>WK-340</v>
      </c>
      <c r="F6502" s="84" t="str">
        <f t="shared" si="215"/>
        <v>WK</v>
      </c>
      <c r="G6502" t="s">
        <v>8586</v>
      </c>
      <c r="H6502" s="62">
        <v>97434047000103</v>
      </c>
      <c r="I6502" t="s">
        <v>5984</v>
      </c>
      <c r="J6502">
        <v>30</v>
      </c>
      <c r="K6502">
        <v>11058</v>
      </c>
    </row>
    <row r="6503" spans="1:11" x14ac:dyDescent="0.25">
      <c r="A6503" t="s">
        <v>5983</v>
      </c>
      <c r="B6503" t="str">
        <f>C6503&amp;"-"&amp;COUNTIF(C$2:C6503,C6503)</f>
        <v>34277-2</v>
      </c>
      <c r="C6503">
        <v>34277</v>
      </c>
      <c r="D6503" s="57">
        <v>45338</v>
      </c>
      <c r="E6503" s="84" t="str">
        <f>F6503&amp;"-"&amp;COUNTIF($F$2:F6503,F6503)</f>
        <v>WK-341</v>
      </c>
      <c r="F6503" s="84" t="str">
        <f t="shared" si="215"/>
        <v>WK</v>
      </c>
      <c r="G6503" t="s">
        <v>8586</v>
      </c>
      <c r="H6503" s="62">
        <v>97434047000103</v>
      </c>
      <c r="I6503" t="s">
        <v>5984</v>
      </c>
      <c r="J6503">
        <v>30</v>
      </c>
      <c r="K6503">
        <v>1459.2</v>
      </c>
    </row>
    <row r="6504" spans="1:11" x14ac:dyDescent="0.25">
      <c r="A6504" t="s">
        <v>5985</v>
      </c>
      <c r="B6504" t="str">
        <f>C6504&amp;"-"&amp;COUNTIF(C$2:C6504,C6504)</f>
        <v>34277-3</v>
      </c>
      <c r="C6504">
        <v>34277</v>
      </c>
      <c r="D6504" s="57">
        <v>45338</v>
      </c>
      <c r="E6504" s="84" t="str">
        <f>F6504&amp;"-"&amp;COUNTIF($F$2:F6504,F6504)</f>
        <v>WK-342</v>
      </c>
      <c r="F6504" s="84" t="str">
        <f t="shared" si="215"/>
        <v>WK</v>
      </c>
      <c r="G6504" t="s">
        <v>8586</v>
      </c>
      <c r="H6504" s="62">
        <v>97434047000103</v>
      </c>
      <c r="I6504" t="s">
        <v>5984</v>
      </c>
      <c r="J6504">
        <v>108</v>
      </c>
      <c r="K6504">
        <v>14434.2</v>
      </c>
    </row>
    <row r="6505" spans="1:11" x14ac:dyDescent="0.25">
      <c r="A6505" t="s">
        <v>5983</v>
      </c>
      <c r="B6505" t="str">
        <f>C6505&amp;"-"&amp;COUNTIF(C$2:C6505,C6505)</f>
        <v>34277-4</v>
      </c>
      <c r="C6505">
        <v>34277</v>
      </c>
      <c r="D6505" s="57">
        <v>45338</v>
      </c>
      <c r="E6505" s="84" t="str">
        <f>F6505&amp;"-"&amp;COUNTIF($F$2:F6505,F6505)</f>
        <v>WK-343</v>
      </c>
      <c r="F6505" s="84" t="str">
        <f t="shared" si="215"/>
        <v>WK</v>
      </c>
      <c r="G6505" t="s">
        <v>8586</v>
      </c>
      <c r="H6505" s="62">
        <v>97434047000103</v>
      </c>
      <c r="I6505" t="s">
        <v>5984</v>
      </c>
      <c r="J6505">
        <v>6</v>
      </c>
      <c r="K6505">
        <v>473.1</v>
      </c>
    </row>
    <row r="6506" spans="1:11" x14ac:dyDescent="0.25">
      <c r="A6506" t="s">
        <v>5989</v>
      </c>
      <c r="B6506" t="str">
        <f>C6506&amp;"-"&amp;COUNTIF(C$2:C6506,C6506)</f>
        <v>34277-5</v>
      </c>
      <c r="C6506">
        <v>34277</v>
      </c>
      <c r="D6506" s="57">
        <v>45338</v>
      </c>
      <c r="E6506" s="84" t="str">
        <f>F6506&amp;"-"&amp;COUNTIF($F$2:F6506,F6506)</f>
        <v>WK-344</v>
      </c>
      <c r="F6506" s="84" t="str">
        <f t="shared" si="215"/>
        <v>WK</v>
      </c>
      <c r="G6506" t="s">
        <v>8586</v>
      </c>
      <c r="H6506" s="62">
        <v>97434047000103</v>
      </c>
      <c r="I6506" t="s">
        <v>5984</v>
      </c>
      <c r="J6506">
        <v>6</v>
      </c>
      <c r="K6506">
        <v>828.18</v>
      </c>
    </row>
    <row r="6507" spans="1:11" x14ac:dyDescent="0.25">
      <c r="A6507" t="s">
        <v>5989</v>
      </c>
      <c r="B6507" t="str">
        <f>C6507&amp;"-"&amp;COUNTIF(C$2:C6507,C6507)</f>
        <v>34277-6</v>
      </c>
      <c r="C6507">
        <v>34277</v>
      </c>
      <c r="D6507" s="57">
        <v>45338</v>
      </c>
      <c r="E6507" s="84" t="str">
        <f>F6507&amp;"-"&amp;COUNTIF($F$2:F6507,F6507)</f>
        <v>WK-345</v>
      </c>
      <c r="F6507" s="84" t="str">
        <f t="shared" si="215"/>
        <v>WK</v>
      </c>
      <c r="G6507" t="s">
        <v>8586</v>
      </c>
      <c r="H6507" s="62">
        <v>97434047000103</v>
      </c>
      <c r="I6507" t="s">
        <v>5984</v>
      </c>
      <c r="J6507">
        <v>24</v>
      </c>
      <c r="K6507">
        <v>21265.919999999998</v>
      </c>
    </row>
    <row r="6508" spans="1:11" x14ac:dyDescent="0.25">
      <c r="A6508" t="s">
        <v>5987</v>
      </c>
      <c r="B6508" t="str">
        <f>C6508&amp;"-"&amp;COUNTIF(C$2:C6508,C6508)</f>
        <v>34277-7</v>
      </c>
      <c r="C6508">
        <v>34277</v>
      </c>
      <c r="D6508" s="57">
        <v>45338</v>
      </c>
      <c r="E6508" s="84" t="str">
        <f>F6508&amp;"-"&amp;COUNTIF($F$2:F6508,F6508)</f>
        <v>WK-346</v>
      </c>
      <c r="F6508" s="84" t="str">
        <f t="shared" si="215"/>
        <v>WK</v>
      </c>
      <c r="G6508" t="s">
        <v>8586</v>
      </c>
      <c r="H6508" s="62">
        <v>97434047000103</v>
      </c>
      <c r="I6508" t="s">
        <v>5984</v>
      </c>
      <c r="J6508">
        <v>12</v>
      </c>
      <c r="K6508">
        <v>2849.76</v>
      </c>
    </row>
    <row r="6509" spans="1:11" x14ac:dyDescent="0.25">
      <c r="A6509" t="s">
        <v>5989</v>
      </c>
      <c r="B6509" t="str">
        <f>C6509&amp;"-"&amp;COUNTIF(C$2:C6509,C6509)</f>
        <v>34307-1</v>
      </c>
      <c r="C6509">
        <v>34307</v>
      </c>
      <c r="D6509" s="57">
        <v>45338</v>
      </c>
      <c r="E6509" s="84" t="str">
        <f>F6509&amp;"-"&amp;COUNTIF($F$2:F6509,F6509)</f>
        <v>WK-347</v>
      </c>
      <c r="F6509" s="84" t="str">
        <f t="shared" si="215"/>
        <v>WK</v>
      </c>
      <c r="G6509" t="s">
        <v>8586</v>
      </c>
      <c r="H6509" s="62">
        <v>97434047000103</v>
      </c>
      <c r="I6509" t="s">
        <v>5984</v>
      </c>
      <c r="J6509">
        <v>180</v>
      </c>
      <c r="K6509">
        <v>24660</v>
      </c>
    </row>
    <row r="6510" spans="1:11" x14ac:dyDescent="0.25">
      <c r="A6510" t="s">
        <v>5999</v>
      </c>
      <c r="B6510" t="str">
        <f>C6510&amp;"-"&amp;COUNTIF(C$2:C6510,C6510)</f>
        <v>70756-1</v>
      </c>
      <c r="C6510">
        <v>70756</v>
      </c>
      <c r="D6510" s="57">
        <v>45341</v>
      </c>
      <c r="E6510" s="84" t="str">
        <f>F6510&amp;"-"&amp;COUNTIF($F$2:F6510,F6510)</f>
        <v>VOESTALPINE-50</v>
      </c>
      <c r="F6510" s="84" t="str">
        <f t="shared" si="215"/>
        <v>VOESTALPINE</v>
      </c>
      <c r="G6510" t="s">
        <v>8583</v>
      </c>
      <c r="H6510" s="62">
        <v>61479002000523</v>
      </c>
      <c r="I6510" t="s">
        <v>30</v>
      </c>
      <c r="J6510">
        <v>85</v>
      </c>
      <c r="K6510">
        <v>7267.5</v>
      </c>
    </row>
    <row r="6511" spans="1:11" x14ac:dyDescent="0.25">
      <c r="A6511" t="s">
        <v>5999</v>
      </c>
      <c r="B6511" t="str">
        <f>C6511&amp;"-"&amp;COUNTIF(C$2:C6511,C6511)</f>
        <v>70757-1</v>
      </c>
      <c r="C6511">
        <v>70757</v>
      </c>
      <c r="D6511" s="57">
        <v>45341</v>
      </c>
      <c r="E6511" s="84" t="str">
        <f>F6511&amp;"-"&amp;COUNTIF($F$2:F6511,F6511)</f>
        <v>VOESTALPINE-51</v>
      </c>
      <c r="F6511" s="84" t="str">
        <f t="shared" si="215"/>
        <v>VOESTALPINE</v>
      </c>
      <c r="G6511" t="s">
        <v>8583</v>
      </c>
      <c r="H6511" s="62">
        <v>61479002000523</v>
      </c>
      <c r="I6511" t="s">
        <v>30</v>
      </c>
      <c r="J6511">
        <v>250</v>
      </c>
      <c r="K6511">
        <v>21375</v>
      </c>
    </row>
    <row r="6512" spans="1:11" x14ac:dyDescent="0.25">
      <c r="A6512" t="s">
        <v>5961</v>
      </c>
      <c r="B6512" t="str">
        <f>C6512&amp;"-"&amp;COUNTIF(C$2:C6512,C6512)</f>
        <v>70758-1</v>
      </c>
      <c r="C6512">
        <v>70758</v>
      </c>
      <c r="D6512" s="57">
        <v>45341</v>
      </c>
      <c r="E6512" s="84" t="str">
        <f>F6512&amp;"-"&amp;COUNTIF($F$2:F6512,F6512)</f>
        <v>VOESTALPINE-52</v>
      </c>
      <c r="F6512" s="84" t="str">
        <f t="shared" si="215"/>
        <v>VOESTALPINE</v>
      </c>
      <c r="G6512" t="s">
        <v>8583</v>
      </c>
      <c r="H6512" s="62">
        <v>61479002000523</v>
      </c>
      <c r="I6512" t="s">
        <v>30</v>
      </c>
      <c r="J6512">
        <v>4620</v>
      </c>
      <c r="K6512">
        <v>132132</v>
      </c>
    </row>
    <row r="6513" spans="1:11" x14ac:dyDescent="0.25">
      <c r="A6513" t="s">
        <v>6004</v>
      </c>
      <c r="B6513" t="str">
        <f>C6513&amp;"-"&amp;COUNTIF(C$2:C6513,C6513)</f>
        <v>227822-1</v>
      </c>
      <c r="C6513">
        <v>227822</v>
      </c>
      <c r="D6513" s="57">
        <v>45342</v>
      </c>
      <c r="E6513" s="84" t="str">
        <f>F6513&amp;"-"&amp;COUNTIF($F$2:F6513,F6513)</f>
        <v>TEADIT-809</v>
      </c>
      <c r="F6513" s="84" t="str">
        <f t="shared" si="215"/>
        <v>TEADIT</v>
      </c>
      <c r="G6513" t="s">
        <v>8594</v>
      </c>
      <c r="H6513" s="62">
        <v>62948658000187</v>
      </c>
      <c r="I6513" t="s">
        <v>869</v>
      </c>
      <c r="J6513">
        <v>1</v>
      </c>
      <c r="K6513">
        <v>2329.23</v>
      </c>
    </row>
    <row r="6514" spans="1:11" x14ac:dyDescent="0.25">
      <c r="A6514" t="s">
        <v>5989</v>
      </c>
      <c r="B6514" t="str">
        <f>C6514&amp;"-"&amp;COUNTIF(C$2:C6514,C6514)</f>
        <v>34404-1</v>
      </c>
      <c r="C6514">
        <v>34404</v>
      </c>
      <c r="D6514" s="57">
        <v>45342</v>
      </c>
      <c r="E6514" s="84" t="str">
        <f>F6514&amp;"-"&amp;COUNTIF($F$2:F6514,F6514)</f>
        <v>WK-348</v>
      </c>
      <c r="F6514" s="84" t="str">
        <f t="shared" si="215"/>
        <v>WK</v>
      </c>
      <c r="G6514" t="s">
        <v>8586</v>
      </c>
      <c r="H6514" s="62">
        <v>97434047000103</v>
      </c>
      <c r="I6514" t="s">
        <v>5984</v>
      </c>
      <c r="J6514">
        <v>144</v>
      </c>
      <c r="K6514">
        <v>19728</v>
      </c>
    </row>
    <row r="6515" spans="1:11" x14ac:dyDescent="0.25">
      <c r="A6515" t="s">
        <v>5983</v>
      </c>
      <c r="B6515" t="str">
        <f>C6515&amp;"-"&amp;COUNTIF(C$2:C6515,C6515)</f>
        <v>34430-1</v>
      </c>
      <c r="C6515">
        <v>34430</v>
      </c>
      <c r="D6515" s="57">
        <v>45342</v>
      </c>
      <c r="E6515" s="84" t="str">
        <f>F6515&amp;"-"&amp;COUNTIF($F$2:F6515,F6515)</f>
        <v>WK-349</v>
      </c>
      <c r="F6515" s="84" t="str">
        <f t="shared" si="215"/>
        <v>WK</v>
      </c>
      <c r="G6515" t="s">
        <v>8586</v>
      </c>
      <c r="H6515" s="62">
        <v>97434047000103</v>
      </c>
      <c r="I6515" t="s">
        <v>5984</v>
      </c>
      <c r="J6515">
        <v>180</v>
      </c>
      <c r="K6515">
        <v>8755.2000000000007</v>
      </c>
    </row>
    <row r="6516" spans="1:11" x14ac:dyDescent="0.25">
      <c r="A6516" t="s">
        <v>5985</v>
      </c>
      <c r="B6516" t="str">
        <f>C6516&amp;"-"&amp;COUNTIF(C$2:C6516,C6516)</f>
        <v>34430-2</v>
      </c>
      <c r="C6516">
        <v>34430</v>
      </c>
      <c r="D6516" s="57">
        <v>45342</v>
      </c>
      <c r="E6516" s="84" t="str">
        <f>F6516&amp;"-"&amp;COUNTIF($F$2:F6516,F6516)</f>
        <v>WK-350</v>
      </c>
      <c r="F6516" s="84" t="str">
        <f t="shared" si="215"/>
        <v>WK</v>
      </c>
      <c r="G6516" t="s">
        <v>8586</v>
      </c>
      <c r="H6516" s="62">
        <v>97434047000103</v>
      </c>
      <c r="I6516" t="s">
        <v>5984</v>
      </c>
      <c r="J6516">
        <v>300</v>
      </c>
      <c r="K6516">
        <v>40185</v>
      </c>
    </row>
    <row r="6517" spans="1:11" x14ac:dyDescent="0.25">
      <c r="A6517" t="s">
        <v>5989</v>
      </c>
      <c r="B6517" t="str">
        <f>C6517&amp;"-"&amp;COUNTIF(C$2:C6517,C6517)</f>
        <v>34430-3</v>
      </c>
      <c r="C6517">
        <v>34430</v>
      </c>
      <c r="D6517" s="57">
        <v>45342</v>
      </c>
      <c r="E6517" s="84" t="str">
        <f>F6517&amp;"-"&amp;COUNTIF($F$2:F6517,F6517)</f>
        <v>WK-351</v>
      </c>
      <c r="F6517" s="84" t="str">
        <f t="shared" si="215"/>
        <v>WK</v>
      </c>
      <c r="G6517" t="s">
        <v>8586</v>
      </c>
      <c r="H6517" s="62">
        <v>97434047000103</v>
      </c>
      <c r="I6517" t="s">
        <v>5984</v>
      </c>
      <c r="J6517">
        <v>12</v>
      </c>
      <c r="K6517">
        <v>4423.2</v>
      </c>
    </row>
    <row r="6518" spans="1:11" x14ac:dyDescent="0.25">
      <c r="A6518" t="s">
        <v>6078</v>
      </c>
      <c r="B6518" t="str">
        <f>C6518&amp;"-"&amp;COUNTIF(C$2:C6518,C6518)</f>
        <v>9354-1</v>
      </c>
      <c r="C6518">
        <v>9354</v>
      </c>
      <c r="D6518" s="57">
        <v>45343</v>
      </c>
      <c r="E6518" s="84" t="str">
        <f>F6518&amp;"-"&amp;COUNTIF($F$2:F6518,F6518)</f>
        <v>DRACO-1</v>
      </c>
      <c r="F6518" s="84" t="str">
        <f t="shared" si="215"/>
        <v>DRACO</v>
      </c>
      <c r="G6518" t="s">
        <v>8632</v>
      </c>
      <c r="H6518" s="62">
        <v>18370495000106</v>
      </c>
      <c r="I6518" t="s">
        <v>869</v>
      </c>
      <c r="J6518">
        <v>3</v>
      </c>
      <c r="K6518">
        <v>2192.91</v>
      </c>
    </row>
    <row r="6519" spans="1:11" x14ac:dyDescent="0.25">
      <c r="A6519" t="s">
        <v>6079</v>
      </c>
      <c r="B6519" t="str">
        <f>C6519&amp;"-"&amp;COUNTIF(C$2:C6519,C6519)</f>
        <v>9354-2</v>
      </c>
      <c r="C6519">
        <v>9354</v>
      </c>
      <c r="D6519" s="57">
        <v>45343</v>
      </c>
      <c r="E6519" s="84" t="str">
        <f>F6519&amp;"-"&amp;COUNTIF($F$2:F6519,F6519)</f>
        <v>DRACO-2</v>
      </c>
      <c r="F6519" s="84" t="str">
        <f t="shared" si="215"/>
        <v>DRACO</v>
      </c>
      <c r="G6519" t="s">
        <v>8632</v>
      </c>
      <c r="H6519" s="62">
        <v>18370495000106</v>
      </c>
      <c r="I6519" t="s">
        <v>869</v>
      </c>
      <c r="J6519">
        <v>4</v>
      </c>
      <c r="K6519">
        <v>6308</v>
      </c>
    </row>
    <row r="6520" spans="1:11" x14ac:dyDescent="0.25">
      <c r="A6520" t="s">
        <v>6078</v>
      </c>
      <c r="B6520" t="str">
        <f>C6520&amp;"-"&amp;COUNTIF(C$2:C6520,C6520)</f>
        <v>9354-3</v>
      </c>
      <c r="C6520">
        <v>9354</v>
      </c>
      <c r="D6520" s="57">
        <v>45343</v>
      </c>
      <c r="E6520" s="84" t="str">
        <f>F6520&amp;"-"&amp;COUNTIF($F$2:F6520,F6520)</f>
        <v>DRACO-3</v>
      </c>
      <c r="F6520" s="84" t="str">
        <f t="shared" si="215"/>
        <v>DRACO</v>
      </c>
      <c r="G6520" t="s">
        <v>8632</v>
      </c>
      <c r="H6520" s="62">
        <v>18370495000106</v>
      </c>
      <c r="I6520" t="s">
        <v>869</v>
      </c>
      <c r="J6520">
        <v>7</v>
      </c>
      <c r="K6520">
        <v>3724</v>
      </c>
    </row>
    <row r="6521" spans="1:11" x14ac:dyDescent="0.25">
      <c r="A6521" t="s">
        <v>6048</v>
      </c>
      <c r="B6521" t="str">
        <f>C6521&amp;"-"&amp;COUNTIF(C$2:C6521,C6521)</f>
        <v>34487-1</v>
      </c>
      <c r="C6521">
        <v>34487</v>
      </c>
      <c r="D6521" s="57">
        <v>45343</v>
      </c>
      <c r="E6521" s="84" t="str">
        <f>F6521&amp;"-"&amp;COUNTIF($F$2:F6521,F6521)</f>
        <v>WK-352</v>
      </c>
      <c r="F6521" s="84" t="str">
        <f t="shared" si="215"/>
        <v>WK</v>
      </c>
      <c r="G6521" t="s">
        <v>8586</v>
      </c>
      <c r="H6521" s="62">
        <v>97434047000103</v>
      </c>
      <c r="I6521" t="s">
        <v>869</v>
      </c>
      <c r="J6521">
        <v>13</v>
      </c>
      <c r="K6521">
        <v>53.3</v>
      </c>
    </row>
    <row r="6522" spans="1:11" x14ac:dyDescent="0.25">
      <c r="A6522" t="s">
        <v>6048</v>
      </c>
      <c r="B6522" t="str">
        <f>C6522&amp;"-"&amp;COUNTIF(C$2:C6522,C6522)</f>
        <v>34487-2</v>
      </c>
      <c r="C6522">
        <v>34487</v>
      </c>
      <c r="D6522" s="57">
        <v>45343</v>
      </c>
      <c r="E6522" s="84" t="str">
        <f>F6522&amp;"-"&amp;COUNTIF($F$2:F6522,F6522)</f>
        <v>WK-353</v>
      </c>
      <c r="F6522" s="84" t="str">
        <f t="shared" si="215"/>
        <v>WK</v>
      </c>
      <c r="G6522" t="s">
        <v>8586</v>
      </c>
      <c r="H6522" s="62">
        <v>97434047000103</v>
      </c>
      <c r="I6522" t="s">
        <v>869</v>
      </c>
      <c r="J6522">
        <v>260</v>
      </c>
      <c r="K6522">
        <v>6500</v>
      </c>
    </row>
    <row r="6523" spans="1:11" x14ac:dyDescent="0.25">
      <c r="A6523" t="s">
        <v>5982</v>
      </c>
      <c r="B6523" t="str">
        <f>C6523&amp;"-"&amp;COUNTIF(C$2:C6523,C6523)</f>
        <v>34487-3</v>
      </c>
      <c r="C6523">
        <v>34487</v>
      </c>
      <c r="D6523" s="57">
        <v>45343</v>
      </c>
      <c r="E6523" s="84" t="str">
        <f>F6523&amp;"-"&amp;COUNTIF($F$2:F6523,F6523)</f>
        <v>WK-354</v>
      </c>
      <c r="F6523" s="84" t="str">
        <f t="shared" si="215"/>
        <v>WK</v>
      </c>
      <c r="G6523" t="s">
        <v>8586</v>
      </c>
      <c r="H6523" s="62">
        <v>97434047000103</v>
      </c>
      <c r="I6523" t="s">
        <v>5984</v>
      </c>
      <c r="J6523">
        <v>6</v>
      </c>
      <c r="K6523">
        <v>858</v>
      </c>
    </row>
    <row r="6524" spans="1:11" x14ac:dyDescent="0.25">
      <c r="A6524" t="s">
        <v>6048</v>
      </c>
      <c r="B6524" t="str">
        <f>C6524&amp;"-"&amp;COUNTIF(C$2:C6524,C6524)</f>
        <v>34487-4</v>
      </c>
      <c r="C6524">
        <v>34487</v>
      </c>
      <c r="D6524" s="57">
        <v>45343</v>
      </c>
      <c r="E6524" s="84" t="str">
        <f>F6524&amp;"-"&amp;COUNTIF($F$2:F6524,F6524)</f>
        <v>WK-355</v>
      </c>
      <c r="F6524" s="84" t="str">
        <f t="shared" si="215"/>
        <v>WK</v>
      </c>
      <c r="G6524" t="s">
        <v>8586</v>
      </c>
      <c r="H6524" s="62">
        <v>97434047000103</v>
      </c>
      <c r="I6524" t="s">
        <v>869</v>
      </c>
      <c r="J6524">
        <v>489</v>
      </c>
      <c r="K6524">
        <v>3325.2</v>
      </c>
    </row>
    <row r="6525" spans="1:11" x14ac:dyDescent="0.25">
      <c r="A6525" t="s">
        <v>5981</v>
      </c>
      <c r="B6525" t="str">
        <f>C6525&amp;"-"&amp;COUNTIF(C$2:C6525,C6525)</f>
        <v>34495-1</v>
      </c>
      <c r="C6525">
        <v>34495</v>
      </c>
      <c r="D6525" s="57">
        <v>45343</v>
      </c>
      <c r="E6525" s="84" t="str">
        <f>F6525&amp;"-"&amp;COUNTIF($F$2:F6525,F6525)</f>
        <v>WK-356</v>
      </c>
      <c r="F6525" s="84" t="str">
        <f t="shared" si="215"/>
        <v>WK</v>
      </c>
      <c r="G6525" t="s">
        <v>8586</v>
      </c>
      <c r="H6525" s="62">
        <v>97434047000103</v>
      </c>
      <c r="I6525" t="s">
        <v>4726</v>
      </c>
      <c r="J6525">
        <v>7.8</v>
      </c>
      <c r="K6525">
        <v>35568</v>
      </c>
    </row>
    <row r="6526" spans="1:11" x14ac:dyDescent="0.25">
      <c r="A6526" t="s">
        <v>5982</v>
      </c>
      <c r="B6526" t="str">
        <f>C6526&amp;"-"&amp;COUNTIF(C$2:C6526,C6526)</f>
        <v>34495-2</v>
      </c>
      <c r="C6526">
        <v>34495</v>
      </c>
      <c r="D6526" s="57">
        <v>45343</v>
      </c>
      <c r="E6526" s="84" t="str">
        <f>F6526&amp;"-"&amp;COUNTIF($F$2:F6526,F6526)</f>
        <v>WK-357</v>
      </c>
      <c r="F6526" s="84" t="str">
        <f t="shared" si="215"/>
        <v>WK</v>
      </c>
      <c r="G6526" t="s">
        <v>8586</v>
      </c>
      <c r="H6526" s="62">
        <v>97434047000103</v>
      </c>
      <c r="I6526" t="s">
        <v>4726</v>
      </c>
      <c r="J6526">
        <v>7.5</v>
      </c>
      <c r="K6526">
        <v>15603.75</v>
      </c>
    </row>
    <row r="6527" spans="1:11" x14ac:dyDescent="0.25">
      <c r="A6527" t="s">
        <v>5980</v>
      </c>
      <c r="B6527" t="str">
        <f>C6527&amp;"-"&amp;COUNTIF(C$2:C6527,C6527)</f>
        <v>34495-3</v>
      </c>
      <c r="C6527">
        <v>34495</v>
      </c>
      <c r="D6527" s="57">
        <v>45343</v>
      </c>
      <c r="E6527" s="84" t="str">
        <f>F6527&amp;"-"&amp;COUNTIF($F$2:F6527,F6527)</f>
        <v>WK-358</v>
      </c>
      <c r="F6527" s="84" t="str">
        <f t="shared" si="215"/>
        <v>WK</v>
      </c>
      <c r="G6527" t="s">
        <v>8586</v>
      </c>
      <c r="H6527" s="62">
        <v>97434047000103</v>
      </c>
      <c r="I6527" t="s">
        <v>4726</v>
      </c>
      <c r="J6527">
        <v>7.5</v>
      </c>
      <c r="K6527">
        <v>7948.88</v>
      </c>
    </row>
    <row r="6528" spans="1:11" x14ac:dyDescent="0.25">
      <c r="A6528" t="s">
        <v>6072</v>
      </c>
      <c r="B6528" t="str">
        <f>C6528&amp;"-"&amp;COUNTIF(C$2:C6528,C6528)</f>
        <v>706157-1</v>
      </c>
      <c r="C6528">
        <v>706157</v>
      </c>
      <c r="D6528" s="57">
        <v>45344</v>
      </c>
      <c r="E6528" s="84" t="str">
        <f>F6528&amp;"-"&amp;COUNTIF($F$2:F6528,F6528)</f>
        <v>ACOTUBO-94</v>
      </c>
      <c r="F6528" s="84" t="str">
        <f t="shared" si="215"/>
        <v>ACOTUBO</v>
      </c>
      <c r="G6528" t="s">
        <v>8587</v>
      </c>
      <c r="H6528" s="62">
        <v>43919968000129</v>
      </c>
      <c r="I6528" t="s">
        <v>5984</v>
      </c>
      <c r="J6528">
        <v>6.05</v>
      </c>
      <c r="K6528">
        <v>5484.08</v>
      </c>
    </row>
    <row r="6529" spans="1:11" x14ac:dyDescent="0.25">
      <c r="A6529" t="s">
        <v>5991</v>
      </c>
      <c r="B6529" t="str">
        <f>C6529&amp;"-"&amp;COUNTIF(C$2:C6529,C6529)</f>
        <v>706157-2</v>
      </c>
      <c r="C6529">
        <v>706157</v>
      </c>
      <c r="D6529" s="57">
        <v>45344</v>
      </c>
      <c r="E6529" s="84" t="str">
        <f>F6529&amp;"-"&amp;COUNTIF($F$2:F6529,F6529)</f>
        <v>ACOTUBO-95</v>
      </c>
      <c r="F6529" s="84" t="str">
        <f t="shared" si="215"/>
        <v>ACOTUBO</v>
      </c>
      <c r="G6529" t="s">
        <v>8587</v>
      </c>
      <c r="H6529" s="62">
        <v>43919968000129</v>
      </c>
      <c r="I6529" t="s">
        <v>5984</v>
      </c>
      <c r="J6529">
        <v>18</v>
      </c>
      <c r="K6529">
        <v>2729.88</v>
      </c>
    </row>
    <row r="6530" spans="1:11" x14ac:dyDescent="0.25">
      <c r="A6530" t="s">
        <v>5991</v>
      </c>
      <c r="B6530" t="str">
        <f>C6530&amp;"-"&amp;COUNTIF(C$2:C6530,C6530)</f>
        <v>706163-1</v>
      </c>
      <c r="C6530">
        <v>706163</v>
      </c>
      <c r="D6530" s="57">
        <v>45344</v>
      </c>
      <c r="E6530" s="84" t="str">
        <f>F6530&amp;"-"&amp;COUNTIF($F$2:F6530,F6530)</f>
        <v>ACOTUBO-96</v>
      </c>
      <c r="F6530" s="84" t="str">
        <f t="shared" si="215"/>
        <v>ACOTUBO</v>
      </c>
      <c r="G6530" t="s">
        <v>8587</v>
      </c>
      <c r="H6530" s="62">
        <v>43919968000129</v>
      </c>
      <c r="I6530" t="s">
        <v>5984</v>
      </c>
      <c r="J6530">
        <v>18.350000000000001</v>
      </c>
      <c r="K6530">
        <v>2066.21</v>
      </c>
    </row>
    <row r="6531" spans="1:11" x14ac:dyDescent="0.25">
      <c r="A6531" t="s">
        <v>5991</v>
      </c>
      <c r="B6531" t="str">
        <f>C6531&amp;"-"&amp;COUNTIF(C$2:C6531,C6531)</f>
        <v>706163-2</v>
      </c>
      <c r="C6531">
        <v>706163</v>
      </c>
      <c r="D6531" s="57">
        <v>45344</v>
      </c>
      <c r="E6531" s="84" t="str">
        <f>F6531&amp;"-"&amp;COUNTIF($F$2:F6531,F6531)</f>
        <v>ACOTUBO-97</v>
      </c>
      <c r="F6531" s="84" t="str">
        <f t="shared" ref="F6531:F6594" si="216">LEFT(G6531,SEARCH(" ",G6531)-1)</f>
        <v>ACOTUBO</v>
      </c>
      <c r="G6531" t="s">
        <v>8587</v>
      </c>
      <c r="H6531" s="62">
        <v>43919968000129</v>
      </c>
      <c r="I6531" t="s">
        <v>5984</v>
      </c>
      <c r="J6531">
        <v>124.7</v>
      </c>
      <c r="K6531">
        <v>20545.57</v>
      </c>
    </row>
    <row r="6532" spans="1:11" x14ac:dyDescent="0.25">
      <c r="A6532" t="s">
        <v>5991</v>
      </c>
      <c r="B6532" t="str">
        <f>C6532&amp;"-"&amp;COUNTIF(C$2:C6532,C6532)</f>
        <v>706163-3</v>
      </c>
      <c r="C6532">
        <v>706163</v>
      </c>
      <c r="D6532" s="57">
        <v>45344</v>
      </c>
      <c r="E6532" s="84" t="str">
        <f>F6532&amp;"-"&amp;COUNTIF($F$2:F6532,F6532)</f>
        <v>ACOTUBO-98</v>
      </c>
      <c r="F6532" s="84" t="str">
        <f t="shared" si="216"/>
        <v>ACOTUBO</v>
      </c>
      <c r="G6532" t="s">
        <v>8587</v>
      </c>
      <c r="H6532" s="62">
        <v>43919968000129</v>
      </c>
      <c r="I6532" t="s">
        <v>5984</v>
      </c>
      <c r="J6532">
        <v>6.3</v>
      </c>
      <c r="K6532">
        <v>3373.34</v>
      </c>
    </row>
    <row r="6533" spans="1:11" x14ac:dyDescent="0.25">
      <c r="A6533" t="s">
        <v>5991</v>
      </c>
      <c r="B6533" t="str">
        <f>C6533&amp;"-"&amp;COUNTIF(C$2:C6533,C6533)</f>
        <v>706163-4</v>
      </c>
      <c r="C6533">
        <v>706163</v>
      </c>
      <c r="D6533" s="57">
        <v>45344</v>
      </c>
      <c r="E6533" s="84" t="str">
        <f>F6533&amp;"-"&amp;COUNTIF($F$2:F6533,F6533)</f>
        <v>ACOTUBO-99</v>
      </c>
      <c r="F6533" s="84" t="str">
        <f t="shared" si="216"/>
        <v>ACOTUBO</v>
      </c>
      <c r="G6533" t="s">
        <v>8587</v>
      </c>
      <c r="H6533" s="62">
        <v>43919968000129</v>
      </c>
      <c r="I6533" t="s">
        <v>5984</v>
      </c>
      <c r="J6533">
        <v>24.5</v>
      </c>
      <c r="K6533">
        <v>8907.2199999999993</v>
      </c>
    </row>
    <row r="6534" spans="1:11" x14ac:dyDescent="0.25">
      <c r="A6534" t="s">
        <v>5991</v>
      </c>
      <c r="B6534" t="str">
        <f>C6534&amp;"-"&amp;COUNTIF(C$2:C6534,C6534)</f>
        <v>706163-5</v>
      </c>
      <c r="C6534">
        <v>706163</v>
      </c>
      <c r="D6534" s="57">
        <v>45344</v>
      </c>
      <c r="E6534" s="84" t="str">
        <f>F6534&amp;"-"&amp;COUNTIF($F$2:F6534,F6534)</f>
        <v>ACOTUBO-100</v>
      </c>
      <c r="F6534" s="84" t="str">
        <f t="shared" si="216"/>
        <v>ACOTUBO</v>
      </c>
      <c r="G6534" t="s">
        <v>8587</v>
      </c>
      <c r="H6534" s="62">
        <v>43919968000129</v>
      </c>
      <c r="I6534" t="s">
        <v>5984</v>
      </c>
      <c r="J6534">
        <v>5.59</v>
      </c>
      <c r="K6534">
        <v>10444.19</v>
      </c>
    </row>
    <row r="6535" spans="1:11" x14ac:dyDescent="0.25">
      <c r="A6535" t="s">
        <v>5991</v>
      </c>
      <c r="B6535" t="str">
        <f>C6535&amp;"-"&amp;COUNTIF(C$2:C6535,C6535)</f>
        <v>706165-1</v>
      </c>
      <c r="C6535">
        <v>706165</v>
      </c>
      <c r="D6535" s="57">
        <v>45344</v>
      </c>
      <c r="E6535" s="84" t="str">
        <f>F6535&amp;"-"&amp;COUNTIF($F$2:F6535,F6535)</f>
        <v>ACOTUBO-101</v>
      </c>
      <c r="F6535" s="84" t="str">
        <f t="shared" si="216"/>
        <v>ACOTUBO</v>
      </c>
      <c r="G6535" t="s">
        <v>8587</v>
      </c>
      <c r="H6535" s="62">
        <v>43919968000129</v>
      </c>
      <c r="I6535" t="s">
        <v>5984</v>
      </c>
      <c r="J6535">
        <v>6.05</v>
      </c>
      <c r="K6535">
        <v>8153.28</v>
      </c>
    </row>
    <row r="6536" spans="1:11" x14ac:dyDescent="0.25">
      <c r="A6536" t="s">
        <v>5991</v>
      </c>
      <c r="B6536" t="str">
        <f>C6536&amp;"-"&amp;COUNTIF(C$2:C6536,C6536)</f>
        <v>706165-2</v>
      </c>
      <c r="C6536">
        <v>706165</v>
      </c>
      <c r="D6536" s="57">
        <v>45344</v>
      </c>
      <c r="E6536" s="84" t="str">
        <f>F6536&amp;"-"&amp;COUNTIF($F$2:F6536,F6536)</f>
        <v>ACOTUBO-102</v>
      </c>
      <c r="F6536" s="84" t="str">
        <f t="shared" si="216"/>
        <v>ACOTUBO</v>
      </c>
      <c r="G6536" t="s">
        <v>8587</v>
      </c>
      <c r="H6536" s="62">
        <v>43919968000129</v>
      </c>
      <c r="I6536" t="s">
        <v>5984</v>
      </c>
      <c r="J6536">
        <v>98.6</v>
      </c>
      <c r="K6536">
        <v>21932.58</v>
      </c>
    </row>
    <row r="6537" spans="1:11" x14ac:dyDescent="0.25">
      <c r="A6537" t="s">
        <v>5991</v>
      </c>
      <c r="B6537" t="str">
        <f>C6537&amp;"-"&amp;COUNTIF(C$2:C6537,C6537)</f>
        <v>706165-3</v>
      </c>
      <c r="C6537">
        <v>706165</v>
      </c>
      <c r="D6537" s="57">
        <v>45344</v>
      </c>
      <c r="E6537" s="84" t="str">
        <f>F6537&amp;"-"&amp;COUNTIF($F$2:F6537,F6537)</f>
        <v>ACOTUBO-103</v>
      </c>
      <c r="F6537" s="84" t="str">
        <f t="shared" si="216"/>
        <v>ACOTUBO</v>
      </c>
      <c r="G6537" t="s">
        <v>8587</v>
      </c>
      <c r="H6537" s="62">
        <v>43919968000129</v>
      </c>
      <c r="I6537" t="s">
        <v>5984</v>
      </c>
      <c r="J6537">
        <v>71.849999999999994</v>
      </c>
      <c r="K6537">
        <v>29505.919999999998</v>
      </c>
    </row>
    <row r="6538" spans="1:11" x14ac:dyDescent="0.25">
      <c r="A6538" t="s">
        <v>5991</v>
      </c>
      <c r="B6538" t="str">
        <f>C6538&amp;"-"&amp;COUNTIF(C$2:C6538,C6538)</f>
        <v>706165-4</v>
      </c>
      <c r="C6538">
        <v>706165</v>
      </c>
      <c r="D6538" s="57">
        <v>45344</v>
      </c>
      <c r="E6538" s="84" t="str">
        <f>F6538&amp;"-"&amp;COUNTIF($F$2:F6538,F6538)</f>
        <v>ACOTUBO-104</v>
      </c>
      <c r="F6538" s="84" t="str">
        <f t="shared" si="216"/>
        <v>ACOTUBO</v>
      </c>
      <c r="G6538" t="s">
        <v>8587</v>
      </c>
      <c r="H6538" s="62">
        <v>43919968000129</v>
      </c>
      <c r="I6538" t="s">
        <v>5984</v>
      </c>
      <c r="J6538">
        <v>18.149999999999999</v>
      </c>
      <c r="K6538">
        <v>11792.96</v>
      </c>
    </row>
    <row r="6539" spans="1:11" x14ac:dyDescent="0.25">
      <c r="A6539" t="s">
        <v>6040</v>
      </c>
      <c r="B6539" t="str">
        <f>C6539&amp;"-"&amp;COUNTIF(C$2:C6539,C6539)</f>
        <v>4064-1</v>
      </c>
      <c r="C6539">
        <v>4064</v>
      </c>
      <c r="D6539" s="57">
        <v>45344</v>
      </c>
      <c r="E6539" s="84" t="str">
        <f>F6539&amp;"-"&amp;COUNTIF($F$2:F6539,F6539)</f>
        <v>CIL-158</v>
      </c>
      <c r="F6539" s="84" t="str">
        <f t="shared" si="216"/>
        <v>CIL</v>
      </c>
      <c r="G6539" t="s">
        <v>8610</v>
      </c>
      <c r="H6539" s="62">
        <v>97533434000199</v>
      </c>
      <c r="I6539" t="s">
        <v>869</v>
      </c>
      <c r="J6539">
        <v>1</v>
      </c>
      <c r="K6539">
        <v>400</v>
      </c>
    </row>
    <row r="6540" spans="1:11" x14ac:dyDescent="0.25">
      <c r="A6540" t="s">
        <v>6040</v>
      </c>
      <c r="B6540" t="str">
        <f>C6540&amp;"-"&amp;COUNTIF(C$2:C6540,C6540)</f>
        <v>4064-2</v>
      </c>
      <c r="C6540">
        <v>4064</v>
      </c>
      <c r="D6540" s="57">
        <v>45344</v>
      </c>
      <c r="E6540" s="84" t="str">
        <f>F6540&amp;"-"&amp;COUNTIF($F$2:F6540,F6540)</f>
        <v>CIL-159</v>
      </c>
      <c r="F6540" s="84" t="str">
        <f t="shared" si="216"/>
        <v>CIL</v>
      </c>
      <c r="G6540" t="s">
        <v>8610</v>
      </c>
      <c r="H6540" s="62">
        <v>97533434000199</v>
      </c>
      <c r="I6540" t="s">
        <v>869</v>
      </c>
      <c r="J6540">
        <v>15</v>
      </c>
      <c r="K6540">
        <v>2700</v>
      </c>
    </row>
    <row r="6541" spans="1:11" x14ac:dyDescent="0.25">
      <c r="A6541" t="s">
        <v>6040</v>
      </c>
      <c r="B6541" t="str">
        <f>C6541&amp;"-"&amp;COUNTIF(C$2:C6541,C6541)</f>
        <v>4064-3</v>
      </c>
      <c r="C6541">
        <v>4064</v>
      </c>
      <c r="D6541" s="57">
        <v>45344</v>
      </c>
      <c r="E6541" s="84" t="str">
        <f>F6541&amp;"-"&amp;COUNTIF($F$2:F6541,F6541)</f>
        <v>CIL-160</v>
      </c>
      <c r="F6541" s="84" t="str">
        <f t="shared" si="216"/>
        <v>CIL</v>
      </c>
      <c r="G6541" t="s">
        <v>8610</v>
      </c>
      <c r="H6541" s="62">
        <v>97533434000199</v>
      </c>
      <c r="I6541" t="s">
        <v>869</v>
      </c>
      <c r="J6541">
        <v>1</v>
      </c>
      <c r="K6541">
        <v>1990</v>
      </c>
    </row>
    <row r="6542" spans="1:11" x14ac:dyDescent="0.25">
      <c r="A6542" t="s">
        <v>6004</v>
      </c>
      <c r="B6542" t="str">
        <f>C6542&amp;"-"&amp;COUNTIF(C$2:C6542,C6542)</f>
        <v>4064-4</v>
      </c>
      <c r="C6542">
        <v>4064</v>
      </c>
      <c r="D6542" s="57">
        <v>45344</v>
      </c>
      <c r="E6542" s="84" t="str">
        <f>F6542&amp;"-"&amp;COUNTIF($F$2:F6542,F6542)</f>
        <v>CIL-161</v>
      </c>
      <c r="F6542" s="84" t="str">
        <f t="shared" si="216"/>
        <v>CIL</v>
      </c>
      <c r="G6542" t="s">
        <v>8610</v>
      </c>
      <c r="H6542" s="62">
        <v>97533434000199</v>
      </c>
      <c r="I6542" t="s">
        <v>869</v>
      </c>
      <c r="J6542">
        <v>15</v>
      </c>
      <c r="K6542">
        <v>9000</v>
      </c>
    </row>
    <row r="6543" spans="1:11" x14ac:dyDescent="0.25">
      <c r="A6543" t="s">
        <v>6004</v>
      </c>
      <c r="B6543" t="str">
        <f>C6543&amp;"-"&amp;COUNTIF(C$2:C6543,C6543)</f>
        <v>4064-5</v>
      </c>
      <c r="C6543">
        <v>4064</v>
      </c>
      <c r="D6543" s="57">
        <v>45344</v>
      </c>
      <c r="E6543" s="84" t="str">
        <f>F6543&amp;"-"&amp;COUNTIF($F$2:F6543,F6543)</f>
        <v>CIL-162</v>
      </c>
      <c r="F6543" s="84" t="str">
        <f t="shared" si="216"/>
        <v>CIL</v>
      </c>
      <c r="G6543" t="s">
        <v>8610</v>
      </c>
      <c r="H6543" s="62">
        <v>97533434000199</v>
      </c>
      <c r="I6543" t="s">
        <v>869</v>
      </c>
      <c r="J6543">
        <v>2</v>
      </c>
      <c r="K6543">
        <v>1200</v>
      </c>
    </row>
    <row r="6544" spans="1:11" x14ac:dyDescent="0.25">
      <c r="A6544" t="s">
        <v>6040</v>
      </c>
      <c r="B6544" t="str">
        <f>C6544&amp;"-"&amp;COUNTIF(C$2:C6544,C6544)</f>
        <v>4064-6</v>
      </c>
      <c r="C6544">
        <v>4064</v>
      </c>
      <c r="D6544" s="57">
        <v>45344</v>
      </c>
      <c r="E6544" s="84" t="str">
        <f>F6544&amp;"-"&amp;COUNTIF($F$2:F6544,F6544)</f>
        <v>CIL-163</v>
      </c>
      <c r="F6544" s="84" t="str">
        <f t="shared" si="216"/>
        <v>CIL</v>
      </c>
      <c r="G6544" t="s">
        <v>8610</v>
      </c>
      <c r="H6544" s="62">
        <v>97533434000199</v>
      </c>
      <c r="I6544" t="s">
        <v>869</v>
      </c>
      <c r="J6544">
        <v>2</v>
      </c>
      <c r="K6544">
        <v>4200</v>
      </c>
    </row>
    <row r="6545" spans="1:11" x14ac:dyDescent="0.25">
      <c r="A6545" t="s">
        <v>6040</v>
      </c>
      <c r="B6545" t="str">
        <f>C6545&amp;"-"&amp;COUNTIF(C$2:C6545,C6545)</f>
        <v>4064-7</v>
      </c>
      <c r="C6545">
        <v>4064</v>
      </c>
      <c r="D6545" s="57">
        <v>45344</v>
      </c>
      <c r="E6545" s="84" t="str">
        <f>F6545&amp;"-"&amp;COUNTIF($F$2:F6545,F6545)</f>
        <v>CIL-164</v>
      </c>
      <c r="F6545" s="84" t="str">
        <f t="shared" si="216"/>
        <v>CIL</v>
      </c>
      <c r="G6545" t="s">
        <v>8610</v>
      </c>
      <c r="H6545" s="62">
        <v>97533434000199</v>
      </c>
      <c r="I6545" t="s">
        <v>869</v>
      </c>
      <c r="J6545">
        <v>6</v>
      </c>
      <c r="K6545">
        <v>2280</v>
      </c>
    </row>
    <row r="6546" spans="1:11" x14ac:dyDescent="0.25">
      <c r="A6546" t="s">
        <v>5993</v>
      </c>
      <c r="B6546" t="str">
        <f>C6546&amp;"-"&amp;COUNTIF(C$2:C6546,C6546)</f>
        <v>4064-8</v>
      </c>
      <c r="C6546">
        <v>4064</v>
      </c>
      <c r="D6546" s="57">
        <v>45344</v>
      </c>
      <c r="E6546" s="84" t="str">
        <f>F6546&amp;"-"&amp;COUNTIF($F$2:F6546,F6546)</f>
        <v>CIL-165</v>
      </c>
      <c r="F6546" s="84" t="str">
        <f t="shared" si="216"/>
        <v>CIL</v>
      </c>
      <c r="G6546" t="s">
        <v>8610</v>
      </c>
      <c r="H6546" s="62">
        <v>97533434000199</v>
      </c>
      <c r="I6546" t="s">
        <v>869</v>
      </c>
      <c r="J6546">
        <v>7</v>
      </c>
      <c r="K6546">
        <v>1540</v>
      </c>
    </row>
    <row r="6547" spans="1:11" x14ac:dyDescent="0.25">
      <c r="A6547" t="s">
        <v>5992</v>
      </c>
      <c r="B6547" t="str">
        <f>C6547&amp;"-"&amp;COUNTIF(C$2:C6547,C6547)</f>
        <v>4064-9</v>
      </c>
      <c r="C6547">
        <v>4064</v>
      </c>
      <c r="D6547" s="57">
        <v>45344</v>
      </c>
      <c r="E6547" s="84" t="str">
        <f>F6547&amp;"-"&amp;COUNTIF($F$2:F6547,F6547)</f>
        <v>CIL-166</v>
      </c>
      <c r="F6547" s="84" t="str">
        <f t="shared" si="216"/>
        <v>CIL</v>
      </c>
      <c r="G6547" t="s">
        <v>8610</v>
      </c>
      <c r="H6547" s="62">
        <v>97533434000199</v>
      </c>
      <c r="I6547" t="s">
        <v>5984</v>
      </c>
      <c r="J6547">
        <v>108</v>
      </c>
      <c r="K6547">
        <v>29116.799999999999</v>
      </c>
    </row>
    <row r="6548" spans="1:11" x14ac:dyDescent="0.25">
      <c r="A6548" t="s">
        <v>6039</v>
      </c>
      <c r="B6548" t="str">
        <f>C6548&amp;"-"&amp;COUNTIF(C$2:C6548,C6548)</f>
        <v>4064-10</v>
      </c>
      <c r="C6548">
        <v>4064</v>
      </c>
      <c r="D6548" s="57">
        <v>45344</v>
      </c>
      <c r="E6548" s="84" t="str">
        <f>F6548&amp;"-"&amp;COUNTIF($F$2:F6548,F6548)</f>
        <v>CIL-167</v>
      </c>
      <c r="F6548" s="84" t="str">
        <f t="shared" si="216"/>
        <v>CIL</v>
      </c>
      <c r="G6548" t="s">
        <v>8610</v>
      </c>
      <c r="H6548" s="62">
        <v>97533434000199</v>
      </c>
      <c r="I6548" t="s">
        <v>869</v>
      </c>
      <c r="J6548">
        <v>1</v>
      </c>
      <c r="K6548">
        <v>169</v>
      </c>
    </row>
    <row r="6549" spans="1:11" x14ac:dyDescent="0.25">
      <c r="A6549" t="s">
        <v>6039</v>
      </c>
      <c r="B6549" t="str">
        <f>C6549&amp;"-"&amp;COUNTIF(C$2:C6549,C6549)</f>
        <v>4064-11</v>
      </c>
      <c r="C6549">
        <v>4064</v>
      </c>
      <c r="D6549" s="57">
        <v>45344</v>
      </c>
      <c r="E6549" s="84" t="str">
        <f>F6549&amp;"-"&amp;COUNTIF($F$2:F6549,F6549)</f>
        <v>CIL-168</v>
      </c>
      <c r="F6549" s="84" t="str">
        <f t="shared" si="216"/>
        <v>CIL</v>
      </c>
      <c r="G6549" t="s">
        <v>8610</v>
      </c>
      <c r="H6549" s="62">
        <v>97533434000199</v>
      </c>
      <c r="I6549" t="s">
        <v>869</v>
      </c>
      <c r="J6549">
        <v>4</v>
      </c>
      <c r="K6549">
        <v>386.4</v>
      </c>
    </row>
    <row r="6550" spans="1:11" x14ac:dyDescent="0.25">
      <c r="A6550" t="s">
        <v>6004</v>
      </c>
      <c r="B6550" t="str">
        <f>C6550&amp;"-"&amp;COUNTIF(C$2:C6550,C6550)</f>
        <v>4064-12</v>
      </c>
      <c r="C6550">
        <v>4064</v>
      </c>
      <c r="D6550" s="57">
        <v>45344</v>
      </c>
      <c r="E6550" s="84" t="str">
        <f>F6550&amp;"-"&amp;COUNTIF($F$2:F6550,F6550)</f>
        <v>CIL-169</v>
      </c>
      <c r="F6550" s="84" t="str">
        <f t="shared" si="216"/>
        <v>CIL</v>
      </c>
      <c r="G6550" t="s">
        <v>8610</v>
      </c>
      <c r="H6550" s="62">
        <v>97533434000199</v>
      </c>
      <c r="I6550" t="s">
        <v>869</v>
      </c>
      <c r="J6550">
        <v>4</v>
      </c>
      <c r="K6550">
        <v>195.6</v>
      </c>
    </row>
    <row r="6551" spans="1:11" x14ac:dyDescent="0.25">
      <c r="A6551" t="s">
        <v>6004</v>
      </c>
      <c r="B6551" t="str">
        <f>C6551&amp;"-"&amp;COUNTIF(C$2:C6551,C6551)</f>
        <v>4064-13</v>
      </c>
      <c r="C6551">
        <v>4064</v>
      </c>
      <c r="D6551" s="57">
        <v>45344</v>
      </c>
      <c r="E6551" s="84" t="str">
        <f>F6551&amp;"-"&amp;COUNTIF($F$2:F6551,F6551)</f>
        <v>CIL-170</v>
      </c>
      <c r="F6551" s="84" t="str">
        <f t="shared" si="216"/>
        <v>CIL</v>
      </c>
      <c r="G6551" t="s">
        <v>8610</v>
      </c>
      <c r="H6551" s="62">
        <v>97533434000199</v>
      </c>
      <c r="I6551" t="s">
        <v>869</v>
      </c>
      <c r="J6551">
        <v>8</v>
      </c>
      <c r="K6551">
        <v>3080</v>
      </c>
    </row>
    <row r="6552" spans="1:11" x14ac:dyDescent="0.25">
      <c r="A6552" t="s">
        <v>6040</v>
      </c>
      <c r="B6552" t="str">
        <f>C6552&amp;"-"&amp;COUNTIF(C$2:C6552,C6552)</f>
        <v>4064-14</v>
      </c>
      <c r="C6552">
        <v>4064</v>
      </c>
      <c r="D6552" s="57">
        <v>45344</v>
      </c>
      <c r="E6552" s="84" t="str">
        <f>F6552&amp;"-"&amp;COUNTIF($F$2:F6552,F6552)</f>
        <v>CIL-171</v>
      </c>
      <c r="F6552" s="84" t="str">
        <f t="shared" si="216"/>
        <v>CIL</v>
      </c>
      <c r="G6552" t="s">
        <v>8610</v>
      </c>
      <c r="H6552" s="62">
        <v>97533434000199</v>
      </c>
      <c r="I6552" t="s">
        <v>869</v>
      </c>
      <c r="J6552">
        <v>4</v>
      </c>
      <c r="K6552">
        <v>764</v>
      </c>
    </row>
    <row r="6553" spans="1:11" x14ac:dyDescent="0.25">
      <c r="A6553" t="s">
        <v>6004</v>
      </c>
      <c r="B6553" t="str">
        <f>C6553&amp;"-"&amp;COUNTIF(C$2:C6553,C6553)</f>
        <v>4064-15</v>
      </c>
      <c r="C6553">
        <v>4064</v>
      </c>
      <c r="D6553" s="57">
        <v>45344</v>
      </c>
      <c r="E6553" s="84" t="str">
        <f>F6553&amp;"-"&amp;COUNTIF($F$2:F6553,F6553)</f>
        <v>CIL-172</v>
      </c>
      <c r="F6553" s="84" t="str">
        <f t="shared" si="216"/>
        <v>CIL</v>
      </c>
      <c r="G6553" t="s">
        <v>8610</v>
      </c>
      <c r="H6553" s="62">
        <v>97533434000199</v>
      </c>
      <c r="I6553" t="s">
        <v>869</v>
      </c>
      <c r="J6553">
        <v>1</v>
      </c>
      <c r="K6553">
        <v>3390</v>
      </c>
    </row>
    <row r="6554" spans="1:11" x14ac:dyDescent="0.25">
      <c r="A6554" t="s">
        <v>6040</v>
      </c>
      <c r="B6554" t="str">
        <f>C6554&amp;"-"&amp;COUNTIF(C$2:C6554,C6554)</f>
        <v>4064-16</v>
      </c>
      <c r="C6554">
        <v>4064</v>
      </c>
      <c r="D6554" s="57">
        <v>45344</v>
      </c>
      <c r="E6554" s="84" t="str">
        <f>F6554&amp;"-"&amp;COUNTIF($F$2:F6554,F6554)</f>
        <v>CIL-173</v>
      </c>
      <c r="F6554" s="84" t="str">
        <f t="shared" si="216"/>
        <v>CIL</v>
      </c>
      <c r="G6554" t="s">
        <v>8610</v>
      </c>
      <c r="H6554" s="62">
        <v>97533434000199</v>
      </c>
      <c r="I6554" t="s">
        <v>869</v>
      </c>
      <c r="J6554">
        <v>6</v>
      </c>
      <c r="K6554">
        <v>9600</v>
      </c>
    </row>
    <row r="6555" spans="1:11" x14ac:dyDescent="0.25">
      <c r="A6555" t="s">
        <v>6040</v>
      </c>
      <c r="B6555" t="str">
        <f>C6555&amp;"-"&amp;COUNTIF(C$2:C6555,C6555)</f>
        <v>4064-17</v>
      </c>
      <c r="C6555">
        <v>4064</v>
      </c>
      <c r="D6555" s="57">
        <v>45344</v>
      </c>
      <c r="E6555" s="84" t="str">
        <f>F6555&amp;"-"&amp;COUNTIF($F$2:F6555,F6555)</f>
        <v>CIL-174</v>
      </c>
      <c r="F6555" s="84" t="str">
        <f t="shared" si="216"/>
        <v>CIL</v>
      </c>
      <c r="G6555" t="s">
        <v>8610</v>
      </c>
      <c r="H6555" s="62">
        <v>97533434000199</v>
      </c>
      <c r="I6555" t="s">
        <v>869</v>
      </c>
      <c r="J6555">
        <v>6</v>
      </c>
      <c r="K6555">
        <v>1127.4000000000001</v>
      </c>
    </row>
    <row r="6556" spans="1:11" x14ac:dyDescent="0.25">
      <c r="A6556" t="s">
        <v>6043</v>
      </c>
      <c r="B6556" t="str">
        <f>C6556&amp;"-"&amp;COUNTIF(C$2:C6556,C6556)</f>
        <v>4064-18</v>
      </c>
      <c r="C6556">
        <v>4064</v>
      </c>
      <c r="D6556" s="57">
        <v>45344</v>
      </c>
      <c r="E6556" s="84" t="str">
        <f>F6556&amp;"-"&amp;COUNTIF($F$2:F6556,F6556)</f>
        <v>CIL-175</v>
      </c>
      <c r="F6556" s="84" t="str">
        <f t="shared" si="216"/>
        <v>CIL</v>
      </c>
      <c r="G6556" t="s">
        <v>8610</v>
      </c>
      <c r="H6556" s="62">
        <v>97533434000199</v>
      </c>
      <c r="I6556" t="s">
        <v>869</v>
      </c>
      <c r="J6556">
        <v>12</v>
      </c>
      <c r="K6556">
        <v>5820</v>
      </c>
    </row>
    <row r="6557" spans="1:11" x14ac:dyDescent="0.25">
      <c r="A6557" t="s">
        <v>6004</v>
      </c>
      <c r="B6557" t="str">
        <f>C6557&amp;"-"&amp;COUNTIF(C$2:C6557,C6557)</f>
        <v>4064-19</v>
      </c>
      <c r="C6557">
        <v>4064</v>
      </c>
      <c r="D6557" s="57">
        <v>45344</v>
      </c>
      <c r="E6557" s="84" t="str">
        <f>F6557&amp;"-"&amp;COUNTIF($F$2:F6557,F6557)</f>
        <v>CIL-176</v>
      </c>
      <c r="F6557" s="84" t="str">
        <f t="shared" si="216"/>
        <v>CIL</v>
      </c>
      <c r="G6557" t="s">
        <v>8610</v>
      </c>
      <c r="H6557" s="62">
        <v>97533434000199</v>
      </c>
      <c r="I6557" t="s">
        <v>869</v>
      </c>
      <c r="J6557">
        <v>3</v>
      </c>
      <c r="K6557">
        <v>1350</v>
      </c>
    </row>
    <row r="6558" spans="1:11" x14ac:dyDescent="0.25">
      <c r="A6558" t="s">
        <v>6040</v>
      </c>
      <c r="B6558" t="str">
        <f>C6558&amp;"-"&amp;COUNTIF(C$2:C6558,C6558)</f>
        <v>4064-20</v>
      </c>
      <c r="C6558">
        <v>4064</v>
      </c>
      <c r="D6558" s="57">
        <v>45344</v>
      </c>
      <c r="E6558" s="84" t="str">
        <f>F6558&amp;"-"&amp;COUNTIF($F$2:F6558,F6558)</f>
        <v>CIL-177</v>
      </c>
      <c r="F6558" s="84" t="str">
        <f t="shared" si="216"/>
        <v>CIL</v>
      </c>
      <c r="G6558" t="s">
        <v>8610</v>
      </c>
      <c r="H6558" s="62">
        <v>97533434000199</v>
      </c>
      <c r="I6558" t="s">
        <v>869</v>
      </c>
      <c r="J6558">
        <v>9</v>
      </c>
      <c r="K6558">
        <v>3150</v>
      </c>
    </row>
    <row r="6559" spans="1:11" x14ac:dyDescent="0.25">
      <c r="A6559" t="s">
        <v>6004</v>
      </c>
      <c r="B6559" t="str">
        <f>C6559&amp;"-"&amp;COUNTIF(C$2:C6559,C6559)</f>
        <v>4064-21</v>
      </c>
      <c r="C6559">
        <v>4064</v>
      </c>
      <c r="D6559" s="57">
        <v>45344</v>
      </c>
      <c r="E6559" s="84" t="str">
        <f>F6559&amp;"-"&amp;COUNTIF($F$2:F6559,F6559)</f>
        <v>CIL-178</v>
      </c>
      <c r="F6559" s="84" t="str">
        <f t="shared" si="216"/>
        <v>CIL</v>
      </c>
      <c r="G6559" t="s">
        <v>8610</v>
      </c>
      <c r="H6559" s="62">
        <v>97533434000199</v>
      </c>
      <c r="I6559" t="s">
        <v>869</v>
      </c>
      <c r="J6559">
        <v>3</v>
      </c>
      <c r="K6559">
        <v>105</v>
      </c>
    </row>
    <row r="6560" spans="1:11" x14ac:dyDescent="0.25">
      <c r="A6560" t="s">
        <v>6040</v>
      </c>
      <c r="B6560" t="str">
        <f>C6560&amp;"-"&amp;COUNTIF(C$2:C6560,C6560)</f>
        <v>4064-22</v>
      </c>
      <c r="C6560">
        <v>4064</v>
      </c>
      <c r="D6560" s="57">
        <v>45344</v>
      </c>
      <c r="E6560" s="84" t="str">
        <f>F6560&amp;"-"&amp;COUNTIF($F$2:F6560,F6560)</f>
        <v>CIL-179</v>
      </c>
      <c r="F6560" s="84" t="str">
        <f t="shared" si="216"/>
        <v>CIL</v>
      </c>
      <c r="G6560" t="s">
        <v>8610</v>
      </c>
      <c r="H6560" s="62">
        <v>97533434000199</v>
      </c>
      <c r="I6560" t="s">
        <v>869</v>
      </c>
      <c r="J6560">
        <v>6</v>
      </c>
      <c r="K6560">
        <v>1140</v>
      </c>
    </row>
    <row r="6561" spans="1:11" x14ac:dyDescent="0.25">
      <c r="A6561" t="s">
        <v>6040</v>
      </c>
      <c r="B6561" t="str">
        <f>C6561&amp;"-"&amp;COUNTIF(C$2:C6561,C6561)</f>
        <v>4064-23</v>
      </c>
      <c r="C6561">
        <v>4064</v>
      </c>
      <c r="D6561" s="57">
        <v>45344</v>
      </c>
      <c r="E6561" s="84" t="str">
        <f>F6561&amp;"-"&amp;COUNTIF($F$2:F6561,F6561)</f>
        <v>CIL-180</v>
      </c>
      <c r="F6561" s="84" t="str">
        <f t="shared" si="216"/>
        <v>CIL</v>
      </c>
      <c r="G6561" t="s">
        <v>8610</v>
      </c>
      <c r="H6561" s="62">
        <v>97533434000199</v>
      </c>
      <c r="I6561" t="s">
        <v>869</v>
      </c>
      <c r="J6561">
        <v>2</v>
      </c>
      <c r="K6561">
        <v>1980</v>
      </c>
    </row>
    <row r="6562" spans="1:11" x14ac:dyDescent="0.25">
      <c r="A6562" t="s">
        <v>6004</v>
      </c>
      <c r="B6562" t="str">
        <f>C6562&amp;"-"&amp;COUNTIF(C$2:C6562,C6562)</f>
        <v>4064-24</v>
      </c>
      <c r="C6562">
        <v>4064</v>
      </c>
      <c r="D6562" s="57">
        <v>45344</v>
      </c>
      <c r="E6562" s="84" t="str">
        <f>F6562&amp;"-"&amp;COUNTIF($F$2:F6562,F6562)</f>
        <v>CIL-181</v>
      </c>
      <c r="F6562" s="84" t="str">
        <f t="shared" si="216"/>
        <v>CIL</v>
      </c>
      <c r="G6562" t="s">
        <v>8610</v>
      </c>
      <c r="H6562" s="62">
        <v>97533434000199</v>
      </c>
      <c r="I6562" t="s">
        <v>869</v>
      </c>
      <c r="J6562">
        <v>18</v>
      </c>
      <c r="K6562">
        <v>990</v>
      </c>
    </row>
    <row r="6563" spans="1:11" x14ac:dyDescent="0.25">
      <c r="A6563" t="s">
        <v>6004</v>
      </c>
      <c r="B6563" t="str">
        <f>C6563&amp;"-"&amp;COUNTIF(C$2:C6563,C6563)</f>
        <v>4064-25</v>
      </c>
      <c r="C6563">
        <v>4064</v>
      </c>
      <c r="D6563" s="57">
        <v>45344</v>
      </c>
      <c r="E6563" s="84" t="str">
        <f>F6563&amp;"-"&amp;COUNTIF($F$2:F6563,F6563)</f>
        <v>CIL-182</v>
      </c>
      <c r="F6563" s="84" t="str">
        <f t="shared" si="216"/>
        <v>CIL</v>
      </c>
      <c r="G6563" t="s">
        <v>8610</v>
      </c>
      <c r="H6563" s="62">
        <v>97533434000199</v>
      </c>
      <c r="I6563" t="s">
        <v>869</v>
      </c>
      <c r="J6563">
        <v>4</v>
      </c>
      <c r="K6563">
        <v>3120</v>
      </c>
    </row>
    <row r="6564" spans="1:11" x14ac:dyDescent="0.25">
      <c r="A6564" t="s">
        <v>6040</v>
      </c>
      <c r="B6564" t="str">
        <f>C6564&amp;"-"&amp;COUNTIF(C$2:C6564,C6564)</f>
        <v>4064-26</v>
      </c>
      <c r="C6564">
        <v>4064</v>
      </c>
      <c r="D6564" s="57">
        <v>45344</v>
      </c>
      <c r="E6564" s="84" t="str">
        <f>F6564&amp;"-"&amp;COUNTIF($F$2:F6564,F6564)</f>
        <v>CIL-183</v>
      </c>
      <c r="F6564" s="84" t="str">
        <f t="shared" si="216"/>
        <v>CIL</v>
      </c>
      <c r="G6564" t="s">
        <v>8610</v>
      </c>
      <c r="H6564" s="62">
        <v>97533434000199</v>
      </c>
      <c r="I6564" t="s">
        <v>869</v>
      </c>
      <c r="J6564">
        <v>2</v>
      </c>
      <c r="K6564">
        <v>1900</v>
      </c>
    </row>
    <row r="6565" spans="1:11" x14ac:dyDescent="0.25">
      <c r="A6565" t="s">
        <v>6004</v>
      </c>
      <c r="B6565" t="str">
        <f>C6565&amp;"-"&amp;COUNTIF(C$2:C6565,C6565)</f>
        <v>4064-27</v>
      </c>
      <c r="C6565">
        <v>4064</v>
      </c>
      <c r="D6565" s="57">
        <v>45344</v>
      </c>
      <c r="E6565" s="84" t="str">
        <f>F6565&amp;"-"&amp;COUNTIF($F$2:F6565,F6565)</f>
        <v>CIL-184</v>
      </c>
      <c r="F6565" s="84" t="str">
        <f t="shared" si="216"/>
        <v>CIL</v>
      </c>
      <c r="G6565" t="s">
        <v>8610</v>
      </c>
      <c r="H6565" s="62">
        <v>97533434000199</v>
      </c>
      <c r="I6565" t="s">
        <v>869</v>
      </c>
      <c r="J6565">
        <v>1</v>
      </c>
      <c r="K6565">
        <v>599.9</v>
      </c>
    </row>
    <row r="6566" spans="1:11" x14ac:dyDescent="0.25">
      <c r="A6566" t="s">
        <v>6004</v>
      </c>
      <c r="B6566" t="str">
        <f>C6566&amp;"-"&amp;COUNTIF(C$2:C6566,C6566)</f>
        <v>4064-28</v>
      </c>
      <c r="C6566">
        <v>4064</v>
      </c>
      <c r="D6566" s="57">
        <v>45344</v>
      </c>
      <c r="E6566" s="84" t="str">
        <f>F6566&amp;"-"&amp;COUNTIF($F$2:F6566,F6566)</f>
        <v>CIL-185</v>
      </c>
      <c r="F6566" s="84" t="str">
        <f t="shared" si="216"/>
        <v>CIL</v>
      </c>
      <c r="G6566" t="s">
        <v>8610</v>
      </c>
      <c r="H6566" s="62">
        <v>97533434000199</v>
      </c>
      <c r="I6566" t="s">
        <v>869</v>
      </c>
      <c r="J6566">
        <v>6</v>
      </c>
      <c r="K6566">
        <v>3600</v>
      </c>
    </row>
    <row r="6567" spans="1:11" x14ac:dyDescent="0.25">
      <c r="A6567" t="s">
        <v>6004</v>
      </c>
      <c r="B6567" t="str">
        <f>C6567&amp;"-"&amp;COUNTIF(C$2:C6567,C6567)</f>
        <v>4064-29</v>
      </c>
      <c r="C6567">
        <v>4064</v>
      </c>
      <c r="D6567" s="57">
        <v>45344</v>
      </c>
      <c r="E6567" s="84" t="str">
        <f>F6567&amp;"-"&amp;COUNTIF($F$2:F6567,F6567)</f>
        <v>CIL-186</v>
      </c>
      <c r="F6567" s="84" t="str">
        <f t="shared" si="216"/>
        <v>CIL</v>
      </c>
      <c r="G6567" t="s">
        <v>8610</v>
      </c>
      <c r="H6567" s="62">
        <v>97533434000199</v>
      </c>
      <c r="I6567" t="s">
        <v>869</v>
      </c>
      <c r="J6567">
        <v>2</v>
      </c>
      <c r="K6567">
        <v>310</v>
      </c>
    </row>
    <row r="6568" spans="1:11" x14ac:dyDescent="0.25">
      <c r="A6568" t="s">
        <v>6043</v>
      </c>
      <c r="B6568" t="str">
        <f>C6568&amp;"-"&amp;COUNTIF(C$2:C6568,C6568)</f>
        <v>4064-30</v>
      </c>
      <c r="C6568">
        <v>4064</v>
      </c>
      <c r="D6568" s="57">
        <v>45344</v>
      </c>
      <c r="E6568" s="84" t="str">
        <f>F6568&amp;"-"&amp;COUNTIF($F$2:F6568,F6568)</f>
        <v>CIL-187</v>
      </c>
      <c r="F6568" s="84" t="str">
        <f t="shared" si="216"/>
        <v>CIL</v>
      </c>
      <c r="G6568" t="s">
        <v>8610</v>
      </c>
      <c r="H6568" s="62">
        <v>97533434000199</v>
      </c>
      <c r="I6568" t="s">
        <v>869</v>
      </c>
      <c r="J6568">
        <v>1</v>
      </c>
      <c r="K6568">
        <v>1418.5</v>
      </c>
    </row>
    <row r="6569" spans="1:11" x14ac:dyDescent="0.25">
      <c r="A6569" t="s">
        <v>6040</v>
      </c>
      <c r="B6569" t="str">
        <f>C6569&amp;"-"&amp;COUNTIF(C$2:C6569,C6569)</f>
        <v>4064-31</v>
      </c>
      <c r="C6569">
        <v>4064</v>
      </c>
      <c r="D6569" s="57">
        <v>45344</v>
      </c>
      <c r="E6569" s="84" t="str">
        <f>F6569&amp;"-"&amp;COUNTIF($F$2:F6569,F6569)</f>
        <v>CIL-188</v>
      </c>
      <c r="F6569" s="84" t="str">
        <f t="shared" si="216"/>
        <v>CIL</v>
      </c>
      <c r="G6569" t="s">
        <v>8610</v>
      </c>
      <c r="H6569" s="62">
        <v>97533434000199</v>
      </c>
      <c r="I6569" t="s">
        <v>869</v>
      </c>
      <c r="J6569">
        <v>1</v>
      </c>
      <c r="K6569">
        <v>1660</v>
      </c>
    </row>
    <row r="6570" spans="1:11" x14ac:dyDescent="0.25">
      <c r="A6570" t="s">
        <v>6004</v>
      </c>
      <c r="B6570" t="str">
        <f>C6570&amp;"-"&amp;COUNTIF(C$2:C6570,C6570)</f>
        <v>4064-32</v>
      </c>
      <c r="C6570">
        <v>4064</v>
      </c>
      <c r="D6570" s="57">
        <v>45344</v>
      </c>
      <c r="E6570" s="84" t="str">
        <f>F6570&amp;"-"&amp;COUNTIF($F$2:F6570,F6570)</f>
        <v>CIL-189</v>
      </c>
      <c r="F6570" s="84" t="str">
        <f t="shared" si="216"/>
        <v>CIL</v>
      </c>
      <c r="G6570" t="s">
        <v>8610</v>
      </c>
      <c r="H6570" s="62">
        <v>97533434000199</v>
      </c>
      <c r="I6570" t="s">
        <v>869</v>
      </c>
      <c r="J6570">
        <v>2</v>
      </c>
      <c r="K6570">
        <v>900</v>
      </c>
    </row>
    <row r="6571" spans="1:11" x14ac:dyDescent="0.25">
      <c r="A6571" t="s">
        <v>6040</v>
      </c>
      <c r="B6571" t="str">
        <f>C6571&amp;"-"&amp;COUNTIF(C$2:C6571,C6571)</f>
        <v>4064-33</v>
      </c>
      <c r="C6571">
        <v>4064</v>
      </c>
      <c r="D6571" s="57">
        <v>45344</v>
      </c>
      <c r="E6571" s="84" t="str">
        <f>F6571&amp;"-"&amp;COUNTIF($F$2:F6571,F6571)</f>
        <v>CIL-190</v>
      </c>
      <c r="F6571" s="84" t="str">
        <f t="shared" si="216"/>
        <v>CIL</v>
      </c>
      <c r="G6571" t="s">
        <v>8610</v>
      </c>
      <c r="H6571" s="62">
        <v>97533434000199</v>
      </c>
      <c r="I6571" t="s">
        <v>869</v>
      </c>
      <c r="J6571">
        <v>2</v>
      </c>
      <c r="K6571">
        <v>1360</v>
      </c>
    </row>
    <row r="6572" spans="1:11" x14ac:dyDescent="0.25">
      <c r="A6572" t="s">
        <v>6040</v>
      </c>
      <c r="B6572" t="str">
        <f>C6572&amp;"-"&amp;COUNTIF(C$2:C6572,C6572)</f>
        <v>4064-34</v>
      </c>
      <c r="C6572">
        <v>4064</v>
      </c>
      <c r="D6572" s="57">
        <v>45344</v>
      </c>
      <c r="E6572" s="84" t="str">
        <f>F6572&amp;"-"&amp;COUNTIF($F$2:F6572,F6572)</f>
        <v>CIL-191</v>
      </c>
      <c r="F6572" s="84" t="str">
        <f t="shared" si="216"/>
        <v>CIL</v>
      </c>
      <c r="G6572" t="s">
        <v>8610</v>
      </c>
      <c r="H6572" s="62">
        <v>97533434000199</v>
      </c>
      <c r="I6572" t="s">
        <v>869</v>
      </c>
      <c r="J6572">
        <v>2</v>
      </c>
      <c r="K6572">
        <v>5200</v>
      </c>
    </row>
    <row r="6573" spans="1:11" x14ac:dyDescent="0.25">
      <c r="A6573" t="s">
        <v>6004</v>
      </c>
      <c r="B6573" t="str">
        <f>C6573&amp;"-"&amp;COUNTIF(C$2:C6573,C6573)</f>
        <v>4064-35</v>
      </c>
      <c r="C6573">
        <v>4064</v>
      </c>
      <c r="D6573" s="57">
        <v>45344</v>
      </c>
      <c r="E6573" s="84" t="str">
        <f>F6573&amp;"-"&amp;COUNTIF($F$2:F6573,F6573)</f>
        <v>CIL-192</v>
      </c>
      <c r="F6573" s="84" t="str">
        <f t="shared" si="216"/>
        <v>CIL</v>
      </c>
      <c r="G6573" t="s">
        <v>8610</v>
      </c>
      <c r="H6573" s="62">
        <v>97533434000199</v>
      </c>
      <c r="I6573" t="s">
        <v>869</v>
      </c>
      <c r="J6573">
        <v>2</v>
      </c>
      <c r="K6573">
        <v>1000</v>
      </c>
    </row>
    <row r="6574" spans="1:11" x14ac:dyDescent="0.25">
      <c r="A6574" t="s">
        <v>6040</v>
      </c>
      <c r="B6574" t="str">
        <f>C6574&amp;"-"&amp;COUNTIF(C$2:C6574,C6574)</f>
        <v>4064-36</v>
      </c>
      <c r="C6574">
        <v>4064</v>
      </c>
      <c r="D6574" s="57">
        <v>45344</v>
      </c>
      <c r="E6574" s="84" t="str">
        <f>F6574&amp;"-"&amp;COUNTIF($F$2:F6574,F6574)</f>
        <v>CIL-193</v>
      </c>
      <c r="F6574" s="84" t="str">
        <f t="shared" si="216"/>
        <v>CIL</v>
      </c>
      <c r="G6574" t="s">
        <v>8610</v>
      </c>
      <c r="H6574" s="62">
        <v>97533434000199</v>
      </c>
      <c r="I6574" t="s">
        <v>869</v>
      </c>
      <c r="J6574">
        <v>2</v>
      </c>
      <c r="K6574">
        <v>680</v>
      </c>
    </row>
    <row r="6575" spans="1:11" x14ac:dyDescent="0.25">
      <c r="A6575" t="s">
        <v>6004</v>
      </c>
      <c r="B6575" t="str">
        <f>C6575&amp;"-"&amp;COUNTIF(C$2:C6575,C6575)</f>
        <v>4065-1</v>
      </c>
      <c r="C6575">
        <v>4065</v>
      </c>
      <c r="D6575" s="57">
        <v>45344</v>
      </c>
      <c r="E6575" s="84" t="str">
        <f>F6575&amp;"-"&amp;COUNTIF($F$2:F6575,F6575)</f>
        <v>CIL-194</v>
      </c>
      <c r="F6575" s="84" t="str">
        <f t="shared" si="216"/>
        <v>CIL</v>
      </c>
      <c r="G6575" t="s">
        <v>8610</v>
      </c>
      <c r="H6575" s="62">
        <v>97533434000199</v>
      </c>
      <c r="I6575" t="s">
        <v>869</v>
      </c>
      <c r="J6575">
        <v>2</v>
      </c>
      <c r="K6575">
        <v>120</v>
      </c>
    </row>
    <row r="6576" spans="1:11" x14ac:dyDescent="0.25">
      <c r="A6576" t="s">
        <v>6040</v>
      </c>
      <c r="B6576" t="str">
        <f>C6576&amp;"-"&amp;COUNTIF(C$2:C6576,C6576)</f>
        <v>4065-2</v>
      </c>
      <c r="C6576">
        <v>4065</v>
      </c>
      <c r="D6576" s="57">
        <v>45344</v>
      </c>
      <c r="E6576" s="84" t="str">
        <f>F6576&amp;"-"&amp;COUNTIF($F$2:F6576,F6576)</f>
        <v>CIL-195</v>
      </c>
      <c r="F6576" s="84" t="str">
        <f t="shared" si="216"/>
        <v>CIL</v>
      </c>
      <c r="G6576" t="s">
        <v>8610</v>
      </c>
      <c r="H6576" s="62">
        <v>97533434000199</v>
      </c>
      <c r="I6576" t="s">
        <v>869</v>
      </c>
      <c r="J6576">
        <v>1</v>
      </c>
      <c r="K6576">
        <v>4400</v>
      </c>
    </row>
    <row r="6577" spans="1:11" x14ac:dyDescent="0.25">
      <c r="A6577" t="s">
        <v>6040</v>
      </c>
      <c r="B6577" t="str">
        <f>C6577&amp;"-"&amp;COUNTIF(C$2:C6577,C6577)</f>
        <v>4065-3</v>
      </c>
      <c r="C6577">
        <v>4065</v>
      </c>
      <c r="D6577" s="57">
        <v>45344</v>
      </c>
      <c r="E6577" s="84" t="str">
        <f>F6577&amp;"-"&amp;COUNTIF($F$2:F6577,F6577)</f>
        <v>CIL-196</v>
      </c>
      <c r="F6577" s="84" t="str">
        <f t="shared" si="216"/>
        <v>CIL</v>
      </c>
      <c r="G6577" t="s">
        <v>8610</v>
      </c>
      <c r="H6577" s="62">
        <v>97533434000199</v>
      </c>
      <c r="I6577" t="s">
        <v>869</v>
      </c>
      <c r="J6577">
        <v>1</v>
      </c>
      <c r="K6577">
        <v>310</v>
      </c>
    </row>
    <row r="6578" spans="1:11" x14ac:dyDescent="0.25">
      <c r="A6578" t="s">
        <v>6004</v>
      </c>
      <c r="B6578" t="str">
        <f>C6578&amp;"-"&amp;COUNTIF(C$2:C6578,C6578)</f>
        <v>4065-4</v>
      </c>
      <c r="C6578">
        <v>4065</v>
      </c>
      <c r="D6578" s="57">
        <v>45344</v>
      </c>
      <c r="E6578" s="84" t="str">
        <f>F6578&amp;"-"&amp;COUNTIF($F$2:F6578,F6578)</f>
        <v>CIL-197</v>
      </c>
      <c r="F6578" s="84" t="str">
        <f t="shared" si="216"/>
        <v>CIL</v>
      </c>
      <c r="G6578" t="s">
        <v>8610</v>
      </c>
      <c r="H6578" s="62">
        <v>97533434000199</v>
      </c>
      <c r="I6578" t="s">
        <v>869</v>
      </c>
      <c r="J6578">
        <v>4</v>
      </c>
      <c r="K6578">
        <v>2000</v>
      </c>
    </row>
    <row r="6579" spans="1:11" x14ac:dyDescent="0.25">
      <c r="A6579" t="s">
        <v>6004</v>
      </c>
      <c r="B6579" t="str">
        <f>C6579&amp;"-"&amp;COUNTIF(C$2:C6579,C6579)</f>
        <v>4065-5</v>
      </c>
      <c r="C6579">
        <v>4065</v>
      </c>
      <c r="D6579" s="57">
        <v>45344</v>
      </c>
      <c r="E6579" s="84" t="str">
        <f>F6579&amp;"-"&amp;COUNTIF($F$2:F6579,F6579)</f>
        <v>CIL-198</v>
      </c>
      <c r="F6579" s="84" t="str">
        <f t="shared" si="216"/>
        <v>CIL</v>
      </c>
      <c r="G6579" t="s">
        <v>8610</v>
      </c>
      <c r="H6579" s="62">
        <v>97533434000199</v>
      </c>
      <c r="I6579" t="s">
        <v>869</v>
      </c>
      <c r="J6579">
        <v>8</v>
      </c>
      <c r="K6579">
        <v>174.4</v>
      </c>
    </row>
    <row r="6580" spans="1:11" x14ac:dyDescent="0.25">
      <c r="A6580" t="s">
        <v>6004</v>
      </c>
      <c r="B6580" t="str">
        <f>C6580&amp;"-"&amp;COUNTIF(C$2:C6580,C6580)</f>
        <v>4065-6</v>
      </c>
      <c r="C6580">
        <v>4065</v>
      </c>
      <c r="D6580" s="57">
        <v>45344</v>
      </c>
      <c r="E6580" s="84" t="str">
        <f>F6580&amp;"-"&amp;COUNTIF($F$2:F6580,F6580)</f>
        <v>CIL-199</v>
      </c>
      <c r="F6580" s="84" t="str">
        <f t="shared" si="216"/>
        <v>CIL</v>
      </c>
      <c r="G6580" t="s">
        <v>8610</v>
      </c>
      <c r="H6580" s="62">
        <v>97533434000199</v>
      </c>
      <c r="I6580" t="s">
        <v>869</v>
      </c>
      <c r="J6580">
        <v>6</v>
      </c>
      <c r="K6580">
        <v>1104</v>
      </c>
    </row>
    <row r="6581" spans="1:11" x14ac:dyDescent="0.25">
      <c r="A6581" t="s">
        <v>6040</v>
      </c>
      <c r="B6581" t="str">
        <f>C6581&amp;"-"&amp;COUNTIF(C$2:C6581,C6581)</f>
        <v>4065-7</v>
      </c>
      <c r="C6581">
        <v>4065</v>
      </c>
      <c r="D6581" s="57">
        <v>45344</v>
      </c>
      <c r="E6581" s="84" t="str">
        <f>F6581&amp;"-"&amp;COUNTIF($F$2:F6581,F6581)</f>
        <v>CIL-200</v>
      </c>
      <c r="F6581" s="84" t="str">
        <f t="shared" si="216"/>
        <v>CIL</v>
      </c>
      <c r="G6581" t="s">
        <v>8610</v>
      </c>
      <c r="H6581" s="62">
        <v>97533434000199</v>
      </c>
      <c r="I6581" t="s">
        <v>869</v>
      </c>
      <c r="J6581">
        <v>1</v>
      </c>
      <c r="K6581">
        <v>12200</v>
      </c>
    </row>
    <row r="6582" spans="1:11" x14ac:dyDescent="0.25">
      <c r="A6582" t="s">
        <v>6004</v>
      </c>
      <c r="B6582" t="str">
        <f>C6582&amp;"-"&amp;COUNTIF(C$2:C6582,C6582)</f>
        <v>4065-8</v>
      </c>
      <c r="C6582">
        <v>4065</v>
      </c>
      <c r="D6582" s="57">
        <v>45344</v>
      </c>
      <c r="E6582" s="84" t="str">
        <f>F6582&amp;"-"&amp;COUNTIF($F$2:F6582,F6582)</f>
        <v>CIL-201</v>
      </c>
      <c r="F6582" s="84" t="str">
        <f t="shared" si="216"/>
        <v>CIL</v>
      </c>
      <c r="G6582" t="s">
        <v>8610</v>
      </c>
      <c r="H6582" s="62">
        <v>97533434000199</v>
      </c>
      <c r="I6582" t="s">
        <v>869</v>
      </c>
      <c r="J6582">
        <v>4</v>
      </c>
      <c r="K6582">
        <v>140</v>
      </c>
    </row>
    <row r="6583" spans="1:11" x14ac:dyDescent="0.25">
      <c r="A6583" t="s">
        <v>6004</v>
      </c>
      <c r="B6583" t="str">
        <f>C6583&amp;"-"&amp;COUNTIF(C$2:C6583,C6583)</f>
        <v>4065-9</v>
      </c>
      <c r="C6583">
        <v>4065</v>
      </c>
      <c r="D6583" s="57">
        <v>45344</v>
      </c>
      <c r="E6583" s="84" t="str">
        <f>F6583&amp;"-"&amp;COUNTIF($F$2:F6583,F6583)</f>
        <v>CIL-202</v>
      </c>
      <c r="F6583" s="84" t="str">
        <f t="shared" si="216"/>
        <v>CIL</v>
      </c>
      <c r="G6583" t="s">
        <v>8610</v>
      </c>
      <c r="H6583" s="62">
        <v>97533434000199</v>
      </c>
      <c r="I6583" t="s">
        <v>869</v>
      </c>
      <c r="J6583">
        <v>8</v>
      </c>
      <c r="K6583">
        <v>4080</v>
      </c>
    </row>
    <row r="6584" spans="1:11" x14ac:dyDescent="0.25">
      <c r="A6584" t="s">
        <v>6004</v>
      </c>
      <c r="B6584" t="str">
        <f>C6584&amp;"-"&amp;COUNTIF(C$2:C6584,C6584)</f>
        <v>4065-10</v>
      </c>
      <c r="C6584">
        <v>4065</v>
      </c>
      <c r="D6584" s="57">
        <v>45344</v>
      </c>
      <c r="E6584" s="84" t="str">
        <f>F6584&amp;"-"&amp;COUNTIF($F$2:F6584,F6584)</f>
        <v>CIL-203</v>
      </c>
      <c r="F6584" s="84" t="str">
        <f t="shared" si="216"/>
        <v>CIL</v>
      </c>
      <c r="G6584" t="s">
        <v>8610</v>
      </c>
      <c r="H6584" s="62">
        <v>97533434000199</v>
      </c>
      <c r="I6584" t="s">
        <v>869</v>
      </c>
      <c r="J6584">
        <v>6</v>
      </c>
      <c r="K6584">
        <v>2700</v>
      </c>
    </row>
    <row r="6585" spans="1:11" x14ac:dyDescent="0.25">
      <c r="A6585" t="s">
        <v>6040</v>
      </c>
      <c r="B6585" t="str">
        <f>C6585&amp;"-"&amp;COUNTIF(C$2:C6585,C6585)</f>
        <v>4065-11</v>
      </c>
      <c r="C6585">
        <v>4065</v>
      </c>
      <c r="D6585" s="57">
        <v>45344</v>
      </c>
      <c r="E6585" s="84" t="str">
        <f>F6585&amp;"-"&amp;COUNTIF($F$2:F6585,F6585)</f>
        <v>CIL-204</v>
      </c>
      <c r="F6585" s="84" t="str">
        <f t="shared" si="216"/>
        <v>CIL</v>
      </c>
      <c r="G6585" t="s">
        <v>8610</v>
      </c>
      <c r="H6585" s="62">
        <v>97533434000199</v>
      </c>
      <c r="I6585" t="s">
        <v>869</v>
      </c>
      <c r="J6585">
        <v>1</v>
      </c>
      <c r="K6585">
        <v>350</v>
      </c>
    </row>
    <row r="6586" spans="1:11" x14ac:dyDescent="0.25">
      <c r="A6586" t="s">
        <v>6004</v>
      </c>
      <c r="B6586" t="str">
        <f>C6586&amp;"-"&amp;COUNTIF(C$2:C6586,C6586)</f>
        <v>4065-12</v>
      </c>
      <c r="C6586">
        <v>4065</v>
      </c>
      <c r="D6586" s="57">
        <v>45344</v>
      </c>
      <c r="E6586" s="84" t="str">
        <f>F6586&amp;"-"&amp;COUNTIF($F$2:F6586,F6586)</f>
        <v>CIL-205</v>
      </c>
      <c r="F6586" s="84" t="str">
        <f t="shared" si="216"/>
        <v>CIL</v>
      </c>
      <c r="G6586" t="s">
        <v>8610</v>
      </c>
      <c r="H6586" s="62">
        <v>97533434000199</v>
      </c>
      <c r="I6586" t="s">
        <v>869</v>
      </c>
      <c r="J6586">
        <v>7</v>
      </c>
      <c r="K6586">
        <v>483</v>
      </c>
    </row>
    <row r="6587" spans="1:11" x14ac:dyDescent="0.25">
      <c r="A6587" t="s">
        <v>6004</v>
      </c>
      <c r="B6587" t="str">
        <f>C6587&amp;"-"&amp;COUNTIF(C$2:C6587,C6587)</f>
        <v>4065-13</v>
      </c>
      <c r="C6587">
        <v>4065</v>
      </c>
      <c r="D6587" s="57">
        <v>45344</v>
      </c>
      <c r="E6587" s="84" t="str">
        <f>F6587&amp;"-"&amp;COUNTIF($F$2:F6587,F6587)</f>
        <v>CIL-206</v>
      </c>
      <c r="F6587" s="84" t="str">
        <f t="shared" si="216"/>
        <v>CIL</v>
      </c>
      <c r="G6587" t="s">
        <v>8610</v>
      </c>
      <c r="H6587" s="62">
        <v>97533434000199</v>
      </c>
      <c r="I6587" t="s">
        <v>869</v>
      </c>
      <c r="J6587">
        <v>2</v>
      </c>
      <c r="K6587">
        <v>3600</v>
      </c>
    </row>
    <row r="6588" spans="1:11" x14ac:dyDescent="0.25">
      <c r="A6588" t="s">
        <v>6040</v>
      </c>
      <c r="B6588" t="str">
        <f>C6588&amp;"-"&amp;COUNTIF(C$2:C6588,C6588)</f>
        <v>4065-14</v>
      </c>
      <c r="C6588">
        <v>4065</v>
      </c>
      <c r="D6588" s="57">
        <v>45344</v>
      </c>
      <c r="E6588" s="84" t="str">
        <f>F6588&amp;"-"&amp;COUNTIF($F$2:F6588,F6588)</f>
        <v>CIL-207</v>
      </c>
      <c r="F6588" s="84" t="str">
        <f t="shared" si="216"/>
        <v>CIL</v>
      </c>
      <c r="G6588" t="s">
        <v>8610</v>
      </c>
      <c r="H6588" s="62">
        <v>97533434000199</v>
      </c>
      <c r="I6588" t="s">
        <v>869</v>
      </c>
      <c r="J6588">
        <v>8</v>
      </c>
      <c r="K6588">
        <v>960</v>
      </c>
    </row>
    <row r="6589" spans="1:11" x14ac:dyDescent="0.25">
      <c r="A6589" t="s">
        <v>6040</v>
      </c>
      <c r="B6589" t="str">
        <f>C6589&amp;"-"&amp;COUNTIF(C$2:C6589,C6589)</f>
        <v>4065-15</v>
      </c>
      <c r="C6589">
        <v>4065</v>
      </c>
      <c r="D6589" s="57">
        <v>45344</v>
      </c>
      <c r="E6589" s="84" t="str">
        <f>F6589&amp;"-"&amp;COUNTIF($F$2:F6589,F6589)</f>
        <v>CIL-208</v>
      </c>
      <c r="F6589" s="84" t="str">
        <f t="shared" si="216"/>
        <v>CIL</v>
      </c>
      <c r="G6589" t="s">
        <v>8610</v>
      </c>
      <c r="H6589" s="62">
        <v>97533434000199</v>
      </c>
      <c r="I6589" t="s">
        <v>869</v>
      </c>
      <c r="J6589">
        <v>2</v>
      </c>
      <c r="K6589">
        <v>4953.2</v>
      </c>
    </row>
    <row r="6590" spans="1:11" x14ac:dyDescent="0.25">
      <c r="A6590" t="s">
        <v>6040</v>
      </c>
      <c r="B6590" t="str">
        <f>C6590&amp;"-"&amp;COUNTIF(C$2:C6590,C6590)</f>
        <v>4065-16</v>
      </c>
      <c r="C6590">
        <v>4065</v>
      </c>
      <c r="D6590" s="57">
        <v>45344</v>
      </c>
      <c r="E6590" s="84" t="str">
        <f>F6590&amp;"-"&amp;COUNTIF($F$2:F6590,F6590)</f>
        <v>CIL-209</v>
      </c>
      <c r="F6590" s="84" t="str">
        <f t="shared" si="216"/>
        <v>CIL</v>
      </c>
      <c r="G6590" t="s">
        <v>8610</v>
      </c>
      <c r="H6590" s="62">
        <v>97533434000199</v>
      </c>
      <c r="I6590" t="s">
        <v>869</v>
      </c>
      <c r="J6590">
        <v>2</v>
      </c>
      <c r="K6590">
        <v>3600</v>
      </c>
    </row>
    <row r="6591" spans="1:11" x14ac:dyDescent="0.25">
      <c r="A6591" t="s">
        <v>6040</v>
      </c>
      <c r="B6591" t="str">
        <f>C6591&amp;"-"&amp;COUNTIF(C$2:C6591,C6591)</f>
        <v>4065-17</v>
      </c>
      <c r="C6591">
        <v>4065</v>
      </c>
      <c r="D6591" s="57">
        <v>45344</v>
      </c>
      <c r="E6591" s="84" t="str">
        <f>F6591&amp;"-"&amp;COUNTIF($F$2:F6591,F6591)</f>
        <v>CIL-210</v>
      </c>
      <c r="F6591" s="84" t="str">
        <f t="shared" si="216"/>
        <v>CIL</v>
      </c>
      <c r="G6591" t="s">
        <v>8610</v>
      </c>
      <c r="H6591" s="62">
        <v>97533434000199</v>
      </c>
      <c r="I6591" t="s">
        <v>869</v>
      </c>
      <c r="J6591">
        <v>1</v>
      </c>
      <c r="K6591">
        <v>176</v>
      </c>
    </row>
    <row r="6592" spans="1:11" x14ac:dyDescent="0.25">
      <c r="A6592" t="s">
        <v>6040</v>
      </c>
      <c r="B6592" t="str">
        <f>C6592&amp;"-"&amp;COUNTIF(C$2:C6592,C6592)</f>
        <v>4065-18</v>
      </c>
      <c r="C6592">
        <v>4065</v>
      </c>
      <c r="D6592" s="57">
        <v>45344</v>
      </c>
      <c r="E6592" s="84" t="str">
        <f>F6592&amp;"-"&amp;COUNTIF($F$2:F6592,F6592)</f>
        <v>CIL-211</v>
      </c>
      <c r="F6592" s="84" t="str">
        <f t="shared" si="216"/>
        <v>CIL</v>
      </c>
      <c r="G6592" t="s">
        <v>8610</v>
      </c>
      <c r="H6592" s="62">
        <v>97533434000199</v>
      </c>
      <c r="I6592" t="s">
        <v>869</v>
      </c>
      <c r="J6592">
        <v>2</v>
      </c>
      <c r="K6592">
        <v>600</v>
      </c>
    </row>
    <row r="6593" spans="1:11" x14ac:dyDescent="0.25">
      <c r="A6593" t="s">
        <v>6041</v>
      </c>
      <c r="B6593" t="str">
        <f>C6593&amp;"-"&amp;COUNTIF(C$2:C6593,C6593)</f>
        <v>4065-19</v>
      </c>
      <c r="C6593">
        <v>4065</v>
      </c>
      <c r="D6593" s="57">
        <v>45344</v>
      </c>
      <c r="E6593" s="84" t="str">
        <f>F6593&amp;"-"&amp;COUNTIF($F$2:F6593,F6593)</f>
        <v>CIL-212</v>
      </c>
      <c r="F6593" s="84" t="str">
        <f t="shared" si="216"/>
        <v>CIL</v>
      </c>
      <c r="G6593" t="s">
        <v>8610</v>
      </c>
      <c r="H6593" s="62">
        <v>97533434000199</v>
      </c>
      <c r="I6593" t="s">
        <v>869</v>
      </c>
      <c r="J6593">
        <v>11</v>
      </c>
      <c r="K6593">
        <v>935</v>
      </c>
    </row>
    <row r="6594" spans="1:11" x14ac:dyDescent="0.25">
      <c r="A6594" t="s">
        <v>6040</v>
      </c>
      <c r="B6594" t="str">
        <f>C6594&amp;"-"&amp;COUNTIF(C$2:C6594,C6594)</f>
        <v>4065-20</v>
      </c>
      <c r="C6594">
        <v>4065</v>
      </c>
      <c r="D6594" s="57">
        <v>45344</v>
      </c>
      <c r="E6594" s="84" t="str">
        <f>F6594&amp;"-"&amp;COUNTIF($F$2:F6594,F6594)</f>
        <v>CIL-213</v>
      </c>
      <c r="F6594" s="84" t="str">
        <f t="shared" si="216"/>
        <v>CIL</v>
      </c>
      <c r="G6594" t="s">
        <v>8610</v>
      </c>
      <c r="H6594" s="62">
        <v>97533434000199</v>
      </c>
      <c r="I6594" t="s">
        <v>869</v>
      </c>
      <c r="J6594">
        <v>1</v>
      </c>
      <c r="K6594">
        <v>48</v>
      </c>
    </row>
    <row r="6595" spans="1:11" x14ac:dyDescent="0.25">
      <c r="A6595" t="s">
        <v>6040</v>
      </c>
      <c r="B6595" t="str">
        <f>C6595&amp;"-"&amp;COUNTIF(C$2:C6595,C6595)</f>
        <v>4065-21</v>
      </c>
      <c r="C6595">
        <v>4065</v>
      </c>
      <c r="D6595" s="57">
        <v>45344</v>
      </c>
      <c r="E6595" s="84" t="str">
        <f>F6595&amp;"-"&amp;COUNTIF($F$2:F6595,F6595)</f>
        <v>CIL-214</v>
      </c>
      <c r="F6595" s="84" t="str">
        <f t="shared" ref="F6595:F6658" si="217">LEFT(G6595,SEARCH(" ",G6595)-1)</f>
        <v>CIL</v>
      </c>
      <c r="G6595" t="s">
        <v>8610</v>
      </c>
      <c r="H6595" s="62">
        <v>97533434000199</v>
      </c>
      <c r="I6595" t="s">
        <v>869</v>
      </c>
      <c r="J6595">
        <v>3</v>
      </c>
      <c r="K6595">
        <v>435</v>
      </c>
    </row>
    <row r="6596" spans="1:11" x14ac:dyDescent="0.25">
      <c r="A6596" t="s">
        <v>6004</v>
      </c>
      <c r="B6596" t="str">
        <f>C6596&amp;"-"&amp;COUNTIF(C$2:C6596,C6596)</f>
        <v>4065-22</v>
      </c>
      <c r="C6596">
        <v>4065</v>
      </c>
      <c r="D6596" s="57">
        <v>45344</v>
      </c>
      <c r="E6596" s="84" t="str">
        <f>F6596&amp;"-"&amp;COUNTIF($F$2:F6596,F6596)</f>
        <v>CIL-215</v>
      </c>
      <c r="F6596" s="84" t="str">
        <f t="shared" si="217"/>
        <v>CIL</v>
      </c>
      <c r="G6596" t="s">
        <v>8610</v>
      </c>
      <c r="H6596" s="62">
        <v>97533434000199</v>
      </c>
      <c r="I6596" t="s">
        <v>869</v>
      </c>
      <c r="J6596">
        <v>4</v>
      </c>
      <c r="K6596">
        <v>440</v>
      </c>
    </row>
    <row r="6597" spans="1:11" x14ac:dyDescent="0.25">
      <c r="A6597" t="s">
        <v>6004</v>
      </c>
      <c r="B6597" t="str">
        <f>C6597&amp;"-"&amp;COUNTIF(C$2:C6597,C6597)</f>
        <v>4065-23</v>
      </c>
      <c r="C6597">
        <v>4065</v>
      </c>
      <c r="D6597" s="57">
        <v>45344</v>
      </c>
      <c r="E6597" s="84" t="str">
        <f>F6597&amp;"-"&amp;COUNTIF($F$2:F6597,F6597)</f>
        <v>CIL-216</v>
      </c>
      <c r="F6597" s="84" t="str">
        <f t="shared" si="217"/>
        <v>CIL</v>
      </c>
      <c r="G6597" t="s">
        <v>8610</v>
      </c>
      <c r="H6597" s="62">
        <v>97533434000199</v>
      </c>
      <c r="I6597" t="s">
        <v>869</v>
      </c>
      <c r="J6597">
        <v>4</v>
      </c>
      <c r="K6597">
        <v>880</v>
      </c>
    </row>
    <row r="6598" spans="1:11" x14ac:dyDescent="0.25">
      <c r="A6598" t="s">
        <v>6040</v>
      </c>
      <c r="B6598" t="str">
        <f>C6598&amp;"-"&amp;COUNTIF(C$2:C6598,C6598)</f>
        <v>4065-24</v>
      </c>
      <c r="C6598">
        <v>4065</v>
      </c>
      <c r="D6598" s="57">
        <v>45344</v>
      </c>
      <c r="E6598" s="84" t="str">
        <f>F6598&amp;"-"&amp;COUNTIF($F$2:F6598,F6598)</f>
        <v>CIL-217</v>
      </c>
      <c r="F6598" s="84" t="str">
        <f t="shared" si="217"/>
        <v>CIL</v>
      </c>
      <c r="G6598" t="s">
        <v>8610</v>
      </c>
      <c r="H6598" s="62">
        <v>97533434000199</v>
      </c>
      <c r="I6598" t="s">
        <v>869</v>
      </c>
      <c r="J6598">
        <v>3</v>
      </c>
      <c r="K6598">
        <v>795</v>
      </c>
    </row>
    <row r="6599" spans="1:11" x14ac:dyDescent="0.25">
      <c r="A6599" t="s">
        <v>6004</v>
      </c>
      <c r="B6599" t="str">
        <f>C6599&amp;"-"&amp;COUNTIF(C$2:C6599,C6599)</f>
        <v>4065-25</v>
      </c>
      <c r="C6599">
        <v>4065</v>
      </c>
      <c r="D6599" s="57">
        <v>45344</v>
      </c>
      <c r="E6599" s="84" t="str">
        <f>F6599&amp;"-"&amp;COUNTIF($F$2:F6599,F6599)</f>
        <v>CIL-218</v>
      </c>
      <c r="F6599" s="84" t="str">
        <f t="shared" si="217"/>
        <v>CIL</v>
      </c>
      <c r="G6599" t="s">
        <v>8610</v>
      </c>
      <c r="H6599" s="62">
        <v>97533434000199</v>
      </c>
      <c r="I6599" t="s">
        <v>869</v>
      </c>
      <c r="J6599">
        <v>4</v>
      </c>
      <c r="K6599">
        <v>111.2</v>
      </c>
    </row>
    <row r="6600" spans="1:11" x14ac:dyDescent="0.25">
      <c r="A6600" t="s">
        <v>6004</v>
      </c>
      <c r="B6600" t="str">
        <f>C6600&amp;"-"&amp;COUNTIF(C$2:C6600,C6600)</f>
        <v>4065-26</v>
      </c>
      <c r="C6600">
        <v>4065</v>
      </c>
      <c r="D6600" s="57">
        <v>45344</v>
      </c>
      <c r="E6600" s="84" t="str">
        <f>F6600&amp;"-"&amp;COUNTIF($F$2:F6600,F6600)</f>
        <v>CIL-219</v>
      </c>
      <c r="F6600" s="84" t="str">
        <f t="shared" si="217"/>
        <v>CIL</v>
      </c>
      <c r="G6600" t="s">
        <v>8610</v>
      </c>
      <c r="H6600" s="62">
        <v>97533434000199</v>
      </c>
      <c r="I6600" t="s">
        <v>869</v>
      </c>
      <c r="J6600">
        <v>1</v>
      </c>
      <c r="K6600">
        <v>600</v>
      </c>
    </row>
    <row r="6601" spans="1:11" x14ac:dyDescent="0.25">
      <c r="A6601" t="s">
        <v>6004</v>
      </c>
      <c r="B6601" t="str">
        <f>C6601&amp;"-"&amp;COUNTIF(C$2:C6601,C6601)</f>
        <v>4065-27</v>
      </c>
      <c r="C6601">
        <v>4065</v>
      </c>
      <c r="D6601" s="57">
        <v>45344</v>
      </c>
      <c r="E6601" s="84" t="str">
        <f>F6601&amp;"-"&amp;COUNTIF($F$2:F6601,F6601)</f>
        <v>CIL-220</v>
      </c>
      <c r="F6601" s="84" t="str">
        <f t="shared" si="217"/>
        <v>CIL</v>
      </c>
      <c r="G6601" t="s">
        <v>8610</v>
      </c>
      <c r="H6601" s="62">
        <v>97533434000199</v>
      </c>
      <c r="I6601" t="s">
        <v>869</v>
      </c>
      <c r="J6601">
        <v>29</v>
      </c>
      <c r="K6601">
        <v>1305</v>
      </c>
    </row>
    <row r="6602" spans="1:11" x14ac:dyDescent="0.25">
      <c r="A6602" t="s">
        <v>6040</v>
      </c>
      <c r="B6602" t="str">
        <f>C6602&amp;"-"&amp;COUNTIF(C$2:C6602,C6602)</f>
        <v>4065-28</v>
      </c>
      <c r="C6602">
        <v>4065</v>
      </c>
      <c r="D6602" s="57">
        <v>45344</v>
      </c>
      <c r="E6602" s="84" t="str">
        <f>F6602&amp;"-"&amp;COUNTIF($F$2:F6602,F6602)</f>
        <v>CIL-221</v>
      </c>
      <c r="F6602" s="84" t="str">
        <f t="shared" si="217"/>
        <v>CIL</v>
      </c>
      <c r="G6602" t="s">
        <v>8610</v>
      </c>
      <c r="H6602" s="62">
        <v>97533434000199</v>
      </c>
      <c r="I6602" t="s">
        <v>869</v>
      </c>
      <c r="J6602">
        <v>2</v>
      </c>
      <c r="K6602">
        <v>2624</v>
      </c>
    </row>
    <row r="6603" spans="1:11" x14ac:dyDescent="0.25">
      <c r="A6603" t="s">
        <v>6004</v>
      </c>
      <c r="B6603" t="str">
        <f>C6603&amp;"-"&amp;COUNTIF(C$2:C6603,C6603)</f>
        <v>4065-29</v>
      </c>
      <c r="C6603">
        <v>4065</v>
      </c>
      <c r="D6603" s="57">
        <v>45344</v>
      </c>
      <c r="E6603" s="84" t="str">
        <f>F6603&amp;"-"&amp;COUNTIF($F$2:F6603,F6603)</f>
        <v>CIL-222</v>
      </c>
      <c r="F6603" s="84" t="str">
        <f t="shared" si="217"/>
        <v>CIL</v>
      </c>
      <c r="G6603" t="s">
        <v>8610</v>
      </c>
      <c r="H6603" s="62">
        <v>97533434000199</v>
      </c>
      <c r="I6603" t="s">
        <v>869</v>
      </c>
      <c r="J6603">
        <v>4</v>
      </c>
      <c r="K6603">
        <v>3920</v>
      </c>
    </row>
    <row r="6604" spans="1:11" x14ac:dyDescent="0.25">
      <c r="A6604" t="s">
        <v>6004</v>
      </c>
      <c r="B6604" t="str">
        <f>C6604&amp;"-"&amp;COUNTIF(C$2:C6604,C6604)</f>
        <v>4065-30</v>
      </c>
      <c r="C6604">
        <v>4065</v>
      </c>
      <c r="D6604" s="57">
        <v>45344</v>
      </c>
      <c r="E6604" s="84" t="str">
        <f>F6604&amp;"-"&amp;COUNTIF($F$2:F6604,F6604)</f>
        <v>CIL-223</v>
      </c>
      <c r="F6604" s="84" t="str">
        <f t="shared" si="217"/>
        <v>CIL</v>
      </c>
      <c r="G6604" t="s">
        <v>8610</v>
      </c>
      <c r="H6604" s="62">
        <v>97533434000199</v>
      </c>
      <c r="I6604" t="s">
        <v>869</v>
      </c>
      <c r="J6604">
        <v>1</v>
      </c>
      <c r="K6604">
        <v>1100</v>
      </c>
    </row>
    <row r="6605" spans="1:11" x14ac:dyDescent="0.25">
      <c r="A6605" t="s">
        <v>6004</v>
      </c>
      <c r="B6605" t="str">
        <f>C6605&amp;"-"&amp;COUNTIF(C$2:C6605,C6605)</f>
        <v>4065-31</v>
      </c>
      <c r="C6605">
        <v>4065</v>
      </c>
      <c r="D6605" s="57">
        <v>45344</v>
      </c>
      <c r="E6605" s="84" t="str">
        <f>F6605&amp;"-"&amp;COUNTIF($F$2:F6605,F6605)</f>
        <v>CIL-224</v>
      </c>
      <c r="F6605" s="84" t="str">
        <f t="shared" si="217"/>
        <v>CIL</v>
      </c>
      <c r="G6605" t="s">
        <v>8610</v>
      </c>
      <c r="H6605" s="62">
        <v>97533434000199</v>
      </c>
      <c r="I6605" t="s">
        <v>869</v>
      </c>
      <c r="J6605">
        <v>4</v>
      </c>
      <c r="K6605">
        <v>2400</v>
      </c>
    </row>
    <row r="6606" spans="1:11" x14ac:dyDescent="0.25">
      <c r="A6606" t="s">
        <v>6004</v>
      </c>
      <c r="B6606" t="str">
        <f>C6606&amp;"-"&amp;COUNTIF(C$2:C6606,C6606)</f>
        <v>4065-32</v>
      </c>
      <c r="C6606">
        <v>4065</v>
      </c>
      <c r="D6606" s="57">
        <v>45344</v>
      </c>
      <c r="E6606" s="84" t="str">
        <f>F6606&amp;"-"&amp;COUNTIF($F$2:F6606,F6606)</f>
        <v>CIL-225</v>
      </c>
      <c r="F6606" s="84" t="str">
        <f t="shared" si="217"/>
        <v>CIL</v>
      </c>
      <c r="G6606" t="s">
        <v>8610</v>
      </c>
      <c r="H6606" s="62">
        <v>97533434000199</v>
      </c>
      <c r="I6606" t="s">
        <v>869</v>
      </c>
      <c r="J6606">
        <v>4</v>
      </c>
      <c r="K6606">
        <v>363.6</v>
      </c>
    </row>
    <row r="6607" spans="1:11" x14ac:dyDescent="0.25">
      <c r="A6607" t="s">
        <v>6040</v>
      </c>
      <c r="B6607" t="str">
        <f>C6607&amp;"-"&amp;COUNTIF(C$2:C6607,C6607)</f>
        <v>4065-33</v>
      </c>
      <c r="C6607">
        <v>4065</v>
      </c>
      <c r="D6607" s="57">
        <v>45344</v>
      </c>
      <c r="E6607" s="84" t="str">
        <f>F6607&amp;"-"&amp;COUNTIF($F$2:F6607,F6607)</f>
        <v>CIL-226</v>
      </c>
      <c r="F6607" s="84" t="str">
        <f t="shared" si="217"/>
        <v>CIL</v>
      </c>
      <c r="G6607" t="s">
        <v>8610</v>
      </c>
      <c r="H6607" s="62">
        <v>97533434000199</v>
      </c>
      <c r="I6607" t="s">
        <v>869</v>
      </c>
      <c r="J6607">
        <v>2</v>
      </c>
      <c r="K6607">
        <v>5200</v>
      </c>
    </row>
    <row r="6608" spans="1:11" x14ac:dyDescent="0.25">
      <c r="A6608" t="s">
        <v>6040</v>
      </c>
      <c r="B6608" t="str">
        <f>C6608&amp;"-"&amp;COUNTIF(C$2:C6608,C6608)</f>
        <v>4065-34</v>
      </c>
      <c r="C6608">
        <v>4065</v>
      </c>
      <c r="D6608" s="57">
        <v>45344</v>
      </c>
      <c r="E6608" s="84" t="str">
        <f>F6608&amp;"-"&amp;COUNTIF($F$2:F6608,F6608)</f>
        <v>CIL-227</v>
      </c>
      <c r="F6608" s="84" t="str">
        <f t="shared" si="217"/>
        <v>CIL</v>
      </c>
      <c r="G6608" t="s">
        <v>8610</v>
      </c>
      <c r="H6608" s="62">
        <v>97533434000199</v>
      </c>
      <c r="I6608" t="s">
        <v>869</v>
      </c>
      <c r="J6608">
        <v>3</v>
      </c>
      <c r="K6608">
        <v>660</v>
      </c>
    </row>
    <row r="6609" spans="1:11" x14ac:dyDescent="0.25">
      <c r="A6609" t="s">
        <v>6004</v>
      </c>
      <c r="B6609" t="str">
        <f>C6609&amp;"-"&amp;COUNTIF(C$2:C6609,C6609)</f>
        <v>4065-35</v>
      </c>
      <c r="C6609">
        <v>4065</v>
      </c>
      <c r="D6609" s="57">
        <v>45344</v>
      </c>
      <c r="E6609" s="84" t="str">
        <f>F6609&amp;"-"&amp;COUNTIF($F$2:F6609,F6609)</f>
        <v>CIL-228</v>
      </c>
      <c r="F6609" s="84" t="str">
        <f t="shared" si="217"/>
        <v>CIL</v>
      </c>
      <c r="G6609" t="s">
        <v>8610</v>
      </c>
      <c r="H6609" s="62">
        <v>97533434000199</v>
      </c>
      <c r="I6609" t="s">
        <v>869</v>
      </c>
      <c r="J6609">
        <v>3</v>
      </c>
      <c r="K6609">
        <v>1320</v>
      </c>
    </row>
    <row r="6610" spans="1:11" x14ac:dyDescent="0.25">
      <c r="A6610" t="s">
        <v>6040</v>
      </c>
      <c r="B6610" t="str">
        <f>C6610&amp;"-"&amp;COUNTIF(C$2:C6610,C6610)</f>
        <v>4065-36</v>
      </c>
      <c r="C6610">
        <v>4065</v>
      </c>
      <c r="D6610" s="57">
        <v>45344</v>
      </c>
      <c r="E6610" s="84" t="str">
        <f>F6610&amp;"-"&amp;COUNTIF($F$2:F6610,F6610)</f>
        <v>CIL-229</v>
      </c>
      <c r="F6610" s="84" t="str">
        <f t="shared" si="217"/>
        <v>CIL</v>
      </c>
      <c r="G6610" t="s">
        <v>8610</v>
      </c>
      <c r="H6610" s="62">
        <v>97533434000199</v>
      </c>
      <c r="I6610" t="s">
        <v>869</v>
      </c>
      <c r="J6610">
        <v>3</v>
      </c>
      <c r="K6610">
        <v>375</v>
      </c>
    </row>
    <row r="6611" spans="1:11" x14ac:dyDescent="0.25">
      <c r="A6611" t="s">
        <v>6040</v>
      </c>
      <c r="B6611" t="str">
        <f>C6611&amp;"-"&amp;COUNTIF(C$2:C6611,C6611)</f>
        <v>4065-37</v>
      </c>
      <c r="C6611">
        <v>4065</v>
      </c>
      <c r="D6611" s="57">
        <v>45344</v>
      </c>
      <c r="E6611" s="84" t="str">
        <f>F6611&amp;"-"&amp;COUNTIF($F$2:F6611,F6611)</f>
        <v>CIL-230</v>
      </c>
      <c r="F6611" s="84" t="str">
        <f t="shared" si="217"/>
        <v>CIL</v>
      </c>
      <c r="G6611" t="s">
        <v>8610</v>
      </c>
      <c r="H6611" s="62">
        <v>97533434000199</v>
      </c>
      <c r="I6611" t="s">
        <v>869</v>
      </c>
      <c r="J6611">
        <v>4</v>
      </c>
      <c r="K6611">
        <v>720</v>
      </c>
    </row>
    <row r="6612" spans="1:11" x14ac:dyDescent="0.25">
      <c r="A6612" t="s">
        <v>6040</v>
      </c>
      <c r="B6612" t="str">
        <f>C6612&amp;"-"&amp;COUNTIF(C$2:C6612,C6612)</f>
        <v>4065-38</v>
      </c>
      <c r="C6612">
        <v>4065</v>
      </c>
      <c r="D6612" s="57">
        <v>45344</v>
      </c>
      <c r="E6612" s="84" t="str">
        <f>F6612&amp;"-"&amp;COUNTIF($F$2:F6612,F6612)</f>
        <v>CIL-231</v>
      </c>
      <c r="F6612" s="84" t="str">
        <f t="shared" si="217"/>
        <v>CIL</v>
      </c>
      <c r="G6612" t="s">
        <v>8610</v>
      </c>
      <c r="H6612" s="62">
        <v>97533434000199</v>
      </c>
      <c r="I6612" t="s">
        <v>869</v>
      </c>
      <c r="J6612">
        <v>1</v>
      </c>
      <c r="K6612">
        <v>800</v>
      </c>
    </row>
    <row r="6613" spans="1:11" x14ac:dyDescent="0.25">
      <c r="A6613" t="s">
        <v>6004</v>
      </c>
      <c r="B6613" t="str">
        <f>C6613&amp;"-"&amp;COUNTIF(C$2:C6613,C6613)</f>
        <v>4065-39</v>
      </c>
      <c r="C6613">
        <v>4065</v>
      </c>
      <c r="D6613" s="57">
        <v>45344</v>
      </c>
      <c r="E6613" s="84" t="str">
        <f>F6613&amp;"-"&amp;COUNTIF($F$2:F6613,F6613)</f>
        <v>CIL-232</v>
      </c>
      <c r="F6613" s="84" t="str">
        <f t="shared" si="217"/>
        <v>CIL</v>
      </c>
      <c r="G6613" t="s">
        <v>8610</v>
      </c>
      <c r="H6613" s="62">
        <v>97533434000199</v>
      </c>
      <c r="I6613" t="s">
        <v>869</v>
      </c>
      <c r="J6613">
        <v>4</v>
      </c>
      <c r="K6613">
        <v>128</v>
      </c>
    </row>
    <row r="6614" spans="1:11" x14ac:dyDescent="0.25">
      <c r="A6614" t="s">
        <v>6040</v>
      </c>
      <c r="B6614" t="str">
        <f>C6614&amp;"-"&amp;COUNTIF(C$2:C6614,C6614)</f>
        <v>4065-40</v>
      </c>
      <c r="C6614">
        <v>4065</v>
      </c>
      <c r="D6614" s="57">
        <v>45344</v>
      </c>
      <c r="E6614" s="84" t="str">
        <f>F6614&amp;"-"&amp;COUNTIF($F$2:F6614,F6614)</f>
        <v>CIL-233</v>
      </c>
      <c r="F6614" s="84" t="str">
        <f t="shared" si="217"/>
        <v>CIL</v>
      </c>
      <c r="G6614" t="s">
        <v>8610</v>
      </c>
      <c r="H6614" s="62">
        <v>97533434000199</v>
      </c>
      <c r="I6614" t="s">
        <v>869</v>
      </c>
      <c r="J6614">
        <v>1</v>
      </c>
      <c r="K6614">
        <v>700</v>
      </c>
    </row>
    <row r="6615" spans="1:11" x14ac:dyDescent="0.25">
      <c r="A6615" t="s">
        <v>6004</v>
      </c>
      <c r="B6615" t="str">
        <f>C6615&amp;"-"&amp;COUNTIF(C$2:C6615,C6615)</f>
        <v>4065-41</v>
      </c>
      <c r="C6615">
        <v>4065</v>
      </c>
      <c r="D6615" s="57">
        <v>45344</v>
      </c>
      <c r="E6615" s="84" t="str">
        <f>F6615&amp;"-"&amp;COUNTIF($F$2:F6615,F6615)</f>
        <v>CIL-234</v>
      </c>
      <c r="F6615" s="84" t="str">
        <f t="shared" si="217"/>
        <v>CIL</v>
      </c>
      <c r="G6615" t="s">
        <v>8610</v>
      </c>
      <c r="H6615" s="62">
        <v>97533434000199</v>
      </c>
      <c r="I6615" t="s">
        <v>869</v>
      </c>
      <c r="J6615">
        <v>1</v>
      </c>
      <c r="K6615">
        <v>244.4</v>
      </c>
    </row>
    <row r="6616" spans="1:11" x14ac:dyDescent="0.25">
      <c r="A6616" t="s">
        <v>6041</v>
      </c>
      <c r="B6616" t="str">
        <f>C6616&amp;"-"&amp;COUNTIF(C$2:C6616,C6616)</f>
        <v>4065-42</v>
      </c>
      <c r="C6616">
        <v>4065</v>
      </c>
      <c r="D6616" s="57">
        <v>45344</v>
      </c>
      <c r="E6616" s="84" t="str">
        <f>F6616&amp;"-"&amp;COUNTIF($F$2:F6616,F6616)</f>
        <v>CIL-235</v>
      </c>
      <c r="F6616" s="84" t="str">
        <f t="shared" si="217"/>
        <v>CIL</v>
      </c>
      <c r="G6616" t="s">
        <v>8610</v>
      </c>
      <c r="H6616" s="62">
        <v>97533434000199</v>
      </c>
      <c r="I6616" t="s">
        <v>869</v>
      </c>
      <c r="J6616">
        <v>3</v>
      </c>
      <c r="K6616">
        <v>1050</v>
      </c>
    </row>
    <row r="6617" spans="1:11" x14ac:dyDescent="0.25">
      <c r="A6617" t="s">
        <v>6004</v>
      </c>
      <c r="B6617" t="str">
        <f>C6617&amp;"-"&amp;COUNTIF(C$2:C6617,C6617)</f>
        <v>4065-43</v>
      </c>
      <c r="C6617">
        <v>4065</v>
      </c>
      <c r="D6617" s="57">
        <v>45344</v>
      </c>
      <c r="E6617" s="84" t="str">
        <f>F6617&amp;"-"&amp;COUNTIF($F$2:F6617,F6617)</f>
        <v>CIL-236</v>
      </c>
      <c r="F6617" s="84" t="str">
        <f t="shared" si="217"/>
        <v>CIL</v>
      </c>
      <c r="G6617" t="s">
        <v>8610</v>
      </c>
      <c r="H6617" s="62">
        <v>97533434000199</v>
      </c>
      <c r="I6617" t="s">
        <v>869</v>
      </c>
      <c r="J6617">
        <v>4</v>
      </c>
      <c r="K6617">
        <v>220</v>
      </c>
    </row>
    <row r="6618" spans="1:11" x14ac:dyDescent="0.25">
      <c r="A6618" t="s">
        <v>6040</v>
      </c>
      <c r="B6618" t="str">
        <f>C6618&amp;"-"&amp;COUNTIF(C$2:C6618,C6618)</f>
        <v>4065-44</v>
      </c>
      <c r="C6618">
        <v>4065</v>
      </c>
      <c r="D6618" s="57">
        <v>45344</v>
      </c>
      <c r="E6618" s="84" t="str">
        <f>F6618&amp;"-"&amp;COUNTIF($F$2:F6618,F6618)</f>
        <v>CIL-237</v>
      </c>
      <c r="F6618" s="84" t="str">
        <f t="shared" si="217"/>
        <v>CIL</v>
      </c>
      <c r="G6618" t="s">
        <v>8610</v>
      </c>
      <c r="H6618" s="62">
        <v>97533434000199</v>
      </c>
      <c r="I6618" t="s">
        <v>869</v>
      </c>
      <c r="J6618">
        <v>4</v>
      </c>
      <c r="K6618">
        <v>599.6</v>
      </c>
    </row>
    <row r="6619" spans="1:11" x14ac:dyDescent="0.25">
      <c r="A6619" t="s">
        <v>6040</v>
      </c>
      <c r="B6619" t="str">
        <f>C6619&amp;"-"&amp;COUNTIF(C$2:C6619,C6619)</f>
        <v>4065-45</v>
      </c>
      <c r="C6619">
        <v>4065</v>
      </c>
      <c r="D6619" s="57">
        <v>45344</v>
      </c>
      <c r="E6619" s="84" t="str">
        <f>F6619&amp;"-"&amp;COUNTIF($F$2:F6619,F6619)</f>
        <v>CIL-238</v>
      </c>
      <c r="F6619" s="84" t="str">
        <f t="shared" si="217"/>
        <v>CIL</v>
      </c>
      <c r="G6619" t="s">
        <v>8610</v>
      </c>
      <c r="H6619" s="62">
        <v>97533434000199</v>
      </c>
      <c r="I6619" t="s">
        <v>869</v>
      </c>
      <c r="J6619">
        <v>15</v>
      </c>
      <c r="K6619">
        <v>1800</v>
      </c>
    </row>
    <row r="6620" spans="1:11" x14ac:dyDescent="0.25">
      <c r="A6620" t="s">
        <v>6040</v>
      </c>
      <c r="B6620" t="str">
        <f>C6620&amp;"-"&amp;COUNTIF(C$2:C6620,C6620)</f>
        <v>4065-46</v>
      </c>
      <c r="C6620">
        <v>4065</v>
      </c>
      <c r="D6620" s="57">
        <v>45344</v>
      </c>
      <c r="E6620" s="84" t="str">
        <f>F6620&amp;"-"&amp;COUNTIF($F$2:F6620,F6620)</f>
        <v>CIL-239</v>
      </c>
      <c r="F6620" s="84" t="str">
        <f t="shared" si="217"/>
        <v>CIL</v>
      </c>
      <c r="G6620" t="s">
        <v>8610</v>
      </c>
      <c r="H6620" s="62">
        <v>97533434000199</v>
      </c>
      <c r="I6620" t="s">
        <v>869</v>
      </c>
      <c r="J6620">
        <v>1</v>
      </c>
      <c r="K6620">
        <v>420</v>
      </c>
    </row>
    <row r="6621" spans="1:11" x14ac:dyDescent="0.25">
      <c r="A6621" t="s">
        <v>6040</v>
      </c>
      <c r="B6621" t="str">
        <f>C6621&amp;"-"&amp;COUNTIF(C$2:C6621,C6621)</f>
        <v>4065-47</v>
      </c>
      <c r="C6621">
        <v>4065</v>
      </c>
      <c r="D6621" s="57">
        <v>45344</v>
      </c>
      <c r="E6621" s="84" t="str">
        <f>F6621&amp;"-"&amp;COUNTIF($F$2:F6621,F6621)</f>
        <v>CIL-240</v>
      </c>
      <c r="F6621" s="84" t="str">
        <f t="shared" si="217"/>
        <v>CIL</v>
      </c>
      <c r="G6621" t="s">
        <v>8610</v>
      </c>
      <c r="H6621" s="62">
        <v>97533434000199</v>
      </c>
      <c r="I6621" t="s">
        <v>869</v>
      </c>
      <c r="J6621">
        <v>4</v>
      </c>
      <c r="K6621">
        <v>880</v>
      </c>
    </row>
    <row r="6622" spans="1:11" x14ac:dyDescent="0.25">
      <c r="A6622" t="s">
        <v>6040</v>
      </c>
      <c r="B6622" t="str">
        <f>C6622&amp;"-"&amp;COUNTIF(C$2:C6622,C6622)</f>
        <v>4065-48</v>
      </c>
      <c r="C6622">
        <v>4065</v>
      </c>
      <c r="D6622" s="57">
        <v>45344</v>
      </c>
      <c r="E6622" s="84" t="str">
        <f>F6622&amp;"-"&amp;COUNTIF($F$2:F6622,F6622)</f>
        <v>CIL-241</v>
      </c>
      <c r="F6622" s="84" t="str">
        <f t="shared" si="217"/>
        <v>CIL</v>
      </c>
      <c r="G6622" t="s">
        <v>8610</v>
      </c>
      <c r="H6622" s="62">
        <v>97533434000199</v>
      </c>
      <c r="I6622" t="s">
        <v>869</v>
      </c>
      <c r="J6622">
        <v>5</v>
      </c>
      <c r="K6622">
        <v>1450</v>
      </c>
    </row>
    <row r="6623" spans="1:11" x14ac:dyDescent="0.25">
      <c r="A6623" t="s">
        <v>6040</v>
      </c>
      <c r="B6623" t="str">
        <f>C6623&amp;"-"&amp;COUNTIF(C$2:C6623,C6623)</f>
        <v>4065-49</v>
      </c>
      <c r="C6623">
        <v>4065</v>
      </c>
      <c r="D6623" s="57">
        <v>45344</v>
      </c>
      <c r="E6623" s="84" t="str">
        <f>F6623&amp;"-"&amp;COUNTIF($F$2:F6623,F6623)</f>
        <v>CIL-242</v>
      </c>
      <c r="F6623" s="84" t="str">
        <f t="shared" si="217"/>
        <v>CIL</v>
      </c>
      <c r="G6623" t="s">
        <v>8610</v>
      </c>
      <c r="H6623" s="62">
        <v>97533434000199</v>
      </c>
      <c r="I6623" t="s">
        <v>869</v>
      </c>
      <c r="J6623">
        <v>1</v>
      </c>
      <c r="K6623">
        <v>606.6</v>
      </c>
    </row>
    <row r="6624" spans="1:11" x14ac:dyDescent="0.25">
      <c r="A6624" t="s">
        <v>6040</v>
      </c>
      <c r="B6624" t="str">
        <f>C6624&amp;"-"&amp;COUNTIF(C$2:C6624,C6624)</f>
        <v>4065-50</v>
      </c>
      <c r="C6624">
        <v>4065</v>
      </c>
      <c r="D6624" s="57">
        <v>45344</v>
      </c>
      <c r="E6624" s="84" t="str">
        <f>F6624&amp;"-"&amp;COUNTIF($F$2:F6624,F6624)</f>
        <v>CIL-243</v>
      </c>
      <c r="F6624" s="84" t="str">
        <f t="shared" si="217"/>
        <v>CIL</v>
      </c>
      <c r="G6624" t="s">
        <v>8610</v>
      </c>
      <c r="H6624" s="62">
        <v>97533434000199</v>
      </c>
      <c r="I6624" t="s">
        <v>869</v>
      </c>
      <c r="J6624">
        <v>1</v>
      </c>
      <c r="K6624">
        <v>4200</v>
      </c>
    </row>
    <row r="6625" spans="1:11" x14ac:dyDescent="0.25">
      <c r="A6625" t="s">
        <v>6040</v>
      </c>
      <c r="B6625" t="str">
        <f>C6625&amp;"-"&amp;COUNTIF(C$2:C6625,C6625)</f>
        <v>4065-51</v>
      </c>
      <c r="C6625">
        <v>4065</v>
      </c>
      <c r="D6625" s="57">
        <v>45344</v>
      </c>
      <c r="E6625" s="84" t="str">
        <f>F6625&amp;"-"&amp;COUNTIF($F$2:F6625,F6625)</f>
        <v>CIL-244</v>
      </c>
      <c r="F6625" s="84" t="str">
        <f t="shared" si="217"/>
        <v>CIL</v>
      </c>
      <c r="G6625" t="s">
        <v>8610</v>
      </c>
      <c r="H6625" s="62">
        <v>97533434000199</v>
      </c>
      <c r="I6625" t="s">
        <v>869</v>
      </c>
      <c r="J6625">
        <v>4</v>
      </c>
      <c r="K6625">
        <v>1200</v>
      </c>
    </row>
    <row r="6626" spans="1:11" x14ac:dyDescent="0.25">
      <c r="A6626" t="s">
        <v>6004</v>
      </c>
      <c r="B6626" t="str">
        <f>C6626&amp;"-"&amp;COUNTIF(C$2:C6626,C6626)</f>
        <v>4065-52</v>
      </c>
      <c r="C6626">
        <v>4065</v>
      </c>
      <c r="D6626" s="57">
        <v>45344</v>
      </c>
      <c r="E6626" s="84" t="str">
        <f>F6626&amp;"-"&amp;COUNTIF($F$2:F6626,F6626)</f>
        <v>CIL-245</v>
      </c>
      <c r="F6626" s="84" t="str">
        <f t="shared" si="217"/>
        <v>CIL</v>
      </c>
      <c r="G6626" t="s">
        <v>8610</v>
      </c>
      <c r="H6626" s="62">
        <v>97533434000199</v>
      </c>
      <c r="I6626" t="s">
        <v>869</v>
      </c>
      <c r="J6626">
        <v>1</v>
      </c>
      <c r="K6626">
        <v>850</v>
      </c>
    </row>
    <row r="6627" spans="1:11" x14ac:dyDescent="0.25">
      <c r="A6627" t="s">
        <v>6043</v>
      </c>
      <c r="B6627" t="str">
        <f>C6627&amp;"-"&amp;COUNTIF(C$2:C6627,C6627)</f>
        <v>4065-53</v>
      </c>
      <c r="C6627">
        <v>4065</v>
      </c>
      <c r="D6627" s="57">
        <v>45344</v>
      </c>
      <c r="E6627" s="84" t="str">
        <f>F6627&amp;"-"&amp;COUNTIF($F$2:F6627,F6627)</f>
        <v>CIL-246</v>
      </c>
      <c r="F6627" s="84" t="str">
        <f t="shared" si="217"/>
        <v>CIL</v>
      </c>
      <c r="G6627" t="s">
        <v>8610</v>
      </c>
      <c r="H6627" s="62">
        <v>97533434000199</v>
      </c>
      <c r="I6627" t="s">
        <v>869</v>
      </c>
      <c r="J6627">
        <v>4</v>
      </c>
      <c r="K6627">
        <v>106.4</v>
      </c>
    </row>
    <row r="6628" spans="1:11" x14ac:dyDescent="0.25">
      <c r="A6628" t="s">
        <v>6040</v>
      </c>
      <c r="B6628" t="str">
        <f>C6628&amp;"-"&amp;COUNTIF(C$2:C6628,C6628)</f>
        <v>4065-54</v>
      </c>
      <c r="C6628">
        <v>4065</v>
      </c>
      <c r="D6628" s="57">
        <v>45344</v>
      </c>
      <c r="E6628" s="84" t="str">
        <f>F6628&amp;"-"&amp;COUNTIF($F$2:F6628,F6628)</f>
        <v>CIL-247</v>
      </c>
      <c r="F6628" s="84" t="str">
        <f t="shared" si="217"/>
        <v>CIL</v>
      </c>
      <c r="G6628" t="s">
        <v>8610</v>
      </c>
      <c r="H6628" s="62">
        <v>97533434000199</v>
      </c>
      <c r="I6628" t="s">
        <v>869</v>
      </c>
      <c r="J6628">
        <v>3</v>
      </c>
      <c r="K6628">
        <v>300</v>
      </c>
    </row>
    <row r="6629" spans="1:11" x14ac:dyDescent="0.25">
      <c r="A6629" t="s">
        <v>6004</v>
      </c>
      <c r="B6629" t="str">
        <f>C6629&amp;"-"&amp;COUNTIF(C$2:C6629,C6629)</f>
        <v>4065-55</v>
      </c>
      <c r="C6629">
        <v>4065</v>
      </c>
      <c r="D6629" s="57">
        <v>45344</v>
      </c>
      <c r="E6629" s="84" t="str">
        <f>F6629&amp;"-"&amp;COUNTIF($F$2:F6629,F6629)</f>
        <v>CIL-248</v>
      </c>
      <c r="F6629" s="84" t="str">
        <f t="shared" si="217"/>
        <v>CIL</v>
      </c>
      <c r="G6629" t="s">
        <v>8610</v>
      </c>
      <c r="H6629" s="62">
        <v>97533434000199</v>
      </c>
      <c r="I6629" t="s">
        <v>869</v>
      </c>
      <c r="J6629">
        <v>1</v>
      </c>
      <c r="K6629">
        <v>38</v>
      </c>
    </row>
    <row r="6630" spans="1:11" x14ac:dyDescent="0.25">
      <c r="A6630" t="s">
        <v>6041</v>
      </c>
      <c r="B6630" t="str">
        <f>C6630&amp;"-"&amp;COUNTIF(C$2:C6630,C6630)</f>
        <v>4065-56</v>
      </c>
      <c r="C6630">
        <v>4065</v>
      </c>
      <c r="D6630" s="57">
        <v>45344</v>
      </c>
      <c r="E6630" s="84" t="str">
        <f>F6630&amp;"-"&amp;COUNTIF($F$2:F6630,F6630)</f>
        <v>CIL-249</v>
      </c>
      <c r="F6630" s="84" t="str">
        <f t="shared" si="217"/>
        <v>CIL</v>
      </c>
      <c r="G6630" t="s">
        <v>8610</v>
      </c>
      <c r="H6630" s="62">
        <v>97533434000199</v>
      </c>
      <c r="I6630" t="s">
        <v>869</v>
      </c>
      <c r="J6630">
        <v>3</v>
      </c>
      <c r="K6630">
        <v>195</v>
      </c>
    </row>
    <row r="6631" spans="1:11" x14ac:dyDescent="0.25">
      <c r="A6631" t="s">
        <v>6041</v>
      </c>
      <c r="B6631" t="str">
        <f>C6631&amp;"-"&amp;COUNTIF(C$2:C6631,C6631)</f>
        <v>4065-57</v>
      </c>
      <c r="C6631">
        <v>4065</v>
      </c>
      <c r="D6631" s="57">
        <v>45344</v>
      </c>
      <c r="E6631" s="84" t="str">
        <f>F6631&amp;"-"&amp;COUNTIF($F$2:F6631,F6631)</f>
        <v>CIL-250</v>
      </c>
      <c r="F6631" s="84" t="str">
        <f t="shared" si="217"/>
        <v>CIL</v>
      </c>
      <c r="G6631" t="s">
        <v>8610</v>
      </c>
      <c r="H6631" s="62">
        <v>97533434000199</v>
      </c>
      <c r="I6631" t="s">
        <v>869</v>
      </c>
      <c r="J6631">
        <v>2</v>
      </c>
      <c r="K6631">
        <v>264</v>
      </c>
    </row>
    <row r="6632" spans="1:11" x14ac:dyDescent="0.25">
      <c r="A6632" t="s">
        <v>6040</v>
      </c>
      <c r="B6632" t="str">
        <f>C6632&amp;"-"&amp;COUNTIF(C$2:C6632,C6632)</f>
        <v>4065-58</v>
      </c>
      <c r="C6632">
        <v>4065</v>
      </c>
      <c r="D6632" s="57">
        <v>45344</v>
      </c>
      <c r="E6632" s="84" t="str">
        <f>F6632&amp;"-"&amp;COUNTIF($F$2:F6632,F6632)</f>
        <v>CIL-251</v>
      </c>
      <c r="F6632" s="84" t="str">
        <f t="shared" si="217"/>
        <v>CIL</v>
      </c>
      <c r="G6632" t="s">
        <v>8610</v>
      </c>
      <c r="H6632" s="62">
        <v>97533434000199</v>
      </c>
      <c r="I6632" t="s">
        <v>869</v>
      </c>
      <c r="J6632">
        <v>1</v>
      </c>
      <c r="K6632">
        <v>990</v>
      </c>
    </row>
    <row r="6633" spans="1:11" x14ac:dyDescent="0.25">
      <c r="A6633" t="s">
        <v>6040</v>
      </c>
      <c r="B6633" t="str">
        <f>C6633&amp;"-"&amp;COUNTIF(C$2:C6633,C6633)</f>
        <v>4065-59</v>
      </c>
      <c r="C6633">
        <v>4065</v>
      </c>
      <c r="D6633" s="57">
        <v>45344</v>
      </c>
      <c r="E6633" s="84" t="str">
        <f>F6633&amp;"-"&amp;COUNTIF($F$2:F6633,F6633)</f>
        <v>CIL-252</v>
      </c>
      <c r="F6633" s="84" t="str">
        <f t="shared" si="217"/>
        <v>CIL</v>
      </c>
      <c r="G6633" t="s">
        <v>8610</v>
      </c>
      <c r="H6633" s="62">
        <v>97533434000199</v>
      </c>
      <c r="I6633" t="s">
        <v>869</v>
      </c>
      <c r="J6633">
        <v>2</v>
      </c>
      <c r="K6633">
        <v>3399.6</v>
      </c>
    </row>
    <row r="6634" spans="1:11" x14ac:dyDescent="0.25">
      <c r="A6634" t="s">
        <v>6041</v>
      </c>
      <c r="B6634" t="str">
        <f>C6634&amp;"-"&amp;COUNTIF(C$2:C6634,C6634)</f>
        <v>4065-60</v>
      </c>
      <c r="C6634">
        <v>4065</v>
      </c>
      <c r="D6634" s="57">
        <v>45344</v>
      </c>
      <c r="E6634" s="84" t="str">
        <f>F6634&amp;"-"&amp;COUNTIF($F$2:F6634,F6634)</f>
        <v>CIL-253</v>
      </c>
      <c r="F6634" s="84" t="str">
        <f t="shared" si="217"/>
        <v>CIL</v>
      </c>
      <c r="G6634" t="s">
        <v>8610</v>
      </c>
      <c r="H6634" s="62">
        <v>97533434000199</v>
      </c>
      <c r="I6634" t="s">
        <v>869</v>
      </c>
      <c r="J6634">
        <v>4</v>
      </c>
      <c r="K6634">
        <v>154</v>
      </c>
    </row>
    <row r="6635" spans="1:11" x14ac:dyDescent="0.25">
      <c r="A6635" t="s">
        <v>6004</v>
      </c>
      <c r="B6635" t="str">
        <f>C6635&amp;"-"&amp;COUNTIF(C$2:C6635,C6635)</f>
        <v>4065-61</v>
      </c>
      <c r="C6635">
        <v>4065</v>
      </c>
      <c r="D6635" s="57">
        <v>45344</v>
      </c>
      <c r="E6635" s="84" t="str">
        <f>F6635&amp;"-"&amp;COUNTIF($F$2:F6635,F6635)</f>
        <v>CIL-254</v>
      </c>
      <c r="F6635" s="84" t="str">
        <f t="shared" si="217"/>
        <v>CIL</v>
      </c>
      <c r="G6635" t="s">
        <v>8610</v>
      </c>
      <c r="H6635" s="62">
        <v>97533434000199</v>
      </c>
      <c r="I6635" t="s">
        <v>869</v>
      </c>
      <c r="J6635">
        <v>4</v>
      </c>
      <c r="K6635">
        <v>168</v>
      </c>
    </row>
    <row r="6636" spans="1:11" x14ac:dyDescent="0.25">
      <c r="A6636" t="s">
        <v>6004</v>
      </c>
      <c r="B6636" t="str">
        <f>C6636&amp;"-"&amp;COUNTIF(C$2:C6636,C6636)</f>
        <v>4065-62</v>
      </c>
      <c r="C6636">
        <v>4065</v>
      </c>
      <c r="D6636" s="57">
        <v>45344</v>
      </c>
      <c r="E6636" s="84" t="str">
        <f>F6636&amp;"-"&amp;COUNTIF($F$2:F6636,F6636)</f>
        <v>CIL-255</v>
      </c>
      <c r="F6636" s="84" t="str">
        <f t="shared" si="217"/>
        <v>CIL</v>
      </c>
      <c r="G6636" t="s">
        <v>8610</v>
      </c>
      <c r="H6636" s="62">
        <v>97533434000199</v>
      </c>
      <c r="I6636" t="s">
        <v>869</v>
      </c>
      <c r="J6636">
        <v>2</v>
      </c>
      <c r="K6636">
        <v>79.8</v>
      </c>
    </row>
    <row r="6637" spans="1:11" x14ac:dyDescent="0.25">
      <c r="A6637" t="s">
        <v>6004</v>
      </c>
      <c r="B6637" t="str">
        <f>C6637&amp;"-"&amp;COUNTIF(C$2:C6637,C6637)</f>
        <v>4065-63</v>
      </c>
      <c r="C6637">
        <v>4065</v>
      </c>
      <c r="D6637" s="57">
        <v>45344</v>
      </c>
      <c r="E6637" s="84" t="str">
        <f>F6637&amp;"-"&amp;COUNTIF($F$2:F6637,F6637)</f>
        <v>CIL-256</v>
      </c>
      <c r="F6637" s="84" t="str">
        <f t="shared" si="217"/>
        <v>CIL</v>
      </c>
      <c r="G6637" t="s">
        <v>8610</v>
      </c>
      <c r="H6637" s="62">
        <v>97533434000199</v>
      </c>
      <c r="I6637" t="s">
        <v>869</v>
      </c>
      <c r="J6637">
        <v>1</v>
      </c>
      <c r="K6637">
        <v>65</v>
      </c>
    </row>
    <row r="6638" spans="1:11" x14ac:dyDescent="0.25">
      <c r="A6638" t="s">
        <v>6040</v>
      </c>
      <c r="B6638" t="str">
        <f>C6638&amp;"-"&amp;COUNTIF(C$2:C6638,C6638)</f>
        <v>4065-64</v>
      </c>
      <c r="C6638">
        <v>4065</v>
      </c>
      <c r="D6638" s="57">
        <v>45344</v>
      </c>
      <c r="E6638" s="84" t="str">
        <f>F6638&amp;"-"&amp;COUNTIF($F$2:F6638,F6638)</f>
        <v>CIL-257</v>
      </c>
      <c r="F6638" s="84" t="str">
        <f t="shared" si="217"/>
        <v>CIL</v>
      </c>
      <c r="G6638" t="s">
        <v>8610</v>
      </c>
      <c r="H6638" s="62">
        <v>97533434000199</v>
      </c>
      <c r="I6638" t="s">
        <v>869</v>
      </c>
      <c r="J6638">
        <v>2</v>
      </c>
      <c r="K6638">
        <v>1200</v>
      </c>
    </row>
    <row r="6639" spans="1:11" x14ac:dyDescent="0.25">
      <c r="A6639" t="s">
        <v>6004</v>
      </c>
      <c r="B6639" t="str">
        <f>C6639&amp;"-"&amp;COUNTIF(C$2:C6639,C6639)</f>
        <v>4065-65</v>
      </c>
      <c r="C6639">
        <v>4065</v>
      </c>
      <c r="D6639" s="57">
        <v>45344</v>
      </c>
      <c r="E6639" s="84" t="str">
        <f>F6639&amp;"-"&amp;COUNTIF($F$2:F6639,F6639)</f>
        <v>CIL-258</v>
      </c>
      <c r="F6639" s="84" t="str">
        <f t="shared" si="217"/>
        <v>CIL</v>
      </c>
      <c r="G6639" t="s">
        <v>8610</v>
      </c>
      <c r="H6639" s="62">
        <v>97533434000199</v>
      </c>
      <c r="I6639" t="s">
        <v>869</v>
      </c>
      <c r="J6639">
        <v>4</v>
      </c>
      <c r="K6639">
        <v>114</v>
      </c>
    </row>
    <row r="6640" spans="1:11" x14ac:dyDescent="0.25">
      <c r="A6640" t="s">
        <v>6004</v>
      </c>
      <c r="B6640" t="str">
        <f>C6640&amp;"-"&amp;COUNTIF(C$2:C6640,C6640)</f>
        <v>4066-1</v>
      </c>
      <c r="C6640">
        <v>4066</v>
      </c>
      <c r="D6640" s="57">
        <v>45344</v>
      </c>
      <c r="E6640" s="84" t="str">
        <f>F6640&amp;"-"&amp;COUNTIF($F$2:F6640,F6640)</f>
        <v>CIL-259</v>
      </c>
      <c r="F6640" s="84" t="str">
        <f t="shared" si="217"/>
        <v>CIL</v>
      </c>
      <c r="G6640" t="s">
        <v>8610</v>
      </c>
      <c r="H6640" s="62">
        <v>97533434000199</v>
      </c>
      <c r="I6640" t="s">
        <v>869</v>
      </c>
      <c r="J6640">
        <v>2</v>
      </c>
      <c r="K6640">
        <v>2200</v>
      </c>
    </row>
    <row r="6641" spans="1:11" x14ac:dyDescent="0.25">
      <c r="A6641" t="s">
        <v>6004</v>
      </c>
      <c r="B6641" t="str">
        <f>C6641&amp;"-"&amp;COUNTIF(C$2:C6641,C6641)</f>
        <v>4066-2</v>
      </c>
      <c r="C6641">
        <v>4066</v>
      </c>
      <c r="D6641" s="57">
        <v>45344</v>
      </c>
      <c r="E6641" s="84" t="str">
        <f>F6641&amp;"-"&amp;COUNTIF($F$2:F6641,F6641)</f>
        <v>CIL-260</v>
      </c>
      <c r="F6641" s="84" t="str">
        <f t="shared" si="217"/>
        <v>CIL</v>
      </c>
      <c r="G6641" t="s">
        <v>8610</v>
      </c>
      <c r="H6641" s="62">
        <v>97533434000199</v>
      </c>
      <c r="I6641" t="s">
        <v>869</v>
      </c>
      <c r="J6641">
        <v>4</v>
      </c>
      <c r="K6641">
        <v>1800</v>
      </c>
    </row>
    <row r="6642" spans="1:11" x14ac:dyDescent="0.25">
      <c r="A6642" t="s">
        <v>6040</v>
      </c>
      <c r="B6642" t="str">
        <f>C6642&amp;"-"&amp;COUNTIF(C$2:C6642,C6642)</f>
        <v>4066-3</v>
      </c>
      <c r="C6642">
        <v>4066</v>
      </c>
      <c r="D6642" s="57">
        <v>45344</v>
      </c>
      <c r="E6642" s="84" t="str">
        <f>F6642&amp;"-"&amp;COUNTIF($F$2:F6642,F6642)</f>
        <v>CIL-261</v>
      </c>
      <c r="F6642" s="84" t="str">
        <f t="shared" si="217"/>
        <v>CIL</v>
      </c>
      <c r="G6642" t="s">
        <v>8610</v>
      </c>
      <c r="H6642" s="62">
        <v>97533434000199</v>
      </c>
      <c r="I6642" t="s">
        <v>869</v>
      </c>
      <c r="J6642">
        <v>3</v>
      </c>
      <c r="K6642">
        <v>8070</v>
      </c>
    </row>
    <row r="6643" spans="1:11" x14ac:dyDescent="0.25">
      <c r="A6643" t="s">
        <v>6004</v>
      </c>
      <c r="B6643" t="str">
        <f>C6643&amp;"-"&amp;COUNTIF(C$2:C6643,C6643)</f>
        <v>4066-4</v>
      </c>
      <c r="C6643">
        <v>4066</v>
      </c>
      <c r="D6643" s="57">
        <v>45344</v>
      </c>
      <c r="E6643" s="84" t="str">
        <f>F6643&amp;"-"&amp;COUNTIF($F$2:F6643,F6643)</f>
        <v>CIL-262</v>
      </c>
      <c r="F6643" s="84" t="str">
        <f t="shared" si="217"/>
        <v>CIL</v>
      </c>
      <c r="G6643" t="s">
        <v>8610</v>
      </c>
      <c r="H6643" s="62">
        <v>97533434000199</v>
      </c>
      <c r="I6643" t="s">
        <v>869</v>
      </c>
      <c r="J6643">
        <v>3</v>
      </c>
      <c r="K6643">
        <v>119.7</v>
      </c>
    </row>
    <row r="6644" spans="1:11" x14ac:dyDescent="0.25">
      <c r="A6644" t="s">
        <v>6040</v>
      </c>
      <c r="B6644" t="str">
        <f>C6644&amp;"-"&amp;COUNTIF(C$2:C6644,C6644)</f>
        <v>4066-5</v>
      </c>
      <c r="C6644">
        <v>4066</v>
      </c>
      <c r="D6644" s="57">
        <v>45344</v>
      </c>
      <c r="E6644" s="84" t="str">
        <f>F6644&amp;"-"&amp;COUNTIF($F$2:F6644,F6644)</f>
        <v>CIL-263</v>
      </c>
      <c r="F6644" s="84" t="str">
        <f t="shared" si="217"/>
        <v>CIL</v>
      </c>
      <c r="G6644" t="s">
        <v>8610</v>
      </c>
      <c r="H6644" s="62">
        <v>97533434000199</v>
      </c>
      <c r="I6644" t="s">
        <v>869</v>
      </c>
      <c r="J6644">
        <v>1</v>
      </c>
      <c r="K6644">
        <v>1320</v>
      </c>
    </row>
    <row r="6645" spans="1:11" x14ac:dyDescent="0.25">
      <c r="A6645" t="s">
        <v>6004</v>
      </c>
      <c r="B6645" t="str">
        <f>C6645&amp;"-"&amp;COUNTIF(C$2:C6645,C6645)</f>
        <v>4066-6</v>
      </c>
      <c r="C6645">
        <v>4066</v>
      </c>
      <c r="D6645" s="57">
        <v>45344</v>
      </c>
      <c r="E6645" s="84" t="str">
        <f>F6645&amp;"-"&amp;COUNTIF($F$2:F6645,F6645)</f>
        <v>CIL-264</v>
      </c>
      <c r="F6645" s="84" t="str">
        <f t="shared" si="217"/>
        <v>CIL</v>
      </c>
      <c r="G6645" t="s">
        <v>8610</v>
      </c>
      <c r="H6645" s="62">
        <v>97533434000199</v>
      </c>
      <c r="I6645" t="s">
        <v>869</v>
      </c>
      <c r="J6645">
        <v>1</v>
      </c>
      <c r="K6645">
        <v>476.6</v>
      </c>
    </row>
    <row r="6646" spans="1:11" x14ac:dyDescent="0.25">
      <c r="A6646" t="s">
        <v>6040</v>
      </c>
      <c r="B6646" t="str">
        <f>C6646&amp;"-"&amp;COUNTIF(C$2:C6646,C6646)</f>
        <v>4066-7</v>
      </c>
      <c r="C6646">
        <v>4066</v>
      </c>
      <c r="D6646" s="57">
        <v>45344</v>
      </c>
      <c r="E6646" s="84" t="str">
        <f>F6646&amp;"-"&amp;COUNTIF($F$2:F6646,F6646)</f>
        <v>CIL-265</v>
      </c>
      <c r="F6646" s="84" t="str">
        <f t="shared" si="217"/>
        <v>CIL</v>
      </c>
      <c r="G6646" t="s">
        <v>8610</v>
      </c>
      <c r="H6646" s="62">
        <v>97533434000199</v>
      </c>
      <c r="I6646" t="s">
        <v>869</v>
      </c>
      <c r="J6646">
        <v>6</v>
      </c>
      <c r="K6646">
        <v>960</v>
      </c>
    </row>
    <row r="6647" spans="1:11" x14ac:dyDescent="0.25">
      <c r="A6647" t="s">
        <v>6040</v>
      </c>
      <c r="B6647" t="str">
        <f>C6647&amp;"-"&amp;COUNTIF(C$2:C6647,C6647)</f>
        <v>4066-8</v>
      </c>
      <c r="C6647">
        <v>4066</v>
      </c>
      <c r="D6647" s="57">
        <v>45344</v>
      </c>
      <c r="E6647" s="84" t="str">
        <f>F6647&amp;"-"&amp;COUNTIF($F$2:F6647,F6647)</f>
        <v>CIL-266</v>
      </c>
      <c r="F6647" s="84" t="str">
        <f t="shared" si="217"/>
        <v>CIL</v>
      </c>
      <c r="G6647" t="s">
        <v>8610</v>
      </c>
      <c r="H6647" s="62">
        <v>97533434000199</v>
      </c>
      <c r="I6647" t="s">
        <v>869</v>
      </c>
      <c r="J6647">
        <v>2</v>
      </c>
      <c r="K6647">
        <v>560</v>
      </c>
    </row>
    <row r="6648" spans="1:11" x14ac:dyDescent="0.25">
      <c r="A6648" t="s">
        <v>6040</v>
      </c>
      <c r="B6648" t="str">
        <f>C6648&amp;"-"&amp;COUNTIF(C$2:C6648,C6648)</f>
        <v>4066-9</v>
      </c>
      <c r="C6648">
        <v>4066</v>
      </c>
      <c r="D6648" s="57">
        <v>45344</v>
      </c>
      <c r="E6648" s="84" t="str">
        <f>F6648&amp;"-"&amp;COUNTIF($F$2:F6648,F6648)</f>
        <v>CIL-267</v>
      </c>
      <c r="F6648" s="84" t="str">
        <f t="shared" si="217"/>
        <v>CIL</v>
      </c>
      <c r="G6648" t="s">
        <v>8610</v>
      </c>
      <c r="H6648" s="62">
        <v>97533434000199</v>
      </c>
      <c r="I6648" t="s">
        <v>869</v>
      </c>
      <c r="J6648">
        <v>1</v>
      </c>
      <c r="K6648">
        <v>365</v>
      </c>
    </row>
    <row r="6649" spans="1:11" x14ac:dyDescent="0.25">
      <c r="A6649" t="s">
        <v>6004</v>
      </c>
      <c r="B6649" t="str">
        <f>C6649&amp;"-"&amp;COUNTIF(C$2:C6649,C6649)</f>
        <v>4066-10</v>
      </c>
      <c r="C6649">
        <v>4066</v>
      </c>
      <c r="D6649" s="57">
        <v>45344</v>
      </c>
      <c r="E6649" s="84" t="str">
        <f>F6649&amp;"-"&amp;COUNTIF($F$2:F6649,F6649)</f>
        <v>CIL-268</v>
      </c>
      <c r="F6649" s="84" t="str">
        <f t="shared" si="217"/>
        <v>CIL</v>
      </c>
      <c r="G6649" t="s">
        <v>8610</v>
      </c>
      <c r="H6649" s="62">
        <v>97533434000199</v>
      </c>
      <c r="I6649" t="s">
        <v>869</v>
      </c>
      <c r="J6649">
        <v>1</v>
      </c>
      <c r="K6649">
        <v>800</v>
      </c>
    </row>
    <row r="6650" spans="1:11" x14ac:dyDescent="0.25">
      <c r="A6650" t="s">
        <v>6040</v>
      </c>
      <c r="B6650" t="str">
        <f>C6650&amp;"-"&amp;COUNTIF(C$2:C6650,C6650)</f>
        <v>4066-11</v>
      </c>
      <c r="C6650">
        <v>4066</v>
      </c>
      <c r="D6650" s="57">
        <v>45344</v>
      </c>
      <c r="E6650" s="84" t="str">
        <f>F6650&amp;"-"&amp;COUNTIF($F$2:F6650,F6650)</f>
        <v>CIL-269</v>
      </c>
      <c r="F6650" s="84" t="str">
        <f t="shared" si="217"/>
        <v>CIL</v>
      </c>
      <c r="G6650" t="s">
        <v>8610</v>
      </c>
      <c r="H6650" s="62">
        <v>97533434000199</v>
      </c>
      <c r="I6650" t="s">
        <v>869</v>
      </c>
      <c r="J6650">
        <v>4</v>
      </c>
      <c r="K6650">
        <v>1240</v>
      </c>
    </row>
    <row r="6651" spans="1:11" x14ac:dyDescent="0.25">
      <c r="A6651" t="s">
        <v>6040</v>
      </c>
      <c r="B6651" t="str">
        <f>C6651&amp;"-"&amp;COUNTIF(C$2:C6651,C6651)</f>
        <v>4066-12</v>
      </c>
      <c r="C6651">
        <v>4066</v>
      </c>
      <c r="D6651" s="57">
        <v>45344</v>
      </c>
      <c r="E6651" s="84" t="str">
        <f>F6651&amp;"-"&amp;COUNTIF($F$2:F6651,F6651)</f>
        <v>CIL-270</v>
      </c>
      <c r="F6651" s="84" t="str">
        <f t="shared" si="217"/>
        <v>CIL</v>
      </c>
      <c r="G6651" t="s">
        <v>8610</v>
      </c>
      <c r="H6651" s="62">
        <v>97533434000199</v>
      </c>
      <c r="I6651" t="s">
        <v>869</v>
      </c>
      <c r="J6651">
        <v>1</v>
      </c>
      <c r="K6651">
        <v>1060</v>
      </c>
    </row>
    <row r="6652" spans="1:11" x14ac:dyDescent="0.25">
      <c r="A6652" t="s">
        <v>6040</v>
      </c>
      <c r="B6652" t="str">
        <f>C6652&amp;"-"&amp;COUNTIF(C$2:C6652,C6652)</f>
        <v>4066-13</v>
      </c>
      <c r="C6652">
        <v>4066</v>
      </c>
      <c r="D6652" s="57">
        <v>45344</v>
      </c>
      <c r="E6652" s="84" t="str">
        <f>F6652&amp;"-"&amp;COUNTIF($F$2:F6652,F6652)</f>
        <v>CIL-271</v>
      </c>
      <c r="F6652" s="84" t="str">
        <f t="shared" si="217"/>
        <v>CIL</v>
      </c>
      <c r="G6652" t="s">
        <v>8610</v>
      </c>
      <c r="H6652" s="62">
        <v>97533434000199</v>
      </c>
      <c r="I6652" t="s">
        <v>869</v>
      </c>
      <c r="J6652">
        <v>1</v>
      </c>
      <c r="K6652">
        <v>190</v>
      </c>
    </row>
    <row r="6653" spans="1:11" x14ac:dyDescent="0.25">
      <c r="A6653" t="s">
        <v>6004</v>
      </c>
      <c r="B6653" t="str">
        <f>C6653&amp;"-"&amp;COUNTIF(C$2:C6653,C6653)</f>
        <v>4066-14</v>
      </c>
      <c r="C6653">
        <v>4066</v>
      </c>
      <c r="D6653" s="57">
        <v>45344</v>
      </c>
      <c r="E6653" s="84" t="str">
        <f>F6653&amp;"-"&amp;COUNTIF($F$2:F6653,F6653)</f>
        <v>CIL-272</v>
      </c>
      <c r="F6653" s="84" t="str">
        <f t="shared" si="217"/>
        <v>CIL</v>
      </c>
      <c r="G6653" t="s">
        <v>8610</v>
      </c>
      <c r="H6653" s="62">
        <v>97533434000199</v>
      </c>
      <c r="I6653" t="s">
        <v>869</v>
      </c>
      <c r="J6653">
        <v>1</v>
      </c>
      <c r="K6653">
        <v>1100</v>
      </c>
    </row>
    <row r="6654" spans="1:11" x14ac:dyDescent="0.25">
      <c r="A6654" t="s">
        <v>6041</v>
      </c>
      <c r="B6654" t="str">
        <f>C6654&amp;"-"&amp;COUNTIF(C$2:C6654,C6654)</f>
        <v>4066-15</v>
      </c>
      <c r="C6654">
        <v>4066</v>
      </c>
      <c r="D6654" s="57">
        <v>45344</v>
      </c>
      <c r="E6654" s="84" t="str">
        <f>F6654&amp;"-"&amp;COUNTIF($F$2:F6654,F6654)</f>
        <v>CIL-273</v>
      </c>
      <c r="F6654" s="84" t="str">
        <f t="shared" si="217"/>
        <v>CIL</v>
      </c>
      <c r="G6654" t="s">
        <v>8610</v>
      </c>
      <c r="H6654" s="62">
        <v>97533434000199</v>
      </c>
      <c r="I6654" t="s">
        <v>869</v>
      </c>
      <c r="J6654">
        <v>7</v>
      </c>
      <c r="K6654">
        <v>315</v>
      </c>
    </row>
    <row r="6655" spans="1:11" x14ac:dyDescent="0.25">
      <c r="A6655" t="s">
        <v>6004</v>
      </c>
      <c r="B6655" t="str">
        <f>C6655&amp;"-"&amp;COUNTIF(C$2:C6655,C6655)</f>
        <v>4066-16</v>
      </c>
      <c r="C6655">
        <v>4066</v>
      </c>
      <c r="D6655" s="57">
        <v>45344</v>
      </c>
      <c r="E6655" s="84" t="str">
        <f>F6655&amp;"-"&amp;COUNTIF($F$2:F6655,F6655)</f>
        <v>CIL-274</v>
      </c>
      <c r="F6655" s="84" t="str">
        <f t="shared" si="217"/>
        <v>CIL</v>
      </c>
      <c r="G6655" t="s">
        <v>8610</v>
      </c>
      <c r="H6655" s="62">
        <v>97533434000199</v>
      </c>
      <c r="I6655" t="s">
        <v>869</v>
      </c>
      <c r="J6655">
        <v>7</v>
      </c>
      <c r="K6655">
        <v>4200</v>
      </c>
    </row>
    <row r="6656" spans="1:11" x14ac:dyDescent="0.25">
      <c r="A6656" t="s">
        <v>6004</v>
      </c>
      <c r="B6656" t="str">
        <f>C6656&amp;"-"&amp;COUNTIF(C$2:C6656,C6656)</f>
        <v>4066-17</v>
      </c>
      <c r="C6656">
        <v>4066</v>
      </c>
      <c r="D6656" s="57">
        <v>45344</v>
      </c>
      <c r="E6656" s="84" t="str">
        <f>F6656&amp;"-"&amp;COUNTIF($F$2:F6656,F6656)</f>
        <v>CIL-275</v>
      </c>
      <c r="F6656" s="84" t="str">
        <f t="shared" si="217"/>
        <v>CIL</v>
      </c>
      <c r="G6656" t="s">
        <v>8610</v>
      </c>
      <c r="H6656" s="62">
        <v>97533434000199</v>
      </c>
      <c r="I6656" t="s">
        <v>869</v>
      </c>
      <c r="J6656">
        <v>4</v>
      </c>
      <c r="K6656">
        <v>1200</v>
      </c>
    </row>
    <row r="6657" spans="1:11" x14ac:dyDescent="0.25">
      <c r="A6657" t="s">
        <v>6004</v>
      </c>
      <c r="B6657" t="str">
        <f>C6657&amp;"-"&amp;COUNTIF(C$2:C6657,C6657)</f>
        <v>4066-18</v>
      </c>
      <c r="C6657">
        <v>4066</v>
      </c>
      <c r="D6657" s="57">
        <v>45344</v>
      </c>
      <c r="E6657" s="84" t="str">
        <f>F6657&amp;"-"&amp;COUNTIF($F$2:F6657,F6657)</f>
        <v>CIL-276</v>
      </c>
      <c r="F6657" s="84" t="str">
        <f t="shared" si="217"/>
        <v>CIL</v>
      </c>
      <c r="G6657" t="s">
        <v>8610</v>
      </c>
      <c r="H6657" s="62">
        <v>97533434000199</v>
      </c>
      <c r="I6657" t="s">
        <v>869</v>
      </c>
      <c r="J6657">
        <v>1</v>
      </c>
      <c r="K6657">
        <v>800</v>
      </c>
    </row>
    <row r="6658" spans="1:11" x14ac:dyDescent="0.25">
      <c r="A6658" t="s">
        <v>6004</v>
      </c>
      <c r="B6658" t="str">
        <f>C6658&amp;"-"&amp;COUNTIF(C$2:C6658,C6658)</f>
        <v>4066-19</v>
      </c>
      <c r="C6658">
        <v>4066</v>
      </c>
      <c r="D6658" s="57">
        <v>45344</v>
      </c>
      <c r="E6658" s="84" t="str">
        <f>F6658&amp;"-"&amp;COUNTIF($F$2:F6658,F6658)</f>
        <v>CIL-277</v>
      </c>
      <c r="F6658" s="84" t="str">
        <f t="shared" si="217"/>
        <v>CIL</v>
      </c>
      <c r="G6658" t="s">
        <v>8610</v>
      </c>
      <c r="H6658" s="62">
        <v>97533434000199</v>
      </c>
      <c r="I6658" t="s">
        <v>869</v>
      </c>
      <c r="J6658">
        <v>1</v>
      </c>
      <c r="K6658">
        <v>1100</v>
      </c>
    </row>
    <row r="6659" spans="1:11" x14ac:dyDescent="0.25">
      <c r="A6659" t="s">
        <v>6041</v>
      </c>
      <c r="B6659" t="str">
        <f>C6659&amp;"-"&amp;COUNTIF(C$2:C6659,C6659)</f>
        <v>4066-20</v>
      </c>
      <c r="C6659">
        <v>4066</v>
      </c>
      <c r="D6659" s="57">
        <v>45344</v>
      </c>
      <c r="E6659" s="84" t="str">
        <f>F6659&amp;"-"&amp;COUNTIF($F$2:F6659,F6659)</f>
        <v>CIL-278</v>
      </c>
      <c r="F6659" s="84" t="str">
        <f t="shared" ref="F6659:F6722" si="218">LEFT(G6659,SEARCH(" ",G6659)-1)</f>
        <v>CIL</v>
      </c>
      <c r="G6659" t="s">
        <v>8610</v>
      </c>
      <c r="H6659" s="62">
        <v>97533434000199</v>
      </c>
      <c r="I6659" t="s">
        <v>869</v>
      </c>
      <c r="J6659">
        <v>4</v>
      </c>
      <c r="K6659">
        <v>260</v>
      </c>
    </row>
    <row r="6660" spans="1:11" x14ac:dyDescent="0.25">
      <c r="A6660" t="s">
        <v>6040</v>
      </c>
      <c r="B6660" t="str">
        <f>C6660&amp;"-"&amp;COUNTIF(C$2:C6660,C6660)</f>
        <v>4066-21</v>
      </c>
      <c r="C6660">
        <v>4066</v>
      </c>
      <c r="D6660" s="57">
        <v>45344</v>
      </c>
      <c r="E6660" s="84" t="str">
        <f>F6660&amp;"-"&amp;COUNTIF($F$2:F6660,F6660)</f>
        <v>CIL-279</v>
      </c>
      <c r="F6660" s="84" t="str">
        <f t="shared" si="218"/>
        <v>CIL</v>
      </c>
      <c r="G6660" t="s">
        <v>8610</v>
      </c>
      <c r="H6660" s="62">
        <v>97533434000199</v>
      </c>
      <c r="I6660" t="s">
        <v>869</v>
      </c>
      <c r="J6660">
        <v>2</v>
      </c>
      <c r="K6660">
        <v>2100</v>
      </c>
    </row>
    <row r="6661" spans="1:11" x14ac:dyDescent="0.25">
      <c r="A6661" t="s">
        <v>6040</v>
      </c>
      <c r="B6661" t="str">
        <f>C6661&amp;"-"&amp;COUNTIF(C$2:C6661,C6661)</f>
        <v>4066-22</v>
      </c>
      <c r="C6661">
        <v>4066</v>
      </c>
      <c r="D6661" s="57">
        <v>45344</v>
      </c>
      <c r="E6661" s="84" t="str">
        <f>F6661&amp;"-"&amp;COUNTIF($F$2:F6661,F6661)</f>
        <v>CIL-280</v>
      </c>
      <c r="F6661" s="84" t="str">
        <f t="shared" si="218"/>
        <v>CIL</v>
      </c>
      <c r="G6661" t="s">
        <v>8610</v>
      </c>
      <c r="H6661" s="62">
        <v>97533434000199</v>
      </c>
      <c r="I6661" t="s">
        <v>869</v>
      </c>
      <c r="J6661">
        <v>1</v>
      </c>
      <c r="K6661">
        <v>310</v>
      </c>
    </row>
    <row r="6662" spans="1:11" x14ac:dyDescent="0.25">
      <c r="A6662" t="s">
        <v>6043</v>
      </c>
      <c r="B6662" t="str">
        <f>C6662&amp;"-"&amp;COUNTIF(C$2:C6662,C6662)</f>
        <v>4066-23</v>
      </c>
      <c r="C6662">
        <v>4066</v>
      </c>
      <c r="D6662" s="57">
        <v>45344</v>
      </c>
      <c r="E6662" s="84" t="str">
        <f>F6662&amp;"-"&amp;COUNTIF($F$2:F6662,F6662)</f>
        <v>CIL-281</v>
      </c>
      <c r="F6662" s="84" t="str">
        <f t="shared" si="218"/>
        <v>CIL</v>
      </c>
      <c r="G6662" t="s">
        <v>8610</v>
      </c>
      <c r="H6662" s="62">
        <v>97533434000199</v>
      </c>
      <c r="I6662" t="s">
        <v>869</v>
      </c>
      <c r="J6662">
        <v>2</v>
      </c>
      <c r="K6662">
        <v>84</v>
      </c>
    </row>
    <row r="6663" spans="1:11" x14ac:dyDescent="0.25">
      <c r="A6663" t="s">
        <v>6040</v>
      </c>
      <c r="B6663" t="str">
        <f>C6663&amp;"-"&amp;COUNTIF(C$2:C6663,C6663)</f>
        <v>4066-24</v>
      </c>
      <c r="C6663">
        <v>4066</v>
      </c>
      <c r="D6663" s="57">
        <v>45344</v>
      </c>
      <c r="E6663" s="84" t="str">
        <f>F6663&amp;"-"&amp;COUNTIF($F$2:F6663,F6663)</f>
        <v>CIL-282</v>
      </c>
      <c r="F6663" s="84" t="str">
        <f t="shared" si="218"/>
        <v>CIL</v>
      </c>
      <c r="G6663" t="s">
        <v>8610</v>
      </c>
      <c r="H6663" s="62">
        <v>97533434000199</v>
      </c>
      <c r="I6663" t="s">
        <v>869</v>
      </c>
      <c r="J6663">
        <v>3</v>
      </c>
      <c r="K6663">
        <v>228</v>
      </c>
    </row>
    <row r="6664" spans="1:11" x14ac:dyDescent="0.25">
      <c r="A6664" t="s">
        <v>6040</v>
      </c>
      <c r="B6664" t="str">
        <f>C6664&amp;"-"&amp;COUNTIF(C$2:C6664,C6664)</f>
        <v>4066-25</v>
      </c>
      <c r="C6664">
        <v>4066</v>
      </c>
      <c r="D6664" s="57">
        <v>45344</v>
      </c>
      <c r="E6664" s="84" t="str">
        <f>F6664&amp;"-"&amp;COUNTIF($F$2:F6664,F6664)</f>
        <v>CIL-283</v>
      </c>
      <c r="F6664" s="84" t="str">
        <f t="shared" si="218"/>
        <v>CIL</v>
      </c>
      <c r="G6664" t="s">
        <v>8610</v>
      </c>
      <c r="H6664" s="62">
        <v>97533434000199</v>
      </c>
      <c r="I6664" t="s">
        <v>869</v>
      </c>
      <c r="J6664">
        <v>2</v>
      </c>
      <c r="K6664">
        <v>1700</v>
      </c>
    </row>
    <row r="6665" spans="1:11" x14ac:dyDescent="0.25">
      <c r="A6665" t="s">
        <v>6041</v>
      </c>
      <c r="B6665" t="str">
        <f>C6665&amp;"-"&amp;COUNTIF(C$2:C6665,C6665)</f>
        <v>4066-26</v>
      </c>
      <c r="C6665">
        <v>4066</v>
      </c>
      <c r="D6665" s="57">
        <v>45344</v>
      </c>
      <c r="E6665" s="84" t="str">
        <f>F6665&amp;"-"&amp;COUNTIF($F$2:F6665,F6665)</f>
        <v>CIL-284</v>
      </c>
      <c r="F6665" s="84" t="str">
        <f t="shared" si="218"/>
        <v>CIL</v>
      </c>
      <c r="G6665" t="s">
        <v>8610</v>
      </c>
      <c r="H6665" s="62">
        <v>97533434000199</v>
      </c>
      <c r="I6665" t="s">
        <v>869</v>
      </c>
      <c r="J6665">
        <v>3</v>
      </c>
      <c r="K6665">
        <v>636</v>
      </c>
    </row>
    <row r="6666" spans="1:11" x14ac:dyDescent="0.25">
      <c r="A6666" t="s">
        <v>6040</v>
      </c>
      <c r="B6666" t="str">
        <f>C6666&amp;"-"&amp;COUNTIF(C$2:C6666,C6666)</f>
        <v>4066-27</v>
      </c>
      <c r="C6666">
        <v>4066</v>
      </c>
      <c r="D6666" s="57">
        <v>45344</v>
      </c>
      <c r="E6666" s="84" t="str">
        <f>F6666&amp;"-"&amp;COUNTIF($F$2:F6666,F6666)</f>
        <v>CIL-285</v>
      </c>
      <c r="F6666" s="84" t="str">
        <f t="shared" si="218"/>
        <v>CIL</v>
      </c>
      <c r="G6666" t="s">
        <v>8610</v>
      </c>
      <c r="H6666" s="62">
        <v>97533434000199</v>
      </c>
      <c r="I6666" t="s">
        <v>869</v>
      </c>
      <c r="J6666">
        <v>1</v>
      </c>
      <c r="K6666">
        <v>800</v>
      </c>
    </row>
    <row r="6667" spans="1:11" x14ac:dyDescent="0.25">
      <c r="A6667" t="s">
        <v>6004</v>
      </c>
      <c r="B6667" t="str">
        <f>C6667&amp;"-"&amp;COUNTIF(C$2:C6667,C6667)</f>
        <v>4066-28</v>
      </c>
      <c r="C6667">
        <v>4066</v>
      </c>
      <c r="D6667" s="57">
        <v>45344</v>
      </c>
      <c r="E6667" s="84" t="str">
        <f>F6667&amp;"-"&amp;COUNTIF($F$2:F6667,F6667)</f>
        <v>CIL-286</v>
      </c>
      <c r="F6667" s="84" t="str">
        <f t="shared" si="218"/>
        <v>CIL</v>
      </c>
      <c r="G6667" t="s">
        <v>8610</v>
      </c>
      <c r="H6667" s="62">
        <v>97533434000199</v>
      </c>
      <c r="I6667" t="s">
        <v>869</v>
      </c>
      <c r="J6667">
        <v>3</v>
      </c>
      <c r="K6667">
        <v>1035</v>
      </c>
    </row>
    <row r="6668" spans="1:11" x14ac:dyDescent="0.25">
      <c r="A6668" t="s">
        <v>6004</v>
      </c>
      <c r="B6668" t="str">
        <f>C6668&amp;"-"&amp;COUNTIF(C$2:C6668,C6668)</f>
        <v>4066-29</v>
      </c>
      <c r="C6668">
        <v>4066</v>
      </c>
      <c r="D6668" s="57">
        <v>45344</v>
      </c>
      <c r="E6668" s="84" t="str">
        <f>F6668&amp;"-"&amp;COUNTIF($F$2:F6668,F6668)</f>
        <v>CIL-287</v>
      </c>
      <c r="F6668" s="84" t="str">
        <f t="shared" si="218"/>
        <v>CIL</v>
      </c>
      <c r="G6668" t="s">
        <v>8610</v>
      </c>
      <c r="H6668" s="62">
        <v>97533434000199</v>
      </c>
      <c r="I6668" t="s">
        <v>869</v>
      </c>
      <c r="J6668">
        <v>3</v>
      </c>
      <c r="K6668">
        <v>135</v>
      </c>
    </row>
    <row r="6669" spans="1:11" x14ac:dyDescent="0.25">
      <c r="A6669" t="s">
        <v>6004</v>
      </c>
      <c r="B6669" t="str">
        <f>C6669&amp;"-"&amp;COUNTIF(C$2:C6669,C6669)</f>
        <v>4066-30</v>
      </c>
      <c r="C6669">
        <v>4066</v>
      </c>
      <c r="D6669" s="57">
        <v>45344</v>
      </c>
      <c r="E6669" s="84" t="str">
        <f>F6669&amp;"-"&amp;COUNTIF($F$2:F6669,F6669)</f>
        <v>CIL-288</v>
      </c>
      <c r="F6669" s="84" t="str">
        <f t="shared" si="218"/>
        <v>CIL</v>
      </c>
      <c r="G6669" t="s">
        <v>8610</v>
      </c>
      <c r="H6669" s="62">
        <v>97533434000199</v>
      </c>
      <c r="I6669" t="s">
        <v>869</v>
      </c>
      <c r="J6669">
        <v>3</v>
      </c>
      <c r="K6669">
        <v>1950</v>
      </c>
    </row>
    <row r="6670" spans="1:11" x14ac:dyDescent="0.25">
      <c r="A6670" t="s">
        <v>6004</v>
      </c>
      <c r="B6670" t="str">
        <f>C6670&amp;"-"&amp;COUNTIF(C$2:C6670,C6670)</f>
        <v>4066-31</v>
      </c>
      <c r="C6670">
        <v>4066</v>
      </c>
      <c r="D6670" s="57">
        <v>45344</v>
      </c>
      <c r="E6670" s="84" t="str">
        <f>F6670&amp;"-"&amp;COUNTIF($F$2:F6670,F6670)</f>
        <v>CIL-289</v>
      </c>
      <c r="F6670" s="84" t="str">
        <f t="shared" si="218"/>
        <v>CIL</v>
      </c>
      <c r="G6670" t="s">
        <v>8610</v>
      </c>
      <c r="H6670" s="62">
        <v>97533434000199</v>
      </c>
      <c r="I6670" t="s">
        <v>869</v>
      </c>
      <c r="J6670">
        <v>3</v>
      </c>
      <c r="K6670">
        <v>240</v>
      </c>
    </row>
    <row r="6671" spans="1:11" x14ac:dyDescent="0.25">
      <c r="A6671" t="s">
        <v>6004</v>
      </c>
      <c r="B6671" t="str">
        <f>C6671&amp;"-"&amp;COUNTIF(C$2:C6671,C6671)</f>
        <v>4066-32</v>
      </c>
      <c r="C6671">
        <v>4066</v>
      </c>
      <c r="D6671" s="57">
        <v>45344</v>
      </c>
      <c r="E6671" s="84" t="str">
        <f>F6671&amp;"-"&amp;COUNTIF($F$2:F6671,F6671)</f>
        <v>CIL-290</v>
      </c>
      <c r="F6671" s="84" t="str">
        <f t="shared" si="218"/>
        <v>CIL</v>
      </c>
      <c r="G6671" t="s">
        <v>8610</v>
      </c>
      <c r="H6671" s="62">
        <v>97533434000199</v>
      </c>
      <c r="I6671" t="s">
        <v>869</v>
      </c>
      <c r="J6671">
        <v>4</v>
      </c>
      <c r="K6671">
        <v>2800</v>
      </c>
    </row>
    <row r="6672" spans="1:11" x14ac:dyDescent="0.25">
      <c r="A6672" t="s">
        <v>6040</v>
      </c>
      <c r="B6672" t="str">
        <f>C6672&amp;"-"&amp;COUNTIF(C$2:C6672,C6672)</f>
        <v>4066-33</v>
      </c>
      <c r="C6672">
        <v>4066</v>
      </c>
      <c r="D6672" s="57">
        <v>45344</v>
      </c>
      <c r="E6672" s="84" t="str">
        <f>F6672&amp;"-"&amp;COUNTIF($F$2:F6672,F6672)</f>
        <v>CIL-291</v>
      </c>
      <c r="F6672" s="84" t="str">
        <f t="shared" si="218"/>
        <v>CIL</v>
      </c>
      <c r="G6672" t="s">
        <v>8610</v>
      </c>
      <c r="H6672" s="62">
        <v>97533434000199</v>
      </c>
      <c r="I6672" t="s">
        <v>869</v>
      </c>
      <c r="J6672">
        <v>1</v>
      </c>
      <c r="K6672">
        <v>850</v>
      </c>
    </row>
    <row r="6673" spans="1:11" x14ac:dyDescent="0.25">
      <c r="A6673" t="s">
        <v>5993</v>
      </c>
      <c r="B6673" t="str">
        <f>C6673&amp;"-"&amp;COUNTIF(C$2:C6673,C6673)</f>
        <v>4066-34</v>
      </c>
      <c r="C6673">
        <v>4066</v>
      </c>
      <c r="D6673" s="57">
        <v>45344</v>
      </c>
      <c r="E6673" s="84" t="str">
        <f>F6673&amp;"-"&amp;COUNTIF($F$2:F6673,F6673)</f>
        <v>CIL-292</v>
      </c>
      <c r="F6673" s="84" t="str">
        <f t="shared" si="218"/>
        <v>CIL</v>
      </c>
      <c r="G6673" t="s">
        <v>8610</v>
      </c>
      <c r="H6673" s="62">
        <v>97533434000199</v>
      </c>
      <c r="I6673" t="s">
        <v>869</v>
      </c>
      <c r="J6673">
        <v>2</v>
      </c>
      <c r="K6673">
        <v>2980</v>
      </c>
    </row>
    <row r="6674" spans="1:11" x14ac:dyDescent="0.25">
      <c r="A6674" t="s">
        <v>6041</v>
      </c>
      <c r="B6674" t="str">
        <f>C6674&amp;"-"&amp;COUNTIF(C$2:C6674,C6674)</f>
        <v>4066-35</v>
      </c>
      <c r="C6674">
        <v>4066</v>
      </c>
      <c r="D6674" s="57">
        <v>45344</v>
      </c>
      <c r="E6674" s="84" t="str">
        <f>F6674&amp;"-"&amp;COUNTIF($F$2:F6674,F6674)</f>
        <v>CIL-293</v>
      </c>
      <c r="F6674" s="84" t="str">
        <f t="shared" si="218"/>
        <v>CIL</v>
      </c>
      <c r="G6674" t="s">
        <v>8610</v>
      </c>
      <c r="H6674" s="62">
        <v>97533434000199</v>
      </c>
      <c r="I6674" t="s">
        <v>869</v>
      </c>
      <c r="J6674">
        <v>3</v>
      </c>
      <c r="K6674">
        <v>330</v>
      </c>
    </row>
    <row r="6675" spans="1:11" x14ac:dyDescent="0.25">
      <c r="A6675" t="s">
        <v>6041</v>
      </c>
      <c r="B6675" t="str">
        <f>C6675&amp;"-"&amp;COUNTIF(C$2:C6675,C6675)</f>
        <v>4066-36</v>
      </c>
      <c r="C6675">
        <v>4066</v>
      </c>
      <c r="D6675" s="57">
        <v>45344</v>
      </c>
      <c r="E6675" s="84" t="str">
        <f>F6675&amp;"-"&amp;COUNTIF($F$2:F6675,F6675)</f>
        <v>CIL-294</v>
      </c>
      <c r="F6675" s="84" t="str">
        <f t="shared" si="218"/>
        <v>CIL</v>
      </c>
      <c r="G6675" t="s">
        <v>8610</v>
      </c>
      <c r="H6675" s="62">
        <v>97533434000199</v>
      </c>
      <c r="I6675" t="s">
        <v>869</v>
      </c>
      <c r="J6675">
        <v>4</v>
      </c>
      <c r="K6675">
        <v>186.4</v>
      </c>
    </row>
    <row r="6676" spans="1:11" x14ac:dyDescent="0.25">
      <c r="A6676" t="s">
        <v>6040</v>
      </c>
      <c r="B6676" t="str">
        <f>C6676&amp;"-"&amp;COUNTIF(C$2:C6676,C6676)</f>
        <v>4066-37</v>
      </c>
      <c r="C6676">
        <v>4066</v>
      </c>
      <c r="D6676" s="57">
        <v>45344</v>
      </c>
      <c r="E6676" s="84" t="str">
        <f>F6676&amp;"-"&amp;COUNTIF($F$2:F6676,F6676)</f>
        <v>CIL-295</v>
      </c>
      <c r="F6676" s="84" t="str">
        <f t="shared" si="218"/>
        <v>CIL</v>
      </c>
      <c r="G6676" t="s">
        <v>8610</v>
      </c>
      <c r="H6676" s="62">
        <v>97533434000199</v>
      </c>
      <c r="I6676" t="s">
        <v>869</v>
      </c>
      <c r="J6676">
        <v>2</v>
      </c>
      <c r="K6676">
        <v>760</v>
      </c>
    </row>
    <row r="6677" spans="1:11" x14ac:dyDescent="0.25">
      <c r="A6677" t="s">
        <v>6040</v>
      </c>
      <c r="B6677" t="str">
        <f>C6677&amp;"-"&amp;COUNTIF(C$2:C6677,C6677)</f>
        <v>4066-38</v>
      </c>
      <c r="C6677">
        <v>4066</v>
      </c>
      <c r="D6677" s="57">
        <v>45344</v>
      </c>
      <c r="E6677" s="84" t="str">
        <f>F6677&amp;"-"&amp;COUNTIF($F$2:F6677,F6677)</f>
        <v>CIL-296</v>
      </c>
      <c r="F6677" s="84" t="str">
        <f t="shared" si="218"/>
        <v>CIL</v>
      </c>
      <c r="G6677" t="s">
        <v>8610</v>
      </c>
      <c r="H6677" s="62">
        <v>97533434000199</v>
      </c>
      <c r="I6677" t="s">
        <v>869</v>
      </c>
      <c r="J6677">
        <v>1</v>
      </c>
      <c r="K6677">
        <v>2380</v>
      </c>
    </row>
    <row r="6678" spans="1:11" x14ac:dyDescent="0.25">
      <c r="A6678" t="s">
        <v>6004</v>
      </c>
      <c r="B6678" t="str">
        <f>C6678&amp;"-"&amp;COUNTIF(C$2:C6678,C6678)</f>
        <v>4066-39</v>
      </c>
      <c r="C6678">
        <v>4066</v>
      </c>
      <c r="D6678" s="57">
        <v>45344</v>
      </c>
      <c r="E6678" s="84" t="str">
        <f>F6678&amp;"-"&amp;COUNTIF($F$2:F6678,F6678)</f>
        <v>CIL-297</v>
      </c>
      <c r="F6678" s="84" t="str">
        <f t="shared" si="218"/>
        <v>CIL</v>
      </c>
      <c r="G6678" t="s">
        <v>8610</v>
      </c>
      <c r="H6678" s="62">
        <v>97533434000199</v>
      </c>
      <c r="I6678" t="s">
        <v>869</v>
      </c>
      <c r="J6678">
        <v>2</v>
      </c>
      <c r="K6678">
        <v>560</v>
      </c>
    </row>
    <row r="6679" spans="1:11" x14ac:dyDescent="0.25">
      <c r="A6679" t="s">
        <v>6040</v>
      </c>
      <c r="B6679" t="str">
        <f>C6679&amp;"-"&amp;COUNTIF(C$2:C6679,C6679)</f>
        <v>4066-40</v>
      </c>
      <c r="C6679">
        <v>4066</v>
      </c>
      <c r="D6679" s="57">
        <v>45344</v>
      </c>
      <c r="E6679" s="84" t="str">
        <f>F6679&amp;"-"&amp;COUNTIF($F$2:F6679,F6679)</f>
        <v>CIL-298</v>
      </c>
      <c r="F6679" s="84" t="str">
        <f t="shared" si="218"/>
        <v>CIL</v>
      </c>
      <c r="G6679" t="s">
        <v>8610</v>
      </c>
      <c r="H6679" s="62">
        <v>97533434000199</v>
      </c>
      <c r="I6679" t="s">
        <v>869</v>
      </c>
      <c r="J6679">
        <v>2</v>
      </c>
      <c r="K6679">
        <v>1582.6</v>
      </c>
    </row>
    <row r="6680" spans="1:11" x14ac:dyDescent="0.25">
      <c r="A6680" t="s">
        <v>6043</v>
      </c>
      <c r="B6680" t="str">
        <f>C6680&amp;"-"&amp;COUNTIF(C$2:C6680,C6680)</f>
        <v>4066-41</v>
      </c>
      <c r="C6680">
        <v>4066</v>
      </c>
      <c r="D6680" s="57">
        <v>45344</v>
      </c>
      <c r="E6680" s="84" t="str">
        <f>F6680&amp;"-"&amp;COUNTIF($F$2:F6680,F6680)</f>
        <v>CIL-299</v>
      </c>
      <c r="F6680" s="84" t="str">
        <f t="shared" si="218"/>
        <v>CIL</v>
      </c>
      <c r="G6680" t="s">
        <v>8610</v>
      </c>
      <c r="H6680" s="62">
        <v>97533434000199</v>
      </c>
      <c r="I6680" t="s">
        <v>869</v>
      </c>
      <c r="J6680">
        <v>34</v>
      </c>
      <c r="K6680">
        <v>680</v>
      </c>
    </row>
    <row r="6681" spans="1:11" x14ac:dyDescent="0.25">
      <c r="A6681" t="s">
        <v>6040</v>
      </c>
      <c r="B6681" t="str">
        <f>C6681&amp;"-"&amp;COUNTIF(C$2:C6681,C6681)</f>
        <v>4066-42</v>
      </c>
      <c r="C6681">
        <v>4066</v>
      </c>
      <c r="D6681" s="57">
        <v>45344</v>
      </c>
      <c r="E6681" s="84" t="str">
        <f>F6681&amp;"-"&amp;COUNTIF($F$2:F6681,F6681)</f>
        <v>CIL-300</v>
      </c>
      <c r="F6681" s="84" t="str">
        <f t="shared" si="218"/>
        <v>CIL</v>
      </c>
      <c r="G6681" t="s">
        <v>8610</v>
      </c>
      <c r="H6681" s="62">
        <v>97533434000199</v>
      </c>
      <c r="I6681" t="s">
        <v>869</v>
      </c>
      <c r="J6681">
        <v>7</v>
      </c>
      <c r="K6681">
        <v>5600</v>
      </c>
    </row>
    <row r="6682" spans="1:11" x14ac:dyDescent="0.25">
      <c r="A6682" t="s">
        <v>6004</v>
      </c>
      <c r="B6682" t="str">
        <f>C6682&amp;"-"&amp;COUNTIF(C$2:C6682,C6682)</f>
        <v>4066-43</v>
      </c>
      <c r="C6682">
        <v>4066</v>
      </c>
      <c r="D6682" s="57">
        <v>45344</v>
      </c>
      <c r="E6682" s="84" t="str">
        <f>F6682&amp;"-"&amp;COUNTIF($F$2:F6682,F6682)</f>
        <v>CIL-301</v>
      </c>
      <c r="F6682" s="84" t="str">
        <f t="shared" si="218"/>
        <v>CIL</v>
      </c>
      <c r="G6682" t="s">
        <v>8610</v>
      </c>
      <c r="H6682" s="62">
        <v>97533434000199</v>
      </c>
      <c r="I6682" t="s">
        <v>869</v>
      </c>
      <c r="J6682">
        <v>4</v>
      </c>
      <c r="K6682">
        <v>288</v>
      </c>
    </row>
    <row r="6683" spans="1:11" x14ac:dyDescent="0.25">
      <c r="A6683" t="s">
        <v>6040</v>
      </c>
      <c r="B6683" t="str">
        <f>C6683&amp;"-"&amp;COUNTIF(C$2:C6683,C6683)</f>
        <v>4066-44</v>
      </c>
      <c r="C6683">
        <v>4066</v>
      </c>
      <c r="D6683" s="57">
        <v>45344</v>
      </c>
      <c r="E6683" s="84" t="str">
        <f>F6683&amp;"-"&amp;COUNTIF($F$2:F6683,F6683)</f>
        <v>CIL-302</v>
      </c>
      <c r="F6683" s="84" t="str">
        <f t="shared" si="218"/>
        <v>CIL</v>
      </c>
      <c r="G6683" t="s">
        <v>8610</v>
      </c>
      <c r="H6683" s="62">
        <v>97533434000199</v>
      </c>
      <c r="I6683" t="s">
        <v>869</v>
      </c>
      <c r="J6683">
        <v>6</v>
      </c>
      <c r="K6683">
        <v>11940</v>
      </c>
    </row>
    <row r="6684" spans="1:11" x14ac:dyDescent="0.25">
      <c r="A6684" t="s">
        <v>6004</v>
      </c>
      <c r="B6684" t="str">
        <f>C6684&amp;"-"&amp;COUNTIF(C$2:C6684,C6684)</f>
        <v>4066-45</v>
      </c>
      <c r="C6684">
        <v>4066</v>
      </c>
      <c r="D6684" s="57">
        <v>45344</v>
      </c>
      <c r="E6684" s="84" t="str">
        <f>F6684&amp;"-"&amp;COUNTIF($F$2:F6684,F6684)</f>
        <v>CIL-303</v>
      </c>
      <c r="F6684" s="84" t="str">
        <f t="shared" si="218"/>
        <v>CIL</v>
      </c>
      <c r="G6684" t="s">
        <v>8610</v>
      </c>
      <c r="H6684" s="62">
        <v>97533434000199</v>
      </c>
      <c r="I6684" t="s">
        <v>869</v>
      </c>
      <c r="J6684">
        <v>2</v>
      </c>
      <c r="K6684">
        <v>140</v>
      </c>
    </row>
    <row r="6685" spans="1:11" x14ac:dyDescent="0.25">
      <c r="A6685" t="s">
        <v>6040</v>
      </c>
      <c r="B6685" t="str">
        <f>C6685&amp;"-"&amp;COUNTIF(C$2:C6685,C6685)</f>
        <v>4066-46</v>
      </c>
      <c r="C6685">
        <v>4066</v>
      </c>
      <c r="D6685" s="57">
        <v>45344</v>
      </c>
      <c r="E6685" s="84" t="str">
        <f>F6685&amp;"-"&amp;COUNTIF($F$2:F6685,F6685)</f>
        <v>CIL-304</v>
      </c>
      <c r="F6685" s="84" t="str">
        <f t="shared" si="218"/>
        <v>CIL</v>
      </c>
      <c r="G6685" t="s">
        <v>8610</v>
      </c>
      <c r="H6685" s="62">
        <v>97533434000199</v>
      </c>
      <c r="I6685" t="s">
        <v>869</v>
      </c>
      <c r="J6685">
        <v>4</v>
      </c>
      <c r="K6685">
        <v>114</v>
      </c>
    </row>
    <row r="6686" spans="1:11" x14ac:dyDescent="0.25">
      <c r="A6686" t="s">
        <v>6040</v>
      </c>
      <c r="B6686" t="str">
        <f>C6686&amp;"-"&amp;COUNTIF(C$2:C6686,C6686)</f>
        <v>4066-47</v>
      </c>
      <c r="C6686">
        <v>4066</v>
      </c>
      <c r="D6686" s="57">
        <v>45344</v>
      </c>
      <c r="E6686" s="84" t="str">
        <f>F6686&amp;"-"&amp;COUNTIF($F$2:F6686,F6686)</f>
        <v>CIL-305</v>
      </c>
      <c r="F6686" s="84" t="str">
        <f t="shared" si="218"/>
        <v>CIL</v>
      </c>
      <c r="G6686" t="s">
        <v>8610</v>
      </c>
      <c r="H6686" s="62">
        <v>97533434000199</v>
      </c>
      <c r="I6686" t="s">
        <v>869</v>
      </c>
      <c r="J6686">
        <v>1</v>
      </c>
      <c r="K6686">
        <v>380</v>
      </c>
    </row>
    <row r="6687" spans="1:11" x14ac:dyDescent="0.25">
      <c r="A6687" t="s">
        <v>6004</v>
      </c>
      <c r="B6687" t="str">
        <f>C6687&amp;"-"&amp;COUNTIF(C$2:C6687,C6687)</f>
        <v>4066-48</v>
      </c>
      <c r="C6687">
        <v>4066</v>
      </c>
      <c r="D6687" s="57">
        <v>45344</v>
      </c>
      <c r="E6687" s="84" t="str">
        <f>F6687&amp;"-"&amp;COUNTIF($F$2:F6687,F6687)</f>
        <v>CIL-306</v>
      </c>
      <c r="F6687" s="84" t="str">
        <f t="shared" si="218"/>
        <v>CIL</v>
      </c>
      <c r="G6687" t="s">
        <v>8610</v>
      </c>
      <c r="H6687" s="62">
        <v>97533434000199</v>
      </c>
      <c r="I6687" t="s">
        <v>869</v>
      </c>
      <c r="J6687">
        <v>4</v>
      </c>
      <c r="K6687">
        <v>1599.6</v>
      </c>
    </row>
    <row r="6688" spans="1:11" x14ac:dyDescent="0.25">
      <c r="A6688" t="s">
        <v>6040</v>
      </c>
      <c r="B6688" t="str">
        <f>C6688&amp;"-"&amp;COUNTIF(C$2:C6688,C6688)</f>
        <v>4066-49</v>
      </c>
      <c r="C6688">
        <v>4066</v>
      </c>
      <c r="D6688" s="57">
        <v>45344</v>
      </c>
      <c r="E6688" s="84" t="str">
        <f>F6688&amp;"-"&amp;COUNTIF($F$2:F6688,F6688)</f>
        <v>CIL-307</v>
      </c>
      <c r="F6688" s="84" t="str">
        <f t="shared" si="218"/>
        <v>CIL</v>
      </c>
      <c r="G6688" t="s">
        <v>8610</v>
      </c>
      <c r="H6688" s="62">
        <v>97533434000199</v>
      </c>
      <c r="I6688" t="s">
        <v>869</v>
      </c>
      <c r="J6688">
        <v>1</v>
      </c>
      <c r="K6688">
        <v>1800</v>
      </c>
    </row>
    <row r="6689" spans="1:11" x14ac:dyDescent="0.25">
      <c r="A6689" t="s">
        <v>6041</v>
      </c>
      <c r="B6689" t="str">
        <f>C6689&amp;"-"&amp;COUNTIF(C$2:C6689,C6689)</f>
        <v>4066-50</v>
      </c>
      <c r="C6689">
        <v>4066</v>
      </c>
      <c r="D6689" s="57">
        <v>45344</v>
      </c>
      <c r="E6689" s="84" t="str">
        <f>F6689&amp;"-"&amp;COUNTIF($F$2:F6689,F6689)</f>
        <v>CIL-308</v>
      </c>
      <c r="F6689" s="84" t="str">
        <f t="shared" si="218"/>
        <v>CIL</v>
      </c>
      <c r="G6689" t="s">
        <v>8610</v>
      </c>
      <c r="H6689" s="62">
        <v>97533434000199</v>
      </c>
      <c r="I6689" t="s">
        <v>869</v>
      </c>
      <c r="J6689">
        <v>4</v>
      </c>
      <c r="K6689">
        <v>716</v>
      </c>
    </row>
    <row r="6690" spans="1:11" x14ac:dyDescent="0.25">
      <c r="A6690" t="s">
        <v>6041</v>
      </c>
      <c r="B6690" t="str">
        <f>C6690&amp;"-"&amp;COUNTIF(C$2:C6690,C6690)</f>
        <v>4066-51</v>
      </c>
      <c r="C6690">
        <v>4066</v>
      </c>
      <c r="D6690" s="57">
        <v>45344</v>
      </c>
      <c r="E6690" s="84" t="str">
        <f>F6690&amp;"-"&amp;COUNTIF($F$2:F6690,F6690)</f>
        <v>CIL-309</v>
      </c>
      <c r="F6690" s="84" t="str">
        <f t="shared" si="218"/>
        <v>CIL</v>
      </c>
      <c r="G6690" t="s">
        <v>8610</v>
      </c>
      <c r="H6690" s="62">
        <v>97533434000199</v>
      </c>
      <c r="I6690" t="s">
        <v>869</v>
      </c>
      <c r="J6690">
        <v>3</v>
      </c>
      <c r="K6690">
        <v>750</v>
      </c>
    </row>
    <row r="6691" spans="1:11" x14ac:dyDescent="0.25">
      <c r="A6691" t="s">
        <v>6041</v>
      </c>
      <c r="B6691" t="str">
        <f>C6691&amp;"-"&amp;COUNTIF(C$2:C6691,C6691)</f>
        <v>4066-52</v>
      </c>
      <c r="C6691">
        <v>4066</v>
      </c>
      <c r="D6691" s="57">
        <v>45344</v>
      </c>
      <c r="E6691" s="84" t="str">
        <f>F6691&amp;"-"&amp;COUNTIF($F$2:F6691,F6691)</f>
        <v>CIL-310</v>
      </c>
      <c r="F6691" s="84" t="str">
        <f t="shared" si="218"/>
        <v>CIL</v>
      </c>
      <c r="G6691" t="s">
        <v>8610</v>
      </c>
      <c r="H6691" s="62">
        <v>97533434000199</v>
      </c>
      <c r="I6691" t="s">
        <v>869</v>
      </c>
      <c r="J6691">
        <v>6</v>
      </c>
      <c r="K6691">
        <v>720</v>
      </c>
    </row>
    <row r="6692" spans="1:11" x14ac:dyDescent="0.25">
      <c r="A6692" t="s">
        <v>5993</v>
      </c>
      <c r="B6692" t="str">
        <f>C6692&amp;"-"&amp;COUNTIF(C$2:C6692,C6692)</f>
        <v>4066-53</v>
      </c>
      <c r="C6692">
        <v>4066</v>
      </c>
      <c r="D6692" s="57">
        <v>45344</v>
      </c>
      <c r="E6692" s="84" t="str">
        <f>F6692&amp;"-"&amp;COUNTIF($F$2:F6692,F6692)</f>
        <v>CIL-311</v>
      </c>
      <c r="F6692" s="84" t="str">
        <f t="shared" si="218"/>
        <v>CIL</v>
      </c>
      <c r="G6692" t="s">
        <v>8610</v>
      </c>
      <c r="H6692" s="62">
        <v>97533434000199</v>
      </c>
      <c r="I6692" t="s">
        <v>869</v>
      </c>
      <c r="J6692">
        <v>1</v>
      </c>
      <c r="K6692">
        <v>285</v>
      </c>
    </row>
    <row r="6693" spans="1:11" x14ac:dyDescent="0.25">
      <c r="A6693" t="s">
        <v>6041</v>
      </c>
      <c r="B6693" t="str">
        <f>C6693&amp;"-"&amp;COUNTIF(C$2:C6693,C6693)</f>
        <v>4066-54</v>
      </c>
      <c r="C6693">
        <v>4066</v>
      </c>
      <c r="D6693" s="57">
        <v>45344</v>
      </c>
      <c r="E6693" s="84" t="str">
        <f>F6693&amp;"-"&amp;COUNTIF($F$2:F6693,F6693)</f>
        <v>CIL-312</v>
      </c>
      <c r="F6693" s="84" t="str">
        <f t="shared" si="218"/>
        <v>CIL</v>
      </c>
      <c r="G6693" t="s">
        <v>8610</v>
      </c>
      <c r="H6693" s="62">
        <v>97533434000199</v>
      </c>
      <c r="I6693" t="s">
        <v>869</v>
      </c>
      <c r="J6693">
        <v>2</v>
      </c>
      <c r="K6693">
        <v>133.19999999999999</v>
      </c>
    </row>
    <row r="6694" spans="1:11" x14ac:dyDescent="0.25">
      <c r="A6694" t="s">
        <v>5993</v>
      </c>
      <c r="B6694" t="str">
        <f>C6694&amp;"-"&amp;COUNTIF(C$2:C6694,C6694)</f>
        <v>4066-55</v>
      </c>
      <c r="C6694">
        <v>4066</v>
      </c>
      <c r="D6694" s="57">
        <v>45344</v>
      </c>
      <c r="E6694" s="84" t="str">
        <f>F6694&amp;"-"&amp;COUNTIF($F$2:F6694,F6694)</f>
        <v>CIL-313</v>
      </c>
      <c r="F6694" s="84" t="str">
        <f t="shared" si="218"/>
        <v>CIL</v>
      </c>
      <c r="G6694" t="s">
        <v>8610</v>
      </c>
      <c r="H6694" s="62">
        <v>97533434000199</v>
      </c>
      <c r="I6694" t="s">
        <v>869</v>
      </c>
      <c r="J6694">
        <v>2</v>
      </c>
      <c r="K6694">
        <v>700</v>
      </c>
    </row>
    <row r="6695" spans="1:11" x14ac:dyDescent="0.25">
      <c r="A6695" t="s">
        <v>5993</v>
      </c>
      <c r="B6695" t="str">
        <f>C6695&amp;"-"&amp;COUNTIF(C$2:C6695,C6695)</f>
        <v>4066-56</v>
      </c>
      <c r="C6695">
        <v>4066</v>
      </c>
      <c r="D6695" s="57">
        <v>45344</v>
      </c>
      <c r="E6695" s="84" t="str">
        <f>F6695&amp;"-"&amp;COUNTIF($F$2:F6695,F6695)</f>
        <v>CIL-314</v>
      </c>
      <c r="F6695" s="84" t="str">
        <f t="shared" si="218"/>
        <v>CIL</v>
      </c>
      <c r="G6695" t="s">
        <v>8610</v>
      </c>
      <c r="H6695" s="62">
        <v>97533434000199</v>
      </c>
      <c r="I6695" t="s">
        <v>869</v>
      </c>
      <c r="J6695">
        <v>1</v>
      </c>
      <c r="K6695">
        <v>690</v>
      </c>
    </row>
    <row r="6696" spans="1:11" x14ac:dyDescent="0.25">
      <c r="A6696" t="s">
        <v>6041</v>
      </c>
      <c r="B6696" t="str">
        <f>C6696&amp;"-"&amp;COUNTIF(C$2:C6696,C6696)</f>
        <v>4066-57</v>
      </c>
      <c r="C6696">
        <v>4066</v>
      </c>
      <c r="D6696" s="57">
        <v>45344</v>
      </c>
      <c r="E6696" s="84" t="str">
        <f>F6696&amp;"-"&amp;COUNTIF($F$2:F6696,F6696)</f>
        <v>CIL-315</v>
      </c>
      <c r="F6696" s="84" t="str">
        <f t="shared" si="218"/>
        <v>CIL</v>
      </c>
      <c r="G6696" t="s">
        <v>8610</v>
      </c>
      <c r="H6696" s="62">
        <v>97533434000199</v>
      </c>
      <c r="I6696" t="s">
        <v>869</v>
      </c>
      <c r="J6696">
        <v>6</v>
      </c>
      <c r="K6696">
        <v>990</v>
      </c>
    </row>
    <row r="6697" spans="1:11" x14ac:dyDescent="0.25">
      <c r="A6697" t="s">
        <v>5993</v>
      </c>
      <c r="B6697" t="str">
        <f>C6697&amp;"-"&amp;COUNTIF(C$2:C6697,C6697)</f>
        <v>4066-58</v>
      </c>
      <c r="C6697">
        <v>4066</v>
      </c>
      <c r="D6697" s="57">
        <v>45344</v>
      </c>
      <c r="E6697" s="84" t="str">
        <f>F6697&amp;"-"&amp;COUNTIF($F$2:F6697,F6697)</f>
        <v>CIL-316</v>
      </c>
      <c r="F6697" s="84" t="str">
        <f t="shared" si="218"/>
        <v>CIL</v>
      </c>
      <c r="G6697" t="s">
        <v>8610</v>
      </c>
      <c r="H6697" s="62">
        <v>97533434000199</v>
      </c>
      <c r="I6697" t="s">
        <v>869</v>
      </c>
      <c r="J6697">
        <v>2</v>
      </c>
      <c r="K6697">
        <v>960</v>
      </c>
    </row>
    <row r="6698" spans="1:11" x14ac:dyDescent="0.25">
      <c r="A6698" t="s">
        <v>6041</v>
      </c>
      <c r="B6698" t="str">
        <f>C6698&amp;"-"&amp;COUNTIF(C$2:C6698,C6698)</f>
        <v>4066-59</v>
      </c>
      <c r="C6698">
        <v>4066</v>
      </c>
      <c r="D6698" s="57">
        <v>45344</v>
      </c>
      <c r="E6698" s="84" t="str">
        <f>F6698&amp;"-"&amp;COUNTIF($F$2:F6698,F6698)</f>
        <v>CIL-317</v>
      </c>
      <c r="F6698" s="84" t="str">
        <f t="shared" si="218"/>
        <v>CIL</v>
      </c>
      <c r="G6698" t="s">
        <v>8610</v>
      </c>
      <c r="H6698" s="62">
        <v>97533434000199</v>
      </c>
      <c r="I6698" t="s">
        <v>869</v>
      </c>
      <c r="J6698">
        <v>3</v>
      </c>
      <c r="K6698">
        <v>255</v>
      </c>
    </row>
    <row r="6699" spans="1:11" x14ac:dyDescent="0.25">
      <c r="A6699" t="s">
        <v>6041</v>
      </c>
      <c r="B6699" t="str">
        <f>C6699&amp;"-"&amp;COUNTIF(C$2:C6699,C6699)</f>
        <v>4066-60</v>
      </c>
      <c r="C6699">
        <v>4066</v>
      </c>
      <c r="D6699" s="57">
        <v>45344</v>
      </c>
      <c r="E6699" s="84" t="str">
        <f>F6699&amp;"-"&amp;COUNTIF($F$2:F6699,F6699)</f>
        <v>CIL-318</v>
      </c>
      <c r="F6699" s="84" t="str">
        <f t="shared" si="218"/>
        <v>CIL</v>
      </c>
      <c r="G6699" t="s">
        <v>8610</v>
      </c>
      <c r="H6699" s="62">
        <v>97533434000199</v>
      </c>
      <c r="I6699" t="s">
        <v>869</v>
      </c>
      <c r="J6699">
        <v>2</v>
      </c>
      <c r="K6699">
        <v>476</v>
      </c>
    </row>
    <row r="6700" spans="1:11" x14ac:dyDescent="0.25">
      <c r="A6700" t="s">
        <v>5993</v>
      </c>
      <c r="B6700" t="str">
        <f>C6700&amp;"-"&amp;COUNTIF(C$2:C6700,C6700)</f>
        <v>4066-61</v>
      </c>
      <c r="C6700">
        <v>4066</v>
      </c>
      <c r="D6700" s="57">
        <v>45344</v>
      </c>
      <c r="E6700" s="84" t="str">
        <f>F6700&amp;"-"&amp;COUNTIF($F$2:F6700,F6700)</f>
        <v>CIL-319</v>
      </c>
      <c r="F6700" s="84" t="str">
        <f t="shared" si="218"/>
        <v>CIL</v>
      </c>
      <c r="G6700" t="s">
        <v>8610</v>
      </c>
      <c r="H6700" s="62">
        <v>97533434000199</v>
      </c>
      <c r="I6700" t="s">
        <v>869</v>
      </c>
      <c r="J6700">
        <v>1</v>
      </c>
      <c r="K6700">
        <v>660</v>
      </c>
    </row>
    <row r="6701" spans="1:11" x14ac:dyDescent="0.25">
      <c r="A6701" t="s">
        <v>6041</v>
      </c>
      <c r="B6701" t="str">
        <f>C6701&amp;"-"&amp;COUNTIF(C$2:C6701,C6701)</f>
        <v>4066-62</v>
      </c>
      <c r="C6701">
        <v>4066</v>
      </c>
      <c r="D6701" s="57">
        <v>45344</v>
      </c>
      <c r="E6701" s="84" t="str">
        <f>F6701&amp;"-"&amp;COUNTIF($F$2:F6701,F6701)</f>
        <v>CIL-320</v>
      </c>
      <c r="F6701" s="84" t="str">
        <f t="shared" si="218"/>
        <v>CIL</v>
      </c>
      <c r="G6701" t="s">
        <v>8610</v>
      </c>
      <c r="H6701" s="62">
        <v>97533434000199</v>
      </c>
      <c r="I6701" t="s">
        <v>869</v>
      </c>
      <c r="J6701">
        <v>6</v>
      </c>
      <c r="K6701">
        <v>1500</v>
      </c>
    </row>
    <row r="6702" spans="1:11" x14ac:dyDescent="0.25">
      <c r="A6702" t="s">
        <v>6004</v>
      </c>
      <c r="B6702" t="str">
        <f>C6702&amp;"-"&amp;COUNTIF(C$2:C6702,C6702)</f>
        <v>4066-63</v>
      </c>
      <c r="C6702">
        <v>4066</v>
      </c>
      <c r="D6702" s="57">
        <v>45344</v>
      </c>
      <c r="E6702" s="84" t="str">
        <f>F6702&amp;"-"&amp;COUNTIF($F$2:F6702,F6702)</f>
        <v>CIL-321</v>
      </c>
      <c r="F6702" s="84" t="str">
        <f t="shared" si="218"/>
        <v>CIL</v>
      </c>
      <c r="G6702" t="s">
        <v>8610</v>
      </c>
      <c r="H6702" s="62">
        <v>97533434000199</v>
      </c>
      <c r="I6702" t="s">
        <v>869</v>
      </c>
      <c r="J6702">
        <v>1</v>
      </c>
      <c r="K6702">
        <v>600</v>
      </c>
    </row>
    <row r="6703" spans="1:11" x14ac:dyDescent="0.25">
      <c r="A6703" t="s">
        <v>6041</v>
      </c>
      <c r="B6703" t="str">
        <f>C6703&amp;"-"&amp;COUNTIF(C$2:C6703,C6703)</f>
        <v>4066-64</v>
      </c>
      <c r="C6703">
        <v>4066</v>
      </c>
      <c r="D6703" s="57">
        <v>45344</v>
      </c>
      <c r="E6703" s="84" t="str">
        <f>F6703&amp;"-"&amp;COUNTIF($F$2:F6703,F6703)</f>
        <v>CIL-322</v>
      </c>
      <c r="F6703" s="84" t="str">
        <f t="shared" si="218"/>
        <v>CIL</v>
      </c>
      <c r="G6703" t="s">
        <v>8610</v>
      </c>
      <c r="H6703" s="62">
        <v>97533434000199</v>
      </c>
      <c r="I6703" t="s">
        <v>869</v>
      </c>
      <c r="J6703">
        <v>2</v>
      </c>
      <c r="K6703">
        <v>246</v>
      </c>
    </row>
    <row r="6704" spans="1:11" x14ac:dyDescent="0.25">
      <c r="A6704" t="s">
        <v>6041</v>
      </c>
      <c r="B6704" t="str">
        <f>C6704&amp;"-"&amp;COUNTIF(C$2:C6704,C6704)</f>
        <v>4066-65</v>
      </c>
      <c r="C6704">
        <v>4066</v>
      </c>
      <c r="D6704" s="57">
        <v>45344</v>
      </c>
      <c r="E6704" s="84" t="str">
        <f>F6704&amp;"-"&amp;COUNTIF($F$2:F6704,F6704)</f>
        <v>CIL-323</v>
      </c>
      <c r="F6704" s="84" t="str">
        <f t="shared" si="218"/>
        <v>CIL</v>
      </c>
      <c r="G6704" t="s">
        <v>8610</v>
      </c>
      <c r="H6704" s="62">
        <v>97533434000199</v>
      </c>
      <c r="I6704" t="s">
        <v>869</v>
      </c>
      <c r="J6704">
        <v>1</v>
      </c>
      <c r="K6704">
        <v>235</v>
      </c>
    </row>
    <row r="6705" spans="1:11" x14ac:dyDescent="0.25">
      <c r="A6705" t="s">
        <v>5993</v>
      </c>
      <c r="B6705" t="str">
        <f>C6705&amp;"-"&amp;COUNTIF(C$2:C6705,C6705)</f>
        <v>4066-66</v>
      </c>
      <c r="C6705">
        <v>4066</v>
      </c>
      <c r="D6705" s="57">
        <v>45344</v>
      </c>
      <c r="E6705" s="84" t="str">
        <f>F6705&amp;"-"&amp;COUNTIF($F$2:F6705,F6705)</f>
        <v>CIL-324</v>
      </c>
      <c r="F6705" s="84" t="str">
        <f t="shared" si="218"/>
        <v>CIL</v>
      </c>
      <c r="G6705" t="s">
        <v>8610</v>
      </c>
      <c r="H6705" s="62">
        <v>97533434000199</v>
      </c>
      <c r="I6705" t="s">
        <v>869</v>
      </c>
      <c r="J6705">
        <v>1</v>
      </c>
      <c r="K6705">
        <v>198.8</v>
      </c>
    </row>
    <row r="6706" spans="1:11" x14ac:dyDescent="0.25">
      <c r="A6706" t="s">
        <v>5993</v>
      </c>
      <c r="B6706" t="str">
        <f>C6706&amp;"-"&amp;COUNTIF(C$2:C6706,C6706)</f>
        <v>4066-67</v>
      </c>
      <c r="C6706">
        <v>4066</v>
      </c>
      <c r="D6706" s="57">
        <v>45344</v>
      </c>
      <c r="E6706" s="84" t="str">
        <f>F6706&amp;"-"&amp;COUNTIF($F$2:F6706,F6706)</f>
        <v>CIL-325</v>
      </c>
      <c r="F6706" s="84" t="str">
        <f t="shared" si="218"/>
        <v>CIL</v>
      </c>
      <c r="G6706" t="s">
        <v>8610</v>
      </c>
      <c r="H6706" s="62">
        <v>97533434000199</v>
      </c>
      <c r="I6706" t="s">
        <v>869</v>
      </c>
      <c r="J6706">
        <v>2</v>
      </c>
      <c r="K6706">
        <v>700</v>
      </c>
    </row>
    <row r="6707" spans="1:11" x14ac:dyDescent="0.25">
      <c r="A6707" t="s">
        <v>6041</v>
      </c>
      <c r="B6707" t="str">
        <f>C6707&amp;"-"&amp;COUNTIF(C$2:C6707,C6707)</f>
        <v>4066-68</v>
      </c>
      <c r="C6707">
        <v>4066</v>
      </c>
      <c r="D6707" s="57">
        <v>45344</v>
      </c>
      <c r="E6707" s="84" t="str">
        <f>F6707&amp;"-"&amp;COUNTIF($F$2:F6707,F6707)</f>
        <v>CIL-326</v>
      </c>
      <c r="F6707" s="84" t="str">
        <f t="shared" si="218"/>
        <v>CIL</v>
      </c>
      <c r="G6707" t="s">
        <v>8610</v>
      </c>
      <c r="H6707" s="62">
        <v>97533434000199</v>
      </c>
      <c r="I6707" t="s">
        <v>869</v>
      </c>
      <c r="J6707">
        <v>4</v>
      </c>
      <c r="K6707">
        <v>1466.4</v>
      </c>
    </row>
    <row r="6708" spans="1:11" x14ac:dyDescent="0.25">
      <c r="A6708" t="s">
        <v>6037</v>
      </c>
      <c r="B6708" t="str">
        <f>C6708&amp;"-"&amp;COUNTIF(C$2:C6708,C6708)</f>
        <v>4067-1</v>
      </c>
      <c r="C6708">
        <v>4067</v>
      </c>
      <c r="D6708" s="57">
        <v>45344</v>
      </c>
      <c r="E6708" s="84" t="str">
        <f>F6708&amp;"-"&amp;COUNTIF($F$2:F6708,F6708)</f>
        <v>CIL-327</v>
      </c>
      <c r="F6708" s="84" t="str">
        <f t="shared" si="218"/>
        <v>CIL</v>
      </c>
      <c r="G6708" t="s">
        <v>8610</v>
      </c>
      <c r="H6708" s="62">
        <v>97533434000199</v>
      </c>
      <c r="I6708" t="s">
        <v>869</v>
      </c>
      <c r="J6708">
        <v>3</v>
      </c>
      <c r="K6708">
        <v>130.62</v>
      </c>
    </row>
    <row r="6709" spans="1:11" x14ac:dyDescent="0.25">
      <c r="A6709" t="s">
        <v>6037</v>
      </c>
      <c r="B6709" t="str">
        <f>C6709&amp;"-"&amp;COUNTIF(C$2:C6709,C6709)</f>
        <v>4067-2</v>
      </c>
      <c r="C6709">
        <v>4067</v>
      </c>
      <c r="D6709" s="57">
        <v>45344</v>
      </c>
      <c r="E6709" s="84" t="str">
        <f>F6709&amp;"-"&amp;COUNTIF($F$2:F6709,F6709)</f>
        <v>CIL-328</v>
      </c>
      <c r="F6709" s="84" t="str">
        <f t="shared" si="218"/>
        <v>CIL</v>
      </c>
      <c r="G6709" t="s">
        <v>8610</v>
      </c>
      <c r="H6709" s="62">
        <v>97533434000199</v>
      </c>
      <c r="I6709" t="s">
        <v>869</v>
      </c>
      <c r="J6709">
        <v>1</v>
      </c>
      <c r="K6709">
        <v>34.369999999999997</v>
      </c>
    </row>
    <row r="6710" spans="1:11" x14ac:dyDescent="0.25">
      <c r="A6710" t="s">
        <v>6043</v>
      </c>
      <c r="B6710" t="str">
        <f>C6710&amp;"-"&amp;COUNTIF(C$2:C6710,C6710)</f>
        <v>4067-3</v>
      </c>
      <c r="C6710">
        <v>4067</v>
      </c>
      <c r="D6710" s="57">
        <v>45344</v>
      </c>
      <c r="E6710" s="84" t="str">
        <f>F6710&amp;"-"&amp;COUNTIF($F$2:F6710,F6710)</f>
        <v>CIL-329</v>
      </c>
      <c r="F6710" s="84" t="str">
        <f t="shared" si="218"/>
        <v>CIL</v>
      </c>
      <c r="G6710" t="s">
        <v>8610</v>
      </c>
      <c r="H6710" s="62">
        <v>97533434000199</v>
      </c>
      <c r="I6710" t="s">
        <v>869</v>
      </c>
      <c r="J6710">
        <v>2</v>
      </c>
      <c r="K6710">
        <v>970</v>
      </c>
    </row>
    <row r="6711" spans="1:11" x14ac:dyDescent="0.25">
      <c r="A6711" t="s">
        <v>6004</v>
      </c>
      <c r="B6711" t="str">
        <f>C6711&amp;"-"&amp;COUNTIF(C$2:C6711,C6711)</f>
        <v>4067-4</v>
      </c>
      <c r="C6711">
        <v>4067</v>
      </c>
      <c r="D6711" s="57">
        <v>45344</v>
      </c>
      <c r="E6711" s="84" t="str">
        <f>F6711&amp;"-"&amp;COUNTIF($F$2:F6711,F6711)</f>
        <v>CIL-330</v>
      </c>
      <c r="F6711" s="84" t="str">
        <f t="shared" si="218"/>
        <v>CIL</v>
      </c>
      <c r="G6711" t="s">
        <v>8610</v>
      </c>
      <c r="H6711" s="62">
        <v>97533434000199</v>
      </c>
      <c r="I6711" t="s">
        <v>869</v>
      </c>
      <c r="J6711">
        <v>4</v>
      </c>
      <c r="K6711">
        <v>780</v>
      </c>
    </row>
    <row r="6712" spans="1:11" x14ac:dyDescent="0.25">
      <c r="A6712" t="s">
        <v>6040</v>
      </c>
      <c r="B6712" t="str">
        <f>C6712&amp;"-"&amp;COUNTIF(C$2:C6712,C6712)</f>
        <v>4067-5</v>
      </c>
      <c r="C6712">
        <v>4067</v>
      </c>
      <c r="D6712" s="57">
        <v>45344</v>
      </c>
      <c r="E6712" s="84" t="str">
        <f>F6712&amp;"-"&amp;COUNTIF($F$2:F6712,F6712)</f>
        <v>CIL-331</v>
      </c>
      <c r="F6712" s="84" t="str">
        <f t="shared" si="218"/>
        <v>CIL</v>
      </c>
      <c r="G6712" t="s">
        <v>8610</v>
      </c>
      <c r="H6712" s="62">
        <v>97533434000199</v>
      </c>
      <c r="I6712" t="s">
        <v>869</v>
      </c>
      <c r="J6712">
        <v>2</v>
      </c>
      <c r="K6712">
        <v>142.22</v>
      </c>
    </row>
    <row r="6713" spans="1:11" x14ac:dyDescent="0.25">
      <c r="A6713" t="s">
        <v>6004</v>
      </c>
      <c r="B6713" t="str">
        <f>C6713&amp;"-"&amp;COUNTIF(C$2:C6713,C6713)</f>
        <v>4067-6</v>
      </c>
      <c r="C6713">
        <v>4067</v>
      </c>
      <c r="D6713" s="57">
        <v>45344</v>
      </c>
      <c r="E6713" s="84" t="str">
        <f>F6713&amp;"-"&amp;COUNTIF($F$2:F6713,F6713)</f>
        <v>CIL-332</v>
      </c>
      <c r="F6713" s="84" t="str">
        <f t="shared" si="218"/>
        <v>CIL</v>
      </c>
      <c r="G6713" t="s">
        <v>8610</v>
      </c>
      <c r="H6713" s="62">
        <v>97533434000199</v>
      </c>
      <c r="I6713" t="s">
        <v>869</v>
      </c>
      <c r="J6713">
        <v>5</v>
      </c>
      <c r="K6713">
        <v>323.75</v>
      </c>
    </row>
    <row r="6714" spans="1:11" x14ac:dyDescent="0.25">
      <c r="A6714" t="s">
        <v>6040</v>
      </c>
      <c r="B6714" t="str">
        <f>C6714&amp;"-"&amp;COUNTIF(C$2:C6714,C6714)</f>
        <v>4067-7</v>
      </c>
      <c r="C6714">
        <v>4067</v>
      </c>
      <c r="D6714" s="57">
        <v>45344</v>
      </c>
      <c r="E6714" s="84" t="str">
        <f>F6714&amp;"-"&amp;COUNTIF($F$2:F6714,F6714)</f>
        <v>CIL-333</v>
      </c>
      <c r="F6714" s="84" t="str">
        <f t="shared" si="218"/>
        <v>CIL</v>
      </c>
      <c r="G6714" t="s">
        <v>8610</v>
      </c>
      <c r="H6714" s="62">
        <v>97533434000199</v>
      </c>
      <c r="I6714" t="s">
        <v>869</v>
      </c>
      <c r="J6714">
        <v>9</v>
      </c>
      <c r="K6714">
        <v>2313</v>
      </c>
    </row>
    <row r="6715" spans="1:11" x14ac:dyDescent="0.25">
      <c r="A6715" t="s">
        <v>6004</v>
      </c>
      <c r="B6715" t="str">
        <f>C6715&amp;"-"&amp;COUNTIF(C$2:C6715,C6715)</f>
        <v>4067-8</v>
      </c>
      <c r="C6715">
        <v>4067</v>
      </c>
      <c r="D6715" s="57">
        <v>45344</v>
      </c>
      <c r="E6715" s="84" t="str">
        <f>F6715&amp;"-"&amp;COUNTIF($F$2:F6715,F6715)</f>
        <v>CIL-334</v>
      </c>
      <c r="F6715" s="84" t="str">
        <f t="shared" si="218"/>
        <v>CIL</v>
      </c>
      <c r="G6715" t="s">
        <v>8610</v>
      </c>
      <c r="H6715" s="62">
        <v>97533434000199</v>
      </c>
      <c r="I6715" t="s">
        <v>869</v>
      </c>
      <c r="J6715">
        <v>1</v>
      </c>
      <c r="K6715">
        <v>55</v>
      </c>
    </row>
    <row r="6716" spans="1:11" x14ac:dyDescent="0.25">
      <c r="A6716" t="s">
        <v>6004</v>
      </c>
      <c r="B6716" t="str">
        <f>C6716&amp;"-"&amp;COUNTIF(C$2:C6716,C6716)</f>
        <v>4067-9</v>
      </c>
      <c r="C6716">
        <v>4067</v>
      </c>
      <c r="D6716" s="57">
        <v>45344</v>
      </c>
      <c r="E6716" s="84" t="str">
        <f>F6716&amp;"-"&amp;COUNTIF($F$2:F6716,F6716)</f>
        <v>CIL-335</v>
      </c>
      <c r="F6716" s="84" t="str">
        <f t="shared" si="218"/>
        <v>CIL</v>
      </c>
      <c r="G6716" t="s">
        <v>8610</v>
      </c>
      <c r="H6716" s="62">
        <v>97533434000199</v>
      </c>
      <c r="I6716" t="s">
        <v>869</v>
      </c>
      <c r="J6716">
        <v>2</v>
      </c>
      <c r="K6716">
        <v>300</v>
      </c>
    </row>
    <row r="6717" spans="1:11" x14ac:dyDescent="0.25">
      <c r="A6717" t="s">
        <v>6040</v>
      </c>
      <c r="B6717" t="str">
        <f>C6717&amp;"-"&amp;COUNTIF(C$2:C6717,C6717)</f>
        <v>4067-10</v>
      </c>
      <c r="C6717">
        <v>4067</v>
      </c>
      <c r="D6717" s="57">
        <v>45344</v>
      </c>
      <c r="E6717" s="84" t="str">
        <f>F6717&amp;"-"&amp;COUNTIF($F$2:F6717,F6717)</f>
        <v>CIL-336</v>
      </c>
      <c r="F6717" s="84" t="str">
        <f t="shared" si="218"/>
        <v>CIL</v>
      </c>
      <c r="G6717" t="s">
        <v>8610</v>
      </c>
      <c r="H6717" s="62">
        <v>97533434000199</v>
      </c>
      <c r="I6717" t="s">
        <v>869</v>
      </c>
      <c r="J6717">
        <v>1</v>
      </c>
      <c r="K6717">
        <v>351.5</v>
      </c>
    </row>
    <row r="6718" spans="1:11" x14ac:dyDescent="0.25">
      <c r="A6718" t="s">
        <v>6004</v>
      </c>
      <c r="B6718" t="str">
        <f>C6718&amp;"-"&amp;COUNTIF(C$2:C6718,C6718)</f>
        <v>4067-11</v>
      </c>
      <c r="C6718">
        <v>4067</v>
      </c>
      <c r="D6718" s="57">
        <v>45344</v>
      </c>
      <c r="E6718" s="84" t="str">
        <f>F6718&amp;"-"&amp;COUNTIF($F$2:F6718,F6718)</f>
        <v>CIL-337</v>
      </c>
      <c r="F6718" s="84" t="str">
        <f t="shared" si="218"/>
        <v>CIL</v>
      </c>
      <c r="G6718" t="s">
        <v>8610</v>
      </c>
      <c r="H6718" s="62">
        <v>97533434000199</v>
      </c>
      <c r="I6718" t="s">
        <v>869</v>
      </c>
      <c r="J6718">
        <v>2</v>
      </c>
      <c r="K6718">
        <v>50.34</v>
      </c>
    </row>
    <row r="6719" spans="1:11" x14ac:dyDescent="0.25">
      <c r="A6719" t="s">
        <v>6040</v>
      </c>
      <c r="B6719" t="str">
        <f>C6719&amp;"-"&amp;COUNTIF(C$2:C6719,C6719)</f>
        <v>4067-12</v>
      </c>
      <c r="C6719">
        <v>4067</v>
      </c>
      <c r="D6719" s="57">
        <v>45344</v>
      </c>
      <c r="E6719" s="84" t="str">
        <f>F6719&amp;"-"&amp;COUNTIF($F$2:F6719,F6719)</f>
        <v>CIL-338</v>
      </c>
      <c r="F6719" s="84" t="str">
        <f t="shared" si="218"/>
        <v>CIL</v>
      </c>
      <c r="G6719" t="s">
        <v>8610</v>
      </c>
      <c r="H6719" s="62">
        <v>97533434000199</v>
      </c>
      <c r="I6719" t="s">
        <v>869</v>
      </c>
      <c r="J6719">
        <v>2</v>
      </c>
      <c r="K6719">
        <v>366.88</v>
      </c>
    </row>
    <row r="6720" spans="1:11" x14ac:dyDescent="0.25">
      <c r="A6720" t="s">
        <v>6004</v>
      </c>
      <c r="B6720" t="str">
        <f>C6720&amp;"-"&amp;COUNTIF(C$2:C6720,C6720)</f>
        <v>4067-13</v>
      </c>
      <c r="C6720">
        <v>4067</v>
      </c>
      <c r="D6720" s="57">
        <v>45344</v>
      </c>
      <c r="E6720" s="84" t="str">
        <f>F6720&amp;"-"&amp;COUNTIF($F$2:F6720,F6720)</f>
        <v>CIL-339</v>
      </c>
      <c r="F6720" s="84" t="str">
        <f t="shared" si="218"/>
        <v>CIL</v>
      </c>
      <c r="G6720" t="s">
        <v>8610</v>
      </c>
      <c r="H6720" s="62">
        <v>97533434000199</v>
      </c>
      <c r="I6720" t="s">
        <v>869</v>
      </c>
      <c r="J6720">
        <v>4</v>
      </c>
      <c r="K6720">
        <v>1160</v>
      </c>
    </row>
    <row r="6721" spans="1:11" x14ac:dyDescent="0.25">
      <c r="A6721" t="s">
        <v>6004</v>
      </c>
      <c r="B6721" t="str">
        <f>C6721&amp;"-"&amp;COUNTIF(C$2:C6721,C6721)</f>
        <v>4067-14</v>
      </c>
      <c r="C6721">
        <v>4067</v>
      </c>
      <c r="D6721" s="57">
        <v>45344</v>
      </c>
      <c r="E6721" s="84" t="str">
        <f>F6721&amp;"-"&amp;COUNTIF($F$2:F6721,F6721)</f>
        <v>CIL-340</v>
      </c>
      <c r="F6721" s="84" t="str">
        <f t="shared" si="218"/>
        <v>CIL</v>
      </c>
      <c r="G6721" t="s">
        <v>8610</v>
      </c>
      <c r="H6721" s="62">
        <v>97533434000199</v>
      </c>
      <c r="I6721" t="s">
        <v>869</v>
      </c>
      <c r="J6721">
        <v>4</v>
      </c>
      <c r="K6721">
        <v>159.6</v>
      </c>
    </row>
    <row r="6722" spans="1:11" x14ac:dyDescent="0.25">
      <c r="A6722" t="s">
        <v>6004</v>
      </c>
      <c r="B6722" t="str">
        <f>C6722&amp;"-"&amp;COUNTIF(C$2:C6722,C6722)</f>
        <v>4067-15</v>
      </c>
      <c r="C6722">
        <v>4067</v>
      </c>
      <c r="D6722" s="57">
        <v>45344</v>
      </c>
      <c r="E6722" s="84" t="str">
        <f>F6722&amp;"-"&amp;COUNTIF($F$2:F6722,F6722)</f>
        <v>CIL-341</v>
      </c>
      <c r="F6722" s="84" t="str">
        <f t="shared" si="218"/>
        <v>CIL</v>
      </c>
      <c r="G6722" t="s">
        <v>8610</v>
      </c>
      <c r="H6722" s="62">
        <v>97533434000199</v>
      </c>
      <c r="I6722" t="s">
        <v>869</v>
      </c>
      <c r="J6722">
        <v>2</v>
      </c>
      <c r="K6722">
        <v>5760</v>
      </c>
    </row>
    <row r="6723" spans="1:11" x14ac:dyDescent="0.25">
      <c r="A6723" t="s">
        <v>5962</v>
      </c>
      <c r="B6723" t="str">
        <f>C6723&amp;"-"&amp;COUNTIF(C$2:C6723,C6723)</f>
        <v>113129-1</v>
      </c>
      <c r="C6723">
        <v>113129</v>
      </c>
      <c r="D6723" s="57">
        <v>45344</v>
      </c>
      <c r="E6723" s="84" t="str">
        <f>F6723&amp;"-"&amp;COUNTIF($F$2:F6723,F6723)</f>
        <v>ESAB-133</v>
      </c>
      <c r="F6723" s="84" t="str">
        <f t="shared" ref="F6723:F6786" si="219">LEFT(G6723,SEARCH(" ",G6723)-1)</f>
        <v>ESAB</v>
      </c>
      <c r="G6723" t="s">
        <v>8582</v>
      </c>
      <c r="H6723" s="62">
        <v>29799921000571</v>
      </c>
      <c r="I6723" t="s">
        <v>30</v>
      </c>
      <c r="J6723">
        <v>465</v>
      </c>
      <c r="K6723">
        <v>11694.75</v>
      </c>
    </row>
    <row r="6724" spans="1:11" x14ac:dyDescent="0.25">
      <c r="A6724" t="s">
        <v>5959</v>
      </c>
      <c r="B6724" t="str">
        <f>C6724&amp;"-"&amp;COUNTIF(C$2:C6724,C6724)</f>
        <v>113129-2</v>
      </c>
      <c r="C6724">
        <v>113129</v>
      </c>
      <c r="D6724" s="57">
        <v>45344</v>
      </c>
      <c r="E6724" s="84" t="str">
        <f>F6724&amp;"-"&amp;COUNTIF($F$2:F6724,F6724)</f>
        <v>ESAB-134</v>
      </c>
      <c r="F6724" s="84" t="str">
        <f t="shared" si="219"/>
        <v>ESAB</v>
      </c>
      <c r="G6724" t="s">
        <v>8582</v>
      </c>
      <c r="H6724" s="62">
        <v>29799921000571</v>
      </c>
      <c r="I6724" t="s">
        <v>30</v>
      </c>
      <c r="J6724">
        <v>1100</v>
      </c>
      <c r="K6724">
        <v>17248</v>
      </c>
    </row>
    <row r="6725" spans="1:11" x14ac:dyDescent="0.25">
      <c r="A6725" t="s">
        <v>6080</v>
      </c>
      <c r="B6725" t="str">
        <f>C6725&amp;"-"&amp;COUNTIF(C$2:C6725,C6725)</f>
        <v>4871-1</v>
      </c>
      <c r="C6725">
        <v>4871</v>
      </c>
      <c r="D6725" s="57">
        <v>45344</v>
      </c>
      <c r="E6725" s="84" t="str">
        <f>F6725&amp;"-"&amp;COUNTIF($F$2:F6725,F6725)</f>
        <v>JVM-1</v>
      </c>
      <c r="F6725" s="84" t="str">
        <f t="shared" si="219"/>
        <v>JVM</v>
      </c>
      <c r="G6725" t="s">
        <v>8633</v>
      </c>
      <c r="H6725" s="62">
        <v>23504631000143</v>
      </c>
      <c r="I6725" t="s">
        <v>869</v>
      </c>
      <c r="J6725">
        <v>2</v>
      </c>
      <c r="K6725">
        <v>260.44</v>
      </c>
    </row>
    <row r="6726" spans="1:11" x14ac:dyDescent="0.25">
      <c r="A6726" t="s">
        <v>6081</v>
      </c>
      <c r="B6726" t="str">
        <f>C6726&amp;"-"&amp;COUNTIF(C$2:C6726,C6726)</f>
        <v>4871-2</v>
      </c>
      <c r="C6726">
        <v>4871</v>
      </c>
      <c r="D6726" s="57">
        <v>45344</v>
      </c>
      <c r="E6726" s="84" t="str">
        <f>F6726&amp;"-"&amp;COUNTIF($F$2:F6726,F6726)</f>
        <v>JVM-2</v>
      </c>
      <c r="F6726" s="84" t="str">
        <f t="shared" si="219"/>
        <v>JVM</v>
      </c>
      <c r="G6726" t="s">
        <v>8633</v>
      </c>
      <c r="H6726" s="62">
        <v>23504631000143</v>
      </c>
      <c r="I6726" t="s">
        <v>869</v>
      </c>
      <c r="J6726">
        <v>2</v>
      </c>
      <c r="K6726">
        <v>387.04</v>
      </c>
    </row>
    <row r="6727" spans="1:11" x14ac:dyDescent="0.25">
      <c r="A6727" t="s">
        <v>6081</v>
      </c>
      <c r="B6727" t="str">
        <f>C6727&amp;"-"&amp;COUNTIF(C$2:C6727,C6727)</f>
        <v>4871-3</v>
      </c>
      <c r="C6727">
        <v>4871</v>
      </c>
      <c r="D6727" s="57">
        <v>45344</v>
      </c>
      <c r="E6727" s="84" t="str">
        <f>F6727&amp;"-"&amp;COUNTIF($F$2:F6727,F6727)</f>
        <v>JVM-3</v>
      </c>
      <c r="F6727" s="84" t="str">
        <f t="shared" si="219"/>
        <v>JVM</v>
      </c>
      <c r="G6727" t="s">
        <v>8633</v>
      </c>
      <c r="H6727" s="62">
        <v>23504631000143</v>
      </c>
      <c r="I6727" t="s">
        <v>869</v>
      </c>
      <c r="J6727">
        <v>8</v>
      </c>
      <c r="K6727">
        <v>273.36</v>
      </c>
    </row>
    <row r="6728" spans="1:11" x14ac:dyDescent="0.25">
      <c r="A6728" t="s">
        <v>6080</v>
      </c>
      <c r="B6728" t="str">
        <f>C6728&amp;"-"&amp;COUNTIF(C$2:C6728,C6728)</f>
        <v>4871-4</v>
      </c>
      <c r="C6728">
        <v>4871</v>
      </c>
      <c r="D6728" s="57">
        <v>45344</v>
      </c>
      <c r="E6728" s="84" t="str">
        <f>F6728&amp;"-"&amp;COUNTIF($F$2:F6728,F6728)</f>
        <v>JVM-4</v>
      </c>
      <c r="F6728" s="84" t="str">
        <f t="shared" si="219"/>
        <v>JVM</v>
      </c>
      <c r="G6728" t="s">
        <v>8633</v>
      </c>
      <c r="H6728" s="62">
        <v>23504631000143</v>
      </c>
      <c r="I6728" t="s">
        <v>869</v>
      </c>
      <c r="J6728">
        <v>1</v>
      </c>
      <c r="K6728">
        <v>93.11</v>
      </c>
    </row>
    <row r="6729" spans="1:11" x14ac:dyDescent="0.25">
      <c r="A6729" t="s">
        <v>6080</v>
      </c>
      <c r="B6729" t="str">
        <f>C6729&amp;"-"&amp;COUNTIF(C$2:C6729,C6729)</f>
        <v>4871-5</v>
      </c>
      <c r="C6729">
        <v>4871</v>
      </c>
      <c r="D6729" s="57">
        <v>45344</v>
      </c>
      <c r="E6729" s="84" t="str">
        <f>F6729&amp;"-"&amp;COUNTIF($F$2:F6729,F6729)</f>
        <v>JVM-5</v>
      </c>
      <c r="F6729" s="84" t="str">
        <f t="shared" si="219"/>
        <v>JVM</v>
      </c>
      <c r="G6729" t="s">
        <v>8633</v>
      </c>
      <c r="H6729" s="62">
        <v>23504631000143</v>
      </c>
      <c r="I6729" t="s">
        <v>869</v>
      </c>
      <c r="J6729">
        <v>1</v>
      </c>
      <c r="K6729">
        <v>3.27</v>
      </c>
    </row>
    <row r="6730" spans="1:11" x14ac:dyDescent="0.25">
      <c r="A6730" t="s">
        <v>6080</v>
      </c>
      <c r="B6730" t="str">
        <f>C6730&amp;"-"&amp;COUNTIF(C$2:C6730,C6730)</f>
        <v>4871-6</v>
      </c>
      <c r="C6730">
        <v>4871</v>
      </c>
      <c r="D6730" s="57">
        <v>45344</v>
      </c>
      <c r="E6730" s="84" t="str">
        <f>F6730&amp;"-"&amp;COUNTIF($F$2:F6730,F6730)</f>
        <v>JVM-6</v>
      </c>
      <c r="F6730" s="84" t="str">
        <f t="shared" si="219"/>
        <v>JVM</v>
      </c>
      <c r="G6730" t="s">
        <v>8633</v>
      </c>
      <c r="H6730" s="62">
        <v>23504631000143</v>
      </c>
      <c r="I6730" t="s">
        <v>869</v>
      </c>
      <c r="J6730">
        <v>1</v>
      </c>
      <c r="K6730">
        <v>179.22</v>
      </c>
    </row>
    <row r="6731" spans="1:11" x14ac:dyDescent="0.25">
      <c r="A6731" t="s">
        <v>6080</v>
      </c>
      <c r="B6731" t="str">
        <f>C6731&amp;"-"&amp;COUNTIF(C$2:C6731,C6731)</f>
        <v>4871-7</v>
      </c>
      <c r="C6731">
        <v>4871</v>
      </c>
      <c r="D6731" s="57">
        <v>45344</v>
      </c>
      <c r="E6731" s="84" t="str">
        <f>F6731&amp;"-"&amp;COUNTIF($F$2:F6731,F6731)</f>
        <v>JVM-7</v>
      </c>
      <c r="F6731" s="84" t="str">
        <f t="shared" si="219"/>
        <v>JVM</v>
      </c>
      <c r="G6731" t="s">
        <v>8633</v>
      </c>
      <c r="H6731" s="62">
        <v>23504631000143</v>
      </c>
      <c r="I6731" t="s">
        <v>869</v>
      </c>
      <c r="J6731">
        <v>2</v>
      </c>
      <c r="K6731">
        <v>61.54</v>
      </c>
    </row>
    <row r="6732" spans="1:11" x14ac:dyDescent="0.25">
      <c r="A6732" t="s">
        <v>6080</v>
      </c>
      <c r="B6732" t="str">
        <f>C6732&amp;"-"&amp;COUNTIF(C$2:C6732,C6732)</f>
        <v>4871-8</v>
      </c>
      <c r="C6732">
        <v>4871</v>
      </c>
      <c r="D6732" s="57">
        <v>45344</v>
      </c>
      <c r="E6732" s="84" t="str">
        <f>F6732&amp;"-"&amp;COUNTIF($F$2:F6732,F6732)</f>
        <v>JVM-8</v>
      </c>
      <c r="F6732" s="84" t="str">
        <f t="shared" si="219"/>
        <v>JVM</v>
      </c>
      <c r="G6732" t="s">
        <v>8633</v>
      </c>
      <c r="H6732" s="62">
        <v>23504631000143</v>
      </c>
      <c r="I6732" t="s">
        <v>869</v>
      </c>
      <c r="J6732">
        <v>1</v>
      </c>
      <c r="K6732">
        <v>162.82</v>
      </c>
    </row>
    <row r="6733" spans="1:11" x14ac:dyDescent="0.25">
      <c r="A6733" t="s">
        <v>6025</v>
      </c>
      <c r="B6733" t="str">
        <f>C6733&amp;"-"&amp;COUNTIF(C$2:C6733,C6733)</f>
        <v>228052-1</v>
      </c>
      <c r="C6733">
        <v>228052</v>
      </c>
      <c r="D6733" s="57">
        <v>45344</v>
      </c>
      <c r="E6733" s="84" t="str">
        <f>F6733&amp;"-"&amp;COUNTIF($F$2:F6733,F6733)</f>
        <v>TEADIT-810</v>
      </c>
      <c r="F6733" s="84" t="str">
        <f t="shared" si="219"/>
        <v>TEADIT</v>
      </c>
      <c r="G6733" t="s">
        <v>8594</v>
      </c>
      <c r="H6733" s="62">
        <v>62948658000187</v>
      </c>
      <c r="I6733" t="s">
        <v>869</v>
      </c>
      <c r="J6733">
        <v>3</v>
      </c>
      <c r="K6733">
        <v>37749.15</v>
      </c>
    </row>
    <row r="6734" spans="1:11" x14ac:dyDescent="0.25">
      <c r="A6734" t="s">
        <v>6082</v>
      </c>
      <c r="B6734" t="str">
        <f>C6734&amp;"-"&amp;COUNTIF(C$2:C6734,C6734)</f>
        <v>147190-1</v>
      </c>
      <c r="C6734">
        <v>147190</v>
      </c>
      <c r="D6734" s="57">
        <v>45344</v>
      </c>
      <c r="E6734" s="84" t="str">
        <f>F6734&amp;"-"&amp;COUNTIF($F$2:F6734,F6734)</f>
        <v>TUBOS-3</v>
      </c>
      <c r="F6734" s="84" t="str">
        <f t="shared" si="219"/>
        <v>TUBOS</v>
      </c>
      <c r="G6734" t="s">
        <v>8634</v>
      </c>
      <c r="H6734" s="62">
        <v>57424244000119</v>
      </c>
      <c r="I6734" t="s">
        <v>5984</v>
      </c>
      <c r="J6734">
        <v>6.33</v>
      </c>
      <c r="K6734">
        <v>2682.21</v>
      </c>
    </row>
    <row r="6735" spans="1:11" x14ac:dyDescent="0.25">
      <c r="A6735" t="s">
        <v>6083</v>
      </c>
      <c r="B6735" t="str">
        <f>C6735&amp;"-"&amp;COUNTIF(C$2:C6735,C6735)</f>
        <v>147190-2</v>
      </c>
      <c r="C6735">
        <v>147190</v>
      </c>
      <c r="D6735" s="57">
        <v>45344</v>
      </c>
      <c r="E6735" s="84" t="str">
        <f>F6735&amp;"-"&amp;COUNTIF($F$2:F6735,F6735)</f>
        <v>TUBOS-4</v>
      </c>
      <c r="F6735" s="84" t="str">
        <f t="shared" si="219"/>
        <v>TUBOS</v>
      </c>
      <c r="G6735" t="s">
        <v>8634</v>
      </c>
      <c r="H6735" s="62">
        <v>57424244000119</v>
      </c>
      <c r="I6735" t="s">
        <v>5984</v>
      </c>
      <c r="J6735">
        <v>6.48</v>
      </c>
      <c r="K6735">
        <v>1961.63</v>
      </c>
    </row>
    <row r="6736" spans="1:11" x14ac:dyDescent="0.25">
      <c r="A6736" t="s">
        <v>5979</v>
      </c>
      <c r="B6736" t="str">
        <f>C6736&amp;"-"&amp;COUNTIF(C$2:C6736,C6736)</f>
        <v>147190-3</v>
      </c>
      <c r="C6736">
        <v>147190</v>
      </c>
      <c r="D6736" s="57">
        <v>45344</v>
      </c>
      <c r="E6736" s="84" t="str">
        <f>F6736&amp;"-"&amp;COUNTIF($F$2:F6736,F6736)</f>
        <v>TUBOS-5</v>
      </c>
      <c r="F6736" s="84" t="str">
        <f t="shared" si="219"/>
        <v>TUBOS</v>
      </c>
      <c r="G6736" t="s">
        <v>8634</v>
      </c>
      <c r="H6736" s="62">
        <v>57424244000119</v>
      </c>
      <c r="I6736" t="s">
        <v>5984</v>
      </c>
      <c r="J6736">
        <v>6</v>
      </c>
      <c r="K6736">
        <v>3483.3</v>
      </c>
    </row>
    <row r="6737" spans="1:11" x14ac:dyDescent="0.25">
      <c r="A6737" t="s">
        <v>6060</v>
      </c>
      <c r="B6737" t="str">
        <f>C6737&amp;"-"&amp;COUNTIF(C$2:C6737,C6737)</f>
        <v>36401-1</v>
      </c>
      <c r="C6737">
        <v>36401</v>
      </c>
      <c r="D6737" s="57">
        <v>45345</v>
      </c>
      <c r="E6737" s="84" t="str">
        <f>F6737&amp;"-"&amp;COUNTIF($F$2:F6737,F6737)</f>
        <v>R-93</v>
      </c>
      <c r="F6737" s="84" t="str">
        <f t="shared" si="219"/>
        <v>R</v>
      </c>
      <c r="G6737" t="s">
        <v>8604</v>
      </c>
      <c r="H6737" s="62">
        <v>62821723000109</v>
      </c>
      <c r="I6737" t="s">
        <v>869</v>
      </c>
      <c r="J6737">
        <v>19666</v>
      </c>
      <c r="K6737">
        <v>9750.4</v>
      </c>
    </row>
    <row r="6738" spans="1:11" x14ac:dyDescent="0.25">
      <c r="A6738" t="s">
        <v>5978</v>
      </c>
      <c r="B6738" t="str">
        <f>C6738&amp;"-"&amp;COUNTIF(C$2:C6738,C6738)</f>
        <v>34611-1</v>
      </c>
      <c r="C6738">
        <v>34611</v>
      </c>
      <c r="D6738" s="57">
        <v>45345</v>
      </c>
      <c r="E6738" s="84" t="str">
        <f>F6738&amp;"-"&amp;COUNTIF($F$2:F6738,F6738)</f>
        <v>WK-359</v>
      </c>
      <c r="F6738" s="84" t="str">
        <f t="shared" si="219"/>
        <v>WK</v>
      </c>
      <c r="G6738" t="s">
        <v>8586</v>
      </c>
      <c r="H6738" s="62">
        <v>97434047000103</v>
      </c>
      <c r="I6738" t="s">
        <v>4726</v>
      </c>
      <c r="J6738">
        <v>3.72</v>
      </c>
      <c r="K6738">
        <v>1880.09</v>
      </c>
    </row>
    <row r="6739" spans="1:11" x14ac:dyDescent="0.25">
      <c r="A6739" t="s">
        <v>5978</v>
      </c>
      <c r="B6739" t="str">
        <f>C6739&amp;"-"&amp;COUNTIF(C$2:C6739,C6739)</f>
        <v>121785-1</v>
      </c>
      <c r="C6739">
        <v>121785</v>
      </c>
      <c r="D6739" s="57">
        <v>45349</v>
      </c>
      <c r="E6739" s="84" t="str">
        <f>F6739&amp;"-"&amp;COUNTIF($F$2:F6739,F6739)</f>
        <v>POLEODUTO-332</v>
      </c>
      <c r="F6739" s="84" t="str">
        <f t="shared" si="219"/>
        <v>POLEODUTO</v>
      </c>
      <c r="G6739" t="s">
        <v>8592</v>
      </c>
      <c r="H6739" s="62">
        <v>72797913000191</v>
      </c>
      <c r="I6739" t="s">
        <v>4726</v>
      </c>
      <c r="J6739">
        <v>2232</v>
      </c>
      <c r="K6739">
        <v>605407.68000000005</v>
      </c>
    </row>
    <row r="6740" spans="1:11" x14ac:dyDescent="0.25">
      <c r="A6740" t="s">
        <v>6004</v>
      </c>
      <c r="B6740" t="str">
        <f>C6740&amp;"-"&amp;COUNTIF(C$2:C6740,C6740)</f>
        <v>4091-1</v>
      </c>
      <c r="C6740">
        <v>4091</v>
      </c>
      <c r="D6740" s="57">
        <v>45350</v>
      </c>
      <c r="E6740" s="84" t="str">
        <f>F6740&amp;"-"&amp;COUNTIF($F$2:F6740,F6740)</f>
        <v>CIL-342</v>
      </c>
      <c r="F6740" s="84" t="str">
        <f t="shared" si="219"/>
        <v>CIL</v>
      </c>
      <c r="G6740" t="s">
        <v>8610</v>
      </c>
      <c r="H6740" s="62">
        <v>97533434000199</v>
      </c>
      <c r="I6740" t="s">
        <v>869</v>
      </c>
      <c r="J6740">
        <v>1</v>
      </c>
      <c r="K6740">
        <v>660</v>
      </c>
    </row>
    <row r="6741" spans="1:11" x14ac:dyDescent="0.25">
      <c r="A6741" t="s">
        <v>6004</v>
      </c>
      <c r="B6741" t="str">
        <f>C6741&amp;"-"&amp;COUNTIF(C$2:C6741,C6741)</f>
        <v>4091-2</v>
      </c>
      <c r="C6741">
        <v>4091</v>
      </c>
      <c r="D6741" s="57">
        <v>45350</v>
      </c>
      <c r="E6741" s="84" t="str">
        <f>F6741&amp;"-"&amp;COUNTIF($F$2:F6741,F6741)</f>
        <v>CIL-343</v>
      </c>
      <c r="F6741" s="84" t="str">
        <f t="shared" si="219"/>
        <v>CIL</v>
      </c>
      <c r="G6741" t="s">
        <v>8610</v>
      </c>
      <c r="H6741" s="62">
        <v>97533434000199</v>
      </c>
      <c r="I6741" t="s">
        <v>869</v>
      </c>
      <c r="J6741">
        <v>4</v>
      </c>
      <c r="K6741">
        <v>16840</v>
      </c>
    </row>
    <row r="6742" spans="1:11" x14ac:dyDescent="0.25">
      <c r="A6742" t="s">
        <v>6049</v>
      </c>
      <c r="B6742" t="str">
        <f>C6742&amp;"-"&amp;COUNTIF(C$2:C6742,C6742)</f>
        <v>21028-1</v>
      </c>
      <c r="C6742">
        <v>21028</v>
      </c>
      <c r="D6742" s="57">
        <v>45350</v>
      </c>
      <c r="E6742" s="84" t="str">
        <f>F6742&amp;"-"&amp;COUNTIF($F$2:F6742,F6742)</f>
        <v>MARANGONI-8</v>
      </c>
      <c r="F6742" s="84" t="str">
        <f t="shared" si="219"/>
        <v>MARANGONI</v>
      </c>
      <c r="G6742" t="s">
        <v>8618</v>
      </c>
      <c r="H6742" s="62">
        <v>11352758000105</v>
      </c>
      <c r="I6742" t="s">
        <v>4726</v>
      </c>
      <c r="J6742">
        <v>26.05</v>
      </c>
      <c r="K6742">
        <v>22664.28</v>
      </c>
    </row>
    <row r="6743" spans="1:11" x14ac:dyDescent="0.25">
      <c r="A6743" t="s">
        <v>6049</v>
      </c>
      <c r="B6743" t="str">
        <f>C6743&amp;"-"&amp;COUNTIF(C$2:C6743,C6743)</f>
        <v>21029-1</v>
      </c>
      <c r="C6743">
        <v>21029</v>
      </c>
      <c r="D6743" s="57">
        <v>45350</v>
      </c>
      <c r="E6743" s="84" t="str">
        <f>F6743&amp;"-"&amp;COUNTIF($F$2:F6743,F6743)</f>
        <v>MARANGONI-9</v>
      </c>
      <c r="F6743" s="84" t="str">
        <f t="shared" si="219"/>
        <v>MARANGONI</v>
      </c>
      <c r="G6743" t="s">
        <v>8618</v>
      </c>
      <c r="H6743" s="62">
        <v>11352758000105</v>
      </c>
      <c r="I6743" t="s">
        <v>4726</v>
      </c>
      <c r="J6743">
        <v>19.28</v>
      </c>
      <c r="K6743">
        <v>16774.18</v>
      </c>
    </row>
    <row r="6744" spans="1:11" x14ac:dyDescent="0.25">
      <c r="A6744" t="s">
        <v>6049</v>
      </c>
      <c r="B6744" t="str">
        <f>C6744&amp;"-"&amp;COUNTIF(C$2:C6744,C6744)</f>
        <v>21031-1</v>
      </c>
      <c r="C6744">
        <v>21031</v>
      </c>
      <c r="D6744" s="57">
        <v>45350</v>
      </c>
      <c r="E6744" s="84" t="str">
        <f>F6744&amp;"-"&amp;COUNTIF($F$2:F6744,F6744)</f>
        <v>MARANGONI-10</v>
      </c>
      <c r="F6744" s="84" t="str">
        <f t="shared" si="219"/>
        <v>MARANGONI</v>
      </c>
      <c r="G6744" t="s">
        <v>8618</v>
      </c>
      <c r="H6744" s="62">
        <v>11352758000105</v>
      </c>
      <c r="I6744" t="s">
        <v>4726</v>
      </c>
      <c r="J6744">
        <v>30.8</v>
      </c>
      <c r="K6744">
        <v>26796.93</v>
      </c>
    </row>
    <row r="6745" spans="1:11" x14ac:dyDescent="0.25">
      <c r="A6745" t="s">
        <v>6049</v>
      </c>
      <c r="B6745" t="str">
        <f>C6745&amp;"-"&amp;COUNTIF(C$2:C6745,C6745)</f>
        <v>21032-1</v>
      </c>
      <c r="C6745">
        <v>21032</v>
      </c>
      <c r="D6745" s="57">
        <v>45350</v>
      </c>
      <c r="E6745" s="84" t="str">
        <f>F6745&amp;"-"&amp;COUNTIF($F$2:F6745,F6745)</f>
        <v>MARANGONI-11</v>
      </c>
      <c r="F6745" s="84" t="str">
        <f t="shared" si="219"/>
        <v>MARANGONI</v>
      </c>
      <c r="G6745" t="s">
        <v>8618</v>
      </c>
      <c r="H6745" s="62">
        <v>11352758000105</v>
      </c>
      <c r="I6745" t="s">
        <v>4726</v>
      </c>
      <c r="J6745">
        <v>273.95999999999998</v>
      </c>
      <c r="K6745">
        <v>238353.42</v>
      </c>
    </row>
    <row r="6746" spans="1:11" x14ac:dyDescent="0.25">
      <c r="A6746" t="s">
        <v>6032</v>
      </c>
      <c r="B6746" t="str">
        <f>C6746&amp;"-"&amp;COUNTIF(C$2:C6746,C6746)</f>
        <v>782-1</v>
      </c>
      <c r="C6746">
        <v>782</v>
      </c>
      <c r="D6746" s="57">
        <v>45350</v>
      </c>
      <c r="E6746" s="84" t="str">
        <f>F6746&amp;"-"&amp;COUNTIF($F$2:F6746,F6746)</f>
        <v>UNICABOS-1</v>
      </c>
      <c r="F6746" s="84" t="str">
        <f t="shared" si="219"/>
        <v>UNICABOS</v>
      </c>
      <c r="G6746" t="s">
        <v>8635</v>
      </c>
      <c r="H6746" s="62">
        <v>39875101000141</v>
      </c>
      <c r="I6746" t="s">
        <v>5984</v>
      </c>
      <c r="J6746">
        <v>200</v>
      </c>
      <c r="K6746">
        <v>8730</v>
      </c>
    </row>
    <row r="6747" spans="1:11" x14ac:dyDescent="0.25">
      <c r="A6747" t="s">
        <v>6032</v>
      </c>
      <c r="B6747" t="str">
        <f>C6747&amp;"-"&amp;COUNTIF(C$2:C6747,C6747)</f>
        <v>782-2</v>
      </c>
      <c r="C6747">
        <v>782</v>
      </c>
      <c r="D6747" s="57">
        <v>45350</v>
      </c>
      <c r="E6747" s="84" t="str">
        <f>F6747&amp;"-"&amp;COUNTIF($F$2:F6747,F6747)</f>
        <v>UNICABOS-2</v>
      </c>
      <c r="F6747" s="84" t="str">
        <f t="shared" si="219"/>
        <v>UNICABOS</v>
      </c>
      <c r="G6747" t="s">
        <v>8635</v>
      </c>
      <c r="H6747" s="62">
        <v>39875101000141</v>
      </c>
      <c r="I6747" t="s">
        <v>5984</v>
      </c>
      <c r="J6747">
        <v>300</v>
      </c>
      <c r="K6747">
        <v>5385</v>
      </c>
    </row>
    <row r="6748" spans="1:11" x14ac:dyDescent="0.25">
      <c r="A6748" t="s">
        <v>6032</v>
      </c>
      <c r="B6748" t="str">
        <f>C6748&amp;"-"&amp;COUNTIF(C$2:C6748,C6748)</f>
        <v>782-3</v>
      </c>
      <c r="C6748">
        <v>782</v>
      </c>
      <c r="D6748" s="57">
        <v>45350</v>
      </c>
      <c r="E6748" s="84" t="str">
        <f>F6748&amp;"-"&amp;COUNTIF($F$2:F6748,F6748)</f>
        <v>UNICABOS-3</v>
      </c>
      <c r="F6748" s="84" t="str">
        <f t="shared" si="219"/>
        <v>UNICABOS</v>
      </c>
      <c r="G6748" t="s">
        <v>8635</v>
      </c>
      <c r="H6748" s="62">
        <v>39875101000141</v>
      </c>
      <c r="I6748" t="s">
        <v>5984</v>
      </c>
      <c r="J6748">
        <v>355</v>
      </c>
      <c r="K6748">
        <v>8264.4</v>
      </c>
    </row>
    <row r="6749" spans="1:11" x14ac:dyDescent="0.25">
      <c r="A6749" t="s">
        <v>6032</v>
      </c>
      <c r="B6749" t="str">
        <f>C6749&amp;"-"&amp;COUNTIF(C$2:C6749,C6749)</f>
        <v>782-4</v>
      </c>
      <c r="C6749">
        <v>782</v>
      </c>
      <c r="D6749" s="57">
        <v>45350</v>
      </c>
      <c r="E6749" s="84" t="str">
        <f>F6749&amp;"-"&amp;COUNTIF($F$2:F6749,F6749)</f>
        <v>UNICABOS-4</v>
      </c>
      <c r="F6749" s="84" t="str">
        <f t="shared" si="219"/>
        <v>UNICABOS</v>
      </c>
      <c r="G6749" t="s">
        <v>8635</v>
      </c>
      <c r="H6749" s="62">
        <v>39875101000141</v>
      </c>
      <c r="I6749" t="s">
        <v>5984</v>
      </c>
      <c r="J6749">
        <v>206</v>
      </c>
      <c r="K6749">
        <v>2997.3</v>
      </c>
    </row>
    <row r="6750" spans="1:11" x14ac:dyDescent="0.25">
      <c r="A6750" t="s">
        <v>6032</v>
      </c>
      <c r="B6750" t="str">
        <f>C6750&amp;"-"&amp;COUNTIF(C$2:C6750,C6750)</f>
        <v>782-5</v>
      </c>
      <c r="C6750">
        <v>782</v>
      </c>
      <c r="D6750" s="57">
        <v>45350</v>
      </c>
      <c r="E6750" s="84" t="str">
        <f>F6750&amp;"-"&amp;COUNTIF($F$2:F6750,F6750)</f>
        <v>UNICABOS-5</v>
      </c>
      <c r="F6750" s="84" t="str">
        <f t="shared" si="219"/>
        <v>UNICABOS</v>
      </c>
      <c r="G6750" t="s">
        <v>8635</v>
      </c>
      <c r="H6750" s="62">
        <v>39875101000141</v>
      </c>
      <c r="I6750" t="s">
        <v>5984</v>
      </c>
      <c r="J6750">
        <v>206</v>
      </c>
      <c r="K6750">
        <v>6495.18</v>
      </c>
    </row>
    <row r="6751" spans="1:11" x14ac:dyDescent="0.25">
      <c r="A6751" t="s">
        <v>6032</v>
      </c>
      <c r="B6751" t="str">
        <f>C6751&amp;"-"&amp;COUNTIF(C$2:C6751,C6751)</f>
        <v>782-6</v>
      </c>
      <c r="C6751">
        <v>782</v>
      </c>
      <c r="D6751" s="57">
        <v>45350</v>
      </c>
      <c r="E6751" s="84" t="str">
        <f>F6751&amp;"-"&amp;COUNTIF($F$2:F6751,F6751)</f>
        <v>UNICABOS-6</v>
      </c>
      <c r="F6751" s="84" t="str">
        <f t="shared" si="219"/>
        <v>UNICABOS</v>
      </c>
      <c r="G6751" t="s">
        <v>8635</v>
      </c>
      <c r="H6751" s="62">
        <v>39875101000141</v>
      </c>
      <c r="I6751" t="s">
        <v>5984</v>
      </c>
      <c r="J6751">
        <v>200</v>
      </c>
      <c r="K6751">
        <v>4462</v>
      </c>
    </row>
    <row r="6752" spans="1:11" x14ac:dyDescent="0.25">
      <c r="A6752" t="s">
        <v>6032</v>
      </c>
      <c r="B6752" t="str">
        <f>C6752&amp;"-"&amp;COUNTIF(C$2:C6752,C6752)</f>
        <v>782-7</v>
      </c>
      <c r="C6752">
        <v>782</v>
      </c>
      <c r="D6752" s="57">
        <v>45350</v>
      </c>
      <c r="E6752" s="84" t="str">
        <f>F6752&amp;"-"&amp;COUNTIF($F$2:F6752,F6752)</f>
        <v>UNICABOS-7</v>
      </c>
      <c r="F6752" s="84" t="str">
        <f t="shared" si="219"/>
        <v>UNICABOS</v>
      </c>
      <c r="G6752" t="s">
        <v>8635</v>
      </c>
      <c r="H6752" s="62">
        <v>39875101000141</v>
      </c>
      <c r="I6752" t="s">
        <v>5984</v>
      </c>
      <c r="J6752">
        <v>669</v>
      </c>
      <c r="K6752">
        <v>9733.9500000000007</v>
      </c>
    </row>
    <row r="6753" spans="1:11" x14ac:dyDescent="0.25">
      <c r="A6753" t="s">
        <v>6032</v>
      </c>
      <c r="B6753" t="str">
        <f>C6753&amp;"-"&amp;COUNTIF(C$2:C6753,C6753)</f>
        <v>782-8</v>
      </c>
      <c r="C6753">
        <v>782</v>
      </c>
      <c r="D6753" s="57">
        <v>45350</v>
      </c>
      <c r="E6753" s="84" t="str">
        <f>F6753&amp;"-"&amp;COUNTIF($F$2:F6753,F6753)</f>
        <v>UNICABOS-8</v>
      </c>
      <c r="F6753" s="84" t="str">
        <f t="shared" si="219"/>
        <v>UNICABOS</v>
      </c>
      <c r="G6753" t="s">
        <v>8635</v>
      </c>
      <c r="H6753" s="62">
        <v>39875101000141</v>
      </c>
      <c r="I6753" t="s">
        <v>5984</v>
      </c>
      <c r="J6753">
        <v>270</v>
      </c>
      <c r="K6753">
        <v>4846.5</v>
      </c>
    </row>
    <row r="6754" spans="1:11" x14ac:dyDescent="0.25">
      <c r="A6754" t="s">
        <v>6032</v>
      </c>
      <c r="B6754" t="str">
        <f>C6754&amp;"-"&amp;COUNTIF(C$2:C6754,C6754)</f>
        <v>782-9</v>
      </c>
      <c r="C6754">
        <v>782</v>
      </c>
      <c r="D6754" s="57">
        <v>45350</v>
      </c>
      <c r="E6754" s="84" t="str">
        <f>F6754&amp;"-"&amp;COUNTIF($F$2:F6754,F6754)</f>
        <v>UNICABOS-9</v>
      </c>
      <c r="F6754" s="84" t="str">
        <f t="shared" si="219"/>
        <v>UNICABOS</v>
      </c>
      <c r="G6754" t="s">
        <v>8635</v>
      </c>
      <c r="H6754" s="62">
        <v>39875101000141</v>
      </c>
      <c r="I6754" t="s">
        <v>5984</v>
      </c>
      <c r="J6754">
        <v>200</v>
      </c>
      <c r="K6754">
        <v>8730</v>
      </c>
    </row>
    <row r="6755" spans="1:11" x14ac:dyDescent="0.25">
      <c r="A6755" t="s">
        <v>6038</v>
      </c>
      <c r="B6755" t="str">
        <f>C6755&amp;"-"&amp;COUNTIF(C$2:C6755,C6755)</f>
        <v>34704-1</v>
      </c>
      <c r="C6755">
        <v>34704</v>
      </c>
      <c r="D6755" s="57">
        <v>45350</v>
      </c>
      <c r="E6755" s="84" t="str">
        <f>F6755&amp;"-"&amp;COUNTIF($F$2:F6755,F6755)</f>
        <v>WK-360</v>
      </c>
      <c r="F6755" s="84" t="str">
        <f t="shared" si="219"/>
        <v>WK</v>
      </c>
      <c r="G6755" t="s">
        <v>8586</v>
      </c>
      <c r="H6755" s="62">
        <v>97434047000103</v>
      </c>
      <c r="I6755" t="s">
        <v>869</v>
      </c>
      <c r="J6755">
        <v>14</v>
      </c>
      <c r="K6755">
        <v>12208.42</v>
      </c>
    </row>
    <row r="6756" spans="1:11" x14ac:dyDescent="0.25">
      <c r="A6756" t="s">
        <v>6017</v>
      </c>
      <c r="B6756" t="str">
        <f>C6756&amp;"-"&amp;COUNTIF(C$2:C6756,C6756)</f>
        <v>34704-2</v>
      </c>
      <c r="C6756">
        <v>34704</v>
      </c>
      <c r="D6756" s="57">
        <v>45350</v>
      </c>
      <c r="E6756" s="84" t="str">
        <f>F6756&amp;"-"&amp;COUNTIF($F$2:F6756,F6756)</f>
        <v>WK-361</v>
      </c>
      <c r="F6756" s="84" t="str">
        <f t="shared" si="219"/>
        <v>WK</v>
      </c>
      <c r="G6756" t="s">
        <v>8586</v>
      </c>
      <c r="H6756" s="62">
        <v>97434047000103</v>
      </c>
      <c r="I6756" t="s">
        <v>869</v>
      </c>
      <c r="J6756">
        <v>85</v>
      </c>
      <c r="K6756">
        <v>23663.15</v>
      </c>
    </row>
    <row r="6757" spans="1:11" x14ac:dyDescent="0.25">
      <c r="A6757" t="s">
        <v>6017</v>
      </c>
      <c r="B6757" t="str">
        <f>C6757&amp;"-"&amp;COUNTIF(C$2:C6757,C6757)</f>
        <v>34704-3</v>
      </c>
      <c r="C6757">
        <v>34704</v>
      </c>
      <c r="D6757" s="57">
        <v>45350</v>
      </c>
      <c r="E6757" s="84" t="str">
        <f>F6757&amp;"-"&amp;COUNTIF($F$2:F6757,F6757)</f>
        <v>WK-362</v>
      </c>
      <c r="F6757" s="84" t="str">
        <f t="shared" si="219"/>
        <v>WK</v>
      </c>
      <c r="G6757" t="s">
        <v>8586</v>
      </c>
      <c r="H6757" s="62">
        <v>97434047000103</v>
      </c>
      <c r="I6757" t="s">
        <v>869</v>
      </c>
      <c r="J6757">
        <v>45</v>
      </c>
      <c r="K6757">
        <v>9690.2999999999993</v>
      </c>
    </row>
    <row r="6758" spans="1:11" x14ac:dyDescent="0.25">
      <c r="A6758" t="s">
        <v>6017</v>
      </c>
      <c r="B6758" t="str">
        <f>C6758&amp;"-"&amp;COUNTIF(C$2:C6758,C6758)</f>
        <v>34704-4</v>
      </c>
      <c r="C6758">
        <v>34704</v>
      </c>
      <c r="D6758" s="57">
        <v>45350</v>
      </c>
      <c r="E6758" s="84" t="str">
        <f>F6758&amp;"-"&amp;COUNTIF($F$2:F6758,F6758)</f>
        <v>WK-363</v>
      </c>
      <c r="F6758" s="84" t="str">
        <f t="shared" si="219"/>
        <v>WK</v>
      </c>
      <c r="G6758" t="s">
        <v>8586</v>
      </c>
      <c r="H6758" s="62">
        <v>97434047000103</v>
      </c>
      <c r="I6758" t="s">
        <v>869</v>
      </c>
      <c r="J6758">
        <v>90</v>
      </c>
      <c r="K6758">
        <v>22174.2</v>
      </c>
    </row>
    <row r="6759" spans="1:11" x14ac:dyDescent="0.25">
      <c r="A6759" t="s">
        <v>6057</v>
      </c>
      <c r="B6759" t="str">
        <f>C6759&amp;"-"&amp;COUNTIF(C$2:C6759,C6759)</f>
        <v>250045-1</v>
      </c>
      <c r="C6759">
        <v>250045</v>
      </c>
      <c r="D6759" s="57">
        <v>45351</v>
      </c>
      <c r="E6759" s="84" t="str">
        <f>F6759&amp;"-"&amp;COUNTIF($F$2:F6759,F6759)</f>
        <v>ACO-15</v>
      </c>
      <c r="F6759" s="84" t="str">
        <f t="shared" si="219"/>
        <v>ACO</v>
      </c>
      <c r="G6759" t="s">
        <v>8591</v>
      </c>
      <c r="H6759" s="62">
        <v>33150053000733</v>
      </c>
      <c r="I6759" t="s">
        <v>869</v>
      </c>
      <c r="J6759">
        <v>78</v>
      </c>
      <c r="K6759">
        <v>68301.48</v>
      </c>
    </row>
    <row r="6760" spans="1:11" x14ac:dyDescent="0.25">
      <c r="A6760" t="s">
        <v>6016</v>
      </c>
      <c r="B6760" t="str">
        <f>C6760&amp;"-"&amp;COUNTIF(C$2:C6760,C6760)</f>
        <v>250045-2</v>
      </c>
      <c r="C6760">
        <v>250045</v>
      </c>
      <c r="D6760" s="57">
        <v>45351</v>
      </c>
      <c r="E6760" s="84" t="str">
        <f>F6760&amp;"-"&amp;COUNTIF($F$2:F6760,F6760)</f>
        <v>ACO-16</v>
      </c>
      <c r="F6760" s="84" t="str">
        <f t="shared" si="219"/>
        <v>ACO</v>
      </c>
      <c r="G6760" t="s">
        <v>8591</v>
      </c>
      <c r="H6760" s="62">
        <v>33150053000733</v>
      </c>
      <c r="I6760" t="s">
        <v>869</v>
      </c>
      <c r="J6760">
        <v>18</v>
      </c>
      <c r="K6760">
        <v>56873.34</v>
      </c>
    </row>
    <row r="6761" spans="1:11" x14ac:dyDescent="0.25">
      <c r="A6761" t="s">
        <v>5960</v>
      </c>
      <c r="B6761" t="str">
        <f>C6761&amp;"-"&amp;COUNTIF(C$2:C6761,C6761)</f>
        <v>250045-3</v>
      </c>
      <c r="C6761">
        <v>250045</v>
      </c>
      <c r="D6761" s="57">
        <v>45351</v>
      </c>
      <c r="E6761" s="84" t="str">
        <f>F6761&amp;"-"&amp;COUNTIF($F$2:F6761,F6761)</f>
        <v>ACO-17</v>
      </c>
      <c r="F6761" s="84" t="str">
        <f t="shared" si="219"/>
        <v>ACO</v>
      </c>
      <c r="G6761" t="s">
        <v>8591</v>
      </c>
      <c r="H6761" s="62">
        <v>33150053000733</v>
      </c>
      <c r="I6761" t="s">
        <v>5984</v>
      </c>
      <c r="J6761">
        <v>18</v>
      </c>
      <c r="K6761">
        <v>368.28</v>
      </c>
    </row>
    <row r="6762" spans="1:11" x14ac:dyDescent="0.25">
      <c r="A6762" t="s">
        <v>5991</v>
      </c>
      <c r="B6762" t="str">
        <f>C6762&amp;"-"&amp;COUNTIF(C$2:C6762,C6762)</f>
        <v>707036-1</v>
      </c>
      <c r="C6762">
        <v>707036</v>
      </c>
      <c r="D6762" s="57">
        <v>45351</v>
      </c>
      <c r="E6762" s="84" t="str">
        <f>F6762&amp;"-"&amp;COUNTIF($F$2:F6762,F6762)</f>
        <v>ACOTUBO-105</v>
      </c>
      <c r="F6762" s="84" t="str">
        <f t="shared" si="219"/>
        <v>ACOTUBO</v>
      </c>
      <c r="G6762" t="s">
        <v>8587</v>
      </c>
      <c r="H6762" s="62">
        <v>43919968000129</v>
      </c>
      <c r="I6762" t="s">
        <v>5984</v>
      </c>
      <c r="J6762">
        <v>11.85</v>
      </c>
      <c r="K6762">
        <v>8435.7800000000007</v>
      </c>
    </row>
    <row r="6763" spans="1:11" x14ac:dyDescent="0.25">
      <c r="A6763" t="s">
        <v>6054</v>
      </c>
      <c r="B6763" t="str">
        <f>C6763&amp;"-"&amp;COUNTIF(C$2:C6763,C6763)</f>
        <v>2373-1</v>
      </c>
      <c r="C6763">
        <v>2373</v>
      </c>
      <c r="D6763" s="57">
        <v>45351</v>
      </c>
      <c r="E6763" s="84" t="str">
        <f>F6763&amp;"-"&amp;COUNTIF($F$2:F6763,F6763)</f>
        <v>CRAS-5</v>
      </c>
      <c r="F6763" s="84" t="str">
        <f t="shared" si="219"/>
        <v>CRAS</v>
      </c>
      <c r="G6763" t="s">
        <v>8621</v>
      </c>
      <c r="H6763" s="62">
        <v>14777639000192</v>
      </c>
      <c r="I6763" t="s">
        <v>869</v>
      </c>
      <c r="J6763">
        <v>8</v>
      </c>
      <c r="K6763">
        <v>3359.2</v>
      </c>
    </row>
    <row r="6764" spans="1:11" x14ac:dyDescent="0.25">
      <c r="A6764" t="s">
        <v>6054</v>
      </c>
      <c r="B6764" t="str">
        <f>C6764&amp;"-"&amp;COUNTIF(C$2:C6764,C6764)</f>
        <v>2373-2</v>
      </c>
      <c r="C6764">
        <v>2373</v>
      </c>
      <c r="D6764" s="57">
        <v>45351</v>
      </c>
      <c r="E6764" s="84" t="str">
        <f>F6764&amp;"-"&amp;COUNTIF($F$2:F6764,F6764)</f>
        <v>CRAS-6</v>
      </c>
      <c r="F6764" s="84" t="str">
        <f t="shared" si="219"/>
        <v>CRAS</v>
      </c>
      <c r="G6764" t="s">
        <v>8621</v>
      </c>
      <c r="H6764" s="62">
        <v>14777639000192</v>
      </c>
      <c r="I6764" t="s">
        <v>869</v>
      </c>
      <c r="J6764">
        <v>148</v>
      </c>
      <c r="K6764">
        <v>48401.919999999998</v>
      </c>
    </row>
    <row r="6765" spans="1:11" x14ac:dyDescent="0.25">
      <c r="A6765" t="s">
        <v>6054</v>
      </c>
      <c r="B6765" t="str">
        <f>C6765&amp;"-"&amp;COUNTIF(C$2:C6765,C6765)</f>
        <v>2373-3</v>
      </c>
      <c r="C6765">
        <v>2373</v>
      </c>
      <c r="D6765" s="57">
        <v>45351</v>
      </c>
      <c r="E6765" s="84" t="str">
        <f>F6765&amp;"-"&amp;COUNTIF($F$2:F6765,F6765)</f>
        <v>CRAS-7</v>
      </c>
      <c r="F6765" s="84" t="str">
        <f t="shared" si="219"/>
        <v>CRAS</v>
      </c>
      <c r="G6765" t="s">
        <v>8621</v>
      </c>
      <c r="H6765" s="62">
        <v>14777639000192</v>
      </c>
      <c r="I6765" t="s">
        <v>869</v>
      </c>
      <c r="J6765">
        <v>15</v>
      </c>
      <c r="K6765">
        <v>6322.05</v>
      </c>
    </row>
    <row r="6766" spans="1:11" x14ac:dyDescent="0.25">
      <c r="A6766" t="s">
        <v>6054</v>
      </c>
      <c r="B6766" t="str">
        <f>C6766&amp;"-"&amp;COUNTIF(C$2:C6766,C6766)</f>
        <v>2373-4</v>
      </c>
      <c r="C6766">
        <v>2373</v>
      </c>
      <c r="D6766" s="57">
        <v>45351</v>
      </c>
      <c r="E6766" s="84" t="str">
        <f>F6766&amp;"-"&amp;COUNTIF($F$2:F6766,F6766)</f>
        <v>CRAS-8</v>
      </c>
      <c r="F6766" s="84" t="str">
        <f t="shared" si="219"/>
        <v>CRAS</v>
      </c>
      <c r="G6766" t="s">
        <v>8621</v>
      </c>
      <c r="H6766" s="62">
        <v>14777639000192</v>
      </c>
      <c r="I6766" t="s">
        <v>869</v>
      </c>
      <c r="J6766">
        <v>2</v>
      </c>
      <c r="K6766">
        <v>3472.84</v>
      </c>
    </row>
    <row r="6767" spans="1:11" x14ac:dyDescent="0.25">
      <c r="A6767" t="s">
        <v>6054</v>
      </c>
      <c r="B6767" t="str">
        <f>C6767&amp;"-"&amp;COUNTIF(C$2:C6767,C6767)</f>
        <v>2373-5</v>
      </c>
      <c r="C6767">
        <v>2373</v>
      </c>
      <c r="D6767" s="57">
        <v>45351</v>
      </c>
      <c r="E6767" s="84" t="str">
        <f>F6767&amp;"-"&amp;COUNTIF($F$2:F6767,F6767)</f>
        <v>CRAS-9</v>
      </c>
      <c r="F6767" s="84" t="str">
        <f t="shared" si="219"/>
        <v>CRAS</v>
      </c>
      <c r="G6767" t="s">
        <v>8621</v>
      </c>
      <c r="H6767" s="62">
        <v>14777639000192</v>
      </c>
      <c r="I6767" t="s">
        <v>869</v>
      </c>
      <c r="J6767">
        <v>95</v>
      </c>
      <c r="K6767">
        <v>28221.65</v>
      </c>
    </row>
    <row r="6768" spans="1:11" x14ac:dyDescent="0.25">
      <c r="A6768" t="s">
        <v>6054</v>
      </c>
      <c r="B6768" t="str">
        <f>C6768&amp;"-"&amp;COUNTIF(C$2:C6768,C6768)</f>
        <v>2373-6</v>
      </c>
      <c r="C6768">
        <v>2373</v>
      </c>
      <c r="D6768" s="57">
        <v>45351</v>
      </c>
      <c r="E6768" s="84" t="str">
        <f>F6768&amp;"-"&amp;COUNTIF($F$2:F6768,F6768)</f>
        <v>CRAS-10</v>
      </c>
      <c r="F6768" s="84" t="str">
        <f t="shared" si="219"/>
        <v>CRAS</v>
      </c>
      <c r="G6768" t="s">
        <v>8621</v>
      </c>
      <c r="H6768" s="62">
        <v>14777639000192</v>
      </c>
      <c r="I6768" t="s">
        <v>869</v>
      </c>
      <c r="J6768">
        <v>90</v>
      </c>
      <c r="K6768">
        <v>16066.8</v>
      </c>
    </row>
    <row r="6769" spans="1:11" x14ac:dyDescent="0.25">
      <c r="A6769" t="s">
        <v>6055</v>
      </c>
      <c r="B6769" t="str">
        <f>C6769&amp;"-"&amp;COUNTIF(C$2:C6769,C6769)</f>
        <v>2373-7</v>
      </c>
      <c r="C6769">
        <v>2373</v>
      </c>
      <c r="D6769" s="57">
        <v>45351</v>
      </c>
      <c r="E6769" s="84" t="str">
        <f>F6769&amp;"-"&amp;COUNTIF($F$2:F6769,F6769)</f>
        <v>CRAS-11</v>
      </c>
      <c r="F6769" s="84" t="str">
        <f t="shared" si="219"/>
        <v>CRAS</v>
      </c>
      <c r="G6769" t="s">
        <v>8621</v>
      </c>
      <c r="H6769" s="62">
        <v>14777639000192</v>
      </c>
      <c r="I6769" t="s">
        <v>869</v>
      </c>
      <c r="J6769">
        <v>10</v>
      </c>
      <c r="K6769">
        <v>343.4</v>
      </c>
    </row>
    <row r="6770" spans="1:11" x14ac:dyDescent="0.25">
      <c r="A6770" t="s">
        <v>6055</v>
      </c>
      <c r="B6770" t="str">
        <f>C6770&amp;"-"&amp;COUNTIF(C$2:C6770,C6770)</f>
        <v>2373-8</v>
      </c>
      <c r="C6770">
        <v>2373</v>
      </c>
      <c r="D6770" s="57">
        <v>45351</v>
      </c>
      <c r="E6770" s="84" t="str">
        <f>F6770&amp;"-"&amp;COUNTIF($F$2:F6770,F6770)</f>
        <v>CRAS-12</v>
      </c>
      <c r="F6770" s="84" t="str">
        <f t="shared" si="219"/>
        <v>CRAS</v>
      </c>
      <c r="G6770" t="s">
        <v>8621</v>
      </c>
      <c r="H6770" s="62">
        <v>14777639000192</v>
      </c>
      <c r="I6770" t="s">
        <v>869</v>
      </c>
      <c r="J6770">
        <v>2</v>
      </c>
      <c r="K6770">
        <v>35.96</v>
      </c>
    </row>
    <row r="6771" spans="1:11" x14ac:dyDescent="0.25">
      <c r="A6771" t="s">
        <v>6055</v>
      </c>
      <c r="B6771" t="str">
        <f>C6771&amp;"-"&amp;COUNTIF(C$2:C6771,C6771)</f>
        <v>2373-9</v>
      </c>
      <c r="C6771">
        <v>2373</v>
      </c>
      <c r="D6771" s="57">
        <v>45351</v>
      </c>
      <c r="E6771" s="84" t="str">
        <f>F6771&amp;"-"&amp;COUNTIF($F$2:F6771,F6771)</f>
        <v>CRAS-13</v>
      </c>
      <c r="F6771" s="84" t="str">
        <f t="shared" si="219"/>
        <v>CRAS</v>
      </c>
      <c r="G6771" t="s">
        <v>8621</v>
      </c>
      <c r="H6771" s="62">
        <v>14777639000192</v>
      </c>
      <c r="I6771" t="s">
        <v>869</v>
      </c>
      <c r="J6771">
        <v>148</v>
      </c>
      <c r="K6771">
        <v>2661.78</v>
      </c>
    </row>
    <row r="6772" spans="1:11" x14ac:dyDescent="0.25">
      <c r="A6772" t="s">
        <v>6055</v>
      </c>
      <c r="B6772" t="str">
        <f>C6772&amp;"-"&amp;COUNTIF(C$2:C6772,C6772)</f>
        <v>2373-10</v>
      </c>
      <c r="C6772">
        <v>2373</v>
      </c>
      <c r="D6772" s="57">
        <v>45351</v>
      </c>
      <c r="E6772" s="84" t="str">
        <f>F6772&amp;"-"&amp;COUNTIF($F$2:F6772,F6772)</f>
        <v>CRAS-14</v>
      </c>
      <c r="F6772" s="84" t="str">
        <f t="shared" si="219"/>
        <v>CRAS</v>
      </c>
      <c r="G6772" t="s">
        <v>8621</v>
      </c>
      <c r="H6772" s="62">
        <v>14777639000192</v>
      </c>
      <c r="I6772" t="s">
        <v>869</v>
      </c>
      <c r="J6772">
        <v>95</v>
      </c>
      <c r="K6772">
        <v>1708.58</v>
      </c>
    </row>
    <row r="6773" spans="1:11" x14ac:dyDescent="0.25">
      <c r="A6773" t="s">
        <v>6055</v>
      </c>
      <c r="B6773" t="str">
        <f>C6773&amp;"-"&amp;COUNTIF(C$2:C6773,C6773)</f>
        <v>2373-11</v>
      </c>
      <c r="C6773">
        <v>2373</v>
      </c>
      <c r="D6773" s="57">
        <v>45351</v>
      </c>
      <c r="E6773" s="84" t="str">
        <f>F6773&amp;"-"&amp;COUNTIF($F$2:F6773,F6773)</f>
        <v>CRAS-15</v>
      </c>
      <c r="F6773" s="84" t="str">
        <f t="shared" si="219"/>
        <v>CRAS</v>
      </c>
      <c r="G6773" t="s">
        <v>8621</v>
      </c>
      <c r="H6773" s="62">
        <v>14777639000192</v>
      </c>
      <c r="I6773" t="s">
        <v>869</v>
      </c>
      <c r="J6773">
        <v>15</v>
      </c>
      <c r="K6773">
        <v>269.77999999999997</v>
      </c>
    </row>
    <row r="6774" spans="1:11" x14ac:dyDescent="0.25">
      <c r="A6774" t="s">
        <v>6055</v>
      </c>
      <c r="B6774" t="str">
        <f>C6774&amp;"-"&amp;COUNTIF(C$2:C6774,C6774)</f>
        <v>2373-12</v>
      </c>
      <c r="C6774">
        <v>2373</v>
      </c>
      <c r="D6774" s="57">
        <v>45351</v>
      </c>
      <c r="E6774" s="84" t="str">
        <f>F6774&amp;"-"&amp;COUNTIF($F$2:F6774,F6774)</f>
        <v>CRAS-16</v>
      </c>
      <c r="F6774" s="84" t="str">
        <f t="shared" si="219"/>
        <v>CRAS</v>
      </c>
      <c r="G6774" t="s">
        <v>8621</v>
      </c>
      <c r="H6774" s="62">
        <v>14777639000192</v>
      </c>
      <c r="I6774" t="s">
        <v>869</v>
      </c>
      <c r="J6774">
        <v>3</v>
      </c>
      <c r="K6774">
        <v>172.53</v>
      </c>
    </row>
    <row r="6775" spans="1:11" x14ac:dyDescent="0.25">
      <c r="A6775" t="s">
        <v>6055</v>
      </c>
      <c r="B6775" t="str">
        <f>C6775&amp;"-"&amp;COUNTIF(C$2:C6775,C6775)</f>
        <v>2373-13</v>
      </c>
      <c r="C6775">
        <v>2373</v>
      </c>
      <c r="D6775" s="57">
        <v>45351</v>
      </c>
      <c r="E6775" s="84" t="str">
        <f>F6775&amp;"-"&amp;COUNTIF($F$2:F6775,F6775)</f>
        <v>CRAS-17</v>
      </c>
      <c r="F6775" s="84" t="str">
        <f t="shared" si="219"/>
        <v>CRAS</v>
      </c>
      <c r="G6775" t="s">
        <v>8621</v>
      </c>
      <c r="H6775" s="62">
        <v>14777639000192</v>
      </c>
      <c r="I6775" t="s">
        <v>869</v>
      </c>
      <c r="J6775">
        <v>2</v>
      </c>
      <c r="K6775">
        <v>197.32</v>
      </c>
    </row>
    <row r="6776" spans="1:11" x14ac:dyDescent="0.25">
      <c r="A6776" t="s">
        <v>6055</v>
      </c>
      <c r="B6776" t="str">
        <f>C6776&amp;"-"&amp;COUNTIF(C$2:C6776,C6776)</f>
        <v>2373-14</v>
      </c>
      <c r="C6776">
        <v>2373</v>
      </c>
      <c r="D6776" s="57">
        <v>45351</v>
      </c>
      <c r="E6776" s="84" t="str">
        <f>F6776&amp;"-"&amp;COUNTIF($F$2:F6776,F6776)</f>
        <v>CRAS-18</v>
      </c>
      <c r="F6776" s="84" t="str">
        <f t="shared" si="219"/>
        <v>CRAS</v>
      </c>
      <c r="G6776" t="s">
        <v>8621</v>
      </c>
      <c r="H6776" s="62">
        <v>14777639000192</v>
      </c>
      <c r="I6776" t="s">
        <v>869</v>
      </c>
      <c r="J6776">
        <v>2</v>
      </c>
      <c r="K6776">
        <v>229.4</v>
      </c>
    </row>
    <row r="6777" spans="1:11" x14ac:dyDescent="0.25">
      <c r="A6777" t="s">
        <v>5968</v>
      </c>
      <c r="B6777" t="str">
        <f>C6777&amp;"-"&amp;COUNTIF(C$2:C6777,C6777)</f>
        <v>77061-1</v>
      </c>
      <c r="C6777">
        <v>77061</v>
      </c>
      <c r="D6777" s="57">
        <v>45351</v>
      </c>
      <c r="E6777" s="84" t="str">
        <f>F6777&amp;"-"&amp;COUNTIF($F$2:F6777,F6777)</f>
        <v>JOTUN-201</v>
      </c>
      <c r="F6777" s="84" t="str">
        <f t="shared" si="219"/>
        <v>JOTUN</v>
      </c>
      <c r="G6777" t="s">
        <v>8585</v>
      </c>
      <c r="H6777" s="62">
        <v>2907585000404</v>
      </c>
      <c r="I6777" t="s">
        <v>869</v>
      </c>
      <c r="J6777">
        <v>130</v>
      </c>
      <c r="K6777">
        <v>83259.539999999994</v>
      </c>
    </row>
    <row r="6778" spans="1:11" x14ac:dyDescent="0.25">
      <c r="A6778" t="s">
        <v>5968</v>
      </c>
      <c r="B6778" t="str">
        <f>C6778&amp;"-"&amp;COUNTIF(C$2:C6778,C6778)</f>
        <v>77061-2</v>
      </c>
      <c r="C6778">
        <v>77061</v>
      </c>
      <c r="D6778" s="57">
        <v>45351</v>
      </c>
      <c r="E6778" s="84" t="str">
        <f>F6778&amp;"-"&amp;COUNTIF($F$2:F6778,F6778)</f>
        <v>JOTUN-202</v>
      </c>
      <c r="F6778" s="84" t="str">
        <f t="shared" si="219"/>
        <v>JOTUN</v>
      </c>
      <c r="G6778" t="s">
        <v>8585</v>
      </c>
      <c r="H6778" s="62">
        <v>2907585000404</v>
      </c>
      <c r="I6778" t="s">
        <v>869</v>
      </c>
      <c r="J6778">
        <v>175</v>
      </c>
      <c r="K6778">
        <v>29887.200000000001</v>
      </c>
    </row>
    <row r="6779" spans="1:11" x14ac:dyDescent="0.25">
      <c r="A6779" t="s">
        <v>5968</v>
      </c>
      <c r="B6779" t="str">
        <f>C6779&amp;"-"&amp;COUNTIF(C$2:C6779,C6779)</f>
        <v>77061-3</v>
      </c>
      <c r="C6779">
        <v>77061</v>
      </c>
      <c r="D6779" s="57">
        <v>45351</v>
      </c>
      <c r="E6779" s="84" t="str">
        <f>F6779&amp;"-"&amp;COUNTIF($F$2:F6779,F6779)</f>
        <v>JOTUN-203</v>
      </c>
      <c r="F6779" s="84" t="str">
        <f t="shared" si="219"/>
        <v>JOTUN</v>
      </c>
      <c r="G6779" t="s">
        <v>8585</v>
      </c>
      <c r="H6779" s="62">
        <v>2907585000404</v>
      </c>
      <c r="I6779" t="s">
        <v>869</v>
      </c>
      <c r="J6779">
        <v>100</v>
      </c>
      <c r="K6779">
        <v>47472</v>
      </c>
    </row>
    <row r="6780" spans="1:11" x14ac:dyDescent="0.25">
      <c r="A6780" t="s">
        <v>5968</v>
      </c>
      <c r="B6780" t="str">
        <f>C6780&amp;"-"&amp;COUNTIF(C$2:C6780,C6780)</f>
        <v>77061-4</v>
      </c>
      <c r="C6780">
        <v>77061</v>
      </c>
      <c r="D6780" s="57">
        <v>45351</v>
      </c>
      <c r="E6780" s="84" t="str">
        <f>F6780&amp;"-"&amp;COUNTIF($F$2:F6780,F6780)</f>
        <v>JOTUN-204</v>
      </c>
      <c r="F6780" s="84" t="str">
        <f t="shared" si="219"/>
        <v>JOTUN</v>
      </c>
      <c r="G6780" t="s">
        <v>8585</v>
      </c>
      <c r="H6780" s="62">
        <v>2907585000404</v>
      </c>
      <c r="I6780" t="s">
        <v>869</v>
      </c>
      <c r="J6780">
        <v>100</v>
      </c>
      <c r="K6780">
        <v>9608</v>
      </c>
    </row>
    <row r="6781" spans="1:11" x14ac:dyDescent="0.25">
      <c r="A6781" t="s">
        <v>5968</v>
      </c>
      <c r="B6781" t="str">
        <f>C6781&amp;"-"&amp;COUNTIF(C$2:C6781,C6781)</f>
        <v>77061-5</v>
      </c>
      <c r="C6781">
        <v>77061</v>
      </c>
      <c r="D6781" s="57">
        <v>45351</v>
      </c>
      <c r="E6781" s="84" t="str">
        <f>F6781&amp;"-"&amp;COUNTIF($F$2:F6781,F6781)</f>
        <v>JOTUN-205</v>
      </c>
      <c r="F6781" s="84" t="str">
        <f t="shared" si="219"/>
        <v>JOTUN</v>
      </c>
      <c r="G6781" t="s">
        <v>8585</v>
      </c>
      <c r="H6781" s="62">
        <v>2907585000404</v>
      </c>
      <c r="I6781" t="s">
        <v>869</v>
      </c>
      <c r="J6781">
        <v>20</v>
      </c>
      <c r="K6781">
        <v>9997.68</v>
      </c>
    </row>
    <row r="6782" spans="1:11" x14ac:dyDescent="0.25">
      <c r="A6782" t="s">
        <v>5972</v>
      </c>
      <c r="B6782" t="str">
        <f>C6782&amp;"-"&amp;COUNTIF(C$2:C6782,C6782)</f>
        <v>77061-6</v>
      </c>
      <c r="C6782">
        <v>77061</v>
      </c>
      <c r="D6782" s="57">
        <v>45351</v>
      </c>
      <c r="E6782" s="84" t="str">
        <f>F6782&amp;"-"&amp;COUNTIF($F$2:F6782,F6782)</f>
        <v>JOTUN-206</v>
      </c>
      <c r="F6782" s="84" t="str">
        <f t="shared" si="219"/>
        <v>JOTUN</v>
      </c>
      <c r="G6782" t="s">
        <v>8585</v>
      </c>
      <c r="H6782" s="62">
        <v>2907585000404</v>
      </c>
      <c r="I6782" t="s">
        <v>869</v>
      </c>
      <c r="J6782">
        <v>20</v>
      </c>
      <c r="K6782">
        <v>323.60000000000002</v>
      </c>
    </row>
    <row r="6783" spans="1:11" x14ac:dyDescent="0.25">
      <c r="A6783" t="s">
        <v>5971</v>
      </c>
      <c r="B6783" t="str">
        <f>C6783&amp;"-"&amp;COUNTIF(C$2:C6783,C6783)</f>
        <v>77061-7</v>
      </c>
      <c r="C6783">
        <v>77061</v>
      </c>
      <c r="D6783" s="57">
        <v>45351</v>
      </c>
      <c r="E6783" s="84" t="str">
        <f>F6783&amp;"-"&amp;COUNTIF($F$2:F6783,F6783)</f>
        <v>JOTUN-207</v>
      </c>
      <c r="F6783" s="84" t="str">
        <f t="shared" si="219"/>
        <v>JOTUN</v>
      </c>
      <c r="G6783" t="s">
        <v>8585</v>
      </c>
      <c r="H6783" s="62">
        <v>2907585000404</v>
      </c>
      <c r="I6783" t="s">
        <v>869</v>
      </c>
      <c r="J6783">
        <v>20</v>
      </c>
      <c r="K6783">
        <v>227.2</v>
      </c>
    </row>
    <row r="6784" spans="1:11" x14ac:dyDescent="0.25">
      <c r="A6784" t="s">
        <v>6004</v>
      </c>
      <c r="B6784" t="str">
        <f>C6784&amp;"-"&amp;COUNTIF(C$2:C6784,C6784)</f>
        <v>228497-1</v>
      </c>
      <c r="C6784">
        <v>228497</v>
      </c>
      <c r="D6784" s="57">
        <v>45351</v>
      </c>
      <c r="E6784" s="84" t="str">
        <f>F6784&amp;"-"&amp;COUNTIF($F$2:F6784,F6784)</f>
        <v>TEADIT-811</v>
      </c>
      <c r="F6784" s="84" t="str">
        <f t="shared" si="219"/>
        <v>TEADIT</v>
      </c>
      <c r="G6784" t="s">
        <v>8594</v>
      </c>
      <c r="H6784" s="62">
        <v>62948658000187</v>
      </c>
      <c r="I6784" t="s">
        <v>869</v>
      </c>
      <c r="J6784">
        <v>1</v>
      </c>
      <c r="K6784">
        <v>1431.13</v>
      </c>
    </row>
    <row r="6785" spans="1:11" x14ac:dyDescent="0.25">
      <c r="A6785" t="s">
        <v>6004</v>
      </c>
      <c r="B6785" t="str">
        <f>C6785&amp;"-"&amp;COUNTIF(C$2:C6785,C6785)</f>
        <v>228499-1</v>
      </c>
      <c r="C6785">
        <v>228499</v>
      </c>
      <c r="D6785" s="57">
        <v>45351</v>
      </c>
      <c r="E6785" s="84" t="str">
        <f>F6785&amp;"-"&amp;COUNTIF($F$2:F6785,F6785)</f>
        <v>TEADIT-812</v>
      </c>
      <c r="F6785" s="84" t="str">
        <f t="shared" si="219"/>
        <v>TEADIT</v>
      </c>
      <c r="G6785" t="s">
        <v>8594</v>
      </c>
      <c r="H6785" s="62">
        <v>62948658000187</v>
      </c>
      <c r="I6785" t="s">
        <v>869</v>
      </c>
      <c r="J6785">
        <v>15</v>
      </c>
      <c r="K6785">
        <v>24249</v>
      </c>
    </row>
    <row r="6786" spans="1:11" x14ac:dyDescent="0.25">
      <c r="A6786" t="s">
        <v>6024</v>
      </c>
      <c r="B6786" t="str">
        <f>C6786&amp;"-"&amp;COUNTIF(C$2:C6786,C6786)</f>
        <v>228522-1</v>
      </c>
      <c r="C6786">
        <v>228522</v>
      </c>
      <c r="D6786" s="57">
        <v>45351</v>
      </c>
      <c r="E6786" s="84" t="str">
        <f>F6786&amp;"-"&amp;COUNTIF($F$2:F6786,F6786)</f>
        <v>TEADIT-813</v>
      </c>
      <c r="F6786" s="84" t="str">
        <f t="shared" si="219"/>
        <v>TEADIT</v>
      </c>
      <c r="G6786" t="s">
        <v>8594</v>
      </c>
      <c r="H6786" s="62">
        <v>62948658000187</v>
      </c>
      <c r="I6786" t="s">
        <v>869</v>
      </c>
      <c r="J6786">
        <v>24</v>
      </c>
      <c r="K6786">
        <v>110875.2</v>
      </c>
    </row>
    <row r="6787" spans="1:11" x14ac:dyDescent="0.25">
      <c r="A6787" t="s">
        <v>6044</v>
      </c>
      <c r="B6787" t="str">
        <f>C6787&amp;"-"&amp;COUNTIF(C$2:C6787,C6787)</f>
        <v>62175-1</v>
      </c>
      <c r="C6787">
        <v>62175</v>
      </c>
      <c r="D6787" s="57">
        <v>45352</v>
      </c>
      <c r="E6787" s="84" t="str">
        <f>F6787&amp;"-"&amp;COUNTIF($F$2:F6787,F6787)</f>
        <v>ARMACELL-3</v>
      </c>
      <c r="F6787" s="84" t="str">
        <f t="shared" ref="F6787:F6850" si="220">LEFT(G6787,SEARCH(" ",G6787)-1)</f>
        <v>ARMACELL</v>
      </c>
      <c r="G6787" t="s">
        <v>8614</v>
      </c>
      <c r="H6787" s="62">
        <v>4425862000540</v>
      </c>
      <c r="I6787" t="s">
        <v>4726</v>
      </c>
      <c r="J6787">
        <v>3315</v>
      </c>
      <c r="K6787">
        <v>634325.25</v>
      </c>
    </row>
    <row r="6788" spans="1:11" x14ac:dyDescent="0.25">
      <c r="A6788" t="s">
        <v>6044</v>
      </c>
      <c r="B6788" t="str">
        <f>C6788&amp;"-"&amp;COUNTIF(C$2:C6788,C6788)</f>
        <v>62175-2</v>
      </c>
      <c r="C6788">
        <v>62175</v>
      </c>
      <c r="D6788" s="57">
        <v>45352</v>
      </c>
      <c r="E6788" s="84" t="str">
        <f>F6788&amp;"-"&amp;COUNTIF($F$2:F6788,F6788)</f>
        <v>ARMACELL-4</v>
      </c>
      <c r="F6788" s="84" t="str">
        <f t="shared" si="220"/>
        <v>ARMACELL</v>
      </c>
      <c r="G6788" t="s">
        <v>8614</v>
      </c>
      <c r="H6788" s="62">
        <v>4425862000540</v>
      </c>
      <c r="I6788" t="s">
        <v>4726</v>
      </c>
      <c r="J6788">
        <v>60</v>
      </c>
      <c r="K6788">
        <v>22210.799999999999</v>
      </c>
    </row>
    <row r="6789" spans="1:11" x14ac:dyDescent="0.25">
      <c r="A6789" t="s">
        <v>6044</v>
      </c>
      <c r="B6789" t="str">
        <f>C6789&amp;"-"&amp;COUNTIF(C$2:C6789,C6789)</f>
        <v>62179-1</v>
      </c>
      <c r="C6789">
        <v>62179</v>
      </c>
      <c r="D6789" s="57">
        <v>45352</v>
      </c>
      <c r="E6789" s="84" t="str">
        <f>F6789&amp;"-"&amp;COUNTIF($F$2:F6789,F6789)</f>
        <v>ARMACELL-5</v>
      </c>
      <c r="F6789" s="84" t="str">
        <f t="shared" si="220"/>
        <v>ARMACELL</v>
      </c>
      <c r="G6789" t="s">
        <v>8614</v>
      </c>
      <c r="H6789" s="62">
        <v>4425862000540</v>
      </c>
      <c r="I6789" t="s">
        <v>4726</v>
      </c>
      <c r="J6789">
        <v>1267.5</v>
      </c>
      <c r="K6789">
        <v>202381.73</v>
      </c>
    </row>
    <row r="6790" spans="1:11" x14ac:dyDescent="0.25">
      <c r="A6790" t="s">
        <v>6002</v>
      </c>
      <c r="B6790" t="str">
        <f>C6790&amp;"-"&amp;COUNTIF(C$2:C6790,C6790)</f>
        <v>426-1</v>
      </c>
      <c r="C6790">
        <v>426</v>
      </c>
      <c r="D6790" s="57">
        <v>45352</v>
      </c>
      <c r="E6790" s="84" t="str">
        <f>F6790&amp;"-"&amp;COUNTIF($F$2:F6790,F6790)</f>
        <v>ENIGMA-16</v>
      </c>
      <c r="F6790" s="84" t="str">
        <f t="shared" si="220"/>
        <v>ENIGMA</v>
      </c>
      <c r="G6790" t="s">
        <v>8595</v>
      </c>
      <c r="H6790" s="62">
        <v>10371253000125</v>
      </c>
      <c r="I6790" t="s">
        <v>30</v>
      </c>
      <c r="J6790">
        <v>12960</v>
      </c>
      <c r="K6790">
        <v>374544</v>
      </c>
    </row>
    <row r="6791" spans="1:11" x14ac:dyDescent="0.25">
      <c r="A6791" t="s">
        <v>6030</v>
      </c>
      <c r="B6791" t="str">
        <f>C6791&amp;"-"&amp;COUNTIF(C$2:C6791,C6791)</f>
        <v>37054-1</v>
      </c>
      <c r="C6791">
        <v>37054</v>
      </c>
      <c r="D6791" s="57">
        <v>45352</v>
      </c>
      <c r="E6791" s="84" t="str">
        <f>F6791&amp;"-"&amp;COUNTIF($F$2:F6791,F6791)</f>
        <v>R-94</v>
      </c>
      <c r="F6791" s="84" t="str">
        <f t="shared" si="220"/>
        <v>R</v>
      </c>
      <c r="G6791" t="s">
        <v>8604</v>
      </c>
      <c r="H6791" s="62">
        <v>62821723000109</v>
      </c>
      <c r="I6791" t="s">
        <v>869</v>
      </c>
      <c r="J6791">
        <v>16</v>
      </c>
      <c r="K6791">
        <v>100.8</v>
      </c>
    </row>
    <row r="6792" spans="1:11" x14ac:dyDescent="0.25">
      <c r="A6792" t="s">
        <v>6026</v>
      </c>
      <c r="B6792" t="str">
        <f>C6792&amp;"-"&amp;COUNTIF(C$2:C6792,C6792)</f>
        <v>37054-2</v>
      </c>
      <c r="C6792">
        <v>37054</v>
      </c>
      <c r="D6792" s="57">
        <v>45352</v>
      </c>
      <c r="E6792" s="84" t="str">
        <f>F6792&amp;"-"&amp;COUNTIF($F$2:F6792,F6792)</f>
        <v>R-95</v>
      </c>
      <c r="F6792" s="84" t="str">
        <f t="shared" si="220"/>
        <v>R</v>
      </c>
      <c r="G6792" t="s">
        <v>8604</v>
      </c>
      <c r="H6792" s="62">
        <v>62821723000109</v>
      </c>
      <c r="I6792" t="s">
        <v>869</v>
      </c>
      <c r="J6792">
        <v>8</v>
      </c>
      <c r="K6792">
        <v>57.09</v>
      </c>
    </row>
    <row r="6793" spans="1:11" x14ac:dyDescent="0.25">
      <c r="A6793" t="s">
        <v>6030</v>
      </c>
      <c r="B6793" t="str">
        <f>C6793&amp;"-"&amp;COUNTIF(C$2:C6793,C6793)</f>
        <v>37054-3</v>
      </c>
      <c r="C6793">
        <v>37054</v>
      </c>
      <c r="D6793" s="57">
        <v>45352</v>
      </c>
      <c r="E6793" s="84" t="str">
        <f>F6793&amp;"-"&amp;COUNTIF($F$2:F6793,F6793)</f>
        <v>R-96</v>
      </c>
      <c r="F6793" s="84" t="str">
        <f t="shared" si="220"/>
        <v>R</v>
      </c>
      <c r="G6793" t="s">
        <v>8604</v>
      </c>
      <c r="H6793" s="62">
        <v>62821723000109</v>
      </c>
      <c r="I6793" t="s">
        <v>869</v>
      </c>
      <c r="J6793">
        <v>4</v>
      </c>
      <c r="K6793">
        <v>29.13</v>
      </c>
    </row>
    <row r="6794" spans="1:11" x14ac:dyDescent="0.25">
      <c r="A6794" t="s">
        <v>6030</v>
      </c>
      <c r="B6794" t="str">
        <f>C6794&amp;"-"&amp;COUNTIF(C$2:C6794,C6794)</f>
        <v>37054-4</v>
      </c>
      <c r="C6794">
        <v>37054</v>
      </c>
      <c r="D6794" s="57">
        <v>45352</v>
      </c>
      <c r="E6794" s="84" t="str">
        <f>F6794&amp;"-"&amp;COUNTIF($F$2:F6794,F6794)</f>
        <v>R-97</v>
      </c>
      <c r="F6794" s="84" t="str">
        <f t="shared" si="220"/>
        <v>R</v>
      </c>
      <c r="G6794" t="s">
        <v>8604</v>
      </c>
      <c r="H6794" s="62">
        <v>62821723000109</v>
      </c>
      <c r="I6794" t="s">
        <v>869</v>
      </c>
      <c r="J6794">
        <v>4</v>
      </c>
      <c r="K6794">
        <v>29.13</v>
      </c>
    </row>
    <row r="6795" spans="1:11" x14ac:dyDescent="0.25">
      <c r="A6795" t="s">
        <v>6030</v>
      </c>
      <c r="B6795" t="str">
        <f>C6795&amp;"-"&amp;COUNTIF(C$2:C6795,C6795)</f>
        <v>37054-5</v>
      </c>
      <c r="C6795">
        <v>37054</v>
      </c>
      <c r="D6795" s="57">
        <v>45352</v>
      </c>
      <c r="E6795" s="84" t="str">
        <f>F6795&amp;"-"&amp;COUNTIF($F$2:F6795,F6795)</f>
        <v>R-98</v>
      </c>
      <c r="F6795" s="84" t="str">
        <f t="shared" si="220"/>
        <v>R</v>
      </c>
      <c r="G6795" t="s">
        <v>8604</v>
      </c>
      <c r="H6795" s="62">
        <v>62821723000109</v>
      </c>
      <c r="I6795" t="s">
        <v>869</v>
      </c>
      <c r="J6795">
        <v>28</v>
      </c>
      <c r="K6795">
        <v>567.28</v>
      </c>
    </row>
    <row r="6796" spans="1:11" x14ac:dyDescent="0.25">
      <c r="A6796" t="s">
        <v>6030</v>
      </c>
      <c r="B6796" t="str">
        <f>C6796&amp;"-"&amp;COUNTIF(C$2:C6796,C6796)</f>
        <v>37054-6</v>
      </c>
      <c r="C6796">
        <v>37054</v>
      </c>
      <c r="D6796" s="57">
        <v>45352</v>
      </c>
      <c r="E6796" s="84" t="str">
        <f>F6796&amp;"-"&amp;COUNTIF($F$2:F6796,F6796)</f>
        <v>R-99</v>
      </c>
      <c r="F6796" s="84" t="str">
        <f t="shared" si="220"/>
        <v>R</v>
      </c>
      <c r="G6796" t="s">
        <v>8604</v>
      </c>
      <c r="H6796" s="62">
        <v>62821723000109</v>
      </c>
      <c r="I6796" t="s">
        <v>869</v>
      </c>
      <c r="J6796">
        <v>12</v>
      </c>
      <c r="K6796">
        <v>153.12</v>
      </c>
    </row>
    <row r="6797" spans="1:11" x14ac:dyDescent="0.25">
      <c r="A6797" t="s">
        <v>6030</v>
      </c>
      <c r="B6797" t="str">
        <f>C6797&amp;"-"&amp;COUNTIF(C$2:C6797,C6797)</f>
        <v>37054-7</v>
      </c>
      <c r="C6797">
        <v>37054</v>
      </c>
      <c r="D6797" s="57">
        <v>45352</v>
      </c>
      <c r="E6797" s="84" t="str">
        <f>F6797&amp;"-"&amp;COUNTIF($F$2:F6797,F6797)</f>
        <v>R-100</v>
      </c>
      <c r="F6797" s="84" t="str">
        <f t="shared" si="220"/>
        <v>R</v>
      </c>
      <c r="G6797" t="s">
        <v>8604</v>
      </c>
      <c r="H6797" s="62">
        <v>62821723000109</v>
      </c>
      <c r="I6797" t="s">
        <v>869</v>
      </c>
      <c r="J6797">
        <v>20</v>
      </c>
      <c r="K6797">
        <v>134.97</v>
      </c>
    </row>
    <row r="6798" spans="1:11" x14ac:dyDescent="0.25">
      <c r="A6798" t="s">
        <v>6030</v>
      </c>
      <c r="B6798" t="str">
        <f>C6798&amp;"-"&amp;COUNTIF(C$2:C6798,C6798)</f>
        <v>37054-8</v>
      </c>
      <c r="C6798">
        <v>37054</v>
      </c>
      <c r="D6798" s="57">
        <v>45352</v>
      </c>
      <c r="E6798" s="84" t="str">
        <f>F6798&amp;"-"&amp;COUNTIF($F$2:F6798,F6798)</f>
        <v>R-101</v>
      </c>
      <c r="F6798" s="84" t="str">
        <f t="shared" si="220"/>
        <v>R</v>
      </c>
      <c r="G6798" t="s">
        <v>8604</v>
      </c>
      <c r="H6798" s="62">
        <v>62821723000109</v>
      </c>
      <c r="I6798" t="s">
        <v>869</v>
      </c>
      <c r="J6798">
        <v>4</v>
      </c>
      <c r="K6798">
        <v>28.52</v>
      </c>
    </row>
    <row r="6799" spans="1:11" x14ac:dyDescent="0.25">
      <c r="A6799" t="s">
        <v>6030</v>
      </c>
      <c r="B6799" t="str">
        <f>C6799&amp;"-"&amp;COUNTIF(C$2:C6799,C6799)</f>
        <v>37054-9</v>
      </c>
      <c r="C6799">
        <v>37054</v>
      </c>
      <c r="D6799" s="57">
        <v>45352</v>
      </c>
      <c r="E6799" s="84" t="str">
        <f>F6799&amp;"-"&amp;COUNTIF($F$2:F6799,F6799)</f>
        <v>R-102</v>
      </c>
      <c r="F6799" s="84" t="str">
        <f t="shared" si="220"/>
        <v>R</v>
      </c>
      <c r="G6799" t="s">
        <v>8604</v>
      </c>
      <c r="H6799" s="62">
        <v>62821723000109</v>
      </c>
      <c r="I6799" t="s">
        <v>869</v>
      </c>
      <c r="J6799">
        <v>16</v>
      </c>
      <c r="K6799">
        <v>1031.8399999999999</v>
      </c>
    </row>
    <row r="6800" spans="1:11" x14ac:dyDescent="0.25">
      <c r="A6800" t="s">
        <v>6030</v>
      </c>
      <c r="B6800" t="str">
        <f>C6800&amp;"-"&amp;COUNTIF(C$2:C6800,C6800)</f>
        <v>37054-10</v>
      </c>
      <c r="C6800">
        <v>37054</v>
      </c>
      <c r="D6800" s="57">
        <v>45352</v>
      </c>
      <c r="E6800" s="84" t="str">
        <f>F6800&amp;"-"&amp;COUNTIF($F$2:F6800,F6800)</f>
        <v>R-103</v>
      </c>
      <c r="F6800" s="84" t="str">
        <f t="shared" si="220"/>
        <v>R</v>
      </c>
      <c r="G6800" t="s">
        <v>8604</v>
      </c>
      <c r="H6800" s="62">
        <v>62821723000109</v>
      </c>
      <c r="I6800" t="s">
        <v>869</v>
      </c>
      <c r="J6800">
        <v>12</v>
      </c>
      <c r="K6800">
        <v>102.17</v>
      </c>
    </row>
    <row r="6801" spans="1:11" x14ac:dyDescent="0.25">
      <c r="A6801" t="s">
        <v>6030</v>
      </c>
      <c r="B6801" t="str">
        <f>C6801&amp;"-"&amp;COUNTIF(C$2:C6801,C6801)</f>
        <v>37054-11</v>
      </c>
      <c r="C6801">
        <v>37054</v>
      </c>
      <c r="D6801" s="57">
        <v>45352</v>
      </c>
      <c r="E6801" s="84" t="str">
        <f>F6801&amp;"-"&amp;COUNTIF($F$2:F6801,F6801)</f>
        <v>R-104</v>
      </c>
      <c r="F6801" s="84" t="str">
        <f t="shared" si="220"/>
        <v>R</v>
      </c>
      <c r="G6801" t="s">
        <v>8604</v>
      </c>
      <c r="H6801" s="62">
        <v>62821723000109</v>
      </c>
      <c r="I6801" t="s">
        <v>869</v>
      </c>
      <c r="J6801">
        <v>4</v>
      </c>
      <c r="K6801">
        <v>33.96</v>
      </c>
    </row>
    <row r="6802" spans="1:11" x14ac:dyDescent="0.25">
      <c r="A6802" t="s">
        <v>6030</v>
      </c>
      <c r="B6802" t="str">
        <f>C6802&amp;"-"&amp;COUNTIF(C$2:C6802,C6802)</f>
        <v>37054-12</v>
      </c>
      <c r="C6802">
        <v>37054</v>
      </c>
      <c r="D6802" s="57">
        <v>45352</v>
      </c>
      <c r="E6802" s="84" t="str">
        <f>F6802&amp;"-"&amp;COUNTIF($F$2:F6802,F6802)</f>
        <v>R-105</v>
      </c>
      <c r="F6802" s="84" t="str">
        <f t="shared" si="220"/>
        <v>R</v>
      </c>
      <c r="G6802" t="s">
        <v>8604</v>
      </c>
      <c r="H6802" s="62">
        <v>62821723000109</v>
      </c>
      <c r="I6802" t="s">
        <v>869</v>
      </c>
      <c r="J6802">
        <v>24</v>
      </c>
      <c r="K6802">
        <v>615.6</v>
      </c>
    </row>
    <row r="6803" spans="1:11" x14ac:dyDescent="0.25">
      <c r="A6803" t="s">
        <v>6030</v>
      </c>
      <c r="B6803" t="str">
        <f>C6803&amp;"-"&amp;COUNTIF(C$2:C6803,C6803)</f>
        <v>37054-13</v>
      </c>
      <c r="C6803">
        <v>37054</v>
      </c>
      <c r="D6803" s="57">
        <v>45352</v>
      </c>
      <c r="E6803" s="84" t="str">
        <f>F6803&amp;"-"&amp;COUNTIF($F$2:F6803,F6803)</f>
        <v>R-106</v>
      </c>
      <c r="F6803" s="84" t="str">
        <f t="shared" si="220"/>
        <v>R</v>
      </c>
      <c r="G6803" t="s">
        <v>8604</v>
      </c>
      <c r="H6803" s="62">
        <v>62821723000109</v>
      </c>
      <c r="I6803" t="s">
        <v>869</v>
      </c>
      <c r="J6803">
        <v>4</v>
      </c>
      <c r="K6803">
        <v>30.67</v>
      </c>
    </row>
    <row r="6804" spans="1:11" x14ac:dyDescent="0.25">
      <c r="A6804" t="s">
        <v>6030</v>
      </c>
      <c r="B6804" t="str">
        <f>C6804&amp;"-"&amp;COUNTIF(C$2:C6804,C6804)</f>
        <v>37054-14</v>
      </c>
      <c r="C6804">
        <v>37054</v>
      </c>
      <c r="D6804" s="57">
        <v>45352</v>
      </c>
      <c r="E6804" s="84" t="str">
        <f>F6804&amp;"-"&amp;COUNTIF($F$2:F6804,F6804)</f>
        <v>R-107</v>
      </c>
      <c r="F6804" s="84" t="str">
        <f t="shared" si="220"/>
        <v>R</v>
      </c>
      <c r="G6804" t="s">
        <v>8604</v>
      </c>
      <c r="H6804" s="62">
        <v>62821723000109</v>
      </c>
      <c r="I6804" t="s">
        <v>869</v>
      </c>
      <c r="J6804">
        <v>8</v>
      </c>
      <c r="K6804">
        <v>74.45</v>
      </c>
    </row>
    <row r="6805" spans="1:11" x14ac:dyDescent="0.25">
      <c r="A6805" t="s">
        <v>6030</v>
      </c>
      <c r="B6805" t="str">
        <f>C6805&amp;"-"&amp;COUNTIF(C$2:C6805,C6805)</f>
        <v>37054-15</v>
      </c>
      <c r="C6805">
        <v>37054</v>
      </c>
      <c r="D6805" s="57">
        <v>45352</v>
      </c>
      <c r="E6805" s="84" t="str">
        <f>F6805&amp;"-"&amp;COUNTIF($F$2:F6805,F6805)</f>
        <v>R-108</v>
      </c>
      <c r="F6805" s="84" t="str">
        <f t="shared" si="220"/>
        <v>R</v>
      </c>
      <c r="G6805" t="s">
        <v>8604</v>
      </c>
      <c r="H6805" s="62">
        <v>62821723000109</v>
      </c>
      <c r="I6805" t="s">
        <v>869</v>
      </c>
      <c r="J6805">
        <v>4</v>
      </c>
      <c r="K6805">
        <v>28.6</v>
      </c>
    </row>
    <row r="6806" spans="1:11" x14ac:dyDescent="0.25">
      <c r="A6806" t="s">
        <v>6030</v>
      </c>
      <c r="B6806" t="str">
        <f>C6806&amp;"-"&amp;COUNTIF(C$2:C6806,C6806)</f>
        <v>37054-16</v>
      </c>
      <c r="C6806">
        <v>37054</v>
      </c>
      <c r="D6806" s="57">
        <v>45352</v>
      </c>
      <c r="E6806" s="84" t="str">
        <f>F6806&amp;"-"&amp;COUNTIF($F$2:F6806,F6806)</f>
        <v>R-109</v>
      </c>
      <c r="F6806" s="84" t="str">
        <f t="shared" si="220"/>
        <v>R</v>
      </c>
      <c r="G6806" t="s">
        <v>8604</v>
      </c>
      <c r="H6806" s="62">
        <v>62821723000109</v>
      </c>
      <c r="I6806" t="s">
        <v>869</v>
      </c>
      <c r="J6806">
        <v>4</v>
      </c>
      <c r="K6806">
        <v>30.84</v>
      </c>
    </row>
    <row r="6807" spans="1:11" x14ac:dyDescent="0.25">
      <c r="A6807" t="s">
        <v>6030</v>
      </c>
      <c r="B6807" t="str">
        <f>C6807&amp;"-"&amp;COUNTIF(C$2:C6807,C6807)</f>
        <v>8-1</v>
      </c>
      <c r="C6807">
        <v>8</v>
      </c>
      <c r="D6807" s="57">
        <v>45352</v>
      </c>
      <c r="E6807" s="84" t="str">
        <f>F6807&amp;"-"&amp;COUNTIF($F$2:F6807,F6807)</f>
        <v>RMO-6</v>
      </c>
      <c r="F6807" s="84" t="str">
        <f t="shared" si="220"/>
        <v>RMO</v>
      </c>
      <c r="G6807" t="s">
        <v>8626</v>
      </c>
      <c r="H6807" s="62">
        <v>42623046000107</v>
      </c>
      <c r="I6807" t="s">
        <v>869</v>
      </c>
      <c r="J6807">
        <v>21319</v>
      </c>
      <c r="K6807">
        <v>8740.7900000000009</v>
      </c>
    </row>
    <row r="6808" spans="1:11" x14ac:dyDescent="0.25">
      <c r="A6808" t="s">
        <v>6026</v>
      </c>
      <c r="B6808" t="str">
        <f>C6808&amp;"-"&amp;COUNTIF(C$2:C6808,C6808)</f>
        <v>8-2</v>
      </c>
      <c r="C6808">
        <v>8</v>
      </c>
      <c r="D6808" s="57">
        <v>45352</v>
      </c>
      <c r="E6808" s="84" t="str">
        <f>F6808&amp;"-"&amp;COUNTIF($F$2:F6808,F6808)</f>
        <v>RMO-7</v>
      </c>
      <c r="F6808" s="84" t="str">
        <f t="shared" si="220"/>
        <v>RMO</v>
      </c>
      <c r="G6808" t="s">
        <v>8626</v>
      </c>
      <c r="H6808" s="62">
        <v>42623046000107</v>
      </c>
      <c r="I6808" t="s">
        <v>869</v>
      </c>
      <c r="J6808">
        <v>9500</v>
      </c>
      <c r="K6808">
        <v>14155</v>
      </c>
    </row>
    <row r="6809" spans="1:11" x14ac:dyDescent="0.25">
      <c r="A6809" t="s">
        <v>6084</v>
      </c>
      <c r="B6809" t="str">
        <f>C6809&amp;"-"&amp;COUNTIF(C$2:C6809,C6809)</f>
        <v>34813-1</v>
      </c>
      <c r="C6809">
        <v>34813</v>
      </c>
      <c r="D6809" s="57">
        <v>45352</v>
      </c>
      <c r="E6809" s="84" t="str">
        <f>F6809&amp;"-"&amp;COUNTIF($F$2:F6809,F6809)</f>
        <v>WK-364</v>
      </c>
      <c r="F6809" s="84" t="str">
        <f t="shared" si="220"/>
        <v>WK</v>
      </c>
      <c r="G6809" t="s">
        <v>8586</v>
      </c>
      <c r="H6809" s="62">
        <v>97434047000103</v>
      </c>
      <c r="I6809" t="s">
        <v>4726</v>
      </c>
      <c r="J6809">
        <v>43.92</v>
      </c>
      <c r="K6809">
        <v>5006.88</v>
      </c>
    </row>
    <row r="6810" spans="1:11" x14ac:dyDescent="0.25">
      <c r="A6810" t="s">
        <v>5987</v>
      </c>
      <c r="B6810" t="str">
        <f>C6810&amp;"-"&amp;COUNTIF(C$2:C6810,C6810)</f>
        <v>34849-1</v>
      </c>
      <c r="C6810">
        <v>34849</v>
      </c>
      <c r="D6810" s="57">
        <v>45352</v>
      </c>
      <c r="E6810" s="84" t="str">
        <f>F6810&amp;"-"&amp;COUNTIF($F$2:F6810,F6810)</f>
        <v>WK-365</v>
      </c>
      <c r="F6810" s="84" t="str">
        <f t="shared" si="220"/>
        <v>WK</v>
      </c>
      <c r="G6810" t="s">
        <v>8586</v>
      </c>
      <c r="H6810" s="62">
        <v>97434047000103</v>
      </c>
      <c r="I6810" t="s">
        <v>5984</v>
      </c>
      <c r="J6810">
        <v>48</v>
      </c>
      <c r="K6810">
        <v>2732.16</v>
      </c>
    </row>
    <row r="6811" spans="1:11" x14ac:dyDescent="0.25">
      <c r="A6811" t="s">
        <v>5987</v>
      </c>
      <c r="B6811" t="str">
        <f>C6811&amp;"-"&amp;COUNTIF(C$2:C6811,C6811)</f>
        <v>34849-2</v>
      </c>
      <c r="C6811">
        <v>34849</v>
      </c>
      <c r="D6811" s="57">
        <v>45352</v>
      </c>
      <c r="E6811" s="84" t="str">
        <f>F6811&amp;"-"&amp;COUNTIF($F$2:F6811,F6811)</f>
        <v>WK-366</v>
      </c>
      <c r="F6811" s="84" t="str">
        <f t="shared" si="220"/>
        <v>WK</v>
      </c>
      <c r="G6811" t="s">
        <v>8586</v>
      </c>
      <c r="H6811" s="62">
        <v>97434047000103</v>
      </c>
      <c r="I6811" t="s">
        <v>5984</v>
      </c>
      <c r="J6811">
        <v>6</v>
      </c>
      <c r="K6811">
        <v>1518</v>
      </c>
    </row>
    <row r="6812" spans="1:11" x14ac:dyDescent="0.25">
      <c r="A6812" t="s">
        <v>5987</v>
      </c>
      <c r="B6812" t="str">
        <f>C6812&amp;"-"&amp;COUNTIF(C$2:C6812,C6812)</f>
        <v>34849-3</v>
      </c>
      <c r="C6812">
        <v>34849</v>
      </c>
      <c r="D6812" s="57">
        <v>45352</v>
      </c>
      <c r="E6812" s="84" t="str">
        <f>F6812&amp;"-"&amp;COUNTIF($F$2:F6812,F6812)</f>
        <v>WK-367</v>
      </c>
      <c r="F6812" s="84" t="str">
        <f t="shared" si="220"/>
        <v>WK</v>
      </c>
      <c r="G6812" t="s">
        <v>8586</v>
      </c>
      <c r="H6812" s="62">
        <v>97434047000103</v>
      </c>
      <c r="I6812" t="s">
        <v>5984</v>
      </c>
      <c r="J6812">
        <v>18</v>
      </c>
      <c r="K6812">
        <v>3330</v>
      </c>
    </row>
    <row r="6813" spans="1:11" x14ac:dyDescent="0.25">
      <c r="A6813" t="s">
        <v>5997</v>
      </c>
      <c r="B6813" t="str">
        <f>C6813&amp;"-"&amp;COUNTIF(C$2:C6813,C6813)</f>
        <v>147542-1</v>
      </c>
      <c r="C6813">
        <v>147542</v>
      </c>
      <c r="D6813" s="57">
        <v>45355</v>
      </c>
      <c r="E6813" s="84" t="str">
        <f>F6813&amp;"-"&amp;COUNTIF($F$2:F6813,F6813)</f>
        <v>TUBOS-6</v>
      </c>
      <c r="F6813" s="84" t="str">
        <f t="shared" si="220"/>
        <v>TUBOS</v>
      </c>
      <c r="G6813" t="s">
        <v>8634</v>
      </c>
      <c r="H6813" s="62">
        <v>57424244000119</v>
      </c>
      <c r="I6813" t="s">
        <v>5984</v>
      </c>
      <c r="J6813">
        <v>6</v>
      </c>
      <c r="K6813">
        <v>6751.8</v>
      </c>
    </row>
    <row r="6814" spans="1:11" x14ac:dyDescent="0.25">
      <c r="A6814" t="s">
        <v>5979</v>
      </c>
      <c r="B6814" t="str">
        <f>C6814&amp;"-"&amp;COUNTIF(C$2:C6814,C6814)</f>
        <v>147542-2</v>
      </c>
      <c r="C6814">
        <v>147542</v>
      </c>
      <c r="D6814" s="57">
        <v>45355</v>
      </c>
      <c r="E6814" s="84" t="str">
        <f>F6814&amp;"-"&amp;COUNTIF($F$2:F6814,F6814)</f>
        <v>TUBOS-7</v>
      </c>
      <c r="F6814" s="84" t="str">
        <f t="shared" si="220"/>
        <v>TUBOS</v>
      </c>
      <c r="G6814" t="s">
        <v>8634</v>
      </c>
      <c r="H6814" s="62">
        <v>57424244000119</v>
      </c>
      <c r="I6814" t="s">
        <v>5984</v>
      </c>
      <c r="J6814">
        <v>12</v>
      </c>
      <c r="K6814">
        <v>4082.4</v>
      </c>
    </row>
    <row r="6815" spans="1:11" x14ac:dyDescent="0.25">
      <c r="A6815" t="s">
        <v>5979</v>
      </c>
      <c r="B6815" t="str">
        <f>C6815&amp;"-"&amp;COUNTIF(C$2:C6815,C6815)</f>
        <v>147542-3</v>
      </c>
      <c r="C6815">
        <v>147542</v>
      </c>
      <c r="D6815" s="57">
        <v>45355</v>
      </c>
      <c r="E6815" s="84" t="str">
        <f>F6815&amp;"-"&amp;COUNTIF($F$2:F6815,F6815)</f>
        <v>TUBOS-8</v>
      </c>
      <c r="F6815" s="84" t="str">
        <f t="shared" si="220"/>
        <v>TUBOS</v>
      </c>
      <c r="G6815" t="s">
        <v>8634</v>
      </c>
      <c r="H6815" s="62">
        <v>57424244000119</v>
      </c>
      <c r="I6815" t="s">
        <v>5984</v>
      </c>
      <c r="J6815">
        <v>6</v>
      </c>
      <c r="K6815">
        <v>3580.62</v>
      </c>
    </row>
    <row r="6816" spans="1:11" x14ac:dyDescent="0.25">
      <c r="A6816" t="s">
        <v>6082</v>
      </c>
      <c r="B6816" t="str">
        <f>C6816&amp;"-"&amp;COUNTIF(C$2:C6816,C6816)</f>
        <v>147542-4</v>
      </c>
      <c r="C6816">
        <v>147542</v>
      </c>
      <c r="D6816" s="57">
        <v>45355</v>
      </c>
      <c r="E6816" s="84" t="str">
        <f>F6816&amp;"-"&amp;COUNTIF($F$2:F6816,F6816)</f>
        <v>TUBOS-9</v>
      </c>
      <c r="F6816" s="84" t="str">
        <f t="shared" si="220"/>
        <v>TUBOS</v>
      </c>
      <c r="G6816" t="s">
        <v>8634</v>
      </c>
      <c r="H6816" s="62">
        <v>57424244000119</v>
      </c>
      <c r="I6816" t="s">
        <v>5984</v>
      </c>
      <c r="J6816">
        <v>6</v>
      </c>
      <c r="K6816">
        <v>2955</v>
      </c>
    </row>
    <row r="6817" spans="1:11" x14ac:dyDescent="0.25">
      <c r="A6817" t="s">
        <v>5983</v>
      </c>
      <c r="B6817" t="str">
        <f>C6817&amp;"-"&amp;COUNTIF(C$2:C6817,C6817)</f>
        <v>34912-1</v>
      </c>
      <c r="C6817">
        <v>34912</v>
      </c>
      <c r="D6817" s="57">
        <v>45355</v>
      </c>
      <c r="E6817" s="84" t="str">
        <f>F6817&amp;"-"&amp;COUNTIF($F$2:F6817,F6817)</f>
        <v>WK-368</v>
      </c>
      <c r="F6817" s="84" t="str">
        <f t="shared" si="220"/>
        <v>WK</v>
      </c>
      <c r="G6817" t="s">
        <v>8586</v>
      </c>
      <c r="H6817" s="62">
        <v>97434047000103</v>
      </c>
      <c r="I6817" t="s">
        <v>5984</v>
      </c>
      <c r="J6817">
        <v>204</v>
      </c>
      <c r="K6817">
        <v>18402.84</v>
      </c>
    </row>
    <row r="6818" spans="1:11" x14ac:dyDescent="0.25">
      <c r="A6818" t="s">
        <v>5989</v>
      </c>
      <c r="B6818" t="str">
        <f>C6818&amp;"-"&amp;COUNTIF(C$2:C6818,C6818)</f>
        <v>34912-2</v>
      </c>
      <c r="C6818">
        <v>34912</v>
      </c>
      <c r="D6818" s="57">
        <v>45355</v>
      </c>
      <c r="E6818" s="84" t="str">
        <f>F6818&amp;"-"&amp;COUNTIF($F$2:F6818,F6818)</f>
        <v>WK-369</v>
      </c>
      <c r="F6818" s="84" t="str">
        <f t="shared" si="220"/>
        <v>WK</v>
      </c>
      <c r="G6818" t="s">
        <v>8586</v>
      </c>
      <c r="H6818" s="62">
        <v>97434047000103</v>
      </c>
      <c r="I6818" t="s">
        <v>5984</v>
      </c>
      <c r="J6818">
        <v>72</v>
      </c>
      <c r="K6818">
        <v>10478.16</v>
      </c>
    </row>
    <row r="6819" spans="1:11" x14ac:dyDescent="0.25">
      <c r="A6819" t="s">
        <v>5985</v>
      </c>
      <c r="B6819" t="str">
        <f>C6819&amp;"-"&amp;COUNTIF(C$2:C6819,C6819)</f>
        <v>34912-3</v>
      </c>
      <c r="C6819">
        <v>34912</v>
      </c>
      <c r="D6819" s="57">
        <v>45355</v>
      </c>
      <c r="E6819" s="84" t="str">
        <f>F6819&amp;"-"&amp;COUNTIF($F$2:F6819,F6819)</f>
        <v>WK-370</v>
      </c>
      <c r="F6819" s="84" t="str">
        <f t="shared" si="220"/>
        <v>WK</v>
      </c>
      <c r="G6819" t="s">
        <v>8586</v>
      </c>
      <c r="H6819" s="62">
        <v>97434047000103</v>
      </c>
      <c r="I6819" t="s">
        <v>5984</v>
      </c>
      <c r="J6819">
        <v>132</v>
      </c>
      <c r="K6819">
        <v>7810.44</v>
      </c>
    </row>
    <row r="6820" spans="1:11" x14ac:dyDescent="0.25">
      <c r="A6820" t="s">
        <v>5987</v>
      </c>
      <c r="B6820" t="str">
        <f>C6820&amp;"-"&amp;COUNTIF(C$2:C6820,C6820)</f>
        <v>34912-4</v>
      </c>
      <c r="C6820">
        <v>34912</v>
      </c>
      <c r="D6820" s="57">
        <v>45355</v>
      </c>
      <c r="E6820" s="84" t="str">
        <f>F6820&amp;"-"&amp;COUNTIF($F$2:F6820,F6820)</f>
        <v>WK-371</v>
      </c>
      <c r="F6820" s="84" t="str">
        <f t="shared" si="220"/>
        <v>WK</v>
      </c>
      <c r="G6820" t="s">
        <v>8586</v>
      </c>
      <c r="H6820" s="62">
        <v>97434047000103</v>
      </c>
      <c r="I6820" t="s">
        <v>5984</v>
      </c>
      <c r="J6820">
        <v>36</v>
      </c>
      <c r="K6820">
        <v>2124</v>
      </c>
    </row>
    <row r="6821" spans="1:11" x14ac:dyDescent="0.25">
      <c r="A6821" t="s">
        <v>5990</v>
      </c>
      <c r="B6821" t="str">
        <f>C6821&amp;"-"&amp;COUNTIF(C$2:C6821,C6821)</f>
        <v>34912-5</v>
      </c>
      <c r="C6821">
        <v>34912</v>
      </c>
      <c r="D6821" s="57">
        <v>45355</v>
      </c>
      <c r="E6821" s="84" t="str">
        <f>F6821&amp;"-"&amp;COUNTIF($F$2:F6821,F6821)</f>
        <v>WK-372</v>
      </c>
      <c r="F6821" s="84" t="str">
        <f t="shared" si="220"/>
        <v>WK</v>
      </c>
      <c r="G6821" t="s">
        <v>8586</v>
      </c>
      <c r="H6821" s="62">
        <v>97434047000103</v>
      </c>
      <c r="I6821" t="s">
        <v>5984</v>
      </c>
      <c r="J6821">
        <v>6</v>
      </c>
      <c r="K6821">
        <v>1510.56</v>
      </c>
    </row>
    <row r="6822" spans="1:11" x14ac:dyDescent="0.25">
      <c r="A6822" t="s">
        <v>5990</v>
      </c>
      <c r="B6822" t="str">
        <f>C6822&amp;"-"&amp;COUNTIF(C$2:C6822,C6822)</f>
        <v>34912-6</v>
      </c>
      <c r="C6822">
        <v>34912</v>
      </c>
      <c r="D6822" s="57">
        <v>45355</v>
      </c>
      <c r="E6822" s="84" t="str">
        <f>F6822&amp;"-"&amp;COUNTIF($F$2:F6822,F6822)</f>
        <v>WK-373</v>
      </c>
      <c r="F6822" s="84" t="str">
        <f t="shared" si="220"/>
        <v>WK</v>
      </c>
      <c r="G6822" t="s">
        <v>8586</v>
      </c>
      <c r="H6822" s="62">
        <v>97434047000103</v>
      </c>
      <c r="I6822" t="s">
        <v>5984</v>
      </c>
      <c r="J6822">
        <v>6</v>
      </c>
      <c r="K6822">
        <v>2360.8200000000002</v>
      </c>
    </row>
    <row r="6823" spans="1:11" x14ac:dyDescent="0.25">
      <c r="A6823" t="s">
        <v>5985</v>
      </c>
      <c r="B6823" t="str">
        <f>C6823&amp;"-"&amp;COUNTIF(C$2:C6823,C6823)</f>
        <v>34914-1</v>
      </c>
      <c r="C6823">
        <v>34914</v>
      </c>
      <c r="D6823" s="57">
        <v>45355</v>
      </c>
      <c r="E6823" s="84" t="str">
        <f>F6823&amp;"-"&amp;COUNTIF($F$2:F6823,F6823)</f>
        <v>WK-374</v>
      </c>
      <c r="F6823" s="84" t="str">
        <f t="shared" si="220"/>
        <v>WK</v>
      </c>
      <c r="G6823" t="s">
        <v>8586</v>
      </c>
      <c r="H6823" s="62">
        <v>97434047000103</v>
      </c>
      <c r="I6823" t="s">
        <v>5984</v>
      </c>
      <c r="J6823">
        <v>150</v>
      </c>
      <c r="K6823">
        <v>20092.5</v>
      </c>
    </row>
    <row r="6824" spans="1:11" x14ac:dyDescent="0.25">
      <c r="A6824" t="s">
        <v>5983</v>
      </c>
      <c r="B6824" t="str">
        <f>C6824&amp;"-"&amp;COUNTIF(C$2:C6824,C6824)</f>
        <v>34921-1</v>
      </c>
      <c r="C6824">
        <v>34921</v>
      </c>
      <c r="D6824" s="57">
        <v>45355</v>
      </c>
      <c r="E6824" s="84" t="str">
        <f>F6824&amp;"-"&amp;COUNTIF($F$2:F6824,F6824)</f>
        <v>WK-375</v>
      </c>
      <c r="F6824" s="84" t="str">
        <f t="shared" si="220"/>
        <v>WK</v>
      </c>
      <c r="G6824" t="s">
        <v>8586</v>
      </c>
      <c r="H6824" s="62">
        <v>97434047000103</v>
      </c>
      <c r="I6824" t="s">
        <v>5984</v>
      </c>
      <c r="J6824">
        <v>210</v>
      </c>
      <c r="K6824">
        <v>10214.4</v>
      </c>
    </row>
    <row r="6825" spans="1:11" x14ac:dyDescent="0.25">
      <c r="A6825" t="s">
        <v>5985</v>
      </c>
      <c r="B6825" t="str">
        <f>C6825&amp;"-"&amp;COUNTIF(C$2:C6825,C6825)</f>
        <v>34921-2</v>
      </c>
      <c r="C6825">
        <v>34921</v>
      </c>
      <c r="D6825" s="57">
        <v>45355</v>
      </c>
      <c r="E6825" s="84" t="str">
        <f>F6825&amp;"-"&amp;COUNTIF($F$2:F6825,F6825)</f>
        <v>WK-376</v>
      </c>
      <c r="F6825" s="84" t="str">
        <f t="shared" si="220"/>
        <v>WK</v>
      </c>
      <c r="G6825" t="s">
        <v>8586</v>
      </c>
      <c r="H6825" s="62">
        <v>97434047000103</v>
      </c>
      <c r="I6825" t="s">
        <v>5984</v>
      </c>
      <c r="J6825">
        <v>450</v>
      </c>
      <c r="K6825">
        <v>60277.5</v>
      </c>
    </row>
    <row r="6826" spans="1:11" x14ac:dyDescent="0.25">
      <c r="A6826" t="s">
        <v>5989</v>
      </c>
      <c r="B6826" t="str">
        <f>C6826&amp;"-"&amp;COUNTIF(C$2:C6826,C6826)</f>
        <v>34921-3</v>
      </c>
      <c r="C6826">
        <v>34921</v>
      </c>
      <c r="D6826" s="57">
        <v>45355</v>
      </c>
      <c r="E6826" s="84" t="str">
        <f>F6826&amp;"-"&amp;COUNTIF($F$2:F6826,F6826)</f>
        <v>WK-377</v>
      </c>
      <c r="F6826" s="84" t="str">
        <f t="shared" si="220"/>
        <v>WK</v>
      </c>
      <c r="G6826" t="s">
        <v>8586</v>
      </c>
      <c r="H6826" s="62">
        <v>97434047000103</v>
      </c>
      <c r="I6826" t="s">
        <v>5984</v>
      </c>
      <c r="J6826">
        <v>36</v>
      </c>
      <c r="K6826">
        <v>13269.6</v>
      </c>
    </row>
    <row r="6827" spans="1:11" x14ac:dyDescent="0.25">
      <c r="A6827" t="s">
        <v>5983</v>
      </c>
      <c r="B6827" t="str">
        <f>C6827&amp;"-"&amp;COUNTIF(C$2:C6827,C6827)</f>
        <v>34921-4</v>
      </c>
      <c r="C6827">
        <v>34921</v>
      </c>
      <c r="D6827" s="57">
        <v>45355</v>
      </c>
      <c r="E6827" s="84" t="str">
        <f>F6827&amp;"-"&amp;COUNTIF($F$2:F6827,F6827)</f>
        <v>WK-378</v>
      </c>
      <c r="F6827" s="84" t="str">
        <f t="shared" si="220"/>
        <v>WK</v>
      </c>
      <c r="G6827" t="s">
        <v>8586</v>
      </c>
      <c r="H6827" s="62">
        <v>97434047000103</v>
      </c>
      <c r="I6827" t="s">
        <v>5984</v>
      </c>
      <c r="J6827">
        <v>276</v>
      </c>
      <c r="K6827">
        <v>8652.6</v>
      </c>
    </row>
    <row r="6828" spans="1:11" x14ac:dyDescent="0.25">
      <c r="A6828" t="s">
        <v>5991</v>
      </c>
      <c r="B6828" t="str">
        <f>C6828&amp;"-"&amp;COUNTIF(C$2:C6828,C6828)</f>
        <v>707574-1</v>
      </c>
      <c r="C6828">
        <v>707574</v>
      </c>
      <c r="D6828" s="57">
        <v>45356</v>
      </c>
      <c r="E6828" s="84" t="str">
        <f>F6828&amp;"-"&amp;COUNTIF($F$2:F6828,F6828)</f>
        <v>ACOTUBO-106</v>
      </c>
      <c r="F6828" s="84" t="str">
        <f t="shared" si="220"/>
        <v>ACOTUBO</v>
      </c>
      <c r="G6828" t="s">
        <v>8587</v>
      </c>
      <c r="H6828" s="62">
        <v>43919968000129</v>
      </c>
      <c r="I6828" t="s">
        <v>5984</v>
      </c>
      <c r="J6828">
        <v>18.22</v>
      </c>
      <c r="K6828">
        <v>2031.71</v>
      </c>
    </row>
    <row r="6829" spans="1:11" x14ac:dyDescent="0.25">
      <c r="A6829" t="s">
        <v>5997</v>
      </c>
      <c r="B6829" t="str">
        <f>C6829&amp;"-"&amp;COUNTIF(C$2:C6829,C6829)</f>
        <v>707575-1</v>
      </c>
      <c r="C6829">
        <v>707575</v>
      </c>
      <c r="D6829" s="57">
        <v>45356</v>
      </c>
      <c r="E6829" s="84" t="str">
        <f>F6829&amp;"-"&amp;COUNTIF($F$2:F6829,F6829)</f>
        <v>ACOTUBO-107</v>
      </c>
      <c r="F6829" s="84" t="str">
        <f t="shared" si="220"/>
        <v>ACOTUBO</v>
      </c>
      <c r="G6829" t="s">
        <v>8587</v>
      </c>
      <c r="H6829" s="62">
        <v>43919968000129</v>
      </c>
      <c r="I6829" t="s">
        <v>5984</v>
      </c>
      <c r="J6829">
        <v>6.61</v>
      </c>
      <c r="K6829">
        <v>3993.43</v>
      </c>
    </row>
    <row r="6830" spans="1:11" x14ac:dyDescent="0.25">
      <c r="A6830" t="s">
        <v>5997</v>
      </c>
      <c r="B6830" t="str">
        <f>C6830&amp;"-"&amp;COUNTIF(C$2:C6830,C6830)</f>
        <v>707575-2</v>
      </c>
      <c r="C6830">
        <v>707575</v>
      </c>
      <c r="D6830" s="57">
        <v>45356</v>
      </c>
      <c r="E6830" s="84" t="str">
        <f>F6830&amp;"-"&amp;COUNTIF($F$2:F6830,F6830)</f>
        <v>ACOTUBO-108</v>
      </c>
      <c r="F6830" s="84" t="str">
        <f t="shared" si="220"/>
        <v>ACOTUBO</v>
      </c>
      <c r="G6830" t="s">
        <v>8587</v>
      </c>
      <c r="H6830" s="62">
        <v>43919968000129</v>
      </c>
      <c r="I6830" t="s">
        <v>5984</v>
      </c>
      <c r="J6830">
        <v>12.2</v>
      </c>
      <c r="K6830">
        <v>5240.51</v>
      </c>
    </row>
    <row r="6831" spans="1:11" x14ac:dyDescent="0.25">
      <c r="A6831" t="s">
        <v>6040</v>
      </c>
      <c r="B6831" t="str">
        <f>C6831&amp;"-"&amp;COUNTIF(C$2:C6831,C6831)</f>
        <v>4110-1</v>
      </c>
      <c r="C6831">
        <v>4110</v>
      </c>
      <c r="D6831" s="57">
        <v>45356</v>
      </c>
      <c r="E6831" s="84" t="str">
        <f>F6831&amp;"-"&amp;COUNTIF($F$2:F6831,F6831)</f>
        <v>CIL-344</v>
      </c>
      <c r="F6831" s="84" t="str">
        <f t="shared" si="220"/>
        <v>CIL</v>
      </c>
      <c r="G6831" t="s">
        <v>8610</v>
      </c>
      <c r="H6831" s="62">
        <v>97533434000199</v>
      </c>
      <c r="I6831" t="s">
        <v>869</v>
      </c>
      <c r="J6831">
        <v>13</v>
      </c>
      <c r="K6831">
        <v>819.65</v>
      </c>
    </row>
    <row r="6832" spans="1:11" x14ac:dyDescent="0.25">
      <c r="A6832" t="s">
        <v>6040</v>
      </c>
      <c r="B6832" t="str">
        <f>C6832&amp;"-"&amp;COUNTIF(C$2:C6832,C6832)</f>
        <v>4110-2</v>
      </c>
      <c r="C6832">
        <v>4110</v>
      </c>
      <c r="D6832" s="57">
        <v>45356</v>
      </c>
      <c r="E6832" s="84" t="str">
        <f>F6832&amp;"-"&amp;COUNTIF($F$2:F6832,F6832)</f>
        <v>CIL-345</v>
      </c>
      <c r="F6832" s="84" t="str">
        <f t="shared" si="220"/>
        <v>CIL</v>
      </c>
      <c r="G6832" t="s">
        <v>8610</v>
      </c>
      <c r="H6832" s="62">
        <v>97533434000199</v>
      </c>
      <c r="I6832" t="s">
        <v>869</v>
      </c>
      <c r="J6832">
        <v>19</v>
      </c>
      <c r="K6832">
        <v>903.07</v>
      </c>
    </row>
    <row r="6833" spans="1:11" x14ac:dyDescent="0.25">
      <c r="A6833" t="s">
        <v>6040</v>
      </c>
      <c r="B6833" t="str">
        <f>C6833&amp;"-"&amp;COUNTIF(C$2:C6833,C6833)</f>
        <v>4110-3</v>
      </c>
      <c r="C6833">
        <v>4110</v>
      </c>
      <c r="D6833" s="57">
        <v>45356</v>
      </c>
      <c r="E6833" s="84" t="str">
        <f>F6833&amp;"-"&amp;COUNTIF($F$2:F6833,F6833)</f>
        <v>CIL-346</v>
      </c>
      <c r="F6833" s="84" t="str">
        <f t="shared" si="220"/>
        <v>CIL</v>
      </c>
      <c r="G6833" t="s">
        <v>8610</v>
      </c>
      <c r="H6833" s="62">
        <v>97533434000199</v>
      </c>
      <c r="I6833" t="s">
        <v>869</v>
      </c>
      <c r="J6833">
        <v>5</v>
      </c>
      <c r="K6833">
        <v>290.5</v>
      </c>
    </row>
    <row r="6834" spans="1:11" x14ac:dyDescent="0.25">
      <c r="A6834" t="s">
        <v>6040</v>
      </c>
      <c r="B6834" t="str">
        <f>C6834&amp;"-"&amp;COUNTIF(C$2:C6834,C6834)</f>
        <v>4110-4</v>
      </c>
      <c r="C6834">
        <v>4110</v>
      </c>
      <c r="D6834" s="57">
        <v>45356</v>
      </c>
      <c r="E6834" s="84" t="str">
        <f>F6834&amp;"-"&amp;COUNTIF($F$2:F6834,F6834)</f>
        <v>CIL-347</v>
      </c>
      <c r="F6834" s="84" t="str">
        <f t="shared" si="220"/>
        <v>CIL</v>
      </c>
      <c r="G6834" t="s">
        <v>8610</v>
      </c>
      <c r="H6834" s="62">
        <v>97533434000199</v>
      </c>
      <c r="I6834" t="s">
        <v>869</v>
      </c>
      <c r="J6834">
        <v>5</v>
      </c>
      <c r="K6834">
        <v>155.19999999999999</v>
      </c>
    </row>
    <row r="6835" spans="1:11" x14ac:dyDescent="0.25">
      <c r="A6835" t="s">
        <v>6040</v>
      </c>
      <c r="B6835" t="str">
        <f>C6835&amp;"-"&amp;COUNTIF(C$2:C6835,C6835)</f>
        <v>4110-5</v>
      </c>
      <c r="C6835">
        <v>4110</v>
      </c>
      <c r="D6835" s="57">
        <v>45356</v>
      </c>
      <c r="E6835" s="84" t="str">
        <f>F6835&amp;"-"&amp;COUNTIF($F$2:F6835,F6835)</f>
        <v>CIL-348</v>
      </c>
      <c r="F6835" s="84" t="str">
        <f t="shared" si="220"/>
        <v>CIL</v>
      </c>
      <c r="G6835" t="s">
        <v>8610</v>
      </c>
      <c r="H6835" s="62">
        <v>97533434000199</v>
      </c>
      <c r="I6835" t="s">
        <v>869</v>
      </c>
      <c r="J6835">
        <v>8</v>
      </c>
      <c r="K6835">
        <v>271.60000000000002</v>
      </c>
    </row>
    <row r="6836" spans="1:11" x14ac:dyDescent="0.25">
      <c r="A6836" t="s">
        <v>6040</v>
      </c>
      <c r="B6836" t="str">
        <f>C6836&amp;"-"&amp;COUNTIF(C$2:C6836,C6836)</f>
        <v>4110-6</v>
      </c>
      <c r="C6836">
        <v>4110</v>
      </c>
      <c r="D6836" s="57">
        <v>45356</v>
      </c>
      <c r="E6836" s="84" t="str">
        <f>F6836&amp;"-"&amp;COUNTIF($F$2:F6836,F6836)</f>
        <v>CIL-349</v>
      </c>
      <c r="F6836" s="84" t="str">
        <f t="shared" si="220"/>
        <v>CIL</v>
      </c>
      <c r="G6836" t="s">
        <v>8610</v>
      </c>
      <c r="H6836" s="62">
        <v>97533434000199</v>
      </c>
      <c r="I6836" t="s">
        <v>869</v>
      </c>
      <c r="J6836">
        <v>5</v>
      </c>
      <c r="K6836">
        <v>3686</v>
      </c>
    </row>
    <row r="6837" spans="1:11" x14ac:dyDescent="0.25">
      <c r="A6837" t="s">
        <v>6040</v>
      </c>
      <c r="B6837" t="str">
        <f>C6837&amp;"-"&amp;COUNTIF(C$2:C6837,C6837)</f>
        <v>4110-7</v>
      </c>
      <c r="C6837">
        <v>4110</v>
      </c>
      <c r="D6837" s="57">
        <v>45356</v>
      </c>
      <c r="E6837" s="84" t="str">
        <f>F6837&amp;"-"&amp;COUNTIF($F$2:F6837,F6837)</f>
        <v>CIL-350</v>
      </c>
      <c r="F6837" s="84" t="str">
        <f t="shared" si="220"/>
        <v>CIL</v>
      </c>
      <c r="G6837" t="s">
        <v>8610</v>
      </c>
      <c r="H6837" s="62">
        <v>97533434000199</v>
      </c>
      <c r="I6837" t="s">
        <v>869</v>
      </c>
      <c r="J6837">
        <v>4</v>
      </c>
      <c r="K6837">
        <v>582</v>
      </c>
    </row>
    <row r="6838" spans="1:11" x14ac:dyDescent="0.25">
      <c r="A6838" t="s">
        <v>6040</v>
      </c>
      <c r="B6838" t="str">
        <f>C6838&amp;"-"&amp;COUNTIF(C$2:C6838,C6838)</f>
        <v>4110-8</v>
      </c>
      <c r="C6838">
        <v>4110</v>
      </c>
      <c r="D6838" s="57">
        <v>45356</v>
      </c>
      <c r="E6838" s="84" t="str">
        <f>F6838&amp;"-"&amp;COUNTIF($F$2:F6838,F6838)</f>
        <v>CIL-351</v>
      </c>
      <c r="F6838" s="84" t="str">
        <f t="shared" si="220"/>
        <v>CIL</v>
      </c>
      <c r="G6838" t="s">
        <v>8610</v>
      </c>
      <c r="H6838" s="62">
        <v>97533434000199</v>
      </c>
      <c r="I6838" t="s">
        <v>869</v>
      </c>
      <c r="J6838">
        <v>9</v>
      </c>
      <c r="K6838">
        <v>654.75</v>
      </c>
    </row>
    <row r="6839" spans="1:11" x14ac:dyDescent="0.25">
      <c r="A6839" t="s">
        <v>6040</v>
      </c>
      <c r="B6839" t="str">
        <f>C6839&amp;"-"&amp;COUNTIF(C$2:C6839,C6839)</f>
        <v>4110-9</v>
      </c>
      <c r="C6839">
        <v>4110</v>
      </c>
      <c r="D6839" s="57">
        <v>45356</v>
      </c>
      <c r="E6839" s="84" t="str">
        <f>F6839&amp;"-"&amp;COUNTIF($F$2:F6839,F6839)</f>
        <v>CIL-352</v>
      </c>
      <c r="F6839" s="84" t="str">
        <f t="shared" si="220"/>
        <v>CIL</v>
      </c>
      <c r="G6839" t="s">
        <v>8610</v>
      </c>
      <c r="H6839" s="62">
        <v>97533434000199</v>
      </c>
      <c r="I6839" t="s">
        <v>869</v>
      </c>
      <c r="J6839">
        <v>5</v>
      </c>
      <c r="K6839">
        <v>800.25</v>
      </c>
    </row>
    <row r="6840" spans="1:11" x14ac:dyDescent="0.25">
      <c r="A6840" t="s">
        <v>5985</v>
      </c>
      <c r="B6840" t="str">
        <f>C6840&amp;"-"&amp;COUNTIF(C$2:C6840,C6840)</f>
        <v>34946-1</v>
      </c>
      <c r="C6840">
        <v>34946</v>
      </c>
      <c r="D6840" s="57">
        <v>45356</v>
      </c>
      <c r="E6840" s="84" t="str">
        <f>F6840&amp;"-"&amp;COUNTIF($F$2:F6840,F6840)</f>
        <v>WK-379</v>
      </c>
      <c r="F6840" s="84" t="str">
        <f t="shared" si="220"/>
        <v>WK</v>
      </c>
      <c r="G6840" t="s">
        <v>8586</v>
      </c>
      <c r="H6840" s="62">
        <v>97434047000103</v>
      </c>
      <c r="I6840" t="s">
        <v>5984</v>
      </c>
      <c r="J6840">
        <v>246</v>
      </c>
      <c r="K6840">
        <v>32951.699999999997</v>
      </c>
    </row>
    <row r="6841" spans="1:11" x14ac:dyDescent="0.25">
      <c r="A6841" t="s">
        <v>5989</v>
      </c>
      <c r="B6841" t="str">
        <f>C6841&amp;"-"&amp;COUNTIF(C$2:C6841,C6841)</f>
        <v>34946-2</v>
      </c>
      <c r="C6841">
        <v>34946</v>
      </c>
      <c r="D6841" s="57">
        <v>45356</v>
      </c>
      <c r="E6841" s="84" t="str">
        <f>F6841&amp;"-"&amp;COUNTIF($F$2:F6841,F6841)</f>
        <v>WK-380</v>
      </c>
      <c r="F6841" s="84" t="str">
        <f t="shared" si="220"/>
        <v>WK</v>
      </c>
      <c r="G6841" t="s">
        <v>8586</v>
      </c>
      <c r="H6841" s="62">
        <v>97434047000103</v>
      </c>
      <c r="I6841" t="s">
        <v>5984</v>
      </c>
      <c r="J6841">
        <v>96</v>
      </c>
      <c r="K6841">
        <v>35385.599999999999</v>
      </c>
    </row>
    <row r="6842" spans="1:11" x14ac:dyDescent="0.25">
      <c r="A6842" t="s">
        <v>5983</v>
      </c>
      <c r="B6842" t="str">
        <f>C6842&amp;"-"&amp;COUNTIF(C$2:C6842,C6842)</f>
        <v>34946-3</v>
      </c>
      <c r="C6842">
        <v>34946</v>
      </c>
      <c r="D6842" s="57">
        <v>45356</v>
      </c>
      <c r="E6842" s="84" t="str">
        <f>F6842&amp;"-"&amp;COUNTIF($F$2:F6842,F6842)</f>
        <v>WK-381</v>
      </c>
      <c r="F6842" s="84" t="str">
        <f t="shared" si="220"/>
        <v>WK</v>
      </c>
      <c r="G6842" t="s">
        <v>8586</v>
      </c>
      <c r="H6842" s="62">
        <v>97434047000103</v>
      </c>
      <c r="I6842" t="s">
        <v>5984</v>
      </c>
      <c r="J6842">
        <v>48</v>
      </c>
      <c r="K6842">
        <v>1504.8</v>
      </c>
    </row>
    <row r="6843" spans="1:11" x14ac:dyDescent="0.25">
      <c r="A6843" t="s">
        <v>5983</v>
      </c>
      <c r="B6843" t="str">
        <f>C6843&amp;"-"&amp;COUNTIF(C$2:C6843,C6843)</f>
        <v>34946-4</v>
      </c>
      <c r="C6843">
        <v>34946</v>
      </c>
      <c r="D6843" s="57">
        <v>45356</v>
      </c>
      <c r="E6843" s="84" t="str">
        <f>F6843&amp;"-"&amp;COUNTIF($F$2:F6843,F6843)</f>
        <v>WK-382</v>
      </c>
      <c r="F6843" s="84" t="str">
        <f t="shared" si="220"/>
        <v>WK</v>
      </c>
      <c r="G6843" t="s">
        <v>8586</v>
      </c>
      <c r="H6843" s="62">
        <v>97434047000103</v>
      </c>
      <c r="I6843" t="s">
        <v>5984</v>
      </c>
      <c r="J6843">
        <v>36</v>
      </c>
      <c r="K6843">
        <v>1751.04</v>
      </c>
    </row>
    <row r="6844" spans="1:11" x14ac:dyDescent="0.25">
      <c r="A6844" t="s">
        <v>5987</v>
      </c>
      <c r="B6844" t="str">
        <f>C6844&amp;"-"&amp;COUNTIF(C$2:C6844,C6844)</f>
        <v>34946-5</v>
      </c>
      <c r="C6844">
        <v>34946</v>
      </c>
      <c r="D6844" s="57">
        <v>45356</v>
      </c>
      <c r="E6844" s="84" t="str">
        <f>F6844&amp;"-"&amp;COUNTIF($F$2:F6844,F6844)</f>
        <v>WK-383</v>
      </c>
      <c r="F6844" s="84" t="str">
        <f t="shared" si="220"/>
        <v>WK</v>
      </c>
      <c r="G6844" t="s">
        <v>8586</v>
      </c>
      <c r="H6844" s="62">
        <v>97434047000103</v>
      </c>
      <c r="I6844" t="s">
        <v>5984</v>
      </c>
      <c r="J6844">
        <v>18</v>
      </c>
      <c r="K6844">
        <v>4274.6400000000003</v>
      </c>
    </row>
    <row r="6845" spans="1:11" x14ac:dyDescent="0.25">
      <c r="A6845" t="s">
        <v>5983</v>
      </c>
      <c r="B6845" t="str">
        <f>C6845&amp;"-"&amp;COUNTIF(C$2:C6845,C6845)</f>
        <v>34946-6</v>
      </c>
      <c r="C6845">
        <v>34946</v>
      </c>
      <c r="D6845" s="57">
        <v>45356</v>
      </c>
      <c r="E6845" s="84" t="str">
        <f>F6845&amp;"-"&amp;COUNTIF($F$2:F6845,F6845)</f>
        <v>WK-384</v>
      </c>
      <c r="F6845" s="84" t="str">
        <f t="shared" si="220"/>
        <v>WK</v>
      </c>
      <c r="G6845" t="s">
        <v>8586</v>
      </c>
      <c r="H6845" s="62">
        <v>97434047000103</v>
      </c>
      <c r="I6845" t="s">
        <v>5984</v>
      </c>
      <c r="J6845">
        <v>30</v>
      </c>
      <c r="K6845">
        <v>1650</v>
      </c>
    </row>
    <row r="6846" spans="1:11" x14ac:dyDescent="0.25">
      <c r="A6846" t="s">
        <v>6037</v>
      </c>
      <c r="B6846" t="str">
        <f>C6846&amp;"-"&amp;COUNTIF(C$2:C6846,C6846)</f>
        <v>6033-1</v>
      </c>
      <c r="C6846">
        <v>6033</v>
      </c>
      <c r="D6846" s="57">
        <v>45357</v>
      </c>
      <c r="E6846" s="84" t="str">
        <f>F6846&amp;"-"&amp;COUNTIF($F$2:F6846,F6846)</f>
        <v>GALPERTI-51</v>
      </c>
      <c r="F6846" s="84" t="str">
        <f t="shared" si="220"/>
        <v>GALPERTI</v>
      </c>
      <c r="G6846" t="s">
        <v>8611</v>
      </c>
      <c r="H6846" s="62">
        <v>12143076000155</v>
      </c>
      <c r="I6846" t="s">
        <v>869</v>
      </c>
      <c r="J6846">
        <v>10</v>
      </c>
      <c r="K6846">
        <v>5937.5</v>
      </c>
    </row>
    <row r="6847" spans="1:11" x14ac:dyDescent="0.25">
      <c r="A6847" t="s">
        <v>6037</v>
      </c>
      <c r="B6847" t="str">
        <f>C6847&amp;"-"&amp;COUNTIF(C$2:C6847,C6847)</f>
        <v>6033-2</v>
      </c>
      <c r="C6847">
        <v>6033</v>
      </c>
      <c r="D6847" s="57">
        <v>45357</v>
      </c>
      <c r="E6847" s="84" t="str">
        <f>F6847&amp;"-"&amp;COUNTIF($F$2:F6847,F6847)</f>
        <v>GALPERTI-52</v>
      </c>
      <c r="F6847" s="84" t="str">
        <f t="shared" si="220"/>
        <v>GALPERTI</v>
      </c>
      <c r="G6847" t="s">
        <v>8611</v>
      </c>
      <c r="H6847" s="62">
        <v>12143076000155</v>
      </c>
      <c r="I6847" t="s">
        <v>869</v>
      </c>
      <c r="J6847">
        <v>3</v>
      </c>
      <c r="K6847">
        <v>135.63</v>
      </c>
    </row>
    <row r="6848" spans="1:11" x14ac:dyDescent="0.25">
      <c r="A6848" t="s">
        <v>6037</v>
      </c>
      <c r="B6848" t="str">
        <f>C6848&amp;"-"&amp;COUNTIF(C$2:C6848,C6848)</f>
        <v>6033-3</v>
      </c>
      <c r="C6848">
        <v>6033</v>
      </c>
      <c r="D6848" s="57">
        <v>45357</v>
      </c>
      <c r="E6848" s="84" t="str">
        <f>F6848&amp;"-"&amp;COUNTIF($F$2:F6848,F6848)</f>
        <v>GALPERTI-53</v>
      </c>
      <c r="F6848" s="84" t="str">
        <f t="shared" si="220"/>
        <v>GALPERTI</v>
      </c>
      <c r="G6848" t="s">
        <v>8611</v>
      </c>
      <c r="H6848" s="62">
        <v>12143076000155</v>
      </c>
      <c r="I6848" t="s">
        <v>869</v>
      </c>
      <c r="J6848">
        <v>2</v>
      </c>
      <c r="K6848">
        <v>527.08000000000004</v>
      </c>
    </row>
    <row r="6849" spans="1:11" x14ac:dyDescent="0.25">
      <c r="A6849" t="s">
        <v>6037</v>
      </c>
      <c r="B6849" t="str">
        <f>C6849&amp;"-"&amp;COUNTIF(C$2:C6849,C6849)</f>
        <v>6033-4</v>
      </c>
      <c r="C6849">
        <v>6033</v>
      </c>
      <c r="D6849" s="57">
        <v>45357</v>
      </c>
      <c r="E6849" s="84" t="str">
        <f>F6849&amp;"-"&amp;COUNTIF($F$2:F6849,F6849)</f>
        <v>GALPERTI-54</v>
      </c>
      <c r="F6849" s="84" t="str">
        <f t="shared" si="220"/>
        <v>GALPERTI</v>
      </c>
      <c r="G6849" t="s">
        <v>8611</v>
      </c>
      <c r="H6849" s="62">
        <v>12143076000155</v>
      </c>
      <c r="I6849" t="s">
        <v>869</v>
      </c>
      <c r="J6849">
        <v>16</v>
      </c>
      <c r="K6849">
        <v>22150.080000000002</v>
      </c>
    </row>
    <row r="6850" spans="1:11" x14ac:dyDescent="0.25">
      <c r="A6850" t="s">
        <v>6037</v>
      </c>
      <c r="B6850" t="str">
        <f>C6850&amp;"-"&amp;COUNTIF(C$2:C6850,C6850)</f>
        <v>6033-5</v>
      </c>
      <c r="C6850">
        <v>6033</v>
      </c>
      <c r="D6850" s="57">
        <v>45357</v>
      </c>
      <c r="E6850" s="84" t="str">
        <f>F6850&amp;"-"&amp;COUNTIF($F$2:F6850,F6850)</f>
        <v>GALPERTI-55</v>
      </c>
      <c r="F6850" s="84" t="str">
        <f t="shared" si="220"/>
        <v>GALPERTI</v>
      </c>
      <c r="G6850" t="s">
        <v>8611</v>
      </c>
      <c r="H6850" s="62">
        <v>12143076000155</v>
      </c>
      <c r="I6850" t="s">
        <v>869</v>
      </c>
      <c r="J6850">
        <v>1</v>
      </c>
      <c r="K6850">
        <v>226.04</v>
      </c>
    </row>
    <row r="6851" spans="1:11" x14ac:dyDescent="0.25">
      <c r="A6851" t="s">
        <v>6037</v>
      </c>
      <c r="B6851" t="str">
        <f>C6851&amp;"-"&amp;COUNTIF(C$2:C6851,C6851)</f>
        <v>6033-6</v>
      </c>
      <c r="C6851">
        <v>6033</v>
      </c>
      <c r="D6851" s="57">
        <v>45357</v>
      </c>
      <c r="E6851" s="84" t="str">
        <f>F6851&amp;"-"&amp;COUNTIF($F$2:F6851,F6851)</f>
        <v>GALPERTI-56</v>
      </c>
      <c r="F6851" s="84" t="str">
        <f t="shared" ref="F6851:F6914" si="221">LEFT(G6851,SEARCH(" ",G6851)-1)</f>
        <v>GALPERTI</v>
      </c>
      <c r="G6851" t="s">
        <v>8611</v>
      </c>
      <c r="H6851" s="62">
        <v>12143076000155</v>
      </c>
      <c r="I6851" t="s">
        <v>869</v>
      </c>
      <c r="J6851">
        <v>1</v>
      </c>
      <c r="K6851">
        <v>206.25</v>
      </c>
    </row>
    <row r="6852" spans="1:11" x14ac:dyDescent="0.25">
      <c r="A6852" t="s">
        <v>6037</v>
      </c>
      <c r="B6852" t="str">
        <f>C6852&amp;"-"&amp;COUNTIF(C$2:C6852,C6852)</f>
        <v>6033-7</v>
      </c>
      <c r="C6852">
        <v>6033</v>
      </c>
      <c r="D6852" s="57">
        <v>45357</v>
      </c>
      <c r="E6852" s="84" t="str">
        <f>F6852&amp;"-"&amp;COUNTIF($F$2:F6852,F6852)</f>
        <v>GALPERTI-57</v>
      </c>
      <c r="F6852" s="84" t="str">
        <f t="shared" si="221"/>
        <v>GALPERTI</v>
      </c>
      <c r="G6852" t="s">
        <v>8611</v>
      </c>
      <c r="H6852" s="62">
        <v>12143076000155</v>
      </c>
      <c r="I6852" t="s">
        <v>869</v>
      </c>
      <c r="J6852">
        <v>8</v>
      </c>
      <c r="K6852">
        <v>11075.04</v>
      </c>
    </row>
    <row r="6853" spans="1:11" x14ac:dyDescent="0.25">
      <c r="A6853" t="s">
        <v>6037</v>
      </c>
      <c r="B6853" t="str">
        <f>C6853&amp;"-"&amp;COUNTIF(C$2:C6853,C6853)</f>
        <v>6033-8</v>
      </c>
      <c r="C6853">
        <v>6033</v>
      </c>
      <c r="D6853" s="57">
        <v>45357</v>
      </c>
      <c r="E6853" s="84" t="str">
        <f>F6853&amp;"-"&amp;COUNTIF($F$2:F6853,F6853)</f>
        <v>GALPERTI-58</v>
      </c>
      <c r="F6853" s="84" t="str">
        <f t="shared" si="221"/>
        <v>GALPERTI</v>
      </c>
      <c r="G6853" t="s">
        <v>8611</v>
      </c>
      <c r="H6853" s="62">
        <v>12143076000155</v>
      </c>
      <c r="I6853" t="s">
        <v>869</v>
      </c>
      <c r="J6853">
        <v>1</v>
      </c>
      <c r="K6853">
        <v>186.46</v>
      </c>
    </row>
    <row r="6854" spans="1:11" x14ac:dyDescent="0.25">
      <c r="A6854" t="s">
        <v>6037</v>
      </c>
      <c r="B6854" t="str">
        <f>C6854&amp;"-"&amp;COUNTIF(C$2:C6854,C6854)</f>
        <v>6033-9</v>
      </c>
      <c r="C6854">
        <v>6033</v>
      </c>
      <c r="D6854" s="57">
        <v>45357</v>
      </c>
      <c r="E6854" s="84" t="str">
        <f>F6854&amp;"-"&amp;COUNTIF($F$2:F6854,F6854)</f>
        <v>GALPERTI-59</v>
      </c>
      <c r="F6854" s="84" t="str">
        <f t="shared" si="221"/>
        <v>GALPERTI</v>
      </c>
      <c r="G6854" t="s">
        <v>8611</v>
      </c>
      <c r="H6854" s="62">
        <v>12143076000155</v>
      </c>
      <c r="I6854" t="s">
        <v>869</v>
      </c>
      <c r="J6854">
        <v>1</v>
      </c>
      <c r="K6854">
        <v>381.25</v>
      </c>
    </row>
    <row r="6855" spans="1:11" x14ac:dyDescent="0.25">
      <c r="A6855" t="s">
        <v>6037</v>
      </c>
      <c r="B6855" t="str">
        <f>C6855&amp;"-"&amp;COUNTIF(C$2:C6855,C6855)</f>
        <v>6033-10</v>
      </c>
      <c r="C6855">
        <v>6033</v>
      </c>
      <c r="D6855" s="57">
        <v>45357</v>
      </c>
      <c r="E6855" s="84" t="str">
        <f>F6855&amp;"-"&amp;COUNTIF($F$2:F6855,F6855)</f>
        <v>GALPERTI-60</v>
      </c>
      <c r="F6855" s="84" t="str">
        <f t="shared" si="221"/>
        <v>GALPERTI</v>
      </c>
      <c r="G6855" t="s">
        <v>8611</v>
      </c>
      <c r="H6855" s="62">
        <v>12143076000155</v>
      </c>
      <c r="I6855" t="s">
        <v>869</v>
      </c>
      <c r="J6855">
        <v>1</v>
      </c>
      <c r="K6855">
        <v>2552.08</v>
      </c>
    </row>
    <row r="6856" spans="1:11" x14ac:dyDescent="0.25">
      <c r="A6856" t="s">
        <v>6037</v>
      </c>
      <c r="B6856" t="str">
        <f>C6856&amp;"-"&amp;COUNTIF(C$2:C6856,C6856)</f>
        <v>6033-11</v>
      </c>
      <c r="C6856">
        <v>6033</v>
      </c>
      <c r="D6856" s="57">
        <v>45357</v>
      </c>
      <c r="E6856" s="84" t="str">
        <f>F6856&amp;"-"&amp;COUNTIF($F$2:F6856,F6856)</f>
        <v>GALPERTI-61</v>
      </c>
      <c r="F6856" s="84" t="str">
        <f t="shared" si="221"/>
        <v>GALPERTI</v>
      </c>
      <c r="G6856" t="s">
        <v>8611</v>
      </c>
      <c r="H6856" s="62">
        <v>12143076000155</v>
      </c>
      <c r="I6856" t="s">
        <v>869</v>
      </c>
      <c r="J6856">
        <v>3</v>
      </c>
      <c r="K6856">
        <v>950.01</v>
      </c>
    </row>
    <row r="6857" spans="1:11" x14ac:dyDescent="0.25">
      <c r="A6857" t="s">
        <v>6037</v>
      </c>
      <c r="B6857" t="str">
        <f>C6857&amp;"-"&amp;COUNTIF(C$2:C6857,C6857)</f>
        <v>6033-12</v>
      </c>
      <c r="C6857">
        <v>6033</v>
      </c>
      <c r="D6857" s="57">
        <v>45357</v>
      </c>
      <c r="E6857" s="84" t="str">
        <f>F6857&amp;"-"&amp;COUNTIF($F$2:F6857,F6857)</f>
        <v>GALPERTI-62</v>
      </c>
      <c r="F6857" s="84" t="str">
        <f t="shared" si="221"/>
        <v>GALPERTI</v>
      </c>
      <c r="G6857" t="s">
        <v>8611</v>
      </c>
      <c r="H6857" s="62">
        <v>12143076000155</v>
      </c>
      <c r="I6857" t="s">
        <v>869</v>
      </c>
      <c r="J6857">
        <v>8</v>
      </c>
      <c r="K6857">
        <v>312.48</v>
      </c>
    </row>
    <row r="6858" spans="1:11" x14ac:dyDescent="0.25">
      <c r="A6858" t="s">
        <v>6037</v>
      </c>
      <c r="B6858" t="str">
        <f>C6858&amp;"-"&amp;COUNTIF(C$2:C6858,C6858)</f>
        <v>6033-13</v>
      </c>
      <c r="C6858">
        <v>6033</v>
      </c>
      <c r="D6858" s="57">
        <v>45357</v>
      </c>
      <c r="E6858" s="84" t="str">
        <f>F6858&amp;"-"&amp;COUNTIF($F$2:F6858,F6858)</f>
        <v>GALPERTI-63</v>
      </c>
      <c r="F6858" s="84" t="str">
        <f t="shared" si="221"/>
        <v>GALPERTI</v>
      </c>
      <c r="G6858" t="s">
        <v>8611</v>
      </c>
      <c r="H6858" s="62">
        <v>12143076000155</v>
      </c>
      <c r="I6858" t="s">
        <v>869</v>
      </c>
      <c r="J6858">
        <v>1</v>
      </c>
      <c r="K6858">
        <v>127.08</v>
      </c>
    </row>
    <row r="6859" spans="1:11" x14ac:dyDescent="0.25">
      <c r="A6859" t="s">
        <v>6037</v>
      </c>
      <c r="B6859" t="str">
        <f>C6859&amp;"-"&amp;COUNTIF(C$2:C6859,C6859)</f>
        <v>6033-14</v>
      </c>
      <c r="C6859">
        <v>6033</v>
      </c>
      <c r="D6859" s="57">
        <v>45357</v>
      </c>
      <c r="E6859" s="84" t="str">
        <f>F6859&amp;"-"&amp;COUNTIF($F$2:F6859,F6859)</f>
        <v>GALPERTI-64</v>
      </c>
      <c r="F6859" s="84" t="str">
        <f t="shared" si="221"/>
        <v>GALPERTI</v>
      </c>
      <c r="G6859" t="s">
        <v>8611</v>
      </c>
      <c r="H6859" s="62">
        <v>12143076000155</v>
      </c>
      <c r="I6859" t="s">
        <v>869</v>
      </c>
      <c r="J6859">
        <v>1</v>
      </c>
      <c r="K6859">
        <v>153.13</v>
      </c>
    </row>
    <row r="6860" spans="1:11" x14ac:dyDescent="0.25">
      <c r="A6860" t="s">
        <v>6037</v>
      </c>
      <c r="B6860" t="str">
        <f>C6860&amp;"-"&amp;COUNTIF(C$2:C6860,C6860)</f>
        <v>6033-15</v>
      </c>
      <c r="C6860">
        <v>6033</v>
      </c>
      <c r="D6860" s="57">
        <v>45357</v>
      </c>
      <c r="E6860" s="84" t="str">
        <f>F6860&amp;"-"&amp;COUNTIF($F$2:F6860,F6860)</f>
        <v>GALPERTI-65</v>
      </c>
      <c r="F6860" s="84" t="str">
        <f t="shared" si="221"/>
        <v>GALPERTI</v>
      </c>
      <c r="G6860" t="s">
        <v>8611</v>
      </c>
      <c r="H6860" s="62">
        <v>12143076000155</v>
      </c>
      <c r="I6860" t="s">
        <v>869</v>
      </c>
      <c r="J6860">
        <v>2</v>
      </c>
      <c r="K6860">
        <v>81.459999999999994</v>
      </c>
    </row>
    <row r="6861" spans="1:11" x14ac:dyDescent="0.25">
      <c r="A6861" t="s">
        <v>6037</v>
      </c>
      <c r="B6861" t="str">
        <f>C6861&amp;"-"&amp;COUNTIF(C$2:C6861,C6861)</f>
        <v>6033-16</v>
      </c>
      <c r="C6861">
        <v>6033</v>
      </c>
      <c r="D6861" s="57">
        <v>45357</v>
      </c>
      <c r="E6861" s="84" t="str">
        <f>F6861&amp;"-"&amp;COUNTIF($F$2:F6861,F6861)</f>
        <v>GALPERTI-66</v>
      </c>
      <c r="F6861" s="84" t="str">
        <f t="shared" si="221"/>
        <v>GALPERTI</v>
      </c>
      <c r="G6861" t="s">
        <v>8611</v>
      </c>
      <c r="H6861" s="62">
        <v>12143076000155</v>
      </c>
      <c r="I6861" t="s">
        <v>869</v>
      </c>
      <c r="J6861">
        <v>1</v>
      </c>
      <c r="K6861">
        <v>381.25</v>
      </c>
    </row>
    <row r="6862" spans="1:11" x14ac:dyDescent="0.25">
      <c r="A6862" t="s">
        <v>6037</v>
      </c>
      <c r="B6862" t="str">
        <f>C6862&amp;"-"&amp;COUNTIF(C$2:C6862,C6862)</f>
        <v>6033-17</v>
      </c>
      <c r="C6862">
        <v>6033</v>
      </c>
      <c r="D6862" s="57">
        <v>45357</v>
      </c>
      <c r="E6862" s="84" t="str">
        <f>F6862&amp;"-"&amp;COUNTIF($F$2:F6862,F6862)</f>
        <v>GALPERTI-67</v>
      </c>
      <c r="F6862" s="84" t="str">
        <f t="shared" si="221"/>
        <v>GALPERTI</v>
      </c>
      <c r="G6862" t="s">
        <v>8611</v>
      </c>
      <c r="H6862" s="62">
        <v>12143076000155</v>
      </c>
      <c r="I6862" t="s">
        <v>869</v>
      </c>
      <c r="J6862">
        <v>2</v>
      </c>
      <c r="K6862">
        <v>171.88</v>
      </c>
    </row>
    <row r="6863" spans="1:11" x14ac:dyDescent="0.25">
      <c r="A6863" t="s">
        <v>6037</v>
      </c>
      <c r="B6863" t="str">
        <f>C6863&amp;"-"&amp;COUNTIF(C$2:C6863,C6863)</f>
        <v>6033-18</v>
      </c>
      <c r="C6863">
        <v>6033</v>
      </c>
      <c r="D6863" s="57">
        <v>45357</v>
      </c>
      <c r="E6863" s="84" t="str">
        <f>F6863&amp;"-"&amp;COUNTIF($F$2:F6863,F6863)</f>
        <v>GALPERTI-68</v>
      </c>
      <c r="F6863" s="84" t="str">
        <f t="shared" si="221"/>
        <v>GALPERTI</v>
      </c>
      <c r="G6863" t="s">
        <v>8611</v>
      </c>
      <c r="H6863" s="62">
        <v>12143076000155</v>
      </c>
      <c r="I6863" t="s">
        <v>869</v>
      </c>
      <c r="J6863">
        <v>53</v>
      </c>
      <c r="K6863">
        <v>3025.24</v>
      </c>
    </row>
    <row r="6864" spans="1:11" x14ac:dyDescent="0.25">
      <c r="A6864" t="s">
        <v>6037</v>
      </c>
      <c r="B6864" t="str">
        <f>C6864&amp;"-"&amp;COUNTIF(C$2:C6864,C6864)</f>
        <v>6033-19</v>
      </c>
      <c r="C6864">
        <v>6033</v>
      </c>
      <c r="D6864" s="57">
        <v>45357</v>
      </c>
      <c r="E6864" s="84" t="str">
        <f>F6864&amp;"-"&amp;COUNTIF($F$2:F6864,F6864)</f>
        <v>GALPERTI-69</v>
      </c>
      <c r="F6864" s="84" t="str">
        <f t="shared" si="221"/>
        <v>GALPERTI</v>
      </c>
      <c r="G6864" t="s">
        <v>8611</v>
      </c>
      <c r="H6864" s="62">
        <v>12143076000155</v>
      </c>
      <c r="I6864" t="s">
        <v>869</v>
      </c>
      <c r="J6864">
        <v>1</v>
      </c>
      <c r="K6864">
        <v>45.83</v>
      </c>
    </row>
    <row r="6865" spans="1:11" x14ac:dyDescent="0.25">
      <c r="A6865" t="s">
        <v>6039</v>
      </c>
      <c r="B6865" t="str">
        <f>C6865&amp;"-"&amp;COUNTIF(C$2:C6865,C6865)</f>
        <v>6033-20</v>
      </c>
      <c r="C6865">
        <v>6033</v>
      </c>
      <c r="D6865" s="57">
        <v>45357</v>
      </c>
      <c r="E6865" s="84" t="str">
        <f>F6865&amp;"-"&amp;COUNTIF($F$2:F6865,F6865)</f>
        <v>GALPERTI-70</v>
      </c>
      <c r="F6865" s="84" t="str">
        <f t="shared" si="221"/>
        <v>GALPERTI</v>
      </c>
      <c r="G6865" t="s">
        <v>8611</v>
      </c>
      <c r="H6865" s="62">
        <v>12143076000155</v>
      </c>
      <c r="I6865" t="s">
        <v>869</v>
      </c>
      <c r="J6865">
        <v>1</v>
      </c>
      <c r="K6865">
        <v>254.17</v>
      </c>
    </row>
    <row r="6866" spans="1:11" x14ac:dyDescent="0.25">
      <c r="A6866" t="s">
        <v>6037</v>
      </c>
      <c r="B6866" t="str">
        <f>C6866&amp;"-"&amp;COUNTIF(C$2:C6866,C6866)</f>
        <v>6033-21</v>
      </c>
      <c r="C6866">
        <v>6033</v>
      </c>
      <c r="D6866" s="57">
        <v>45357</v>
      </c>
      <c r="E6866" s="84" t="str">
        <f>F6866&amp;"-"&amp;COUNTIF($F$2:F6866,F6866)</f>
        <v>GALPERTI-71</v>
      </c>
      <c r="F6866" s="84" t="str">
        <f t="shared" si="221"/>
        <v>GALPERTI</v>
      </c>
      <c r="G6866" t="s">
        <v>8611</v>
      </c>
      <c r="H6866" s="62">
        <v>12143076000155</v>
      </c>
      <c r="I6866" t="s">
        <v>869</v>
      </c>
      <c r="J6866">
        <v>1</v>
      </c>
      <c r="K6866">
        <v>403.13</v>
      </c>
    </row>
    <row r="6867" spans="1:11" x14ac:dyDescent="0.25">
      <c r="A6867" t="s">
        <v>6037</v>
      </c>
      <c r="B6867" t="str">
        <f>C6867&amp;"-"&amp;COUNTIF(C$2:C6867,C6867)</f>
        <v>6033-22</v>
      </c>
      <c r="C6867">
        <v>6033</v>
      </c>
      <c r="D6867" s="57">
        <v>45357</v>
      </c>
      <c r="E6867" s="84" t="str">
        <f>F6867&amp;"-"&amp;COUNTIF($F$2:F6867,F6867)</f>
        <v>GALPERTI-72</v>
      </c>
      <c r="F6867" s="84" t="str">
        <f t="shared" si="221"/>
        <v>GALPERTI</v>
      </c>
      <c r="G6867" t="s">
        <v>8611</v>
      </c>
      <c r="H6867" s="62">
        <v>12143076000155</v>
      </c>
      <c r="I6867" t="s">
        <v>869</v>
      </c>
      <c r="J6867">
        <v>1</v>
      </c>
      <c r="K6867">
        <v>5383.33</v>
      </c>
    </row>
    <row r="6868" spans="1:11" x14ac:dyDescent="0.25">
      <c r="A6868" t="s">
        <v>6037</v>
      </c>
      <c r="B6868" t="str">
        <f>C6868&amp;"-"&amp;COUNTIF(C$2:C6868,C6868)</f>
        <v>6033-23</v>
      </c>
      <c r="C6868">
        <v>6033</v>
      </c>
      <c r="D6868" s="57">
        <v>45357</v>
      </c>
      <c r="E6868" s="84" t="str">
        <f>F6868&amp;"-"&amp;COUNTIF($F$2:F6868,F6868)</f>
        <v>GALPERTI-73</v>
      </c>
      <c r="F6868" s="84" t="str">
        <f t="shared" si="221"/>
        <v>GALPERTI</v>
      </c>
      <c r="G6868" t="s">
        <v>8611</v>
      </c>
      <c r="H6868" s="62">
        <v>12143076000155</v>
      </c>
      <c r="I6868" t="s">
        <v>869</v>
      </c>
      <c r="J6868">
        <v>3</v>
      </c>
      <c r="K6868">
        <v>7881.24</v>
      </c>
    </row>
    <row r="6869" spans="1:11" x14ac:dyDescent="0.25">
      <c r="A6869" t="s">
        <v>6037</v>
      </c>
      <c r="B6869" t="str">
        <f>C6869&amp;"-"&amp;COUNTIF(C$2:C6869,C6869)</f>
        <v>6033-24</v>
      </c>
      <c r="C6869">
        <v>6033</v>
      </c>
      <c r="D6869" s="57">
        <v>45357</v>
      </c>
      <c r="E6869" s="84" t="str">
        <f>F6869&amp;"-"&amp;COUNTIF($F$2:F6869,F6869)</f>
        <v>GALPERTI-74</v>
      </c>
      <c r="F6869" s="84" t="str">
        <f t="shared" si="221"/>
        <v>GALPERTI</v>
      </c>
      <c r="G6869" t="s">
        <v>8611</v>
      </c>
      <c r="H6869" s="62">
        <v>12143076000155</v>
      </c>
      <c r="I6869" t="s">
        <v>869</v>
      </c>
      <c r="J6869">
        <v>1</v>
      </c>
      <c r="K6869">
        <v>2627.08</v>
      </c>
    </row>
    <row r="6870" spans="1:11" x14ac:dyDescent="0.25">
      <c r="A6870" t="s">
        <v>6037</v>
      </c>
      <c r="B6870" t="str">
        <f>C6870&amp;"-"&amp;COUNTIF(C$2:C6870,C6870)</f>
        <v>6033-25</v>
      </c>
      <c r="C6870">
        <v>6033</v>
      </c>
      <c r="D6870" s="57">
        <v>45357</v>
      </c>
      <c r="E6870" s="84" t="str">
        <f>F6870&amp;"-"&amp;COUNTIF($F$2:F6870,F6870)</f>
        <v>GALPERTI-75</v>
      </c>
      <c r="F6870" s="84" t="str">
        <f t="shared" si="221"/>
        <v>GALPERTI</v>
      </c>
      <c r="G6870" t="s">
        <v>8611</v>
      </c>
      <c r="H6870" s="62">
        <v>12143076000155</v>
      </c>
      <c r="I6870" t="s">
        <v>869</v>
      </c>
      <c r="J6870">
        <v>1</v>
      </c>
      <c r="K6870">
        <v>3569.79</v>
      </c>
    </row>
    <row r="6871" spans="1:11" x14ac:dyDescent="0.25">
      <c r="A6871" t="s">
        <v>6037</v>
      </c>
      <c r="B6871" t="str">
        <f>C6871&amp;"-"&amp;COUNTIF(C$2:C6871,C6871)</f>
        <v>6034-1</v>
      </c>
      <c r="C6871">
        <v>6034</v>
      </c>
      <c r="D6871" s="57">
        <v>45357</v>
      </c>
      <c r="E6871" s="84" t="str">
        <f>F6871&amp;"-"&amp;COUNTIF($F$2:F6871,F6871)</f>
        <v>GALPERTI-76</v>
      </c>
      <c r="F6871" s="84" t="str">
        <f t="shared" si="221"/>
        <v>GALPERTI</v>
      </c>
      <c r="G6871" t="s">
        <v>8611</v>
      </c>
      <c r="H6871" s="62">
        <v>12143076000155</v>
      </c>
      <c r="I6871" t="s">
        <v>869</v>
      </c>
      <c r="J6871">
        <v>26</v>
      </c>
      <c r="K6871">
        <v>4466.28</v>
      </c>
    </row>
    <row r="6872" spans="1:11" x14ac:dyDescent="0.25">
      <c r="A6872" t="s">
        <v>6037</v>
      </c>
      <c r="B6872" t="str">
        <f>C6872&amp;"-"&amp;COUNTIF(C$2:C6872,C6872)</f>
        <v>6034-2</v>
      </c>
      <c r="C6872">
        <v>6034</v>
      </c>
      <c r="D6872" s="57">
        <v>45357</v>
      </c>
      <c r="E6872" s="84" t="str">
        <f>F6872&amp;"-"&amp;COUNTIF($F$2:F6872,F6872)</f>
        <v>GALPERTI-77</v>
      </c>
      <c r="F6872" s="84" t="str">
        <f t="shared" si="221"/>
        <v>GALPERTI</v>
      </c>
      <c r="G6872" t="s">
        <v>8611</v>
      </c>
      <c r="H6872" s="62">
        <v>12143076000155</v>
      </c>
      <c r="I6872" t="s">
        <v>869</v>
      </c>
      <c r="J6872">
        <v>2</v>
      </c>
      <c r="K6872">
        <v>145.96</v>
      </c>
    </row>
    <row r="6873" spans="1:11" x14ac:dyDescent="0.25">
      <c r="A6873" t="s">
        <v>6037</v>
      </c>
      <c r="B6873" t="str">
        <f>C6873&amp;"-"&amp;COUNTIF(C$2:C6873,C6873)</f>
        <v>6034-3</v>
      </c>
      <c r="C6873">
        <v>6034</v>
      </c>
      <c r="D6873" s="57">
        <v>45357</v>
      </c>
      <c r="E6873" s="84" t="str">
        <f>F6873&amp;"-"&amp;COUNTIF($F$2:F6873,F6873)</f>
        <v>GALPERTI-78</v>
      </c>
      <c r="F6873" s="84" t="str">
        <f t="shared" si="221"/>
        <v>GALPERTI</v>
      </c>
      <c r="G6873" t="s">
        <v>8611</v>
      </c>
      <c r="H6873" s="62">
        <v>12143076000155</v>
      </c>
      <c r="I6873" t="s">
        <v>869</v>
      </c>
      <c r="J6873">
        <v>2</v>
      </c>
      <c r="K6873">
        <v>164.66</v>
      </c>
    </row>
    <row r="6874" spans="1:11" x14ac:dyDescent="0.25">
      <c r="A6874" t="s">
        <v>6037</v>
      </c>
      <c r="B6874" t="str">
        <f>C6874&amp;"-"&amp;COUNTIF(C$2:C6874,C6874)</f>
        <v>6034-4</v>
      </c>
      <c r="C6874">
        <v>6034</v>
      </c>
      <c r="D6874" s="57">
        <v>45357</v>
      </c>
      <c r="E6874" s="84" t="str">
        <f>F6874&amp;"-"&amp;COUNTIF($F$2:F6874,F6874)</f>
        <v>GALPERTI-79</v>
      </c>
      <c r="F6874" s="84" t="str">
        <f t="shared" si="221"/>
        <v>GALPERTI</v>
      </c>
      <c r="G6874" t="s">
        <v>8611</v>
      </c>
      <c r="H6874" s="62">
        <v>12143076000155</v>
      </c>
      <c r="I6874" t="s">
        <v>869</v>
      </c>
      <c r="J6874">
        <v>5</v>
      </c>
      <c r="K6874">
        <v>858.9</v>
      </c>
    </row>
    <row r="6875" spans="1:11" x14ac:dyDescent="0.25">
      <c r="A6875" t="s">
        <v>6037</v>
      </c>
      <c r="B6875" t="str">
        <f>C6875&amp;"-"&amp;COUNTIF(C$2:C6875,C6875)</f>
        <v>6034-5</v>
      </c>
      <c r="C6875">
        <v>6034</v>
      </c>
      <c r="D6875" s="57">
        <v>45357</v>
      </c>
      <c r="E6875" s="84" t="str">
        <f>F6875&amp;"-"&amp;COUNTIF($F$2:F6875,F6875)</f>
        <v>GALPERTI-80</v>
      </c>
      <c r="F6875" s="84" t="str">
        <f t="shared" si="221"/>
        <v>GALPERTI</v>
      </c>
      <c r="G6875" t="s">
        <v>8611</v>
      </c>
      <c r="H6875" s="62">
        <v>12143076000155</v>
      </c>
      <c r="I6875" t="s">
        <v>869</v>
      </c>
      <c r="J6875">
        <v>45</v>
      </c>
      <c r="K6875">
        <v>4523.8500000000004</v>
      </c>
    </row>
    <row r="6876" spans="1:11" x14ac:dyDescent="0.25">
      <c r="A6876" t="s">
        <v>6037</v>
      </c>
      <c r="B6876" t="str">
        <f>C6876&amp;"-"&amp;COUNTIF(C$2:C6876,C6876)</f>
        <v>6034-6</v>
      </c>
      <c r="C6876">
        <v>6034</v>
      </c>
      <c r="D6876" s="57">
        <v>45357</v>
      </c>
      <c r="E6876" s="84" t="str">
        <f>F6876&amp;"-"&amp;COUNTIF($F$2:F6876,F6876)</f>
        <v>GALPERTI-81</v>
      </c>
      <c r="F6876" s="84" t="str">
        <f t="shared" si="221"/>
        <v>GALPERTI</v>
      </c>
      <c r="G6876" t="s">
        <v>8611</v>
      </c>
      <c r="H6876" s="62">
        <v>12143076000155</v>
      </c>
      <c r="I6876" t="s">
        <v>869</v>
      </c>
      <c r="J6876">
        <v>7</v>
      </c>
      <c r="K6876">
        <v>736.96</v>
      </c>
    </row>
    <row r="6877" spans="1:11" x14ac:dyDescent="0.25">
      <c r="A6877" t="s">
        <v>6037</v>
      </c>
      <c r="B6877" t="str">
        <f>C6877&amp;"-"&amp;COUNTIF(C$2:C6877,C6877)</f>
        <v>6034-7</v>
      </c>
      <c r="C6877">
        <v>6034</v>
      </c>
      <c r="D6877" s="57">
        <v>45357</v>
      </c>
      <c r="E6877" s="84" t="str">
        <f>F6877&amp;"-"&amp;COUNTIF($F$2:F6877,F6877)</f>
        <v>GALPERTI-82</v>
      </c>
      <c r="F6877" s="84" t="str">
        <f t="shared" si="221"/>
        <v>GALPERTI</v>
      </c>
      <c r="G6877" t="s">
        <v>8611</v>
      </c>
      <c r="H6877" s="62">
        <v>12143076000155</v>
      </c>
      <c r="I6877" t="s">
        <v>869</v>
      </c>
      <c r="J6877">
        <v>6</v>
      </c>
      <c r="K6877">
        <v>8015.58</v>
      </c>
    </row>
    <row r="6878" spans="1:11" x14ac:dyDescent="0.25">
      <c r="A6878" t="s">
        <v>6037</v>
      </c>
      <c r="B6878" t="str">
        <f>C6878&amp;"-"&amp;COUNTIF(C$2:C6878,C6878)</f>
        <v>6034-8</v>
      </c>
      <c r="C6878">
        <v>6034</v>
      </c>
      <c r="D6878" s="57">
        <v>45357</v>
      </c>
      <c r="E6878" s="84" t="str">
        <f>F6878&amp;"-"&amp;COUNTIF($F$2:F6878,F6878)</f>
        <v>GALPERTI-83</v>
      </c>
      <c r="F6878" s="84" t="str">
        <f t="shared" si="221"/>
        <v>GALPERTI</v>
      </c>
      <c r="G6878" t="s">
        <v>8611</v>
      </c>
      <c r="H6878" s="62">
        <v>12143076000155</v>
      </c>
      <c r="I6878" t="s">
        <v>869</v>
      </c>
      <c r="J6878">
        <v>3</v>
      </c>
      <c r="K6878">
        <v>1353.75</v>
      </c>
    </row>
    <row r="6879" spans="1:11" x14ac:dyDescent="0.25">
      <c r="A6879" t="s">
        <v>6037</v>
      </c>
      <c r="B6879" t="str">
        <f>C6879&amp;"-"&amp;COUNTIF(C$2:C6879,C6879)</f>
        <v>6034-9</v>
      </c>
      <c r="C6879">
        <v>6034</v>
      </c>
      <c r="D6879" s="57">
        <v>45357</v>
      </c>
      <c r="E6879" s="84" t="str">
        <f>F6879&amp;"-"&amp;COUNTIF($F$2:F6879,F6879)</f>
        <v>GALPERTI-84</v>
      </c>
      <c r="F6879" s="84" t="str">
        <f t="shared" si="221"/>
        <v>GALPERTI</v>
      </c>
      <c r="G6879" t="s">
        <v>8611</v>
      </c>
      <c r="H6879" s="62">
        <v>12143076000155</v>
      </c>
      <c r="I6879" t="s">
        <v>869</v>
      </c>
      <c r="J6879">
        <v>37</v>
      </c>
      <c r="K6879">
        <v>3251.19</v>
      </c>
    </row>
    <row r="6880" spans="1:11" x14ac:dyDescent="0.25">
      <c r="A6880" t="s">
        <v>6085</v>
      </c>
      <c r="B6880" t="str">
        <f>C6880&amp;"-"&amp;COUNTIF(C$2:C6880,C6880)</f>
        <v>17370-1</v>
      </c>
      <c r="C6880">
        <v>17370</v>
      </c>
      <c r="D6880" s="57">
        <v>45357</v>
      </c>
      <c r="E6880" s="84" t="str">
        <f>F6880&amp;"-"&amp;COUNTIF($F$2:F6880,F6880)</f>
        <v>PROJINOX-1</v>
      </c>
      <c r="F6880" s="84" t="str">
        <f t="shared" si="221"/>
        <v>PROJINOX</v>
      </c>
      <c r="G6880" t="s">
        <v>8636</v>
      </c>
      <c r="H6880" s="62">
        <v>3872011000150</v>
      </c>
      <c r="I6880" t="s">
        <v>869</v>
      </c>
      <c r="J6880">
        <v>2</v>
      </c>
      <c r="K6880">
        <v>7000</v>
      </c>
    </row>
    <row r="6881" spans="1:11" x14ac:dyDescent="0.25">
      <c r="A6881" t="s">
        <v>6085</v>
      </c>
      <c r="B6881" t="str">
        <f>C6881&amp;"-"&amp;COUNTIF(C$2:C6881,C6881)</f>
        <v>17370-2</v>
      </c>
      <c r="C6881">
        <v>17370</v>
      </c>
      <c r="D6881" s="57">
        <v>45357</v>
      </c>
      <c r="E6881" s="84" t="str">
        <f>F6881&amp;"-"&amp;COUNTIF($F$2:F6881,F6881)</f>
        <v>PROJINOX-2</v>
      </c>
      <c r="F6881" s="84" t="str">
        <f t="shared" si="221"/>
        <v>PROJINOX</v>
      </c>
      <c r="G6881" t="s">
        <v>8636</v>
      </c>
      <c r="H6881" s="62">
        <v>3872011000150</v>
      </c>
      <c r="I6881" t="s">
        <v>869</v>
      </c>
      <c r="J6881">
        <v>1</v>
      </c>
      <c r="K6881">
        <v>3500</v>
      </c>
    </row>
    <row r="6882" spans="1:11" x14ac:dyDescent="0.25">
      <c r="A6882" t="s">
        <v>6086</v>
      </c>
      <c r="B6882" t="str">
        <f>C6882&amp;"-"&amp;COUNTIF(C$2:C6882,C6882)</f>
        <v>9-1</v>
      </c>
      <c r="C6882">
        <v>9</v>
      </c>
      <c r="D6882" s="57">
        <v>45358</v>
      </c>
      <c r="E6882" s="84" t="str">
        <f>F6882&amp;"-"&amp;COUNTIF($F$2:F6882,F6882)</f>
        <v>DECORE-1</v>
      </c>
      <c r="F6882" s="84" t="str">
        <f t="shared" si="221"/>
        <v>DECORE</v>
      </c>
      <c r="G6882" t="s">
        <v>8637</v>
      </c>
      <c r="H6882" s="62">
        <v>50978183000192</v>
      </c>
      <c r="I6882" t="s">
        <v>869</v>
      </c>
      <c r="J6882">
        <v>1</v>
      </c>
      <c r="K6882">
        <v>299.27</v>
      </c>
    </row>
    <row r="6883" spans="1:11" x14ac:dyDescent="0.25">
      <c r="A6883" t="s">
        <v>6040</v>
      </c>
      <c r="B6883" t="str">
        <f>C6883&amp;"-"&amp;COUNTIF(C$2:C6883,C6883)</f>
        <v>179406-1</v>
      </c>
      <c r="C6883">
        <v>179406</v>
      </c>
      <c r="D6883" s="57">
        <v>45358</v>
      </c>
      <c r="E6883" s="84" t="str">
        <f>F6883&amp;"-"&amp;COUNTIF($F$2:F6883,F6883)</f>
        <v>H-193</v>
      </c>
      <c r="F6883" s="84" t="str">
        <f t="shared" si="221"/>
        <v>H</v>
      </c>
      <c r="G6883" t="s">
        <v>8589</v>
      </c>
      <c r="H6883" s="62">
        <v>62312426000138</v>
      </c>
      <c r="I6883" t="s">
        <v>869</v>
      </c>
      <c r="J6883">
        <v>2</v>
      </c>
      <c r="K6883">
        <v>768.5</v>
      </c>
    </row>
    <row r="6884" spans="1:11" x14ac:dyDescent="0.25">
      <c r="A6884" t="s">
        <v>6004</v>
      </c>
      <c r="B6884" t="str">
        <f>C6884&amp;"-"&amp;COUNTIF(C$2:C6884,C6884)</f>
        <v>179406-2</v>
      </c>
      <c r="C6884">
        <v>179406</v>
      </c>
      <c r="D6884" s="57">
        <v>45358</v>
      </c>
      <c r="E6884" s="84" t="str">
        <f>F6884&amp;"-"&amp;COUNTIF($F$2:F6884,F6884)</f>
        <v>H-194</v>
      </c>
      <c r="F6884" s="84" t="str">
        <f t="shared" si="221"/>
        <v>H</v>
      </c>
      <c r="G6884" t="s">
        <v>8589</v>
      </c>
      <c r="H6884" s="62">
        <v>62312426000138</v>
      </c>
      <c r="I6884" t="s">
        <v>869</v>
      </c>
      <c r="J6884">
        <v>1</v>
      </c>
      <c r="K6884">
        <v>61.59</v>
      </c>
    </row>
    <row r="6885" spans="1:11" x14ac:dyDescent="0.25">
      <c r="A6885" t="s">
        <v>6037</v>
      </c>
      <c r="B6885" t="str">
        <f>C6885&amp;"-"&amp;COUNTIF(C$2:C6885,C6885)</f>
        <v>179406-3</v>
      </c>
      <c r="C6885">
        <v>179406</v>
      </c>
      <c r="D6885" s="57">
        <v>45358</v>
      </c>
      <c r="E6885" s="84" t="str">
        <f>F6885&amp;"-"&amp;COUNTIF($F$2:F6885,F6885)</f>
        <v>H-195</v>
      </c>
      <c r="F6885" s="84" t="str">
        <f t="shared" si="221"/>
        <v>H</v>
      </c>
      <c r="G6885" t="s">
        <v>8589</v>
      </c>
      <c r="H6885" s="62">
        <v>62312426000138</v>
      </c>
      <c r="I6885" t="s">
        <v>869</v>
      </c>
      <c r="J6885">
        <v>16</v>
      </c>
      <c r="K6885">
        <v>3579.2</v>
      </c>
    </row>
    <row r="6886" spans="1:11" x14ac:dyDescent="0.25">
      <c r="A6886" t="s">
        <v>6037</v>
      </c>
      <c r="B6886" t="str">
        <f>C6886&amp;"-"&amp;COUNTIF(C$2:C6886,C6886)</f>
        <v>179406-4</v>
      </c>
      <c r="C6886">
        <v>179406</v>
      </c>
      <c r="D6886" s="57">
        <v>45358</v>
      </c>
      <c r="E6886" s="84" t="str">
        <f>F6886&amp;"-"&amp;COUNTIF($F$2:F6886,F6886)</f>
        <v>H-196</v>
      </c>
      <c r="F6886" s="84" t="str">
        <f t="shared" si="221"/>
        <v>H</v>
      </c>
      <c r="G6886" t="s">
        <v>8589</v>
      </c>
      <c r="H6886" s="62">
        <v>62312426000138</v>
      </c>
      <c r="I6886" t="s">
        <v>869</v>
      </c>
      <c r="J6886">
        <v>3</v>
      </c>
      <c r="K6886">
        <v>906</v>
      </c>
    </row>
    <row r="6887" spans="1:11" x14ac:dyDescent="0.25">
      <c r="A6887" t="s">
        <v>6037</v>
      </c>
      <c r="B6887" t="str">
        <f>C6887&amp;"-"&amp;COUNTIF(C$2:C6887,C6887)</f>
        <v>179406-5</v>
      </c>
      <c r="C6887">
        <v>179406</v>
      </c>
      <c r="D6887" s="57">
        <v>45358</v>
      </c>
      <c r="E6887" s="84" t="str">
        <f>F6887&amp;"-"&amp;COUNTIF($F$2:F6887,F6887)</f>
        <v>H-197</v>
      </c>
      <c r="F6887" s="84" t="str">
        <f t="shared" si="221"/>
        <v>H</v>
      </c>
      <c r="G6887" t="s">
        <v>8589</v>
      </c>
      <c r="H6887" s="62">
        <v>62312426000138</v>
      </c>
      <c r="I6887" t="s">
        <v>869</v>
      </c>
      <c r="J6887">
        <v>3</v>
      </c>
      <c r="K6887">
        <v>3628.77</v>
      </c>
    </row>
    <row r="6888" spans="1:11" x14ac:dyDescent="0.25">
      <c r="A6888" t="s">
        <v>6037</v>
      </c>
      <c r="B6888" t="str">
        <f>C6888&amp;"-"&amp;COUNTIF(C$2:C6888,C6888)</f>
        <v>179406-6</v>
      </c>
      <c r="C6888">
        <v>179406</v>
      </c>
      <c r="D6888" s="57">
        <v>45358</v>
      </c>
      <c r="E6888" s="84" t="str">
        <f>F6888&amp;"-"&amp;COUNTIF($F$2:F6888,F6888)</f>
        <v>H-198</v>
      </c>
      <c r="F6888" s="84" t="str">
        <f t="shared" si="221"/>
        <v>H</v>
      </c>
      <c r="G6888" t="s">
        <v>8589</v>
      </c>
      <c r="H6888" s="62">
        <v>62312426000138</v>
      </c>
      <c r="I6888" t="s">
        <v>869</v>
      </c>
      <c r="J6888">
        <v>13</v>
      </c>
      <c r="K6888">
        <v>2611.5700000000002</v>
      </c>
    </row>
    <row r="6889" spans="1:11" x14ac:dyDescent="0.25">
      <c r="A6889" t="s">
        <v>6037</v>
      </c>
      <c r="B6889" t="str">
        <f>C6889&amp;"-"&amp;COUNTIF(C$2:C6889,C6889)</f>
        <v>179406-7</v>
      </c>
      <c r="C6889">
        <v>179406</v>
      </c>
      <c r="D6889" s="57">
        <v>45358</v>
      </c>
      <c r="E6889" s="84" t="str">
        <f>F6889&amp;"-"&amp;COUNTIF($F$2:F6889,F6889)</f>
        <v>H-199</v>
      </c>
      <c r="F6889" s="84" t="str">
        <f t="shared" si="221"/>
        <v>H</v>
      </c>
      <c r="G6889" t="s">
        <v>8589</v>
      </c>
      <c r="H6889" s="62">
        <v>62312426000138</v>
      </c>
      <c r="I6889" t="s">
        <v>869</v>
      </c>
      <c r="J6889">
        <v>9</v>
      </c>
      <c r="K6889">
        <v>298.26</v>
      </c>
    </row>
    <row r="6890" spans="1:11" x14ac:dyDescent="0.25">
      <c r="A6890" t="s">
        <v>6037</v>
      </c>
      <c r="B6890" t="str">
        <f>C6890&amp;"-"&amp;COUNTIF(C$2:C6890,C6890)</f>
        <v>179406-8</v>
      </c>
      <c r="C6890">
        <v>179406</v>
      </c>
      <c r="D6890" s="57">
        <v>45358</v>
      </c>
      <c r="E6890" s="84" t="str">
        <f>F6890&amp;"-"&amp;COUNTIF($F$2:F6890,F6890)</f>
        <v>H-200</v>
      </c>
      <c r="F6890" s="84" t="str">
        <f t="shared" si="221"/>
        <v>H</v>
      </c>
      <c r="G6890" t="s">
        <v>8589</v>
      </c>
      <c r="H6890" s="62">
        <v>62312426000138</v>
      </c>
      <c r="I6890" t="s">
        <v>869</v>
      </c>
      <c r="J6890">
        <v>9</v>
      </c>
      <c r="K6890">
        <v>553.67999999999995</v>
      </c>
    </row>
    <row r="6891" spans="1:11" x14ac:dyDescent="0.25">
      <c r="A6891" t="s">
        <v>6037</v>
      </c>
      <c r="B6891" t="str">
        <f>C6891&amp;"-"&amp;COUNTIF(C$2:C6891,C6891)</f>
        <v>179406-9</v>
      </c>
      <c r="C6891">
        <v>179406</v>
      </c>
      <c r="D6891" s="57">
        <v>45358</v>
      </c>
      <c r="E6891" s="84" t="str">
        <f>F6891&amp;"-"&amp;COUNTIF($F$2:F6891,F6891)</f>
        <v>H-201</v>
      </c>
      <c r="F6891" s="84" t="str">
        <f t="shared" si="221"/>
        <v>H</v>
      </c>
      <c r="G6891" t="s">
        <v>8589</v>
      </c>
      <c r="H6891" s="62">
        <v>62312426000138</v>
      </c>
      <c r="I6891" t="s">
        <v>869</v>
      </c>
      <c r="J6891">
        <v>4</v>
      </c>
      <c r="K6891">
        <v>695.96</v>
      </c>
    </row>
    <row r="6892" spans="1:11" x14ac:dyDescent="0.25">
      <c r="A6892" t="s">
        <v>6037</v>
      </c>
      <c r="B6892" t="str">
        <f>C6892&amp;"-"&amp;COUNTIF(C$2:C6892,C6892)</f>
        <v>179406-10</v>
      </c>
      <c r="C6892">
        <v>179406</v>
      </c>
      <c r="D6892" s="57">
        <v>45358</v>
      </c>
      <c r="E6892" s="84" t="str">
        <f>F6892&amp;"-"&amp;COUNTIF($F$2:F6892,F6892)</f>
        <v>H-202</v>
      </c>
      <c r="F6892" s="84" t="str">
        <f t="shared" si="221"/>
        <v>H</v>
      </c>
      <c r="G6892" t="s">
        <v>8589</v>
      </c>
      <c r="H6892" s="62">
        <v>62312426000138</v>
      </c>
      <c r="I6892" t="s">
        <v>869</v>
      </c>
      <c r="J6892">
        <v>4</v>
      </c>
      <c r="K6892">
        <v>5918.68</v>
      </c>
    </row>
    <row r="6893" spans="1:11" x14ac:dyDescent="0.25">
      <c r="A6893" t="s">
        <v>6040</v>
      </c>
      <c r="B6893" t="str">
        <f>C6893&amp;"-"&amp;COUNTIF(C$2:C6893,C6893)</f>
        <v>179406-11</v>
      </c>
      <c r="C6893">
        <v>179406</v>
      </c>
      <c r="D6893" s="57">
        <v>45358</v>
      </c>
      <c r="E6893" s="84" t="str">
        <f>F6893&amp;"-"&amp;COUNTIF($F$2:F6893,F6893)</f>
        <v>H-203</v>
      </c>
      <c r="F6893" s="84" t="str">
        <f t="shared" si="221"/>
        <v>H</v>
      </c>
      <c r="G6893" t="s">
        <v>8589</v>
      </c>
      <c r="H6893" s="62">
        <v>62312426000138</v>
      </c>
      <c r="I6893" t="s">
        <v>869</v>
      </c>
      <c r="J6893">
        <v>1</v>
      </c>
      <c r="K6893">
        <v>28.86</v>
      </c>
    </row>
    <row r="6894" spans="1:11" x14ac:dyDescent="0.25">
      <c r="A6894" t="s">
        <v>6040</v>
      </c>
      <c r="B6894" t="str">
        <f>C6894&amp;"-"&amp;COUNTIF(C$2:C6894,C6894)</f>
        <v>179406-12</v>
      </c>
      <c r="C6894">
        <v>179406</v>
      </c>
      <c r="D6894" s="57">
        <v>45358</v>
      </c>
      <c r="E6894" s="84" t="str">
        <f>F6894&amp;"-"&amp;COUNTIF($F$2:F6894,F6894)</f>
        <v>H-204</v>
      </c>
      <c r="F6894" s="84" t="str">
        <f t="shared" si="221"/>
        <v>H</v>
      </c>
      <c r="G6894" t="s">
        <v>8589</v>
      </c>
      <c r="H6894" s="62">
        <v>62312426000138</v>
      </c>
      <c r="I6894" t="s">
        <v>869</v>
      </c>
      <c r="J6894">
        <v>1</v>
      </c>
      <c r="K6894">
        <v>148.01</v>
      </c>
    </row>
    <row r="6895" spans="1:11" x14ac:dyDescent="0.25">
      <c r="A6895" t="s">
        <v>6040</v>
      </c>
      <c r="B6895" t="str">
        <f>C6895&amp;"-"&amp;COUNTIF(C$2:C6895,C6895)</f>
        <v>179406-13</v>
      </c>
      <c r="C6895">
        <v>179406</v>
      </c>
      <c r="D6895" s="57">
        <v>45358</v>
      </c>
      <c r="E6895" s="84" t="str">
        <f>F6895&amp;"-"&amp;COUNTIF($F$2:F6895,F6895)</f>
        <v>H-205</v>
      </c>
      <c r="F6895" s="84" t="str">
        <f t="shared" si="221"/>
        <v>H</v>
      </c>
      <c r="G6895" t="s">
        <v>8589</v>
      </c>
      <c r="H6895" s="62">
        <v>62312426000138</v>
      </c>
      <c r="I6895" t="s">
        <v>869</v>
      </c>
      <c r="J6895">
        <v>11</v>
      </c>
      <c r="K6895">
        <v>146.30000000000001</v>
      </c>
    </row>
    <row r="6896" spans="1:11" x14ac:dyDescent="0.25">
      <c r="A6896" t="s">
        <v>6040</v>
      </c>
      <c r="B6896" t="str">
        <f>C6896&amp;"-"&amp;COUNTIF(C$2:C6896,C6896)</f>
        <v>179406-14</v>
      </c>
      <c r="C6896">
        <v>179406</v>
      </c>
      <c r="D6896" s="57">
        <v>45358</v>
      </c>
      <c r="E6896" s="84" t="str">
        <f>F6896&amp;"-"&amp;COUNTIF($F$2:F6896,F6896)</f>
        <v>H-206</v>
      </c>
      <c r="F6896" s="84" t="str">
        <f t="shared" si="221"/>
        <v>H</v>
      </c>
      <c r="G6896" t="s">
        <v>8589</v>
      </c>
      <c r="H6896" s="62">
        <v>62312426000138</v>
      </c>
      <c r="I6896" t="s">
        <v>869</v>
      </c>
      <c r="J6896">
        <v>2</v>
      </c>
      <c r="K6896">
        <v>585.64</v>
      </c>
    </row>
    <row r="6897" spans="1:11" x14ac:dyDescent="0.25">
      <c r="A6897" t="s">
        <v>6004</v>
      </c>
      <c r="B6897" t="str">
        <f>C6897&amp;"-"&amp;COUNTIF(C$2:C6897,C6897)</f>
        <v>179406-15</v>
      </c>
      <c r="C6897">
        <v>179406</v>
      </c>
      <c r="D6897" s="57">
        <v>45358</v>
      </c>
      <c r="E6897" s="84" t="str">
        <f>F6897&amp;"-"&amp;COUNTIF($F$2:F6897,F6897)</f>
        <v>H-207</v>
      </c>
      <c r="F6897" s="84" t="str">
        <f t="shared" si="221"/>
        <v>H</v>
      </c>
      <c r="G6897" t="s">
        <v>8589</v>
      </c>
      <c r="H6897" s="62">
        <v>62312426000138</v>
      </c>
      <c r="I6897" t="s">
        <v>869</v>
      </c>
      <c r="J6897">
        <v>2</v>
      </c>
      <c r="K6897">
        <v>120.86</v>
      </c>
    </row>
    <row r="6898" spans="1:11" x14ac:dyDescent="0.25">
      <c r="A6898" t="s">
        <v>6040</v>
      </c>
      <c r="B6898" t="str">
        <f>C6898&amp;"-"&amp;COUNTIF(C$2:C6898,C6898)</f>
        <v>179406-16</v>
      </c>
      <c r="C6898">
        <v>179406</v>
      </c>
      <c r="D6898" s="57">
        <v>45358</v>
      </c>
      <c r="E6898" s="84" t="str">
        <f>F6898&amp;"-"&amp;COUNTIF($F$2:F6898,F6898)</f>
        <v>H-208</v>
      </c>
      <c r="F6898" s="84" t="str">
        <f t="shared" si="221"/>
        <v>H</v>
      </c>
      <c r="G6898" t="s">
        <v>8589</v>
      </c>
      <c r="H6898" s="62">
        <v>62312426000138</v>
      </c>
      <c r="I6898" t="s">
        <v>869</v>
      </c>
      <c r="J6898">
        <v>3</v>
      </c>
      <c r="K6898">
        <v>91.44</v>
      </c>
    </row>
    <row r="6899" spans="1:11" x14ac:dyDescent="0.25">
      <c r="A6899" t="s">
        <v>6004</v>
      </c>
      <c r="B6899" t="str">
        <f>C6899&amp;"-"&amp;COUNTIF(C$2:C6899,C6899)</f>
        <v>179406-17</v>
      </c>
      <c r="C6899">
        <v>179406</v>
      </c>
      <c r="D6899" s="57">
        <v>45358</v>
      </c>
      <c r="E6899" s="84" t="str">
        <f>F6899&amp;"-"&amp;COUNTIF($F$2:F6899,F6899)</f>
        <v>H-209</v>
      </c>
      <c r="F6899" s="84" t="str">
        <f t="shared" si="221"/>
        <v>H</v>
      </c>
      <c r="G6899" t="s">
        <v>8589</v>
      </c>
      <c r="H6899" s="62">
        <v>62312426000138</v>
      </c>
      <c r="I6899" t="s">
        <v>869</v>
      </c>
      <c r="J6899">
        <v>5</v>
      </c>
      <c r="K6899">
        <v>167.95</v>
      </c>
    </row>
    <row r="6900" spans="1:11" x14ac:dyDescent="0.25">
      <c r="A6900" t="s">
        <v>6040</v>
      </c>
      <c r="B6900" t="str">
        <f>C6900&amp;"-"&amp;COUNTIF(C$2:C6900,C6900)</f>
        <v>179406-18</v>
      </c>
      <c r="C6900">
        <v>179406</v>
      </c>
      <c r="D6900" s="57">
        <v>45358</v>
      </c>
      <c r="E6900" s="84" t="str">
        <f>F6900&amp;"-"&amp;COUNTIF($F$2:F6900,F6900)</f>
        <v>H-210</v>
      </c>
      <c r="F6900" s="84" t="str">
        <f t="shared" si="221"/>
        <v>H</v>
      </c>
      <c r="G6900" t="s">
        <v>8589</v>
      </c>
      <c r="H6900" s="62">
        <v>62312426000138</v>
      </c>
      <c r="I6900" t="s">
        <v>869</v>
      </c>
      <c r="J6900">
        <v>1</v>
      </c>
      <c r="K6900">
        <v>1351.19</v>
      </c>
    </row>
    <row r="6901" spans="1:11" x14ac:dyDescent="0.25">
      <c r="A6901" t="s">
        <v>6004</v>
      </c>
      <c r="B6901" t="str">
        <f>C6901&amp;"-"&amp;COUNTIF(C$2:C6901,C6901)</f>
        <v>179406-19</v>
      </c>
      <c r="C6901">
        <v>179406</v>
      </c>
      <c r="D6901" s="57">
        <v>45358</v>
      </c>
      <c r="E6901" s="84" t="str">
        <f>F6901&amp;"-"&amp;COUNTIF($F$2:F6901,F6901)</f>
        <v>H-211</v>
      </c>
      <c r="F6901" s="84" t="str">
        <f t="shared" si="221"/>
        <v>H</v>
      </c>
      <c r="G6901" t="s">
        <v>8589</v>
      </c>
      <c r="H6901" s="62">
        <v>62312426000138</v>
      </c>
      <c r="I6901" t="s">
        <v>869</v>
      </c>
      <c r="J6901">
        <v>1</v>
      </c>
      <c r="K6901">
        <v>51.7</v>
      </c>
    </row>
    <row r="6902" spans="1:11" x14ac:dyDescent="0.25">
      <c r="A6902" t="s">
        <v>6040</v>
      </c>
      <c r="B6902" t="str">
        <f>C6902&amp;"-"&amp;COUNTIF(C$2:C6902,C6902)</f>
        <v>179406-20</v>
      </c>
      <c r="C6902">
        <v>179406</v>
      </c>
      <c r="D6902" s="57">
        <v>45358</v>
      </c>
      <c r="E6902" s="84" t="str">
        <f>F6902&amp;"-"&amp;COUNTIF($F$2:F6902,F6902)</f>
        <v>H-212</v>
      </c>
      <c r="F6902" s="84" t="str">
        <f t="shared" si="221"/>
        <v>H</v>
      </c>
      <c r="G6902" t="s">
        <v>8589</v>
      </c>
      <c r="H6902" s="62">
        <v>62312426000138</v>
      </c>
      <c r="I6902" t="s">
        <v>869</v>
      </c>
      <c r="J6902">
        <v>1</v>
      </c>
      <c r="K6902">
        <v>732.04</v>
      </c>
    </row>
    <row r="6903" spans="1:11" x14ac:dyDescent="0.25">
      <c r="A6903" t="s">
        <v>6040</v>
      </c>
      <c r="B6903" t="str">
        <f>C6903&amp;"-"&amp;COUNTIF(C$2:C6903,C6903)</f>
        <v>179406-21</v>
      </c>
      <c r="C6903">
        <v>179406</v>
      </c>
      <c r="D6903" s="57">
        <v>45358</v>
      </c>
      <c r="E6903" s="84" t="str">
        <f>F6903&amp;"-"&amp;COUNTIF($F$2:F6903,F6903)</f>
        <v>H-213</v>
      </c>
      <c r="F6903" s="84" t="str">
        <f t="shared" si="221"/>
        <v>H</v>
      </c>
      <c r="G6903" t="s">
        <v>8589</v>
      </c>
      <c r="H6903" s="62">
        <v>62312426000138</v>
      </c>
      <c r="I6903" t="s">
        <v>869</v>
      </c>
      <c r="J6903">
        <v>2</v>
      </c>
      <c r="K6903">
        <v>102.18</v>
      </c>
    </row>
    <row r="6904" spans="1:11" x14ac:dyDescent="0.25">
      <c r="A6904" t="s">
        <v>6040</v>
      </c>
      <c r="B6904" t="str">
        <f>C6904&amp;"-"&amp;COUNTIF(C$2:C6904,C6904)</f>
        <v>179406-22</v>
      </c>
      <c r="C6904">
        <v>179406</v>
      </c>
      <c r="D6904" s="57">
        <v>45358</v>
      </c>
      <c r="E6904" s="84" t="str">
        <f>F6904&amp;"-"&amp;COUNTIF($F$2:F6904,F6904)</f>
        <v>H-214</v>
      </c>
      <c r="F6904" s="84" t="str">
        <f t="shared" si="221"/>
        <v>H</v>
      </c>
      <c r="G6904" t="s">
        <v>8589</v>
      </c>
      <c r="H6904" s="62">
        <v>62312426000138</v>
      </c>
      <c r="I6904" t="s">
        <v>869</v>
      </c>
      <c r="J6904">
        <v>1</v>
      </c>
      <c r="K6904">
        <v>376.64</v>
      </c>
    </row>
    <row r="6905" spans="1:11" x14ac:dyDescent="0.25">
      <c r="A6905" t="s">
        <v>6040</v>
      </c>
      <c r="B6905" t="str">
        <f>C6905&amp;"-"&amp;COUNTIF(C$2:C6905,C6905)</f>
        <v>179406-23</v>
      </c>
      <c r="C6905">
        <v>179406</v>
      </c>
      <c r="D6905" s="57">
        <v>45358</v>
      </c>
      <c r="E6905" s="84" t="str">
        <f>F6905&amp;"-"&amp;COUNTIF($F$2:F6905,F6905)</f>
        <v>H-215</v>
      </c>
      <c r="F6905" s="84" t="str">
        <f t="shared" si="221"/>
        <v>H</v>
      </c>
      <c r="G6905" t="s">
        <v>8589</v>
      </c>
      <c r="H6905" s="62">
        <v>62312426000138</v>
      </c>
      <c r="I6905" t="s">
        <v>869</v>
      </c>
      <c r="J6905">
        <v>5</v>
      </c>
      <c r="K6905">
        <v>588.25</v>
      </c>
    </row>
    <row r="6906" spans="1:11" x14ac:dyDescent="0.25">
      <c r="A6906" t="s">
        <v>6040</v>
      </c>
      <c r="B6906" t="str">
        <f>C6906&amp;"-"&amp;COUNTIF(C$2:C6906,C6906)</f>
        <v>179406-24</v>
      </c>
      <c r="C6906">
        <v>179406</v>
      </c>
      <c r="D6906" s="57">
        <v>45358</v>
      </c>
      <c r="E6906" s="84" t="str">
        <f>F6906&amp;"-"&amp;COUNTIF($F$2:F6906,F6906)</f>
        <v>H-216</v>
      </c>
      <c r="F6906" s="84" t="str">
        <f t="shared" si="221"/>
        <v>H</v>
      </c>
      <c r="G6906" t="s">
        <v>8589</v>
      </c>
      <c r="H6906" s="62">
        <v>62312426000138</v>
      </c>
      <c r="I6906" t="s">
        <v>869</v>
      </c>
      <c r="J6906">
        <v>2</v>
      </c>
      <c r="K6906">
        <v>519.44000000000005</v>
      </c>
    </row>
    <row r="6907" spans="1:11" x14ac:dyDescent="0.25">
      <c r="A6907" t="s">
        <v>6040</v>
      </c>
      <c r="B6907" t="str">
        <f>C6907&amp;"-"&amp;COUNTIF(C$2:C6907,C6907)</f>
        <v>179406-25</v>
      </c>
      <c r="C6907">
        <v>179406</v>
      </c>
      <c r="D6907" s="57">
        <v>45358</v>
      </c>
      <c r="E6907" s="84" t="str">
        <f>F6907&amp;"-"&amp;COUNTIF($F$2:F6907,F6907)</f>
        <v>H-217</v>
      </c>
      <c r="F6907" s="84" t="str">
        <f t="shared" si="221"/>
        <v>H</v>
      </c>
      <c r="G6907" t="s">
        <v>8589</v>
      </c>
      <c r="H6907" s="62">
        <v>62312426000138</v>
      </c>
      <c r="I6907" t="s">
        <v>869</v>
      </c>
      <c r="J6907">
        <v>7</v>
      </c>
      <c r="K6907">
        <v>213.36</v>
      </c>
    </row>
    <row r="6908" spans="1:11" x14ac:dyDescent="0.25">
      <c r="A6908" t="s">
        <v>6040</v>
      </c>
      <c r="B6908" t="str">
        <f>C6908&amp;"-"&amp;COUNTIF(C$2:C6908,C6908)</f>
        <v>179406-26</v>
      </c>
      <c r="C6908">
        <v>179406</v>
      </c>
      <c r="D6908" s="57">
        <v>45358</v>
      </c>
      <c r="E6908" s="84" t="str">
        <f>F6908&amp;"-"&amp;COUNTIF($F$2:F6908,F6908)</f>
        <v>H-218</v>
      </c>
      <c r="F6908" s="84" t="str">
        <f t="shared" si="221"/>
        <v>H</v>
      </c>
      <c r="G6908" t="s">
        <v>8589</v>
      </c>
      <c r="H6908" s="62">
        <v>62312426000138</v>
      </c>
      <c r="I6908" t="s">
        <v>869</v>
      </c>
      <c r="J6908">
        <v>8</v>
      </c>
      <c r="K6908">
        <v>143.44</v>
      </c>
    </row>
    <row r="6909" spans="1:11" x14ac:dyDescent="0.25">
      <c r="A6909" t="s">
        <v>6006</v>
      </c>
      <c r="B6909" t="str">
        <f>C6909&amp;"-"&amp;COUNTIF(C$2:C6909,C6909)</f>
        <v>228950-1</v>
      </c>
      <c r="C6909">
        <v>228950</v>
      </c>
      <c r="D6909" s="57">
        <v>45358</v>
      </c>
      <c r="E6909" s="84" t="str">
        <f>F6909&amp;"-"&amp;COUNTIF($F$2:F6909,F6909)</f>
        <v>TEADIT-814</v>
      </c>
      <c r="F6909" s="84" t="str">
        <f t="shared" si="221"/>
        <v>TEADIT</v>
      </c>
      <c r="G6909" t="s">
        <v>8594</v>
      </c>
      <c r="H6909" s="62">
        <v>62948658000187</v>
      </c>
      <c r="I6909" t="s">
        <v>869</v>
      </c>
      <c r="J6909">
        <v>5</v>
      </c>
      <c r="K6909">
        <v>525.9</v>
      </c>
    </row>
    <row r="6910" spans="1:11" x14ac:dyDescent="0.25">
      <c r="A6910" t="s">
        <v>6006</v>
      </c>
      <c r="B6910" t="str">
        <f>C6910&amp;"-"&amp;COUNTIF(C$2:C6910,C6910)</f>
        <v>228950-2</v>
      </c>
      <c r="C6910">
        <v>228950</v>
      </c>
      <c r="D6910" s="57">
        <v>45358</v>
      </c>
      <c r="E6910" s="84" t="str">
        <f>F6910&amp;"-"&amp;COUNTIF($F$2:F6910,F6910)</f>
        <v>TEADIT-815</v>
      </c>
      <c r="F6910" s="84" t="str">
        <f t="shared" si="221"/>
        <v>TEADIT</v>
      </c>
      <c r="G6910" t="s">
        <v>8594</v>
      </c>
      <c r="H6910" s="62">
        <v>62948658000187</v>
      </c>
      <c r="I6910" t="s">
        <v>869</v>
      </c>
      <c r="J6910">
        <v>26</v>
      </c>
      <c r="K6910">
        <v>2416.6999999999998</v>
      </c>
    </row>
    <row r="6911" spans="1:11" x14ac:dyDescent="0.25">
      <c r="A6911" t="s">
        <v>6006</v>
      </c>
      <c r="B6911" t="str">
        <f>C6911&amp;"-"&amp;COUNTIF(C$2:C6911,C6911)</f>
        <v>228950-3</v>
      </c>
      <c r="C6911">
        <v>228950</v>
      </c>
      <c r="D6911" s="57">
        <v>45358</v>
      </c>
      <c r="E6911" s="84" t="str">
        <f>F6911&amp;"-"&amp;COUNTIF($F$2:F6911,F6911)</f>
        <v>TEADIT-816</v>
      </c>
      <c r="F6911" s="84" t="str">
        <f t="shared" si="221"/>
        <v>TEADIT</v>
      </c>
      <c r="G6911" t="s">
        <v>8594</v>
      </c>
      <c r="H6911" s="62">
        <v>62948658000187</v>
      </c>
      <c r="I6911" t="s">
        <v>869</v>
      </c>
      <c r="J6911">
        <v>6</v>
      </c>
      <c r="K6911">
        <v>4545.96</v>
      </c>
    </row>
    <row r="6912" spans="1:11" x14ac:dyDescent="0.25">
      <c r="A6912" t="s">
        <v>6006</v>
      </c>
      <c r="B6912" t="str">
        <f>C6912&amp;"-"&amp;COUNTIF(C$2:C6912,C6912)</f>
        <v>228950-4</v>
      </c>
      <c r="C6912">
        <v>228950</v>
      </c>
      <c r="D6912" s="57">
        <v>45358</v>
      </c>
      <c r="E6912" s="84" t="str">
        <f>F6912&amp;"-"&amp;COUNTIF($F$2:F6912,F6912)</f>
        <v>TEADIT-817</v>
      </c>
      <c r="F6912" s="84" t="str">
        <f t="shared" si="221"/>
        <v>TEADIT</v>
      </c>
      <c r="G6912" t="s">
        <v>8594</v>
      </c>
      <c r="H6912" s="62">
        <v>62948658000187</v>
      </c>
      <c r="I6912" t="s">
        <v>869</v>
      </c>
      <c r="J6912">
        <v>7</v>
      </c>
      <c r="K6912">
        <v>1181.1099999999999</v>
      </c>
    </row>
    <row r="6913" spans="1:11" x14ac:dyDescent="0.25">
      <c r="A6913" t="s">
        <v>6008</v>
      </c>
      <c r="B6913" t="str">
        <f>C6913&amp;"-"&amp;COUNTIF(C$2:C6913,C6913)</f>
        <v>228950-5</v>
      </c>
      <c r="C6913">
        <v>228950</v>
      </c>
      <c r="D6913" s="57">
        <v>45358</v>
      </c>
      <c r="E6913" s="84" t="str">
        <f>F6913&amp;"-"&amp;COUNTIF($F$2:F6913,F6913)</f>
        <v>TEADIT-818</v>
      </c>
      <c r="F6913" s="84" t="str">
        <f t="shared" si="221"/>
        <v>TEADIT</v>
      </c>
      <c r="G6913" t="s">
        <v>8594</v>
      </c>
      <c r="H6913" s="62">
        <v>62948658000187</v>
      </c>
      <c r="I6913" t="s">
        <v>869</v>
      </c>
      <c r="J6913">
        <v>1</v>
      </c>
      <c r="K6913">
        <v>165.25</v>
      </c>
    </row>
    <row r="6914" spans="1:11" x14ac:dyDescent="0.25">
      <c r="A6914" t="s">
        <v>5994</v>
      </c>
      <c r="B6914" t="str">
        <f>C6914&amp;"-"&amp;COUNTIF(C$2:C6914,C6914)</f>
        <v>20804-1</v>
      </c>
      <c r="C6914">
        <v>20804</v>
      </c>
      <c r="D6914" s="57">
        <v>45358</v>
      </c>
      <c r="E6914" s="84" t="str">
        <f>F6914&amp;"-"&amp;COUNTIF($F$2:F6914,F6914)</f>
        <v>UTILINOX-11</v>
      </c>
      <c r="F6914" s="84" t="str">
        <f t="shared" si="221"/>
        <v>UTILINOX</v>
      </c>
      <c r="G6914" t="s">
        <v>8588</v>
      </c>
      <c r="H6914" s="62">
        <v>2677285000125</v>
      </c>
      <c r="I6914" t="s">
        <v>869</v>
      </c>
      <c r="J6914">
        <v>34600</v>
      </c>
      <c r="K6914">
        <v>34600</v>
      </c>
    </row>
    <row r="6915" spans="1:11" x14ac:dyDescent="0.25">
      <c r="A6915" t="s">
        <v>5995</v>
      </c>
      <c r="B6915" t="str">
        <f>C6915&amp;"-"&amp;COUNTIF(C$2:C6915,C6915)</f>
        <v>20804-2</v>
      </c>
      <c r="C6915">
        <v>20804</v>
      </c>
      <c r="D6915" s="57">
        <v>45358</v>
      </c>
      <c r="E6915" s="84" t="str">
        <f>F6915&amp;"-"&amp;COUNTIF($F$2:F6915,F6915)</f>
        <v>UTILINOX-12</v>
      </c>
      <c r="F6915" s="84" t="str">
        <f t="shared" ref="F6915:F6978" si="222">LEFT(G6915,SEARCH(" ",G6915)-1)</f>
        <v>UTILINOX</v>
      </c>
      <c r="G6915" t="s">
        <v>8588</v>
      </c>
      <c r="H6915" s="62">
        <v>2677285000125</v>
      </c>
      <c r="I6915" t="s">
        <v>5984</v>
      </c>
      <c r="J6915">
        <v>25375</v>
      </c>
      <c r="K6915">
        <v>120785</v>
      </c>
    </row>
    <row r="6916" spans="1:11" x14ac:dyDescent="0.25">
      <c r="A6916" t="s">
        <v>5995</v>
      </c>
      <c r="B6916" t="str">
        <f>C6916&amp;"-"&amp;COUNTIF(C$2:C6916,C6916)</f>
        <v>20805-1</v>
      </c>
      <c r="C6916">
        <v>20805</v>
      </c>
      <c r="D6916" s="57">
        <v>45358</v>
      </c>
      <c r="E6916" s="84" t="str">
        <f>F6916&amp;"-"&amp;COUNTIF($F$2:F6916,F6916)</f>
        <v>UTILINOX-13</v>
      </c>
      <c r="F6916" s="84" t="str">
        <f t="shared" si="222"/>
        <v>UTILINOX</v>
      </c>
      <c r="G6916" t="s">
        <v>8588</v>
      </c>
      <c r="H6916" s="62">
        <v>2677285000125</v>
      </c>
      <c r="I6916" t="s">
        <v>5984</v>
      </c>
      <c r="J6916">
        <v>13300</v>
      </c>
      <c r="K6916">
        <v>63308</v>
      </c>
    </row>
    <row r="6917" spans="1:11" x14ac:dyDescent="0.25">
      <c r="A6917" t="s">
        <v>5994</v>
      </c>
      <c r="B6917" t="str">
        <f>C6917&amp;"-"&amp;COUNTIF(C$2:C6917,C6917)</f>
        <v>20805-2</v>
      </c>
      <c r="C6917">
        <v>20805</v>
      </c>
      <c r="D6917" s="57">
        <v>45358</v>
      </c>
      <c r="E6917" s="84" t="str">
        <f>F6917&amp;"-"&amp;COUNTIF($F$2:F6917,F6917)</f>
        <v>UTILINOX-14</v>
      </c>
      <c r="F6917" s="84" t="str">
        <f t="shared" si="222"/>
        <v>UTILINOX</v>
      </c>
      <c r="G6917" t="s">
        <v>8588</v>
      </c>
      <c r="H6917" s="62">
        <v>2677285000125</v>
      </c>
      <c r="I6917" t="s">
        <v>869</v>
      </c>
      <c r="J6917">
        <v>32700</v>
      </c>
      <c r="K6917">
        <v>32700</v>
      </c>
    </row>
    <row r="6918" spans="1:11" x14ac:dyDescent="0.25">
      <c r="A6918" t="s">
        <v>6087</v>
      </c>
      <c r="B6918" t="str">
        <f>C6918&amp;"-"&amp;COUNTIF(C$2:C6918,C6918)</f>
        <v>250714-1</v>
      </c>
      <c r="C6918">
        <v>250714</v>
      </c>
      <c r="D6918" s="57">
        <v>45359</v>
      </c>
      <c r="E6918" s="84" t="str">
        <f>F6918&amp;"-"&amp;COUNTIF($F$2:F6918,F6918)</f>
        <v>ACO-18</v>
      </c>
      <c r="F6918" s="84" t="str">
        <f t="shared" si="222"/>
        <v>ACO</v>
      </c>
      <c r="G6918" t="s">
        <v>8591</v>
      </c>
      <c r="H6918" s="62">
        <v>33150053000733</v>
      </c>
      <c r="I6918" t="s">
        <v>5984</v>
      </c>
      <c r="J6918">
        <v>84</v>
      </c>
      <c r="K6918">
        <v>43643.040000000001</v>
      </c>
    </row>
    <row r="6919" spans="1:11" x14ac:dyDescent="0.25">
      <c r="A6919" t="s">
        <v>6088</v>
      </c>
      <c r="B6919" t="str">
        <f>C6919&amp;"-"&amp;COUNTIF(C$2:C6919,C6919)</f>
        <v>250714-2</v>
      </c>
      <c r="C6919">
        <v>250714</v>
      </c>
      <c r="D6919" s="57">
        <v>45359</v>
      </c>
      <c r="E6919" s="84" t="str">
        <f>F6919&amp;"-"&amp;COUNTIF($F$2:F6919,F6919)</f>
        <v>ACO-19</v>
      </c>
      <c r="F6919" s="84" t="str">
        <f t="shared" si="222"/>
        <v>ACO</v>
      </c>
      <c r="G6919" t="s">
        <v>8591</v>
      </c>
      <c r="H6919" s="62">
        <v>33150053000733</v>
      </c>
      <c r="I6919" t="s">
        <v>5984</v>
      </c>
      <c r="J6919">
        <v>48</v>
      </c>
      <c r="K6919">
        <v>3191.52</v>
      </c>
    </row>
    <row r="6920" spans="1:11" x14ac:dyDescent="0.25">
      <c r="A6920" t="s">
        <v>6087</v>
      </c>
      <c r="B6920" t="str">
        <f>C6920&amp;"-"&amp;COUNTIF(C$2:C6920,C6920)</f>
        <v>250714-3</v>
      </c>
      <c r="C6920">
        <v>250714</v>
      </c>
      <c r="D6920" s="57">
        <v>45359</v>
      </c>
      <c r="E6920" s="84" t="str">
        <f>F6920&amp;"-"&amp;COUNTIF($F$2:F6920,F6920)</f>
        <v>ACO-20</v>
      </c>
      <c r="F6920" s="84" t="str">
        <f t="shared" si="222"/>
        <v>ACO</v>
      </c>
      <c r="G6920" t="s">
        <v>8591</v>
      </c>
      <c r="H6920" s="62">
        <v>33150053000733</v>
      </c>
      <c r="I6920" t="s">
        <v>5984</v>
      </c>
      <c r="J6920">
        <v>288</v>
      </c>
      <c r="K6920">
        <v>58242.239999999998</v>
      </c>
    </row>
    <row r="6921" spans="1:11" x14ac:dyDescent="0.25">
      <c r="A6921" t="s">
        <v>6088</v>
      </c>
      <c r="B6921" t="str">
        <f>C6921&amp;"-"&amp;COUNTIF(C$2:C6921,C6921)</f>
        <v>250714-4</v>
      </c>
      <c r="C6921">
        <v>250714</v>
      </c>
      <c r="D6921" s="57">
        <v>45359</v>
      </c>
      <c r="E6921" s="84" t="str">
        <f>F6921&amp;"-"&amp;COUNTIF($F$2:F6921,F6921)</f>
        <v>ACO-21</v>
      </c>
      <c r="F6921" s="84" t="str">
        <f t="shared" si="222"/>
        <v>ACO</v>
      </c>
      <c r="G6921" t="s">
        <v>8591</v>
      </c>
      <c r="H6921" s="62">
        <v>33150053000733</v>
      </c>
      <c r="I6921" t="s">
        <v>5984</v>
      </c>
      <c r="J6921">
        <v>66</v>
      </c>
      <c r="K6921">
        <v>7156.38</v>
      </c>
    </row>
    <row r="6922" spans="1:11" x14ac:dyDescent="0.25">
      <c r="A6922" t="s">
        <v>6087</v>
      </c>
      <c r="B6922" t="str">
        <f>C6922&amp;"-"&amp;COUNTIF(C$2:C6922,C6922)</f>
        <v>250714-5</v>
      </c>
      <c r="C6922">
        <v>250714</v>
      </c>
      <c r="D6922" s="57">
        <v>45359</v>
      </c>
      <c r="E6922" s="84" t="str">
        <f>F6922&amp;"-"&amp;COUNTIF($F$2:F6922,F6922)</f>
        <v>ACO-22</v>
      </c>
      <c r="F6922" s="84" t="str">
        <f t="shared" si="222"/>
        <v>ACO</v>
      </c>
      <c r="G6922" t="s">
        <v>8591</v>
      </c>
      <c r="H6922" s="62">
        <v>33150053000733</v>
      </c>
      <c r="I6922" t="s">
        <v>5984</v>
      </c>
      <c r="J6922">
        <v>66</v>
      </c>
      <c r="K6922">
        <v>8575.3799999999992</v>
      </c>
    </row>
    <row r="6923" spans="1:11" x14ac:dyDescent="0.25">
      <c r="A6923" t="s">
        <v>6046</v>
      </c>
      <c r="B6923" t="str">
        <f>C6923&amp;"-"&amp;COUNTIF(C$2:C6923,C6923)</f>
        <v>96038-1</v>
      </c>
      <c r="C6923">
        <v>96038</v>
      </c>
      <c r="D6923" s="57">
        <v>45359</v>
      </c>
      <c r="E6923" s="84" t="str">
        <f>F6923&amp;"-"&amp;COUNTIF($F$2:F6923,F6923)</f>
        <v>ROCKFIBRAS-1</v>
      </c>
      <c r="F6923" s="84" t="str">
        <f t="shared" si="222"/>
        <v>ROCKFIBRAS</v>
      </c>
      <c r="G6923" t="s">
        <v>8638</v>
      </c>
      <c r="H6923" s="62">
        <v>71712855000193</v>
      </c>
      <c r="I6923" t="s">
        <v>4726</v>
      </c>
      <c r="J6923">
        <v>313.2</v>
      </c>
      <c r="K6923">
        <v>6408.07</v>
      </c>
    </row>
    <row r="6924" spans="1:11" x14ac:dyDescent="0.25">
      <c r="A6924" t="s">
        <v>6046</v>
      </c>
      <c r="B6924" t="str">
        <f>C6924&amp;"-"&amp;COUNTIF(C$2:C6924,C6924)</f>
        <v>96038-2</v>
      </c>
      <c r="C6924">
        <v>96038</v>
      </c>
      <c r="D6924" s="57">
        <v>45359</v>
      </c>
      <c r="E6924" s="84" t="str">
        <f>F6924&amp;"-"&amp;COUNTIF($F$2:F6924,F6924)</f>
        <v>ROCKFIBRAS-2</v>
      </c>
      <c r="F6924" s="84" t="str">
        <f t="shared" si="222"/>
        <v>ROCKFIBRAS</v>
      </c>
      <c r="G6924" t="s">
        <v>8638</v>
      </c>
      <c r="H6924" s="62">
        <v>71712855000193</v>
      </c>
      <c r="I6924" t="s">
        <v>4726</v>
      </c>
      <c r="J6924">
        <v>291.60000000000002</v>
      </c>
      <c r="K6924">
        <v>9774.43</v>
      </c>
    </row>
    <row r="6925" spans="1:11" x14ac:dyDescent="0.25">
      <c r="A6925" t="s">
        <v>6031</v>
      </c>
      <c r="B6925" t="str">
        <f>C6925&amp;"-"&amp;COUNTIF(C$2:C6925,C6925)</f>
        <v>35111-1</v>
      </c>
      <c r="C6925">
        <v>35111</v>
      </c>
      <c r="D6925" s="57">
        <v>45359</v>
      </c>
      <c r="E6925" s="84" t="str">
        <f>F6925&amp;"-"&amp;COUNTIF($F$2:F6925,F6925)</f>
        <v>WK-385</v>
      </c>
      <c r="F6925" s="84" t="str">
        <f t="shared" si="222"/>
        <v>WK</v>
      </c>
      <c r="G6925" t="s">
        <v>8586</v>
      </c>
      <c r="H6925" s="62">
        <v>97434047000103</v>
      </c>
      <c r="I6925" t="s">
        <v>4726</v>
      </c>
      <c r="J6925">
        <v>7.32</v>
      </c>
      <c r="K6925">
        <v>3657.8</v>
      </c>
    </row>
    <row r="6926" spans="1:11" x14ac:dyDescent="0.25">
      <c r="A6926" t="s">
        <v>5977</v>
      </c>
      <c r="B6926" t="str">
        <f>C6926&amp;"-"&amp;COUNTIF(C$2:C6926,C6926)</f>
        <v>35111-2</v>
      </c>
      <c r="C6926">
        <v>35111</v>
      </c>
      <c r="D6926" s="57">
        <v>45359</v>
      </c>
      <c r="E6926" s="84" t="str">
        <f>F6926&amp;"-"&amp;COUNTIF($F$2:F6926,F6926)</f>
        <v>WK-386</v>
      </c>
      <c r="F6926" s="84" t="str">
        <f t="shared" si="222"/>
        <v>WK</v>
      </c>
      <c r="G6926" t="s">
        <v>8586</v>
      </c>
      <c r="H6926" s="62">
        <v>97434047000103</v>
      </c>
      <c r="I6926" t="s">
        <v>4726</v>
      </c>
      <c r="J6926">
        <v>36.6</v>
      </c>
      <c r="K6926">
        <v>34735.230000000003</v>
      </c>
    </row>
    <row r="6927" spans="1:11" x14ac:dyDescent="0.25">
      <c r="A6927" t="s">
        <v>6031</v>
      </c>
      <c r="B6927" t="str">
        <f>C6927&amp;"-"&amp;COUNTIF(C$2:C6927,C6927)</f>
        <v>35111-3</v>
      </c>
      <c r="C6927">
        <v>35111</v>
      </c>
      <c r="D6927" s="57">
        <v>45359</v>
      </c>
      <c r="E6927" s="84" t="str">
        <f>F6927&amp;"-"&amp;COUNTIF($F$2:F6927,F6927)</f>
        <v>WK-387</v>
      </c>
      <c r="F6927" s="84" t="str">
        <f t="shared" si="222"/>
        <v>WK</v>
      </c>
      <c r="G6927" t="s">
        <v>8586</v>
      </c>
      <c r="H6927" s="62">
        <v>97434047000103</v>
      </c>
      <c r="I6927" t="s">
        <v>4726</v>
      </c>
      <c r="J6927">
        <v>7.5</v>
      </c>
      <c r="K6927">
        <v>9761.25</v>
      </c>
    </row>
    <row r="6928" spans="1:11" x14ac:dyDescent="0.25">
      <c r="A6928" t="s">
        <v>5977</v>
      </c>
      <c r="B6928" t="str">
        <f>C6928&amp;"-"&amp;COUNTIF(C$2:C6928,C6928)</f>
        <v>35111-4</v>
      </c>
      <c r="C6928">
        <v>35111</v>
      </c>
      <c r="D6928" s="57">
        <v>45359</v>
      </c>
      <c r="E6928" s="84" t="str">
        <f>F6928&amp;"-"&amp;COUNTIF($F$2:F6928,F6928)</f>
        <v>WK-388</v>
      </c>
      <c r="F6928" s="84" t="str">
        <f t="shared" si="222"/>
        <v>WK</v>
      </c>
      <c r="G6928" t="s">
        <v>8586</v>
      </c>
      <c r="H6928" s="62">
        <v>97434047000103</v>
      </c>
      <c r="I6928" t="s">
        <v>4726</v>
      </c>
      <c r="J6928">
        <v>15</v>
      </c>
      <c r="K6928">
        <v>43077.75</v>
      </c>
    </row>
    <row r="6929" spans="1:11" x14ac:dyDescent="0.25">
      <c r="A6929" t="s">
        <v>5977</v>
      </c>
      <c r="B6929" t="str">
        <f>C6929&amp;"-"&amp;COUNTIF(C$2:C6929,C6929)</f>
        <v>35111-5</v>
      </c>
      <c r="C6929">
        <v>35111</v>
      </c>
      <c r="D6929" s="57">
        <v>45359</v>
      </c>
      <c r="E6929" s="84" t="str">
        <f>F6929&amp;"-"&amp;COUNTIF($F$2:F6929,F6929)</f>
        <v>WK-389</v>
      </c>
      <c r="F6929" s="84" t="str">
        <f t="shared" si="222"/>
        <v>WK</v>
      </c>
      <c r="G6929" t="s">
        <v>8586</v>
      </c>
      <c r="H6929" s="62">
        <v>97434047000103</v>
      </c>
      <c r="I6929" t="s">
        <v>4726</v>
      </c>
      <c r="J6929">
        <v>30</v>
      </c>
      <c r="K6929">
        <v>68400</v>
      </c>
    </row>
    <row r="6930" spans="1:11" x14ac:dyDescent="0.25">
      <c r="A6930" t="s">
        <v>6002</v>
      </c>
      <c r="B6930" t="str">
        <f>C6930&amp;"-"&amp;COUNTIF(C$2:C6930,C6930)</f>
        <v>52018339-1</v>
      </c>
      <c r="C6930">
        <v>52018339</v>
      </c>
      <c r="D6930" s="57">
        <v>45362</v>
      </c>
      <c r="E6930" s="84" t="str">
        <f>F6930&amp;"-"&amp;COUNTIF($F$2:F6930,F6930)</f>
        <v>CRISTIANO-6</v>
      </c>
      <c r="F6930" s="84" t="str">
        <f t="shared" si="222"/>
        <v>CRISTIANO</v>
      </c>
      <c r="G6930" t="s">
        <v>8613</v>
      </c>
      <c r="H6930" s="62">
        <v>10464098000191</v>
      </c>
      <c r="I6930" t="s">
        <v>869</v>
      </c>
      <c r="J6930">
        <v>182</v>
      </c>
      <c r="K6930">
        <v>144544.4</v>
      </c>
    </row>
    <row r="6931" spans="1:11" x14ac:dyDescent="0.25">
      <c r="A6931" t="s">
        <v>6019</v>
      </c>
      <c r="B6931" t="str">
        <f>C6931&amp;"-"&amp;COUNTIF(C$2:C6931,C6931)</f>
        <v>136704-1</v>
      </c>
      <c r="C6931">
        <v>136704</v>
      </c>
      <c r="D6931" s="57">
        <v>45362</v>
      </c>
      <c r="E6931" s="84" t="str">
        <f>F6931&amp;"-"&amp;COUNTIF($F$2:F6931,F6931)</f>
        <v>STAUFF-1</v>
      </c>
      <c r="F6931" s="84" t="str">
        <f t="shared" si="222"/>
        <v>STAUFF</v>
      </c>
      <c r="G6931" t="s">
        <v>8639</v>
      </c>
      <c r="H6931" s="62">
        <v>3279094000178</v>
      </c>
      <c r="I6931" t="s">
        <v>869</v>
      </c>
      <c r="J6931">
        <v>800</v>
      </c>
      <c r="K6931">
        <v>203184</v>
      </c>
    </row>
    <row r="6932" spans="1:11" x14ac:dyDescent="0.25">
      <c r="A6932" t="s">
        <v>5992</v>
      </c>
      <c r="B6932" t="str">
        <f>C6932&amp;"-"&amp;COUNTIF(C$2:C6932,C6932)</f>
        <v>127544-1</v>
      </c>
      <c r="C6932">
        <v>127544</v>
      </c>
      <c r="D6932" s="57">
        <v>45362</v>
      </c>
      <c r="E6932" s="84" t="str">
        <f>F6932&amp;"-"&amp;COUNTIF($F$2:F6932,F6932)</f>
        <v>TECFLUX-8</v>
      </c>
      <c r="F6932" s="84" t="str">
        <f t="shared" si="222"/>
        <v>TECFLUX</v>
      </c>
      <c r="G6932" t="s">
        <v>8599</v>
      </c>
      <c r="H6932" s="62">
        <v>60933017000123</v>
      </c>
      <c r="I6932" t="s">
        <v>5984</v>
      </c>
      <c r="J6932">
        <v>144</v>
      </c>
      <c r="K6932">
        <v>16927.2</v>
      </c>
    </row>
    <row r="6933" spans="1:11" x14ac:dyDescent="0.25">
      <c r="A6933" t="s">
        <v>5983</v>
      </c>
      <c r="B6933" t="str">
        <f>C6933&amp;"-"&amp;COUNTIF(C$2:C6933,C6933)</f>
        <v>35186-1</v>
      </c>
      <c r="C6933">
        <v>35186</v>
      </c>
      <c r="D6933" s="57">
        <v>45362</v>
      </c>
      <c r="E6933" s="84" t="str">
        <f>F6933&amp;"-"&amp;COUNTIF($F$2:F6933,F6933)</f>
        <v>WK-390</v>
      </c>
      <c r="F6933" s="84" t="str">
        <f t="shared" si="222"/>
        <v>WK</v>
      </c>
      <c r="G6933" t="s">
        <v>8586</v>
      </c>
      <c r="H6933" s="62">
        <v>97434047000103</v>
      </c>
      <c r="I6933" t="s">
        <v>5984</v>
      </c>
      <c r="J6933">
        <v>276</v>
      </c>
      <c r="K6933">
        <v>8652.6</v>
      </c>
    </row>
    <row r="6934" spans="1:11" x14ac:dyDescent="0.25">
      <c r="A6934" t="s">
        <v>6023</v>
      </c>
      <c r="B6934" t="str">
        <f>C6934&amp;"-"&amp;COUNTIF(C$2:C6934,C6934)</f>
        <v>27628-1</v>
      </c>
      <c r="C6934">
        <v>27628</v>
      </c>
      <c r="D6934" s="57">
        <v>45363</v>
      </c>
      <c r="E6934" s="84" t="str">
        <f>F6934&amp;"-"&amp;COUNTIF($F$2:F6934,F6934)</f>
        <v>G-3</v>
      </c>
      <c r="F6934" s="84" t="str">
        <f t="shared" si="222"/>
        <v>G</v>
      </c>
      <c r="G6934" t="s">
        <v>8603</v>
      </c>
      <c r="H6934" s="62">
        <v>14050990000187</v>
      </c>
      <c r="I6934" t="s">
        <v>869</v>
      </c>
      <c r="J6934">
        <v>5870</v>
      </c>
      <c r="K6934">
        <v>58582.6</v>
      </c>
    </row>
    <row r="6935" spans="1:11" x14ac:dyDescent="0.25">
      <c r="A6935" t="s">
        <v>6026</v>
      </c>
      <c r="B6935" t="str">
        <f>C6935&amp;"-"&amp;COUNTIF(C$2:C6935,C6935)</f>
        <v>9-2</v>
      </c>
      <c r="C6935">
        <v>9</v>
      </c>
      <c r="D6935" s="57">
        <v>45363</v>
      </c>
      <c r="E6935" s="84" t="str">
        <f>F6935&amp;"-"&amp;COUNTIF($F$2:F6935,F6935)</f>
        <v>RMO-8</v>
      </c>
      <c r="F6935" s="84" t="str">
        <f t="shared" si="222"/>
        <v>RMO</v>
      </c>
      <c r="G6935" t="s">
        <v>8626</v>
      </c>
      <c r="H6935" s="62">
        <v>42623046000107</v>
      </c>
      <c r="I6935" t="s">
        <v>869</v>
      </c>
      <c r="J6935">
        <v>21334</v>
      </c>
      <c r="K6935">
        <v>14080.44</v>
      </c>
    </row>
    <row r="6936" spans="1:11" x14ac:dyDescent="0.25">
      <c r="A6936" t="s">
        <v>6026</v>
      </c>
      <c r="B6936" t="str">
        <f>C6936&amp;"-"&amp;COUNTIF(C$2:C6936,C6936)</f>
        <v>9-3</v>
      </c>
      <c r="C6936">
        <v>9</v>
      </c>
      <c r="D6936" s="57">
        <v>45363</v>
      </c>
      <c r="E6936" s="84" t="str">
        <f>F6936&amp;"-"&amp;COUNTIF($F$2:F6936,F6936)</f>
        <v>RMO-9</v>
      </c>
      <c r="F6936" s="84" t="str">
        <f t="shared" si="222"/>
        <v>RMO</v>
      </c>
      <c r="G6936" t="s">
        <v>8626</v>
      </c>
      <c r="H6936" s="62">
        <v>42623046000107</v>
      </c>
      <c r="I6936" t="s">
        <v>869</v>
      </c>
      <c r="J6936">
        <v>10000</v>
      </c>
      <c r="K6936">
        <v>3400</v>
      </c>
    </row>
    <row r="6937" spans="1:11" x14ac:dyDescent="0.25">
      <c r="A6937" t="s">
        <v>5987</v>
      </c>
      <c r="B6937" t="str">
        <f>C6937&amp;"-"&amp;COUNTIF(C$2:C6937,C6937)</f>
        <v>35234-1</v>
      </c>
      <c r="C6937">
        <v>35234</v>
      </c>
      <c r="D6937" s="57">
        <v>45363</v>
      </c>
      <c r="E6937" s="84" t="str">
        <f>F6937&amp;"-"&amp;COUNTIF($F$2:F6937,F6937)</f>
        <v>WK-391</v>
      </c>
      <c r="F6937" s="84" t="str">
        <f t="shared" si="222"/>
        <v>WK</v>
      </c>
      <c r="G6937" t="s">
        <v>8586</v>
      </c>
      <c r="H6937" s="62">
        <v>97434047000103</v>
      </c>
      <c r="I6937" t="s">
        <v>5984</v>
      </c>
      <c r="J6937">
        <v>114</v>
      </c>
      <c r="K6937">
        <v>9846.18</v>
      </c>
    </row>
    <row r="6938" spans="1:11" x14ac:dyDescent="0.25">
      <c r="A6938" t="s">
        <v>5962</v>
      </c>
      <c r="B6938" t="str">
        <f>C6938&amp;"-"&amp;COUNTIF(C$2:C6938,C6938)</f>
        <v>113382-1</v>
      </c>
      <c r="C6938">
        <v>113382</v>
      </c>
      <c r="D6938" s="57">
        <v>45364</v>
      </c>
      <c r="E6938" s="84" t="str">
        <f>F6938&amp;"-"&amp;COUNTIF($F$2:F6938,F6938)</f>
        <v>ESAB-135</v>
      </c>
      <c r="F6938" s="84" t="str">
        <f t="shared" si="222"/>
        <v>ESAB</v>
      </c>
      <c r="G6938" t="s">
        <v>8582</v>
      </c>
      <c r="H6938" s="62">
        <v>29799921000571</v>
      </c>
      <c r="I6938" t="s">
        <v>30</v>
      </c>
      <c r="J6938">
        <v>1545</v>
      </c>
      <c r="K6938">
        <v>38856.75</v>
      </c>
    </row>
    <row r="6939" spans="1:11" x14ac:dyDescent="0.25">
      <c r="A6939" t="s">
        <v>5991</v>
      </c>
      <c r="B6939" t="str">
        <f>C6939&amp;"-"&amp;COUNTIF(C$2:C6939,C6939)</f>
        <v>179642-1</v>
      </c>
      <c r="C6939">
        <v>179642</v>
      </c>
      <c r="D6939" s="57">
        <v>45364</v>
      </c>
      <c r="E6939" s="84" t="str">
        <f>F6939&amp;"-"&amp;COUNTIF($F$2:F6939,F6939)</f>
        <v>H-219</v>
      </c>
      <c r="F6939" s="84" t="str">
        <f t="shared" si="222"/>
        <v>H</v>
      </c>
      <c r="G6939" t="s">
        <v>8589</v>
      </c>
      <c r="H6939" s="62">
        <v>62312426000138</v>
      </c>
      <c r="I6939" t="s">
        <v>5984</v>
      </c>
      <c r="J6939">
        <v>5.8</v>
      </c>
      <c r="K6939">
        <v>385.82</v>
      </c>
    </row>
    <row r="6940" spans="1:11" x14ac:dyDescent="0.25">
      <c r="A6940" t="s">
        <v>6037</v>
      </c>
      <c r="B6940" t="str">
        <f>C6940&amp;"-"&amp;COUNTIF(C$2:C6940,C6940)</f>
        <v>179642-2</v>
      </c>
      <c r="C6940">
        <v>179642</v>
      </c>
      <c r="D6940" s="57">
        <v>45364</v>
      </c>
      <c r="E6940" s="84" t="str">
        <f>F6940&amp;"-"&amp;COUNTIF($F$2:F6940,F6940)</f>
        <v>H-220</v>
      </c>
      <c r="F6940" s="84" t="str">
        <f t="shared" si="222"/>
        <v>H</v>
      </c>
      <c r="G6940" t="s">
        <v>8589</v>
      </c>
      <c r="H6940" s="62">
        <v>62312426000138</v>
      </c>
      <c r="I6940" t="s">
        <v>869</v>
      </c>
      <c r="J6940">
        <v>1</v>
      </c>
      <c r="K6940">
        <v>1144.1099999999999</v>
      </c>
    </row>
    <row r="6941" spans="1:11" x14ac:dyDescent="0.25">
      <c r="A6941" t="s">
        <v>6037</v>
      </c>
      <c r="B6941" t="str">
        <f>C6941&amp;"-"&amp;COUNTIF(C$2:C6941,C6941)</f>
        <v>179642-3</v>
      </c>
      <c r="C6941">
        <v>179642</v>
      </c>
      <c r="D6941" s="57">
        <v>45364</v>
      </c>
      <c r="E6941" s="84" t="str">
        <f>F6941&amp;"-"&amp;COUNTIF($F$2:F6941,F6941)</f>
        <v>H-221</v>
      </c>
      <c r="F6941" s="84" t="str">
        <f t="shared" si="222"/>
        <v>H</v>
      </c>
      <c r="G6941" t="s">
        <v>8589</v>
      </c>
      <c r="H6941" s="62">
        <v>62312426000138</v>
      </c>
      <c r="I6941" t="s">
        <v>869</v>
      </c>
      <c r="J6941">
        <v>15</v>
      </c>
      <c r="K6941">
        <v>334.35</v>
      </c>
    </row>
    <row r="6942" spans="1:11" x14ac:dyDescent="0.25">
      <c r="A6942" t="s">
        <v>6037</v>
      </c>
      <c r="B6942" t="str">
        <f>C6942&amp;"-"&amp;COUNTIF(C$2:C6942,C6942)</f>
        <v>179642-4</v>
      </c>
      <c r="C6942">
        <v>179642</v>
      </c>
      <c r="D6942" s="57">
        <v>45364</v>
      </c>
      <c r="E6942" s="84" t="str">
        <f>F6942&amp;"-"&amp;COUNTIF($F$2:F6942,F6942)</f>
        <v>H-222</v>
      </c>
      <c r="F6942" s="84" t="str">
        <f t="shared" si="222"/>
        <v>H</v>
      </c>
      <c r="G6942" t="s">
        <v>8589</v>
      </c>
      <c r="H6942" s="62">
        <v>62312426000138</v>
      </c>
      <c r="I6942" t="s">
        <v>869</v>
      </c>
      <c r="J6942">
        <v>11</v>
      </c>
      <c r="K6942">
        <v>1362.24</v>
      </c>
    </row>
    <row r="6943" spans="1:11" x14ac:dyDescent="0.25">
      <c r="A6943" t="s">
        <v>6037</v>
      </c>
      <c r="B6943" t="str">
        <f>C6943&amp;"-"&amp;COUNTIF(C$2:C6943,C6943)</f>
        <v>179642-5</v>
      </c>
      <c r="C6943">
        <v>179642</v>
      </c>
      <c r="D6943" s="57">
        <v>45364</v>
      </c>
      <c r="E6943" s="84" t="str">
        <f>F6943&amp;"-"&amp;COUNTIF($F$2:F6943,F6943)</f>
        <v>H-223</v>
      </c>
      <c r="F6943" s="84" t="str">
        <f t="shared" si="222"/>
        <v>H</v>
      </c>
      <c r="G6943" t="s">
        <v>8589</v>
      </c>
      <c r="H6943" s="62">
        <v>62312426000138</v>
      </c>
      <c r="I6943" t="s">
        <v>869</v>
      </c>
      <c r="J6943">
        <v>1</v>
      </c>
      <c r="K6943">
        <v>47.1</v>
      </c>
    </row>
    <row r="6944" spans="1:11" x14ac:dyDescent="0.25">
      <c r="A6944" t="s">
        <v>6037</v>
      </c>
      <c r="B6944" t="str">
        <f>C6944&amp;"-"&amp;COUNTIF(C$2:C6944,C6944)</f>
        <v>179642-6</v>
      </c>
      <c r="C6944">
        <v>179642</v>
      </c>
      <c r="D6944" s="57">
        <v>45364</v>
      </c>
      <c r="E6944" s="84" t="str">
        <f>F6944&amp;"-"&amp;COUNTIF($F$2:F6944,F6944)</f>
        <v>H-224</v>
      </c>
      <c r="F6944" s="84" t="str">
        <f t="shared" si="222"/>
        <v>H</v>
      </c>
      <c r="G6944" t="s">
        <v>8589</v>
      </c>
      <c r="H6944" s="62">
        <v>62312426000138</v>
      </c>
      <c r="I6944" t="s">
        <v>869</v>
      </c>
      <c r="J6944">
        <v>6</v>
      </c>
      <c r="K6944">
        <v>850.86</v>
      </c>
    </row>
    <row r="6945" spans="1:11" x14ac:dyDescent="0.25">
      <c r="A6945" t="s">
        <v>6037</v>
      </c>
      <c r="B6945" t="str">
        <f>C6945&amp;"-"&amp;COUNTIF(C$2:C6945,C6945)</f>
        <v>179642-7</v>
      </c>
      <c r="C6945">
        <v>179642</v>
      </c>
      <c r="D6945" s="57">
        <v>45364</v>
      </c>
      <c r="E6945" s="84" t="str">
        <f>F6945&amp;"-"&amp;COUNTIF($F$2:F6945,F6945)</f>
        <v>H-225</v>
      </c>
      <c r="F6945" s="84" t="str">
        <f t="shared" si="222"/>
        <v>H</v>
      </c>
      <c r="G6945" t="s">
        <v>8589</v>
      </c>
      <c r="H6945" s="62">
        <v>62312426000138</v>
      </c>
      <c r="I6945" t="s">
        <v>869</v>
      </c>
      <c r="J6945">
        <v>2</v>
      </c>
      <c r="K6945">
        <v>3050.86</v>
      </c>
    </row>
    <row r="6946" spans="1:11" x14ac:dyDescent="0.25">
      <c r="A6946" t="s">
        <v>6037</v>
      </c>
      <c r="B6946" t="str">
        <f>C6946&amp;"-"&amp;COUNTIF(C$2:C6946,C6946)</f>
        <v>179642-8</v>
      </c>
      <c r="C6946">
        <v>179642</v>
      </c>
      <c r="D6946" s="57">
        <v>45364</v>
      </c>
      <c r="E6946" s="84" t="str">
        <f>F6946&amp;"-"&amp;COUNTIF($F$2:F6946,F6946)</f>
        <v>H-226</v>
      </c>
      <c r="F6946" s="84" t="str">
        <f t="shared" si="222"/>
        <v>H</v>
      </c>
      <c r="G6946" t="s">
        <v>8589</v>
      </c>
      <c r="H6946" s="62">
        <v>62312426000138</v>
      </c>
      <c r="I6946" t="s">
        <v>869</v>
      </c>
      <c r="J6946">
        <v>4</v>
      </c>
      <c r="K6946">
        <v>5147.4799999999996</v>
      </c>
    </row>
    <row r="6947" spans="1:11" x14ac:dyDescent="0.25">
      <c r="A6947" t="s">
        <v>6037</v>
      </c>
      <c r="B6947" t="str">
        <f>C6947&amp;"-"&amp;COUNTIF(C$2:C6947,C6947)</f>
        <v>179642-9</v>
      </c>
      <c r="C6947">
        <v>179642</v>
      </c>
      <c r="D6947" s="57">
        <v>45364</v>
      </c>
      <c r="E6947" s="84" t="str">
        <f>F6947&amp;"-"&amp;COUNTIF($F$2:F6947,F6947)</f>
        <v>H-227</v>
      </c>
      <c r="F6947" s="84" t="str">
        <f t="shared" si="222"/>
        <v>H</v>
      </c>
      <c r="G6947" t="s">
        <v>8589</v>
      </c>
      <c r="H6947" s="62">
        <v>62312426000138</v>
      </c>
      <c r="I6947" t="s">
        <v>869</v>
      </c>
      <c r="J6947">
        <v>13</v>
      </c>
      <c r="K6947">
        <v>1199.25</v>
      </c>
    </row>
    <row r="6948" spans="1:11" x14ac:dyDescent="0.25">
      <c r="A6948" t="s">
        <v>6037</v>
      </c>
      <c r="B6948" t="str">
        <f>C6948&amp;"-"&amp;COUNTIF(C$2:C6948,C6948)</f>
        <v>179642-10</v>
      </c>
      <c r="C6948">
        <v>179642</v>
      </c>
      <c r="D6948" s="57">
        <v>45364</v>
      </c>
      <c r="E6948" s="84" t="str">
        <f>F6948&amp;"-"&amp;COUNTIF($F$2:F6948,F6948)</f>
        <v>H-228</v>
      </c>
      <c r="F6948" s="84" t="str">
        <f t="shared" si="222"/>
        <v>H</v>
      </c>
      <c r="G6948" t="s">
        <v>8589</v>
      </c>
      <c r="H6948" s="62">
        <v>62312426000138</v>
      </c>
      <c r="I6948" t="s">
        <v>869</v>
      </c>
      <c r="J6948">
        <v>50</v>
      </c>
      <c r="K6948">
        <v>4393.5</v>
      </c>
    </row>
    <row r="6949" spans="1:11" x14ac:dyDescent="0.25">
      <c r="A6949" t="s">
        <v>6037</v>
      </c>
      <c r="B6949" t="str">
        <f>C6949&amp;"-"&amp;COUNTIF(C$2:C6949,C6949)</f>
        <v>179642-11</v>
      </c>
      <c r="C6949">
        <v>179642</v>
      </c>
      <c r="D6949" s="57">
        <v>45364</v>
      </c>
      <c r="E6949" s="84" t="str">
        <f>F6949&amp;"-"&amp;COUNTIF($F$2:F6949,F6949)</f>
        <v>H-229</v>
      </c>
      <c r="F6949" s="84" t="str">
        <f t="shared" si="222"/>
        <v>H</v>
      </c>
      <c r="G6949" t="s">
        <v>8589</v>
      </c>
      <c r="H6949" s="62">
        <v>62312426000138</v>
      </c>
      <c r="I6949" t="s">
        <v>869</v>
      </c>
      <c r="J6949">
        <v>1</v>
      </c>
      <c r="K6949">
        <v>107.01</v>
      </c>
    </row>
    <row r="6950" spans="1:11" x14ac:dyDescent="0.25">
      <c r="A6950" t="s">
        <v>6037</v>
      </c>
      <c r="B6950" t="str">
        <f>C6950&amp;"-"&amp;COUNTIF(C$2:C6950,C6950)</f>
        <v>179642-12</v>
      </c>
      <c r="C6950">
        <v>179642</v>
      </c>
      <c r="D6950" s="57">
        <v>45364</v>
      </c>
      <c r="E6950" s="84" t="str">
        <f>F6950&amp;"-"&amp;COUNTIF($F$2:F6950,F6950)</f>
        <v>H-230</v>
      </c>
      <c r="F6950" s="84" t="str">
        <f t="shared" si="222"/>
        <v>H</v>
      </c>
      <c r="G6950" t="s">
        <v>8589</v>
      </c>
      <c r="H6950" s="62">
        <v>62312426000138</v>
      </c>
      <c r="I6950" t="s">
        <v>869</v>
      </c>
      <c r="J6950">
        <v>19</v>
      </c>
      <c r="K6950">
        <v>6864.89</v>
      </c>
    </row>
    <row r="6951" spans="1:11" x14ac:dyDescent="0.25">
      <c r="A6951" t="s">
        <v>6037</v>
      </c>
      <c r="B6951" t="str">
        <f>C6951&amp;"-"&amp;COUNTIF(C$2:C6951,C6951)</f>
        <v>179642-13</v>
      </c>
      <c r="C6951">
        <v>179642</v>
      </c>
      <c r="D6951" s="57">
        <v>45364</v>
      </c>
      <c r="E6951" s="84" t="str">
        <f>F6951&amp;"-"&amp;COUNTIF($F$2:F6951,F6951)</f>
        <v>H-231</v>
      </c>
      <c r="F6951" s="84" t="str">
        <f t="shared" si="222"/>
        <v>H</v>
      </c>
      <c r="G6951" t="s">
        <v>8589</v>
      </c>
      <c r="H6951" s="62">
        <v>62312426000138</v>
      </c>
      <c r="I6951" t="s">
        <v>869</v>
      </c>
      <c r="J6951">
        <v>10</v>
      </c>
      <c r="K6951">
        <v>1081.0999999999999</v>
      </c>
    </row>
    <row r="6952" spans="1:11" x14ac:dyDescent="0.25">
      <c r="A6952" t="s">
        <v>6037</v>
      </c>
      <c r="B6952" t="str">
        <f>C6952&amp;"-"&amp;COUNTIF(C$2:C6952,C6952)</f>
        <v>179642-14</v>
      </c>
      <c r="C6952">
        <v>179642</v>
      </c>
      <c r="D6952" s="57">
        <v>45364</v>
      </c>
      <c r="E6952" s="84" t="str">
        <f>F6952&amp;"-"&amp;COUNTIF($F$2:F6952,F6952)</f>
        <v>H-232</v>
      </c>
      <c r="F6952" s="84" t="str">
        <f t="shared" si="222"/>
        <v>H</v>
      </c>
      <c r="G6952" t="s">
        <v>8589</v>
      </c>
      <c r="H6952" s="62">
        <v>62312426000138</v>
      </c>
      <c r="I6952" t="s">
        <v>869</v>
      </c>
      <c r="J6952">
        <v>12</v>
      </c>
      <c r="K6952">
        <v>7196.04</v>
      </c>
    </row>
    <row r="6953" spans="1:11" x14ac:dyDescent="0.25">
      <c r="A6953" t="s">
        <v>6037</v>
      </c>
      <c r="B6953" t="str">
        <f>C6953&amp;"-"&amp;COUNTIF(C$2:C6953,C6953)</f>
        <v>179642-15</v>
      </c>
      <c r="C6953">
        <v>179642</v>
      </c>
      <c r="D6953" s="57">
        <v>45364</v>
      </c>
      <c r="E6953" s="84" t="str">
        <f>F6953&amp;"-"&amp;COUNTIF($F$2:F6953,F6953)</f>
        <v>H-233</v>
      </c>
      <c r="F6953" s="84" t="str">
        <f t="shared" si="222"/>
        <v>H</v>
      </c>
      <c r="G6953" t="s">
        <v>8589</v>
      </c>
      <c r="H6953" s="62">
        <v>62312426000138</v>
      </c>
      <c r="I6953" t="s">
        <v>869</v>
      </c>
      <c r="J6953">
        <v>1</v>
      </c>
      <c r="K6953">
        <v>512.49</v>
      </c>
    </row>
    <row r="6954" spans="1:11" x14ac:dyDescent="0.25">
      <c r="A6954" t="s">
        <v>6037</v>
      </c>
      <c r="B6954" t="str">
        <f>C6954&amp;"-"&amp;COUNTIF(C$2:C6954,C6954)</f>
        <v>179642-16</v>
      </c>
      <c r="C6954">
        <v>179642</v>
      </c>
      <c r="D6954" s="57">
        <v>45364</v>
      </c>
      <c r="E6954" s="84" t="str">
        <f>F6954&amp;"-"&amp;COUNTIF($F$2:F6954,F6954)</f>
        <v>H-234</v>
      </c>
      <c r="F6954" s="84" t="str">
        <f t="shared" si="222"/>
        <v>H</v>
      </c>
      <c r="G6954" t="s">
        <v>8589</v>
      </c>
      <c r="H6954" s="62">
        <v>62312426000138</v>
      </c>
      <c r="I6954" t="s">
        <v>869</v>
      </c>
      <c r="J6954">
        <v>10</v>
      </c>
      <c r="K6954">
        <v>1742.5</v>
      </c>
    </row>
    <row r="6955" spans="1:11" x14ac:dyDescent="0.25">
      <c r="A6955" t="s">
        <v>6037</v>
      </c>
      <c r="B6955" t="str">
        <f>C6955&amp;"-"&amp;COUNTIF(C$2:C6955,C6955)</f>
        <v>179642-17</v>
      </c>
      <c r="C6955">
        <v>179642</v>
      </c>
      <c r="D6955" s="57">
        <v>45364</v>
      </c>
      <c r="E6955" s="84" t="str">
        <f>F6955&amp;"-"&amp;COUNTIF($F$2:F6955,F6955)</f>
        <v>H-235</v>
      </c>
      <c r="F6955" s="84" t="str">
        <f t="shared" si="222"/>
        <v>H</v>
      </c>
      <c r="G6955" t="s">
        <v>8589</v>
      </c>
      <c r="H6955" s="62">
        <v>62312426000138</v>
      </c>
      <c r="I6955" t="s">
        <v>869</v>
      </c>
      <c r="J6955">
        <v>14</v>
      </c>
      <c r="K6955">
        <v>477.12</v>
      </c>
    </row>
    <row r="6956" spans="1:11" x14ac:dyDescent="0.25">
      <c r="A6956" t="s">
        <v>6037</v>
      </c>
      <c r="B6956" t="str">
        <f>C6956&amp;"-"&amp;COUNTIF(C$2:C6956,C6956)</f>
        <v>179642-18</v>
      </c>
      <c r="C6956">
        <v>179642</v>
      </c>
      <c r="D6956" s="57">
        <v>45364</v>
      </c>
      <c r="E6956" s="84" t="str">
        <f>F6956&amp;"-"&amp;COUNTIF($F$2:F6956,F6956)</f>
        <v>H-236</v>
      </c>
      <c r="F6956" s="84" t="str">
        <f t="shared" si="222"/>
        <v>H</v>
      </c>
      <c r="G6956" t="s">
        <v>8589</v>
      </c>
      <c r="H6956" s="62">
        <v>62312426000138</v>
      </c>
      <c r="I6956" t="s">
        <v>869</v>
      </c>
      <c r="J6956">
        <v>6</v>
      </c>
      <c r="K6956">
        <v>377.16</v>
      </c>
    </row>
    <row r="6957" spans="1:11" x14ac:dyDescent="0.25">
      <c r="A6957" t="s">
        <v>6037</v>
      </c>
      <c r="B6957" t="str">
        <f>C6957&amp;"-"&amp;COUNTIF(C$2:C6957,C6957)</f>
        <v>179642-19</v>
      </c>
      <c r="C6957">
        <v>179642</v>
      </c>
      <c r="D6957" s="57">
        <v>45364</v>
      </c>
      <c r="E6957" s="84" t="str">
        <f>F6957&amp;"-"&amp;COUNTIF($F$2:F6957,F6957)</f>
        <v>H-237</v>
      </c>
      <c r="F6957" s="84" t="str">
        <f t="shared" si="222"/>
        <v>H</v>
      </c>
      <c r="G6957" t="s">
        <v>8589</v>
      </c>
      <c r="H6957" s="62">
        <v>62312426000138</v>
      </c>
      <c r="I6957" t="s">
        <v>869</v>
      </c>
      <c r="J6957">
        <v>1</v>
      </c>
      <c r="K6957">
        <v>2545.37</v>
      </c>
    </row>
    <row r="6958" spans="1:11" x14ac:dyDescent="0.25">
      <c r="A6958" t="s">
        <v>6037</v>
      </c>
      <c r="B6958" t="str">
        <f>C6958&amp;"-"&amp;COUNTIF(C$2:C6958,C6958)</f>
        <v>179642-20</v>
      </c>
      <c r="C6958">
        <v>179642</v>
      </c>
      <c r="D6958" s="57">
        <v>45364</v>
      </c>
      <c r="E6958" s="84" t="str">
        <f>F6958&amp;"-"&amp;COUNTIF($F$2:F6958,F6958)</f>
        <v>H-238</v>
      </c>
      <c r="F6958" s="84" t="str">
        <f t="shared" si="222"/>
        <v>H</v>
      </c>
      <c r="G6958" t="s">
        <v>8589</v>
      </c>
      <c r="H6958" s="62">
        <v>62312426000138</v>
      </c>
      <c r="I6958" t="s">
        <v>869</v>
      </c>
      <c r="J6958">
        <v>5</v>
      </c>
      <c r="K6958">
        <v>439.35</v>
      </c>
    </row>
    <row r="6959" spans="1:11" x14ac:dyDescent="0.25">
      <c r="A6959" t="s">
        <v>6037</v>
      </c>
      <c r="B6959" t="str">
        <f>C6959&amp;"-"&amp;COUNTIF(C$2:C6959,C6959)</f>
        <v>179642-21</v>
      </c>
      <c r="C6959">
        <v>179642</v>
      </c>
      <c r="D6959" s="57">
        <v>45364</v>
      </c>
      <c r="E6959" s="84" t="str">
        <f>F6959&amp;"-"&amp;COUNTIF($F$2:F6959,F6959)</f>
        <v>H-239</v>
      </c>
      <c r="F6959" s="84" t="str">
        <f t="shared" si="222"/>
        <v>H</v>
      </c>
      <c r="G6959" t="s">
        <v>8589</v>
      </c>
      <c r="H6959" s="62">
        <v>62312426000138</v>
      </c>
      <c r="I6959" t="s">
        <v>869</v>
      </c>
      <c r="J6959">
        <v>1</v>
      </c>
      <c r="K6959">
        <v>76.98</v>
      </c>
    </row>
    <row r="6960" spans="1:11" x14ac:dyDescent="0.25">
      <c r="A6960" t="s">
        <v>6037</v>
      </c>
      <c r="B6960" t="str">
        <f>C6960&amp;"-"&amp;COUNTIF(C$2:C6960,C6960)</f>
        <v>179642-22</v>
      </c>
      <c r="C6960">
        <v>179642</v>
      </c>
      <c r="D6960" s="57">
        <v>45364</v>
      </c>
      <c r="E6960" s="84" t="str">
        <f>F6960&amp;"-"&amp;COUNTIF($F$2:F6960,F6960)</f>
        <v>H-240</v>
      </c>
      <c r="F6960" s="84" t="str">
        <f t="shared" si="222"/>
        <v>H</v>
      </c>
      <c r="G6960" t="s">
        <v>8589</v>
      </c>
      <c r="H6960" s="62">
        <v>62312426000138</v>
      </c>
      <c r="I6960" t="s">
        <v>869</v>
      </c>
      <c r="J6960">
        <v>37</v>
      </c>
      <c r="K6960">
        <v>6636.69</v>
      </c>
    </row>
    <row r="6961" spans="1:11" x14ac:dyDescent="0.25">
      <c r="A6961" t="s">
        <v>6037</v>
      </c>
      <c r="B6961" t="str">
        <f>C6961&amp;"-"&amp;COUNTIF(C$2:C6961,C6961)</f>
        <v>179642-23</v>
      </c>
      <c r="C6961">
        <v>179642</v>
      </c>
      <c r="D6961" s="57">
        <v>45364</v>
      </c>
      <c r="E6961" s="84" t="str">
        <f>F6961&amp;"-"&amp;COUNTIF($F$2:F6961,F6961)</f>
        <v>H-241</v>
      </c>
      <c r="F6961" s="84" t="str">
        <f t="shared" si="222"/>
        <v>H</v>
      </c>
      <c r="G6961" t="s">
        <v>8589</v>
      </c>
      <c r="H6961" s="62">
        <v>62312426000138</v>
      </c>
      <c r="I6961" t="s">
        <v>869</v>
      </c>
      <c r="J6961">
        <v>8</v>
      </c>
      <c r="K6961">
        <v>738</v>
      </c>
    </row>
    <row r="6962" spans="1:11" x14ac:dyDescent="0.25">
      <c r="A6962" t="s">
        <v>6037</v>
      </c>
      <c r="B6962" t="str">
        <f>C6962&amp;"-"&amp;COUNTIF(C$2:C6962,C6962)</f>
        <v>179642-24</v>
      </c>
      <c r="C6962">
        <v>179642</v>
      </c>
      <c r="D6962" s="57">
        <v>45364</v>
      </c>
      <c r="E6962" s="84" t="str">
        <f>F6962&amp;"-"&amp;COUNTIF($F$2:F6962,F6962)</f>
        <v>H-242</v>
      </c>
      <c r="F6962" s="84" t="str">
        <f t="shared" si="222"/>
        <v>H</v>
      </c>
      <c r="G6962" t="s">
        <v>8589</v>
      </c>
      <c r="H6962" s="62">
        <v>62312426000138</v>
      </c>
      <c r="I6962" t="s">
        <v>869</v>
      </c>
      <c r="J6962">
        <v>7</v>
      </c>
      <c r="K6962">
        <v>431.55</v>
      </c>
    </row>
    <row r="6963" spans="1:11" x14ac:dyDescent="0.25">
      <c r="A6963" t="s">
        <v>6037</v>
      </c>
      <c r="B6963" t="str">
        <f>C6963&amp;"-"&amp;COUNTIF(C$2:C6963,C6963)</f>
        <v>179642-25</v>
      </c>
      <c r="C6963">
        <v>179642</v>
      </c>
      <c r="D6963" s="57">
        <v>45364</v>
      </c>
      <c r="E6963" s="84" t="str">
        <f>F6963&amp;"-"&amp;COUNTIF($F$2:F6963,F6963)</f>
        <v>H-243</v>
      </c>
      <c r="F6963" s="84" t="str">
        <f t="shared" si="222"/>
        <v>H</v>
      </c>
      <c r="G6963" t="s">
        <v>8589</v>
      </c>
      <c r="H6963" s="62">
        <v>62312426000138</v>
      </c>
      <c r="I6963" t="s">
        <v>869</v>
      </c>
      <c r="J6963">
        <v>2</v>
      </c>
      <c r="K6963">
        <v>440.48</v>
      </c>
    </row>
    <row r="6964" spans="1:11" x14ac:dyDescent="0.25">
      <c r="A6964" t="s">
        <v>6037</v>
      </c>
      <c r="B6964" t="str">
        <f>C6964&amp;"-"&amp;COUNTIF(C$2:C6964,C6964)</f>
        <v>179642-26</v>
      </c>
      <c r="C6964">
        <v>179642</v>
      </c>
      <c r="D6964" s="57">
        <v>45364</v>
      </c>
      <c r="E6964" s="84" t="str">
        <f>F6964&amp;"-"&amp;COUNTIF($F$2:F6964,F6964)</f>
        <v>H-244</v>
      </c>
      <c r="F6964" s="84" t="str">
        <f t="shared" si="222"/>
        <v>H</v>
      </c>
      <c r="G6964" t="s">
        <v>8589</v>
      </c>
      <c r="H6964" s="62">
        <v>62312426000138</v>
      </c>
      <c r="I6964" t="s">
        <v>869</v>
      </c>
      <c r="J6964">
        <v>20</v>
      </c>
      <c r="K6964">
        <v>6226.8</v>
      </c>
    </row>
    <row r="6965" spans="1:11" x14ac:dyDescent="0.25">
      <c r="A6965" t="s">
        <v>6037</v>
      </c>
      <c r="B6965" t="str">
        <f>C6965&amp;"-"&amp;COUNTIF(C$2:C6965,C6965)</f>
        <v>179642-27</v>
      </c>
      <c r="C6965">
        <v>179642</v>
      </c>
      <c r="D6965" s="57">
        <v>45364</v>
      </c>
      <c r="E6965" s="84" t="str">
        <f>F6965&amp;"-"&amp;COUNTIF($F$2:F6965,F6965)</f>
        <v>H-245</v>
      </c>
      <c r="F6965" s="84" t="str">
        <f t="shared" si="222"/>
        <v>H</v>
      </c>
      <c r="G6965" t="s">
        <v>8589</v>
      </c>
      <c r="H6965" s="62">
        <v>62312426000138</v>
      </c>
      <c r="I6965" t="s">
        <v>869</v>
      </c>
      <c r="J6965">
        <v>2</v>
      </c>
      <c r="K6965">
        <v>82.36</v>
      </c>
    </row>
    <row r="6966" spans="1:11" x14ac:dyDescent="0.25">
      <c r="A6966" t="s">
        <v>6037</v>
      </c>
      <c r="B6966" t="str">
        <f>C6966&amp;"-"&amp;COUNTIF(C$2:C6966,C6966)</f>
        <v>179642-28</v>
      </c>
      <c r="C6966">
        <v>179642</v>
      </c>
      <c r="D6966" s="57">
        <v>45364</v>
      </c>
      <c r="E6966" s="84" t="str">
        <f>F6966&amp;"-"&amp;COUNTIF($F$2:F6966,F6966)</f>
        <v>H-246</v>
      </c>
      <c r="F6966" s="84" t="str">
        <f t="shared" si="222"/>
        <v>H</v>
      </c>
      <c r="G6966" t="s">
        <v>8589</v>
      </c>
      <c r="H6966" s="62">
        <v>62312426000138</v>
      </c>
      <c r="I6966" t="s">
        <v>869</v>
      </c>
      <c r="J6966">
        <v>2</v>
      </c>
      <c r="K6966">
        <v>82.36</v>
      </c>
    </row>
    <row r="6967" spans="1:11" x14ac:dyDescent="0.25">
      <c r="A6967" t="s">
        <v>6037</v>
      </c>
      <c r="B6967" t="str">
        <f>C6967&amp;"-"&amp;COUNTIF(C$2:C6967,C6967)</f>
        <v>179642-29</v>
      </c>
      <c r="C6967">
        <v>179642</v>
      </c>
      <c r="D6967" s="57">
        <v>45364</v>
      </c>
      <c r="E6967" s="84" t="str">
        <f>F6967&amp;"-"&amp;COUNTIF($F$2:F6967,F6967)</f>
        <v>H-247</v>
      </c>
      <c r="F6967" s="84" t="str">
        <f t="shared" si="222"/>
        <v>H</v>
      </c>
      <c r="G6967" t="s">
        <v>8589</v>
      </c>
      <c r="H6967" s="62">
        <v>62312426000138</v>
      </c>
      <c r="I6967" t="s">
        <v>869</v>
      </c>
      <c r="J6967">
        <v>15</v>
      </c>
      <c r="K6967">
        <v>400.5</v>
      </c>
    </row>
    <row r="6968" spans="1:11" x14ac:dyDescent="0.25">
      <c r="A6968" t="s">
        <v>6037</v>
      </c>
      <c r="B6968" t="str">
        <f>C6968&amp;"-"&amp;COUNTIF(C$2:C6968,C6968)</f>
        <v>179642-30</v>
      </c>
      <c r="C6968">
        <v>179642</v>
      </c>
      <c r="D6968" s="57">
        <v>45364</v>
      </c>
      <c r="E6968" s="84" t="str">
        <f>F6968&amp;"-"&amp;COUNTIF($F$2:F6968,F6968)</f>
        <v>H-248</v>
      </c>
      <c r="F6968" s="84" t="str">
        <f t="shared" si="222"/>
        <v>H</v>
      </c>
      <c r="G6968" t="s">
        <v>8589</v>
      </c>
      <c r="H6968" s="62">
        <v>62312426000138</v>
      </c>
      <c r="I6968" t="s">
        <v>869</v>
      </c>
      <c r="J6968">
        <v>1</v>
      </c>
      <c r="K6968">
        <v>230.62</v>
      </c>
    </row>
    <row r="6969" spans="1:11" x14ac:dyDescent="0.25">
      <c r="A6969" t="s">
        <v>6037</v>
      </c>
      <c r="B6969" t="str">
        <f>C6969&amp;"-"&amp;COUNTIF(C$2:C6969,C6969)</f>
        <v>179642-31</v>
      </c>
      <c r="C6969">
        <v>179642</v>
      </c>
      <c r="D6969" s="57">
        <v>45364</v>
      </c>
      <c r="E6969" s="84" t="str">
        <f>F6969&amp;"-"&amp;COUNTIF($F$2:F6969,F6969)</f>
        <v>H-249</v>
      </c>
      <c r="F6969" s="84" t="str">
        <f t="shared" si="222"/>
        <v>H</v>
      </c>
      <c r="G6969" t="s">
        <v>8589</v>
      </c>
      <c r="H6969" s="62">
        <v>62312426000138</v>
      </c>
      <c r="I6969" t="s">
        <v>869</v>
      </c>
      <c r="J6969">
        <v>6</v>
      </c>
      <c r="K6969">
        <v>2275.3200000000002</v>
      </c>
    </row>
    <row r="6970" spans="1:11" x14ac:dyDescent="0.25">
      <c r="A6970" t="s">
        <v>6039</v>
      </c>
      <c r="B6970" t="str">
        <f>C6970&amp;"-"&amp;COUNTIF(C$2:C6970,C6970)</f>
        <v>179642-32</v>
      </c>
      <c r="C6970">
        <v>179642</v>
      </c>
      <c r="D6970" s="57">
        <v>45364</v>
      </c>
      <c r="E6970" s="84" t="str">
        <f>F6970&amp;"-"&amp;COUNTIF($F$2:F6970,F6970)</f>
        <v>H-250</v>
      </c>
      <c r="F6970" s="84" t="str">
        <f t="shared" si="222"/>
        <v>H</v>
      </c>
      <c r="G6970" t="s">
        <v>8589</v>
      </c>
      <c r="H6970" s="62">
        <v>62312426000138</v>
      </c>
      <c r="I6970" t="s">
        <v>869</v>
      </c>
      <c r="J6970">
        <v>10</v>
      </c>
      <c r="K6970">
        <v>851</v>
      </c>
    </row>
    <row r="6971" spans="1:11" x14ac:dyDescent="0.25">
      <c r="A6971" t="s">
        <v>6040</v>
      </c>
      <c r="B6971" t="str">
        <f>C6971&amp;"-"&amp;COUNTIF(C$2:C6971,C6971)</f>
        <v>179642-33</v>
      </c>
      <c r="C6971">
        <v>179642</v>
      </c>
      <c r="D6971" s="57">
        <v>45364</v>
      </c>
      <c r="E6971" s="84" t="str">
        <f>F6971&amp;"-"&amp;COUNTIF($F$2:F6971,F6971)</f>
        <v>H-251</v>
      </c>
      <c r="F6971" s="84" t="str">
        <f t="shared" si="222"/>
        <v>H</v>
      </c>
      <c r="G6971" t="s">
        <v>8589</v>
      </c>
      <c r="H6971" s="62">
        <v>62312426000138</v>
      </c>
      <c r="I6971" t="s">
        <v>869</v>
      </c>
      <c r="J6971">
        <v>14</v>
      </c>
      <c r="K6971">
        <v>354.06</v>
      </c>
    </row>
    <row r="6972" spans="1:11" x14ac:dyDescent="0.25">
      <c r="A6972" t="s">
        <v>6004</v>
      </c>
      <c r="B6972" t="str">
        <f>C6972&amp;"-"&amp;COUNTIF(C$2:C6972,C6972)</f>
        <v>179642-34</v>
      </c>
      <c r="C6972">
        <v>179642</v>
      </c>
      <c r="D6972" s="57">
        <v>45364</v>
      </c>
      <c r="E6972" s="84" t="str">
        <f>F6972&amp;"-"&amp;COUNTIF($F$2:F6972,F6972)</f>
        <v>H-252</v>
      </c>
      <c r="F6972" s="84" t="str">
        <f t="shared" si="222"/>
        <v>H</v>
      </c>
      <c r="G6972" t="s">
        <v>8589</v>
      </c>
      <c r="H6972" s="62">
        <v>62312426000138</v>
      </c>
      <c r="I6972" t="s">
        <v>869</v>
      </c>
      <c r="J6972">
        <v>10</v>
      </c>
      <c r="K6972">
        <v>412.4</v>
      </c>
    </row>
    <row r="6973" spans="1:11" x14ac:dyDescent="0.25">
      <c r="A6973" t="s">
        <v>6004</v>
      </c>
      <c r="B6973" t="str">
        <f>C6973&amp;"-"&amp;COUNTIF(C$2:C6973,C6973)</f>
        <v>179642-35</v>
      </c>
      <c r="C6973">
        <v>179642</v>
      </c>
      <c r="D6973" s="57">
        <v>45364</v>
      </c>
      <c r="E6973" s="84" t="str">
        <f>F6973&amp;"-"&amp;COUNTIF($F$2:F6973,F6973)</f>
        <v>H-253</v>
      </c>
      <c r="F6973" s="84" t="str">
        <f t="shared" si="222"/>
        <v>H</v>
      </c>
      <c r="G6973" t="s">
        <v>8589</v>
      </c>
      <c r="H6973" s="62">
        <v>62312426000138</v>
      </c>
      <c r="I6973" t="s">
        <v>869</v>
      </c>
      <c r="J6973">
        <v>6</v>
      </c>
      <c r="K6973">
        <v>187.02</v>
      </c>
    </row>
    <row r="6974" spans="1:11" x14ac:dyDescent="0.25">
      <c r="A6974" t="s">
        <v>6004</v>
      </c>
      <c r="B6974" t="str">
        <f>C6974&amp;"-"&amp;COUNTIF(C$2:C6974,C6974)</f>
        <v>179642-36</v>
      </c>
      <c r="C6974">
        <v>179642</v>
      </c>
      <c r="D6974" s="57">
        <v>45364</v>
      </c>
      <c r="E6974" s="84" t="str">
        <f>F6974&amp;"-"&amp;COUNTIF($F$2:F6974,F6974)</f>
        <v>H-254</v>
      </c>
      <c r="F6974" s="84" t="str">
        <f t="shared" si="222"/>
        <v>H</v>
      </c>
      <c r="G6974" t="s">
        <v>8589</v>
      </c>
      <c r="H6974" s="62">
        <v>62312426000138</v>
      </c>
      <c r="I6974" t="s">
        <v>869</v>
      </c>
      <c r="J6974">
        <v>11</v>
      </c>
      <c r="K6974">
        <v>1212.31</v>
      </c>
    </row>
    <row r="6975" spans="1:11" x14ac:dyDescent="0.25">
      <c r="A6975" t="s">
        <v>6004</v>
      </c>
      <c r="B6975" t="str">
        <f>C6975&amp;"-"&amp;COUNTIF(C$2:C6975,C6975)</f>
        <v>179642-37</v>
      </c>
      <c r="C6975">
        <v>179642</v>
      </c>
      <c r="D6975" s="57">
        <v>45364</v>
      </c>
      <c r="E6975" s="84" t="str">
        <f>F6975&amp;"-"&amp;COUNTIF($F$2:F6975,F6975)</f>
        <v>H-255</v>
      </c>
      <c r="F6975" s="84" t="str">
        <f t="shared" si="222"/>
        <v>H</v>
      </c>
      <c r="G6975" t="s">
        <v>8589</v>
      </c>
      <c r="H6975" s="62">
        <v>62312426000138</v>
      </c>
      <c r="I6975" t="s">
        <v>869</v>
      </c>
      <c r="J6975">
        <v>5</v>
      </c>
      <c r="K6975">
        <v>445.15</v>
      </c>
    </row>
    <row r="6976" spans="1:11" x14ac:dyDescent="0.25">
      <c r="A6976" t="s">
        <v>6040</v>
      </c>
      <c r="B6976" t="str">
        <f>C6976&amp;"-"&amp;COUNTIF(C$2:C6976,C6976)</f>
        <v>179642-38</v>
      </c>
      <c r="C6976">
        <v>179642</v>
      </c>
      <c r="D6976" s="57">
        <v>45364</v>
      </c>
      <c r="E6976" s="84" t="str">
        <f>F6976&amp;"-"&amp;COUNTIF($F$2:F6976,F6976)</f>
        <v>H-256</v>
      </c>
      <c r="F6976" s="84" t="str">
        <f t="shared" si="222"/>
        <v>H</v>
      </c>
      <c r="G6976" t="s">
        <v>8589</v>
      </c>
      <c r="H6976" s="62">
        <v>62312426000138</v>
      </c>
      <c r="I6976" t="s">
        <v>869</v>
      </c>
      <c r="J6976">
        <v>10</v>
      </c>
      <c r="K6976">
        <v>2297.5</v>
      </c>
    </row>
    <row r="6977" spans="1:11" x14ac:dyDescent="0.25">
      <c r="A6977" t="s">
        <v>6040</v>
      </c>
      <c r="B6977" t="str">
        <f>C6977&amp;"-"&amp;COUNTIF(C$2:C6977,C6977)</f>
        <v>179642-39</v>
      </c>
      <c r="C6977">
        <v>179642</v>
      </c>
      <c r="D6977" s="57">
        <v>45364</v>
      </c>
      <c r="E6977" s="84" t="str">
        <f>F6977&amp;"-"&amp;COUNTIF($F$2:F6977,F6977)</f>
        <v>H-257</v>
      </c>
      <c r="F6977" s="84" t="str">
        <f t="shared" si="222"/>
        <v>H</v>
      </c>
      <c r="G6977" t="s">
        <v>8589</v>
      </c>
      <c r="H6977" s="62">
        <v>62312426000138</v>
      </c>
      <c r="I6977" t="s">
        <v>869</v>
      </c>
      <c r="J6977">
        <v>25</v>
      </c>
      <c r="K6977">
        <v>380</v>
      </c>
    </row>
    <row r="6978" spans="1:11" x14ac:dyDescent="0.25">
      <c r="A6978" t="s">
        <v>6004</v>
      </c>
      <c r="B6978" t="str">
        <f>C6978&amp;"-"&amp;COUNTIF(C$2:C6978,C6978)</f>
        <v>179642-40</v>
      </c>
      <c r="C6978">
        <v>179642</v>
      </c>
      <c r="D6978" s="57">
        <v>45364</v>
      </c>
      <c r="E6978" s="84" t="str">
        <f>F6978&amp;"-"&amp;COUNTIF($F$2:F6978,F6978)</f>
        <v>H-258</v>
      </c>
      <c r="F6978" s="84" t="str">
        <f t="shared" si="222"/>
        <v>H</v>
      </c>
      <c r="G6978" t="s">
        <v>8589</v>
      </c>
      <c r="H6978" s="62">
        <v>62312426000138</v>
      </c>
      <c r="I6978" t="s">
        <v>869</v>
      </c>
      <c r="J6978">
        <v>13</v>
      </c>
      <c r="K6978">
        <v>196.56</v>
      </c>
    </row>
    <row r="6979" spans="1:11" x14ac:dyDescent="0.25">
      <c r="A6979" t="s">
        <v>6040</v>
      </c>
      <c r="B6979" t="str">
        <f>C6979&amp;"-"&amp;COUNTIF(C$2:C6979,C6979)</f>
        <v>179642-41</v>
      </c>
      <c r="C6979">
        <v>179642</v>
      </c>
      <c r="D6979" s="57">
        <v>45364</v>
      </c>
      <c r="E6979" s="84" t="str">
        <f>F6979&amp;"-"&amp;COUNTIF($F$2:F6979,F6979)</f>
        <v>H-259</v>
      </c>
      <c r="F6979" s="84" t="str">
        <f t="shared" ref="F6979:F7042" si="223">LEFT(G6979,SEARCH(" ",G6979)-1)</f>
        <v>H</v>
      </c>
      <c r="G6979" t="s">
        <v>8589</v>
      </c>
      <c r="H6979" s="62">
        <v>62312426000138</v>
      </c>
      <c r="I6979" t="s">
        <v>869</v>
      </c>
      <c r="J6979">
        <v>27</v>
      </c>
      <c r="K6979">
        <v>381.78</v>
      </c>
    </row>
    <row r="6980" spans="1:11" x14ac:dyDescent="0.25">
      <c r="A6980" t="s">
        <v>6004</v>
      </c>
      <c r="B6980" t="str">
        <f>C6980&amp;"-"&amp;COUNTIF(C$2:C6980,C6980)</f>
        <v>179642-42</v>
      </c>
      <c r="C6980">
        <v>179642</v>
      </c>
      <c r="D6980" s="57">
        <v>45364</v>
      </c>
      <c r="E6980" s="84" t="str">
        <f>F6980&amp;"-"&amp;COUNTIF($F$2:F6980,F6980)</f>
        <v>H-260</v>
      </c>
      <c r="F6980" s="84" t="str">
        <f t="shared" si="223"/>
        <v>H</v>
      </c>
      <c r="G6980" t="s">
        <v>8589</v>
      </c>
      <c r="H6980" s="62">
        <v>62312426000138</v>
      </c>
      <c r="I6980" t="s">
        <v>869</v>
      </c>
      <c r="J6980">
        <v>6</v>
      </c>
      <c r="K6980">
        <v>732.96</v>
      </c>
    </row>
    <row r="6981" spans="1:11" x14ac:dyDescent="0.25">
      <c r="A6981" t="s">
        <v>6040</v>
      </c>
      <c r="B6981" t="str">
        <f>C6981&amp;"-"&amp;COUNTIF(C$2:C6981,C6981)</f>
        <v>179642-43</v>
      </c>
      <c r="C6981">
        <v>179642</v>
      </c>
      <c r="D6981" s="57">
        <v>45364</v>
      </c>
      <c r="E6981" s="84" t="str">
        <f>F6981&amp;"-"&amp;COUNTIF($F$2:F6981,F6981)</f>
        <v>H-261</v>
      </c>
      <c r="F6981" s="84" t="str">
        <f t="shared" si="223"/>
        <v>H</v>
      </c>
      <c r="G6981" t="s">
        <v>8589</v>
      </c>
      <c r="H6981" s="62">
        <v>62312426000138</v>
      </c>
      <c r="I6981" t="s">
        <v>869</v>
      </c>
      <c r="J6981">
        <v>36</v>
      </c>
      <c r="K6981">
        <v>665.28</v>
      </c>
    </row>
    <row r="6982" spans="1:11" x14ac:dyDescent="0.25">
      <c r="A6982" t="s">
        <v>6004</v>
      </c>
      <c r="B6982" t="str">
        <f>C6982&amp;"-"&amp;COUNTIF(C$2:C6982,C6982)</f>
        <v>179642-44</v>
      </c>
      <c r="C6982">
        <v>179642</v>
      </c>
      <c r="D6982" s="57">
        <v>45364</v>
      </c>
      <c r="E6982" s="84" t="str">
        <f>F6982&amp;"-"&amp;COUNTIF($F$2:F6982,F6982)</f>
        <v>H-262</v>
      </c>
      <c r="F6982" s="84" t="str">
        <f t="shared" si="223"/>
        <v>H</v>
      </c>
      <c r="G6982" t="s">
        <v>8589</v>
      </c>
      <c r="H6982" s="62">
        <v>62312426000138</v>
      </c>
      <c r="I6982" t="s">
        <v>869</v>
      </c>
      <c r="J6982">
        <v>7</v>
      </c>
      <c r="K6982">
        <v>165.48</v>
      </c>
    </row>
    <row r="6983" spans="1:11" x14ac:dyDescent="0.25">
      <c r="A6983" t="s">
        <v>6040</v>
      </c>
      <c r="B6983" t="str">
        <f>C6983&amp;"-"&amp;COUNTIF(C$2:C6983,C6983)</f>
        <v>179642-45</v>
      </c>
      <c r="C6983">
        <v>179642</v>
      </c>
      <c r="D6983" s="57">
        <v>45364</v>
      </c>
      <c r="E6983" s="84" t="str">
        <f>F6983&amp;"-"&amp;COUNTIF($F$2:F6983,F6983)</f>
        <v>H-263</v>
      </c>
      <c r="F6983" s="84" t="str">
        <f t="shared" si="223"/>
        <v>H</v>
      </c>
      <c r="G6983" t="s">
        <v>8589</v>
      </c>
      <c r="H6983" s="62">
        <v>62312426000138</v>
      </c>
      <c r="I6983" t="s">
        <v>869</v>
      </c>
      <c r="J6983">
        <v>9</v>
      </c>
      <c r="K6983">
        <v>405.18</v>
      </c>
    </row>
    <row r="6984" spans="1:11" x14ac:dyDescent="0.25">
      <c r="A6984" t="s">
        <v>6040</v>
      </c>
      <c r="B6984" t="str">
        <f>C6984&amp;"-"&amp;COUNTIF(C$2:C6984,C6984)</f>
        <v>179642-46</v>
      </c>
      <c r="C6984">
        <v>179642</v>
      </c>
      <c r="D6984" s="57">
        <v>45364</v>
      </c>
      <c r="E6984" s="84" t="str">
        <f>F6984&amp;"-"&amp;COUNTIF($F$2:F6984,F6984)</f>
        <v>H-264</v>
      </c>
      <c r="F6984" s="84" t="str">
        <f t="shared" si="223"/>
        <v>H</v>
      </c>
      <c r="G6984" t="s">
        <v>8589</v>
      </c>
      <c r="H6984" s="62">
        <v>62312426000138</v>
      </c>
      <c r="I6984" t="s">
        <v>869</v>
      </c>
      <c r="J6984">
        <v>23</v>
      </c>
      <c r="K6984">
        <v>172.04</v>
      </c>
    </row>
    <row r="6985" spans="1:11" x14ac:dyDescent="0.25">
      <c r="A6985" t="s">
        <v>6004</v>
      </c>
      <c r="B6985" t="str">
        <f>C6985&amp;"-"&amp;COUNTIF(C$2:C6985,C6985)</f>
        <v>179642-47</v>
      </c>
      <c r="C6985">
        <v>179642</v>
      </c>
      <c r="D6985" s="57">
        <v>45364</v>
      </c>
      <c r="E6985" s="84" t="str">
        <f>F6985&amp;"-"&amp;COUNTIF($F$2:F6985,F6985)</f>
        <v>H-265</v>
      </c>
      <c r="F6985" s="84" t="str">
        <f t="shared" si="223"/>
        <v>H</v>
      </c>
      <c r="G6985" t="s">
        <v>8589</v>
      </c>
      <c r="H6985" s="62">
        <v>62312426000138</v>
      </c>
      <c r="I6985" t="s">
        <v>869</v>
      </c>
      <c r="J6985">
        <v>2</v>
      </c>
      <c r="K6985">
        <v>38.04</v>
      </c>
    </row>
    <row r="6986" spans="1:11" x14ac:dyDescent="0.25">
      <c r="A6986" t="s">
        <v>6040</v>
      </c>
      <c r="B6986" t="str">
        <f>C6986&amp;"-"&amp;COUNTIF(C$2:C6986,C6986)</f>
        <v>179642-48</v>
      </c>
      <c r="C6986">
        <v>179642</v>
      </c>
      <c r="D6986" s="57">
        <v>45364</v>
      </c>
      <c r="E6986" s="84" t="str">
        <f>F6986&amp;"-"&amp;COUNTIF($F$2:F6986,F6986)</f>
        <v>H-266</v>
      </c>
      <c r="F6986" s="84" t="str">
        <f t="shared" si="223"/>
        <v>H</v>
      </c>
      <c r="G6986" t="s">
        <v>8589</v>
      </c>
      <c r="H6986" s="62">
        <v>62312426000138</v>
      </c>
      <c r="I6986" t="s">
        <v>869</v>
      </c>
      <c r="J6986">
        <v>4</v>
      </c>
      <c r="K6986">
        <v>126.48</v>
      </c>
    </row>
    <row r="6987" spans="1:11" x14ac:dyDescent="0.25">
      <c r="A6987" t="s">
        <v>6004</v>
      </c>
      <c r="B6987" t="str">
        <f>C6987&amp;"-"&amp;COUNTIF(C$2:C6987,C6987)</f>
        <v>179642-49</v>
      </c>
      <c r="C6987">
        <v>179642</v>
      </c>
      <c r="D6987" s="57">
        <v>45364</v>
      </c>
      <c r="E6987" s="84" t="str">
        <f>F6987&amp;"-"&amp;COUNTIF($F$2:F6987,F6987)</f>
        <v>H-267</v>
      </c>
      <c r="F6987" s="84" t="str">
        <f t="shared" si="223"/>
        <v>H</v>
      </c>
      <c r="G6987" t="s">
        <v>8589</v>
      </c>
      <c r="H6987" s="62">
        <v>62312426000138</v>
      </c>
      <c r="I6987" t="s">
        <v>869</v>
      </c>
      <c r="J6987">
        <v>33</v>
      </c>
      <c r="K6987">
        <v>985.71</v>
      </c>
    </row>
    <row r="6988" spans="1:11" x14ac:dyDescent="0.25">
      <c r="A6988" t="s">
        <v>6004</v>
      </c>
      <c r="B6988" t="str">
        <f>C6988&amp;"-"&amp;COUNTIF(C$2:C6988,C6988)</f>
        <v>179642-50</v>
      </c>
      <c r="C6988">
        <v>179642</v>
      </c>
      <c r="D6988" s="57">
        <v>45364</v>
      </c>
      <c r="E6988" s="84" t="str">
        <f>F6988&amp;"-"&amp;COUNTIF($F$2:F6988,F6988)</f>
        <v>H-268</v>
      </c>
      <c r="F6988" s="84" t="str">
        <f t="shared" si="223"/>
        <v>H</v>
      </c>
      <c r="G6988" t="s">
        <v>8589</v>
      </c>
      <c r="H6988" s="62">
        <v>62312426000138</v>
      </c>
      <c r="I6988" t="s">
        <v>869</v>
      </c>
      <c r="J6988">
        <v>6</v>
      </c>
      <c r="K6988">
        <v>151.02000000000001</v>
      </c>
    </row>
    <row r="6989" spans="1:11" x14ac:dyDescent="0.25">
      <c r="A6989" t="s">
        <v>6013</v>
      </c>
      <c r="B6989" t="str">
        <f>C6989&amp;"-"&amp;COUNTIF(C$2:C6989,C6989)</f>
        <v>179642-51</v>
      </c>
      <c r="C6989">
        <v>179642</v>
      </c>
      <c r="D6989" s="57">
        <v>45364</v>
      </c>
      <c r="E6989" s="84" t="str">
        <f>F6989&amp;"-"&amp;COUNTIF($F$2:F6989,F6989)</f>
        <v>H-269</v>
      </c>
      <c r="F6989" s="84" t="str">
        <f t="shared" si="223"/>
        <v>H</v>
      </c>
      <c r="G6989" t="s">
        <v>8589</v>
      </c>
      <c r="H6989" s="62">
        <v>62312426000138</v>
      </c>
      <c r="I6989" t="s">
        <v>869</v>
      </c>
      <c r="J6989">
        <v>7</v>
      </c>
      <c r="K6989">
        <v>109.06</v>
      </c>
    </row>
    <row r="6990" spans="1:11" x14ac:dyDescent="0.25">
      <c r="A6990" t="s">
        <v>6043</v>
      </c>
      <c r="B6990" t="str">
        <f>C6990&amp;"-"&amp;COUNTIF(C$2:C6990,C6990)</f>
        <v>179642-52</v>
      </c>
      <c r="C6990">
        <v>179642</v>
      </c>
      <c r="D6990" s="57">
        <v>45364</v>
      </c>
      <c r="E6990" s="84" t="str">
        <f>F6990&amp;"-"&amp;COUNTIF($F$2:F6990,F6990)</f>
        <v>H-270</v>
      </c>
      <c r="F6990" s="84" t="str">
        <f t="shared" si="223"/>
        <v>H</v>
      </c>
      <c r="G6990" t="s">
        <v>8589</v>
      </c>
      <c r="H6990" s="62">
        <v>62312426000138</v>
      </c>
      <c r="I6990" t="s">
        <v>869</v>
      </c>
      <c r="J6990">
        <v>26</v>
      </c>
      <c r="K6990">
        <v>477.88</v>
      </c>
    </row>
    <row r="6991" spans="1:11" x14ac:dyDescent="0.25">
      <c r="A6991" t="s">
        <v>5993</v>
      </c>
      <c r="B6991" t="str">
        <f>C6991&amp;"-"&amp;COUNTIF(C$2:C6991,C6991)</f>
        <v>179642-53</v>
      </c>
      <c r="C6991">
        <v>179642</v>
      </c>
      <c r="D6991" s="57">
        <v>45364</v>
      </c>
      <c r="E6991" s="84" t="str">
        <f>F6991&amp;"-"&amp;COUNTIF($F$2:F6991,F6991)</f>
        <v>H-271</v>
      </c>
      <c r="F6991" s="84" t="str">
        <f t="shared" si="223"/>
        <v>H</v>
      </c>
      <c r="G6991" t="s">
        <v>8589</v>
      </c>
      <c r="H6991" s="62">
        <v>62312426000138</v>
      </c>
      <c r="I6991" t="s">
        <v>869</v>
      </c>
      <c r="J6991">
        <v>3</v>
      </c>
      <c r="K6991">
        <v>121.47</v>
      </c>
    </row>
    <row r="6992" spans="1:11" x14ac:dyDescent="0.25">
      <c r="A6992" t="s">
        <v>6040</v>
      </c>
      <c r="B6992" t="str">
        <f>C6992&amp;"-"&amp;COUNTIF(C$2:C6992,C6992)</f>
        <v>179642-54</v>
      </c>
      <c r="C6992">
        <v>179642</v>
      </c>
      <c r="D6992" s="57">
        <v>45364</v>
      </c>
      <c r="E6992" s="84" t="str">
        <f>F6992&amp;"-"&amp;COUNTIF($F$2:F6992,F6992)</f>
        <v>H-272</v>
      </c>
      <c r="F6992" s="84" t="str">
        <f t="shared" si="223"/>
        <v>H</v>
      </c>
      <c r="G6992" t="s">
        <v>8589</v>
      </c>
      <c r="H6992" s="62">
        <v>62312426000138</v>
      </c>
      <c r="I6992" t="s">
        <v>869</v>
      </c>
      <c r="J6992">
        <v>3</v>
      </c>
      <c r="K6992">
        <v>699</v>
      </c>
    </row>
    <row r="6993" spans="1:11" x14ac:dyDescent="0.25">
      <c r="A6993" t="s">
        <v>6040</v>
      </c>
      <c r="B6993" t="str">
        <f>C6993&amp;"-"&amp;COUNTIF(C$2:C6993,C6993)</f>
        <v>179642-55</v>
      </c>
      <c r="C6993">
        <v>179642</v>
      </c>
      <c r="D6993" s="57">
        <v>45364</v>
      </c>
      <c r="E6993" s="84" t="str">
        <f>F6993&amp;"-"&amp;COUNTIF($F$2:F6993,F6993)</f>
        <v>H-273</v>
      </c>
      <c r="F6993" s="84" t="str">
        <f t="shared" si="223"/>
        <v>H</v>
      </c>
      <c r="G6993" t="s">
        <v>8589</v>
      </c>
      <c r="H6993" s="62">
        <v>62312426000138</v>
      </c>
      <c r="I6993" t="s">
        <v>869</v>
      </c>
      <c r="J6993">
        <v>30</v>
      </c>
      <c r="K6993">
        <v>412.8</v>
      </c>
    </row>
    <row r="6994" spans="1:11" x14ac:dyDescent="0.25">
      <c r="A6994" t="s">
        <v>6040</v>
      </c>
      <c r="B6994" t="str">
        <f>C6994&amp;"-"&amp;COUNTIF(C$2:C6994,C6994)</f>
        <v>179642-56</v>
      </c>
      <c r="C6994">
        <v>179642</v>
      </c>
      <c r="D6994" s="57">
        <v>45364</v>
      </c>
      <c r="E6994" s="84" t="str">
        <f>F6994&amp;"-"&amp;COUNTIF($F$2:F6994,F6994)</f>
        <v>H-274</v>
      </c>
      <c r="F6994" s="84" t="str">
        <f t="shared" si="223"/>
        <v>H</v>
      </c>
      <c r="G6994" t="s">
        <v>8589</v>
      </c>
      <c r="H6994" s="62">
        <v>62312426000138</v>
      </c>
      <c r="I6994" t="s">
        <v>869</v>
      </c>
      <c r="J6994">
        <v>5</v>
      </c>
      <c r="K6994">
        <v>2814.1</v>
      </c>
    </row>
    <row r="6995" spans="1:11" x14ac:dyDescent="0.25">
      <c r="A6995" t="s">
        <v>6040</v>
      </c>
      <c r="B6995" t="str">
        <f>C6995&amp;"-"&amp;COUNTIF(C$2:C6995,C6995)</f>
        <v>179642-57</v>
      </c>
      <c r="C6995">
        <v>179642</v>
      </c>
      <c r="D6995" s="57">
        <v>45364</v>
      </c>
      <c r="E6995" s="84" t="str">
        <f>F6995&amp;"-"&amp;COUNTIF($F$2:F6995,F6995)</f>
        <v>H-275</v>
      </c>
      <c r="F6995" s="84" t="str">
        <f t="shared" si="223"/>
        <v>H</v>
      </c>
      <c r="G6995" t="s">
        <v>8589</v>
      </c>
      <c r="H6995" s="62">
        <v>62312426000138</v>
      </c>
      <c r="I6995" t="s">
        <v>869</v>
      </c>
      <c r="J6995">
        <v>7</v>
      </c>
      <c r="K6995">
        <v>987.42</v>
      </c>
    </row>
    <row r="6996" spans="1:11" x14ac:dyDescent="0.25">
      <c r="A6996" t="s">
        <v>6004</v>
      </c>
      <c r="B6996" t="str">
        <f>C6996&amp;"-"&amp;COUNTIF(C$2:C6996,C6996)</f>
        <v>179642-58</v>
      </c>
      <c r="C6996">
        <v>179642</v>
      </c>
      <c r="D6996" s="57">
        <v>45364</v>
      </c>
      <c r="E6996" s="84" t="str">
        <f>F6996&amp;"-"&amp;COUNTIF($F$2:F6996,F6996)</f>
        <v>H-276</v>
      </c>
      <c r="F6996" s="84" t="str">
        <f t="shared" si="223"/>
        <v>H</v>
      </c>
      <c r="G6996" t="s">
        <v>8589</v>
      </c>
      <c r="H6996" s="62">
        <v>62312426000138</v>
      </c>
      <c r="I6996" t="s">
        <v>869</v>
      </c>
      <c r="J6996">
        <v>3</v>
      </c>
      <c r="K6996">
        <v>66.42</v>
      </c>
    </row>
    <row r="6997" spans="1:11" x14ac:dyDescent="0.25">
      <c r="A6997" t="s">
        <v>6037</v>
      </c>
      <c r="B6997" t="str">
        <f>C6997&amp;"-"&amp;COUNTIF(C$2:C6997,C6997)</f>
        <v>179642-59</v>
      </c>
      <c r="C6997">
        <v>179642</v>
      </c>
      <c r="D6997" s="57">
        <v>45364</v>
      </c>
      <c r="E6997" s="84" t="str">
        <f>F6997&amp;"-"&amp;COUNTIF($F$2:F6997,F6997)</f>
        <v>H-277</v>
      </c>
      <c r="F6997" s="84" t="str">
        <f t="shared" si="223"/>
        <v>H</v>
      </c>
      <c r="G6997" t="s">
        <v>8589</v>
      </c>
      <c r="H6997" s="62">
        <v>62312426000138</v>
      </c>
      <c r="I6997" t="s">
        <v>869</v>
      </c>
      <c r="J6997">
        <v>2</v>
      </c>
      <c r="K6997">
        <v>100.6</v>
      </c>
    </row>
    <row r="6998" spans="1:11" x14ac:dyDescent="0.25">
      <c r="A6998" t="s">
        <v>6004</v>
      </c>
      <c r="B6998" t="str">
        <f>C6998&amp;"-"&amp;COUNTIF(C$2:C6998,C6998)</f>
        <v>179642-60</v>
      </c>
      <c r="C6998">
        <v>179642</v>
      </c>
      <c r="D6998" s="57">
        <v>45364</v>
      </c>
      <c r="E6998" s="84" t="str">
        <f>F6998&amp;"-"&amp;COUNTIF($F$2:F6998,F6998)</f>
        <v>H-278</v>
      </c>
      <c r="F6998" s="84" t="str">
        <f t="shared" si="223"/>
        <v>H</v>
      </c>
      <c r="G6998" t="s">
        <v>8589</v>
      </c>
      <c r="H6998" s="62">
        <v>62312426000138</v>
      </c>
      <c r="I6998" t="s">
        <v>869</v>
      </c>
      <c r="J6998">
        <v>49</v>
      </c>
      <c r="K6998">
        <v>2082.9899999999998</v>
      </c>
    </row>
    <row r="6999" spans="1:11" x14ac:dyDescent="0.25">
      <c r="A6999" t="s">
        <v>6004</v>
      </c>
      <c r="B6999" t="str">
        <f>C6999&amp;"-"&amp;COUNTIF(C$2:C6999,C6999)</f>
        <v>179642-61</v>
      </c>
      <c r="C6999">
        <v>179642</v>
      </c>
      <c r="D6999" s="57">
        <v>45364</v>
      </c>
      <c r="E6999" s="84" t="str">
        <f>F6999&amp;"-"&amp;COUNTIF($F$2:F6999,F6999)</f>
        <v>H-279</v>
      </c>
      <c r="F6999" s="84" t="str">
        <f t="shared" si="223"/>
        <v>H</v>
      </c>
      <c r="G6999" t="s">
        <v>8589</v>
      </c>
      <c r="H6999" s="62">
        <v>62312426000138</v>
      </c>
      <c r="I6999" t="s">
        <v>869</v>
      </c>
      <c r="J6999">
        <v>4</v>
      </c>
      <c r="K6999">
        <v>75.599999999999994</v>
      </c>
    </row>
    <row r="7000" spans="1:11" x14ac:dyDescent="0.25">
      <c r="A7000" t="s">
        <v>6040</v>
      </c>
      <c r="B7000" t="str">
        <f>C7000&amp;"-"&amp;COUNTIF(C$2:C7000,C7000)</f>
        <v>179642-62</v>
      </c>
      <c r="C7000">
        <v>179642</v>
      </c>
      <c r="D7000" s="57">
        <v>45364</v>
      </c>
      <c r="E7000" s="84" t="str">
        <f>F7000&amp;"-"&amp;COUNTIF($F$2:F7000,F7000)</f>
        <v>H-280</v>
      </c>
      <c r="F7000" s="84" t="str">
        <f t="shared" si="223"/>
        <v>H</v>
      </c>
      <c r="G7000" t="s">
        <v>8589</v>
      </c>
      <c r="H7000" s="62">
        <v>62312426000138</v>
      </c>
      <c r="I7000" t="s">
        <v>869</v>
      </c>
      <c r="J7000">
        <v>38</v>
      </c>
      <c r="K7000">
        <v>8763.56</v>
      </c>
    </row>
    <row r="7001" spans="1:11" x14ac:dyDescent="0.25">
      <c r="A7001" t="s">
        <v>6004</v>
      </c>
      <c r="B7001" t="str">
        <f>C7001&amp;"-"&amp;COUNTIF(C$2:C7001,C7001)</f>
        <v>179642-63</v>
      </c>
      <c r="C7001">
        <v>179642</v>
      </c>
      <c r="D7001" s="57">
        <v>45364</v>
      </c>
      <c r="E7001" s="84" t="str">
        <f>F7001&amp;"-"&amp;COUNTIF($F$2:F7001,F7001)</f>
        <v>H-281</v>
      </c>
      <c r="F7001" s="84" t="str">
        <f t="shared" si="223"/>
        <v>H</v>
      </c>
      <c r="G7001" t="s">
        <v>8589</v>
      </c>
      <c r="H7001" s="62">
        <v>62312426000138</v>
      </c>
      <c r="I7001" t="s">
        <v>869</v>
      </c>
      <c r="J7001">
        <v>2</v>
      </c>
      <c r="K7001">
        <v>48.54</v>
      </c>
    </row>
    <row r="7002" spans="1:11" x14ac:dyDescent="0.25">
      <c r="A7002" t="s">
        <v>6040</v>
      </c>
      <c r="B7002" t="str">
        <f>C7002&amp;"-"&amp;COUNTIF(C$2:C7002,C7002)</f>
        <v>179642-64</v>
      </c>
      <c r="C7002">
        <v>179642</v>
      </c>
      <c r="D7002" s="57">
        <v>45364</v>
      </c>
      <c r="E7002" s="84" t="str">
        <f>F7002&amp;"-"&amp;COUNTIF($F$2:F7002,F7002)</f>
        <v>H-282</v>
      </c>
      <c r="F7002" s="84" t="str">
        <f t="shared" si="223"/>
        <v>H</v>
      </c>
      <c r="G7002" t="s">
        <v>8589</v>
      </c>
      <c r="H7002" s="62">
        <v>62312426000138</v>
      </c>
      <c r="I7002" t="s">
        <v>869</v>
      </c>
      <c r="J7002">
        <v>8</v>
      </c>
      <c r="K7002">
        <v>238</v>
      </c>
    </row>
    <row r="7003" spans="1:11" x14ac:dyDescent="0.25">
      <c r="A7003" t="s">
        <v>6040</v>
      </c>
      <c r="B7003" t="str">
        <f>C7003&amp;"-"&amp;COUNTIF(C$2:C7003,C7003)</f>
        <v>179642-65</v>
      </c>
      <c r="C7003">
        <v>179642</v>
      </c>
      <c r="D7003" s="57">
        <v>45364</v>
      </c>
      <c r="E7003" s="84" t="str">
        <f>F7003&amp;"-"&amp;COUNTIF($F$2:F7003,F7003)</f>
        <v>H-283</v>
      </c>
      <c r="F7003" s="84" t="str">
        <f t="shared" si="223"/>
        <v>H</v>
      </c>
      <c r="G7003" t="s">
        <v>8589</v>
      </c>
      <c r="H7003" s="62">
        <v>62312426000138</v>
      </c>
      <c r="I7003" t="s">
        <v>869</v>
      </c>
      <c r="J7003">
        <v>15</v>
      </c>
      <c r="K7003">
        <v>4528.2</v>
      </c>
    </row>
    <row r="7004" spans="1:11" x14ac:dyDescent="0.25">
      <c r="A7004" t="s">
        <v>6004</v>
      </c>
      <c r="B7004" t="str">
        <f>C7004&amp;"-"&amp;COUNTIF(C$2:C7004,C7004)</f>
        <v>179642-66</v>
      </c>
      <c r="C7004">
        <v>179642</v>
      </c>
      <c r="D7004" s="57">
        <v>45364</v>
      </c>
      <c r="E7004" s="84" t="str">
        <f>F7004&amp;"-"&amp;COUNTIF($F$2:F7004,F7004)</f>
        <v>H-284</v>
      </c>
      <c r="F7004" s="84" t="str">
        <f t="shared" si="223"/>
        <v>H</v>
      </c>
      <c r="G7004" t="s">
        <v>8589</v>
      </c>
      <c r="H7004" s="62">
        <v>62312426000138</v>
      </c>
      <c r="I7004" t="s">
        <v>869</v>
      </c>
      <c r="J7004">
        <v>5</v>
      </c>
      <c r="K7004">
        <v>372</v>
      </c>
    </row>
    <row r="7005" spans="1:11" x14ac:dyDescent="0.25">
      <c r="A7005" t="s">
        <v>6004</v>
      </c>
      <c r="B7005" t="str">
        <f>C7005&amp;"-"&amp;COUNTIF(C$2:C7005,C7005)</f>
        <v>179642-67</v>
      </c>
      <c r="C7005">
        <v>179642</v>
      </c>
      <c r="D7005" s="57">
        <v>45364</v>
      </c>
      <c r="E7005" s="84" t="str">
        <f>F7005&amp;"-"&amp;COUNTIF($F$2:F7005,F7005)</f>
        <v>H-285</v>
      </c>
      <c r="F7005" s="84" t="str">
        <f t="shared" si="223"/>
        <v>H</v>
      </c>
      <c r="G7005" t="s">
        <v>8589</v>
      </c>
      <c r="H7005" s="62">
        <v>62312426000138</v>
      </c>
      <c r="I7005" t="s">
        <v>869</v>
      </c>
      <c r="J7005">
        <v>3</v>
      </c>
      <c r="K7005">
        <v>62.76</v>
      </c>
    </row>
    <row r="7006" spans="1:11" x14ac:dyDescent="0.25">
      <c r="A7006" t="s">
        <v>6004</v>
      </c>
      <c r="B7006" t="str">
        <f>C7006&amp;"-"&amp;COUNTIF(C$2:C7006,C7006)</f>
        <v>179642-68</v>
      </c>
      <c r="C7006">
        <v>179642</v>
      </c>
      <c r="D7006" s="57">
        <v>45364</v>
      </c>
      <c r="E7006" s="84" t="str">
        <f>F7006&amp;"-"&amp;COUNTIF($F$2:F7006,F7006)</f>
        <v>H-286</v>
      </c>
      <c r="F7006" s="84" t="str">
        <f t="shared" si="223"/>
        <v>H</v>
      </c>
      <c r="G7006" t="s">
        <v>8589</v>
      </c>
      <c r="H7006" s="62">
        <v>62312426000138</v>
      </c>
      <c r="I7006" t="s">
        <v>869</v>
      </c>
      <c r="J7006">
        <v>4</v>
      </c>
      <c r="K7006">
        <v>488.64</v>
      </c>
    </row>
    <row r="7007" spans="1:11" x14ac:dyDescent="0.25">
      <c r="A7007" t="s">
        <v>6004</v>
      </c>
      <c r="B7007" t="str">
        <f>C7007&amp;"-"&amp;COUNTIF(C$2:C7007,C7007)</f>
        <v>179642-69</v>
      </c>
      <c r="C7007">
        <v>179642</v>
      </c>
      <c r="D7007" s="57">
        <v>45364</v>
      </c>
      <c r="E7007" s="84" t="str">
        <f>F7007&amp;"-"&amp;COUNTIF($F$2:F7007,F7007)</f>
        <v>H-287</v>
      </c>
      <c r="F7007" s="84" t="str">
        <f t="shared" si="223"/>
        <v>H</v>
      </c>
      <c r="G7007" t="s">
        <v>8589</v>
      </c>
      <c r="H7007" s="62">
        <v>62312426000138</v>
      </c>
      <c r="I7007" t="s">
        <v>869</v>
      </c>
      <c r="J7007">
        <v>6</v>
      </c>
      <c r="K7007">
        <v>136.62</v>
      </c>
    </row>
    <row r="7008" spans="1:11" x14ac:dyDescent="0.25">
      <c r="A7008" t="s">
        <v>6004</v>
      </c>
      <c r="B7008" t="str">
        <f>C7008&amp;"-"&amp;COUNTIF(C$2:C7008,C7008)</f>
        <v>179642-70</v>
      </c>
      <c r="C7008">
        <v>179642</v>
      </c>
      <c r="D7008" s="57">
        <v>45364</v>
      </c>
      <c r="E7008" s="84" t="str">
        <f>F7008&amp;"-"&amp;COUNTIF($F$2:F7008,F7008)</f>
        <v>H-288</v>
      </c>
      <c r="F7008" s="84" t="str">
        <f t="shared" si="223"/>
        <v>H</v>
      </c>
      <c r="G7008" t="s">
        <v>8589</v>
      </c>
      <c r="H7008" s="62">
        <v>62312426000138</v>
      </c>
      <c r="I7008" t="s">
        <v>869</v>
      </c>
      <c r="J7008">
        <v>63</v>
      </c>
      <c r="K7008">
        <v>1011.15</v>
      </c>
    </row>
    <row r="7009" spans="1:11" x14ac:dyDescent="0.25">
      <c r="A7009" t="s">
        <v>6004</v>
      </c>
      <c r="B7009" t="str">
        <f>C7009&amp;"-"&amp;COUNTIF(C$2:C7009,C7009)</f>
        <v>179642-71</v>
      </c>
      <c r="C7009">
        <v>179642</v>
      </c>
      <c r="D7009" s="57">
        <v>45364</v>
      </c>
      <c r="E7009" s="84" t="str">
        <f>F7009&amp;"-"&amp;COUNTIF($F$2:F7009,F7009)</f>
        <v>H-289</v>
      </c>
      <c r="F7009" s="84" t="str">
        <f t="shared" si="223"/>
        <v>H</v>
      </c>
      <c r="G7009" t="s">
        <v>8589</v>
      </c>
      <c r="H7009" s="62">
        <v>62312426000138</v>
      </c>
      <c r="I7009" t="s">
        <v>869</v>
      </c>
      <c r="J7009">
        <v>11</v>
      </c>
      <c r="K7009">
        <v>930.82</v>
      </c>
    </row>
    <row r="7010" spans="1:11" x14ac:dyDescent="0.25">
      <c r="A7010" t="s">
        <v>6004</v>
      </c>
      <c r="B7010" t="str">
        <f>C7010&amp;"-"&amp;COUNTIF(C$2:C7010,C7010)</f>
        <v>179642-72</v>
      </c>
      <c r="C7010">
        <v>179642</v>
      </c>
      <c r="D7010" s="57">
        <v>45364</v>
      </c>
      <c r="E7010" s="84" t="str">
        <f>F7010&amp;"-"&amp;COUNTIF($F$2:F7010,F7010)</f>
        <v>H-290</v>
      </c>
      <c r="F7010" s="84" t="str">
        <f t="shared" si="223"/>
        <v>H</v>
      </c>
      <c r="G7010" t="s">
        <v>8589</v>
      </c>
      <c r="H7010" s="62">
        <v>62312426000138</v>
      </c>
      <c r="I7010" t="s">
        <v>869</v>
      </c>
      <c r="J7010">
        <v>4</v>
      </c>
      <c r="K7010">
        <v>280.04000000000002</v>
      </c>
    </row>
    <row r="7011" spans="1:11" x14ac:dyDescent="0.25">
      <c r="A7011" t="s">
        <v>6004</v>
      </c>
      <c r="B7011" t="str">
        <f>C7011&amp;"-"&amp;COUNTIF(C$2:C7011,C7011)</f>
        <v>179642-73</v>
      </c>
      <c r="C7011">
        <v>179642</v>
      </c>
      <c r="D7011" s="57">
        <v>45364</v>
      </c>
      <c r="E7011" s="84" t="str">
        <f>F7011&amp;"-"&amp;COUNTIF($F$2:F7011,F7011)</f>
        <v>H-291</v>
      </c>
      <c r="F7011" s="84" t="str">
        <f t="shared" si="223"/>
        <v>H</v>
      </c>
      <c r="G7011" t="s">
        <v>8589</v>
      </c>
      <c r="H7011" s="62">
        <v>62312426000138</v>
      </c>
      <c r="I7011" t="s">
        <v>869</v>
      </c>
      <c r="J7011">
        <v>16</v>
      </c>
      <c r="K7011">
        <v>498.72</v>
      </c>
    </row>
    <row r="7012" spans="1:11" x14ac:dyDescent="0.25">
      <c r="A7012" t="s">
        <v>5993</v>
      </c>
      <c r="B7012" t="str">
        <f>C7012&amp;"-"&amp;COUNTIF(C$2:C7012,C7012)</f>
        <v>179642-74</v>
      </c>
      <c r="C7012">
        <v>179642</v>
      </c>
      <c r="D7012" s="57">
        <v>45364</v>
      </c>
      <c r="E7012" s="84" t="str">
        <f>F7012&amp;"-"&amp;COUNTIF($F$2:F7012,F7012)</f>
        <v>H-292</v>
      </c>
      <c r="F7012" s="84" t="str">
        <f t="shared" si="223"/>
        <v>H</v>
      </c>
      <c r="G7012" t="s">
        <v>8589</v>
      </c>
      <c r="H7012" s="62">
        <v>62312426000138</v>
      </c>
      <c r="I7012" t="s">
        <v>869</v>
      </c>
      <c r="J7012">
        <v>2</v>
      </c>
      <c r="K7012">
        <v>122.38</v>
      </c>
    </row>
    <row r="7013" spans="1:11" x14ac:dyDescent="0.25">
      <c r="A7013" t="s">
        <v>6042</v>
      </c>
      <c r="B7013" t="str">
        <f>C7013&amp;"-"&amp;COUNTIF(C$2:C7013,C7013)</f>
        <v>179642-75</v>
      </c>
      <c r="C7013">
        <v>179642</v>
      </c>
      <c r="D7013" s="57">
        <v>45364</v>
      </c>
      <c r="E7013" s="84" t="str">
        <f>F7013&amp;"-"&amp;COUNTIF($F$2:F7013,F7013)</f>
        <v>H-293</v>
      </c>
      <c r="F7013" s="84" t="str">
        <f t="shared" si="223"/>
        <v>H</v>
      </c>
      <c r="G7013" t="s">
        <v>8589</v>
      </c>
      <c r="H7013" s="62">
        <v>62312426000138</v>
      </c>
      <c r="I7013" t="s">
        <v>869</v>
      </c>
      <c r="J7013">
        <v>1</v>
      </c>
      <c r="K7013">
        <v>6649.53</v>
      </c>
    </row>
    <row r="7014" spans="1:11" x14ac:dyDescent="0.25">
      <c r="A7014" t="s">
        <v>5993</v>
      </c>
      <c r="B7014" t="str">
        <f>C7014&amp;"-"&amp;COUNTIF(C$2:C7014,C7014)</f>
        <v>179642-76</v>
      </c>
      <c r="C7014">
        <v>179642</v>
      </c>
      <c r="D7014" s="57">
        <v>45364</v>
      </c>
      <c r="E7014" s="84" t="str">
        <f>F7014&amp;"-"&amp;COUNTIF($F$2:F7014,F7014)</f>
        <v>H-294</v>
      </c>
      <c r="F7014" s="84" t="str">
        <f t="shared" si="223"/>
        <v>H</v>
      </c>
      <c r="G7014" t="s">
        <v>8589</v>
      </c>
      <c r="H7014" s="62">
        <v>62312426000138</v>
      </c>
      <c r="I7014" t="s">
        <v>869</v>
      </c>
      <c r="J7014">
        <v>38</v>
      </c>
      <c r="K7014">
        <v>7318.42</v>
      </c>
    </row>
    <row r="7015" spans="1:11" x14ac:dyDescent="0.25">
      <c r="A7015" t="s">
        <v>5993</v>
      </c>
      <c r="B7015" t="str">
        <f>C7015&amp;"-"&amp;COUNTIF(C$2:C7015,C7015)</f>
        <v>179642-77</v>
      </c>
      <c r="C7015">
        <v>179642</v>
      </c>
      <c r="D7015" s="57">
        <v>45364</v>
      </c>
      <c r="E7015" s="84" t="str">
        <f>F7015&amp;"-"&amp;COUNTIF($F$2:F7015,F7015)</f>
        <v>H-295</v>
      </c>
      <c r="F7015" s="84" t="str">
        <f t="shared" si="223"/>
        <v>H</v>
      </c>
      <c r="G7015" t="s">
        <v>8589</v>
      </c>
      <c r="H7015" s="62">
        <v>62312426000138</v>
      </c>
      <c r="I7015" t="s">
        <v>869</v>
      </c>
      <c r="J7015">
        <v>2</v>
      </c>
      <c r="K7015">
        <v>394.82</v>
      </c>
    </row>
    <row r="7016" spans="1:11" x14ac:dyDescent="0.25">
      <c r="A7016" t="s">
        <v>5993</v>
      </c>
      <c r="B7016" t="str">
        <f>C7016&amp;"-"&amp;COUNTIF(C$2:C7016,C7016)</f>
        <v>179642-78</v>
      </c>
      <c r="C7016">
        <v>179642</v>
      </c>
      <c r="D7016" s="57">
        <v>45364</v>
      </c>
      <c r="E7016" s="84" t="str">
        <f>F7016&amp;"-"&amp;COUNTIF($F$2:F7016,F7016)</f>
        <v>H-296</v>
      </c>
      <c r="F7016" s="84" t="str">
        <f t="shared" si="223"/>
        <v>H</v>
      </c>
      <c r="G7016" t="s">
        <v>8589</v>
      </c>
      <c r="H7016" s="62">
        <v>62312426000138</v>
      </c>
      <c r="I7016" t="s">
        <v>869</v>
      </c>
      <c r="J7016">
        <v>13</v>
      </c>
      <c r="K7016">
        <v>1193.27</v>
      </c>
    </row>
    <row r="7017" spans="1:11" x14ac:dyDescent="0.25">
      <c r="A7017" t="s">
        <v>5993</v>
      </c>
      <c r="B7017" t="str">
        <f>C7017&amp;"-"&amp;COUNTIF(C$2:C7017,C7017)</f>
        <v>179642-79</v>
      </c>
      <c r="C7017">
        <v>179642</v>
      </c>
      <c r="D7017" s="57">
        <v>45364</v>
      </c>
      <c r="E7017" s="84" t="str">
        <f>F7017&amp;"-"&amp;COUNTIF($F$2:F7017,F7017)</f>
        <v>H-297</v>
      </c>
      <c r="F7017" s="84" t="str">
        <f t="shared" si="223"/>
        <v>H</v>
      </c>
      <c r="G7017" t="s">
        <v>8589</v>
      </c>
      <c r="H7017" s="62">
        <v>62312426000138</v>
      </c>
      <c r="I7017" t="s">
        <v>869</v>
      </c>
      <c r="J7017">
        <v>4</v>
      </c>
      <c r="K7017">
        <v>239.76</v>
      </c>
    </row>
    <row r="7018" spans="1:11" x14ac:dyDescent="0.25">
      <c r="A7018" t="s">
        <v>5993</v>
      </c>
      <c r="B7018" t="str">
        <f>C7018&amp;"-"&amp;COUNTIF(C$2:C7018,C7018)</f>
        <v>179642-80</v>
      </c>
      <c r="C7018">
        <v>179642</v>
      </c>
      <c r="D7018" s="57">
        <v>45364</v>
      </c>
      <c r="E7018" s="84" t="str">
        <f>F7018&amp;"-"&amp;COUNTIF($F$2:F7018,F7018)</f>
        <v>H-298</v>
      </c>
      <c r="F7018" s="84" t="str">
        <f t="shared" si="223"/>
        <v>H</v>
      </c>
      <c r="G7018" t="s">
        <v>8589</v>
      </c>
      <c r="H7018" s="62">
        <v>62312426000138</v>
      </c>
      <c r="I7018" t="s">
        <v>869</v>
      </c>
      <c r="J7018">
        <v>4</v>
      </c>
      <c r="K7018">
        <v>795.2</v>
      </c>
    </row>
    <row r="7019" spans="1:11" x14ac:dyDescent="0.25">
      <c r="A7019" t="s">
        <v>5993</v>
      </c>
      <c r="B7019" t="str">
        <f>C7019&amp;"-"&amp;COUNTIF(C$2:C7019,C7019)</f>
        <v>179642-81</v>
      </c>
      <c r="C7019">
        <v>179642</v>
      </c>
      <c r="D7019" s="57">
        <v>45364</v>
      </c>
      <c r="E7019" s="84" t="str">
        <f>F7019&amp;"-"&amp;COUNTIF($F$2:F7019,F7019)</f>
        <v>H-299</v>
      </c>
      <c r="F7019" s="84" t="str">
        <f t="shared" si="223"/>
        <v>H</v>
      </c>
      <c r="G7019" t="s">
        <v>8589</v>
      </c>
      <c r="H7019" s="62">
        <v>62312426000138</v>
      </c>
      <c r="I7019" t="s">
        <v>869</v>
      </c>
      <c r="J7019">
        <v>1</v>
      </c>
      <c r="K7019">
        <v>265.39</v>
      </c>
    </row>
    <row r="7020" spans="1:11" x14ac:dyDescent="0.25">
      <c r="A7020" t="s">
        <v>5993</v>
      </c>
      <c r="B7020" t="str">
        <f>C7020&amp;"-"&amp;COUNTIF(C$2:C7020,C7020)</f>
        <v>179642-82</v>
      </c>
      <c r="C7020">
        <v>179642</v>
      </c>
      <c r="D7020" s="57">
        <v>45364</v>
      </c>
      <c r="E7020" s="84" t="str">
        <f>F7020&amp;"-"&amp;COUNTIF($F$2:F7020,F7020)</f>
        <v>H-300</v>
      </c>
      <c r="F7020" s="84" t="str">
        <f t="shared" si="223"/>
        <v>H</v>
      </c>
      <c r="G7020" t="s">
        <v>8589</v>
      </c>
      <c r="H7020" s="62">
        <v>62312426000138</v>
      </c>
      <c r="I7020" t="s">
        <v>869</v>
      </c>
      <c r="J7020">
        <v>14</v>
      </c>
      <c r="K7020">
        <v>2056.7399999999998</v>
      </c>
    </row>
    <row r="7021" spans="1:11" x14ac:dyDescent="0.25">
      <c r="A7021" t="s">
        <v>6004</v>
      </c>
      <c r="B7021" t="str">
        <f>C7021&amp;"-"&amp;COUNTIF(C$2:C7021,C7021)</f>
        <v>179642-83</v>
      </c>
      <c r="C7021">
        <v>179642</v>
      </c>
      <c r="D7021" s="57">
        <v>45364</v>
      </c>
      <c r="E7021" s="84" t="str">
        <f>F7021&amp;"-"&amp;COUNTIF($F$2:F7021,F7021)</f>
        <v>H-301</v>
      </c>
      <c r="F7021" s="84" t="str">
        <f t="shared" si="223"/>
        <v>H</v>
      </c>
      <c r="G7021" t="s">
        <v>8589</v>
      </c>
      <c r="H7021" s="62">
        <v>62312426000138</v>
      </c>
      <c r="I7021" t="s">
        <v>869</v>
      </c>
      <c r="J7021">
        <v>4</v>
      </c>
      <c r="K7021">
        <v>73.64</v>
      </c>
    </row>
    <row r="7022" spans="1:11" x14ac:dyDescent="0.25">
      <c r="A7022" t="s">
        <v>6040</v>
      </c>
      <c r="B7022" t="str">
        <f>C7022&amp;"-"&amp;COUNTIF(C$2:C7022,C7022)</f>
        <v>179642-84</v>
      </c>
      <c r="C7022">
        <v>179642</v>
      </c>
      <c r="D7022" s="57">
        <v>45364</v>
      </c>
      <c r="E7022" s="84" t="str">
        <f>F7022&amp;"-"&amp;COUNTIF($F$2:F7022,F7022)</f>
        <v>H-302</v>
      </c>
      <c r="F7022" s="84" t="str">
        <f t="shared" si="223"/>
        <v>H</v>
      </c>
      <c r="G7022" t="s">
        <v>8589</v>
      </c>
      <c r="H7022" s="62">
        <v>62312426000138</v>
      </c>
      <c r="I7022" t="s">
        <v>869</v>
      </c>
      <c r="J7022">
        <v>2</v>
      </c>
      <c r="K7022">
        <v>948.12</v>
      </c>
    </row>
    <row r="7023" spans="1:11" x14ac:dyDescent="0.25">
      <c r="A7023" t="s">
        <v>6004</v>
      </c>
      <c r="B7023" t="str">
        <f>C7023&amp;"-"&amp;COUNTIF(C$2:C7023,C7023)</f>
        <v>179642-85</v>
      </c>
      <c r="C7023">
        <v>179642</v>
      </c>
      <c r="D7023" s="57">
        <v>45364</v>
      </c>
      <c r="E7023" s="84" t="str">
        <f>F7023&amp;"-"&amp;COUNTIF($F$2:F7023,F7023)</f>
        <v>H-303</v>
      </c>
      <c r="F7023" s="84" t="str">
        <f t="shared" si="223"/>
        <v>H</v>
      </c>
      <c r="G7023" t="s">
        <v>8589</v>
      </c>
      <c r="H7023" s="62">
        <v>62312426000138</v>
      </c>
      <c r="I7023" t="s">
        <v>869</v>
      </c>
      <c r="J7023">
        <v>10</v>
      </c>
      <c r="K7023">
        <v>634.9</v>
      </c>
    </row>
    <row r="7024" spans="1:11" x14ac:dyDescent="0.25">
      <c r="A7024" t="s">
        <v>6040</v>
      </c>
      <c r="B7024" t="str">
        <f>C7024&amp;"-"&amp;COUNTIF(C$2:C7024,C7024)</f>
        <v>179642-86</v>
      </c>
      <c r="C7024">
        <v>179642</v>
      </c>
      <c r="D7024" s="57">
        <v>45364</v>
      </c>
      <c r="E7024" s="84" t="str">
        <f>F7024&amp;"-"&amp;COUNTIF($F$2:F7024,F7024)</f>
        <v>H-304</v>
      </c>
      <c r="F7024" s="84" t="str">
        <f t="shared" si="223"/>
        <v>H</v>
      </c>
      <c r="G7024" t="s">
        <v>8589</v>
      </c>
      <c r="H7024" s="62">
        <v>62312426000138</v>
      </c>
      <c r="I7024" t="s">
        <v>869</v>
      </c>
      <c r="J7024">
        <v>1</v>
      </c>
      <c r="K7024">
        <v>1189.5999999999999</v>
      </c>
    </row>
    <row r="7025" spans="1:11" x14ac:dyDescent="0.25">
      <c r="A7025" t="s">
        <v>5977</v>
      </c>
      <c r="B7025" t="str">
        <f>C7025&amp;"-"&amp;COUNTIF(C$2:C7025,C7025)</f>
        <v>35282-1</v>
      </c>
      <c r="C7025">
        <v>35282</v>
      </c>
      <c r="D7025" s="57">
        <v>45364</v>
      </c>
      <c r="E7025" s="84" t="str">
        <f>F7025&amp;"-"&amp;COUNTIF($F$2:F7025,F7025)</f>
        <v>WK-392</v>
      </c>
      <c r="F7025" s="84" t="str">
        <f t="shared" si="223"/>
        <v>WK</v>
      </c>
      <c r="G7025" t="s">
        <v>8586</v>
      </c>
      <c r="H7025" s="62">
        <v>97434047000103</v>
      </c>
      <c r="I7025" t="s">
        <v>4726</v>
      </c>
      <c r="J7025">
        <v>7.32</v>
      </c>
      <c r="K7025">
        <v>38247</v>
      </c>
    </row>
    <row r="7026" spans="1:11" x14ac:dyDescent="0.25">
      <c r="A7026" t="s">
        <v>5977</v>
      </c>
      <c r="B7026" t="str">
        <f>C7026&amp;"-"&amp;COUNTIF(C$2:C7026,C7026)</f>
        <v>35282-2</v>
      </c>
      <c r="C7026">
        <v>35282</v>
      </c>
      <c r="D7026" s="57">
        <v>45364</v>
      </c>
      <c r="E7026" s="84" t="str">
        <f>F7026&amp;"-"&amp;COUNTIF($F$2:F7026,F7026)</f>
        <v>WK-393</v>
      </c>
      <c r="F7026" s="84" t="str">
        <f t="shared" si="223"/>
        <v>WK</v>
      </c>
      <c r="G7026" t="s">
        <v>8586</v>
      </c>
      <c r="H7026" s="62">
        <v>97434047000103</v>
      </c>
      <c r="I7026" t="s">
        <v>4726</v>
      </c>
      <c r="J7026">
        <v>30</v>
      </c>
      <c r="K7026">
        <v>63412.5</v>
      </c>
    </row>
    <row r="7027" spans="1:11" x14ac:dyDescent="0.25">
      <c r="A7027" t="s">
        <v>6026</v>
      </c>
      <c r="B7027" t="str">
        <f>C7027&amp;"-"&amp;COUNTIF(C$2:C7027,C7027)</f>
        <v>38240-1</v>
      </c>
      <c r="C7027">
        <v>38240</v>
      </c>
      <c r="D7027" s="57">
        <v>45365</v>
      </c>
      <c r="E7027" s="84" t="str">
        <f>F7027&amp;"-"&amp;COUNTIF($F$2:F7027,F7027)</f>
        <v>R-110</v>
      </c>
      <c r="F7027" s="84" t="str">
        <f t="shared" si="223"/>
        <v>R</v>
      </c>
      <c r="G7027" t="s">
        <v>8604</v>
      </c>
      <c r="H7027" s="62">
        <v>62821723000109</v>
      </c>
      <c r="I7027" t="s">
        <v>869</v>
      </c>
      <c r="J7027">
        <v>135</v>
      </c>
      <c r="K7027">
        <v>6675.41</v>
      </c>
    </row>
    <row r="7028" spans="1:11" x14ac:dyDescent="0.25">
      <c r="A7028" t="s">
        <v>6026</v>
      </c>
      <c r="B7028" t="str">
        <f>C7028&amp;"-"&amp;COUNTIF(C$2:C7028,C7028)</f>
        <v>38240-2</v>
      </c>
      <c r="C7028">
        <v>38240</v>
      </c>
      <c r="D7028" s="57">
        <v>45365</v>
      </c>
      <c r="E7028" s="84" t="str">
        <f>F7028&amp;"-"&amp;COUNTIF($F$2:F7028,F7028)</f>
        <v>R-111</v>
      </c>
      <c r="F7028" s="84" t="str">
        <f t="shared" si="223"/>
        <v>R</v>
      </c>
      <c r="G7028" t="s">
        <v>8604</v>
      </c>
      <c r="H7028" s="62">
        <v>62821723000109</v>
      </c>
      <c r="I7028" t="s">
        <v>869</v>
      </c>
      <c r="J7028">
        <v>40</v>
      </c>
      <c r="K7028">
        <v>2283.04</v>
      </c>
    </row>
    <row r="7029" spans="1:11" x14ac:dyDescent="0.25">
      <c r="A7029" t="s">
        <v>6026</v>
      </c>
      <c r="B7029" t="str">
        <f>C7029&amp;"-"&amp;COUNTIF(C$2:C7029,C7029)</f>
        <v>38240-3</v>
      </c>
      <c r="C7029">
        <v>38240</v>
      </c>
      <c r="D7029" s="57">
        <v>45365</v>
      </c>
      <c r="E7029" s="84" t="str">
        <f>F7029&amp;"-"&amp;COUNTIF($F$2:F7029,F7029)</f>
        <v>R-112</v>
      </c>
      <c r="F7029" s="84" t="str">
        <f t="shared" si="223"/>
        <v>R</v>
      </c>
      <c r="G7029" t="s">
        <v>8604</v>
      </c>
      <c r="H7029" s="62">
        <v>62821723000109</v>
      </c>
      <c r="I7029" t="s">
        <v>869</v>
      </c>
      <c r="J7029">
        <v>3</v>
      </c>
      <c r="K7029">
        <v>142.07</v>
      </c>
    </row>
    <row r="7030" spans="1:11" x14ac:dyDescent="0.25">
      <c r="A7030" t="s">
        <v>6026</v>
      </c>
      <c r="B7030" t="str">
        <f>C7030&amp;"-"&amp;COUNTIF(C$2:C7030,C7030)</f>
        <v>38240-4</v>
      </c>
      <c r="C7030">
        <v>38240</v>
      </c>
      <c r="D7030" s="57">
        <v>45365</v>
      </c>
      <c r="E7030" s="84" t="str">
        <f>F7030&amp;"-"&amp;COUNTIF($F$2:F7030,F7030)</f>
        <v>R-113</v>
      </c>
      <c r="F7030" s="84" t="str">
        <f t="shared" si="223"/>
        <v>R</v>
      </c>
      <c r="G7030" t="s">
        <v>8604</v>
      </c>
      <c r="H7030" s="62">
        <v>62821723000109</v>
      </c>
      <c r="I7030" t="s">
        <v>869</v>
      </c>
      <c r="J7030">
        <v>8</v>
      </c>
      <c r="K7030">
        <v>446.5</v>
      </c>
    </row>
    <row r="7031" spans="1:11" x14ac:dyDescent="0.25">
      <c r="A7031" t="s">
        <v>6026</v>
      </c>
      <c r="B7031" t="str">
        <f>C7031&amp;"-"&amp;COUNTIF(C$2:C7031,C7031)</f>
        <v>38240-5</v>
      </c>
      <c r="C7031">
        <v>38240</v>
      </c>
      <c r="D7031" s="57">
        <v>45365</v>
      </c>
      <c r="E7031" s="84" t="str">
        <f>F7031&amp;"-"&amp;COUNTIF($F$2:F7031,F7031)</f>
        <v>R-114</v>
      </c>
      <c r="F7031" s="84" t="str">
        <f t="shared" si="223"/>
        <v>R</v>
      </c>
      <c r="G7031" t="s">
        <v>8604</v>
      </c>
      <c r="H7031" s="62">
        <v>62821723000109</v>
      </c>
      <c r="I7031" t="s">
        <v>869</v>
      </c>
      <c r="J7031">
        <v>3</v>
      </c>
      <c r="K7031">
        <v>132.1</v>
      </c>
    </row>
    <row r="7032" spans="1:11" x14ac:dyDescent="0.25">
      <c r="A7032" t="s">
        <v>6026</v>
      </c>
      <c r="B7032" t="str">
        <f>C7032&amp;"-"&amp;COUNTIF(C$2:C7032,C7032)</f>
        <v>38240-6</v>
      </c>
      <c r="C7032">
        <v>38240</v>
      </c>
      <c r="D7032" s="57">
        <v>45365</v>
      </c>
      <c r="E7032" s="84" t="str">
        <f>F7032&amp;"-"&amp;COUNTIF($F$2:F7032,F7032)</f>
        <v>R-115</v>
      </c>
      <c r="F7032" s="84" t="str">
        <f t="shared" si="223"/>
        <v>R</v>
      </c>
      <c r="G7032" t="s">
        <v>8604</v>
      </c>
      <c r="H7032" s="62">
        <v>62821723000109</v>
      </c>
      <c r="I7032" t="s">
        <v>869</v>
      </c>
      <c r="J7032">
        <v>1</v>
      </c>
      <c r="K7032">
        <v>84.65</v>
      </c>
    </row>
    <row r="7033" spans="1:11" x14ac:dyDescent="0.25">
      <c r="A7033" t="s">
        <v>5989</v>
      </c>
      <c r="B7033" t="str">
        <f>C7033&amp;"-"&amp;COUNTIF(C$2:C7033,C7033)</f>
        <v>35300-1</v>
      </c>
      <c r="C7033">
        <v>35300</v>
      </c>
      <c r="D7033" s="57">
        <v>45365</v>
      </c>
      <c r="E7033" s="84" t="str">
        <f>F7033&amp;"-"&amp;COUNTIF($F$2:F7033,F7033)</f>
        <v>WK-394</v>
      </c>
      <c r="F7033" s="84" t="str">
        <f t="shared" si="223"/>
        <v>WK</v>
      </c>
      <c r="G7033" t="s">
        <v>8586</v>
      </c>
      <c r="H7033" s="62">
        <v>97434047000103</v>
      </c>
      <c r="I7033" t="s">
        <v>5984</v>
      </c>
      <c r="J7033">
        <v>24</v>
      </c>
      <c r="K7033">
        <v>29275.200000000001</v>
      </c>
    </row>
    <row r="7034" spans="1:11" x14ac:dyDescent="0.25">
      <c r="A7034" t="s">
        <v>5977</v>
      </c>
      <c r="B7034" t="str">
        <f>C7034&amp;"-"&amp;COUNTIF(C$2:C7034,C7034)</f>
        <v>35321-1</v>
      </c>
      <c r="C7034">
        <v>35321</v>
      </c>
      <c r="D7034" s="57">
        <v>45365</v>
      </c>
      <c r="E7034" s="84" t="str">
        <f>F7034&amp;"-"&amp;COUNTIF($F$2:F7034,F7034)</f>
        <v>WK-395</v>
      </c>
      <c r="F7034" s="84" t="str">
        <f t="shared" si="223"/>
        <v>WK</v>
      </c>
      <c r="G7034" t="s">
        <v>8586</v>
      </c>
      <c r="H7034" s="62">
        <v>97434047000103</v>
      </c>
      <c r="I7034" t="s">
        <v>4726</v>
      </c>
      <c r="J7034">
        <v>146.4</v>
      </c>
      <c r="K7034">
        <v>436572.12</v>
      </c>
    </row>
    <row r="7035" spans="1:11" x14ac:dyDescent="0.25">
      <c r="A7035" t="s">
        <v>5997</v>
      </c>
      <c r="B7035" t="str">
        <f>C7035&amp;"-"&amp;COUNTIF(C$2:C7035,C7035)</f>
        <v>708875-1</v>
      </c>
      <c r="C7035">
        <v>708875</v>
      </c>
      <c r="D7035" s="57">
        <v>45366</v>
      </c>
      <c r="E7035" s="84" t="str">
        <f>F7035&amp;"-"&amp;COUNTIF($F$2:F7035,F7035)</f>
        <v>ACOTUBO-109</v>
      </c>
      <c r="F7035" s="84" t="str">
        <f t="shared" si="223"/>
        <v>ACOTUBO</v>
      </c>
      <c r="G7035" t="s">
        <v>8587</v>
      </c>
      <c r="H7035" s="62">
        <v>43919968000129</v>
      </c>
      <c r="I7035" t="s">
        <v>5984</v>
      </c>
      <c r="J7035">
        <v>12.1</v>
      </c>
      <c r="K7035">
        <v>1950.41</v>
      </c>
    </row>
    <row r="7036" spans="1:11" x14ac:dyDescent="0.25">
      <c r="A7036" t="s">
        <v>6040</v>
      </c>
      <c r="B7036" t="str">
        <f>C7036&amp;"-"&amp;COUNTIF(C$2:C7036,C7036)</f>
        <v>4145-1</v>
      </c>
      <c r="C7036">
        <v>4145</v>
      </c>
      <c r="D7036" s="57">
        <v>45366</v>
      </c>
      <c r="E7036" s="84" t="str">
        <f>F7036&amp;"-"&amp;COUNTIF($F$2:F7036,F7036)</f>
        <v>CIL-353</v>
      </c>
      <c r="F7036" s="84" t="str">
        <f t="shared" si="223"/>
        <v>CIL</v>
      </c>
      <c r="G7036" t="s">
        <v>8610</v>
      </c>
      <c r="H7036" s="62">
        <v>97533434000199</v>
      </c>
      <c r="I7036" t="s">
        <v>869</v>
      </c>
      <c r="J7036">
        <v>6</v>
      </c>
      <c r="K7036">
        <v>15600</v>
      </c>
    </row>
    <row r="7037" spans="1:11" x14ac:dyDescent="0.25">
      <c r="A7037" t="s">
        <v>6037</v>
      </c>
      <c r="B7037" t="str">
        <f>C7037&amp;"-"&amp;COUNTIF(C$2:C7037,C7037)</f>
        <v>4145-2</v>
      </c>
      <c r="C7037">
        <v>4145</v>
      </c>
      <c r="D7037" s="57">
        <v>45366</v>
      </c>
      <c r="E7037" s="84" t="str">
        <f>F7037&amp;"-"&amp;COUNTIF($F$2:F7037,F7037)</f>
        <v>CIL-354</v>
      </c>
      <c r="F7037" s="84" t="str">
        <f t="shared" si="223"/>
        <v>CIL</v>
      </c>
      <c r="G7037" t="s">
        <v>8610</v>
      </c>
      <c r="H7037" s="62">
        <v>97533434000199</v>
      </c>
      <c r="I7037" t="s">
        <v>869</v>
      </c>
      <c r="J7037">
        <v>2</v>
      </c>
      <c r="K7037">
        <v>2400</v>
      </c>
    </row>
    <row r="7038" spans="1:11" x14ac:dyDescent="0.25">
      <c r="A7038" t="s">
        <v>6037</v>
      </c>
      <c r="B7038" t="str">
        <f>C7038&amp;"-"&amp;COUNTIF(C$2:C7038,C7038)</f>
        <v>4145-3</v>
      </c>
      <c r="C7038">
        <v>4145</v>
      </c>
      <c r="D7038" s="57">
        <v>45366</v>
      </c>
      <c r="E7038" s="84" t="str">
        <f>F7038&amp;"-"&amp;COUNTIF($F$2:F7038,F7038)</f>
        <v>CIL-355</v>
      </c>
      <c r="F7038" s="84" t="str">
        <f t="shared" si="223"/>
        <v>CIL</v>
      </c>
      <c r="G7038" t="s">
        <v>8610</v>
      </c>
      <c r="H7038" s="62">
        <v>97533434000199</v>
      </c>
      <c r="I7038" t="s">
        <v>869</v>
      </c>
      <c r="J7038">
        <v>9</v>
      </c>
      <c r="K7038">
        <v>404.1</v>
      </c>
    </row>
    <row r="7039" spans="1:11" x14ac:dyDescent="0.25">
      <c r="A7039" t="s">
        <v>6037</v>
      </c>
      <c r="B7039" t="str">
        <f>C7039&amp;"-"&amp;COUNTIF(C$2:C7039,C7039)</f>
        <v>4145-4</v>
      </c>
      <c r="C7039">
        <v>4145</v>
      </c>
      <c r="D7039" s="57">
        <v>45366</v>
      </c>
      <c r="E7039" s="84" t="str">
        <f>F7039&amp;"-"&amp;COUNTIF($F$2:F7039,F7039)</f>
        <v>CIL-356</v>
      </c>
      <c r="F7039" s="84" t="str">
        <f t="shared" si="223"/>
        <v>CIL</v>
      </c>
      <c r="G7039" t="s">
        <v>8610</v>
      </c>
      <c r="H7039" s="62">
        <v>97533434000199</v>
      </c>
      <c r="I7039" t="s">
        <v>869</v>
      </c>
      <c r="J7039">
        <v>2</v>
      </c>
      <c r="K7039">
        <v>2580</v>
      </c>
    </row>
    <row r="7040" spans="1:11" x14ac:dyDescent="0.25">
      <c r="A7040" t="s">
        <v>6039</v>
      </c>
      <c r="B7040" t="str">
        <f>C7040&amp;"-"&amp;COUNTIF(C$2:C7040,C7040)</f>
        <v>4145-5</v>
      </c>
      <c r="C7040">
        <v>4145</v>
      </c>
      <c r="D7040" s="57">
        <v>45366</v>
      </c>
      <c r="E7040" s="84" t="str">
        <f>F7040&amp;"-"&amp;COUNTIF($F$2:F7040,F7040)</f>
        <v>CIL-357</v>
      </c>
      <c r="F7040" s="84" t="str">
        <f t="shared" si="223"/>
        <v>CIL</v>
      </c>
      <c r="G7040" t="s">
        <v>8610</v>
      </c>
      <c r="H7040" s="62">
        <v>97533434000199</v>
      </c>
      <c r="I7040" t="s">
        <v>869</v>
      </c>
      <c r="J7040">
        <v>3</v>
      </c>
      <c r="K7040">
        <v>330</v>
      </c>
    </row>
    <row r="7041" spans="1:11" x14ac:dyDescent="0.25">
      <c r="A7041" t="s">
        <v>6004</v>
      </c>
      <c r="B7041" t="str">
        <f>C7041&amp;"-"&amp;COUNTIF(C$2:C7041,C7041)</f>
        <v>4145-6</v>
      </c>
      <c r="C7041">
        <v>4145</v>
      </c>
      <c r="D7041" s="57">
        <v>45366</v>
      </c>
      <c r="E7041" s="84" t="str">
        <f>F7041&amp;"-"&amp;COUNTIF($F$2:F7041,F7041)</f>
        <v>CIL-358</v>
      </c>
      <c r="F7041" s="84" t="str">
        <f t="shared" si="223"/>
        <v>CIL</v>
      </c>
      <c r="G7041" t="s">
        <v>8610</v>
      </c>
      <c r="H7041" s="62">
        <v>97533434000199</v>
      </c>
      <c r="I7041" t="s">
        <v>869</v>
      </c>
      <c r="J7041">
        <v>13</v>
      </c>
      <c r="K7041">
        <v>1365</v>
      </c>
    </row>
    <row r="7042" spans="1:11" x14ac:dyDescent="0.25">
      <c r="A7042" t="s">
        <v>5993</v>
      </c>
      <c r="B7042" t="str">
        <f>C7042&amp;"-"&amp;COUNTIF(C$2:C7042,C7042)</f>
        <v>4145-7</v>
      </c>
      <c r="C7042">
        <v>4145</v>
      </c>
      <c r="D7042" s="57">
        <v>45366</v>
      </c>
      <c r="E7042" s="84" t="str">
        <f>F7042&amp;"-"&amp;COUNTIF($F$2:F7042,F7042)</f>
        <v>CIL-359</v>
      </c>
      <c r="F7042" s="84" t="str">
        <f t="shared" si="223"/>
        <v>CIL</v>
      </c>
      <c r="G7042" t="s">
        <v>8610</v>
      </c>
      <c r="H7042" s="62">
        <v>97533434000199</v>
      </c>
      <c r="I7042" t="s">
        <v>869</v>
      </c>
      <c r="J7042">
        <v>2</v>
      </c>
      <c r="K7042">
        <v>3200</v>
      </c>
    </row>
    <row r="7043" spans="1:11" x14ac:dyDescent="0.25">
      <c r="A7043" t="s">
        <v>6043</v>
      </c>
      <c r="B7043" t="str">
        <f>C7043&amp;"-"&amp;COUNTIF(C$2:C7043,C7043)</f>
        <v>4145-8</v>
      </c>
      <c r="C7043">
        <v>4145</v>
      </c>
      <c r="D7043" s="57">
        <v>45366</v>
      </c>
      <c r="E7043" s="84" t="str">
        <f>F7043&amp;"-"&amp;COUNTIF($F$2:F7043,F7043)</f>
        <v>CIL-360</v>
      </c>
      <c r="F7043" s="84" t="str">
        <f t="shared" ref="F7043:F7106" si="224">LEFT(G7043,SEARCH(" ",G7043)-1)</f>
        <v>CIL</v>
      </c>
      <c r="G7043" t="s">
        <v>8610</v>
      </c>
      <c r="H7043" s="62">
        <v>97533434000199</v>
      </c>
      <c r="I7043" t="s">
        <v>869</v>
      </c>
      <c r="J7043">
        <v>11</v>
      </c>
      <c r="K7043">
        <v>5335</v>
      </c>
    </row>
    <row r="7044" spans="1:11" x14ac:dyDescent="0.25">
      <c r="A7044" t="s">
        <v>6040</v>
      </c>
      <c r="B7044" t="str">
        <f>C7044&amp;"-"&amp;COUNTIF(C$2:C7044,C7044)</f>
        <v>4145-9</v>
      </c>
      <c r="C7044">
        <v>4145</v>
      </c>
      <c r="D7044" s="57">
        <v>45366</v>
      </c>
      <c r="E7044" s="84" t="str">
        <f>F7044&amp;"-"&amp;COUNTIF($F$2:F7044,F7044)</f>
        <v>CIL-361</v>
      </c>
      <c r="F7044" s="84" t="str">
        <f t="shared" si="224"/>
        <v>CIL</v>
      </c>
      <c r="G7044" t="s">
        <v>8610</v>
      </c>
      <c r="H7044" s="62">
        <v>97533434000199</v>
      </c>
      <c r="I7044" t="s">
        <v>869</v>
      </c>
      <c r="J7044">
        <v>5</v>
      </c>
      <c r="K7044">
        <v>133</v>
      </c>
    </row>
    <row r="7045" spans="1:11" x14ac:dyDescent="0.25">
      <c r="A7045" t="s">
        <v>6040</v>
      </c>
      <c r="B7045" t="str">
        <f>C7045&amp;"-"&amp;COUNTIF(C$2:C7045,C7045)</f>
        <v>4145-10</v>
      </c>
      <c r="C7045">
        <v>4145</v>
      </c>
      <c r="D7045" s="57">
        <v>45366</v>
      </c>
      <c r="E7045" s="84" t="str">
        <f>F7045&amp;"-"&amp;COUNTIF($F$2:F7045,F7045)</f>
        <v>CIL-362</v>
      </c>
      <c r="F7045" s="84" t="str">
        <f t="shared" si="224"/>
        <v>CIL</v>
      </c>
      <c r="G7045" t="s">
        <v>8610</v>
      </c>
      <c r="H7045" s="62">
        <v>97533434000199</v>
      </c>
      <c r="I7045" t="s">
        <v>869</v>
      </c>
      <c r="J7045">
        <v>2</v>
      </c>
      <c r="K7045">
        <v>560</v>
      </c>
    </row>
    <row r="7046" spans="1:11" x14ac:dyDescent="0.25">
      <c r="A7046" t="s">
        <v>6004</v>
      </c>
      <c r="B7046" t="str">
        <f>C7046&amp;"-"&amp;COUNTIF(C$2:C7046,C7046)</f>
        <v>4145-11</v>
      </c>
      <c r="C7046">
        <v>4145</v>
      </c>
      <c r="D7046" s="57">
        <v>45366</v>
      </c>
      <c r="E7046" s="84" t="str">
        <f>F7046&amp;"-"&amp;COUNTIF($F$2:F7046,F7046)</f>
        <v>CIL-363</v>
      </c>
      <c r="F7046" s="84" t="str">
        <f t="shared" si="224"/>
        <v>CIL</v>
      </c>
      <c r="G7046" t="s">
        <v>8610</v>
      </c>
      <c r="H7046" s="62">
        <v>97533434000199</v>
      </c>
      <c r="I7046" t="s">
        <v>869</v>
      </c>
      <c r="J7046">
        <v>1</v>
      </c>
      <c r="K7046">
        <v>600</v>
      </c>
    </row>
    <row r="7047" spans="1:11" x14ac:dyDescent="0.25">
      <c r="A7047" t="s">
        <v>6041</v>
      </c>
      <c r="B7047" t="str">
        <f>C7047&amp;"-"&amp;COUNTIF(C$2:C7047,C7047)</f>
        <v>4145-12</v>
      </c>
      <c r="C7047">
        <v>4145</v>
      </c>
      <c r="D7047" s="57">
        <v>45366</v>
      </c>
      <c r="E7047" s="84" t="str">
        <f>F7047&amp;"-"&amp;COUNTIF($F$2:F7047,F7047)</f>
        <v>CIL-364</v>
      </c>
      <c r="F7047" s="84" t="str">
        <f t="shared" si="224"/>
        <v>CIL</v>
      </c>
      <c r="G7047" t="s">
        <v>8610</v>
      </c>
      <c r="H7047" s="62">
        <v>97533434000199</v>
      </c>
      <c r="I7047" t="s">
        <v>869</v>
      </c>
      <c r="J7047">
        <v>6</v>
      </c>
      <c r="K7047">
        <v>720</v>
      </c>
    </row>
    <row r="7048" spans="1:11" x14ac:dyDescent="0.25">
      <c r="A7048" t="s">
        <v>5993</v>
      </c>
      <c r="B7048" t="str">
        <f>C7048&amp;"-"&amp;COUNTIF(C$2:C7048,C7048)</f>
        <v>4145-13</v>
      </c>
      <c r="C7048">
        <v>4145</v>
      </c>
      <c r="D7048" s="57">
        <v>45366</v>
      </c>
      <c r="E7048" s="84" t="str">
        <f>F7048&amp;"-"&amp;COUNTIF($F$2:F7048,F7048)</f>
        <v>CIL-365</v>
      </c>
      <c r="F7048" s="84" t="str">
        <f t="shared" si="224"/>
        <v>CIL</v>
      </c>
      <c r="G7048" t="s">
        <v>8610</v>
      </c>
      <c r="H7048" s="62">
        <v>97533434000199</v>
      </c>
      <c r="I7048" t="s">
        <v>869</v>
      </c>
      <c r="J7048">
        <v>5</v>
      </c>
      <c r="K7048">
        <v>1825</v>
      </c>
    </row>
    <row r="7049" spans="1:11" x14ac:dyDescent="0.25">
      <c r="A7049" t="s">
        <v>6004</v>
      </c>
      <c r="B7049" t="str">
        <f>C7049&amp;"-"&amp;COUNTIF(C$2:C7049,C7049)</f>
        <v>4145-14</v>
      </c>
      <c r="C7049">
        <v>4145</v>
      </c>
      <c r="D7049" s="57">
        <v>45366</v>
      </c>
      <c r="E7049" s="84" t="str">
        <f>F7049&amp;"-"&amp;COUNTIF($F$2:F7049,F7049)</f>
        <v>CIL-366</v>
      </c>
      <c r="F7049" s="84" t="str">
        <f t="shared" si="224"/>
        <v>CIL</v>
      </c>
      <c r="G7049" t="s">
        <v>8610</v>
      </c>
      <c r="H7049" s="62">
        <v>97533434000199</v>
      </c>
      <c r="I7049" t="s">
        <v>869</v>
      </c>
      <c r="J7049">
        <v>25</v>
      </c>
      <c r="K7049">
        <v>3000</v>
      </c>
    </row>
    <row r="7050" spans="1:11" x14ac:dyDescent="0.25">
      <c r="A7050" t="s">
        <v>5993</v>
      </c>
      <c r="B7050" t="str">
        <f>C7050&amp;"-"&amp;COUNTIF(C$2:C7050,C7050)</f>
        <v>4145-15</v>
      </c>
      <c r="C7050">
        <v>4145</v>
      </c>
      <c r="D7050" s="57">
        <v>45366</v>
      </c>
      <c r="E7050" s="84" t="str">
        <f>F7050&amp;"-"&amp;COUNTIF($F$2:F7050,F7050)</f>
        <v>CIL-367</v>
      </c>
      <c r="F7050" s="84" t="str">
        <f t="shared" si="224"/>
        <v>CIL</v>
      </c>
      <c r="G7050" t="s">
        <v>8610</v>
      </c>
      <c r="H7050" s="62">
        <v>97533434000199</v>
      </c>
      <c r="I7050" t="s">
        <v>869</v>
      </c>
      <c r="J7050">
        <v>4</v>
      </c>
      <c r="K7050">
        <v>900</v>
      </c>
    </row>
    <row r="7051" spans="1:11" x14ac:dyDescent="0.25">
      <c r="A7051" t="s">
        <v>6002</v>
      </c>
      <c r="B7051" t="str">
        <f>C7051&amp;"-"&amp;COUNTIF(C$2:C7051,C7051)</f>
        <v>434-1</v>
      </c>
      <c r="C7051">
        <v>434</v>
      </c>
      <c r="D7051" s="57">
        <v>45366</v>
      </c>
      <c r="E7051" s="84" t="str">
        <f>F7051&amp;"-"&amp;COUNTIF($F$2:F7051,F7051)</f>
        <v>ENIGMA-17</v>
      </c>
      <c r="F7051" s="84" t="str">
        <f t="shared" si="224"/>
        <v>ENIGMA</v>
      </c>
      <c r="G7051" t="s">
        <v>8595</v>
      </c>
      <c r="H7051" s="62">
        <v>10371253000125</v>
      </c>
      <c r="I7051" t="s">
        <v>30</v>
      </c>
      <c r="J7051">
        <v>3990</v>
      </c>
      <c r="K7051">
        <v>115311</v>
      </c>
    </row>
    <row r="7052" spans="1:11" x14ac:dyDescent="0.25">
      <c r="A7052" t="s">
        <v>5965</v>
      </c>
      <c r="B7052" t="str">
        <f>C7052&amp;"-"&amp;COUNTIF(C$2:C7052,C7052)</f>
        <v>113398-1</v>
      </c>
      <c r="C7052">
        <v>113398</v>
      </c>
      <c r="D7052" s="57">
        <v>45366</v>
      </c>
      <c r="E7052" s="84" t="str">
        <f>F7052&amp;"-"&amp;COUNTIF($F$2:F7052,F7052)</f>
        <v>ESAB-136</v>
      </c>
      <c r="F7052" s="84" t="str">
        <f t="shared" si="224"/>
        <v>ESAB</v>
      </c>
      <c r="G7052" t="s">
        <v>8582</v>
      </c>
      <c r="H7052" s="62">
        <v>29799921000571</v>
      </c>
      <c r="I7052" t="s">
        <v>30</v>
      </c>
      <c r="J7052">
        <v>400</v>
      </c>
      <c r="K7052">
        <v>125656</v>
      </c>
    </row>
    <row r="7053" spans="1:11" x14ac:dyDescent="0.25">
      <c r="A7053" t="s">
        <v>6085</v>
      </c>
      <c r="B7053" t="str">
        <f>C7053&amp;"-"&amp;COUNTIF(C$2:C7053,C7053)</f>
        <v>17433-1</v>
      </c>
      <c r="C7053">
        <v>17433</v>
      </c>
      <c r="D7053" s="57">
        <v>45366</v>
      </c>
      <c r="E7053" s="84" t="str">
        <f>F7053&amp;"-"&amp;COUNTIF($F$2:F7053,F7053)</f>
        <v>PROJINOX-3</v>
      </c>
      <c r="F7053" s="84" t="str">
        <f t="shared" si="224"/>
        <v>PROJINOX</v>
      </c>
      <c r="G7053" t="s">
        <v>8636</v>
      </c>
      <c r="H7053" s="62">
        <v>3872011000150</v>
      </c>
      <c r="I7053" t="s">
        <v>5984</v>
      </c>
      <c r="J7053">
        <v>6</v>
      </c>
      <c r="K7053">
        <v>1680</v>
      </c>
    </row>
    <row r="7054" spans="1:11" x14ac:dyDescent="0.25">
      <c r="A7054" t="s">
        <v>6026</v>
      </c>
      <c r="B7054" t="str">
        <f>C7054&amp;"-"&amp;COUNTIF(C$2:C7054,C7054)</f>
        <v>38294-1</v>
      </c>
      <c r="C7054">
        <v>38294</v>
      </c>
      <c r="D7054" s="57">
        <v>45366</v>
      </c>
      <c r="E7054" s="84" t="str">
        <f>F7054&amp;"-"&amp;COUNTIF($F$2:F7054,F7054)</f>
        <v>R-116</v>
      </c>
      <c r="F7054" s="84" t="str">
        <f t="shared" si="224"/>
        <v>R</v>
      </c>
      <c r="G7054" t="s">
        <v>8604</v>
      </c>
      <c r="H7054" s="62">
        <v>62821723000109</v>
      </c>
      <c r="I7054" t="s">
        <v>869</v>
      </c>
      <c r="J7054">
        <v>22</v>
      </c>
      <c r="K7054">
        <v>2318.86</v>
      </c>
    </row>
    <row r="7055" spans="1:11" x14ac:dyDescent="0.25">
      <c r="A7055" t="s">
        <v>6026</v>
      </c>
      <c r="B7055" t="str">
        <f>C7055&amp;"-"&amp;COUNTIF(C$2:C7055,C7055)</f>
        <v>38294-2</v>
      </c>
      <c r="C7055">
        <v>38294</v>
      </c>
      <c r="D7055" s="57">
        <v>45366</v>
      </c>
      <c r="E7055" s="84" t="str">
        <f>F7055&amp;"-"&amp;COUNTIF($F$2:F7055,F7055)</f>
        <v>R-117</v>
      </c>
      <c r="F7055" s="84" t="str">
        <f t="shared" si="224"/>
        <v>R</v>
      </c>
      <c r="G7055" t="s">
        <v>8604</v>
      </c>
      <c r="H7055" s="62">
        <v>62821723000109</v>
      </c>
      <c r="I7055" t="s">
        <v>869</v>
      </c>
      <c r="J7055">
        <v>13</v>
      </c>
      <c r="K7055">
        <v>4206.41</v>
      </c>
    </row>
    <row r="7056" spans="1:11" x14ac:dyDescent="0.25">
      <c r="A7056" t="s">
        <v>6026</v>
      </c>
      <c r="B7056" t="str">
        <f>C7056&amp;"-"&amp;COUNTIF(C$2:C7056,C7056)</f>
        <v>38294-3</v>
      </c>
      <c r="C7056">
        <v>38294</v>
      </c>
      <c r="D7056" s="57">
        <v>45366</v>
      </c>
      <c r="E7056" s="84" t="str">
        <f>F7056&amp;"-"&amp;COUNTIF($F$2:F7056,F7056)</f>
        <v>R-118</v>
      </c>
      <c r="F7056" s="84" t="str">
        <f t="shared" si="224"/>
        <v>R</v>
      </c>
      <c r="G7056" t="s">
        <v>8604</v>
      </c>
      <c r="H7056" s="62">
        <v>62821723000109</v>
      </c>
      <c r="I7056" t="s">
        <v>869</v>
      </c>
      <c r="J7056">
        <v>5</v>
      </c>
      <c r="K7056">
        <v>1647.78</v>
      </c>
    </row>
    <row r="7057" spans="1:11" x14ac:dyDescent="0.25">
      <c r="A7057" t="s">
        <v>6026</v>
      </c>
      <c r="B7057" t="str">
        <f>C7057&amp;"-"&amp;COUNTIF(C$2:C7057,C7057)</f>
        <v>38294-4</v>
      </c>
      <c r="C7057">
        <v>38294</v>
      </c>
      <c r="D7057" s="57">
        <v>45366</v>
      </c>
      <c r="E7057" s="84" t="str">
        <f>F7057&amp;"-"&amp;COUNTIF($F$2:F7057,F7057)</f>
        <v>R-119</v>
      </c>
      <c r="F7057" s="84" t="str">
        <f t="shared" si="224"/>
        <v>R</v>
      </c>
      <c r="G7057" t="s">
        <v>8604</v>
      </c>
      <c r="H7057" s="62">
        <v>62821723000109</v>
      </c>
      <c r="I7057" t="s">
        <v>869</v>
      </c>
      <c r="J7057">
        <v>866</v>
      </c>
      <c r="K7057">
        <v>42821.53</v>
      </c>
    </row>
    <row r="7058" spans="1:11" x14ac:dyDescent="0.25">
      <c r="A7058" t="s">
        <v>6026</v>
      </c>
      <c r="B7058" t="str">
        <f>C7058&amp;"-"&amp;COUNTIF(C$2:C7058,C7058)</f>
        <v>38294-5</v>
      </c>
      <c r="C7058">
        <v>38294</v>
      </c>
      <c r="D7058" s="57">
        <v>45366</v>
      </c>
      <c r="E7058" s="84" t="str">
        <f>F7058&amp;"-"&amp;COUNTIF($F$2:F7058,F7058)</f>
        <v>R-120</v>
      </c>
      <c r="F7058" s="84" t="str">
        <f t="shared" si="224"/>
        <v>R</v>
      </c>
      <c r="G7058" t="s">
        <v>8604</v>
      </c>
      <c r="H7058" s="62">
        <v>62821723000109</v>
      </c>
      <c r="I7058" t="s">
        <v>869</v>
      </c>
      <c r="J7058">
        <v>593</v>
      </c>
      <c r="K7058">
        <v>33846.07</v>
      </c>
    </row>
    <row r="7059" spans="1:11" x14ac:dyDescent="0.25">
      <c r="A7059" t="s">
        <v>6026</v>
      </c>
      <c r="B7059" t="str">
        <f>C7059&amp;"-"&amp;COUNTIF(C$2:C7059,C7059)</f>
        <v>38294-6</v>
      </c>
      <c r="C7059">
        <v>38294</v>
      </c>
      <c r="D7059" s="57">
        <v>45366</v>
      </c>
      <c r="E7059" s="84" t="str">
        <f>F7059&amp;"-"&amp;COUNTIF($F$2:F7059,F7059)</f>
        <v>R-121</v>
      </c>
      <c r="F7059" s="84" t="str">
        <f t="shared" si="224"/>
        <v>R</v>
      </c>
      <c r="G7059" t="s">
        <v>8604</v>
      </c>
      <c r="H7059" s="62">
        <v>62821723000109</v>
      </c>
      <c r="I7059" t="s">
        <v>869</v>
      </c>
      <c r="J7059">
        <v>37</v>
      </c>
      <c r="K7059">
        <v>1829.56</v>
      </c>
    </row>
    <row r="7060" spans="1:11" x14ac:dyDescent="0.25">
      <c r="A7060" t="s">
        <v>6026</v>
      </c>
      <c r="B7060" t="str">
        <f>C7060&amp;"-"&amp;COUNTIF(C$2:C7060,C7060)</f>
        <v>38294-7</v>
      </c>
      <c r="C7060">
        <v>38294</v>
      </c>
      <c r="D7060" s="57">
        <v>45366</v>
      </c>
      <c r="E7060" s="84" t="str">
        <f>F7060&amp;"-"&amp;COUNTIF($F$2:F7060,F7060)</f>
        <v>R-122</v>
      </c>
      <c r="F7060" s="84" t="str">
        <f t="shared" si="224"/>
        <v>R</v>
      </c>
      <c r="G7060" t="s">
        <v>8604</v>
      </c>
      <c r="H7060" s="62">
        <v>62821723000109</v>
      </c>
      <c r="I7060" t="s">
        <v>869</v>
      </c>
      <c r="J7060">
        <v>226.0001</v>
      </c>
      <c r="K7060">
        <v>12613.63</v>
      </c>
    </row>
    <row r="7061" spans="1:11" x14ac:dyDescent="0.25">
      <c r="A7061" t="s">
        <v>6026</v>
      </c>
      <c r="B7061" t="str">
        <f>C7061&amp;"-"&amp;COUNTIF(C$2:C7061,C7061)</f>
        <v>38294-8</v>
      </c>
      <c r="C7061">
        <v>38294</v>
      </c>
      <c r="D7061" s="57">
        <v>45366</v>
      </c>
      <c r="E7061" s="84" t="str">
        <f>F7061&amp;"-"&amp;COUNTIF($F$2:F7061,F7061)</f>
        <v>R-123</v>
      </c>
      <c r="F7061" s="84" t="str">
        <f t="shared" si="224"/>
        <v>R</v>
      </c>
      <c r="G7061" t="s">
        <v>8604</v>
      </c>
      <c r="H7061" s="62">
        <v>62821723000109</v>
      </c>
      <c r="I7061" t="s">
        <v>869</v>
      </c>
      <c r="J7061">
        <v>269</v>
      </c>
      <c r="K7061">
        <v>12739.17</v>
      </c>
    </row>
    <row r="7062" spans="1:11" x14ac:dyDescent="0.25">
      <c r="A7062" t="s">
        <v>6026</v>
      </c>
      <c r="B7062" t="str">
        <f>C7062&amp;"-"&amp;COUNTIF(C$2:C7062,C7062)</f>
        <v>38294-9</v>
      </c>
      <c r="C7062">
        <v>38294</v>
      </c>
      <c r="D7062" s="57">
        <v>45366</v>
      </c>
      <c r="E7062" s="84" t="str">
        <f>F7062&amp;"-"&amp;COUNTIF($F$2:F7062,F7062)</f>
        <v>R-124</v>
      </c>
      <c r="F7062" s="84" t="str">
        <f t="shared" si="224"/>
        <v>R</v>
      </c>
      <c r="G7062" t="s">
        <v>8604</v>
      </c>
      <c r="H7062" s="62">
        <v>62821723000109</v>
      </c>
      <c r="I7062" t="s">
        <v>869</v>
      </c>
      <c r="J7062">
        <v>102</v>
      </c>
      <c r="K7062">
        <v>8633.7900000000009</v>
      </c>
    </row>
    <row r="7063" spans="1:11" x14ac:dyDescent="0.25">
      <c r="A7063" t="s">
        <v>6026</v>
      </c>
      <c r="B7063" t="str">
        <f>C7063&amp;"-"&amp;COUNTIF(C$2:C7063,C7063)</f>
        <v>38294-10</v>
      </c>
      <c r="C7063">
        <v>38294</v>
      </c>
      <c r="D7063" s="57">
        <v>45366</v>
      </c>
      <c r="E7063" s="84" t="str">
        <f>F7063&amp;"-"&amp;COUNTIF($F$2:F7063,F7063)</f>
        <v>R-125</v>
      </c>
      <c r="F7063" s="84" t="str">
        <f t="shared" si="224"/>
        <v>R</v>
      </c>
      <c r="G7063" t="s">
        <v>8604</v>
      </c>
      <c r="H7063" s="62">
        <v>62821723000109</v>
      </c>
      <c r="I7063" t="s">
        <v>869</v>
      </c>
      <c r="J7063">
        <v>20</v>
      </c>
      <c r="K7063">
        <v>1141.52</v>
      </c>
    </row>
    <row r="7064" spans="1:11" x14ac:dyDescent="0.25">
      <c r="A7064" t="s">
        <v>6026</v>
      </c>
      <c r="B7064" t="str">
        <f>C7064&amp;"-"&amp;COUNTIF(C$2:C7064,C7064)</f>
        <v>38294-11</v>
      </c>
      <c r="C7064">
        <v>38294</v>
      </c>
      <c r="D7064" s="57">
        <v>45366</v>
      </c>
      <c r="E7064" s="84" t="str">
        <f>F7064&amp;"-"&amp;COUNTIF($F$2:F7064,F7064)</f>
        <v>R-126</v>
      </c>
      <c r="F7064" s="84" t="str">
        <f t="shared" si="224"/>
        <v>R</v>
      </c>
      <c r="G7064" t="s">
        <v>8604</v>
      </c>
      <c r="H7064" s="62">
        <v>62821723000109</v>
      </c>
      <c r="I7064" t="s">
        <v>869</v>
      </c>
      <c r="J7064">
        <v>95</v>
      </c>
      <c r="K7064">
        <v>5905.96</v>
      </c>
    </row>
    <row r="7065" spans="1:11" x14ac:dyDescent="0.25">
      <c r="A7065" t="s">
        <v>6026</v>
      </c>
      <c r="B7065" t="str">
        <f>C7065&amp;"-"&amp;COUNTIF(C$2:C7065,C7065)</f>
        <v>38294-12</v>
      </c>
      <c r="C7065">
        <v>38294</v>
      </c>
      <c r="D7065" s="57">
        <v>45366</v>
      </c>
      <c r="E7065" s="84" t="str">
        <f>F7065&amp;"-"&amp;COUNTIF($F$2:F7065,F7065)</f>
        <v>R-127</v>
      </c>
      <c r="F7065" s="84" t="str">
        <f t="shared" si="224"/>
        <v>R</v>
      </c>
      <c r="G7065" t="s">
        <v>8604</v>
      </c>
      <c r="H7065" s="62">
        <v>62821723000109</v>
      </c>
      <c r="I7065" t="s">
        <v>869</v>
      </c>
      <c r="J7065">
        <v>28</v>
      </c>
      <c r="K7065">
        <v>9227.5400000000009</v>
      </c>
    </row>
    <row r="7066" spans="1:11" x14ac:dyDescent="0.25">
      <c r="A7066" t="s">
        <v>6026</v>
      </c>
      <c r="B7066" t="str">
        <f>C7066&amp;"-"&amp;COUNTIF(C$2:C7066,C7066)</f>
        <v>38294-13</v>
      </c>
      <c r="C7066">
        <v>38294</v>
      </c>
      <c r="D7066" s="57">
        <v>45366</v>
      </c>
      <c r="E7066" s="84" t="str">
        <f>F7066&amp;"-"&amp;COUNTIF($F$2:F7066,F7066)</f>
        <v>R-128</v>
      </c>
      <c r="F7066" s="84" t="str">
        <f t="shared" si="224"/>
        <v>R</v>
      </c>
      <c r="G7066" t="s">
        <v>8604</v>
      </c>
      <c r="H7066" s="62">
        <v>62821723000109</v>
      </c>
      <c r="I7066" t="s">
        <v>869</v>
      </c>
      <c r="J7066">
        <v>118</v>
      </c>
      <c r="K7066">
        <v>5195.84</v>
      </c>
    </row>
    <row r="7067" spans="1:11" x14ac:dyDescent="0.25">
      <c r="A7067" t="s">
        <v>6026</v>
      </c>
      <c r="B7067" t="str">
        <f>C7067&amp;"-"&amp;COUNTIF(C$2:C7067,C7067)</f>
        <v>38294-14</v>
      </c>
      <c r="C7067">
        <v>38294</v>
      </c>
      <c r="D7067" s="57">
        <v>45366</v>
      </c>
      <c r="E7067" s="84" t="str">
        <f>F7067&amp;"-"&amp;COUNTIF($F$2:F7067,F7067)</f>
        <v>R-129</v>
      </c>
      <c r="F7067" s="84" t="str">
        <f t="shared" si="224"/>
        <v>R</v>
      </c>
      <c r="G7067" t="s">
        <v>8604</v>
      </c>
      <c r="H7067" s="62">
        <v>62821723000109</v>
      </c>
      <c r="I7067" t="s">
        <v>869</v>
      </c>
      <c r="J7067">
        <v>9</v>
      </c>
      <c r="K7067">
        <v>502.31</v>
      </c>
    </row>
    <row r="7068" spans="1:11" x14ac:dyDescent="0.25">
      <c r="A7068" t="s">
        <v>6026</v>
      </c>
      <c r="B7068" t="str">
        <f>C7068&amp;"-"&amp;COUNTIF(C$2:C7068,C7068)</f>
        <v>38294-15</v>
      </c>
      <c r="C7068">
        <v>38294</v>
      </c>
      <c r="D7068" s="57">
        <v>45366</v>
      </c>
      <c r="E7068" s="84" t="str">
        <f>F7068&amp;"-"&amp;COUNTIF($F$2:F7068,F7068)</f>
        <v>R-130</v>
      </c>
      <c r="F7068" s="84" t="str">
        <f t="shared" si="224"/>
        <v>R</v>
      </c>
      <c r="G7068" t="s">
        <v>8604</v>
      </c>
      <c r="H7068" s="62">
        <v>62821723000109</v>
      </c>
      <c r="I7068" t="s">
        <v>869</v>
      </c>
      <c r="J7068">
        <v>18</v>
      </c>
      <c r="K7068">
        <v>852.44</v>
      </c>
    </row>
    <row r="7069" spans="1:11" x14ac:dyDescent="0.25">
      <c r="A7069" t="s">
        <v>6026</v>
      </c>
      <c r="B7069" t="str">
        <f>C7069&amp;"-"&amp;COUNTIF(C$2:C7069,C7069)</f>
        <v>38294-16</v>
      </c>
      <c r="C7069">
        <v>38294</v>
      </c>
      <c r="D7069" s="57">
        <v>45366</v>
      </c>
      <c r="E7069" s="84" t="str">
        <f>F7069&amp;"-"&amp;COUNTIF($F$2:F7069,F7069)</f>
        <v>R-131</v>
      </c>
      <c r="F7069" s="84" t="str">
        <f t="shared" si="224"/>
        <v>R</v>
      </c>
      <c r="G7069" t="s">
        <v>8604</v>
      </c>
      <c r="H7069" s="62">
        <v>62821723000109</v>
      </c>
      <c r="I7069" t="s">
        <v>869</v>
      </c>
      <c r="J7069">
        <v>5</v>
      </c>
      <c r="K7069">
        <v>220.16</v>
      </c>
    </row>
    <row r="7070" spans="1:11" x14ac:dyDescent="0.25">
      <c r="A7070" t="s">
        <v>6030</v>
      </c>
      <c r="B7070" t="str">
        <f>C7070&amp;"-"&amp;COUNTIF(C$2:C7070,C7070)</f>
        <v>38298-1</v>
      </c>
      <c r="C7070">
        <v>38298</v>
      </c>
      <c r="D7070" s="57">
        <v>45366</v>
      </c>
      <c r="E7070" s="84" t="str">
        <f>F7070&amp;"-"&amp;COUNTIF($F$2:F7070,F7070)</f>
        <v>R-132</v>
      </c>
      <c r="F7070" s="84" t="str">
        <f t="shared" si="224"/>
        <v>R</v>
      </c>
      <c r="G7070" t="s">
        <v>8604</v>
      </c>
      <c r="H7070" s="62">
        <v>62821723000109</v>
      </c>
      <c r="I7070" t="s">
        <v>869</v>
      </c>
      <c r="J7070">
        <v>78</v>
      </c>
      <c r="K7070">
        <v>526.39</v>
      </c>
    </row>
    <row r="7071" spans="1:11" x14ac:dyDescent="0.25">
      <c r="A7071" t="s">
        <v>6030</v>
      </c>
      <c r="B7071" t="str">
        <f>C7071&amp;"-"&amp;COUNTIF(C$2:C7071,C7071)</f>
        <v>38298-2</v>
      </c>
      <c r="C7071">
        <v>38298</v>
      </c>
      <c r="D7071" s="57">
        <v>45366</v>
      </c>
      <c r="E7071" s="84" t="str">
        <f>F7071&amp;"-"&amp;COUNTIF($F$2:F7071,F7071)</f>
        <v>R-133</v>
      </c>
      <c r="F7071" s="84" t="str">
        <f t="shared" si="224"/>
        <v>R</v>
      </c>
      <c r="G7071" t="s">
        <v>8604</v>
      </c>
      <c r="H7071" s="62">
        <v>62821723000109</v>
      </c>
      <c r="I7071" t="s">
        <v>869</v>
      </c>
      <c r="J7071">
        <v>28</v>
      </c>
      <c r="K7071">
        <v>199.63</v>
      </c>
    </row>
    <row r="7072" spans="1:11" x14ac:dyDescent="0.25">
      <c r="A7072" t="s">
        <v>6030</v>
      </c>
      <c r="B7072" t="str">
        <f>C7072&amp;"-"&amp;COUNTIF(C$2:C7072,C7072)</f>
        <v>38298-3</v>
      </c>
      <c r="C7072">
        <v>38298</v>
      </c>
      <c r="D7072" s="57">
        <v>45366</v>
      </c>
      <c r="E7072" s="84" t="str">
        <f>F7072&amp;"-"&amp;COUNTIF($F$2:F7072,F7072)</f>
        <v>R-134</v>
      </c>
      <c r="F7072" s="84" t="str">
        <f t="shared" si="224"/>
        <v>R</v>
      </c>
      <c r="G7072" t="s">
        <v>8604</v>
      </c>
      <c r="H7072" s="62">
        <v>62821723000109</v>
      </c>
      <c r="I7072" t="s">
        <v>869</v>
      </c>
      <c r="J7072">
        <v>52</v>
      </c>
      <c r="K7072">
        <v>501.8</v>
      </c>
    </row>
    <row r="7073" spans="1:11" x14ac:dyDescent="0.25">
      <c r="A7073" t="s">
        <v>6030</v>
      </c>
      <c r="B7073" t="str">
        <f>C7073&amp;"-"&amp;COUNTIF(C$2:C7073,C7073)</f>
        <v>38298-4</v>
      </c>
      <c r="C7073">
        <v>38298</v>
      </c>
      <c r="D7073" s="57">
        <v>45366</v>
      </c>
      <c r="E7073" s="84" t="str">
        <f>F7073&amp;"-"&amp;COUNTIF($F$2:F7073,F7073)</f>
        <v>R-135</v>
      </c>
      <c r="F7073" s="84" t="str">
        <f t="shared" si="224"/>
        <v>R</v>
      </c>
      <c r="G7073" t="s">
        <v>8604</v>
      </c>
      <c r="H7073" s="62">
        <v>62821723000109</v>
      </c>
      <c r="I7073" t="s">
        <v>869</v>
      </c>
      <c r="J7073">
        <v>16</v>
      </c>
      <c r="K7073">
        <v>171.52</v>
      </c>
    </row>
    <row r="7074" spans="1:11" x14ac:dyDescent="0.25">
      <c r="A7074" t="s">
        <v>6030</v>
      </c>
      <c r="B7074" t="str">
        <f>C7074&amp;"-"&amp;COUNTIF(C$2:C7074,C7074)</f>
        <v>38298-5</v>
      </c>
      <c r="C7074">
        <v>38298</v>
      </c>
      <c r="D7074" s="57">
        <v>45366</v>
      </c>
      <c r="E7074" s="84" t="str">
        <f>F7074&amp;"-"&amp;COUNTIF($F$2:F7074,F7074)</f>
        <v>R-136</v>
      </c>
      <c r="F7074" s="84" t="str">
        <f t="shared" si="224"/>
        <v>R</v>
      </c>
      <c r="G7074" t="s">
        <v>8604</v>
      </c>
      <c r="H7074" s="62">
        <v>62821723000109</v>
      </c>
      <c r="I7074" t="s">
        <v>869</v>
      </c>
      <c r="J7074">
        <v>32</v>
      </c>
      <c r="K7074">
        <v>996.8</v>
      </c>
    </row>
    <row r="7075" spans="1:11" x14ac:dyDescent="0.25">
      <c r="A7075" t="s">
        <v>6018</v>
      </c>
      <c r="B7075" t="str">
        <f>C7075&amp;"-"&amp;COUNTIF(C$2:C7075,C7075)</f>
        <v>38300-1</v>
      </c>
      <c r="C7075">
        <v>38300</v>
      </c>
      <c r="D7075" s="57">
        <v>45366</v>
      </c>
      <c r="E7075" s="84" t="str">
        <f>F7075&amp;"-"&amp;COUNTIF($F$2:F7075,F7075)</f>
        <v>R-137</v>
      </c>
      <c r="F7075" s="84" t="str">
        <f t="shared" si="224"/>
        <v>R</v>
      </c>
      <c r="G7075" t="s">
        <v>8604</v>
      </c>
      <c r="H7075" s="62">
        <v>62821723000109</v>
      </c>
      <c r="I7075" t="s">
        <v>869</v>
      </c>
      <c r="J7075">
        <v>484</v>
      </c>
      <c r="K7075">
        <v>701.8</v>
      </c>
    </row>
    <row r="7076" spans="1:11" x14ac:dyDescent="0.25">
      <c r="A7076" t="s">
        <v>6028</v>
      </c>
      <c r="B7076" t="str">
        <f>C7076&amp;"-"&amp;COUNTIF(C$2:C7076,C7076)</f>
        <v>38300-2</v>
      </c>
      <c r="C7076">
        <v>38300</v>
      </c>
      <c r="D7076" s="57">
        <v>45366</v>
      </c>
      <c r="E7076" s="84" t="str">
        <f>F7076&amp;"-"&amp;COUNTIF($F$2:F7076,F7076)</f>
        <v>R-138</v>
      </c>
      <c r="F7076" s="84" t="str">
        <f t="shared" si="224"/>
        <v>R</v>
      </c>
      <c r="G7076" t="s">
        <v>8604</v>
      </c>
      <c r="H7076" s="62">
        <v>62821723000109</v>
      </c>
      <c r="I7076" t="s">
        <v>869</v>
      </c>
      <c r="J7076">
        <v>242</v>
      </c>
      <c r="K7076">
        <v>191.18</v>
      </c>
    </row>
    <row r="7077" spans="1:11" x14ac:dyDescent="0.25">
      <c r="A7077" t="s">
        <v>6026</v>
      </c>
      <c r="B7077" t="str">
        <f>C7077&amp;"-"&amp;COUNTIF(C$2:C7077,C7077)</f>
        <v>38300-3</v>
      </c>
      <c r="C7077">
        <v>38300</v>
      </c>
      <c r="D7077" s="57">
        <v>45366</v>
      </c>
      <c r="E7077" s="84" t="str">
        <f>F7077&amp;"-"&amp;COUNTIF($F$2:F7077,F7077)</f>
        <v>R-139</v>
      </c>
      <c r="F7077" s="84" t="str">
        <f t="shared" si="224"/>
        <v>R</v>
      </c>
      <c r="G7077" t="s">
        <v>8604</v>
      </c>
      <c r="H7077" s="62">
        <v>62821723000109</v>
      </c>
      <c r="I7077" t="s">
        <v>5984</v>
      </c>
      <c r="J7077">
        <v>23</v>
      </c>
      <c r="K7077">
        <v>1530.88</v>
      </c>
    </row>
    <row r="7078" spans="1:11" x14ac:dyDescent="0.25">
      <c r="A7078" t="s">
        <v>6057</v>
      </c>
      <c r="B7078" t="str">
        <f>C7078&amp;"-"&amp;COUNTIF(C$2:C7078,C7078)</f>
        <v>35345-1</v>
      </c>
      <c r="C7078">
        <v>35345</v>
      </c>
      <c r="D7078" s="57">
        <v>45366</v>
      </c>
      <c r="E7078" s="84" t="str">
        <f>F7078&amp;"-"&amp;COUNTIF($F$2:F7078,F7078)</f>
        <v>WK-396</v>
      </c>
      <c r="F7078" s="84" t="str">
        <f t="shared" si="224"/>
        <v>WK</v>
      </c>
      <c r="G7078" t="s">
        <v>8586</v>
      </c>
      <c r="H7078" s="62">
        <v>97434047000103</v>
      </c>
      <c r="I7078" t="s">
        <v>4726</v>
      </c>
      <c r="J7078">
        <v>1727.5</v>
      </c>
      <c r="K7078">
        <v>292897.63</v>
      </c>
    </row>
    <row r="7079" spans="1:11" x14ac:dyDescent="0.25">
      <c r="A7079" t="s">
        <v>6023</v>
      </c>
      <c r="B7079" t="str">
        <f>C7079&amp;"-"&amp;COUNTIF(C$2:C7079,C7079)</f>
        <v>27692-1</v>
      </c>
      <c r="C7079">
        <v>27692</v>
      </c>
      <c r="D7079" s="57">
        <v>45369</v>
      </c>
      <c r="E7079" s="84" t="str">
        <f>F7079&amp;"-"&amp;COUNTIF($F$2:F7079,F7079)</f>
        <v>G-4</v>
      </c>
      <c r="F7079" s="84" t="str">
        <f t="shared" si="224"/>
        <v>G</v>
      </c>
      <c r="G7079" t="s">
        <v>8603</v>
      </c>
      <c r="H7079" s="62">
        <v>14050990000187</v>
      </c>
      <c r="I7079" t="s">
        <v>869</v>
      </c>
      <c r="J7079">
        <v>670</v>
      </c>
      <c r="K7079">
        <v>6686.6</v>
      </c>
    </row>
    <row r="7080" spans="1:11" x14ac:dyDescent="0.25">
      <c r="A7080" t="s">
        <v>6002</v>
      </c>
      <c r="B7080" t="str">
        <f>C7080&amp;"-"&amp;COUNTIF(C$2:C7080,C7080)</f>
        <v>436-1</v>
      </c>
      <c r="C7080">
        <v>436</v>
      </c>
      <c r="D7080" s="57">
        <v>45370</v>
      </c>
      <c r="E7080" s="84" t="str">
        <f>F7080&amp;"-"&amp;COUNTIF($F$2:F7080,F7080)</f>
        <v>ENIGMA-18</v>
      </c>
      <c r="F7080" s="84" t="str">
        <f t="shared" si="224"/>
        <v>ENIGMA</v>
      </c>
      <c r="G7080" t="s">
        <v>8595</v>
      </c>
      <c r="H7080" s="62">
        <v>10371253000125</v>
      </c>
      <c r="I7080" t="s">
        <v>30</v>
      </c>
      <c r="J7080">
        <v>6780</v>
      </c>
      <c r="K7080">
        <v>195942</v>
      </c>
    </row>
    <row r="7081" spans="1:11" x14ac:dyDescent="0.25">
      <c r="A7081" t="s">
        <v>5969</v>
      </c>
      <c r="B7081" t="str">
        <f>C7081&amp;"-"&amp;COUNTIF(C$2:C7081,C7081)</f>
        <v>77735-1</v>
      </c>
      <c r="C7081">
        <v>77735</v>
      </c>
      <c r="D7081" s="57">
        <v>45370</v>
      </c>
      <c r="E7081" s="84" t="str">
        <f>F7081&amp;"-"&amp;COUNTIF($F$2:F7081,F7081)</f>
        <v>JOTUN-208</v>
      </c>
      <c r="F7081" s="84" t="str">
        <f t="shared" si="224"/>
        <v>JOTUN</v>
      </c>
      <c r="G7081" t="s">
        <v>8585</v>
      </c>
      <c r="H7081" s="62">
        <v>2907585000404</v>
      </c>
      <c r="I7081" t="s">
        <v>869</v>
      </c>
      <c r="J7081">
        <v>9</v>
      </c>
      <c r="K7081">
        <v>3690</v>
      </c>
    </row>
    <row r="7082" spans="1:11" x14ac:dyDescent="0.25">
      <c r="A7082" t="s">
        <v>5968</v>
      </c>
      <c r="B7082" t="str">
        <f>C7082&amp;"-"&amp;COUNTIF(C$2:C7082,C7082)</f>
        <v>77735-2</v>
      </c>
      <c r="C7082">
        <v>77735</v>
      </c>
      <c r="D7082" s="57">
        <v>45370</v>
      </c>
      <c r="E7082" s="84" t="str">
        <f>F7082&amp;"-"&amp;COUNTIF($F$2:F7082,F7082)</f>
        <v>JOTUN-209</v>
      </c>
      <c r="F7082" s="84" t="str">
        <f t="shared" si="224"/>
        <v>JOTUN</v>
      </c>
      <c r="G7082" t="s">
        <v>8585</v>
      </c>
      <c r="H7082" s="62">
        <v>2907585000404</v>
      </c>
      <c r="I7082" t="s">
        <v>869</v>
      </c>
      <c r="J7082">
        <v>600</v>
      </c>
      <c r="K7082">
        <v>93996</v>
      </c>
    </row>
    <row r="7083" spans="1:11" x14ac:dyDescent="0.25">
      <c r="A7083" t="s">
        <v>5968</v>
      </c>
      <c r="B7083" t="str">
        <f>C7083&amp;"-"&amp;COUNTIF(C$2:C7083,C7083)</f>
        <v>77735-3</v>
      </c>
      <c r="C7083">
        <v>77735</v>
      </c>
      <c r="D7083" s="57">
        <v>45370</v>
      </c>
      <c r="E7083" s="84" t="str">
        <f>F7083&amp;"-"&amp;COUNTIF($F$2:F7083,F7083)</f>
        <v>JOTUN-210</v>
      </c>
      <c r="F7083" s="84" t="str">
        <f t="shared" si="224"/>
        <v>JOTUN</v>
      </c>
      <c r="G7083" t="s">
        <v>8585</v>
      </c>
      <c r="H7083" s="62">
        <v>2907585000404</v>
      </c>
      <c r="I7083" t="s">
        <v>869</v>
      </c>
      <c r="J7083">
        <v>600</v>
      </c>
      <c r="K7083">
        <v>262782</v>
      </c>
    </row>
    <row r="7084" spans="1:11" x14ac:dyDescent="0.25">
      <c r="A7084" t="s">
        <v>6006</v>
      </c>
      <c r="B7084" t="str">
        <f>C7084&amp;"-"&amp;COUNTIF(C$2:C7084,C7084)</f>
        <v>229690-1</v>
      </c>
      <c r="C7084">
        <v>229690</v>
      </c>
      <c r="D7084" s="57">
        <v>45370</v>
      </c>
      <c r="E7084" s="84" t="str">
        <f>F7084&amp;"-"&amp;COUNTIF($F$2:F7084,F7084)</f>
        <v>TEADIT-819</v>
      </c>
      <c r="F7084" s="84" t="str">
        <f t="shared" si="224"/>
        <v>TEADIT</v>
      </c>
      <c r="G7084" t="s">
        <v>8594</v>
      </c>
      <c r="H7084" s="62">
        <v>62948658000187</v>
      </c>
      <c r="I7084" t="s">
        <v>869</v>
      </c>
      <c r="J7084">
        <v>17</v>
      </c>
      <c r="K7084">
        <v>730.15</v>
      </c>
    </row>
    <row r="7085" spans="1:11" x14ac:dyDescent="0.25">
      <c r="A7085" t="s">
        <v>6006</v>
      </c>
      <c r="B7085" t="str">
        <f>C7085&amp;"-"&amp;COUNTIF(C$2:C7085,C7085)</f>
        <v>229690-2</v>
      </c>
      <c r="C7085">
        <v>229690</v>
      </c>
      <c r="D7085" s="57">
        <v>45370</v>
      </c>
      <c r="E7085" s="84" t="str">
        <f>F7085&amp;"-"&amp;COUNTIF($F$2:F7085,F7085)</f>
        <v>TEADIT-820</v>
      </c>
      <c r="F7085" s="84" t="str">
        <f t="shared" si="224"/>
        <v>TEADIT</v>
      </c>
      <c r="G7085" t="s">
        <v>8594</v>
      </c>
      <c r="H7085" s="62">
        <v>62948658000187</v>
      </c>
      <c r="I7085" t="s">
        <v>869</v>
      </c>
      <c r="J7085">
        <v>3</v>
      </c>
      <c r="K7085">
        <v>37.68</v>
      </c>
    </row>
    <row r="7086" spans="1:11" x14ac:dyDescent="0.25">
      <c r="A7086" t="s">
        <v>6008</v>
      </c>
      <c r="B7086" t="str">
        <f>C7086&amp;"-"&amp;COUNTIF(C$2:C7086,C7086)</f>
        <v>229690-3</v>
      </c>
      <c r="C7086">
        <v>229690</v>
      </c>
      <c r="D7086" s="57">
        <v>45370</v>
      </c>
      <c r="E7086" s="84" t="str">
        <f>F7086&amp;"-"&amp;COUNTIF($F$2:F7086,F7086)</f>
        <v>TEADIT-821</v>
      </c>
      <c r="F7086" s="84" t="str">
        <f t="shared" si="224"/>
        <v>TEADIT</v>
      </c>
      <c r="G7086" t="s">
        <v>8594</v>
      </c>
      <c r="H7086" s="62">
        <v>62948658000187</v>
      </c>
      <c r="I7086" t="s">
        <v>869</v>
      </c>
      <c r="J7086">
        <v>2</v>
      </c>
      <c r="K7086">
        <v>57.06</v>
      </c>
    </row>
    <row r="7087" spans="1:11" x14ac:dyDescent="0.25">
      <c r="A7087" t="s">
        <v>6008</v>
      </c>
      <c r="B7087" t="str">
        <f>C7087&amp;"-"&amp;COUNTIF(C$2:C7087,C7087)</f>
        <v>229690-4</v>
      </c>
      <c r="C7087">
        <v>229690</v>
      </c>
      <c r="D7087" s="57">
        <v>45370</v>
      </c>
      <c r="E7087" s="84" t="str">
        <f>F7087&amp;"-"&amp;COUNTIF($F$2:F7087,F7087)</f>
        <v>TEADIT-822</v>
      </c>
      <c r="F7087" s="84" t="str">
        <f t="shared" si="224"/>
        <v>TEADIT</v>
      </c>
      <c r="G7087" t="s">
        <v>8594</v>
      </c>
      <c r="H7087" s="62">
        <v>62948658000187</v>
      </c>
      <c r="I7087" t="s">
        <v>869</v>
      </c>
      <c r="J7087">
        <v>3</v>
      </c>
      <c r="K7087">
        <v>63.09</v>
      </c>
    </row>
    <row r="7088" spans="1:11" x14ac:dyDescent="0.25">
      <c r="A7088" t="s">
        <v>6004</v>
      </c>
      <c r="B7088" t="str">
        <f>C7088&amp;"-"&amp;COUNTIF(C$2:C7088,C7088)</f>
        <v>229690-5</v>
      </c>
      <c r="C7088">
        <v>229690</v>
      </c>
      <c r="D7088" s="57">
        <v>45370</v>
      </c>
      <c r="E7088" s="84" t="str">
        <f>F7088&amp;"-"&amp;COUNTIF($F$2:F7088,F7088)</f>
        <v>TEADIT-823</v>
      </c>
      <c r="F7088" s="84" t="str">
        <f t="shared" si="224"/>
        <v>TEADIT</v>
      </c>
      <c r="G7088" t="s">
        <v>8594</v>
      </c>
      <c r="H7088" s="62">
        <v>62948658000187</v>
      </c>
      <c r="I7088" t="s">
        <v>869</v>
      </c>
      <c r="J7088">
        <v>1</v>
      </c>
      <c r="K7088">
        <v>115.06</v>
      </c>
    </row>
    <row r="7089" spans="1:11" x14ac:dyDescent="0.25">
      <c r="A7089" t="s">
        <v>5978</v>
      </c>
      <c r="B7089" t="str">
        <f>C7089&amp;"-"&amp;COUNTIF(C$2:C7089,C7089)</f>
        <v>35517-1</v>
      </c>
      <c r="C7089">
        <v>35517</v>
      </c>
      <c r="D7089" s="57">
        <v>45371</v>
      </c>
      <c r="E7089" s="84" t="str">
        <f>F7089&amp;"-"&amp;COUNTIF($F$2:F7089,F7089)</f>
        <v>WK-397</v>
      </c>
      <c r="F7089" s="84" t="str">
        <f t="shared" si="224"/>
        <v>WK</v>
      </c>
      <c r="G7089" t="s">
        <v>8586</v>
      </c>
      <c r="H7089" s="62">
        <v>97434047000103</v>
      </c>
      <c r="I7089" t="s">
        <v>4726</v>
      </c>
      <c r="J7089">
        <v>72</v>
      </c>
      <c r="K7089">
        <v>23760</v>
      </c>
    </row>
    <row r="7090" spans="1:11" x14ac:dyDescent="0.25">
      <c r="A7090" t="s">
        <v>5977</v>
      </c>
      <c r="B7090" t="str">
        <f>C7090&amp;"-"&amp;COUNTIF(C$2:C7090,C7090)</f>
        <v>35532-1</v>
      </c>
      <c r="C7090">
        <v>35532</v>
      </c>
      <c r="D7090" s="57">
        <v>45371</v>
      </c>
      <c r="E7090" s="84" t="str">
        <f>F7090&amp;"-"&amp;COUNTIF($F$2:F7090,F7090)</f>
        <v>WK-398</v>
      </c>
      <c r="F7090" s="84" t="str">
        <f t="shared" si="224"/>
        <v>WK</v>
      </c>
      <c r="G7090" t="s">
        <v>8586</v>
      </c>
      <c r="H7090" s="62">
        <v>97434047000103</v>
      </c>
      <c r="I7090" t="s">
        <v>4726</v>
      </c>
      <c r="J7090">
        <v>7.32</v>
      </c>
      <c r="K7090">
        <v>45061.919999999998</v>
      </c>
    </row>
    <row r="7091" spans="1:11" x14ac:dyDescent="0.25">
      <c r="A7091" t="s">
        <v>6004</v>
      </c>
      <c r="B7091" t="str">
        <f>C7091&amp;"-"&amp;COUNTIF(C$2:C7091,C7091)</f>
        <v>180061-1</v>
      </c>
      <c r="C7091">
        <v>180061</v>
      </c>
      <c r="D7091" s="57">
        <v>45373</v>
      </c>
      <c r="E7091" s="84" t="str">
        <f>F7091&amp;"-"&amp;COUNTIF($F$2:F7091,F7091)</f>
        <v>H-305</v>
      </c>
      <c r="F7091" s="84" t="str">
        <f t="shared" si="224"/>
        <v>H</v>
      </c>
      <c r="G7091" t="s">
        <v>8589</v>
      </c>
      <c r="H7091" s="62">
        <v>62312426000138</v>
      </c>
      <c r="I7091" t="s">
        <v>869</v>
      </c>
      <c r="J7091">
        <v>7</v>
      </c>
      <c r="K7091">
        <v>436.1</v>
      </c>
    </row>
    <row r="7092" spans="1:11" x14ac:dyDescent="0.25">
      <c r="A7092" t="s">
        <v>6004</v>
      </c>
      <c r="B7092" t="str">
        <f>C7092&amp;"-"&amp;COUNTIF(C$2:C7092,C7092)</f>
        <v>180061-2</v>
      </c>
      <c r="C7092">
        <v>180061</v>
      </c>
      <c r="D7092" s="57">
        <v>45373</v>
      </c>
      <c r="E7092" s="84" t="str">
        <f>F7092&amp;"-"&amp;COUNTIF($F$2:F7092,F7092)</f>
        <v>H-306</v>
      </c>
      <c r="F7092" s="84" t="str">
        <f t="shared" si="224"/>
        <v>H</v>
      </c>
      <c r="G7092" t="s">
        <v>8589</v>
      </c>
      <c r="H7092" s="62">
        <v>62312426000138</v>
      </c>
      <c r="I7092" t="s">
        <v>869</v>
      </c>
      <c r="J7092">
        <v>2</v>
      </c>
      <c r="K7092">
        <v>200.12</v>
      </c>
    </row>
    <row r="7093" spans="1:11" x14ac:dyDescent="0.25">
      <c r="A7093" t="s">
        <v>6004</v>
      </c>
      <c r="B7093" t="str">
        <f>C7093&amp;"-"&amp;COUNTIF(C$2:C7093,C7093)</f>
        <v>180061-3</v>
      </c>
      <c r="C7093">
        <v>180061</v>
      </c>
      <c r="D7093" s="57">
        <v>45373</v>
      </c>
      <c r="E7093" s="84" t="str">
        <f>F7093&amp;"-"&amp;COUNTIF($F$2:F7093,F7093)</f>
        <v>H-307</v>
      </c>
      <c r="F7093" s="84" t="str">
        <f t="shared" si="224"/>
        <v>H</v>
      </c>
      <c r="G7093" t="s">
        <v>8589</v>
      </c>
      <c r="H7093" s="62">
        <v>62312426000138</v>
      </c>
      <c r="I7093" t="s">
        <v>869</v>
      </c>
      <c r="J7093">
        <v>2</v>
      </c>
      <c r="K7093">
        <v>85.16</v>
      </c>
    </row>
    <row r="7094" spans="1:11" x14ac:dyDescent="0.25">
      <c r="A7094" t="s">
        <v>6004</v>
      </c>
      <c r="B7094" t="str">
        <f>C7094&amp;"-"&amp;COUNTIF(C$2:C7094,C7094)</f>
        <v>180061-4</v>
      </c>
      <c r="C7094">
        <v>180061</v>
      </c>
      <c r="D7094" s="57">
        <v>45373</v>
      </c>
      <c r="E7094" s="84" t="str">
        <f>F7094&amp;"-"&amp;COUNTIF($F$2:F7094,F7094)</f>
        <v>H-308</v>
      </c>
      <c r="F7094" s="84" t="str">
        <f t="shared" si="224"/>
        <v>H</v>
      </c>
      <c r="G7094" t="s">
        <v>8589</v>
      </c>
      <c r="H7094" s="62">
        <v>62312426000138</v>
      </c>
      <c r="I7094" t="s">
        <v>869</v>
      </c>
      <c r="J7094">
        <v>7</v>
      </c>
      <c r="K7094">
        <v>144.41</v>
      </c>
    </row>
    <row r="7095" spans="1:11" x14ac:dyDescent="0.25">
      <c r="A7095" t="s">
        <v>6004</v>
      </c>
      <c r="B7095" t="str">
        <f>C7095&amp;"-"&amp;COUNTIF(C$2:C7095,C7095)</f>
        <v>180061-5</v>
      </c>
      <c r="C7095">
        <v>180061</v>
      </c>
      <c r="D7095" s="57">
        <v>45373</v>
      </c>
      <c r="E7095" s="84" t="str">
        <f>F7095&amp;"-"&amp;COUNTIF($F$2:F7095,F7095)</f>
        <v>H-309</v>
      </c>
      <c r="F7095" s="84" t="str">
        <f t="shared" si="224"/>
        <v>H</v>
      </c>
      <c r="G7095" t="s">
        <v>8589</v>
      </c>
      <c r="H7095" s="62">
        <v>62312426000138</v>
      </c>
      <c r="I7095" t="s">
        <v>869</v>
      </c>
      <c r="J7095">
        <v>1</v>
      </c>
      <c r="K7095">
        <v>53.3</v>
      </c>
    </row>
    <row r="7096" spans="1:11" x14ac:dyDescent="0.25">
      <c r="A7096" t="s">
        <v>6004</v>
      </c>
      <c r="B7096" t="str">
        <f>C7096&amp;"-"&amp;COUNTIF(C$2:C7096,C7096)</f>
        <v>180061-6</v>
      </c>
      <c r="C7096">
        <v>180061</v>
      </c>
      <c r="D7096" s="57">
        <v>45373</v>
      </c>
      <c r="E7096" s="84" t="str">
        <f>F7096&amp;"-"&amp;COUNTIF($F$2:F7096,F7096)</f>
        <v>H-310</v>
      </c>
      <c r="F7096" s="84" t="str">
        <f t="shared" si="224"/>
        <v>H</v>
      </c>
      <c r="G7096" t="s">
        <v>8589</v>
      </c>
      <c r="H7096" s="62">
        <v>62312426000138</v>
      </c>
      <c r="I7096" t="s">
        <v>869</v>
      </c>
      <c r="J7096">
        <v>126</v>
      </c>
      <c r="K7096">
        <v>2934.54</v>
      </c>
    </row>
    <row r="7097" spans="1:11" x14ac:dyDescent="0.25">
      <c r="A7097" t="s">
        <v>6040</v>
      </c>
      <c r="B7097" t="str">
        <f>C7097&amp;"-"&amp;COUNTIF(C$2:C7097,C7097)</f>
        <v>180061-7</v>
      </c>
      <c r="C7097">
        <v>180061</v>
      </c>
      <c r="D7097" s="57">
        <v>45373</v>
      </c>
      <c r="E7097" s="84" t="str">
        <f>F7097&amp;"-"&amp;COUNTIF($F$2:F7097,F7097)</f>
        <v>H-311</v>
      </c>
      <c r="F7097" s="84" t="str">
        <f t="shared" si="224"/>
        <v>H</v>
      </c>
      <c r="G7097" t="s">
        <v>8589</v>
      </c>
      <c r="H7097" s="62">
        <v>62312426000138</v>
      </c>
      <c r="I7097" t="s">
        <v>869</v>
      </c>
      <c r="J7097">
        <v>3</v>
      </c>
      <c r="K7097">
        <v>1188.3900000000001</v>
      </c>
    </row>
    <row r="7098" spans="1:11" x14ac:dyDescent="0.25">
      <c r="A7098" t="s">
        <v>5973</v>
      </c>
      <c r="B7098" t="str">
        <f>C7098&amp;"-"&amp;COUNTIF(C$2:C7098,C7098)</f>
        <v>33361-1</v>
      </c>
      <c r="C7098">
        <v>33361</v>
      </c>
      <c r="D7098" s="57">
        <v>45373</v>
      </c>
      <c r="E7098" s="84" t="str">
        <f>F7098&amp;"-"&amp;COUNTIF($F$2:F7098,F7098)</f>
        <v>TECIAM-2</v>
      </c>
      <c r="F7098" s="84" t="str">
        <f t="shared" si="224"/>
        <v>TECIAM</v>
      </c>
      <c r="G7098" t="s">
        <v>8601</v>
      </c>
      <c r="H7098" s="62">
        <v>50388768000152</v>
      </c>
      <c r="I7098" t="s">
        <v>5984</v>
      </c>
      <c r="J7098">
        <v>4369.42</v>
      </c>
      <c r="K7098">
        <v>8714.1</v>
      </c>
    </row>
    <row r="7099" spans="1:11" x14ac:dyDescent="0.25">
      <c r="A7099" t="s">
        <v>5978</v>
      </c>
      <c r="B7099" t="str">
        <f>C7099&amp;"-"&amp;COUNTIF(C$2:C7099,C7099)</f>
        <v>35647-1</v>
      </c>
      <c r="C7099">
        <v>35647</v>
      </c>
      <c r="D7099" s="57">
        <v>45373</v>
      </c>
      <c r="E7099" s="84" t="str">
        <f>F7099&amp;"-"&amp;COUNTIF($F$2:F7099,F7099)</f>
        <v>WK-399</v>
      </c>
      <c r="F7099" s="84" t="str">
        <f t="shared" si="224"/>
        <v>WK</v>
      </c>
      <c r="G7099" t="s">
        <v>8586</v>
      </c>
      <c r="H7099" s="62">
        <v>97434047000103</v>
      </c>
      <c r="I7099" t="s">
        <v>4726</v>
      </c>
      <c r="J7099">
        <v>14.64</v>
      </c>
      <c r="K7099">
        <v>7158.96</v>
      </c>
    </row>
    <row r="7100" spans="1:11" x14ac:dyDescent="0.25">
      <c r="A7100" t="s">
        <v>5978</v>
      </c>
      <c r="B7100" t="str">
        <f>C7100&amp;"-"&amp;COUNTIF(C$2:C7100,C7100)</f>
        <v>35647-2</v>
      </c>
      <c r="C7100">
        <v>35647</v>
      </c>
      <c r="D7100" s="57">
        <v>45373</v>
      </c>
      <c r="E7100" s="84" t="str">
        <f>F7100&amp;"-"&amp;COUNTIF($F$2:F7100,F7100)</f>
        <v>WK-400</v>
      </c>
      <c r="F7100" s="84" t="str">
        <f t="shared" si="224"/>
        <v>WK</v>
      </c>
      <c r="G7100" t="s">
        <v>8586</v>
      </c>
      <c r="H7100" s="62">
        <v>97434047000103</v>
      </c>
      <c r="I7100" t="s">
        <v>4726</v>
      </c>
      <c r="J7100">
        <v>7.32</v>
      </c>
      <c r="K7100">
        <v>2503.44</v>
      </c>
    </row>
    <row r="7101" spans="1:11" x14ac:dyDescent="0.25">
      <c r="A7101" t="s">
        <v>6044</v>
      </c>
      <c r="B7101" t="str">
        <f>C7101&amp;"-"&amp;COUNTIF(C$2:C7101,C7101)</f>
        <v>63029-1</v>
      </c>
      <c r="C7101">
        <v>63029</v>
      </c>
      <c r="D7101" s="57">
        <v>45376</v>
      </c>
      <c r="E7101" s="84" t="str">
        <f>F7101&amp;"-"&amp;COUNTIF($F$2:F7101,F7101)</f>
        <v>ARMACELL-6</v>
      </c>
      <c r="F7101" s="84" t="str">
        <f t="shared" si="224"/>
        <v>ARMACELL</v>
      </c>
      <c r="G7101" t="s">
        <v>8614</v>
      </c>
      <c r="H7101" s="62">
        <v>4425862000540</v>
      </c>
      <c r="I7101" t="s">
        <v>4726</v>
      </c>
      <c r="J7101">
        <v>4020</v>
      </c>
      <c r="K7101">
        <v>1286601</v>
      </c>
    </row>
    <row r="7102" spans="1:11" x14ac:dyDescent="0.25">
      <c r="A7102" t="s">
        <v>6044</v>
      </c>
      <c r="B7102" t="str">
        <f>C7102&amp;"-"&amp;COUNTIF(C$2:C7102,C7102)</f>
        <v>63029-2</v>
      </c>
      <c r="C7102">
        <v>63029</v>
      </c>
      <c r="D7102" s="57">
        <v>45376</v>
      </c>
      <c r="E7102" s="84" t="str">
        <f>F7102&amp;"-"&amp;COUNTIF($F$2:F7102,F7102)</f>
        <v>ARMACELL-7</v>
      </c>
      <c r="F7102" s="84" t="str">
        <f t="shared" si="224"/>
        <v>ARMACELL</v>
      </c>
      <c r="G7102" t="s">
        <v>8614</v>
      </c>
      <c r="H7102" s="62">
        <v>4425862000540</v>
      </c>
      <c r="I7102" t="s">
        <v>4726</v>
      </c>
      <c r="J7102">
        <v>210</v>
      </c>
      <c r="K7102">
        <v>142140.6</v>
      </c>
    </row>
    <row r="7103" spans="1:11" x14ac:dyDescent="0.25">
      <c r="A7103" t="s">
        <v>6044</v>
      </c>
      <c r="B7103" t="str">
        <f>C7103&amp;"-"&amp;COUNTIF(C$2:C7103,C7103)</f>
        <v>63030-1</v>
      </c>
      <c r="C7103">
        <v>63030</v>
      </c>
      <c r="D7103" s="57">
        <v>45376</v>
      </c>
      <c r="E7103" s="84" t="str">
        <f>F7103&amp;"-"&amp;COUNTIF($F$2:F7103,F7103)</f>
        <v>ARMACELL-8</v>
      </c>
      <c r="F7103" s="84" t="str">
        <f t="shared" si="224"/>
        <v>ARMACELL</v>
      </c>
      <c r="G7103" t="s">
        <v>8614</v>
      </c>
      <c r="H7103" s="62">
        <v>4425862000540</v>
      </c>
      <c r="I7103" t="s">
        <v>4726</v>
      </c>
      <c r="J7103">
        <v>96</v>
      </c>
      <c r="K7103">
        <v>64976.639999999999</v>
      </c>
    </row>
    <row r="7104" spans="1:11" x14ac:dyDescent="0.25">
      <c r="A7104" t="s">
        <v>6045</v>
      </c>
      <c r="B7104" t="str">
        <f>C7104&amp;"-"&amp;COUNTIF(C$2:C7104,C7104)</f>
        <v>78819-1</v>
      </c>
      <c r="C7104">
        <v>78819</v>
      </c>
      <c r="D7104" s="57">
        <v>45376</v>
      </c>
      <c r="E7104" s="84" t="str">
        <f>F7104&amp;"-"&amp;COUNTIF($F$2:F7104,F7104)</f>
        <v>FIBRA-14</v>
      </c>
      <c r="F7104" s="84" t="str">
        <f t="shared" si="224"/>
        <v>FIBRA</v>
      </c>
      <c r="G7104" t="s">
        <v>8615</v>
      </c>
      <c r="H7104" s="62">
        <v>8381863000168</v>
      </c>
      <c r="I7104" t="s">
        <v>869</v>
      </c>
      <c r="J7104">
        <v>5900</v>
      </c>
      <c r="K7104">
        <v>237.77</v>
      </c>
    </row>
    <row r="7105" spans="1:11" x14ac:dyDescent="0.25">
      <c r="A7105" t="s">
        <v>6045</v>
      </c>
      <c r="B7105" t="str">
        <f>C7105&amp;"-"&amp;COUNTIF(C$2:C7105,C7105)</f>
        <v>78819-2</v>
      </c>
      <c r="C7105">
        <v>78819</v>
      </c>
      <c r="D7105" s="57">
        <v>45376</v>
      </c>
      <c r="E7105" s="84" t="str">
        <f>F7105&amp;"-"&amp;COUNTIF($F$2:F7105,F7105)</f>
        <v>FIBRA-15</v>
      </c>
      <c r="F7105" s="84" t="str">
        <f t="shared" si="224"/>
        <v>FIBRA</v>
      </c>
      <c r="G7105" t="s">
        <v>8615</v>
      </c>
      <c r="H7105" s="62">
        <v>8381863000168</v>
      </c>
      <c r="I7105" t="s">
        <v>869</v>
      </c>
      <c r="J7105">
        <v>5600</v>
      </c>
      <c r="K7105">
        <v>205.52</v>
      </c>
    </row>
    <row r="7106" spans="1:11" x14ac:dyDescent="0.25">
      <c r="A7106" t="s">
        <v>6045</v>
      </c>
      <c r="B7106" t="str">
        <f>C7106&amp;"-"&amp;COUNTIF(C$2:C7106,C7106)</f>
        <v>78819-3</v>
      </c>
      <c r="C7106">
        <v>78819</v>
      </c>
      <c r="D7106" s="57">
        <v>45376</v>
      </c>
      <c r="E7106" s="84" t="str">
        <f>F7106&amp;"-"&amp;COUNTIF($F$2:F7106,F7106)</f>
        <v>FIBRA-16</v>
      </c>
      <c r="F7106" s="84" t="str">
        <f t="shared" si="224"/>
        <v>FIBRA</v>
      </c>
      <c r="G7106" t="s">
        <v>8615</v>
      </c>
      <c r="H7106" s="62">
        <v>8381863000168</v>
      </c>
      <c r="I7106" t="s">
        <v>869</v>
      </c>
      <c r="J7106">
        <v>200</v>
      </c>
      <c r="K7106">
        <v>51.96</v>
      </c>
    </row>
    <row r="7107" spans="1:11" x14ac:dyDescent="0.25">
      <c r="A7107" t="s">
        <v>6045</v>
      </c>
      <c r="B7107" t="str">
        <f>C7107&amp;"-"&amp;COUNTIF(C$2:C7107,C7107)</f>
        <v>78819-4</v>
      </c>
      <c r="C7107">
        <v>78819</v>
      </c>
      <c r="D7107" s="57">
        <v>45376</v>
      </c>
      <c r="E7107" s="84" t="str">
        <f>F7107&amp;"-"&amp;COUNTIF($F$2:F7107,F7107)</f>
        <v>FIBRA-17</v>
      </c>
      <c r="F7107" s="84" t="str">
        <f t="shared" ref="F7107:F7170" si="225">LEFT(G7107,SEARCH(" ",G7107)-1)</f>
        <v>FIBRA</v>
      </c>
      <c r="G7107" t="s">
        <v>8615</v>
      </c>
      <c r="H7107" s="62">
        <v>8381863000168</v>
      </c>
      <c r="I7107" t="s">
        <v>869</v>
      </c>
      <c r="J7107">
        <v>5200</v>
      </c>
      <c r="K7107">
        <v>292.24</v>
      </c>
    </row>
    <row r="7108" spans="1:11" x14ac:dyDescent="0.25">
      <c r="A7108" t="s">
        <v>6019</v>
      </c>
      <c r="B7108" t="str">
        <f>C7108&amp;"-"&amp;COUNTIF(C$2:C7108,C7108)</f>
        <v>13325-1</v>
      </c>
      <c r="C7108">
        <v>13325</v>
      </c>
      <c r="D7108" s="57">
        <v>45376</v>
      </c>
      <c r="E7108" s="84" t="str">
        <f>F7108&amp;"-"&amp;COUNTIF($F$2:F7108,F7108)</f>
        <v>SIENA-14</v>
      </c>
      <c r="F7108" s="84" t="str">
        <f t="shared" si="225"/>
        <v>SIENA</v>
      </c>
      <c r="G7108" t="s">
        <v>8619</v>
      </c>
      <c r="H7108" s="62">
        <v>26662248000101</v>
      </c>
      <c r="I7108" t="s">
        <v>5984</v>
      </c>
      <c r="J7108">
        <v>1200</v>
      </c>
      <c r="K7108">
        <v>139200</v>
      </c>
    </row>
    <row r="7109" spans="1:11" x14ac:dyDescent="0.25">
      <c r="A7109" t="s">
        <v>6045</v>
      </c>
      <c r="B7109" t="str">
        <f>C7109&amp;"-"&amp;COUNTIF(C$2:C7109,C7109)</f>
        <v>731566-1</v>
      </c>
      <c r="C7109">
        <v>731566</v>
      </c>
      <c r="D7109" s="57">
        <v>45376</v>
      </c>
      <c r="E7109" s="84" t="str">
        <f>F7109&amp;"-"&amp;COUNTIF($F$2:F7109,F7109)</f>
        <v>TRAMONTINA-1</v>
      </c>
      <c r="F7109" s="84" t="str">
        <f t="shared" si="225"/>
        <v>TRAMONTINA</v>
      </c>
      <c r="G7109" t="s">
        <v>8640</v>
      </c>
      <c r="H7109" s="62">
        <v>88674080000101</v>
      </c>
      <c r="I7109" t="s">
        <v>869</v>
      </c>
      <c r="J7109">
        <v>11</v>
      </c>
      <c r="K7109">
        <v>18810.21</v>
      </c>
    </row>
    <row r="7110" spans="1:11" x14ac:dyDescent="0.25">
      <c r="A7110" t="s">
        <v>6045</v>
      </c>
      <c r="B7110" t="str">
        <f>C7110&amp;"-"&amp;COUNTIF(C$2:C7110,C7110)</f>
        <v>731566-2</v>
      </c>
      <c r="C7110">
        <v>731566</v>
      </c>
      <c r="D7110" s="57">
        <v>45376</v>
      </c>
      <c r="E7110" s="84" t="str">
        <f>F7110&amp;"-"&amp;COUNTIF($F$2:F7110,F7110)</f>
        <v>TRAMONTINA-2</v>
      </c>
      <c r="F7110" s="84" t="str">
        <f t="shared" si="225"/>
        <v>TRAMONTINA</v>
      </c>
      <c r="G7110" t="s">
        <v>8640</v>
      </c>
      <c r="H7110" s="62">
        <v>88674080000101</v>
      </c>
      <c r="I7110" t="s">
        <v>869</v>
      </c>
      <c r="J7110">
        <v>59</v>
      </c>
      <c r="K7110">
        <v>100891.18</v>
      </c>
    </row>
    <row r="7111" spans="1:11" x14ac:dyDescent="0.25">
      <c r="A7111" t="s">
        <v>6045</v>
      </c>
      <c r="B7111" t="str">
        <f>C7111&amp;"-"&amp;COUNTIF(C$2:C7111,C7111)</f>
        <v>731566-3</v>
      </c>
      <c r="C7111">
        <v>731566</v>
      </c>
      <c r="D7111" s="57">
        <v>45376</v>
      </c>
      <c r="E7111" s="84" t="str">
        <f>F7111&amp;"-"&amp;COUNTIF($F$2:F7111,F7111)</f>
        <v>TRAMONTINA-3</v>
      </c>
      <c r="F7111" s="84" t="str">
        <f t="shared" si="225"/>
        <v>TRAMONTINA</v>
      </c>
      <c r="G7111" t="s">
        <v>8640</v>
      </c>
      <c r="H7111" s="62">
        <v>88674080000101</v>
      </c>
      <c r="I7111" t="s">
        <v>869</v>
      </c>
      <c r="J7111">
        <v>4</v>
      </c>
      <c r="K7111">
        <v>6840.08</v>
      </c>
    </row>
    <row r="7112" spans="1:11" x14ac:dyDescent="0.25">
      <c r="A7112" t="s">
        <v>5989</v>
      </c>
      <c r="B7112" t="str">
        <f>C7112&amp;"-"&amp;COUNTIF(C$2:C7112,C7112)</f>
        <v>35657-1</v>
      </c>
      <c r="C7112">
        <v>35657</v>
      </c>
      <c r="D7112" s="57">
        <v>45376</v>
      </c>
      <c r="E7112" s="84" t="str">
        <f>F7112&amp;"-"&amp;COUNTIF($F$2:F7112,F7112)</f>
        <v>WK-401</v>
      </c>
      <c r="F7112" s="84" t="str">
        <f t="shared" si="225"/>
        <v>WK</v>
      </c>
      <c r="G7112" t="s">
        <v>8586</v>
      </c>
      <c r="H7112" s="62">
        <v>97434047000103</v>
      </c>
      <c r="I7112" t="s">
        <v>5984</v>
      </c>
      <c r="J7112">
        <v>144</v>
      </c>
      <c r="K7112">
        <v>19728</v>
      </c>
    </row>
    <row r="7113" spans="1:11" x14ac:dyDescent="0.25">
      <c r="A7113" t="s">
        <v>5990</v>
      </c>
      <c r="B7113" t="str">
        <f>C7113&amp;"-"&amp;COUNTIF(C$2:C7113,C7113)</f>
        <v>35657-2</v>
      </c>
      <c r="C7113">
        <v>35657</v>
      </c>
      <c r="D7113" s="57">
        <v>45376</v>
      </c>
      <c r="E7113" s="84" t="str">
        <f>F7113&amp;"-"&amp;COUNTIF($F$2:F7113,F7113)</f>
        <v>WK-402</v>
      </c>
      <c r="F7113" s="84" t="str">
        <f t="shared" si="225"/>
        <v>WK</v>
      </c>
      <c r="G7113" t="s">
        <v>8586</v>
      </c>
      <c r="H7113" s="62">
        <v>97434047000103</v>
      </c>
      <c r="I7113" t="s">
        <v>5984</v>
      </c>
      <c r="J7113">
        <v>30</v>
      </c>
      <c r="K7113">
        <v>7017</v>
      </c>
    </row>
    <row r="7114" spans="1:11" x14ac:dyDescent="0.25">
      <c r="A7114" t="s">
        <v>5990</v>
      </c>
      <c r="B7114" t="str">
        <f>C7114&amp;"-"&amp;COUNTIF(C$2:C7114,C7114)</f>
        <v>35657-3</v>
      </c>
      <c r="C7114">
        <v>35657</v>
      </c>
      <c r="D7114" s="57">
        <v>45376</v>
      </c>
      <c r="E7114" s="84" t="str">
        <f>F7114&amp;"-"&amp;COUNTIF($F$2:F7114,F7114)</f>
        <v>WK-403</v>
      </c>
      <c r="F7114" s="84" t="str">
        <f t="shared" si="225"/>
        <v>WK</v>
      </c>
      <c r="G7114" t="s">
        <v>8586</v>
      </c>
      <c r="H7114" s="62">
        <v>97434047000103</v>
      </c>
      <c r="I7114" t="s">
        <v>5984</v>
      </c>
      <c r="J7114">
        <v>6</v>
      </c>
      <c r="K7114">
        <v>2490</v>
      </c>
    </row>
    <row r="7115" spans="1:11" x14ac:dyDescent="0.25">
      <c r="A7115" t="s">
        <v>5987</v>
      </c>
      <c r="B7115" t="str">
        <f>C7115&amp;"-"&amp;COUNTIF(C$2:C7115,C7115)</f>
        <v>35657-4</v>
      </c>
      <c r="C7115">
        <v>35657</v>
      </c>
      <c r="D7115" s="57">
        <v>45376</v>
      </c>
      <c r="E7115" s="84" t="str">
        <f>F7115&amp;"-"&amp;COUNTIF($F$2:F7115,F7115)</f>
        <v>WK-404</v>
      </c>
      <c r="F7115" s="84" t="str">
        <f t="shared" si="225"/>
        <v>WK</v>
      </c>
      <c r="G7115" t="s">
        <v>8586</v>
      </c>
      <c r="H7115" s="62">
        <v>97434047000103</v>
      </c>
      <c r="I7115" t="s">
        <v>5984</v>
      </c>
      <c r="J7115">
        <v>12</v>
      </c>
      <c r="K7115">
        <v>683.04</v>
      </c>
    </row>
    <row r="7116" spans="1:11" x14ac:dyDescent="0.25">
      <c r="A7116" t="s">
        <v>5987</v>
      </c>
      <c r="B7116" t="str">
        <f>C7116&amp;"-"&amp;COUNTIF(C$2:C7116,C7116)</f>
        <v>35657-5</v>
      </c>
      <c r="C7116">
        <v>35657</v>
      </c>
      <c r="D7116" s="57">
        <v>45376</v>
      </c>
      <c r="E7116" s="84" t="str">
        <f>F7116&amp;"-"&amp;COUNTIF($F$2:F7116,F7116)</f>
        <v>WK-405</v>
      </c>
      <c r="F7116" s="84" t="str">
        <f t="shared" si="225"/>
        <v>WK</v>
      </c>
      <c r="G7116" t="s">
        <v>8586</v>
      </c>
      <c r="H7116" s="62">
        <v>97434047000103</v>
      </c>
      <c r="I7116" t="s">
        <v>5984</v>
      </c>
      <c r="J7116">
        <v>24</v>
      </c>
      <c r="K7116">
        <v>2072.88</v>
      </c>
    </row>
    <row r="7117" spans="1:11" x14ac:dyDescent="0.25">
      <c r="A7117" t="s">
        <v>5983</v>
      </c>
      <c r="B7117" t="str">
        <f>C7117&amp;"-"&amp;COUNTIF(C$2:C7117,C7117)</f>
        <v>35657-6</v>
      </c>
      <c r="C7117">
        <v>35657</v>
      </c>
      <c r="D7117" s="57">
        <v>45376</v>
      </c>
      <c r="E7117" s="84" t="str">
        <f>F7117&amp;"-"&amp;COUNTIF($F$2:F7117,F7117)</f>
        <v>WK-406</v>
      </c>
      <c r="F7117" s="84" t="str">
        <f t="shared" si="225"/>
        <v>WK</v>
      </c>
      <c r="G7117" t="s">
        <v>8586</v>
      </c>
      <c r="H7117" s="62">
        <v>97434047000103</v>
      </c>
      <c r="I7117" t="s">
        <v>5984</v>
      </c>
      <c r="J7117">
        <v>18</v>
      </c>
      <c r="K7117">
        <v>1400.58</v>
      </c>
    </row>
    <row r="7118" spans="1:11" x14ac:dyDescent="0.25">
      <c r="A7118" t="s">
        <v>5983</v>
      </c>
      <c r="B7118" t="str">
        <f>C7118&amp;"-"&amp;COUNTIF(C$2:C7118,C7118)</f>
        <v>35657-7</v>
      </c>
      <c r="C7118">
        <v>35657</v>
      </c>
      <c r="D7118" s="57">
        <v>45376</v>
      </c>
      <c r="E7118" s="84" t="str">
        <f>F7118&amp;"-"&amp;COUNTIF($F$2:F7118,F7118)</f>
        <v>WK-407</v>
      </c>
      <c r="F7118" s="84" t="str">
        <f t="shared" si="225"/>
        <v>WK</v>
      </c>
      <c r="G7118" t="s">
        <v>8586</v>
      </c>
      <c r="H7118" s="62">
        <v>97434047000103</v>
      </c>
      <c r="I7118" t="s">
        <v>5984</v>
      </c>
      <c r="J7118">
        <v>120</v>
      </c>
      <c r="K7118">
        <v>5520</v>
      </c>
    </row>
    <row r="7119" spans="1:11" x14ac:dyDescent="0.25">
      <c r="A7119" t="s">
        <v>5989</v>
      </c>
      <c r="B7119" t="str">
        <f>C7119&amp;"-"&amp;COUNTIF(C$2:C7119,C7119)</f>
        <v>35657-8</v>
      </c>
      <c r="C7119">
        <v>35657</v>
      </c>
      <c r="D7119" s="57">
        <v>45376</v>
      </c>
      <c r="E7119" s="84" t="str">
        <f>F7119&amp;"-"&amp;COUNTIF($F$2:F7119,F7119)</f>
        <v>WK-408</v>
      </c>
      <c r="F7119" s="84" t="str">
        <f t="shared" si="225"/>
        <v>WK</v>
      </c>
      <c r="G7119" t="s">
        <v>8586</v>
      </c>
      <c r="H7119" s="62">
        <v>97434047000103</v>
      </c>
      <c r="I7119" t="s">
        <v>5984</v>
      </c>
      <c r="J7119">
        <v>30</v>
      </c>
      <c r="K7119">
        <v>7552.5</v>
      </c>
    </row>
    <row r="7120" spans="1:11" x14ac:dyDescent="0.25">
      <c r="A7120" t="s">
        <v>5983</v>
      </c>
      <c r="B7120" t="str">
        <f>C7120&amp;"-"&amp;COUNTIF(C$2:C7120,C7120)</f>
        <v>35657-9</v>
      </c>
      <c r="C7120">
        <v>35657</v>
      </c>
      <c r="D7120" s="57">
        <v>45376</v>
      </c>
      <c r="E7120" s="84" t="str">
        <f>F7120&amp;"-"&amp;COUNTIF($F$2:F7120,F7120)</f>
        <v>WK-409</v>
      </c>
      <c r="F7120" s="84" t="str">
        <f t="shared" si="225"/>
        <v>WK</v>
      </c>
      <c r="G7120" t="s">
        <v>8586</v>
      </c>
      <c r="H7120" s="62">
        <v>97434047000103</v>
      </c>
      <c r="I7120" t="s">
        <v>5984</v>
      </c>
      <c r="J7120">
        <v>12</v>
      </c>
      <c r="K7120">
        <v>246.24</v>
      </c>
    </row>
    <row r="7121" spans="1:11" x14ac:dyDescent="0.25">
      <c r="A7121" t="s">
        <v>5983</v>
      </c>
      <c r="B7121" t="str">
        <f>C7121&amp;"-"&amp;COUNTIF(C$2:C7121,C7121)</f>
        <v>35657-10</v>
      </c>
      <c r="C7121">
        <v>35657</v>
      </c>
      <c r="D7121" s="57">
        <v>45376</v>
      </c>
      <c r="E7121" s="84" t="str">
        <f>F7121&amp;"-"&amp;COUNTIF($F$2:F7121,F7121)</f>
        <v>WK-410</v>
      </c>
      <c r="F7121" s="84" t="str">
        <f t="shared" si="225"/>
        <v>WK</v>
      </c>
      <c r="G7121" t="s">
        <v>8586</v>
      </c>
      <c r="H7121" s="62">
        <v>97434047000103</v>
      </c>
      <c r="I7121" t="s">
        <v>5984</v>
      </c>
      <c r="J7121">
        <v>12</v>
      </c>
      <c r="K7121">
        <v>330.6</v>
      </c>
    </row>
    <row r="7122" spans="1:11" x14ac:dyDescent="0.25">
      <c r="A7122" t="s">
        <v>5978</v>
      </c>
      <c r="B7122" t="str">
        <f>C7122&amp;"-"&amp;COUNTIF(C$2:C7122,C7122)</f>
        <v>122015-1</v>
      </c>
      <c r="C7122">
        <v>122015</v>
      </c>
      <c r="D7122" s="57">
        <v>45377</v>
      </c>
      <c r="E7122" s="84" t="str">
        <f>F7122&amp;"-"&amp;COUNTIF($F$2:F7122,F7122)</f>
        <v>POLEODUTO-333</v>
      </c>
      <c r="F7122" s="84" t="str">
        <f t="shared" si="225"/>
        <v>POLEODUTO</v>
      </c>
      <c r="G7122" t="s">
        <v>8592</v>
      </c>
      <c r="H7122" s="62">
        <v>72797913000191</v>
      </c>
      <c r="I7122" t="s">
        <v>4726</v>
      </c>
      <c r="J7122">
        <v>288</v>
      </c>
      <c r="K7122">
        <v>78117.119999999995</v>
      </c>
    </row>
    <row r="7123" spans="1:11" x14ac:dyDescent="0.25">
      <c r="A7123" t="s">
        <v>5978</v>
      </c>
      <c r="B7123" t="str">
        <f>C7123&amp;"-"&amp;COUNTIF(C$2:C7123,C7123)</f>
        <v>122016-1</v>
      </c>
      <c r="C7123">
        <v>122016</v>
      </c>
      <c r="D7123" s="57">
        <v>45377</v>
      </c>
      <c r="E7123" s="84" t="str">
        <f>F7123&amp;"-"&amp;COUNTIF($F$2:F7123,F7123)</f>
        <v>POLEODUTO-334</v>
      </c>
      <c r="F7123" s="84" t="str">
        <f t="shared" si="225"/>
        <v>POLEODUTO</v>
      </c>
      <c r="G7123" t="s">
        <v>8592</v>
      </c>
      <c r="H7123" s="62">
        <v>72797913000191</v>
      </c>
      <c r="I7123" t="s">
        <v>4726</v>
      </c>
      <c r="J7123">
        <v>2520</v>
      </c>
      <c r="K7123">
        <v>683524.8</v>
      </c>
    </row>
    <row r="7124" spans="1:11" x14ac:dyDescent="0.25">
      <c r="A7124" t="s">
        <v>6089</v>
      </c>
      <c r="B7124" t="str">
        <f>C7124&amp;"-"&amp;COUNTIF(C$2:C7124,C7124)</f>
        <v>448606-1</v>
      </c>
      <c r="C7124">
        <v>448606</v>
      </c>
      <c r="D7124" s="57">
        <v>45378</v>
      </c>
      <c r="E7124" s="84" t="str">
        <f>F7124&amp;"-"&amp;COUNTIF($F$2:F7124,F7124)</f>
        <v>COMERCIAL-1</v>
      </c>
      <c r="F7124" s="84" t="str">
        <f t="shared" si="225"/>
        <v>COMERCIAL</v>
      </c>
      <c r="G7124" t="s">
        <v>8641</v>
      </c>
      <c r="H7124" s="62">
        <v>57158057000130</v>
      </c>
      <c r="I7124" t="s">
        <v>869</v>
      </c>
      <c r="J7124">
        <v>20875</v>
      </c>
      <c r="K7124">
        <v>33400</v>
      </c>
    </row>
    <row r="7125" spans="1:11" x14ac:dyDescent="0.25">
      <c r="A7125" t="s">
        <v>6057</v>
      </c>
      <c r="B7125" t="str">
        <f>C7125&amp;"-"&amp;COUNTIF(C$2:C7125,C7125)</f>
        <v>35780-1</v>
      </c>
      <c r="C7125">
        <v>35780</v>
      </c>
      <c r="D7125" s="57">
        <v>45378</v>
      </c>
      <c r="E7125" s="84" t="str">
        <f>F7125&amp;"-"&amp;COUNTIF($F$2:F7125,F7125)</f>
        <v>WK-411</v>
      </c>
      <c r="F7125" s="84" t="str">
        <f t="shared" si="225"/>
        <v>WK</v>
      </c>
      <c r="G7125" t="s">
        <v>8586</v>
      </c>
      <c r="H7125" s="62">
        <v>97434047000103</v>
      </c>
      <c r="I7125" t="s">
        <v>4726</v>
      </c>
      <c r="J7125">
        <v>1402.5</v>
      </c>
      <c r="K7125">
        <v>237793.88</v>
      </c>
    </row>
    <row r="7126" spans="1:11" x14ac:dyDescent="0.25">
      <c r="A7126" t="s">
        <v>5992</v>
      </c>
      <c r="B7126" t="str">
        <f>C7126&amp;"-"&amp;COUNTIF(C$2:C7126,C7126)</f>
        <v>252225-1</v>
      </c>
      <c r="C7126">
        <v>252225</v>
      </c>
      <c r="D7126" s="57">
        <v>45379</v>
      </c>
      <c r="E7126" s="84" t="str">
        <f>F7126&amp;"-"&amp;COUNTIF($F$2:F7126,F7126)</f>
        <v>ACO-23</v>
      </c>
      <c r="F7126" s="84" t="str">
        <f t="shared" si="225"/>
        <v>ACO</v>
      </c>
      <c r="G7126" t="s">
        <v>8591</v>
      </c>
      <c r="H7126" s="62">
        <v>33150053000733</v>
      </c>
      <c r="I7126" t="s">
        <v>5984</v>
      </c>
      <c r="J7126">
        <v>18</v>
      </c>
      <c r="K7126">
        <v>44560.44</v>
      </c>
    </row>
    <row r="7127" spans="1:11" x14ac:dyDescent="0.25">
      <c r="A7127" t="s">
        <v>6030</v>
      </c>
      <c r="B7127" t="str">
        <f>C7127&amp;"-"&amp;COUNTIF(C$2:C7127,C7127)</f>
        <v>196728-1</v>
      </c>
      <c r="C7127">
        <v>196728</v>
      </c>
      <c r="D7127" s="57">
        <v>45379</v>
      </c>
      <c r="E7127" s="84" t="str">
        <f>F7127&amp;"-"&amp;COUNTIF($F$2:F7127,F7127)</f>
        <v>HILTI-3</v>
      </c>
      <c r="F7127" s="84" t="str">
        <f t="shared" si="225"/>
        <v>HILTI</v>
      </c>
      <c r="G7127" t="s">
        <v>8628</v>
      </c>
      <c r="H7127" s="62">
        <v>65000655001691</v>
      </c>
      <c r="I7127" t="s">
        <v>6070</v>
      </c>
      <c r="J7127">
        <v>30</v>
      </c>
      <c r="K7127">
        <v>209790</v>
      </c>
    </row>
    <row r="7128" spans="1:11" x14ac:dyDescent="0.25">
      <c r="A7128" t="s">
        <v>6032</v>
      </c>
      <c r="B7128" t="str">
        <f>C7128&amp;"-"&amp;COUNTIF(C$2:C7128,C7128)</f>
        <v>2606-1</v>
      </c>
      <c r="C7128">
        <v>2606</v>
      </c>
      <c r="D7128" s="57">
        <v>45379</v>
      </c>
      <c r="E7128" s="84" t="str">
        <f>F7128&amp;"-"&amp;COUNTIF($F$2:F7128,F7128)</f>
        <v>YOFC-4</v>
      </c>
      <c r="F7128" s="84" t="str">
        <f t="shared" si="225"/>
        <v>YOFC</v>
      </c>
      <c r="G7128" t="s">
        <v>8607</v>
      </c>
      <c r="H7128" s="62">
        <v>1209357000228</v>
      </c>
      <c r="I7128" t="s">
        <v>5984</v>
      </c>
      <c r="J7128">
        <v>8951</v>
      </c>
      <c r="K7128">
        <v>250628</v>
      </c>
    </row>
    <row r="7129" spans="1:11" x14ac:dyDescent="0.25">
      <c r="A7129" t="s">
        <v>6032</v>
      </c>
      <c r="B7129" t="str">
        <f>C7129&amp;"-"&amp;COUNTIF(C$2:C7129,C7129)</f>
        <v>2606-2</v>
      </c>
      <c r="C7129">
        <v>2606</v>
      </c>
      <c r="D7129" s="57">
        <v>45379</v>
      </c>
      <c r="E7129" s="84" t="str">
        <f>F7129&amp;"-"&amp;COUNTIF($F$2:F7129,F7129)</f>
        <v>YOFC-5</v>
      </c>
      <c r="F7129" s="84" t="str">
        <f t="shared" si="225"/>
        <v>YOFC</v>
      </c>
      <c r="G7129" t="s">
        <v>8607</v>
      </c>
      <c r="H7129" s="62">
        <v>1209357000228</v>
      </c>
      <c r="I7129" t="s">
        <v>5984</v>
      </c>
      <c r="J7129">
        <v>3160</v>
      </c>
      <c r="K7129">
        <v>24016</v>
      </c>
    </row>
    <row r="7130" spans="1:11" x14ac:dyDescent="0.25">
      <c r="A7130" t="s">
        <v>6032</v>
      </c>
      <c r="B7130" t="str">
        <f>C7130&amp;"-"&amp;COUNTIF(C$2:C7130,C7130)</f>
        <v>2606-3</v>
      </c>
      <c r="C7130">
        <v>2606</v>
      </c>
      <c r="D7130" s="57">
        <v>45379</v>
      </c>
      <c r="E7130" s="84" t="str">
        <f>F7130&amp;"-"&amp;COUNTIF($F$2:F7130,F7130)</f>
        <v>YOFC-6</v>
      </c>
      <c r="F7130" s="84" t="str">
        <f t="shared" si="225"/>
        <v>YOFC</v>
      </c>
      <c r="G7130" t="s">
        <v>8607</v>
      </c>
      <c r="H7130" s="62">
        <v>1209357000228</v>
      </c>
      <c r="I7130" t="s">
        <v>5984</v>
      </c>
      <c r="J7130">
        <v>136</v>
      </c>
      <c r="K7130">
        <v>10200</v>
      </c>
    </row>
    <row r="7131" spans="1:11" x14ac:dyDescent="0.25">
      <c r="A7131" t="s">
        <v>5991</v>
      </c>
      <c r="B7131" t="str">
        <f>C7131&amp;"-"&amp;COUNTIF(C$2:C7131,C7131)</f>
        <v>710491-1</v>
      </c>
      <c r="C7131">
        <v>710491</v>
      </c>
      <c r="D7131" s="57">
        <v>45381</v>
      </c>
      <c r="E7131" s="84" t="str">
        <f>F7131&amp;"-"&amp;COUNTIF($F$2:F7131,F7131)</f>
        <v>ACOTUBO-110</v>
      </c>
      <c r="F7131" s="84" t="str">
        <f t="shared" si="225"/>
        <v>ACOTUBO</v>
      </c>
      <c r="G7131" t="s">
        <v>8587</v>
      </c>
      <c r="H7131" s="62">
        <v>43919968000129</v>
      </c>
      <c r="I7131" t="s">
        <v>5984</v>
      </c>
      <c r="J7131">
        <v>204.85</v>
      </c>
      <c r="K7131">
        <v>33751.089999999997</v>
      </c>
    </row>
    <row r="7132" spans="1:11" x14ac:dyDescent="0.25">
      <c r="A7132" t="s">
        <v>5991</v>
      </c>
      <c r="B7132" t="str">
        <f>C7132&amp;"-"&amp;COUNTIF(C$2:C7132,C7132)</f>
        <v>710491-2</v>
      </c>
      <c r="C7132">
        <v>710491</v>
      </c>
      <c r="D7132" s="57">
        <v>45381</v>
      </c>
      <c r="E7132" s="84" t="str">
        <f>F7132&amp;"-"&amp;COUNTIF($F$2:F7132,F7132)</f>
        <v>ACOTUBO-111</v>
      </c>
      <c r="F7132" s="84" t="str">
        <f t="shared" si="225"/>
        <v>ACOTUBO</v>
      </c>
      <c r="G7132" t="s">
        <v>8587</v>
      </c>
      <c r="H7132" s="62">
        <v>43919968000129</v>
      </c>
      <c r="I7132" t="s">
        <v>5984</v>
      </c>
      <c r="J7132">
        <v>49.8</v>
      </c>
      <c r="K7132">
        <v>11077.51</v>
      </c>
    </row>
    <row r="7133" spans="1:11" x14ac:dyDescent="0.25">
      <c r="A7133" t="s">
        <v>5991</v>
      </c>
      <c r="B7133" t="str">
        <f>C7133&amp;"-"&amp;COUNTIF(C$2:C7133,C7133)</f>
        <v>710491-3</v>
      </c>
      <c r="C7133">
        <v>710491</v>
      </c>
      <c r="D7133" s="57">
        <v>45381</v>
      </c>
      <c r="E7133" s="84" t="str">
        <f>F7133&amp;"-"&amp;COUNTIF($F$2:F7133,F7133)</f>
        <v>ACOTUBO-112</v>
      </c>
      <c r="F7133" s="84" t="str">
        <f t="shared" si="225"/>
        <v>ACOTUBO</v>
      </c>
      <c r="G7133" t="s">
        <v>8587</v>
      </c>
      <c r="H7133" s="62">
        <v>43919968000129</v>
      </c>
      <c r="I7133" t="s">
        <v>5984</v>
      </c>
      <c r="J7133">
        <v>6.8</v>
      </c>
      <c r="K7133">
        <v>2792.49</v>
      </c>
    </row>
    <row r="7134" spans="1:11" x14ac:dyDescent="0.25">
      <c r="A7134" t="s">
        <v>6026</v>
      </c>
      <c r="B7134" t="str">
        <f>C7134&amp;"-"&amp;COUNTIF(C$2:C7134,C7134)</f>
        <v>16304-1</v>
      </c>
      <c r="C7134">
        <v>16304</v>
      </c>
      <c r="D7134" s="57">
        <v>45384</v>
      </c>
      <c r="E7134" s="84" t="str">
        <f>F7134&amp;"-"&amp;COUNTIF($F$2:F7134,F7134)</f>
        <v>MSM-29</v>
      </c>
      <c r="F7134" s="84" t="str">
        <f t="shared" si="225"/>
        <v>MSM</v>
      </c>
      <c r="G7134" t="s">
        <v>8625</v>
      </c>
      <c r="H7134" s="62">
        <v>18289917000113</v>
      </c>
      <c r="I7134" t="s">
        <v>869</v>
      </c>
      <c r="J7134">
        <v>6</v>
      </c>
      <c r="K7134">
        <v>987.84</v>
      </c>
    </row>
    <row r="7135" spans="1:11" x14ac:dyDescent="0.25">
      <c r="A7135" t="s">
        <v>6026</v>
      </c>
      <c r="B7135" t="str">
        <f>C7135&amp;"-"&amp;COUNTIF(C$2:C7135,C7135)</f>
        <v>16304-2</v>
      </c>
      <c r="C7135">
        <v>16304</v>
      </c>
      <c r="D7135" s="57">
        <v>45384</v>
      </c>
      <c r="E7135" s="84" t="str">
        <f>F7135&amp;"-"&amp;COUNTIF($F$2:F7135,F7135)</f>
        <v>MSM-30</v>
      </c>
      <c r="F7135" s="84" t="str">
        <f t="shared" si="225"/>
        <v>MSM</v>
      </c>
      <c r="G7135" t="s">
        <v>8625</v>
      </c>
      <c r="H7135" s="62">
        <v>18289917000113</v>
      </c>
      <c r="I7135" t="s">
        <v>869</v>
      </c>
      <c r="J7135">
        <v>102</v>
      </c>
      <c r="K7135">
        <v>8666.5300000000007</v>
      </c>
    </row>
    <row r="7136" spans="1:11" x14ac:dyDescent="0.25">
      <c r="A7136" t="s">
        <v>6026</v>
      </c>
      <c r="B7136" t="str">
        <f>C7136&amp;"-"&amp;COUNTIF(C$2:C7136,C7136)</f>
        <v>16304-3</v>
      </c>
      <c r="C7136">
        <v>16304</v>
      </c>
      <c r="D7136" s="57">
        <v>45384</v>
      </c>
      <c r="E7136" s="84" t="str">
        <f>F7136&amp;"-"&amp;COUNTIF($F$2:F7136,F7136)</f>
        <v>MSM-31</v>
      </c>
      <c r="F7136" s="84" t="str">
        <f t="shared" si="225"/>
        <v>MSM</v>
      </c>
      <c r="G7136" t="s">
        <v>8625</v>
      </c>
      <c r="H7136" s="62">
        <v>18289917000113</v>
      </c>
      <c r="I7136" t="s">
        <v>869</v>
      </c>
      <c r="J7136">
        <v>6</v>
      </c>
      <c r="K7136">
        <v>930.8</v>
      </c>
    </row>
    <row r="7137" spans="1:11" x14ac:dyDescent="0.25">
      <c r="A7137" t="s">
        <v>6026</v>
      </c>
      <c r="B7137" t="str">
        <f>C7137&amp;"-"&amp;COUNTIF(C$2:C7137,C7137)</f>
        <v>16304-4</v>
      </c>
      <c r="C7137">
        <v>16304</v>
      </c>
      <c r="D7137" s="57">
        <v>45384</v>
      </c>
      <c r="E7137" s="84" t="str">
        <f>F7137&amp;"-"&amp;COUNTIF($F$2:F7137,F7137)</f>
        <v>MSM-32</v>
      </c>
      <c r="F7137" s="84" t="str">
        <f t="shared" si="225"/>
        <v>MSM</v>
      </c>
      <c r="G7137" t="s">
        <v>8625</v>
      </c>
      <c r="H7137" s="62">
        <v>18289917000113</v>
      </c>
      <c r="I7137" t="s">
        <v>869</v>
      </c>
      <c r="J7137">
        <v>3</v>
      </c>
      <c r="K7137">
        <v>371.32</v>
      </c>
    </row>
    <row r="7138" spans="1:11" x14ac:dyDescent="0.25">
      <c r="A7138" t="s">
        <v>6026</v>
      </c>
      <c r="B7138" t="str">
        <f>C7138&amp;"-"&amp;COUNTIF(C$2:C7138,C7138)</f>
        <v>16304-5</v>
      </c>
      <c r="C7138">
        <v>16304</v>
      </c>
      <c r="D7138" s="57">
        <v>45384</v>
      </c>
      <c r="E7138" s="84" t="str">
        <f>F7138&amp;"-"&amp;COUNTIF($F$2:F7138,F7138)</f>
        <v>MSM-33</v>
      </c>
      <c r="F7138" s="84" t="str">
        <f t="shared" si="225"/>
        <v>MSM</v>
      </c>
      <c r="G7138" t="s">
        <v>8625</v>
      </c>
      <c r="H7138" s="62">
        <v>18289917000113</v>
      </c>
      <c r="I7138" t="s">
        <v>869</v>
      </c>
      <c r="J7138">
        <v>14</v>
      </c>
      <c r="K7138">
        <v>2009.98</v>
      </c>
    </row>
    <row r="7139" spans="1:11" x14ac:dyDescent="0.25">
      <c r="A7139" t="s">
        <v>6026</v>
      </c>
      <c r="B7139" t="str">
        <f>C7139&amp;"-"&amp;COUNTIF(C$2:C7139,C7139)</f>
        <v>16304-6</v>
      </c>
      <c r="C7139">
        <v>16304</v>
      </c>
      <c r="D7139" s="57">
        <v>45384</v>
      </c>
      <c r="E7139" s="84" t="str">
        <f>F7139&amp;"-"&amp;COUNTIF($F$2:F7139,F7139)</f>
        <v>MSM-34</v>
      </c>
      <c r="F7139" s="84" t="str">
        <f t="shared" si="225"/>
        <v>MSM</v>
      </c>
      <c r="G7139" t="s">
        <v>8625</v>
      </c>
      <c r="H7139" s="62">
        <v>18289917000113</v>
      </c>
      <c r="I7139" t="s">
        <v>869</v>
      </c>
      <c r="J7139">
        <v>6</v>
      </c>
      <c r="K7139">
        <v>1058.4000000000001</v>
      </c>
    </row>
    <row r="7140" spans="1:11" x14ac:dyDescent="0.25">
      <c r="A7140" t="s">
        <v>6026</v>
      </c>
      <c r="B7140" t="str">
        <f>C7140&amp;"-"&amp;COUNTIF(C$2:C7140,C7140)</f>
        <v>16304-7</v>
      </c>
      <c r="C7140">
        <v>16304</v>
      </c>
      <c r="D7140" s="57">
        <v>45384</v>
      </c>
      <c r="E7140" s="84" t="str">
        <f>F7140&amp;"-"&amp;COUNTIF($F$2:F7140,F7140)</f>
        <v>MSM-35</v>
      </c>
      <c r="F7140" s="84" t="str">
        <f t="shared" si="225"/>
        <v>MSM</v>
      </c>
      <c r="G7140" t="s">
        <v>8625</v>
      </c>
      <c r="H7140" s="62">
        <v>18289917000113</v>
      </c>
      <c r="I7140" t="s">
        <v>869</v>
      </c>
      <c r="J7140">
        <v>7</v>
      </c>
      <c r="K7140">
        <v>1553.79</v>
      </c>
    </row>
    <row r="7141" spans="1:11" x14ac:dyDescent="0.25">
      <c r="A7141" t="s">
        <v>6018</v>
      </c>
      <c r="B7141" t="str">
        <f>C7141&amp;"-"&amp;COUNTIF(C$2:C7141,C7141)</f>
        <v>16305-1</v>
      </c>
      <c r="C7141">
        <v>16305</v>
      </c>
      <c r="D7141" s="57">
        <v>45385</v>
      </c>
      <c r="E7141" s="84" t="str">
        <f>F7141&amp;"-"&amp;COUNTIF($F$2:F7141,F7141)</f>
        <v>MSM-36</v>
      </c>
      <c r="F7141" s="84" t="str">
        <f t="shared" si="225"/>
        <v>MSM</v>
      </c>
      <c r="G7141" t="s">
        <v>8625</v>
      </c>
      <c r="H7141" s="62">
        <v>18289917000113</v>
      </c>
      <c r="I7141" t="s">
        <v>869</v>
      </c>
      <c r="J7141">
        <v>801</v>
      </c>
      <c r="K7141">
        <v>2222.13</v>
      </c>
    </row>
    <row r="7142" spans="1:11" x14ac:dyDescent="0.25">
      <c r="A7142" t="s">
        <v>6027</v>
      </c>
      <c r="B7142" t="str">
        <f>C7142&amp;"-"&amp;COUNTIF(C$2:C7142,C7142)</f>
        <v>16305-2</v>
      </c>
      <c r="C7142">
        <v>16305</v>
      </c>
      <c r="D7142" s="57">
        <v>45385</v>
      </c>
      <c r="E7142" s="84" t="str">
        <f>F7142&amp;"-"&amp;COUNTIF($F$2:F7142,F7142)</f>
        <v>MSM-37</v>
      </c>
      <c r="F7142" s="84" t="str">
        <f t="shared" si="225"/>
        <v>MSM</v>
      </c>
      <c r="G7142" t="s">
        <v>8625</v>
      </c>
      <c r="H7142" s="62">
        <v>18289917000113</v>
      </c>
      <c r="I7142" t="s">
        <v>869</v>
      </c>
      <c r="J7142">
        <v>1136</v>
      </c>
      <c r="K7142">
        <v>3151.49</v>
      </c>
    </row>
    <row r="7143" spans="1:11" x14ac:dyDescent="0.25">
      <c r="A7143" t="s">
        <v>6030</v>
      </c>
      <c r="B7143" t="str">
        <f>C7143&amp;"-"&amp;COUNTIF(C$2:C7143,C7143)</f>
        <v>16305-3</v>
      </c>
      <c r="C7143">
        <v>16305</v>
      </c>
      <c r="D7143" s="57">
        <v>45385</v>
      </c>
      <c r="E7143" s="84" t="str">
        <f>F7143&amp;"-"&amp;COUNTIF($F$2:F7143,F7143)</f>
        <v>MSM-38</v>
      </c>
      <c r="F7143" s="84" t="str">
        <f t="shared" si="225"/>
        <v>MSM</v>
      </c>
      <c r="G7143" t="s">
        <v>8625</v>
      </c>
      <c r="H7143" s="62">
        <v>18289917000113</v>
      </c>
      <c r="I7143" t="s">
        <v>869</v>
      </c>
      <c r="J7143">
        <v>180</v>
      </c>
      <c r="K7143">
        <v>939.35</v>
      </c>
    </row>
    <row r="7144" spans="1:11" x14ac:dyDescent="0.25">
      <c r="A7144" t="s">
        <v>6018</v>
      </c>
      <c r="B7144" t="str">
        <f>C7144&amp;"-"&amp;COUNTIF(C$2:C7144,C7144)</f>
        <v>16305-4</v>
      </c>
      <c r="C7144">
        <v>16305</v>
      </c>
      <c r="D7144" s="57">
        <v>45385</v>
      </c>
      <c r="E7144" s="84" t="str">
        <f>F7144&amp;"-"&amp;COUNTIF($F$2:F7144,F7144)</f>
        <v>MSM-39</v>
      </c>
      <c r="F7144" s="84" t="str">
        <f t="shared" si="225"/>
        <v>MSM</v>
      </c>
      <c r="G7144" t="s">
        <v>8625</v>
      </c>
      <c r="H7144" s="62">
        <v>18289917000113</v>
      </c>
      <c r="I7144" t="s">
        <v>869</v>
      </c>
      <c r="J7144">
        <v>599</v>
      </c>
      <c r="K7144">
        <v>2823.81</v>
      </c>
    </row>
    <row r="7145" spans="1:11" x14ac:dyDescent="0.25">
      <c r="A7145" t="s">
        <v>6030</v>
      </c>
      <c r="B7145" t="str">
        <f>C7145&amp;"-"&amp;COUNTIF(C$2:C7145,C7145)</f>
        <v>16305-5</v>
      </c>
      <c r="C7145">
        <v>16305</v>
      </c>
      <c r="D7145" s="57">
        <v>45385</v>
      </c>
      <c r="E7145" s="84" t="str">
        <f>F7145&amp;"-"&amp;COUNTIF($F$2:F7145,F7145)</f>
        <v>MSM-40</v>
      </c>
      <c r="F7145" s="84" t="str">
        <f t="shared" si="225"/>
        <v>MSM</v>
      </c>
      <c r="G7145" t="s">
        <v>8625</v>
      </c>
      <c r="H7145" s="62">
        <v>18289917000113</v>
      </c>
      <c r="I7145" t="s">
        <v>869</v>
      </c>
      <c r="J7145">
        <v>471</v>
      </c>
      <c r="K7145">
        <v>2357.4499999999998</v>
      </c>
    </row>
    <row r="7146" spans="1:11" x14ac:dyDescent="0.25">
      <c r="A7146" t="s">
        <v>6030</v>
      </c>
      <c r="B7146" t="str">
        <f>C7146&amp;"-"&amp;COUNTIF(C$2:C7146,C7146)</f>
        <v>16305-6</v>
      </c>
      <c r="C7146">
        <v>16305</v>
      </c>
      <c r="D7146" s="57">
        <v>45385</v>
      </c>
      <c r="E7146" s="84" t="str">
        <f>F7146&amp;"-"&amp;COUNTIF($F$2:F7146,F7146)</f>
        <v>MSM-41</v>
      </c>
      <c r="F7146" s="84" t="str">
        <f t="shared" si="225"/>
        <v>MSM</v>
      </c>
      <c r="G7146" t="s">
        <v>8625</v>
      </c>
      <c r="H7146" s="62">
        <v>18289917000113</v>
      </c>
      <c r="I7146" t="s">
        <v>869</v>
      </c>
      <c r="J7146">
        <v>3145</v>
      </c>
      <c r="K7146">
        <v>11775.51</v>
      </c>
    </row>
    <row r="7147" spans="1:11" x14ac:dyDescent="0.25">
      <c r="A7147" t="s">
        <v>6030</v>
      </c>
      <c r="B7147" t="str">
        <f>C7147&amp;"-"&amp;COUNTIF(C$2:C7147,C7147)</f>
        <v>16305-7</v>
      </c>
      <c r="C7147">
        <v>16305</v>
      </c>
      <c r="D7147" s="57">
        <v>45385</v>
      </c>
      <c r="E7147" s="84" t="str">
        <f>F7147&amp;"-"&amp;COUNTIF($F$2:F7147,F7147)</f>
        <v>MSM-42</v>
      </c>
      <c r="F7147" s="84" t="str">
        <f t="shared" si="225"/>
        <v>MSM</v>
      </c>
      <c r="G7147" t="s">
        <v>8625</v>
      </c>
      <c r="H7147" s="62">
        <v>18289917000113</v>
      </c>
      <c r="I7147" t="s">
        <v>869</v>
      </c>
      <c r="J7147">
        <v>145</v>
      </c>
      <c r="K7147">
        <v>630.11</v>
      </c>
    </row>
    <row r="7148" spans="1:11" x14ac:dyDescent="0.25">
      <c r="A7148" t="s">
        <v>6027</v>
      </c>
      <c r="B7148" t="str">
        <f>C7148&amp;"-"&amp;COUNTIF(C$2:C7148,C7148)</f>
        <v>16305-8</v>
      </c>
      <c r="C7148">
        <v>16305</v>
      </c>
      <c r="D7148" s="57">
        <v>45385</v>
      </c>
      <c r="E7148" s="84" t="str">
        <f>F7148&amp;"-"&amp;COUNTIF($F$2:F7148,F7148)</f>
        <v>MSM-43</v>
      </c>
      <c r="F7148" s="84" t="str">
        <f t="shared" si="225"/>
        <v>MSM</v>
      </c>
      <c r="G7148" t="s">
        <v>8625</v>
      </c>
      <c r="H7148" s="62">
        <v>18289917000113</v>
      </c>
      <c r="I7148" t="s">
        <v>869</v>
      </c>
      <c r="J7148">
        <v>801</v>
      </c>
      <c r="K7148">
        <v>1911.35</v>
      </c>
    </row>
    <row r="7149" spans="1:11" x14ac:dyDescent="0.25">
      <c r="A7149" t="s">
        <v>6027</v>
      </c>
      <c r="B7149" t="str">
        <f>C7149&amp;"-"&amp;COUNTIF(C$2:C7149,C7149)</f>
        <v>16305-9</v>
      </c>
      <c r="C7149">
        <v>16305</v>
      </c>
      <c r="D7149" s="57">
        <v>45385</v>
      </c>
      <c r="E7149" s="84" t="str">
        <f>F7149&amp;"-"&amp;COUNTIF($F$2:F7149,F7149)</f>
        <v>MSM-44</v>
      </c>
      <c r="F7149" s="84" t="str">
        <f t="shared" si="225"/>
        <v>MSM</v>
      </c>
      <c r="G7149" t="s">
        <v>8625</v>
      </c>
      <c r="H7149" s="62">
        <v>18289917000113</v>
      </c>
      <c r="I7149" t="s">
        <v>869</v>
      </c>
      <c r="J7149">
        <v>27</v>
      </c>
      <c r="K7149">
        <v>170.24</v>
      </c>
    </row>
    <row r="7150" spans="1:11" x14ac:dyDescent="0.25">
      <c r="A7150" t="s">
        <v>6027</v>
      </c>
      <c r="B7150" t="str">
        <f>C7150&amp;"-"&amp;COUNTIF(C$2:C7150,C7150)</f>
        <v>16305-10</v>
      </c>
      <c r="C7150">
        <v>16305</v>
      </c>
      <c r="D7150" s="57">
        <v>45385</v>
      </c>
      <c r="E7150" s="84" t="str">
        <f>F7150&amp;"-"&amp;COUNTIF($F$2:F7150,F7150)</f>
        <v>MSM-45</v>
      </c>
      <c r="F7150" s="84" t="str">
        <f t="shared" si="225"/>
        <v>MSM</v>
      </c>
      <c r="G7150" t="s">
        <v>8625</v>
      </c>
      <c r="H7150" s="62">
        <v>18289917000113</v>
      </c>
      <c r="I7150" t="s">
        <v>869</v>
      </c>
      <c r="J7150">
        <v>2684</v>
      </c>
      <c r="K7150">
        <v>5467.31</v>
      </c>
    </row>
    <row r="7151" spans="1:11" x14ac:dyDescent="0.25">
      <c r="A7151" t="s">
        <v>6027</v>
      </c>
      <c r="B7151" t="str">
        <f>C7151&amp;"-"&amp;COUNTIF(C$2:C7151,C7151)</f>
        <v>16305-11</v>
      </c>
      <c r="C7151">
        <v>16305</v>
      </c>
      <c r="D7151" s="57">
        <v>45385</v>
      </c>
      <c r="E7151" s="84" t="str">
        <f>F7151&amp;"-"&amp;COUNTIF($F$2:F7151,F7151)</f>
        <v>MSM-46</v>
      </c>
      <c r="F7151" s="84" t="str">
        <f t="shared" si="225"/>
        <v>MSM</v>
      </c>
      <c r="G7151" t="s">
        <v>8625</v>
      </c>
      <c r="H7151" s="62">
        <v>18289917000113</v>
      </c>
      <c r="I7151" t="s">
        <v>869</v>
      </c>
      <c r="J7151">
        <v>3145</v>
      </c>
      <c r="K7151">
        <v>5674.21</v>
      </c>
    </row>
    <row r="7152" spans="1:11" x14ac:dyDescent="0.25">
      <c r="A7152" t="s">
        <v>6030</v>
      </c>
      <c r="B7152" t="str">
        <f>C7152&amp;"-"&amp;COUNTIF(C$2:C7152,C7152)</f>
        <v>16305-12</v>
      </c>
      <c r="C7152">
        <v>16305</v>
      </c>
      <c r="D7152" s="57">
        <v>45385</v>
      </c>
      <c r="E7152" s="84" t="str">
        <f>F7152&amp;"-"&amp;COUNTIF($F$2:F7152,F7152)</f>
        <v>MSM-47</v>
      </c>
      <c r="F7152" s="84" t="str">
        <f t="shared" si="225"/>
        <v>MSM</v>
      </c>
      <c r="G7152" t="s">
        <v>8625</v>
      </c>
      <c r="H7152" s="62">
        <v>18289917000113</v>
      </c>
      <c r="I7152" t="s">
        <v>869</v>
      </c>
      <c r="J7152">
        <v>14</v>
      </c>
      <c r="K7152">
        <v>228.14</v>
      </c>
    </row>
    <row r="7153" spans="1:11" x14ac:dyDescent="0.25">
      <c r="A7153" t="s">
        <v>6030</v>
      </c>
      <c r="B7153" t="str">
        <f>C7153&amp;"-"&amp;COUNTIF(C$2:C7153,C7153)</f>
        <v>16305-13</v>
      </c>
      <c r="C7153">
        <v>16305</v>
      </c>
      <c r="D7153" s="57">
        <v>45385</v>
      </c>
      <c r="E7153" s="84" t="str">
        <f>F7153&amp;"-"&amp;COUNTIF($F$2:F7153,F7153)</f>
        <v>MSM-48</v>
      </c>
      <c r="F7153" s="84" t="str">
        <f t="shared" si="225"/>
        <v>MSM</v>
      </c>
      <c r="G7153" t="s">
        <v>8625</v>
      </c>
      <c r="H7153" s="62">
        <v>18289917000113</v>
      </c>
      <c r="I7153" t="s">
        <v>869</v>
      </c>
      <c r="J7153">
        <v>537</v>
      </c>
      <c r="K7153">
        <v>4557.79</v>
      </c>
    </row>
    <row r="7154" spans="1:11" x14ac:dyDescent="0.25">
      <c r="A7154" t="s">
        <v>6018</v>
      </c>
      <c r="B7154" t="str">
        <f>C7154&amp;"-"&amp;COUNTIF(C$2:C7154,C7154)</f>
        <v>16305-14</v>
      </c>
      <c r="C7154">
        <v>16305</v>
      </c>
      <c r="D7154" s="57">
        <v>45385</v>
      </c>
      <c r="E7154" s="84" t="str">
        <f>F7154&amp;"-"&amp;COUNTIF($F$2:F7154,F7154)</f>
        <v>MSM-49</v>
      </c>
      <c r="F7154" s="84" t="str">
        <f t="shared" si="225"/>
        <v>MSM</v>
      </c>
      <c r="G7154" t="s">
        <v>8625</v>
      </c>
      <c r="H7154" s="62">
        <v>18289917000113</v>
      </c>
      <c r="I7154" t="s">
        <v>869</v>
      </c>
      <c r="J7154">
        <v>180</v>
      </c>
      <c r="K7154">
        <v>499.36</v>
      </c>
    </row>
    <row r="7155" spans="1:11" x14ac:dyDescent="0.25">
      <c r="A7155" t="s">
        <v>6030</v>
      </c>
      <c r="B7155" t="str">
        <f>C7155&amp;"-"&amp;COUNTIF(C$2:C7155,C7155)</f>
        <v>16305-15</v>
      </c>
      <c r="C7155">
        <v>16305</v>
      </c>
      <c r="D7155" s="57">
        <v>45385</v>
      </c>
      <c r="E7155" s="84" t="str">
        <f>F7155&amp;"-"&amp;COUNTIF($F$2:F7155,F7155)</f>
        <v>MSM-50</v>
      </c>
      <c r="F7155" s="84" t="str">
        <f t="shared" si="225"/>
        <v>MSM</v>
      </c>
      <c r="G7155" t="s">
        <v>8625</v>
      </c>
      <c r="H7155" s="62">
        <v>18289917000113</v>
      </c>
      <c r="I7155" t="s">
        <v>869</v>
      </c>
      <c r="J7155">
        <v>75</v>
      </c>
      <c r="K7155">
        <v>435.05</v>
      </c>
    </row>
    <row r="7156" spans="1:11" x14ac:dyDescent="0.25">
      <c r="A7156" t="s">
        <v>6030</v>
      </c>
      <c r="B7156" t="str">
        <f>C7156&amp;"-"&amp;COUNTIF(C$2:C7156,C7156)</f>
        <v>16305-16</v>
      </c>
      <c r="C7156">
        <v>16305</v>
      </c>
      <c r="D7156" s="57">
        <v>45385</v>
      </c>
      <c r="E7156" s="84" t="str">
        <f>F7156&amp;"-"&amp;COUNTIF($F$2:F7156,F7156)</f>
        <v>MSM-51</v>
      </c>
      <c r="F7156" s="84" t="str">
        <f t="shared" si="225"/>
        <v>MSM</v>
      </c>
      <c r="G7156" t="s">
        <v>8625</v>
      </c>
      <c r="H7156" s="62">
        <v>18289917000113</v>
      </c>
      <c r="I7156" t="s">
        <v>869</v>
      </c>
      <c r="J7156">
        <v>31</v>
      </c>
      <c r="K7156">
        <v>294.08</v>
      </c>
    </row>
    <row r="7157" spans="1:11" x14ac:dyDescent="0.25">
      <c r="A7157" t="s">
        <v>6018</v>
      </c>
      <c r="B7157" t="str">
        <f>C7157&amp;"-"&amp;COUNTIF(C$2:C7157,C7157)</f>
        <v>16305-17</v>
      </c>
      <c r="C7157">
        <v>16305</v>
      </c>
      <c r="D7157" s="57">
        <v>45385</v>
      </c>
      <c r="E7157" s="84" t="str">
        <f>F7157&amp;"-"&amp;COUNTIF($F$2:F7157,F7157)</f>
        <v>MSM-52</v>
      </c>
      <c r="F7157" s="84" t="str">
        <f t="shared" si="225"/>
        <v>MSM</v>
      </c>
      <c r="G7157" t="s">
        <v>8625</v>
      </c>
      <c r="H7157" s="62">
        <v>18289917000113</v>
      </c>
      <c r="I7157" t="s">
        <v>869</v>
      </c>
      <c r="J7157">
        <v>3145</v>
      </c>
      <c r="K7157">
        <v>6711.43</v>
      </c>
    </row>
    <row r="7158" spans="1:11" x14ac:dyDescent="0.25">
      <c r="A7158" t="s">
        <v>6030</v>
      </c>
      <c r="B7158" t="str">
        <f>C7158&amp;"-"&amp;COUNTIF(C$2:C7158,C7158)</f>
        <v>16305-18</v>
      </c>
      <c r="C7158">
        <v>16305</v>
      </c>
      <c r="D7158" s="57">
        <v>45385</v>
      </c>
      <c r="E7158" s="84" t="str">
        <f>F7158&amp;"-"&amp;COUNTIF($F$2:F7158,F7158)</f>
        <v>MSM-53</v>
      </c>
      <c r="F7158" s="84" t="str">
        <f t="shared" si="225"/>
        <v>MSM</v>
      </c>
      <c r="G7158" t="s">
        <v>8625</v>
      </c>
      <c r="H7158" s="62">
        <v>18289917000113</v>
      </c>
      <c r="I7158" t="s">
        <v>869</v>
      </c>
      <c r="J7158">
        <v>2394</v>
      </c>
      <c r="K7158">
        <v>9892.49</v>
      </c>
    </row>
    <row r="7159" spans="1:11" x14ac:dyDescent="0.25">
      <c r="A7159" t="s">
        <v>6018</v>
      </c>
      <c r="B7159" t="str">
        <f>C7159&amp;"-"&amp;COUNTIF(C$2:C7159,C7159)</f>
        <v>16305-19</v>
      </c>
      <c r="C7159">
        <v>16305</v>
      </c>
      <c r="D7159" s="57">
        <v>45385</v>
      </c>
      <c r="E7159" s="84" t="str">
        <f>F7159&amp;"-"&amp;COUNTIF($F$2:F7159,F7159)</f>
        <v>MSM-54</v>
      </c>
      <c r="F7159" s="84" t="str">
        <f t="shared" si="225"/>
        <v>MSM</v>
      </c>
      <c r="G7159" t="s">
        <v>8625</v>
      </c>
      <c r="H7159" s="62">
        <v>18289917000113</v>
      </c>
      <c r="I7159" t="s">
        <v>869</v>
      </c>
      <c r="J7159">
        <v>2684</v>
      </c>
      <c r="K7159">
        <v>6456.63</v>
      </c>
    </row>
    <row r="7160" spans="1:11" x14ac:dyDescent="0.25">
      <c r="A7160" t="s">
        <v>6018</v>
      </c>
      <c r="B7160" t="str">
        <f>C7160&amp;"-"&amp;COUNTIF(C$2:C7160,C7160)</f>
        <v>16305-20</v>
      </c>
      <c r="C7160">
        <v>16305</v>
      </c>
      <c r="D7160" s="57">
        <v>45385</v>
      </c>
      <c r="E7160" s="84" t="str">
        <f>F7160&amp;"-"&amp;COUNTIF($F$2:F7160,F7160)</f>
        <v>MSM-55</v>
      </c>
      <c r="F7160" s="84" t="str">
        <f t="shared" si="225"/>
        <v>MSM</v>
      </c>
      <c r="G7160" t="s">
        <v>8625</v>
      </c>
      <c r="H7160" s="62">
        <v>18289917000113</v>
      </c>
      <c r="I7160" t="s">
        <v>869</v>
      </c>
      <c r="J7160">
        <v>27</v>
      </c>
      <c r="K7160">
        <v>172.85</v>
      </c>
    </row>
    <row r="7161" spans="1:11" x14ac:dyDescent="0.25">
      <c r="A7161" t="s">
        <v>6006</v>
      </c>
      <c r="B7161" t="str">
        <f>C7161&amp;"-"&amp;COUNTIF(C$2:C7161,C7161)</f>
        <v>230680-1</v>
      </c>
      <c r="C7161">
        <v>230680</v>
      </c>
      <c r="D7161" s="57">
        <v>45386</v>
      </c>
      <c r="E7161" s="84" t="str">
        <f>F7161&amp;"-"&amp;COUNTIF($F$2:F7161,F7161)</f>
        <v>TEADIT-824</v>
      </c>
      <c r="F7161" s="84" t="str">
        <f t="shared" si="225"/>
        <v>TEADIT</v>
      </c>
      <c r="G7161" t="s">
        <v>8594</v>
      </c>
      <c r="H7161" s="62">
        <v>62948658000187</v>
      </c>
      <c r="I7161" t="s">
        <v>869</v>
      </c>
      <c r="J7161">
        <v>23</v>
      </c>
      <c r="K7161">
        <v>987.85</v>
      </c>
    </row>
    <row r="7162" spans="1:11" x14ac:dyDescent="0.25">
      <c r="A7162" t="s">
        <v>6006</v>
      </c>
      <c r="B7162" t="str">
        <f>C7162&amp;"-"&amp;COUNTIF(C$2:C7162,C7162)</f>
        <v>230680-2</v>
      </c>
      <c r="C7162">
        <v>230680</v>
      </c>
      <c r="D7162" s="57">
        <v>45386</v>
      </c>
      <c r="E7162" s="84" t="str">
        <f>F7162&amp;"-"&amp;COUNTIF($F$2:F7162,F7162)</f>
        <v>TEADIT-825</v>
      </c>
      <c r="F7162" s="84" t="str">
        <f t="shared" si="225"/>
        <v>TEADIT</v>
      </c>
      <c r="G7162" t="s">
        <v>8594</v>
      </c>
      <c r="H7162" s="62">
        <v>62948658000187</v>
      </c>
      <c r="I7162" t="s">
        <v>869</v>
      </c>
      <c r="J7162">
        <v>45</v>
      </c>
      <c r="K7162">
        <v>565.20000000000005</v>
      </c>
    </row>
    <row r="7163" spans="1:11" x14ac:dyDescent="0.25">
      <c r="A7163" t="s">
        <v>6008</v>
      </c>
      <c r="B7163" t="str">
        <f>C7163&amp;"-"&amp;COUNTIF(C$2:C7163,C7163)</f>
        <v>230680-3</v>
      </c>
      <c r="C7163">
        <v>230680</v>
      </c>
      <c r="D7163" s="57">
        <v>45386</v>
      </c>
      <c r="E7163" s="84" t="str">
        <f>F7163&amp;"-"&amp;COUNTIF($F$2:F7163,F7163)</f>
        <v>TEADIT-826</v>
      </c>
      <c r="F7163" s="84" t="str">
        <f t="shared" si="225"/>
        <v>TEADIT</v>
      </c>
      <c r="G7163" t="s">
        <v>8594</v>
      </c>
      <c r="H7163" s="62">
        <v>62948658000187</v>
      </c>
      <c r="I7163" t="s">
        <v>869</v>
      </c>
      <c r="J7163">
        <v>10</v>
      </c>
      <c r="K7163">
        <v>243.9</v>
      </c>
    </row>
    <row r="7164" spans="1:11" x14ac:dyDescent="0.25">
      <c r="A7164" t="s">
        <v>6008</v>
      </c>
      <c r="B7164" t="str">
        <f>C7164&amp;"-"&amp;COUNTIF(C$2:C7164,C7164)</f>
        <v>230680-4</v>
      </c>
      <c r="C7164">
        <v>230680</v>
      </c>
      <c r="D7164" s="57">
        <v>45386</v>
      </c>
      <c r="E7164" s="84" t="str">
        <f>F7164&amp;"-"&amp;COUNTIF($F$2:F7164,F7164)</f>
        <v>TEADIT-827</v>
      </c>
      <c r="F7164" s="84" t="str">
        <f t="shared" si="225"/>
        <v>TEADIT</v>
      </c>
      <c r="G7164" t="s">
        <v>8594</v>
      </c>
      <c r="H7164" s="62">
        <v>62948658000187</v>
      </c>
      <c r="I7164" t="s">
        <v>869</v>
      </c>
      <c r="J7164">
        <v>1</v>
      </c>
      <c r="K7164">
        <v>22.97</v>
      </c>
    </row>
    <row r="7165" spans="1:11" x14ac:dyDescent="0.25">
      <c r="A7165" t="s">
        <v>6008</v>
      </c>
      <c r="B7165" t="str">
        <f>C7165&amp;"-"&amp;COUNTIF(C$2:C7165,C7165)</f>
        <v>230680-5</v>
      </c>
      <c r="C7165">
        <v>230680</v>
      </c>
      <c r="D7165" s="57">
        <v>45386</v>
      </c>
      <c r="E7165" s="84" t="str">
        <f>F7165&amp;"-"&amp;COUNTIF($F$2:F7165,F7165)</f>
        <v>TEADIT-828</v>
      </c>
      <c r="F7165" s="84" t="str">
        <f t="shared" si="225"/>
        <v>TEADIT</v>
      </c>
      <c r="G7165" t="s">
        <v>8594</v>
      </c>
      <c r="H7165" s="62">
        <v>62948658000187</v>
      </c>
      <c r="I7165" t="s">
        <v>869</v>
      </c>
      <c r="J7165">
        <v>1</v>
      </c>
      <c r="K7165">
        <v>27.33</v>
      </c>
    </row>
    <row r="7166" spans="1:11" x14ac:dyDescent="0.25">
      <c r="A7166" t="s">
        <v>6090</v>
      </c>
      <c r="B7166" t="str">
        <f>C7166&amp;"-"&amp;COUNTIF(C$2:C7166,C7166)</f>
        <v>252928-1</v>
      </c>
      <c r="C7166">
        <v>252928</v>
      </c>
      <c r="D7166" s="57">
        <v>45387</v>
      </c>
      <c r="E7166" s="84" t="str">
        <f>F7166&amp;"-"&amp;COUNTIF($F$2:F7166,F7166)</f>
        <v>ACO-24</v>
      </c>
      <c r="F7166" s="84" t="str">
        <f t="shared" si="225"/>
        <v>ACO</v>
      </c>
      <c r="G7166" t="s">
        <v>8591</v>
      </c>
      <c r="H7166" s="62">
        <v>33150053000733</v>
      </c>
      <c r="I7166" t="s">
        <v>5984</v>
      </c>
      <c r="J7166">
        <v>3481.3483000000001</v>
      </c>
      <c r="K7166">
        <v>129210</v>
      </c>
    </row>
    <row r="7167" spans="1:11" x14ac:dyDescent="0.25">
      <c r="A7167" t="s">
        <v>6090</v>
      </c>
      <c r="B7167" t="str">
        <f>C7167&amp;"-"&amp;COUNTIF(C$2:C7167,C7167)</f>
        <v>252928-2</v>
      </c>
      <c r="C7167">
        <v>252928</v>
      </c>
      <c r="D7167" s="57">
        <v>45387</v>
      </c>
      <c r="E7167" s="84" t="str">
        <f>F7167&amp;"-"&amp;COUNTIF($F$2:F7167,F7167)</f>
        <v>ACO-25</v>
      </c>
      <c r="F7167" s="84" t="str">
        <f t="shared" si="225"/>
        <v>ACO</v>
      </c>
      <c r="G7167" t="s">
        <v>8591</v>
      </c>
      <c r="H7167" s="62">
        <v>33150053000733</v>
      </c>
      <c r="I7167" t="s">
        <v>5984</v>
      </c>
      <c r="J7167">
        <v>350.51940000000002</v>
      </c>
      <c r="K7167">
        <v>13009.5</v>
      </c>
    </row>
    <row r="7168" spans="1:11" x14ac:dyDescent="0.25">
      <c r="A7168" t="s">
        <v>6030</v>
      </c>
      <c r="B7168" t="str">
        <f>C7168&amp;"-"&amp;COUNTIF(C$2:C7168,C7168)</f>
        <v>109702-1</v>
      </c>
      <c r="C7168">
        <v>109702</v>
      </c>
      <c r="D7168" s="57">
        <v>45390</v>
      </c>
      <c r="E7168" s="84" t="str">
        <f>F7168&amp;"-"&amp;COUNTIF($F$2:F7168,F7168)</f>
        <v>FORJAFIX-60</v>
      </c>
      <c r="F7168" s="84" t="str">
        <f t="shared" si="225"/>
        <v>FORJAFIX</v>
      </c>
      <c r="G7168" t="s">
        <v>8616</v>
      </c>
      <c r="H7168" s="62">
        <v>3936142000153</v>
      </c>
      <c r="I7168" t="s">
        <v>869</v>
      </c>
      <c r="J7168">
        <v>1060</v>
      </c>
      <c r="K7168">
        <v>3201.2</v>
      </c>
    </row>
    <row r="7169" spans="1:11" x14ac:dyDescent="0.25">
      <c r="A7169" t="s">
        <v>6091</v>
      </c>
      <c r="B7169" t="str">
        <f>C7169&amp;"-"&amp;COUNTIF(C$2:C7169,C7169)</f>
        <v>128259-1</v>
      </c>
      <c r="C7169">
        <v>128259</v>
      </c>
      <c r="D7169" s="57">
        <v>45390</v>
      </c>
      <c r="E7169" s="84" t="str">
        <f>F7169&amp;"-"&amp;COUNTIF($F$2:F7169,F7169)</f>
        <v>TECFLUX-9</v>
      </c>
      <c r="F7169" s="84" t="str">
        <f t="shared" si="225"/>
        <v>TECFLUX</v>
      </c>
      <c r="G7169" t="s">
        <v>8599</v>
      </c>
      <c r="H7169" s="62">
        <v>60933017000123</v>
      </c>
      <c r="I7169" t="s">
        <v>869</v>
      </c>
      <c r="J7169">
        <v>5</v>
      </c>
      <c r="K7169">
        <v>41784.6</v>
      </c>
    </row>
    <row r="7170" spans="1:11" x14ac:dyDescent="0.25">
      <c r="A7170" t="s">
        <v>5985</v>
      </c>
      <c r="B7170" t="str">
        <f>C7170&amp;"-"&amp;COUNTIF(C$2:C7170,C7170)</f>
        <v>36182-1</v>
      </c>
      <c r="C7170">
        <v>36182</v>
      </c>
      <c r="D7170" s="57">
        <v>45391</v>
      </c>
      <c r="E7170" s="84" t="str">
        <f>F7170&amp;"-"&amp;COUNTIF($F$2:F7170,F7170)</f>
        <v>WK-412</v>
      </c>
      <c r="F7170" s="84" t="str">
        <f t="shared" si="225"/>
        <v>WK</v>
      </c>
      <c r="G7170" t="s">
        <v>8586</v>
      </c>
      <c r="H7170" s="62">
        <v>97434047000103</v>
      </c>
      <c r="I7170" t="s">
        <v>5984</v>
      </c>
      <c r="J7170">
        <v>120</v>
      </c>
      <c r="K7170">
        <v>16074</v>
      </c>
    </row>
    <row r="7171" spans="1:11" x14ac:dyDescent="0.25">
      <c r="A7171" t="s">
        <v>6089</v>
      </c>
      <c r="B7171" t="str">
        <f>C7171&amp;"-"&amp;COUNTIF(C$2:C7171,C7171)</f>
        <v>452338-1</v>
      </c>
      <c r="C7171">
        <v>452338</v>
      </c>
      <c r="D7171" s="57">
        <v>45392</v>
      </c>
      <c r="E7171" s="84" t="str">
        <f>F7171&amp;"-"&amp;COUNTIF($F$2:F7171,F7171)</f>
        <v>COMERCIAL-2</v>
      </c>
      <c r="F7171" s="84" t="str">
        <f t="shared" ref="F7171:F7234" si="226">LEFT(G7171,SEARCH(" ",G7171)-1)</f>
        <v>COMERCIAL</v>
      </c>
      <c r="G7171" t="s">
        <v>8641</v>
      </c>
      <c r="H7171" s="62">
        <v>57158057000130</v>
      </c>
      <c r="I7171" t="s">
        <v>869</v>
      </c>
      <c r="J7171">
        <v>22171</v>
      </c>
      <c r="K7171">
        <v>35473.599999999999</v>
      </c>
    </row>
    <row r="7172" spans="1:11" x14ac:dyDescent="0.25">
      <c r="A7172" t="s">
        <v>6066</v>
      </c>
      <c r="B7172" t="str">
        <f>C7172&amp;"-"&amp;COUNTIF(C$2:C7172,C7172)</f>
        <v>452338-2</v>
      </c>
      <c r="C7172">
        <v>452338</v>
      </c>
      <c r="D7172" s="57">
        <v>45392</v>
      </c>
      <c r="E7172" s="84" t="str">
        <f>F7172&amp;"-"&amp;COUNTIF($F$2:F7172,F7172)</f>
        <v>COMERCIAL-3</v>
      </c>
      <c r="F7172" s="84" t="str">
        <f t="shared" si="226"/>
        <v>COMERCIAL</v>
      </c>
      <c r="G7172" t="s">
        <v>8641</v>
      </c>
      <c r="H7172" s="62">
        <v>57158057000130</v>
      </c>
      <c r="I7172" t="s">
        <v>5984</v>
      </c>
      <c r="J7172">
        <v>1100</v>
      </c>
      <c r="K7172">
        <v>5830</v>
      </c>
    </row>
    <row r="7173" spans="1:11" x14ac:dyDescent="0.25">
      <c r="A7173" t="s">
        <v>6026</v>
      </c>
      <c r="B7173" t="str">
        <f>C7173&amp;"-"&amp;COUNTIF(C$2:C7173,C7173)</f>
        <v>11-1</v>
      </c>
      <c r="C7173">
        <v>11</v>
      </c>
      <c r="D7173" s="57">
        <v>45392</v>
      </c>
      <c r="E7173" s="84" t="str">
        <f>F7173&amp;"-"&amp;COUNTIF($F$2:F7173,F7173)</f>
        <v>RMO-10</v>
      </c>
      <c r="F7173" s="84" t="str">
        <f t="shared" si="226"/>
        <v>RMO</v>
      </c>
      <c r="G7173" t="s">
        <v>8626</v>
      </c>
      <c r="H7173" s="62">
        <v>42623046000107</v>
      </c>
      <c r="I7173" t="s">
        <v>869</v>
      </c>
      <c r="J7173">
        <v>4390</v>
      </c>
      <c r="K7173">
        <v>6541.1</v>
      </c>
    </row>
    <row r="7174" spans="1:11" x14ac:dyDescent="0.25">
      <c r="A7174" t="s">
        <v>6068</v>
      </c>
      <c r="B7174" t="str">
        <f>C7174&amp;"-"&amp;COUNTIF(C$2:C7174,C7174)</f>
        <v>180973-1</v>
      </c>
      <c r="C7174">
        <v>180973</v>
      </c>
      <c r="D7174" s="57">
        <v>45393</v>
      </c>
      <c r="E7174" s="84" t="str">
        <f>F7174&amp;"-"&amp;COUNTIF($F$2:F7174,F7174)</f>
        <v>H-312</v>
      </c>
      <c r="F7174" s="84" t="str">
        <f t="shared" si="226"/>
        <v>H</v>
      </c>
      <c r="G7174" t="s">
        <v>8589</v>
      </c>
      <c r="H7174" s="62">
        <v>62312426000138</v>
      </c>
      <c r="I7174" t="s">
        <v>5984</v>
      </c>
      <c r="J7174">
        <v>6.18</v>
      </c>
      <c r="K7174">
        <v>17080.349999999999</v>
      </c>
    </row>
    <row r="7175" spans="1:11" x14ac:dyDescent="0.25">
      <c r="A7175" t="s">
        <v>6030</v>
      </c>
      <c r="B7175" t="str">
        <f>C7175&amp;"-"&amp;COUNTIF(C$2:C7175,C7175)</f>
        <v>40667-1</v>
      </c>
      <c r="C7175">
        <v>40667</v>
      </c>
      <c r="D7175" s="57">
        <v>45393</v>
      </c>
      <c r="E7175" s="84" t="str">
        <f>F7175&amp;"-"&amp;COUNTIF($F$2:F7175,F7175)</f>
        <v>R-140</v>
      </c>
      <c r="F7175" s="84" t="str">
        <f t="shared" si="226"/>
        <v>R</v>
      </c>
      <c r="G7175" t="s">
        <v>8604</v>
      </c>
      <c r="H7175" s="62">
        <v>62821723000109</v>
      </c>
      <c r="I7175" t="s">
        <v>869</v>
      </c>
      <c r="J7175">
        <v>120</v>
      </c>
      <c r="K7175">
        <v>498.36</v>
      </c>
    </row>
    <row r="7176" spans="1:11" x14ac:dyDescent="0.25">
      <c r="A7176" t="s">
        <v>6030</v>
      </c>
      <c r="B7176" t="str">
        <f>C7176&amp;"-"&amp;COUNTIF(C$2:C7176,C7176)</f>
        <v>40667-2</v>
      </c>
      <c r="C7176">
        <v>40667</v>
      </c>
      <c r="D7176" s="57">
        <v>45393</v>
      </c>
      <c r="E7176" s="84" t="str">
        <f>F7176&amp;"-"&amp;COUNTIF($F$2:F7176,F7176)</f>
        <v>R-141</v>
      </c>
      <c r="F7176" s="84" t="str">
        <f t="shared" si="226"/>
        <v>R</v>
      </c>
      <c r="G7176" t="s">
        <v>8604</v>
      </c>
      <c r="H7176" s="62">
        <v>62821723000109</v>
      </c>
      <c r="I7176" t="s">
        <v>869</v>
      </c>
      <c r="J7176">
        <v>64</v>
      </c>
      <c r="K7176">
        <v>222.08</v>
      </c>
    </row>
    <row r="7177" spans="1:11" x14ac:dyDescent="0.25">
      <c r="A7177" t="s">
        <v>6030</v>
      </c>
      <c r="B7177" t="str">
        <f>C7177&amp;"-"&amp;COUNTIF(C$2:C7177,C7177)</f>
        <v>40667-3</v>
      </c>
      <c r="C7177">
        <v>40667</v>
      </c>
      <c r="D7177" s="57">
        <v>45393</v>
      </c>
      <c r="E7177" s="84" t="str">
        <f>F7177&amp;"-"&amp;COUNTIF($F$2:F7177,F7177)</f>
        <v>R-142</v>
      </c>
      <c r="F7177" s="84" t="str">
        <f t="shared" si="226"/>
        <v>R</v>
      </c>
      <c r="G7177" t="s">
        <v>8604</v>
      </c>
      <c r="H7177" s="62">
        <v>62821723000109</v>
      </c>
      <c r="I7177" t="s">
        <v>869</v>
      </c>
      <c r="J7177">
        <v>68</v>
      </c>
      <c r="K7177">
        <v>484.81</v>
      </c>
    </row>
    <row r="7178" spans="1:11" x14ac:dyDescent="0.25">
      <c r="A7178" t="s">
        <v>6026</v>
      </c>
      <c r="B7178" t="str">
        <f>C7178&amp;"-"&amp;COUNTIF(C$2:C7178,C7178)</f>
        <v>40667-4</v>
      </c>
      <c r="C7178">
        <v>40667</v>
      </c>
      <c r="D7178" s="57">
        <v>45393</v>
      </c>
      <c r="E7178" s="84" t="str">
        <f>F7178&amp;"-"&amp;COUNTIF($F$2:F7178,F7178)</f>
        <v>R-143</v>
      </c>
      <c r="F7178" s="84" t="str">
        <f t="shared" si="226"/>
        <v>R</v>
      </c>
      <c r="G7178" t="s">
        <v>8604</v>
      </c>
      <c r="H7178" s="62">
        <v>62821723000109</v>
      </c>
      <c r="I7178" t="s">
        <v>869</v>
      </c>
      <c r="J7178">
        <v>48</v>
      </c>
      <c r="K7178">
        <v>407.52</v>
      </c>
    </row>
    <row r="7179" spans="1:11" x14ac:dyDescent="0.25">
      <c r="A7179" t="s">
        <v>6030</v>
      </c>
      <c r="B7179" t="str">
        <f>C7179&amp;"-"&amp;COUNTIF(C$2:C7179,C7179)</f>
        <v>40667-5</v>
      </c>
      <c r="C7179">
        <v>40667</v>
      </c>
      <c r="D7179" s="57">
        <v>45393</v>
      </c>
      <c r="E7179" s="84" t="str">
        <f>F7179&amp;"-"&amp;COUNTIF($F$2:F7179,F7179)</f>
        <v>R-144</v>
      </c>
      <c r="F7179" s="84" t="str">
        <f t="shared" si="226"/>
        <v>R</v>
      </c>
      <c r="G7179" t="s">
        <v>8604</v>
      </c>
      <c r="H7179" s="62">
        <v>62821723000109</v>
      </c>
      <c r="I7179" t="s">
        <v>869</v>
      </c>
      <c r="J7179">
        <v>4</v>
      </c>
      <c r="K7179">
        <v>37.22</v>
      </c>
    </row>
    <row r="7180" spans="1:11" x14ac:dyDescent="0.25">
      <c r="A7180" t="s">
        <v>6030</v>
      </c>
      <c r="B7180" t="str">
        <f>C7180&amp;"-"&amp;COUNTIF(C$2:C7180,C7180)</f>
        <v>40667-6</v>
      </c>
      <c r="C7180">
        <v>40667</v>
      </c>
      <c r="D7180" s="57">
        <v>45393</v>
      </c>
      <c r="E7180" s="84" t="str">
        <f>F7180&amp;"-"&amp;COUNTIF($F$2:F7180,F7180)</f>
        <v>R-145</v>
      </c>
      <c r="F7180" s="84" t="str">
        <f t="shared" si="226"/>
        <v>R</v>
      </c>
      <c r="G7180" t="s">
        <v>8604</v>
      </c>
      <c r="H7180" s="62">
        <v>62821723000109</v>
      </c>
      <c r="I7180" t="s">
        <v>869</v>
      </c>
      <c r="J7180">
        <v>144</v>
      </c>
      <c r="K7180">
        <v>13219.2</v>
      </c>
    </row>
    <row r="7181" spans="1:11" x14ac:dyDescent="0.25">
      <c r="A7181" t="s">
        <v>6030</v>
      </c>
      <c r="B7181" t="str">
        <f>C7181&amp;"-"&amp;COUNTIF(C$2:C7181,C7181)</f>
        <v>40667-7</v>
      </c>
      <c r="C7181">
        <v>40667</v>
      </c>
      <c r="D7181" s="57">
        <v>45393</v>
      </c>
      <c r="E7181" s="84" t="str">
        <f>F7181&amp;"-"&amp;COUNTIF($F$2:F7181,F7181)</f>
        <v>R-146</v>
      </c>
      <c r="F7181" s="84" t="str">
        <f t="shared" si="226"/>
        <v>R</v>
      </c>
      <c r="G7181" t="s">
        <v>8604</v>
      </c>
      <c r="H7181" s="62">
        <v>62821723000109</v>
      </c>
      <c r="I7181" t="s">
        <v>869</v>
      </c>
      <c r="J7181">
        <v>64</v>
      </c>
      <c r="K7181">
        <v>291.2</v>
      </c>
    </row>
    <row r="7182" spans="1:11" x14ac:dyDescent="0.25">
      <c r="A7182" t="s">
        <v>6030</v>
      </c>
      <c r="B7182" t="str">
        <f>C7182&amp;"-"&amp;COUNTIF(C$2:C7182,C7182)</f>
        <v>40667-8</v>
      </c>
      <c r="C7182">
        <v>40667</v>
      </c>
      <c r="D7182" s="57">
        <v>45393</v>
      </c>
      <c r="E7182" s="84" t="str">
        <f>F7182&amp;"-"&amp;COUNTIF($F$2:F7182,F7182)</f>
        <v>R-147</v>
      </c>
      <c r="F7182" s="84" t="str">
        <f t="shared" si="226"/>
        <v>R</v>
      </c>
      <c r="G7182" t="s">
        <v>8604</v>
      </c>
      <c r="H7182" s="62">
        <v>62821723000109</v>
      </c>
      <c r="I7182" t="s">
        <v>869</v>
      </c>
      <c r="J7182">
        <v>794</v>
      </c>
      <c r="K7182">
        <v>5358.39</v>
      </c>
    </row>
    <row r="7183" spans="1:11" x14ac:dyDescent="0.25">
      <c r="A7183" t="s">
        <v>6030</v>
      </c>
      <c r="B7183" t="str">
        <f>C7183&amp;"-"&amp;COUNTIF(C$2:C7183,C7183)</f>
        <v>40667-9</v>
      </c>
      <c r="C7183">
        <v>40667</v>
      </c>
      <c r="D7183" s="57">
        <v>45393</v>
      </c>
      <c r="E7183" s="84" t="str">
        <f>F7183&amp;"-"&amp;COUNTIF($F$2:F7183,F7183)</f>
        <v>R-148</v>
      </c>
      <c r="F7183" s="84" t="str">
        <f t="shared" si="226"/>
        <v>R</v>
      </c>
      <c r="G7183" t="s">
        <v>8604</v>
      </c>
      <c r="H7183" s="62">
        <v>62821723000109</v>
      </c>
      <c r="I7183" t="s">
        <v>869</v>
      </c>
      <c r="J7183">
        <v>4</v>
      </c>
      <c r="K7183">
        <v>29.13</v>
      </c>
    </row>
    <row r="7184" spans="1:11" x14ac:dyDescent="0.25">
      <c r="A7184" t="s">
        <v>6030</v>
      </c>
      <c r="B7184" t="str">
        <f>C7184&amp;"-"&amp;COUNTIF(C$2:C7184,C7184)</f>
        <v>40667-10</v>
      </c>
      <c r="C7184">
        <v>40667</v>
      </c>
      <c r="D7184" s="57">
        <v>45393</v>
      </c>
      <c r="E7184" s="84" t="str">
        <f>F7184&amp;"-"&amp;COUNTIF($F$2:F7184,F7184)</f>
        <v>R-149</v>
      </c>
      <c r="F7184" s="84" t="str">
        <f t="shared" si="226"/>
        <v>R</v>
      </c>
      <c r="G7184" t="s">
        <v>8604</v>
      </c>
      <c r="H7184" s="62">
        <v>62821723000109</v>
      </c>
      <c r="I7184" t="s">
        <v>869</v>
      </c>
      <c r="J7184">
        <v>104</v>
      </c>
      <c r="K7184">
        <v>1992.64</v>
      </c>
    </row>
    <row r="7185" spans="1:11" x14ac:dyDescent="0.25">
      <c r="A7185" t="s">
        <v>6013</v>
      </c>
      <c r="B7185" t="str">
        <f>C7185&amp;"-"&amp;COUNTIF(C$2:C7185,C7185)</f>
        <v>36236-1</v>
      </c>
      <c r="C7185">
        <v>36236</v>
      </c>
      <c r="D7185" s="57">
        <v>45393</v>
      </c>
      <c r="E7185" s="84" t="str">
        <f>F7185&amp;"-"&amp;COUNTIF($F$2:F7185,F7185)</f>
        <v>WK-413</v>
      </c>
      <c r="F7185" s="84" t="str">
        <f t="shared" si="226"/>
        <v>WK</v>
      </c>
      <c r="G7185" t="s">
        <v>8586</v>
      </c>
      <c r="H7185" s="62">
        <v>97434047000103</v>
      </c>
      <c r="I7185" t="s">
        <v>869</v>
      </c>
      <c r="J7185">
        <v>75</v>
      </c>
      <c r="K7185">
        <v>720</v>
      </c>
    </row>
    <row r="7186" spans="1:11" x14ac:dyDescent="0.25">
      <c r="A7186" t="s">
        <v>6013</v>
      </c>
      <c r="B7186" t="str">
        <f>C7186&amp;"-"&amp;COUNTIF(C$2:C7186,C7186)</f>
        <v>36236-2</v>
      </c>
      <c r="C7186">
        <v>36236</v>
      </c>
      <c r="D7186" s="57">
        <v>45393</v>
      </c>
      <c r="E7186" s="84" t="str">
        <f>F7186&amp;"-"&amp;COUNTIF($F$2:F7186,F7186)</f>
        <v>WK-414</v>
      </c>
      <c r="F7186" s="84" t="str">
        <f t="shared" si="226"/>
        <v>WK</v>
      </c>
      <c r="G7186" t="s">
        <v>8586</v>
      </c>
      <c r="H7186" s="62">
        <v>97434047000103</v>
      </c>
      <c r="I7186" t="s">
        <v>869</v>
      </c>
      <c r="J7186">
        <v>7</v>
      </c>
      <c r="K7186">
        <v>268.8</v>
      </c>
    </row>
    <row r="7187" spans="1:11" x14ac:dyDescent="0.25">
      <c r="A7187" t="s">
        <v>6040</v>
      </c>
      <c r="B7187" t="str">
        <f>C7187&amp;"-"&amp;COUNTIF(C$2:C7187,C7187)</f>
        <v>36236-3</v>
      </c>
      <c r="C7187">
        <v>36236</v>
      </c>
      <c r="D7187" s="57">
        <v>45393</v>
      </c>
      <c r="E7187" s="84" t="str">
        <f>F7187&amp;"-"&amp;COUNTIF($F$2:F7187,F7187)</f>
        <v>WK-415</v>
      </c>
      <c r="F7187" s="84" t="str">
        <f t="shared" si="226"/>
        <v>WK</v>
      </c>
      <c r="G7187" t="s">
        <v>8586</v>
      </c>
      <c r="H7187" s="62">
        <v>97434047000103</v>
      </c>
      <c r="I7187" t="s">
        <v>869</v>
      </c>
      <c r="J7187">
        <v>11</v>
      </c>
      <c r="K7187">
        <v>1166</v>
      </c>
    </row>
    <row r="7188" spans="1:11" x14ac:dyDescent="0.25">
      <c r="A7188" t="s">
        <v>5978</v>
      </c>
      <c r="B7188" t="str">
        <f>C7188&amp;"-"&amp;COUNTIF(C$2:C7188,C7188)</f>
        <v>36236-4</v>
      </c>
      <c r="C7188">
        <v>36236</v>
      </c>
      <c r="D7188" s="57">
        <v>45393</v>
      </c>
      <c r="E7188" s="84" t="str">
        <f>F7188&amp;"-"&amp;COUNTIF($F$2:F7188,F7188)</f>
        <v>WK-416</v>
      </c>
      <c r="F7188" s="84" t="str">
        <f t="shared" si="226"/>
        <v>WK</v>
      </c>
      <c r="G7188" t="s">
        <v>8586</v>
      </c>
      <c r="H7188" s="62">
        <v>97434047000103</v>
      </c>
      <c r="I7188" t="s">
        <v>4726</v>
      </c>
      <c r="J7188">
        <v>7.32</v>
      </c>
      <c r="K7188">
        <v>3597.93</v>
      </c>
    </row>
    <row r="7189" spans="1:11" x14ac:dyDescent="0.25">
      <c r="A7189" t="s">
        <v>5983</v>
      </c>
      <c r="B7189" t="str">
        <f>C7189&amp;"-"&amp;COUNTIF(C$2:C7189,C7189)</f>
        <v>36277-1</v>
      </c>
      <c r="C7189">
        <v>36277</v>
      </c>
      <c r="D7189" s="57">
        <v>45394</v>
      </c>
      <c r="E7189" s="84" t="str">
        <f>F7189&amp;"-"&amp;COUNTIF($F$2:F7189,F7189)</f>
        <v>WK-417</v>
      </c>
      <c r="F7189" s="84" t="str">
        <f t="shared" si="226"/>
        <v>WK</v>
      </c>
      <c r="G7189" t="s">
        <v>8586</v>
      </c>
      <c r="H7189" s="62">
        <v>97434047000103</v>
      </c>
      <c r="I7189" t="s">
        <v>5984</v>
      </c>
      <c r="J7189">
        <v>18</v>
      </c>
      <c r="K7189">
        <v>875.52</v>
      </c>
    </row>
    <row r="7190" spans="1:11" x14ac:dyDescent="0.25">
      <c r="A7190" t="s">
        <v>5985</v>
      </c>
      <c r="B7190" t="str">
        <f>C7190&amp;"-"&amp;COUNTIF(C$2:C7190,C7190)</f>
        <v>36277-2</v>
      </c>
      <c r="C7190">
        <v>36277</v>
      </c>
      <c r="D7190" s="57">
        <v>45394</v>
      </c>
      <c r="E7190" s="84" t="str">
        <f>F7190&amp;"-"&amp;COUNTIF($F$2:F7190,F7190)</f>
        <v>WK-418</v>
      </c>
      <c r="F7190" s="84" t="str">
        <f t="shared" si="226"/>
        <v>WK</v>
      </c>
      <c r="G7190" t="s">
        <v>8586</v>
      </c>
      <c r="H7190" s="62">
        <v>97434047000103</v>
      </c>
      <c r="I7190" t="s">
        <v>5984</v>
      </c>
      <c r="J7190">
        <v>54</v>
      </c>
      <c r="K7190">
        <v>7233.3</v>
      </c>
    </row>
    <row r="7191" spans="1:11" x14ac:dyDescent="0.25">
      <c r="A7191" t="s">
        <v>5989</v>
      </c>
      <c r="B7191" t="str">
        <f>C7191&amp;"-"&amp;COUNTIF(C$2:C7191,C7191)</f>
        <v>36277-3</v>
      </c>
      <c r="C7191">
        <v>36277</v>
      </c>
      <c r="D7191" s="57">
        <v>45394</v>
      </c>
      <c r="E7191" s="84" t="str">
        <f>F7191&amp;"-"&amp;COUNTIF($F$2:F7191,F7191)</f>
        <v>WK-419</v>
      </c>
      <c r="F7191" s="84" t="str">
        <f t="shared" si="226"/>
        <v>WK</v>
      </c>
      <c r="G7191" t="s">
        <v>8586</v>
      </c>
      <c r="H7191" s="62">
        <v>97434047000103</v>
      </c>
      <c r="I7191" t="s">
        <v>5984</v>
      </c>
      <c r="J7191">
        <v>42</v>
      </c>
      <c r="K7191">
        <v>5797.26</v>
      </c>
    </row>
    <row r="7192" spans="1:11" x14ac:dyDescent="0.25">
      <c r="A7192" t="s">
        <v>5987</v>
      </c>
      <c r="B7192" t="str">
        <f>C7192&amp;"-"&amp;COUNTIF(C$2:C7192,C7192)</f>
        <v>36277-4</v>
      </c>
      <c r="C7192">
        <v>36277</v>
      </c>
      <c r="D7192" s="57">
        <v>45394</v>
      </c>
      <c r="E7192" s="84" t="str">
        <f>F7192&amp;"-"&amp;COUNTIF($F$2:F7192,F7192)</f>
        <v>WK-420</v>
      </c>
      <c r="F7192" s="84" t="str">
        <f t="shared" si="226"/>
        <v>WK</v>
      </c>
      <c r="G7192" t="s">
        <v>8586</v>
      </c>
      <c r="H7192" s="62">
        <v>97434047000103</v>
      </c>
      <c r="I7192" t="s">
        <v>5984</v>
      </c>
      <c r="J7192">
        <v>42</v>
      </c>
      <c r="K7192">
        <v>9974.16</v>
      </c>
    </row>
    <row r="7193" spans="1:11" x14ac:dyDescent="0.25">
      <c r="A7193" t="s">
        <v>5986</v>
      </c>
      <c r="B7193" t="str">
        <f>C7193&amp;"-"&amp;COUNTIF(C$2:C7193,C7193)</f>
        <v>36277-5</v>
      </c>
      <c r="C7193">
        <v>36277</v>
      </c>
      <c r="D7193" s="57">
        <v>45394</v>
      </c>
      <c r="E7193" s="84" t="str">
        <f>F7193&amp;"-"&amp;COUNTIF($F$2:F7193,F7193)</f>
        <v>WK-421</v>
      </c>
      <c r="F7193" s="84" t="str">
        <f t="shared" si="226"/>
        <v>WK</v>
      </c>
      <c r="G7193" t="s">
        <v>8586</v>
      </c>
      <c r="H7193" s="62">
        <v>97434047000103</v>
      </c>
      <c r="I7193" t="s">
        <v>5984</v>
      </c>
      <c r="J7193">
        <v>6</v>
      </c>
      <c r="K7193">
        <v>178.74</v>
      </c>
    </row>
    <row r="7194" spans="1:11" x14ac:dyDescent="0.25">
      <c r="A7194" t="s">
        <v>5989</v>
      </c>
      <c r="B7194" t="str">
        <f>C7194&amp;"-"&amp;COUNTIF(C$2:C7194,C7194)</f>
        <v>36277-6</v>
      </c>
      <c r="C7194">
        <v>36277</v>
      </c>
      <c r="D7194" s="57">
        <v>45394</v>
      </c>
      <c r="E7194" s="84" t="str">
        <f>F7194&amp;"-"&amp;COUNTIF($F$2:F7194,F7194)</f>
        <v>WK-422</v>
      </c>
      <c r="F7194" s="84" t="str">
        <f t="shared" si="226"/>
        <v>WK</v>
      </c>
      <c r="G7194" t="s">
        <v>8586</v>
      </c>
      <c r="H7194" s="62">
        <v>97434047000103</v>
      </c>
      <c r="I7194" t="s">
        <v>5984</v>
      </c>
      <c r="J7194">
        <v>6</v>
      </c>
      <c r="K7194">
        <v>2211.6</v>
      </c>
    </row>
    <row r="7195" spans="1:11" x14ac:dyDescent="0.25">
      <c r="A7195" t="s">
        <v>5962</v>
      </c>
      <c r="B7195" t="str">
        <f>C7195&amp;"-"&amp;COUNTIF(C$2:C7195,C7195)</f>
        <v>71225-1</v>
      </c>
      <c r="C7195">
        <v>71225</v>
      </c>
      <c r="D7195" s="57">
        <v>45397</v>
      </c>
      <c r="E7195" s="84" t="str">
        <f>F7195&amp;"-"&amp;COUNTIF($F$2:F7195,F7195)</f>
        <v>VOESTALPINE-53</v>
      </c>
      <c r="F7195" s="84" t="str">
        <f t="shared" si="226"/>
        <v>VOESTALPINE</v>
      </c>
      <c r="G7195" t="s">
        <v>8583</v>
      </c>
      <c r="H7195" s="62">
        <v>61479002000523</v>
      </c>
      <c r="I7195" t="s">
        <v>30</v>
      </c>
      <c r="J7195">
        <v>209.1</v>
      </c>
      <c r="K7195">
        <v>24652.89</v>
      </c>
    </row>
    <row r="7196" spans="1:11" x14ac:dyDescent="0.25">
      <c r="A7196" t="s">
        <v>5962</v>
      </c>
      <c r="B7196" t="str">
        <f>C7196&amp;"-"&amp;COUNTIF(C$2:C7196,C7196)</f>
        <v>71225-2</v>
      </c>
      <c r="C7196">
        <v>71225</v>
      </c>
      <c r="D7196" s="57">
        <v>45397</v>
      </c>
      <c r="E7196" s="84" t="str">
        <f>F7196&amp;"-"&amp;COUNTIF($F$2:F7196,F7196)</f>
        <v>VOESTALPINE-54</v>
      </c>
      <c r="F7196" s="84" t="str">
        <f t="shared" si="226"/>
        <v>VOESTALPINE</v>
      </c>
      <c r="G7196" t="s">
        <v>8583</v>
      </c>
      <c r="H7196" s="62">
        <v>61479002000523</v>
      </c>
      <c r="I7196" t="s">
        <v>30</v>
      </c>
      <c r="J7196">
        <v>210</v>
      </c>
      <c r="K7196">
        <v>24759</v>
      </c>
    </row>
    <row r="7197" spans="1:11" x14ac:dyDescent="0.25">
      <c r="A7197" t="s">
        <v>5968</v>
      </c>
      <c r="B7197" t="str">
        <f>C7197&amp;"-"&amp;COUNTIF(C$2:C7197,C7197)</f>
        <v>78652-1</v>
      </c>
      <c r="C7197">
        <v>78652</v>
      </c>
      <c r="D7197" s="57">
        <v>45398</v>
      </c>
      <c r="E7197" s="84" t="str">
        <f>F7197&amp;"-"&amp;COUNTIF($F$2:F7197,F7197)</f>
        <v>JOTUN-211</v>
      </c>
      <c r="F7197" s="84" t="str">
        <f t="shared" si="226"/>
        <v>JOTUN</v>
      </c>
      <c r="G7197" t="s">
        <v>8585</v>
      </c>
      <c r="H7197" s="62">
        <v>2907585000404</v>
      </c>
      <c r="I7197" t="s">
        <v>869</v>
      </c>
      <c r="J7197">
        <v>1</v>
      </c>
      <c r="K7197">
        <v>2180.92</v>
      </c>
    </row>
    <row r="7198" spans="1:11" x14ac:dyDescent="0.25">
      <c r="A7198" t="s">
        <v>5968</v>
      </c>
      <c r="B7198" t="str">
        <f>C7198&amp;"-"&amp;COUNTIF(C$2:C7198,C7198)</f>
        <v>78652-2</v>
      </c>
      <c r="C7198">
        <v>78652</v>
      </c>
      <c r="D7198" s="57">
        <v>45398</v>
      </c>
      <c r="E7198" s="84" t="str">
        <f>F7198&amp;"-"&amp;COUNTIF($F$2:F7198,F7198)</f>
        <v>JOTUN-212</v>
      </c>
      <c r="F7198" s="84" t="str">
        <f t="shared" si="226"/>
        <v>JOTUN</v>
      </c>
      <c r="G7198" t="s">
        <v>8585</v>
      </c>
      <c r="H7198" s="62">
        <v>2907585000404</v>
      </c>
      <c r="I7198" t="s">
        <v>869</v>
      </c>
      <c r="J7198">
        <v>1</v>
      </c>
      <c r="K7198">
        <v>1035.72</v>
      </c>
    </row>
    <row r="7199" spans="1:11" x14ac:dyDescent="0.25">
      <c r="A7199" t="s">
        <v>5969</v>
      </c>
      <c r="B7199" t="str">
        <f>C7199&amp;"-"&amp;COUNTIF(C$2:C7199,C7199)</f>
        <v>78652-3</v>
      </c>
      <c r="C7199">
        <v>78652</v>
      </c>
      <c r="D7199" s="57">
        <v>45398</v>
      </c>
      <c r="E7199" s="84" t="str">
        <f>F7199&amp;"-"&amp;COUNTIF($F$2:F7199,F7199)</f>
        <v>JOTUN-213</v>
      </c>
      <c r="F7199" s="84" t="str">
        <f t="shared" si="226"/>
        <v>JOTUN</v>
      </c>
      <c r="G7199" t="s">
        <v>8585</v>
      </c>
      <c r="H7199" s="62">
        <v>2907585000404</v>
      </c>
      <c r="I7199" t="s">
        <v>869</v>
      </c>
      <c r="J7199">
        <v>1</v>
      </c>
      <c r="K7199">
        <v>410</v>
      </c>
    </row>
    <row r="7200" spans="1:11" x14ac:dyDescent="0.25">
      <c r="A7200" t="s">
        <v>5969</v>
      </c>
      <c r="B7200" t="str">
        <f>C7200&amp;"-"&amp;COUNTIF(C$2:C7200,C7200)</f>
        <v>78659-1</v>
      </c>
      <c r="C7200">
        <v>78659</v>
      </c>
      <c r="D7200" s="57">
        <v>45398</v>
      </c>
      <c r="E7200" s="84" t="str">
        <f>F7200&amp;"-"&amp;COUNTIF($F$2:F7200,F7200)</f>
        <v>JOTUN-214</v>
      </c>
      <c r="F7200" s="84" t="str">
        <f t="shared" si="226"/>
        <v>JOTUN</v>
      </c>
      <c r="G7200" t="s">
        <v>8585</v>
      </c>
      <c r="H7200" s="62">
        <v>2907585000404</v>
      </c>
      <c r="I7200" t="s">
        <v>869</v>
      </c>
      <c r="J7200">
        <v>9</v>
      </c>
      <c r="K7200">
        <v>3690</v>
      </c>
    </row>
    <row r="7201" spans="1:11" x14ac:dyDescent="0.25">
      <c r="A7201" t="s">
        <v>5968</v>
      </c>
      <c r="B7201" t="str">
        <f>C7201&amp;"-"&amp;COUNTIF(C$2:C7201,C7201)</f>
        <v>78659-2</v>
      </c>
      <c r="C7201">
        <v>78659</v>
      </c>
      <c r="D7201" s="57">
        <v>45398</v>
      </c>
      <c r="E7201" s="84" t="str">
        <f>F7201&amp;"-"&amp;COUNTIF($F$2:F7201,F7201)</f>
        <v>JOTUN-215</v>
      </c>
      <c r="F7201" s="84" t="str">
        <f t="shared" si="226"/>
        <v>JOTUN</v>
      </c>
      <c r="G7201" t="s">
        <v>8585</v>
      </c>
      <c r="H7201" s="62">
        <v>2907585000404</v>
      </c>
      <c r="I7201" t="s">
        <v>869</v>
      </c>
      <c r="J7201">
        <v>50</v>
      </c>
      <c r="K7201">
        <v>32023</v>
      </c>
    </row>
    <row r="7202" spans="1:11" x14ac:dyDescent="0.25">
      <c r="A7202" t="s">
        <v>5968</v>
      </c>
      <c r="B7202" t="str">
        <f>C7202&amp;"-"&amp;COUNTIF(C$2:C7202,C7202)</f>
        <v>78659-3</v>
      </c>
      <c r="C7202">
        <v>78659</v>
      </c>
      <c r="D7202" s="57">
        <v>45398</v>
      </c>
      <c r="E7202" s="84" t="str">
        <f>F7202&amp;"-"&amp;COUNTIF($F$2:F7202,F7202)</f>
        <v>JOTUN-216</v>
      </c>
      <c r="F7202" s="84" t="str">
        <f t="shared" si="226"/>
        <v>JOTUN</v>
      </c>
      <c r="G7202" t="s">
        <v>8585</v>
      </c>
      <c r="H7202" s="62">
        <v>2907585000404</v>
      </c>
      <c r="I7202" t="s">
        <v>869</v>
      </c>
      <c r="J7202">
        <v>83</v>
      </c>
      <c r="K7202">
        <v>13002.78</v>
      </c>
    </row>
    <row r="7203" spans="1:11" x14ac:dyDescent="0.25">
      <c r="A7203" t="s">
        <v>5969</v>
      </c>
      <c r="B7203" t="str">
        <f>C7203&amp;"-"&amp;COUNTIF(C$2:C7203,C7203)</f>
        <v>78659-4</v>
      </c>
      <c r="C7203">
        <v>78659</v>
      </c>
      <c r="D7203" s="57">
        <v>45398</v>
      </c>
      <c r="E7203" s="84" t="str">
        <f>F7203&amp;"-"&amp;COUNTIF($F$2:F7203,F7203)</f>
        <v>JOTUN-217</v>
      </c>
      <c r="F7203" s="84" t="str">
        <f t="shared" si="226"/>
        <v>JOTUN</v>
      </c>
      <c r="G7203" t="s">
        <v>8585</v>
      </c>
      <c r="H7203" s="62">
        <v>2907585000404</v>
      </c>
      <c r="I7203" t="s">
        <v>869</v>
      </c>
      <c r="J7203">
        <v>6</v>
      </c>
      <c r="K7203">
        <v>615</v>
      </c>
    </row>
    <row r="7204" spans="1:11" x14ac:dyDescent="0.25">
      <c r="A7204" t="s">
        <v>5972</v>
      </c>
      <c r="B7204" t="str">
        <f>C7204&amp;"-"&amp;COUNTIF(C$2:C7204,C7204)</f>
        <v>78659-5</v>
      </c>
      <c r="C7204">
        <v>78659</v>
      </c>
      <c r="D7204" s="57">
        <v>45398</v>
      </c>
      <c r="E7204" s="84" t="str">
        <f>F7204&amp;"-"&amp;COUNTIF($F$2:F7204,F7204)</f>
        <v>JOTUN-218</v>
      </c>
      <c r="F7204" s="84" t="str">
        <f t="shared" si="226"/>
        <v>JOTUN</v>
      </c>
      <c r="G7204" t="s">
        <v>8585</v>
      </c>
      <c r="H7204" s="62">
        <v>2907585000404</v>
      </c>
      <c r="I7204" t="s">
        <v>869</v>
      </c>
      <c r="J7204">
        <v>20</v>
      </c>
      <c r="K7204">
        <v>323.60000000000002</v>
      </c>
    </row>
    <row r="7205" spans="1:11" x14ac:dyDescent="0.25">
      <c r="A7205" t="s">
        <v>5971</v>
      </c>
      <c r="B7205" t="str">
        <f>C7205&amp;"-"&amp;COUNTIF(C$2:C7205,C7205)</f>
        <v>78659-6</v>
      </c>
      <c r="C7205">
        <v>78659</v>
      </c>
      <c r="D7205" s="57">
        <v>45398</v>
      </c>
      <c r="E7205" s="84" t="str">
        <f>F7205&amp;"-"&amp;COUNTIF($F$2:F7205,F7205)</f>
        <v>JOTUN-219</v>
      </c>
      <c r="F7205" s="84" t="str">
        <f t="shared" si="226"/>
        <v>JOTUN</v>
      </c>
      <c r="G7205" t="s">
        <v>8585</v>
      </c>
      <c r="H7205" s="62">
        <v>2907585000404</v>
      </c>
      <c r="I7205" t="s">
        <v>869</v>
      </c>
      <c r="J7205">
        <v>20</v>
      </c>
      <c r="K7205">
        <v>227.2</v>
      </c>
    </row>
    <row r="7206" spans="1:11" x14ac:dyDescent="0.25">
      <c r="A7206" t="s">
        <v>5968</v>
      </c>
      <c r="B7206" t="str">
        <f>C7206&amp;"-"&amp;COUNTIF(C$2:C7206,C7206)</f>
        <v>78659-7</v>
      </c>
      <c r="C7206">
        <v>78659</v>
      </c>
      <c r="D7206" s="57">
        <v>45398</v>
      </c>
      <c r="E7206" s="84" t="str">
        <f>F7206&amp;"-"&amp;COUNTIF($F$2:F7206,F7206)</f>
        <v>JOTUN-220</v>
      </c>
      <c r="F7206" s="84" t="str">
        <f t="shared" si="226"/>
        <v>JOTUN</v>
      </c>
      <c r="G7206" t="s">
        <v>8585</v>
      </c>
      <c r="H7206" s="62">
        <v>2907585000404</v>
      </c>
      <c r="I7206" t="s">
        <v>869</v>
      </c>
      <c r="J7206">
        <v>40</v>
      </c>
      <c r="K7206">
        <v>40695.199999999997</v>
      </c>
    </row>
    <row r="7207" spans="1:11" x14ac:dyDescent="0.25">
      <c r="A7207" t="s">
        <v>5968</v>
      </c>
      <c r="B7207" t="str">
        <f>C7207&amp;"-"&amp;COUNTIF(C$2:C7207,C7207)</f>
        <v>78659-8</v>
      </c>
      <c r="C7207">
        <v>78659</v>
      </c>
      <c r="D7207" s="57">
        <v>45398</v>
      </c>
      <c r="E7207" s="84" t="str">
        <f>F7207&amp;"-"&amp;COUNTIF($F$2:F7207,F7207)</f>
        <v>JOTUN-221</v>
      </c>
      <c r="F7207" s="84" t="str">
        <f t="shared" si="226"/>
        <v>JOTUN</v>
      </c>
      <c r="G7207" t="s">
        <v>8585</v>
      </c>
      <c r="H7207" s="62">
        <v>2907585000404</v>
      </c>
      <c r="I7207" t="s">
        <v>869</v>
      </c>
      <c r="J7207">
        <v>154</v>
      </c>
      <c r="K7207">
        <v>26300.720000000001</v>
      </c>
    </row>
    <row r="7208" spans="1:11" x14ac:dyDescent="0.25">
      <c r="A7208" t="s">
        <v>5968</v>
      </c>
      <c r="B7208" t="str">
        <f>C7208&amp;"-"&amp;COUNTIF(C$2:C7208,C7208)</f>
        <v>78659-9</v>
      </c>
      <c r="C7208">
        <v>78659</v>
      </c>
      <c r="D7208" s="57">
        <v>45398</v>
      </c>
      <c r="E7208" s="84" t="str">
        <f>F7208&amp;"-"&amp;COUNTIF($F$2:F7208,F7208)</f>
        <v>JOTUN-222</v>
      </c>
      <c r="F7208" s="84" t="str">
        <f t="shared" si="226"/>
        <v>JOTUN</v>
      </c>
      <c r="G7208" t="s">
        <v>8585</v>
      </c>
      <c r="H7208" s="62">
        <v>2907585000404</v>
      </c>
      <c r="I7208" t="s">
        <v>869</v>
      </c>
      <c r="J7208">
        <v>20</v>
      </c>
      <c r="K7208">
        <v>9997.6</v>
      </c>
    </row>
    <row r="7209" spans="1:11" x14ac:dyDescent="0.25">
      <c r="A7209" t="s">
        <v>5968</v>
      </c>
      <c r="B7209" t="str">
        <f>C7209&amp;"-"&amp;COUNTIF(C$2:C7209,C7209)</f>
        <v>78659-10</v>
      </c>
      <c r="C7209">
        <v>78659</v>
      </c>
      <c r="D7209" s="57">
        <v>45398</v>
      </c>
      <c r="E7209" s="84" t="str">
        <f>F7209&amp;"-"&amp;COUNTIF($F$2:F7209,F7209)</f>
        <v>JOTUN-223</v>
      </c>
      <c r="F7209" s="84" t="str">
        <f t="shared" si="226"/>
        <v>JOTUN</v>
      </c>
      <c r="G7209" t="s">
        <v>8585</v>
      </c>
      <c r="H7209" s="62">
        <v>2907585000404</v>
      </c>
      <c r="I7209" t="s">
        <v>869</v>
      </c>
      <c r="J7209">
        <v>83</v>
      </c>
      <c r="K7209">
        <v>36351.51</v>
      </c>
    </row>
    <row r="7210" spans="1:11" x14ac:dyDescent="0.25">
      <c r="A7210" t="s">
        <v>6090</v>
      </c>
      <c r="B7210" t="str">
        <f>C7210&amp;"-"&amp;COUNTIF(C$2:C7210,C7210)</f>
        <v>253755-1</v>
      </c>
      <c r="C7210">
        <v>253755</v>
      </c>
      <c r="D7210" s="57">
        <v>45399</v>
      </c>
      <c r="E7210" s="84" t="str">
        <f>F7210&amp;"-"&amp;COUNTIF($F$2:F7210,F7210)</f>
        <v>ACO-26</v>
      </c>
      <c r="F7210" s="84" t="str">
        <f t="shared" si="226"/>
        <v>ACO</v>
      </c>
      <c r="G7210" t="s">
        <v>8591</v>
      </c>
      <c r="H7210" s="62">
        <v>33150053000733</v>
      </c>
      <c r="I7210" t="s">
        <v>5984</v>
      </c>
      <c r="J7210">
        <v>317.13650000000001</v>
      </c>
      <c r="K7210">
        <v>11770.5</v>
      </c>
    </row>
    <row r="7211" spans="1:11" x14ac:dyDescent="0.25">
      <c r="A7211" t="s">
        <v>6090</v>
      </c>
      <c r="B7211" t="str">
        <f>C7211&amp;"-"&amp;COUNTIF(C$2:C7211,C7211)</f>
        <v>253755-2</v>
      </c>
      <c r="C7211">
        <v>253755</v>
      </c>
      <c r="D7211" s="57">
        <v>45399</v>
      </c>
      <c r="E7211" s="84" t="str">
        <f>F7211&amp;"-"&amp;COUNTIF($F$2:F7211,F7211)</f>
        <v>ACO-27</v>
      </c>
      <c r="F7211" s="84" t="str">
        <f t="shared" si="226"/>
        <v>ACO</v>
      </c>
      <c r="G7211" t="s">
        <v>8591</v>
      </c>
      <c r="H7211" s="62">
        <v>33150053000733</v>
      </c>
      <c r="I7211" t="s">
        <v>5984</v>
      </c>
      <c r="J7211">
        <v>368.40300000000002</v>
      </c>
      <c r="K7211">
        <v>13673.25</v>
      </c>
    </row>
    <row r="7212" spans="1:11" x14ac:dyDescent="0.25">
      <c r="A7212" t="s">
        <v>6037</v>
      </c>
      <c r="B7212" t="str">
        <f>C7212&amp;"-"&amp;COUNTIF(C$2:C7212,C7212)</f>
        <v>15207-1</v>
      </c>
      <c r="C7212">
        <v>15207</v>
      </c>
      <c r="D7212" s="57">
        <v>45399</v>
      </c>
      <c r="E7212" s="84" t="str">
        <f>F7212&amp;"-"&amp;COUNTIF($F$2:F7212,F7212)</f>
        <v>ACOTUBO-113</v>
      </c>
      <c r="F7212" s="84" t="str">
        <f t="shared" si="226"/>
        <v>ACOTUBO</v>
      </c>
      <c r="G7212" t="s">
        <v>8587</v>
      </c>
      <c r="H7212" s="62">
        <v>43919968000129</v>
      </c>
      <c r="I7212" t="s">
        <v>869</v>
      </c>
      <c r="J7212">
        <v>5</v>
      </c>
      <c r="K7212">
        <v>304.64999999999998</v>
      </c>
    </row>
    <row r="7213" spans="1:11" x14ac:dyDescent="0.25">
      <c r="A7213" t="s">
        <v>6004</v>
      </c>
      <c r="B7213" t="str">
        <f>C7213&amp;"-"&amp;COUNTIF(C$2:C7213,C7213)</f>
        <v>15207-2</v>
      </c>
      <c r="C7213">
        <v>15207</v>
      </c>
      <c r="D7213" s="57">
        <v>45399</v>
      </c>
      <c r="E7213" s="84" t="str">
        <f>F7213&amp;"-"&amp;COUNTIF($F$2:F7213,F7213)</f>
        <v>ACOTUBO-114</v>
      </c>
      <c r="F7213" s="84" t="str">
        <f t="shared" si="226"/>
        <v>ACOTUBO</v>
      </c>
      <c r="G7213" t="s">
        <v>8587</v>
      </c>
      <c r="H7213" s="62">
        <v>43919968000129</v>
      </c>
      <c r="I7213" t="s">
        <v>869</v>
      </c>
      <c r="J7213">
        <v>7</v>
      </c>
      <c r="K7213">
        <v>247.31</v>
      </c>
    </row>
    <row r="7214" spans="1:11" x14ac:dyDescent="0.25">
      <c r="A7214" t="s">
        <v>6004</v>
      </c>
      <c r="B7214" t="str">
        <f>C7214&amp;"-"&amp;COUNTIF(C$2:C7214,C7214)</f>
        <v>15207-3</v>
      </c>
      <c r="C7214">
        <v>15207</v>
      </c>
      <c r="D7214" s="57">
        <v>45399</v>
      </c>
      <c r="E7214" s="84" t="str">
        <f>F7214&amp;"-"&amp;COUNTIF($F$2:F7214,F7214)</f>
        <v>ACOTUBO-115</v>
      </c>
      <c r="F7214" s="84" t="str">
        <f t="shared" si="226"/>
        <v>ACOTUBO</v>
      </c>
      <c r="G7214" t="s">
        <v>8587</v>
      </c>
      <c r="H7214" s="62">
        <v>43919968000129</v>
      </c>
      <c r="I7214" t="s">
        <v>869</v>
      </c>
      <c r="J7214">
        <v>8</v>
      </c>
      <c r="K7214">
        <v>165.44</v>
      </c>
    </row>
    <row r="7215" spans="1:11" x14ac:dyDescent="0.25">
      <c r="A7215" t="s">
        <v>6043</v>
      </c>
      <c r="B7215" t="str">
        <f>C7215&amp;"-"&amp;COUNTIF(C$2:C7215,C7215)</f>
        <v>15208-1</v>
      </c>
      <c r="C7215">
        <v>15208</v>
      </c>
      <c r="D7215" s="57">
        <v>45399</v>
      </c>
      <c r="E7215" s="84" t="str">
        <f>F7215&amp;"-"&amp;COUNTIF($F$2:F7215,F7215)</f>
        <v>ACOTUBO-116</v>
      </c>
      <c r="F7215" s="84" t="str">
        <f t="shared" si="226"/>
        <v>ACOTUBO</v>
      </c>
      <c r="G7215" t="s">
        <v>8587</v>
      </c>
      <c r="H7215" s="62">
        <v>43919968000129</v>
      </c>
      <c r="I7215" t="s">
        <v>869</v>
      </c>
      <c r="J7215">
        <v>6</v>
      </c>
      <c r="K7215">
        <v>78.73</v>
      </c>
    </row>
    <row r="7216" spans="1:11" x14ac:dyDescent="0.25">
      <c r="A7216" t="s">
        <v>6004</v>
      </c>
      <c r="B7216" t="str">
        <f>C7216&amp;"-"&amp;COUNTIF(C$2:C7216,C7216)</f>
        <v>15208-2</v>
      </c>
      <c r="C7216">
        <v>15208</v>
      </c>
      <c r="D7216" s="57">
        <v>45399</v>
      </c>
      <c r="E7216" s="84" t="str">
        <f>F7216&amp;"-"&amp;COUNTIF($F$2:F7216,F7216)</f>
        <v>ACOTUBO-117</v>
      </c>
      <c r="F7216" s="84" t="str">
        <f t="shared" si="226"/>
        <v>ACOTUBO</v>
      </c>
      <c r="G7216" t="s">
        <v>8587</v>
      </c>
      <c r="H7216" s="62">
        <v>43919968000129</v>
      </c>
      <c r="I7216" t="s">
        <v>869</v>
      </c>
      <c r="J7216">
        <v>3</v>
      </c>
      <c r="K7216">
        <v>57.51</v>
      </c>
    </row>
    <row r="7217" spans="1:11" x14ac:dyDescent="0.25">
      <c r="A7217" t="s">
        <v>6004</v>
      </c>
      <c r="B7217" t="str">
        <f>C7217&amp;"-"&amp;COUNTIF(C$2:C7217,C7217)</f>
        <v>15208-3</v>
      </c>
      <c r="C7217">
        <v>15208</v>
      </c>
      <c r="D7217" s="57">
        <v>45399</v>
      </c>
      <c r="E7217" s="84" t="str">
        <f>F7217&amp;"-"&amp;COUNTIF($F$2:F7217,F7217)</f>
        <v>ACOTUBO-118</v>
      </c>
      <c r="F7217" s="84" t="str">
        <f t="shared" si="226"/>
        <v>ACOTUBO</v>
      </c>
      <c r="G7217" t="s">
        <v>8587</v>
      </c>
      <c r="H7217" s="62">
        <v>43919968000129</v>
      </c>
      <c r="I7217" t="s">
        <v>869</v>
      </c>
      <c r="J7217">
        <v>8</v>
      </c>
      <c r="K7217">
        <v>343.99</v>
      </c>
    </row>
    <row r="7218" spans="1:11" x14ac:dyDescent="0.25">
      <c r="A7218" t="s">
        <v>6040</v>
      </c>
      <c r="B7218" t="str">
        <f>C7218&amp;"-"&amp;COUNTIF(C$2:C7218,C7218)</f>
        <v>15208-4</v>
      </c>
      <c r="C7218">
        <v>15208</v>
      </c>
      <c r="D7218" s="57">
        <v>45399</v>
      </c>
      <c r="E7218" s="84" t="str">
        <f>F7218&amp;"-"&amp;COUNTIF($F$2:F7218,F7218)</f>
        <v>ACOTUBO-119</v>
      </c>
      <c r="F7218" s="84" t="str">
        <f t="shared" si="226"/>
        <v>ACOTUBO</v>
      </c>
      <c r="G7218" t="s">
        <v>8587</v>
      </c>
      <c r="H7218" s="62">
        <v>43919968000129</v>
      </c>
      <c r="I7218" t="s">
        <v>869</v>
      </c>
      <c r="J7218">
        <v>8</v>
      </c>
      <c r="K7218">
        <v>250.61</v>
      </c>
    </row>
    <row r="7219" spans="1:11" x14ac:dyDescent="0.25">
      <c r="A7219" t="s">
        <v>6043</v>
      </c>
      <c r="B7219" t="str">
        <f>C7219&amp;"-"&amp;COUNTIF(C$2:C7219,C7219)</f>
        <v>15208-5</v>
      </c>
      <c r="C7219">
        <v>15208</v>
      </c>
      <c r="D7219" s="57">
        <v>45399</v>
      </c>
      <c r="E7219" s="84" t="str">
        <f>F7219&amp;"-"&amp;COUNTIF($F$2:F7219,F7219)</f>
        <v>ACOTUBO-120</v>
      </c>
      <c r="F7219" s="84" t="str">
        <f t="shared" si="226"/>
        <v>ACOTUBO</v>
      </c>
      <c r="G7219" t="s">
        <v>8587</v>
      </c>
      <c r="H7219" s="62">
        <v>43919968000129</v>
      </c>
      <c r="I7219" t="s">
        <v>869</v>
      </c>
      <c r="J7219">
        <v>5</v>
      </c>
      <c r="K7219">
        <v>114.48</v>
      </c>
    </row>
    <row r="7220" spans="1:11" x14ac:dyDescent="0.25">
      <c r="A7220" t="s">
        <v>6004</v>
      </c>
      <c r="B7220" t="str">
        <f>C7220&amp;"-"&amp;COUNTIF(C$2:C7220,C7220)</f>
        <v>15208-6</v>
      </c>
      <c r="C7220">
        <v>15208</v>
      </c>
      <c r="D7220" s="57">
        <v>45399</v>
      </c>
      <c r="E7220" s="84" t="str">
        <f>F7220&amp;"-"&amp;COUNTIF($F$2:F7220,F7220)</f>
        <v>ACOTUBO-121</v>
      </c>
      <c r="F7220" s="84" t="str">
        <f t="shared" si="226"/>
        <v>ACOTUBO</v>
      </c>
      <c r="G7220" t="s">
        <v>8587</v>
      </c>
      <c r="H7220" s="62">
        <v>43919968000129</v>
      </c>
      <c r="I7220" t="s">
        <v>869</v>
      </c>
      <c r="J7220">
        <v>2</v>
      </c>
      <c r="K7220">
        <v>62.51</v>
      </c>
    </row>
    <row r="7221" spans="1:11" x14ac:dyDescent="0.25">
      <c r="A7221" t="s">
        <v>6040</v>
      </c>
      <c r="B7221" t="str">
        <f>C7221&amp;"-"&amp;COUNTIF(C$2:C7221,C7221)</f>
        <v>15208-7</v>
      </c>
      <c r="C7221">
        <v>15208</v>
      </c>
      <c r="D7221" s="57">
        <v>45399</v>
      </c>
      <c r="E7221" s="84" t="str">
        <f>F7221&amp;"-"&amp;COUNTIF($F$2:F7221,F7221)</f>
        <v>ACOTUBO-122</v>
      </c>
      <c r="F7221" s="84" t="str">
        <f t="shared" si="226"/>
        <v>ACOTUBO</v>
      </c>
      <c r="G7221" t="s">
        <v>8587</v>
      </c>
      <c r="H7221" s="62">
        <v>43919968000129</v>
      </c>
      <c r="I7221" t="s">
        <v>869</v>
      </c>
      <c r="J7221">
        <v>6</v>
      </c>
      <c r="K7221">
        <v>506.46</v>
      </c>
    </row>
    <row r="7222" spans="1:11" x14ac:dyDescent="0.25">
      <c r="A7222" t="s">
        <v>6092</v>
      </c>
      <c r="B7222" t="str">
        <f>C7222&amp;"-"&amp;COUNTIF(C$2:C7222,C7222)</f>
        <v>438884-1</v>
      </c>
      <c r="C7222">
        <v>438884</v>
      </c>
      <c r="D7222" s="57">
        <v>45399</v>
      </c>
      <c r="E7222" s="84" t="str">
        <f>F7222&amp;"-"&amp;COUNTIF($F$2:F7222,F7222)</f>
        <v>MOHAWK-1</v>
      </c>
      <c r="F7222" s="84" t="str">
        <f t="shared" si="226"/>
        <v>MOHAWK</v>
      </c>
      <c r="G7222" t="s">
        <v>8642</v>
      </c>
      <c r="H7222" s="62">
        <v>86532538002963</v>
      </c>
      <c r="I7222" t="s">
        <v>4726</v>
      </c>
      <c r="J7222">
        <v>60.48</v>
      </c>
      <c r="K7222">
        <v>5357.92</v>
      </c>
    </row>
    <row r="7223" spans="1:11" x14ac:dyDescent="0.25">
      <c r="A7223" t="s">
        <v>6093</v>
      </c>
      <c r="B7223" t="str">
        <f>C7223&amp;"-"&amp;COUNTIF(C$2:C7223,C7223)</f>
        <v>1558117-1</v>
      </c>
      <c r="C7223">
        <v>1558117</v>
      </c>
      <c r="D7223" s="57">
        <v>45399</v>
      </c>
      <c r="E7223" s="84" t="str">
        <f>F7223&amp;"-"&amp;COUNTIF($F$2:F7223,F7223)</f>
        <v>MOHAWK-2</v>
      </c>
      <c r="F7223" s="84" t="str">
        <f t="shared" si="226"/>
        <v>MOHAWK</v>
      </c>
      <c r="G7223" t="s">
        <v>8642</v>
      </c>
      <c r="H7223" s="62">
        <v>86532538003269</v>
      </c>
      <c r="I7223" t="s">
        <v>869</v>
      </c>
      <c r="J7223">
        <v>120</v>
      </c>
      <c r="K7223">
        <v>1650</v>
      </c>
    </row>
    <row r="7224" spans="1:11" x14ac:dyDescent="0.25">
      <c r="A7224" t="s">
        <v>6018</v>
      </c>
      <c r="B7224" t="str">
        <f>C7224&amp;"-"&amp;COUNTIF(C$2:C7224,C7224)</f>
        <v>2516-1</v>
      </c>
      <c r="C7224">
        <v>2516</v>
      </c>
      <c r="D7224" s="57">
        <v>45401</v>
      </c>
      <c r="E7224" s="84" t="str">
        <f>F7224&amp;"-"&amp;COUNTIF($F$2:F7224,F7224)</f>
        <v>PANORAMA-2</v>
      </c>
      <c r="F7224" s="84" t="str">
        <f t="shared" si="226"/>
        <v>PANORAMA</v>
      </c>
      <c r="G7224" t="s">
        <v>8630</v>
      </c>
      <c r="H7224" s="62">
        <v>41454106000142</v>
      </c>
      <c r="I7224" t="s">
        <v>869</v>
      </c>
      <c r="J7224">
        <v>28</v>
      </c>
      <c r="K7224">
        <v>1372</v>
      </c>
    </row>
    <row r="7225" spans="1:11" x14ac:dyDescent="0.25">
      <c r="A7225" t="s">
        <v>6018</v>
      </c>
      <c r="B7225" t="str">
        <f>C7225&amp;"-"&amp;COUNTIF(C$2:C7225,C7225)</f>
        <v>2516-2</v>
      </c>
      <c r="C7225">
        <v>2516</v>
      </c>
      <c r="D7225" s="57">
        <v>45401</v>
      </c>
      <c r="E7225" s="84" t="str">
        <f>F7225&amp;"-"&amp;COUNTIF($F$2:F7225,F7225)</f>
        <v>PANORAMA-3</v>
      </c>
      <c r="F7225" s="84" t="str">
        <f t="shared" si="226"/>
        <v>PANORAMA</v>
      </c>
      <c r="G7225" t="s">
        <v>8630</v>
      </c>
      <c r="H7225" s="62">
        <v>41454106000142</v>
      </c>
      <c r="I7225" t="s">
        <v>869</v>
      </c>
      <c r="J7225">
        <v>686</v>
      </c>
      <c r="K7225">
        <v>5042.1000000000004</v>
      </c>
    </row>
    <row r="7226" spans="1:11" x14ac:dyDescent="0.25">
      <c r="A7226" t="s">
        <v>6018</v>
      </c>
      <c r="B7226" t="str">
        <f>C7226&amp;"-"&amp;COUNTIF(C$2:C7226,C7226)</f>
        <v>2516-3</v>
      </c>
      <c r="C7226">
        <v>2516</v>
      </c>
      <c r="D7226" s="57">
        <v>45401</v>
      </c>
      <c r="E7226" s="84" t="str">
        <f>F7226&amp;"-"&amp;COUNTIF($F$2:F7226,F7226)</f>
        <v>PANORAMA-4</v>
      </c>
      <c r="F7226" s="84" t="str">
        <f t="shared" si="226"/>
        <v>PANORAMA</v>
      </c>
      <c r="G7226" t="s">
        <v>8630</v>
      </c>
      <c r="H7226" s="62">
        <v>41454106000142</v>
      </c>
      <c r="I7226" t="s">
        <v>869</v>
      </c>
      <c r="J7226">
        <v>40</v>
      </c>
      <c r="K7226">
        <v>1320</v>
      </c>
    </row>
    <row r="7227" spans="1:11" x14ac:dyDescent="0.25">
      <c r="A7227" t="s">
        <v>6018</v>
      </c>
      <c r="B7227" t="str">
        <f>C7227&amp;"-"&amp;COUNTIF(C$2:C7227,C7227)</f>
        <v>2516-4</v>
      </c>
      <c r="C7227">
        <v>2516</v>
      </c>
      <c r="D7227" s="57">
        <v>45401</v>
      </c>
      <c r="E7227" s="84" t="str">
        <f>F7227&amp;"-"&amp;COUNTIF($F$2:F7227,F7227)</f>
        <v>PANORAMA-5</v>
      </c>
      <c r="F7227" s="84" t="str">
        <f t="shared" si="226"/>
        <v>PANORAMA</v>
      </c>
      <c r="G7227" t="s">
        <v>8630</v>
      </c>
      <c r="H7227" s="62">
        <v>41454106000142</v>
      </c>
      <c r="I7227" t="s">
        <v>869</v>
      </c>
      <c r="J7227">
        <v>246</v>
      </c>
      <c r="K7227">
        <v>3444</v>
      </c>
    </row>
    <row r="7228" spans="1:11" x14ac:dyDescent="0.25">
      <c r="A7228" t="s">
        <v>6030</v>
      </c>
      <c r="B7228" t="str">
        <f>C7228&amp;"-"&amp;COUNTIF(C$2:C7228,C7228)</f>
        <v>2516-5</v>
      </c>
      <c r="C7228">
        <v>2516</v>
      </c>
      <c r="D7228" s="57">
        <v>45401</v>
      </c>
      <c r="E7228" s="84" t="str">
        <f>F7228&amp;"-"&amp;COUNTIF($F$2:F7228,F7228)</f>
        <v>PANORAMA-6</v>
      </c>
      <c r="F7228" s="84" t="str">
        <f t="shared" si="226"/>
        <v>PANORAMA</v>
      </c>
      <c r="G7228" t="s">
        <v>8630</v>
      </c>
      <c r="H7228" s="62">
        <v>41454106000142</v>
      </c>
      <c r="I7228" t="s">
        <v>5984</v>
      </c>
      <c r="J7228">
        <v>6</v>
      </c>
      <c r="K7228">
        <v>528</v>
      </c>
    </row>
    <row r="7229" spans="1:11" x14ac:dyDescent="0.25">
      <c r="A7229" t="s">
        <v>6030</v>
      </c>
      <c r="B7229" t="str">
        <f>C7229&amp;"-"&amp;COUNTIF(C$2:C7229,C7229)</f>
        <v>2516-6</v>
      </c>
      <c r="C7229">
        <v>2516</v>
      </c>
      <c r="D7229" s="57">
        <v>45401</v>
      </c>
      <c r="E7229" s="84" t="str">
        <f>F7229&amp;"-"&amp;COUNTIF($F$2:F7229,F7229)</f>
        <v>PANORAMA-7</v>
      </c>
      <c r="F7229" s="84" t="str">
        <f t="shared" si="226"/>
        <v>PANORAMA</v>
      </c>
      <c r="G7229" t="s">
        <v>8630</v>
      </c>
      <c r="H7229" s="62">
        <v>41454106000142</v>
      </c>
      <c r="I7229" t="s">
        <v>869</v>
      </c>
      <c r="J7229">
        <v>14</v>
      </c>
      <c r="K7229">
        <v>305.62</v>
      </c>
    </row>
    <row r="7230" spans="1:11" x14ac:dyDescent="0.25">
      <c r="A7230" t="s">
        <v>6030</v>
      </c>
      <c r="B7230" t="str">
        <f>C7230&amp;"-"&amp;COUNTIF(C$2:C7230,C7230)</f>
        <v>2516-7</v>
      </c>
      <c r="C7230">
        <v>2516</v>
      </c>
      <c r="D7230" s="57">
        <v>45401</v>
      </c>
      <c r="E7230" s="84" t="str">
        <f>F7230&amp;"-"&amp;COUNTIF($F$2:F7230,F7230)</f>
        <v>PANORAMA-8</v>
      </c>
      <c r="F7230" s="84" t="str">
        <f t="shared" si="226"/>
        <v>PANORAMA</v>
      </c>
      <c r="G7230" t="s">
        <v>8630</v>
      </c>
      <c r="H7230" s="62">
        <v>41454106000142</v>
      </c>
      <c r="I7230" t="s">
        <v>869</v>
      </c>
      <c r="J7230">
        <v>78</v>
      </c>
      <c r="K7230">
        <v>1361.1</v>
      </c>
    </row>
    <row r="7231" spans="1:11" x14ac:dyDescent="0.25">
      <c r="A7231" t="s">
        <v>6030</v>
      </c>
      <c r="B7231" t="str">
        <f>C7231&amp;"-"&amp;COUNTIF(C$2:C7231,C7231)</f>
        <v>2516-8</v>
      </c>
      <c r="C7231">
        <v>2516</v>
      </c>
      <c r="D7231" s="57">
        <v>45401</v>
      </c>
      <c r="E7231" s="84" t="str">
        <f>F7231&amp;"-"&amp;COUNTIF($F$2:F7231,F7231)</f>
        <v>PANORAMA-9</v>
      </c>
      <c r="F7231" s="84" t="str">
        <f t="shared" si="226"/>
        <v>PANORAMA</v>
      </c>
      <c r="G7231" t="s">
        <v>8630</v>
      </c>
      <c r="H7231" s="62">
        <v>41454106000142</v>
      </c>
      <c r="I7231" t="s">
        <v>869</v>
      </c>
      <c r="J7231">
        <v>10</v>
      </c>
      <c r="K7231">
        <v>458.3</v>
      </c>
    </row>
    <row r="7232" spans="1:11" x14ac:dyDescent="0.25">
      <c r="A7232" t="s">
        <v>6030</v>
      </c>
      <c r="B7232" t="str">
        <f>C7232&amp;"-"&amp;COUNTIF(C$2:C7232,C7232)</f>
        <v>2516-9</v>
      </c>
      <c r="C7232">
        <v>2516</v>
      </c>
      <c r="D7232" s="57">
        <v>45401</v>
      </c>
      <c r="E7232" s="84" t="str">
        <f>F7232&amp;"-"&amp;COUNTIF($F$2:F7232,F7232)</f>
        <v>PANORAMA-10</v>
      </c>
      <c r="F7232" s="84" t="str">
        <f t="shared" si="226"/>
        <v>PANORAMA</v>
      </c>
      <c r="G7232" t="s">
        <v>8630</v>
      </c>
      <c r="H7232" s="62">
        <v>41454106000142</v>
      </c>
      <c r="I7232" t="s">
        <v>869</v>
      </c>
      <c r="J7232">
        <v>276</v>
      </c>
      <c r="K7232">
        <v>3772.92</v>
      </c>
    </row>
    <row r="7233" spans="1:11" x14ac:dyDescent="0.25">
      <c r="A7233" t="s">
        <v>6030</v>
      </c>
      <c r="B7233" t="str">
        <f>C7233&amp;"-"&amp;COUNTIF(C$2:C7233,C7233)</f>
        <v>2516-10</v>
      </c>
      <c r="C7233">
        <v>2516</v>
      </c>
      <c r="D7233" s="57">
        <v>45401</v>
      </c>
      <c r="E7233" s="84" t="str">
        <f>F7233&amp;"-"&amp;COUNTIF($F$2:F7233,F7233)</f>
        <v>PANORAMA-11</v>
      </c>
      <c r="F7233" s="84" t="str">
        <f t="shared" si="226"/>
        <v>PANORAMA</v>
      </c>
      <c r="G7233" t="s">
        <v>8630</v>
      </c>
      <c r="H7233" s="62">
        <v>41454106000142</v>
      </c>
      <c r="I7233" t="s">
        <v>869</v>
      </c>
      <c r="J7233">
        <v>6</v>
      </c>
      <c r="K7233">
        <v>258.24</v>
      </c>
    </row>
    <row r="7234" spans="1:11" x14ac:dyDescent="0.25">
      <c r="A7234" t="s">
        <v>6022</v>
      </c>
      <c r="B7234" t="str">
        <f>C7234&amp;"-"&amp;COUNTIF(C$2:C7234,C7234)</f>
        <v>14368-1</v>
      </c>
      <c r="C7234">
        <v>14368</v>
      </c>
      <c r="D7234" s="57">
        <v>45401</v>
      </c>
      <c r="E7234" s="84" t="str">
        <f>F7234&amp;"-"&amp;COUNTIF($F$2:F7234,F7234)</f>
        <v>SMART-1</v>
      </c>
      <c r="F7234" s="84" t="str">
        <f t="shared" si="226"/>
        <v>SMART</v>
      </c>
      <c r="G7234" t="s">
        <v>8643</v>
      </c>
      <c r="H7234" s="62">
        <v>4971788000134</v>
      </c>
      <c r="I7234" t="s">
        <v>869</v>
      </c>
      <c r="J7234">
        <v>1</v>
      </c>
      <c r="K7234">
        <v>1173.7</v>
      </c>
    </row>
    <row r="7235" spans="1:11" x14ac:dyDescent="0.25">
      <c r="A7235" t="s">
        <v>6022</v>
      </c>
      <c r="B7235" t="str">
        <f>C7235&amp;"-"&amp;COUNTIF(C$2:C7235,C7235)</f>
        <v>14368-2</v>
      </c>
      <c r="C7235">
        <v>14368</v>
      </c>
      <c r="D7235" s="57">
        <v>45401</v>
      </c>
      <c r="E7235" s="84" t="str">
        <f>F7235&amp;"-"&amp;COUNTIF($F$2:F7235,F7235)</f>
        <v>SMART-2</v>
      </c>
      <c r="F7235" s="84" t="str">
        <f t="shared" ref="F7235:F7298" si="227">LEFT(G7235,SEARCH(" ",G7235)-1)</f>
        <v>SMART</v>
      </c>
      <c r="G7235" t="s">
        <v>8643</v>
      </c>
      <c r="H7235" s="62">
        <v>4971788000134</v>
      </c>
      <c r="I7235" t="s">
        <v>869</v>
      </c>
      <c r="J7235">
        <v>1</v>
      </c>
      <c r="K7235">
        <v>1600.5</v>
      </c>
    </row>
    <row r="7236" spans="1:11" x14ac:dyDescent="0.25">
      <c r="A7236" t="s">
        <v>5989</v>
      </c>
      <c r="B7236" t="str">
        <f>C7236&amp;"-"&amp;COUNTIF(C$2:C7236,C7236)</f>
        <v>36553-1</v>
      </c>
      <c r="C7236">
        <v>36553</v>
      </c>
      <c r="D7236" s="57">
        <v>45401</v>
      </c>
      <c r="E7236" s="84" t="str">
        <f>F7236&amp;"-"&amp;COUNTIF($F$2:F7236,F7236)</f>
        <v>WK-423</v>
      </c>
      <c r="F7236" s="84" t="str">
        <f t="shared" si="227"/>
        <v>WK</v>
      </c>
      <c r="G7236" t="s">
        <v>8586</v>
      </c>
      <c r="H7236" s="62">
        <v>97434047000103</v>
      </c>
      <c r="I7236" t="s">
        <v>5984</v>
      </c>
      <c r="J7236">
        <v>12</v>
      </c>
      <c r="K7236">
        <v>10632.96</v>
      </c>
    </row>
    <row r="7237" spans="1:11" x14ac:dyDescent="0.25">
      <c r="A7237" t="s">
        <v>5987</v>
      </c>
      <c r="B7237" t="str">
        <f>C7237&amp;"-"&amp;COUNTIF(C$2:C7237,C7237)</f>
        <v>36553-2</v>
      </c>
      <c r="C7237">
        <v>36553</v>
      </c>
      <c r="D7237" s="57">
        <v>45401</v>
      </c>
      <c r="E7237" s="84" t="str">
        <f>F7237&amp;"-"&amp;COUNTIF($F$2:F7237,F7237)</f>
        <v>WK-424</v>
      </c>
      <c r="F7237" s="84" t="str">
        <f t="shared" si="227"/>
        <v>WK</v>
      </c>
      <c r="G7237" t="s">
        <v>8586</v>
      </c>
      <c r="H7237" s="62">
        <v>97434047000103</v>
      </c>
      <c r="I7237" t="s">
        <v>5984</v>
      </c>
      <c r="J7237">
        <v>6</v>
      </c>
      <c r="K7237">
        <v>1676.16</v>
      </c>
    </row>
    <row r="7238" spans="1:11" x14ac:dyDescent="0.25">
      <c r="A7238" t="s">
        <v>5968</v>
      </c>
      <c r="B7238" t="str">
        <f>C7238&amp;"-"&amp;COUNTIF(C$2:C7238,C7238)</f>
        <v>78827-1</v>
      </c>
      <c r="C7238">
        <v>78827</v>
      </c>
      <c r="D7238" s="57">
        <v>45404</v>
      </c>
      <c r="E7238" s="84" t="str">
        <f>F7238&amp;"-"&amp;COUNTIF($F$2:F7238,F7238)</f>
        <v>JOTUN-224</v>
      </c>
      <c r="F7238" s="84" t="str">
        <f t="shared" si="227"/>
        <v>JOTUN</v>
      </c>
      <c r="G7238" t="s">
        <v>8585</v>
      </c>
      <c r="H7238" s="62">
        <v>2907585000404</v>
      </c>
      <c r="I7238" t="s">
        <v>869</v>
      </c>
      <c r="J7238">
        <v>6</v>
      </c>
      <c r="K7238">
        <v>3040.44</v>
      </c>
    </row>
    <row r="7239" spans="1:11" x14ac:dyDescent="0.25">
      <c r="A7239" t="s">
        <v>5968</v>
      </c>
      <c r="B7239" t="str">
        <f>C7239&amp;"-"&amp;COUNTIF(C$2:C7239,C7239)</f>
        <v>78827-2</v>
      </c>
      <c r="C7239">
        <v>78827</v>
      </c>
      <c r="D7239" s="57">
        <v>45404</v>
      </c>
      <c r="E7239" s="84" t="str">
        <f>F7239&amp;"-"&amp;COUNTIF($F$2:F7239,F7239)</f>
        <v>JOTUN-225</v>
      </c>
      <c r="F7239" s="84" t="str">
        <f t="shared" si="227"/>
        <v>JOTUN</v>
      </c>
      <c r="G7239" t="s">
        <v>8585</v>
      </c>
      <c r="H7239" s="62">
        <v>2907585000404</v>
      </c>
      <c r="I7239" t="s">
        <v>869</v>
      </c>
      <c r="J7239">
        <v>60</v>
      </c>
      <c r="K7239">
        <v>5764.8</v>
      </c>
    </row>
    <row r="7240" spans="1:11" x14ac:dyDescent="0.25">
      <c r="A7240" t="s">
        <v>5968</v>
      </c>
      <c r="B7240" t="str">
        <f>C7240&amp;"-"&amp;COUNTIF(C$2:C7240,C7240)</f>
        <v>78827-3</v>
      </c>
      <c r="C7240">
        <v>78827</v>
      </c>
      <c r="D7240" s="57">
        <v>45404</v>
      </c>
      <c r="E7240" s="84" t="str">
        <f>F7240&amp;"-"&amp;COUNTIF($F$2:F7240,F7240)</f>
        <v>JOTUN-226</v>
      </c>
      <c r="F7240" s="84" t="str">
        <f t="shared" si="227"/>
        <v>JOTUN</v>
      </c>
      <c r="G7240" t="s">
        <v>8585</v>
      </c>
      <c r="H7240" s="62">
        <v>2907585000404</v>
      </c>
      <c r="I7240" t="s">
        <v>869</v>
      </c>
      <c r="J7240">
        <v>60</v>
      </c>
      <c r="K7240">
        <v>28483.200000000001</v>
      </c>
    </row>
    <row r="7241" spans="1:11" x14ac:dyDescent="0.25">
      <c r="A7241" t="s">
        <v>6094</v>
      </c>
      <c r="B7241" t="str">
        <f>C7241&amp;"-"&amp;COUNTIF(C$2:C7241,C7241)</f>
        <v>1050284-1</v>
      </c>
      <c r="C7241">
        <v>1050284</v>
      </c>
      <c r="D7241" s="57">
        <v>45405</v>
      </c>
      <c r="E7241" s="84" t="str">
        <f>F7241&amp;"-"&amp;COUNTIF($F$2:F7241,F7241)</f>
        <v>CASA-1</v>
      </c>
      <c r="F7241" s="84" t="str">
        <f t="shared" si="227"/>
        <v>CASA</v>
      </c>
      <c r="G7241" t="s">
        <v>8644</v>
      </c>
      <c r="H7241" s="62">
        <v>62978978000180</v>
      </c>
      <c r="I7241" t="s">
        <v>30</v>
      </c>
      <c r="J7241">
        <v>18</v>
      </c>
      <c r="K7241">
        <v>368.27</v>
      </c>
    </row>
    <row r="7242" spans="1:11" x14ac:dyDescent="0.25">
      <c r="A7242" t="s">
        <v>6095</v>
      </c>
      <c r="B7242" t="str">
        <f>C7242&amp;"-"&amp;COUNTIF(C$2:C7242,C7242)</f>
        <v>1050284-2</v>
      </c>
      <c r="C7242">
        <v>1050284</v>
      </c>
      <c r="D7242" s="57">
        <v>45405</v>
      </c>
      <c r="E7242" s="84" t="str">
        <f>F7242&amp;"-"&amp;COUNTIF($F$2:F7242,F7242)</f>
        <v>CASA-2</v>
      </c>
      <c r="F7242" s="84" t="str">
        <f t="shared" si="227"/>
        <v>CASA</v>
      </c>
      <c r="G7242" t="s">
        <v>8644</v>
      </c>
      <c r="H7242" s="62">
        <v>62978978000180</v>
      </c>
      <c r="I7242" t="s">
        <v>4726</v>
      </c>
      <c r="J7242">
        <v>56.4</v>
      </c>
      <c r="K7242">
        <v>1529.94</v>
      </c>
    </row>
    <row r="7243" spans="1:11" x14ac:dyDescent="0.25">
      <c r="A7243" t="s">
        <v>6096</v>
      </c>
      <c r="B7243" t="str">
        <f>C7243&amp;"-"&amp;COUNTIF(C$2:C7243,C7243)</f>
        <v>1050284-3</v>
      </c>
      <c r="C7243">
        <v>1050284</v>
      </c>
      <c r="D7243" s="57">
        <v>45405</v>
      </c>
      <c r="E7243" s="84" t="str">
        <f>F7243&amp;"-"&amp;COUNTIF($F$2:F7243,F7243)</f>
        <v>CASA-3</v>
      </c>
      <c r="F7243" s="84" t="str">
        <f t="shared" si="227"/>
        <v>CASA</v>
      </c>
      <c r="G7243" t="s">
        <v>8644</v>
      </c>
      <c r="H7243" s="62">
        <v>62978978000180</v>
      </c>
      <c r="I7243" t="s">
        <v>4726</v>
      </c>
      <c r="J7243">
        <v>50</v>
      </c>
      <c r="K7243">
        <v>295.93</v>
      </c>
    </row>
    <row r="7244" spans="1:11" x14ac:dyDescent="0.25">
      <c r="A7244" t="s">
        <v>6082</v>
      </c>
      <c r="B7244" t="str">
        <f>C7244&amp;"-"&amp;COUNTIF(C$2:C7244,C7244)</f>
        <v>149263-1</v>
      </c>
      <c r="C7244">
        <v>149263</v>
      </c>
      <c r="D7244" s="57">
        <v>45405</v>
      </c>
      <c r="E7244" s="84" t="str">
        <f>F7244&amp;"-"&amp;COUNTIF($F$2:F7244,F7244)</f>
        <v>TUBOS-10</v>
      </c>
      <c r="F7244" s="84" t="str">
        <f t="shared" si="227"/>
        <v>TUBOS</v>
      </c>
      <c r="G7244" t="s">
        <v>8634</v>
      </c>
      <c r="H7244" s="62">
        <v>57424244000119</v>
      </c>
      <c r="I7244" t="s">
        <v>5984</v>
      </c>
      <c r="J7244">
        <v>6.45</v>
      </c>
      <c r="K7244">
        <v>3127.8</v>
      </c>
    </row>
    <row r="7245" spans="1:11" x14ac:dyDescent="0.25">
      <c r="A7245" t="s">
        <v>5979</v>
      </c>
      <c r="B7245" t="str">
        <f>C7245&amp;"-"&amp;COUNTIF(C$2:C7245,C7245)</f>
        <v>149263-2</v>
      </c>
      <c r="C7245">
        <v>149263</v>
      </c>
      <c r="D7245" s="57">
        <v>45405</v>
      </c>
      <c r="E7245" s="84" t="str">
        <f>F7245&amp;"-"&amp;COUNTIF($F$2:F7245,F7245)</f>
        <v>TUBOS-11</v>
      </c>
      <c r="F7245" s="84" t="str">
        <f t="shared" si="227"/>
        <v>TUBOS</v>
      </c>
      <c r="G7245" t="s">
        <v>8634</v>
      </c>
      <c r="H7245" s="62">
        <v>57424244000119</v>
      </c>
      <c r="I7245" t="s">
        <v>5984</v>
      </c>
      <c r="J7245">
        <v>18.18</v>
      </c>
      <c r="K7245">
        <v>3156.23</v>
      </c>
    </row>
    <row r="7246" spans="1:11" x14ac:dyDescent="0.25">
      <c r="A7246" t="s">
        <v>5979</v>
      </c>
      <c r="B7246" t="str">
        <f>C7246&amp;"-"&amp;COUNTIF(C$2:C7246,C7246)</f>
        <v>149263-3</v>
      </c>
      <c r="C7246">
        <v>149263</v>
      </c>
      <c r="D7246" s="57">
        <v>45405</v>
      </c>
      <c r="E7246" s="84" t="str">
        <f>F7246&amp;"-"&amp;COUNTIF($F$2:F7246,F7246)</f>
        <v>TUBOS-12</v>
      </c>
      <c r="F7246" s="84" t="str">
        <f t="shared" si="227"/>
        <v>TUBOS</v>
      </c>
      <c r="G7246" t="s">
        <v>8634</v>
      </c>
      <c r="H7246" s="62">
        <v>57424244000119</v>
      </c>
      <c r="I7246" t="s">
        <v>5984</v>
      </c>
      <c r="J7246">
        <v>6</v>
      </c>
      <c r="K7246">
        <v>2396.4</v>
      </c>
    </row>
    <row r="7247" spans="1:11" x14ac:dyDescent="0.25">
      <c r="A7247" t="s">
        <v>5979</v>
      </c>
      <c r="B7247" t="str">
        <f>C7247&amp;"-"&amp;COUNTIF(C$2:C7247,C7247)</f>
        <v>149263-4</v>
      </c>
      <c r="C7247">
        <v>149263</v>
      </c>
      <c r="D7247" s="57">
        <v>45405</v>
      </c>
      <c r="E7247" s="84" t="str">
        <f>F7247&amp;"-"&amp;COUNTIF($F$2:F7247,F7247)</f>
        <v>TUBOS-13</v>
      </c>
      <c r="F7247" s="84" t="str">
        <f t="shared" si="227"/>
        <v>TUBOS</v>
      </c>
      <c r="G7247" t="s">
        <v>8634</v>
      </c>
      <c r="H7247" s="62">
        <v>57424244000119</v>
      </c>
      <c r="I7247" t="s">
        <v>5984</v>
      </c>
      <c r="J7247">
        <v>24.12</v>
      </c>
      <c r="K7247">
        <v>11322.65</v>
      </c>
    </row>
    <row r="7248" spans="1:11" x14ac:dyDescent="0.25">
      <c r="A7248" t="s">
        <v>5979</v>
      </c>
      <c r="B7248" t="str">
        <f>C7248&amp;"-"&amp;COUNTIF(C$2:C7248,C7248)</f>
        <v>149263-5</v>
      </c>
      <c r="C7248">
        <v>149263</v>
      </c>
      <c r="D7248" s="57">
        <v>45405</v>
      </c>
      <c r="E7248" s="84" t="str">
        <f>F7248&amp;"-"&amp;COUNTIF($F$2:F7248,F7248)</f>
        <v>TUBOS-14</v>
      </c>
      <c r="F7248" s="84" t="str">
        <f t="shared" si="227"/>
        <v>TUBOS</v>
      </c>
      <c r="G7248" t="s">
        <v>8634</v>
      </c>
      <c r="H7248" s="62">
        <v>57424244000119</v>
      </c>
      <c r="I7248" t="s">
        <v>5984</v>
      </c>
      <c r="J7248">
        <v>6.07</v>
      </c>
      <c r="K7248">
        <v>3274.52</v>
      </c>
    </row>
    <row r="7249" spans="1:11" x14ac:dyDescent="0.25">
      <c r="A7249" t="s">
        <v>6037</v>
      </c>
      <c r="B7249" t="str">
        <f>C7249&amp;"-"&amp;COUNTIF(C$2:C7249,C7249)</f>
        <v>4272-1</v>
      </c>
      <c r="C7249">
        <v>4272</v>
      </c>
      <c r="D7249" s="57">
        <v>45406</v>
      </c>
      <c r="E7249" s="84" t="str">
        <f>F7249&amp;"-"&amp;COUNTIF($F$2:F7249,F7249)</f>
        <v>CIL-368</v>
      </c>
      <c r="F7249" s="84" t="str">
        <f t="shared" si="227"/>
        <v>CIL</v>
      </c>
      <c r="G7249" t="s">
        <v>8610</v>
      </c>
      <c r="H7249" s="62">
        <v>97533434000199</v>
      </c>
      <c r="I7249" t="s">
        <v>869</v>
      </c>
      <c r="J7249">
        <v>5</v>
      </c>
      <c r="K7249">
        <v>288</v>
      </c>
    </row>
    <row r="7250" spans="1:11" x14ac:dyDescent="0.25">
      <c r="A7250" t="s">
        <v>6037</v>
      </c>
      <c r="B7250" t="str">
        <f>C7250&amp;"-"&amp;COUNTIF(C$2:C7250,C7250)</f>
        <v>4272-2</v>
      </c>
      <c r="C7250">
        <v>4272</v>
      </c>
      <c r="D7250" s="57">
        <v>45406</v>
      </c>
      <c r="E7250" s="84" t="str">
        <f>F7250&amp;"-"&amp;COUNTIF($F$2:F7250,F7250)</f>
        <v>CIL-369</v>
      </c>
      <c r="F7250" s="84" t="str">
        <f t="shared" si="227"/>
        <v>CIL</v>
      </c>
      <c r="G7250" t="s">
        <v>8610</v>
      </c>
      <c r="H7250" s="62">
        <v>97533434000199</v>
      </c>
      <c r="I7250" t="s">
        <v>869</v>
      </c>
      <c r="J7250">
        <v>23</v>
      </c>
      <c r="K7250">
        <v>1866.68</v>
      </c>
    </row>
    <row r="7251" spans="1:11" x14ac:dyDescent="0.25">
      <c r="A7251" t="s">
        <v>6037</v>
      </c>
      <c r="B7251" t="str">
        <f>C7251&amp;"-"&amp;COUNTIF(C$2:C7251,C7251)</f>
        <v>4272-3</v>
      </c>
      <c r="C7251">
        <v>4272</v>
      </c>
      <c r="D7251" s="57">
        <v>45406</v>
      </c>
      <c r="E7251" s="84" t="str">
        <f>F7251&amp;"-"&amp;COUNTIF($F$2:F7251,F7251)</f>
        <v>CIL-370</v>
      </c>
      <c r="F7251" s="84" t="str">
        <f t="shared" si="227"/>
        <v>CIL</v>
      </c>
      <c r="G7251" t="s">
        <v>8610</v>
      </c>
      <c r="H7251" s="62">
        <v>97533434000199</v>
      </c>
      <c r="I7251" t="s">
        <v>869</v>
      </c>
      <c r="J7251">
        <v>11</v>
      </c>
      <c r="K7251">
        <v>464.86</v>
      </c>
    </row>
    <row r="7252" spans="1:11" x14ac:dyDescent="0.25">
      <c r="A7252" t="s">
        <v>6037</v>
      </c>
      <c r="B7252" t="str">
        <f>C7252&amp;"-"&amp;COUNTIF(C$2:C7252,C7252)</f>
        <v>4272-4</v>
      </c>
      <c r="C7252">
        <v>4272</v>
      </c>
      <c r="D7252" s="57">
        <v>45406</v>
      </c>
      <c r="E7252" s="84" t="str">
        <f>F7252&amp;"-"&amp;COUNTIF($F$2:F7252,F7252)</f>
        <v>CIL-371</v>
      </c>
      <c r="F7252" s="84" t="str">
        <f t="shared" si="227"/>
        <v>CIL</v>
      </c>
      <c r="G7252" t="s">
        <v>8610</v>
      </c>
      <c r="H7252" s="62">
        <v>97533434000199</v>
      </c>
      <c r="I7252" t="s">
        <v>869</v>
      </c>
      <c r="J7252">
        <v>15</v>
      </c>
      <c r="K7252">
        <v>559.65</v>
      </c>
    </row>
    <row r="7253" spans="1:11" x14ac:dyDescent="0.25">
      <c r="A7253" t="s">
        <v>6039</v>
      </c>
      <c r="B7253" t="str">
        <f>C7253&amp;"-"&amp;COUNTIF(C$2:C7253,C7253)</f>
        <v>4272-5</v>
      </c>
      <c r="C7253">
        <v>4272</v>
      </c>
      <c r="D7253" s="57">
        <v>45406</v>
      </c>
      <c r="E7253" s="84" t="str">
        <f>F7253&amp;"-"&amp;COUNTIF($F$2:F7253,F7253)</f>
        <v>CIL-372</v>
      </c>
      <c r="F7253" s="84" t="str">
        <f t="shared" si="227"/>
        <v>CIL</v>
      </c>
      <c r="G7253" t="s">
        <v>8610</v>
      </c>
      <c r="H7253" s="62">
        <v>97533434000199</v>
      </c>
      <c r="I7253" t="s">
        <v>869</v>
      </c>
      <c r="J7253">
        <v>2</v>
      </c>
      <c r="K7253">
        <v>271.16000000000003</v>
      </c>
    </row>
    <row r="7254" spans="1:11" x14ac:dyDescent="0.25">
      <c r="A7254" t="s">
        <v>6039</v>
      </c>
      <c r="B7254" t="str">
        <f>C7254&amp;"-"&amp;COUNTIF(C$2:C7254,C7254)</f>
        <v>4272-6</v>
      </c>
      <c r="C7254">
        <v>4272</v>
      </c>
      <c r="D7254" s="57">
        <v>45406</v>
      </c>
      <c r="E7254" s="84" t="str">
        <f>F7254&amp;"-"&amp;COUNTIF($F$2:F7254,F7254)</f>
        <v>CIL-373</v>
      </c>
      <c r="F7254" s="84" t="str">
        <f t="shared" si="227"/>
        <v>CIL</v>
      </c>
      <c r="G7254" t="s">
        <v>8610</v>
      </c>
      <c r="H7254" s="62">
        <v>97533434000199</v>
      </c>
      <c r="I7254" t="s">
        <v>869</v>
      </c>
      <c r="J7254">
        <v>16</v>
      </c>
      <c r="K7254">
        <v>2193.12</v>
      </c>
    </row>
    <row r="7255" spans="1:11" x14ac:dyDescent="0.25">
      <c r="A7255" t="s">
        <v>6040</v>
      </c>
      <c r="B7255" t="str">
        <f>C7255&amp;"-"&amp;COUNTIF(C$2:C7255,C7255)</f>
        <v>4272-7</v>
      </c>
      <c r="C7255">
        <v>4272</v>
      </c>
      <c r="D7255" s="57">
        <v>45406</v>
      </c>
      <c r="E7255" s="84" t="str">
        <f>F7255&amp;"-"&amp;COUNTIF($F$2:F7255,F7255)</f>
        <v>CIL-374</v>
      </c>
      <c r="F7255" s="84" t="str">
        <f t="shared" si="227"/>
        <v>CIL</v>
      </c>
      <c r="G7255" t="s">
        <v>8610</v>
      </c>
      <c r="H7255" s="62">
        <v>97533434000199</v>
      </c>
      <c r="I7255" t="s">
        <v>869</v>
      </c>
      <c r="J7255">
        <v>1</v>
      </c>
      <c r="K7255">
        <v>1309</v>
      </c>
    </row>
    <row r="7256" spans="1:11" x14ac:dyDescent="0.25">
      <c r="A7256" t="s">
        <v>6004</v>
      </c>
      <c r="B7256" t="str">
        <f>C7256&amp;"-"&amp;COUNTIF(C$2:C7256,C7256)</f>
        <v>4272-8</v>
      </c>
      <c r="C7256">
        <v>4272</v>
      </c>
      <c r="D7256" s="57">
        <v>45406</v>
      </c>
      <c r="E7256" s="84" t="str">
        <f>F7256&amp;"-"&amp;COUNTIF($F$2:F7256,F7256)</f>
        <v>CIL-375</v>
      </c>
      <c r="F7256" s="84" t="str">
        <f t="shared" si="227"/>
        <v>CIL</v>
      </c>
      <c r="G7256" t="s">
        <v>8610</v>
      </c>
      <c r="H7256" s="62">
        <v>97533434000199</v>
      </c>
      <c r="I7256" t="s">
        <v>869</v>
      </c>
      <c r="J7256">
        <v>5</v>
      </c>
      <c r="K7256">
        <v>677.9</v>
      </c>
    </row>
    <row r="7257" spans="1:11" x14ac:dyDescent="0.25">
      <c r="A7257" t="s">
        <v>6004</v>
      </c>
      <c r="B7257" t="str">
        <f>C7257&amp;"-"&amp;COUNTIF(C$2:C7257,C7257)</f>
        <v>4272-9</v>
      </c>
      <c r="C7257">
        <v>4272</v>
      </c>
      <c r="D7257" s="57">
        <v>45406</v>
      </c>
      <c r="E7257" s="84" t="str">
        <f>F7257&amp;"-"&amp;COUNTIF($F$2:F7257,F7257)</f>
        <v>CIL-376</v>
      </c>
      <c r="F7257" s="84" t="str">
        <f t="shared" si="227"/>
        <v>CIL</v>
      </c>
      <c r="G7257" t="s">
        <v>8610</v>
      </c>
      <c r="H7257" s="62">
        <v>97533434000199</v>
      </c>
      <c r="I7257" t="s">
        <v>869</v>
      </c>
      <c r="J7257">
        <v>4</v>
      </c>
      <c r="K7257">
        <v>79.48</v>
      </c>
    </row>
    <row r="7258" spans="1:11" x14ac:dyDescent="0.25">
      <c r="A7258" t="s">
        <v>6004</v>
      </c>
      <c r="B7258" t="str">
        <f>C7258&amp;"-"&amp;COUNTIF(C$2:C7258,C7258)</f>
        <v>4272-10</v>
      </c>
      <c r="C7258">
        <v>4272</v>
      </c>
      <c r="D7258" s="57">
        <v>45406</v>
      </c>
      <c r="E7258" s="84" t="str">
        <f>F7258&amp;"-"&amp;COUNTIF($F$2:F7258,F7258)</f>
        <v>CIL-377</v>
      </c>
      <c r="F7258" s="84" t="str">
        <f t="shared" si="227"/>
        <v>CIL</v>
      </c>
      <c r="G7258" t="s">
        <v>8610</v>
      </c>
      <c r="H7258" s="62">
        <v>97533434000199</v>
      </c>
      <c r="I7258" t="s">
        <v>869</v>
      </c>
      <c r="J7258">
        <v>15</v>
      </c>
      <c r="K7258">
        <v>1192.2</v>
      </c>
    </row>
    <row r="7259" spans="1:11" x14ac:dyDescent="0.25">
      <c r="A7259" t="s">
        <v>6004</v>
      </c>
      <c r="B7259" t="str">
        <f>C7259&amp;"-"&amp;COUNTIF(C$2:C7259,C7259)</f>
        <v>4272-11</v>
      </c>
      <c r="C7259">
        <v>4272</v>
      </c>
      <c r="D7259" s="57">
        <v>45406</v>
      </c>
      <c r="E7259" s="84" t="str">
        <f>F7259&amp;"-"&amp;COUNTIF($F$2:F7259,F7259)</f>
        <v>CIL-378</v>
      </c>
      <c r="F7259" s="84" t="str">
        <f t="shared" si="227"/>
        <v>CIL</v>
      </c>
      <c r="G7259" t="s">
        <v>8610</v>
      </c>
      <c r="H7259" s="62">
        <v>97533434000199</v>
      </c>
      <c r="I7259" t="s">
        <v>869</v>
      </c>
      <c r="J7259">
        <v>2</v>
      </c>
      <c r="K7259">
        <v>439.46</v>
      </c>
    </row>
    <row r="7260" spans="1:11" x14ac:dyDescent="0.25">
      <c r="A7260" t="s">
        <v>6040</v>
      </c>
      <c r="B7260" t="str">
        <f>C7260&amp;"-"&amp;COUNTIF(C$2:C7260,C7260)</f>
        <v>4272-12</v>
      </c>
      <c r="C7260">
        <v>4272</v>
      </c>
      <c r="D7260" s="57">
        <v>45406</v>
      </c>
      <c r="E7260" s="84" t="str">
        <f>F7260&amp;"-"&amp;COUNTIF($F$2:F7260,F7260)</f>
        <v>CIL-379</v>
      </c>
      <c r="F7260" s="84" t="str">
        <f t="shared" si="227"/>
        <v>CIL</v>
      </c>
      <c r="G7260" t="s">
        <v>8610</v>
      </c>
      <c r="H7260" s="62">
        <v>97533434000199</v>
      </c>
      <c r="I7260" t="s">
        <v>869</v>
      </c>
      <c r="J7260">
        <v>2</v>
      </c>
      <c r="K7260">
        <v>68.44</v>
      </c>
    </row>
    <row r="7261" spans="1:11" x14ac:dyDescent="0.25">
      <c r="A7261" t="s">
        <v>6040</v>
      </c>
      <c r="B7261" t="str">
        <f>C7261&amp;"-"&amp;COUNTIF(C$2:C7261,C7261)</f>
        <v>4272-13</v>
      </c>
      <c r="C7261">
        <v>4272</v>
      </c>
      <c r="D7261" s="57">
        <v>45406</v>
      </c>
      <c r="E7261" s="84" t="str">
        <f>F7261&amp;"-"&amp;COUNTIF($F$2:F7261,F7261)</f>
        <v>CIL-380</v>
      </c>
      <c r="F7261" s="84" t="str">
        <f t="shared" si="227"/>
        <v>CIL</v>
      </c>
      <c r="G7261" t="s">
        <v>8610</v>
      </c>
      <c r="H7261" s="62">
        <v>97533434000199</v>
      </c>
      <c r="I7261" t="s">
        <v>869</v>
      </c>
      <c r="J7261">
        <v>124</v>
      </c>
      <c r="K7261">
        <v>1739.72</v>
      </c>
    </row>
    <row r="7262" spans="1:11" x14ac:dyDescent="0.25">
      <c r="A7262" t="s">
        <v>6040</v>
      </c>
      <c r="B7262" t="str">
        <f>C7262&amp;"-"&amp;COUNTIF(C$2:C7262,C7262)</f>
        <v>4272-14</v>
      </c>
      <c r="C7262">
        <v>4272</v>
      </c>
      <c r="D7262" s="57">
        <v>45406</v>
      </c>
      <c r="E7262" s="84" t="str">
        <f>F7262&amp;"-"&amp;COUNTIF($F$2:F7262,F7262)</f>
        <v>CIL-381</v>
      </c>
      <c r="F7262" s="84" t="str">
        <f t="shared" si="227"/>
        <v>CIL</v>
      </c>
      <c r="G7262" t="s">
        <v>8610</v>
      </c>
      <c r="H7262" s="62">
        <v>97533434000199</v>
      </c>
      <c r="I7262" t="s">
        <v>869</v>
      </c>
      <c r="J7262">
        <v>17</v>
      </c>
      <c r="K7262">
        <v>1033.26</v>
      </c>
    </row>
    <row r="7263" spans="1:11" x14ac:dyDescent="0.25">
      <c r="A7263" t="s">
        <v>6004</v>
      </c>
      <c r="B7263" t="str">
        <f>C7263&amp;"-"&amp;COUNTIF(C$2:C7263,C7263)</f>
        <v>4272-15</v>
      </c>
      <c r="C7263">
        <v>4272</v>
      </c>
      <c r="D7263" s="57">
        <v>45406</v>
      </c>
      <c r="E7263" s="84" t="str">
        <f>F7263&amp;"-"&amp;COUNTIF($F$2:F7263,F7263)</f>
        <v>CIL-382</v>
      </c>
      <c r="F7263" s="84" t="str">
        <f t="shared" si="227"/>
        <v>CIL</v>
      </c>
      <c r="G7263" t="s">
        <v>8610</v>
      </c>
      <c r="H7263" s="62">
        <v>97533434000199</v>
      </c>
      <c r="I7263" t="s">
        <v>869</v>
      </c>
      <c r="J7263">
        <v>5</v>
      </c>
      <c r="K7263">
        <v>133.25</v>
      </c>
    </row>
    <row r="7264" spans="1:11" x14ac:dyDescent="0.25">
      <c r="A7264" t="s">
        <v>6040</v>
      </c>
      <c r="B7264" t="str">
        <f>C7264&amp;"-"&amp;COUNTIF(C$2:C7264,C7264)</f>
        <v>4272-16</v>
      </c>
      <c r="C7264">
        <v>4272</v>
      </c>
      <c r="D7264" s="57">
        <v>45406</v>
      </c>
      <c r="E7264" s="84" t="str">
        <f>F7264&amp;"-"&amp;COUNTIF($F$2:F7264,F7264)</f>
        <v>CIL-383</v>
      </c>
      <c r="F7264" s="84" t="str">
        <f t="shared" si="227"/>
        <v>CIL</v>
      </c>
      <c r="G7264" t="s">
        <v>8610</v>
      </c>
      <c r="H7264" s="62">
        <v>97533434000199</v>
      </c>
      <c r="I7264" t="s">
        <v>869</v>
      </c>
      <c r="J7264">
        <v>7</v>
      </c>
      <c r="K7264">
        <v>1308.3699999999999</v>
      </c>
    </row>
    <row r="7265" spans="1:11" x14ac:dyDescent="0.25">
      <c r="A7265" t="s">
        <v>6043</v>
      </c>
      <c r="B7265" t="str">
        <f>C7265&amp;"-"&amp;COUNTIF(C$2:C7265,C7265)</f>
        <v>4272-17</v>
      </c>
      <c r="C7265">
        <v>4272</v>
      </c>
      <c r="D7265" s="57">
        <v>45406</v>
      </c>
      <c r="E7265" s="84" t="str">
        <f>F7265&amp;"-"&amp;COUNTIF($F$2:F7265,F7265)</f>
        <v>CIL-384</v>
      </c>
      <c r="F7265" s="84" t="str">
        <f t="shared" si="227"/>
        <v>CIL</v>
      </c>
      <c r="G7265" t="s">
        <v>8610</v>
      </c>
      <c r="H7265" s="62">
        <v>97533434000199</v>
      </c>
      <c r="I7265" t="s">
        <v>869</v>
      </c>
      <c r="J7265">
        <v>45</v>
      </c>
      <c r="K7265">
        <v>778.5</v>
      </c>
    </row>
    <row r="7266" spans="1:11" x14ac:dyDescent="0.25">
      <c r="A7266" t="s">
        <v>6004</v>
      </c>
      <c r="B7266" t="str">
        <f>C7266&amp;"-"&amp;COUNTIF(C$2:C7266,C7266)</f>
        <v>4272-18</v>
      </c>
      <c r="C7266">
        <v>4272</v>
      </c>
      <c r="D7266" s="57">
        <v>45406</v>
      </c>
      <c r="E7266" s="84" t="str">
        <f>F7266&amp;"-"&amp;COUNTIF($F$2:F7266,F7266)</f>
        <v>CIL-385</v>
      </c>
      <c r="F7266" s="84" t="str">
        <f t="shared" si="227"/>
        <v>CIL</v>
      </c>
      <c r="G7266" t="s">
        <v>8610</v>
      </c>
      <c r="H7266" s="62">
        <v>97533434000199</v>
      </c>
      <c r="I7266" t="s">
        <v>869</v>
      </c>
      <c r="J7266">
        <v>6</v>
      </c>
      <c r="K7266">
        <v>339.96</v>
      </c>
    </row>
    <row r="7267" spans="1:11" x14ac:dyDescent="0.25">
      <c r="A7267" t="s">
        <v>6004</v>
      </c>
      <c r="B7267" t="str">
        <f>C7267&amp;"-"&amp;COUNTIF(C$2:C7267,C7267)</f>
        <v>4272-19</v>
      </c>
      <c r="C7267">
        <v>4272</v>
      </c>
      <c r="D7267" s="57">
        <v>45406</v>
      </c>
      <c r="E7267" s="84" t="str">
        <f>F7267&amp;"-"&amp;COUNTIF($F$2:F7267,F7267)</f>
        <v>CIL-386</v>
      </c>
      <c r="F7267" s="84" t="str">
        <f t="shared" si="227"/>
        <v>CIL</v>
      </c>
      <c r="G7267" t="s">
        <v>8610</v>
      </c>
      <c r="H7267" s="62">
        <v>97533434000199</v>
      </c>
      <c r="I7267" t="s">
        <v>869</v>
      </c>
      <c r="J7267">
        <v>4</v>
      </c>
      <c r="K7267">
        <v>935</v>
      </c>
    </row>
    <row r="7268" spans="1:11" x14ac:dyDescent="0.25">
      <c r="A7268" t="s">
        <v>6040</v>
      </c>
      <c r="B7268" t="str">
        <f>C7268&amp;"-"&amp;COUNTIF(C$2:C7268,C7268)</f>
        <v>4272-20</v>
      </c>
      <c r="C7268">
        <v>4272</v>
      </c>
      <c r="D7268" s="57">
        <v>45406</v>
      </c>
      <c r="E7268" s="84" t="str">
        <f>F7268&amp;"-"&amp;COUNTIF($F$2:F7268,F7268)</f>
        <v>CIL-387</v>
      </c>
      <c r="F7268" s="84" t="str">
        <f t="shared" si="227"/>
        <v>CIL</v>
      </c>
      <c r="G7268" t="s">
        <v>8610</v>
      </c>
      <c r="H7268" s="62">
        <v>97533434000199</v>
      </c>
      <c r="I7268" t="s">
        <v>869</v>
      </c>
      <c r="J7268">
        <v>5</v>
      </c>
      <c r="K7268">
        <v>1818.6</v>
      </c>
    </row>
    <row r="7269" spans="1:11" x14ac:dyDescent="0.25">
      <c r="A7269" t="s">
        <v>6040</v>
      </c>
      <c r="B7269" t="str">
        <f>C7269&amp;"-"&amp;COUNTIF(C$2:C7269,C7269)</f>
        <v>4272-21</v>
      </c>
      <c r="C7269">
        <v>4272</v>
      </c>
      <c r="D7269" s="57">
        <v>45406</v>
      </c>
      <c r="E7269" s="84" t="str">
        <f>F7269&amp;"-"&amp;COUNTIF($F$2:F7269,F7269)</f>
        <v>CIL-388</v>
      </c>
      <c r="F7269" s="84" t="str">
        <f t="shared" si="227"/>
        <v>CIL</v>
      </c>
      <c r="G7269" t="s">
        <v>8610</v>
      </c>
      <c r="H7269" s="62">
        <v>97533434000199</v>
      </c>
      <c r="I7269" t="s">
        <v>869</v>
      </c>
      <c r="J7269">
        <v>3</v>
      </c>
      <c r="K7269">
        <v>1683</v>
      </c>
    </row>
    <row r="7270" spans="1:11" x14ac:dyDescent="0.25">
      <c r="A7270" t="s">
        <v>6004</v>
      </c>
      <c r="B7270" t="str">
        <f>C7270&amp;"-"&amp;COUNTIF(C$2:C7270,C7270)</f>
        <v>4272-22</v>
      </c>
      <c r="C7270">
        <v>4272</v>
      </c>
      <c r="D7270" s="57">
        <v>45406</v>
      </c>
      <c r="E7270" s="84" t="str">
        <f>F7270&amp;"-"&amp;COUNTIF($F$2:F7270,F7270)</f>
        <v>CIL-389</v>
      </c>
      <c r="F7270" s="84" t="str">
        <f t="shared" si="227"/>
        <v>CIL</v>
      </c>
      <c r="G7270" t="s">
        <v>8610</v>
      </c>
      <c r="H7270" s="62">
        <v>97533434000199</v>
      </c>
      <c r="I7270" t="s">
        <v>869</v>
      </c>
      <c r="J7270">
        <v>15</v>
      </c>
      <c r="K7270">
        <v>727.95</v>
      </c>
    </row>
    <row r="7271" spans="1:11" x14ac:dyDescent="0.25">
      <c r="A7271" t="s">
        <v>6004</v>
      </c>
      <c r="B7271" t="str">
        <f>C7271&amp;"-"&amp;COUNTIF(C$2:C7271,C7271)</f>
        <v>4272-23</v>
      </c>
      <c r="C7271">
        <v>4272</v>
      </c>
      <c r="D7271" s="57">
        <v>45406</v>
      </c>
      <c r="E7271" s="84" t="str">
        <f>F7271&amp;"-"&amp;COUNTIF($F$2:F7271,F7271)</f>
        <v>CIL-390</v>
      </c>
      <c r="F7271" s="84" t="str">
        <f t="shared" si="227"/>
        <v>CIL</v>
      </c>
      <c r="G7271" t="s">
        <v>8610</v>
      </c>
      <c r="H7271" s="62">
        <v>97533434000199</v>
      </c>
      <c r="I7271" t="s">
        <v>869</v>
      </c>
      <c r="J7271">
        <v>108</v>
      </c>
      <c r="K7271">
        <v>10088.280000000001</v>
      </c>
    </row>
    <row r="7272" spans="1:11" x14ac:dyDescent="0.25">
      <c r="A7272" t="s">
        <v>6004</v>
      </c>
      <c r="B7272" t="str">
        <f>C7272&amp;"-"&amp;COUNTIF(C$2:C7272,C7272)</f>
        <v>4272-24</v>
      </c>
      <c r="C7272">
        <v>4272</v>
      </c>
      <c r="D7272" s="57">
        <v>45406</v>
      </c>
      <c r="E7272" s="84" t="str">
        <f>F7272&amp;"-"&amp;COUNTIF($F$2:F7272,F7272)</f>
        <v>CIL-391</v>
      </c>
      <c r="F7272" s="84" t="str">
        <f t="shared" si="227"/>
        <v>CIL</v>
      </c>
      <c r="G7272" t="s">
        <v>8610</v>
      </c>
      <c r="H7272" s="62">
        <v>97533434000199</v>
      </c>
      <c r="I7272" t="s">
        <v>869</v>
      </c>
      <c r="J7272">
        <v>6</v>
      </c>
      <c r="K7272">
        <v>948.12</v>
      </c>
    </row>
    <row r="7273" spans="1:11" x14ac:dyDescent="0.25">
      <c r="A7273" t="s">
        <v>6004</v>
      </c>
      <c r="B7273" t="str">
        <f>C7273&amp;"-"&amp;COUNTIF(C$2:C7273,C7273)</f>
        <v>4272-25</v>
      </c>
      <c r="C7273">
        <v>4272</v>
      </c>
      <c r="D7273" s="57">
        <v>45406</v>
      </c>
      <c r="E7273" s="84" t="str">
        <f>F7273&amp;"-"&amp;COUNTIF($F$2:F7273,F7273)</f>
        <v>CIL-392</v>
      </c>
      <c r="F7273" s="84" t="str">
        <f t="shared" si="227"/>
        <v>CIL</v>
      </c>
      <c r="G7273" t="s">
        <v>8610</v>
      </c>
      <c r="H7273" s="62">
        <v>97533434000199</v>
      </c>
      <c r="I7273" t="s">
        <v>869</v>
      </c>
      <c r="J7273">
        <v>66</v>
      </c>
      <c r="K7273">
        <v>3739.56</v>
      </c>
    </row>
    <row r="7274" spans="1:11" x14ac:dyDescent="0.25">
      <c r="A7274" t="s">
        <v>6043</v>
      </c>
      <c r="B7274" t="str">
        <f>C7274&amp;"-"&amp;COUNTIF(C$2:C7274,C7274)</f>
        <v>4272-26</v>
      </c>
      <c r="C7274">
        <v>4272</v>
      </c>
      <c r="D7274" s="57">
        <v>45406</v>
      </c>
      <c r="E7274" s="84" t="str">
        <f>F7274&amp;"-"&amp;COUNTIF($F$2:F7274,F7274)</f>
        <v>CIL-393</v>
      </c>
      <c r="F7274" s="84" t="str">
        <f t="shared" si="227"/>
        <v>CIL</v>
      </c>
      <c r="G7274" t="s">
        <v>8610</v>
      </c>
      <c r="H7274" s="62">
        <v>97533434000199</v>
      </c>
      <c r="I7274" t="s">
        <v>869</v>
      </c>
      <c r="J7274">
        <v>48</v>
      </c>
      <c r="K7274">
        <v>1795.2</v>
      </c>
    </row>
    <row r="7275" spans="1:11" x14ac:dyDescent="0.25">
      <c r="A7275" t="s">
        <v>6004</v>
      </c>
      <c r="B7275" t="str">
        <f>C7275&amp;"-"&amp;COUNTIF(C$2:C7275,C7275)</f>
        <v>4272-27</v>
      </c>
      <c r="C7275">
        <v>4272</v>
      </c>
      <c r="D7275" s="57">
        <v>45406</v>
      </c>
      <c r="E7275" s="84" t="str">
        <f>F7275&amp;"-"&amp;COUNTIF($F$2:F7275,F7275)</f>
        <v>CIL-394</v>
      </c>
      <c r="F7275" s="84" t="str">
        <f t="shared" si="227"/>
        <v>CIL</v>
      </c>
      <c r="G7275" t="s">
        <v>8610</v>
      </c>
      <c r="H7275" s="62">
        <v>97533434000199</v>
      </c>
      <c r="I7275" t="s">
        <v>869</v>
      </c>
      <c r="J7275">
        <v>6</v>
      </c>
      <c r="K7275">
        <v>560.46</v>
      </c>
    </row>
    <row r="7276" spans="1:11" x14ac:dyDescent="0.25">
      <c r="A7276" t="s">
        <v>6004</v>
      </c>
      <c r="B7276" t="str">
        <f>C7276&amp;"-"&amp;COUNTIF(C$2:C7276,C7276)</f>
        <v>4272-28</v>
      </c>
      <c r="C7276">
        <v>4272</v>
      </c>
      <c r="D7276" s="57">
        <v>45406</v>
      </c>
      <c r="E7276" s="84" t="str">
        <f>F7276&amp;"-"&amp;COUNTIF($F$2:F7276,F7276)</f>
        <v>CIL-395</v>
      </c>
      <c r="F7276" s="84" t="str">
        <f t="shared" si="227"/>
        <v>CIL</v>
      </c>
      <c r="G7276" t="s">
        <v>8610</v>
      </c>
      <c r="H7276" s="62">
        <v>97533434000199</v>
      </c>
      <c r="I7276" t="s">
        <v>869</v>
      </c>
      <c r="J7276">
        <v>5</v>
      </c>
      <c r="K7276">
        <v>453</v>
      </c>
    </row>
    <row r="7277" spans="1:11" x14ac:dyDescent="0.25">
      <c r="A7277" t="s">
        <v>6004</v>
      </c>
      <c r="B7277" t="str">
        <f>C7277&amp;"-"&amp;COUNTIF(C$2:C7277,C7277)</f>
        <v>4272-29</v>
      </c>
      <c r="C7277">
        <v>4272</v>
      </c>
      <c r="D7277" s="57">
        <v>45406</v>
      </c>
      <c r="E7277" s="84" t="str">
        <f>F7277&amp;"-"&amp;COUNTIF($F$2:F7277,F7277)</f>
        <v>CIL-396</v>
      </c>
      <c r="F7277" s="84" t="str">
        <f t="shared" si="227"/>
        <v>CIL</v>
      </c>
      <c r="G7277" t="s">
        <v>8610</v>
      </c>
      <c r="H7277" s="62">
        <v>97533434000199</v>
      </c>
      <c r="I7277" t="s">
        <v>869</v>
      </c>
      <c r="J7277">
        <v>2</v>
      </c>
      <c r="K7277">
        <v>158.96</v>
      </c>
    </row>
    <row r="7278" spans="1:11" x14ac:dyDescent="0.25">
      <c r="A7278" t="s">
        <v>6004</v>
      </c>
      <c r="B7278" t="str">
        <f>C7278&amp;"-"&amp;COUNTIF(C$2:C7278,C7278)</f>
        <v>4272-30</v>
      </c>
      <c r="C7278">
        <v>4272</v>
      </c>
      <c r="D7278" s="57">
        <v>45406</v>
      </c>
      <c r="E7278" s="84" t="str">
        <f>F7278&amp;"-"&amp;COUNTIF($F$2:F7278,F7278)</f>
        <v>CIL-397</v>
      </c>
      <c r="F7278" s="84" t="str">
        <f t="shared" si="227"/>
        <v>CIL</v>
      </c>
      <c r="G7278" t="s">
        <v>8610</v>
      </c>
      <c r="H7278" s="62">
        <v>97533434000199</v>
      </c>
      <c r="I7278" t="s">
        <v>869</v>
      </c>
      <c r="J7278">
        <v>7</v>
      </c>
      <c r="K7278">
        <v>333.83</v>
      </c>
    </row>
    <row r="7279" spans="1:11" x14ac:dyDescent="0.25">
      <c r="A7279" t="s">
        <v>6004</v>
      </c>
      <c r="B7279" t="str">
        <f>C7279&amp;"-"&amp;COUNTIF(C$2:C7279,C7279)</f>
        <v>4272-31</v>
      </c>
      <c r="C7279">
        <v>4272</v>
      </c>
      <c r="D7279" s="57">
        <v>45406</v>
      </c>
      <c r="E7279" s="84" t="str">
        <f>F7279&amp;"-"&amp;COUNTIF($F$2:F7279,F7279)</f>
        <v>CIL-398</v>
      </c>
      <c r="F7279" s="84" t="str">
        <f t="shared" si="227"/>
        <v>CIL</v>
      </c>
      <c r="G7279" t="s">
        <v>8610</v>
      </c>
      <c r="H7279" s="62">
        <v>97533434000199</v>
      </c>
      <c r="I7279" t="s">
        <v>869</v>
      </c>
      <c r="J7279">
        <v>14</v>
      </c>
      <c r="K7279">
        <v>793.24</v>
      </c>
    </row>
    <row r="7280" spans="1:11" x14ac:dyDescent="0.25">
      <c r="A7280" t="s">
        <v>6004</v>
      </c>
      <c r="B7280" t="str">
        <f>C7280&amp;"-"&amp;COUNTIF(C$2:C7280,C7280)</f>
        <v>4272-32</v>
      </c>
      <c r="C7280">
        <v>4272</v>
      </c>
      <c r="D7280" s="57">
        <v>45406</v>
      </c>
      <c r="E7280" s="84" t="str">
        <f>F7280&amp;"-"&amp;COUNTIF($F$2:F7280,F7280)</f>
        <v>CIL-399</v>
      </c>
      <c r="F7280" s="84" t="str">
        <f t="shared" si="227"/>
        <v>CIL</v>
      </c>
      <c r="G7280" t="s">
        <v>8610</v>
      </c>
      <c r="H7280" s="62">
        <v>97533434000199</v>
      </c>
      <c r="I7280" t="s">
        <v>869</v>
      </c>
      <c r="J7280">
        <v>6</v>
      </c>
      <c r="K7280">
        <v>93.12</v>
      </c>
    </row>
    <row r="7281" spans="1:11" x14ac:dyDescent="0.25">
      <c r="A7281" t="s">
        <v>5993</v>
      </c>
      <c r="B7281" t="str">
        <f>C7281&amp;"-"&amp;COUNTIF(C$2:C7281,C7281)</f>
        <v>4272-33</v>
      </c>
      <c r="C7281">
        <v>4272</v>
      </c>
      <c r="D7281" s="57">
        <v>45406</v>
      </c>
      <c r="E7281" s="84" t="str">
        <f>F7281&amp;"-"&amp;COUNTIF($F$2:F7281,F7281)</f>
        <v>CIL-400</v>
      </c>
      <c r="F7281" s="84" t="str">
        <f t="shared" si="227"/>
        <v>CIL</v>
      </c>
      <c r="G7281" t="s">
        <v>8610</v>
      </c>
      <c r="H7281" s="62">
        <v>97533434000199</v>
      </c>
      <c r="I7281" t="s">
        <v>869</v>
      </c>
      <c r="J7281">
        <v>1</v>
      </c>
      <c r="K7281">
        <v>196.35</v>
      </c>
    </row>
    <row r="7282" spans="1:11" x14ac:dyDescent="0.25">
      <c r="A7282" t="s">
        <v>5993</v>
      </c>
      <c r="B7282" t="str">
        <f>C7282&amp;"-"&amp;COUNTIF(C$2:C7282,C7282)</f>
        <v>4272-34</v>
      </c>
      <c r="C7282">
        <v>4272</v>
      </c>
      <c r="D7282" s="57">
        <v>45406</v>
      </c>
      <c r="E7282" s="84" t="str">
        <f>F7282&amp;"-"&amp;COUNTIF($F$2:F7282,F7282)</f>
        <v>CIL-401</v>
      </c>
      <c r="F7282" s="84" t="str">
        <f t="shared" si="227"/>
        <v>CIL</v>
      </c>
      <c r="G7282" t="s">
        <v>8610</v>
      </c>
      <c r="H7282" s="62">
        <v>97533434000199</v>
      </c>
      <c r="I7282" t="s">
        <v>869</v>
      </c>
      <c r="J7282">
        <v>47</v>
      </c>
      <c r="K7282">
        <v>7026.97</v>
      </c>
    </row>
    <row r="7283" spans="1:11" x14ac:dyDescent="0.25">
      <c r="A7283" t="s">
        <v>5993</v>
      </c>
      <c r="B7283" t="str">
        <f>C7283&amp;"-"&amp;COUNTIF(C$2:C7283,C7283)</f>
        <v>4272-35</v>
      </c>
      <c r="C7283">
        <v>4272</v>
      </c>
      <c r="D7283" s="57">
        <v>45406</v>
      </c>
      <c r="E7283" s="84" t="str">
        <f>F7283&amp;"-"&amp;COUNTIF($F$2:F7283,F7283)</f>
        <v>CIL-402</v>
      </c>
      <c r="F7283" s="84" t="str">
        <f t="shared" si="227"/>
        <v>CIL</v>
      </c>
      <c r="G7283" t="s">
        <v>8610</v>
      </c>
      <c r="H7283" s="62">
        <v>97533434000199</v>
      </c>
      <c r="I7283" t="s">
        <v>869</v>
      </c>
      <c r="J7283">
        <v>7</v>
      </c>
      <c r="K7283">
        <v>1845.69</v>
      </c>
    </row>
    <row r="7284" spans="1:11" x14ac:dyDescent="0.25">
      <c r="A7284" t="s">
        <v>6041</v>
      </c>
      <c r="B7284" t="str">
        <f>C7284&amp;"-"&amp;COUNTIF(C$2:C7284,C7284)</f>
        <v>4272-36</v>
      </c>
      <c r="C7284">
        <v>4272</v>
      </c>
      <c r="D7284" s="57">
        <v>45406</v>
      </c>
      <c r="E7284" s="84" t="str">
        <f>F7284&amp;"-"&amp;COUNTIF($F$2:F7284,F7284)</f>
        <v>CIL-403</v>
      </c>
      <c r="F7284" s="84" t="str">
        <f t="shared" si="227"/>
        <v>CIL</v>
      </c>
      <c r="G7284" t="s">
        <v>8610</v>
      </c>
      <c r="H7284" s="62">
        <v>97533434000199</v>
      </c>
      <c r="I7284" t="s">
        <v>869</v>
      </c>
      <c r="J7284">
        <v>8</v>
      </c>
      <c r="K7284">
        <v>1309.04</v>
      </c>
    </row>
    <row r="7285" spans="1:11" x14ac:dyDescent="0.25">
      <c r="A7285" t="s">
        <v>6040</v>
      </c>
      <c r="B7285" t="str">
        <f>C7285&amp;"-"&amp;COUNTIF(C$2:C7285,C7285)</f>
        <v>4272-37</v>
      </c>
      <c r="C7285">
        <v>4272</v>
      </c>
      <c r="D7285" s="57">
        <v>45406</v>
      </c>
      <c r="E7285" s="84" t="str">
        <f>F7285&amp;"-"&amp;COUNTIF($F$2:F7285,F7285)</f>
        <v>CIL-404</v>
      </c>
      <c r="F7285" s="84" t="str">
        <f t="shared" si="227"/>
        <v>CIL</v>
      </c>
      <c r="G7285" t="s">
        <v>8610</v>
      </c>
      <c r="H7285" s="62">
        <v>97533434000199</v>
      </c>
      <c r="I7285" t="s">
        <v>869</v>
      </c>
      <c r="J7285">
        <v>21</v>
      </c>
      <c r="K7285">
        <v>10328.01</v>
      </c>
    </row>
    <row r="7286" spans="1:11" x14ac:dyDescent="0.25">
      <c r="A7286" t="s">
        <v>5993</v>
      </c>
      <c r="B7286" t="str">
        <f>C7286&amp;"-"&amp;COUNTIF(C$2:C7286,C7286)</f>
        <v>4272-38</v>
      </c>
      <c r="C7286">
        <v>4272</v>
      </c>
      <c r="D7286" s="57">
        <v>45406</v>
      </c>
      <c r="E7286" s="84" t="str">
        <f>F7286&amp;"-"&amp;COUNTIF($F$2:F7286,F7286)</f>
        <v>CIL-405</v>
      </c>
      <c r="F7286" s="84" t="str">
        <f t="shared" si="227"/>
        <v>CIL</v>
      </c>
      <c r="G7286" t="s">
        <v>8610</v>
      </c>
      <c r="H7286" s="62">
        <v>97533434000199</v>
      </c>
      <c r="I7286" t="s">
        <v>869</v>
      </c>
      <c r="J7286">
        <v>7</v>
      </c>
      <c r="K7286">
        <v>595.63</v>
      </c>
    </row>
    <row r="7287" spans="1:11" x14ac:dyDescent="0.25">
      <c r="A7287" t="s">
        <v>6041</v>
      </c>
      <c r="B7287" t="str">
        <f>C7287&amp;"-"&amp;COUNTIF(C$2:C7287,C7287)</f>
        <v>4272-39</v>
      </c>
      <c r="C7287">
        <v>4272</v>
      </c>
      <c r="D7287" s="57">
        <v>45406</v>
      </c>
      <c r="E7287" s="84" t="str">
        <f>F7287&amp;"-"&amp;COUNTIF($F$2:F7287,F7287)</f>
        <v>CIL-406</v>
      </c>
      <c r="F7287" s="84" t="str">
        <f t="shared" si="227"/>
        <v>CIL</v>
      </c>
      <c r="G7287" t="s">
        <v>8610</v>
      </c>
      <c r="H7287" s="62">
        <v>97533434000199</v>
      </c>
      <c r="I7287" t="s">
        <v>869</v>
      </c>
      <c r="J7287">
        <v>23</v>
      </c>
      <c r="K7287">
        <v>3763.49</v>
      </c>
    </row>
    <row r="7288" spans="1:11" x14ac:dyDescent="0.25">
      <c r="A7288" t="s">
        <v>6041</v>
      </c>
      <c r="B7288" t="str">
        <f>C7288&amp;"-"&amp;COUNTIF(C$2:C7288,C7288)</f>
        <v>4272-40</v>
      </c>
      <c r="C7288">
        <v>4272</v>
      </c>
      <c r="D7288" s="57">
        <v>45406</v>
      </c>
      <c r="E7288" s="84" t="str">
        <f>F7288&amp;"-"&amp;COUNTIF($F$2:F7288,F7288)</f>
        <v>CIL-407</v>
      </c>
      <c r="F7288" s="84" t="str">
        <f t="shared" si="227"/>
        <v>CIL</v>
      </c>
      <c r="G7288" t="s">
        <v>8610</v>
      </c>
      <c r="H7288" s="62">
        <v>97533434000199</v>
      </c>
      <c r="I7288" t="s">
        <v>869</v>
      </c>
      <c r="J7288">
        <v>1</v>
      </c>
      <c r="K7288">
        <v>92.28</v>
      </c>
    </row>
    <row r="7289" spans="1:11" x14ac:dyDescent="0.25">
      <c r="A7289" t="s">
        <v>5993</v>
      </c>
      <c r="B7289" t="str">
        <f>C7289&amp;"-"&amp;COUNTIF(C$2:C7289,C7289)</f>
        <v>4272-41</v>
      </c>
      <c r="C7289">
        <v>4272</v>
      </c>
      <c r="D7289" s="57">
        <v>45406</v>
      </c>
      <c r="E7289" s="84" t="str">
        <f>F7289&amp;"-"&amp;COUNTIF($F$2:F7289,F7289)</f>
        <v>CIL-408</v>
      </c>
      <c r="F7289" s="84" t="str">
        <f t="shared" si="227"/>
        <v>CIL</v>
      </c>
      <c r="G7289" t="s">
        <v>8610</v>
      </c>
      <c r="H7289" s="62">
        <v>97533434000199</v>
      </c>
      <c r="I7289" t="s">
        <v>869</v>
      </c>
      <c r="J7289">
        <v>2</v>
      </c>
      <c r="K7289">
        <v>439.46</v>
      </c>
    </row>
    <row r="7290" spans="1:11" x14ac:dyDescent="0.25">
      <c r="A7290" t="s">
        <v>6037</v>
      </c>
      <c r="B7290" t="str">
        <f>C7290&amp;"-"&amp;COUNTIF(C$2:C7290,C7290)</f>
        <v>4272-42</v>
      </c>
      <c r="C7290">
        <v>4272</v>
      </c>
      <c r="D7290" s="57">
        <v>45406</v>
      </c>
      <c r="E7290" s="84" t="str">
        <f>F7290&amp;"-"&amp;COUNTIF($F$2:F7290,F7290)</f>
        <v>CIL-409</v>
      </c>
      <c r="F7290" s="84" t="str">
        <f t="shared" si="227"/>
        <v>CIL</v>
      </c>
      <c r="G7290" t="s">
        <v>8610</v>
      </c>
      <c r="H7290" s="62">
        <v>97533434000199</v>
      </c>
      <c r="I7290" t="s">
        <v>869</v>
      </c>
      <c r="J7290">
        <v>139</v>
      </c>
      <c r="K7290">
        <v>9187.9</v>
      </c>
    </row>
    <row r="7291" spans="1:11" x14ac:dyDescent="0.25">
      <c r="A7291" t="s">
        <v>6002</v>
      </c>
      <c r="B7291" t="str">
        <f>C7291&amp;"-"&amp;COUNTIF(C$2:C7291,C7291)</f>
        <v>488-1</v>
      </c>
      <c r="C7291">
        <v>488</v>
      </c>
      <c r="D7291" s="57">
        <v>45406</v>
      </c>
      <c r="E7291" s="84" t="str">
        <f>F7291&amp;"-"&amp;COUNTIF($F$2:F7291,F7291)</f>
        <v>ENIGMA-19</v>
      </c>
      <c r="F7291" s="84" t="str">
        <f t="shared" si="227"/>
        <v>ENIGMA</v>
      </c>
      <c r="G7291" t="s">
        <v>8595</v>
      </c>
      <c r="H7291" s="62">
        <v>10371253000125</v>
      </c>
      <c r="I7291" t="s">
        <v>30</v>
      </c>
      <c r="J7291">
        <v>3321</v>
      </c>
      <c r="K7291">
        <v>95976.9</v>
      </c>
    </row>
    <row r="7292" spans="1:11" x14ac:dyDescent="0.25">
      <c r="A7292" t="s">
        <v>6049</v>
      </c>
      <c r="B7292" t="str">
        <f>C7292&amp;"-"&amp;COUNTIF(C$2:C7292,C7292)</f>
        <v>21360-1</v>
      </c>
      <c r="C7292">
        <v>21360</v>
      </c>
      <c r="D7292" s="57">
        <v>45406</v>
      </c>
      <c r="E7292" s="84" t="str">
        <f>F7292&amp;"-"&amp;COUNTIF($F$2:F7292,F7292)</f>
        <v>MARANGONI-12</v>
      </c>
      <c r="F7292" s="84" t="str">
        <f t="shared" si="227"/>
        <v>MARANGONI</v>
      </c>
      <c r="G7292" t="s">
        <v>8618</v>
      </c>
      <c r="H7292" s="62">
        <v>11352758000105</v>
      </c>
      <c r="I7292" t="s">
        <v>4726</v>
      </c>
      <c r="J7292">
        <v>231.27</v>
      </c>
      <c r="K7292">
        <v>201211.84</v>
      </c>
    </row>
    <row r="7293" spans="1:11" x14ac:dyDescent="0.25">
      <c r="A7293" t="s">
        <v>6049</v>
      </c>
      <c r="B7293" t="str">
        <f>C7293&amp;"-"&amp;COUNTIF(C$2:C7293,C7293)</f>
        <v>21361-1</v>
      </c>
      <c r="C7293">
        <v>21361</v>
      </c>
      <c r="D7293" s="57">
        <v>45406</v>
      </c>
      <c r="E7293" s="84" t="str">
        <f>F7293&amp;"-"&amp;COUNTIF($F$2:F7293,F7293)</f>
        <v>MARANGONI-13</v>
      </c>
      <c r="F7293" s="84" t="str">
        <f t="shared" si="227"/>
        <v>MARANGONI</v>
      </c>
      <c r="G7293" t="s">
        <v>8618</v>
      </c>
      <c r="H7293" s="62">
        <v>11352758000105</v>
      </c>
      <c r="I7293" t="s">
        <v>4726</v>
      </c>
      <c r="J7293">
        <v>141.97999999999999</v>
      </c>
      <c r="K7293">
        <v>123526.86</v>
      </c>
    </row>
    <row r="7294" spans="1:11" x14ac:dyDescent="0.25">
      <c r="A7294" t="s">
        <v>6013</v>
      </c>
      <c r="B7294" t="str">
        <f>C7294&amp;"-"&amp;COUNTIF(C$2:C7294,C7294)</f>
        <v>36704-1</v>
      </c>
      <c r="C7294">
        <v>36704</v>
      </c>
      <c r="D7294" s="57">
        <v>45406</v>
      </c>
      <c r="E7294" s="84" t="str">
        <f>F7294&amp;"-"&amp;COUNTIF($F$2:F7294,F7294)</f>
        <v>WK-425</v>
      </c>
      <c r="F7294" s="84" t="str">
        <f t="shared" si="227"/>
        <v>WK</v>
      </c>
      <c r="G7294" t="s">
        <v>8586</v>
      </c>
      <c r="H7294" s="62">
        <v>97434047000103</v>
      </c>
      <c r="I7294" t="s">
        <v>869</v>
      </c>
      <c r="J7294">
        <v>39</v>
      </c>
      <c r="K7294">
        <v>1497.6</v>
      </c>
    </row>
    <row r="7295" spans="1:11" x14ac:dyDescent="0.25">
      <c r="A7295" t="s">
        <v>6040</v>
      </c>
      <c r="B7295" t="str">
        <f>C7295&amp;"-"&amp;COUNTIF(C$2:C7295,C7295)</f>
        <v>36704-2</v>
      </c>
      <c r="C7295">
        <v>36704</v>
      </c>
      <c r="D7295" s="57">
        <v>45406</v>
      </c>
      <c r="E7295" s="84" t="str">
        <f>F7295&amp;"-"&amp;COUNTIF($F$2:F7295,F7295)</f>
        <v>WK-426</v>
      </c>
      <c r="F7295" s="84" t="str">
        <f t="shared" si="227"/>
        <v>WK</v>
      </c>
      <c r="G7295" t="s">
        <v>8586</v>
      </c>
      <c r="H7295" s="62">
        <v>97434047000103</v>
      </c>
      <c r="I7295" t="s">
        <v>869</v>
      </c>
      <c r="J7295">
        <v>4</v>
      </c>
      <c r="K7295">
        <v>122.88</v>
      </c>
    </row>
    <row r="7296" spans="1:11" x14ac:dyDescent="0.25">
      <c r="A7296" t="s">
        <v>5991</v>
      </c>
      <c r="B7296" t="str">
        <f>C7296&amp;"-"&amp;COUNTIF(C$2:C7296,C7296)</f>
        <v>713225-1</v>
      </c>
      <c r="C7296">
        <v>713225</v>
      </c>
      <c r="D7296" s="57">
        <v>45407</v>
      </c>
      <c r="E7296" s="84" t="str">
        <f>F7296&amp;"-"&amp;COUNTIF($F$2:F7296,F7296)</f>
        <v>ACOTUBO-123</v>
      </c>
      <c r="F7296" s="84" t="str">
        <f t="shared" si="227"/>
        <v>ACOTUBO</v>
      </c>
      <c r="G7296" t="s">
        <v>8587</v>
      </c>
      <c r="H7296" s="62">
        <v>43919968000129</v>
      </c>
      <c r="I7296" t="s">
        <v>5984</v>
      </c>
      <c r="J7296">
        <v>188</v>
      </c>
      <c r="K7296">
        <v>17390</v>
      </c>
    </row>
    <row r="7297" spans="1:11" x14ac:dyDescent="0.25">
      <c r="A7297" t="s">
        <v>5997</v>
      </c>
      <c r="B7297" t="str">
        <f>C7297&amp;"-"&amp;COUNTIF(C$2:C7297,C7297)</f>
        <v>713225-2</v>
      </c>
      <c r="C7297">
        <v>713225</v>
      </c>
      <c r="D7297" s="57">
        <v>45407</v>
      </c>
      <c r="E7297" s="84" t="str">
        <f>F7297&amp;"-"&amp;COUNTIF($F$2:F7297,F7297)</f>
        <v>ACOTUBO-124</v>
      </c>
      <c r="F7297" s="84" t="str">
        <f t="shared" si="227"/>
        <v>ACOTUBO</v>
      </c>
      <c r="G7297" t="s">
        <v>8587</v>
      </c>
      <c r="H7297" s="62">
        <v>43919968000129</v>
      </c>
      <c r="I7297" t="s">
        <v>5984</v>
      </c>
      <c r="J7297">
        <v>49.4</v>
      </c>
      <c r="K7297">
        <v>3097.38</v>
      </c>
    </row>
    <row r="7298" spans="1:11" x14ac:dyDescent="0.25">
      <c r="A7298" t="s">
        <v>6085</v>
      </c>
      <c r="B7298" t="str">
        <f>C7298&amp;"-"&amp;COUNTIF(C$2:C7298,C7298)</f>
        <v>17752-1</v>
      </c>
      <c r="C7298">
        <v>17752</v>
      </c>
      <c r="D7298" s="57">
        <v>45407</v>
      </c>
      <c r="E7298" s="84" t="str">
        <f>F7298&amp;"-"&amp;COUNTIF($F$2:F7298,F7298)</f>
        <v>PROJINOX-4</v>
      </c>
      <c r="F7298" s="84" t="str">
        <f t="shared" si="227"/>
        <v>PROJINOX</v>
      </c>
      <c r="G7298" t="s">
        <v>8636</v>
      </c>
      <c r="H7298" s="62">
        <v>3872011000150</v>
      </c>
      <c r="I7298" t="s">
        <v>869</v>
      </c>
      <c r="J7298">
        <v>1</v>
      </c>
      <c r="K7298">
        <v>11200</v>
      </c>
    </row>
    <row r="7299" spans="1:11" x14ac:dyDescent="0.25">
      <c r="A7299" t="s">
        <v>5977</v>
      </c>
      <c r="B7299" t="str">
        <f>C7299&amp;"-"&amp;COUNTIF(C$2:C7299,C7299)</f>
        <v>36748-1</v>
      </c>
      <c r="C7299">
        <v>36748</v>
      </c>
      <c r="D7299" s="57">
        <v>45407</v>
      </c>
      <c r="E7299" s="84" t="str">
        <f>F7299&amp;"-"&amp;COUNTIF($F$2:F7299,F7299)</f>
        <v>WK-427</v>
      </c>
      <c r="F7299" s="84" t="str">
        <f t="shared" ref="F7299:F7362" si="228">LEFT(G7299,SEARCH(" ",G7299)-1)</f>
        <v>WK</v>
      </c>
      <c r="G7299" t="s">
        <v>8586</v>
      </c>
      <c r="H7299" s="62">
        <v>97434047000103</v>
      </c>
      <c r="I7299" t="s">
        <v>4726</v>
      </c>
      <c r="J7299">
        <v>7.32</v>
      </c>
      <c r="K7299">
        <v>4860.8500000000004</v>
      </c>
    </row>
    <row r="7300" spans="1:11" x14ac:dyDescent="0.25">
      <c r="A7300" t="s">
        <v>5978</v>
      </c>
      <c r="B7300" t="str">
        <f>C7300&amp;"-"&amp;COUNTIF(C$2:C7300,C7300)</f>
        <v>36751-1</v>
      </c>
      <c r="C7300">
        <v>36751</v>
      </c>
      <c r="D7300" s="57">
        <v>45407</v>
      </c>
      <c r="E7300" s="84" t="str">
        <f>F7300&amp;"-"&amp;COUNTIF($F$2:F7300,F7300)</f>
        <v>WK-428</v>
      </c>
      <c r="F7300" s="84" t="str">
        <f t="shared" si="228"/>
        <v>WK</v>
      </c>
      <c r="G7300" t="s">
        <v>8586</v>
      </c>
      <c r="H7300" s="62">
        <v>97434047000103</v>
      </c>
      <c r="I7300" t="s">
        <v>4726</v>
      </c>
      <c r="J7300">
        <v>7.32</v>
      </c>
      <c r="K7300">
        <v>2496.12</v>
      </c>
    </row>
    <row r="7301" spans="1:11" x14ac:dyDescent="0.25">
      <c r="A7301" t="s">
        <v>5979</v>
      </c>
      <c r="B7301" t="str">
        <f>C7301&amp;"-"&amp;COUNTIF(C$2:C7301,C7301)</f>
        <v>36751-2</v>
      </c>
      <c r="C7301">
        <v>36751</v>
      </c>
      <c r="D7301" s="57">
        <v>45407</v>
      </c>
      <c r="E7301" s="84" t="str">
        <f>F7301&amp;"-"&amp;COUNTIF($F$2:F7301,F7301)</f>
        <v>WK-429</v>
      </c>
      <c r="F7301" s="84" t="str">
        <f t="shared" si="228"/>
        <v>WK</v>
      </c>
      <c r="G7301" t="s">
        <v>8586</v>
      </c>
      <c r="H7301" s="62">
        <v>97434047000103</v>
      </c>
      <c r="I7301" t="s">
        <v>4726</v>
      </c>
      <c r="J7301">
        <v>3.6</v>
      </c>
      <c r="K7301">
        <v>1605.6</v>
      </c>
    </row>
    <row r="7302" spans="1:11" x14ac:dyDescent="0.25">
      <c r="A7302" t="s">
        <v>6049</v>
      </c>
      <c r="B7302" t="str">
        <f>C7302&amp;"-"&amp;COUNTIF(C$2:C7302,C7302)</f>
        <v>199333-1</v>
      </c>
      <c r="C7302">
        <v>199333</v>
      </c>
      <c r="D7302" s="57">
        <v>45408</v>
      </c>
      <c r="E7302" s="84" t="str">
        <f>F7302&amp;"-"&amp;COUNTIF($F$2:F7302,F7302)</f>
        <v>HILTI-4</v>
      </c>
      <c r="F7302" s="84" t="str">
        <f t="shared" si="228"/>
        <v>HILTI</v>
      </c>
      <c r="G7302" t="s">
        <v>8628</v>
      </c>
      <c r="H7302" s="62">
        <v>65000655001691</v>
      </c>
      <c r="I7302" t="s">
        <v>869</v>
      </c>
      <c r="J7302">
        <v>7</v>
      </c>
      <c r="K7302">
        <v>48956.69</v>
      </c>
    </row>
    <row r="7303" spans="1:11" x14ac:dyDescent="0.25">
      <c r="A7303" t="s">
        <v>6026</v>
      </c>
      <c r="B7303" t="str">
        <f>C7303&amp;"-"&amp;COUNTIF(C$2:C7303,C7303)</f>
        <v>199333-2</v>
      </c>
      <c r="C7303">
        <v>199333</v>
      </c>
      <c r="D7303" s="57">
        <v>45408</v>
      </c>
      <c r="E7303" s="84" t="str">
        <f>F7303&amp;"-"&amp;COUNTIF($F$2:F7303,F7303)</f>
        <v>HILTI-5</v>
      </c>
      <c r="F7303" s="84" t="str">
        <f t="shared" si="228"/>
        <v>HILTI</v>
      </c>
      <c r="G7303" t="s">
        <v>8628</v>
      </c>
      <c r="H7303" s="62">
        <v>65000655001691</v>
      </c>
      <c r="I7303" t="s">
        <v>869</v>
      </c>
      <c r="J7303">
        <v>7</v>
      </c>
      <c r="K7303">
        <v>31500</v>
      </c>
    </row>
    <row r="7304" spans="1:11" x14ac:dyDescent="0.25">
      <c r="A7304" t="s">
        <v>6030</v>
      </c>
      <c r="B7304" t="str">
        <f>C7304&amp;"-"&amp;COUNTIF(C$2:C7304,C7304)</f>
        <v>2560-1</v>
      </c>
      <c r="C7304">
        <v>2560</v>
      </c>
      <c r="D7304" s="57">
        <v>45408</v>
      </c>
      <c r="E7304" s="84" t="str">
        <f>F7304&amp;"-"&amp;COUNTIF($F$2:F7304,F7304)</f>
        <v>PANORAMA-12</v>
      </c>
      <c r="F7304" s="84" t="str">
        <f t="shared" si="228"/>
        <v>PANORAMA</v>
      </c>
      <c r="G7304" t="s">
        <v>8630</v>
      </c>
      <c r="H7304" s="62">
        <v>41454106000142</v>
      </c>
      <c r="I7304" t="s">
        <v>869</v>
      </c>
      <c r="J7304">
        <v>4</v>
      </c>
      <c r="K7304">
        <v>1390</v>
      </c>
    </row>
    <row r="7305" spans="1:11" x14ac:dyDescent="0.25">
      <c r="A7305" t="s">
        <v>6030</v>
      </c>
      <c r="B7305" t="str">
        <f>C7305&amp;"-"&amp;COUNTIF(C$2:C7305,C7305)</f>
        <v>2560-2</v>
      </c>
      <c r="C7305">
        <v>2560</v>
      </c>
      <c r="D7305" s="57">
        <v>45408</v>
      </c>
      <c r="E7305" s="84" t="str">
        <f>F7305&amp;"-"&amp;COUNTIF($F$2:F7305,F7305)</f>
        <v>PANORAMA-13</v>
      </c>
      <c r="F7305" s="84" t="str">
        <f t="shared" si="228"/>
        <v>PANORAMA</v>
      </c>
      <c r="G7305" t="s">
        <v>8630</v>
      </c>
      <c r="H7305" s="62">
        <v>41454106000142</v>
      </c>
      <c r="I7305" t="s">
        <v>869</v>
      </c>
      <c r="J7305">
        <v>216</v>
      </c>
      <c r="K7305">
        <v>10767.6</v>
      </c>
    </row>
    <row r="7306" spans="1:11" x14ac:dyDescent="0.25">
      <c r="A7306" t="s">
        <v>6030</v>
      </c>
      <c r="B7306" t="str">
        <f>C7306&amp;"-"&amp;COUNTIF(C$2:C7306,C7306)</f>
        <v>2560-3</v>
      </c>
      <c r="C7306">
        <v>2560</v>
      </c>
      <c r="D7306" s="57">
        <v>45408</v>
      </c>
      <c r="E7306" s="84" t="str">
        <f>F7306&amp;"-"&amp;COUNTIF($F$2:F7306,F7306)</f>
        <v>PANORAMA-14</v>
      </c>
      <c r="F7306" s="84" t="str">
        <f t="shared" si="228"/>
        <v>PANORAMA</v>
      </c>
      <c r="G7306" t="s">
        <v>8630</v>
      </c>
      <c r="H7306" s="62">
        <v>41454106000142</v>
      </c>
      <c r="I7306" t="s">
        <v>869</v>
      </c>
      <c r="J7306">
        <v>16</v>
      </c>
      <c r="K7306">
        <v>2107.1999999999998</v>
      </c>
    </row>
    <row r="7307" spans="1:11" x14ac:dyDescent="0.25">
      <c r="A7307" t="s">
        <v>6030</v>
      </c>
      <c r="B7307" t="str">
        <f>C7307&amp;"-"&amp;COUNTIF(C$2:C7307,C7307)</f>
        <v>2560-4</v>
      </c>
      <c r="C7307">
        <v>2560</v>
      </c>
      <c r="D7307" s="57">
        <v>45408</v>
      </c>
      <c r="E7307" s="84" t="str">
        <f>F7307&amp;"-"&amp;COUNTIF($F$2:F7307,F7307)</f>
        <v>PANORAMA-15</v>
      </c>
      <c r="F7307" s="84" t="str">
        <f t="shared" si="228"/>
        <v>PANORAMA</v>
      </c>
      <c r="G7307" t="s">
        <v>8630</v>
      </c>
      <c r="H7307" s="62">
        <v>41454106000142</v>
      </c>
      <c r="I7307" t="s">
        <v>869</v>
      </c>
      <c r="J7307">
        <v>96</v>
      </c>
      <c r="K7307">
        <v>13036.8</v>
      </c>
    </row>
    <row r="7308" spans="1:11" x14ac:dyDescent="0.25">
      <c r="A7308" t="s">
        <v>6030</v>
      </c>
      <c r="B7308" t="str">
        <f>C7308&amp;"-"&amp;COUNTIF(C$2:C7308,C7308)</f>
        <v>2560-5</v>
      </c>
      <c r="C7308">
        <v>2560</v>
      </c>
      <c r="D7308" s="57">
        <v>45408</v>
      </c>
      <c r="E7308" s="84" t="str">
        <f>F7308&amp;"-"&amp;COUNTIF($F$2:F7308,F7308)</f>
        <v>PANORAMA-16</v>
      </c>
      <c r="F7308" s="84" t="str">
        <f t="shared" si="228"/>
        <v>PANORAMA</v>
      </c>
      <c r="G7308" t="s">
        <v>8630</v>
      </c>
      <c r="H7308" s="62">
        <v>41454106000142</v>
      </c>
      <c r="I7308" t="s">
        <v>869</v>
      </c>
      <c r="J7308">
        <v>32</v>
      </c>
      <c r="K7308">
        <v>6358.4</v>
      </c>
    </row>
    <row r="7309" spans="1:11" x14ac:dyDescent="0.25">
      <c r="A7309" t="s">
        <v>6030</v>
      </c>
      <c r="B7309" t="str">
        <f>C7309&amp;"-"&amp;COUNTIF(C$2:C7309,C7309)</f>
        <v>2560-6</v>
      </c>
      <c r="C7309">
        <v>2560</v>
      </c>
      <c r="D7309" s="57">
        <v>45408</v>
      </c>
      <c r="E7309" s="84" t="str">
        <f>F7309&amp;"-"&amp;COUNTIF($F$2:F7309,F7309)</f>
        <v>PANORAMA-17</v>
      </c>
      <c r="F7309" s="84" t="str">
        <f t="shared" si="228"/>
        <v>PANORAMA</v>
      </c>
      <c r="G7309" t="s">
        <v>8630</v>
      </c>
      <c r="H7309" s="62">
        <v>41454106000142</v>
      </c>
      <c r="I7309" t="s">
        <v>869</v>
      </c>
      <c r="J7309">
        <v>4</v>
      </c>
      <c r="K7309">
        <v>2230.4</v>
      </c>
    </row>
    <row r="7310" spans="1:11" x14ac:dyDescent="0.25">
      <c r="A7310" t="s">
        <v>5989</v>
      </c>
      <c r="B7310" t="str">
        <f>C7310&amp;"-"&amp;COUNTIF(C$2:C7310,C7310)</f>
        <v>36803-1</v>
      </c>
      <c r="C7310">
        <v>36803</v>
      </c>
      <c r="D7310" s="57">
        <v>45408</v>
      </c>
      <c r="E7310" s="84" t="str">
        <f>F7310&amp;"-"&amp;COUNTIF($F$2:F7310,F7310)</f>
        <v>WK-430</v>
      </c>
      <c r="F7310" s="84" t="str">
        <f t="shared" si="228"/>
        <v>WK</v>
      </c>
      <c r="G7310" t="s">
        <v>8586</v>
      </c>
      <c r="H7310" s="62">
        <v>97434047000103</v>
      </c>
      <c r="I7310" t="s">
        <v>5984</v>
      </c>
      <c r="J7310">
        <v>126</v>
      </c>
      <c r="K7310">
        <v>15624</v>
      </c>
    </row>
    <row r="7311" spans="1:11" x14ac:dyDescent="0.25">
      <c r="A7311" t="s">
        <v>5987</v>
      </c>
      <c r="B7311" t="str">
        <f>C7311&amp;"-"&amp;COUNTIF(C$2:C7311,C7311)</f>
        <v>36803-2</v>
      </c>
      <c r="C7311">
        <v>36803</v>
      </c>
      <c r="D7311" s="57">
        <v>45408</v>
      </c>
      <c r="E7311" s="84" t="str">
        <f>F7311&amp;"-"&amp;COUNTIF($F$2:F7311,F7311)</f>
        <v>WK-431</v>
      </c>
      <c r="F7311" s="84" t="str">
        <f t="shared" si="228"/>
        <v>WK</v>
      </c>
      <c r="G7311" t="s">
        <v>8586</v>
      </c>
      <c r="H7311" s="62">
        <v>97434047000103</v>
      </c>
      <c r="I7311" t="s">
        <v>5984</v>
      </c>
      <c r="J7311">
        <v>48</v>
      </c>
      <c r="K7311">
        <v>4145.76</v>
      </c>
    </row>
    <row r="7312" spans="1:11" x14ac:dyDescent="0.25">
      <c r="A7312" t="s">
        <v>5983</v>
      </c>
      <c r="B7312" t="str">
        <f>C7312&amp;"-"&amp;COUNTIF(C$2:C7312,C7312)</f>
        <v>36803-3</v>
      </c>
      <c r="C7312">
        <v>36803</v>
      </c>
      <c r="D7312" s="57">
        <v>45408</v>
      </c>
      <c r="E7312" s="84" t="str">
        <f>F7312&amp;"-"&amp;COUNTIF($F$2:F7312,F7312)</f>
        <v>WK-432</v>
      </c>
      <c r="F7312" s="84" t="str">
        <f t="shared" si="228"/>
        <v>WK</v>
      </c>
      <c r="G7312" t="s">
        <v>8586</v>
      </c>
      <c r="H7312" s="62">
        <v>97434047000103</v>
      </c>
      <c r="I7312" t="s">
        <v>5984</v>
      </c>
      <c r="J7312">
        <v>18</v>
      </c>
      <c r="K7312">
        <v>1400.58</v>
      </c>
    </row>
    <row r="7313" spans="1:11" x14ac:dyDescent="0.25">
      <c r="A7313" t="s">
        <v>5983</v>
      </c>
      <c r="B7313" t="str">
        <f>C7313&amp;"-"&amp;COUNTIF(C$2:C7313,C7313)</f>
        <v>36803-4</v>
      </c>
      <c r="C7313">
        <v>36803</v>
      </c>
      <c r="D7313" s="57">
        <v>45408</v>
      </c>
      <c r="E7313" s="84" t="str">
        <f>F7313&amp;"-"&amp;COUNTIF($F$2:F7313,F7313)</f>
        <v>WK-433</v>
      </c>
      <c r="F7313" s="84" t="str">
        <f t="shared" si="228"/>
        <v>WK</v>
      </c>
      <c r="G7313" t="s">
        <v>8586</v>
      </c>
      <c r="H7313" s="62">
        <v>97434047000103</v>
      </c>
      <c r="I7313" t="s">
        <v>5984</v>
      </c>
      <c r="J7313">
        <v>6</v>
      </c>
      <c r="K7313">
        <v>123.12</v>
      </c>
    </row>
    <row r="7314" spans="1:11" x14ac:dyDescent="0.25">
      <c r="A7314" t="s">
        <v>5985</v>
      </c>
      <c r="B7314" t="str">
        <f>C7314&amp;"-"&amp;COUNTIF(C$2:C7314,C7314)</f>
        <v>36803-5</v>
      </c>
      <c r="C7314">
        <v>36803</v>
      </c>
      <c r="D7314" s="57">
        <v>45408</v>
      </c>
      <c r="E7314" s="84" t="str">
        <f>F7314&amp;"-"&amp;COUNTIF($F$2:F7314,F7314)</f>
        <v>WK-434</v>
      </c>
      <c r="F7314" s="84" t="str">
        <f t="shared" si="228"/>
        <v>WK</v>
      </c>
      <c r="G7314" t="s">
        <v>8586</v>
      </c>
      <c r="H7314" s="62">
        <v>97434047000103</v>
      </c>
      <c r="I7314" t="s">
        <v>5984</v>
      </c>
      <c r="J7314">
        <v>24</v>
      </c>
      <c r="K7314">
        <v>2872.8</v>
      </c>
    </row>
    <row r="7315" spans="1:11" x14ac:dyDescent="0.25">
      <c r="A7315" t="s">
        <v>5989</v>
      </c>
      <c r="B7315" t="str">
        <f>C7315&amp;"-"&amp;COUNTIF(C$2:C7315,C7315)</f>
        <v>36803-6</v>
      </c>
      <c r="C7315">
        <v>36803</v>
      </c>
      <c r="D7315" s="57">
        <v>45408</v>
      </c>
      <c r="E7315" s="84" t="str">
        <f>F7315&amp;"-"&amp;COUNTIF($F$2:F7315,F7315)</f>
        <v>WK-435</v>
      </c>
      <c r="F7315" s="84" t="str">
        <f t="shared" si="228"/>
        <v>WK</v>
      </c>
      <c r="G7315" t="s">
        <v>8586</v>
      </c>
      <c r="H7315" s="62">
        <v>97434047000103</v>
      </c>
      <c r="I7315" t="s">
        <v>5984</v>
      </c>
      <c r="J7315">
        <v>6</v>
      </c>
      <c r="K7315">
        <v>6822</v>
      </c>
    </row>
    <row r="7316" spans="1:11" x14ac:dyDescent="0.25">
      <c r="A7316" t="s">
        <v>5983</v>
      </c>
      <c r="B7316" t="str">
        <f>C7316&amp;"-"&amp;COUNTIF(C$2:C7316,C7316)</f>
        <v>36805-1</v>
      </c>
      <c r="C7316">
        <v>36805</v>
      </c>
      <c r="D7316" s="57">
        <v>45408</v>
      </c>
      <c r="E7316" s="84" t="str">
        <f>F7316&amp;"-"&amp;COUNTIF($F$2:F7316,F7316)</f>
        <v>WK-436</v>
      </c>
      <c r="F7316" s="84" t="str">
        <f t="shared" si="228"/>
        <v>WK</v>
      </c>
      <c r="G7316" t="s">
        <v>8586</v>
      </c>
      <c r="H7316" s="62">
        <v>97434047000103</v>
      </c>
      <c r="I7316" t="s">
        <v>5984</v>
      </c>
      <c r="J7316">
        <v>36</v>
      </c>
      <c r="K7316">
        <v>1751.04</v>
      </c>
    </row>
    <row r="7317" spans="1:11" x14ac:dyDescent="0.25">
      <c r="A7317" t="s">
        <v>5985</v>
      </c>
      <c r="B7317" t="str">
        <f>C7317&amp;"-"&amp;COUNTIF(C$2:C7317,C7317)</f>
        <v>36805-2</v>
      </c>
      <c r="C7317">
        <v>36805</v>
      </c>
      <c r="D7317" s="57">
        <v>45408</v>
      </c>
      <c r="E7317" s="84" t="str">
        <f>F7317&amp;"-"&amp;COUNTIF($F$2:F7317,F7317)</f>
        <v>WK-437</v>
      </c>
      <c r="F7317" s="84" t="str">
        <f t="shared" si="228"/>
        <v>WK</v>
      </c>
      <c r="G7317" t="s">
        <v>8586</v>
      </c>
      <c r="H7317" s="62">
        <v>97434047000103</v>
      </c>
      <c r="I7317" t="s">
        <v>5984</v>
      </c>
      <c r="J7317">
        <v>222</v>
      </c>
      <c r="K7317">
        <v>29736.9</v>
      </c>
    </row>
    <row r="7318" spans="1:11" x14ac:dyDescent="0.25">
      <c r="A7318" t="s">
        <v>5989</v>
      </c>
      <c r="B7318" t="str">
        <f>C7318&amp;"-"&amp;COUNTIF(C$2:C7318,C7318)</f>
        <v>36805-3</v>
      </c>
      <c r="C7318">
        <v>36805</v>
      </c>
      <c r="D7318" s="57">
        <v>45408</v>
      </c>
      <c r="E7318" s="84" t="str">
        <f>F7318&amp;"-"&amp;COUNTIF($F$2:F7318,F7318)</f>
        <v>WK-438</v>
      </c>
      <c r="F7318" s="84" t="str">
        <f t="shared" si="228"/>
        <v>WK</v>
      </c>
      <c r="G7318" t="s">
        <v>8586</v>
      </c>
      <c r="H7318" s="62">
        <v>97434047000103</v>
      </c>
      <c r="I7318" t="s">
        <v>5984</v>
      </c>
      <c r="J7318">
        <v>6</v>
      </c>
      <c r="K7318">
        <v>828.18</v>
      </c>
    </row>
    <row r="7319" spans="1:11" x14ac:dyDescent="0.25">
      <c r="A7319" t="s">
        <v>5989</v>
      </c>
      <c r="B7319" t="str">
        <f>C7319&amp;"-"&amp;COUNTIF(C$2:C7319,C7319)</f>
        <v>36805-4</v>
      </c>
      <c r="C7319">
        <v>36805</v>
      </c>
      <c r="D7319" s="57">
        <v>45408</v>
      </c>
      <c r="E7319" s="84" t="str">
        <f>F7319&amp;"-"&amp;COUNTIF($F$2:F7319,F7319)</f>
        <v>WK-439</v>
      </c>
      <c r="F7319" s="84" t="str">
        <f t="shared" si="228"/>
        <v>WK</v>
      </c>
      <c r="G7319" t="s">
        <v>8586</v>
      </c>
      <c r="H7319" s="62">
        <v>97434047000103</v>
      </c>
      <c r="I7319" t="s">
        <v>5984</v>
      </c>
      <c r="J7319">
        <v>30</v>
      </c>
      <c r="K7319">
        <v>11058</v>
      </c>
    </row>
    <row r="7320" spans="1:11" x14ac:dyDescent="0.25">
      <c r="A7320" t="s">
        <v>6026</v>
      </c>
      <c r="B7320" t="str">
        <f>C7320&amp;"-"&amp;COUNTIF(C$2:C7320,C7320)</f>
        <v>14-1</v>
      </c>
      <c r="C7320">
        <v>14</v>
      </c>
      <c r="D7320" s="57">
        <v>45411</v>
      </c>
      <c r="E7320" s="84" t="str">
        <f>F7320&amp;"-"&amp;COUNTIF($F$2:F7320,F7320)</f>
        <v>RMO-11</v>
      </c>
      <c r="F7320" s="84" t="str">
        <f t="shared" si="228"/>
        <v>RMO</v>
      </c>
      <c r="G7320" t="s">
        <v>8626</v>
      </c>
      <c r="H7320" s="62">
        <v>42623046000107</v>
      </c>
      <c r="I7320" t="s">
        <v>869</v>
      </c>
      <c r="J7320">
        <v>5617</v>
      </c>
      <c r="K7320">
        <v>8369.33</v>
      </c>
    </row>
    <row r="7321" spans="1:11" x14ac:dyDescent="0.25">
      <c r="A7321" t="s">
        <v>5978</v>
      </c>
      <c r="B7321" t="str">
        <f>C7321&amp;"-"&amp;COUNTIF(C$2:C7321,C7321)</f>
        <v>36842-1</v>
      </c>
      <c r="C7321">
        <v>36842</v>
      </c>
      <c r="D7321" s="57">
        <v>45411</v>
      </c>
      <c r="E7321" s="84" t="str">
        <f>F7321&amp;"-"&amp;COUNTIF($F$2:F7321,F7321)</f>
        <v>WK-440</v>
      </c>
      <c r="F7321" s="84" t="str">
        <f t="shared" si="228"/>
        <v>WK</v>
      </c>
      <c r="G7321" t="s">
        <v>8586</v>
      </c>
      <c r="H7321" s="62">
        <v>97434047000103</v>
      </c>
      <c r="I7321" t="s">
        <v>4726</v>
      </c>
      <c r="J7321">
        <v>21.96</v>
      </c>
      <c r="K7321">
        <v>10738.44</v>
      </c>
    </row>
    <row r="7322" spans="1:11" x14ac:dyDescent="0.25">
      <c r="A7322" t="s">
        <v>5978</v>
      </c>
      <c r="B7322" t="str">
        <f>C7322&amp;"-"&amp;COUNTIF(C$2:C7322,C7322)</f>
        <v>36842-2</v>
      </c>
      <c r="C7322">
        <v>36842</v>
      </c>
      <c r="D7322" s="57">
        <v>45411</v>
      </c>
      <c r="E7322" s="84" t="str">
        <f>F7322&amp;"-"&amp;COUNTIF($F$2:F7322,F7322)</f>
        <v>WK-441</v>
      </c>
      <c r="F7322" s="84" t="str">
        <f t="shared" si="228"/>
        <v>WK</v>
      </c>
      <c r="G7322" t="s">
        <v>8586</v>
      </c>
      <c r="H7322" s="62">
        <v>97434047000103</v>
      </c>
      <c r="I7322" t="s">
        <v>4726</v>
      </c>
      <c r="J7322">
        <v>14.64</v>
      </c>
      <c r="K7322">
        <v>5006.88</v>
      </c>
    </row>
    <row r="7323" spans="1:11" x14ac:dyDescent="0.25">
      <c r="A7323" t="s">
        <v>5978</v>
      </c>
      <c r="B7323" t="str">
        <f>C7323&amp;"-"&amp;COUNTIF(C$2:C7323,C7323)</f>
        <v>36842-3</v>
      </c>
      <c r="C7323">
        <v>36842</v>
      </c>
      <c r="D7323" s="57">
        <v>45411</v>
      </c>
      <c r="E7323" s="84" t="str">
        <f>F7323&amp;"-"&amp;COUNTIF($F$2:F7323,F7323)</f>
        <v>WK-442</v>
      </c>
      <c r="F7323" s="84" t="str">
        <f t="shared" si="228"/>
        <v>WK</v>
      </c>
      <c r="G7323" t="s">
        <v>8586</v>
      </c>
      <c r="H7323" s="62">
        <v>97434047000103</v>
      </c>
      <c r="I7323" t="s">
        <v>4726</v>
      </c>
      <c r="J7323">
        <v>7.2</v>
      </c>
      <c r="K7323">
        <v>2907</v>
      </c>
    </row>
    <row r="7324" spans="1:11" x14ac:dyDescent="0.25">
      <c r="A7324" t="s">
        <v>5977</v>
      </c>
      <c r="B7324" t="str">
        <f>C7324&amp;"-"&amp;COUNTIF(C$2:C7324,C7324)</f>
        <v>36842-4</v>
      </c>
      <c r="C7324">
        <v>36842</v>
      </c>
      <c r="D7324" s="57">
        <v>45411</v>
      </c>
      <c r="E7324" s="84" t="str">
        <f>F7324&amp;"-"&amp;COUNTIF($F$2:F7324,F7324)</f>
        <v>WK-443</v>
      </c>
      <c r="F7324" s="84" t="str">
        <f t="shared" si="228"/>
        <v>WK</v>
      </c>
      <c r="G7324" t="s">
        <v>8586</v>
      </c>
      <c r="H7324" s="62">
        <v>97434047000103</v>
      </c>
      <c r="I7324" t="s">
        <v>4726</v>
      </c>
      <c r="J7324">
        <v>7.32</v>
      </c>
      <c r="K7324">
        <v>6383.04</v>
      </c>
    </row>
    <row r="7325" spans="1:11" x14ac:dyDescent="0.25">
      <c r="A7325" t="s">
        <v>6033</v>
      </c>
      <c r="B7325" t="str">
        <f>C7325&amp;"-"&amp;COUNTIF(C$2:C7325,C7325)</f>
        <v>36842-5</v>
      </c>
      <c r="C7325">
        <v>36842</v>
      </c>
      <c r="D7325" s="57">
        <v>45411</v>
      </c>
      <c r="E7325" s="84" t="str">
        <f>F7325&amp;"-"&amp;COUNTIF($F$2:F7325,F7325)</f>
        <v>WK-444</v>
      </c>
      <c r="F7325" s="84" t="str">
        <f t="shared" si="228"/>
        <v>WK</v>
      </c>
      <c r="G7325" t="s">
        <v>8586</v>
      </c>
      <c r="H7325" s="62">
        <v>97434047000103</v>
      </c>
      <c r="I7325" t="s">
        <v>4726</v>
      </c>
      <c r="J7325">
        <v>7.32</v>
      </c>
      <c r="K7325">
        <v>1281</v>
      </c>
    </row>
    <row r="7326" spans="1:11" x14ac:dyDescent="0.25">
      <c r="A7326" t="s">
        <v>5979</v>
      </c>
      <c r="B7326" t="str">
        <f>C7326&amp;"-"&amp;COUNTIF(C$2:C7326,C7326)</f>
        <v>36842-6</v>
      </c>
      <c r="C7326">
        <v>36842</v>
      </c>
      <c r="D7326" s="57">
        <v>45411</v>
      </c>
      <c r="E7326" s="84" t="str">
        <f>F7326&amp;"-"&amp;COUNTIF($F$2:F7326,F7326)</f>
        <v>WK-445</v>
      </c>
      <c r="F7326" s="84" t="str">
        <f t="shared" si="228"/>
        <v>WK</v>
      </c>
      <c r="G7326" t="s">
        <v>8586</v>
      </c>
      <c r="H7326" s="62">
        <v>97434047000103</v>
      </c>
      <c r="I7326" t="s">
        <v>4726</v>
      </c>
      <c r="J7326">
        <v>7.32</v>
      </c>
      <c r="K7326">
        <v>3264.72</v>
      </c>
    </row>
    <row r="7327" spans="1:11" x14ac:dyDescent="0.25">
      <c r="A7327" t="s">
        <v>6030</v>
      </c>
      <c r="B7327" t="str">
        <f>C7327&amp;"-"&amp;COUNTIF(C$2:C7327,C7327)</f>
        <v>42338-1</v>
      </c>
      <c r="C7327">
        <v>42338</v>
      </c>
      <c r="D7327" s="57">
        <v>45412</v>
      </c>
      <c r="E7327" s="84" t="str">
        <f>F7327&amp;"-"&amp;COUNTIF($F$2:F7327,F7327)</f>
        <v>R-150</v>
      </c>
      <c r="F7327" s="84" t="str">
        <f t="shared" si="228"/>
        <v>R</v>
      </c>
      <c r="G7327" t="s">
        <v>8604</v>
      </c>
      <c r="H7327" s="62">
        <v>62821723000109</v>
      </c>
      <c r="I7327" t="s">
        <v>869</v>
      </c>
      <c r="J7327">
        <v>276</v>
      </c>
      <c r="K7327">
        <v>1062.5999999999999</v>
      </c>
    </row>
    <row r="7328" spans="1:11" x14ac:dyDescent="0.25">
      <c r="A7328" t="s">
        <v>6030</v>
      </c>
      <c r="B7328" t="str">
        <f>C7328&amp;"-"&amp;COUNTIF(C$2:C7328,C7328)</f>
        <v>42338-2</v>
      </c>
      <c r="C7328">
        <v>42338</v>
      </c>
      <c r="D7328" s="57">
        <v>45412</v>
      </c>
      <c r="E7328" s="84" t="str">
        <f>F7328&amp;"-"&amp;COUNTIF($F$2:F7328,F7328)</f>
        <v>R-151</v>
      </c>
      <c r="F7328" s="84" t="str">
        <f t="shared" si="228"/>
        <v>R</v>
      </c>
      <c r="G7328" t="s">
        <v>8604</v>
      </c>
      <c r="H7328" s="62">
        <v>62821723000109</v>
      </c>
      <c r="I7328" t="s">
        <v>869</v>
      </c>
      <c r="J7328">
        <v>4</v>
      </c>
      <c r="K7328">
        <v>14.24</v>
      </c>
    </row>
    <row r="7329" spans="1:11" x14ac:dyDescent="0.25">
      <c r="A7329" t="s">
        <v>6030</v>
      </c>
      <c r="B7329" t="str">
        <f>C7329&amp;"-"&amp;COUNTIF(C$2:C7329,C7329)</f>
        <v>42338-3</v>
      </c>
      <c r="C7329">
        <v>42338</v>
      </c>
      <c r="D7329" s="57">
        <v>45412</v>
      </c>
      <c r="E7329" s="84" t="str">
        <f>F7329&amp;"-"&amp;COUNTIF($F$2:F7329,F7329)</f>
        <v>R-152</v>
      </c>
      <c r="F7329" s="84" t="str">
        <f t="shared" si="228"/>
        <v>R</v>
      </c>
      <c r="G7329" t="s">
        <v>8604</v>
      </c>
      <c r="H7329" s="62">
        <v>62821723000109</v>
      </c>
      <c r="I7329" t="s">
        <v>869</v>
      </c>
      <c r="J7329">
        <v>16</v>
      </c>
      <c r="K7329">
        <v>176.8</v>
      </c>
    </row>
    <row r="7330" spans="1:11" x14ac:dyDescent="0.25">
      <c r="A7330" t="s">
        <v>6030</v>
      </c>
      <c r="B7330" t="str">
        <f>C7330&amp;"-"&amp;COUNTIF(C$2:C7330,C7330)</f>
        <v>42338-4</v>
      </c>
      <c r="C7330">
        <v>42338</v>
      </c>
      <c r="D7330" s="57">
        <v>45412</v>
      </c>
      <c r="E7330" s="84" t="str">
        <f>F7330&amp;"-"&amp;COUNTIF($F$2:F7330,F7330)</f>
        <v>R-153</v>
      </c>
      <c r="F7330" s="84" t="str">
        <f t="shared" si="228"/>
        <v>R</v>
      </c>
      <c r="G7330" t="s">
        <v>8604</v>
      </c>
      <c r="H7330" s="62">
        <v>62821723000109</v>
      </c>
      <c r="I7330" t="s">
        <v>869</v>
      </c>
      <c r="J7330">
        <v>68</v>
      </c>
      <c r="K7330">
        <v>309.39999999999998</v>
      </c>
    </row>
    <row r="7331" spans="1:11" x14ac:dyDescent="0.25">
      <c r="A7331" t="s">
        <v>6030</v>
      </c>
      <c r="B7331" t="str">
        <f>C7331&amp;"-"&amp;COUNTIF(C$2:C7331,C7331)</f>
        <v>42338-5</v>
      </c>
      <c r="C7331">
        <v>42338</v>
      </c>
      <c r="D7331" s="57">
        <v>45412</v>
      </c>
      <c r="E7331" s="84" t="str">
        <f>F7331&amp;"-"&amp;COUNTIF($F$2:F7331,F7331)</f>
        <v>R-154</v>
      </c>
      <c r="F7331" s="84" t="str">
        <f t="shared" si="228"/>
        <v>R</v>
      </c>
      <c r="G7331" t="s">
        <v>8604</v>
      </c>
      <c r="H7331" s="62">
        <v>62821723000109</v>
      </c>
      <c r="I7331" t="s">
        <v>869</v>
      </c>
      <c r="J7331">
        <v>24</v>
      </c>
      <c r="K7331">
        <v>148.80000000000001</v>
      </c>
    </row>
    <row r="7332" spans="1:11" x14ac:dyDescent="0.25">
      <c r="A7332" t="s">
        <v>6030</v>
      </c>
      <c r="B7332" t="str">
        <f>C7332&amp;"-"&amp;COUNTIF(C$2:C7332,C7332)</f>
        <v>42338-6</v>
      </c>
      <c r="C7332">
        <v>42338</v>
      </c>
      <c r="D7332" s="57">
        <v>45412</v>
      </c>
      <c r="E7332" s="84" t="str">
        <f>F7332&amp;"-"&amp;COUNTIF($F$2:F7332,F7332)</f>
        <v>R-155</v>
      </c>
      <c r="F7332" s="84" t="str">
        <f t="shared" si="228"/>
        <v>R</v>
      </c>
      <c r="G7332" t="s">
        <v>8604</v>
      </c>
      <c r="H7332" s="62">
        <v>62821723000109</v>
      </c>
      <c r="I7332" t="s">
        <v>869</v>
      </c>
      <c r="J7332">
        <v>4</v>
      </c>
      <c r="K7332">
        <v>28.52</v>
      </c>
    </row>
    <row r="7333" spans="1:11" x14ac:dyDescent="0.25">
      <c r="A7333" t="s">
        <v>6030</v>
      </c>
      <c r="B7333" t="str">
        <f>C7333&amp;"-"&amp;COUNTIF(C$2:C7333,C7333)</f>
        <v>42339-1</v>
      </c>
      <c r="C7333">
        <v>42339</v>
      </c>
      <c r="D7333" s="57">
        <v>45412</v>
      </c>
      <c r="E7333" s="84" t="str">
        <f>F7333&amp;"-"&amp;COUNTIF($F$2:F7333,F7333)</f>
        <v>R-156</v>
      </c>
      <c r="F7333" s="84" t="str">
        <f t="shared" si="228"/>
        <v>R</v>
      </c>
      <c r="G7333" t="s">
        <v>8604</v>
      </c>
      <c r="H7333" s="62">
        <v>62821723000109</v>
      </c>
      <c r="I7333" t="s">
        <v>869</v>
      </c>
      <c r="J7333">
        <v>124</v>
      </c>
      <c r="K7333">
        <v>564.20000000000005</v>
      </c>
    </row>
    <row r="7334" spans="1:11" x14ac:dyDescent="0.25">
      <c r="A7334" t="s">
        <v>6030</v>
      </c>
      <c r="B7334" t="str">
        <f>C7334&amp;"-"&amp;COUNTIF(C$2:C7334,C7334)</f>
        <v>42339-2</v>
      </c>
      <c r="C7334">
        <v>42339</v>
      </c>
      <c r="D7334" s="57">
        <v>45412</v>
      </c>
      <c r="E7334" s="84" t="str">
        <f>F7334&amp;"-"&amp;COUNTIF($F$2:F7334,F7334)</f>
        <v>R-157</v>
      </c>
      <c r="F7334" s="84" t="str">
        <f t="shared" si="228"/>
        <v>R</v>
      </c>
      <c r="G7334" t="s">
        <v>8604</v>
      </c>
      <c r="H7334" s="62">
        <v>62821723000109</v>
      </c>
      <c r="I7334" t="s">
        <v>869</v>
      </c>
      <c r="J7334">
        <v>4</v>
      </c>
      <c r="K7334">
        <v>38.6</v>
      </c>
    </row>
    <row r="7335" spans="1:11" x14ac:dyDescent="0.25">
      <c r="A7335" t="s">
        <v>6030</v>
      </c>
      <c r="B7335" t="str">
        <f>C7335&amp;"-"&amp;COUNTIF(C$2:C7335,C7335)</f>
        <v>42339-3</v>
      </c>
      <c r="C7335">
        <v>42339</v>
      </c>
      <c r="D7335" s="57">
        <v>45412</v>
      </c>
      <c r="E7335" s="84" t="str">
        <f>F7335&amp;"-"&amp;COUNTIF($F$2:F7335,F7335)</f>
        <v>R-158</v>
      </c>
      <c r="F7335" s="84" t="str">
        <f t="shared" si="228"/>
        <v>R</v>
      </c>
      <c r="G7335" t="s">
        <v>8604</v>
      </c>
      <c r="H7335" s="62">
        <v>62821723000109</v>
      </c>
      <c r="I7335" t="s">
        <v>869</v>
      </c>
      <c r="J7335">
        <v>28</v>
      </c>
      <c r="K7335">
        <v>199.63</v>
      </c>
    </row>
    <row r="7336" spans="1:11" x14ac:dyDescent="0.25">
      <c r="A7336" t="s">
        <v>6030</v>
      </c>
      <c r="B7336" t="str">
        <f>C7336&amp;"-"&amp;COUNTIF(C$2:C7336,C7336)</f>
        <v>42339-4</v>
      </c>
      <c r="C7336">
        <v>42339</v>
      </c>
      <c r="D7336" s="57">
        <v>45412</v>
      </c>
      <c r="E7336" s="84" t="str">
        <f>F7336&amp;"-"&amp;COUNTIF($F$2:F7336,F7336)</f>
        <v>R-159</v>
      </c>
      <c r="F7336" s="84" t="str">
        <f t="shared" si="228"/>
        <v>R</v>
      </c>
      <c r="G7336" t="s">
        <v>8604</v>
      </c>
      <c r="H7336" s="62">
        <v>62821723000109</v>
      </c>
      <c r="I7336" t="s">
        <v>869</v>
      </c>
      <c r="J7336">
        <v>12</v>
      </c>
      <c r="K7336">
        <v>74.400000000000006</v>
      </c>
    </row>
    <row r="7337" spans="1:11" x14ac:dyDescent="0.25">
      <c r="A7337" t="s">
        <v>6030</v>
      </c>
      <c r="B7337" t="str">
        <f>C7337&amp;"-"&amp;COUNTIF(C$2:C7337,C7337)</f>
        <v>42339-5</v>
      </c>
      <c r="C7337">
        <v>42339</v>
      </c>
      <c r="D7337" s="57">
        <v>45412</v>
      </c>
      <c r="E7337" s="84" t="str">
        <f>F7337&amp;"-"&amp;COUNTIF($F$2:F7337,F7337)</f>
        <v>R-160</v>
      </c>
      <c r="F7337" s="84" t="str">
        <f t="shared" si="228"/>
        <v>R</v>
      </c>
      <c r="G7337" t="s">
        <v>8604</v>
      </c>
      <c r="H7337" s="62">
        <v>62821723000109</v>
      </c>
      <c r="I7337" t="s">
        <v>869</v>
      </c>
      <c r="J7337">
        <v>116</v>
      </c>
      <c r="K7337">
        <v>446.6</v>
      </c>
    </row>
    <row r="7338" spans="1:11" x14ac:dyDescent="0.25">
      <c r="A7338" t="s">
        <v>6030</v>
      </c>
      <c r="B7338" t="str">
        <f>C7338&amp;"-"&amp;COUNTIF(C$2:C7338,C7338)</f>
        <v>42340-1</v>
      </c>
      <c r="C7338">
        <v>42340</v>
      </c>
      <c r="D7338" s="57">
        <v>45412</v>
      </c>
      <c r="E7338" s="84" t="str">
        <f>F7338&amp;"-"&amp;COUNTIF($F$2:F7338,F7338)</f>
        <v>R-161</v>
      </c>
      <c r="F7338" s="84" t="str">
        <f t="shared" si="228"/>
        <v>R</v>
      </c>
      <c r="G7338" t="s">
        <v>8604</v>
      </c>
      <c r="H7338" s="62">
        <v>62821723000109</v>
      </c>
      <c r="I7338" t="s">
        <v>869</v>
      </c>
      <c r="J7338">
        <v>44</v>
      </c>
      <c r="K7338">
        <v>191.4</v>
      </c>
    </row>
    <row r="7339" spans="1:11" x14ac:dyDescent="0.25">
      <c r="A7339" t="s">
        <v>6030</v>
      </c>
      <c r="B7339" t="str">
        <f>C7339&amp;"-"&amp;COUNTIF(C$2:C7339,C7339)</f>
        <v>42340-2</v>
      </c>
      <c r="C7339">
        <v>42340</v>
      </c>
      <c r="D7339" s="57">
        <v>45412</v>
      </c>
      <c r="E7339" s="84" t="str">
        <f>F7339&amp;"-"&amp;COUNTIF($F$2:F7339,F7339)</f>
        <v>R-162</v>
      </c>
      <c r="F7339" s="84" t="str">
        <f t="shared" si="228"/>
        <v>R</v>
      </c>
      <c r="G7339" t="s">
        <v>8604</v>
      </c>
      <c r="H7339" s="62">
        <v>62821723000109</v>
      </c>
      <c r="I7339" t="s">
        <v>869</v>
      </c>
      <c r="J7339">
        <v>16</v>
      </c>
      <c r="K7339">
        <v>427.52</v>
      </c>
    </row>
    <row r="7340" spans="1:11" x14ac:dyDescent="0.25">
      <c r="A7340" t="s">
        <v>6030</v>
      </c>
      <c r="B7340" t="str">
        <f>C7340&amp;"-"&amp;COUNTIF(C$2:C7340,C7340)</f>
        <v>42340-3</v>
      </c>
      <c r="C7340">
        <v>42340</v>
      </c>
      <c r="D7340" s="57">
        <v>45412</v>
      </c>
      <c r="E7340" s="84" t="str">
        <f>F7340&amp;"-"&amp;COUNTIF($F$2:F7340,F7340)</f>
        <v>R-163</v>
      </c>
      <c r="F7340" s="84" t="str">
        <f t="shared" si="228"/>
        <v>R</v>
      </c>
      <c r="G7340" t="s">
        <v>8604</v>
      </c>
      <c r="H7340" s="62">
        <v>62821723000109</v>
      </c>
      <c r="I7340" t="s">
        <v>869</v>
      </c>
      <c r="J7340">
        <v>20</v>
      </c>
      <c r="K7340">
        <v>170.28</v>
      </c>
    </row>
    <row r="7341" spans="1:11" x14ac:dyDescent="0.25">
      <c r="A7341" t="s">
        <v>6030</v>
      </c>
      <c r="B7341" t="str">
        <f>C7341&amp;"-"&amp;COUNTIF(C$2:C7341,C7341)</f>
        <v>42340-4</v>
      </c>
      <c r="C7341">
        <v>42340</v>
      </c>
      <c r="D7341" s="57">
        <v>45412</v>
      </c>
      <c r="E7341" s="84" t="str">
        <f>F7341&amp;"-"&amp;COUNTIF($F$2:F7341,F7341)</f>
        <v>R-164</v>
      </c>
      <c r="F7341" s="84" t="str">
        <f t="shared" si="228"/>
        <v>R</v>
      </c>
      <c r="G7341" t="s">
        <v>8604</v>
      </c>
      <c r="H7341" s="62">
        <v>62821723000109</v>
      </c>
      <c r="I7341" t="s">
        <v>869</v>
      </c>
      <c r="J7341">
        <v>8</v>
      </c>
      <c r="K7341">
        <v>57.04</v>
      </c>
    </row>
    <row r="7342" spans="1:11" x14ac:dyDescent="0.25">
      <c r="A7342" t="s">
        <v>6030</v>
      </c>
      <c r="B7342" t="str">
        <f>C7342&amp;"-"&amp;COUNTIF(C$2:C7342,C7342)</f>
        <v>42340-5</v>
      </c>
      <c r="C7342">
        <v>42340</v>
      </c>
      <c r="D7342" s="57">
        <v>45412</v>
      </c>
      <c r="E7342" s="84" t="str">
        <f>F7342&amp;"-"&amp;COUNTIF($F$2:F7342,F7342)</f>
        <v>R-165</v>
      </c>
      <c r="F7342" s="84" t="str">
        <f t="shared" si="228"/>
        <v>R</v>
      </c>
      <c r="G7342" t="s">
        <v>8604</v>
      </c>
      <c r="H7342" s="62">
        <v>62821723000109</v>
      </c>
      <c r="I7342" t="s">
        <v>869</v>
      </c>
      <c r="J7342">
        <v>16</v>
      </c>
      <c r="K7342">
        <v>176.8</v>
      </c>
    </row>
    <row r="7343" spans="1:11" x14ac:dyDescent="0.25">
      <c r="A7343" t="s">
        <v>6026</v>
      </c>
      <c r="B7343" t="str">
        <f>C7343&amp;"-"&amp;COUNTIF(C$2:C7343,C7343)</f>
        <v>42340-6</v>
      </c>
      <c r="C7343">
        <v>42340</v>
      </c>
      <c r="D7343" s="57">
        <v>45412</v>
      </c>
      <c r="E7343" s="84" t="str">
        <f>F7343&amp;"-"&amp;COUNTIF($F$2:F7343,F7343)</f>
        <v>R-166</v>
      </c>
      <c r="F7343" s="84" t="str">
        <f t="shared" si="228"/>
        <v>R</v>
      </c>
      <c r="G7343" t="s">
        <v>8604</v>
      </c>
      <c r="H7343" s="62">
        <v>62821723000109</v>
      </c>
      <c r="I7343" t="s">
        <v>869</v>
      </c>
      <c r="J7343">
        <v>12</v>
      </c>
      <c r="K7343">
        <v>101.88</v>
      </c>
    </row>
    <row r="7344" spans="1:11" x14ac:dyDescent="0.25">
      <c r="A7344" t="s">
        <v>6006</v>
      </c>
      <c r="B7344" t="str">
        <f>C7344&amp;"-"&amp;COUNTIF(C$2:C7344,C7344)</f>
        <v>232256-1</v>
      </c>
      <c r="C7344">
        <v>232256</v>
      </c>
      <c r="D7344" s="57">
        <v>45412</v>
      </c>
      <c r="E7344" s="84" t="str">
        <f>F7344&amp;"-"&amp;COUNTIF($F$2:F7344,F7344)</f>
        <v>TEADIT-829</v>
      </c>
      <c r="F7344" s="84" t="str">
        <f t="shared" si="228"/>
        <v>TEADIT</v>
      </c>
      <c r="G7344" t="s">
        <v>8594</v>
      </c>
      <c r="H7344" s="62">
        <v>62948658000187</v>
      </c>
      <c r="I7344" t="s">
        <v>869</v>
      </c>
      <c r="J7344">
        <v>34</v>
      </c>
      <c r="K7344">
        <v>427.04</v>
      </c>
    </row>
    <row r="7345" spans="1:11" x14ac:dyDescent="0.25">
      <c r="A7345" t="s">
        <v>6006</v>
      </c>
      <c r="B7345" t="str">
        <f>C7345&amp;"-"&amp;COUNTIF(C$2:C7345,C7345)</f>
        <v>232256-2</v>
      </c>
      <c r="C7345">
        <v>232256</v>
      </c>
      <c r="D7345" s="57">
        <v>45412</v>
      </c>
      <c r="E7345" s="84" t="str">
        <f>F7345&amp;"-"&amp;COUNTIF($F$2:F7345,F7345)</f>
        <v>TEADIT-830</v>
      </c>
      <c r="F7345" s="84" t="str">
        <f t="shared" si="228"/>
        <v>TEADIT</v>
      </c>
      <c r="G7345" t="s">
        <v>8594</v>
      </c>
      <c r="H7345" s="62">
        <v>62948658000187</v>
      </c>
      <c r="I7345" t="s">
        <v>869</v>
      </c>
      <c r="J7345">
        <v>31</v>
      </c>
      <c r="K7345">
        <v>1331.45</v>
      </c>
    </row>
    <row r="7346" spans="1:11" x14ac:dyDescent="0.25">
      <c r="A7346" t="s">
        <v>5982</v>
      </c>
      <c r="B7346" t="str">
        <f>C7346&amp;"-"&amp;COUNTIF(C$2:C7346,C7346)</f>
        <v>36894-1</v>
      </c>
      <c r="C7346">
        <v>36894</v>
      </c>
      <c r="D7346" s="57">
        <v>45412</v>
      </c>
      <c r="E7346" s="84" t="str">
        <f>F7346&amp;"-"&amp;COUNTIF($F$2:F7346,F7346)</f>
        <v>WK-446</v>
      </c>
      <c r="F7346" s="84" t="str">
        <f t="shared" si="228"/>
        <v>WK</v>
      </c>
      <c r="G7346" t="s">
        <v>8586</v>
      </c>
      <c r="H7346" s="62">
        <v>97434047000103</v>
      </c>
      <c r="I7346" t="s">
        <v>5984</v>
      </c>
      <c r="J7346">
        <v>12</v>
      </c>
      <c r="K7346">
        <v>2436</v>
      </c>
    </row>
    <row r="7347" spans="1:11" x14ac:dyDescent="0.25">
      <c r="A7347" t="s">
        <v>6022</v>
      </c>
      <c r="B7347" t="str">
        <f>C7347&amp;"-"&amp;COUNTIF(C$2:C7347,C7347)</f>
        <v>15075-1</v>
      </c>
      <c r="C7347">
        <v>15075</v>
      </c>
      <c r="D7347" s="57">
        <v>45412</v>
      </c>
      <c r="E7347" s="84" t="str">
        <f>F7347&amp;"-"&amp;COUNTIF($F$2:F7347,F7347)</f>
        <v>YDF-1</v>
      </c>
      <c r="F7347" s="84" t="str">
        <f t="shared" si="228"/>
        <v>YDF</v>
      </c>
      <c r="G7347" t="s">
        <v>8645</v>
      </c>
      <c r="H7347" s="62">
        <v>10657791000180</v>
      </c>
      <c r="I7347" t="s">
        <v>869</v>
      </c>
      <c r="J7347">
        <v>10</v>
      </c>
      <c r="K7347">
        <v>30076.2</v>
      </c>
    </row>
    <row r="7348" spans="1:11" x14ac:dyDescent="0.25">
      <c r="A7348" t="s">
        <v>6022</v>
      </c>
      <c r="B7348" t="str">
        <f>C7348&amp;"-"&amp;COUNTIF(C$2:C7348,C7348)</f>
        <v>15075-2</v>
      </c>
      <c r="C7348">
        <v>15075</v>
      </c>
      <c r="D7348" s="57">
        <v>45412</v>
      </c>
      <c r="E7348" s="84" t="str">
        <f>F7348&amp;"-"&amp;COUNTIF($F$2:F7348,F7348)</f>
        <v>YDF-2</v>
      </c>
      <c r="F7348" s="84" t="str">
        <f t="shared" si="228"/>
        <v>YDF</v>
      </c>
      <c r="G7348" t="s">
        <v>8645</v>
      </c>
      <c r="H7348" s="62">
        <v>10657791000180</v>
      </c>
      <c r="I7348" t="s">
        <v>869</v>
      </c>
      <c r="J7348">
        <v>1</v>
      </c>
      <c r="K7348">
        <v>5941.74</v>
      </c>
    </row>
    <row r="7349" spans="1:11" x14ac:dyDescent="0.25">
      <c r="A7349" t="s">
        <v>6022</v>
      </c>
      <c r="B7349" t="str">
        <f>C7349&amp;"-"&amp;COUNTIF(C$2:C7349,C7349)</f>
        <v>15075-3</v>
      </c>
      <c r="C7349">
        <v>15075</v>
      </c>
      <c r="D7349" s="57">
        <v>45412</v>
      </c>
      <c r="E7349" s="84" t="str">
        <f>F7349&amp;"-"&amp;COUNTIF($F$2:F7349,F7349)</f>
        <v>YDF-3</v>
      </c>
      <c r="F7349" s="84" t="str">
        <f t="shared" si="228"/>
        <v>YDF</v>
      </c>
      <c r="G7349" t="s">
        <v>8645</v>
      </c>
      <c r="H7349" s="62">
        <v>10657791000180</v>
      </c>
      <c r="I7349" t="s">
        <v>869</v>
      </c>
      <c r="J7349">
        <v>1</v>
      </c>
      <c r="K7349">
        <v>2160.9</v>
      </c>
    </row>
    <row r="7350" spans="1:11" x14ac:dyDescent="0.25">
      <c r="A7350" t="s">
        <v>6022</v>
      </c>
      <c r="B7350" t="str">
        <f>C7350&amp;"-"&amp;COUNTIF(C$2:C7350,C7350)</f>
        <v>15075-4</v>
      </c>
      <c r="C7350">
        <v>15075</v>
      </c>
      <c r="D7350" s="57">
        <v>45412</v>
      </c>
      <c r="E7350" s="84" t="str">
        <f>F7350&amp;"-"&amp;COUNTIF($F$2:F7350,F7350)</f>
        <v>YDF-4</v>
      </c>
      <c r="F7350" s="84" t="str">
        <f t="shared" si="228"/>
        <v>YDF</v>
      </c>
      <c r="G7350" t="s">
        <v>8645</v>
      </c>
      <c r="H7350" s="62">
        <v>10657791000180</v>
      </c>
      <c r="I7350" t="s">
        <v>869</v>
      </c>
      <c r="J7350">
        <v>6</v>
      </c>
      <c r="K7350">
        <v>19715.64</v>
      </c>
    </row>
    <row r="7351" spans="1:11" x14ac:dyDescent="0.25">
      <c r="A7351" t="s">
        <v>6022</v>
      </c>
      <c r="B7351" t="str">
        <f>C7351&amp;"-"&amp;COUNTIF(C$2:C7351,C7351)</f>
        <v>15075-5</v>
      </c>
      <c r="C7351">
        <v>15075</v>
      </c>
      <c r="D7351" s="57">
        <v>45412</v>
      </c>
      <c r="E7351" s="84" t="str">
        <f>F7351&amp;"-"&amp;COUNTIF($F$2:F7351,F7351)</f>
        <v>YDF-5</v>
      </c>
      <c r="F7351" s="84" t="str">
        <f t="shared" si="228"/>
        <v>YDF</v>
      </c>
      <c r="G7351" t="s">
        <v>8645</v>
      </c>
      <c r="H7351" s="62">
        <v>10657791000180</v>
      </c>
      <c r="I7351" t="s">
        <v>869</v>
      </c>
      <c r="J7351">
        <v>3</v>
      </c>
      <c r="K7351">
        <v>4851</v>
      </c>
    </row>
    <row r="7352" spans="1:11" x14ac:dyDescent="0.25">
      <c r="A7352" t="s">
        <v>6022</v>
      </c>
      <c r="B7352" t="str">
        <f>C7352&amp;"-"&amp;COUNTIF(C$2:C7352,C7352)</f>
        <v>15075-6</v>
      </c>
      <c r="C7352">
        <v>15075</v>
      </c>
      <c r="D7352" s="57">
        <v>45412</v>
      </c>
      <c r="E7352" s="84" t="str">
        <f>F7352&amp;"-"&amp;COUNTIF($F$2:F7352,F7352)</f>
        <v>YDF-6</v>
      </c>
      <c r="F7352" s="84" t="str">
        <f t="shared" si="228"/>
        <v>YDF</v>
      </c>
      <c r="G7352" t="s">
        <v>8645</v>
      </c>
      <c r="H7352" s="62">
        <v>10657791000180</v>
      </c>
      <c r="I7352" t="s">
        <v>869</v>
      </c>
      <c r="J7352">
        <v>1</v>
      </c>
      <c r="K7352">
        <v>2636.2</v>
      </c>
    </row>
    <row r="7353" spans="1:11" x14ac:dyDescent="0.25">
      <c r="A7353" t="s">
        <v>6022</v>
      </c>
      <c r="B7353" t="str">
        <f>C7353&amp;"-"&amp;COUNTIF(C$2:C7353,C7353)</f>
        <v>15075-7</v>
      </c>
      <c r="C7353">
        <v>15075</v>
      </c>
      <c r="D7353" s="57">
        <v>45412</v>
      </c>
      <c r="E7353" s="84" t="str">
        <f>F7353&amp;"-"&amp;COUNTIF($F$2:F7353,F7353)</f>
        <v>YDF-7</v>
      </c>
      <c r="F7353" s="84" t="str">
        <f t="shared" si="228"/>
        <v>YDF</v>
      </c>
      <c r="G7353" t="s">
        <v>8645</v>
      </c>
      <c r="H7353" s="62">
        <v>10657791000180</v>
      </c>
      <c r="I7353" t="s">
        <v>869</v>
      </c>
      <c r="J7353">
        <v>3</v>
      </c>
      <c r="K7353">
        <v>11383.68</v>
      </c>
    </row>
    <row r="7354" spans="1:11" x14ac:dyDescent="0.25">
      <c r="A7354" t="s">
        <v>6022</v>
      </c>
      <c r="B7354" t="str">
        <f>C7354&amp;"-"&amp;COUNTIF(C$2:C7354,C7354)</f>
        <v>15075-8</v>
      </c>
      <c r="C7354">
        <v>15075</v>
      </c>
      <c r="D7354" s="57">
        <v>45412</v>
      </c>
      <c r="E7354" s="84" t="str">
        <f>F7354&amp;"-"&amp;COUNTIF($F$2:F7354,F7354)</f>
        <v>YDF-8</v>
      </c>
      <c r="F7354" s="84" t="str">
        <f t="shared" si="228"/>
        <v>YDF</v>
      </c>
      <c r="G7354" t="s">
        <v>8645</v>
      </c>
      <c r="H7354" s="62">
        <v>10657791000180</v>
      </c>
      <c r="I7354" t="s">
        <v>869</v>
      </c>
      <c r="J7354">
        <v>1</v>
      </c>
      <c r="K7354">
        <v>1766.94</v>
      </c>
    </row>
    <row r="7355" spans="1:11" x14ac:dyDescent="0.25">
      <c r="A7355" t="s">
        <v>6022</v>
      </c>
      <c r="B7355" t="str">
        <f>C7355&amp;"-"&amp;COUNTIF(C$2:C7355,C7355)</f>
        <v>15075-9</v>
      </c>
      <c r="C7355">
        <v>15075</v>
      </c>
      <c r="D7355" s="57">
        <v>45412</v>
      </c>
      <c r="E7355" s="84" t="str">
        <f>F7355&amp;"-"&amp;COUNTIF($F$2:F7355,F7355)</f>
        <v>YDF-9</v>
      </c>
      <c r="F7355" s="84" t="str">
        <f t="shared" si="228"/>
        <v>YDF</v>
      </c>
      <c r="G7355" t="s">
        <v>8645</v>
      </c>
      <c r="H7355" s="62">
        <v>10657791000180</v>
      </c>
      <c r="I7355" t="s">
        <v>869</v>
      </c>
      <c r="J7355">
        <v>2</v>
      </c>
      <c r="K7355">
        <v>6485.64</v>
      </c>
    </row>
    <row r="7356" spans="1:11" x14ac:dyDescent="0.25">
      <c r="A7356" t="s">
        <v>6010</v>
      </c>
      <c r="B7356" t="str">
        <f>C7356&amp;"-"&amp;COUNTIF(C$2:C7356,C7356)</f>
        <v>15075-10</v>
      </c>
      <c r="C7356">
        <v>15075</v>
      </c>
      <c r="D7356" s="57">
        <v>45412</v>
      </c>
      <c r="E7356" s="84" t="str">
        <f>F7356&amp;"-"&amp;COUNTIF($F$2:F7356,F7356)</f>
        <v>YDF-10</v>
      </c>
      <c r="F7356" s="84" t="str">
        <f t="shared" si="228"/>
        <v>YDF</v>
      </c>
      <c r="G7356" t="s">
        <v>8645</v>
      </c>
      <c r="H7356" s="62">
        <v>10657791000180</v>
      </c>
      <c r="I7356" t="s">
        <v>869</v>
      </c>
      <c r="J7356">
        <v>2</v>
      </c>
      <c r="K7356">
        <v>2646</v>
      </c>
    </row>
    <row r="7357" spans="1:11" x14ac:dyDescent="0.25">
      <c r="A7357" t="s">
        <v>6010</v>
      </c>
      <c r="B7357" t="str">
        <f>C7357&amp;"-"&amp;COUNTIF(C$2:C7357,C7357)</f>
        <v>15075-11</v>
      </c>
      <c r="C7357">
        <v>15075</v>
      </c>
      <c r="D7357" s="57">
        <v>45412</v>
      </c>
      <c r="E7357" s="84" t="str">
        <f>F7357&amp;"-"&amp;COUNTIF($F$2:F7357,F7357)</f>
        <v>YDF-11</v>
      </c>
      <c r="F7357" s="84" t="str">
        <f t="shared" si="228"/>
        <v>YDF</v>
      </c>
      <c r="G7357" t="s">
        <v>8645</v>
      </c>
      <c r="H7357" s="62">
        <v>10657791000180</v>
      </c>
      <c r="I7357" t="s">
        <v>869</v>
      </c>
      <c r="J7357">
        <v>1</v>
      </c>
      <c r="K7357">
        <v>1729.7</v>
      </c>
    </row>
    <row r="7358" spans="1:11" x14ac:dyDescent="0.25">
      <c r="A7358" t="s">
        <v>6010</v>
      </c>
      <c r="B7358" t="str">
        <f>C7358&amp;"-"&amp;COUNTIF(C$2:C7358,C7358)</f>
        <v>15075-12</v>
      </c>
      <c r="C7358">
        <v>15075</v>
      </c>
      <c r="D7358" s="57">
        <v>45412</v>
      </c>
      <c r="E7358" s="84" t="str">
        <f>F7358&amp;"-"&amp;COUNTIF($F$2:F7358,F7358)</f>
        <v>YDF-12</v>
      </c>
      <c r="F7358" s="84" t="str">
        <f t="shared" si="228"/>
        <v>YDF</v>
      </c>
      <c r="G7358" t="s">
        <v>8645</v>
      </c>
      <c r="H7358" s="62">
        <v>10657791000180</v>
      </c>
      <c r="I7358" t="s">
        <v>869</v>
      </c>
      <c r="J7358">
        <v>1</v>
      </c>
      <c r="K7358">
        <v>2031.54</v>
      </c>
    </row>
    <row r="7359" spans="1:11" x14ac:dyDescent="0.25">
      <c r="A7359" t="s">
        <v>6010</v>
      </c>
      <c r="B7359" t="str">
        <f>C7359&amp;"-"&amp;COUNTIF(C$2:C7359,C7359)</f>
        <v>15075-13</v>
      </c>
      <c r="C7359">
        <v>15075</v>
      </c>
      <c r="D7359" s="57">
        <v>45412</v>
      </c>
      <c r="E7359" s="84" t="str">
        <f>F7359&amp;"-"&amp;COUNTIF($F$2:F7359,F7359)</f>
        <v>YDF-13</v>
      </c>
      <c r="F7359" s="84" t="str">
        <f t="shared" si="228"/>
        <v>YDF</v>
      </c>
      <c r="G7359" t="s">
        <v>8645</v>
      </c>
      <c r="H7359" s="62">
        <v>10657791000180</v>
      </c>
      <c r="I7359" t="s">
        <v>869</v>
      </c>
      <c r="J7359">
        <v>2</v>
      </c>
      <c r="K7359">
        <v>3269.28</v>
      </c>
    </row>
    <row r="7360" spans="1:11" x14ac:dyDescent="0.25">
      <c r="A7360" t="s">
        <v>6010</v>
      </c>
      <c r="B7360" t="str">
        <f>C7360&amp;"-"&amp;COUNTIF(C$2:C7360,C7360)</f>
        <v>15075-14</v>
      </c>
      <c r="C7360">
        <v>15075</v>
      </c>
      <c r="D7360" s="57">
        <v>45412</v>
      </c>
      <c r="E7360" s="84" t="str">
        <f>F7360&amp;"-"&amp;COUNTIF($F$2:F7360,F7360)</f>
        <v>YDF-14</v>
      </c>
      <c r="F7360" s="84" t="str">
        <f t="shared" si="228"/>
        <v>YDF</v>
      </c>
      <c r="G7360" t="s">
        <v>8645</v>
      </c>
      <c r="H7360" s="62">
        <v>10657791000180</v>
      </c>
      <c r="I7360" t="s">
        <v>869</v>
      </c>
      <c r="J7360">
        <v>17</v>
      </c>
      <c r="K7360">
        <v>21124.880000000001</v>
      </c>
    </row>
    <row r="7361" spans="1:11" x14ac:dyDescent="0.25">
      <c r="A7361" t="s">
        <v>6011</v>
      </c>
      <c r="B7361" t="str">
        <f>C7361&amp;"-"&amp;COUNTIF(C$2:C7361,C7361)</f>
        <v>15075-15</v>
      </c>
      <c r="C7361">
        <v>15075</v>
      </c>
      <c r="D7361" s="57">
        <v>45412</v>
      </c>
      <c r="E7361" s="84" t="str">
        <f>F7361&amp;"-"&amp;COUNTIF($F$2:F7361,F7361)</f>
        <v>YDF-15</v>
      </c>
      <c r="F7361" s="84" t="str">
        <f t="shared" si="228"/>
        <v>YDF</v>
      </c>
      <c r="G7361" t="s">
        <v>8645</v>
      </c>
      <c r="H7361" s="62">
        <v>10657791000180</v>
      </c>
      <c r="I7361" t="s">
        <v>869</v>
      </c>
      <c r="J7361">
        <v>1</v>
      </c>
      <c r="K7361">
        <v>1737.54</v>
      </c>
    </row>
    <row r="7362" spans="1:11" x14ac:dyDescent="0.25">
      <c r="A7362" t="s">
        <v>6011</v>
      </c>
      <c r="B7362" t="str">
        <f>C7362&amp;"-"&amp;COUNTIF(C$2:C7362,C7362)</f>
        <v>15075-16</v>
      </c>
      <c r="C7362">
        <v>15075</v>
      </c>
      <c r="D7362" s="57">
        <v>45412</v>
      </c>
      <c r="E7362" s="84" t="str">
        <f>F7362&amp;"-"&amp;COUNTIF($F$2:F7362,F7362)</f>
        <v>YDF-16</v>
      </c>
      <c r="F7362" s="84" t="str">
        <f t="shared" si="228"/>
        <v>YDF</v>
      </c>
      <c r="G7362" t="s">
        <v>8645</v>
      </c>
      <c r="H7362" s="62">
        <v>10657791000180</v>
      </c>
      <c r="I7362" t="s">
        <v>869</v>
      </c>
      <c r="J7362">
        <v>2</v>
      </c>
      <c r="K7362">
        <v>3000.76</v>
      </c>
    </row>
    <row r="7363" spans="1:11" x14ac:dyDescent="0.25">
      <c r="A7363" t="s">
        <v>6011</v>
      </c>
      <c r="B7363" t="str">
        <f>C7363&amp;"-"&amp;COUNTIF(C$2:C7363,C7363)</f>
        <v>15075-17</v>
      </c>
      <c r="C7363">
        <v>15075</v>
      </c>
      <c r="D7363" s="57">
        <v>45412</v>
      </c>
      <c r="E7363" s="84" t="str">
        <f>F7363&amp;"-"&amp;COUNTIF($F$2:F7363,F7363)</f>
        <v>YDF-17</v>
      </c>
      <c r="F7363" s="84" t="str">
        <f t="shared" ref="F7363:F7426" si="229">LEFT(G7363,SEARCH(" ",G7363)-1)</f>
        <v>YDF</v>
      </c>
      <c r="G7363" t="s">
        <v>8645</v>
      </c>
      <c r="H7363" s="62">
        <v>10657791000180</v>
      </c>
      <c r="I7363" t="s">
        <v>869</v>
      </c>
      <c r="J7363">
        <v>1</v>
      </c>
      <c r="K7363">
        <v>1658.16</v>
      </c>
    </row>
    <row r="7364" spans="1:11" x14ac:dyDescent="0.25">
      <c r="A7364" t="s">
        <v>6022</v>
      </c>
      <c r="B7364" t="str">
        <f>C7364&amp;"-"&amp;COUNTIF(C$2:C7364,C7364)</f>
        <v>15075-18</v>
      </c>
      <c r="C7364">
        <v>15075</v>
      </c>
      <c r="D7364" s="57">
        <v>45412</v>
      </c>
      <c r="E7364" s="84" t="str">
        <f>F7364&amp;"-"&amp;COUNTIF($F$2:F7364,F7364)</f>
        <v>YDF-18</v>
      </c>
      <c r="F7364" s="84" t="str">
        <f t="shared" si="229"/>
        <v>YDF</v>
      </c>
      <c r="G7364" t="s">
        <v>8645</v>
      </c>
      <c r="H7364" s="62">
        <v>10657791000180</v>
      </c>
      <c r="I7364" t="s">
        <v>869</v>
      </c>
      <c r="J7364">
        <v>1</v>
      </c>
      <c r="K7364">
        <v>3434.9</v>
      </c>
    </row>
    <row r="7365" spans="1:11" x14ac:dyDescent="0.25">
      <c r="A7365" t="s">
        <v>6022</v>
      </c>
      <c r="B7365" t="str">
        <f>C7365&amp;"-"&amp;COUNTIF(C$2:C7365,C7365)</f>
        <v>15075-19</v>
      </c>
      <c r="C7365">
        <v>15075</v>
      </c>
      <c r="D7365" s="57">
        <v>45412</v>
      </c>
      <c r="E7365" s="84" t="str">
        <f>F7365&amp;"-"&amp;COUNTIF($F$2:F7365,F7365)</f>
        <v>YDF-19</v>
      </c>
      <c r="F7365" s="84" t="str">
        <f t="shared" si="229"/>
        <v>YDF</v>
      </c>
      <c r="G7365" t="s">
        <v>8645</v>
      </c>
      <c r="H7365" s="62">
        <v>10657791000180</v>
      </c>
      <c r="I7365" t="s">
        <v>869</v>
      </c>
      <c r="J7365">
        <v>2</v>
      </c>
      <c r="K7365">
        <v>12122.6</v>
      </c>
    </row>
    <row r="7366" spans="1:11" x14ac:dyDescent="0.25">
      <c r="A7366" t="s">
        <v>6002</v>
      </c>
      <c r="B7366" t="str">
        <f>C7366&amp;"-"&amp;COUNTIF(C$2:C7366,C7366)</f>
        <v>503-1</v>
      </c>
      <c r="C7366">
        <v>503</v>
      </c>
      <c r="D7366" s="57">
        <v>45413</v>
      </c>
      <c r="E7366" s="84" t="str">
        <f>F7366&amp;"-"&amp;COUNTIF($F$2:F7366,F7366)</f>
        <v>ENIGMA-20</v>
      </c>
      <c r="F7366" s="84" t="str">
        <f t="shared" si="229"/>
        <v>ENIGMA</v>
      </c>
      <c r="G7366" t="s">
        <v>8595</v>
      </c>
      <c r="H7366" s="62">
        <v>10371253000125</v>
      </c>
      <c r="I7366" t="s">
        <v>30</v>
      </c>
      <c r="J7366">
        <v>3584.58</v>
      </c>
      <c r="K7366">
        <v>103594.36</v>
      </c>
    </row>
    <row r="7367" spans="1:11" x14ac:dyDescent="0.25">
      <c r="A7367" t="s">
        <v>6097</v>
      </c>
      <c r="B7367" t="str">
        <f>C7367&amp;"-"&amp;COUNTIF(C$2:C7367,C7367)</f>
        <v>263016-1</v>
      </c>
      <c r="C7367">
        <v>263016</v>
      </c>
      <c r="D7367" s="57">
        <v>45414</v>
      </c>
      <c r="E7367" s="84" t="str">
        <f>F7367&amp;"-"&amp;COUNTIF($F$2:F7367,F7367)</f>
        <v>PLANAM-1</v>
      </c>
      <c r="F7367" s="84" t="str">
        <f t="shared" si="229"/>
        <v>PLANAM</v>
      </c>
      <c r="G7367" t="s">
        <v>8646</v>
      </c>
      <c r="H7367" s="62">
        <v>67859025000116</v>
      </c>
      <c r="I7367" t="s">
        <v>30</v>
      </c>
      <c r="J7367">
        <v>14</v>
      </c>
      <c r="K7367">
        <v>1051.82</v>
      </c>
    </row>
    <row r="7368" spans="1:11" x14ac:dyDescent="0.25">
      <c r="A7368" t="s">
        <v>6097</v>
      </c>
      <c r="B7368" t="str">
        <f>C7368&amp;"-"&amp;COUNTIF(C$2:C7368,C7368)</f>
        <v>263016-2</v>
      </c>
      <c r="C7368">
        <v>263016</v>
      </c>
      <c r="D7368" s="57">
        <v>45414</v>
      </c>
      <c r="E7368" s="84" t="str">
        <f>F7368&amp;"-"&amp;COUNTIF($F$2:F7368,F7368)</f>
        <v>PLANAM-2</v>
      </c>
      <c r="F7368" s="84" t="str">
        <f t="shared" si="229"/>
        <v>PLANAM</v>
      </c>
      <c r="G7368" t="s">
        <v>8646</v>
      </c>
      <c r="H7368" s="62">
        <v>67859025000116</v>
      </c>
      <c r="I7368" t="s">
        <v>869</v>
      </c>
      <c r="J7368">
        <v>1</v>
      </c>
      <c r="K7368">
        <v>500.15</v>
      </c>
    </row>
    <row r="7369" spans="1:11" x14ac:dyDescent="0.25">
      <c r="A7369" t="s">
        <v>6098</v>
      </c>
      <c r="B7369" t="str">
        <f>C7369&amp;"-"&amp;COUNTIF(C$2:C7369,C7369)</f>
        <v>263016-3</v>
      </c>
      <c r="C7369">
        <v>263016</v>
      </c>
      <c r="D7369" s="57">
        <v>45414</v>
      </c>
      <c r="E7369" s="84" t="str">
        <f>F7369&amp;"-"&amp;COUNTIF($F$2:F7369,F7369)</f>
        <v>PLANAM-3</v>
      </c>
      <c r="F7369" s="84" t="str">
        <f t="shared" si="229"/>
        <v>PLANAM</v>
      </c>
      <c r="G7369" t="s">
        <v>8646</v>
      </c>
      <c r="H7369" s="62">
        <v>67859025000116</v>
      </c>
      <c r="I7369" t="s">
        <v>869</v>
      </c>
      <c r="J7369">
        <v>100</v>
      </c>
      <c r="K7369">
        <v>5499.66</v>
      </c>
    </row>
    <row r="7370" spans="1:11" x14ac:dyDescent="0.25">
      <c r="A7370" t="s">
        <v>6062</v>
      </c>
      <c r="B7370" t="str">
        <f>C7370&amp;"-"&amp;COUNTIF(C$2:C7370,C7370)</f>
        <v>263016-4</v>
      </c>
      <c r="C7370">
        <v>263016</v>
      </c>
      <c r="D7370" s="57">
        <v>45414</v>
      </c>
      <c r="E7370" s="84" t="str">
        <f>F7370&amp;"-"&amp;COUNTIF($F$2:F7370,F7370)</f>
        <v>PLANAM-4</v>
      </c>
      <c r="F7370" s="84" t="str">
        <f t="shared" si="229"/>
        <v>PLANAM</v>
      </c>
      <c r="G7370" t="s">
        <v>8646</v>
      </c>
      <c r="H7370" s="62">
        <v>67859025000116</v>
      </c>
      <c r="I7370" t="s">
        <v>4726</v>
      </c>
      <c r="J7370">
        <v>54.9</v>
      </c>
      <c r="K7370">
        <v>30425.84</v>
      </c>
    </row>
    <row r="7371" spans="1:11" x14ac:dyDescent="0.25">
      <c r="A7371" t="s">
        <v>6099</v>
      </c>
      <c r="B7371" t="str">
        <f>C7371&amp;"-"&amp;COUNTIF(C$2:C7371,C7371)</f>
        <v>263016-5</v>
      </c>
      <c r="C7371">
        <v>263016</v>
      </c>
      <c r="D7371" s="57">
        <v>45414</v>
      </c>
      <c r="E7371" s="84" t="str">
        <f>F7371&amp;"-"&amp;COUNTIF($F$2:F7371,F7371)</f>
        <v>PLANAM-5</v>
      </c>
      <c r="F7371" s="84" t="str">
        <f t="shared" si="229"/>
        <v>PLANAM</v>
      </c>
      <c r="G7371" t="s">
        <v>8646</v>
      </c>
      <c r="H7371" s="62">
        <v>67859025000116</v>
      </c>
      <c r="I7371" t="s">
        <v>869</v>
      </c>
      <c r="J7371">
        <v>1</v>
      </c>
      <c r="K7371">
        <v>740</v>
      </c>
    </row>
    <row r="7372" spans="1:11" x14ac:dyDescent="0.25">
      <c r="A7372" t="s">
        <v>6099</v>
      </c>
      <c r="B7372" t="str">
        <f>C7372&amp;"-"&amp;COUNTIF(C$2:C7372,C7372)</f>
        <v>263016-6</v>
      </c>
      <c r="C7372">
        <v>263016</v>
      </c>
      <c r="D7372" s="57">
        <v>45414</v>
      </c>
      <c r="E7372" s="84" t="str">
        <f>F7372&amp;"-"&amp;COUNTIF($F$2:F7372,F7372)</f>
        <v>PLANAM-6</v>
      </c>
      <c r="F7372" s="84" t="str">
        <f t="shared" si="229"/>
        <v>PLANAM</v>
      </c>
      <c r="G7372" t="s">
        <v>8646</v>
      </c>
      <c r="H7372" s="62">
        <v>67859025000116</v>
      </c>
      <c r="I7372" t="s">
        <v>5984</v>
      </c>
      <c r="J7372">
        <v>30</v>
      </c>
      <c r="K7372">
        <v>748.11</v>
      </c>
    </row>
    <row r="7373" spans="1:11" x14ac:dyDescent="0.25">
      <c r="A7373" t="s">
        <v>6002</v>
      </c>
      <c r="B7373" t="str">
        <f>C7373&amp;"-"&amp;COUNTIF(C$2:C7373,C7373)</f>
        <v>53025227-1</v>
      </c>
      <c r="C7373">
        <v>53025227</v>
      </c>
      <c r="D7373" s="57">
        <v>45415</v>
      </c>
      <c r="E7373" s="84" t="str">
        <f>F7373&amp;"-"&amp;COUNTIF($F$2:F7373,F7373)</f>
        <v>CRISTIANO-7</v>
      </c>
      <c r="F7373" s="84" t="str">
        <f t="shared" si="229"/>
        <v>CRISTIANO</v>
      </c>
      <c r="G7373" t="s">
        <v>8613</v>
      </c>
      <c r="H7373" s="62">
        <v>10464098000191</v>
      </c>
      <c r="I7373" t="s">
        <v>869</v>
      </c>
      <c r="J7373">
        <v>152</v>
      </c>
      <c r="K7373">
        <v>120717.64</v>
      </c>
    </row>
    <row r="7374" spans="1:11" x14ac:dyDescent="0.25">
      <c r="A7374" t="s">
        <v>6045</v>
      </c>
      <c r="B7374" t="str">
        <f>C7374&amp;"-"&amp;COUNTIF(C$2:C7374,C7374)</f>
        <v>79435-1</v>
      </c>
      <c r="C7374">
        <v>79435</v>
      </c>
      <c r="D7374" s="57">
        <v>45415</v>
      </c>
      <c r="E7374" s="84" t="str">
        <f>F7374&amp;"-"&amp;COUNTIF($F$2:F7374,F7374)</f>
        <v>FIBRA-18</v>
      </c>
      <c r="F7374" s="84" t="str">
        <f t="shared" si="229"/>
        <v>FIBRA</v>
      </c>
      <c r="G7374" t="s">
        <v>8615</v>
      </c>
      <c r="H7374" s="62">
        <v>8381863000168</v>
      </c>
      <c r="I7374" t="s">
        <v>869</v>
      </c>
      <c r="J7374">
        <v>6000</v>
      </c>
      <c r="K7374">
        <v>600</v>
      </c>
    </row>
    <row r="7375" spans="1:11" x14ac:dyDescent="0.25">
      <c r="A7375" t="s">
        <v>6037</v>
      </c>
      <c r="B7375" t="str">
        <f>C7375&amp;"-"&amp;COUNTIF(C$2:C7375,C7375)</f>
        <v>181802-1</v>
      </c>
      <c r="C7375">
        <v>181802</v>
      </c>
      <c r="D7375" s="57">
        <v>45415</v>
      </c>
      <c r="E7375" s="84" t="str">
        <f>F7375&amp;"-"&amp;COUNTIF($F$2:F7375,F7375)</f>
        <v>H-313</v>
      </c>
      <c r="F7375" s="84" t="str">
        <f t="shared" si="229"/>
        <v>H</v>
      </c>
      <c r="G7375" t="s">
        <v>8589</v>
      </c>
      <c r="H7375" s="62">
        <v>62312426000138</v>
      </c>
      <c r="I7375" t="s">
        <v>869</v>
      </c>
      <c r="J7375">
        <v>2</v>
      </c>
      <c r="K7375">
        <v>109.24</v>
      </c>
    </row>
    <row r="7376" spans="1:11" x14ac:dyDescent="0.25">
      <c r="A7376" t="s">
        <v>6037</v>
      </c>
      <c r="B7376" t="str">
        <f>C7376&amp;"-"&amp;COUNTIF(C$2:C7376,C7376)</f>
        <v>181802-2</v>
      </c>
      <c r="C7376">
        <v>181802</v>
      </c>
      <c r="D7376" s="57">
        <v>45415</v>
      </c>
      <c r="E7376" s="84" t="str">
        <f>F7376&amp;"-"&amp;COUNTIF($F$2:F7376,F7376)</f>
        <v>H-314</v>
      </c>
      <c r="F7376" s="84" t="str">
        <f t="shared" si="229"/>
        <v>H</v>
      </c>
      <c r="G7376" t="s">
        <v>8589</v>
      </c>
      <c r="H7376" s="62">
        <v>62312426000138</v>
      </c>
      <c r="I7376" t="s">
        <v>869</v>
      </c>
      <c r="J7376">
        <v>7</v>
      </c>
      <c r="K7376">
        <v>211.68</v>
      </c>
    </row>
    <row r="7377" spans="1:11" x14ac:dyDescent="0.25">
      <c r="A7377" t="s">
        <v>6037</v>
      </c>
      <c r="B7377" t="str">
        <f>C7377&amp;"-"&amp;COUNTIF(C$2:C7377,C7377)</f>
        <v>181802-3</v>
      </c>
      <c r="C7377">
        <v>181802</v>
      </c>
      <c r="D7377" s="57">
        <v>45415</v>
      </c>
      <c r="E7377" s="84" t="str">
        <f>F7377&amp;"-"&amp;COUNTIF($F$2:F7377,F7377)</f>
        <v>H-315</v>
      </c>
      <c r="F7377" s="84" t="str">
        <f t="shared" si="229"/>
        <v>H</v>
      </c>
      <c r="G7377" t="s">
        <v>8589</v>
      </c>
      <c r="H7377" s="62">
        <v>62312426000138</v>
      </c>
      <c r="I7377" t="s">
        <v>869</v>
      </c>
      <c r="J7377">
        <v>76</v>
      </c>
      <c r="K7377">
        <v>3558.32</v>
      </c>
    </row>
    <row r="7378" spans="1:11" x14ac:dyDescent="0.25">
      <c r="A7378" t="s">
        <v>6037</v>
      </c>
      <c r="B7378" t="str">
        <f>C7378&amp;"-"&amp;COUNTIF(C$2:C7378,C7378)</f>
        <v>181802-4</v>
      </c>
      <c r="C7378">
        <v>181802</v>
      </c>
      <c r="D7378" s="57">
        <v>45415</v>
      </c>
      <c r="E7378" s="84" t="str">
        <f>F7378&amp;"-"&amp;COUNTIF($F$2:F7378,F7378)</f>
        <v>H-316</v>
      </c>
      <c r="F7378" s="84" t="str">
        <f t="shared" si="229"/>
        <v>H</v>
      </c>
      <c r="G7378" t="s">
        <v>8589</v>
      </c>
      <c r="H7378" s="62">
        <v>62312426000138</v>
      </c>
      <c r="I7378" t="s">
        <v>869</v>
      </c>
      <c r="J7378">
        <v>11</v>
      </c>
      <c r="K7378">
        <v>278.95999999999998</v>
      </c>
    </row>
    <row r="7379" spans="1:11" x14ac:dyDescent="0.25">
      <c r="A7379" t="s">
        <v>6004</v>
      </c>
      <c r="B7379" t="str">
        <f>C7379&amp;"-"&amp;COUNTIF(C$2:C7379,C7379)</f>
        <v>181802-5</v>
      </c>
      <c r="C7379">
        <v>181802</v>
      </c>
      <c r="D7379" s="57">
        <v>45415</v>
      </c>
      <c r="E7379" s="84" t="str">
        <f>F7379&amp;"-"&amp;COUNTIF($F$2:F7379,F7379)</f>
        <v>H-317</v>
      </c>
      <c r="F7379" s="84" t="str">
        <f t="shared" si="229"/>
        <v>H</v>
      </c>
      <c r="G7379" t="s">
        <v>8589</v>
      </c>
      <c r="H7379" s="62">
        <v>62312426000138</v>
      </c>
      <c r="I7379" t="s">
        <v>869</v>
      </c>
      <c r="J7379">
        <v>27</v>
      </c>
      <c r="K7379">
        <v>579.41999999999996</v>
      </c>
    </row>
    <row r="7380" spans="1:11" x14ac:dyDescent="0.25">
      <c r="A7380" t="s">
        <v>6004</v>
      </c>
      <c r="B7380" t="str">
        <f>C7380&amp;"-"&amp;COUNTIF(C$2:C7380,C7380)</f>
        <v>181802-6</v>
      </c>
      <c r="C7380">
        <v>181802</v>
      </c>
      <c r="D7380" s="57">
        <v>45415</v>
      </c>
      <c r="E7380" s="84" t="str">
        <f>F7380&amp;"-"&amp;COUNTIF($F$2:F7380,F7380)</f>
        <v>H-318</v>
      </c>
      <c r="F7380" s="84" t="str">
        <f t="shared" si="229"/>
        <v>H</v>
      </c>
      <c r="G7380" t="s">
        <v>8589</v>
      </c>
      <c r="H7380" s="62">
        <v>62312426000138</v>
      </c>
      <c r="I7380" t="s">
        <v>869</v>
      </c>
      <c r="J7380">
        <v>49</v>
      </c>
      <c r="K7380">
        <v>5879.02</v>
      </c>
    </row>
    <row r="7381" spans="1:11" x14ac:dyDescent="0.25">
      <c r="A7381" t="s">
        <v>6004</v>
      </c>
      <c r="B7381" t="str">
        <f>C7381&amp;"-"&amp;COUNTIF(C$2:C7381,C7381)</f>
        <v>181802-7</v>
      </c>
      <c r="C7381">
        <v>181802</v>
      </c>
      <c r="D7381" s="57">
        <v>45415</v>
      </c>
      <c r="E7381" s="84" t="str">
        <f>F7381&amp;"-"&amp;COUNTIF($F$2:F7381,F7381)</f>
        <v>H-319</v>
      </c>
      <c r="F7381" s="84" t="str">
        <f t="shared" si="229"/>
        <v>H</v>
      </c>
      <c r="G7381" t="s">
        <v>8589</v>
      </c>
      <c r="H7381" s="62">
        <v>62312426000138</v>
      </c>
      <c r="I7381" t="s">
        <v>869</v>
      </c>
      <c r="J7381">
        <v>17</v>
      </c>
      <c r="K7381">
        <v>364.82</v>
      </c>
    </row>
    <row r="7382" spans="1:11" x14ac:dyDescent="0.25">
      <c r="A7382" t="s">
        <v>6004</v>
      </c>
      <c r="B7382" t="str">
        <f>C7382&amp;"-"&amp;COUNTIF(C$2:C7382,C7382)</f>
        <v>181802-8</v>
      </c>
      <c r="C7382">
        <v>181802</v>
      </c>
      <c r="D7382" s="57">
        <v>45415</v>
      </c>
      <c r="E7382" s="84" t="str">
        <f>F7382&amp;"-"&amp;COUNTIF($F$2:F7382,F7382)</f>
        <v>H-320</v>
      </c>
      <c r="F7382" s="84" t="str">
        <f t="shared" si="229"/>
        <v>H</v>
      </c>
      <c r="G7382" t="s">
        <v>8589</v>
      </c>
      <c r="H7382" s="62">
        <v>62312426000138</v>
      </c>
      <c r="I7382" t="s">
        <v>869</v>
      </c>
      <c r="J7382">
        <v>10</v>
      </c>
      <c r="K7382">
        <v>234.1</v>
      </c>
    </row>
    <row r="7383" spans="1:11" x14ac:dyDescent="0.25">
      <c r="A7383" t="s">
        <v>6004</v>
      </c>
      <c r="B7383" t="str">
        <f>C7383&amp;"-"&amp;COUNTIF(C$2:C7383,C7383)</f>
        <v>181802-9</v>
      </c>
      <c r="C7383">
        <v>181802</v>
      </c>
      <c r="D7383" s="57">
        <v>45415</v>
      </c>
      <c r="E7383" s="84" t="str">
        <f>F7383&amp;"-"&amp;COUNTIF($F$2:F7383,F7383)</f>
        <v>H-321</v>
      </c>
      <c r="F7383" s="84" t="str">
        <f t="shared" si="229"/>
        <v>H</v>
      </c>
      <c r="G7383" t="s">
        <v>8589</v>
      </c>
      <c r="H7383" s="62">
        <v>62312426000138</v>
      </c>
      <c r="I7383" t="s">
        <v>869</v>
      </c>
      <c r="J7383">
        <v>8</v>
      </c>
      <c r="K7383">
        <v>335.52</v>
      </c>
    </row>
    <row r="7384" spans="1:11" x14ac:dyDescent="0.25">
      <c r="A7384" t="s">
        <v>6043</v>
      </c>
      <c r="B7384" t="str">
        <f>C7384&amp;"-"&amp;COUNTIF(C$2:C7384,C7384)</f>
        <v>181802-10</v>
      </c>
      <c r="C7384">
        <v>181802</v>
      </c>
      <c r="D7384" s="57">
        <v>45415</v>
      </c>
      <c r="E7384" s="84" t="str">
        <f>F7384&amp;"-"&amp;COUNTIF($F$2:F7384,F7384)</f>
        <v>H-322</v>
      </c>
      <c r="F7384" s="84" t="str">
        <f t="shared" si="229"/>
        <v>H</v>
      </c>
      <c r="G7384" t="s">
        <v>8589</v>
      </c>
      <c r="H7384" s="62">
        <v>62312426000138</v>
      </c>
      <c r="I7384" t="s">
        <v>869</v>
      </c>
      <c r="J7384">
        <v>14</v>
      </c>
      <c r="K7384">
        <v>109.2</v>
      </c>
    </row>
    <row r="7385" spans="1:11" x14ac:dyDescent="0.25">
      <c r="A7385" t="s">
        <v>6004</v>
      </c>
      <c r="B7385" t="str">
        <f>C7385&amp;"-"&amp;COUNTIF(C$2:C7385,C7385)</f>
        <v>181802-11</v>
      </c>
      <c r="C7385">
        <v>181802</v>
      </c>
      <c r="D7385" s="57">
        <v>45415</v>
      </c>
      <c r="E7385" s="84" t="str">
        <f>F7385&amp;"-"&amp;COUNTIF($F$2:F7385,F7385)</f>
        <v>H-323</v>
      </c>
      <c r="F7385" s="84" t="str">
        <f t="shared" si="229"/>
        <v>H</v>
      </c>
      <c r="G7385" t="s">
        <v>8589</v>
      </c>
      <c r="H7385" s="62">
        <v>62312426000138</v>
      </c>
      <c r="I7385" t="s">
        <v>869</v>
      </c>
      <c r="J7385">
        <v>7</v>
      </c>
      <c r="K7385">
        <v>471.1</v>
      </c>
    </row>
    <row r="7386" spans="1:11" x14ac:dyDescent="0.25">
      <c r="A7386" t="s">
        <v>6004</v>
      </c>
      <c r="B7386" t="str">
        <f>C7386&amp;"-"&amp;COUNTIF(C$2:C7386,C7386)</f>
        <v>181802-12</v>
      </c>
      <c r="C7386">
        <v>181802</v>
      </c>
      <c r="D7386" s="57">
        <v>45415</v>
      </c>
      <c r="E7386" s="84" t="str">
        <f>F7386&amp;"-"&amp;COUNTIF($F$2:F7386,F7386)</f>
        <v>H-324</v>
      </c>
      <c r="F7386" s="84" t="str">
        <f t="shared" si="229"/>
        <v>H</v>
      </c>
      <c r="G7386" t="s">
        <v>8589</v>
      </c>
      <c r="H7386" s="62">
        <v>62312426000138</v>
      </c>
      <c r="I7386" t="s">
        <v>869</v>
      </c>
      <c r="J7386">
        <v>160</v>
      </c>
      <c r="K7386">
        <v>11704</v>
      </c>
    </row>
    <row r="7387" spans="1:11" x14ac:dyDescent="0.25">
      <c r="A7387" t="s">
        <v>6004</v>
      </c>
      <c r="B7387" t="str">
        <f>C7387&amp;"-"&amp;COUNTIF(C$2:C7387,C7387)</f>
        <v>181802-13</v>
      </c>
      <c r="C7387">
        <v>181802</v>
      </c>
      <c r="D7387" s="57">
        <v>45415</v>
      </c>
      <c r="E7387" s="84" t="str">
        <f>F7387&amp;"-"&amp;COUNTIF($F$2:F7387,F7387)</f>
        <v>H-325</v>
      </c>
      <c r="F7387" s="84" t="str">
        <f t="shared" si="229"/>
        <v>H</v>
      </c>
      <c r="G7387" t="s">
        <v>8589</v>
      </c>
      <c r="H7387" s="62">
        <v>62312426000138</v>
      </c>
      <c r="I7387" t="s">
        <v>869</v>
      </c>
      <c r="J7387">
        <v>8</v>
      </c>
      <c r="K7387">
        <v>444.8</v>
      </c>
    </row>
    <row r="7388" spans="1:11" x14ac:dyDescent="0.25">
      <c r="A7388" t="s">
        <v>6013</v>
      </c>
      <c r="B7388" t="str">
        <f>C7388&amp;"-"&amp;COUNTIF(C$2:C7388,C7388)</f>
        <v>181802-14</v>
      </c>
      <c r="C7388">
        <v>181802</v>
      </c>
      <c r="D7388" s="57">
        <v>45415</v>
      </c>
      <c r="E7388" s="84" t="str">
        <f>F7388&amp;"-"&amp;COUNTIF($F$2:F7388,F7388)</f>
        <v>H-326</v>
      </c>
      <c r="F7388" s="84" t="str">
        <f t="shared" si="229"/>
        <v>H</v>
      </c>
      <c r="G7388" t="s">
        <v>8589</v>
      </c>
      <c r="H7388" s="62">
        <v>62312426000138</v>
      </c>
      <c r="I7388" t="s">
        <v>869</v>
      </c>
      <c r="J7388">
        <v>10</v>
      </c>
      <c r="K7388">
        <v>165.8</v>
      </c>
    </row>
    <row r="7389" spans="1:11" x14ac:dyDescent="0.25">
      <c r="A7389" t="s">
        <v>6004</v>
      </c>
      <c r="B7389" t="str">
        <f>C7389&amp;"-"&amp;COUNTIF(C$2:C7389,C7389)</f>
        <v>181802-15</v>
      </c>
      <c r="C7389">
        <v>181802</v>
      </c>
      <c r="D7389" s="57">
        <v>45415</v>
      </c>
      <c r="E7389" s="84" t="str">
        <f>F7389&amp;"-"&amp;COUNTIF($F$2:F7389,F7389)</f>
        <v>H-327</v>
      </c>
      <c r="F7389" s="84" t="str">
        <f t="shared" si="229"/>
        <v>H</v>
      </c>
      <c r="G7389" t="s">
        <v>8589</v>
      </c>
      <c r="H7389" s="62">
        <v>62312426000138</v>
      </c>
      <c r="I7389" t="s">
        <v>869</v>
      </c>
      <c r="J7389">
        <v>16</v>
      </c>
      <c r="K7389">
        <v>374.56</v>
      </c>
    </row>
    <row r="7390" spans="1:11" x14ac:dyDescent="0.25">
      <c r="A7390" t="s">
        <v>6004</v>
      </c>
      <c r="B7390" t="str">
        <f>C7390&amp;"-"&amp;COUNTIF(C$2:C7390,C7390)</f>
        <v>181802-16</v>
      </c>
      <c r="C7390">
        <v>181802</v>
      </c>
      <c r="D7390" s="57">
        <v>45415</v>
      </c>
      <c r="E7390" s="84" t="str">
        <f>F7390&amp;"-"&amp;COUNTIF($F$2:F7390,F7390)</f>
        <v>H-328</v>
      </c>
      <c r="F7390" s="84" t="str">
        <f t="shared" si="229"/>
        <v>H</v>
      </c>
      <c r="G7390" t="s">
        <v>8589</v>
      </c>
      <c r="H7390" s="62">
        <v>62312426000138</v>
      </c>
      <c r="I7390" t="s">
        <v>869</v>
      </c>
      <c r="J7390">
        <v>23</v>
      </c>
      <c r="K7390">
        <v>1435.89</v>
      </c>
    </row>
    <row r="7391" spans="1:11" x14ac:dyDescent="0.25">
      <c r="A7391" t="s">
        <v>6004</v>
      </c>
      <c r="B7391" t="str">
        <f>C7391&amp;"-"&amp;COUNTIF(C$2:C7391,C7391)</f>
        <v>181802-17</v>
      </c>
      <c r="C7391">
        <v>181802</v>
      </c>
      <c r="D7391" s="57">
        <v>45415</v>
      </c>
      <c r="E7391" s="84" t="str">
        <f>F7391&amp;"-"&amp;COUNTIF($F$2:F7391,F7391)</f>
        <v>H-329</v>
      </c>
      <c r="F7391" s="84" t="str">
        <f t="shared" si="229"/>
        <v>H</v>
      </c>
      <c r="G7391" t="s">
        <v>8589</v>
      </c>
      <c r="H7391" s="62">
        <v>62312426000138</v>
      </c>
      <c r="I7391" t="s">
        <v>869</v>
      </c>
      <c r="J7391">
        <v>6</v>
      </c>
      <c r="K7391">
        <v>152.16</v>
      </c>
    </row>
    <row r="7392" spans="1:11" x14ac:dyDescent="0.25">
      <c r="A7392" t="s">
        <v>6043</v>
      </c>
      <c r="B7392" t="str">
        <f>C7392&amp;"-"&amp;COUNTIF(C$2:C7392,C7392)</f>
        <v>181802-18</v>
      </c>
      <c r="C7392">
        <v>181802</v>
      </c>
      <c r="D7392" s="57">
        <v>45415</v>
      </c>
      <c r="E7392" s="84" t="str">
        <f>F7392&amp;"-"&amp;COUNTIF($F$2:F7392,F7392)</f>
        <v>H-330</v>
      </c>
      <c r="F7392" s="84" t="str">
        <f t="shared" si="229"/>
        <v>H</v>
      </c>
      <c r="G7392" t="s">
        <v>8589</v>
      </c>
      <c r="H7392" s="62">
        <v>62312426000138</v>
      </c>
      <c r="I7392" t="s">
        <v>869</v>
      </c>
      <c r="J7392">
        <v>4</v>
      </c>
      <c r="K7392">
        <v>66.319999999999993</v>
      </c>
    </row>
    <row r="7393" spans="1:11" x14ac:dyDescent="0.25">
      <c r="A7393" t="s">
        <v>6004</v>
      </c>
      <c r="B7393" t="str">
        <f>C7393&amp;"-"&amp;COUNTIF(C$2:C7393,C7393)</f>
        <v>181802-19</v>
      </c>
      <c r="C7393">
        <v>181802</v>
      </c>
      <c r="D7393" s="57">
        <v>45415</v>
      </c>
      <c r="E7393" s="84" t="str">
        <f>F7393&amp;"-"&amp;COUNTIF($F$2:F7393,F7393)</f>
        <v>H-331</v>
      </c>
      <c r="F7393" s="84" t="str">
        <f t="shared" si="229"/>
        <v>H</v>
      </c>
      <c r="G7393" t="s">
        <v>8589</v>
      </c>
      <c r="H7393" s="62">
        <v>62312426000138</v>
      </c>
      <c r="I7393" t="s">
        <v>869</v>
      </c>
      <c r="J7393">
        <v>11</v>
      </c>
      <c r="K7393">
        <v>1319.78</v>
      </c>
    </row>
    <row r="7394" spans="1:11" x14ac:dyDescent="0.25">
      <c r="A7394" t="s">
        <v>6004</v>
      </c>
      <c r="B7394" t="str">
        <f>C7394&amp;"-"&amp;COUNTIF(C$2:C7394,C7394)</f>
        <v>181802-20</v>
      </c>
      <c r="C7394">
        <v>181802</v>
      </c>
      <c r="D7394" s="57">
        <v>45415</v>
      </c>
      <c r="E7394" s="84" t="str">
        <f>F7394&amp;"-"&amp;COUNTIF($F$2:F7394,F7394)</f>
        <v>H-332</v>
      </c>
      <c r="F7394" s="84" t="str">
        <f t="shared" si="229"/>
        <v>H</v>
      </c>
      <c r="G7394" t="s">
        <v>8589</v>
      </c>
      <c r="H7394" s="62">
        <v>62312426000138</v>
      </c>
      <c r="I7394" t="s">
        <v>869</v>
      </c>
      <c r="J7394">
        <v>23</v>
      </c>
      <c r="K7394">
        <v>942.31</v>
      </c>
    </row>
    <row r="7395" spans="1:11" x14ac:dyDescent="0.25">
      <c r="A7395" t="s">
        <v>6004</v>
      </c>
      <c r="B7395" t="str">
        <f>C7395&amp;"-"&amp;COUNTIF(C$2:C7395,C7395)</f>
        <v>181802-21</v>
      </c>
      <c r="C7395">
        <v>181802</v>
      </c>
      <c r="D7395" s="57">
        <v>45415</v>
      </c>
      <c r="E7395" s="84" t="str">
        <f>F7395&amp;"-"&amp;COUNTIF($F$2:F7395,F7395)</f>
        <v>H-333</v>
      </c>
      <c r="F7395" s="84" t="str">
        <f t="shared" si="229"/>
        <v>H</v>
      </c>
      <c r="G7395" t="s">
        <v>8589</v>
      </c>
      <c r="H7395" s="62">
        <v>62312426000138</v>
      </c>
      <c r="I7395" t="s">
        <v>869</v>
      </c>
      <c r="J7395">
        <v>3</v>
      </c>
      <c r="K7395">
        <v>231.18</v>
      </c>
    </row>
    <row r="7396" spans="1:11" x14ac:dyDescent="0.25">
      <c r="A7396" t="s">
        <v>6004</v>
      </c>
      <c r="B7396" t="str">
        <f>C7396&amp;"-"&amp;COUNTIF(C$2:C7396,C7396)</f>
        <v>181802-22</v>
      </c>
      <c r="C7396">
        <v>181802</v>
      </c>
      <c r="D7396" s="57">
        <v>45415</v>
      </c>
      <c r="E7396" s="84" t="str">
        <f>F7396&amp;"-"&amp;COUNTIF($F$2:F7396,F7396)</f>
        <v>H-334</v>
      </c>
      <c r="F7396" s="84" t="str">
        <f t="shared" si="229"/>
        <v>H</v>
      </c>
      <c r="G7396" t="s">
        <v>8589</v>
      </c>
      <c r="H7396" s="62">
        <v>62312426000138</v>
      </c>
      <c r="I7396" t="s">
        <v>869</v>
      </c>
      <c r="J7396">
        <v>26</v>
      </c>
      <c r="K7396">
        <v>1090.44</v>
      </c>
    </row>
    <row r="7397" spans="1:11" x14ac:dyDescent="0.25">
      <c r="A7397" t="s">
        <v>6004</v>
      </c>
      <c r="B7397" t="str">
        <f>C7397&amp;"-"&amp;COUNTIF(C$2:C7397,C7397)</f>
        <v>181802-23</v>
      </c>
      <c r="C7397">
        <v>181802</v>
      </c>
      <c r="D7397" s="57">
        <v>45415</v>
      </c>
      <c r="E7397" s="84" t="str">
        <f>F7397&amp;"-"&amp;COUNTIF($F$2:F7397,F7397)</f>
        <v>H-335</v>
      </c>
      <c r="F7397" s="84" t="str">
        <f t="shared" si="229"/>
        <v>H</v>
      </c>
      <c r="G7397" t="s">
        <v>8589</v>
      </c>
      <c r="H7397" s="62">
        <v>62312426000138</v>
      </c>
      <c r="I7397" t="s">
        <v>869</v>
      </c>
      <c r="J7397">
        <v>7</v>
      </c>
      <c r="K7397">
        <v>614.53</v>
      </c>
    </row>
    <row r="7398" spans="1:11" x14ac:dyDescent="0.25">
      <c r="A7398" t="s">
        <v>6004</v>
      </c>
      <c r="B7398" t="str">
        <f>C7398&amp;"-"&amp;COUNTIF(C$2:C7398,C7398)</f>
        <v>181802-24</v>
      </c>
      <c r="C7398">
        <v>181802</v>
      </c>
      <c r="D7398" s="57">
        <v>45415</v>
      </c>
      <c r="E7398" s="84" t="str">
        <f>F7398&amp;"-"&amp;COUNTIF($F$2:F7398,F7398)</f>
        <v>H-336</v>
      </c>
      <c r="F7398" s="84" t="str">
        <f t="shared" si="229"/>
        <v>H</v>
      </c>
      <c r="G7398" t="s">
        <v>8589</v>
      </c>
      <c r="H7398" s="62">
        <v>62312426000138</v>
      </c>
      <c r="I7398" t="s">
        <v>869</v>
      </c>
      <c r="J7398">
        <v>2</v>
      </c>
      <c r="K7398">
        <v>62.42</v>
      </c>
    </row>
    <row r="7399" spans="1:11" x14ac:dyDescent="0.25">
      <c r="A7399" t="s">
        <v>6068</v>
      </c>
      <c r="B7399" t="str">
        <f>C7399&amp;"-"&amp;COUNTIF(C$2:C7399,C7399)</f>
        <v>181813-1</v>
      </c>
      <c r="C7399">
        <v>181813</v>
      </c>
      <c r="D7399" s="57">
        <v>45415</v>
      </c>
      <c r="E7399" s="84" t="str">
        <f>F7399&amp;"-"&amp;COUNTIF($F$2:F7399,F7399)</f>
        <v>H-337</v>
      </c>
      <c r="F7399" s="84" t="str">
        <f t="shared" si="229"/>
        <v>H</v>
      </c>
      <c r="G7399" t="s">
        <v>8589</v>
      </c>
      <c r="H7399" s="62">
        <v>62312426000138</v>
      </c>
      <c r="I7399" t="s">
        <v>5984</v>
      </c>
      <c r="J7399">
        <v>818.08</v>
      </c>
      <c r="K7399">
        <v>114531.2</v>
      </c>
    </row>
    <row r="7400" spans="1:11" x14ac:dyDescent="0.25">
      <c r="A7400" t="s">
        <v>5991</v>
      </c>
      <c r="B7400" t="str">
        <f>C7400&amp;"-"&amp;COUNTIF(C$2:C7400,C7400)</f>
        <v>181813-2</v>
      </c>
      <c r="C7400">
        <v>181813</v>
      </c>
      <c r="D7400" s="57">
        <v>45415</v>
      </c>
      <c r="E7400" s="84" t="str">
        <f>F7400&amp;"-"&amp;COUNTIF($F$2:F7400,F7400)</f>
        <v>H-338</v>
      </c>
      <c r="F7400" s="84" t="str">
        <f t="shared" si="229"/>
        <v>H</v>
      </c>
      <c r="G7400" t="s">
        <v>8589</v>
      </c>
      <c r="H7400" s="62">
        <v>62312426000138</v>
      </c>
      <c r="I7400" t="s">
        <v>5984</v>
      </c>
      <c r="J7400">
        <v>42</v>
      </c>
      <c r="K7400">
        <v>2048.34</v>
      </c>
    </row>
    <row r="7401" spans="1:11" x14ac:dyDescent="0.25">
      <c r="A7401" t="s">
        <v>6030</v>
      </c>
      <c r="B7401" t="str">
        <f>C7401&amp;"-"&amp;COUNTIF(C$2:C7401,C7401)</f>
        <v>2595-1</v>
      </c>
      <c r="C7401">
        <v>2595</v>
      </c>
      <c r="D7401" s="57">
        <v>45415</v>
      </c>
      <c r="E7401" s="84" t="str">
        <f>F7401&amp;"-"&amp;COUNTIF($F$2:F7401,F7401)</f>
        <v>PANORAMA-18</v>
      </c>
      <c r="F7401" s="84" t="str">
        <f t="shared" si="229"/>
        <v>PANORAMA</v>
      </c>
      <c r="G7401" t="s">
        <v>8630</v>
      </c>
      <c r="H7401" s="62">
        <v>41454106000142</v>
      </c>
      <c r="I7401" t="s">
        <v>5984</v>
      </c>
      <c r="J7401">
        <v>115</v>
      </c>
      <c r="K7401">
        <v>10120</v>
      </c>
    </row>
    <row r="7402" spans="1:11" x14ac:dyDescent="0.25">
      <c r="A7402" t="s">
        <v>6100</v>
      </c>
      <c r="B7402" t="str">
        <f>C7402&amp;"-"&amp;COUNTIF(C$2:C7402,C7402)</f>
        <v>37085-1</v>
      </c>
      <c r="C7402">
        <v>37085</v>
      </c>
      <c r="D7402" s="57">
        <v>45418</v>
      </c>
      <c r="E7402" s="84" t="str">
        <f>F7402&amp;"-"&amp;COUNTIF($F$2:F7402,F7402)</f>
        <v>WK-447</v>
      </c>
      <c r="F7402" s="84" t="str">
        <f t="shared" si="229"/>
        <v>WK</v>
      </c>
      <c r="G7402" t="s">
        <v>8586</v>
      </c>
      <c r="H7402" s="62">
        <v>97434047000103</v>
      </c>
      <c r="I7402" t="s">
        <v>4726</v>
      </c>
      <c r="J7402">
        <v>25.2</v>
      </c>
      <c r="K7402">
        <v>21168</v>
      </c>
    </row>
    <row r="7403" spans="1:11" x14ac:dyDescent="0.25">
      <c r="A7403" t="s">
        <v>5985</v>
      </c>
      <c r="B7403" t="str">
        <f>C7403&amp;"-"&amp;COUNTIF(C$2:C7403,C7403)</f>
        <v>37091-1</v>
      </c>
      <c r="C7403">
        <v>37091</v>
      </c>
      <c r="D7403" s="57">
        <v>45419</v>
      </c>
      <c r="E7403" s="84" t="str">
        <f>F7403&amp;"-"&amp;COUNTIF($F$2:F7403,F7403)</f>
        <v>WK-448</v>
      </c>
      <c r="F7403" s="84" t="str">
        <f t="shared" si="229"/>
        <v>WK</v>
      </c>
      <c r="G7403" t="s">
        <v>8586</v>
      </c>
      <c r="H7403" s="62">
        <v>97434047000103</v>
      </c>
      <c r="I7403" t="s">
        <v>5984</v>
      </c>
      <c r="J7403">
        <v>6</v>
      </c>
      <c r="K7403">
        <v>718.2</v>
      </c>
    </row>
    <row r="7404" spans="1:11" x14ac:dyDescent="0.25">
      <c r="A7404" t="s">
        <v>5987</v>
      </c>
      <c r="B7404" t="str">
        <f>C7404&amp;"-"&amp;COUNTIF(C$2:C7404,C7404)</f>
        <v>37091-2</v>
      </c>
      <c r="C7404">
        <v>37091</v>
      </c>
      <c r="D7404" s="57">
        <v>45419</v>
      </c>
      <c r="E7404" s="84" t="str">
        <f>F7404&amp;"-"&amp;COUNTIF($F$2:F7404,F7404)</f>
        <v>WK-449</v>
      </c>
      <c r="F7404" s="84" t="str">
        <f t="shared" si="229"/>
        <v>WK</v>
      </c>
      <c r="G7404" t="s">
        <v>8586</v>
      </c>
      <c r="H7404" s="62">
        <v>97434047000103</v>
      </c>
      <c r="I7404" t="s">
        <v>5984</v>
      </c>
      <c r="J7404">
        <v>12</v>
      </c>
      <c r="K7404">
        <v>683.04</v>
      </c>
    </row>
    <row r="7405" spans="1:11" x14ac:dyDescent="0.25">
      <c r="A7405" t="s">
        <v>5987</v>
      </c>
      <c r="B7405" t="str">
        <f>C7405&amp;"-"&amp;COUNTIF(C$2:C7405,C7405)</f>
        <v>37091-3</v>
      </c>
      <c r="C7405">
        <v>37091</v>
      </c>
      <c r="D7405" s="57">
        <v>45419</v>
      </c>
      <c r="E7405" s="84" t="str">
        <f>F7405&amp;"-"&amp;COUNTIF($F$2:F7405,F7405)</f>
        <v>WK-450</v>
      </c>
      <c r="F7405" s="84" t="str">
        <f t="shared" si="229"/>
        <v>WK</v>
      </c>
      <c r="G7405" t="s">
        <v>8586</v>
      </c>
      <c r="H7405" s="62">
        <v>97434047000103</v>
      </c>
      <c r="I7405" t="s">
        <v>5984</v>
      </c>
      <c r="J7405">
        <v>36</v>
      </c>
      <c r="K7405">
        <v>3109.32</v>
      </c>
    </row>
    <row r="7406" spans="1:11" x14ac:dyDescent="0.25">
      <c r="A7406" t="s">
        <v>5983</v>
      </c>
      <c r="B7406" t="str">
        <f>C7406&amp;"-"&amp;COUNTIF(C$2:C7406,C7406)</f>
        <v>37091-4</v>
      </c>
      <c r="C7406">
        <v>37091</v>
      </c>
      <c r="D7406" s="57">
        <v>45419</v>
      </c>
      <c r="E7406" s="84" t="str">
        <f>F7406&amp;"-"&amp;COUNTIF($F$2:F7406,F7406)</f>
        <v>WK-451</v>
      </c>
      <c r="F7406" s="84" t="str">
        <f t="shared" si="229"/>
        <v>WK</v>
      </c>
      <c r="G7406" t="s">
        <v>8586</v>
      </c>
      <c r="H7406" s="62">
        <v>97434047000103</v>
      </c>
      <c r="I7406" t="s">
        <v>5984</v>
      </c>
      <c r="J7406">
        <v>18</v>
      </c>
      <c r="K7406">
        <v>1387.8</v>
      </c>
    </row>
    <row r="7407" spans="1:11" x14ac:dyDescent="0.25">
      <c r="A7407" t="s">
        <v>5983</v>
      </c>
      <c r="B7407" t="str">
        <f>C7407&amp;"-"&amp;COUNTIF(C$2:C7407,C7407)</f>
        <v>37091-5</v>
      </c>
      <c r="C7407">
        <v>37091</v>
      </c>
      <c r="D7407" s="57">
        <v>45419</v>
      </c>
      <c r="E7407" s="84" t="str">
        <f>F7407&amp;"-"&amp;COUNTIF($F$2:F7407,F7407)</f>
        <v>WK-452</v>
      </c>
      <c r="F7407" s="84" t="str">
        <f t="shared" si="229"/>
        <v>WK</v>
      </c>
      <c r="G7407" t="s">
        <v>8586</v>
      </c>
      <c r="H7407" s="62">
        <v>97434047000103</v>
      </c>
      <c r="I7407" t="s">
        <v>5984</v>
      </c>
      <c r="J7407">
        <v>12</v>
      </c>
      <c r="K7407">
        <v>552</v>
      </c>
    </row>
    <row r="7408" spans="1:11" x14ac:dyDescent="0.25">
      <c r="A7408" t="s">
        <v>5989</v>
      </c>
      <c r="B7408" t="str">
        <f>C7408&amp;"-"&amp;COUNTIF(C$2:C7408,C7408)</f>
        <v>37091-6</v>
      </c>
      <c r="C7408">
        <v>37091</v>
      </c>
      <c r="D7408" s="57">
        <v>45419</v>
      </c>
      <c r="E7408" s="84" t="str">
        <f>F7408&amp;"-"&amp;COUNTIF($F$2:F7408,F7408)</f>
        <v>WK-453</v>
      </c>
      <c r="F7408" s="84" t="str">
        <f t="shared" si="229"/>
        <v>WK</v>
      </c>
      <c r="G7408" t="s">
        <v>8586</v>
      </c>
      <c r="H7408" s="62">
        <v>97434047000103</v>
      </c>
      <c r="I7408" t="s">
        <v>5984</v>
      </c>
      <c r="J7408">
        <v>30</v>
      </c>
      <c r="K7408">
        <v>7552.5</v>
      </c>
    </row>
    <row r="7409" spans="1:11" x14ac:dyDescent="0.25">
      <c r="A7409" t="s">
        <v>5989</v>
      </c>
      <c r="B7409" t="str">
        <f>C7409&amp;"-"&amp;COUNTIF(C$2:C7409,C7409)</f>
        <v>37091-7</v>
      </c>
      <c r="C7409">
        <v>37091</v>
      </c>
      <c r="D7409" s="57">
        <v>45419</v>
      </c>
      <c r="E7409" s="84" t="str">
        <f>F7409&amp;"-"&amp;COUNTIF($F$2:F7409,F7409)</f>
        <v>WK-454</v>
      </c>
      <c r="F7409" s="84" t="str">
        <f t="shared" si="229"/>
        <v>WK</v>
      </c>
      <c r="G7409" t="s">
        <v>8586</v>
      </c>
      <c r="H7409" s="62">
        <v>97434047000103</v>
      </c>
      <c r="I7409" t="s">
        <v>5984</v>
      </c>
      <c r="J7409">
        <v>6</v>
      </c>
      <c r="K7409">
        <v>2183.1</v>
      </c>
    </row>
    <row r="7410" spans="1:11" x14ac:dyDescent="0.25">
      <c r="A7410" t="s">
        <v>5989</v>
      </c>
      <c r="B7410" t="str">
        <f>C7410&amp;"-"&amp;COUNTIF(C$2:C7410,C7410)</f>
        <v>37091-8</v>
      </c>
      <c r="C7410">
        <v>37091</v>
      </c>
      <c r="D7410" s="57">
        <v>45419</v>
      </c>
      <c r="E7410" s="84" t="str">
        <f>F7410&amp;"-"&amp;COUNTIF($F$2:F7410,F7410)</f>
        <v>WK-455</v>
      </c>
      <c r="F7410" s="84" t="str">
        <f t="shared" si="229"/>
        <v>WK</v>
      </c>
      <c r="G7410" t="s">
        <v>8586</v>
      </c>
      <c r="H7410" s="62">
        <v>97434047000103</v>
      </c>
      <c r="I7410" t="s">
        <v>5984</v>
      </c>
      <c r="J7410">
        <v>6</v>
      </c>
      <c r="K7410">
        <v>3960</v>
      </c>
    </row>
    <row r="7411" spans="1:11" x14ac:dyDescent="0.25">
      <c r="A7411" t="s">
        <v>5983</v>
      </c>
      <c r="B7411" t="str">
        <f>C7411&amp;"-"&amp;COUNTIF(C$2:C7411,C7411)</f>
        <v>37091-9</v>
      </c>
      <c r="C7411">
        <v>37091</v>
      </c>
      <c r="D7411" s="57">
        <v>45419</v>
      </c>
      <c r="E7411" s="84" t="str">
        <f>F7411&amp;"-"&amp;COUNTIF($F$2:F7411,F7411)</f>
        <v>WK-456</v>
      </c>
      <c r="F7411" s="84" t="str">
        <f t="shared" si="229"/>
        <v>WK</v>
      </c>
      <c r="G7411" t="s">
        <v>8586</v>
      </c>
      <c r="H7411" s="62">
        <v>97434047000103</v>
      </c>
      <c r="I7411" t="s">
        <v>5984</v>
      </c>
      <c r="J7411">
        <v>6</v>
      </c>
      <c r="K7411">
        <v>165.3</v>
      </c>
    </row>
    <row r="7412" spans="1:11" x14ac:dyDescent="0.25">
      <c r="A7412" t="s">
        <v>5987</v>
      </c>
      <c r="B7412" t="str">
        <f>C7412&amp;"-"&amp;COUNTIF(C$2:C7412,C7412)</f>
        <v>37091-10</v>
      </c>
      <c r="C7412">
        <v>37091</v>
      </c>
      <c r="D7412" s="57">
        <v>45419</v>
      </c>
      <c r="E7412" s="84" t="str">
        <f>F7412&amp;"-"&amp;COUNTIF($F$2:F7412,F7412)</f>
        <v>WK-457</v>
      </c>
      <c r="F7412" s="84" t="str">
        <f t="shared" si="229"/>
        <v>WK</v>
      </c>
      <c r="G7412" t="s">
        <v>8586</v>
      </c>
      <c r="H7412" s="62">
        <v>97434047000103</v>
      </c>
      <c r="I7412" t="s">
        <v>5984</v>
      </c>
      <c r="J7412">
        <v>6</v>
      </c>
      <c r="K7412">
        <v>1110</v>
      </c>
    </row>
    <row r="7413" spans="1:11" x14ac:dyDescent="0.25">
      <c r="A7413" t="s">
        <v>5989</v>
      </c>
      <c r="B7413" t="str">
        <f>C7413&amp;"-"&amp;COUNTIF(C$2:C7413,C7413)</f>
        <v>37098-1</v>
      </c>
      <c r="C7413">
        <v>37098</v>
      </c>
      <c r="D7413" s="57">
        <v>45419</v>
      </c>
      <c r="E7413" s="84" t="str">
        <f>F7413&amp;"-"&amp;COUNTIF($F$2:F7413,F7413)</f>
        <v>WK-458</v>
      </c>
      <c r="F7413" s="84" t="str">
        <f t="shared" si="229"/>
        <v>WK</v>
      </c>
      <c r="G7413" t="s">
        <v>8586</v>
      </c>
      <c r="H7413" s="62">
        <v>97434047000103</v>
      </c>
      <c r="I7413" t="s">
        <v>5984</v>
      </c>
      <c r="J7413">
        <v>18</v>
      </c>
      <c r="K7413">
        <v>11880</v>
      </c>
    </row>
    <row r="7414" spans="1:11" x14ac:dyDescent="0.25">
      <c r="A7414" t="s">
        <v>5977</v>
      </c>
      <c r="B7414" t="str">
        <f>C7414&amp;"-"&amp;COUNTIF(C$2:C7414,C7414)</f>
        <v>37142-1</v>
      </c>
      <c r="C7414">
        <v>37142</v>
      </c>
      <c r="D7414" s="57">
        <v>45419</v>
      </c>
      <c r="E7414" s="84" t="str">
        <f>F7414&amp;"-"&amp;COUNTIF($F$2:F7414,F7414)</f>
        <v>WK-459</v>
      </c>
      <c r="F7414" s="84" t="str">
        <f t="shared" si="229"/>
        <v>WK</v>
      </c>
      <c r="G7414" t="s">
        <v>8586</v>
      </c>
      <c r="H7414" s="62">
        <v>97434047000103</v>
      </c>
      <c r="I7414" t="s">
        <v>4726</v>
      </c>
      <c r="J7414">
        <v>7.32</v>
      </c>
      <c r="K7414">
        <v>5936.52</v>
      </c>
    </row>
    <row r="7415" spans="1:11" x14ac:dyDescent="0.25">
      <c r="A7415" t="s">
        <v>5977</v>
      </c>
      <c r="B7415" t="str">
        <f>C7415&amp;"-"&amp;COUNTIF(C$2:C7415,C7415)</f>
        <v>37142-2</v>
      </c>
      <c r="C7415">
        <v>37142</v>
      </c>
      <c r="D7415" s="57">
        <v>45419</v>
      </c>
      <c r="E7415" s="84" t="str">
        <f>F7415&amp;"-"&amp;COUNTIF($F$2:F7415,F7415)</f>
        <v>WK-460</v>
      </c>
      <c r="F7415" s="84" t="str">
        <f t="shared" si="229"/>
        <v>WK</v>
      </c>
      <c r="G7415" t="s">
        <v>8586</v>
      </c>
      <c r="H7415" s="62">
        <v>97434047000103</v>
      </c>
      <c r="I7415" t="s">
        <v>4726</v>
      </c>
      <c r="J7415">
        <v>7.32</v>
      </c>
      <c r="K7415">
        <v>9860.77</v>
      </c>
    </row>
    <row r="7416" spans="1:11" x14ac:dyDescent="0.25">
      <c r="A7416" t="s">
        <v>5978</v>
      </c>
      <c r="B7416" t="str">
        <f>C7416&amp;"-"&amp;COUNTIF(C$2:C7416,C7416)</f>
        <v>37142-3</v>
      </c>
      <c r="C7416">
        <v>37142</v>
      </c>
      <c r="D7416" s="57">
        <v>45419</v>
      </c>
      <c r="E7416" s="84" t="str">
        <f>F7416&amp;"-"&amp;COUNTIF($F$2:F7416,F7416)</f>
        <v>WK-461</v>
      </c>
      <c r="F7416" s="84" t="str">
        <f t="shared" si="229"/>
        <v>WK</v>
      </c>
      <c r="G7416" t="s">
        <v>8586</v>
      </c>
      <c r="H7416" s="62">
        <v>97434047000103</v>
      </c>
      <c r="I7416" t="s">
        <v>4726</v>
      </c>
      <c r="J7416">
        <v>7.32</v>
      </c>
      <c r="K7416">
        <v>3597.93</v>
      </c>
    </row>
    <row r="7417" spans="1:11" x14ac:dyDescent="0.25">
      <c r="A7417" t="s">
        <v>5991</v>
      </c>
      <c r="B7417" t="str">
        <f>C7417&amp;"-"&amp;COUNTIF(C$2:C7417,C7417)</f>
        <v>714566-1</v>
      </c>
      <c r="C7417">
        <v>714566</v>
      </c>
      <c r="D7417" s="57">
        <v>45420</v>
      </c>
      <c r="E7417" s="84" t="str">
        <f>F7417&amp;"-"&amp;COUNTIF($F$2:F7417,F7417)</f>
        <v>ACOTUBO-125</v>
      </c>
      <c r="F7417" s="84" t="str">
        <f t="shared" si="229"/>
        <v>ACOTUBO</v>
      </c>
      <c r="G7417" t="s">
        <v>8587</v>
      </c>
      <c r="H7417" s="62">
        <v>43919968000129</v>
      </c>
      <c r="I7417" t="s">
        <v>5984</v>
      </c>
      <c r="J7417">
        <v>147.9</v>
      </c>
      <c r="K7417">
        <v>23227.7</v>
      </c>
    </row>
    <row r="7418" spans="1:11" x14ac:dyDescent="0.25">
      <c r="A7418" t="s">
        <v>5991</v>
      </c>
      <c r="B7418" t="str">
        <f>C7418&amp;"-"&amp;COUNTIF(C$2:C7418,C7418)</f>
        <v>714568-1</v>
      </c>
      <c r="C7418">
        <v>714568</v>
      </c>
      <c r="D7418" s="57">
        <v>45420</v>
      </c>
      <c r="E7418" s="84" t="str">
        <f>F7418&amp;"-"&amp;COUNTIF($F$2:F7418,F7418)</f>
        <v>ACOTUBO-126</v>
      </c>
      <c r="F7418" s="84" t="str">
        <f t="shared" si="229"/>
        <v>ACOTUBO</v>
      </c>
      <c r="G7418" t="s">
        <v>8587</v>
      </c>
      <c r="H7418" s="62">
        <v>43919968000129</v>
      </c>
      <c r="I7418" t="s">
        <v>5984</v>
      </c>
      <c r="J7418">
        <v>12.31</v>
      </c>
      <c r="K7418">
        <v>4719.16</v>
      </c>
    </row>
    <row r="7419" spans="1:11" x14ac:dyDescent="0.25">
      <c r="A7419" t="s">
        <v>5991</v>
      </c>
      <c r="B7419" t="str">
        <f>C7419&amp;"-"&amp;COUNTIF(C$2:C7419,C7419)</f>
        <v>714568-2</v>
      </c>
      <c r="C7419">
        <v>714568</v>
      </c>
      <c r="D7419" s="57">
        <v>45420</v>
      </c>
      <c r="E7419" s="84" t="str">
        <f>F7419&amp;"-"&amp;COUNTIF($F$2:F7419,F7419)</f>
        <v>ACOTUBO-127</v>
      </c>
      <c r="F7419" s="84" t="str">
        <f t="shared" si="229"/>
        <v>ACOTUBO</v>
      </c>
      <c r="G7419" t="s">
        <v>8587</v>
      </c>
      <c r="H7419" s="62">
        <v>43919968000129</v>
      </c>
      <c r="I7419" t="s">
        <v>5984</v>
      </c>
      <c r="J7419">
        <v>87.1</v>
      </c>
      <c r="K7419">
        <v>19253.46</v>
      </c>
    </row>
    <row r="7420" spans="1:11" x14ac:dyDescent="0.25">
      <c r="A7420" t="s">
        <v>5991</v>
      </c>
      <c r="B7420" t="str">
        <f>C7420&amp;"-"&amp;COUNTIF(C$2:C7420,C7420)</f>
        <v>714568-3</v>
      </c>
      <c r="C7420">
        <v>714568</v>
      </c>
      <c r="D7420" s="57">
        <v>45420</v>
      </c>
      <c r="E7420" s="84" t="str">
        <f>F7420&amp;"-"&amp;COUNTIF($F$2:F7420,F7420)</f>
        <v>ACOTUBO-128</v>
      </c>
      <c r="F7420" s="84" t="str">
        <f t="shared" si="229"/>
        <v>ACOTUBO</v>
      </c>
      <c r="G7420" t="s">
        <v>8587</v>
      </c>
      <c r="H7420" s="62">
        <v>43919968000129</v>
      </c>
      <c r="I7420" t="s">
        <v>5984</v>
      </c>
      <c r="J7420">
        <v>112</v>
      </c>
      <c r="K7420">
        <v>17589.599999999999</v>
      </c>
    </row>
    <row r="7421" spans="1:11" x14ac:dyDescent="0.25">
      <c r="A7421" t="s">
        <v>5991</v>
      </c>
      <c r="B7421" t="str">
        <f>C7421&amp;"-"&amp;COUNTIF(C$2:C7421,C7421)</f>
        <v>714570-1</v>
      </c>
      <c r="C7421">
        <v>714570</v>
      </c>
      <c r="D7421" s="57">
        <v>45420</v>
      </c>
      <c r="E7421" s="84" t="str">
        <f>F7421&amp;"-"&amp;COUNTIF($F$2:F7421,F7421)</f>
        <v>ACOTUBO-129</v>
      </c>
      <c r="F7421" s="84" t="str">
        <f t="shared" si="229"/>
        <v>ACOTUBO</v>
      </c>
      <c r="G7421" t="s">
        <v>8587</v>
      </c>
      <c r="H7421" s="62">
        <v>43919968000129</v>
      </c>
      <c r="I7421" t="s">
        <v>5984</v>
      </c>
      <c r="J7421">
        <v>37.340000000000003</v>
      </c>
      <c r="K7421">
        <v>13541.35</v>
      </c>
    </row>
    <row r="7422" spans="1:11" x14ac:dyDescent="0.25">
      <c r="A7422" t="s">
        <v>5991</v>
      </c>
      <c r="B7422" t="str">
        <f>C7422&amp;"-"&amp;COUNTIF(C$2:C7422,C7422)</f>
        <v>714570-2</v>
      </c>
      <c r="C7422">
        <v>714570</v>
      </c>
      <c r="D7422" s="57">
        <v>45420</v>
      </c>
      <c r="E7422" s="84" t="str">
        <f>F7422&amp;"-"&amp;COUNTIF($F$2:F7422,F7422)</f>
        <v>ACOTUBO-130</v>
      </c>
      <c r="F7422" s="84" t="str">
        <f t="shared" si="229"/>
        <v>ACOTUBO</v>
      </c>
      <c r="G7422" t="s">
        <v>8587</v>
      </c>
      <c r="H7422" s="62">
        <v>43919968000129</v>
      </c>
      <c r="I7422" t="s">
        <v>5984</v>
      </c>
      <c r="J7422">
        <v>189.5</v>
      </c>
      <c r="K7422">
        <v>15508.68</v>
      </c>
    </row>
    <row r="7423" spans="1:11" x14ac:dyDescent="0.25">
      <c r="A7423" t="s">
        <v>6101</v>
      </c>
      <c r="B7423" t="str">
        <f>C7423&amp;"-"&amp;COUNTIF(C$2:C7423,C7423)</f>
        <v>461417-1</v>
      </c>
      <c r="C7423">
        <v>461417</v>
      </c>
      <c r="D7423" s="57">
        <v>45421</v>
      </c>
      <c r="E7423" s="84" t="str">
        <f>F7423&amp;"-"&amp;COUNTIF($F$2:F7423,F7423)</f>
        <v>COMERCIAL-4</v>
      </c>
      <c r="F7423" s="84" t="str">
        <f t="shared" si="229"/>
        <v>COMERCIAL</v>
      </c>
      <c r="G7423" t="s">
        <v>8641</v>
      </c>
      <c r="H7423" s="62">
        <v>57158057000130</v>
      </c>
      <c r="I7423" t="s">
        <v>869</v>
      </c>
      <c r="J7423">
        <v>1</v>
      </c>
      <c r="K7423">
        <v>276.95999999999998</v>
      </c>
    </row>
    <row r="7424" spans="1:11" x14ac:dyDescent="0.25">
      <c r="A7424" t="s">
        <v>6073</v>
      </c>
      <c r="B7424" t="str">
        <f>C7424&amp;"-"&amp;COUNTIF(C$2:C7424,C7424)</f>
        <v>461566-1</v>
      </c>
      <c r="C7424">
        <v>461566</v>
      </c>
      <c r="D7424" s="57">
        <v>45421</v>
      </c>
      <c r="E7424" s="84" t="str">
        <f>F7424&amp;"-"&amp;COUNTIF($F$2:F7424,F7424)</f>
        <v>COMERCIAL-5</v>
      </c>
      <c r="F7424" s="84" t="str">
        <f t="shared" si="229"/>
        <v>COMERCIAL</v>
      </c>
      <c r="G7424" t="s">
        <v>8641</v>
      </c>
      <c r="H7424" s="62">
        <v>57158057000130</v>
      </c>
      <c r="I7424" t="s">
        <v>869</v>
      </c>
      <c r="J7424">
        <v>2</v>
      </c>
      <c r="K7424">
        <v>12.97</v>
      </c>
    </row>
    <row r="7425" spans="1:11" x14ac:dyDescent="0.25">
      <c r="A7425" t="s">
        <v>6073</v>
      </c>
      <c r="B7425" t="str">
        <f>C7425&amp;"-"&amp;COUNTIF(C$2:C7425,C7425)</f>
        <v>461566-2</v>
      </c>
      <c r="C7425">
        <v>461566</v>
      </c>
      <c r="D7425" s="57">
        <v>45421</v>
      </c>
      <c r="E7425" s="84" t="str">
        <f>F7425&amp;"-"&amp;COUNTIF($F$2:F7425,F7425)</f>
        <v>COMERCIAL-6</v>
      </c>
      <c r="F7425" s="84" t="str">
        <f t="shared" si="229"/>
        <v>COMERCIAL</v>
      </c>
      <c r="G7425" t="s">
        <v>8641</v>
      </c>
      <c r="H7425" s="62">
        <v>57158057000130</v>
      </c>
      <c r="I7425" t="s">
        <v>869</v>
      </c>
      <c r="J7425">
        <v>3</v>
      </c>
      <c r="K7425">
        <v>89.02</v>
      </c>
    </row>
    <row r="7426" spans="1:11" x14ac:dyDescent="0.25">
      <c r="A7426" t="s">
        <v>6006</v>
      </c>
      <c r="B7426" t="str">
        <f>C7426&amp;"-"&amp;COUNTIF(C$2:C7426,C7426)</f>
        <v>461566-3</v>
      </c>
      <c r="C7426">
        <v>461566</v>
      </c>
      <c r="D7426" s="57">
        <v>45421</v>
      </c>
      <c r="E7426" s="84" t="str">
        <f>F7426&amp;"-"&amp;COUNTIF($F$2:F7426,F7426)</f>
        <v>COMERCIAL-7</v>
      </c>
      <c r="F7426" s="84" t="str">
        <f t="shared" si="229"/>
        <v>COMERCIAL</v>
      </c>
      <c r="G7426" t="s">
        <v>8641</v>
      </c>
      <c r="H7426" s="62">
        <v>57158057000130</v>
      </c>
      <c r="I7426" t="s">
        <v>869</v>
      </c>
      <c r="J7426">
        <v>40</v>
      </c>
      <c r="K7426">
        <v>110.4</v>
      </c>
    </row>
    <row r="7427" spans="1:11" x14ac:dyDescent="0.25">
      <c r="A7427" t="s">
        <v>6045</v>
      </c>
      <c r="B7427" t="str">
        <f>C7427&amp;"-"&amp;COUNTIF(C$2:C7427,C7427)</f>
        <v>461566-4</v>
      </c>
      <c r="C7427">
        <v>461566</v>
      </c>
      <c r="D7427" s="57">
        <v>45421</v>
      </c>
      <c r="E7427" s="84" t="str">
        <f>F7427&amp;"-"&amp;COUNTIF($F$2:F7427,F7427)</f>
        <v>COMERCIAL-8</v>
      </c>
      <c r="F7427" s="84" t="str">
        <f t="shared" ref="F7427:F7490" si="230">LEFT(G7427,SEARCH(" ",G7427)-1)</f>
        <v>COMERCIAL</v>
      </c>
      <c r="G7427" t="s">
        <v>8641</v>
      </c>
      <c r="H7427" s="62">
        <v>57158057000130</v>
      </c>
      <c r="I7427" t="s">
        <v>869</v>
      </c>
      <c r="J7427">
        <v>1</v>
      </c>
      <c r="K7427">
        <v>145.91</v>
      </c>
    </row>
    <row r="7428" spans="1:11" x14ac:dyDescent="0.25">
      <c r="A7428" t="s">
        <v>6073</v>
      </c>
      <c r="B7428" t="str">
        <f>C7428&amp;"-"&amp;COUNTIF(C$2:C7428,C7428)</f>
        <v>461566-5</v>
      </c>
      <c r="C7428">
        <v>461566</v>
      </c>
      <c r="D7428" s="57">
        <v>45421</v>
      </c>
      <c r="E7428" s="84" t="str">
        <f>F7428&amp;"-"&amp;COUNTIF($F$2:F7428,F7428)</f>
        <v>COMERCIAL-9</v>
      </c>
      <c r="F7428" s="84" t="str">
        <f t="shared" si="230"/>
        <v>COMERCIAL</v>
      </c>
      <c r="G7428" t="s">
        <v>8641</v>
      </c>
      <c r="H7428" s="62">
        <v>57158057000130</v>
      </c>
      <c r="I7428" t="s">
        <v>869</v>
      </c>
      <c r="J7428">
        <v>36</v>
      </c>
      <c r="K7428">
        <v>1064.78</v>
      </c>
    </row>
    <row r="7429" spans="1:11" x14ac:dyDescent="0.25">
      <c r="A7429" t="s">
        <v>6073</v>
      </c>
      <c r="B7429" t="str">
        <f>C7429&amp;"-"&amp;COUNTIF(C$2:C7429,C7429)</f>
        <v>461566-6</v>
      </c>
      <c r="C7429">
        <v>461566</v>
      </c>
      <c r="D7429" s="57">
        <v>45421</v>
      </c>
      <c r="E7429" s="84" t="str">
        <f>F7429&amp;"-"&amp;COUNTIF($F$2:F7429,F7429)</f>
        <v>COMERCIAL-10</v>
      </c>
      <c r="F7429" s="84" t="str">
        <f t="shared" si="230"/>
        <v>COMERCIAL</v>
      </c>
      <c r="G7429" t="s">
        <v>8641</v>
      </c>
      <c r="H7429" s="62">
        <v>57158057000130</v>
      </c>
      <c r="I7429" t="s">
        <v>869</v>
      </c>
      <c r="J7429">
        <v>13</v>
      </c>
      <c r="K7429">
        <v>1246.95</v>
      </c>
    </row>
    <row r="7430" spans="1:11" x14ac:dyDescent="0.25">
      <c r="A7430" t="s">
        <v>6073</v>
      </c>
      <c r="B7430" t="str">
        <f>C7430&amp;"-"&amp;COUNTIF(C$2:C7430,C7430)</f>
        <v>461566-7</v>
      </c>
      <c r="C7430">
        <v>461566</v>
      </c>
      <c r="D7430" s="57">
        <v>45421</v>
      </c>
      <c r="E7430" s="84" t="str">
        <f>F7430&amp;"-"&amp;COUNTIF($F$2:F7430,F7430)</f>
        <v>COMERCIAL-11</v>
      </c>
      <c r="F7430" s="84" t="str">
        <f t="shared" si="230"/>
        <v>COMERCIAL</v>
      </c>
      <c r="G7430" t="s">
        <v>8641</v>
      </c>
      <c r="H7430" s="62">
        <v>57158057000130</v>
      </c>
      <c r="I7430" t="s">
        <v>869</v>
      </c>
      <c r="J7430">
        <v>10</v>
      </c>
      <c r="K7430">
        <v>1623.23</v>
      </c>
    </row>
    <row r="7431" spans="1:11" x14ac:dyDescent="0.25">
      <c r="A7431" t="s">
        <v>5989</v>
      </c>
      <c r="B7431" t="str">
        <f>C7431&amp;"-"&amp;COUNTIF(C$2:C7431,C7431)</f>
        <v>37273-1</v>
      </c>
      <c r="C7431">
        <v>37273</v>
      </c>
      <c r="D7431" s="57">
        <v>45422</v>
      </c>
      <c r="E7431" s="84" t="str">
        <f>F7431&amp;"-"&amp;COUNTIF($F$2:F7431,F7431)</f>
        <v>WK-462</v>
      </c>
      <c r="F7431" s="84" t="str">
        <f t="shared" si="230"/>
        <v>WK</v>
      </c>
      <c r="G7431" t="s">
        <v>8586</v>
      </c>
      <c r="H7431" s="62">
        <v>97434047000103</v>
      </c>
      <c r="I7431" t="s">
        <v>5984</v>
      </c>
      <c r="J7431">
        <v>96</v>
      </c>
      <c r="K7431">
        <v>13152</v>
      </c>
    </row>
    <row r="7432" spans="1:11" x14ac:dyDescent="0.25">
      <c r="A7432" t="s">
        <v>5990</v>
      </c>
      <c r="B7432" t="str">
        <f>C7432&amp;"-"&amp;COUNTIF(C$2:C7432,C7432)</f>
        <v>37273-2</v>
      </c>
      <c r="C7432">
        <v>37273</v>
      </c>
      <c r="D7432" s="57">
        <v>45422</v>
      </c>
      <c r="E7432" s="84" t="str">
        <f>F7432&amp;"-"&amp;COUNTIF($F$2:F7432,F7432)</f>
        <v>WK-463</v>
      </c>
      <c r="F7432" s="84" t="str">
        <f t="shared" si="230"/>
        <v>WK</v>
      </c>
      <c r="G7432" t="s">
        <v>8586</v>
      </c>
      <c r="H7432" s="62">
        <v>97434047000103</v>
      </c>
      <c r="I7432" t="s">
        <v>5984</v>
      </c>
      <c r="J7432">
        <v>60</v>
      </c>
      <c r="K7432">
        <v>14034</v>
      </c>
    </row>
    <row r="7433" spans="1:11" x14ac:dyDescent="0.25">
      <c r="A7433" t="s">
        <v>5990</v>
      </c>
      <c r="B7433" t="str">
        <f>C7433&amp;"-"&amp;COUNTIF(C$2:C7433,C7433)</f>
        <v>37273-3</v>
      </c>
      <c r="C7433">
        <v>37273</v>
      </c>
      <c r="D7433" s="57">
        <v>45422</v>
      </c>
      <c r="E7433" s="84" t="str">
        <f>F7433&amp;"-"&amp;COUNTIF($F$2:F7433,F7433)</f>
        <v>WK-464</v>
      </c>
      <c r="F7433" s="84" t="str">
        <f t="shared" si="230"/>
        <v>WK</v>
      </c>
      <c r="G7433" t="s">
        <v>8586</v>
      </c>
      <c r="H7433" s="62">
        <v>97434047000103</v>
      </c>
      <c r="I7433" t="s">
        <v>5984</v>
      </c>
      <c r="J7433">
        <v>6</v>
      </c>
      <c r="K7433">
        <v>2760</v>
      </c>
    </row>
    <row r="7434" spans="1:11" x14ac:dyDescent="0.25">
      <c r="A7434" t="s">
        <v>5987</v>
      </c>
      <c r="B7434" t="str">
        <f>C7434&amp;"-"&amp;COUNTIF(C$2:C7434,C7434)</f>
        <v>37273-4</v>
      </c>
      <c r="C7434">
        <v>37273</v>
      </c>
      <c r="D7434" s="57">
        <v>45422</v>
      </c>
      <c r="E7434" s="84" t="str">
        <f>F7434&amp;"-"&amp;COUNTIF($F$2:F7434,F7434)</f>
        <v>WK-465</v>
      </c>
      <c r="F7434" s="84" t="str">
        <f t="shared" si="230"/>
        <v>WK</v>
      </c>
      <c r="G7434" t="s">
        <v>8586</v>
      </c>
      <c r="H7434" s="62">
        <v>97434047000103</v>
      </c>
      <c r="I7434" t="s">
        <v>5984</v>
      </c>
      <c r="J7434">
        <v>6</v>
      </c>
      <c r="K7434">
        <v>1518</v>
      </c>
    </row>
    <row r="7435" spans="1:11" x14ac:dyDescent="0.25">
      <c r="A7435" t="s">
        <v>5986</v>
      </c>
      <c r="B7435" t="str">
        <f>C7435&amp;"-"&amp;COUNTIF(C$2:C7435,C7435)</f>
        <v>37273-5</v>
      </c>
      <c r="C7435">
        <v>37273</v>
      </c>
      <c r="D7435" s="57">
        <v>45422</v>
      </c>
      <c r="E7435" s="84" t="str">
        <f>F7435&amp;"-"&amp;COUNTIF($F$2:F7435,F7435)</f>
        <v>WK-466</v>
      </c>
      <c r="F7435" s="84" t="str">
        <f t="shared" si="230"/>
        <v>WK</v>
      </c>
      <c r="G7435" t="s">
        <v>8586</v>
      </c>
      <c r="H7435" s="62">
        <v>97434047000103</v>
      </c>
      <c r="I7435" t="s">
        <v>5984</v>
      </c>
      <c r="J7435">
        <v>6</v>
      </c>
      <c r="K7435">
        <v>2310</v>
      </c>
    </row>
    <row r="7436" spans="1:11" x14ac:dyDescent="0.25">
      <c r="A7436" t="s">
        <v>6054</v>
      </c>
      <c r="B7436" t="str">
        <f>C7436&amp;"-"&amp;COUNTIF(C$2:C7436,C7436)</f>
        <v>2426-1</v>
      </c>
      <c r="C7436">
        <v>2426</v>
      </c>
      <c r="D7436" s="57">
        <v>45425</v>
      </c>
      <c r="E7436" s="84" t="str">
        <f>F7436&amp;"-"&amp;COUNTIF($F$2:F7436,F7436)</f>
        <v>CRAS-19</v>
      </c>
      <c r="F7436" s="84" t="str">
        <f t="shared" si="230"/>
        <v>CRAS</v>
      </c>
      <c r="G7436" t="s">
        <v>8621</v>
      </c>
      <c r="H7436" s="62">
        <v>14777639000192</v>
      </c>
      <c r="I7436" t="s">
        <v>869</v>
      </c>
      <c r="J7436">
        <v>20</v>
      </c>
      <c r="K7436">
        <v>5941.4</v>
      </c>
    </row>
    <row r="7437" spans="1:11" x14ac:dyDescent="0.25">
      <c r="A7437" t="s">
        <v>6057</v>
      </c>
      <c r="B7437" t="str">
        <f>C7437&amp;"-"&amp;COUNTIF(C$2:C7437,C7437)</f>
        <v>37317-1</v>
      </c>
      <c r="C7437">
        <v>37317</v>
      </c>
      <c r="D7437" s="57">
        <v>45425</v>
      </c>
      <c r="E7437" s="84" t="str">
        <f>F7437&amp;"-"&amp;COUNTIF($F$2:F7437,F7437)</f>
        <v>WK-467</v>
      </c>
      <c r="F7437" s="84" t="str">
        <f t="shared" si="230"/>
        <v>WK</v>
      </c>
      <c r="G7437" t="s">
        <v>8586</v>
      </c>
      <c r="H7437" s="62">
        <v>97434047000103</v>
      </c>
      <c r="I7437" t="s">
        <v>4726</v>
      </c>
      <c r="J7437">
        <v>1468</v>
      </c>
      <c r="K7437">
        <v>248899.4</v>
      </c>
    </row>
    <row r="7438" spans="1:11" x14ac:dyDescent="0.25">
      <c r="A7438" t="s">
        <v>6022</v>
      </c>
      <c r="B7438" t="str">
        <f>C7438&amp;"-"&amp;COUNTIF(C$2:C7438,C7438)</f>
        <v>182292-1</v>
      </c>
      <c r="C7438">
        <v>182292</v>
      </c>
      <c r="D7438" s="57">
        <v>45428</v>
      </c>
      <c r="E7438" s="84" t="str">
        <f>F7438&amp;"-"&amp;COUNTIF($F$2:F7438,F7438)</f>
        <v>H-339</v>
      </c>
      <c r="F7438" s="84" t="str">
        <f t="shared" si="230"/>
        <v>H</v>
      </c>
      <c r="G7438" t="s">
        <v>8589</v>
      </c>
      <c r="H7438" s="62">
        <v>62312426000138</v>
      </c>
      <c r="I7438" t="s">
        <v>869</v>
      </c>
      <c r="J7438">
        <v>1</v>
      </c>
      <c r="K7438">
        <v>2477.41</v>
      </c>
    </row>
    <row r="7439" spans="1:11" x14ac:dyDescent="0.25">
      <c r="A7439" t="s">
        <v>6022</v>
      </c>
      <c r="B7439" t="str">
        <f>C7439&amp;"-"&amp;COUNTIF(C$2:C7439,C7439)</f>
        <v>182292-2</v>
      </c>
      <c r="C7439">
        <v>182292</v>
      </c>
      <c r="D7439" s="57">
        <v>45428</v>
      </c>
      <c r="E7439" s="84" t="str">
        <f>F7439&amp;"-"&amp;COUNTIF($F$2:F7439,F7439)</f>
        <v>H-340</v>
      </c>
      <c r="F7439" s="84" t="str">
        <f t="shared" si="230"/>
        <v>H</v>
      </c>
      <c r="G7439" t="s">
        <v>8589</v>
      </c>
      <c r="H7439" s="62">
        <v>62312426000138</v>
      </c>
      <c r="I7439" t="s">
        <v>869</v>
      </c>
      <c r="J7439">
        <v>2</v>
      </c>
      <c r="K7439">
        <v>4963.28</v>
      </c>
    </row>
    <row r="7440" spans="1:11" x14ac:dyDescent="0.25">
      <c r="A7440" t="s">
        <v>6022</v>
      </c>
      <c r="B7440" t="str">
        <f>C7440&amp;"-"&amp;COUNTIF(C$2:C7440,C7440)</f>
        <v>182292-3</v>
      </c>
      <c r="C7440">
        <v>182292</v>
      </c>
      <c r="D7440" s="57">
        <v>45428</v>
      </c>
      <c r="E7440" s="84" t="str">
        <f>F7440&amp;"-"&amp;COUNTIF($F$2:F7440,F7440)</f>
        <v>H-341</v>
      </c>
      <c r="F7440" s="84" t="str">
        <f t="shared" si="230"/>
        <v>H</v>
      </c>
      <c r="G7440" t="s">
        <v>8589</v>
      </c>
      <c r="H7440" s="62">
        <v>62312426000138</v>
      </c>
      <c r="I7440" t="s">
        <v>869</v>
      </c>
      <c r="J7440">
        <v>1</v>
      </c>
      <c r="K7440">
        <v>2365.65</v>
      </c>
    </row>
    <row r="7441" spans="1:11" x14ac:dyDescent="0.25">
      <c r="A7441" t="s">
        <v>6022</v>
      </c>
      <c r="B7441" t="str">
        <f>C7441&amp;"-"&amp;COUNTIF(C$2:C7441,C7441)</f>
        <v>182292-4</v>
      </c>
      <c r="C7441">
        <v>182292</v>
      </c>
      <c r="D7441" s="57">
        <v>45428</v>
      </c>
      <c r="E7441" s="84" t="str">
        <f>F7441&amp;"-"&amp;COUNTIF($F$2:F7441,F7441)</f>
        <v>H-342</v>
      </c>
      <c r="F7441" s="84" t="str">
        <f t="shared" si="230"/>
        <v>H</v>
      </c>
      <c r="G7441" t="s">
        <v>8589</v>
      </c>
      <c r="H7441" s="62">
        <v>62312426000138</v>
      </c>
      <c r="I7441" t="s">
        <v>869</v>
      </c>
      <c r="J7441">
        <v>2</v>
      </c>
      <c r="K7441">
        <v>8126.34</v>
      </c>
    </row>
    <row r="7442" spans="1:11" x14ac:dyDescent="0.25">
      <c r="A7442" t="s">
        <v>6010</v>
      </c>
      <c r="B7442" t="str">
        <f>C7442&amp;"-"&amp;COUNTIF(C$2:C7442,C7442)</f>
        <v>182292-5</v>
      </c>
      <c r="C7442">
        <v>182292</v>
      </c>
      <c r="D7442" s="57">
        <v>45428</v>
      </c>
      <c r="E7442" s="84" t="str">
        <f>F7442&amp;"-"&amp;COUNTIF($F$2:F7442,F7442)</f>
        <v>H-343</v>
      </c>
      <c r="F7442" s="84" t="str">
        <f t="shared" si="230"/>
        <v>H</v>
      </c>
      <c r="G7442" t="s">
        <v>8589</v>
      </c>
      <c r="H7442" s="62">
        <v>62312426000138</v>
      </c>
      <c r="I7442" t="s">
        <v>869</v>
      </c>
      <c r="J7442">
        <v>10</v>
      </c>
      <c r="K7442">
        <v>14533</v>
      </c>
    </row>
    <row r="7443" spans="1:11" x14ac:dyDescent="0.25">
      <c r="A7443" t="s">
        <v>6010</v>
      </c>
      <c r="B7443" t="str">
        <f>C7443&amp;"-"&amp;COUNTIF(C$2:C7443,C7443)</f>
        <v>182292-6</v>
      </c>
      <c r="C7443">
        <v>182292</v>
      </c>
      <c r="D7443" s="57">
        <v>45428</v>
      </c>
      <c r="E7443" s="84" t="str">
        <f>F7443&amp;"-"&amp;COUNTIF($F$2:F7443,F7443)</f>
        <v>H-344</v>
      </c>
      <c r="F7443" s="84" t="str">
        <f t="shared" si="230"/>
        <v>H</v>
      </c>
      <c r="G7443" t="s">
        <v>8589</v>
      </c>
      <c r="H7443" s="62">
        <v>62312426000138</v>
      </c>
      <c r="I7443" t="s">
        <v>869</v>
      </c>
      <c r="J7443">
        <v>11</v>
      </c>
      <c r="K7443">
        <v>9574.84</v>
      </c>
    </row>
    <row r="7444" spans="1:11" x14ac:dyDescent="0.25">
      <c r="A7444" t="s">
        <v>6022</v>
      </c>
      <c r="B7444" t="str">
        <f>C7444&amp;"-"&amp;COUNTIF(C$2:C7444,C7444)</f>
        <v>182292-7</v>
      </c>
      <c r="C7444">
        <v>182292</v>
      </c>
      <c r="D7444" s="57">
        <v>45428</v>
      </c>
      <c r="E7444" s="84" t="str">
        <f>F7444&amp;"-"&amp;COUNTIF($F$2:F7444,F7444)</f>
        <v>H-345</v>
      </c>
      <c r="F7444" s="84" t="str">
        <f t="shared" si="230"/>
        <v>H</v>
      </c>
      <c r="G7444" t="s">
        <v>8589</v>
      </c>
      <c r="H7444" s="62">
        <v>62312426000138</v>
      </c>
      <c r="I7444" t="s">
        <v>869</v>
      </c>
      <c r="J7444">
        <v>7</v>
      </c>
      <c r="K7444">
        <v>32345.81</v>
      </c>
    </row>
    <row r="7445" spans="1:11" x14ac:dyDescent="0.25">
      <c r="A7445" t="s">
        <v>6022</v>
      </c>
      <c r="B7445" t="str">
        <f>C7445&amp;"-"&amp;COUNTIF(C$2:C7445,C7445)</f>
        <v>182292-8</v>
      </c>
      <c r="C7445">
        <v>182292</v>
      </c>
      <c r="D7445" s="57">
        <v>45428</v>
      </c>
      <c r="E7445" s="84" t="str">
        <f>F7445&amp;"-"&amp;COUNTIF($F$2:F7445,F7445)</f>
        <v>H-346</v>
      </c>
      <c r="F7445" s="84" t="str">
        <f t="shared" si="230"/>
        <v>H</v>
      </c>
      <c r="G7445" t="s">
        <v>8589</v>
      </c>
      <c r="H7445" s="62">
        <v>62312426000138</v>
      </c>
      <c r="I7445" t="s">
        <v>869</v>
      </c>
      <c r="J7445">
        <v>12</v>
      </c>
      <c r="K7445">
        <v>21386.04</v>
      </c>
    </row>
    <row r="7446" spans="1:11" x14ac:dyDescent="0.25">
      <c r="A7446" t="s">
        <v>6022</v>
      </c>
      <c r="B7446" t="str">
        <f>C7446&amp;"-"&amp;COUNTIF(C$2:C7446,C7446)</f>
        <v>182292-9</v>
      </c>
      <c r="C7446">
        <v>182292</v>
      </c>
      <c r="D7446" s="57">
        <v>45428</v>
      </c>
      <c r="E7446" s="84" t="str">
        <f>F7446&amp;"-"&amp;COUNTIF($F$2:F7446,F7446)</f>
        <v>H-347</v>
      </c>
      <c r="F7446" s="84" t="str">
        <f t="shared" si="230"/>
        <v>H</v>
      </c>
      <c r="G7446" t="s">
        <v>8589</v>
      </c>
      <c r="H7446" s="62">
        <v>62312426000138</v>
      </c>
      <c r="I7446" t="s">
        <v>869</v>
      </c>
      <c r="J7446">
        <v>5</v>
      </c>
      <c r="K7446">
        <v>11828.25</v>
      </c>
    </row>
    <row r="7447" spans="1:11" x14ac:dyDescent="0.25">
      <c r="A7447" t="s">
        <v>6010</v>
      </c>
      <c r="B7447" t="str">
        <f>C7447&amp;"-"&amp;COUNTIF(C$2:C7447,C7447)</f>
        <v>182292-10</v>
      </c>
      <c r="C7447">
        <v>182292</v>
      </c>
      <c r="D7447" s="57">
        <v>45428</v>
      </c>
      <c r="E7447" s="84" t="str">
        <f>F7447&amp;"-"&amp;COUNTIF($F$2:F7447,F7447)</f>
        <v>H-348</v>
      </c>
      <c r="F7447" s="84" t="str">
        <f t="shared" si="230"/>
        <v>H</v>
      </c>
      <c r="G7447" t="s">
        <v>8589</v>
      </c>
      <c r="H7447" s="62">
        <v>62312426000138</v>
      </c>
      <c r="I7447" t="s">
        <v>869</v>
      </c>
      <c r="J7447">
        <v>1</v>
      </c>
      <c r="K7447">
        <v>1453.3</v>
      </c>
    </row>
    <row r="7448" spans="1:11" x14ac:dyDescent="0.25">
      <c r="A7448" t="s">
        <v>6010</v>
      </c>
      <c r="B7448" t="str">
        <f>C7448&amp;"-"&amp;COUNTIF(C$2:C7448,C7448)</f>
        <v>182292-11</v>
      </c>
      <c r="C7448">
        <v>182292</v>
      </c>
      <c r="D7448" s="57">
        <v>45428</v>
      </c>
      <c r="E7448" s="84" t="str">
        <f>F7448&amp;"-"&amp;COUNTIF($F$2:F7448,F7448)</f>
        <v>H-349</v>
      </c>
      <c r="F7448" s="84" t="str">
        <f t="shared" si="230"/>
        <v>H</v>
      </c>
      <c r="G7448" t="s">
        <v>8589</v>
      </c>
      <c r="H7448" s="62">
        <v>62312426000138</v>
      </c>
      <c r="I7448" t="s">
        <v>869</v>
      </c>
      <c r="J7448">
        <v>2</v>
      </c>
      <c r="K7448">
        <v>1740.88</v>
      </c>
    </row>
    <row r="7449" spans="1:11" x14ac:dyDescent="0.25">
      <c r="A7449" t="s">
        <v>6010</v>
      </c>
      <c r="B7449" t="str">
        <f>C7449&amp;"-"&amp;COUNTIF(C$2:C7449,C7449)</f>
        <v>182292-12</v>
      </c>
      <c r="C7449">
        <v>182292</v>
      </c>
      <c r="D7449" s="57">
        <v>45428</v>
      </c>
      <c r="E7449" s="84" t="str">
        <f>F7449&amp;"-"&amp;COUNTIF($F$2:F7449,F7449)</f>
        <v>H-350</v>
      </c>
      <c r="F7449" s="84" t="str">
        <f t="shared" si="230"/>
        <v>H</v>
      </c>
      <c r="G7449" t="s">
        <v>8589</v>
      </c>
      <c r="H7449" s="62">
        <v>62312426000138</v>
      </c>
      <c r="I7449" t="s">
        <v>869</v>
      </c>
      <c r="J7449">
        <v>1</v>
      </c>
      <c r="K7449">
        <v>2107.13</v>
      </c>
    </row>
    <row r="7450" spans="1:11" x14ac:dyDescent="0.25">
      <c r="A7450" t="s">
        <v>6022</v>
      </c>
      <c r="B7450" t="str">
        <f>C7450&amp;"-"&amp;COUNTIF(C$2:C7450,C7450)</f>
        <v>182293-1</v>
      </c>
      <c r="C7450">
        <v>182293</v>
      </c>
      <c r="D7450" s="57">
        <v>45428</v>
      </c>
      <c r="E7450" s="84" t="str">
        <f>F7450&amp;"-"&amp;COUNTIF($F$2:F7450,F7450)</f>
        <v>H-351</v>
      </c>
      <c r="F7450" s="84" t="str">
        <f t="shared" si="230"/>
        <v>H</v>
      </c>
      <c r="G7450" t="s">
        <v>8589</v>
      </c>
      <c r="H7450" s="62">
        <v>62312426000138</v>
      </c>
      <c r="I7450" t="s">
        <v>869</v>
      </c>
      <c r="J7450">
        <v>1</v>
      </c>
      <c r="K7450">
        <v>2603.15</v>
      </c>
    </row>
    <row r="7451" spans="1:11" x14ac:dyDescent="0.25">
      <c r="A7451" t="s">
        <v>6022</v>
      </c>
      <c r="B7451" t="str">
        <f>C7451&amp;"-"&amp;COUNTIF(C$2:C7451,C7451)</f>
        <v>182294-1</v>
      </c>
      <c r="C7451">
        <v>182294</v>
      </c>
      <c r="D7451" s="57">
        <v>45428</v>
      </c>
      <c r="E7451" s="84" t="str">
        <f>F7451&amp;"-"&amp;COUNTIF($F$2:F7451,F7451)</f>
        <v>H-352</v>
      </c>
      <c r="F7451" s="84" t="str">
        <f t="shared" si="230"/>
        <v>H</v>
      </c>
      <c r="G7451" t="s">
        <v>8589</v>
      </c>
      <c r="H7451" s="62">
        <v>62312426000138</v>
      </c>
      <c r="I7451" t="s">
        <v>869</v>
      </c>
      <c r="J7451">
        <v>2</v>
      </c>
      <c r="K7451">
        <v>3084.92</v>
      </c>
    </row>
    <row r="7452" spans="1:11" x14ac:dyDescent="0.25">
      <c r="A7452" t="s">
        <v>6022</v>
      </c>
      <c r="B7452" t="str">
        <f>C7452&amp;"-"&amp;COUNTIF(C$2:C7452,C7452)</f>
        <v>182295-1</v>
      </c>
      <c r="C7452">
        <v>182295</v>
      </c>
      <c r="D7452" s="57">
        <v>45428</v>
      </c>
      <c r="E7452" s="84" t="str">
        <f>F7452&amp;"-"&amp;COUNTIF($F$2:F7452,F7452)</f>
        <v>H-353</v>
      </c>
      <c r="F7452" s="84" t="str">
        <f t="shared" si="230"/>
        <v>H</v>
      </c>
      <c r="G7452" t="s">
        <v>8589</v>
      </c>
      <c r="H7452" s="62">
        <v>62312426000138</v>
      </c>
      <c r="I7452" t="s">
        <v>869</v>
      </c>
      <c r="J7452">
        <v>2</v>
      </c>
      <c r="K7452">
        <v>3084.92</v>
      </c>
    </row>
    <row r="7453" spans="1:11" x14ac:dyDescent="0.25">
      <c r="A7453" t="s">
        <v>6022</v>
      </c>
      <c r="B7453" t="str">
        <f>C7453&amp;"-"&amp;COUNTIF(C$2:C7453,C7453)</f>
        <v>14497-1</v>
      </c>
      <c r="C7453">
        <v>14497</v>
      </c>
      <c r="D7453" s="57">
        <v>45428</v>
      </c>
      <c r="E7453" s="84" t="str">
        <f>F7453&amp;"-"&amp;COUNTIF($F$2:F7453,F7453)</f>
        <v>SMART-3</v>
      </c>
      <c r="F7453" s="84" t="str">
        <f t="shared" si="230"/>
        <v>SMART</v>
      </c>
      <c r="G7453" t="s">
        <v>8643</v>
      </c>
      <c r="H7453" s="62">
        <v>4971788000134</v>
      </c>
      <c r="I7453" t="s">
        <v>869</v>
      </c>
      <c r="J7453">
        <v>1</v>
      </c>
      <c r="K7453">
        <v>11239.39</v>
      </c>
    </row>
    <row r="7454" spans="1:11" x14ac:dyDescent="0.25">
      <c r="A7454" t="s">
        <v>6037</v>
      </c>
      <c r="B7454" t="str">
        <f>C7454&amp;"-"&amp;COUNTIF(C$2:C7454,C7454)</f>
        <v>4339-1</v>
      </c>
      <c r="C7454">
        <v>4339</v>
      </c>
      <c r="D7454" s="57">
        <v>45429</v>
      </c>
      <c r="E7454" s="84" t="str">
        <f>F7454&amp;"-"&amp;COUNTIF($F$2:F7454,F7454)</f>
        <v>CIL-410</v>
      </c>
      <c r="F7454" s="84" t="str">
        <f t="shared" si="230"/>
        <v>CIL</v>
      </c>
      <c r="G7454" t="s">
        <v>8610</v>
      </c>
      <c r="H7454" s="62">
        <v>97533434000199</v>
      </c>
      <c r="I7454" t="s">
        <v>869</v>
      </c>
      <c r="J7454">
        <v>13</v>
      </c>
      <c r="K7454">
        <v>2674.1</v>
      </c>
    </row>
    <row r="7455" spans="1:11" x14ac:dyDescent="0.25">
      <c r="A7455" t="s">
        <v>6037</v>
      </c>
      <c r="B7455" t="str">
        <f>C7455&amp;"-"&amp;COUNTIF(C$2:C7455,C7455)</f>
        <v>4339-2</v>
      </c>
      <c r="C7455">
        <v>4339</v>
      </c>
      <c r="D7455" s="57">
        <v>45429</v>
      </c>
      <c r="E7455" s="84" t="str">
        <f>F7455&amp;"-"&amp;COUNTIF($F$2:F7455,F7455)</f>
        <v>CIL-411</v>
      </c>
      <c r="F7455" s="84" t="str">
        <f t="shared" si="230"/>
        <v>CIL</v>
      </c>
      <c r="G7455" t="s">
        <v>8610</v>
      </c>
      <c r="H7455" s="62">
        <v>97533434000199</v>
      </c>
      <c r="I7455" t="s">
        <v>869</v>
      </c>
      <c r="J7455">
        <v>19</v>
      </c>
      <c r="K7455">
        <v>1563.32</v>
      </c>
    </row>
    <row r="7456" spans="1:11" x14ac:dyDescent="0.25">
      <c r="A7456" t="s">
        <v>6040</v>
      </c>
      <c r="B7456" t="str">
        <f>C7456&amp;"-"&amp;COUNTIF(C$2:C7456,C7456)</f>
        <v>4340-1</v>
      </c>
      <c r="C7456">
        <v>4340</v>
      </c>
      <c r="D7456" s="57">
        <v>45429</v>
      </c>
      <c r="E7456" s="84" t="str">
        <f>F7456&amp;"-"&amp;COUNTIF($F$2:F7456,F7456)</f>
        <v>CIL-412</v>
      </c>
      <c r="F7456" s="84" t="str">
        <f t="shared" si="230"/>
        <v>CIL</v>
      </c>
      <c r="G7456" t="s">
        <v>8610</v>
      </c>
      <c r="H7456" s="62">
        <v>97533434000199</v>
      </c>
      <c r="I7456" t="s">
        <v>869</v>
      </c>
      <c r="J7456">
        <v>1</v>
      </c>
      <c r="K7456">
        <v>825</v>
      </c>
    </row>
    <row r="7457" spans="1:11" x14ac:dyDescent="0.25">
      <c r="A7457" t="s">
        <v>6041</v>
      </c>
      <c r="B7457" t="str">
        <f>C7457&amp;"-"&amp;COUNTIF(C$2:C7457,C7457)</f>
        <v>4341-1</v>
      </c>
      <c r="C7457">
        <v>4341</v>
      </c>
      <c r="D7457" s="57">
        <v>45429</v>
      </c>
      <c r="E7457" s="84" t="str">
        <f>F7457&amp;"-"&amp;COUNTIF($F$2:F7457,F7457)</f>
        <v>CIL-413</v>
      </c>
      <c r="F7457" s="84" t="str">
        <f t="shared" si="230"/>
        <v>CIL</v>
      </c>
      <c r="G7457" t="s">
        <v>8610</v>
      </c>
      <c r="H7457" s="62">
        <v>97533434000199</v>
      </c>
      <c r="I7457" t="s">
        <v>869</v>
      </c>
      <c r="J7457">
        <v>2</v>
      </c>
      <c r="K7457">
        <v>535.94000000000005</v>
      </c>
    </row>
    <row r="7458" spans="1:11" x14ac:dyDescent="0.25">
      <c r="A7458" t="s">
        <v>6004</v>
      </c>
      <c r="B7458" t="str">
        <f>C7458&amp;"-"&amp;COUNTIF(C$2:C7458,C7458)</f>
        <v>4341-2</v>
      </c>
      <c r="C7458">
        <v>4341</v>
      </c>
      <c r="D7458" s="57">
        <v>45429</v>
      </c>
      <c r="E7458" s="84" t="str">
        <f>F7458&amp;"-"&amp;COUNTIF($F$2:F7458,F7458)</f>
        <v>CIL-414</v>
      </c>
      <c r="F7458" s="84" t="str">
        <f t="shared" si="230"/>
        <v>CIL</v>
      </c>
      <c r="G7458" t="s">
        <v>8610</v>
      </c>
      <c r="H7458" s="62">
        <v>97533434000199</v>
      </c>
      <c r="I7458" t="s">
        <v>869</v>
      </c>
      <c r="J7458">
        <v>10</v>
      </c>
      <c r="K7458">
        <v>1122</v>
      </c>
    </row>
    <row r="7459" spans="1:11" x14ac:dyDescent="0.25">
      <c r="A7459" t="s">
        <v>6004</v>
      </c>
      <c r="B7459" t="str">
        <f>C7459&amp;"-"&amp;COUNTIF(C$2:C7459,C7459)</f>
        <v>4341-3</v>
      </c>
      <c r="C7459">
        <v>4341</v>
      </c>
      <c r="D7459" s="57">
        <v>45429</v>
      </c>
      <c r="E7459" s="84" t="str">
        <f>F7459&amp;"-"&amp;COUNTIF($F$2:F7459,F7459)</f>
        <v>CIL-415</v>
      </c>
      <c r="F7459" s="84" t="str">
        <f t="shared" si="230"/>
        <v>CIL</v>
      </c>
      <c r="G7459" t="s">
        <v>8610</v>
      </c>
      <c r="H7459" s="62">
        <v>97533434000199</v>
      </c>
      <c r="I7459" t="s">
        <v>869</v>
      </c>
      <c r="J7459">
        <v>12</v>
      </c>
      <c r="K7459">
        <v>1674</v>
      </c>
    </row>
    <row r="7460" spans="1:11" x14ac:dyDescent="0.25">
      <c r="A7460" t="s">
        <v>6004</v>
      </c>
      <c r="B7460" t="str">
        <f>C7460&amp;"-"&amp;COUNTIF(C$2:C7460,C7460)</f>
        <v>4341-4</v>
      </c>
      <c r="C7460">
        <v>4341</v>
      </c>
      <c r="D7460" s="57">
        <v>45429</v>
      </c>
      <c r="E7460" s="84" t="str">
        <f>F7460&amp;"-"&amp;COUNTIF($F$2:F7460,F7460)</f>
        <v>CIL-416</v>
      </c>
      <c r="F7460" s="84" t="str">
        <f t="shared" si="230"/>
        <v>CIL</v>
      </c>
      <c r="G7460" t="s">
        <v>8610</v>
      </c>
      <c r="H7460" s="62">
        <v>97533434000199</v>
      </c>
      <c r="I7460" t="s">
        <v>869</v>
      </c>
      <c r="J7460">
        <v>13</v>
      </c>
      <c r="K7460">
        <v>1033.24</v>
      </c>
    </row>
    <row r="7461" spans="1:11" x14ac:dyDescent="0.25">
      <c r="A7461" t="s">
        <v>6041</v>
      </c>
      <c r="B7461" t="str">
        <f>C7461&amp;"-"&amp;COUNTIF(C$2:C7461,C7461)</f>
        <v>4341-5</v>
      </c>
      <c r="C7461">
        <v>4341</v>
      </c>
      <c r="D7461" s="57">
        <v>45429</v>
      </c>
      <c r="E7461" s="84" t="str">
        <f>F7461&amp;"-"&amp;COUNTIF($F$2:F7461,F7461)</f>
        <v>CIL-417</v>
      </c>
      <c r="F7461" s="84" t="str">
        <f t="shared" si="230"/>
        <v>CIL</v>
      </c>
      <c r="G7461" t="s">
        <v>8610</v>
      </c>
      <c r="H7461" s="62">
        <v>97533434000199</v>
      </c>
      <c r="I7461" t="s">
        <v>869</v>
      </c>
      <c r="J7461">
        <v>20</v>
      </c>
      <c r="K7461">
        <v>3676.4</v>
      </c>
    </row>
    <row r="7462" spans="1:11" x14ac:dyDescent="0.25">
      <c r="A7462" t="s">
        <v>6040</v>
      </c>
      <c r="B7462" t="str">
        <f>C7462&amp;"-"&amp;COUNTIF(C$2:C7462,C7462)</f>
        <v>4341-6</v>
      </c>
      <c r="C7462">
        <v>4341</v>
      </c>
      <c r="D7462" s="57">
        <v>45429</v>
      </c>
      <c r="E7462" s="84" t="str">
        <f>F7462&amp;"-"&amp;COUNTIF($F$2:F7462,F7462)</f>
        <v>CIL-418</v>
      </c>
      <c r="F7462" s="84" t="str">
        <f t="shared" si="230"/>
        <v>CIL</v>
      </c>
      <c r="G7462" t="s">
        <v>8610</v>
      </c>
      <c r="H7462" s="62">
        <v>97533434000199</v>
      </c>
      <c r="I7462" t="s">
        <v>869</v>
      </c>
      <c r="J7462">
        <v>3</v>
      </c>
      <c r="K7462">
        <v>1093.95</v>
      </c>
    </row>
    <row r="7463" spans="1:11" x14ac:dyDescent="0.25">
      <c r="A7463" t="s">
        <v>6041</v>
      </c>
      <c r="B7463" t="str">
        <f>C7463&amp;"-"&amp;COUNTIF(C$2:C7463,C7463)</f>
        <v>4341-7</v>
      </c>
      <c r="C7463">
        <v>4341</v>
      </c>
      <c r="D7463" s="57">
        <v>45429</v>
      </c>
      <c r="E7463" s="84" t="str">
        <f>F7463&amp;"-"&amp;COUNTIF($F$2:F7463,F7463)</f>
        <v>CIL-419</v>
      </c>
      <c r="F7463" s="84" t="str">
        <f t="shared" si="230"/>
        <v>CIL</v>
      </c>
      <c r="G7463" t="s">
        <v>8610</v>
      </c>
      <c r="H7463" s="62">
        <v>97533434000199</v>
      </c>
      <c r="I7463" t="s">
        <v>869</v>
      </c>
      <c r="J7463">
        <v>4</v>
      </c>
      <c r="K7463">
        <v>523.6</v>
      </c>
    </row>
    <row r="7464" spans="1:11" x14ac:dyDescent="0.25">
      <c r="A7464" t="s">
        <v>6004</v>
      </c>
      <c r="B7464" t="str">
        <f>C7464&amp;"-"&amp;COUNTIF(C$2:C7464,C7464)</f>
        <v>4341-8</v>
      </c>
      <c r="C7464">
        <v>4341</v>
      </c>
      <c r="D7464" s="57">
        <v>45429</v>
      </c>
      <c r="E7464" s="84" t="str">
        <f>F7464&amp;"-"&amp;COUNTIF($F$2:F7464,F7464)</f>
        <v>CIL-420</v>
      </c>
      <c r="F7464" s="84" t="str">
        <f t="shared" si="230"/>
        <v>CIL</v>
      </c>
      <c r="G7464" t="s">
        <v>8610</v>
      </c>
      <c r="H7464" s="62">
        <v>97533434000199</v>
      </c>
      <c r="I7464" t="s">
        <v>869</v>
      </c>
      <c r="J7464">
        <v>130</v>
      </c>
      <c r="K7464">
        <v>10416.9</v>
      </c>
    </row>
    <row r="7465" spans="1:11" x14ac:dyDescent="0.25">
      <c r="A7465" t="s">
        <v>6004</v>
      </c>
      <c r="B7465" t="str">
        <f>C7465&amp;"-"&amp;COUNTIF(C$2:C7465,C7465)</f>
        <v>4341-9</v>
      </c>
      <c r="C7465">
        <v>4341</v>
      </c>
      <c r="D7465" s="57">
        <v>45429</v>
      </c>
      <c r="E7465" s="84" t="str">
        <f>F7465&amp;"-"&amp;COUNTIF($F$2:F7465,F7465)</f>
        <v>CIL-421</v>
      </c>
      <c r="F7465" s="84" t="str">
        <f t="shared" si="230"/>
        <v>CIL</v>
      </c>
      <c r="G7465" t="s">
        <v>8610</v>
      </c>
      <c r="H7465" s="62">
        <v>97533434000199</v>
      </c>
      <c r="I7465" t="s">
        <v>869</v>
      </c>
      <c r="J7465">
        <v>2</v>
      </c>
      <c r="K7465">
        <v>287.98</v>
      </c>
    </row>
    <row r="7466" spans="1:11" x14ac:dyDescent="0.25">
      <c r="A7466" t="s">
        <v>6004</v>
      </c>
      <c r="B7466" t="str">
        <f>C7466&amp;"-"&amp;COUNTIF(C$2:C7466,C7466)</f>
        <v>4341-10</v>
      </c>
      <c r="C7466">
        <v>4341</v>
      </c>
      <c r="D7466" s="57">
        <v>45429</v>
      </c>
      <c r="E7466" s="84" t="str">
        <f>F7466&amp;"-"&amp;COUNTIF($F$2:F7466,F7466)</f>
        <v>CIL-422</v>
      </c>
      <c r="F7466" s="84" t="str">
        <f t="shared" si="230"/>
        <v>CIL</v>
      </c>
      <c r="G7466" t="s">
        <v>8610</v>
      </c>
      <c r="H7466" s="62">
        <v>97533434000199</v>
      </c>
      <c r="I7466" t="s">
        <v>869</v>
      </c>
      <c r="J7466">
        <v>250</v>
      </c>
      <c r="K7466">
        <v>34875</v>
      </c>
    </row>
    <row r="7467" spans="1:11" x14ac:dyDescent="0.25">
      <c r="A7467" t="s">
        <v>6041</v>
      </c>
      <c r="B7467" t="str">
        <f>C7467&amp;"-"&amp;COUNTIF(C$2:C7467,C7467)</f>
        <v>4341-11</v>
      </c>
      <c r="C7467">
        <v>4341</v>
      </c>
      <c r="D7467" s="57">
        <v>45429</v>
      </c>
      <c r="E7467" s="84" t="str">
        <f>F7467&amp;"-"&amp;COUNTIF($F$2:F7467,F7467)</f>
        <v>CIL-423</v>
      </c>
      <c r="F7467" s="84" t="str">
        <f t="shared" si="230"/>
        <v>CIL</v>
      </c>
      <c r="G7467" t="s">
        <v>8610</v>
      </c>
      <c r="H7467" s="62">
        <v>97533434000199</v>
      </c>
      <c r="I7467" t="s">
        <v>869</v>
      </c>
      <c r="J7467">
        <v>7</v>
      </c>
      <c r="K7467">
        <v>556.36</v>
      </c>
    </row>
    <row r="7468" spans="1:11" x14ac:dyDescent="0.25">
      <c r="A7468" t="s">
        <v>5993</v>
      </c>
      <c r="B7468" t="str">
        <f>C7468&amp;"-"&amp;COUNTIF(C$2:C7468,C7468)</f>
        <v>4342-1</v>
      </c>
      <c r="C7468">
        <v>4342</v>
      </c>
      <c r="D7468" s="57">
        <v>45429</v>
      </c>
      <c r="E7468" s="84" t="str">
        <f>F7468&amp;"-"&amp;COUNTIF($F$2:F7468,F7468)</f>
        <v>CIL-424</v>
      </c>
      <c r="F7468" s="84" t="str">
        <f t="shared" si="230"/>
        <v>CIL</v>
      </c>
      <c r="G7468" t="s">
        <v>8610</v>
      </c>
      <c r="H7468" s="62">
        <v>97533434000199</v>
      </c>
      <c r="I7468" t="s">
        <v>869</v>
      </c>
      <c r="J7468">
        <v>11</v>
      </c>
      <c r="K7468">
        <v>935.94</v>
      </c>
    </row>
    <row r="7469" spans="1:11" x14ac:dyDescent="0.25">
      <c r="A7469" t="s">
        <v>5993</v>
      </c>
      <c r="B7469" t="str">
        <f>C7469&amp;"-"&amp;COUNTIF(C$2:C7469,C7469)</f>
        <v>4342-2</v>
      </c>
      <c r="C7469">
        <v>4342</v>
      </c>
      <c r="D7469" s="57">
        <v>45429</v>
      </c>
      <c r="E7469" s="84" t="str">
        <f>F7469&amp;"-"&amp;COUNTIF($F$2:F7469,F7469)</f>
        <v>CIL-425</v>
      </c>
      <c r="F7469" s="84" t="str">
        <f t="shared" si="230"/>
        <v>CIL</v>
      </c>
      <c r="G7469" t="s">
        <v>8610</v>
      </c>
      <c r="H7469" s="62">
        <v>97533434000199</v>
      </c>
      <c r="I7469" t="s">
        <v>869</v>
      </c>
      <c r="J7469">
        <v>11</v>
      </c>
      <c r="K7469">
        <v>3136.93</v>
      </c>
    </row>
    <row r="7470" spans="1:11" x14ac:dyDescent="0.25">
      <c r="A7470" t="s">
        <v>5993</v>
      </c>
      <c r="B7470" t="str">
        <f>C7470&amp;"-"&amp;COUNTIF(C$2:C7470,C7470)</f>
        <v>4342-3</v>
      </c>
      <c r="C7470">
        <v>4342</v>
      </c>
      <c r="D7470" s="57">
        <v>45429</v>
      </c>
      <c r="E7470" s="84" t="str">
        <f>F7470&amp;"-"&amp;COUNTIF($F$2:F7470,F7470)</f>
        <v>CIL-426</v>
      </c>
      <c r="F7470" s="84" t="str">
        <f t="shared" si="230"/>
        <v>CIL</v>
      </c>
      <c r="G7470" t="s">
        <v>8610</v>
      </c>
      <c r="H7470" s="62">
        <v>97533434000199</v>
      </c>
      <c r="I7470" t="s">
        <v>869</v>
      </c>
      <c r="J7470">
        <v>1</v>
      </c>
      <c r="K7470">
        <v>196.35</v>
      </c>
    </row>
    <row r="7471" spans="1:11" x14ac:dyDescent="0.25">
      <c r="A7471" t="s">
        <v>6041</v>
      </c>
      <c r="B7471" t="str">
        <f>C7471&amp;"-"&amp;COUNTIF(C$2:C7471,C7471)</f>
        <v>4342-4</v>
      </c>
      <c r="C7471">
        <v>4342</v>
      </c>
      <c r="D7471" s="57">
        <v>45429</v>
      </c>
      <c r="E7471" s="84" t="str">
        <f>F7471&amp;"-"&amp;COUNTIF($F$2:F7471,F7471)</f>
        <v>CIL-427</v>
      </c>
      <c r="F7471" s="84" t="str">
        <f t="shared" si="230"/>
        <v>CIL</v>
      </c>
      <c r="G7471" t="s">
        <v>8610</v>
      </c>
      <c r="H7471" s="62">
        <v>97533434000199</v>
      </c>
      <c r="I7471" t="s">
        <v>869</v>
      </c>
      <c r="J7471">
        <v>5</v>
      </c>
      <c r="K7471">
        <v>888.25</v>
      </c>
    </row>
    <row r="7472" spans="1:11" x14ac:dyDescent="0.25">
      <c r="A7472" t="s">
        <v>6041</v>
      </c>
      <c r="B7472" t="str">
        <f>C7472&amp;"-"&amp;COUNTIF(C$2:C7472,C7472)</f>
        <v>4342-5</v>
      </c>
      <c r="C7472">
        <v>4342</v>
      </c>
      <c r="D7472" s="57">
        <v>45429</v>
      </c>
      <c r="E7472" s="84" t="str">
        <f>F7472&amp;"-"&amp;COUNTIF($F$2:F7472,F7472)</f>
        <v>CIL-428</v>
      </c>
      <c r="F7472" s="84" t="str">
        <f t="shared" si="230"/>
        <v>CIL</v>
      </c>
      <c r="G7472" t="s">
        <v>8610</v>
      </c>
      <c r="H7472" s="62">
        <v>97533434000199</v>
      </c>
      <c r="I7472" t="s">
        <v>869</v>
      </c>
      <c r="J7472">
        <v>25</v>
      </c>
      <c r="K7472">
        <v>6334.63</v>
      </c>
    </row>
    <row r="7473" spans="1:11" x14ac:dyDescent="0.25">
      <c r="A7473" t="s">
        <v>5993</v>
      </c>
      <c r="B7473" t="str">
        <f>C7473&amp;"-"&amp;COUNTIF(C$2:C7473,C7473)</f>
        <v>4342-6</v>
      </c>
      <c r="C7473">
        <v>4342</v>
      </c>
      <c r="D7473" s="57">
        <v>45429</v>
      </c>
      <c r="E7473" s="84" t="str">
        <f>F7473&amp;"-"&amp;COUNTIF($F$2:F7473,F7473)</f>
        <v>CIL-429</v>
      </c>
      <c r="F7473" s="84" t="str">
        <f t="shared" si="230"/>
        <v>CIL</v>
      </c>
      <c r="G7473" t="s">
        <v>8610</v>
      </c>
      <c r="H7473" s="62">
        <v>97533434000199</v>
      </c>
      <c r="I7473" t="s">
        <v>869</v>
      </c>
      <c r="J7473">
        <v>25</v>
      </c>
      <c r="K7473">
        <v>8204.64</v>
      </c>
    </row>
    <row r="7474" spans="1:11" x14ac:dyDescent="0.25">
      <c r="A7474" t="s">
        <v>5993</v>
      </c>
      <c r="B7474" t="str">
        <f>C7474&amp;"-"&amp;COUNTIF(C$2:C7474,C7474)</f>
        <v>4342-7</v>
      </c>
      <c r="C7474">
        <v>4342</v>
      </c>
      <c r="D7474" s="57">
        <v>45429</v>
      </c>
      <c r="E7474" s="84" t="str">
        <f>F7474&amp;"-"&amp;COUNTIF($F$2:F7474,F7474)</f>
        <v>CIL-430</v>
      </c>
      <c r="F7474" s="84" t="str">
        <f t="shared" si="230"/>
        <v>CIL</v>
      </c>
      <c r="G7474" t="s">
        <v>8610</v>
      </c>
      <c r="H7474" s="62">
        <v>97533434000199</v>
      </c>
      <c r="I7474" t="s">
        <v>869</v>
      </c>
      <c r="J7474">
        <v>80</v>
      </c>
      <c r="K7474">
        <v>14204.78</v>
      </c>
    </row>
    <row r="7475" spans="1:11" x14ac:dyDescent="0.25">
      <c r="A7475" t="s">
        <v>5993</v>
      </c>
      <c r="B7475" t="str">
        <f>C7475&amp;"-"&amp;COUNTIF(C$2:C7475,C7475)</f>
        <v>4342-8</v>
      </c>
      <c r="C7475">
        <v>4342</v>
      </c>
      <c r="D7475" s="57">
        <v>45429</v>
      </c>
      <c r="E7475" s="84" t="str">
        <f>F7475&amp;"-"&amp;COUNTIF($F$2:F7475,F7475)</f>
        <v>CIL-431</v>
      </c>
      <c r="F7475" s="84" t="str">
        <f t="shared" si="230"/>
        <v>CIL</v>
      </c>
      <c r="G7475" t="s">
        <v>8610</v>
      </c>
      <c r="H7475" s="62">
        <v>97533434000199</v>
      </c>
      <c r="I7475" t="s">
        <v>869</v>
      </c>
      <c r="J7475">
        <v>3</v>
      </c>
      <c r="K7475">
        <v>532.67999999999995</v>
      </c>
    </row>
    <row r="7476" spans="1:11" x14ac:dyDescent="0.25">
      <c r="A7476" t="s">
        <v>6004</v>
      </c>
      <c r="B7476" t="str">
        <f>C7476&amp;"-"&amp;COUNTIF(C$2:C7476,C7476)</f>
        <v>4342-9</v>
      </c>
      <c r="C7476">
        <v>4342</v>
      </c>
      <c r="D7476" s="57">
        <v>45429</v>
      </c>
      <c r="E7476" s="84" t="str">
        <f>F7476&amp;"-"&amp;COUNTIF($F$2:F7476,F7476)</f>
        <v>CIL-432</v>
      </c>
      <c r="F7476" s="84" t="str">
        <f t="shared" si="230"/>
        <v>CIL</v>
      </c>
      <c r="G7476" t="s">
        <v>8610</v>
      </c>
      <c r="H7476" s="62">
        <v>97533434000199</v>
      </c>
      <c r="I7476" t="s">
        <v>869</v>
      </c>
      <c r="J7476">
        <v>2</v>
      </c>
      <c r="K7476">
        <v>186.81</v>
      </c>
    </row>
    <row r="7477" spans="1:11" x14ac:dyDescent="0.25">
      <c r="A7477" t="s">
        <v>6060</v>
      </c>
      <c r="B7477" t="str">
        <f>C7477&amp;"-"&amp;COUNTIF(C$2:C7477,C7477)</f>
        <v>43837-1</v>
      </c>
      <c r="C7477">
        <v>43837</v>
      </c>
      <c r="D7477" s="57">
        <v>45429</v>
      </c>
      <c r="E7477" s="84" t="str">
        <f>F7477&amp;"-"&amp;COUNTIF($F$2:F7477,F7477)</f>
        <v>R-167</v>
      </c>
      <c r="F7477" s="84" t="str">
        <f t="shared" si="230"/>
        <v>R</v>
      </c>
      <c r="G7477" t="s">
        <v>8604</v>
      </c>
      <c r="H7477" s="62">
        <v>62821723000109</v>
      </c>
      <c r="I7477" t="s">
        <v>869</v>
      </c>
      <c r="J7477">
        <v>10</v>
      </c>
      <c r="K7477">
        <v>216.31</v>
      </c>
    </row>
    <row r="7478" spans="1:11" x14ac:dyDescent="0.25">
      <c r="A7478" t="s">
        <v>6026</v>
      </c>
      <c r="B7478" t="str">
        <f>C7478&amp;"-"&amp;COUNTIF(C$2:C7478,C7478)</f>
        <v>43837-2</v>
      </c>
      <c r="C7478">
        <v>43837</v>
      </c>
      <c r="D7478" s="57">
        <v>45429</v>
      </c>
      <c r="E7478" s="84" t="str">
        <f>F7478&amp;"-"&amp;COUNTIF($F$2:F7478,F7478)</f>
        <v>R-168</v>
      </c>
      <c r="F7478" s="84" t="str">
        <f t="shared" si="230"/>
        <v>R</v>
      </c>
      <c r="G7478" t="s">
        <v>8604</v>
      </c>
      <c r="H7478" s="62">
        <v>62821723000109</v>
      </c>
      <c r="I7478" t="s">
        <v>869</v>
      </c>
      <c r="J7478">
        <v>85</v>
      </c>
      <c r="K7478">
        <v>7294.35</v>
      </c>
    </row>
    <row r="7479" spans="1:11" x14ac:dyDescent="0.25">
      <c r="A7479" t="s">
        <v>6030</v>
      </c>
      <c r="B7479" t="str">
        <f>C7479&amp;"-"&amp;COUNTIF(C$2:C7479,C7479)</f>
        <v>43837-3</v>
      </c>
      <c r="C7479">
        <v>43837</v>
      </c>
      <c r="D7479" s="57">
        <v>45429</v>
      </c>
      <c r="E7479" s="84" t="str">
        <f>F7479&amp;"-"&amp;COUNTIF($F$2:F7479,F7479)</f>
        <v>R-169</v>
      </c>
      <c r="F7479" s="84" t="str">
        <f t="shared" si="230"/>
        <v>R</v>
      </c>
      <c r="G7479" t="s">
        <v>8604</v>
      </c>
      <c r="H7479" s="62">
        <v>62821723000109</v>
      </c>
      <c r="I7479" t="s">
        <v>869</v>
      </c>
      <c r="J7479">
        <v>60</v>
      </c>
      <c r="K7479">
        <v>549.41</v>
      </c>
    </row>
    <row r="7480" spans="1:11" x14ac:dyDescent="0.25">
      <c r="A7480" t="s">
        <v>6030</v>
      </c>
      <c r="B7480" t="str">
        <f>C7480&amp;"-"&amp;COUNTIF(C$2:C7480,C7480)</f>
        <v>43837-4</v>
      </c>
      <c r="C7480">
        <v>43837</v>
      </c>
      <c r="D7480" s="57">
        <v>45429</v>
      </c>
      <c r="E7480" s="84" t="str">
        <f>F7480&amp;"-"&amp;COUNTIF($F$2:F7480,F7480)</f>
        <v>R-170</v>
      </c>
      <c r="F7480" s="84" t="str">
        <f t="shared" si="230"/>
        <v>R</v>
      </c>
      <c r="G7480" t="s">
        <v>8604</v>
      </c>
      <c r="H7480" s="62">
        <v>62821723000109</v>
      </c>
      <c r="I7480" t="s">
        <v>869</v>
      </c>
      <c r="J7480">
        <v>386</v>
      </c>
      <c r="K7480">
        <v>1722.33</v>
      </c>
    </row>
    <row r="7481" spans="1:11" x14ac:dyDescent="0.25">
      <c r="A7481" t="s">
        <v>6030</v>
      </c>
      <c r="B7481" t="str">
        <f>C7481&amp;"-"&amp;COUNTIF(C$2:C7481,C7481)</f>
        <v>43837-5</v>
      </c>
      <c r="C7481">
        <v>43837</v>
      </c>
      <c r="D7481" s="57">
        <v>45429</v>
      </c>
      <c r="E7481" s="84" t="str">
        <f>F7481&amp;"-"&amp;COUNTIF($F$2:F7481,F7481)</f>
        <v>R-171</v>
      </c>
      <c r="F7481" s="84" t="str">
        <f t="shared" si="230"/>
        <v>R</v>
      </c>
      <c r="G7481" t="s">
        <v>8604</v>
      </c>
      <c r="H7481" s="62">
        <v>62821723000109</v>
      </c>
      <c r="I7481" t="s">
        <v>869</v>
      </c>
      <c r="J7481">
        <v>120</v>
      </c>
      <c r="K7481">
        <v>1453.84</v>
      </c>
    </row>
    <row r="7482" spans="1:11" x14ac:dyDescent="0.25">
      <c r="A7482" t="s">
        <v>6030</v>
      </c>
      <c r="B7482" t="str">
        <f>C7482&amp;"-"&amp;COUNTIF(C$2:C7482,C7482)</f>
        <v>43837-6</v>
      </c>
      <c r="C7482">
        <v>43837</v>
      </c>
      <c r="D7482" s="57">
        <v>45429</v>
      </c>
      <c r="E7482" s="84" t="str">
        <f>F7482&amp;"-"&amp;COUNTIF($F$2:F7482,F7482)</f>
        <v>R-172</v>
      </c>
      <c r="F7482" s="84" t="str">
        <f t="shared" si="230"/>
        <v>R</v>
      </c>
      <c r="G7482" t="s">
        <v>8604</v>
      </c>
      <c r="H7482" s="62">
        <v>62821723000109</v>
      </c>
      <c r="I7482" t="s">
        <v>869</v>
      </c>
      <c r="J7482">
        <v>1700</v>
      </c>
      <c r="K7482">
        <v>16308.61</v>
      </c>
    </row>
    <row r="7483" spans="1:11" x14ac:dyDescent="0.25">
      <c r="A7483" t="s">
        <v>6030</v>
      </c>
      <c r="B7483" t="str">
        <f>C7483&amp;"-"&amp;COUNTIF(C$2:C7483,C7483)</f>
        <v>43837-7</v>
      </c>
      <c r="C7483">
        <v>43837</v>
      </c>
      <c r="D7483" s="57">
        <v>45429</v>
      </c>
      <c r="E7483" s="84" t="str">
        <f>F7483&amp;"-"&amp;COUNTIF($F$2:F7483,F7483)</f>
        <v>R-173</v>
      </c>
      <c r="F7483" s="84" t="str">
        <f t="shared" si="230"/>
        <v>R</v>
      </c>
      <c r="G7483" t="s">
        <v>8604</v>
      </c>
      <c r="H7483" s="62">
        <v>62821723000109</v>
      </c>
      <c r="I7483" t="s">
        <v>869</v>
      </c>
      <c r="J7483">
        <v>16</v>
      </c>
      <c r="K7483">
        <v>887.74</v>
      </c>
    </row>
    <row r="7484" spans="1:11" x14ac:dyDescent="0.25">
      <c r="A7484" t="s">
        <v>6030</v>
      </c>
      <c r="B7484" t="str">
        <f>C7484&amp;"-"&amp;COUNTIF(C$2:C7484,C7484)</f>
        <v>43837-8</v>
      </c>
      <c r="C7484">
        <v>43837</v>
      </c>
      <c r="D7484" s="57">
        <v>45429</v>
      </c>
      <c r="E7484" s="84" t="str">
        <f>F7484&amp;"-"&amp;COUNTIF($F$2:F7484,F7484)</f>
        <v>R-174</v>
      </c>
      <c r="F7484" s="84" t="str">
        <f t="shared" si="230"/>
        <v>R</v>
      </c>
      <c r="G7484" t="s">
        <v>8604</v>
      </c>
      <c r="H7484" s="62">
        <v>62821723000109</v>
      </c>
      <c r="I7484" t="s">
        <v>869</v>
      </c>
      <c r="J7484">
        <v>290</v>
      </c>
      <c r="K7484">
        <v>7398.19</v>
      </c>
    </row>
    <row r="7485" spans="1:11" x14ac:dyDescent="0.25">
      <c r="A7485" t="s">
        <v>6006</v>
      </c>
      <c r="B7485" t="str">
        <f>C7485&amp;"-"&amp;COUNTIF(C$2:C7485,C7485)</f>
        <v>233105-1</v>
      </c>
      <c r="C7485">
        <v>233105</v>
      </c>
      <c r="D7485" s="57">
        <v>45429</v>
      </c>
      <c r="E7485" s="84" t="str">
        <f>F7485&amp;"-"&amp;COUNTIF($F$2:F7485,F7485)</f>
        <v>TEADIT-831</v>
      </c>
      <c r="F7485" s="84" t="str">
        <f t="shared" si="230"/>
        <v>TEADIT</v>
      </c>
      <c r="G7485" t="s">
        <v>8594</v>
      </c>
      <c r="H7485" s="62">
        <v>62948658000187</v>
      </c>
      <c r="I7485" t="s">
        <v>869</v>
      </c>
      <c r="J7485">
        <v>9</v>
      </c>
      <c r="K7485">
        <v>386.55</v>
      </c>
    </row>
    <row r="7486" spans="1:11" x14ac:dyDescent="0.25">
      <c r="A7486" t="s">
        <v>6006</v>
      </c>
      <c r="B7486" t="str">
        <f>C7486&amp;"-"&amp;COUNTIF(C$2:C7486,C7486)</f>
        <v>233105-2</v>
      </c>
      <c r="C7486">
        <v>233105</v>
      </c>
      <c r="D7486" s="57">
        <v>45429</v>
      </c>
      <c r="E7486" s="84" t="str">
        <f>F7486&amp;"-"&amp;COUNTIF($F$2:F7486,F7486)</f>
        <v>TEADIT-832</v>
      </c>
      <c r="F7486" s="84" t="str">
        <f t="shared" si="230"/>
        <v>TEADIT</v>
      </c>
      <c r="G7486" t="s">
        <v>8594</v>
      </c>
      <c r="H7486" s="62">
        <v>62948658000187</v>
      </c>
      <c r="I7486" t="s">
        <v>869</v>
      </c>
      <c r="J7486">
        <v>3</v>
      </c>
      <c r="K7486">
        <v>396.24</v>
      </c>
    </row>
    <row r="7487" spans="1:11" x14ac:dyDescent="0.25">
      <c r="A7487" t="s">
        <v>6006</v>
      </c>
      <c r="B7487" t="str">
        <f>C7487&amp;"-"&amp;COUNTIF(C$2:C7487,C7487)</f>
        <v>233105-3</v>
      </c>
      <c r="C7487">
        <v>233105</v>
      </c>
      <c r="D7487" s="57">
        <v>45429</v>
      </c>
      <c r="E7487" s="84" t="str">
        <f>F7487&amp;"-"&amp;COUNTIF($F$2:F7487,F7487)</f>
        <v>TEADIT-833</v>
      </c>
      <c r="F7487" s="84" t="str">
        <f t="shared" si="230"/>
        <v>TEADIT</v>
      </c>
      <c r="G7487" t="s">
        <v>8594</v>
      </c>
      <c r="H7487" s="62">
        <v>62948658000187</v>
      </c>
      <c r="I7487" t="s">
        <v>869</v>
      </c>
      <c r="J7487">
        <v>7</v>
      </c>
      <c r="K7487">
        <v>87.92</v>
      </c>
    </row>
    <row r="7488" spans="1:11" x14ac:dyDescent="0.25">
      <c r="A7488" t="s">
        <v>6005</v>
      </c>
      <c r="B7488" t="str">
        <f>C7488&amp;"-"&amp;COUNTIF(C$2:C7488,C7488)</f>
        <v>233105-4</v>
      </c>
      <c r="C7488">
        <v>233105</v>
      </c>
      <c r="D7488" s="57">
        <v>45429</v>
      </c>
      <c r="E7488" s="84" t="str">
        <f>F7488&amp;"-"&amp;COUNTIF($F$2:F7488,F7488)</f>
        <v>TEADIT-834</v>
      </c>
      <c r="F7488" s="84" t="str">
        <f t="shared" si="230"/>
        <v>TEADIT</v>
      </c>
      <c r="G7488" t="s">
        <v>8594</v>
      </c>
      <c r="H7488" s="62">
        <v>62948658000187</v>
      </c>
      <c r="I7488" t="s">
        <v>869</v>
      </c>
      <c r="J7488">
        <v>9</v>
      </c>
      <c r="K7488">
        <v>232.11</v>
      </c>
    </row>
    <row r="7489" spans="1:11" x14ac:dyDescent="0.25">
      <c r="A7489" t="s">
        <v>6008</v>
      </c>
      <c r="B7489" t="str">
        <f>C7489&amp;"-"&amp;COUNTIF(C$2:C7489,C7489)</f>
        <v>233105-5</v>
      </c>
      <c r="C7489">
        <v>233105</v>
      </c>
      <c r="D7489" s="57">
        <v>45429</v>
      </c>
      <c r="E7489" s="84" t="str">
        <f>F7489&amp;"-"&amp;COUNTIF($F$2:F7489,F7489)</f>
        <v>TEADIT-835</v>
      </c>
      <c r="F7489" s="84" t="str">
        <f t="shared" si="230"/>
        <v>TEADIT</v>
      </c>
      <c r="G7489" t="s">
        <v>8594</v>
      </c>
      <c r="H7489" s="62">
        <v>62948658000187</v>
      </c>
      <c r="I7489" t="s">
        <v>869</v>
      </c>
      <c r="J7489">
        <v>1</v>
      </c>
      <c r="K7489">
        <v>250.89</v>
      </c>
    </row>
    <row r="7490" spans="1:11" x14ac:dyDescent="0.25">
      <c r="A7490" t="s">
        <v>6006</v>
      </c>
      <c r="B7490" t="str">
        <f>C7490&amp;"-"&amp;COUNTIF(C$2:C7490,C7490)</f>
        <v>233106-1</v>
      </c>
      <c r="C7490">
        <v>233106</v>
      </c>
      <c r="D7490" s="57">
        <v>45429</v>
      </c>
      <c r="E7490" s="84" t="str">
        <f>F7490&amp;"-"&amp;COUNTIF($F$2:F7490,F7490)</f>
        <v>TEADIT-836</v>
      </c>
      <c r="F7490" s="84" t="str">
        <f t="shared" si="230"/>
        <v>TEADIT</v>
      </c>
      <c r="G7490" t="s">
        <v>8594</v>
      </c>
      <c r="H7490" s="62">
        <v>62948658000187</v>
      </c>
      <c r="I7490" t="s">
        <v>869</v>
      </c>
      <c r="J7490">
        <v>1</v>
      </c>
      <c r="K7490">
        <v>105.18</v>
      </c>
    </row>
    <row r="7491" spans="1:11" x14ac:dyDescent="0.25">
      <c r="A7491" t="s">
        <v>6006</v>
      </c>
      <c r="B7491" t="str">
        <f>C7491&amp;"-"&amp;COUNTIF(C$2:C7491,C7491)</f>
        <v>233106-2</v>
      </c>
      <c r="C7491">
        <v>233106</v>
      </c>
      <c r="D7491" s="57">
        <v>45429</v>
      </c>
      <c r="E7491" s="84" t="str">
        <f>F7491&amp;"-"&amp;COUNTIF($F$2:F7491,F7491)</f>
        <v>TEADIT-837</v>
      </c>
      <c r="F7491" s="84" t="str">
        <f t="shared" ref="F7491:F7554" si="231">LEFT(G7491,SEARCH(" ",G7491)-1)</f>
        <v>TEADIT</v>
      </c>
      <c r="G7491" t="s">
        <v>8594</v>
      </c>
      <c r="H7491" s="62">
        <v>62948658000187</v>
      </c>
      <c r="I7491" t="s">
        <v>869</v>
      </c>
      <c r="J7491">
        <v>15</v>
      </c>
      <c r="K7491">
        <v>644.25</v>
      </c>
    </row>
    <row r="7492" spans="1:11" x14ac:dyDescent="0.25">
      <c r="A7492" t="s">
        <v>6008</v>
      </c>
      <c r="B7492" t="str">
        <f>C7492&amp;"-"&amp;COUNTIF(C$2:C7492,C7492)</f>
        <v>233106-3</v>
      </c>
      <c r="C7492">
        <v>233106</v>
      </c>
      <c r="D7492" s="57">
        <v>45429</v>
      </c>
      <c r="E7492" s="84" t="str">
        <f>F7492&amp;"-"&amp;COUNTIF($F$2:F7492,F7492)</f>
        <v>TEADIT-838</v>
      </c>
      <c r="F7492" s="84" t="str">
        <f t="shared" si="231"/>
        <v>TEADIT</v>
      </c>
      <c r="G7492" t="s">
        <v>8594</v>
      </c>
      <c r="H7492" s="62">
        <v>62948658000187</v>
      </c>
      <c r="I7492" t="s">
        <v>869</v>
      </c>
      <c r="J7492">
        <v>1</v>
      </c>
      <c r="K7492">
        <v>29.23</v>
      </c>
    </row>
    <row r="7493" spans="1:11" x14ac:dyDescent="0.25">
      <c r="A7493" t="s">
        <v>6032</v>
      </c>
      <c r="B7493" t="str">
        <f>C7493&amp;"-"&amp;COUNTIF(C$2:C7493,C7493)</f>
        <v>892-1</v>
      </c>
      <c r="C7493">
        <v>892</v>
      </c>
      <c r="D7493" s="57">
        <v>45429</v>
      </c>
      <c r="E7493" s="84" t="str">
        <f>F7493&amp;"-"&amp;COUNTIF($F$2:F7493,F7493)</f>
        <v>UNICABOS-10</v>
      </c>
      <c r="F7493" s="84" t="str">
        <f t="shared" si="231"/>
        <v>UNICABOS</v>
      </c>
      <c r="G7493" t="s">
        <v>8635</v>
      </c>
      <c r="H7493" s="62">
        <v>39875101000141</v>
      </c>
      <c r="I7493" t="s">
        <v>5984</v>
      </c>
      <c r="J7493">
        <v>200</v>
      </c>
      <c r="K7493">
        <v>2910</v>
      </c>
    </row>
    <row r="7494" spans="1:11" x14ac:dyDescent="0.25">
      <c r="A7494" t="s">
        <v>5992</v>
      </c>
      <c r="B7494" t="str">
        <f>C7494&amp;"-"&amp;COUNTIF(C$2:C7494,C7494)</f>
        <v>256319-1</v>
      </c>
      <c r="C7494">
        <v>256319</v>
      </c>
      <c r="D7494" s="57">
        <v>45432</v>
      </c>
      <c r="E7494" s="84" t="str">
        <f>F7494&amp;"-"&amp;COUNTIF($F$2:F7494,F7494)</f>
        <v>ACO-28</v>
      </c>
      <c r="F7494" s="84" t="str">
        <f t="shared" si="231"/>
        <v>ACO</v>
      </c>
      <c r="G7494" t="s">
        <v>8591</v>
      </c>
      <c r="H7494" s="62">
        <v>33150053000733</v>
      </c>
      <c r="I7494" t="s">
        <v>5984</v>
      </c>
      <c r="J7494">
        <v>6</v>
      </c>
      <c r="K7494">
        <v>8311.68</v>
      </c>
    </row>
    <row r="7495" spans="1:11" x14ac:dyDescent="0.25">
      <c r="A7495" t="s">
        <v>5992</v>
      </c>
      <c r="B7495" t="str">
        <f>C7495&amp;"-"&amp;COUNTIF(C$2:C7495,C7495)</f>
        <v>256319-2</v>
      </c>
      <c r="C7495">
        <v>256319</v>
      </c>
      <c r="D7495" s="57">
        <v>45432</v>
      </c>
      <c r="E7495" s="84" t="str">
        <f>F7495&amp;"-"&amp;COUNTIF($F$2:F7495,F7495)</f>
        <v>ACO-29</v>
      </c>
      <c r="F7495" s="84" t="str">
        <f t="shared" si="231"/>
        <v>ACO</v>
      </c>
      <c r="G7495" t="s">
        <v>8591</v>
      </c>
      <c r="H7495" s="62">
        <v>33150053000733</v>
      </c>
      <c r="I7495" t="s">
        <v>5984</v>
      </c>
      <c r="J7495">
        <v>6</v>
      </c>
      <c r="K7495">
        <v>3450.72</v>
      </c>
    </row>
    <row r="7496" spans="1:11" x14ac:dyDescent="0.25">
      <c r="A7496" t="s">
        <v>5992</v>
      </c>
      <c r="B7496" t="str">
        <f>C7496&amp;"-"&amp;COUNTIF(C$2:C7496,C7496)</f>
        <v>256319-3</v>
      </c>
      <c r="C7496">
        <v>256319</v>
      </c>
      <c r="D7496" s="57">
        <v>45432</v>
      </c>
      <c r="E7496" s="84" t="str">
        <f>F7496&amp;"-"&amp;COUNTIF($F$2:F7496,F7496)</f>
        <v>ACO-30</v>
      </c>
      <c r="F7496" s="84" t="str">
        <f t="shared" si="231"/>
        <v>ACO</v>
      </c>
      <c r="G7496" t="s">
        <v>8591</v>
      </c>
      <c r="H7496" s="62">
        <v>33150053000733</v>
      </c>
      <c r="I7496" t="s">
        <v>5984</v>
      </c>
      <c r="J7496">
        <v>6</v>
      </c>
      <c r="K7496">
        <v>4806.0600000000004</v>
      </c>
    </row>
    <row r="7497" spans="1:11" x14ac:dyDescent="0.25">
      <c r="A7497" t="s">
        <v>5992</v>
      </c>
      <c r="B7497" t="str">
        <f>C7497&amp;"-"&amp;COUNTIF(C$2:C7497,C7497)</f>
        <v>256319-4</v>
      </c>
      <c r="C7497">
        <v>256319</v>
      </c>
      <c r="D7497" s="57">
        <v>45432</v>
      </c>
      <c r="E7497" s="84" t="str">
        <f>F7497&amp;"-"&amp;COUNTIF($F$2:F7497,F7497)</f>
        <v>ACO-31</v>
      </c>
      <c r="F7497" s="84" t="str">
        <f t="shared" si="231"/>
        <v>ACO</v>
      </c>
      <c r="G7497" t="s">
        <v>8591</v>
      </c>
      <c r="H7497" s="62">
        <v>33150053000733</v>
      </c>
      <c r="I7497" t="s">
        <v>5984</v>
      </c>
      <c r="J7497">
        <v>6</v>
      </c>
      <c r="K7497">
        <v>11613.84</v>
      </c>
    </row>
    <row r="7498" spans="1:11" x14ac:dyDescent="0.25">
      <c r="A7498" t="s">
        <v>5992</v>
      </c>
      <c r="B7498" t="str">
        <f>C7498&amp;"-"&amp;COUNTIF(C$2:C7498,C7498)</f>
        <v>256319-5</v>
      </c>
      <c r="C7498">
        <v>256319</v>
      </c>
      <c r="D7498" s="57">
        <v>45432</v>
      </c>
      <c r="E7498" s="84" t="str">
        <f>F7498&amp;"-"&amp;COUNTIF($F$2:F7498,F7498)</f>
        <v>ACO-32</v>
      </c>
      <c r="F7498" s="84" t="str">
        <f t="shared" si="231"/>
        <v>ACO</v>
      </c>
      <c r="G7498" t="s">
        <v>8591</v>
      </c>
      <c r="H7498" s="62">
        <v>33150053000733</v>
      </c>
      <c r="I7498" t="s">
        <v>5984</v>
      </c>
      <c r="J7498">
        <v>6</v>
      </c>
      <c r="K7498">
        <v>16992.3</v>
      </c>
    </row>
    <row r="7499" spans="1:11" x14ac:dyDescent="0.25">
      <c r="A7499" t="s">
        <v>5992</v>
      </c>
      <c r="B7499" t="str">
        <f>C7499&amp;"-"&amp;COUNTIF(C$2:C7499,C7499)</f>
        <v>256322-1</v>
      </c>
      <c r="C7499">
        <v>256322</v>
      </c>
      <c r="D7499" s="57">
        <v>45432</v>
      </c>
      <c r="E7499" s="84" t="str">
        <f>F7499&amp;"-"&amp;COUNTIF($F$2:F7499,F7499)</f>
        <v>ACO-33</v>
      </c>
      <c r="F7499" s="84" t="str">
        <f t="shared" si="231"/>
        <v>ACO</v>
      </c>
      <c r="G7499" t="s">
        <v>8591</v>
      </c>
      <c r="H7499" s="62">
        <v>33150053000733</v>
      </c>
      <c r="I7499" t="s">
        <v>5984</v>
      </c>
      <c r="J7499">
        <v>12</v>
      </c>
      <c r="K7499">
        <v>24090.48</v>
      </c>
    </row>
    <row r="7500" spans="1:11" x14ac:dyDescent="0.25">
      <c r="A7500" t="s">
        <v>5992</v>
      </c>
      <c r="B7500" t="str">
        <f>C7500&amp;"-"&amp;COUNTIF(C$2:C7500,C7500)</f>
        <v>256324-1</v>
      </c>
      <c r="C7500">
        <v>256324</v>
      </c>
      <c r="D7500" s="57">
        <v>45432</v>
      </c>
      <c r="E7500" s="84" t="str">
        <f>F7500&amp;"-"&amp;COUNTIF($F$2:F7500,F7500)</f>
        <v>ACO-34</v>
      </c>
      <c r="F7500" s="84" t="str">
        <f t="shared" si="231"/>
        <v>ACO</v>
      </c>
      <c r="G7500" t="s">
        <v>8591</v>
      </c>
      <c r="H7500" s="62">
        <v>33150053000733</v>
      </c>
      <c r="I7500" t="s">
        <v>5984</v>
      </c>
      <c r="J7500">
        <v>84</v>
      </c>
      <c r="K7500">
        <v>31094.28</v>
      </c>
    </row>
    <row r="7501" spans="1:11" x14ac:dyDescent="0.25">
      <c r="A7501" t="s">
        <v>6102</v>
      </c>
      <c r="B7501" t="str">
        <f>C7501&amp;"-"&amp;COUNTIF(C$2:C7501,C7501)</f>
        <v>256328-1</v>
      </c>
      <c r="C7501">
        <v>256328</v>
      </c>
      <c r="D7501" s="57">
        <v>45432</v>
      </c>
      <c r="E7501" s="84" t="str">
        <f>F7501&amp;"-"&amp;COUNTIF($F$2:F7501,F7501)</f>
        <v>ACO-35</v>
      </c>
      <c r="F7501" s="84" t="str">
        <f t="shared" si="231"/>
        <v>ACO</v>
      </c>
      <c r="G7501" t="s">
        <v>8591</v>
      </c>
      <c r="H7501" s="62">
        <v>33150053000733</v>
      </c>
      <c r="I7501" t="s">
        <v>5984</v>
      </c>
      <c r="J7501">
        <v>6</v>
      </c>
      <c r="K7501">
        <v>64080</v>
      </c>
    </row>
    <row r="7502" spans="1:11" x14ac:dyDescent="0.25">
      <c r="A7502" t="s">
        <v>6066</v>
      </c>
      <c r="B7502" t="str">
        <f>C7502&amp;"-"&amp;COUNTIF(C$2:C7502,C7502)</f>
        <v>262584-1</v>
      </c>
      <c r="C7502">
        <v>262584</v>
      </c>
      <c r="D7502" s="57">
        <v>45432</v>
      </c>
      <c r="E7502" s="84" t="str">
        <f>F7502&amp;"-"&amp;COUNTIF($F$2:F7502,F7502)</f>
        <v>FRONTEC-1</v>
      </c>
      <c r="F7502" s="84" t="str">
        <f t="shared" si="231"/>
        <v>FRONTEC</v>
      </c>
      <c r="G7502" t="s">
        <v>8647</v>
      </c>
      <c r="H7502" s="62">
        <v>72178353000197</v>
      </c>
      <c r="I7502" t="s">
        <v>5984</v>
      </c>
      <c r="J7502">
        <v>800</v>
      </c>
      <c r="K7502">
        <v>2466.08</v>
      </c>
    </row>
    <row r="7503" spans="1:11" x14ac:dyDescent="0.25">
      <c r="A7503" t="s">
        <v>5989</v>
      </c>
      <c r="B7503" t="str">
        <f>C7503&amp;"-"&amp;COUNTIF(C$2:C7503,C7503)</f>
        <v>37518-1</v>
      </c>
      <c r="C7503">
        <v>37518</v>
      </c>
      <c r="D7503" s="57">
        <v>45432</v>
      </c>
      <c r="E7503" s="84" t="str">
        <f>F7503&amp;"-"&amp;COUNTIF($F$2:F7503,F7503)</f>
        <v>WK-468</v>
      </c>
      <c r="F7503" s="84" t="str">
        <f t="shared" si="231"/>
        <v>WK</v>
      </c>
      <c r="G7503" t="s">
        <v>8586</v>
      </c>
      <c r="H7503" s="62">
        <v>97434047000103</v>
      </c>
      <c r="I7503" t="s">
        <v>5984</v>
      </c>
      <c r="J7503">
        <v>24</v>
      </c>
      <c r="K7503">
        <v>4896</v>
      </c>
    </row>
    <row r="7504" spans="1:11" x14ac:dyDescent="0.25">
      <c r="A7504" t="s">
        <v>5985</v>
      </c>
      <c r="B7504" t="str">
        <f>C7504&amp;"-"&amp;COUNTIF(C$2:C7504,C7504)</f>
        <v>37543-1</v>
      </c>
      <c r="C7504">
        <v>37543</v>
      </c>
      <c r="D7504" s="57">
        <v>45432</v>
      </c>
      <c r="E7504" s="84" t="str">
        <f>F7504&amp;"-"&amp;COUNTIF($F$2:F7504,F7504)</f>
        <v>WK-469</v>
      </c>
      <c r="F7504" s="84" t="str">
        <f t="shared" si="231"/>
        <v>WK</v>
      </c>
      <c r="G7504" t="s">
        <v>8586</v>
      </c>
      <c r="H7504" s="62">
        <v>97434047000103</v>
      </c>
      <c r="I7504" t="s">
        <v>5984</v>
      </c>
      <c r="J7504">
        <v>618</v>
      </c>
      <c r="K7504">
        <v>124316.88</v>
      </c>
    </row>
    <row r="7505" spans="1:11" x14ac:dyDescent="0.25">
      <c r="A7505" t="s">
        <v>6103</v>
      </c>
      <c r="B7505" t="str">
        <f>C7505&amp;"-"&amp;COUNTIF(C$2:C7505,C7505)</f>
        <v>67102-1</v>
      </c>
      <c r="C7505">
        <v>67102</v>
      </c>
      <c r="D7505" s="57">
        <v>45433</v>
      </c>
      <c r="E7505" s="84" t="str">
        <f>F7505&amp;"-"&amp;COUNTIF($F$2:F7505,F7505)</f>
        <v>ML-1</v>
      </c>
      <c r="F7505" s="84" t="str">
        <f t="shared" si="231"/>
        <v>ML</v>
      </c>
      <c r="G7505" t="s">
        <v>8648</v>
      </c>
      <c r="H7505" s="62">
        <v>85027837000187</v>
      </c>
      <c r="I7505" t="s">
        <v>869</v>
      </c>
      <c r="J7505">
        <v>3537</v>
      </c>
      <c r="K7505">
        <v>21222</v>
      </c>
    </row>
    <row r="7506" spans="1:11" x14ac:dyDescent="0.25">
      <c r="A7506" t="s">
        <v>5990</v>
      </c>
      <c r="B7506" t="str">
        <f>C7506&amp;"-"&amp;COUNTIF(C$2:C7506,C7506)</f>
        <v>37575-1</v>
      </c>
      <c r="C7506">
        <v>37575</v>
      </c>
      <c r="D7506" s="57">
        <v>45433</v>
      </c>
      <c r="E7506" s="84" t="str">
        <f>F7506&amp;"-"&amp;COUNTIF($F$2:F7506,F7506)</f>
        <v>WK-470</v>
      </c>
      <c r="F7506" s="84" t="str">
        <f t="shared" si="231"/>
        <v>WK</v>
      </c>
      <c r="G7506" t="s">
        <v>8586</v>
      </c>
      <c r="H7506" s="62">
        <v>97434047000103</v>
      </c>
      <c r="I7506" t="s">
        <v>5984</v>
      </c>
      <c r="J7506">
        <v>42</v>
      </c>
      <c r="K7506">
        <v>16525.740000000002</v>
      </c>
    </row>
    <row r="7507" spans="1:11" x14ac:dyDescent="0.25">
      <c r="A7507" t="s">
        <v>5987</v>
      </c>
      <c r="B7507" t="str">
        <f>C7507&amp;"-"&amp;COUNTIF(C$2:C7507,C7507)</f>
        <v>37575-2</v>
      </c>
      <c r="C7507">
        <v>37575</v>
      </c>
      <c r="D7507" s="57">
        <v>45433</v>
      </c>
      <c r="E7507" s="84" t="str">
        <f>F7507&amp;"-"&amp;COUNTIF($F$2:F7507,F7507)</f>
        <v>WK-471</v>
      </c>
      <c r="F7507" s="84" t="str">
        <f t="shared" si="231"/>
        <v>WK</v>
      </c>
      <c r="G7507" t="s">
        <v>8586</v>
      </c>
      <c r="H7507" s="62">
        <v>97434047000103</v>
      </c>
      <c r="I7507" t="s">
        <v>5984</v>
      </c>
      <c r="J7507">
        <v>96</v>
      </c>
      <c r="K7507">
        <v>61632</v>
      </c>
    </row>
    <row r="7508" spans="1:11" x14ac:dyDescent="0.25">
      <c r="A7508" t="s">
        <v>5983</v>
      </c>
      <c r="B7508" t="str">
        <f>C7508&amp;"-"&amp;COUNTIF(C$2:C7508,C7508)</f>
        <v>37575-3</v>
      </c>
      <c r="C7508">
        <v>37575</v>
      </c>
      <c r="D7508" s="57">
        <v>45433</v>
      </c>
      <c r="E7508" s="84" t="str">
        <f>F7508&amp;"-"&amp;COUNTIF($F$2:F7508,F7508)</f>
        <v>WK-472</v>
      </c>
      <c r="F7508" s="84" t="str">
        <f t="shared" si="231"/>
        <v>WK</v>
      </c>
      <c r="G7508" t="s">
        <v>8586</v>
      </c>
      <c r="H7508" s="62">
        <v>97434047000103</v>
      </c>
      <c r="I7508" t="s">
        <v>5984</v>
      </c>
      <c r="J7508">
        <v>198</v>
      </c>
      <c r="K7508">
        <v>19008</v>
      </c>
    </row>
    <row r="7509" spans="1:11" x14ac:dyDescent="0.25">
      <c r="A7509" t="s">
        <v>5990</v>
      </c>
      <c r="B7509" t="str">
        <f>C7509&amp;"-"&amp;COUNTIF(C$2:C7509,C7509)</f>
        <v>37581-1</v>
      </c>
      <c r="C7509">
        <v>37581</v>
      </c>
      <c r="D7509" s="57">
        <v>45433</v>
      </c>
      <c r="E7509" s="84" t="str">
        <f>F7509&amp;"-"&amp;COUNTIF($F$2:F7509,F7509)</f>
        <v>WK-473</v>
      </c>
      <c r="F7509" s="84" t="str">
        <f t="shared" si="231"/>
        <v>WK</v>
      </c>
      <c r="G7509" t="s">
        <v>8586</v>
      </c>
      <c r="H7509" s="62">
        <v>97434047000103</v>
      </c>
      <c r="I7509" t="s">
        <v>5984</v>
      </c>
      <c r="J7509">
        <v>42</v>
      </c>
      <c r="K7509">
        <v>16525.740000000002</v>
      </c>
    </row>
    <row r="7510" spans="1:11" x14ac:dyDescent="0.25">
      <c r="A7510" t="s">
        <v>5987</v>
      </c>
      <c r="B7510" t="str">
        <f>C7510&amp;"-"&amp;COUNTIF(C$2:C7510,C7510)</f>
        <v>37581-2</v>
      </c>
      <c r="C7510">
        <v>37581</v>
      </c>
      <c r="D7510" s="57">
        <v>45433</v>
      </c>
      <c r="E7510" s="84" t="str">
        <f>F7510&amp;"-"&amp;COUNTIF($F$2:F7510,F7510)</f>
        <v>WK-474</v>
      </c>
      <c r="F7510" s="84" t="str">
        <f t="shared" si="231"/>
        <v>WK</v>
      </c>
      <c r="G7510" t="s">
        <v>8586</v>
      </c>
      <c r="H7510" s="62">
        <v>97434047000103</v>
      </c>
      <c r="I7510" t="s">
        <v>5984</v>
      </c>
      <c r="J7510">
        <v>6</v>
      </c>
      <c r="K7510">
        <v>719.82</v>
      </c>
    </row>
    <row r="7511" spans="1:11" x14ac:dyDescent="0.25">
      <c r="A7511" t="s">
        <v>5977</v>
      </c>
      <c r="B7511" t="str">
        <f>C7511&amp;"-"&amp;COUNTIF(C$2:C7511,C7511)</f>
        <v>37602-1</v>
      </c>
      <c r="C7511">
        <v>37602</v>
      </c>
      <c r="D7511" s="57">
        <v>45433</v>
      </c>
      <c r="E7511" s="84" t="str">
        <f>F7511&amp;"-"&amp;COUNTIF($F$2:F7511,F7511)</f>
        <v>WK-475</v>
      </c>
      <c r="F7511" s="84" t="str">
        <f t="shared" si="231"/>
        <v>WK</v>
      </c>
      <c r="G7511" t="s">
        <v>8586</v>
      </c>
      <c r="H7511" s="62">
        <v>97434047000103</v>
      </c>
      <c r="I7511" t="s">
        <v>4726</v>
      </c>
      <c r="J7511">
        <v>6</v>
      </c>
      <c r="K7511">
        <v>5036.16</v>
      </c>
    </row>
    <row r="7512" spans="1:11" x14ac:dyDescent="0.25">
      <c r="A7512" t="s">
        <v>5979</v>
      </c>
      <c r="B7512" t="str">
        <f>C7512&amp;"-"&amp;COUNTIF(C$2:C7512,C7512)</f>
        <v>37602-2</v>
      </c>
      <c r="C7512">
        <v>37602</v>
      </c>
      <c r="D7512" s="57">
        <v>45433</v>
      </c>
      <c r="E7512" s="84" t="str">
        <f>F7512&amp;"-"&amp;COUNTIF($F$2:F7512,F7512)</f>
        <v>WK-476</v>
      </c>
      <c r="F7512" s="84" t="str">
        <f t="shared" si="231"/>
        <v>WK</v>
      </c>
      <c r="G7512" t="s">
        <v>8586</v>
      </c>
      <c r="H7512" s="62">
        <v>97434047000103</v>
      </c>
      <c r="I7512" t="s">
        <v>4726</v>
      </c>
      <c r="J7512">
        <v>4.5</v>
      </c>
      <c r="K7512">
        <v>2007</v>
      </c>
    </row>
    <row r="7513" spans="1:11" x14ac:dyDescent="0.25">
      <c r="A7513" t="s">
        <v>6031</v>
      </c>
      <c r="B7513" t="str">
        <f>C7513&amp;"-"&amp;COUNTIF(C$2:C7513,C7513)</f>
        <v>37602-3</v>
      </c>
      <c r="C7513">
        <v>37602</v>
      </c>
      <c r="D7513" s="57">
        <v>45433</v>
      </c>
      <c r="E7513" s="84" t="str">
        <f>F7513&amp;"-"&amp;COUNTIF($F$2:F7513,F7513)</f>
        <v>WK-477</v>
      </c>
      <c r="F7513" s="84" t="str">
        <f t="shared" si="231"/>
        <v>WK</v>
      </c>
      <c r="G7513" t="s">
        <v>8586</v>
      </c>
      <c r="H7513" s="62">
        <v>97434047000103</v>
      </c>
      <c r="I7513" t="s">
        <v>4726</v>
      </c>
      <c r="J7513">
        <v>7.5</v>
      </c>
      <c r="K7513">
        <v>3747.75</v>
      </c>
    </row>
    <row r="7514" spans="1:11" x14ac:dyDescent="0.25">
      <c r="A7514" t="s">
        <v>5978</v>
      </c>
      <c r="B7514" t="str">
        <f>C7514&amp;"-"&amp;COUNTIF(C$2:C7514,C7514)</f>
        <v>37603-1</v>
      </c>
      <c r="C7514">
        <v>37603</v>
      </c>
      <c r="D7514" s="57">
        <v>45433</v>
      </c>
      <c r="E7514" s="84" t="str">
        <f>F7514&amp;"-"&amp;COUNTIF($F$2:F7514,F7514)</f>
        <v>WK-478</v>
      </c>
      <c r="F7514" s="84" t="str">
        <f t="shared" si="231"/>
        <v>WK</v>
      </c>
      <c r="G7514" t="s">
        <v>8586</v>
      </c>
      <c r="H7514" s="62">
        <v>97434047000103</v>
      </c>
      <c r="I7514" t="s">
        <v>4726</v>
      </c>
      <c r="J7514">
        <v>7.32</v>
      </c>
      <c r="K7514">
        <v>3001.2</v>
      </c>
    </row>
    <row r="7515" spans="1:11" x14ac:dyDescent="0.25">
      <c r="A7515" t="s">
        <v>5977</v>
      </c>
      <c r="B7515" t="str">
        <f>C7515&amp;"-"&amp;COUNTIF(C$2:C7515,C7515)</f>
        <v>37603-2</v>
      </c>
      <c r="C7515">
        <v>37603</v>
      </c>
      <c r="D7515" s="57">
        <v>45433</v>
      </c>
      <c r="E7515" s="84" t="str">
        <f>F7515&amp;"-"&amp;COUNTIF($F$2:F7515,F7515)</f>
        <v>WK-479</v>
      </c>
      <c r="F7515" s="84" t="str">
        <f t="shared" si="231"/>
        <v>WK</v>
      </c>
      <c r="G7515" t="s">
        <v>8586</v>
      </c>
      <c r="H7515" s="62">
        <v>97434047000103</v>
      </c>
      <c r="I7515" t="s">
        <v>4726</v>
      </c>
      <c r="J7515">
        <v>1.2</v>
      </c>
      <c r="K7515">
        <v>1007.23</v>
      </c>
    </row>
    <row r="7516" spans="1:11" x14ac:dyDescent="0.25">
      <c r="A7516" t="s">
        <v>6031</v>
      </c>
      <c r="B7516" t="str">
        <f>C7516&amp;"-"&amp;COUNTIF(C$2:C7516,C7516)</f>
        <v>37603-3</v>
      </c>
      <c r="C7516">
        <v>37603</v>
      </c>
      <c r="D7516" s="57">
        <v>45433</v>
      </c>
      <c r="E7516" s="84" t="str">
        <f>F7516&amp;"-"&amp;COUNTIF($F$2:F7516,F7516)</f>
        <v>WK-480</v>
      </c>
      <c r="F7516" s="84" t="str">
        <f t="shared" si="231"/>
        <v>WK</v>
      </c>
      <c r="G7516" t="s">
        <v>8586</v>
      </c>
      <c r="H7516" s="62">
        <v>97434047000103</v>
      </c>
      <c r="I7516" t="s">
        <v>4726</v>
      </c>
      <c r="J7516">
        <v>7.32</v>
      </c>
      <c r="K7516">
        <v>5801.03</v>
      </c>
    </row>
    <row r="7517" spans="1:11" x14ac:dyDescent="0.25">
      <c r="A7517" t="s">
        <v>5979</v>
      </c>
      <c r="B7517" t="str">
        <f>C7517&amp;"-"&amp;COUNTIF(C$2:C7517,C7517)</f>
        <v>37603-4</v>
      </c>
      <c r="C7517">
        <v>37603</v>
      </c>
      <c r="D7517" s="57">
        <v>45433</v>
      </c>
      <c r="E7517" s="84" t="str">
        <f>F7517&amp;"-"&amp;COUNTIF($F$2:F7517,F7517)</f>
        <v>WK-481</v>
      </c>
      <c r="F7517" s="84" t="str">
        <f t="shared" si="231"/>
        <v>WK</v>
      </c>
      <c r="G7517" t="s">
        <v>8586</v>
      </c>
      <c r="H7517" s="62">
        <v>97434047000103</v>
      </c>
      <c r="I7517" t="s">
        <v>4726</v>
      </c>
      <c r="J7517">
        <v>3</v>
      </c>
      <c r="K7517">
        <v>1338</v>
      </c>
    </row>
    <row r="7518" spans="1:11" x14ac:dyDescent="0.25">
      <c r="A7518" t="s">
        <v>6032</v>
      </c>
      <c r="B7518" t="str">
        <f>C7518&amp;"-"&amp;COUNTIF(C$2:C7518,C7518)</f>
        <v>2757-1</v>
      </c>
      <c r="C7518">
        <v>2757</v>
      </c>
      <c r="D7518" s="57">
        <v>45433</v>
      </c>
      <c r="E7518" s="84" t="str">
        <f>F7518&amp;"-"&amp;COUNTIF($F$2:F7518,F7518)</f>
        <v>YOFC-7</v>
      </c>
      <c r="F7518" s="84" t="str">
        <f t="shared" si="231"/>
        <v>YOFC</v>
      </c>
      <c r="G7518" t="s">
        <v>8607</v>
      </c>
      <c r="H7518" s="62">
        <v>1209357000228</v>
      </c>
      <c r="I7518" t="s">
        <v>5984</v>
      </c>
      <c r="J7518">
        <v>5746</v>
      </c>
      <c r="K7518">
        <v>138248.76</v>
      </c>
    </row>
    <row r="7519" spans="1:11" x14ac:dyDescent="0.25">
      <c r="A7519" t="s">
        <v>6032</v>
      </c>
      <c r="B7519" t="str">
        <f>C7519&amp;"-"&amp;COUNTIF(C$2:C7519,C7519)</f>
        <v>2758-1</v>
      </c>
      <c r="C7519">
        <v>2758</v>
      </c>
      <c r="D7519" s="57">
        <v>45433</v>
      </c>
      <c r="E7519" s="84" t="str">
        <f>F7519&amp;"-"&amp;COUNTIF($F$2:F7519,F7519)</f>
        <v>YOFC-8</v>
      </c>
      <c r="F7519" s="84" t="str">
        <f t="shared" si="231"/>
        <v>YOFC</v>
      </c>
      <c r="G7519" t="s">
        <v>8607</v>
      </c>
      <c r="H7519" s="62">
        <v>1209357000228</v>
      </c>
      <c r="I7519" t="s">
        <v>5984</v>
      </c>
      <c r="J7519">
        <v>278</v>
      </c>
      <c r="K7519">
        <v>6252.22</v>
      </c>
    </row>
    <row r="7520" spans="1:11" x14ac:dyDescent="0.25">
      <c r="A7520" t="s">
        <v>6002</v>
      </c>
      <c r="B7520" t="str">
        <f>C7520&amp;"-"&amp;COUNTIF(C$2:C7520,C7520)</f>
        <v>552-1</v>
      </c>
      <c r="C7520">
        <v>552</v>
      </c>
      <c r="D7520" s="57">
        <v>45434</v>
      </c>
      <c r="E7520" s="84" t="str">
        <f>F7520&amp;"-"&amp;COUNTIF($F$2:F7520,F7520)</f>
        <v>ENIGMA-21</v>
      </c>
      <c r="F7520" s="84" t="str">
        <f t="shared" si="231"/>
        <v>ENIGMA</v>
      </c>
      <c r="G7520" t="s">
        <v>8595</v>
      </c>
      <c r="H7520" s="62">
        <v>10371253000125</v>
      </c>
      <c r="I7520" t="s">
        <v>30</v>
      </c>
      <c r="J7520">
        <v>5887.43</v>
      </c>
      <c r="K7520">
        <v>170146.73</v>
      </c>
    </row>
    <row r="7521" spans="1:11" x14ac:dyDescent="0.25">
      <c r="A7521" t="s">
        <v>5985</v>
      </c>
      <c r="B7521" t="str">
        <f>C7521&amp;"-"&amp;COUNTIF(C$2:C7521,C7521)</f>
        <v>37629-1</v>
      </c>
      <c r="C7521">
        <v>37629</v>
      </c>
      <c r="D7521" s="57">
        <v>45434</v>
      </c>
      <c r="E7521" s="84" t="str">
        <f>F7521&amp;"-"&amp;COUNTIF($F$2:F7521,F7521)</f>
        <v>WK-482</v>
      </c>
      <c r="F7521" s="84" t="str">
        <f t="shared" si="231"/>
        <v>WK</v>
      </c>
      <c r="G7521" t="s">
        <v>8586</v>
      </c>
      <c r="H7521" s="62">
        <v>97434047000103</v>
      </c>
      <c r="I7521" t="s">
        <v>5984</v>
      </c>
      <c r="J7521">
        <v>234</v>
      </c>
      <c r="K7521">
        <v>47071.44</v>
      </c>
    </row>
    <row r="7522" spans="1:11" x14ac:dyDescent="0.25">
      <c r="A7522" t="s">
        <v>5981</v>
      </c>
      <c r="B7522" t="str">
        <f>C7522&amp;"-"&amp;COUNTIF(C$2:C7522,C7522)</f>
        <v>37645-1</v>
      </c>
      <c r="C7522">
        <v>37645</v>
      </c>
      <c r="D7522" s="57">
        <v>45434</v>
      </c>
      <c r="E7522" s="84" t="str">
        <f>F7522&amp;"-"&amp;COUNTIF($F$2:F7522,F7522)</f>
        <v>WK-483</v>
      </c>
      <c r="F7522" s="84" t="str">
        <f t="shared" si="231"/>
        <v>WK</v>
      </c>
      <c r="G7522" t="s">
        <v>8586</v>
      </c>
      <c r="H7522" s="62">
        <v>97434047000103</v>
      </c>
      <c r="I7522" t="s">
        <v>4726</v>
      </c>
      <c r="J7522">
        <v>7.32</v>
      </c>
      <c r="K7522">
        <v>12370.8</v>
      </c>
    </row>
    <row r="7523" spans="1:11" x14ac:dyDescent="0.25">
      <c r="A7523" t="s">
        <v>5981</v>
      </c>
      <c r="B7523" t="str">
        <f>C7523&amp;"-"&amp;COUNTIF(C$2:C7523,C7523)</f>
        <v>37645-2</v>
      </c>
      <c r="C7523">
        <v>37645</v>
      </c>
      <c r="D7523" s="57">
        <v>45434</v>
      </c>
      <c r="E7523" s="84" t="str">
        <f>F7523&amp;"-"&amp;COUNTIF($F$2:F7523,F7523)</f>
        <v>WK-484</v>
      </c>
      <c r="F7523" s="84" t="str">
        <f t="shared" si="231"/>
        <v>WK</v>
      </c>
      <c r="G7523" t="s">
        <v>8586</v>
      </c>
      <c r="H7523" s="62">
        <v>97434047000103</v>
      </c>
      <c r="I7523" t="s">
        <v>4726</v>
      </c>
      <c r="J7523">
        <v>2</v>
      </c>
      <c r="K7523">
        <v>9120</v>
      </c>
    </row>
    <row r="7524" spans="1:11" x14ac:dyDescent="0.25">
      <c r="A7524" t="s">
        <v>5982</v>
      </c>
      <c r="B7524" t="str">
        <f>C7524&amp;"-"&amp;COUNTIF(C$2:C7524,C7524)</f>
        <v>37645-3</v>
      </c>
      <c r="C7524">
        <v>37645</v>
      </c>
      <c r="D7524" s="57">
        <v>45434</v>
      </c>
      <c r="E7524" s="84" t="str">
        <f>F7524&amp;"-"&amp;COUNTIF($F$2:F7524,F7524)</f>
        <v>WK-485</v>
      </c>
      <c r="F7524" s="84" t="str">
        <f t="shared" si="231"/>
        <v>WK</v>
      </c>
      <c r="G7524" t="s">
        <v>8586</v>
      </c>
      <c r="H7524" s="62">
        <v>97434047000103</v>
      </c>
      <c r="I7524" t="s">
        <v>4726</v>
      </c>
      <c r="J7524">
        <v>2</v>
      </c>
      <c r="K7524">
        <v>4161</v>
      </c>
    </row>
    <row r="7525" spans="1:11" x14ac:dyDescent="0.25">
      <c r="A7525" t="s">
        <v>5983</v>
      </c>
      <c r="B7525" t="str">
        <f>C7525&amp;"-"&amp;COUNTIF(C$2:C7525,C7525)</f>
        <v>37648-1</v>
      </c>
      <c r="C7525">
        <v>37648</v>
      </c>
      <c r="D7525" s="57">
        <v>45434</v>
      </c>
      <c r="E7525" s="84" t="str">
        <f>F7525&amp;"-"&amp;COUNTIF($F$2:F7525,F7525)</f>
        <v>WK-486</v>
      </c>
      <c r="F7525" s="84" t="str">
        <f t="shared" si="231"/>
        <v>WK</v>
      </c>
      <c r="G7525" t="s">
        <v>8586</v>
      </c>
      <c r="H7525" s="62">
        <v>97434047000103</v>
      </c>
      <c r="I7525" t="s">
        <v>5984</v>
      </c>
      <c r="J7525">
        <v>24</v>
      </c>
      <c r="K7525">
        <v>2790.48</v>
      </c>
    </row>
    <row r="7526" spans="1:11" x14ac:dyDescent="0.25">
      <c r="A7526" t="s">
        <v>5983</v>
      </c>
      <c r="B7526" t="str">
        <f>C7526&amp;"-"&amp;COUNTIF(C$2:C7526,C7526)</f>
        <v>37648-2</v>
      </c>
      <c r="C7526">
        <v>37648</v>
      </c>
      <c r="D7526" s="57">
        <v>45434</v>
      </c>
      <c r="E7526" s="84" t="str">
        <f>F7526&amp;"-"&amp;COUNTIF($F$2:F7526,F7526)</f>
        <v>WK-487</v>
      </c>
      <c r="F7526" s="84" t="str">
        <f t="shared" si="231"/>
        <v>WK</v>
      </c>
      <c r="G7526" t="s">
        <v>8586</v>
      </c>
      <c r="H7526" s="62">
        <v>97434047000103</v>
      </c>
      <c r="I7526" t="s">
        <v>5984</v>
      </c>
      <c r="J7526">
        <v>900</v>
      </c>
      <c r="K7526">
        <v>45180</v>
      </c>
    </row>
    <row r="7527" spans="1:11" x14ac:dyDescent="0.25">
      <c r="A7527" t="s">
        <v>5983</v>
      </c>
      <c r="B7527" t="str">
        <f>C7527&amp;"-"&amp;COUNTIF(C$2:C7527,C7527)</f>
        <v>37648-3</v>
      </c>
      <c r="C7527">
        <v>37648</v>
      </c>
      <c r="D7527" s="57">
        <v>45434</v>
      </c>
      <c r="E7527" s="84" t="str">
        <f>F7527&amp;"-"&amp;COUNTIF($F$2:F7527,F7527)</f>
        <v>WK-488</v>
      </c>
      <c r="F7527" s="84" t="str">
        <f t="shared" si="231"/>
        <v>WK</v>
      </c>
      <c r="G7527" t="s">
        <v>8586</v>
      </c>
      <c r="H7527" s="62">
        <v>97434047000103</v>
      </c>
      <c r="I7527" t="s">
        <v>5984</v>
      </c>
      <c r="J7527">
        <v>270</v>
      </c>
      <c r="K7527">
        <v>20965.5</v>
      </c>
    </row>
    <row r="7528" spans="1:11" x14ac:dyDescent="0.25">
      <c r="A7528" t="s">
        <v>5983</v>
      </c>
      <c r="B7528" t="str">
        <f>C7528&amp;"-"&amp;COUNTIF(C$2:C7528,C7528)</f>
        <v>37650-1</v>
      </c>
      <c r="C7528">
        <v>37650</v>
      </c>
      <c r="D7528" s="57">
        <v>45434</v>
      </c>
      <c r="E7528" s="84" t="str">
        <f>F7528&amp;"-"&amp;COUNTIF($F$2:F7528,F7528)</f>
        <v>WK-489</v>
      </c>
      <c r="F7528" s="84" t="str">
        <f t="shared" si="231"/>
        <v>WK</v>
      </c>
      <c r="G7528" t="s">
        <v>8586</v>
      </c>
      <c r="H7528" s="62">
        <v>97434047000103</v>
      </c>
      <c r="I7528" t="s">
        <v>5984</v>
      </c>
      <c r="J7528">
        <v>60</v>
      </c>
      <c r="K7528">
        <v>6976.2</v>
      </c>
    </row>
    <row r="7529" spans="1:11" x14ac:dyDescent="0.25">
      <c r="A7529" t="s">
        <v>5983</v>
      </c>
      <c r="B7529" t="str">
        <f>C7529&amp;"-"&amp;COUNTIF(C$2:C7529,C7529)</f>
        <v>37650-2</v>
      </c>
      <c r="C7529">
        <v>37650</v>
      </c>
      <c r="D7529" s="57">
        <v>45434</v>
      </c>
      <c r="E7529" s="84" t="str">
        <f>F7529&amp;"-"&amp;COUNTIF($F$2:F7529,F7529)</f>
        <v>WK-490</v>
      </c>
      <c r="F7529" s="84" t="str">
        <f t="shared" si="231"/>
        <v>WK</v>
      </c>
      <c r="G7529" t="s">
        <v>8586</v>
      </c>
      <c r="H7529" s="62">
        <v>97434047000103</v>
      </c>
      <c r="I7529" t="s">
        <v>5984</v>
      </c>
      <c r="J7529">
        <v>906</v>
      </c>
      <c r="K7529">
        <v>45481.2</v>
      </c>
    </row>
    <row r="7530" spans="1:11" x14ac:dyDescent="0.25">
      <c r="A7530" t="s">
        <v>5983</v>
      </c>
      <c r="B7530" t="str">
        <f>C7530&amp;"-"&amp;COUNTIF(C$2:C7530,C7530)</f>
        <v>37650-3</v>
      </c>
      <c r="C7530">
        <v>37650</v>
      </c>
      <c r="D7530" s="57">
        <v>45434</v>
      </c>
      <c r="E7530" s="84" t="str">
        <f>F7530&amp;"-"&amp;COUNTIF($F$2:F7530,F7530)</f>
        <v>WK-491</v>
      </c>
      <c r="F7530" s="84" t="str">
        <f t="shared" si="231"/>
        <v>WK</v>
      </c>
      <c r="G7530" t="s">
        <v>8586</v>
      </c>
      <c r="H7530" s="62">
        <v>97434047000103</v>
      </c>
      <c r="I7530" t="s">
        <v>5984</v>
      </c>
      <c r="J7530">
        <v>198</v>
      </c>
      <c r="K7530">
        <v>15374.7</v>
      </c>
    </row>
    <row r="7531" spans="1:11" x14ac:dyDescent="0.25">
      <c r="A7531" t="s">
        <v>6058</v>
      </c>
      <c r="B7531" t="str">
        <f>C7531&amp;"-"&amp;COUNTIF(C$2:C7531,C7531)</f>
        <v>13830-1</v>
      </c>
      <c r="C7531">
        <v>13830</v>
      </c>
      <c r="D7531" s="57">
        <v>45435</v>
      </c>
      <c r="E7531" s="84" t="str">
        <f>F7531&amp;"-"&amp;COUNTIF($F$2:F7531,F7531)</f>
        <v>SIENA-15</v>
      </c>
      <c r="F7531" s="84" t="str">
        <f t="shared" si="231"/>
        <v>SIENA</v>
      </c>
      <c r="G7531" t="s">
        <v>8619</v>
      </c>
      <c r="H7531" s="62">
        <v>26662248000101</v>
      </c>
      <c r="I7531" t="s">
        <v>869</v>
      </c>
      <c r="J7531">
        <v>346</v>
      </c>
      <c r="K7531">
        <v>3785.24</v>
      </c>
    </row>
    <row r="7532" spans="1:11" x14ac:dyDescent="0.25">
      <c r="A7532" t="s">
        <v>6058</v>
      </c>
      <c r="B7532" t="str">
        <f>C7532&amp;"-"&amp;COUNTIF(C$2:C7532,C7532)</f>
        <v>13830-2</v>
      </c>
      <c r="C7532">
        <v>13830</v>
      </c>
      <c r="D7532" s="57">
        <v>45435</v>
      </c>
      <c r="E7532" s="84" t="str">
        <f>F7532&amp;"-"&amp;COUNTIF($F$2:F7532,F7532)</f>
        <v>SIENA-16</v>
      </c>
      <c r="F7532" s="84" t="str">
        <f t="shared" si="231"/>
        <v>SIENA</v>
      </c>
      <c r="G7532" t="s">
        <v>8619</v>
      </c>
      <c r="H7532" s="62">
        <v>26662248000101</v>
      </c>
      <c r="I7532" t="s">
        <v>869</v>
      </c>
      <c r="J7532">
        <v>9</v>
      </c>
      <c r="K7532">
        <v>171</v>
      </c>
    </row>
    <row r="7533" spans="1:11" x14ac:dyDescent="0.25">
      <c r="A7533" t="s">
        <v>6058</v>
      </c>
      <c r="B7533" t="str">
        <f>C7533&amp;"-"&amp;COUNTIF(C$2:C7533,C7533)</f>
        <v>13830-3</v>
      </c>
      <c r="C7533">
        <v>13830</v>
      </c>
      <c r="D7533" s="57">
        <v>45435</v>
      </c>
      <c r="E7533" s="84" t="str">
        <f>F7533&amp;"-"&amp;COUNTIF($F$2:F7533,F7533)</f>
        <v>SIENA-17</v>
      </c>
      <c r="F7533" s="84" t="str">
        <f t="shared" si="231"/>
        <v>SIENA</v>
      </c>
      <c r="G7533" t="s">
        <v>8619</v>
      </c>
      <c r="H7533" s="62">
        <v>26662248000101</v>
      </c>
      <c r="I7533" t="s">
        <v>869</v>
      </c>
      <c r="J7533">
        <v>763</v>
      </c>
      <c r="K7533">
        <v>5714.87</v>
      </c>
    </row>
    <row r="7534" spans="1:11" x14ac:dyDescent="0.25">
      <c r="A7534" t="s">
        <v>6058</v>
      </c>
      <c r="B7534" t="str">
        <f>C7534&amp;"-"&amp;COUNTIF(C$2:C7534,C7534)</f>
        <v>13830-4</v>
      </c>
      <c r="C7534">
        <v>13830</v>
      </c>
      <c r="D7534" s="57">
        <v>45435</v>
      </c>
      <c r="E7534" s="84" t="str">
        <f>F7534&amp;"-"&amp;COUNTIF($F$2:F7534,F7534)</f>
        <v>SIENA-18</v>
      </c>
      <c r="F7534" s="84" t="str">
        <f t="shared" si="231"/>
        <v>SIENA</v>
      </c>
      <c r="G7534" t="s">
        <v>8619</v>
      </c>
      <c r="H7534" s="62">
        <v>26662248000101</v>
      </c>
      <c r="I7534" t="s">
        <v>869</v>
      </c>
      <c r="J7534">
        <v>25</v>
      </c>
      <c r="K7534">
        <v>290.25</v>
      </c>
    </row>
    <row r="7535" spans="1:11" x14ac:dyDescent="0.25">
      <c r="A7535" t="s">
        <v>6058</v>
      </c>
      <c r="B7535" t="str">
        <f>C7535&amp;"-"&amp;COUNTIF(C$2:C7535,C7535)</f>
        <v>13830-5</v>
      </c>
      <c r="C7535">
        <v>13830</v>
      </c>
      <c r="D7535" s="57">
        <v>45435</v>
      </c>
      <c r="E7535" s="84" t="str">
        <f>F7535&amp;"-"&amp;COUNTIF($F$2:F7535,F7535)</f>
        <v>SIENA-19</v>
      </c>
      <c r="F7535" s="84" t="str">
        <f t="shared" si="231"/>
        <v>SIENA</v>
      </c>
      <c r="G7535" t="s">
        <v>8619</v>
      </c>
      <c r="H7535" s="62">
        <v>26662248000101</v>
      </c>
      <c r="I7535" t="s">
        <v>869</v>
      </c>
      <c r="J7535">
        <v>1314</v>
      </c>
      <c r="K7535">
        <v>10472.58</v>
      </c>
    </row>
    <row r="7536" spans="1:11" x14ac:dyDescent="0.25">
      <c r="A7536" t="s">
        <v>6058</v>
      </c>
      <c r="B7536" t="str">
        <f>C7536&amp;"-"&amp;COUNTIF(C$2:C7536,C7536)</f>
        <v>13831-1</v>
      </c>
      <c r="C7536">
        <v>13831</v>
      </c>
      <c r="D7536" s="57">
        <v>45435</v>
      </c>
      <c r="E7536" s="84" t="str">
        <f>F7536&amp;"-"&amp;COUNTIF($F$2:F7536,F7536)</f>
        <v>SIENA-20</v>
      </c>
      <c r="F7536" s="84" t="str">
        <f t="shared" si="231"/>
        <v>SIENA</v>
      </c>
      <c r="G7536" t="s">
        <v>8619</v>
      </c>
      <c r="H7536" s="62">
        <v>26662248000101</v>
      </c>
      <c r="I7536" t="s">
        <v>869</v>
      </c>
      <c r="J7536">
        <v>72</v>
      </c>
      <c r="K7536">
        <v>787.68</v>
      </c>
    </row>
    <row r="7537" spans="1:11" x14ac:dyDescent="0.25">
      <c r="A7537" t="s">
        <v>6058</v>
      </c>
      <c r="B7537" t="str">
        <f>C7537&amp;"-"&amp;COUNTIF(C$2:C7537,C7537)</f>
        <v>13831-2</v>
      </c>
      <c r="C7537">
        <v>13831</v>
      </c>
      <c r="D7537" s="57">
        <v>45435</v>
      </c>
      <c r="E7537" s="84" t="str">
        <f>F7537&amp;"-"&amp;COUNTIF($F$2:F7537,F7537)</f>
        <v>SIENA-21</v>
      </c>
      <c r="F7537" s="84" t="str">
        <f t="shared" si="231"/>
        <v>SIENA</v>
      </c>
      <c r="G7537" t="s">
        <v>8619</v>
      </c>
      <c r="H7537" s="62">
        <v>26662248000101</v>
      </c>
      <c r="I7537" t="s">
        <v>869</v>
      </c>
      <c r="J7537">
        <v>14</v>
      </c>
      <c r="K7537">
        <v>94.08</v>
      </c>
    </row>
    <row r="7538" spans="1:11" x14ac:dyDescent="0.25">
      <c r="A7538" t="s">
        <v>6058</v>
      </c>
      <c r="B7538" t="str">
        <f>C7538&amp;"-"&amp;COUNTIF(C$2:C7538,C7538)</f>
        <v>13831-3</v>
      </c>
      <c r="C7538">
        <v>13831</v>
      </c>
      <c r="D7538" s="57">
        <v>45435</v>
      </c>
      <c r="E7538" s="84" t="str">
        <f>F7538&amp;"-"&amp;COUNTIF($F$2:F7538,F7538)</f>
        <v>SIENA-22</v>
      </c>
      <c r="F7538" s="84" t="str">
        <f t="shared" si="231"/>
        <v>SIENA</v>
      </c>
      <c r="G7538" t="s">
        <v>8619</v>
      </c>
      <c r="H7538" s="62">
        <v>26662248000101</v>
      </c>
      <c r="I7538" t="s">
        <v>869</v>
      </c>
      <c r="J7538">
        <v>7</v>
      </c>
      <c r="K7538">
        <v>52.43</v>
      </c>
    </row>
    <row r="7539" spans="1:11" x14ac:dyDescent="0.25">
      <c r="A7539" t="s">
        <v>6058</v>
      </c>
      <c r="B7539" t="str">
        <f>C7539&amp;"-"&amp;COUNTIF(C$2:C7539,C7539)</f>
        <v>13831-4</v>
      </c>
      <c r="C7539">
        <v>13831</v>
      </c>
      <c r="D7539" s="57">
        <v>45435</v>
      </c>
      <c r="E7539" s="84" t="str">
        <f>F7539&amp;"-"&amp;COUNTIF($F$2:F7539,F7539)</f>
        <v>SIENA-23</v>
      </c>
      <c r="F7539" s="84" t="str">
        <f t="shared" si="231"/>
        <v>SIENA</v>
      </c>
      <c r="G7539" t="s">
        <v>8619</v>
      </c>
      <c r="H7539" s="62">
        <v>26662248000101</v>
      </c>
      <c r="I7539" t="s">
        <v>869</v>
      </c>
      <c r="J7539">
        <v>4</v>
      </c>
      <c r="K7539">
        <v>31.88</v>
      </c>
    </row>
    <row r="7540" spans="1:11" x14ac:dyDescent="0.25">
      <c r="A7540" t="s">
        <v>6058</v>
      </c>
      <c r="B7540" t="str">
        <f>C7540&amp;"-"&amp;COUNTIF(C$2:C7540,C7540)</f>
        <v>13831-5</v>
      </c>
      <c r="C7540">
        <v>13831</v>
      </c>
      <c r="D7540" s="57">
        <v>45435</v>
      </c>
      <c r="E7540" s="84" t="str">
        <f>F7540&amp;"-"&amp;COUNTIF($F$2:F7540,F7540)</f>
        <v>SIENA-24</v>
      </c>
      <c r="F7540" s="84" t="str">
        <f t="shared" si="231"/>
        <v>SIENA</v>
      </c>
      <c r="G7540" t="s">
        <v>8619</v>
      </c>
      <c r="H7540" s="62">
        <v>26662248000101</v>
      </c>
      <c r="I7540" t="s">
        <v>869</v>
      </c>
      <c r="J7540">
        <v>226</v>
      </c>
      <c r="K7540">
        <v>2623.86</v>
      </c>
    </row>
    <row r="7541" spans="1:11" x14ac:dyDescent="0.25">
      <c r="A7541" t="s">
        <v>6058</v>
      </c>
      <c r="B7541" t="str">
        <f>C7541&amp;"-"&amp;COUNTIF(C$2:C7541,C7541)</f>
        <v>13831-6</v>
      </c>
      <c r="C7541">
        <v>13831</v>
      </c>
      <c r="D7541" s="57">
        <v>45435</v>
      </c>
      <c r="E7541" s="84" t="str">
        <f>F7541&amp;"-"&amp;COUNTIF($F$2:F7541,F7541)</f>
        <v>SIENA-25</v>
      </c>
      <c r="F7541" s="84" t="str">
        <f t="shared" si="231"/>
        <v>SIENA</v>
      </c>
      <c r="G7541" t="s">
        <v>8619</v>
      </c>
      <c r="H7541" s="62">
        <v>26662248000101</v>
      </c>
      <c r="I7541" t="s">
        <v>869</v>
      </c>
      <c r="J7541">
        <v>14</v>
      </c>
      <c r="K7541">
        <v>290.22000000000003</v>
      </c>
    </row>
    <row r="7542" spans="1:11" x14ac:dyDescent="0.25">
      <c r="A7542" t="s">
        <v>6058</v>
      </c>
      <c r="B7542" t="str">
        <f>C7542&amp;"-"&amp;COUNTIF(C$2:C7542,C7542)</f>
        <v>13831-7</v>
      </c>
      <c r="C7542">
        <v>13831</v>
      </c>
      <c r="D7542" s="57">
        <v>45435</v>
      </c>
      <c r="E7542" s="84" t="str">
        <f>F7542&amp;"-"&amp;COUNTIF($F$2:F7542,F7542)</f>
        <v>SIENA-26</v>
      </c>
      <c r="F7542" s="84" t="str">
        <f t="shared" si="231"/>
        <v>SIENA</v>
      </c>
      <c r="G7542" t="s">
        <v>8619</v>
      </c>
      <c r="H7542" s="62">
        <v>26662248000101</v>
      </c>
      <c r="I7542" t="s">
        <v>869</v>
      </c>
      <c r="J7542">
        <v>58</v>
      </c>
      <c r="K7542">
        <v>1102</v>
      </c>
    </row>
    <row r="7543" spans="1:11" x14ac:dyDescent="0.25">
      <c r="A7543" t="s">
        <v>6044</v>
      </c>
      <c r="B7543" t="str">
        <f>C7543&amp;"-"&amp;COUNTIF(C$2:C7543,C7543)</f>
        <v>7436-1</v>
      </c>
      <c r="C7543">
        <v>7436</v>
      </c>
      <c r="D7543" s="57">
        <v>45436</v>
      </c>
      <c r="E7543" s="84" t="str">
        <f>F7543&amp;"-"&amp;COUNTIF($F$2:F7543,F7543)</f>
        <v>TECNOLITE-1</v>
      </c>
      <c r="F7543" s="84" t="str">
        <f t="shared" si="231"/>
        <v>TECNOLITE</v>
      </c>
      <c r="G7543" t="s">
        <v>8649</v>
      </c>
      <c r="H7543" s="62">
        <v>1017274000156</v>
      </c>
      <c r="I7543" t="s">
        <v>869</v>
      </c>
      <c r="J7543">
        <v>1</v>
      </c>
      <c r="K7543">
        <v>18842.18</v>
      </c>
    </row>
    <row r="7544" spans="1:11" x14ac:dyDescent="0.25">
      <c r="A7544" t="s">
        <v>6044</v>
      </c>
      <c r="B7544" t="str">
        <f>C7544&amp;"-"&amp;COUNTIF(C$2:C7544,C7544)</f>
        <v>7436-2</v>
      </c>
      <c r="C7544">
        <v>7436</v>
      </c>
      <c r="D7544" s="57">
        <v>45436</v>
      </c>
      <c r="E7544" s="84" t="str">
        <f>F7544&amp;"-"&amp;COUNTIF($F$2:F7544,F7544)</f>
        <v>TECNOLITE-2</v>
      </c>
      <c r="F7544" s="84" t="str">
        <f t="shared" si="231"/>
        <v>TECNOLITE</v>
      </c>
      <c r="G7544" t="s">
        <v>8649</v>
      </c>
      <c r="H7544" s="62">
        <v>1017274000156</v>
      </c>
      <c r="I7544" t="s">
        <v>869</v>
      </c>
      <c r="J7544">
        <v>1</v>
      </c>
      <c r="K7544">
        <v>12733.92</v>
      </c>
    </row>
    <row r="7545" spans="1:11" x14ac:dyDescent="0.25">
      <c r="A7545" t="s">
        <v>6044</v>
      </c>
      <c r="B7545" t="str">
        <f>C7545&amp;"-"&amp;COUNTIF(C$2:C7545,C7545)</f>
        <v>7436-3</v>
      </c>
      <c r="C7545">
        <v>7436</v>
      </c>
      <c r="D7545" s="57">
        <v>45436</v>
      </c>
      <c r="E7545" s="84" t="str">
        <f>F7545&amp;"-"&amp;COUNTIF($F$2:F7545,F7545)</f>
        <v>TECNOLITE-3</v>
      </c>
      <c r="F7545" s="84" t="str">
        <f t="shared" si="231"/>
        <v>TECNOLITE</v>
      </c>
      <c r="G7545" t="s">
        <v>8649</v>
      </c>
      <c r="H7545" s="62">
        <v>1017274000156</v>
      </c>
      <c r="I7545" t="s">
        <v>869</v>
      </c>
      <c r="J7545">
        <v>2</v>
      </c>
      <c r="K7545">
        <v>21906.62</v>
      </c>
    </row>
    <row r="7546" spans="1:11" x14ac:dyDescent="0.25">
      <c r="A7546" t="s">
        <v>6044</v>
      </c>
      <c r="B7546" t="str">
        <f>C7546&amp;"-"&amp;COUNTIF(C$2:C7546,C7546)</f>
        <v>7436-4</v>
      </c>
      <c r="C7546">
        <v>7436</v>
      </c>
      <c r="D7546" s="57">
        <v>45436</v>
      </c>
      <c r="E7546" s="84" t="str">
        <f>F7546&amp;"-"&amp;COUNTIF($F$2:F7546,F7546)</f>
        <v>TECNOLITE-4</v>
      </c>
      <c r="F7546" s="84" t="str">
        <f t="shared" si="231"/>
        <v>TECNOLITE</v>
      </c>
      <c r="G7546" t="s">
        <v>8649</v>
      </c>
      <c r="H7546" s="62">
        <v>1017274000156</v>
      </c>
      <c r="I7546" t="s">
        <v>869</v>
      </c>
      <c r="J7546">
        <v>2</v>
      </c>
      <c r="K7546">
        <v>22546.76</v>
      </c>
    </row>
    <row r="7547" spans="1:11" x14ac:dyDescent="0.25">
      <c r="A7547" t="s">
        <v>6044</v>
      </c>
      <c r="B7547" t="str">
        <f>C7547&amp;"-"&amp;COUNTIF(C$2:C7547,C7547)</f>
        <v>7436-5</v>
      </c>
      <c r="C7547">
        <v>7436</v>
      </c>
      <c r="D7547" s="57">
        <v>45436</v>
      </c>
      <c r="E7547" s="84" t="str">
        <f>F7547&amp;"-"&amp;COUNTIF($F$2:F7547,F7547)</f>
        <v>TECNOLITE-5</v>
      </c>
      <c r="F7547" s="84" t="str">
        <f t="shared" si="231"/>
        <v>TECNOLITE</v>
      </c>
      <c r="G7547" t="s">
        <v>8649</v>
      </c>
      <c r="H7547" s="62">
        <v>1017274000156</v>
      </c>
      <c r="I7547" t="s">
        <v>869</v>
      </c>
      <c r="J7547">
        <v>1</v>
      </c>
      <c r="K7547">
        <v>15780.87</v>
      </c>
    </row>
    <row r="7548" spans="1:11" x14ac:dyDescent="0.25">
      <c r="A7548" t="s">
        <v>6044</v>
      </c>
      <c r="B7548" t="str">
        <f>C7548&amp;"-"&amp;COUNTIF(C$2:C7548,C7548)</f>
        <v>7436-6</v>
      </c>
      <c r="C7548">
        <v>7436</v>
      </c>
      <c r="D7548" s="57">
        <v>45436</v>
      </c>
      <c r="E7548" s="84" t="str">
        <f>F7548&amp;"-"&amp;COUNTIF($F$2:F7548,F7548)</f>
        <v>TECNOLITE-6</v>
      </c>
      <c r="F7548" s="84" t="str">
        <f t="shared" si="231"/>
        <v>TECNOLITE</v>
      </c>
      <c r="G7548" t="s">
        <v>8649</v>
      </c>
      <c r="H7548" s="62">
        <v>1017274000156</v>
      </c>
      <c r="I7548" t="s">
        <v>869</v>
      </c>
      <c r="J7548">
        <v>1</v>
      </c>
      <c r="K7548">
        <v>10139.01</v>
      </c>
    </row>
    <row r="7549" spans="1:11" x14ac:dyDescent="0.25">
      <c r="A7549" t="s">
        <v>5978</v>
      </c>
      <c r="B7549" t="str">
        <f>C7549&amp;"-"&amp;COUNTIF(C$2:C7549,C7549)</f>
        <v>37740-1</v>
      </c>
      <c r="C7549">
        <v>37740</v>
      </c>
      <c r="D7549" s="57">
        <v>45436</v>
      </c>
      <c r="E7549" s="84" t="str">
        <f>F7549&amp;"-"&amp;COUNTIF($F$2:F7549,F7549)</f>
        <v>WK-492</v>
      </c>
      <c r="F7549" s="84" t="str">
        <f t="shared" si="231"/>
        <v>WK</v>
      </c>
      <c r="G7549" t="s">
        <v>8586</v>
      </c>
      <c r="H7549" s="62">
        <v>97434047000103</v>
      </c>
      <c r="I7549" t="s">
        <v>4726</v>
      </c>
      <c r="J7549">
        <v>21.6</v>
      </c>
      <c r="K7549">
        <v>11798.78</v>
      </c>
    </row>
    <row r="7550" spans="1:11" x14ac:dyDescent="0.25">
      <c r="A7550" t="s">
        <v>5977</v>
      </c>
      <c r="B7550" t="str">
        <f>C7550&amp;"-"&amp;COUNTIF(C$2:C7550,C7550)</f>
        <v>37740-2</v>
      </c>
      <c r="C7550">
        <v>37740</v>
      </c>
      <c r="D7550" s="57">
        <v>45436</v>
      </c>
      <c r="E7550" s="84" t="str">
        <f>F7550&amp;"-"&amp;COUNTIF($F$2:F7550,F7550)</f>
        <v>WK-493</v>
      </c>
      <c r="F7550" s="84" t="str">
        <f t="shared" si="231"/>
        <v>WK</v>
      </c>
      <c r="G7550" t="s">
        <v>8586</v>
      </c>
      <c r="H7550" s="62">
        <v>97434047000103</v>
      </c>
      <c r="I7550" t="s">
        <v>4726</v>
      </c>
      <c r="J7550">
        <v>3.6</v>
      </c>
      <c r="K7550">
        <v>2625.08</v>
      </c>
    </row>
    <row r="7551" spans="1:11" x14ac:dyDescent="0.25">
      <c r="A7551" t="s">
        <v>5978</v>
      </c>
      <c r="B7551" t="str">
        <f>C7551&amp;"-"&amp;COUNTIF(C$2:C7551,C7551)</f>
        <v>37742-1</v>
      </c>
      <c r="C7551">
        <v>37742</v>
      </c>
      <c r="D7551" s="57">
        <v>45436</v>
      </c>
      <c r="E7551" s="84" t="str">
        <f>F7551&amp;"-"&amp;COUNTIF($F$2:F7551,F7551)</f>
        <v>WK-494</v>
      </c>
      <c r="F7551" s="84" t="str">
        <f t="shared" si="231"/>
        <v>WK</v>
      </c>
      <c r="G7551" t="s">
        <v>8586</v>
      </c>
      <c r="H7551" s="62">
        <v>97434047000103</v>
      </c>
      <c r="I7551" t="s">
        <v>4726</v>
      </c>
      <c r="J7551">
        <v>21.6</v>
      </c>
      <c r="K7551">
        <v>11798.78</v>
      </c>
    </row>
    <row r="7552" spans="1:11" x14ac:dyDescent="0.25">
      <c r="A7552" t="s">
        <v>5977</v>
      </c>
      <c r="B7552" t="str">
        <f>C7552&amp;"-"&amp;COUNTIF(C$2:C7552,C7552)</f>
        <v>37742-2</v>
      </c>
      <c r="C7552">
        <v>37742</v>
      </c>
      <c r="D7552" s="57">
        <v>45436</v>
      </c>
      <c r="E7552" s="84" t="str">
        <f>F7552&amp;"-"&amp;COUNTIF($F$2:F7552,F7552)</f>
        <v>WK-495</v>
      </c>
      <c r="F7552" s="84" t="str">
        <f t="shared" si="231"/>
        <v>WK</v>
      </c>
      <c r="G7552" t="s">
        <v>8586</v>
      </c>
      <c r="H7552" s="62">
        <v>97434047000103</v>
      </c>
      <c r="I7552" t="s">
        <v>4726</v>
      </c>
      <c r="J7552">
        <v>3.6</v>
      </c>
      <c r="K7552">
        <v>2625.08</v>
      </c>
    </row>
    <row r="7553" spans="1:11" x14ac:dyDescent="0.25">
      <c r="A7553" t="s">
        <v>5989</v>
      </c>
      <c r="B7553" t="str">
        <f>C7553&amp;"-"&amp;COUNTIF(C$2:C7553,C7553)</f>
        <v>37771-1</v>
      </c>
      <c r="C7553">
        <v>37771</v>
      </c>
      <c r="D7553" s="57">
        <v>45436</v>
      </c>
      <c r="E7553" s="84" t="str">
        <f>F7553&amp;"-"&amp;COUNTIF($F$2:F7553,F7553)</f>
        <v>WK-496</v>
      </c>
      <c r="F7553" s="84" t="str">
        <f t="shared" si="231"/>
        <v>WK</v>
      </c>
      <c r="G7553" t="s">
        <v>8586</v>
      </c>
      <c r="H7553" s="62">
        <v>97434047000103</v>
      </c>
      <c r="I7553" t="s">
        <v>5984</v>
      </c>
      <c r="J7553">
        <v>18</v>
      </c>
      <c r="K7553">
        <v>8510.94</v>
      </c>
    </row>
    <row r="7554" spans="1:11" x14ac:dyDescent="0.25">
      <c r="A7554" t="s">
        <v>5989</v>
      </c>
      <c r="B7554" t="str">
        <f>C7554&amp;"-"&amp;COUNTIF(C$2:C7554,C7554)</f>
        <v>37771-2</v>
      </c>
      <c r="C7554">
        <v>37771</v>
      </c>
      <c r="D7554" s="57">
        <v>45436</v>
      </c>
      <c r="E7554" s="84" t="str">
        <f>F7554&amp;"-"&amp;COUNTIF($F$2:F7554,F7554)</f>
        <v>WK-497</v>
      </c>
      <c r="F7554" s="84" t="str">
        <f t="shared" si="231"/>
        <v>WK</v>
      </c>
      <c r="G7554" t="s">
        <v>8586</v>
      </c>
      <c r="H7554" s="62">
        <v>97434047000103</v>
      </c>
      <c r="I7554" t="s">
        <v>5984</v>
      </c>
      <c r="J7554">
        <v>12</v>
      </c>
      <c r="K7554">
        <v>1980.96</v>
      </c>
    </row>
    <row r="7555" spans="1:11" x14ac:dyDescent="0.25">
      <c r="A7555" t="s">
        <v>5992</v>
      </c>
      <c r="B7555" t="str">
        <f>C7555&amp;"-"&amp;COUNTIF(C$2:C7555,C7555)</f>
        <v>129382-1</v>
      </c>
      <c r="C7555">
        <v>129382</v>
      </c>
      <c r="D7555" s="57">
        <v>45439</v>
      </c>
      <c r="E7555" s="84" t="str">
        <f>F7555&amp;"-"&amp;COUNTIF($F$2:F7555,F7555)</f>
        <v>TECFLUX-10</v>
      </c>
      <c r="F7555" s="84" t="str">
        <f t="shared" ref="F7555:F7618" si="232">LEFT(G7555,SEARCH(" ",G7555)-1)</f>
        <v>TECFLUX</v>
      </c>
      <c r="G7555" t="s">
        <v>8599</v>
      </c>
      <c r="H7555" s="62">
        <v>60933017000123</v>
      </c>
      <c r="I7555" t="s">
        <v>5984</v>
      </c>
      <c r="J7555">
        <v>600</v>
      </c>
      <c r="K7555">
        <v>685380</v>
      </c>
    </row>
    <row r="7556" spans="1:11" x14ac:dyDescent="0.25">
      <c r="A7556" t="s">
        <v>5989</v>
      </c>
      <c r="B7556" t="str">
        <f>C7556&amp;"-"&amp;COUNTIF(C$2:C7556,C7556)</f>
        <v>37798-1</v>
      </c>
      <c r="C7556">
        <v>37798</v>
      </c>
      <c r="D7556" s="57">
        <v>45439</v>
      </c>
      <c r="E7556" s="84" t="str">
        <f>F7556&amp;"-"&amp;COUNTIF($F$2:F7556,F7556)</f>
        <v>WK-498</v>
      </c>
      <c r="F7556" s="84" t="str">
        <f t="shared" si="232"/>
        <v>WK</v>
      </c>
      <c r="G7556" t="s">
        <v>8586</v>
      </c>
      <c r="H7556" s="62">
        <v>97434047000103</v>
      </c>
      <c r="I7556" t="s">
        <v>5984</v>
      </c>
      <c r="J7556">
        <v>60</v>
      </c>
      <c r="K7556">
        <v>28369.8</v>
      </c>
    </row>
    <row r="7557" spans="1:11" x14ac:dyDescent="0.25">
      <c r="A7557" t="s">
        <v>5989</v>
      </c>
      <c r="B7557" t="str">
        <f>C7557&amp;"-"&amp;COUNTIF(C$2:C7557,C7557)</f>
        <v>37798-2</v>
      </c>
      <c r="C7557">
        <v>37798</v>
      </c>
      <c r="D7557" s="57">
        <v>45439</v>
      </c>
      <c r="E7557" s="84" t="str">
        <f>F7557&amp;"-"&amp;COUNTIF($F$2:F7557,F7557)</f>
        <v>WK-499</v>
      </c>
      <c r="F7557" s="84" t="str">
        <f t="shared" si="232"/>
        <v>WK</v>
      </c>
      <c r="G7557" t="s">
        <v>8586</v>
      </c>
      <c r="H7557" s="62">
        <v>97434047000103</v>
      </c>
      <c r="I7557" t="s">
        <v>5984</v>
      </c>
      <c r="J7557">
        <v>6</v>
      </c>
      <c r="K7557">
        <v>5425.92</v>
      </c>
    </row>
    <row r="7558" spans="1:11" x14ac:dyDescent="0.25">
      <c r="A7558" t="s">
        <v>5989</v>
      </c>
      <c r="B7558" t="str">
        <f>C7558&amp;"-"&amp;COUNTIF(C$2:C7558,C7558)</f>
        <v>37798-3</v>
      </c>
      <c r="C7558">
        <v>37798</v>
      </c>
      <c r="D7558" s="57">
        <v>45439</v>
      </c>
      <c r="E7558" s="84" t="str">
        <f>F7558&amp;"-"&amp;COUNTIF($F$2:F7558,F7558)</f>
        <v>WK-500</v>
      </c>
      <c r="F7558" s="84" t="str">
        <f t="shared" si="232"/>
        <v>WK</v>
      </c>
      <c r="G7558" t="s">
        <v>8586</v>
      </c>
      <c r="H7558" s="62">
        <v>97434047000103</v>
      </c>
      <c r="I7558" t="s">
        <v>5984</v>
      </c>
      <c r="J7558">
        <v>108</v>
      </c>
      <c r="K7558">
        <v>17828.64</v>
      </c>
    </row>
    <row r="7559" spans="1:11" x14ac:dyDescent="0.25">
      <c r="A7559" t="s">
        <v>5987</v>
      </c>
      <c r="B7559" t="str">
        <f>C7559&amp;"-"&amp;COUNTIF(C$2:C7559,C7559)</f>
        <v>37798-4</v>
      </c>
      <c r="C7559">
        <v>37798</v>
      </c>
      <c r="D7559" s="57">
        <v>45439</v>
      </c>
      <c r="E7559" s="84" t="str">
        <f>F7559&amp;"-"&amp;COUNTIF($F$2:F7559,F7559)</f>
        <v>WK-501</v>
      </c>
      <c r="F7559" s="84" t="str">
        <f t="shared" si="232"/>
        <v>WK</v>
      </c>
      <c r="G7559" t="s">
        <v>8586</v>
      </c>
      <c r="H7559" s="62">
        <v>97434047000103</v>
      </c>
      <c r="I7559" t="s">
        <v>5984</v>
      </c>
      <c r="J7559">
        <v>6</v>
      </c>
      <c r="K7559">
        <v>2015.04</v>
      </c>
    </row>
    <row r="7560" spans="1:11" x14ac:dyDescent="0.25">
      <c r="A7560" t="s">
        <v>5987</v>
      </c>
      <c r="B7560" t="str">
        <f>C7560&amp;"-"&amp;COUNTIF(C$2:C7560,C7560)</f>
        <v>37798-5</v>
      </c>
      <c r="C7560">
        <v>37798</v>
      </c>
      <c r="D7560" s="57">
        <v>45439</v>
      </c>
      <c r="E7560" s="84" t="str">
        <f>F7560&amp;"-"&amp;COUNTIF($F$2:F7560,F7560)</f>
        <v>WK-502</v>
      </c>
      <c r="F7560" s="84" t="str">
        <f t="shared" si="232"/>
        <v>WK</v>
      </c>
      <c r="G7560" t="s">
        <v>8586</v>
      </c>
      <c r="H7560" s="62">
        <v>97434047000103</v>
      </c>
      <c r="I7560" t="s">
        <v>5984</v>
      </c>
      <c r="J7560">
        <v>12</v>
      </c>
      <c r="K7560">
        <v>3166.68</v>
      </c>
    </row>
    <row r="7561" spans="1:11" x14ac:dyDescent="0.25">
      <c r="A7561" t="s">
        <v>5995</v>
      </c>
      <c r="B7561" t="str">
        <f>C7561&amp;"-"&amp;COUNTIF(C$2:C7561,C7561)</f>
        <v>263205-1</v>
      </c>
      <c r="C7561">
        <v>263205</v>
      </c>
      <c r="D7561" s="57">
        <v>45440</v>
      </c>
      <c r="E7561" s="84" t="str">
        <f>F7561&amp;"-"&amp;COUNTIF($F$2:F7561,F7561)</f>
        <v>FRONTEC-2</v>
      </c>
      <c r="F7561" s="84" t="str">
        <f t="shared" si="232"/>
        <v>FRONTEC</v>
      </c>
      <c r="G7561" t="s">
        <v>8647</v>
      </c>
      <c r="H7561" s="62">
        <v>72178353000197</v>
      </c>
      <c r="I7561" t="s">
        <v>869</v>
      </c>
      <c r="J7561">
        <v>11000</v>
      </c>
      <c r="K7561">
        <v>12610.64</v>
      </c>
    </row>
    <row r="7562" spans="1:11" x14ac:dyDescent="0.25">
      <c r="A7562" t="s">
        <v>6030</v>
      </c>
      <c r="B7562" t="str">
        <f>C7562&amp;"-"&amp;COUNTIF(C$2:C7562,C7562)</f>
        <v>44674-1</v>
      </c>
      <c r="C7562">
        <v>44674</v>
      </c>
      <c r="D7562" s="57">
        <v>45440</v>
      </c>
      <c r="E7562" s="84" t="str">
        <f>F7562&amp;"-"&amp;COUNTIF($F$2:F7562,F7562)</f>
        <v>R-175</v>
      </c>
      <c r="F7562" s="84" t="str">
        <f t="shared" si="232"/>
        <v>R</v>
      </c>
      <c r="G7562" t="s">
        <v>8604</v>
      </c>
      <c r="H7562" s="62">
        <v>62821723000109</v>
      </c>
      <c r="I7562" t="s">
        <v>869</v>
      </c>
      <c r="J7562">
        <v>220</v>
      </c>
      <c r="K7562">
        <v>5612.42</v>
      </c>
    </row>
    <row r="7563" spans="1:11" x14ac:dyDescent="0.25">
      <c r="A7563" t="s">
        <v>6018</v>
      </c>
      <c r="B7563" t="str">
        <f>C7563&amp;"-"&amp;COUNTIF(C$2:C7563,C7563)</f>
        <v>16797-1</v>
      </c>
      <c r="C7563">
        <v>16797</v>
      </c>
      <c r="D7563" s="57">
        <v>45441</v>
      </c>
      <c r="E7563" s="84" t="str">
        <f>F7563&amp;"-"&amp;COUNTIF($F$2:F7563,F7563)</f>
        <v>MSM-56</v>
      </c>
      <c r="F7563" s="84" t="str">
        <f t="shared" si="232"/>
        <v>MSM</v>
      </c>
      <c r="G7563" t="s">
        <v>8625</v>
      </c>
      <c r="H7563" s="62">
        <v>18289917000113</v>
      </c>
      <c r="I7563" t="s">
        <v>869</v>
      </c>
      <c r="J7563">
        <v>1888</v>
      </c>
      <c r="K7563">
        <v>11139.2</v>
      </c>
    </row>
    <row r="7564" spans="1:11" x14ac:dyDescent="0.25">
      <c r="A7564" t="s">
        <v>6026</v>
      </c>
      <c r="B7564" t="str">
        <f>C7564&amp;"-"&amp;COUNTIF(C$2:C7564,C7564)</f>
        <v>16797-2</v>
      </c>
      <c r="C7564">
        <v>16797</v>
      </c>
      <c r="D7564" s="57">
        <v>45441</v>
      </c>
      <c r="E7564" s="84" t="str">
        <f>F7564&amp;"-"&amp;COUNTIF($F$2:F7564,F7564)</f>
        <v>MSM-57</v>
      </c>
      <c r="F7564" s="84" t="str">
        <f t="shared" si="232"/>
        <v>MSM</v>
      </c>
      <c r="G7564" t="s">
        <v>8625</v>
      </c>
      <c r="H7564" s="62">
        <v>18289917000113</v>
      </c>
      <c r="I7564" t="s">
        <v>869</v>
      </c>
      <c r="J7564">
        <v>243</v>
      </c>
      <c r="K7564">
        <v>6706.8</v>
      </c>
    </row>
    <row r="7565" spans="1:11" x14ac:dyDescent="0.25">
      <c r="A7565" t="s">
        <v>6026</v>
      </c>
      <c r="B7565" t="str">
        <f>C7565&amp;"-"&amp;COUNTIF(C$2:C7565,C7565)</f>
        <v>16797-3</v>
      </c>
      <c r="C7565">
        <v>16797</v>
      </c>
      <c r="D7565" s="57">
        <v>45441</v>
      </c>
      <c r="E7565" s="84" t="str">
        <f>F7565&amp;"-"&amp;COUNTIF($F$2:F7565,F7565)</f>
        <v>MSM-58</v>
      </c>
      <c r="F7565" s="84" t="str">
        <f t="shared" si="232"/>
        <v>MSM</v>
      </c>
      <c r="G7565" t="s">
        <v>8625</v>
      </c>
      <c r="H7565" s="62">
        <v>18289917000113</v>
      </c>
      <c r="I7565" t="s">
        <v>869</v>
      </c>
      <c r="J7565">
        <v>29</v>
      </c>
      <c r="K7565">
        <v>846.8</v>
      </c>
    </row>
    <row r="7566" spans="1:11" x14ac:dyDescent="0.25">
      <c r="A7566" t="s">
        <v>6018</v>
      </c>
      <c r="B7566" t="str">
        <f>C7566&amp;"-"&amp;COUNTIF(C$2:C7566,C7566)</f>
        <v>16797-4</v>
      </c>
      <c r="C7566">
        <v>16797</v>
      </c>
      <c r="D7566" s="57">
        <v>45441</v>
      </c>
      <c r="E7566" s="84" t="str">
        <f>F7566&amp;"-"&amp;COUNTIF($F$2:F7566,F7566)</f>
        <v>MSM-59</v>
      </c>
      <c r="F7566" s="84" t="str">
        <f t="shared" si="232"/>
        <v>MSM</v>
      </c>
      <c r="G7566" t="s">
        <v>8625</v>
      </c>
      <c r="H7566" s="62">
        <v>18289917000113</v>
      </c>
      <c r="I7566" t="s">
        <v>869</v>
      </c>
      <c r="J7566">
        <v>20</v>
      </c>
      <c r="K7566">
        <v>314</v>
      </c>
    </row>
    <row r="7567" spans="1:11" x14ac:dyDescent="0.25">
      <c r="A7567" t="s">
        <v>6026</v>
      </c>
      <c r="B7567" t="str">
        <f>C7567&amp;"-"&amp;COUNTIF(C$2:C7567,C7567)</f>
        <v>16797-5</v>
      </c>
      <c r="C7567">
        <v>16797</v>
      </c>
      <c r="D7567" s="57">
        <v>45441</v>
      </c>
      <c r="E7567" s="84" t="str">
        <f>F7567&amp;"-"&amp;COUNTIF($F$2:F7567,F7567)</f>
        <v>MSM-60</v>
      </c>
      <c r="F7567" s="84" t="str">
        <f t="shared" si="232"/>
        <v>MSM</v>
      </c>
      <c r="G7567" t="s">
        <v>8625</v>
      </c>
      <c r="H7567" s="62">
        <v>18289917000113</v>
      </c>
      <c r="I7567" t="s">
        <v>869</v>
      </c>
      <c r="J7567">
        <v>96</v>
      </c>
      <c r="K7567">
        <v>2803.2</v>
      </c>
    </row>
    <row r="7568" spans="1:11" x14ac:dyDescent="0.25">
      <c r="A7568" t="s">
        <v>6018</v>
      </c>
      <c r="B7568" t="str">
        <f>C7568&amp;"-"&amp;COUNTIF(C$2:C7568,C7568)</f>
        <v>16797-6</v>
      </c>
      <c r="C7568">
        <v>16797</v>
      </c>
      <c r="D7568" s="57">
        <v>45441</v>
      </c>
      <c r="E7568" s="84" t="str">
        <f>F7568&amp;"-"&amp;COUNTIF($F$2:F7568,F7568)</f>
        <v>MSM-61</v>
      </c>
      <c r="F7568" s="84" t="str">
        <f t="shared" si="232"/>
        <v>MSM</v>
      </c>
      <c r="G7568" t="s">
        <v>8625</v>
      </c>
      <c r="H7568" s="62">
        <v>18289917000113</v>
      </c>
      <c r="I7568" t="s">
        <v>869</v>
      </c>
      <c r="J7568">
        <v>1304</v>
      </c>
      <c r="K7568">
        <v>8606.4</v>
      </c>
    </row>
    <row r="7569" spans="1:11" x14ac:dyDescent="0.25">
      <c r="A7569" t="s">
        <v>6026</v>
      </c>
      <c r="B7569" t="str">
        <f>C7569&amp;"-"&amp;COUNTIF(C$2:C7569,C7569)</f>
        <v>16797-7</v>
      </c>
      <c r="C7569">
        <v>16797</v>
      </c>
      <c r="D7569" s="57">
        <v>45441</v>
      </c>
      <c r="E7569" s="84" t="str">
        <f>F7569&amp;"-"&amp;COUNTIF($F$2:F7569,F7569)</f>
        <v>MSM-62</v>
      </c>
      <c r="F7569" s="84" t="str">
        <f t="shared" si="232"/>
        <v>MSM</v>
      </c>
      <c r="G7569" t="s">
        <v>8625</v>
      </c>
      <c r="H7569" s="62">
        <v>18289917000113</v>
      </c>
      <c r="I7569" t="s">
        <v>869</v>
      </c>
      <c r="J7569">
        <v>955</v>
      </c>
      <c r="K7569">
        <v>27886</v>
      </c>
    </row>
    <row r="7570" spans="1:11" x14ac:dyDescent="0.25">
      <c r="A7570" t="s">
        <v>6018</v>
      </c>
      <c r="B7570" t="str">
        <f>C7570&amp;"-"&amp;COUNTIF(C$2:C7570,C7570)</f>
        <v>16797-8</v>
      </c>
      <c r="C7570">
        <v>16797</v>
      </c>
      <c r="D7570" s="57">
        <v>45441</v>
      </c>
      <c r="E7570" s="84" t="str">
        <f>F7570&amp;"-"&amp;COUNTIF($F$2:F7570,F7570)</f>
        <v>MSM-63</v>
      </c>
      <c r="F7570" s="84" t="str">
        <f t="shared" si="232"/>
        <v>MSM</v>
      </c>
      <c r="G7570" t="s">
        <v>8625</v>
      </c>
      <c r="H7570" s="62">
        <v>18289917000113</v>
      </c>
      <c r="I7570" t="s">
        <v>869</v>
      </c>
      <c r="J7570">
        <v>7192</v>
      </c>
      <c r="K7570">
        <v>34521.599999999999</v>
      </c>
    </row>
    <row r="7571" spans="1:11" x14ac:dyDescent="0.25">
      <c r="A7571" t="s">
        <v>6026</v>
      </c>
      <c r="B7571" t="str">
        <f>C7571&amp;"-"&amp;COUNTIF(C$2:C7571,C7571)</f>
        <v>16797-9</v>
      </c>
      <c r="C7571">
        <v>16797</v>
      </c>
      <c r="D7571" s="57">
        <v>45441</v>
      </c>
      <c r="E7571" s="84" t="str">
        <f>F7571&amp;"-"&amp;COUNTIF($F$2:F7571,F7571)</f>
        <v>MSM-64</v>
      </c>
      <c r="F7571" s="84" t="str">
        <f t="shared" si="232"/>
        <v>MSM</v>
      </c>
      <c r="G7571" t="s">
        <v>8625</v>
      </c>
      <c r="H7571" s="62">
        <v>18289917000113</v>
      </c>
      <c r="I7571" t="s">
        <v>869</v>
      </c>
      <c r="J7571">
        <v>25</v>
      </c>
      <c r="K7571">
        <v>1052.5</v>
      </c>
    </row>
    <row r="7572" spans="1:11" x14ac:dyDescent="0.25">
      <c r="A7572" t="s">
        <v>6026</v>
      </c>
      <c r="B7572" t="str">
        <f>C7572&amp;"-"&amp;COUNTIF(C$2:C7572,C7572)</f>
        <v>16797-10</v>
      </c>
      <c r="C7572">
        <v>16797</v>
      </c>
      <c r="D7572" s="57">
        <v>45441</v>
      </c>
      <c r="E7572" s="84" t="str">
        <f>F7572&amp;"-"&amp;COUNTIF($F$2:F7572,F7572)</f>
        <v>MSM-65</v>
      </c>
      <c r="F7572" s="84" t="str">
        <f t="shared" si="232"/>
        <v>MSM</v>
      </c>
      <c r="G7572" t="s">
        <v>8625</v>
      </c>
      <c r="H7572" s="62">
        <v>18289917000113</v>
      </c>
      <c r="I7572" t="s">
        <v>869</v>
      </c>
      <c r="J7572">
        <v>347</v>
      </c>
      <c r="K7572">
        <v>9577.2000000000007</v>
      </c>
    </row>
    <row r="7573" spans="1:11" x14ac:dyDescent="0.25">
      <c r="A7573" t="s">
        <v>6026</v>
      </c>
      <c r="B7573" t="str">
        <f>C7573&amp;"-"&amp;COUNTIF(C$2:C7573,C7573)</f>
        <v>16797-11</v>
      </c>
      <c r="C7573">
        <v>16797</v>
      </c>
      <c r="D7573" s="57">
        <v>45441</v>
      </c>
      <c r="E7573" s="84" t="str">
        <f>F7573&amp;"-"&amp;COUNTIF($F$2:F7573,F7573)</f>
        <v>MSM-66</v>
      </c>
      <c r="F7573" s="84" t="str">
        <f t="shared" si="232"/>
        <v>MSM</v>
      </c>
      <c r="G7573" t="s">
        <v>8625</v>
      </c>
      <c r="H7573" s="62">
        <v>18289917000113</v>
      </c>
      <c r="I7573" t="s">
        <v>869</v>
      </c>
      <c r="J7573">
        <v>262</v>
      </c>
      <c r="K7573">
        <v>9117.6</v>
      </c>
    </row>
    <row r="7574" spans="1:11" x14ac:dyDescent="0.25">
      <c r="A7574" t="s">
        <v>6026</v>
      </c>
      <c r="B7574" t="str">
        <f>C7574&amp;"-"&amp;COUNTIF(C$2:C7574,C7574)</f>
        <v>16797-12</v>
      </c>
      <c r="C7574">
        <v>16797</v>
      </c>
      <c r="D7574" s="57">
        <v>45441</v>
      </c>
      <c r="E7574" s="84" t="str">
        <f>F7574&amp;"-"&amp;COUNTIF($F$2:F7574,F7574)</f>
        <v>MSM-67</v>
      </c>
      <c r="F7574" s="84" t="str">
        <f t="shared" si="232"/>
        <v>MSM</v>
      </c>
      <c r="G7574" t="s">
        <v>8625</v>
      </c>
      <c r="H7574" s="62">
        <v>18289917000113</v>
      </c>
      <c r="I7574" t="s">
        <v>869</v>
      </c>
      <c r="J7574">
        <v>5</v>
      </c>
      <c r="K7574">
        <v>112.5</v>
      </c>
    </row>
    <row r="7575" spans="1:11" x14ac:dyDescent="0.25">
      <c r="A7575" t="s">
        <v>6026</v>
      </c>
      <c r="B7575" t="str">
        <f>C7575&amp;"-"&amp;COUNTIF(C$2:C7575,C7575)</f>
        <v>16797-13</v>
      </c>
      <c r="C7575">
        <v>16797</v>
      </c>
      <c r="D7575" s="57">
        <v>45441</v>
      </c>
      <c r="E7575" s="84" t="str">
        <f>F7575&amp;"-"&amp;COUNTIF($F$2:F7575,F7575)</f>
        <v>MSM-68</v>
      </c>
      <c r="F7575" s="84" t="str">
        <f t="shared" si="232"/>
        <v>MSM</v>
      </c>
      <c r="G7575" t="s">
        <v>8625</v>
      </c>
      <c r="H7575" s="62">
        <v>18289917000113</v>
      </c>
      <c r="I7575" t="s">
        <v>869</v>
      </c>
      <c r="J7575">
        <v>9</v>
      </c>
      <c r="K7575">
        <v>463.5</v>
      </c>
    </row>
    <row r="7576" spans="1:11" x14ac:dyDescent="0.25">
      <c r="A7576" t="s">
        <v>6026</v>
      </c>
      <c r="B7576" t="str">
        <f>C7576&amp;"-"&amp;COUNTIF(C$2:C7576,C7576)</f>
        <v>16797-14</v>
      </c>
      <c r="C7576">
        <v>16797</v>
      </c>
      <c r="D7576" s="57">
        <v>45441</v>
      </c>
      <c r="E7576" s="84" t="str">
        <f>F7576&amp;"-"&amp;COUNTIF($F$2:F7576,F7576)</f>
        <v>MSM-69</v>
      </c>
      <c r="F7576" s="84" t="str">
        <f t="shared" si="232"/>
        <v>MSM</v>
      </c>
      <c r="G7576" t="s">
        <v>8625</v>
      </c>
      <c r="H7576" s="62">
        <v>18289917000113</v>
      </c>
      <c r="I7576" t="s">
        <v>869</v>
      </c>
      <c r="J7576">
        <v>39</v>
      </c>
      <c r="K7576">
        <v>1357.2</v>
      </c>
    </row>
    <row r="7577" spans="1:11" x14ac:dyDescent="0.25">
      <c r="A7577" t="s">
        <v>6018</v>
      </c>
      <c r="B7577" t="str">
        <f>C7577&amp;"-"&amp;COUNTIF(C$2:C7577,C7577)</f>
        <v>16797-15</v>
      </c>
      <c r="C7577">
        <v>16797</v>
      </c>
      <c r="D7577" s="57">
        <v>45441</v>
      </c>
      <c r="E7577" s="84" t="str">
        <f>F7577&amp;"-"&amp;COUNTIF($F$2:F7577,F7577)</f>
        <v>MSM-70</v>
      </c>
      <c r="F7577" s="84" t="str">
        <f t="shared" si="232"/>
        <v>MSM</v>
      </c>
      <c r="G7577" t="s">
        <v>8625</v>
      </c>
      <c r="H7577" s="62">
        <v>18289917000113</v>
      </c>
      <c r="I7577" t="s">
        <v>869</v>
      </c>
      <c r="J7577">
        <v>396</v>
      </c>
      <c r="K7577">
        <v>3009.6</v>
      </c>
    </row>
    <row r="7578" spans="1:11" x14ac:dyDescent="0.25">
      <c r="A7578" t="s">
        <v>6030</v>
      </c>
      <c r="B7578" t="str">
        <f>C7578&amp;"-"&amp;COUNTIF(C$2:C7578,C7578)</f>
        <v>16797-16</v>
      </c>
      <c r="C7578">
        <v>16797</v>
      </c>
      <c r="D7578" s="57">
        <v>45441</v>
      </c>
      <c r="E7578" s="84" t="str">
        <f>F7578&amp;"-"&amp;COUNTIF($F$2:F7578,F7578)</f>
        <v>MSM-71</v>
      </c>
      <c r="F7578" s="84" t="str">
        <f t="shared" si="232"/>
        <v>MSM</v>
      </c>
      <c r="G7578" t="s">
        <v>8625</v>
      </c>
      <c r="H7578" s="62">
        <v>18289917000113</v>
      </c>
      <c r="I7578" t="s">
        <v>869</v>
      </c>
      <c r="J7578">
        <v>174</v>
      </c>
      <c r="K7578">
        <v>1705.2</v>
      </c>
    </row>
    <row r="7579" spans="1:11" x14ac:dyDescent="0.25">
      <c r="A7579" t="s">
        <v>6030</v>
      </c>
      <c r="B7579" t="str">
        <f>C7579&amp;"-"&amp;COUNTIF(C$2:C7579,C7579)</f>
        <v>16797-17</v>
      </c>
      <c r="C7579">
        <v>16797</v>
      </c>
      <c r="D7579" s="57">
        <v>45441</v>
      </c>
      <c r="E7579" s="84" t="str">
        <f>F7579&amp;"-"&amp;COUNTIF($F$2:F7579,F7579)</f>
        <v>MSM-72</v>
      </c>
      <c r="F7579" s="84" t="str">
        <f t="shared" si="232"/>
        <v>MSM</v>
      </c>
      <c r="G7579" t="s">
        <v>8625</v>
      </c>
      <c r="H7579" s="62">
        <v>18289917000113</v>
      </c>
      <c r="I7579" t="s">
        <v>869</v>
      </c>
      <c r="J7579">
        <v>944</v>
      </c>
      <c r="K7579">
        <v>15859.2</v>
      </c>
    </row>
    <row r="7580" spans="1:11" x14ac:dyDescent="0.25">
      <c r="A7580" t="s">
        <v>6018</v>
      </c>
      <c r="B7580" t="str">
        <f>C7580&amp;"-"&amp;COUNTIF(C$2:C7580,C7580)</f>
        <v>16798-1</v>
      </c>
      <c r="C7580">
        <v>16798</v>
      </c>
      <c r="D7580" s="57">
        <v>45441</v>
      </c>
      <c r="E7580" s="84" t="str">
        <f>F7580&amp;"-"&amp;COUNTIF($F$2:F7580,F7580)</f>
        <v>MSM-73</v>
      </c>
      <c r="F7580" s="84" t="str">
        <f t="shared" si="232"/>
        <v>MSM</v>
      </c>
      <c r="G7580" t="s">
        <v>8625</v>
      </c>
      <c r="H7580" s="62">
        <v>18289917000113</v>
      </c>
      <c r="I7580" t="s">
        <v>869</v>
      </c>
      <c r="J7580">
        <v>1580</v>
      </c>
      <c r="K7580">
        <v>7584</v>
      </c>
    </row>
    <row r="7581" spans="1:11" x14ac:dyDescent="0.25">
      <c r="A7581" t="s">
        <v>6018</v>
      </c>
      <c r="B7581" t="str">
        <f>C7581&amp;"-"&amp;COUNTIF(C$2:C7581,C7581)</f>
        <v>16798-2</v>
      </c>
      <c r="C7581">
        <v>16798</v>
      </c>
      <c r="D7581" s="57">
        <v>45441</v>
      </c>
      <c r="E7581" s="84" t="str">
        <f>F7581&amp;"-"&amp;COUNTIF($F$2:F7581,F7581)</f>
        <v>MSM-74</v>
      </c>
      <c r="F7581" s="84" t="str">
        <f t="shared" si="232"/>
        <v>MSM</v>
      </c>
      <c r="G7581" t="s">
        <v>8625</v>
      </c>
      <c r="H7581" s="62">
        <v>18289917000113</v>
      </c>
      <c r="I7581" t="s">
        <v>869</v>
      </c>
      <c r="J7581">
        <v>456</v>
      </c>
      <c r="K7581">
        <v>3465.6</v>
      </c>
    </row>
    <row r="7582" spans="1:11" x14ac:dyDescent="0.25">
      <c r="A7582" t="s">
        <v>6026</v>
      </c>
      <c r="B7582" t="str">
        <f>C7582&amp;"-"&amp;COUNTIF(C$2:C7582,C7582)</f>
        <v>16798-3</v>
      </c>
      <c r="C7582">
        <v>16798</v>
      </c>
      <c r="D7582" s="57">
        <v>45441</v>
      </c>
      <c r="E7582" s="84" t="str">
        <f>F7582&amp;"-"&amp;COUNTIF($F$2:F7582,F7582)</f>
        <v>MSM-75</v>
      </c>
      <c r="F7582" s="84" t="str">
        <f t="shared" si="232"/>
        <v>MSM</v>
      </c>
      <c r="G7582" t="s">
        <v>8625</v>
      </c>
      <c r="H7582" s="62">
        <v>18289917000113</v>
      </c>
      <c r="I7582" t="s">
        <v>869</v>
      </c>
      <c r="J7582">
        <v>258</v>
      </c>
      <c r="K7582">
        <v>7533.6</v>
      </c>
    </row>
    <row r="7583" spans="1:11" x14ac:dyDescent="0.25">
      <c r="A7583" t="s">
        <v>6026</v>
      </c>
      <c r="B7583" t="str">
        <f>C7583&amp;"-"&amp;COUNTIF(C$2:C7583,C7583)</f>
        <v>16798-4</v>
      </c>
      <c r="C7583">
        <v>16798</v>
      </c>
      <c r="D7583" s="57">
        <v>45441</v>
      </c>
      <c r="E7583" s="84" t="str">
        <f>F7583&amp;"-"&amp;COUNTIF($F$2:F7583,F7583)</f>
        <v>MSM-76</v>
      </c>
      <c r="F7583" s="84" t="str">
        <f t="shared" si="232"/>
        <v>MSM</v>
      </c>
      <c r="G7583" t="s">
        <v>8625</v>
      </c>
      <c r="H7583" s="62">
        <v>18289917000113</v>
      </c>
      <c r="I7583" t="s">
        <v>869</v>
      </c>
      <c r="J7583">
        <v>23</v>
      </c>
      <c r="K7583">
        <v>671.6</v>
      </c>
    </row>
    <row r="7584" spans="1:11" x14ac:dyDescent="0.25">
      <c r="A7584" t="s">
        <v>6018</v>
      </c>
      <c r="B7584" t="str">
        <f>C7584&amp;"-"&amp;COUNTIF(C$2:C7584,C7584)</f>
        <v>16798-5</v>
      </c>
      <c r="C7584">
        <v>16798</v>
      </c>
      <c r="D7584" s="57">
        <v>45441</v>
      </c>
      <c r="E7584" s="84" t="str">
        <f>F7584&amp;"-"&amp;COUNTIF($F$2:F7584,F7584)</f>
        <v>MSM-77</v>
      </c>
      <c r="F7584" s="84" t="str">
        <f t="shared" si="232"/>
        <v>MSM</v>
      </c>
      <c r="G7584" t="s">
        <v>8625</v>
      </c>
      <c r="H7584" s="62">
        <v>18289917000113</v>
      </c>
      <c r="I7584" t="s">
        <v>869</v>
      </c>
      <c r="J7584">
        <v>172</v>
      </c>
      <c r="K7584">
        <v>1135.2</v>
      </c>
    </row>
    <row r="7585" spans="1:11" x14ac:dyDescent="0.25">
      <c r="A7585" t="s">
        <v>6026</v>
      </c>
      <c r="B7585" t="str">
        <f>C7585&amp;"-"&amp;COUNTIF(C$2:C7585,C7585)</f>
        <v>16798-6</v>
      </c>
      <c r="C7585">
        <v>16798</v>
      </c>
      <c r="D7585" s="57">
        <v>45441</v>
      </c>
      <c r="E7585" s="84" t="str">
        <f>F7585&amp;"-"&amp;COUNTIF($F$2:F7585,F7585)</f>
        <v>MSM-78</v>
      </c>
      <c r="F7585" s="84" t="str">
        <f t="shared" si="232"/>
        <v>MSM</v>
      </c>
      <c r="G7585" t="s">
        <v>8625</v>
      </c>
      <c r="H7585" s="62">
        <v>18289917000113</v>
      </c>
      <c r="I7585" t="s">
        <v>869</v>
      </c>
      <c r="J7585">
        <v>121</v>
      </c>
      <c r="K7585">
        <v>3339.6</v>
      </c>
    </row>
    <row r="7586" spans="1:11" x14ac:dyDescent="0.25">
      <c r="A7586" t="s">
        <v>6018</v>
      </c>
      <c r="B7586" t="str">
        <f>C7586&amp;"-"&amp;COUNTIF(C$2:C7586,C7586)</f>
        <v>16798-7</v>
      </c>
      <c r="C7586">
        <v>16798</v>
      </c>
      <c r="D7586" s="57">
        <v>45441</v>
      </c>
      <c r="E7586" s="84" t="str">
        <f>F7586&amp;"-"&amp;COUNTIF($F$2:F7586,F7586)</f>
        <v>MSM-79</v>
      </c>
      <c r="F7586" s="84" t="str">
        <f t="shared" si="232"/>
        <v>MSM</v>
      </c>
      <c r="G7586" t="s">
        <v>8625</v>
      </c>
      <c r="H7586" s="62">
        <v>18289917000113</v>
      </c>
      <c r="I7586" t="s">
        <v>869</v>
      </c>
      <c r="J7586">
        <v>1320</v>
      </c>
      <c r="K7586">
        <v>7788</v>
      </c>
    </row>
    <row r="7587" spans="1:11" x14ac:dyDescent="0.25">
      <c r="A7587" t="s">
        <v>6026</v>
      </c>
      <c r="B7587" t="str">
        <f>C7587&amp;"-"&amp;COUNTIF(C$2:C7587,C7587)</f>
        <v>16798-8</v>
      </c>
      <c r="C7587">
        <v>16798</v>
      </c>
      <c r="D7587" s="57">
        <v>45441</v>
      </c>
      <c r="E7587" s="84" t="str">
        <f>F7587&amp;"-"&amp;COUNTIF($F$2:F7587,F7587)</f>
        <v>MSM-80</v>
      </c>
      <c r="F7587" s="84" t="str">
        <f t="shared" si="232"/>
        <v>MSM</v>
      </c>
      <c r="G7587" t="s">
        <v>8625</v>
      </c>
      <c r="H7587" s="62">
        <v>18289917000113</v>
      </c>
      <c r="I7587" t="s">
        <v>869</v>
      </c>
      <c r="J7587">
        <v>45</v>
      </c>
      <c r="K7587">
        <v>1566</v>
      </c>
    </row>
    <row r="7588" spans="1:11" x14ac:dyDescent="0.25">
      <c r="A7588" t="s">
        <v>6030</v>
      </c>
      <c r="B7588" t="str">
        <f>C7588&amp;"-"&amp;COUNTIF(C$2:C7588,C7588)</f>
        <v>44796-1</v>
      </c>
      <c r="C7588">
        <v>44796</v>
      </c>
      <c r="D7588" s="57">
        <v>45441</v>
      </c>
      <c r="E7588" s="84" t="str">
        <f>F7588&amp;"-"&amp;COUNTIF($F$2:F7588,F7588)</f>
        <v>R-176</v>
      </c>
      <c r="F7588" s="84" t="str">
        <f t="shared" si="232"/>
        <v>R</v>
      </c>
      <c r="G7588" t="s">
        <v>8604</v>
      </c>
      <c r="H7588" s="62">
        <v>62821723000109</v>
      </c>
      <c r="I7588" t="s">
        <v>869</v>
      </c>
      <c r="J7588">
        <v>36</v>
      </c>
      <c r="K7588">
        <v>223.2</v>
      </c>
    </row>
    <row r="7589" spans="1:11" x14ac:dyDescent="0.25">
      <c r="A7589" t="s">
        <v>6030</v>
      </c>
      <c r="B7589" t="str">
        <f>C7589&amp;"-"&amp;COUNTIF(C$2:C7589,C7589)</f>
        <v>44796-2</v>
      </c>
      <c r="C7589">
        <v>44796</v>
      </c>
      <c r="D7589" s="57">
        <v>45441</v>
      </c>
      <c r="E7589" s="84" t="str">
        <f>F7589&amp;"-"&amp;COUNTIF($F$2:F7589,F7589)</f>
        <v>R-177</v>
      </c>
      <c r="F7589" s="84" t="str">
        <f t="shared" si="232"/>
        <v>R</v>
      </c>
      <c r="G7589" t="s">
        <v>8604</v>
      </c>
      <c r="H7589" s="62">
        <v>62821723000109</v>
      </c>
      <c r="I7589" t="s">
        <v>869</v>
      </c>
      <c r="J7589">
        <v>60</v>
      </c>
      <c r="K7589">
        <v>339</v>
      </c>
    </row>
    <row r="7590" spans="1:11" x14ac:dyDescent="0.25">
      <c r="A7590" t="s">
        <v>6027</v>
      </c>
      <c r="B7590" t="str">
        <f>C7590&amp;"-"&amp;COUNTIF(C$2:C7590,C7590)</f>
        <v>44863-1</v>
      </c>
      <c r="C7590">
        <v>44863</v>
      </c>
      <c r="D7590" s="57">
        <v>45441</v>
      </c>
      <c r="E7590" s="84" t="str">
        <f>F7590&amp;"-"&amp;COUNTIF($F$2:F7590,F7590)</f>
        <v>R-178</v>
      </c>
      <c r="F7590" s="84" t="str">
        <f t="shared" si="232"/>
        <v>R</v>
      </c>
      <c r="G7590" t="s">
        <v>8604</v>
      </c>
      <c r="H7590" s="62">
        <v>62821723000109</v>
      </c>
      <c r="I7590" t="s">
        <v>869</v>
      </c>
      <c r="J7590">
        <v>1646</v>
      </c>
      <c r="K7590">
        <v>1300.3399999999999</v>
      </c>
    </row>
    <row r="7591" spans="1:11" x14ac:dyDescent="0.25">
      <c r="A7591" t="s">
        <v>6018</v>
      </c>
      <c r="B7591" t="str">
        <f>C7591&amp;"-"&amp;COUNTIF(C$2:C7591,C7591)</f>
        <v>44863-2</v>
      </c>
      <c r="C7591">
        <v>44863</v>
      </c>
      <c r="D7591" s="57">
        <v>45441</v>
      </c>
      <c r="E7591" s="84" t="str">
        <f>F7591&amp;"-"&amp;COUNTIF($F$2:F7591,F7591)</f>
        <v>R-179</v>
      </c>
      <c r="F7591" s="84" t="str">
        <f t="shared" si="232"/>
        <v>R</v>
      </c>
      <c r="G7591" t="s">
        <v>8604</v>
      </c>
      <c r="H7591" s="62">
        <v>62821723000109</v>
      </c>
      <c r="I7591" t="s">
        <v>869</v>
      </c>
      <c r="J7591">
        <v>1662</v>
      </c>
      <c r="K7591">
        <v>2409.9</v>
      </c>
    </row>
    <row r="7592" spans="1:11" x14ac:dyDescent="0.25">
      <c r="A7592" t="s">
        <v>6028</v>
      </c>
      <c r="B7592" t="str">
        <f>C7592&amp;"-"&amp;COUNTIF(C$2:C7592,C7592)</f>
        <v>44863-3</v>
      </c>
      <c r="C7592">
        <v>44863</v>
      </c>
      <c r="D7592" s="57">
        <v>45441</v>
      </c>
      <c r="E7592" s="84" t="str">
        <f>F7592&amp;"-"&amp;COUNTIF($F$2:F7592,F7592)</f>
        <v>R-180</v>
      </c>
      <c r="F7592" s="84" t="str">
        <f t="shared" si="232"/>
        <v>R</v>
      </c>
      <c r="G7592" t="s">
        <v>8604</v>
      </c>
      <c r="H7592" s="62">
        <v>62821723000109</v>
      </c>
      <c r="I7592" t="s">
        <v>869</v>
      </c>
      <c r="J7592">
        <v>831</v>
      </c>
      <c r="K7592">
        <v>490.29</v>
      </c>
    </row>
    <row r="7593" spans="1:11" x14ac:dyDescent="0.25">
      <c r="A7593" t="s">
        <v>6026</v>
      </c>
      <c r="B7593" t="str">
        <f>C7593&amp;"-"&amp;COUNTIF(C$2:C7593,C7593)</f>
        <v>44863-4</v>
      </c>
      <c r="C7593">
        <v>44863</v>
      </c>
      <c r="D7593" s="57">
        <v>45441</v>
      </c>
      <c r="E7593" s="84" t="str">
        <f>F7593&amp;"-"&amp;COUNTIF($F$2:F7593,F7593)</f>
        <v>R-181</v>
      </c>
      <c r="F7593" s="84" t="str">
        <f t="shared" si="232"/>
        <v>R</v>
      </c>
      <c r="G7593" t="s">
        <v>8604</v>
      </c>
      <c r="H7593" s="62">
        <v>62821723000109</v>
      </c>
      <c r="I7593" t="s">
        <v>5984</v>
      </c>
      <c r="J7593">
        <v>50</v>
      </c>
      <c r="K7593">
        <v>3328</v>
      </c>
    </row>
    <row r="7594" spans="1:11" x14ac:dyDescent="0.25">
      <c r="A7594" t="s">
        <v>6030</v>
      </c>
      <c r="B7594" t="str">
        <f>C7594&amp;"-"&amp;COUNTIF(C$2:C7594,C7594)</f>
        <v>44863-5</v>
      </c>
      <c r="C7594">
        <v>44863</v>
      </c>
      <c r="D7594" s="57">
        <v>45441</v>
      </c>
      <c r="E7594" s="84" t="str">
        <f>F7594&amp;"-"&amp;COUNTIF($F$2:F7594,F7594)</f>
        <v>R-182</v>
      </c>
      <c r="F7594" s="84" t="str">
        <f t="shared" si="232"/>
        <v>R</v>
      </c>
      <c r="G7594" t="s">
        <v>8604</v>
      </c>
      <c r="H7594" s="62">
        <v>62821723000109</v>
      </c>
      <c r="I7594" t="s">
        <v>869</v>
      </c>
      <c r="J7594">
        <v>6832</v>
      </c>
      <c r="K7594">
        <v>49327.040000000001</v>
      </c>
    </row>
    <row r="7595" spans="1:11" x14ac:dyDescent="0.25">
      <c r="A7595" t="s">
        <v>6030</v>
      </c>
      <c r="B7595" t="str">
        <f>C7595&amp;"-"&amp;COUNTIF(C$2:C7595,C7595)</f>
        <v>44863-6</v>
      </c>
      <c r="C7595">
        <v>44863</v>
      </c>
      <c r="D7595" s="57">
        <v>45441</v>
      </c>
      <c r="E7595" s="84" t="str">
        <f>F7595&amp;"-"&amp;COUNTIF($F$2:F7595,F7595)</f>
        <v>R-183</v>
      </c>
      <c r="F7595" s="84" t="str">
        <f t="shared" si="232"/>
        <v>R</v>
      </c>
      <c r="G7595" t="s">
        <v>8604</v>
      </c>
      <c r="H7595" s="62">
        <v>62821723000109</v>
      </c>
      <c r="I7595" t="s">
        <v>869</v>
      </c>
      <c r="J7595">
        <v>130</v>
      </c>
      <c r="K7595">
        <v>794.43</v>
      </c>
    </row>
    <row r="7596" spans="1:11" x14ac:dyDescent="0.25">
      <c r="A7596" t="s">
        <v>6030</v>
      </c>
      <c r="B7596" t="str">
        <f>C7596&amp;"-"&amp;COUNTIF(C$2:C7596,C7596)</f>
        <v>44863-7</v>
      </c>
      <c r="C7596">
        <v>44863</v>
      </c>
      <c r="D7596" s="57">
        <v>45441</v>
      </c>
      <c r="E7596" s="84" t="str">
        <f>F7596&amp;"-"&amp;COUNTIF($F$2:F7596,F7596)</f>
        <v>R-184</v>
      </c>
      <c r="F7596" s="84" t="str">
        <f t="shared" si="232"/>
        <v>R</v>
      </c>
      <c r="G7596" t="s">
        <v>8604</v>
      </c>
      <c r="H7596" s="62">
        <v>62821723000109</v>
      </c>
      <c r="I7596" t="s">
        <v>869</v>
      </c>
      <c r="J7596">
        <v>476</v>
      </c>
      <c r="K7596">
        <v>2528.04</v>
      </c>
    </row>
    <row r="7597" spans="1:11" x14ac:dyDescent="0.25">
      <c r="A7597" t="s">
        <v>6027</v>
      </c>
      <c r="B7597" t="str">
        <f>C7597&amp;"-"&amp;COUNTIF(C$2:C7597,C7597)</f>
        <v>44863-8</v>
      </c>
      <c r="C7597">
        <v>44863</v>
      </c>
      <c r="D7597" s="57">
        <v>45441</v>
      </c>
      <c r="E7597" s="84" t="str">
        <f>F7597&amp;"-"&amp;COUNTIF($F$2:F7597,F7597)</f>
        <v>R-185</v>
      </c>
      <c r="F7597" s="84" t="str">
        <f t="shared" si="232"/>
        <v>R</v>
      </c>
      <c r="G7597" t="s">
        <v>8604</v>
      </c>
      <c r="H7597" s="62">
        <v>62821723000109</v>
      </c>
      <c r="I7597" t="s">
        <v>869</v>
      </c>
      <c r="J7597">
        <v>4680</v>
      </c>
      <c r="K7597">
        <v>10486.48</v>
      </c>
    </row>
    <row r="7598" spans="1:11" x14ac:dyDescent="0.25">
      <c r="A7598" t="s">
        <v>6027</v>
      </c>
      <c r="B7598" t="str">
        <f>C7598&amp;"-"&amp;COUNTIF(C$2:C7598,C7598)</f>
        <v>44863-9</v>
      </c>
      <c r="C7598">
        <v>44863</v>
      </c>
      <c r="D7598" s="57">
        <v>45441</v>
      </c>
      <c r="E7598" s="84" t="str">
        <f>F7598&amp;"-"&amp;COUNTIF($F$2:F7598,F7598)</f>
        <v>R-186</v>
      </c>
      <c r="F7598" s="84" t="str">
        <f t="shared" si="232"/>
        <v>R</v>
      </c>
      <c r="G7598" t="s">
        <v>8604</v>
      </c>
      <c r="H7598" s="62">
        <v>62821723000109</v>
      </c>
      <c r="I7598" t="s">
        <v>869</v>
      </c>
      <c r="J7598">
        <v>2282</v>
      </c>
      <c r="K7598">
        <v>3652.34</v>
      </c>
    </row>
    <row r="7599" spans="1:11" x14ac:dyDescent="0.25">
      <c r="A7599" t="s">
        <v>6056</v>
      </c>
      <c r="B7599" t="str">
        <f>C7599&amp;"-"&amp;COUNTIF(C$2:C7599,C7599)</f>
        <v>717231-1</v>
      </c>
      <c r="C7599">
        <v>717231</v>
      </c>
      <c r="D7599" s="57">
        <v>45443</v>
      </c>
      <c r="E7599" s="84" t="str">
        <f>F7599&amp;"-"&amp;COUNTIF($F$2:F7599,F7599)</f>
        <v>ACOTUBO-131</v>
      </c>
      <c r="F7599" s="84" t="str">
        <f t="shared" si="232"/>
        <v>ACOTUBO</v>
      </c>
      <c r="G7599" t="s">
        <v>8587</v>
      </c>
      <c r="H7599" s="62">
        <v>43919968000129</v>
      </c>
      <c r="I7599" t="s">
        <v>5984</v>
      </c>
      <c r="J7599">
        <v>45.25</v>
      </c>
      <c r="K7599">
        <v>2895.55</v>
      </c>
    </row>
    <row r="7600" spans="1:11" x14ac:dyDescent="0.25">
      <c r="A7600" t="s">
        <v>5960</v>
      </c>
      <c r="B7600" t="str">
        <f>C7600&amp;"-"&amp;COUNTIF(C$2:C7600,C7600)</f>
        <v>71462-1</v>
      </c>
      <c r="C7600">
        <v>71462</v>
      </c>
      <c r="D7600" s="57">
        <v>45443</v>
      </c>
      <c r="E7600" s="84" t="str">
        <f>F7600&amp;"-"&amp;COUNTIF($F$2:F7600,F7600)</f>
        <v>VOESTALPINE-55</v>
      </c>
      <c r="F7600" s="84" t="str">
        <f t="shared" si="232"/>
        <v>VOESTALPINE</v>
      </c>
      <c r="G7600" t="s">
        <v>8583</v>
      </c>
      <c r="H7600" s="62">
        <v>61479002000523</v>
      </c>
      <c r="I7600" t="s">
        <v>30</v>
      </c>
      <c r="J7600">
        <v>50</v>
      </c>
      <c r="K7600">
        <v>4984.5</v>
      </c>
    </row>
    <row r="7601" spans="1:11" x14ac:dyDescent="0.25">
      <c r="A7601" t="s">
        <v>6101</v>
      </c>
      <c r="B7601" t="str">
        <f>C7601&amp;"-"&amp;COUNTIF(C$2:C7601,C7601)</f>
        <v>10133-1</v>
      </c>
      <c r="C7601">
        <v>10133</v>
      </c>
      <c r="D7601" s="57">
        <v>45446</v>
      </c>
      <c r="E7601" s="84" t="str">
        <f>F7601&amp;"-"&amp;COUNTIF($F$2:F7601,F7601)</f>
        <v>ISOLARE-1</v>
      </c>
      <c r="F7601" s="84" t="str">
        <f t="shared" si="232"/>
        <v>ISOLARE</v>
      </c>
      <c r="G7601" t="s">
        <v>8650</v>
      </c>
      <c r="H7601" s="62">
        <v>8691720000152</v>
      </c>
      <c r="I7601" t="s">
        <v>869</v>
      </c>
      <c r="J7601">
        <v>36</v>
      </c>
      <c r="K7601">
        <v>4087.75</v>
      </c>
    </row>
    <row r="7602" spans="1:11" x14ac:dyDescent="0.25">
      <c r="A7602" t="s">
        <v>6101</v>
      </c>
      <c r="B7602" t="str">
        <f>C7602&amp;"-"&amp;COUNTIF(C$2:C7602,C7602)</f>
        <v>10133-2</v>
      </c>
      <c r="C7602">
        <v>10133</v>
      </c>
      <c r="D7602" s="57">
        <v>45446</v>
      </c>
      <c r="E7602" s="84" t="str">
        <f>F7602&amp;"-"&amp;COUNTIF($F$2:F7602,F7602)</f>
        <v>ISOLARE-2</v>
      </c>
      <c r="F7602" s="84" t="str">
        <f t="shared" si="232"/>
        <v>ISOLARE</v>
      </c>
      <c r="G7602" t="s">
        <v>8650</v>
      </c>
      <c r="H7602" s="62">
        <v>8691720000152</v>
      </c>
      <c r="I7602" t="s">
        <v>869</v>
      </c>
      <c r="J7602">
        <v>310</v>
      </c>
      <c r="K7602">
        <v>38068.400000000001</v>
      </c>
    </row>
    <row r="7603" spans="1:11" x14ac:dyDescent="0.25">
      <c r="A7603" t="s">
        <v>5987</v>
      </c>
      <c r="B7603" t="str">
        <f>C7603&amp;"-"&amp;COUNTIF(C$2:C7603,C7603)</f>
        <v>37975-1</v>
      </c>
      <c r="C7603">
        <v>37975</v>
      </c>
      <c r="D7603" s="57">
        <v>45446</v>
      </c>
      <c r="E7603" s="84" t="str">
        <f>F7603&amp;"-"&amp;COUNTIF($F$2:F7603,F7603)</f>
        <v>WK-503</v>
      </c>
      <c r="F7603" s="84" t="str">
        <f t="shared" si="232"/>
        <v>WK</v>
      </c>
      <c r="G7603" t="s">
        <v>8586</v>
      </c>
      <c r="H7603" s="62">
        <v>97434047000103</v>
      </c>
      <c r="I7603" t="s">
        <v>5984</v>
      </c>
      <c r="J7603">
        <v>12</v>
      </c>
      <c r="K7603">
        <v>1036.44</v>
      </c>
    </row>
    <row r="7604" spans="1:11" x14ac:dyDescent="0.25">
      <c r="A7604" t="s">
        <v>5987</v>
      </c>
      <c r="B7604" t="str">
        <f>C7604&amp;"-"&amp;COUNTIF(C$2:C7604,C7604)</f>
        <v>37975-2</v>
      </c>
      <c r="C7604">
        <v>37975</v>
      </c>
      <c r="D7604" s="57">
        <v>45446</v>
      </c>
      <c r="E7604" s="84" t="str">
        <f>F7604&amp;"-"&amp;COUNTIF($F$2:F7604,F7604)</f>
        <v>WK-504</v>
      </c>
      <c r="F7604" s="84" t="str">
        <f t="shared" si="232"/>
        <v>WK</v>
      </c>
      <c r="G7604" t="s">
        <v>8586</v>
      </c>
      <c r="H7604" s="62">
        <v>97434047000103</v>
      </c>
      <c r="I7604" t="s">
        <v>5984</v>
      </c>
      <c r="J7604">
        <v>12</v>
      </c>
      <c r="K7604">
        <v>3036</v>
      </c>
    </row>
    <row r="7605" spans="1:11" x14ac:dyDescent="0.25">
      <c r="A7605" t="s">
        <v>5983</v>
      </c>
      <c r="B7605" t="str">
        <f>C7605&amp;"-"&amp;COUNTIF(C$2:C7605,C7605)</f>
        <v>37975-3</v>
      </c>
      <c r="C7605">
        <v>37975</v>
      </c>
      <c r="D7605" s="57">
        <v>45446</v>
      </c>
      <c r="E7605" s="84" t="str">
        <f>F7605&amp;"-"&amp;COUNTIF($F$2:F7605,F7605)</f>
        <v>WK-505</v>
      </c>
      <c r="F7605" s="84" t="str">
        <f t="shared" si="232"/>
        <v>WK</v>
      </c>
      <c r="G7605" t="s">
        <v>8586</v>
      </c>
      <c r="H7605" s="62">
        <v>97434047000103</v>
      </c>
      <c r="I7605" t="s">
        <v>5984</v>
      </c>
      <c r="J7605">
        <v>12</v>
      </c>
      <c r="K7605">
        <v>330.6</v>
      </c>
    </row>
    <row r="7606" spans="1:11" x14ac:dyDescent="0.25">
      <c r="A7606" t="s">
        <v>5989</v>
      </c>
      <c r="B7606" t="str">
        <f>C7606&amp;"-"&amp;COUNTIF(C$2:C7606,C7606)</f>
        <v>37975-4</v>
      </c>
      <c r="C7606">
        <v>37975</v>
      </c>
      <c r="D7606" s="57">
        <v>45446</v>
      </c>
      <c r="E7606" s="84" t="str">
        <f>F7606&amp;"-"&amp;COUNTIF($F$2:F7606,F7606)</f>
        <v>WK-506</v>
      </c>
      <c r="F7606" s="84" t="str">
        <f t="shared" si="232"/>
        <v>WK</v>
      </c>
      <c r="G7606" t="s">
        <v>8586</v>
      </c>
      <c r="H7606" s="62">
        <v>97434047000103</v>
      </c>
      <c r="I7606" t="s">
        <v>5984</v>
      </c>
      <c r="J7606">
        <v>96</v>
      </c>
      <c r="K7606">
        <v>13152</v>
      </c>
    </row>
    <row r="7607" spans="1:11" x14ac:dyDescent="0.25">
      <c r="A7607" t="s">
        <v>5983</v>
      </c>
      <c r="B7607" t="str">
        <f>C7607&amp;"-"&amp;COUNTIF(C$2:C7607,C7607)</f>
        <v>37975-5</v>
      </c>
      <c r="C7607">
        <v>37975</v>
      </c>
      <c r="D7607" s="57">
        <v>45446</v>
      </c>
      <c r="E7607" s="84" t="str">
        <f>F7607&amp;"-"&amp;COUNTIF($F$2:F7607,F7607)</f>
        <v>WK-507</v>
      </c>
      <c r="F7607" s="84" t="str">
        <f t="shared" si="232"/>
        <v>WK</v>
      </c>
      <c r="G7607" t="s">
        <v>8586</v>
      </c>
      <c r="H7607" s="62">
        <v>97434047000103</v>
      </c>
      <c r="I7607" t="s">
        <v>5984</v>
      </c>
      <c r="J7607">
        <v>252</v>
      </c>
      <c r="K7607">
        <v>11592</v>
      </c>
    </row>
    <row r="7608" spans="1:11" x14ac:dyDescent="0.25">
      <c r="A7608" t="s">
        <v>5990</v>
      </c>
      <c r="B7608" t="str">
        <f>C7608&amp;"-"&amp;COUNTIF(C$2:C7608,C7608)</f>
        <v>37975-6</v>
      </c>
      <c r="C7608">
        <v>37975</v>
      </c>
      <c r="D7608" s="57">
        <v>45446</v>
      </c>
      <c r="E7608" s="84" t="str">
        <f>F7608&amp;"-"&amp;COUNTIF($F$2:F7608,F7608)</f>
        <v>WK-508</v>
      </c>
      <c r="F7608" s="84" t="str">
        <f t="shared" si="232"/>
        <v>WK</v>
      </c>
      <c r="G7608" t="s">
        <v>8586</v>
      </c>
      <c r="H7608" s="62">
        <v>97434047000103</v>
      </c>
      <c r="I7608" t="s">
        <v>5984</v>
      </c>
      <c r="J7608">
        <v>12</v>
      </c>
      <c r="K7608">
        <v>2806.8</v>
      </c>
    </row>
    <row r="7609" spans="1:11" x14ac:dyDescent="0.25">
      <c r="A7609" t="s">
        <v>5983</v>
      </c>
      <c r="B7609" t="str">
        <f>C7609&amp;"-"&amp;COUNTIF(C$2:C7609,C7609)</f>
        <v>37975-7</v>
      </c>
      <c r="C7609">
        <v>37975</v>
      </c>
      <c r="D7609" s="57">
        <v>45446</v>
      </c>
      <c r="E7609" s="84" t="str">
        <f>F7609&amp;"-"&amp;COUNTIF($F$2:F7609,F7609)</f>
        <v>WK-509</v>
      </c>
      <c r="F7609" s="84" t="str">
        <f t="shared" si="232"/>
        <v>WK</v>
      </c>
      <c r="G7609" t="s">
        <v>8586</v>
      </c>
      <c r="H7609" s="62">
        <v>97434047000103</v>
      </c>
      <c r="I7609" t="s">
        <v>5984</v>
      </c>
      <c r="J7609">
        <v>6</v>
      </c>
      <c r="K7609">
        <v>123.12</v>
      </c>
    </row>
    <row r="7610" spans="1:11" x14ac:dyDescent="0.25">
      <c r="A7610" t="s">
        <v>5988</v>
      </c>
      <c r="B7610" t="str">
        <f>C7610&amp;"-"&amp;COUNTIF(C$2:C7610,C7610)</f>
        <v>37975-8</v>
      </c>
      <c r="C7610">
        <v>37975</v>
      </c>
      <c r="D7610" s="57">
        <v>45446</v>
      </c>
      <c r="E7610" s="84" t="str">
        <f>F7610&amp;"-"&amp;COUNTIF($F$2:F7610,F7610)</f>
        <v>WK-510</v>
      </c>
      <c r="F7610" s="84" t="str">
        <f t="shared" si="232"/>
        <v>WK</v>
      </c>
      <c r="G7610" t="s">
        <v>8586</v>
      </c>
      <c r="H7610" s="62">
        <v>97434047000103</v>
      </c>
      <c r="I7610" t="s">
        <v>5984</v>
      </c>
      <c r="J7610">
        <v>6</v>
      </c>
      <c r="K7610">
        <v>371.1</v>
      </c>
    </row>
    <row r="7611" spans="1:11" x14ac:dyDescent="0.25">
      <c r="A7611" t="s">
        <v>5989</v>
      </c>
      <c r="B7611" t="str">
        <f>C7611&amp;"-"&amp;COUNTIF(C$2:C7611,C7611)</f>
        <v>37975-9</v>
      </c>
      <c r="C7611">
        <v>37975</v>
      </c>
      <c r="D7611" s="57">
        <v>45446</v>
      </c>
      <c r="E7611" s="84" t="str">
        <f>F7611&amp;"-"&amp;COUNTIF($F$2:F7611,F7611)</f>
        <v>WK-511</v>
      </c>
      <c r="F7611" s="84" t="str">
        <f t="shared" si="232"/>
        <v>WK</v>
      </c>
      <c r="G7611" t="s">
        <v>8586</v>
      </c>
      <c r="H7611" s="62">
        <v>97434047000103</v>
      </c>
      <c r="I7611" t="s">
        <v>5984</v>
      </c>
      <c r="J7611">
        <v>6</v>
      </c>
      <c r="K7611">
        <v>1510.5</v>
      </c>
    </row>
    <row r="7612" spans="1:11" x14ac:dyDescent="0.25">
      <c r="A7612" t="s">
        <v>5987</v>
      </c>
      <c r="B7612" t="str">
        <f>C7612&amp;"-"&amp;COUNTIF(C$2:C7612,C7612)</f>
        <v>37975-10</v>
      </c>
      <c r="C7612">
        <v>37975</v>
      </c>
      <c r="D7612" s="57">
        <v>45446</v>
      </c>
      <c r="E7612" s="84" t="str">
        <f>F7612&amp;"-"&amp;COUNTIF($F$2:F7612,F7612)</f>
        <v>WK-512</v>
      </c>
      <c r="F7612" s="84" t="str">
        <f t="shared" si="232"/>
        <v>WK</v>
      </c>
      <c r="G7612" t="s">
        <v>8586</v>
      </c>
      <c r="H7612" s="62">
        <v>97434047000103</v>
      </c>
      <c r="I7612" t="s">
        <v>5984</v>
      </c>
      <c r="J7612">
        <v>6</v>
      </c>
      <c r="K7612">
        <v>341.52</v>
      </c>
    </row>
    <row r="7613" spans="1:11" x14ac:dyDescent="0.25">
      <c r="A7613" t="s">
        <v>5978</v>
      </c>
      <c r="B7613" t="str">
        <f>C7613&amp;"-"&amp;COUNTIF(C$2:C7613,C7613)</f>
        <v>37976-1</v>
      </c>
      <c r="C7613">
        <v>37976</v>
      </c>
      <c r="D7613" s="57">
        <v>45446</v>
      </c>
      <c r="E7613" s="84" t="str">
        <f>F7613&amp;"-"&amp;COUNTIF($F$2:F7613,F7613)</f>
        <v>WK-513</v>
      </c>
      <c r="F7613" s="84" t="str">
        <f t="shared" si="232"/>
        <v>WK</v>
      </c>
      <c r="G7613" t="s">
        <v>8586</v>
      </c>
      <c r="H7613" s="62">
        <v>97434047000103</v>
      </c>
      <c r="I7613" t="s">
        <v>4726</v>
      </c>
      <c r="J7613">
        <v>21.96</v>
      </c>
      <c r="K7613">
        <v>10793.78</v>
      </c>
    </row>
    <row r="7614" spans="1:11" x14ac:dyDescent="0.25">
      <c r="A7614" t="s">
        <v>5977</v>
      </c>
      <c r="B7614" t="str">
        <f>C7614&amp;"-"&amp;COUNTIF(C$2:C7614,C7614)</f>
        <v>37976-2</v>
      </c>
      <c r="C7614">
        <v>37976</v>
      </c>
      <c r="D7614" s="57">
        <v>45446</v>
      </c>
      <c r="E7614" s="84" t="str">
        <f>F7614&amp;"-"&amp;COUNTIF($F$2:F7614,F7614)</f>
        <v>WK-514</v>
      </c>
      <c r="F7614" s="84" t="str">
        <f t="shared" si="232"/>
        <v>WK</v>
      </c>
      <c r="G7614" t="s">
        <v>8586</v>
      </c>
      <c r="H7614" s="62">
        <v>97434047000103</v>
      </c>
      <c r="I7614" t="s">
        <v>4726</v>
      </c>
      <c r="J7614">
        <v>7.32</v>
      </c>
      <c r="K7614">
        <v>9860.77</v>
      </c>
    </row>
    <row r="7615" spans="1:11" x14ac:dyDescent="0.25">
      <c r="A7615" t="s">
        <v>5978</v>
      </c>
      <c r="B7615" t="str">
        <f>C7615&amp;"-"&amp;COUNTIF(C$2:C7615,C7615)</f>
        <v>37976-3</v>
      </c>
      <c r="C7615">
        <v>37976</v>
      </c>
      <c r="D7615" s="57">
        <v>45446</v>
      </c>
      <c r="E7615" s="84" t="str">
        <f>F7615&amp;"-"&amp;COUNTIF($F$2:F7615,F7615)</f>
        <v>WK-515</v>
      </c>
      <c r="F7615" s="84" t="str">
        <f t="shared" si="232"/>
        <v>WK</v>
      </c>
      <c r="G7615" t="s">
        <v>8586</v>
      </c>
      <c r="H7615" s="62">
        <v>97434047000103</v>
      </c>
      <c r="I7615" t="s">
        <v>4726</v>
      </c>
      <c r="J7615">
        <v>7.32</v>
      </c>
      <c r="K7615">
        <v>2955.45</v>
      </c>
    </row>
    <row r="7616" spans="1:11" x14ac:dyDescent="0.25">
      <c r="A7616" t="s">
        <v>5978</v>
      </c>
      <c r="B7616" t="str">
        <f>C7616&amp;"-"&amp;COUNTIF(C$2:C7616,C7616)</f>
        <v>37976-4</v>
      </c>
      <c r="C7616">
        <v>37976</v>
      </c>
      <c r="D7616" s="57">
        <v>45446</v>
      </c>
      <c r="E7616" s="84" t="str">
        <f>F7616&amp;"-"&amp;COUNTIF($F$2:F7616,F7616)</f>
        <v>WK-516</v>
      </c>
      <c r="F7616" s="84" t="str">
        <f t="shared" si="232"/>
        <v>WK</v>
      </c>
      <c r="G7616" t="s">
        <v>8586</v>
      </c>
      <c r="H7616" s="62">
        <v>97434047000103</v>
      </c>
      <c r="I7616" t="s">
        <v>4726</v>
      </c>
      <c r="J7616">
        <v>7.32</v>
      </c>
      <c r="K7616">
        <v>2755.17</v>
      </c>
    </row>
    <row r="7617" spans="1:11" x14ac:dyDescent="0.25">
      <c r="A7617" t="s">
        <v>6033</v>
      </c>
      <c r="B7617" t="str">
        <f>C7617&amp;"-"&amp;COUNTIF(C$2:C7617,C7617)</f>
        <v>37976-5</v>
      </c>
      <c r="C7617">
        <v>37976</v>
      </c>
      <c r="D7617" s="57">
        <v>45446</v>
      </c>
      <c r="E7617" s="84" t="str">
        <f>F7617&amp;"-"&amp;COUNTIF($F$2:F7617,F7617)</f>
        <v>WK-517</v>
      </c>
      <c r="F7617" s="84" t="str">
        <f t="shared" si="232"/>
        <v>WK</v>
      </c>
      <c r="G7617" t="s">
        <v>8586</v>
      </c>
      <c r="H7617" s="62">
        <v>97434047000103</v>
      </c>
      <c r="I7617" t="s">
        <v>4726</v>
      </c>
      <c r="J7617">
        <v>7.32</v>
      </c>
      <c r="K7617">
        <v>1361.52</v>
      </c>
    </row>
    <row r="7618" spans="1:11" x14ac:dyDescent="0.25">
      <c r="A7618" t="s">
        <v>6100</v>
      </c>
      <c r="B7618" t="str">
        <f>C7618&amp;"-"&amp;COUNTIF(C$2:C7618,C7618)</f>
        <v>38044-1</v>
      </c>
      <c r="C7618">
        <v>38044</v>
      </c>
      <c r="D7618" s="57">
        <v>45447</v>
      </c>
      <c r="E7618" s="84" t="str">
        <f>F7618&amp;"-"&amp;COUNTIF($F$2:F7618,F7618)</f>
        <v>WK-518</v>
      </c>
      <c r="F7618" s="84" t="str">
        <f t="shared" si="232"/>
        <v>WK</v>
      </c>
      <c r="G7618" t="s">
        <v>8586</v>
      </c>
      <c r="H7618" s="62">
        <v>97434047000103</v>
      </c>
      <c r="I7618" t="s">
        <v>4726</v>
      </c>
      <c r="J7618">
        <v>14.4</v>
      </c>
      <c r="K7618">
        <v>12096</v>
      </c>
    </row>
    <row r="7619" spans="1:11" x14ac:dyDescent="0.25">
      <c r="A7619" t="s">
        <v>5985</v>
      </c>
      <c r="B7619" t="str">
        <f>C7619&amp;"-"&amp;COUNTIF(C$2:C7619,C7619)</f>
        <v>38052-1</v>
      </c>
      <c r="C7619">
        <v>38052</v>
      </c>
      <c r="D7619" s="57">
        <v>45447</v>
      </c>
      <c r="E7619" s="84" t="str">
        <f>F7619&amp;"-"&amp;COUNTIF($F$2:F7619,F7619)</f>
        <v>WK-519</v>
      </c>
      <c r="F7619" s="84" t="str">
        <f t="shared" ref="F7619:F7682" si="233">LEFT(G7619,SEARCH(" ",G7619)-1)</f>
        <v>WK</v>
      </c>
      <c r="G7619" t="s">
        <v>8586</v>
      </c>
      <c r="H7619" s="62">
        <v>97434047000103</v>
      </c>
      <c r="I7619" t="s">
        <v>5984</v>
      </c>
      <c r="J7619">
        <v>234</v>
      </c>
      <c r="K7619">
        <v>47071.44</v>
      </c>
    </row>
    <row r="7620" spans="1:11" x14ac:dyDescent="0.25">
      <c r="A7620" t="s">
        <v>5978</v>
      </c>
      <c r="B7620" t="str">
        <f>C7620&amp;"-"&amp;COUNTIF(C$2:C7620,C7620)</f>
        <v>38056-1</v>
      </c>
      <c r="C7620">
        <v>38056</v>
      </c>
      <c r="D7620" s="57">
        <v>45447</v>
      </c>
      <c r="E7620" s="84" t="str">
        <f>F7620&amp;"-"&amp;COUNTIF($F$2:F7620,F7620)</f>
        <v>WK-520</v>
      </c>
      <c r="F7620" s="84" t="str">
        <f t="shared" si="233"/>
        <v>WK</v>
      </c>
      <c r="G7620" t="s">
        <v>8586</v>
      </c>
      <c r="H7620" s="62">
        <v>97434047000103</v>
      </c>
      <c r="I7620" t="s">
        <v>5984</v>
      </c>
      <c r="J7620">
        <v>18</v>
      </c>
      <c r="K7620">
        <v>2790</v>
      </c>
    </row>
    <row r="7621" spans="1:11" x14ac:dyDescent="0.25">
      <c r="A7621" t="s">
        <v>5986</v>
      </c>
      <c r="B7621" t="str">
        <f>C7621&amp;"-"&amp;COUNTIF(C$2:C7621,C7621)</f>
        <v>38056-2</v>
      </c>
      <c r="C7621">
        <v>38056</v>
      </c>
      <c r="D7621" s="57">
        <v>45447</v>
      </c>
      <c r="E7621" s="84" t="str">
        <f>F7621&amp;"-"&amp;COUNTIF($F$2:F7621,F7621)</f>
        <v>WK-521</v>
      </c>
      <c r="F7621" s="84" t="str">
        <f t="shared" si="233"/>
        <v>WK</v>
      </c>
      <c r="G7621" t="s">
        <v>8586</v>
      </c>
      <c r="H7621" s="62">
        <v>97434047000103</v>
      </c>
      <c r="I7621" t="s">
        <v>5984</v>
      </c>
      <c r="J7621">
        <v>30</v>
      </c>
      <c r="K7621">
        <v>582.6</v>
      </c>
    </row>
    <row r="7622" spans="1:11" x14ac:dyDescent="0.25">
      <c r="A7622" t="s">
        <v>5991</v>
      </c>
      <c r="B7622" t="str">
        <f>C7622&amp;"-"&amp;COUNTIF(C$2:C7622,C7622)</f>
        <v>38062-1</v>
      </c>
      <c r="C7622">
        <v>38062</v>
      </c>
      <c r="D7622" s="57">
        <v>45448</v>
      </c>
      <c r="E7622" s="84" t="str">
        <f>F7622&amp;"-"&amp;COUNTIF($F$2:F7622,F7622)</f>
        <v>WK-522</v>
      </c>
      <c r="F7622" s="84" t="str">
        <f t="shared" si="233"/>
        <v>WK</v>
      </c>
      <c r="G7622" t="s">
        <v>8586</v>
      </c>
      <c r="H7622" s="62">
        <v>97434047000103</v>
      </c>
      <c r="I7622" t="s">
        <v>5984</v>
      </c>
      <c r="J7622">
        <v>18</v>
      </c>
      <c r="K7622">
        <v>32814</v>
      </c>
    </row>
    <row r="7623" spans="1:11" x14ac:dyDescent="0.25">
      <c r="A7623" t="s">
        <v>6030</v>
      </c>
      <c r="B7623" t="str">
        <f>C7623&amp;"-"&amp;COUNTIF(C$2:C7623,C7623)</f>
        <v>16878-1</v>
      </c>
      <c r="C7623">
        <v>16878</v>
      </c>
      <c r="D7623" s="57">
        <v>45449</v>
      </c>
      <c r="E7623" s="84" t="str">
        <f>F7623&amp;"-"&amp;COUNTIF($F$2:F7623,F7623)</f>
        <v>MSM-81</v>
      </c>
      <c r="F7623" s="84" t="str">
        <f t="shared" si="233"/>
        <v>MSM</v>
      </c>
      <c r="G7623" t="s">
        <v>8625</v>
      </c>
      <c r="H7623" s="62">
        <v>18289917000113</v>
      </c>
      <c r="I7623" t="s">
        <v>869</v>
      </c>
      <c r="J7623">
        <v>152</v>
      </c>
      <c r="K7623">
        <v>1489.6</v>
      </c>
    </row>
    <row r="7624" spans="1:11" x14ac:dyDescent="0.25">
      <c r="A7624" t="s">
        <v>6030</v>
      </c>
      <c r="B7624" t="str">
        <f>C7624&amp;"-"&amp;COUNTIF(C$2:C7624,C7624)</f>
        <v>16878-2</v>
      </c>
      <c r="C7624">
        <v>16878</v>
      </c>
      <c r="D7624" s="57">
        <v>45449</v>
      </c>
      <c r="E7624" s="84" t="str">
        <f>F7624&amp;"-"&amp;COUNTIF($F$2:F7624,F7624)</f>
        <v>MSM-82</v>
      </c>
      <c r="F7624" s="84" t="str">
        <f t="shared" si="233"/>
        <v>MSM</v>
      </c>
      <c r="G7624" t="s">
        <v>8625</v>
      </c>
      <c r="H7624" s="62">
        <v>18289917000113</v>
      </c>
      <c r="I7624" t="s">
        <v>869</v>
      </c>
      <c r="J7624">
        <v>660</v>
      </c>
      <c r="K7624">
        <v>11088</v>
      </c>
    </row>
    <row r="7625" spans="1:11" x14ac:dyDescent="0.25">
      <c r="A7625" t="s">
        <v>6030</v>
      </c>
      <c r="B7625" t="str">
        <f>C7625&amp;"-"&amp;COUNTIF(C$2:C7625,C7625)</f>
        <v>16882-1</v>
      </c>
      <c r="C7625">
        <v>16882</v>
      </c>
      <c r="D7625" s="57">
        <v>45449</v>
      </c>
      <c r="E7625" s="84" t="str">
        <f>F7625&amp;"-"&amp;COUNTIF($F$2:F7625,F7625)</f>
        <v>MSM-83</v>
      </c>
      <c r="F7625" s="84" t="str">
        <f t="shared" si="233"/>
        <v>MSM</v>
      </c>
      <c r="G7625" t="s">
        <v>8625</v>
      </c>
      <c r="H7625" s="62">
        <v>18289917000113</v>
      </c>
      <c r="I7625" t="s">
        <v>869</v>
      </c>
      <c r="J7625">
        <v>12</v>
      </c>
      <c r="K7625">
        <v>538.75</v>
      </c>
    </row>
    <row r="7626" spans="1:11" x14ac:dyDescent="0.25">
      <c r="A7626" t="s">
        <v>6030</v>
      </c>
      <c r="B7626" t="str">
        <f>C7626&amp;"-"&amp;COUNTIF(C$2:C7626,C7626)</f>
        <v>16882-2</v>
      </c>
      <c r="C7626">
        <v>16882</v>
      </c>
      <c r="D7626" s="57">
        <v>45449</v>
      </c>
      <c r="E7626" s="84" t="str">
        <f>F7626&amp;"-"&amp;COUNTIF($F$2:F7626,F7626)</f>
        <v>MSM-84</v>
      </c>
      <c r="F7626" s="84" t="str">
        <f t="shared" si="233"/>
        <v>MSM</v>
      </c>
      <c r="G7626" t="s">
        <v>8625</v>
      </c>
      <c r="H7626" s="62">
        <v>18289917000113</v>
      </c>
      <c r="I7626" t="s">
        <v>869</v>
      </c>
      <c r="J7626">
        <v>8</v>
      </c>
      <c r="K7626">
        <v>269.38</v>
      </c>
    </row>
    <row r="7627" spans="1:11" x14ac:dyDescent="0.25">
      <c r="A7627" t="s">
        <v>6030</v>
      </c>
      <c r="B7627" t="str">
        <f>C7627&amp;"-"&amp;COUNTIF(C$2:C7627,C7627)</f>
        <v>16882-3</v>
      </c>
      <c r="C7627">
        <v>16882</v>
      </c>
      <c r="D7627" s="57">
        <v>45449</v>
      </c>
      <c r="E7627" s="84" t="str">
        <f>F7627&amp;"-"&amp;COUNTIF($F$2:F7627,F7627)</f>
        <v>MSM-85</v>
      </c>
      <c r="F7627" s="84" t="str">
        <f t="shared" si="233"/>
        <v>MSM</v>
      </c>
      <c r="G7627" t="s">
        <v>8625</v>
      </c>
      <c r="H7627" s="62">
        <v>18289917000113</v>
      </c>
      <c r="I7627" t="s">
        <v>869</v>
      </c>
      <c r="J7627">
        <v>228</v>
      </c>
      <c r="K7627">
        <v>2234.4</v>
      </c>
    </row>
    <row r="7628" spans="1:11" x14ac:dyDescent="0.25">
      <c r="A7628" t="s">
        <v>6030</v>
      </c>
      <c r="B7628" t="str">
        <f>C7628&amp;"-"&amp;COUNTIF(C$2:C7628,C7628)</f>
        <v>16882-4</v>
      </c>
      <c r="C7628">
        <v>16882</v>
      </c>
      <c r="D7628" s="57">
        <v>45449</v>
      </c>
      <c r="E7628" s="84" t="str">
        <f>F7628&amp;"-"&amp;COUNTIF($F$2:F7628,F7628)</f>
        <v>MSM-86</v>
      </c>
      <c r="F7628" s="84" t="str">
        <f t="shared" si="233"/>
        <v>MSM</v>
      </c>
      <c r="G7628" t="s">
        <v>8625</v>
      </c>
      <c r="H7628" s="62">
        <v>18289917000113</v>
      </c>
      <c r="I7628" t="s">
        <v>869</v>
      </c>
      <c r="J7628">
        <v>8</v>
      </c>
      <c r="K7628">
        <v>134.4</v>
      </c>
    </row>
    <row r="7629" spans="1:11" x14ac:dyDescent="0.25">
      <c r="A7629" t="s">
        <v>6026</v>
      </c>
      <c r="B7629" t="str">
        <f>C7629&amp;"-"&amp;COUNTIF(C$2:C7629,C7629)</f>
        <v>16882-5</v>
      </c>
      <c r="C7629">
        <v>16882</v>
      </c>
      <c r="D7629" s="57">
        <v>45449</v>
      </c>
      <c r="E7629" s="84" t="str">
        <f>F7629&amp;"-"&amp;COUNTIF($F$2:F7629,F7629)</f>
        <v>MSM-87</v>
      </c>
      <c r="F7629" s="84" t="str">
        <f t="shared" si="233"/>
        <v>MSM</v>
      </c>
      <c r="G7629" t="s">
        <v>8625</v>
      </c>
      <c r="H7629" s="62">
        <v>18289917000113</v>
      </c>
      <c r="I7629" t="s">
        <v>869</v>
      </c>
      <c r="J7629">
        <v>164</v>
      </c>
      <c r="K7629">
        <v>2761.1</v>
      </c>
    </row>
    <row r="7630" spans="1:11" x14ac:dyDescent="0.25">
      <c r="A7630" t="s">
        <v>6026</v>
      </c>
      <c r="B7630" t="str">
        <f>C7630&amp;"-"&amp;COUNTIF(C$2:C7630,C7630)</f>
        <v>16882-6</v>
      </c>
      <c r="C7630">
        <v>16882</v>
      </c>
      <c r="D7630" s="57">
        <v>45449</v>
      </c>
      <c r="E7630" s="84" t="str">
        <f>F7630&amp;"-"&amp;COUNTIF($F$2:F7630,F7630)</f>
        <v>MSM-88</v>
      </c>
      <c r="F7630" s="84" t="str">
        <f t="shared" si="233"/>
        <v>MSM</v>
      </c>
      <c r="G7630" t="s">
        <v>8625</v>
      </c>
      <c r="H7630" s="62">
        <v>18289917000113</v>
      </c>
      <c r="I7630" t="s">
        <v>869</v>
      </c>
      <c r="J7630">
        <v>72</v>
      </c>
      <c r="K7630">
        <v>2505.6</v>
      </c>
    </row>
    <row r="7631" spans="1:11" x14ac:dyDescent="0.25">
      <c r="A7631" t="s">
        <v>6018</v>
      </c>
      <c r="B7631" t="str">
        <f>C7631&amp;"-"&amp;COUNTIF(C$2:C7631,C7631)</f>
        <v>16882-7</v>
      </c>
      <c r="C7631">
        <v>16882</v>
      </c>
      <c r="D7631" s="57">
        <v>45449</v>
      </c>
      <c r="E7631" s="84" t="str">
        <f>F7631&amp;"-"&amp;COUNTIF($F$2:F7631,F7631)</f>
        <v>MSM-89</v>
      </c>
      <c r="F7631" s="84" t="str">
        <f t="shared" si="233"/>
        <v>MSM</v>
      </c>
      <c r="G7631" t="s">
        <v>8625</v>
      </c>
      <c r="H7631" s="62">
        <v>18289917000113</v>
      </c>
      <c r="I7631" t="s">
        <v>869</v>
      </c>
      <c r="J7631">
        <v>328</v>
      </c>
      <c r="K7631">
        <v>5673.09</v>
      </c>
    </row>
    <row r="7632" spans="1:11" x14ac:dyDescent="0.25">
      <c r="A7632" t="s">
        <v>6026</v>
      </c>
      <c r="B7632" t="str">
        <f>C7632&amp;"-"&amp;COUNTIF(C$2:C7632,C7632)</f>
        <v>16882-8</v>
      </c>
      <c r="C7632">
        <v>16882</v>
      </c>
      <c r="D7632" s="57">
        <v>45449</v>
      </c>
      <c r="E7632" s="84" t="str">
        <f>F7632&amp;"-"&amp;COUNTIF($F$2:F7632,F7632)</f>
        <v>MSM-90</v>
      </c>
      <c r="F7632" s="84" t="str">
        <f t="shared" si="233"/>
        <v>MSM</v>
      </c>
      <c r="G7632" t="s">
        <v>8625</v>
      </c>
      <c r="H7632" s="62">
        <v>18289917000113</v>
      </c>
      <c r="I7632" t="s">
        <v>869</v>
      </c>
      <c r="J7632">
        <v>124</v>
      </c>
      <c r="K7632">
        <v>6063.6</v>
      </c>
    </row>
    <row r="7633" spans="1:11" x14ac:dyDescent="0.25">
      <c r="A7633" t="s">
        <v>6026</v>
      </c>
      <c r="B7633" t="str">
        <f>C7633&amp;"-"&amp;COUNTIF(C$2:C7633,C7633)</f>
        <v>16882-9</v>
      </c>
      <c r="C7633">
        <v>16882</v>
      </c>
      <c r="D7633" s="57">
        <v>45449</v>
      </c>
      <c r="E7633" s="84" t="str">
        <f>F7633&amp;"-"&amp;COUNTIF($F$2:F7633,F7633)</f>
        <v>MSM-91</v>
      </c>
      <c r="F7633" s="84" t="str">
        <f t="shared" si="233"/>
        <v>MSM</v>
      </c>
      <c r="G7633" t="s">
        <v>8625</v>
      </c>
      <c r="H7633" s="62">
        <v>18289917000113</v>
      </c>
      <c r="I7633" t="s">
        <v>869</v>
      </c>
      <c r="J7633">
        <v>4</v>
      </c>
      <c r="K7633">
        <v>112.8</v>
      </c>
    </row>
    <row r="7634" spans="1:11" x14ac:dyDescent="0.25">
      <c r="A7634" t="s">
        <v>6026</v>
      </c>
      <c r="B7634" t="str">
        <f>C7634&amp;"-"&amp;COUNTIF(C$2:C7634,C7634)</f>
        <v>16882-10</v>
      </c>
      <c r="C7634">
        <v>16882</v>
      </c>
      <c r="D7634" s="57">
        <v>45449</v>
      </c>
      <c r="E7634" s="84" t="str">
        <f>F7634&amp;"-"&amp;COUNTIF($F$2:F7634,F7634)</f>
        <v>MSM-92</v>
      </c>
      <c r="F7634" s="84" t="str">
        <f t="shared" si="233"/>
        <v>MSM</v>
      </c>
      <c r="G7634" t="s">
        <v>8625</v>
      </c>
      <c r="H7634" s="62">
        <v>18289917000113</v>
      </c>
      <c r="I7634" t="s">
        <v>869</v>
      </c>
      <c r="J7634">
        <v>52</v>
      </c>
      <c r="K7634">
        <v>2678</v>
      </c>
    </row>
    <row r="7635" spans="1:11" x14ac:dyDescent="0.25">
      <c r="A7635" t="s">
        <v>6026</v>
      </c>
      <c r="B7635" t="str">
        <f>C7635&amp;"-"&amp;COUNTIF(C$2:C7635,C7635)</f>
        <v>16882-11</v>
      </c>
      <c r="C7635">
        <v>16882</v>
      </c>
      <c r="D7635" s="57">
        <v>45449</v>
      </c>
      <c r="E7635" s="84" t="str">
        <f>F7635&amp;"-"&amp;COUNTIF($F$2:F7635,F7635)</f>
        <v>MSM-93</v>
      </c>
      <c r="F7635" s="84" t="str">
        <f t="shared" si="233"/>
        <v>MSM</v>
      </c>
      <c r="G7635" t="s">
        <v>8625</v>
      </c>
      <c r="H7635" s="62">
        <v>18289917000113</v>
      </c>
      <c r="I7635" t="s">
        <v>869</v>
      </c>
      <c r="J7635">
        <v>7</v>
      </c>
      <c r="K7635">
        <v>193.2</v>
      </c>
    </row>
    <row r="7636" spans="1:11" x14ac:dyDescent="0.25">
      <c r="A7636" t="s">
        <v>6018</v>
      </c>
      <c r="B7636" t="str">
        <f>C7636&amp;"-"&amp;COUNTIF(C$2:C7636,C7636)</f>
        <v>16882-12</v>
      </c>
      <c r="C7636">
        <v>16882</v>
      </c>
      <c r="D7636" s="57">
        <v>45449</v>
      </c>
      <c r="E7636" s="84" t="str">
        <f>F7636&amp;"-"&amp;COUNTIF($F$2:F7636,F7636)</f>
        <v>MSM-94</v>
      </c>
      <c r="F7636" s="84" t="str">
        <f t="shared" si="233"/>
        <v>MSM</v>
      </c>
      <c r="G7636" t="s">
        <v>8625</v>
      </c>
      <c r="H7636" s="62">
        <v>18289917000113</v>
      </c>
      <c r="I7636" t="s">
        <v>869</v>
      </c>
      <c r="J7636">
        <v>24</v>
      </c>
      <c r="K7636">
        <v>931.2</v>
      </c>
    </row>
    <row r="7637" spans="1:11" x14ac:dyDescent="0.25">
      <c r="A7637" t="s">
        <v>6018</v>
      </c>
      <c r="B7637" t="str">
        <f>C7637&amp;"-"&amp;COUNTIF(C$2:C7637,C7637)</f>
        <v>16882-13</v>
      </c>
      <c r="C7637">
        <v>16882</v>
      </c>
      <c r="D7637" s="57">
        <v>45449</v>
      </c>
      <c r="E7637" s="84" t="str">
        <f>F7637&amp;"-"&amp;COUNTIF($F$2:F7637,F7637)</f>
        <v>MSM-95</v>
      </c>
      <c r="F7637" s="84" t="str">
        <f t="shared" si="233"/>
        <v>MSM</v>
      </c>
      <c r="G7637" t="s">
        <v>8625</v>
      </c>
      <c r="H7637" s="62">
        <v>18289917000113</v>
      </c>
      <c r="I7637" t="s">
        <v>869</v>
      </c>
      <c r="J7637">
        <v>16</v>
      </c>
      <c r="K7637">
        <v>94.4</v>
      </c>
    </row>
    <row r="7638" spans="1:11" x14ac:dyDescent="0.25">
      <c r="A7638" t="s">
        <v>6018</v>
      </c>
      <c r="B7638" t="str">
        <f>C7638&amp;"-"&amp;COUNTIF(C$2:C7638,C7638)</f>
        <v>16882-14</v>
      </c>
      <c r="C7638">
        <v>16882</v>
      </c>
      <c r="D7638" s="57">
        <v>45449</v>
      </c>
      <c r="E7638" s="84" t="str">
        <f>F7638&amp;"-"&amp;COUNTIF($F$2:F7638,F7638)</f>
        <v>MSM-96</v>
      </c>
      <c r="F7638" s="84" t="str">
        <f t="shared" si="233"/>
        <v>MSM</v>
      </c>
      <c r="G7638" t="s">
        <v>8625</v>
      </c>
      <c r="H7638" s="62">
        <v>18289917000113</v>
      </c>
      <c r="I7638" t="s">
        <v>869</v>
      </c>
      <c r="J7638">
        <v>44</v>
      </c>
      <c r="K7638">
        <v>211.2</v>
      </c>
    </row>
    <row r="7639" spans="1:11" x14ac:dyDescent="0.25">
      <c r="A7639" t="s">
        <v>6018</v>
      </c>
      <c r="B7639" t="str">
        <f>C7639&amp;"-"&amp;COUNTIF(C$2:C7639,C7639)</f>
        <v>16882-15</v>
      </c>
      <c r="C7639">
        <v>16882</v>
      </c>
      <c r="D7639" s="57">
        <v>45449</v>
      </c>
      <c r="E7639" s="84" t="str">
        <f>F7639&amp;"-"&amp;COUNTIF($F$2:F7639,F7639)</f>
        <v>MSM-97</v>
      </c>
      <c r="F7639" s="84" t="str">
        <f t="shared" si="233"/>
        <v>MSM</v>
      </c>
      <c r="G7639" t="s">
        <v>8625</v>
      </c>
      <c r="H7639" s="62">
        <v>18289917000113</v>
      </c>
      <c r="I7639" t="s">
        <v>869</v>
      </c>
      <c r="J7639">
        <v>720</v>
      </c>
      <c r="K7639">
        <v>5472</v>
      </c>
    </row>
    <row r="7640" spans="1:11" x14ac:dyDescent="0.25">
      <c r="A7640" t="s">
        <v>6018</v>
      </c>
      <c r="B7640" t="str">
        <f>C7640&amp;"-"&amp;COUNTIF(C$2:C7640,C7640)</f>
        <v>16882-16</v>
      </c>
      <c r="C7640">
        <v>16882</v>
      </c>
      <c r="D7640" s="57">
        <v>45449</v>
      </c>
      <c r="E7640" s="84" t="str">
        <f>F7640&amp;"-"&amp;COUNTIF($F$2:F7640,F7640)</f>
        <v>MSM-98</v>
      </c>
      <c r="F7640" s="84" t="str">
        <f t="shared" si="233"/>
        <v>MSM</v>
      </c>
      <c r="G7640" t="s">
        <v>8625</v>
      </c>
      <c r="H7640" s="62">
        <v>18289917000113</v>
      </c>
      <c r="I7640" t="s">
        <v>869</v>
      </c>
      <c r="J7640">
        <v>16</v>
      </c>
      <c r="K7640">
        <v>392</v>
      </c>
    </row>
    <row r="7641" spans="1:11" x14ac:dyDescent="0.25">
      <c r="A7641" t="s">
        <v>6026</v>
      </c>
      <c r="B7641" t="str">
        <f>C7641&amp;"-"&amp;COUNTIF(C$2:C7641,C7641)</f>
        <v>16882-17</v>
      </c>
      <c r="C7641">
        <v>16882</v>
      </c>
      <c r="D7641" s="57">
        <v>45449</v>
      </c>
      <c r="E7641" s="84" t="str">
        <f>F7641&amp;"-"&amp;COUNTIF($F$2:F7641,F7641)</f>
        <v>MSM-99</v>
      </c>
      <c r="F7641" s="84" t="str">
        <f t="shared" si="233"/>
        <v>MSM</v>
      </c>
      <c r="G7641" t="s">
        <v>8625</v>
      </c>
      <c r="H7641" s="62">
        <v>18289917000113</v>
      </c>
      <c r="I7641" t="s">
        <v>869</v>
      </c>
      <c r="J7641">
        <v>14</v>
      </c>
      <c r="K7641">
        <v>1112.83</v>
      </c>
    </row>
    <row r="7642" spans="1:11" x14ac:dyDescent="0.25">
      <c r="A7642" t="s">
        <v>6018</v>
      </c>
      <c r="B7642" t="str">
        <f>C7642&amp;"-"&amp;COUNTIF(C$2:C7642,C7642)</f>
        <v>16882-18</v>
      </c>
      <c r="C7642">
        <v>16882</v>
      </c>
      <c r="D7642" s="57">
        <v>45449</v>
      </c>
      <c r="E7642" s="84" t="str">
        <f>F7642&amp;"-"&amp;COUNTIF($F$2:F7642,F7642)</f>
        <v>MSM-100</v>
      </c>
      <c r="F7642" s="84" t="str">
        <f t="shared" si="233"/>
        <v>MSM</v>
      </c>
      <c r="G7642" t="s">
        <v>8625</v>
      </c>
      <c r="H7642" s="62">
        <v>18289917000113</v>
      </c>
      <c r="I7642" t="s">
        <v>869</v>
      </c>
      <c r="J7642">
        <v>784</v>
      </c>
      <c r="K7642">
        <v>5174.3999999999996</v>
      </c>
    </row>
    <row r="7643" spans="1:11" x14ac:dyDescent="0.25">
      <c r="A7643" t="s">
        <v>6030</v>
      </c>
      <c r="B7643" t="str">
        <f>C7643&amp;"-"&amp;COUNTIF(C$2:C7643,C7643)</f>
        <v>2827-1</v>
      </c>
      <c r="C7643">
        <v>2827</v>
      </c>
      <c r="D7643" s="57">
        <v>45449</v>
      </c>
      <c r="E7643" s="84" t="str">
        <f>F7643&amp;"-"&amp;COUNTIF($F$2:F7643,F7643)</f>
        <v>PANORAMA-19</v>
      </c>
      <c r="F7643" s="84" t="str">
        <f t="shared" si="233"/>
        <v>PANORAMA</v>
      </c>
      <c r="G7643" t="s">
        <v>8630</v>
      </c>
      <c r="H7643" s="62">
        <v>41454106000142</v>
      </c>
      <c r="I7643" t="s">
        <v>5984</v>
      </c>
      <c r="J7643">
        <v>70</v>
      </c>
      <c r="K7643">
        <v>6160</v>
      </c>
    </row>
    <row r="7644" spans="1:11" x14ac:dyDescent="0.25">
      <c r="A7644" t="s">
        <v>6030</v>
      </c>
      <c r="B7644" t="str">
        <f>C7644&amp;"-"&amp;COUNTIF(C$2:C7644,C7644)</f>
        <v>45567-1</v>
      </c>
      <c r="C7644">
        <v>45567</v>
      </c>
      <c r="D7644" s="57">
        <v>45450</v>
      </c>
      <c r="E7644" s="84" t="str">
        <f>F7644&amp;"-"&amp;COUNTIF($F$2:F7644,F7644)</f>
        <v>R-187</v>
      </c>
      <c r="F7644" s="84" t="str">
        <f t="shared" si="233"/>
        <v>R</v>
      </c>
      <c r="G7644" t="s">
        <v>8604</v>
      </c>
      <c r="H7644" s="62">
        <v>62821723000109</v>
      </c>
      <c r="I7644" t="s">
        <v>869</v>
      </c>
      <c r="J7644">
        <v>24</v>
      </c>
      <c r="K7644">
        <v>171.11</v>
      </c>
    </row>
    <row r="7645" spans="1:11" x14ac:dyDescent="0.25">
      <c r="A7645" t="s">
        <v>6030</v>
      </c>
      <c r="B7645" t="str">
        <f>C7645&amp;"-"&amp;COUNTIF(C$2:C7645,C7645)</f>
        <v>45567-2</v>
      </c>
      <c r="C7645">
        <v>45567</v>
      </c>
      <c r="D7645" s="57">
        <v>45450</v>
      </c>
      <c r="E7645" s="84" t="str">
        <f>F7645&amp;"-"&amp;COUNTIF($F$2:F7645,F7645)</f>
        <v>R-188</v>
      </c>
      <c r="F7645" s="84" t="str">
        <f t="shared" si="233"/>
        <v>R</v>
      </c>
      <c r="G7645" t="s">
        <v>8604</v>
      </c>
      <c r="H7645" s="62">
        <v>62821723000109</v>
      </c>
      <c r="I7645" t="s">
        <v>869</v>
      </c>
      <c r="J7645">
        <v>12</v>
      </c>
      <c r="K7645">
        <v>132.6</v>
      </c>
    </row>
    <row r="7646" spans="1:11" x14ac:dyDescent="0.25">
      <c r="A7646" t="s">
        <v>6030</v>
      </c>
      <c r="B7646" t="str">
        <f>C7646&amp;"-"&amp;COUNTIF(C$2:C7646,C7646)</f>
        <v>45567-3</v>
      </c>
      <c r="C7646">
        <v>45567</v>
      </c>
      <c r="D7646" s="57">
        <v>45450</v>
      </c>
      <c r="E7646" s="84" t="str">
        <f>F7646&amp;"-"&amp;COUNTIF($F$2:F7646,F7646)</f>
        <v>R-189</v>
      </c>
      <c r="F7646" s="84" t="str">
        <f t="shared" si="233"/>
        <v>R</v>
      </c>
      <c r="G7646" t="s">
        <v>8604</v>
      </c>
      <c r="H7646" s="62">
        <v>62821723000109</v>
      </c>
      <c r="I7646" t="s">
        <v>869</v>
      </c>
      <c r="J7646">
        <v>16</v>
      </c>
      <c r="K7646">
        <v>66.45</v>
      </c>
    </row>
    <row r="7647" spans="1:11" x14ac:dyDescent="0.25">
      <c r="A7647" t="s">
        <v>6030</v>
      </c>
      <c r="B7647" t="str">
        <f>C7647&amp;"-"&amp;COUNTIF(C$2:C7647,C7647)</f>
        <v>45567-4</v>
      </c>
      <c r="C7647">
        <v>45567</v>
      </c>
      <c r="D7647" s="57">
        <v>45450</v>
      </c>
      <c r="E7647" s="84" t="str">
        <f>F7647&amp;"-"&amp;COUNTIF($F$2:F7647,F7647)</f>
        <v>R-190</v>
      </c>
      <c r="F7647" s="84" t="str">
        <f t="shared" si="233"/>
        <v>R</v>
      </c>
      <c r="G7647" t="s">
        <v>8604</v>
      </c>
      <c r="H7647" s="62">
        <v>62821723000109</v>
      </c>
      <c r="I7647" t="s">
        <v>869</v>
      </c>
      <c r="J7647">
        <v>19</v>
      </c>
      <c r="K7647">
        <v>161.77000000000001</v>
      </c>
    </row>
    <row r="7648" spans="1:11" x14ac:dyDescent="0.25">
      <c r="A7648" t="s">
        <v>5982</v>
      </c>
      <c r="B7648" t="str">
        <f>C7648&amp;"-"&amp;COUNTIF(C$2:C7648,C7648)</f>
        <v>38134-1</v>
      </c>
      <c r="C7648">
        <v>38134</v>
      </c>
      <c r="D7648" s="57">
        <v>45450</v>
      </c>
      <c r="E7648" s="84" t="str">
        <f>F7648&amp;"-"&amp;COUNTIF($F$2:F7648,F7648)</f>
        <v>WK-523</v>
      </c>
      <c r="F7648" s="84" t="str">
        <f t="shared" si="233"/>
        <v>WK</v>
      </c>
      <c r="G7648" t="s">
        <v>8586</v>
      </c>
      <c r="H7648" s="62">
        <v>97434047000103</v>
      </c>
      <c r="I7648" t="s">
        <v>4726</v>
      </c>
      <c r="J7648">
        <v>7.32</v>
      </c>
      <c r="K7648">
        <v>15229.26</v>
      </c>
    </row>
    <row r="7649" spans="1:11" x14ac:dyDescent="0.25">
      <c r="A7649" t="s">
        <v>6045</v>
      </c>
      <c r="B7649" t="str">
        <f>C7649&amp;"-"&amp;COUNTIF(C$2:C7649,C7649)</f>
        <v>79787-1</v>
      </c>
      <c r="C7649">
        <v>79787</v>
      </c>
      <c r="D7649" s="57">
        <v>45454</v>
      </c>
      <c r="E7649" s="84" t="str">
        <f>F7649&amp;"-"&amp;COUNTIF($F$2:F7649,F7649)</f>
        <v>FIBRA-19</v>
      </c>
      <c r="F7649" s="84" t="str">
        <f t="shared" si="233"/>
        <v>FIBRA</v>
      </c>
      <c r="G7649" t="s">
        <v>8615</v>
      </c>
      <c r="H7649" s="62">
        <v>8381863000168</v>
      </c>
      <c r="I7649" t="s">
        <v>869</v>
      </c>
      <c r="J7649">
        <v>2900</v>
      </c>
      <c r="K7649">
        <v>359.6</v>
      </c>
    </row>
    <row r="7650" spans="1:11" x14ac:dyDescent="0.25">
      <c r="A7650" t="s">
        <v>5971</v>
      </c>
      <c r="B7650" t="str">
        <f>C7650&amp;"-"&amp;COUNTIF(C$2:C7650,C7650)</f>
        <v>80400-1</v>
      </c>
      <c r="C7650">
        <v>80400</v>
      </c>
      <c r="D7650" s="57">
        <v>45454</v>
      </c>
      <c r="E7650" s="84" t="str">
        <f>F7650&amp;"-"&amp;COUNTIF($F$2:F7650,F7650)</f>
        <v>JOTUN-227</v>
      </c>
      <c r="F7650" s="84" t="str">
        <f t="shared" si="233"/>
        <v>JOTUN</v>
      </c>
      <c r="G7650" t="s">
        <v>8585</v>
      </c>
      <c r="H7650" s="62">
        <v>2907585000404</v>
      </c>
      <c r="I7650" t="s">
        <v>869</v>
      </c>
      <c r="J7650">
        <v>20</v>
      </c>
      <c r="K7650">
        <v>227.2</v>
      </c>
    </row>
    <row r="7651" spans="1:11" x14ac:dyDescent="0.25">
      <c r="A7651" t="s">
        <v>5969</v>
      </c>
      <c r="B7651" t="str">
        <f>C7651&amp;"-"&amp;COUNTIF(C$2:C7651,C7651)</f>
        <v>80400-2</v>
      </c>
      <c r="C7651">
        <v>80400</v>
      </c>
      <c r="D7651" s="57">
        <v>45454</v>
      </c>
      <c r="E7651" s="84" t="str">
        <f>F7651&amp;"-"&amp;COUNTIF($F$2:F7651,F7651)</f>
        <v>JOTUN-228</v>
      </c>
      <c r="F7651" s="84" t="str">
        <f t="shared" si="233"/>
        <v>JOTUN</v>
      </c>
      <c r="G7651" t="s">
        <v>8585</v>
      </c>
      <c r="H7651" s="62">
        <v>2907585000404</v>
      </c>
      <c r="I7651" t="s">
        <v>869</v>
      </c>
      <c r="J7651">
        <v>20</v>
      </c>
      <c r="K7651">
        <v>2050</v>
      </c>
    </row>
    <row r="7652" spans="1:11" x14ac:dyDescent="0.25">
      <c r="A7652" t="s">
        <v>5968</v>
      </c>
      <c r="B7652" t="str">
        <f>C7652&amp;"-"&amp;COUNTIF(C$2:C7652,C7652)</f>
        <v>80400-3</v>
      </c>
      <c r="C7652">
        <v>80400</v>
      </c>
      <c r="D7652" s="57">
        <v>45454</v>
      </c>
      <c r="E7652" s="84" t="str">
        <f>F7652&amp;"-"&amp;COUNTIF($F$2:F7652,F7652)</f>
        <v>JOTUN-229</v>
      </c>
      <c r="F7652" s="84" t="str">
        <f t="shared" si="233"/>
        <v>JOTUN</v>
      </c>
      <c r="G7652" t="s">
        <v>8585</v>
      </c>
      <c r="H7652" s="62">
        <v>2907585000404</v>
      </c>
      <c r="I7652" t="s">
        <v>869</v>
      </c>
      <c r="J7652">
        <v>8</v>
      </c>
      <c r="K7652">
        <v>4053.92</v>
      </c>
    </row>
    <row r="7653" spans="1:11" x14ac:dyDescent="0.25">
      <c r="A7653" t="s">
        <v>5968</v>
      </c>
      <c r="B7653" t="str">
        <f>C7653&amp;"-"&amp;COUNTIF(C$2:C7653,C7653)</f>
        <v>80400-4</v>
      </c>
      <c r="C7653">
        <v>80400</v>
      </c>
      <c r="D7653" s="57">
        <v>45454</v>
      </c>
      <c r="E7653" s="84" t="str">
        <f>F7653&amp;"-"&amp;COUNTIF($F$2:F7653,F7653)</f>
        <v>JOTUN-230</v>
      </c>
      <c r="F7653" s="84" t="str">
        <f t="shared" si="233"/>
        <v>JOTUN</v>
      </c>
      <c r="G7653" t="s">
        <v>8585</v>
      </c>
      <c r="H7653" s="62">
        <v>2907585000404</v>
      </c>
      <c r="I7653" t="s">
        <v>869</v>
      </c>
      <c r="J7653">
        <v>20</v>
      </c>
      <c r="K7653">
        <v>9997.6</v>
      </c>
    </row>
    <row r="7654" spans="1:11" x14ac:dyDescent="0.25">
      <c r="A7654" t="s">
        <v>5969</v>
      </c>
      <c r="B7654" t="str">
        <f>C7654&amp;"-"&amp;COUNTIF(C$2:C7654,C7654)</f>
        <v>80400-5</v>
      </c>
      <c r="C7654">
        <v>80400</v>
      </c>
      <c r="D7654" s="57">
        <v>45454</v>
      </c>
      <c r="E7654" s="84" t="str">
        <f>F7654&amp;"-"&amp;COUNTIF($F$2:F7654,F7654)</f>
        <v>JOTUN-231</v>
      </c>
      <c r="F7654" s="84" t="str">
        <f t="shared" si="233"/>
        <v>JOTUN</v>
      </c>
      <c r="G7654" t="s">
        <v>8585</v>
      </c>
      <c r="H7654" s="62">
        <v>2907585000404</v>
      </c>
      <c r="I7654" t="s">
        <v>869</v>
      </c>
      <c r="J7654">
        <v>5</v>
      </c>
      <c r="K7654">
        <v>512.5</v>
      </c>
    </row>
    <row r="7655" spans="1:11" x14ac:dyDescent="0.25">
      <c r="A7655" t="s">
        <v>5968</v>
      </c>
      <c r="B7655" t="str">
        <f>C7655&amp;"-"&amp;COUNTIF(C$2:C7655,C7655)</f>
        <v>80400-6</v>
      </c>
      <c r="C7655">
        <v>80400</v>
      </c>
      <c r="D7655" s="57">
        <v>45454</v>
      </c>
      <c r="E7655" s="84" t="str">
        <f>F7655&amp;"-"&amp;COUNTIF($F$2:F7655,F7655)</f>
        <v>JOTUN-232</v>
      </c>
      <c r="F7655" s="84" t="str">
        <f t="shared" si="233"/>
        <v>JOTUN</v>
      </c>
      <c r="G7655" t="s">
        <v>8585</v>
      </c>
      <c r="H7655" s="62">
        <v>2907585000404</v>
      </c>
      <c r="I7655" t="s">
        <v>869</v>
      </c>
      <c r="J7655">
        <v>8</v>
      </c>
      <c r="K7655">
        <v>5123.68</v>
      </c>
    </row>
    <row r="7656" spans="1:11" x14ac:dyDescent="0.25">
      <c r="A7656" t="s">
        <v>5968</v>
      </c>
      <c r="B7656" t="str">
        <f>C7656&amp;"-"&amp;COUNTIF(C$2:C7656,C7656)</f>
        <v>80400-7</v>
      </c>
      <c r="C7656">
        <v>80400</v>
      </c>
      <c r="D7656" s="57">
        <v>45454</v>
      </c>
      <c r="E7656" s="84" t="str">
        <f>F7656&amp;"-"&amp;COUNTIF($F$2:F7656,F7656)</f>
        <v>JOTUN-233</v>
      </c>
      <c r="F7656" s="84" t="str">
        <f t="shared" si="233"/>
        <v>JOTUN</v>
      </c>
      <c r="G7656" t="s">
        <v>8585</v>
      </c>
      <c r="H7656" s="62">
        <v>2907585000404</v>
      </c>
      <c r="I7656" t="s">
        <v>869</v>
      </c>
      <c r="J7656">
        <v>13</v>
      </c>
      <c r="K7656">
        <v>2890.16</v>
      </c>
    </row>
    <row r="7657" spans="1:11" x14ac:dyDescent="0.25">
      <c r="A7657" t="s">
        <v>5968</v>
      </c>
      <c r="B7657" t="str">
        <f>C7657&amp;"-"&amp;COUNTIF(C$2:C7657,C7657)</f>
        <v>80400-8</v>
      </c>
      <c r="C7657">
        <v>80400</v>
      </c>
      <c r="D7657" s="57">
        <v>45454</v>
      </c>
      <c r="E7657" s="84" t="str">
        <f>F7657&amp;"-"&amp;COUNTIF($F$2:F7657,F7657)</f>
        <v>JOTUN-234</v>
      </c>
      <c r="F7657" s="84" t="str">
        <f t="shared" si="233"/>
        <v>JOTUN</v>
      </c>
      <c r="G7657" t="s">
        <v>8585</v>
      </c>
      <c r="H7657" s="62">
        <v>2907585000404</v>
      </c>
      <c r="I7657" t="s">
        <v>869</v>
      </c>
      <c r="J7657">
        <v>50</v>
      </c>
      <c r="K7657">
        <v>21898.5</v>
      </c>
    </row>
    <row r="7658" spans="1:11" x14ac:dyDescent="0.25">
      <c r="A7658" t="s">
        <v>5968</v>
      </c>
      <c r="B7658" t="str">
        <f>C7658&amp;"-"&amp;COUNTIF(C$2:C7658,C7658)</f>
        <v>80400-9</v>
      </c>
      <c r="C7658">
        <v>80400</v>
      </c>
      <c r="D7658" s="57">
        <v>45454</v>
      </c>
      <c r="E7658" s="84" t="str">
        <f>F7658&amp;"-"&amp;COUNTIF($F$2:F7658,F7658)</f>
        <v>JOTUN-235</v>
      </c>
      <c r="F7658" s="84" t="str">
        <f t="shared" si="233"/>
        <v>JOTUN</v>
      </c>
      <c r="G7658" t="s">
        <v>8585</v>
      </c>
      <c r="H7658" s="62">
        <v>2907585000404</v>
      </c>
      <c r="I7658" t="s">
        <v>869</v>
      </c>
      <c r="J7658">
        <v>132</v>
      </c>
      <c r="K7658">
        <v>22542.959999999999</v>
      </c>
    </row>
    <row r="7659" spans="1:11" x14ac:dyDescent="0.25">
      <c r="A7659" t="s">
        <v>5968</v>
      </c>
      <c r="B7659" t="str">
        <f>C7659&amp;"-"&amp;COUNTIF(C$2:C7659,C7659)</f>
        <v>80400-10</v>
      </c>
      <c r="C7659">
        <v>80400</v>
      </c>
      <c r="D7659" s="57">
        <v>45454</v>
      </c>
      <c r="E7659" s="84" t="str">
        <f>F7659&amp;"-"&amp;COUNTIF($F$2:F7659,F7659)</f>
        <v>JOTUN-236</v>
      </c>
      <c r="F7659" s="84" t="str">
        <f t="shared" si="233"/>
        <v>JOTUN</v>
      </c>
      <c r="G7659" t="s">
        <v>8585</v>
      </c>
      <c r="H7659" s="62">
        <v>2907585000404</v>
      </c>
      <c r="I7659" t="s">
        <v>869</v>
      </c>
      <c r="J7659">
        <v>86</v>
      </c>
      <c r="K7659">
        <v>55079.56</v>
      </c>
    </row>
    <row r="7660" spans="1:11" x14ac:dyDescent="0.25">
      <c r="A7660" t="s">
        <v>5968</v>
      </c>
      <c r="B7660" t="str">
        <f>C7660&amp;"-"&amp;COUNTIF(C$2:C7660,C7660)</f>
        <v>80400-11</v>
      </c>
      <c r="C7660">
        <v>80400</v>
      </c>
      <c r="D7660" s="57">
        <v>45454</v>
      </c>
      <c r="E7660" s="84" t="str">
        <f>F7660&amp;"-"&amp;COUNTIF($F$2:F7660,F7660)</f>
        <v>JOTUN-237</v>
      </c>
      <c r="F7660" s="84" t="str">
        <f t="shared" si="233"/>
        <v>JOTUN</v>
      </c>
      <c r="G7660" t="s">
        <v>8585</v>
      </c>
      <c r="H7660" s="62">
        <v>2907585000404</v>
      </c>
      <c r="I7660" t="s">
        <v>869</v>
      </c>
      <c r="J7660">
        <v>150</v>
      </c>
      <c r="K7660">
        <v>14412</v>
      </c>
    </row>
    <row r="7661" spans="1:11" x14ac:dyDescent="0.25">
      <c r="A7661" t="s">
        <v>5968</v>
      </c>
      <c r="B7661" t="str">
        <f>C7661&amp;"-"&amp;COUNTIF(C$2:C7661,C7661)</f>
        <v>80400-12</v>
      </c>
      <c r="C7661">
        <v>80400</v>
      </c>
      <c r="D7661" s="57">
        <v>45454</v>
      </c>
      <c r="E7661" s="84" t="str">
        <f>F7661&amp;"-"&amp;COUNTIF($F$2:F7661,F7661)</f>
        <v>JOTUN-238</v>
      </c>
      <c r="F7661" s="84" t="str">
        <f t="shared" si="233"/>
        <v>JOTUN</v>
      </c>
      <c r="G7661" t="s">
        <v>8585</v>
      </c>
      <c r="H7661" s="62">
        <v>2907585000404</v>
      </c>
      <c r="I7661" t="s">
        <v>869</v>
      </c>
      <c r="J7661">
        <v>10</v>
      </c>
      <c r="K7661">
        <v>6129.6</v>
      </c>
    </row>
    <row r="7662" spans="1:11" x14ac:dyDescent="0.25">
      <c r="A7662" t="s">
        <v>5968</v>
      </c>
      <c r="B7662" t="str">
        <f>C7662&amp;"-"&amp;COUNTIF(C$2:C7662,C7662)</f>
        <v>80400-13</v>
      </c>
      <c r="C7662">
        <v>80400</v>
      </c>
      <c r="D7662" s="57">
        <v>45454</v>
      </c>
      <c r="E7662" s="84" t="str">
        <f>F7662&amp;"-"&amp;COUNTIF($F$2:F7662,F7662)</f>
        <v>JOTUN-239</v>
      </c>
      <c r="F7662" s="84" t="str">
        <f t="shared" si="233"/>
        <v>JOTUN</v>
      </c>
      <c r="G7662" t="s">
        <v>8585</v>
      </c>
      <c r="H7662" s="62">
        <v>2907585000404</v>
      </c>
      <c r="I7662" t="s">
        <v>869</v>
      </c>
      <c r="J7662">
        <v>20</v>
      </c>
      <c r="K7662">
        <v>16580.2</v>
      </c>
    </row>
    <row r="7663" spans="1:11" x14ac:dyDescent="0.25">
      <c r="A7663" t="s">
        <v>5968</v>
      </c>
      <c r="B7663" t="str">
        <f>C7663&amp;"-"&amp;COUNTIF(C$2:C7663,C7663)</f>
        <v>80400-14</v>
      </c>
      <c r="C7663">
        <v>80400</v>
      </c>
      <c r="D7663" s="57">
        <v>45454</v>
      </c>
      <c r="E7663" s="84" t="str">
        <f>F7663&amp;"-"&amp;COUNTIF($F$2:F7663,F7663)</f>
        <v>JOTUN-240</v>
      </c>
      <c r="F7663" s="84" t="str">
        <f t="shared" si="233"/>
        <v>JOTUN</v>
      </c>
      <c r="G7663" t="s">
        <v>8585</v>
      </c>
      <c r="H7663" s="62">
        <v>2907585000404</v>
      </c>
      <c r="I7663" t="s">
        <v>869</v>
      </c>
      <c r="J7663">
        <v>150</v>
      </c>
      <c r="K7663">
        <v>71208</v>
      </c>
    </row>
    <row r="7664" spans="1:11" x14ac:dyDescent="0.25">
      <c r="A7664" t="s">
        <v>5972</v>
      </c>
      <c r="B7664" t="str">
        <f>C7664&amp;"-"&amp;COUNTIF(C$2:C7664,C7664)</f>
        <v>80400-15</v>
      </c>
      <c r="C7664">
        <v>80400</v>
      </c>
      <c r="D7664" s="57">
        <v>45454</v>
      </c>
      <c r="E7664" s="84" t="str">
        <f>F7664&amp;"-"&amp;COUNTIF($F$2:F7664,F7664)</f>
        <v>JOTUN-241</v>
      </c>
      <c r="F7664" s="84" t="str">
        <f t="shared" si="233"/>
        <v>JOTUN</v>
      </c>
      <c r="G7664" t="s">
        <v>8585</v>
      </c>
      <c r="H7664" s="62">
        <v>2907585000404</v>
      </c>
      <c r="I7664" t="s">
        <v>869</v>
      </c>
      <c r="J7664">
        <v>20</v>
      </c>
      <c r="K7664">
        <v>323.60000000000002</v>
      </c>
    </row>
    <row r="7665" spans="1:11" x14ac:dyDescent="0.25">
      <c r="A7665" t="s">
        <v>5968</v>
      </c>
      <c r="B7665" t="str">
        <f>C7665&amp;"-"&amp;COUNTIF(C$2:C7665,C7665)</f>
        <v>80400-16</v>
      </c>
      <c r="C7665">
        <v>80400</v>
      </c>
      <c r="D7665" s="57">
        <v>45454</v>
      </c>
      <c r="E7665" s="84" t="str">
        <f>F7665&amp;"-"&amp;COUNTIF($F$2:F7665,F7665)</f>
        <v>JOTUN-242</v>
      </c>
      <c r="F7665" s="84" t="str">
        <f t="shared" si="233"/>
        <v>JOTUN</v>
      </c>
      <c r="G7665" t="s">
        <v>8585</v>
      </c>
      <c r="H7665" s="62">
        <v>2907585000404</v>
      </c>
      <c r="I7665" t="s">
        <v>869</v>
      </c>
      <c r="J7665">
        <v>50</v>
      </c>
      <c r="K7665">
        <v>7833</v>
      </c>
    </row>
    <row r="7666" spans="1:11" x14ac:dyDescent="0.25">
      <c r="A7666" t="s">
        <v>5969</v>
      </c>
      <c r="B7666" t="str">
        <f>C7666&amp;"-"&amp;COUNTIF(C$2:C7666,C7666)</f>
        <v>80400-17</v>
      </c>
      <c r="C7666">
        <v>80400</v>
      </c>
      <c r="D7666" s="57">
        <v>45454</v>
      </c>
      <c r="E7666" s="84" t="str">
        <f>F7666&amp;"-"&amp;COUNTIF($F$2:F7666,F7666)</f>
        <v>JOTUN-243</v>
      </c>
      <c r="F7666" s="84" t="str">
        <f t="shared" si="233"/>
        <v>JOTUN</v>
      </c>
      <c r="G7666" t="s">
        <v>8585</v>
      </c>
      <c r="H7666" s="62">
        <v>2907585000404</v>
      </c>
      <c r="I7666" t="s">
        <v>869</v>
      </c>
      <c r="J7666">
        <v>20</v>
      </c>
      <c r="K7666">
        <v>2050</v>
      </c>
    </row>
    <row r="7667" spans="1:11" x14ac:dyDescent="0.25">
      <c r="A7667" t="s">
        <v>6104</v>
      </c>
      <c r="B7667" t="str">
        <f>C7667&amp;"-"&amp;COUNTIF(C$2:C7667,C7667)</f>
        <v>4422-1</v>
      </c>
      <c r="C7667">
        <v>4422</v>
      </c>
      <c r="D7667" s="57">
        <v>45455</v>
      </c>
      <c r="E7667" s="84" t="str">
        <f>F7667&amp;"-"&amp;COUNTIF($F$2:F7667,F7667)</f>
        <v>CIL-433</v>
      </c>
      <c r="F7667" s="84" t="str">
        <f t="shared" si="233"/>
        <v>CIL</v>
      </c>
      <c r="G7667" t="s">
        <v>8610</v>
      </c>
      <c r="H7667" s="62">
        <v>97533434000199</v>
      </c>
      <c r="I7667" t="s">
        <v>869</v>
      </c>
      <c r="J7667">
        <v>2</v>
      </c>
      <c r="K7667">
        <v>17800</v>
      </c>
    </row>
    <row r="7668" spans="1:11" x14ac:dyDescent="0.25">
      <c r="A7668" t="s">
        <v>6104</v>
      </c>
      <c r="B7668" t="str">
        <f>C7668&amp;"-"&amp;COUNTIF(C$2:C7668,C7668)</f>
        <v>4422-2</v>
      </c>
      <c r="C7668">
        <v>4422</v>
      </c>
      <c r="D7668" s="57">
        <v>45455</v>
      </c>
      <c r="E7668" s="84" t="str">
        <f>F7668&amp;"-"&amp;COUNTIF($F$2:F7668,F7668)</f>
        <v>CIL-434</v>
      </c>
      <c r="F7668" s="84" t="str">
        <f t="shared" si="233"/>
        <v>CIL</v>
      </c>
      <c r="G7668" t="s">
        <v>8610</v>
      </c>
      <c r="H7668" s="62">
        <v>97533434000199</v>
      </c>
      <c r="I7668" t="s">
        <v>869</v>
      </c>
      <c r="J7668">
        <v>2</v>
      </c>
      <c r="K7668">
        <v>4980</v>
      </c>
    </row>
    <row r="7669" spans="1:11" x14ac:dyDescent="0.25">
      <c r="A7669" t="s">
        <v>6039</v>
      </c>
      <c r="B7669" t="str">
        <f>C7669&amp;"-"&amp;COUNTIF(C$2:C7669,C7669)</f>
        <v>4422-3</v>
      </c>
      <c r="C7669">
        <v>4422</v>
      </c>
      <c r="D7669" s="57">
        <v>45455</v>
      </c>
      <c r="E7669" s="84" t="str">
        <f>F7669&amp;"-"&amp;COUNTIF($F$2:F7669,F7669)</f>
        <v>CIL-435</v>
      </c>
      <c r="F7669" s="84" t="str">
        <f t="shared" si="233"/>
        <v>CIL</v>
      </c>
      <c r="G7669" t="s">
        <v>8610</v>
      </c>
      <c r="H7669" s="62">
        <v>97533434000199</v>
      </c>
      <c r="I7669" t="s">
        <v>869</v>
      </c>
      <c r="J7669">
        <v>2</v>
      </c>
      <c r="K7669">
        <v>1800</v>
      </c>
    </row>
    <row r="7670" spans="1:11" x14ac:dyDescent="0.25">
      <c r="A7670" t="s">
        <v>6037</v>
      </c>
      <c r="B7670" t="str">
        <f>C7670&amp;"-"&amp;COUNTIF(C$2:C7670,C7670)</f>
        <v>4424-1</v>
      </c>
      <c r="C7670">
        <v>4424</v>
      </c>
      <c r="D7670" s="57">
        <v>45455</v>
      </c>
      <c r="E7670" s="84" t="str">
        <f>F7670&amp;"-"&amp;COUNTIF($F$2:F7670,F7670)</f>
        <v>CIL-436</v>
      </c>
      <c r="F7670" s="84" t="str">
        <f t="shared" si="233"/>
        <v>CIL</v>
      </c>
      <c r="G7670" t="s">
        <v>8610</v>
      </c>
      <c r="H7670" s="62">
        <v>97533434000199</v>
      </c>
      <c r="I7670" t="s">
        <v>869</v>
      </c>
      <c r="J7670">
        <v>14</v>
      </c>
      <c r="K7670">
        <v>891.1</v>
      </c>
    </row>
    <row r="7671" spans="1:11" x14ac:dyDescent="0.25">
      <c r="A7671" t="s">
        <v>6004</v>
      </c>
      <c r="B7671" t="str">
        <f>C7671&amp;"-"&amp;COUNTIF(C$2:C7671,C7671)</f>
        <v>4424-2</v>
      </c>
      <c r="C7671">
        <v>4424</v>
      </c>
      <c r="D7671" s="57">
        <v>45455</v>
      </c>
      <c r="E7671" s="84" t="str">
        <f>F7671&amp;"-"&amp;COUNTIF($F$2:F7671,F7671)</f>
        <v>CIL-437</v>
      </c>
      <c r="F7671" s="84" t="str">
        <f t="shared" si="233"/>
        <v>CIL</v>
      </c>
      <c r="G7671" t="s">
        <v>8610</v>
      </c>
      <c r="H7671" s="62">
        <v>97533434000199</v>
      </c>
      <c r="I7671" t="s">
        <v>869</v>
      </c>
      <c r="J7671">
        <v>7</v>
      </c>
      <c r="K7671">
        <v>445.55</v>
      </c>
    </row>
    <row r="7672" spans="1:11" x14ac:dyDescent="0.25">
      <c r="A7672" t="s">
        <v>6040</v>
      </c>
      <c r="B7672" t="str">
        <f>C7672&amp;"-"&amp;COUNTIF(C$2:C7672,C7672)</f>
        <v>4424-3</v>
      </c>
      <c r="C7672">
        <v>4424</v>
      </c>
      <c r="D7672" s="57">
        <v>45455</v>
      </c>
      <c r="E7672" s="84" t="str">
        <f>F7672&amp;"-"&amp;COUNTIF($F$2:F7672,F7672)</f>
        <v>CIL-438</v>
      </c>
      <c r="F7672" s="84" t="str">
        <f t="shared" si="233"/>
        <v>CIL</v>
      </c>
      <c r="G7672" t="s">
        <v>8610</v>
      </c>
      <c r="H7672" s="62">
        <v>97533434000199</v>
      </c>
      <c r="I7672" t="s">
        <v>869</v>
      </c>
      <c r="J7672">
        <v>2</v>
      </c>
      <c r="K7672">
        <v>113.2</v>
      </c>
    </row>
    <row r="7673" spans="1:11" x14ac:dyDescent="0.25">
      <c r="A7673" t="s">
        <v>6043</v>
      </c>
      <c r="B7673" t="str">
        <f>C7673&amp;"-"&amp;COUNTIF(C$2:C7673,C7673)</f>
        <v>4424-4</v>
      </c>
      <c r="C7673">
        <v>4424</v>
      </c>
      <c r="D7673" s="57">
        <v>45455</v>
      </c>
      <c r="E7673" s="84" t="str">
        <f>F7673&amp;"-"&amp;COUNTIF($F$2:F7673,F7673)</f>
        <v>CIL-439</v>
      </c>
      <c r="F7673" s="84" t="str">
        <f t="shared" si="233"/>
        <v>CIL</v>
      </c>
      <c r="G7673" t="s">
        <v>8610</v>
      </c>
      <c r="H7673" s="62">
        <v>97533434000199</v>
      </c>
      <c r="I7673" t="s">
        <v>869</v>
      </c>
      <c r="J7673">
        <v>3</v>
      </c>
      <c r="K7673">
        <v>51.9</v>
      </c>
    </row>
    <row r="7674" spans="1:11" x14ac:dyDescent="0.25">
      <c r="A7674" t="s">
        <v>6004</v>
      </c>
      <c r="B7674" t="str">
        <f>C7674&amp;"-"&amp;COUNTIF(C$2:C7674,C7674)</f>
        <v>4424-5</v>
      </c>
      <c r="C7674">
        <v>4424</v>
      </c>
      <c r="D7674" s="57">
        <v>45455</v>
      </c>
      <c r="E7674" s="84" t="str">
        <f>F7674&amp;"-"&amp;COUNTIF($F$2:F7674,F7674)</f>
        <v>CIL-440</v>
      </c>
      <c r="F7674" s="84" t="str">
        <f t="shared" si="233"/>
        <v>CIL</v>
      </c>
      <c r="G7674" t="s">
        <v>8610</v>
      </c>
      <c r="H7674" s="62">
        <v>97533434000199</v>
      </c>
      <c r="I7674" t="s">
        <v>869</v>
      </c>
      <c r="J7674">
        <v>4</v>
      </c>
      <c r="K7674">
        <v>358.6</v>
      </c>
    </row>
    <row r="7675" spans="1:11" x14ac:dyDescent="0.25">
      <c r="A7675" t="s">
        <v>6004</v>
      </c>
      <c r="B7675" t="str">
        <f>C7675&amp;"-"&amp;COUNTIF(C$2:C7675,C7675)</f>
        <v>4424-6</v>
      </c>
      <c r="C7675">
        <v>4424</v>
      </c>
      <c r="D7675" s="57">
        <v>45455</v>
      </c>
      <c r="E7675" s="84" t="str">
        <f>F7675&amp;"-"&amp;COUNTIF($F$2:F7675,F7675)</f>
        <v>CIL-441</v>
      </c>
      <c r="F7675" s="84" t="str">
        <f t="shared" si="233"/>
        <v>CIL</v>
      </c>
      <c r="G7675" t="s">
        <v>8610</v>
      </c>
      <c r="H7675" s="62">
        <v>97533434000199</v>
      </c>
      <c r="I7675" t="s">
        <v>869</v>
      </c>
      <c r="J7675">
        <v>1</v>
      </c>
      <c r="K7675">
        <v>137.05000000000001</v>
      </c>
    </row>
    <row r="7676" spans="1:11" x14ac:dyDescent="0.25">
      <c r="A7676" t="s">
        <v>5993</v>
      </c>
      <c r="B7676" t="str">
        <f>C7676&amp;"-"&amp;COUNTIF(C$2:C7676,C7676)</f>
        <v>4424-7</v>
      </c>
      <c r="C7676">
        <v>4424</v>
      </c>
      <c r="D7676" s="57">
        <v>45455</v>
      </c>
      <c r="E7676" s="84" t="str">
        <f>F7676&amp;"-"&amp;COUNTIF($F$2:F7676,F7676)</f>
        <v>CIL-442</v>
      </c>
      <c r="F7676" s="84" t="str">
        <f t="shared" si="233"/>
        <v>CIL</v>
      </c>
      <c r="G7676" t="s">
        <v>8610</v>
      </c>
      <c r="H7676" s="62">
        <v>97533434000199</v>
      </c>
      <c r="I7676" t="s">
        <v>869</v>
      </c>
      <c r="J7676">
        <v>1</v>
      </c>
      <c r="K7676">
        <v>71.91</v>
      </c>
    </row>
    <row r="7677" spans="1:11" x14ac:dyDescent="0.25">
      <c r="A7677" t="s">
        <v>5993</v>
      </c>
      <c r="B7677" t="str">
        <f>C7677&amp;"-"&amp;COUNTIF(C$2:C7677,C7677)</f>
        <v>4425-1</v>
      </c>
      <c r="C7677">
        <v>4425</v>
      </c>
      <c r="D7677" s="57">
        <v>45455</v>
      </c>
      <c r="E7677" s="84" t="str">
        <f>F7677&amp;"-"&amp;COUNTIF($F$2:F7677,F7677)</f>
        <v>CIL-443</v>
      </c>
      <c r="F7677" s="84" t="str">
        <f t="shared" si="233"/>
        <v>CIL</v>
      </c>
      <c r="G7677" t="s">
        <v>8610</v>
      </c>
      <c r="H7677" s="62">
        <v>97533434000199</v>
      </c>
      <c r="I7677" t="s">
        <v>869</v>
      </c>
      <c r="J7677">
        <v>1</v>
      </c>
      <c r="K7677">
        <v>507.6</v>
      </c>
    </row>
    <row r="7678" spans="1:11" x14ac:dyDescent="0.25">
      <c r="A7678" t="s">
        <v>6037</v>
      </c>
      <c r="B7678" t="str">
        <f>C7678&amp;"-"&amp;COUNTIF(C$2:C7678,C7678)</f>
        <v>4426-1</v>
      </c>
      <c r="C7678">
        <v>4426</v>
      </c>
      <c r="D7678" s="57">
        <v>45455</v>
      </c>
      <c r="E7678" s="84" t="str">
        <f>F7678&amp;"-"&amp;COUNTIF($F$2:F7678,F7678)</f>
        <v>CIL-444</v>
      </c>
      <c r="F7678" s="84" t="str">
        <f t="shared" si="233"/>
        <v>CIL</v>
      </c>
      <c r="G7678" t="s">
        <v>8610</v>
      </c>
      <c r="H7678" s="62">
        <v>97533434000199</v>
      </c>
      <c r="I7678" t="s">
        <v>869</v>
      </c>
      <c r="J7678">
        <v>3</v>
      </c>
      <c r="K7678">
        <v>129.44</v>
      </c>
    </row>
    <row r="7679" spans="1:11" x14ac:dyDescent="0.25">
      <c r="A7679" t="s">
        <v>6037</v>
      </c>
      <c r="B7679" t="str">
        <f>C7679&amp;"-"&amp;COUNTIF(C$2:C7679,C7679)</f>
        <v>4426-2</v>
      </c>
      <c r="C7679">
        <v>4426</v>
      </c>
      <c r="D7679" s="57">
        <v>45455</v>
      </c>
      <c r="E7679" s="84" t="str">
        <f>F7679&amp;"-"&amp;COUNTIF($F$2:F7679,F7679)</f>
        <v>CIL-445</v>
      </c>
      <c r="F7679" s="84" t="str">
        <f t="shared" si="233"/>
        <v>CIL</v>
      </c>
      <c r="G7679" t="s">
        <v>8610</v>
      </c>
      <c r="H7679" s="62">
        <v>97533434000199</v>
      </c>
      <c r="I7679" t="s">
        <v>869</v>
      </c>
      <c r="J7679">
        <v>1</v>
      </c>
      <c r="K7679">
        <v>35.53</v>
      </c>
    </row>
    <row r="7680" spans="1:11" x14ac:dyDescent="0.25">
      <c r="A7680" t="s">
        <v>6037</v>
      </c>
      <c r="B7680" t="str">
        <f>C7680&amp;"-"&amp;COUNTIF(C$2:C7680,C7680)</f>
        <v>4426-3</v>
      </c>
      <c r="C7680">
        <v>4426</v>
      </c>
      <c r="D7680" s="57">
        <v>45455</v>
      </c>
      <c r="E7680" s="84" t="str">
        <f>F7680&amp;"-"&amp;COUNTIF($F$2:F7680,F7680)</f>
        <v>CIL-446</v>
      </c>
      <c r="F7680" s="84" t="str">
        <f t="shared" si="233"/>
        <v>CIL</v>
      </c>
      <c r="G7680" t="s">
        <v>8610</v>
      </c>
      <c r="H7680" s="62">
        <v>97533434000199</v>
      </c>
      <c r="I7680" t="s">
        <v>869</v>
      </c>
      <c r="J7680">
        <v>1</v>
      </c>
      <c r="K7680">
        <v>63.45</v>
      </c>
    </row>
    <row r="7681" spans="1:11" x14ac:dyDescent="0.25">
      <c r="A7681" t="s">
        <v>6037</v>
      </c>
      <c r="B7681" t="str">
        <f>C7681&amp;"-"&amp;COUNTIF(C$2:C7681,C7681)</f>
        <v>4426-4</v>
      </c>
      <c r="C7681">
        <v>4426</v>
      </c>
      <c r="D7681" s="57">
        <v>45455</v>
      </c>
      <c r="E7681" s="84" t="str">
        <f>F7681&amp;"-"&amp;COUNTIF($F$2:F7681,F7681)</f>
        <v>CIL-447</v>
      </c>
      <c r="F7681" s="84" t="str">
        <f t="shared" si="233"/>
        <v>CIL</v>
      </c>
      <c r="G7681" t="s">
        <v>8610</v>
      </c>
      <c r="H7681" s="62">
        <v>97533434000199</v>
      </c>
      <c r="I7681" t="s">
        <v>869</v>
      </c>
      <c r="J7681">
        <v>3</v>
      </c>
      <c r="K7681">
        <v>324.86</v>
      </c>
    </row>
    <row r="7682" spans="1:11" x14ac:dyDescent="0.25">
      <c r="A7682" t="s">
        <v>6037</v>
      </c>
      <c r="B7682" t="str">
        <f>C7682&amp;"-"&amp;COUNTIF(C$2:C7682,C7682)</f>
        <v>4426-5</v>
      </c>
      <c r="C7682">
        <v>4426</v>
      </c>
      <c r="D7682" s="57">
        <v>45455</v>
      </c>
      <c r="E7682" s="84" t="str">
        <f>F7682&amp;"-"&amp;COUNTIF($F$2:F7682,F7682)</f>
        <v>CIL-448</v>
      </c>
      <c r="F7682" s="84" t="str">
        <f t="shared" si="233"/>
        <v>CIL</v>
      </c>
      <c r="G7682" t="s">
        <v>8610</v>
      </c>
      <c r="H7682" s="62">
        <v>97533434000199</v>
      </c>
      <c r="I7682" t="s">
        <v>869</v>
      </c>
      <c r="J7682">
        <v>17</v>
      </c>
      <c r="K7682">
        <v>1725.84</v>
      </c>
    </row>
    <row r="7683" spans="1:11" x14ac:dyDescent="0.25">
      <c r="A7683" t="s">
        <v>6037</v>
      </c>
      <c r="B7683" t="str">
        <f>C7683&amp;"-"&amp;COUNTIF(C$2:C7683,C7683)</f>
        <v>4426-6</v>
      </c>
      <c r="C7683">
        <v>4426</v>
      </c>
      <c r="D7683" s="57">
        <v>45455</v>
      </c>
      <c r="E7683" s="84" t="str">
        <f>F7683&amp;"-"&amp;COUNTIF($F$2:F7683,F7683)</f>
        <v>CIL-449</v>
      </c>
      <c r="F7683" s="84" t="str">
        <f t="shared" ref="F7683:F7746" si="234">LEFT(G7683,SEARCH(" ",G7683)-1)</f>
        <v>CIL</v>
      </c>
      <c r="G7683" t="s">
        <v>8610</v>
      </c>
      <c r="H7683" s="62">
        <v>97533434000199</v>
      </c>
      <c r="I7683" t="s">
        <v>869</v>
      </c>
      <c r="J7683">
        <v>3</v>
      </c>
      <c r="K7683">
        <v>558.36</v>
      </c>
    </row>
    <row r="7684" spans="1:11" x14ac:dyDescent="0.25">
      <c r="A7684" t="s">
        <v>6037</v>
      </c>
      <c r="B7684" t="str">
        <f>C7684&amp;"-"&amp;COUNTIF(C$2:C7684,C7684)</f>
        <v>4426-7</v>
      </c>
      <c r="C7684">
        <v>4426</v>
      </c>
      <c r="D7684" s="57">
        <v>45455</v>
      </c>
      <c r="E7684" s="84" t="str">
        <f>F7684&amp;"-"&amp;COUNTIF($F$2:F7684,F7684)</f>
        <v>CIL-450</v>
      </c>
      <c r="F7684" s="84" t="str">
        <f t="shared" si="234"/>
        <v>CIL</v>
      </c>
      <c r="G7684" t="s">
        <v>8610</v>
      </c>
      <c r="H7684" s="62">
        <v>97533434000199</v>
      </c>
      <c r="I7684" t="s">
        <v>869</v>
      </c>
      <c r="J7684">
        <v>1</v>
      </c>
      <c r="K7684">
        <v>139.59</v>
      </c>
    </row>
    <row r="7685" spans="1:11" x14ac:dyDescent="0.25">
      <c r="A7685" t="s">
        <v>6037</v>
      </c>
      <c r="B7685" t="str">
        <f>C7685&amp;"-"&amp;COUNTIF(C$2:C7685,C7685)</f>
        <v>4426-8</v>
      </c>
      <c r="C7685">
        <v>4426</v>
      </c>
      <c r="D7685" s="57">
        <v>45455</v>
      </c>
      <c r="E7685" s="84" t="str">
        <f>F7685&amp;"-"&amp;COUNTIF($F$2:F7685,F7685)</f>
        <v>CIL-451</v>
      </c>
      <c r="F7685" s="84" t="str">
        <f t="shared" si="234"/>
        <v>CIL</v>
      </c>
      <c r="G7685" t="s">
        <v>8610</v>
      </c>
      <c r="H7685" s="62">
        <v>97533434000199</v>
      </c>
      <c r="I7685" t="s">
        <v>869</v>
      </c>
      <c r="J7685">
        <v>2</v>
      </c>
      <c r="K7685">
        <v>211.5</v>
      </c>
    </row>
    <row r="7686" spans="1:11" x14ac:dyDescent="0.25">
      <c r="A7686" t="s">
        <v>6037</v>
      </c>
      <c r="B7686" t="str">
        <f>C7686&amp;"-"&amp;COUNTIF(C$2:C7686,C7686)</f>
        <v>4426-9</v>
      </c>
      <c r="C7686">
        <v>4426</v>
      </c>
      <c r="D7686" s="57">
        <v>45455</v>
      </c>
      <c r="E7686" s="84" t="str">
        <f>F7686&amp;"-"&amp;COUNTIF($F$2:F7686,F7686)</f>
        <v>CIL-452</v>
      </c>
      <c r="F7686" s="84" t="str">
        <f t="shared" si="234"/>
        <v>CIL</v>
      </c>
      <c r="G7686" t="s">
        <v>8610</v>
      </c>
      <c r="H7686" s="62">
        <v>97533434000199</v>
      </c>
      <c r="I7686" t="s">
        <v>869</v>
      </c>
      <c r="J7686">
        <v>2</v>
      </c>
      <c r="K7686">
        <v>65.14</v>
      </c>
    </row>
    <row r="7687" spans="1:11" x14ac:dyDescent="0.25">
      <c r="A7687" t="s">
        <v>6039</v>
      </c>
      <c r="B7687" t="str">
        <f>C7687&amp;"-"&amp;COUNTIF(C$2:C7687,C7687)</f>
        <v>4426-10</v>
      </c>
      <c r="C7687">
        <v>4426</v>
      </c>
      <c r="D7687" s="57">
        <v>45455</v>
      </c>
      <c r="E7687" s="84" t="str">
        <f>F7687&amp;"-"&amp;COUNTIF($F$2:F7687,F7687)</f>
        <v>CIL-453</v>
      </c>
      <c r="F7687" s="84" t="str">
        <f t="shared" si="234"/>
        <v>CIL</v>
      </c>
      <c r="G7687" t="s">
        <v>8610</v>
      </c>
      <c r="H7687" s="62">
        <v>97533434000199</v>
      </c>
      <c r="I7687" t="s">
        <v>869</v>
      </c>
      <c r="J7687">
        <v>1</v>
      </c>
      <c r="K7687">
        <v>101.52</v>
      </c>
    </row>
    <row r="7688" spans="1:11" x14ac:dyDescent="0.25">
      <c r="A7688" t="s">
        <v>6040</v>
      </c>
      <c r="B7688" t="str">
        <f>C7688&amp;"-"&amp;COUNTIF(C$2:C7688,C7688)</f>
        <v>4426-11</v>
      </c>
      <c r="C7688">
        <v>4426</v>
      </c>
      <c r="D7688" s="57">
        <v>45455</v>
      </c>
      <c r="E7688" s="84" t="str">
        <f>F7688&amp;"-"&amp;COUNTIF($F$2:F7688,F7688)</f>
        <v>CIL-454</v>
      </c>
      <c r="F7688" s="84" t="str">
        <f t="shared" si="234"/>
        <v>CIL</v>
      </c>
      <c r="G7688" t="s">
        <v>8610</v>
      </c>
      <c r="H7688" s="62">
        <v>97533434000199</v>
      </c>
      <c r="I7688" t="s">
        <v>869</v>
      </c>
      <c r="J7688">
        <v>3</v>
      </c>
      <c r="K7688">
        <v>927.89</v>
      </c>
    </row>
    <row r="7689" spans="1:11" x14ac:dyDescent="0.25">
      <c r="A7689" t="s">
        <v>6004</v>
      </c>
      <c r="B7689" t="str">
        <f>C7689&amp;"-"&amp;COUNTIF(C$2:C7689,C7689)</f>
        <v>4426-12</v>
      </c>
      <c r="C7689">
        <v>4426</v>
      </c>
      <c r="D7689" s="57">
        <v>45455</v>
      </c>
      <c r="E7689" s="84" t="str">
        <f>F7689&amp;"-"&amp;COUNTIF($F$2:F7689,F7689)</f>
        <v>CIL-455</v>
      </c>
      <c r="F7689" s="84" t="str">
        <f t="shared" si="234"/>
        <v>CIL</v>
      </c>
      <c r="G7689" t="s">
        <v>8610</v>
      </c>
      <c r="H7689" s="62">
        <v>97533434000199</v>
      </c>
      <c r="I7689" t="s">
        <v>869</v>
      </c>
      <c r="J7689">
        <v>10</v>
      </c>
      <c r="K7689">
        <v>338.4</v>
      </c>
    </row>
    <row r="7690" spans="1:11" x14ac:dyDescent="0.25">
      <c r="A7690" t="s">
        <v>6004</v>
      </c>
      <c r="B7690" t="str">
        <f>C7690&amp;"-"&amp;COUNTIF(C$2:C7690,C7690)</f>
        <v>4426-13</v>
      </c>
      <c r="C7690">
        <v>4426</v>
      </c>
      <c r="D7690" s="57">
        <v>45455</v>
      </c>
      <c r="E7690" s="84" t="str">
        <f>F7690&amp;"-"&amp;COUNTIF($F$2:F7690,F7690)</f>
        <v>CIL-456</v>
      </c>
      <c r="F7690" s="84" t="str">
        <f t="shared" si="234"/>
        <v>CIL</v>
      </c>
      <c r="G7690" t="s">
        <v>8610</v>
      </c>
      <c r="H7690" s="62">
        <v>97533434000199</v>
      </c>
      <c r="I7690" t="s">
        <v>869</v>
      </c>
      <c r="J7690">
        <v>10</v>
      </c>
      <c r="K7690">
        <v>549.9</v>
      </c>
    </row>
    <row r="7691" spans="1:11" x14ac:dyDescent="0.25">
      <c r="A7691" t="s">
        <v>6004</v>
      </c>
      <c r="B7691" t="str">
        <f>C7691&amp;"-"&amp;COUNTIF(C$2:C7691,C7691)</f>
        <v>4426-14</v>
      </c>
      <c r="C7691">
        <v>4426</v>
      </c>
      <c r="D7691" s="57">
        <v>45455</v>
      </c>
      <c r="E7691" s="84" t="str">
        <f>F7691&amp;"-"&amp;COUNTIF($F$2:F7691,F7691)</f>
        <v>CIL-457</v>
      </c>
      <c r="F7691" s="84" t="str">
        <f t="shared" si="234"/>
        <v>CIL</v>
      </c>
      <c r="G7691" t="s">
        <v>8610</v>
      </c>
      <c r="H7691" s="62">
        <v>97533434000199</v>
      </c>
      <c r="I7691" t="s">
        <v>869</v>
      </c>
      <c r="J7691">
        <v>125</v>
      </c>
      <c r="K7691">
        <v>7931.25</v>
      </c>
    </row>
    <row r="7692" spans="1:11" x14ac:dyDescent="0.25">
      <c r="A7692" t="s">
        <v>6004</v>
      </c>
      <c r="B7692" t="str">
        <f>C7692&amp;"-"&amp;COUNTIF(C$2:C7692,C7692)</f>
        <v>4426-15</v>
      </c>
      <c r="C7692">
        <v>4426</v>
      </c>
      <c r="D7692" s="57">
        <v>45455</v>
      </c>
      <c r="E7692" s="84" t="str">
        <f>F7692&amp;"-"&amp;COUNTIF($F$2:F7692,F7692)</f>
        <v>CIL-458</v>
      </c>
      <c r="F7692" s="84" t="str">
        <f t="shared" si="234"/>
        <v>CIL</v>
      </c>
      <c r="G7692" t="s">
        <v>8610</v>
      </c>
      <c r="H7692" s="62">
        <v>97533434000199</v>
      </c>
      <c r="I7692" t="s">
        <v>869</v>
      </c>
      <c r="J7692">
        <v>18</v>
      </c>
      <c r="K7692">
        <v>6852.6</v>
      </c>
    </row>
    <row r="7693" spans="1:11" x14ac:dyDescent="0.25">
      <c r="A7693" t="s">
        <v>6004</v>
      </c>
      <c r="B7693" t="str">
        <f>C7693&amp;"-"&amp;COUNTIF(C$2:C7693,C7693)</f>
        <v>4426-16</v>
      </c>
      <c r="C7693">
        <v>4426</v>
      </c>
      <c r="D7693" s="57">
        <v>45455</v>
      </c>
      <c r="E7693" s="84" t="str">
        <f>F7693&amp;"-"&amp;COUNTIF($F$2:F7693,F7693)</f>
        <v>CIL-459</v>
      </c>
      <c r="F7693" s="84" t="str">
        <f t="shared" si="234"/>
        <v>CIL</v>
      </c>
      <c r="G7693" t="s">
        <v>8610</v>
      </c>
      <c r="H7693" s="62">
        <v>97533434000199</v>
      </c>
      <c r="I7693" t="s">
        <v>869</v>
      </c>
      <c r="J7693">
        <v>1</v>
      </c>
      <c r="K7693">
        <v>76.14</v>
      </c>
    </row>
    <row r="7694" spans="1:11" x14ac:dyDescent="0.25">
      <c r="A7694" t="s">
        <v>6004</v>
      </c>
      <c r="B7694" t="str">
        <f>C7694&amp;"-"&amp;COUNTIF(C$2:C7694,C7694)</f>
        <v>4426-17</v>
      </c>
      <c r="C7694">
        <v>4426</v>
      </c>
      <c r="D7694" s="57">
        <v>45455</v>
      </c>
      <c r="E7694" s="84" t="str">
        <f>F7694&amp;"-"&amp;COUNTIF($F$2:F7694,F7694)</f>
        <v>CIL-460</v>
      </c>
      <c r="F7694" s="84" t="str">
        <f t="shared" si="234"/>
        <v>CIL</v>
      </c>
      <c r="G7694" t="s">
        <v>8610</v>
      </c>
      <c r="H7694" s="62">
        <v>97533434000199</v>
      </c>
      <c r="I7694" t="s">
        <v>869</v>
      </c>
      <c r="J7694">
        <v>6</v>
      </c>
      <c r="K7694">
        <v>3350.16</v>
      </c>
    </row>
    <row r="7695" spans="1:11" x14ac:dyDescent="0.25">
      <c r="A7695" t="s">
        <v>6004</v>
      </c>
      <c r="B7695" t="str">
        <f>C7695&amp;"-"&amp;COUNTIF(C$2:C7695,C7695)</f>
        <v>4426-18</v>
      </c>
      <c r="C7695">
        <v>4426</v>
      </c>
      <c r="D7695" s="57">
        <v>45455</v>
      </c>
      <c r="E7695" s="84" t="str">
        <f>F7695&amp;"-"&amp;COUNTIF($F$2:F7695,F7695)</f>
        <v>CIL-461</v>
      </c>
      <c r="F7695" s="84" t="str">
        <f t="shared" si="234"/>
        <v>CIL</v>
      </c>
      <c r="G7695" t="s">
        <v>8610</v>
      </c>
      <c r="H7695" s="62">
        <v>97533434000199</v>
      </c>
      <c r="I7695" t="s">
        <v>869</v>
      </c>
      <c r="J7695">
        <v>6</v>
      </c>
      <c r="K7695">
        <v>3350.16</v>
      </c>
    </row>
    <row r="7696" spans="1:11" x14ac:dyDescent="0.25">
      <c r="A7696" t="s">
        <v>6004</v>
      </c>
      <c r="B7696" t="str">
        <f>C7696&amp;"-"&amp;COUNTIF(C$2:C7696,C7696)</f>
        <v>4426-19</v>
      </c>
      <c r="C7696">
        <v>4426</v>
      </c>
      <c r="D7696" s="57">
        <v>45455</v>
      </c>
      <c r="E7696" s="84" t="str">
        <f>F7696&amp;"-"&amp;COUNTIF($F$2:F7696,F7696)</f>
        <v>CIL-462</v>
      </c>
      <c r="F7696" s="84" t="str">
        <f t="shared" si="234"/>
        <v>CIL</v>
      </c>
      <c r="G7696" t="s">
        <v>8610</v>
      </c>
      <c r="H7696" s="62">
        <v>97533434000199</v>
      </c>
      <c r="I7696" t="s">
        <v>869</v>
      </c>
      <c r="J7696">
        <v>2</v>
      </c>
      <c r="K7696">
        <v>86.29</v>
      </c>
    </row>
    <row r="7697" spans="1:11" x14ac:dyDescent="0.25">
      <c r="A7697" t="s">
        <v>6004</v>
      </c>
      <c r="B7697" t="str">
        <f>C7697&amp;"-"&amp;COUNTIF(C$2:C7697,C7697)</f>
        <v>4426-20</v>
      </c>
      <c r="C7697">
        <v>4426</v>
      </c>
      <c r="D7697" s="57">
        <v>45455</v>
      </c>
      <c r="E7697" s="84" t="str">
        <f>F7697&amp;"-"&amp;COUNTIF($F$2:F7697,F7697)</f>
        <v>CIL-463</v>
      </c>
      <c r="F7697" s="84" t="str">
        <f t="shared" si="234"/>
        <v>CIL</v>
      </c>
      <c r="G7697" t="s">
        <v>8610</v>
      </c>
      <c r="H7697" s="62">
        <v>97533434000199</v>
      </c>
      <c r="I7697" t="s">
        <v>869</v>
      </c>
      <c r="J7697">
        <v>5</v>
      </c>
      <c r="K7697">
        <v>317.25</v>
      </c>
    </row>
    <row r="7698" spans="1:11" x14ac:dyDescent="0.25">
      <c r="A7698" t="s">
        <v>6004</v>
      </c>
      <c r="B7698" t="str">
        <f>C7698&amp;"-"&amp;COUNTIF(C$2:C7698,C7698)</f>
        <v>4426-21</v>
      </c>
      <c r="C7698">
        <v>4426</v>
      </c>
      <c r="D7698" s="57">
        <v>45455</v>
      </c>
      <c r="E7698" s="84" t="str">
        <f>F7698&amp;"-"&amp;COUNTIF($F$2:F7698,F7698)</f>
        <v>CIL-464</v>
      </c>
      <c r="F7698" s="84" t="str">
        <f t="shared" si="234"/>
        <v>CIL</v>
      </c>
      <c r="G7698" t="s">
        <v>8610</v>
      </c>
      <c r="H7698" s="62">
        <v>97533434000199</v>
      </c>
      <c r="I7698" t="s">
        <v>869</v>
      </c>
      <c r="J7698">
        <v>8</v>
      </c>
      <c r="K7698">
        <v>1252.08</v>
      </c>
    </row>
    <row r="7699" spans="1:11" x14ac:dyDescent="0.25">
      <c r="A7699" t="s">
        <v>6004</v>
      </c>
      <c r="B7699" t="str">
        <f>C7699&amp;"-"&amp;COUNTIF(C$2:C7699,C7699)</f>
        <v>4426-22</v>
      </c>
      <c r="C7699">
        <v>4426</v>
      </c>
      <c r="D7699" s="57">
        <v>45455</v>
      </c>
      <c r="E7699" s="84" t="str">
        <f>F7699&amp;"-"&amp;COUNTIF($F$2:F7699,F7699)</f>
        <v>CIL-465</v>
      </c>
      <c r="F7699" s="84" t="str">
        <f t="shared" si="234"/>
        <v>CIL</v>
      </c>
      <c r="G7699" t="s">
        <v>8610</v>
      </c>
      <c r="H7699" s="62">
        <v>97533434000199</v>
      </c>
      <c r="I7699" t="s">
        <v>869</v>
      </c>
      <c r="J7699">
        <v>4</v>
      </c>
      <c r="K7699">
        <v>304.56</v>
      </c>
    </row>
    <row r="7700" spans="1:11" x14ac:dyDescent="0.25">
      <c r="A7700" t="s">
        <v>6004</v>
      </c>
      <c r="B7700" t="str">
        <f>C7700&amp;"-"&amp;COUNTIF(C$2:C7700,C7700)</f>
        <v>4426-23</v>
      </c>
      <c r="C7700">
        <v>4426</v>
      </c>
      <c r="D7700" s="57">
        <v>45455</v>
      </c>
      <c r="E7700" s="84" t="str">
        <f>F7700&amp;"-"&amp;COUNTIF($F$2:F7700,F7700)</f>
        <v>CIL-466</v>
      </c>
      <c r="F7700" s="84" t="str">
        <f t="shared" si="234"/>
        <v>CIL</v>
      </c>
      <c r="G7700" t="s">
        <v>8610</v>
      </c>
      <c r="H7700" s="62">
        <v>97533434000199</v>
      </c>
      <c r="I7700" t="s">
        <v>869</v>
      </c>
      <c r="J7700">
        <v>3</v>
      </c>
      <c r="K7700">
        <v>498.97</v>
      </c>
    </row>
    <row r="7701" spans="1:11" x14ac:dyDescent="0.25">
      <c r="A7701" t="s">
        <v>6004</v>
      </c>
      <c r="B7701" t="str">
        <f>C7701&amp;"-"&amp;COUNTIF(C$2:C7701,C7701)</f>
        <v>4426-24</v>
      </c>
      <c r="C7701">
        <v>4426</v>
      </c>
      <c r="D7701" s="57">
        <v>45455</v>
      </c>
      <c r="E7701" s="84" t="str">
        <f>F7701&amp;"-"&amp;COUNTIF($F$2:F7701,F7701)</f>
        <v>CIL-467</v>
      </c>
      <c r="F7701" s="84" t="str">
        <f t="shared" si="234"/>
        <v>CIL</v>
      </c>
      <c r="G7701" t="s">
        <v>8610</v>
      </c>
      <c r="H7701" s="62">
        <v>97533434000199</v>
      </c>
      <c r="I7701" t="s">
        <v>869</v>
      </c>
      <c r="J7701">
        <v>7</v>
      </c>
      <c r="K7701">
        <v>177.66</v>
      </c>
    </row>
    <row r="7702" spans="1:11" x14ac:dyDescent="0.25">
      <c r="A7702" t="s">
        <v>6004</v>
      </c>
      <c r="B7702" t="str">
        <f>C7702&amp;"-"&amp;COUNTIF(C$2:C7702,C7702)</f>
        <v>4426-25</v>
      </c>
      <c r="C7702">
        <v>4426</v>
      </c>
      <c r="D7702" s="57">
        <v>45455</v>
      </c>
      <c r="E7702" s="84" t="str">
        <f>F7702&amp;"-"&amp;COUNTIF($F$2:F7702,F7702)</f>
        <v>CIL-468</v>
      </c>
      <c r="F7702" s="84" t="str">
        <f t="shared" si="234"/>
        <v>CIL</v>
      </c>
      <c r="G7702" t="s">
        <v>8610</v>
      </c>
      <c r="H7702" s="62">
        <v>97533434000199</v>
      </c>
      <c r="I7702" t="s">
        <v>869</v>
      </c>
      <c r="J7702">
        <v>1</v>
      </c>
      <c r="K7702">
        <v>42.3</v>
      </c>
    </row>
    <row r="7703" spans="1:11" x14ac:dyDescent="0.25">
      <c r="A7703" t="s">
        <v>6004</v>
      </c>
      <c r="B7703" t="str">
        <f>C7703&amp;"-"&amp;COUNTIF(C$2:C7703,C7703)</f>
        <v>4426-26</v>
      </c>
      <c r="C7703">
        <v>4426</v>
      </c>
      <c r="D7703" s="57">
        <v>45455</v>
      </c>
      <c r="E7703" s="84" t="str">
        <f>F7703&amp;"-"&amp;COUNTIF($F$2:F7703,F7703)</f>
        <v>CIL-469</v>
      </c>
      <c r="F7703" s="84" t="str">
        <f t="shared" si="234"/>
        <v>CIL</v>
      </c>
      <c r="G7703" t="s">
        <v>8610</v>
      </c>
      <c r="H7703" s="62">
        <v>97533434000199</v>
      </c>
      <c r="I7703" t="s">
        <v>869</v>
      </c>
      <c r="J7703">
        <v>3</v>
      </c>
      <c r="K7703">
        <v>304.56</v>
      </c>
    </row>
    <row r="7704" spans="1:11" x14ac:dyDescent="0.25">
      <c r="A7704" t="s">
        <v>6004</v>
      </c>
      <c r="B7704" t="str">
        <f>C7704&amp;"-"&amp;COUNTIF(C$2:C7704,C7704)</f>
        <v>4426-27</v>
      </c>
      <c r="C7704">
        <v>4426</v>
      </c>
      <c r="D7704" s="57">
        <v>45455</v>
      </c>
      <c r="E7704" s="84" t="str">
        <f>F7704&amp;"-"&amp;COUNTIF($F$2:F7704,F7704)</f>
        <v>CIL-470</v>
      </c>
      <c r="F7704" s="84" t="str">
        <f t="shared" si="234"/>
        <v>CIL</v>
      </c>
      <c r="G7704" t="s">
        <v>8610</v>
      </c>
      <c r="H7704" s="62">
        <v>97533434000199</v>
      </c>
      <c r="I7704" t="s">
        <v>869</v>
      </c>
      <c r="J7704">
        <v>2</v>
      </c>
      <c r="K7704">
        <v>274.10000000000002</v>
      </c>
    </row>
    <row r="7705" spans="1:11" x14ac:dyDescent="0.25">
      <c r="A7705" t="s">
        <v>6041</v>
      </c>
      <c r="B7705" t="str">
        <f>C7705&amp;"-"&amp;COUNTIF(C$2:C7705,C7705)</f>
        <v>4426-28</v>
      </c>
      <c r="C7705">
        <v>4426</v>
      </c>
      <c r="D7705" s="57">
        <v>45455</v>
      </c>
      <c r="E7705" s="84" t="str">
        <f>F7705&amp;"-"&amp;COUNTIF($F$2:F7705,F7705)</f>
        <v>CIL-471</v>
      </c>
      <c r="F7705" s="84" t="str">
        <f t="shared" si="234"/>
        <v>CIL</v>
      </c>
      <c r="G7705" t="s">
        <v>8610</v>
      </c>
      <c r="H7705" s="62">
        <v>97533434000199</v>
      </c>
      <c r="I7705" t="s">
        <v>869</v>
      </c>
      <c r="J7705">
        <v>2</v>
      </c>
      <c r="K7705">
        <v>313.02</v>
      </c>
    </row>
    <row r="7706" spans="1:11" x14ac:dyDescent="0.25">
      <c r="A7706" t="s">
        <v>6040</v>
      </c>
      <c r="B7706" t="str">
        <f>C7706&amp;"-"&amp;COUNTIF(C$2:C7706,C7706)</f>
        <v>4426-29</v>
      </c>
      <c r="C7706">
        <v>4426</v>
      </c>
      <c r="D7706" s="57">
        <v>45455</v>
      </c>
      <c r="E7706" s="84" t="str">
        <f>F7706&amp;"-"&amp;COUNTIF($F$2:F7706,F7706)</f>
        <v>CIL-472</v>
      </c>
      <c r="F7706" s="84" t="str">
        <f t="shared" si="234"/>
        <v>CIL</v>
      </c>
      <c r="G7706" t="s">
        <v>8610</v>
      </c>
      <c r="H7706" s="62">
        <v>97533434000199</v>
      </c>
      <c r="I7706" t="s">
        <v>869</v>
      </c>
      <c r="J7706">
        <v>1</v>
      </c>
      <c r="K7706">
        <v>219.96</v>
      </c>
    </row>
    <row r="7707" spans="1:11" x14ac:dyDescent="0.25">
      <c r="A7707" t="s">
        <v>6004</v>
      </c>
      <c r="B7707" t="str">
        <f>C7707&amp;"-"&amp;COUNTIF(C$2:C7707,C7707)</f>
        <v>4426-30</v>
      </c>
      <c r="C7707">
        <v>4426</v>
      </c>
      <c r="D7707" s="57">
        <v>45455</v>
      </c>
      <c r="E7707" s="84" t="str">
        <f>F7707&amp;"-"&amp;COUNTIF($F$2:F7707,F7707)</f>
        <v>CIL-473</v>
      </c>
      <c r="F7707" s="84" t="str">
        <f t="shared" si="234"/>
        <v>CIL</v>
      </c>
      <c r="G7707" t="s">
        <v>8610</v>
      </c>
      <c r="H7707" s="62">
        <v>97533434000199</v>
      </c>
      <c r="I7707" t="s">
        <v>869</v>
      </c>
      <c r="J7707">
        <v>2</v>
      </c>
      <c r="K7707">
        <v>102.54</v>
      </c>
    </row>
    <row r="7708" spans="1:11" x14ac:dyDescent="0.25">
      <c r="A7708" t="s">
        <v>6040</v>
      </c>
      <c r="B7708" t="str">
        <f>C7708&amp;"-"&amp;COUNTIF(C$2:C7708,C7708)</f>
        <v>4426-31</v>
      </c>
      <c r="C7708">
        <v>4426</v>
      </c>
      <c r="D7708" s="57">
        <v>45455</v>
      </c>
      <c r="E7708" s="84" t="str">
        <f>F7708&amp;"-"&amp;COUNTIF($F$2:F7708,F7708)</f>
        <v>CIL-474</v>
      </c>
      <c r="F7708" s="84" t="str">
        <f t="shared" si="234"/>
        <v>CIL</v>
      </c>
      <c r="G7708" t="s">
        <v>8610</v>
      </c>
      <c r="H7708" s="62">
        <v>97533434000199</v>
      </c>
      <c r="I7708" t="s">
        <v>869</v>
      </c>
      <c r="J7708">
        <v>3</v>
      </c>
      <c r="K7708">
        <v>659.88</v>
      </c>
    </row>
    <row r="7709" spans="1:11" x14ac:dyDescent="0.25">
      <c r="A7709" t="s">
        <v>6004</v>
      </c>
      <c r="B7709" t="str">
        <f>C7709&amp;"-"&amp;COUNTIF(C$2:C7709,C7709)</f>
        <v>4426-32</v>
      </c>
      <c r="C7709">
        <v>4426</v>
      </c>
      <c r="D7709" s="57">
        <v>45455</v>
      </c>
      <c r="E7709" s="84" t="str">
        <f>F7709&amp;"-"&amp;COUNTIF($F$2:F7709,F7709)</f>
        <v>CIL-475</v>
      </c>
      <c r="F7709" s="84" t="str">
        <f t="shared" si="234"/>
        <v>CIL</v>
      </c>
      <c r="G7709" t="s">
        <v>8610</v>
      </c>
      <c r="H7709" s="62">
        <v>97533434000199</v>
      </c>
      <c r="I7709" t="s">
        <v>869</v>
      </c>
      <c r="J7709">
        <v>5</v>
      </c>
      <c r="K7709">
        <v>1480.55</v>
      </c>
    </row>
    <row r="7710" spans="1:11" x14ac:dyDescent="0.25">
      <c r="A7710" t="s">
        <v>6040</v>
      </c>
      <c r="B7710" t="str">
        <f>C7710&amp;"-"&amp;COUNTIF(C$2:C7710,C7710)</f>
        <v>4426-33</v>
      </c>
      <c r="C7710">
        <v>4426</v>
      </c>
      <c r="D7710" s="57">
        <v>45455</v>
      </c>
      <c r="E7710" s="84" t="str">
        <f>F7710&amp;"-"&amp;COUNTIF($F$2:F7710,F7710)</f>
        <v>CIL-476</v>
      </c>
      <c r="F7710" s="84" t="str">
        <f t="shared" si="234"/>
        <v>CIL</v>
      </c>
      <c r="G7710" t="s">
        <v>8610</v>
      </c>
      <c r="H7710" s="62">
        <v>97533434000199</v>
      </c>
      <c r="I7710" t="s">
        <v>869</v>
      </c>
      <c r="J7710">
        <v>2</v>
      </c>
      <c r="K7710">
        <v>118.44</v>
      </c>
    </row>
    <row r="7711" spans="1:11" x14ac:dyDescent="0.25">
      <c r="A7711" t="s">
        <v>6043</v>
      </c>
      <c r="B7711" t="str">
        <f>C7711&amp;"-"&amp;COUNTIF(C$2:C7711,C7711)</f>
        <v>4426-34</v>
      </c>
      <c r="C7711">
        <v>4426</v>
      </c>
      <c r="D7711" s="57">
        <v>45455</v>
      </c>
      <c r="E7711" s="84" t="str">
        <f>F7711&amp;"-"&amp;COUNTIF($F$2:F7711,F7711)</f>
        <v>CIL-477</v>
      </c>
      <c r="F7711" s="84" t="str">
        <f t="shared" si="234"/>
        <v>CIL</v>
      </c>
      <c r="G7711" t="s">
        <v>8610</v>
      </c>
      <c r="H7711" s="62">
        <v>97533434000199</v>
      </c>
      <c r="I7711" t="s">
        <v>869</v>
      </c>
      <c r="J7711">
        <v>5</v>
      </c>
      <c r="K7711">
        <v>626.04</v>
      </c>
    </row>
    <row r="7712" spans="1:11" x14ac:dyDescent="0.25">
      <c r="A7712" t="s">
        <v>6041</v>
      </c>
      <c r="B7712" t="str">
        <f>C7712&amp;"-"&amp;COUNTIF(C$2:C7712,C7712)</f>
        <v>4426-35</v>
      </c>
      <c r="C7712">
        <v>4426</v>
      </c>
      <c r="D7712" s="57">
        <v>45455</v>
      </c>
      <c r="E7712" s="84" t="str">
        <f>F7712&amp;"-"&amp;COUNTIF($F$2:F7712,F7712)</f>
        <v>CIL-478</v>
      </c>
      <c r="F7712" s="84" t="str">
        <f t="shared" si="234"/>
        <v>CIL</v>
      </c>
      <c r="G7712" t="s">
        <v>8610</v>
      </c>
      <c r="H7712" s="62">
        <v>97533434000199</v>
      </c>
      <c r="I7712" t="s">
        <v>869</v>
      </c>
      <c r="J7712">
        <v>8</v>
      </c>
      <c r="K7712">
        <v>1285.92</v>
      </c>
    </row>
    <row r="7713" spans="1:11" x14ac:dyDescent="0.25">
      <c r="A7713" t="s">
        <v>6041</v>
      </c>
      <c r="B7713" t="str">
        <f>C7713&amp;"-"&amp;COUNTIF(C$2:C7713,C7713)</f>
        <v>4426-36</v>
      </c>
      <c r="C7713">
        <v>4426</v>
      </c>
      <c r="D7713" s="57">
        <v>45455</v>
      </c>
      <c r="E7713" s="84" t="str">
        <f>F7713&amp;"-"&amp;COUNTIF($F$2:F7713,F7713)</f>
        <v>CIL-479</v>
      </c>
      <c r="F7713" s="84" t="str">
        <f t="shared" si="234"/>
        <v>CIL</v>
      </c>
      <c r="G7713" t="s">
        <v>8610</v>
      </c>
      <c r="H7713" s="62">
        <v>97533434000199</v>
      </c>
      <c r="I7713" t="s">
        <v>869</v>
      </c>
      <c r="J7713">
        <v>3</v>
      </c>
      <c r="K7713">
        <v>687.8</v>
      </c>
    </row>
    <row r="7714" spans="1:11" x14ac:dyDescent="0.25">
      <c r="A7714" t="s">
        <v>5993</v>
      </c>
      <c r="B7714" t="str">
        <f>C7714&amp;"-"&amp;COUNTIF(C$2:C7714,C7714)</f>
        <v>4426-37</v>
      </c>
      <c r="C7714">
        <v>4426</v>
      </c>
      <c r="D7714" s="57">
        <v>45455</v>
      </c>
      <c r="E7714" s="84" t="str">
        <f>F7714&amp;"-"&amp;COUNTIF($F$2:F7714,F7714)</f>
        <v>CIL-480</v>
      </c>
      <c r="F7714" s="84" t="str">
        <f t="shared" si="234"/>
        <v>CIL</v>
      </c>
      <c r="G7714" t="s">
        <v>8610</v>
      </c>
      <c r="H7714" s="62">
        <v>97533434000199</v>
      </c>
      <c r="I7714" t="s">
        <v>869</v>
      </c>
      <c r="J7714">
        <v>5</v>
      </c>
      <c r="K7714">
        <v>359.55</v>
      </c>
    </row>
    <row r="7715" spans="1:11" x14ac:dyDescent="0.25">
      <c r="A7715" t="s">
        <v>5993</v>
      </c>
      <c r="B7715" t="str">
        <f>C7715&amp;"-"&amp;COUNTIF(C$2:C7715,C7715)</f>
        <v>4426-38</v>
      </c>
      <c r="C7715">
        <v>4426</v>
      </c>
      <c r="D7715" s="57">
        <v>45455</v>
      </c>
      <c r="E7715" s="84" t="str">
        <f>F7715&amp;"-"&amp;COUNTIF($F$2:F7715,F7715)</f>
        <v>CIL-481</v>
      </c>
      <c r="F7715" s="84" t="str">
        <f t="shared" si="234"/>
        <v>CIL</v>
      </c>
      <c r="G7715" t="s">
        <v>8610</v>
      </c>
      <c r="H7715" s="62">
        <v>97533434000199</v>
      </c>
      <c r="I7715" t="s">
        <v>869</v>
      </c>
      <c r="J7715">
        <v>2</v>
      </c>
      <c r="K7715">
        <v>253.8</v>
      </c>
    </row>
    <row r="7716" spans="1:11" x14ac:dyDescent="0.25">
      <c r="A7716" t="s">
        <v>5993</v>
      </c>
      <c r="B7716" t="str">
        <f>C7716&amp;"-"&amp;COUNTIF(C$2:C7716,C7716)</f>
        <v>4426-39</v>
      </c>
      <c r="C7716">
        <v>4426</v>
      </c>
      <c r="D7716" s="57">
        <v>45455</v>
      </c>
      <c r="E7716" s="84" t="str">
        <f>F7716&amp;"-"&amp;COUNTIF($F$2:F7716,F7716)</f>
        <v>CIL-482</v>
      </c>
      <c r="F7716" s="84" t="str">
        <f t="shared" si="234"/>
        <v>CIL</v>
      </c>
      <c r="G7716" t="s">
        <v>8610</v>
      </c>
      <c r="H7716" s="62">
        <v>97533434000199</v>
      </c>
      <c r="I7716" t="s">
        <v>869</v>
      </c>
      <c r="J7716">
        <v>3</v>
      </c>
      <c r="K7716">
        <v>774.09</v>
      </c>
    </row>
    <row r="7717" spans="1:11" x14ac:dyDescent="0.25">
      <c r="A7717" t="s">
        <v>6004</v>
      </c>
      <c r="B7717" t="str">
        <f>C7717&amp;"-"&amp;COUNTIF(C$2:C7717,C7717)</f>
        <v>4426-40</v>
      </c>
      <c r="C7717">
        <v>4426</v>
      </c>
      <c r="D7717" s="57">
        <v>45455</v>
      </c>
      <c r="E7717" s="84" t="str">
        <f>F7717&amp;"-"&amp;COUNTIF($F$2:F7717,F7717)</f>
        <v>CIL-483</v>
      </c>
      <c r="F7717" s="84" t="str">
        <f t="shared" si="234"/>
        <v>CIL</v>
      </c>
      <c r="G7717" t="s">
        <v>8610</v>
      </c>
      <c r="H7717" s="62">
        <v>97533434000199</v>
      </c>
      <c r="I7717" t="s">
        <v>869</v>
      </c>
      <c r="J7717">
        <v>1</v>
      </c>
      <c r="K7717">
        <v>253.8</v>
      </c>
    </row>
    <row r="7718" spans="1:11" x14ac:dyDescent="0.25">
      <c r="A7718" t="s">
        <v>6045</v>
      </c>
      <c r="B7718" t="str">
        <f>C7718&amp;"-"&amp;COUNTIF(C$2:C7718,C7718)</f>
        <v>471393-1</v>
      </c>
      <c r="C7718">
        <v>471393</v>
      </c>
      <c r="D7718" s="57">
        <v>45455</v>
      </c>
      <c r="E7718" s="84" t="str">
        <f>F7718&amp;"-"&amp;COUNTIF($F$2:F7718,F7718)</f>
        <v>COMERCIAL-12</v>
      </c>
      <c r="F7718" s="84" t="str">
        <f t="shared" si="234"/>
        <v>COMERCIAL</v>
      </c>
      <c r="G7718" t="s">
        <v>8641</v>
      </c>
      <c r="H7718" s="62">
        <v>57158057000130</v>
      </c>
      <c r="I7718" t="s">
        <v>869</v>
      </c>
      <c r="J7718">
        <v>13797</v>
      </c>
      <c r="K7718">
        <v>20971.439999999999</v>
      </c>
    </row>
    <row r="7719" spans="1:11" x14ac:dyDescent="0.25">
      <c r="A7719" t="s">
        <v>6089</v>
      </c>
      <c r="B7719" t="str">
        <f>C7719&amp;"-"&amp;COUNTIF(C$2:C7719,C7719)</f>
        <v>471393-2</v>
      </c>
      <c r="C7719">
        <v>471393</v>
      </c>
      <c r="D7719" s="57">
        <v>45455</v>
      </c>
      <c r="E7719" s="84" t="str">
        <f>F7719&amp;"-"&amp;COUNTIF($F$2:F7719,F7719)</f>
        <v>COMERCIAL-13</v>
      </c>
      <c r="F7719" s="84" t="str">
        <f t="shared" si="234"/>
        <v>COMERCIAL</v>
      </c>
      <c r="G7719" t="s">
        <v>8641</v>
      </c>
      <c r="H7719" s="62">
        <v>57158057000130</v>
      </c>
      <c r="I7719" t="s">
        <v>869</v>
      </c>
      <c r="J7719">
        <v>876</v>
      </c>
      <c r="K7719">
        <v>1331.52</v>
      </c>
    </row>
    <row r="7720" spans="1:11" x14ac:dyDescent="0.25">
      <c r="A7720" t="s">
        <v>6006</v>
      </c>
      <c r="B7720" t="str">
        <f>C7720&amp;"-"&amp;COUNTIF(C$2:C7720,C7720)</f>
        <v>234559-1</v>
      </c>
      <c r="C7720">
        <v>234559</v>
      </c>
      <c r="D7720" s="57">
        <v>45455</v>
      </c>
      <c r="E7720" s="84" t="str">
        <f>F7720&amp;"-"&amp;COUNTIF($F$2:F7720,F7720)</f>
        <v>TEADIT-839</v>
      </c>
      <c r="F7720" s="84" t="str">
        <f t="shared" si="234"/>
        <v>TEADIT</v>
      </c>
      <c r="G7720" t="s">
        <v>8594</v>
      </c>
      <c r="H7720" s="62">
        <v>62948658000187</v>
      </c>
      <c r="I7720" t="s">
        <v>869</v>
      </c>
      <c r="J7720">
        <v>6</v>
      </c>
      <c r="K7720">
        <v>75.36</v>
      </c>
    </row>
    <row r="7721" spans="1:11" x14ac:dyDescent="0.25">
      <c r="A7721" t="s">
        <v>6005</v>
      </c>
      <c r="B7721" t="str">
        <f>C7721&amp;"-"&amp;COUNTIF(C$2:C7721,C7721)</f>
        <v>234559-2</v>
      </c>
      <c r="C7721">
        <v>234559</v>
      </c>
      <c r="D7721" s="57">
        <v>45455</v>
      </c>
      <c r="E7721" s="84" t="str">
        <f>F7721&amp;"-"&amp;COUNTIF($F$2:F7721,F7721)</f>
        <v>TEADIT-840</v>
      </c>
      <c r="F7721" s="84" t="str">
        <f t="shared" si="234"/>
        <v>TEADIT</v>
      </c>
      <c r="G7721" t="s">
        <v>8594</v>
      </c>
      <c r="H7721" s="62">
        <v>62948658000187</v>
      </c>
      <c r="I7721" t="s">
        <v>869</v>
      </c>
      <c r="J7721">
        <v>3</v>
      </c>
      <c r="K7721">
        <v>92.19</v>
      </c>
    </row>
    <row r="7722" spans="1:11" x14ac:dyDescent="0.25">
      <c r="A7722" t="s">
        <v>6005</v>
      </c>
      <c r="B7722" t="str">
        <f>C7722&amp;"-"&amp;COUNTIF(C$2:C7722,C7722)</f>
        <v>234559-3</v>
      </c>
      <c r="C7722">
        <v>234559</v>
      </c>
      <c r="D7722" s="57">
        <v>45455</v>
      </c>
      <c r="E7722" s="84" t="str">
        <f>F7722&amp;"-"&amp;COUNTIF($F$2:F7722,F7722)</f>
        <v>TEADIT-841</v>
      </c>
      <c r="F7722" s="84" t="str">
        <f t="shared" si="234"/>
        <v>TEADIT</v>
      </c>
      <c r="G7722" t="s">
        <v>8594</v>
      </c>
      <c r="H7722" s="62">
        <v>62948658000187</v>
      </c>
      <c r="I7722" t="s">
        <v>869</v>
      </c>
      <c r="J7722">
        <v>4</v>
      </c>
      <c r="K7722">
        <v>64.64</v>
      </c>
    </row>
    <row r="7723" spans="1:11" x14ac:dyDescent="0.25">
      <c r="A7723" t="s">
        <v>5977</v>
      </c>
      <c r="B7723" t="str">
        <f>C7723&amp;"-"&amp;COUNTIF(C$2:C7723,C7723)</f>
        <v>38295-1</v>
      </c>
      <c r="C7723">
        <v>38295</v>
      </c>
      <c r="D7723" s="57">
        <v>45455</v>
      </c>
      <c r="E7723" s="84" t="str">
        <f>F7723&amp;"-"&amp;COUNTIF($F$2:F7723,F7723)</f>
        <v>WK-524</v>
      </c>
      <c r="F7723" s="84" t="str">
        <f t="shared" si="234"/>
        <v>WK</v>
      </c>
      <c r="G7723" t="s">
        <v>8586</v>
      </c>
      <c r="H7723" s="62">
        <v>97434047000103</v>
      </c>
      <c r="I7723" t="s">
        <v>4726</v>
      </c>
      <c r="J7723">
        <v>1</v>
      </c>
      <c r="K7723">
        <v>2750</v>
      </c>
    </row>
    <row r="7724" spans="1:11" x14ac:dyDescent="0.25">
      <c r="A7724" t="s">
        <v>5968</v>
      </c>
      <c r="B7724" t="str">
        <f>C7724&amp;"-"&amp;COUNTIF(C$2:C7724,C7724)</f>
        <v>80473-1</v>
      </c>
      <c r="C7724">
        <v>80473</v>
      </c>
      <c r="D7724" s="57">
        <v>45456</v>
      </c>
      <c r="E7724" s="84" t="str">
        <f>F7724&amp;"-"&amp;COUNTIF($F$2:F7724,F7724)</f>
        <v>JOTUN-244</v>
      </c>
      <c r="F7724" s="84" t="str">
        <f t="shared" si="234"/>
        <v>JOTUN</v>
      </c>
      <c r="G7724" t="s">
        <v>8585</v>
      </c>
      <c r="H7724" s="62">
        <v>2907585000404</v>
      </c>
      <c r="I7724" t="s">
        <v>869</v>
      </c>
      <c r="J7724">
        <v>20</v>
      </c>
      <c r="K7724">
        <v>17766.8</v>
      </c>
    </row>
    <row r="7725" spans="1:11" x14ac:dyDescent="0.25">
      <c r="A7725" t="s">
        <v>5968</v>
      </c>
      <c r="B7725" t="str">
        <f>C7725&amp;"-"&amp;COUNTIF(C$2:C7725,C7725)</f>
        <v>80473-2</v>
      </c>
      <c r="C7725">
        <v>80473</v>
      </c>
      <c r="D7725" s="57">
        <v>45456</v>
      </c>
      <c r="E7725" s="84" t="str">
        <f>F7725&amp;"-"&amp;COUNTIF($F$2:F7725,F7725)</f>
        <v>JOTUN-245</v>
      </c>
      <c r="F7725" s="84" t="str">
        <f t="shared" si="234"/>
        <v>JOTUN</v>
      </c>
      <c r="G7725" t="s">
        <v>8585</v>
      </c>
      <c r="H7725" s="62">
        <v>2907585000404</v>
      </c>
      <c r="I7725" t="s">
        <v>869</v>
      </c>
      <c r="J7725">
        <v>20</v>
      </c>
      <c r="K7725">
        <v>6778.8</v>
      </c>
    </row>
    <row r="7726" spans="1:11" x14ac:dyDescent="0.25">
      <c r="A7726" t="s">
        <v>5991</v>
      </c>
      <c r="B7726" t="str">
        <f>C7726&amp;"-"&amp;COUNTIF(C$2:C7726,C7726)</f>
        <v>38331-1</v>
      </c>
      <c r="C7726">
        <v>38331</v>
      </c>
      <c r="D7726" s="57">
        <v>45456</v>
      </c>
      <c r="E7726" s="84" t="str">
        <f>F7726&amp;"-"&amp;COUNTIF($F$2:F7726,F7726)</f>
        <v>WK-525</v>
      </c>
      <c r="F7726" s="84" t="str">
        <f t="shared" si="234"/>
        <v>WK</v>
      </c>
      <c r="G7726" t="s">
        <v>8586</v>
      </c>
      <c r="H7726" s="62">
        <v>97434047000103</v>
      </c>
      <c r="I7726" t="s">
        <v>5984</v>
      </c>
      <c r="J7726">
        <v>18</v>
      </c>
      <c r="K7726">
        <v>21798</v>
      </c>
    </row>
    <row r="7727" spans="1:11" x14ac:dyDescent="0.25">
      <c r="A7727" t="s">
        <v>5991</v>
      </c>
      <c r="B7727" t="str">
        <f>C7727&amp;"-"&amp;COUNTIF(C$2:C7727,C7727)</f>
        <v>38331-2</v>
      </c>
      <c r="C7727">
        <v>38331</v>
      </c>
      <c r="D7727" s="57">
        <v>45456</v>
      </c>
      <c r="E7727" s="84" t="str">
        <f>F7727&amp;"-"&amp;COUNTIF($F$2:F7727,F7727)</f>
        <v>WK-526</v>
      </c>
      <c r="F7727" s="84" t="str">
        <f t="shared" si="234"/>
        <v>WK</v>
      </c>
      <c r="G7727" t="s">
        <v>8586</v>
      </c>
      <c r="H7727" s="62">
        <v>97434047000103</v>
      </c>
      <c r="I7727" t="s">
        <v>5984</v>
      </c>
      <c r="J7727">
        <v>6</v>
      </c>
      <c r="K7727">
        <v>3774</v>
      </c>
    </row>
    <row r="7728" spans="1:11" x14ac:dyDescent="0.25">
      <c r="A7728" t="s">
        <v>6105</v>
      </c>
      <c r="B7728" t="str">
        <f>C7728&amp;"-"&amp;COUNTIF(C$2:C7728,C7728)</f>
        <v>38331-3</v>
      </c>
      <c r="C7728">
        <v>38331</v>
      </c>
      <c r="D7728" s="57">
        <v>45456</v>
      </c>
      <c r="E7728" s="84" t="str">
        <f>F7728&amp;"-"&amp;COUNTIF($F$2:F7728,F7728)</f>
        <v>WK-527</v>
      </c>
      <c r="F7728" s="84" t="str">
        <f t="shared" si="234"/>
        <v>WK</v>
      </c>
      <c r="G7728" t="s">
        <v>8586</v>
      </c>
      <c r="H7728" s="62">
        <v>97434047000103</v>
      </c>
      <c r="I7728" t="s">
        <v>5984</v>
      </c>
      <c r="J7728">
        <v>42</v>
      </c>
      <c r="K7728">
        <v>10458</v>
      </c>
    </row>
    <row r="7729" spans="1:11" x14ac:dyDescent="0.25">
      <c r="A7729" t="s">
        <v>5991</v>
      </c>
      <c r="B7729" t="str">
        <f>C7729&amp;"-"&amp;COUNTIF(C$2:C7729,C7729)</f>
        <v>38331-4</v>
      </c>
      <c r="C7729">
        <v>38331</v>
      </c>
      <c r="D7729" s="57">
        <v>45456</v>
      </c>
      <c r="E7729" s="84" t="str">
        <f>F7729&amp;"-"&amp;COUNTIF($F$2:F7729,F7729)</f>
        <v>WK-528</v>
      </c>
      <c r="F7729" s="84" t="str">
        <f t="shared" si="234"/>
        <v>WK</v>
      </c>
      <c r="G7729" t="s">
        <v>8586</v>
      </c>
      <c r="H7729" s="62">
        <v>97434047000103</v>
      </c>
      <c r="I7729" t="s">
        <v>5984</v>
      </c>
      <c r="J7729">
        <v>18</v>
      </c>
      <c r="K7729">
        <v>34326</v>
      </c>
    </row>
    <row r="7730" spans="1:11" x14ac:dyDescent="0.25">
      <c r="A7730" t="s">
        <v>5991</v>
      </c>
      <c r="B7730" t="str">
        <f>C7730&amp;"-"&amp;COUNTIF(C$2:C7730,C7730)</f>
        <v>38332-1</v>
      </c>
      <c r="C7730">
        <v>38332</v>
      </c>
      <c r="D7730" s="57">
        <v>45456</v>
      </c>
      <c r="E7730" s="84" t="str">
        <f>F7730&amp;"-"&amp;COUNTIF($F$2:F7730,F7730)</f>
        <v>WK-529</v>
      </c>
      <c r="F7730" s="84" t="str">
        <f t="shared" si="234"/>
        <v>WK</v>
      </c>
      <c r="G7730" t="s">
        <v>8586</v>
      </c>
      <c r="H7730" s="62">
        <v>97434047000103</v>
      </c>
      <c r="I7730" t="s">
        <v>5984</v>
      </c>
      <c r="J7730">
        <v>12</v>
      </c>
      <c r="K7730">
        <v>7548</v>
      </c>
    </row>
    <row r="7731" spans="1:11" x14ac:dyDescent="0.25">
      <c r="A7731" t="s">
        <v>6002</v>
      </c>
      <c r="B7731" t="str">
        <f>C7731&amp;"-"&amp;COUNTIF(C$2:C7731,C7731)</f>
        <v>55332437-1</v>
      </c>
      <c r="C7731">
        <v>55332437</v>
      </c>
      <c r="D7731" s="57">
        <v>45457</v>
      </c>
      <c r="E7731" s="84" t="str">
        <f>F7731&amp;"-"&amp;COUNTIF($F$2:F7731,F7731)</f>
        <v>CRISTIANO-8</v>
      </c>
      <c r="F7731" s="84" t="str">
        <f t="shared" si="234"/>
        <v>CRISTIANO</v>
      </c>
      <c r="G7731" t="s">
        <v>8613</v>
      </c>
      <c r="H7731" s="62">
        <v>10464098000191</v>
      </c>
      <c r="I7731" t="s">
        <v>869</v>
      </c>
      <c r="J7731">
        <v>657</v>
      </c>
      <c r="K7731">
        <v>7670.74</v>
      </c>
    </row>
    <row r="7732" spans="1:11" x14ac:dyDescent="0.25">
      <c r="A7732" t="s">
        <v>6002</v>
      </c>
      <c r="B7732" t="str">
        <f>C7732&amp;"-"&amp;COUNTIF(C$2:C7732,C7732)</f>
        <v>55332437-2</v>
      </c>
      <c r="C7732">
        <v>55332437</v>
      </c>
      <c r="D7732" s="57">
        <v>45457</v>
      </c>
      <c r="E7732" s="84" t="str">
        <f>F7732&amp;"-"&amp;COUNTIF($F$2:F7732,F7732)</f>
        <v>CRISTIANO-9</v>
      </c>
      <c r="F7732" s="84" t="str">
        <f t="shared" si="234"/>
        <v>CRISTIANO</v>
      </c>
      <c r="G7732" t="s">
        <v>8613</v>
      </c>
      <c r="H7732" s="62">
        <v>10464098000191</v>
      </c>
      <c r="I7732" t="s">
        <v>869</v>
      </c>
      <c r="J7732">
        <v>991</v>
      </c>
      <c r="K7732">
        <v>18881.52</v>
      </c>
    </row>
    <row r="7733" spans="1:11" x14ac:dyDescent="0.25">
      <c r="A7733" t="s">
        <v>6002</v>
      </c>
      <c r="B7733" t="str">
        <f>C7733&amp;"-"&amp;COUNTIF(C$2:C7733,C7733)</f>
        <v>55332437-3</v>
      </c>
      <c r="C7733">
        <v>55332437</v>
      </c>
      <c r="D7733" s="57">
        <v>45457</v>
      </c>
      <c r="E7733" s="84" t="str">
        <f>F7733&amp;"-"&amp;COUNTIF($F$2:F7733,F7733)</f>
        <v>CRISTIANO-10</v>
      </c>
      <c r="F7733" s="84" t="str">
        <f t="shared" si="234"/>
        <v>CRISTIANO</v>
      </c>
      <c r="G7733" t="s">
        <v>8613</v>
      </c>
      <c r="H7733" s="62">
        <v>10464098000191</v>
      </c>
      <c r="I7733" t="s">
        <v>869</v>
      </c>
      <c r="J7733">
        <v>4</v>
      </c>
      <c r="K7733">
        <v>84.98</v>
      </c>
    </row>
    <row r="7734" spans="1:11" x14ac:dyDescent="0.25">
      <c r="A7734" t="s">
        <v>6002</v>
      </c>
      <c r="B7734" t="str">
        <f>C7734&amp;"-"&amp;COUNTIF(C$2:C7734,C7734)</f>
        <v>55332437-4</v>
      </c>
      <c r="C7734">
        <v>55332437</v>
      </c>
      <c r="D7734" s="57">
        <v>45457</v>
      </c>
      <c r="E7734" s="84" t="str">
        <f>F7734&amp;"-"&amp;COUNTIF($F$2:F7734,F7734)</f>
        <v>CRISTIANO-11</v>
      </c>
      <c r="F7734" s="84" t="str">
        <f t="shared" si="234"/>
        <v>CRISTIANO</v>
      </c>
      <c r="G7734" t="s">
        <v>8613</v>
      </c>
      <c r="H7734" s="62">
        <v>10464098000191</v>
      </c>
      <c r="I7734" t="s">
        <v>869</v>
      </c>
      <c r="J7734">
        <v>1950</v>
      </c>
      <c r="K7734">
        <v>35456.85</v>
      </c>
    </row>
    <row r="7735" spans="1:11" x14ac:dyDescent="0.25">
      <c r="A7735" t="s">
        <v>6002</v>
      </c>
      <c r="B7735" t="str">
        <f>C7735&amp;"-"&amp;COUNTIF(C$2:C7735,C7735)</f>
        <v>55332437-5</v>
      </c>
      <c r="C7735">
        <v>55332437</v>
      </c>
      <c r="D7735" s="57">
        <v>45457</v>
      </c>
      <c r="E7735" s="84" t="str">
        <f>F7735&amp;"-"&amp;COUNTIF($F$2:F7735,F7735)</f>
        <v>CRISTIANO-12</v>
      </c>
      <c r="F7735" s="84" t="str">
        <f t="shared" si="234"/>
        <v>CRISTIANO</v>
      </c>
      <c r="G7735" t="s">
        <v>8613</v>
      </c>
      <c r="H7735" s="62">
        <v>10464098000191</v>
      </c>
      <c r="I7735" t="s">
        <v>869</v>
      </c>
      <c r="J7735">
        <v>3</v>
      </c>
      <c r="K7735">
        <v>109.67</v>
      </c>
    </row>
    <row r="7736" spans="1:11" x14ac:dyDescent="0.25">
      <c r="A7736" t="s">
        <v>6002</v>
      </c>
      <c r="B7736" t="str">
        <f>C7736&amp;"-"&amp;COUNTIF(C$2:C7736,C7736)</f>
        <v>55333357-1</v>
      </c>
      <c r="C7736">
        <v>55333357</v>
      </c>
      <c r="D7736" s="57">
        <v>45457</v>
      </c>
      <c r="E7736" s="84" t="str">
        <f>F7736&amp;"-"&amp;COUNTIF($F$2:F7736,F7736)</f>
        <v>CRISTIANO-13</v>
      </c>
      <c r="F7736" s="84" t="str">
        <f t="shared" si="234"/>
        <v>CRISTIANO</v>
      </c>
      <c r="G7736" t="s">
        <v>8613</v>
      </c>
      <c r="H7736" s="62">
        <v>10464098000191</v>
      </c>
      <c r="I7736" t="s">
        <v>869</v>
      </c>
      <c r="J7736">
        <v>1720</v>
      </c>
      <c r="K7736">
        <v>20081.689999999999</v>
      </c>
    </row>
    <row r="7737" spans="1:11" x14ac:dyDescent="0.25">
      <c r="A7737" t="s">
        <v>6002</v>
      </c>
      <c r="B7737" t="str">
        <f>C7737&amp;"-"&amp;COUNTIF(C$2:C7737,C7737)</f>
        <v>55333357-2</v>
      </c>
      <c r="C7737">
        <v>55333357</v>
      </c>
      <c r="D7737" s="57">
        <v>45457</v>
      </c>
      <c r="E7737" s="84" t="str">
        <f>F7737&amp;"-"&amp;COUNTIF($F$2:F7737,F7737)</f>
        <v>CRISTIANO-14</v>
      </c>
      <c r="F7737" s="84" t="str">
        <f t="shared" si="234"/>
        <v>CRISTIANO</v>
      </c>
      <c r="G7737" t="s">
        <v>8613</v>
      </c>
      <c r="H7737" s="62">
        <v>10464098000191</v>
      </c>
      <c r="I7737" t="s">
        <v>869</v>
      </c>
      <c r="J7737">
        <v>2</v>
      </c>
      <c r="K7737">
        <v>111.01</v>
      </c>
    </row>
    <row r="7738" spans="1:11" x14ac:dyDescent="0.25">
      <c r="A7738" t="s">
        <v>6002</v>
      </c>
      <c r="B7738" t="str">
        <f>C7738&amp;"-"&amp;COUNTIF(C$2:C7738,C7738)</f>
        <v>55333357-3</v>
      </c>
      <c r="C7738">
        <v>55333357</v>
      </c>
      <c r="D7738" s="57">
        <v>45457</v>
      </c>
      <c r="E7738" s="84" t="str">
        <f>F7738&amp;"-"&amp;COUNTIF($F$2:F7738,F7738)</f>
        <v>CRISTIANO-15</v>
      </c>
      <c r="F7738" s="84" t="str">
        <f t="shared" si="234"/>
        <v>CRISTIANO</v>
      </c>
      <c r="G7738" t="s">
        <v>8613</v>
      </c>
      <c r="H7738" s="62">
        <v>10464098000191</v>
      </c>
      <c r="I7738" t="s">
        <v>869</v>
      </c>
      <c r="J7738">
        <v>130</v>
      </c>
      <c r="K7738">
        <v>2476.89</v>
      </c>
    </row>
    <row r="7739" spans="1:11" x14ac:dyDescent="0.25">
      <c r="A7739" t="s">
        <v>6002</v>
      </c>
      <c r="B7739" t="str">
        <f>C7739&amp;"-"&amp;COUNTIF(C$2:C7739,C7739)</f>
        <v>55333357-4</v>
      </c>
      <c r="C7739">
        <v>55333357</v>
      </c>
      <c r="D7739" s="57">
        <v>45457</v>
      </c>
      <c r="E7739" s="84" t="str">
        <f>F7739&amp;"-"&amp;COUNTIF($F$2:F7739,F7739)</f>
        <v>CRISTIANO-16</v>
      </c>
      <c r="F7739" s="84" t="str">
        <f t="shared" si="234"/>
        <v>CRISTIANO</v>
      </c>
      <c r="G7739" t="s">
        <v>8613</v>
      </c>
      <c r="H7739" s="62">
        <v>10464098000191</v>
      </c>
      <c r="I7739" t="s">
        <v>869</v>
      </c>
      <c r="J7739">
        <v>309</v>
      </c>
      <c r="K7739">
        <v>5139.5</v>
      </c>
    </row>
    <row r="7740" spans="1:11" x14ac:dyDescent="0.25">
      <c r="A7740" t="s">
        <v>6002</v>
      </c>
      <c r="B7740" t="str">
        <f>C7740&amp;"-"&amp;COUNTIF(C$2:C7740,C7740)</f>
        <v>55333357-5</v>
      </c>
      <c r="C7740">
        <v>55333357</v>
      </c>
      <c r="D7740" s="57">
        <v>45457</v>
      </c>
      <c r="E7740" s="84" t="str">
        <f>F7740&amp;"-"&amp;COUNTIF($F$2:F7740,F7740)</f>
        <v>CRISTIANO-17</v>
      </c>
      <c r="F7740" s="84" t="str">
        <f t="shared" si="234"/>
        <v>CRISTIANO</v>
      </c>
      <c r="G7740" t="s">
        <v>8613</v>
      </c>
      <c r="H7740" s="62">
        <v>10464098000191</v>
      </c>
      <c r="I7740" t="s">
        <v>869</v>
      </c>
      <c r="J7740">
        <v>20</v>
      </c>
      <c r="K7740">
        <v>723.49</v>
      </c>
    </row>
    <row r="7741" spans="1:11" x14ac:dyDescent="0.25">
      <c r="A7741" t="s">
        <v>6002</v>
      </c>
      <c r="B7741" t="str">
        <f>C7741&amp;"-"&amp;COUNTIF(C$2:C7741,C7741)</f>
        <v>55333357-6</v>
      </c>
      <c r="C7741">
        <v>55333357</v>
      </c>
      <c r="D7741" s="57">
        <v>45457</v>
      </c>
      <c r="E7741" s="84" t="str">
        <f>F7741&amp;"-"&amp;COUNTIF($F$2:F7741,F7741)</f>
        <v>CRISTIANO-18</v>
      </c>
      <c r="F7741" s="84" t="str">
        <f t="shared" si="234"/>
        <v>CRISTIANO</v>
      </c>
      <c r="G7741" t="s">
        <v>8613</v>
      </c>
      <c r="H7741" s="62">
        <v>10464098000191</v>
      </c>
      <c r="I7741" t="s">
        <v>869</v>
      </c>
      <c r="J7741">
        <v>509</v>
      </c>
      <c r="K7741">
        <v>6692.94</v>
      </c>
    </row>
    <row r="7742" spans="1:11" x14ac:dyDescent="0.25">
      <c r="A7742" t="s">
        <v>6002</v>
      </c>
      <c r="B7742" t="str">
        <f>C7742&amp;"-"&amp;COUNTIF(C$2:C7742,C7742)</f>
        <v>55333357-7</v>
      </c>
      <c r="C7742">
        <v>55333357</v>
      </c>
      <c r="D7742" s="57">
        <v>45457</v>
      </c>
      <c r="E7742" s="84" t="str">
        <f>F7742&amp;"-"&amp;COUNTIF($F$2:F7742,F7742)</f>
        <v>CRISTIANO-19</v>
      </c>
      <c r="F7742" s="84" t="str">
        <f t="shared" si="234"/>
        <v>CRISTIANO</v>
      </c>
      <c r="G7742" t="s">
        <v>8613</v>
      </c>
      <c r="H7742" s="62">
        <v>10464098000191</v>
      </c>
      <c r="I7742" t="s">
        <v>869</v>
      </c>
      <c r="J7742">
        <v>50</v>
      </c>
      <c r="K7742">
        <v>1062.27</v>
      </c>
    </row>
    <row r="7743" spans="1:11" x14ac:dyDescent="0.25">
      <c r="A7743" t="s">
        <v>6002</v>
      </c>
      <c r="B7743" t="str">
        <f>C7743&amp;"-"&amp;COUNTIF(C$2:C7743,C7743)</f>
        <v>55333357-8</v>
      </c>
      <c r="C7743">
        <v>55333357</v>
      </c>
      <c r="D7743" s="57">
        <v>45457</v>
      </c>
      <c r="E7743" s="84" t="str">
        <f>F7743&amp;"-"&amp;COUNTIF($F$2:F7743,F7743)</f>
        <v>CRISTIANO-20</v>
      </c>
      <c r="F7743" s="84" t="str">
        <f t="shared" si="234"/>
        <v>CRISTIANO</v>
      </c>
      <c r="G7743" t="s">
        <v>8613</v>
      </c>
      <c r="H7743" s="62">
        <v>10464098000191</v>
      </c>
      <c r="I7743" t="s">
        <v>869</v>
      </c>
      <c r="J7743">
        <v>2</v>
      </c>
      <c r="K7743">
        <v>51.3</v>
      </c>
    </row>
    <row r="7744" spans="1:11" x14ac:dyDescent="0.25">
      <c r="A7744" t="s">
        <v>6002</v>
      </c>
      <c r="B7744" t="str">
        <f>C7744&amp;"-"&amp;COUNTIF(C$2:C7744,C7744)</f>
        <v>55333357-9</v>
      </c>
      <c r="C7744">
        <v>55333357</v>
      </c>
      <c r="D7744" s="57">
        <v>45457</v>
      </c>
      <c r="E7744" s="84" t="str">
        <f>F7744&amp;"-"&amp;COUNTIF($F$2:F7744,F7744)</f>
        <v>CRISTIANO-21</v>
      </c>
      <c r="F7744" s="84" t="str">
        <f t="shared" si="234"/>
        <v>CRISTIANO</v>
      </c>
      <c r="G7744" t="s">
        <v>8613</v>
      </c>
      <c r="H7744" s="62">
        <v>10464098000191</v>
      </c>
      <c r="I7744" t="s">
        <v>869</v>
      </c>
      <c r="J7744">
        <v>4237</v>
      </c>
      <c r="K7744">
        <v>77041.37</v>
      </c>
    </row>
    <row r="7745" spans="1:11" x14ac:dyDescent="0.25">
      <c r="A7745" t="s">
        <v>6002</v>
      </c>
      <c r="B7745" t="str">
        <f>C7745&amp;"-"&amp;COUNTIF(C$2:C7745,C7745)</f>
        <v>55333357-10</v>
      </c>
      <c r="C7745">
        <v>55333357</v>
      </c>
      <c r="D7745" s="57">
        <v>45457</v>
      </c>
      <c r="E7745" s="84" t="str">
        <f>F7745&amp;"-"&amp;COUNTIF($F$2:F7745,F7745)</f>
        <v>CRISTIANO-22</v>
      </c>
      <c r="F7745" s="84" t="str">
        <f t="shared" si="234"/>
        <v>CRISTIANO</v>
      </c>
      <c r="G7745" t="s">
        <v>8613</v>
      </c>
      <c r="H7745" s="62">
        <v>10464098000191</v>
      </c>
      <c r="I7745" t="s">
        <v>869</v>
      </c>
      <c r="J7745">
        <v>63</v>
      </c>
      <c r="K7745">
        <v>1266.1099999999999</v>
      </c>
    </row>
    <row r="7746" spans="1:11" x14ac:dyDescent="0.25">
      <c r="A7746" t="s">
        <v>6002</v>
      </c>
      <c r="B7746" t="str">
        <f>C7746&amp;"-"&amp;COUNTIF(C$2:C7746,C7746)</f>
        <v>55333357-11</v>
      </c>
      <c r="C7746">
        <v>55333357</v>
      </c>
      <c r="D7746" s="57">
        <v>45457</v>
      </c>
      <c r="E7746" s="84" t="str">
        <f>F7746&amp;"-"&amp;COUNTIF($F$2:F7746,F7746)</f>
        <v>CRISTIANO-23</v>
      </c>
      <c r="F7746" s="84" t="str">
        <f t="shared" si="234"/>
        <v>CRISTIANO</v>
      </c>
      <c r="G7746" t="s">
        <v>8613</v>
      </c>
      <c r="H7746" s="62">
        <v>10464098000191</v>
      </c>
      <c r="I7746" t="s">
        <v>869</v>
      </c>
      <c r="J7746">
        <v>4</v>
      </c>
      <c r="K7746">
        <v>160.01</v>
      </c>
    </row>
    <row r="7747" spans="1:11" x14ac:dyDescent="0.25">
      <c r="A7747" t="s">
        <v>6002</v>
      </c>
      <c r="B7747" t="str">
        <f>C7747&amp;"-"&amp;COUNTIF(C$2:C7747,C7747)</f>
        <v>55333357-12</v>
      </c>
      <c r="C7747">
        <v>55333357</v>
      </c>
      <c r="D7747" s="57">
        <v>45457</v>
      </c>
      <c r="E7747" s="84" t="str">
        <f>F7747&amp;"-"&amp;COUNTIF($F$2:F7747,F7747)</f>
        <v>CRISTIANO-24</v>
      </c>
      <c r="F7747" s="84" t="str">
        <f t="shared" ref="F7747:F7810" si="235">LEFT(G7747,SEARCH(" ",G7747)-1)</f>
        <v>CRISTIANO</v>
      </c>
      <c r="G7747" t="s">
        <v>8613</v>
      </c>
      <c r="H7747" s="62">
        <v>10464098000191</v>
      </c>
      <c r="I7747" t="s">
        <v>869</v>
      </c>
      <c r="J7747">
        <v>4</v>
      </c>
      <c r="K7747">
        <v>146.22999999999999</v>
      </c>
    </row>
    <row r="7748" spans="1:11" x14ac:dyDescent="0.25">
      <c r="A7748" t="s">
        <v>6002</v>
      </c>
      <c r="B7748" t="str">
        <f>C7748&amp;"-"&amp;COUNTIF(C$2:C7748,C7748)</f>
        <v>639-1</v>
      </c>
      <c r="C7748">
        <v>639</v>
      </c>
      <c r="D7748" s="57">
        <v>45458</v>
      </c>
      <c r="E7748" s="84" t="str">
        <f>F7748&amp;"-"&amp;COUNTIF($F$2:F7748,F7748)</f>
        <v>ENIGMA-22</v>
      </c>
      <c r="F7748" s="84" t="str">
        <f t="shared" si="235"/>
        <v>ENIGMA</v>
      </c>
      <c r="G7748" t="s">
        <v>8595</v>
      </c>
      <c r="H7748" s="62">
        <v>10371253000125</v>
      </c>
      <c r="I7748" t="s">
        <v>30</v>
      </c>
      <c r="J7748">
        <v>2014.65</v>
      </c>
      <c r="K7748">
        <v>58223.39</v>
      </c>
    </row>
    <row r="7749" spans="1:11" x14ac:dyDescent="0.25">
      <c r="A7749" t="s">
        <v>6002</v>
      </c>
      <c r="B7749" t="str">
        <f>C7749&amp;"-"&amp;COUNTIF(C$2:C7749,C7749)</f>
        <v>55400807-1</v>
      </c>
      <c r="C7749">
        <v>55400807</v>
      </c>
      <c r="D7749" s="57">
        <v>45462</v>
      </c>
      <c r="E7749" s="84" t="str">
        <f>F7749&amp;"-"&amp;COUNTIF($F$2:F7749,F7749)</f>
        <v>CRISTIANO-25</v>
      </c>
      <c r="F7749" s="84" t="str">
        <f t="shared" si="235"/>
        <v>CRISTIANO</v>
      </c>
      <c r="G7749" t="s">
        <v>8613</v>
      </c>
      <c r="H7749" s="62">
        <v>10464098000191</v>
      </c>
      <c r="I7749" t="s">
        <v>869</v>
      </c>
      <c r="J7749">
        <v>194</v>
      </c>
      <c r="K7749">
        <v>154073.82999999999</v>
      </c>
    </row>
    <row r="7750" spans="1:11" x14ac:dyDescent="0.25">
      <c r="A7750" t="s">
        <v>6106</v>
      </c>
      <c r="B7750" t="str">
        <f>C7750&amp;"-"&amp;COUNTIF(C$2:C7750,C7750)</f>
        <v>507464-1</v>
      </c>
      <c r="C7750">
        <v>507464</v>
      </c>
      <c r="D7750" s="57">
        <v>45462</v>
      </c>
      <c r="E7750" s="84" t="str">
        <f>F7750&amp;"-"&amp;COUNTIF($F$2:F7750,F7750)</f>
        <v>HELLERMANNTYTON-1</v>
      </c>
      <c r="F7750" s="84" t="str">
        <f t="shared" si="235"/>
        <v>HELLERMANNTYTON</v>
      </c>
      <c r="G7750" t="s">
        <v>8651</v>
      </c>
      <c r="H7750" s="62">
        <v>62895792000167</v>
      </c>
      <c r="I7750" t="s">
        <v>5984</v>
      </c>
      <c r="J7750">
        <v>1452</v>
      </c>
      <c r="K7750">
        <v>41478.57</v>
      </c>
    </row>
    <row r="7751" spans="1:11" x14ac:dyDescent="0.25">
      <c r="A7751" t="s">
        <v>6106</v>
      </c>
      <c r="B7751" t="str">
        <f>C7751&amp;"-"&amp;COUNTIF(C$2:C7751,C7751)</f>
        <v>507464-2</v>
      </c>
      <c r="C7751">
        <v>507464</v>
      </c>
      <c r="D7751" s="57">
        <v>45462</v>
      </c>
      <c r="E7751" s="84" t="str">
        <f>F7751&amp;"-"&amp;COUNTIF($F$2:F7751,F7751)</f>
        <v>HELLERMANNTYTON-2</v>
      </c>
      <c r="F7751" s="84" t="str">
        <f t="shared" si="235"/>
        <v>HELLERMANNTYTON</v>
      </c>
      <c r="G7751" t="s">
        <v>8651</v>
      </c>
      <c r="H7751" s="62">
        <v>62895792000167</v>
      </c>
      <c r="I7751" t="s">
        <v>5984</v>
      </c>
      <c r="J7751">
        <v>18</v>
      </c>
      <c r="K7751">
        <v>738.82</v>
      </c>
    </row>
    <row r="7752" spans="1:11" x14ac:dyDescent="0.25">
      <c r="A7752" t="s">
        <v>6106</v>
      </c>
      <c r="B7752" t="str">
        <f>C7752&amp;"-"&amp;COUNTIF(C$2:C7752,C7752)</f>
        <v>507464-3</v>
      </c>
      <c r="C7752">
        <v>507464</v>
      </c>
      <c r="D7752" s="57">
        <v>45462</v>
      </c>
      <c r="E7752" s="84" t="str">
        <f>F7752&amp;"-"&amp;COUNTIF($F$2:F7752,F7752)</f>
        <v>HELLERMANNTYTON-3</v>
      </c>
      <c r="F7752" s="84" t="str">
        <f t="shared" si="235"/>
        <v>HELLERMANNTYTON</v>
      </c>
      <c r="G7752" t="s">
        <v>8651</v>
      </c>
      <c r="H7752" s="62">
        <v>62895792000167</v>
      </c>
      <c r="I7752" t="s">
        <v>5984</v>
      </c>
      <c r="J7752">
        <v>44</v>
      </c>
      <c r="K7752">
        <v>1540.01</v>
      </c>
    </row>
    <row r="7753" spans="1:11" x14ac:dyDescent="0.25">
      <c r="A7753" t="s">
        <v>6106</v>
      </c>
      <c r="B7753" t="str">
        <f>C7753&amp;"-"&amp;COUNTIF(C$2:C7753,C7753)</f>
        <v>507464-4</v>
      </c>
      <c r="C7753">
        <v>507464</v>
      </c>
      <c r="D7753" s="57">
        <v>45462</v>
      </c>
      <c r="E7753" s="84" t="str">
        <f>F7753&amp;"-"&amp;COUNTIF($F$2:F7753,F7753)</f>
        <v>HELLERMANNTYTON-4</v>
      </c>
      <c r="F7753" s="84" t="str">
        <f t="shared" si="235"/>
        <v>HELLERMANNTYTON</v>
      </c>
      <c r="G7753" t="s">
        <v>8651</v>
      </c>
      <c r="H7753" s="62">
        <v>62895792000167</v>
      </c>
      <c r="I7753" t="s">
        <v>5984</v>
      </c>
      <c r="J7753">
        <v>13</v>
      </c>
      <c r="K7753">
        <v>881.05</v>
      </c>
    </row>
    <row r="7754" spans="1:11" x14ac:dyDescent="0.25">
      <c r="A7754" t="s">
        <v>6050</v>
      </c>
      <c r="B7754" t="str">
        <f>C7754&amp;"-"&amp;COUNTIF(C$2:C7754,C7754)</f>
        <v>507465-1</v>
      </c>
      <c r="C7754">
        <v>507465</v>
      </c>
      <c r="D7754" s="57">
        <v>45462</v>
      </c>
      <c r="E7754" s="84" t="str">
        <f>F7754&amp;"-"&amp;COUNTIF($F$2:F7754,F7754)</f>
        <v>HELLERMANNTYTON-5</v>
      </c>
      <c r="F7754" s="84" t="str">
        <f t="shared" si="235"/>
        <v>HELLERMANNTYTON</v>
      </c>
      <c r="G7754" t="s">
        <v>8651</v>
      </c>
      <c r="H7754" s="62">
        <v>62895792000167</v>
      </c>
      <c r="I7754" t="s">
        <v>869</v>
      </c>
      <c r="J7754">
        <v>2000</v>
      </c>
      <c r="K7754">
        <v>12823.33</v>
      </c>
    </row>
    <row r="7755" spans="1:11" x14ac:dyDescent="0.25">
      <c r="A7755" t="s">
        <v>6050</v>
      </c>
      <c r="B7755" t="str">
        <f>C7755&amp;"-"&amp;COUNTIF(C$2:C7755,C7755)</f>
        <v>507465-2</v>
      </c>
      <c r="C7755">
        <v>507465</v>
      </c>
      <c r="D7755" s="57">
        <v>45462</v>
      </c>
      <c r="E7755" s="84" t="str">
        <f>F7755&amp;"-"&amp;COUNTIF($F$2:F7755,F7755)</f>
        <v>HELLERMANNTYTON-6</v>
      </c>
      <c r="F7755" s="84" t="str">
        <f t="shared" si="235"/>
        <v>HELLERMANNTYTON</v>
      </c>
      <c r="G7755" t="s">
        <v>8651</v>
      </c>
      <c r="H7755" s="62">
        <v>62895792000167</v>
      </c>
      <c r="I7755" t="s">
        <v>869</v>
      </c>
      <c r="J7755">
        <v>1500</v>
      </c>
      <c r="K7755">
        <v>4306.6099999999997</v>
      </c>
    </row>
    <row r="7756" spans="1:11" x14ac:dyDescent="0.25">
      <c r="A7756" t="s">
        <v>6010</v>
      </c>
      <c r="B7756" t="str">
        <f>C7756&amp;"-"&amp;COUNTIF(C$2:C7756,C7756)</f>
        <v>14667-1</v>
      </c>
      <c r="C7756">
        <v>14667</v>
      </c>
      <c r="D7756" s="57">
        <v>45462</v>
      </c>
      <c r="E7756" s="84" t="str">
        <f>F7756&amp;"-"&amp;COUNTIF($F$2:F7756,F7756)</f>
        <v>SMART-4</v>
      </c>
      <c r="F7756" s="84" t="str">
        <f t="shared" si="235"/>
        <v>SMART</v>
      </c>
      <c r="G7756" t="s">
        <v>8643</v>
      </c>
      <c r="H7756" s="62">
        <v>4971788000134</v>
      </c>
      <c r="I7756" t="s">
        <v>869</v>
      </c>
      <c r="J7756">
        <v>5</v>
      </c>
      <c r="K7756">
        <v>5335</v>
      </c>
    </row>
    <row r="7757" spans="1:11" x14ac:dyDescent="0.25">
      <c r="A7757" t="s">
        <v>6037</v>
      </c>
      <c r="B7757" t="str">
        <f>C7757&amp;"-"&amp;COUNTIF(C$2:C7757,C7757)</f>
        <v>38505-1</v>
      </c>
      <c r="C7757">
        <v>38505</v>
      </c>
      <c r="D7757" s="57">
        <v>45462</v>
      </c>
      <c r="E7757" s="84" t="str">
        <f>F7757&amp;"-"&amp;COUNTIF($F$2:F7757,F7757)</f>
        <v>WK-530</v>
      </c>
      <c r="F7757" s="84" t="str">
        <f t="shared" si="235"/>
        <v>WK</v>
      </c>
      <c r="G7757" t="s">
        <v>8586</v>
      </c>
      <c r="H7757" s="62">
        <v>97434047000103</v>
      </c>
      <c r="I7757" t="s">
        <v>869</v>
      </c>
      <c r="J7757">
        <v>2</v>
      </c>
      <c r="K7757">
        <v>500</v>
      </c>
    </row>
    <row r="7758" spans="1:11" x14ac:dyDescent="0.25">
      <c r="A7758" t="s">
        <v>6075</v>
      </c>
      <c r="B7758" t="str">
        <f>C7758&amp;"-"&amp;COUNTIF(C$2:C7758,C7758)</f>
        <v>38505-2</v>
      </c>
      <c r="C7758">
        <v>38505</v>
      </c>
      <c r="D7758" s="57">
        <v>45462</v>
      </c>
      <c r="E7758" s="84" t="str">
        <f>F7758&amp;"-"&amp;COUNTIF($F$2:F7758,F7758)</f>
        <v>WK-531</v>
      </c>
      <c r="F7758" s="84" t="str">
        <f t="shared" si="235"/>
        <v>WK</v>
      </c>
      <c r="G7758" t="s">
        <v>8586</v>
      </c>
      <c r="H7758" s="62">
        <v>97434047000103</v>
      </c>
      <c r="I7758" t="s">
        <v>5984</v>
      </c>
      <c r="J7758">
        <v>24</v>
      </c>
      <c r="K7758">
        <v>79.2</v>
      </c>
    </row>
    <row r="7759" spans="1:11" x14ac:dyDescent="0.25">
      <c r="A7759" t="s">
        <v>6022</v>
      </c>
      <c r="B7759" t="str">
        <f>C7759&amp;"-"&amp;COUNTIF(C$2:C7759,C7759)</f>
        <v>183769-1</v>
      </c>
      <c r="C7759">
        <v>183769</v>
      </c>
      <c r="D7759" s="57">
        <v>45463</v>
      </c>
      <c r="E7759" s="84" t="str">
        <f>F7759&amp;"-"&amp;COUNTIF($F$2:F7759,F7759)</f>
        <v>H-354</v>
      </c>
      <c r="F7759" s="84" t="str">
        <f t="shared" si="235"/>
        <v>H</v>
      </c>
      <c r="G7759" t="s">
        <v>8589</v>
      </c>
      <c r="H7759" s="62">
        <v>62312426000138</v>
      </c>
      <c r="I7759" t="s">
        <v>869</v>
      </c>
      <c r="J7759">
        <v>4</v>
      </c>
      <c r="K7759">
        <v>15215.2</v>
      </c>
    </row>
    <row r="7760" spans="1:11" x14ac:dyDescent="0.25">
      <c r="A7760" t="s">
        <v>6022</v>
      </c>
      <c r="B7760" t="str">
        <f>C7760&amp;"-"&amp;COUNTIF(C$2:C7760,C7760)</f>
        <v>183770-1</v>
      </c>
      <c r="C7760">
        <v>183770</v>
      </c>
      <c r="D7760" s="57">
        <v>45463</v>
      </c>
      <c r="E7760" s="84" t="str">
        <f>F7760&amp;"-"&amp;COUNTIF($F$2:F7760,F7760)</f>
        <v>H-355</v>
      </c>
      <c r="F7760" s="84" t="str">
        <f t="shared" si="235"/>
        <v>H</v>
      </c>
      <c r="G7760" t="s">
        <v>8589</v>
      </c>
      <c r="H7760" s="62">
        <v>62312426000138</v>
      </c>
      <c r="I7760" t="s">
        <v>869</v>
      </c>
      <c r="J7760">
        <v>1</v>
      </c>
      <c r="K7760">
        <v>1988.89</v>
      </c>
    </row>
    <row r="7761" spans="1:11" x14ac:dyDescent="0.25">
      <c r="A7761" t="s">
        <v>6022</v>
      </c>
      <c r="B7761" t="str">
        <f>C7761&amp;"-"&amp;COUNTIF(C$2:C7761,C7761)</f>
        <v>183772-1</v>
      </c>
      <c r="C7761">
        <v>183772</v>
      </c>
      <c r="D7761" s="57">
        <v>45463</v>
      </c>
      <c r="E7761" s="84" t="str">
        <f>F7761&amp;"-"&amp;COUNTIF($F$2:F7761,F7761)</f>
        <v>H-356</v>
      </c>
      <c r="F7761" s="84" t="str">
        <f t="shared" si="235"/>
        <v>H</v>
      </c>
      <c r="G7761" t="s">
        <v>8589</v>
      </c>
      <c r="H7761" s="62">
        <v>62312426000138</v>
      </c>
      <c r="I7761" t="s">
        <v>869</v>
      </c>
      <c r="J7761">
        <v>6</v>
      </c>
      <c r="K7761">
        <v>18259.8</v>
      </c>
    </row>
    <row r="7762" spans="1:11" x14ac:dyDescent="0.25">
      <c r="A7762" t="s">
        <v>6022</v>
      </c>
      <c r="B7762" t="str">
        <f>C7762&amp;"-"&amp;COUNTIF(C$2:C7762,C7762)</f>
        <v>183772-2</v>
      </c>
      <c r="C7762">
        <v>183772</v>
      </c>
      <c r="D7762" s="57">
        <v>45463</v>
      </c>
      <c r="E7762" s="84" t="str">
        <f>F7762&amp;"-"&amp;COUNTIF($F$2:F7762,F7762)</f>
        <v>H-357</v>
      </c>
      <c r="F7762" s="84" t="str">
        <f t="shared" si="235"/>
        <v>H</v>
      </c>
      <c r="G7762" t="s">
        <v>8589</v>
      </c>
      <c r="H7762" s="62">
        <v>62312426000138</v>
      </c>
      <c r="I7762" t="s">
        <v>869</v>
      </c>
      <c r="J7762">
        <v>4</v>
      </c>
      <c r="K7762">
        <v>16991.72</v>
      </c>
    </row>
    <row r="7763" spans="1:11" x14ac:dyDescent="0.25">
      <c r="A7763" t="s">
        <v>6021</v>
      </c>
      <c r="B7763" t="str">
        <f>C7763&amp;"-"&amp;COUNTIF(C$2:C7763,C7763)</f>
        <v>183772-3</v>
      </c>
      <c r="C7763">
        <v>183772</v>
      </c>
      <c r="D7763" s="57">
        <v>45463</v>
      </c>
      <c r="E7763" s="84" t="str">
        <f>F7763&amp;"-"&amp;COUNTIF($F$2:F7763,F7763)</f>
        <v>H-358</v>
      </c>
      <c r="F7763" s="84" t="str">
        <f t="shared" si="235"/>
        <v>H</v>
      </c>
      <c r="G7763" t="s">
        <v>8589</v>
      </c>
      <c r="H7763" s="62">
        <v>62312426000138</v>
      </c>
      <c r="I7763" t="s">
        <v>869</v>
      </c>
      <c r="J7763">
        <v>1</v>
      </c>
      <c r="K7763">
        <v>11843.01</v>
      </c>
    </row>
    <row r="7764" spans="1:11" x14ac:dyDescent="0.25">
      <c r="A7764" t="s">
        <v>6010</v>
      </c>
      <c r="B7764" t="str">
        <f>C7764&amp;"-"&amp;COUNTIF(C$2:C7764,C7764)</f>
        <v>183772-4</v>
      </c>
      <c r="C7764">
        <v>183772</v>
      </c>
      <c r="D7764" s="57">
        <v>45463</v>
      </c>
      <c r="E7764" s="84" t="str">
        <f>F7764&amp;"-"&amp;COUNTIF($F$2:F7764,F7764)</f>
        <v>H-359</v>
      </c>
      <c r="F7764" s="84" t="str">
        <f t="shared" si="235"/>
        <v>H</v>
      </c>
      <c r="G7764" t="s">
        <v>8589</v>
      </c>
      <c r="H7764" s="62">
        <v>62312426000138</v>
      </c>
      <c r="I7764" t="s">
        <v>869</v>
      </c>
      <c r="J7764">
        <v>5</v>
      </c>
      <c r="K7764">
        <v>24193.75</v>
      </c>
    </row>
    <row r="7765" spans="1:11" x14ac:dyDescent="0.25">
      <c r="A7765" t="s">
        <v>6022</v>
      </c>
      <c r="B7765" t="str">
        <f>C7765&amp;"-"&amp;COUNTIF(C$2:C7765,C7765)</f>
        <v>183772-5</v>
      </c>
      <c r="C7765">
        <v>183772</v>
      </c>
      <c r="D7765" s="57">
        <v>45463</v>
      </c>
      <c r="E7765" s="84" t="str">
        <f>F7765&amp;"-"&amp;COUNTIF($F$2:F7765,F7765)</f>
        <v>H-360</v>
      </c>
      <c r="F7765" s="84" t="str">
        <f t="shared" si="235"/>
        <v>H</v>
      </c>
      <c r="G7765" t="s">
        <v>8589</v>
      </c>
      <c r="H7765" s="62">
        <v>62312426000138</v>
      </c>
      <c r="I7765" t="s">
        <v>869</v>
      </c>
      <c r="J7765">
        <v>2</v>
      </c>
      <c r="K7765">
        <v>12567.36</v>
      </c>
    </row>
    <row r="7766" spans="1:11" x14ac:dyDescent="0.25">
      <c r="A7766" t="s">
        <v>6022</v>
      </c>
      <c r="B7766" t="str">
        <f>C7766&amp;"-"&amp;COUNTIF(C$2:C7766,C7766)</f>
        <v>183772-6</v>
      </c>
      <c r="C7766">
        <v>183772</v>
      </c>
      <c r="D7766" s="57">
        <v>45463</v>
      </c>
      <c r="E7766" s="84" t="str">
        <f>F7766&amp;"-"&amp;COUNTIF($F$2:F7766,F7766)</f>
        <v>H-361</v>
      </c>
      <c r="F7766" s="84" t="str">
        <f t="shared" si="235"/>
        <v>H</v>
      </c>
      <c r="G7766" t="s">
        <v>8589</v>
      </c>
      <c r="H7766" s="62">
        <v>62312426000138</v>
      </c>
      <c r="I7766" t="s">
        <v>869</v>
      </c>
      <c r="J7766">
        <v>4</v>
      </c>
      <c r="K7766">
        <v>21726.28</v>
      </c>
    </row>
    <row r="7767" spans="1:11" x14ac:dyDescent="0.25">
      <c r="A7767" t="s">
        <v>6022</v>
      </c>
      <c r="B7767" t="str">
        <f>C7767&amp;"-"&amp;COUNTIF(C$2:C7767,C7767)</f>
        <v>183772-7</v>
      </c>
      <c r="C7767">
        <v>183772</v>
      </c>
      <c r="D7767" s="57">
        <v>45463</v>
      </c>
      <c r="E7767" s="84" t="str">
        <f>F7767&amp;"-"&amp;COUNTIF($F$2:F7767,F7767)</f>
        <v>H-362</v>
      </c>
      <c r="F7767" s="84" t="str">
        <f t="shared" si="235"/>
        <v>H</v>
      </c>
      <c r="G7767" t="s">
        <v>8589</v>
      </c>
      <c r="H7767" s="62">
        <v>62312426000138</v>
      </c>
      <c r="I7767" t="s">
        <v>869</v>
      </c>
      <c r="J7767">
        <v>6</v>
      </c>
      <c r="K7767">
        <v>25487.58</v>
      </c>
    </row>
    <row r="7768" spans="1:11" x14ac:dyDescent="0.25">
      <c r="A7768" t="s">
        <v>6022</v>
      </c>
      <c r="B7768" t="str">
        <f>C7768&amp;"-"&amp;COUNTIF(C$2:C7768,C7768)</f>
        <v>183772-8</v>
      </c>
      <c r="C7768">
        <v>183772</v>
      </c>
      <c r="D7768" s="57">
        <v>45463</v>
      </c>
      <c r="E7768" s="84" t="str">
        <f>F7768&amp;"-"&amp;COUNTIF($F$2:F7768,F7768)</f>
        <v>H-363</v>
      </c>
      <c r="F7768" s="84" t="str">
        <f t="shared" si="235"/>
        <v>H</v>
      </c>
      <c r="G7768" t="s">
        <v>8589</v>
      </c>
      <c r="H7768" s="62">
        <v>62312426000138</v>
      </c>
      <c r="I7768" t="s">
        <v>869</v>
      </c>
      <c r="J7768">
        <v>30</v>
      </c>
      <c r="K7768">
        <v>162947.1</v>
      </c>
    </row>
    <row r="7769" spans="1:11" x14ac:dyDescent="0.25">
      <c r="A7769" t="s">
        <v>6010</v>
      </c>
      <c r="B7769" t="str">
        <f>C7769&amp;"-"&amp;COUNTIF(C$2:C7769,C7769)</f>
        <v>183772-9</v>
      </c>
      <c r="C7769">
        <v>183772</v>
      </c>
      <c r="D7769" s="57">
        <v>45463</v>
      </c>
      <c r="E7769" s="84" t="str">
        <f>F7769&amp;"-"&amp;COUNTIF($F$2:F7769,F7769)</f>
        <v>H-364</v>
      </c>
      <c r="F7769" s="84" t="str">
        <f t="shared" si="235"/>
        <v>H</v>
      </c>
      <c r="G7769" t="s">
        <v>8589</v>
      </c>
      <c r="H7769" s="62">
        <v>62312426000138</v>
      </c>
      <c r="I7769" t="s">
        <v>869</v>
      </c>
      <c r="J7769">
        <v>3</v>
      </c>
      <c r="K7769">
        <v>7812.78</v>
      </c>
    </row>
    <row r="7770" spans="1:11" x14ac:dyDescent="0.25">
      <c r="A7770" t="s">
        <v>6011</v>
      </c>
      <c r="B7770" t="str">
        <f>C7770&amp;"-"&amp;COUNTIF(C$2:C7770,C7770)</f>
        <v>183772-10</v>
      </c>
      <c r="C7770">
        <v>183772</v>
      </c>
      <c r="D7770" s="57">
        <v>45463</v>
      </c>
      <c r="E7770" s="84" t="str">
        <f>F7770&amp;"-"&amp;COUNTIF($F$2:F7770,F7770)</f>
        <v>H-365</v>
      </c>
      <c r="F7770" s="84" t="str">
        <f t="shared" si="235"/>
        <v>H</v>
      </c>
      <c r="G7770" t="s">
        <v>8589</v>
      </c>
      <c r="H7770" s="62">
        <v>62312426000138</v>
      </c>
      <c r="I7770" t="s">
        <v>869</v>
      </c>
      <c r="J7770">
        <v>1</v>
      </c>
      <c r="K7770">
        <v>2050.84</v>
      </c>
    </row>
    <row r="7771" spans="1:11" x14ac:dyDescent="0.25">
      <c r="A7771" t="s">
        <v>6021</v>
      </c>
      <c r="B7771" t="str">
        <f>C7771&amp;"-"&amp;COUNTIF(C$2:C7771,C7771)</f>
        <v>183772-11</v>
      </c>
      <c r="C7771">
        <v>183772</v>
      </c>
      <c r="D7771" s="57">
        <v>45463</v>
      </c>
      <c r="E7771" s="84" t="str">
        <f>F7771&amp;"-"&amp;COUNTIF($F$2:F7771,F7771)</f>
        <v>H-366</v>
      </c>
      <c r="F7771" s="84" t="str">
        <f t="shared" si="235"/>
        <v>H</v>
      </c>
      <c r="G7771" t="s">
        <v>8589</v>
      </c>
      <c r="H7771" s="62">
        <v>62312426000138</v>
      </c>
      <c r="I7771" t="s">
        <v>869</v>
      </c>
      <c r="J7771">
        <v>1</v>
      </c>
      <c r="K7771">
        <v>3470.48</v>
      </c>
    </row>
    <row r="7772" spans="1:11" x14ac:dyDescent="0.25">
      <c r="A7772" t="s">
        <v>6022</v>
      </c>
      <c r="B7772" t="str">
        <f>C7772&amp;"-"&amp;COUNTIF(C$2:C7772,C7772)</f>
        <v>183774-1</v>
      </c>
      <c r="C7772">
        <v>183774</v>
      </c>
      <c r="D7772" s="57">
        <v>45463</v>
      </c>
      <c r="E7772" s="84" t="str">
        <f>F7772&amp;"-"&amp;COUNTIF($F$2:F7772,F7772)</f>
        <v>H-367</v>
      </c>
      <c r="F7772" s="84" t="str">
        <f t="shared" si="235"/>
        <v>H</v>
      </c>
      <c r="G7772" t="s">
        <v>8589</v>
      </c>
      <c r="H7772" s="62">
        <v>62312426000138</v>
      </c>
      <c r="I7772" t="s">
        <v>869</v>
      </c>
      <c r="J7772">
        <v>2</v>
      </c>
      <c r="K7772">
        <v>3374.88</v>
      </c>
    </row>
    <row r="7773" spans="1:11" x14ac:dyDescent="0.25">
      <c r="A7773" t="s">
        <v>6022</v>
      </c>
      <c r="B7773" t="str">
        <f>C7773&amp;"-"&amp;COUNTIF(C$2:C7773,C7773)</f>
        <v>183774-2</v>
      </c>
      <c r="C7773">
        <v>183774</v>
      </c>
      <c r="D7773" s="57">
        <v>45463</v>
      </c>
      <c r="E7773" s="84" t="str">
        <f>F7773&amp;"-"&amp;COUNTIF($F$2:F7773,F7773)</f>
        <v>H-368</v>
      </c>
      <c r="F7773" s="84" t="str">
        <f t="shared" si="235"/>
        <v>H</v>
      </c>
      <c r="G7773" t="s">
        <v>8589</v>
      </c>
      <c r="H7773" s="62">
        <v>62312426000138</v>
      </c>
      <c r="I7773" t="s">
        <v>869</v>
      </c>
      <c r="J7773">
        <v>1</v>
      </c>
      <c r="K7773">
        <v>4697.1899999999996</v>
      </c>
    </row>
    <row r="7774" spans="1:11" x14ac:dyDescent="0.25">
      <c r="A7774" t="s">
        <v>6022</v>
      </c>
      <c r="B7774" t="str">
        <f>C7774&amp;"-"&amp;COUNTIF(C$2:C7774,C7774)</f>
        <v>183774-3</v>
      </c>
      <c r="C7774">
        <v>183774</v>
      </c>
      <c r="D7774" s="57">
        <v>45463</v>
      </c>
      <c r="E7774" s="84" t="str">
        <f>F7774&amp;"-"&amp;COUNTIF($F$2:F7774,F7774)</f>
        <v>H-369</v>
      </c>
      <c r="F7774" s="84" t="str">
        <f t="shared" si="235"/>
        <v>H</v>
      </c>
      <c r="G7774" t="s">
        <v>8589</v>
      </c>
      <c r="H7774" s="62">
        <v>62312426000138</v>
      </c>
      <c r="I7774" t="s">
        <v>869</v>
      </c>
      <c r="J7774">
        <v>17</v>
      </c>
      <c r="K7774">
        <v>46242.04</v>
      </c>
    </row>
    <row r="7775" spans="1:11" x14ac:dyDescent="0.25">
      <c r="A7775" t="s">
        <v>5968</v>
      </c>
      <c r="B7775" t="str">
        <f>C7775&amp;"-"&amp;COUNTIF(C$2:C7775,C7775)</f>
        <v>80714-1</v>
      </c>
      <c r="C7775">
        <v>80714</v>
      </c>
      <c r="D7775" s="57">
        <v>45463</v>
      </c>
      <c r="E7775" s="84" t="str">
        <f>F7775&amp;"-"&amp;COUNTIF($F$2:F7775,F7775)</f>
        <v>JOTUN-246</v>
      </c>
      <c r="F7775" s="84" t="str">
        <f t="shared" si="235"/>
        <v>JOTUN</v>
      </c>
      <c r="G7775" t="s">
        <v>8585</v>
      </c>
      <c r="H7775" s="62">
        <v>2907585000404</v>
      </c>
      <c r="I7775" t="s">
        <v>869</v>
      </c>
      <c r="J7775">
        <v>14</v>
      </c>
      <c r="K7775">
        <v>2390.92</v>
      </c>
    </row>
    <row r="7776" spans="1:11" x14ac:dyDescent="0.25">
      <c r="A7776" t="s">
        <v>5968</v>
      </c>
      <c r="B7776" t="str">
        <f>C7776&amp;"-"&amp;COUNTIF(C$2:C7776,C7776)</f>
        <v>80714-2</v>
      </c>
      <c r="C7776">
        <v>80714</v>
      </c>
      <c r="D7776" s="57">
        <v>45463</v>
      </c>
      <c r="E7776" s="84" t="str">
        <f>F7776&amp;"-"&amp;COUNTIF($F$2:F7776,F7776)</f>
        <v>JOTUN-247</v>
      </c>
      <c r="F7776" s="84" t="str">
        <f t="shared" si="235"/>
        <v>JOTUN</v>
      </c>
      <c r="G7776" t="s">
        <v>8585</v>
      </c>
      <c r="H7776" s="62">
        <v>2907585000404</v>
      </c>
      <c r="I7776" t="s">
        <v>869</v>
      </c>
      <c r="J7776">
        <v>14</v>
      </c>
      <c r="K7776">
        <v>8966.44</v>
      </c>
    </row>
    <row r="7777" spans="1:11" x14ac:dyDescent="0.25">
      <c r="A7777" t="s">
        <v>5968</v>
      </c>
      <c r="B7777" t="str">
        <f>C7777&amp;"-"&amp;COUNTIF(C$2:C7777,C7777)</f>
        <v>80714-3</v>
      </c>
      <c r="C7777">
        <v>80714</v>
      </c>
      <c r="D7777" s="57">
        <v>45463</v>
      </c>
      <c r="E7777" s="84" t="str">
        <f>F7777&amp;"-"&amp;COUNTIF($F$2:F7777,F7777)</f>
        <v>JOTUN-248</v>
      </c>
      <c r="F7777" s="84" t="str">
        <f t="shared" si="235"/>
        <v>JOTUN</v>
      </c>
      <c r="G7777" t="s">
        <v>8585</v>
      </c>
      <c r="H7777" s="62">
        <v>2907585000404</v>
      </c>
      <c r="I7777" t="s">
        <v>869</v>
      </c>
      <c r="J7777">
        <v>40</v>
      </c>
      <c r="K7777">
        <v>13557.6</v>
      </c>
    </row>
    <row r="7778" spans="1:11" x14ac:dyDescent="0.25">
      <c r="A7778" t="s">
        <v>5968</v>
      </c>
      <c r="B7778" t="str">
        <f>C7778&amp;"-"&amp;COUNTIF(C$2:C7778,C7778)</f>
        <v>80714-4</v>
      </c>
      <c r="C7778">
        <v>80714</v>
      </c>
      <c r="D7778" s="57">
        <v>45463</v>
      </c>
      <c r="E7778" s="84" t="str">
        <f>F7778&amp;"-"&amp;COUNTIF($F$2:F7778,F7778)</f>
        <v>JOTUN-249</v>
      </c>
      <c r="F7778" s="84" t="str">
        <f t="shared" si="235"/>
        <v>JOTUN</v>
      </c>
      <c r="G7778" t="s">
        <v>8585</v>
      </c>
      <c r="H7778" s="62">
        <v>2907585000404</v>
      </c>
      <c r="I7778" t="s">
        <v>869</v>
      </c>
      <c r="J7778">
        <v>40</v>
      </c>
      <c r="K7778">
        <v>35533.599999999999</v>
      </c>
    </row>
    <row r="7779" spans="1:11" x14ac:dyDescent="0.25">
      <c r="A7779" t="s">
        <v>6107</v>
      </c>
      <c r="B7779" t="str">
        <f>C7779&amp;"-"&amp;COUNTIF(C$2:C7779,C7779)</f>
        <v>75697-1</v>
      </c>
      <c r="C7779">
        <v>75697</v>
      </c>
      <c r="D7779" s="57">
        <v>45463</v>
      </c>
      <c r="E7779" s="84" t="str">
        <f>F7779&amp;"-"&amp;COUNTIF($F$2:F7779,F7779)</f>
        <v>POLAR-1</v>
      </c>
      <c r="F7779" s="84" t="str">
        <f t="shared" si="235"/>
        <v>POLAR</v>
      </c>
      <c r="G7779" t="s">
        <v>8652</v>
      </c>
      <c r="H7779" s="62">
        <v>39222187000103</v>
      </c>
      <c r="I7779" t="s">
        <v>869</v>
      </c>
      <c r="J7779">
        <v>22</v>
      </c>
      <c r="K7779">
        <v>202127.64</v>
      </c>
    </row>
    <row r="7780" spans="1:11" x14ac:dyDescent="0.25">
      <c r="A7780" t="s">
        <v>6107</v>
      </c>
      <c r="B7780" t="str">
        <f>C7780&amp;"-"&amp;COUNTIF(C$2:C7780,C7780)</f>
        <v>75697-2</v>
      </c>
      <c r="C7780">
        <v>75697</v>
      </c>
      <c r="D7780" s="57">
        <v>45463</v>
      </c>
      <c r="E7780" s="84" t="str">
        <f>F7780&amp;"-"&amp;COUNTIF($F$2:F7780,F7780)</f>
        <v>POLAR-2</v>
      </c>
      <c r="F7780" s="84" t="str">
        <f t="shared" si="235"/>
        <v>POLAR</v>
      </c>
      <c r="G7780" t="s">
        <v>8652</v>
      </c>
      <c r="H7780" s="62">
        <v>39222187000103</v>
      </c>
      <c r="I7780" t="s">
        <v>869</v>
      </c>
      <c r="J7780">
        <v>6</v>
      </c>
      <c r="K7780">
        <v>37342.26</v>
      </c>
    </row>
    <row r="7781" spans="1:11" x14ac:dyDescent="0.25">
      <c r="A7781" t="s">
        <v>6107</v>
      </c>
      <c r="B7781" t="str">
        <f>C7781&amp;"-"&amp;COUNTIF(C$2:C7781,C7781)</f>
        <v>75697-3</v>
      </c>
      <c r="C7781">
        <v>75697</v>
      </c>
      <c r="D7781" s="57">
        <v>45463</v>
      </c>
      <c r="E7781" s="84" t="str">
        <f>F7781&amp;"-"&amp;COUNTIF($F$2:F7781,F7781)</f>
        <v>POLAR-3</v>
      </c>
      <c r="F7781" s="84" t="str">
        <f t="shared" si="235"/>
        <v>POLAR</v>
      </c>
      <c r="G7781" t="s">
        <v>8652</v>
      </c>
      <c r="H7781" s="62">
        <v>39222187000103</v>
      </c>
      <c r="I7781" t="s">
        <v>869</v>
      </c>
      <c r="J7781">
        <v>2</v>
      </c>
      <c r="K7781">
        <v>4319.58</v>
      </c>
    </row>
    <row r="7782" spans="1:11" x14ac:dyDescent="0.25">
      <c r="A7782" t="s">
        <v>6022</v>
      </c>
      <c r="B7782" t="str">
        <f>C7782&amp;"-"&amp;COUNTIF(C$2:C7782,C7782)</f>
        <v>4467-1</v>
      </c>
      <c r="C7782">
        <v>4467</v>
      </c>
      <c r="D7782" s="57">
        <v>45467</v>
      </c>
      <c r="E7782" s="84" t="str">
        <f>F7782&amp;"-"&amp;COUNTIF($F$2:F7782,F7782)</f>
        <v>CIL-484</v>
      </c>
      <c r="F7782" s="84" t="str">
        <f t="shared" si="235"/>
        <v>CIL</v>
      </c>
      <c r="G7782" t="s">
        <v>8610</v>
      </c>
      <c r="H7782" s="62">
        <v>97533434000199</v>
      </c>
      <c r="I7782" t="s">
        <v>869</v>
      </c>
      <c r="J7782">
        <v>2</v>
      </c>
      <c r="K7782">
        <v>3302</v>
      </c>
    </row>
    <row r="7783" spans="1:11" x14ac:dyDescent="0.25">
      <c r="A7783" t="s">
        <v>6022</v>
      </c>
      <c r="B7783" t="str">
        <f>C7783&amp;"-"&amp;COUNTIF(C$2:C7783,C7783)</f>
        <v>4467-2</v>
      </c>
      <c r="C7783">
        <v>4467</v>
      </c>
      <c r="D7783" s="57">
        <v>45467</v>
      </c>
      <c r="E7783" s="84" t="str">
        <f>F7783&amp;"-"&amp;COUNTIF($F$2:F7783,F7783)</f>
        <v>CIL-485</v>
      </c>
      <c r="F7783" s="84" t="str">
        <f t="shared" si="235"/>
        <v>CIL</v>
      </c>
      <c r="G7783" t="s">
        <v>8610</v>
      </c>
      <c r="H7783" s="62">
        <v>97533434000199</v>
      </c>
      <c r="I7783" t="s">
        <v>869</v>
      </c>
      <c r="J7783">
        <v>1</v>
      </c>
      <c r="K7783">
        <v>2874</v>
      </c>
    </row>
    <row r="7784" spans="1:11" x14ac:dyDescent="0.25">
      <c r="A7784" t="s">
        <v>6022</v>
      </c>
      <c r="B7784" t="str">
        <f>C7784&amp;"-"&amp;COUNTIF(C$2:C7784,C7784)</f>
        <v>4467-3</v>
      </c>
      <c r="C7784">
        <v>4467</v>
      </c>
      <c r="D7784" s="57">
        <v>45467</v>
      </c>
      <c r="E7784" s="84" t="str">
        <f>F7784&amp;"-"&amp;COUNTIF($F$2:F7784,F7784)</f>
        <v>CIL-486</v>
      </c>
      <c r="F7784" s="84" t="str">
        <f t="shared" si="235"/>
        <v>CIL</v>
      </c>
      <c r="G7784" t="s">
        <v>8610</v>
      </c>
      <c r="H7784" s="62">
        <v>97533434000199</v>
      </c>
      <c r="I7784" t="s">
        <v>869</v>
      </c>
      <c r="J7784">
        <v>5</v>
      </c>
      <c r="K7784">
        <v>10820</v>
      </c>
    </row>
    <row r="7785" spans="1:11" x14ac:dyDescent="0.25">
      <c r="A7785" t="s">
        <v>6022</v>
      </c>
      <c r="B7785" t="str">
        <f>C7785&amp;"-"&amp;COUNTIF(C$2:C7785,C7785)</f>
        <v>4467-4</v>
      </c>
      <c r="C7785">
        <v>4467</v>
      </c>
      <c r="D7785" s="57">
        <v>45467</v>
      </c>
      <c r="E7785" s="84" t="str">
        <f>F7785&amp;"-"&amp;COUNTIF($F$2:F7785,F7785)</f>
        <v>CIL-487</v>
      </c>
      <c r="F7785" s="84" t="str">
        <f t="shared" si="235"/>
        <v>CIL</v>
      </c>
      <c r="G7785" t="s">
        <v>8610</v>
      </c>
      <c r="H7785" s="62">
        <v>97533434000199</v>
      </c>
      <c r="I7785" t="s">
        <v>869</v>
      </c>
      <c r="J7785">
        <v>2</v>
      </c>
      <c r="K7785">
        <v>6400</v>
      </c>
    </row>
    <row r="7786" spans="1:11" x14ac:dyDescent="0.25">
      <c r="A7786" t="s">
        <v>6002</v>
      </c>
      <c r="B7786" t="str">
        <f>C7786&amp;"-"&amp;COUNTIF(C$2:C7786,C7786)</f>
        <v>23208-1</v>
      </c>
      <c r="C7786">
        <v>23208</v>
      </c>
      <c r="D7786" s="57">
        <v>45468</v>
      </c>
      <c r="E7786" s="84" t="str">
        <f>F7786&amp;"-"&amp;COUNTIF($F$2:F7786,F7786)</f>
        <v>ACOS-9</v>
      </c>
      <c r="F7786" s="84" t="str">
        <f t="shared" si="235"/>
        <v>ACOS</v>
      </c>
      <c r="G7786" t="s">
        <v>8653</v>
      </c>
      <c r="H7786" s="62">
        <v>23440235000108</v>
      </c>
      <c r="I7786" t="s">
        <v>5984</v>
      </c>
      <c r="J7786">
        <v>6</v>
      </c>
      <c r="K7786">
        <v>6120</v>
      </c>
    </row>
    <row r="7787" spans="1:11" x14ac:dyDescent="0.25">
      <c r="A7787" t="s">
        <v>6089</v>
      </c>
      <c r="B7787" t="str">
        <f>C7787&amp;"-"&amp;COUNTIF(C$2:C7787,C7787)</f>
        <v>474949-1</v>
      </c>
      <c r="C7787">
        <v>474949</v>
      </c>
      <c r="D7787" s="57">
        <v>45468</v>
      </c>
      <c r="E7787" s="84" t="str">
        <f>F7787&amp;"-"&amp;COUNTIF($F$2:F7787,F7787)</f>
        <v>COMERCIAL-14</v>
      </c>
      <c r="F7787" s="84" t="str">
        <f t="shared" si="235"/>
        <v>COMERCIAL</v>
      </c>
      <c r="G7787" t="s">
        <v>8641</v>
      </c>
      <c r="H7787" s="62">
        <v>57158057000130</v>
      </c>
      <c r="I7787" t="s">
        <v>869</v>
      </c>
      <c r="J7787">
        <v>3450</v>
      </c>
      <c r="K7787">
        <v>5934</v>
      </c>
    </row>
    <row r="7788" spans="1:11" x14ac:dyDescent="0.25">
      <c r="A7788" t="s">
        <v>6045</v>
      </c>
      <c r="B7788" t="str">
        <f>C7788&amp;"-"&amp;COUNTIF(C$2:C7788,C7788)</f>
        <v>474949-2</v>
      </c>
      <c r="C7788">
        <v>474949</v>
      </c>
      <c r="D7788" s="57">
        <v>45468</v>
      </c>
      <c r="E7788" s="84" t="str">
        <f>F7788&amp;"-"&amp;COUNTIF($F$2:F7788,F7788)</f>
        <v>COMERCIAL-15</v>
      </c>
      <c r="F7788" s="84" t="str">
        <f t="shared" si="235"/>
        <v>COMERCIAL</v>
      </c>
      <c r="G7788" t="s">
        <v>8641</v>
      </c>
      <c r="H7788" s="62">
        <v>57158057000130</v>
      </c>
      <c r="I7788" t="s">
        <v>869</v>
      </c>
      <c r="J7788">
        <v>2887</v>
      </c>
      <c r="K7788">
        <v>4965.6400000000003</v>
      </c>
    </row>
    <row r="7789" spans="1:11" x14ac:dyDescent="0.25">
      <c r="A7789" t="s">
        <v>6049</v>
      </c>
      <c r="B7789" t="str">
        <f>C7789&amp;"-"&amp;COUNTIF(C$2:C7789,C7789)</f>
        <v>21730-1</v>
      </c>
      <c r="C7789">
        <v>21730</v>
      </c>
      <c r="D7789" s="57">
        <v>45468</v>
      </c>
      <c r="E7789" s="84" t="str">
        <f>F7789&amp;"-"&amp;COUNTIF($F$2:F7789,F7789)</f>
        <v>MARANGONI-14</v>
      </c>
      <c r="F7789" s="84" t="str">
        <f t="shared" si="235"/>
        <v>MARANGONI</v>
      </c>
      <c r="G7789" t="s">
        <v>8618</v>
      </c>
      <c r="H7789" s="62">
        <v>11352758000105</v>
      </c>
      <c r="I7789" t="s">
        <v>4726</v>
      </c>
      <c r="J7789">
        <v>185.58</v>
      </c>
      <c r="K7789">
        <v>161460.17000000001</v>
      </c>
    </row>
    <row r="7790" spans="1:11" x14ac:dyDescent="0.25">
      <c r="A7790" t="s">
        <v>6049</v>
      </c>
      <c r="B7790" t="str">
        <f>C7790&amp;"-"&amp;COUNTIF(C$2:C7790,C7790)</f>
        <v>21731-1</v>
      </c>
      <c r="C7790">
        <v>21731</v>
      </c>
      <c r="D7790" s="57">
        <v>45468</v>
      </c>
      <c r="E7790" s="84" t="str">
        <f>F7790&amp;"-"&amp;COUNTIF($F$2:F7790,F7790)</f>
        <v>MARANGONI-15</v>
      </c>
      <c r="F7790" s="84" t="str">
        <f t="shared" si="235"/>
        <v>MARANGONI</v>
      </c>
      <c r="G7790" t="s">
        <v>8618</v>
      </c>
      <c r="H7790" s="62">
        <v>11352758000105</v>
      </c>
      <c r="I7790" t="s">
        <v>4726</v>
      </c>
      <c r="J7790">
        <v>36.6</v>
      </c>
      <c r="K7790">
        <v>287957.82</v>
      </c>
    </row>
    <row r="7791" spans="1:11" x14ac:dyDescent="0.25">
      <c r="A7791" t="s">
        <v>6019</v>
      </c>
      <c r="B7791" t="str">
        <f>C7791&amp;"-"&amp;COUNTIF(C$2:C7791,C7791)</f>
        <v>14114-1</v>
      </c>
      <c r="C7791">
        <v>14114</v>
      </c>
      <c r="D7791" s="57">
        <v>45468</v>
      </c>
      <c r="E7791" s="84" t="str">
        <f>F7791&amp;"-"&amp;COUNTIF($F$2:F7791,F7791)</f>
        <v>SIENA-27</v>
      </c>
      <c r="F7791" s="84" t="str">
        <f t="shared" si="235"/>
        <v>SIENA</v>
      </c>
      <c r="G7791" t="s">
        <v>8619</v>
      </c>
      <c r="H7791" s="62">
        <v>26662248000101</v>
      </c>
      <c r="I7791" t="s">
        <v>869</v>
      </c>
      <c r="J7791">
        <v>4</v>
      </c>
      <c r="K7791">
        <v>1596.68</v>
      </c>
    </row>
    <row r="7792" spans="1:11" x14ac:dyDescent="0.25">
      <c r="A7792" t="s">
        <v>6019</v>
      </c>
      <c r="B7792" t="str">
        <f>C7792&amp;"-"&amp;COUNTIF(C$2:C7792,C7792)</f>
        <v>14114-2</v>
      </c>
      <c r="C7792">
        <v>14114</v>
      </c>
      <c r="D7792" s="57">
        <v>45468</v>
      </c>
      <c r="E7792" s="84" t="str">
        <f>F7792&amp;"-"&amp;COUNTIF($F$2:F7792,F7792)</f>
        <v>SIENA-28</v>
      </c>
      <c r="F7792" s="84" t="str">
        <f t="shared" si="235"/>
        <v>SIENA</v>
      </c>
      <c r="G7792" t="s">
        <v>8619</v>
      </c>
      <c r="H7792" s="62">
        <v>26662248000101</v>
      </c>
      <c r="I7792" t="s">
        <v>4726</v>
      </c>
      <c r="J7792">
        <v>0.66</v>
      </c>
      <c r="K7792">
        <v>9240</v>
      </c>
    </row>
    <row r="7793" spans="1:11" x14ac:dyDescent="0.25">
      <c r="A7793" t="s">
        <v>6019</v>
      </c>
      <c r="B7793" t="str">
        <f>C7793&amp;"-"&amp;COUNTIF(C$2:C7793,C7793)</f>
        <v>14114-3</v>
      </c>
      <c r="C7793">
        <v>14114</v>
      </c>
      <c r="D7793" s="57">
        <v>45468</v>
      </c>
      <c r="E7793" s="84" t="str">
        <f>F7793&amp;"-"&amp;COUNTIF($F$2:F7793,F7793)</f>
        <v>SIENA-29</v>
      </c>
      <c r="F7793" s="84" t="str">
        <f t="shared" si="235"/>
        <v>SIENA</v>
      </c>
      <c r="G7793" t="s">
        <v>8619</v>
      </c>
      <c r="H7793" s="62">
        <v>26662248000101</v>
      </c>
      <c r="I7793" t="s">
        <v>869</v>
      </c>
      <c r="J7793">
        <v>6</v>
      </c>
      <c r="K7793">
        <v>1020.06</v>
      </c>
    </row>
    <row r="7794" spans="1:11" x14ac:dyDescent="0.25">
      <c r="A7794" t="s">
        <v>6019</v>
      </c>
      <c r="B7794" t="str">
        <f>C7794&amp;"-"&amp;COUNTIF(C$2:C7794,C7794)</f>
        <v>14114-4</v>
      </c>
      <c r="C7794">
        <v>14114</v>
      </c>
      <c r="D7794" s="57">
        <v>45468</v>
      </c>
      <c r="E7794" s="84" t="str">
        <f>F7794&amp;"-"&amp;COUNTIF($F$2:F7794,F7794)</f>
        <v>SIENA-30</v>
      </c>
      <c r="F7794" s="84" t="str">
        <f t="shared" si="235"/>
        <v>SIENA</v>
      </c>
      <c r="G7794" t="s">
        <v>8619</v>
      </c>
      <c r="H7794" s="62">
        <v>26662248000101</v>
      </c>
      <c r="I7794" t="s">
        <v>4726</v>
      </c>
      <c r="J7794">
        <v>3.1349999999999998</v>
      </c>
      <c r="K7794">
        <v>43890</v>
      </c>
    </row>
    <row r="7795" spans="1:11" x14ac:dyDescent="0.25">
      <c r="A7795" t="s">
        <v>6050</v>
      </c>
      <c r="B7795" t="str">
        <f>C7795&amp;"-"&amp;COUNTIF(C$2:C7795,C7795)</f>
        <v>508282-1</v>
      </c>
      <c r="C7795">
        <v>508282</v>
      </c>
      <c r="D7795" s="57">
        <v>45469</v>
      </c>
      <c r="E7795" s="84" t="str">
        <f>F7795&amp;"-"&amp;COUNTIF($F$2:F7795,F7795)</f>
        <v>HELLERMANNTYTON-7</v>
      </c>
      <c r="F7795" s="84" t="str">
        <f t="shared" si="235"/>
        <v>HELLERMANNTYTON</v>
      </c>
      <c r="G7795" t="s">
        <v>8651</v>
      </c>
      <c r="H7795" s="62">
        <v>62895792000167</v>
      </c>
      <c r="I7795" t="s">
        <v>869</v>
      </c>
      <c r="J7795">
        <v>3000</v>
      </c>
      <c r="K7795">
        <v>8613.2199999999993</v>
      </c>
    </row>
    <row r="7796" spans="1:11" x14ac:dyDescent="0.25">
      <c r="A7796" t="s">
        <v>6106</v>
      </c>
      <c r="B7796" t="str">
        <f>C7796&amp;"-"&amp;COUNTIF(C$2:C7796,C7796)</f>
        <v>508283-1</v>
      </c>
      <c r="C7796">
        <v>508283</v>
      </c>
      <c r="D7796" s="57">
        <v>45469</v>
      </c>
      <c r="E7796" s="84" t="str">
        <f>F7796&amp;"-"&amp;COUNTIF($F$2:F7796,F7796)</f>
        <v>HELLERMANNTYTON-8</v>
      </c>
      <c r="F7796" s="84" t="str">
        <f t="shared" si="235"/>
        <v>HELLERMANNTYTON</v>
      </c>
      <c r="G7796" t="s">
        <v>8651</v>
      </c>
      <c r="H7796" s="62">
        <v>62895792000167</v>
      </c>
      <c r="I7796" t="s">
        <v>5984</v>
      </c>
      <c r="J7796">
        <v>18</v>
      </c>
      <c r="K7796">
        <v>738.82</v>
      </c>
    </row>
    <row r="7797" spans="1:11" x14ac:dyDescent="0.25">
      <c r="A7797" t="s">
        <v>6106</v>
      </c>
      <c r="B7797" t="str">
        <f>C7797&amp;"-"&amp;COUNTIF(C$2:C7797,C7797)</f>
        <v>508283-2</v>
      </c>
      <c r="C7797">
        <v>508283</v>
      </c>
      <c r="D7797" s="57">
        <v>45469</v>
      </c>
      <c r="E7797" s="84" t="str">
        <f>F7797&amp;"-"&amp;COUNTIF($F$2:F7797,F7797)</f>
        <v>HELLERMANNTYTON-9</v>
      </c>
      <c r="F7797" s="84" t="str">
        <f t="shared" si="235"/>
        <v>HELLERMANNTYTON</v>
      </c>
      <c r="G7797" t="s">
        <v>8651</v>
      </c>
      <c r="H7797" s="62">
        <v>62895792000167</v>
      </c>
      <c r="I7797" t="s">
        <v>5984</v>
      </c>
      <c r="J7797">
        <v>836</v>
      </c>
      <c r="K7797">
        <v>29260.17</v>
      </c>
    </row>
    <row r="7798" spans="1:11" x14ac:dyDescent="0.25">
      <c r="A7798" t="s">
        <v>6106</v>
      </c>
      <c r="B7798" t="str">
        <f>C7798&amp;"-"&amp;COUNTIF(C$2:C7798,C7798)</f>
        <v>508283-3</v>
      </c>
      <c r="C7798">
        <v>508283</v>
      </c>
      <c r="D7798" s="57">
        <v>45469</v>
      </c>
      <c r="E7798" s="84" t="str">
        <f>F7798&amp;"-"&amp;COUNTIF($F$2:F7798,F7798)</f>
        <v>HELLERMANNTYTON-10</v>
      </c>
      <c r="F7798" s="84" t="str">
        <f t="shared" si="235"/>
        <v>HELLERMANNTYTON</v>
      </c>
      <c r="G7798" t="s">
        <v>8651</v>
      </c>
      <c r="H7798" s="62">
        <v>62895792000167</v>
      </c>
      <c r="I7798" t="s">
        <v>5984</v>
      </c>
      <c r="J7798">
        <v>396</v>
      </c>
      <c r="K7798">
        <v>11312.33</v>
      </c>
    </row>
    <row r="7799" spans="1:11" x14ac:dyDescent="0.25">
      <c r="A7799" t="s">
        <v>6002</v>
      </c>
      <c r="B7799" t="str">
        <f>C7799&amp;"-"&amp;COUNTIF(C$2:C7799,C7799)</f>
        <v>122642-1</v>
      </c>
      <c r="C7799">
        <v>122642</v>
      </c>
      <c r="D7799" s="57">
        <v>45469</v>
      </c>
      <c r="E7799" s="84" t="str">
        <f>F7799&amp;"-"&amp;COUNTIF($F$2:F7799,F7799)</f>
        <v>POLEODUTO-335</v>
      </c>
      <c r="F7799" s="84" t="str">
        <f t="shared" si="235"/>
        <v>POLEODUTO</v>
      </c>
      <c r="G7799" t="s">
        <v>8592</v>
      </c>
      <c r="H7799" s="62">
        <v>72797913000191</v>
      </c>
      <c r="I7799" t="s">
        <v>5984</v>
      </c>
      <c r="J7799">
        <v>879</v>
      </c>
      <c r="K7799">
        <v>123684.09</v>
      </c>
    </row>
    <row r="7800" spans="1:11" x14ac:dyDescent="0.25">
      <c r="A7800" t="s">
        <v>6002</v>
      </c>
      <c r="B7800" t="str">
        <f>C7800&amp;"-"&amp;COUNTIF(C$2:C7800,C7800)</f>
        <v>122642-2</v>
      </c>
      <c r="C7800">
        <v>122642</v>
      </c>
      <c r="D7800" s="57">
        <v>45469</v>
      </c>
      <c r="E7800" s="84" t="str">
        <f>F7800&amp;"-"&amp;COUNTIF($F$2:F7800,F7800)</f>
        <v>POLEODUTO-336</v>
      </c>
      <c r="F7800" s="84" t="str">
        <f t="shared" si="235"/>
        <v>POLEODUTO</v>
      </c>
      <c r="G7800" t="s">
        <v>8592</v>
      </c>
      <c r="H7800" s="62">
        <v>72797913000191</v>
      </c>
      <c r="I7800" t="s">
        <v>869</v>
      </c>
      <c r="J7800">
        <v>4</v>
      </c>
      <c r="K7800">
        <v>521.08000000000004</v>
      </c>
    </row>
    <row r="7801" spans="1:11" x14ac:dyDescent="0.25">
      <c r="A7801" t="s">
        <v>6002</v>
      </c>
      <c r="B7801" t="str">
        <f>C7801&amp;"-"&amp;COUNTIF(C$2:C7801,C7801)</f>
        <v>122642-3</v>
      </c>
      <c r="C7801">
        <v>122642</v>
      </c>
      <c r="D7801" s="57">
        <v>45469</v>
      </c>
      <c r="E7801" s="84" t="str">
        <f>F7801&amp;"-"&amp;COUNTIF($F$2:F7801,F7801)</f>
        <v>POLEODUTO-337</v>
      </c>
      <c r="F7801" s="84" t="str">
        <f t="shared" si="235"/>
        <v>POLEODUTO</v>
      </c>
      <c r="G7801" t="s">
        <v>8592</v>
      </c>
      <c r="H7801" s="62">
        <v>72797913000191</v>
      </c>
      <c r="I7801" t="s">
        <v>869</v>
      </c>
      <c r="J7801">
        <v>1</v>
      </c>
      <c r="K7801">
        <v>753.32</v>
      </c>
    </row>
    <row r="7802" spans="1:11" x14ac:dyDescent="0.25">
      <c r="A7802" t="s">
        <v>6002</v>
      </c>
      <c r="B7802" t="str">
        <f>C7802&amp;"-"&amp;COUNTIF(C$2:C7802,C7802)</f>
        <v>122642-4</v>
      </c>
      <c r="C7802">
        <v>122642</v>
      </c>
      <c r="D7802" s="57">
        <v>45469</v>
      </c>
      <c r="E7802" s="84" t="str">
        <f>F7802&amp;"-"&amp;COUNTIF($F$2:F7802,F7802)</f>
        <v>POLEODUTO-338</v>
      </c>
      <c r="F7802" s="84" t="str">
        <f t="shared" si="235"/>
        <v>POLEODUTO</v>
      </c>
      <c r="G7802" t="s">
        <v>8592</v>
      </c>
      <c r="H7802" s="62">
        <v>72797913000191</v>
      </c>
      <c r="I7802" t="s">
        <v>869</v>
      </c>
      <c r="J7802">
        <v>160</v>
      </c>
      <c r="K7802">
        <v>16555.2</v>
      </c>
    </row>
    <row r="7803" spans="1:11" x14ac:dyDescent="0.25">
      <c r="A7803" t="s">
        <v>6002</v>
      </c>
      <c r="B7803" t="str">
        <f>C7803&amp;"-"&amp;COUNTIF(C$2:C7803,C7803)</f>
        <v>122642-5</v>
      </c>
      <c r="C7803">
        <v>122642</v>
      </c>
      <c r="D7803" s="57">
        <v>45469</v>
      </c>
      <c r="E7803" s="84" t="str">
        <f>F7803&amp;"-"&amp;COUNTIF($F$2:F7803,F7803)</f>
        <v>POLEODUTO-339</v>
      </c>
      <c r="F7803" s="84" t="str">
        <f t="shared" si="235"/>
        <v>POLEODUTO</v>
      </c>
      <c r="G7803" t="s">
        <v>8592</v>
      </c>
      <c r="H7803" s="62">
        <v>72797913000191</v>
      </c>
      <c r="I7803" t="s">
        <v>869</v>
      </c>
      <c r="J7803">
        <v>32</v>
      </c>
      <c r="K7803">
        <v>8551.36</v>
      </c>
    </row>
    <row r="7804" spans="1:11" x14ac:dyDescent="0.25">
      <c r="A7804" t="s">
        <v>6002</v>
      </c>
      <c r="B7804" t="str">
        <f>C7804&amp;"-"&amp;COUNTIF(C$2:C7804,C7804)</f>
        <v>122642-6</v>
      </c>
      <c r="C7804">
        <v>122642</v>
      </c>
      <c r="D7804" s="57">
        <v>45469</v>
      </c>
      <c r="E7804" s="84" t="str">
        <f>F7804&amp;"-"&amp;COUNTIF($F$2:F7804,F7804)</f>
        <v>POLEODUTO-340</v>
      </c>
      <c r="F7804" s="84" t="str">
        <f t="shared" si="235"/>
        <v>POLEODUTO</v>
      </c>
      <c r="G7804" t="s">
        <v>8592</v>
      </c>
      <c r="H7804" s="62">
        <v>72797913000191</v>
      </c>
      <c r="I7804" t="s">
        <v>869</v>
      </c>
      <c r="J7804">
        <v>23</v>
      </c>
      <c r="K7804">
        <v>809.83</v>
      </c>
    </row>
    <row r="7805" spans="1:11" x14ac:dyDescent="0.25">
      <c r="A7805" t="s">
        <v>6002</v>
      </c>
      <c r="B7805" t="str">
        <f>C7805&amp;"-"&amp;COUNTIF(C$2:C7805,C7805)</f>
        <v>122642-7</v>
      </c>
      <c r="C7805">
        <v>122642</v>
      </c>
      <c r="D7805" s="57">
        <v>45469</v>
      </c>
      <c r="E7805" s="84" t="str">
        <f>F7805&amp;"-"&amp;COUNTIF($F$2:F7805,F7805)</f>
        <v>POLEODUTO-341</v>
      </c>
      <c r="F7805" s="84" t="str">
        <f t="shared" si="235"/>
        <v>POLEODUTO</v>
      </c>
      <c r="G7805" t="s">
        <v>8592</v>
      </c>
      <c r="H7805" s="62">
        <v>72797913000191</v>
      </c>
      <c r="I7805" t="s">
        <v>869</v>
      </c>
      <c r="J7805">
        <v>1</v>
      </c>
      <c r="K7805">
        <v>38.409999999999997</v>
      </c>
    </row>
    <row r="7806" spans="1:11" x14ac:dyDescent="0.25">
      <c r="A7806" t="s">
        <v>6002</v>
      </c>
      <c r="B7806" t="str">
        <f>C7806&amp;"-"&amp;COUNTIF(C$2:C7806,C7806)</f>
        <v>122642-8</v>
      </c>
      <c r="C7806">
        <v>122642</v>
      </c>
      <c r="D7806" s="57">
        <v>45469</v>
      </c>
      <c r="E7806" s="84" t="str">
        <f>F7806&amp;"-"&amp;COUNTIF($F$2:F7806,F7806)</f>
        <v>POLEODUTO-342</v>
      </c>
      <c r="F7806" s="84" t="str">
        <f t="shared" si="235"/>
        <v>POLEODUTO</v>
      </c>
      <c r="G7806" t="s">
        <v>8592</v>
      </c>
      <c r="H7806" s="62">
        <v>72797913000191</v>
      </c>
      <c r="I7806" t="s">
        <v>869</v>
      </c>
      <c r="J7806">
        <v>235</v>
      </c>
      <c r="K7806">
        <v>19740</v>
      </c>
    </row>
    <row r="7807" spans="1:11" x14ac:dyDescent="0.25">
      <c r="A7807" t="s">
        <v>6002</v>
      </c>
      <c r="B7807" t="str">
        <f>C7807&amp;"-"&amp;COUNTIF(C$2:C7807,C7807)</f>
        <v>122642-9</v>
      </c>
      <c r="C7807">
        <v>122642</v>
      </c>
      <c r="D7807" s="57">
        <v>45469</v>
      </c>
      <c r="E7807" s="84" t="str">
        <f>F7807&amp;"-"&amp;COUNTIF($F$2:F7807,F7807)</f>
        <v>POLEODUTO-343</v>
      </c>
      <c r="F7807" s="84" t="str">
        <f t="shared" si="235"/>
        <v>POLEODUTO</v>
      </c>
      <c r="G7807" t="s">
        <v>8592</v>
      </c>
      <c r="H7807" s="62">
        <v>72797913000191</v>
      </c>
      <c r="I7807" t="s">
        <v>869</v>
      </c>
      <c r="J7807">
        <v>5</v>
      </c>
      <c r="K7807">
        <v>340.05</v>
      </c>
    </row>
    <row r="7808" spans="1:11" x14ac:dyDescent="0.25">
      <c r="A7808" t="s">
        <v>6002</v>
      </c>
      <c r="B7808" t="str">
        <f>C7808&amp;"-"&amp;COUNTIF(C$2:C7808,C7808)</f>
        <v>122642-10</v>
      </c>
      <c r="C7808">
        <v>122642</v>
      </c>
      <c r="D7808" s="57">
        <v>45469</v>
      </c>
      <c r="E7808" s="84" t="str">
        <f>F7808&amp;"-"&amp;COUNTIF($F$2:F7808,F7808)</f>
        <v>POLEODUTO-344</v>
      </c>
      <c r="F7808" s="84" t="str">
        <f t="shared" si="235"/>
        <v>POLEODUTO</v>
      </c>
      <c r="G7808" t="s">
        <v>8592</v>
      </c>
      <c r="H7808" s="62">
        <v>72797913000191</v>
      </c>
      <c r="I7808" t="s">
        <v>869</v>
      </c>
      <c r="J7808">
        <v>1</v>
      </c>
      <c r="K7808">
        <v>51.01</v>
      </c>
    </row>
    <row r="7809" spans="1:11" x14ac:dyDescent="0.25">
      <c r="A7809" t="s">
        <v>6002</v>
      </c>
      <c r="B7809" t="str">
        <f>C7809&amp;"-"&amp;COUNTIF(C$2:C7809,C7809)</f>
        <v>122642-11</v>
      </c>
      <c r="C7809">
        <v>122642</v>
      </c>
      <c r="D7809" s="57">
        <v>45469</v>
      </c>
      <c r="E7809" s="84" t="str">
        <f>F7809&amp;"-"&amp;COUNTIF($F$2:F7809,F7809)</f>
        <v>POLEODUTO-345</v>
      </c>
      <c r="F7809" s="84" t="str">
        <f t="shared" si="235"/>
        <v>POLEODUTO</v>
      </c>
      <c r="G7809" t="s">
        <v>8592</v>
      </c>
      <c r="H7809" s="62">
        <v>72797913000191</v>
      </c>
      <c r="I7809" t="s">
        <v>869</v>
      </c>
      <c r="J7809">
        <v>125</v>
      </c>
      <c r="K7809">
        <v>13771.25</v>
      </c>
    </row>
    <row r="7810" spans="1:11" x14ac:dyDescent="0.25">
      <c r="A7810" t="s">
        <v>6002</v>
      </c>
      <c r="B7810" t="str">
        <f>C7810&amp;"-"&amp;COUNTIF(C$2:C7810,C7810)</f>
        <v>122642-12</v>
      </c>
      <c r="C7810">
        <v>122642</v>
      </c>
      <c r="D7810" s="57">
        <v>45469</v>
      </c>
      <c r="E7810" s="84" t="str">
        <f>F7810&amp;"-"&amp;COUNTIF($F$2:F7810,F7810)</f>
        <v>POLEODUTO-346</v>
      </c>
      <c r="F7810" s="84" t="str">
        <f t="shared" si="235"/>
        <v>POLEODUTO</v>
      </c>
      <c r="G7810" t="s">
        <v>8592</v>
      </c>
      <c r="H7810" s="62">
        <v>72797913000191</v>
      </c>
      <c r="I7810" t="s">
        <v>869</v>
      </c>
      <c r="J7810">
        <v>6</v>
      </c>
      <c r="K7810">
        <v>939</v>
      </c>
    </row>
    <row r="7811" spans="1:11" x14ac:dyDescent="0.25">
      <c r="A7811" t="s">
        <v>6002</v>
      </c>
      <c r="B7811" t="str">
        <f>C7811&amp;"-"&amp;COUNTIF(C$2:C7811,C7811)</f>
        <v>122642-13</v>
      </c>
      <c r="C7811">
        <v>122642</v>
      </c>
      <c r="D7811" s="57">
        <v>45469</v>
      </c>
      <c r="E7811" s="84" t="str">
        <f>F7811&amp;"-"&amp;COUNTIF($F$2:F7811,F7811)</f>
        <v>POLEODUTO-347</v>
      </c>
      <c r="F7811" s="84" t="str">
        <f t="shared" ref="F7811:F7874" si="236">LEFT(G7811,SEARCH(" ",G7811)-1)</f>
        <v>POLEODUTO</v>
      </c>
      <c r="G7811" t="s">
        <v>8592</v>
      </c>
      <c r="H7811" s="62">
        <v>72797913000191</v>
      </c>
      <c r="I7811" t="s">
        <v>869</v>
      </c>
      <c r="J7811">
        <v>84</v>
      </c>
      <c r="K7811">
        <v>1989.96</v>
      </c>
    </row>
    <row r="7812" spans="1:11" x14ac:dyDescent="0.25">
      <c r="A7812" t="s">
        <v>6002</v>
      </c>
      <c r="B7812" t="str">
        <f>C7812&amp;"-"&amp;COUNTIF(C$2:C7812,C7812)</f>
        <v>122642-14</v>
      </c>
      <c r="C7812">
        <v>122642</v>
      </c>
      <c r="D7812" s="57">
        <v>45469</v>
      </c>
      <c r="E7812" s="84" t="str">
        <f>F7812&amp;"-"&amp;COUNTIF($F$2:F7812,F7812)</f>
        <v>POLEODUTO-348</v>
      </c>
      <c r="F7812" s="84" t="str">
        <f t="shared" si="236"/>
        <v>POLEODUTO</v>
      </c>
      <c r="G7812" t="s">
        <v>8592</v>
      </c>
      <c r="H7812" s="62">
        <v>72797913000191</v>
      </c>
      <c r="I7812" t="s">
        <v>869</v>
      </c>
      <c r="J7812">
        <v>3</v>
      </c>
      <c r="K7812">
        <v>745.05</v>
      </c>
    </row>
    <row r="7813" spans="1:11" x14ac:dyDescent="0.25">
      <c r="A7813" t="s">
        <v>6002</v>
      </c>
      <c r="B7813" t="str">
        <f>C7813&amp;"-"&amp;COUNTIF(C$2:C7813,C7813)</f>
        <v>122642-15</v>
      </c>
      <c r="C7813">
        <v>122642</v>
      </c>
      <c r="D7813" s="57">
        <v>45469</v>
      </c>
      <c r="E7813" s="84" t="str">
        <f>F7813&amp;"-"&amp;COUNTIF($F$2:F7813,F7813)</f>
        <v>POLEODUTO-349</v>
      </c>
      <c r="F7813" s="84" t="str">
        <f t="shared" si="236"/>
        <v>POLEODUTO</v>
      </c>
      <c r="G7813" t="s">
        <v>8592</v>
      </c>
      <c r="H7813" s="62">
        <v>72797913000191</v>
      </c>
      <c r="I7813" t="s">
        <v>869</v>
      </c>
      <c r="J7813">
        <v>22</v>
      </c>
      <c r="K7813">
        <v>3722.18</v>
      </c>
    </row>
    <row r="7814" spans="1:11" x14ac:dyDescent="0.25">
      <c r="A7814" t="s">
        <v>6002</v>
      </c>
      <c r="B7814" t="str">
        <f>C7814&amp;"-"&amp;COUNTIF(C$2:C7814,C7814)</f>
        <v>122642-16</v>
      </c>
      <c r="C7814">
        <v>122642</v>
      </c>
      <c r="D7814" s="57">
        <v>45469</v>
      </c>
      <c r="E7814" s="84" t="str">
        <f>F7814&amp;"-"&amp;COUNTIF($F$2:F7814,F7814)</f>
        <v>POLEODUTO-350</v>
      </c>
      <c r="F7814" s="84" t="str">
        <f t="shared" si="236"/>
        <v>POLEODUTO</v>
      </c>
      <c r="G7814" t="s">
        <v>8592</v>
      </c>
      <c r="H7814" s="62">
        <v>72797913000191</v>
      </c>
      <c r="I7814" t="s">
        <v>869</v>
      </c>
      <c r="J7814">
        <v>1</v>
      </c>
      <c r="K7814">
        <v>80.459999999999994</v>
      </c>
    </row>
    <row r="7815" spans="1:11" x14ac:dyDescent="0.25">
      <c r="A7815" t="s">
        <v>6002</v>
      </c>
      <c r="B7815" t="str">
        <f>C7815&amp;"-"&amp;COUNTIF(C$2:C7815,C7815)</f>
        <v>122642-17</v>
      </c>
      <c r="C7815">
        <v>122642</v>
      </c>
      <c r="D7815" s="57">
        <v>45469</v>
      </c>
      <c r="E7815" s="84" t="str">
        <f>F7815&amp;"-"&amp;COUNTIF($F$2:F7815,F7815)</f>
        <v>POLEODUTO-351</v>
      </c>
      <c r="F7815" s="84" t="str">
        <f t="shared" si="236"/>
        <v>POLEODUTO</v>
      </c>
      <c r="G7815" t="s">
        <v>8592</v>
      </c>
      <c r="H7815" s="62">
        <v>72797913000191</v>
      </c>
      <c r="I7815" t="s">
        <v>869</v>
      </c>
      <c r="J7815">
        <v>72</v>
      </c>
      <c r="K7815">
        <v>14381.28</v>
      </c>
    </row>
    <row r="7816" spans="1:11" x14ac:dyDescent="0.25">
      <c r="A7816" t="s">
        <v>6002</v>
      </c>
      <c r="B7816" t="str">
        <f>C7816&amp;"-"&amp;COUNTIF(C$2:C7816,C7816)</f>
        <v>122642-18</v>
      </c>
      <c r="C7816">
        <v>122642</v>
      </c>
      <c r="D7816" s="57">
        <v>45469</v>
      </c>
      <c r="E7816" s="84" t="str">
        <f>F7816&amp;"-"&amp;COUNTIF($F$2:F7816,F7816)</f>
        <v>POLEODUTO-352</v>
      </c>
      <c r="F7816" s="84" t="str">
        <f t="shared" si="236"/>
        <v>POLEODUTO</v>
      </c>
      <c r="G7816" t="s">
        <v>8592</v>
      </c>
      <c r="H7816" s="62">
        <v>72797913000191</v>
      </c>
      <c r="I7816" t="s">
        <v>869</v>
      </c>
      <c r="J7816">
        <v>53</v>
      </c>
      <c r="K7816">
        <v>2239.7800000000002</v>
      </c>
    </row>
    <row r="7817" spans="1:11" x14ac:dyDescent="0.25">
      <c r="A7817" t="s">
        <v>6002</v>
      </c>
      <c r="B7817" t="str">
        <f>C7817&amp;"-"&amp;COUNTIF(C$2:C7817,C7817)</f>
        <v>122642-19</v>
      </c>
      <c r="C7817">
        <v>122642</v>
      </c>
      <c r="D7817" s="57">
        <v>45469</v>
      </c>
      <c r="E7817" s="84" t="str">
        <f>F7817&amp;"-"&amp;COUNTIF($F$2:F7817,F7817)</f>
        <v>POLEODUTO-353</v>
      </c>
      <c r="F7817" s="84" t="str">
        <f t="shared" si="236"/>
        <v>POLEODUTO</v>
      </c>
      <c r="G7817" t="s">
        <v>8592</v>
      </c>
      <c r="H7817" s="62">
        <v>72797913000191</v>
      </c>
      <c r="I7817" t="s">
        <v>869</v>
      </c>
      <c r="J7817">
        <v>1</v>
      </c>
      <c r="K7817">
        <v>88.75</v>
      </c>
    </row>
    <row r="7818" spans="1:11" x14ac:dyDescent="0.25">
      <c r="A7818" t="s">
        <v>6002</v>
      </c>
      <c r="B7818" t="str">
        <f>C7818&amp;"-"&amp;COUNTIF(C$2:C7818,C7818)</f>
        <v>122642-20</v>
      </c>
      <c r="C7818">
        <v>122642</v>
      </c>
      <c r="D7818" s="57">
        <v>45469</v>
      </c>
      <c r="E7818" s="84" t="str">
        <f>F7818&amp;"-"&amp;COUNTIF($F$2:F7818,F7818)</f>
        <v>POLEODUTO-354</v>
      </c>
      <c r="F7818" s="84" t="str">
        <f t="shared" si="236"/>
        <v>POLEODUTO</v>
      </c>
      <c r="G7818" t="s">
        <v>8592</v>
      </c>
      <c r="H7818" s="62">
        <v>72797913000191</v>
      </c>
      <c r="I7818" t="s">
        <v>5984</v>
      </c>
      <c r="J7818">
        <v>120</v>
      </c>
      <c r="K7818">
        <v>12727.2</v>
      </c>
    </row>
    <row r="7819" spans="1:11" x14ac:dyDescent="0.25">
      <c r="A7819" t="s">
        <v>6002</v>
      </c>
      <c r="B7819" t="str">
        <f>C7819&amp;"-"&amp;COUNTIF(C$2:C7819,C7819)</f>
        <v>122642-21</v>
      </c>
      <c r="C7819">
        <v>122642</v>
      </c>
      <c r="D7819" s="57">
        <v>45469</v>
      </c>
      <c r="E7819" s="84" t="str">
        <f>F7819&amp;"-"&amp;COUNTIF($F$2:F7819,F7819)</f>
        <v>POLEODUTO-355</v>
      </c>
      <c r="F7819" s="84" t="str">
        <f t="shared" si="236"/>
        <v>POLEODUTO</v>
      </c>
      <c r="G7819" t="s">
        <v>8592</v>
      </c>
      <c r="H7819" s="62">
        <v>72797913000191</v>
      </c>
      <c r="I7819" t="s">
        <v>869</v>
      </c>
      <c r="J7819">
        <v>138</v>
      </c>
      <c r="K7819">
        <v>23436.54</v>
      </c>
    </row>
    <row r="7820" spans="1:11" x14ac:dyDescent="0.25">
      <c r="A7820" t="s">
        <v>6002</v>
      </c>
      <c r="B7820" t="str">
        <f>C7820&amp;"-"&amp;COUNTIF(C$2:C7820,C7820)</f>
        <v>122642-22</v>
      </c>
      <c r="C7820">
        <v>122642</v>
      </c>
      <c r="D7820" s="57">
        <v>45469</v>
      </c>
      <c r="E7820" s="84" t="str">
        <f>F7820&amp;"-"&amp;COUNTIF($F$2:F7820,F7820)</f>
        <v>POLEODUTO-356</v>
      </c>
      <c r="F7820" s="84" t="str">
        <f t="shared" si="236"/>
        <v>POLEODUTO</v>
      </c>
      <c r="G7820" t="s">
        <v>8592</v>
      </c>
      <c r="H7820" s="62">
        <v>72797913000191</v>
      </c>
      <c r="I7820" t="s">
        <v>869</v>
      </c>
      <c r="J7820">
        <v>40</v>
      </c>
      <c r="K7820">
        <v>4503.2</v>
      </c>
    </row>
    <row r="7821" spans="1:11" x14ac:dyDescent="0.25">
      <c r="A7821" t="s">
        <v>6002</v>
      </c>
      <c r="B7821" t="str">
        <f>C7821&amp;"-"&amp;COUNTIF(C$2:C7821,C7821)</f>
        <v>122642-23</v>
      </c>
      <c r="C7821">
        <v>122642</v>
      </c>
      <c r="D7821" s="57">
        <v>45469</v>
      </c>
      <c r="E7821" s="84" t="str">
        <f>F7821&amp;"-"&amp;COUNTIF($F$2:F7821,F7821)</f>
        <v>POLEODUTO-357</v>
      </c>
      <c r="F7821" s="84" t="str">
        <f t="shared" si="236"/>
        <v>POLEODUTO</v>
      </c>
      <c r="G7821" t="s">
        <v>8592</v>
      </c>
      <c r="H7821" s="62">
        <v>72797913000191</v>
      </c>
      <c r="I7821" t="s">
        <v>869</v>
      </c>
      <c r="J7821">
        <v>48</v>
      </c>
      <c r="K7821">
        <v>3097.44</v>
      </c>
    </row>
    <row r="7822" spans="1:11" x14ac:dyDescent="0.25">
      <c r="A7822" t="s">
        <v>6002</v>
      </c>
      <c r="B7822" t="str">
        <f>C7822&amp;"-"&amp;COUNTIF(C$2:C7822,C7822)</f>
        <v>122642-24</v>
      </c>
      <c r="C7822">
        <v>122642</v>
      </c>
      <c r="D7822" s="57">
        <v>45469</v>
      </c>
      <c r="E7822" s="84" t="str">
        <f>F7822&amp;"-"&amp;COUNTIF($F$2:F7822,F7822)</f>
        <v>POLEODUTO-358</v>
      </c>
      <c r="F7822" s="84" t="str">
        <f t="shared" si="236"/>
        <v>POLEODUTO</v>
      </c>
      <c r="G7822" t="s">
        <v>8592</v>
      </c>
      <c r="H7822" s="62">
        <v>72797913000191</v>
      </c>
      <c r="I7822" t="s">
        <v>869</v>
      </c>
      <c r="J7822">
        <v>39</v>
      </c>
      <c r="K7822">
        <v>2884.83</v>
      </c>
    </row>
    <row r="7823" spans="1:11" x14ac:dyDescent="0.25">
      <c r="A7823" t="s">
        <v>6002</v>
      </c>
      <c r="B7823" t="str">
        <f>C7823&amp;"-"&amp;COUNTIF(C$2:C7823,C7823)</f>
        <v>122642-25</v>
      </c>
      <c r="C7823">
        <v>122642</v>
      </c>
      <c r="D7823" s="57">
        <v>45469</v>
      </c>
      <c r="E7823" s="84" t="str">
        <f>F7823&amp;"-"&amp;COUNTIF($F$2:F7823,F7823)</f>
        <v>POLEODUTO-359</v>
      </c>
      <c r="F7823" s="84" t="str">
        <f t="shared" si="236"/>
        <v>POLEODUTO</v>
      </c>
      <c r="G7823" t="s">
        <v>8592</v>
      </c>
      <c r="H7823" s="62">
        <v>72797913000191</v>
      </c>
      <c r="I7823" t="s">
        <v>869</v>
      </c>
      <c r="J7823">
        <v>73</v>
      </c>
      <c r="K7823">
        <v>5311.48</v>
      </c>
    </row>
    <row r="7824" spans="1:11" x14ac:dyDescent="0.25">
      <c r="A7824" t="s">
        <v>6002</v>
      </c>
      <c r="B7824" t="str">
        <f>C7824&amp;"-"&amp;COUNTIF(C$2:C7824,C7824)</f>
        <v>122642-26</v>
      </c>
      <c r="C7824">
        <v>122642</v>
      </c>
      <c r="D7824" s="57">
        <v>45469</v>
      </c>
      <c r="E7824" s="84" t="str">
        <f>F7824&amp;"-"&amp;COUNTIF($F$2:F7824,F7824)</f>
        <v>POLEODUTO-360</v>
      </c>
      <c r="F7824" s="84" t="str">
        <f t="shared" si="236"/>
        <v>POLEODUTO</v>
      </c>
      <c r="G7824" t="s">
        <v>8592</v>
      </c>
      <c r="H7824" s="62">
        <v>72797913000191</v>
      </c>
      <c r="I7824" t="s">
        <v>869</v>
      </c>
      <c r="J7824">
        <v>21</v>
      </c>
      <c r="K7824">
        <v>1857.24</v>
      </c>
    </row>
    <row r="7825" spans="1:11" x14ac:dyDescent="0.25">
      <c r="A7825" t="s">
        <v>6002</v>
      </c>
      <c r="B7825" t="str">
        <f>C7825&amp;"-"&amp;COUNTIF(C$2:C7825,C7825)</f>
        <v>122642-27</v>
      </c>
      <c r="C7825">
        <v>122642</v>
      </c>
      <c r="D7825" s="57">
        <v>45469</v>
      </c>
      <c r="E7825" s="84" t="str">
        <f>F7825&amp;"-"&amp;COUNTIF($F$2:F7825,F7825)</f>
        <v>POLEODUTO-361</v>
      </c>
      <c r="F7825" s="84" t="str">
        <f t="shared" si="236"/>
        <v>POLEODUTO</v>
      </c>
      <c r="G7825" t="s">
        <v>8592</v>
      </c>
      <c r="H7825" s="62">
        <v>72797913000191</v>
      </c>
      <c r="I7825" t="s">
        <v>869</v>
      </c>
      <c r="J7825">
        <v>124</v>
      </c>
      <c r="K7825">
        <v>25661.8</v>
      </c>
    </row>
    <row r="7826" spans="1:11" x14ac:dyDescent="0.25">
      <c r="A7826" t="s">
        <v>6002</v>
      </c>
      <c r="B7826" t="str">
        <f>C7826&amp;"-"&amp;COUNTIF(C$2:C7826,C7826)</f>
        <v>122642-28</v>
      </c>
      <c r="C7826">
        <v>122642</v>
      </c>
      <c r="D7826" s="57">
        <v>45469</v>
      </c>
      <c r="E7826" s="84" t="str">
        <f>F7826&amp;"-"&amp;COUNTIF($F$2:F7826,F7826)</f>
        <v>POLEODUTO-362</v>
      </c>
      <c r="F7826" s="84" t="str">
        <f t="shared" si="236"/>
        <v>POLEODUTO</v>
      </c>
      <c r="G7826" t="s">
        <v>8592</v>
      </c>
      <c r="H7826" s="62">
        <v>72797913000191</v>
      </c>
      <c r="I7826" t="s">
        <v>869</v>
      </c>
      <c r="J7826">
        <v>7</v>
      </c>
      <c r="K7826">
        <v>3871.84</v>
      </c>
    </row>
    <row r="7827" spans="1:11" x14ac:dyDescent="0.25">
      <c r="A7827" t="s">
        <v>6002</v>
      </c>
      <c r="B7827" t="str">
        <f>C7827&amp;"-"&amp;COUNTIF(C$2:C7827,C7827)</f>
        <v>122642-29</v>
      </c>
      <c r="C7827">
        <v>122642</v>
      </c>
      <c r="D7827" s="57">
        <v>45469</v>
      </c>
      <c r="E7827" s="84" t="str">
        <f>F7827&amp;"-"&amp;COUNTIF($F$2:F7827,F7827)</f>
        <v>POLEODUTO-363</v>
      </c>
      <c r="F7827" s="84" t="str">
        <f t="shared" si="236"/>
        <v>POLEODUTO</v>
      </c>
      <c r="G7827" t="s">
        <v>8592</v>
      </c>
      <c r="H7827" s="62">
        <v>72797913000191</v>
      </c>
      <c r="I7827" t="s">
        <v>869</v>
      </c>
      <c r="J7827">
        <v>2</v>
      </c>
      <c r="K7827">
        <v>247.14</v>
      </c>
    </row>
    <row r="7828" spans="1:11" x14ac:dyDescent="0.25">
      <c r="A7828" t="s">
        <v>6002</v>
      </c>
      <c r="B7828" t="str">
        <f>C7828&amp;"-"&amp;COUNTIF(C$2:C7828,C7828)</f>
        <v>122642-30</v>
      </c>
      <c r="C7828">
        <v>122642</v>
      </c>
      <c r="D7828" s="57">
        <v>45469</v>
      </c>
      <c r="E7828" s="84" t="str">
        <f>F7828&amp;"-"&amp;COUNTIF($F$2:F7828,F7828)</f>
        <v>POLEODUTO-364</v>
      </c>
      <c r="F7828" s="84" t="str">
        <f t="shared" si="236"/>
        <v>POLEODUTO</v>
      </c>
      <c r="G7828" t="s">
        <v>8592</v>
      </c>
      <c r="H7828" s="62">
        <v>72797913000191</v>
      </c>
      <c r="I7828" t="s">
        <v>869</v>
      </c>
      <c r="J7828">
        <v>2</v>
      </c>
      <c r="K7828">
        <v>190.44</v>
      </c>
    </row>
    <row r="7829" spans="1:11" x14ac:dyDescent="0.25">
      <c r="A7829" t="s">
        <v>6002</v>
      </c>
      <c r="B7829" t="str">
        <f>C7829&amp;"-"&amp;COUNTIF(C$2:C7829,C7829)</f>
        <v>122642-31</v>
      </c>
      <c r="C7829">
        <v>122642</v>
      </c>
      <c r="D7829" s="57">
        <v>45469</v>
      </c>
      <c r="E7829" s="84" t="str">
        <f>F7829&amp;"-"&amp;COUNTIF($F$2:F7829,F7829)</f>
        <v>POLEODUTO-365</v>
      </c>
      <c r="F7829" s="84" t="str">
        <f t="shared" si="236"/>
        <v>POLEODUTO</v>
      </c>
      <c r="G7829" t="s">
        <v>8592</v>
      </c>
      <c r="H7829" s="62">
        <v>72797913000191</v>
      </c>
      <c r="I7829" t="s">
        <v>869</v>
      </c>
      <c r="J7829">
        <v>8</v>
      </c>
      <c r="K7829">
        <v>876.72</v>
      </c>
    </row>
    <row r="7830" spans="1:11" x14ac:dyDescent="0.25">
      <c r="A7830" t="s">
        <v>6002</v>
      </c>
      <c r="B7830" t="str">
        <f>C7830&amp;"-"&amp;COUNTIF(C$2:C7830,C7830)</f>
        <v>122642-32</v>
      </c>
      <c r="C7830">
        <v>122642</v>
      </c>
      <c r="D7830" s="57">
        <v>45469</v>
      </c>
      <c r="E7830" s="84" t="str">
        <f>F7830&amp;"-"&amp;COUNTIF($F$2:F7830,F7830)</f>
        <v>POLEODUTO-366</v>
      </c>
      <c r="F7830" s="84" t="str">
        <f t="shared" si="236"/>
        <v>POLEODUTO</v>
      </c>
      <c r="G7830" t="s">
        <v>8592</v>
      </c>
      <c r="H7830" s="62">
        <v>72797913000191</v>
      </c>
      <c r="I7830" t="s">
        <v>5984</v>
      </c>
      <c r="J7830">
        <v>279</v>
      </c>
      <c r="K7830">
        <v>47164.95</v>
      </c>
    </row>
    <row r="7831" spans="1:11" x14ac:dyDescent="0.25">
      <c r="A7831" t="s">
        <v>6002</v>
      </c>
      <c r="B7831" t="str">
        <f>C7831&amp;"-"&amp;COUNTIF(C$2:C7831,C7831)</f>
        <v>122642-33</v>
      </c>
      <c r="C7831">
        <v>122642</v>
      </c>
      <c r="D7831" s="57">
        <v>45469</v>
      </c>
      <c r="E7831" s="84" t="str">
        <f>F7831&amp;"-"&amp;COUNTIF($F$2:F7831,F7831)</f>
        <v>POLEODUTO-367</v>
      </c>
      <c r="F7831" s="84" t="str">
        <f t="shared" si="236"/>
        <v>POLEODUTO</v>
      </c>
      <c r="G7831" t="s">
        <v>8592</v>
      </c>
      <c r="H7831" s="62">
        <v>72797913000191</v>
      </c>
      <c r="I7831" t="s">
        <v>869</v>
      </c>
      <c r="J7831">
        <v>161</v>
      </c>
      <c r="K7831">
        <v>16024.33</v>
      </c>
    </row>
    <row r="7832" spans="1:11" x14ac:dyDescent="0.25">
      <c r="A7832" t="s">
        <v>6002</v>
      </c>
      <c r="B7832" t="str">
        <f>C7832&amp;"-"&amp;COUNTIF(C$2:C7832,C7832)</f>
        <v>122642-34</v>
      </c>
      <c r="C7832">
        <v>122642</v>
      </c>
      <c r="D7832" s="57">
        <v>45469</v>
      </c>
      <c r="E7832" s="84" t="str">
        <f>F7832&amp;"-"&amp;COUNTIF($F$2:F7832,F7832)</f>
        <v>POLEODUTO-368</v>
      </c>
      <c r="F7832" s="84" t="str">
        <f t="shared" si="236"/>
        <v>POLEODUTO</v>
      </c>
      <c r="G7832" t="s">
        <v>8592</v>
      </c>
      <c r="H7832" s="62">
        <v>72797913000191</v>
      </c>
      <c r="I7832" t="s">
        <v>869</v>
      </c>
      <c r="J7832">
        <v>3</v>
      </c>
      <c r="K7832">
        <v>1335.48</v>
      </c>
    </row>
    <row r="7833" spans="1:11" x14ac:dyDescent="0.25">
      <c r="A7833" t="s">
        <v>6002</v>
      </c>
      <c r="B7833" t="str">
        <f>C7833&amp;"-"&amp;COUNTIF(C$2:C7833,C7833)</f>
        <v>122642-35</v>
      </c>
      <c r="C7833">
        <v>122642</v>
      </c>
      <c r="D7833" s="57">
        <v>45469</v>
      </c>
      <c r="E7833" s="84" t="str">
        <f>F7833&amp;"-"&amp;COUNTIF($F$2:F7833,F7833)</f>
        <v>POLEODUTO-369</v>
      </c>
      <c r="F7833" s="84" t="str">
        <f t="shared" si="236"/>
        <v>POLEODUTO</v>
      </c>
      <c r="G7833" t="s">
        <v>8592</v>
      </c>
      <c r="H7833" s="62">
        <v>72797913000191</v>
      </c>
      <c r="I7833" t="s">
        <v>869</v>
      </c>
      <c r="J7833">
        <v>111</v>
      </c>
      <c r="K7833">
        <v>9762.4500000000007</v>
      </c>
    </row>
    <row r="7834" spans="1:11" x14ac:dyDescent="0.25">
      <c r="A7834" t="s">
        <v>6002</v>
      </c>
      <c r="B7834" t="str">
        <f>C7834&amp;"-"&amp;COUNTIF(C$2:C7834,C7834)</f>
        <v>122642-36</v>
      </c>
      <c r="C7834">
        <v>122642</v>
      </c>
      <c r="D7834" s="57">
        <v>45469</v>
      </c>
      <c r="E7834" s="84" t="str">
        <f>F7834&amp;"-"&amp;COUNTIF($F$2:F7834,F7834)</f>
        <v>POLEODUTO-370</v>
      </c>
      <c r="F7834" s="84" t="str">
        <f t="shared" si="236"/>
        <v>POLEODUTO</v>
      </c>
      <c r="G7834" t="s">
        <v>8592</v>
      </c>
      <c r="H7834" s="62">
        <v>72797913000191</v>
      </c>
      <c r="I7834" t="s">
        <v>869</v>
      </c>
      <c r="J7834">
        <v>1</v>
      </c>
      <c r="K7834">
        <v>88.75</v>
      </c>
    </row>
    <row r="7835" spans="1:11" x14ac:dyDescent="0.25">
      <c r="A7835" t="s">
        <v>6002</v>
      </c>
      <c r="B7835" t="str">
        <f>C7835&amp;"-"&amp;COUNTIF(C$2:C7835,C7835)</f>
        <v>122642-37</v>
      </c>
      <c r="C7835">
        <v>122642</v>
      </c>
      <c r="D7835" s="57">
        <v>45469</v>
      </c>
      <c r="E7835" s="84" t="str">
        <f>F7835&amp;"-"&amp;COUNTIF($F$2:F7835,F7835)</f>
        <v>POLEODUTO-371</v>
      </c>
      <c r="F7835" s="84" t="str">
        <f t="shared" si="236"/>
        <v>POLEODUTO</v>
      </c>
      <c r="G7835" t="s">
        <v>8592</v>
      </c>
      <c r="H7835" s="62">
        <v>72797913000191</v>
      </c>
      <c r="I7835" t="s">
        <v>869</v>
      </c>
      <c r="J7835">
        <v>54</v>
      </c>
      <c r="K7835">
        <v>1209.5999999999999</v>
      </c>
    </row>
    <row r="7836" spans="1:11" x14ac:dyDescent="0.25">
      <c r="A7836" t="s">
        <v>6002</v>
      </c>
      <c r="B7836" t="str">
        <f>C7836&amp;"-"&amp;COUNTIF(C$2:C7836,C7836)</f>
        <v>122642-38</v>
      </c>
      <c r="C7836">
        <v>122642</v>
      </c>
      <c r="D7836" s="57">
        <v>45469</v>
      </c>
      <c r="E7836" s="84" t="str">
        <f>F7836&amp;"-"&amp;COUNTIF($F$2:F7836,F7836)</f>
        <v>POLEODUTO-372</v>
      </c>
      <c r="F7836" s="84" t="str">
        <f t="shared" si="236"/>
        <v>POLEODUTO</v>
      </c>
      <c r="G7836" t="s">
        <v>8592</v>
      </c>
      <c r="H7836" s="62">
        <v>72797913000191</v>
      </c>
      <c r="I7836" t="s">
        <v>869</v>
      </c>
      <c r="J7836">
        <v>49</v>
      </c>
      <c r="K7836">
        <v>1413.16</v>
      </c>
    </row>
    <row r="7837" spans="1:11" x14ac:dyDescent="0.25">
      <c r="A7837" t="s">
        <v>6002</v>
      </c>
      <c r="B7837" t="str">
        <f>C7837&amp;"-"&amp;COUNTIF(C$2:C7837,C7837)</f>
        <v>122642-39</v>
      </c>
      <c r="C7837">
        <v>122642</v>
      </c>
      <c r="D7837" s="57">
        <v>45469</v>
      </c>
      <c r="E7837" s="84" t="str">
        <f>F7837&amp;"-"&amp;COUNTIF($F$2:F7837,F7837)</f>
        <v>POLEODUTO-373</v>
      </c>
      <c r="F7837" s="84" t="str">
        <f t="shared" si="236"/>
        <v>POLEODUTO</v>
      </c>
      <c r="G7837" t="s">
        <v>8592</v>
      </c>
      <c r="H7837" s="62">
        <v>72797913000191</v>
      </c>
      <c r="I7837" t="s">
        <v>869</v>
      </c>
      <c r="J7837">
        <v>3</v>
      </c>
      <c r="K7837">
        <v>390.81</v>
      </c>
    </row>
    <row r="7838" spans="1:11" x14ac:dyDescent="0.25">
      <c r="A7838" t="s">
        <v>6002</v>
      </c>
      <c r="B7838" t="str">
        <f>C7838&amp;"-"&amp;COUNTIF(C$2:C7838,C7838)</f>
        <v>122642-40</v>
      </c>
      <c r="C7838">
        <v>122642</v>
      </c>
      <c r="D7838" s="57">
        <v>45469</v>
      </c>
      <c r="E7838" s="84" t="str">
        <f>F7838&amp;"-"&amp;COUNTIF($F$2:F7838,F7838)</f>
        <v>POLEODUTO-374</v>
      </c>
      <c r="F7838" s="84" t="str">
        <f t="shared" si="236"/>
        <v>POLEODUTO</v>
      </c>
      <c r="G7838" t="s">
        <v>8592</v>
      </c>
      <c r="H7838" s="62">
        <v>72797913000191</v>
      </c>
      <c r="I7838" t="s">
        <v>869</v>
      </c>
      <c r="J7838">
        <v>5</v>
      </c>
      <c r="K7838">
        <v>2074.4499999999998</v>
      </c>
    </row>
    <row r="7839" spans="1:11" x14ac:dyDescent="0.25">
      <c r="A7839" t="s">
        <v>6002</v>
      </c>
      <c r="B7839" t="str">
        <f>C7839&amp;"-"&amp;COUNTIF(C$2:C7839,C7839)</f>
        <v>122642-41</v>
      </c>
      <c r="C7839">
        <v>122642</v>
      </c>
      <c r="D7839" s="57">
        <v>45469</v>
      </c>
      <c r="E7839" s="84" t="str">
        <f>F7839&amp;"-"&amp;COUNTIF($F$2:F7839,F7839)</f>
        <v>POLEODUTO-375</v>
      </c>
      <c r="F7839" s="84" t="str">
        <f t="shared" si="236"/>
        <v>POLEODUTO</v>
      </c>
      <c r="G7839" t="s">
        <v>8592</v>
      </c>
      <c r="H7839" s="62">
        <v>72797913000191</v>
      </c>
      <c r="I7839" t="s">
        <v>869</v>
      </c>
      <c r="J7839">
        <v>7</v>
      </c>
      <c r="K7839">
        <v>1943.27</v>
      </c>
    </row>
    <row r="7840" spans="1:11" x14ac:dyDescent="0.25">
      <c r="A7840" t="s">
        <v>6002</v>
      </c>
      <c r="B7840" t="str">
        <f>C7840&amp;"-"&amp;COUNTIF(C$2:C7840,C7840)</f>
        <v>122642-42</v>
      </c>
      <c r="C7840">
        <v>122642</v>
      </c>
      <c r="D7840" s="57">
        <v>45469</v>
      </c>
      <c r="E7840" s="84" t="str">
        <f>F7840&amp;"-"&amp;COUNTIF($F$2:F7840,F7840)</f>
        <v>POLEODUTO-376</v>
      </c>
      <c r="F7840" s="84" t="str">
        <f t="shared" si="236"/>
        <v>POLEODUTO</v>
      </c>
      <c r="G7840" t="s">
        <v>8592</v>
      </c>
      <c r="H7840" s="62">
        <v>72797913000191</v>
      </c>
      <c r="I7840" t="s">
        <v>5984</v>
      </c>
      <c r="J7840">
        <v>975</v>
      </c>
      <c r="K7840">
        <v>62546.25</v>
      </c>
    </row>
    <row r="7841" spans="1:11" x14ac:dyDescent="0.25">
      <c r="A7841" t="s">
        <v>6002</v>
      </c>
      <c r="B7841" t="str">
        <f>C7841&amp;"-"&amp;COUNTIF(C$2:C7841,C7841)</f>
        <v>122642-43</v>
      </c>
      <c r="C7841">
        <v>122642</v>
      </c>
      <c r="D7841" s="57">
        <v>45469</v>
      </c>
      <c r="E7841" s="84" t="str">
        <f>F7841&amp;"-"&amp;COUNTIF($F$2:F7841,F7841)</f>
        <v>POLEODUTO-377</v>
      </c>
      <c r="F7841" s="84" t="str">
        <f t="shared" si="236"/>
        <v>POLEODUTO</v>
      </c>
      <c r="G7841" t="s">
        <v>8592</v>
      </c>
      <c r="H7841" s="62">
        <v>72797913000191</v>
      </c>
      <c r="I7841" t="s">
        <v>869</v>
      </c>
      <c r="J7841">
        <v>28</v>
      </c>
      <c r="K7841">
        <v>1142.68</v>
      </c>
    </row>
    <row r="7842" spans="1:11" x14ac:dyDescent="0.25">
      <c r="A7842" t="s">
        <v>6002</v>
      </c>
      <c r="B7842" t="str">
        <f>C7842&amp;"-"&amp;COUNTIF(C$2:C7842,C7842)</f>
        <v>122642-44</v>
      </c>
      <c r="C7842">
        <v>122642</v>
      </c>
      <c r="D7842" s="57">
        <v>45469</v>
      </c>
      <c r="E7842" s="84" t="str">
        <f>F7842&amp;"-"&amp;COUNTIF($F$2:F7842,F7842)</f>
        <v>POLEODUTO-378</v>
      </c>
      <c r="F7842" s="84" t="str">
        <f t="shared" si="236"/>
        <v>POLEODUTO</v>
      </c>
      <c r="G7842" t="s">
        <v>8592</v>
      </c>
      <c r="H7842" s="62">
        <v>72797913000191</v>
      </c>
      <c r="I7842" t="s">
        <v>869</v>
      </c>
      <c r="J7842">
        <v>1</v>
      </c>
      <c r="K7842">
        <v>404.52</v>
      </c>
    </row>
    <row r="7843" spans="1:11" x14ac:dyDescent="0.25">
      <c r="A7843" t="s">
        <v>6002</v>
      </c>
      <c r="B7843" t="str">
        <f>C7843&amp;"-"&amp;COUNTIF(C$2:C7843,C7843)</f>
        <v>122642-45</v>
      </c>
      <c r="C7843">
        <v>122642</v>
      </c>
      <c r="D7843" s="57">
        <v>45469</v>
      </c>
      <c r="E7843" s="84" t="str">
        <f>F7843&amp;"-"&amp;COUNTIF($F$2:F7843,F7843)</f>
        <v>POLEODUTO-379</v>
      </c>
      <c r="F7843" s="84" t="str">
        <f t="shared" si="236"/>
        <v>POLEODUTO</v>
      </c>
      <c r="G7843" t="s">
        <v>8592</v>
      </c>
      <c r="H7843" s="62">
        <v>72797913000191</v>
      </c>
      <c r="I7843" t="s">
        <v>869</v>
      </c>
      <c r="J7843">
        <v>49</v>
      </c>
      <c r="K7843">
        <v>3161.97</v>
      </c>
    </row>
    <row r="7844" spans="1:11" x14ac:dyDescent="0.25">
      <c r="A7844" t="s">
        <v>6002</v>
      </c>
      <c r="B7844" t="str">
        <f>C7844&amp;"-"&amp;COUNTIF(C$2:C7844,C7844)</f>
        <v>122642-46</v>
      </c>
      <c r="C7844">
        <v>122642</v>
      </c>
      <c r="D7844" s="57">
        <v>45469</v>
      </c>
      <c r="E7844" s="84" t="str">
        <f>F7844&amp;"-"&amp;COUNTIF($F$2:F7844,F7844)</f>
        <v>POLEODUTO-380</v>
      </c>
      <c r="F7844" s="84" t="str">
        <f t="shared" si="236"/>
        <v>POLEODUTO</v>
      </c>
      <c r="G7844" t="s">
        <v>8592</v>
      </c>
      <c r="H7844" s="62">
        <v>72797913000191</v>
      </c>
      <c r="I7844" t="s">
        <v>5984</v>
      </c>
      <c r="J7844">
        <v>96</v>
      </c>
      <c r="K7844">
        <v>8752.32</v>
      </c>
    </row>
    <row r="7845" spans="1:11" x14ac:dyDescent="0.25">
      <c r="A7845" t="s">
        <v>6002</v>
      </c>
      <c r="B7845" t="str">
        <f>C7845&amp;"-"&amp;COUNTIF(C$2:C7845,C7845)</f>
        <v>122642-47</v>
      </c>
      <c r="C7845">
        <v>122642</v>
      </c>
      <c r="D7845" s="57">
        <v>45469</v>
      </c>
      <c r="E7845" s="84" t="str">
        <f>F7845&amp;"-"&amp;COUNTIF($F$2:F7845,F7845)</f>
        <v>POLEODUTO-381</v>
      </c>
      <c r="F7845" s="84" t="str">
        <f t="shared" si="236"/>
        <v>POLEODUTO</v>
      </c>
      <c r="G7845" t="s">
        <v>8592</v>
      </c>
      <c r="H7845" s="62">
        <v>72797913000191</v>
      </c>
      <c r="I7845" t="s">
        <v>869</v>
      </c>
      <c r="J7845">
        <v>1</v>
      </c>
      <c r="K7845">
        <v>143.79</v>
      </c>
    </row>
    <row r="7846" spans="1:11" x14ac:dyDescent="0.25">
      <c r="A7846" t="s">
        <v>6002</v>
      </c>
      <c r="B7846" t="str">
        <f>C7846&amp;"-"&amp;COUNTIF(C$2:C7846,C7846)</f>
        <v>122642-48</v>
      </c>
      <c r="C7846">
        <v>122642</v>
      </c>
      <c r="D7846" s="57">
        <v>45469</v>
      </c>
      <c r="E7846" s="84" t="str">
        <f>F7846&amp;"-"&amp;COUNTIF($F$2:F7846,F7846)</f>
        <v>POLEODUTO-382</v>
      </c>
      <c r="F7846" s="84" t="str">
        <f t="shared" si="236"/>
        <v>POLEODUTO</v>
      </c>
      <c r="G7846" t="s">
        <v>8592</v>
      </c>
      <c r="H7846" s="62">
        <v>72797913000191</v>
      </c>
      <c r="I7846" t="s">
        <v>869</v>
      </c>
      <c r="J7846">
        <v>159</v>
      </c>
      <c r="K7846">
        <v>5469.6</v>
      </c>
    </row>
    <row r="7847" spans="1:11" x14ac:dyDescent="0.25">
      <c r="A7847" t="s">
        <v>6002</v>
      </c>
      <c r="B7847" t="str">
        <f>C7847&amp;"-"&amp;COUNTIF(C$2:C7847,C7847)</f>
        <v>122642-49</v>
      </c>
      <c r="C7847">
        <v>122642</v>
      </c>
      <c r="D7847" s="57">
        <v>45469</v>
      </c>
      <c r="E7847" s="84" t="str">
        <f>F7847&amp;"-"&amp;COUNTIF($F$2:F7847,F7847)</f>
        <v>POLEODUTO-383</v>
      </c>
      <c r="F7847" s="84" t="str">
        <f t="shared" si="236"/>
        <v>POLEODUTO</v>
      </c>
      <c r="G7847" t="s">
        <v>8592</v>
      </c>
      <c r="H7847" s="62">
        <v>72797913000191</v>
      </c>
      <c r="I7847" t="s">
        <v>869</v>
      </c>
      <c r="J7847">
        <v>2</v>
      </c>
      <c r="K7847">
        <v>308.22000000000003</v>
      </c>
    </row>
    <row r="7848" spans="1:11" x14ac:dyDescent="0.25">
      <c r="A7848" t="s">
        <v>6002</v>
      </c>
      <c r="B7848" t="str">
        <f>C7848&amp;"-"&amp;COUNTIF(C$2:C7848,C7848)</f>
        <v>122642-50</v>
      </c>
      <c r="C7848">
        <v>122642</v>
      </c>
      <c r="D7848" s="57">
        <v>45469</v>
      </c>
      <c r="E7848" s="84" t="str">
        <f>F7848&amp;"-"&amp;COUNTIF($F$2:F7848,F7848)</f>
        <v>POLEODUTO-384</v>
      </c>
      <c r="F7848" s="84" t="str">
        <f t="shared" si="236"/>
        <v>POLEODUTO</v>
      </c>
      <c r="G7848" t="s">
        <v>8592</v>
      </c>
      <c r="H7848" s="62">
        <v>72797913000191</v>
      </c>
      <c r="I7848" t="s">
        <v>869</v>
      </c>
      <c r="J7848">
        <v>150</v>
      </c>
      <c r="K7848">
        <v>4560</v>
      </c>
    </row>
    <row r="7849" spans="1:11" x14ac:dyDescent="0.25">
      <c r="A7849" t="s">
        <v>6002</v>
      </c>
      <c r="B7849" t="str">
        <f>C7849&amp;"-"&amp;COUNTIF(C$2:C7849,C7849)</f>
        <v>122642-51</v>
      </c>
      <c r="C7849">
        <v>122642</v>
      </c>
      <c r="D7849" s="57">
        <v>45469</v>
      </c>
      <c r="E7849" s="84" t="str">
        <f>F7849&amp;"-"&amp;COUNTIF($F$2:F7849,F7849)</f>
        <v>POLEODUTO-385</v>
      </c>
      <c r="F7849" s="84" t="str">
        <f t="shared" si="236"/>
        <v>POLEODUTO</v>
      </c>
      <c r="G7849" t="s">
        <v>8592</v>
      </c>
      <c r="H7849" s="62">
        <v>72797913000191</v>
      </c>
      <c r="I7849" t="s">
        <v>869</v>
      </c>
      <c r="J7849">
        <v>7</v>
      </c>
      <c r="K7849">
        <v>600.53</v>
      </c>
    </row>
    <row r="7850" spans="1:11" x14ac:dyDescent="0.25">
      <c r="A7850" t="s">
        <v>6002</v>
      </c>
      <c r="B7850" t="str">
        <f>C7850&amp;"-"&amp;COUNTIF(C$2:C7850,C7850)</f>
        <v>122642-52</v>
      </c>
      <c r="C7850">
        <v>122642</v>
      </c>
      <c r="D7850" s="57">
        <v>45469</v>
      </c>
      <c r="E7850" s="84" t="str">
        <f>F7850&amp;"-"&amp;COUNTIF($F$2:F7850,F7850)</f>
        <v>POLEODUTO-386</v>
      </c>
      <c r="F7850" s="84" t="str">
        <f t="shared" si="236"/>
        <v>POLEODUTO</v>
      </c>
      <c r="G7850" t="s">
        <v>8592</v>
      </c>
      <c r="H7850" s="62">
        <v>72797913000191</v>
      </c>
      <c r="I7850" t="s">
        <v>869</v>
      </c>
      <c r="J7850">
        <v>1</v>
      </c>
      <c r="K7850">
        <v>66.040000000000006</v>
      </c>
    </row>
    <row r="7851" spans="1:11" x14ac:dyDescent="0.25">
      <c r="A7851" t="s">
        <v>6002</v>
      </c>
      <c r="B7851" t="str">
        <f>C7851&amp;"-"&amp;COUNTIF(C$2:C7851,C7851)</f>
        <v>122642-53</v>
      </c>
      <c r="C7851">
        <v>122642</v>
      </c>
      <c r="D7851" s="57">
        <v>45469</v>
      </c>
      <c r="E7851" s="84" t="str">
        <f>F7851&amp;"-"&amp;COUNTIF($F$2:F7851,F7851)</f>
        <v>POLEODUTO-387</v>
      </c>
      <c r="F7851" s="84" t="str">
        <f t="shared" si="236"/>
        <v>POLEODUTO</v>
      </c>
      <c r="G7851" t="s">
        <v>8592</v>
      </c>
      <c r="H7851" s="62">
        <v>72797913000191</v>
      </c>
      <c r="I7851" t="s">
        <v>869</v>
      </c>
      <c r="J7851">
        <v>57</v>
      </c>
      <c r="K7851">
        <v>1140</v>
      </c>
    </row>
    <row r="7852" spans="1:11" x14ac:dyDescent="0.25">
      <c r="A7852" t="s">
        <v>6002</v>
      </c>
      <c r="B7852" t="str">
        <f>C7852&amp;"-"&amp;COUNTIF(C$2:C7852,C7852)</f>
        <v>122642-54</v>
      </c>
      <c r="C7852">
        <v>122642</v>
      </c>
      <c r="D7852" s="57">
        <v>45469</v>
      </c>
      <c r="E7852" s="84" t="str">
        <f>F7852&amp;"-"&amp;COUNTIF($F$2:F7852,F7852)</f>
        <v>POLEODUTO-388</v>
      </c>
      <c r="F7852" s="84" t="str">
        <f t="shared" si="236"/>
        <v>POLEODUTO</v>
      </c>
      <c r="G7852" t="s">
        <v>8592</v>
      </c>
      <c r="H7852" s="62">
        <v>72797913000191</v>
      </c>
      <c r="I7852" t="s">
        <v>869</v>
      </c>
      <c r="J7852">
        <v>69</v>
      </c>
      <c r="K7852">
        <v>3891.6</v>
      </c>
    </row>
    <row r="7853" spans="1:11" x14ac:dyDescent="0.25">
      <c r="A7853" t="s">
        <v>6002</v>
      </c>
      <c r="B7853" t="str">
        <f>C7853&amp;"-"&amp;COUNTIF(C$2:C7853,C7853)</f>
        <v>122642-55</v>
      </c>
      <c r="C7853">
        <v>122642</v>
      </c>
      <c r="D7853" s="57">
        <v>45469</v>
      </c>
      <c r="E7853" s="84" t="str">
        <f>F7853&amp;"-"&amp;COUNTIF($F$2:F7853,F7853)</f>
        <v>POLEODUTO-389</v>
      </c>
      <c r="F7853" s="84" t="str">
        <f t="shared" si="236"/>
        <v>POLEODUTO</v>
      </c>
      <c r="G7853" t="s">
        <v>8592</v>
      </c>
      <c r="H7853" s="62">
        <v>72797913000191</v>
      </c>
      <c r="I7853" t="s">
        <v>869</v>
      </c>
      <c r="J7853">
        <v>1</v>
      </c>
      <c r="K7853">
        <v>521.83000000000004</v>
      </c>
    </row>
    <row r="7854" spans="1:11" x14ac:dyDescent="0.25">
      <c r="A7854" t="s">
        <v>6002</v>
      </c>
      <c r="B7854" t="str">
        <f>C7854&amp;"-"&amp;COUNTIF(C$2:C7854,C7854)</f>
        <v>122642-56</v>
      </c>
      <c r="C7854">
        <v>122642</v>
      </c>
      <c r="D7854" s="57">
        <v>45469</v>
      </c>
      <c r="E7854" s="84" t="str">
        <f>F7854&amp;"-"&amp;COUNTIF($F$2:F7854,F7854)</f>
        <v>POLEODUTO-390</v>
      </c>
      <c r="F7854" s="84" t="str">
        <f t="shared" si="236"/>
        <v>POLEODUTO</v>
      </c>
      <c r="G7854" t="s">
        <v>8592</v>
      </c>
      <c r="H7854" s="62">
        <v>72797913000191</v>
      </c>
      <c r="I7854" t="s">
        <v>869</v>
      </c>
      <c r="J7854">
        <v>70</v>
      </c>
      <c r="K7854">
        <v>9225.23</v>
      </c>
    </row>
    <row r="7855" spans="1:11" x14ac:dyDescent="0.25">
      <c r="A7855" t="s">
        <v>6002</v>
      </c>
      <c r="B7855" t="str">
        <f>C7855&amp;"-"&amp;COUNTIF(C$2:C7855,C7855)</f>
        <v>122642-57</v>
      </c>
      <c r="C7855">
        <v>122642</v>
      </c>
      <c r="D7855" s="57">
        <v>45469</v>
      </c>
      <c r="E7855" s="84" t="str">
        <f>F7855&amp;"-"&amp;COUNTIF($F$2:F7855,F7855)</f>
        <v>POLEODUTO-391</v>
      </c>
      <c r="F7855" s="84" t="str">
        <f t="shared" si="236"/>
        <v>POLEODUTO</v>
      </c>
      <c r="G7855" t="s">
        <v>8592</v>
      </c>
      <c r="H7855" s="62">
        <v>72797913000191</v>
      </c>
      <c r="I7855" t="s">
        <v>869</v>
      </c>
      <c r="J7855">
        <v>83</v>
      </c>
      <c r="K7855">
        <v>929.6</v>
      </c>
    </row>
    <row r="7856" spans="1:11" x14ac:dyDescent="0.25">
      <c r="A7856" t="s">
        <v>6002</v>
      </c>
      <c r="B7856" t="str">
        <f>C7856&amp;"-"&amp;COUNTIF(C$2:C7856,C7856)</f>
        <v>122642-58</v>
      </c>
      <c r="C7856">
        <v>122642</v>
      </c>
      <c r="D7856" s="57">
        <v>45469</v>
      </c>
      <c r="E7856" s="84" t="str">
        <f>F7856&amp;"-"&amp;COUNTIF($F$2:F7856,F7856)</f>
        <v>POLEODUTO-392</v>
      </c>
      <c r="F7856" s="84" t="str">
        <f t="shared" si="236"/>
        <v>POLEODUTO</v>
      </c>
      <c r="G7856" t="s">
        <v>8592</v>
      </c>
      <c r="H7856" s="62">
        <v>72797913000191</v>
      </c>
      <c r="I7856" t="s">
        <v>869</v>
      </c>
      <c r="J7856">
        <v>73</v>
      </c>
      <c r="K7856">
        <v>5005.6099999999997</v>
      </c>
    </row>
    <row r="7857" spans="1:11" x14ac:dyDescent="0.25">
      <c r="A7857" t="s">
        <v>6002</v>
      </c>
      <c r="B7857" t="str">
        <f>C7857&amp;"-"&amp;COUNTIF(C$2:C7857,C7857)</f>
        <v>122642-59</v>
      </c>
      <c r="C7857">
        <v>122642</v>
      </c>
      <c r="D7857" s="57">
        <v>45469</v>
      </c>
      <c r="E7857" s="84" t="str">
        <f>F7857&amp;"-"&amp;COUNTIF($F$2:F7857,F7857)</f>
        <v>POLEODUTO-393</v>
      </c>
      <c r="F7857" s="84" t="str">
        <f t="shared" si="236"/>
        <v>POLEODUTO</v>
      </c>
      <c r="G7857" t="s">
        <v>8592</v>
      </c>
      <c r="H7857" s="62">
        <v>72797913000191</v>
      </c>
      <c r="I7857" t="s">
        <v>869</v>
      </c>
      <c r="J7857">
        <v>26</v>
      </c>
      <c r="K7857">
        <v>1567.8</v>
      </c>
    </row>
    <row r="7858" spans="1:11" x14ac:dyDescent="0.25">
      <c r="A7858" t="s">
        <v>6002</v>
      </c>
      <c r="B7858" t="str">
        <f>C7858&amp;"-"&amp;COUNTIF(C$2:C7858,C7858)</f>
        <v>122642-60</v>
      </c>
      <c r="C7858">
        <v>122642</v>
      </c>
      <c r="D7858" s="57">
        <v>45469</v>
      </c>
      <c r="E7858" s="84" t="str">
        <f>F7858&amp;"-"&amp;COUNTIF($F$2:F7858,F7858)</f>
        <v>POLEODUTO-394</v>
      </c>
      <c r="F7858" s="84" t="str">
        <f t="shared" si="236"/>
        <v>POLEODUTO</v>
      </c>
      <c r="G7858" t="s">
        <v>8592</v>
      </c>
      <c r="H7858" s="62">
        <v>72797913000191</v>
      </c>
      <c r="I7858" t="s">
        <v>869</v>
      </c>
      <c r="J7858">
        <v>17</v>
      </c>
      <c r="K7858">
        <v>2688.21</v>
      </c>
    </row>
    <row r="7859" spans="1:11" x14ac:dyDescent="0.25">
      <c r="A7859" t="s">
        <v>6002</v>
      </c>
      <c r="B7859" t="str">
        <f>C7859&amp;"-"&amp;COUNTIF(C$2:C7859,C7859)</f>
        <v>122642-61</v>
      </c>
      <c r="C7859">
        <v>122642</v>
      </c>
      <c r="D7859" s="57">
        <v>45469</v>
      </c>
      <c r="E7859" s="84" t="str">
        <f>F7859&amp;"-"&amp;COUNTIF($F$2:F7859,F7859)</f>
        <v>POLEODUTO-395</v>
      </c>
      <c r="F7859" s="84" t="str">
        <f t="shared" si="236"/>
        <v>POLEODUTO</v>
      </c>
      <c r="G7859" t="s">
        <v>8592</v>
      </c>
      <c r="H7859" s="62">
        <v>72797913000191</v>
      </c>
      <c r="I7859" t="s">
        <v>869</v>
      </c>
      <c r="J7859">
        <v>38</v>
      </c>
      <c r="K7859">
        <v>3141.46</v>
      </c>
    </row>
    <row r="7860" spans="1:11" x14ac:dyDescent="0.25">
      <c r="A7860" t="s">
        <v>6002</v>
      </c>
      <c r="B7860" t="str">
        <f>C7860&amp;"-"&amp;COUNTIF(C$2:C7860,C7860)</f>
        <v>122642-62</v>
      </c>
      <c r="C7860">
        <v>122642</v>
      </c>
      <c r="D7860" s="57">
        <v>45469</v>
      </c>
      <c r="E7860" s="84" t="str">
        <f>F7860&amp;"-"&amp;COUNTIF($F$2:F7860,F7860)</f>
        <v>POLEODUTO-396</v>
      </c>
      <c r="F7860" s="84" t="str">
        <f t="shared" si="236"/>
        <v>POLEODUTO</v>
      </c>
      <c r="G7860" t="s">
        <v>8592</v>
      </c>
      <c r="H7860" s="62">
        <v>72797913000191</v>
      </c>
      <c r="I7860" t="s">
        <v>5984</v>
      </c>
      <c r="J7860">
        <v>108</v>
      </c>
      <c r="K7860">
        <v>31374.36</v>
      </c>
    </row>
    <row r="7861" spans="1:11" x14ac:dyDescent="0.25">
      <c r="A7861" t="s">
        <v>6002</v>
      </c>
      <c r="B7861" t="str">
        <f>C7861&amp;"-"&amp;COUNTIF(C$2:C7861,C7861)</f>
        <v>122642-63</v>
      </c>
      <c r="C7861">
        <v>122642</v>
      </c>
      <c r="D7861" s="57">
        <v>45469</v>
      </c>
      <c r="E7861" s="84" t="str">
        <f>F7861&amp;"-"&amp;COUNTIF($F$2:F7861,F7861)</f>
        <v>POLEODUTO-397</v>
      </c>
      <c r="F7861" s="84" t="str">
        <f t="shared" si="236"/>
        <v>POLEODUTO</v>
      </c>
      <c r="G7861" t="s">
        <v>8592</v>
      </c>
      <c r="H7861" s="62">
        <v>72797913000191</v>
      </c>
      <c r="I7861" t="s">
        <v>869</v>
      </c>
      <c r="J7861">
        <v>34</v>
      </c>
      <c r="K7861">
        <v>14773</v>
      </c>
    </row>
    <row r="7862" spans="1:11" x14ac:dyDescent="0.25">
      <c r="A7862" t="s">
        <v>6002</v>
      </c>
      <c r="B7862" t="str">
        <f>C7862&amp;"-"&amp;COUNTIF(C$2:C7862,C7862)</f>
        <v>122642-64</v>
      </c>
      <c r="C7862">
        <v>122642</v>
      </c>
      <c r="D7862" s="57">
        <v>45469</v>
      </c>
      <c r="E7862" s="84" t="str">
        <f>F7862&amp;"-"&amp;COUNTIF($F$2:F7862,F7862)</f>
        <v>POLEODUTO-398</v>
      </c>
      <c r="F7862" s="84" t="str">
        <f t="shared" si="236"/>
        <v>POLEODUTO</v>
      </c>
      <c r="G7862" t="s">
        <v>8592</v>
      </c>
      <c r="H7862" s="62">
        <v>72797913000191</v>
      </c>
      <c r="I7862" t="s">
        <v>869</v>
      </c>
      <c r="J7862">
        <v>1</v>
      </c>
      <c r="K7862">
        <v>67.22</v>
      </c>
    </row>
    <row r="7863" spans="1:11" x14ac:dyDescent="0.25">
      <c r="A7863" t="s">
        <v>6002</v>
      </c>
      <c r="B7863" t="str">
        <f>C7863&amp;"-"&amp;COUNTIF(C$2:C7863,C7863)</f>
        <v>122642-65</v>
      </c>
      <c r="C7863">
        <v>122642</v>
      </c>
      <c r="D7863" s="57">
        <v>45469</v>
      </c>
      <c r="E7863" s="84" t="str">
        <f>F7863&amp;"-"&amp;COUNTIF($F$2:F7863,F7863)</f>
        <v>POLEODUTO-399</v>
      </c>
      <c r="F7863" s="84" t="str">
        <f t="shared" si="236"/>
        <v>POLEODUTO</v>
      </c>
      <c r="G7863" t="s">
        <v>8592</v>
      </c>
      <c r="H7863" s="62">
        <v>72797913000191</v>
      </c>
      <c r="I7863" t="s">
        <v>869</v>
      </c>
      <c r="J7863">
        <v>146</v>
      </c>
      <c r="K7863">
        <v>24583.48</v>
      </c>
    </row>
    <row r="7864" spans="1:11" x14ac:dyDescent="0.25">
      <c r="A7864" t="s">
        <v>6002</v>
      </c>
      <c r="B7864" t="str">
        <f>C7864&amp;"-"&amp;COUNTIF(C$2:C7864,C7864)</f>
        <v>122642-66</v>
      </c>
      <c r="C7864">
        <v>122642</v>
      </c>
      <c r="D7864" s="57">
        <v>45469</v>
      </c>
      <c r="E7864" s="84" t="str">
        <f>F7864&amp;"-"&amp;COUNTIF($F$2:F7864,F7864)</f>
        <v>POLEODUTO-400</v>
      </c>
      <c r="F7864" s="84" t="str">
        <f t="shared" si="236"/>
        <v>POLEODUTO</v>
      </c>
      <c r="G7864" t="s">
        <v>8592</v>
      </c>
      <c r="H7864" s="62">
        <v>72797913000191</v>
      </c>
      <c r="I7864" t="s">
        <v>869</v>
      </c>
      <c r="J7864">
        <v>146</v>
      </c>
      <c r="K7864">
        <v>30214.7</v>
      </c>
    </row>
    <row r="7865" spans="1:11" x14ac:dyDescent="0.25">
      <c r="A7865" t="s">
        <v>6002</v>
      </c>
      <c r="B7865" t="str">
        <f>C7865&amp;"-"&amp;COUNTIF(C$2:C7865,C7865)</f>
        <v>122642-67</v>
      </c>
      <c r="C7865">
        <v>122642</v>
      </c>
      <c r="D7865" s="57">
        <v>45469</v>
      </c>
      <c r="E7865" s="84" t="str">
        <f>F7865&amp;"-"&amp;COUNTIF($F$2:F7865,F7865)</f>
        <v>POLEODUTO-401</v>
      </c>
      <c r="F7865" s="84" t="str">
        <f t="shared" si="236"/>
        <v>POLEODUTO</v>
      </c>
      <c r="G7865" t="s">
        <v>8592</v>
      </c>
      <c r="H7865" s="62">
        <v>72797913000191</v>
      </c>
      <c r="I7865" t="s">
        <v>869</v>
      </c>
      <c r="J7865">
        <v>19</v>
      </c>
      <c r="K7865">
        <v>6377.54</v>
      </c>
    </row>
    <row r="7866" spans="1:11" x14ac:dyDescent="0.25">
      <c r="A7866" t="s">
        <v>6002</v>
      </c>
      <c r="B7866" t="str">
        <f>C7866&amp;"-"&amp;COUNTIF(C$2:C7866,C7866)</f>
        <v>122642-68</v>
      </c>
      <c r="C7866">
        <v>122642</v>
      </c>
      <c r="D7866" s="57">
        <v>45469</v>
      </c>
      <c r="E7866" s="84" t="str">
        <f>F7866&amp;"-"&amp;COUNTIF($F$2:F7866,F7866)</f>
        <v>POLEODUTO-402</v>
      </c>
      <c r="F7866" s="84" t="str">
        <f t="shared" si="236"/>
        <v>POLEODUTO</v>
      </c>
      <c r="G7866" t="s">
        <v>8592</v>
      </c>
      <c r="H7866" s="62">
        <v>72797913000191</v>
      </c>
      <c r="I7866" t="s">
        <v>869</v>
      </c>
      <c r="J7866">
        <v>51</v>
      </c>
      <c r="K7866">
        <v>2203.1999999999998</v>
      </c>
    </row>
    <row r="7867" spans="1:11" x14ac:dyDescent="0.25">
      <c r="A7867" t="s">
        <v>6002</v>
      </c>
      <c r="B7867" t="str">
        <f>C7867&amp;"-"&amp;COUNTIF(C$2:C7867,C7867)</f>
        <v>122642-69</v>
      </c>
      <c r="C7867">
        <v>122642</v>
      </c>
      <c r="D7867" s="57">
        <v>45469</v>
      </c>
      <c r="E7867" s="84" t="str">
        <f>F7867&amp;"-"&amp;COUNTIF($F$2:F7867,F7867)</f>
        <v>POLEODUTO-403</v>
      </c>
      <c r="F7867" s="84" t="str">
        <f t="shared" si="236"/>
        <v>POLEODUTO</v>
      </c>
      <c r="G7867" t="s">
        <v>8592</v>
      </c>
      <c r="H7867" s="62">
        <v>72797913000191</v>
      </c>
      <c r="I7867" t="s">
        <v>869</v>
      </c>
      <c r="J7867">
        <v>5</v>
      </c>
      <c r="K7867">
        <v>601.95000000000005</v>
      </c>
    </row>
    <row r="7868" spans="1:11" x14ac:dyDescent="0.25">
      <c r="A7868" t="s">
        <v>6002</v>
      </c>
      <c r="B7868" t="str">
        <f>C7868&amp;"-"&amp;COUNTIF(C$2:C7868,C7868)</f>
        <v>122642-70</v>
      </c>
      <c r="C7868">
        <v>122642</v>
      </c>
      <c r="D7868" s="57">
        <v>45469</v>
      </c>
      <c r="E7868" s="84" t="str">
        <f>F7868&amp;"-"&amp;COUNTIF($F$2:F7868,F7868)</f>
        <v>POLEODUTO-404</v>
      </c>
      <c r="F7868" s="84" t="str">
        <f t="shared" si="236"/>
        <v>POLEODUTO</v>
      </c>
      <c r="G7868" t="s">
        <v>8592</v>
      </c>
      <c r="H7868" s="62">
        <v>72797913000191</v>
      </c>
      <c r="I7868" t="s">
        <v>869</v>
      </c>
      <c r="J7868">
        <v>35</v>
      </c>
      <c r="K7868">
        <v>7127.05</v>
      </c>
    </row>
    <row r="7869" spans="1:11" x14ac:dyDescent="0.25">
      <c r="A7869" t="s">
        <v>6002</v>
      </c>
      <c r="B7869" t="str">
        <f>C7869&amp;"-"&amp;COUNTIF(C$2:C7869,C7869)</f>
        <v>122642-71</v>
      </c>
      <c r="C7869">
        <v>122642</v>
      </c>
      <c r="D7869" s="57">
        <v>45469</v>
      </c>
      <c r="E7869" s="84" t="str">
        <f>F7869&amp;"-"&amp;COUNTIF($F$2:F7869,F7869)</f>
        <v>POLEODUTO-405</v>
      </c>
      <c r="F7869" s="84" t="str">
        <f t="shared" si="236"/>
        <v>POLEODUTO</v>
      </c>
      <c r="G7869" t="s">
        <v>8592</v>
      </c>
      <c r="H7869" s="62">
        <v>72797913000191</v>
      </c>
      <c r="I7869" t="s">
        <v>869</v>
      </c>
      <c r="J7869">
        <v>157</v>
      </c>
      <c r="K7869">
        <v>15626.21</v>
      </c>
    </row>
    <row r="7870" spans="1:11" x14ac:dyDescent="0.25">
      <c r="A7870" t="s">
        <v>6002</v>
      </c>
      <c r="B7870" t="str">
        <f>C7870&amp;"-"&amp;COUNTIF(C$2:C7870,C7870)</f>
        <v>122642-72</v>
      </c>
      <c r="C7870">
        <v>122642</v>
      </c>
      <c r="D7870" s="57">
        <v>45469</v>
      </c>
      <c r="E7870" s="84" t="str">
        <f>F7870&amp;"-"&amp;COUNTIF($F$2:F7870,F7870)</f>
        <v>POLEODUTO-406</v>
      </c>
      <c r="F7870" s="84" t="str">
        <f t="shared" si="236"/>
        <v>POLEODUTO</v>
      </c>
      <c r="G7870" t="s">
        <v>8592</v>
      </c>
      <c r="H7870" s="62">
        <v>72797913000191</v>
      </c>
      <c r="I7870" t="s">
        <v>869</v>
      </c>
      <c r="J7870">
        <v>159</v>
      </c>
      <c r="K7870">
        <v>7236.09</v>
      </c>
    </row>
    <row r="7871" spans="1:11" x14ac:dyDescent="0.25">
      <c r="A7871" t="s">
        <v>6002</v>
      </c>
      <c r="B7871" t="str">
        <f>C7871&amp;"-"&amp;COUNTIF(C$2:C7871,C7871)</f>
        <v>122642-73</v>
      </c>
      <c r="C7871">
        <v>122642</v>
      </c>
      <c r="D7871" s="57">
        <v>45469</v>
      </c>
      <c r="E7871" s="84" t="str">
        <f>F7871&amp;"-"&amp;COUNTIF($F$2:F7871,F7871)</f>
        <v>POLEODUTO-407</v>
      </c>
      <c r="F7871" s="84" t="str">
        <f t="shared" si="236"/>
        <v>POLEODUTO</v>
      </c>
      <c r="G7871" t="s">
        <v>8592</v>
      </c>
      <c r="H7871" s="62">
        <v>72797913000191</v>
      </c>
      <c r="I7871" t="s">
        <v>869</v>
      </c>
      <c r="J7871">
        <v>50</v>
      </c>
      <c r="K7871">
        <v>1089.5</v>
      </c>
    </row>
    <row r="7872" spans="1:11" x14ac:dyDescent="0.25">
      <c r="A7872" t="s">
        <v>6002</v>
      </c>
      <c r="B7872" t="str">
        <f>C7872&amp;"-"&amp;COUNTIF(C$2:C7872,C7872)</f>
        <v>122642-74</v>
      </c>
      <c r="C7872">
        <v>122642</v>
      </c>
      <c r="D7872" s="57">
        <v>45469</v>
      </c>
      <c r="E7872" s="84" t="str">
        <f>F7872&amp;"-"&amp;COUNTIF($F$2:F7872,F7872)</f>
        <v>POLEODUTO-408</v>
      </c>
      <c r="F7872" s="84" t="str">
        <f t="shared" si="236"/>
        <v>POLEODUTO</v>
      </c>
      <c r="G7872" t="s">
        <v>8592</v>
      </c>
      <c r="H7872" s="62">
        <v>72797913000191</v>
      </c>
      <c r="I7872" t="s">
        <v>869</v>
      </c>
      <c r="J7872">
        <v>5</v>
      </c>
      <c r="K7872">
        <v>153.80000000000001</v>
      </c>
    </row>
    <row r="7873" spans="1:11" x14ac:dyDescent="0.25">
      <c r="A7873" t="s">
        <v>6002</v>
      </c>
      <c r="B7873" t="str">
        <f>C7873&amp;"-"&amp;COUNTIF(C$2:C7873,C7873)</f>
        <v>122642-75</v>
      </c>
      <c r="C7873">
        <v>122642</v>
      </c>
      <c r="D7873" s="57">
        <v>45469</v>
      </c>
      <c r="E7873" s="84" t="str">
        <f>F7873&amp;"-"&amp;COUNTIF($F$2:F7873,F7873)</f>
        <v>POLEODUTO-409</v>
      </c>
      <c r="F7873" s="84" t="str">
        <f t="shared" si="236"/>
        <v>POLEODUTO</v>
      </c>
      <c r="G7873" t="s">
        <v>8592</v>
      </c>
      <c r="H7873" s="62">
        <v>72797913000191</v>
      </c>
      <c r="I7873" t="s">
        <v>869</v>
      </c>
      <c r="J7873">
        <v>51</v>
      </c>
      <c r="K7873">
        <v>3338.97</v>
      </c>
    </row>
    <row r="7874" spans="1:11" x14ac:dyDescent="0.25">
      <c r="A7874" t="s">
        <v>6002</v>
      </c>
      <c r="B7874" t="str">
        <f>C7874&amp;"-"&amp;COUNTIF(C$2:C7874,C7874)</f>
        <v>122642-76</v>
      </c>
      <c r="C7874">
        <v>122642</v>
      </c>
      <c r="D7874" s="57">
        <v>45469</v>
      </c>
      <c r="E7874" s="84" t="str">
        <f>F7874&amp;"-"&amp;COUNTIF($F$2:F7874,F7874)</f>
        <v>POLEODUTO-410</v>
      </c>
      <c r="F7874" s="84" t="str">
        <f t="shared" si="236"/>
        <v>POLEODUTO</v>
      </c>
      <c r="G7874" t="s">
        <v>8592</v>
      </c>
      <c r="H7874" s="62">
        <v>72797913000191</v>
      </c>
      <c r="I7874" t="s">
        <v>869</v>
      </c>
      <c r="J7874">
        <v>1</v>
      </c>
      <c r="K7874">
        <v>67.22</v>
      </c>
    </row>
    <row r="7875" spans="1:11" x14ac:dyDescent="0.25">
      <c r="A7875" t="s">
        <v>6002</v>
      </c>
      <c r="B7875" t="str">
        <f>C7875&amp;"-"&amp;COUNTIF(C$2:C7875,C7875)</f>
        <v>122642-77</v>
      </c>
      <c r="C7875">
        <v>122642</v>
      </c>
      <c r="D7875" s="57">
        <v>45469</v>
      </c>
      <c r="E7875" s="84" t="str">
        <f>F7875&amp;"-"&amp;COUNTIF($F$2:F7875,F7875)</f>
        <v>POLEODUTO-411</v>
      </c>
      <c r="F7875" s="84" t="str">
        <f t="shared" ref="F7875:F7938" si="237">LEFT(G7875,SEARCH(" ",G7875)-1)</f>
        <v>POLEODUTO</v>
      </c>
      <c r="G7875" t="s">
        <v>8592</v>
      </c>
      <c r="H7875" s="62">
        <v>72797913000191</v>
      </c>
      <c r="I7875" t="s">
        <v>869</v>
      </c>
      <c r="J7875">
        <v>84</v>
      </c>
      <c r="K7875">
        <v>844.2</v>
      </c>
    </row>
    <row r="7876" spans="1:11" x14ac:dyDescent="0.25">
      <c r="A7876" t="s">
        <v>6002</v>
      </c>
      <c r="B7876" t="str">
        <f>C7876&amp;"-"&amp;COUNTIF(C$2:C7876,C7876)</f>
        <v>122642-78</v>
      </c>
      <c r="C7876">
        <v>122642</v>
      </c>
      <c r="D7876" s="57">
        <v>45469</v>
      </c>
      <c r="E7876" s="84" t="str">
        <f>F7876&amp;"-"&amp;COUNTIF($F$2:F7876,F7876)</f>
        <v>POLEODUTO-412</v>
      </c>
      <c r="F7876" s="84" t="str">
        <f t="shared" si="237"/>
        <v>POLEODUTO</v>
      </c>
      <c r="G7876" t="s">
        <v>8592</v>
      </c>
      <c r="H7876" s="62">
        <v>72797913000191</v>
      </c>
      <c r="I7876" t="s">
        <v>5984</v>
      </c>
      <c r="J7876">
        <v>1812</v>
      </c>
      <c r="K7876">
        <v>198232.8</v>
      </c>
    </row>
    <row r="7877" spans="1:11" x14ac:dyDescent="0.25">
      <c r="A7877" t="s">
        <v>6002</v>
      </c>
      <c r="B7877" t="str">
        <f>C7877&amp;"-"&amp;COUNTIF(C$2:C7877,C7877)</f>
        <v>122642-79</v>
      </c>
      <c r="C7877">
        <v>122642</v>
      </c>
      <c r="D7877" s="57">
        <v>45469</v>
      </c>
      <c r="E7877" s="84" t="str">
        <f>F7877&amp;"-"&amp;COUNTIF($F$2:F7877,F7877)</f>
        <v>POLEODUTO-413</v>
      </c>
      <c r="F7877" s="84" t="str">
        <f t="shared" si="237"/>
        <v>POLEODUTO</v>
      </c>
      <c r="G7877" t="s">
        <v>8592</v>
      </c>
      <c r="H7877" s="62">
        <v>72797913000191</v>
      </c>
      <c r="I7877" t="s">
        <v>869</v>
      </c>
      <c r="J7877">
        <v>30</v>
      </c>
      <c r="K7877">
        <v>1809</v>
      </c>
    </row>
    <row r="7878" spans="1:11" x14ac:dyDescent="0.25">
      <c r="A7878" t="s">
        <v>6002</v>
      </c>
      <c r="B7878" t="str">
        <f>C7878&amp;"-"&amp;COUNTIF(C$2:C7878,C7878)</f>
        <v>122642-80</v>
      </c>
      <c r="C7878">
        <v>122642</v>
      </c>
      <c r="D7878" s="57">
        <v>45469</v>
      </c>
      <c r="E7878" s="84" t="str">
        <f>F7878&amp;"-"&amp;COUNTIF($F$2:F7878,F7878)</f>
        <v>POLEODUTO-414</v>
      </c>
      <c r="F7878" s="84" t="str">
        <f t="shared" si="237"/>
        <v>POLEODUTO</v>
      </c>
      <c r="G7878" t="s">
        <v>8592</v>
      </c>
      <c r="H7878" s="62">
        <v>72797913000191</v>
      </c>
      <c r="I7878" t="s">
        <v>869</v>
      </c>
      <c r="J7878">
        <v>161</v>
      </c>
      <c r="K7878">
        <v>9788.7999999999993</v>
      </c>
    </row>
    <row r="7879" spans="1:11" x14ac:dyDescent="0.25">
      <c r="A7879" t="s">
        <v>6002</v>
      </c>
      <c r="B7879" t="str">
        <f>C7879&amp;"-"&amp;COUNTIF(C$2:C7879,C7879)</f>
        <v>122642-81</v>
      </c>
      <c r="C7879">
        <v>122642</v>
      </c>
      <c r="D7879" s="57">
        <v>45469</v>
      </c>
      <c r="E7879" s="84" t="str">
        <f>F7879&amp;"-"&amp;COUNTIF($F$2:F7879,F7879)</f>
        <v>POLEODUTO-415</v>
      </c>
      <c r="F7879" s="84" t="str">
        <f t="shared" si="237"/>
        <v>POLEODUTO</v>
      </c>
      <c r="G7879" t="s">
        <v>8592</v>
      </c>
      <c r="H7879" s="62">
        <v>72797913000191</v>
      </c>
      <c r="I7879" t="s">
        <v>869</v>
      </c>
      <c r="J7879">
        <v>4</v>
      </c>
      <c r="K7879">
        <v>125.84</v>
      </c>
    </row>
    <row r="7880" spans="1:11" x14ac:dyDescent="0.25">
      <c r="A7880" t="s">
        <v>6002</v>
      </c>
      <c r="B7880" t="str">
        <f>C7880&amp;"-"&amp;COUNTIF(C$2:C7880,C7880)</f>
        <v>122642-82</v>
      </c>
      <c r="C7880">
        <v>122642</v>
      </c>
      <c r="D7880" s="57">
        <v>45469</v>
      </c>
      <c r="E7880" s="84" t="str">
        <f>F7880&amp;"-"&amp;COUNTIF($F$2:F7880,F7880)</f>
        <v>POLEODUTO-416</v>
      </c>
      <c r="F7880" s="84" t="str">
        <f t="shared" si="237"/>
        <v>POLEODUTO</v>
      </c>
      <c r="G7880" t="s">
        <v>8592</v>
      </c>
      <c r="H7880" s="62">
        <v>72797913000191</v>
      </c>
      <c r="I7880" t="s">
        <v>869</v>
      </c>
      <c r="J7880">
        <v>6</v>
      </c>
      <c r="K7880">
        <v>213</v>
      </c>
    </row>
    <row r="7881" spans="1:11" x14ac:dyDescent="0.25">
      <c r="A7881" t="s">
        <v>6002</v>
      </c>
      <c r="B7881" t="str">
        <f>C7881&amp;"-"&amp;COUNTIF(C$2:C7881,C7881)</f>
        <v>122642-83</v>
      </c>
      <c r="C7881">
        <v>122642</v>
      </c>
      <c r="D7881" s="57">
        <v>45469</v>
      </c>
      <c r="E7881" s="84" t="str">
        <f>F7881&amp;"-"&amp;COUNTIF($F$2:F7881,F7881)</f>
        <v>POLEODUTO-417</v>
      </c>
      <c r="F7881" s="84" t="str">
        <f t="shared" si="237"/>
        <v>POLEODUTO</v>
      </c>
      <c r="G7881" t="s">
        <v>8592</v>
      </c>
      <c r="H7881" s="62">
        <v>72797913000191</v>
      </c>
      <c r="I7881" t="s">
        <v>869</v>
      </c>
      <c r="J7881">
        <v>15</v>
      </c>
      <c r="K7881">
        <v>2219.1</v>
      </c>
    </row>
    <row r="7882" spans="1:11" x14ac:dyDescent="0.25">
      <c r="A7882" t="s">
        <v>6002</v>
      </c>
      <c r="B7882" t="str">
        <f>C7882&amp;"-"&amp;COUNTIF(C$2:C7882,C7882)</f>
        <v>122642-84</v>
      </c>
      <c r="C7882">
        <v>122642</v>
      </c>
      <c r="D7882" s="57">
        <v>45469</v>
      </c>
      <c r="E7882" s="84" t="str">
        <f>F7882&amp;"-"&amp;COUNTIF($F$2:F7882,F7882)</f>
        <v>POLEODUTO-418</v>
      </c>
      <c r="F7882" s="84" t="str">
        <f t="shared" si="237"/>
        <v>POLEODUTO</v>
      </c>
      <c r="G7882" t="s">
        <v>8592</v>
      </c>
      <c r="H7882" s="62">
        <v>72797913000191</v>
      </c>
      <c r="I7882" t="s">
        <v>869</v>
      </c>
      <c r="J7882">
        <v>5</v>
      </c>
      <c r="K7882">
        <v>420</v>
      </c>
    </row>
    <row r="7883" spans="1:11" x14ac:dyDescent="0.25">
      <c r="A7883" t="s">
        <v>6002</v>
      </c>
      <c r="B7883" t="str">
        <f>C7883&amp;"-"&amp;COUNTIF(C$2:C7883,C7883)</f>
        <v>122642-85</v>
      </c>
      <c r="C7883">
        <v>122642</v>
      </c>
      <c r="D7883" s="57">
        <v>45469</v>
      </c>
      <c r="E7883" s="84" t="str">
        <f>F7883&amp;"-"&amp;COUNTIF($F$2:F7883,F7883)</f>
        <v>POLEODUTO-419</v>
      </c>
      <c r="F7883" s="84" t="str">
        <f t="shared" si="237"/>
        <v>POLEODUTO</v>
      </c>
      <c r="G7883" t="s">
        <v>8592</v>
      </c>
      <c r="H7883" s="62">
        <v>72797913000191</v>
      </c>
      <c r="I7883" t="s">
        <v>869</v>
      </c>
      <c r="J7883">
        <v>2</v>
      </c>
      <c r="K7883">
        <v>176.84</v>
      </c>
    </row>
    <row r="7884" spans="1:11" x14ac:dyDescent="0.25">
      <c r="A7884" t="s">
        <v>6002</v>
      </c>
      <c r="B7884" t="str">
        <f>C7884&amp;"-"&amp;COUNTIF(C$2:C7884,C7884)</f>
        <v>122642-86</v>
      </c>
      <c r="C7884">
        <v>122642</v>
      </c>
      <c r="D7884" s="57">
        <v>45469</v>
      </c>
      <c r="E7884" s="84" t="str">
        <f>F7884&amp;"-"&amp;COUNTIF($F$2:F7884,F7884)</f>
        <v>POLEODUTO-420</v>
      </c>
      <c r="F7884" s="84" t="str">
        <f t="shared" si="237"/>
        <v>POLEODUTO</v>
      </c>
      <c r="G7884" t="s">
        <v>8592</v>
      </c>
      <c r="H7884" s="62">
        <v>72797913000191</v>
      </c>
      <c r="I7884" t="s">
        <v>869</v>
      </c>
      <c r="J7884">
        <v>34</v>
      </c>
      <c r="K7884">
        <v>2688.38</v>
      </c>
    </row>
    <row r="7885" spans="1:11" x14ac:dyDescent="0.25">
      <c r="A7885" t="s">
        <v>6002</v>
      </c>
      <c r="B7885" t="str">
        <f>C7885&amp;"-"&amp;COUNTIF(C$2:C7885,C7885)</f>
        <v>122642-87</v>
      </c>
      <c r="C7885">
        <v>122642</v>
      </c>
      <c r="D7885" s="57">
        <v>45469</v>
      </c>
      <c r="E7885" s="84" t="str">
        <f>F7885&amp;"-"&amp;COUNTIF($F$2:F7885,F7885)</f>
        <v>POLEODUTO-421</v>
      </c>
      <c r="F7885" s="84" t="str">
        <f t="shared" si="237"/>
        <v>POLEODUTO</v>
      </c>
      <c r="G7885" t="s">
        <v>8592</v>
      </c>
      <c r="H7885" s="62">
        <v>72797913000191</v>
      </c>
      <c r="I7885" t="s">
        <v>869</v>
      </c>
      <c r="J7885">
        <v>52</v>
      </c>
      <c r="K7885">
        <v>3577.6</v>
      </c>
    </row>
    <row r="7886" spans="1:11" x14ac:dyDescent="0.25">
      <c r="A7886" t="s">
        <v>6002</v>
      </c>
      <c r="B7886" t="str">
        <f>C7886&amp;"-"&amp;COUNTIF(C$2:C7886,C7886)</f>
        <v>122642-88</v>
      </c>
      <c r="C7886">
        <v>122642</v>
      </c>
      <c r="D7886" s="57">
        <v>45469</v>
      </c>
      <c r="E7886" s="84" t="str">
        <f>F7886&amp;"-"&amp;COUNTIF($F$2:F7886,F7886)</f>
        <v>POLEODUTO-422</v>
      </c>
      <c r="F7886" s="84" t="str">
        <f t="shared" si="237"/>
        <v>POLEODUTO</v>
      </c>
      <c r="G7886" t="s">
        <v>8592</v>
      </c>
      <c r="H7886" s="62">
        <v>72797913000191</v>
      </c>
      <c r="I7886" t="s">
        <v>5984</v>
      </c>
      <c r="J7886">
        <v>12</v>
      </c>
      <c r="K7886">
        <v>3685.32</v>
      </c>
    </row>
    <row r="7887" spans="1:11" x14ac:dyDescent="0.25">
      <c r="A7887" t="s">
        <v>6002</v>
      </c>
      <c r="B7887" t="str">
        <f>C7887&amp;"-"&amp;COUNTIF(C$2:C7887,C7887)</f>
        <v>122642-89</v>
      </c>
      <c r="C7887">
        <v>122642</v>
      </c>
      <c r="D7887" s="57">
        <v>45469</v>
      </c>
      <c r="E7887" s="84" t="str">
        <f>F7887&amp;"-"&amp;COUNTIF($F$2:F7887,F7887)</f>
        <v>POLEODUTO-423</v>
      </c>
      <c r="F7887" s="84" t="str">
        <f t="shared" si="237"/>
        <v>POLEODUTO</v>
      </c>
      <c r="G7887" t="s">
        <v>8592</v>
      </c>
      <c r="H7887" s="62">
        <v>72797913000191</v>
      </c>
      <c r="I7887" t="s">
        <v>869</v>
      </c>
      <c r="J7887">
        <v>1</v>
      </c>
      <c r="K7887">
        <v>493.2</v>
      </c>
    </row>
    <row r="7888" spans="1:11" x14ac:dyDescent="0.25">
      <c r="A7888" t="s">
        <v>6002</v>
      </c>
      <c r="B7888" t="str">
        <f>C7888&amp;"-"&amp;COUNTIF(C$2:C7888,C7888)</f>
        <v>122642-90</v>
      </c>
      <c r="C7888">
        <v>122642</v>
      </c>
      <c r="D7888" s="57">
        <v>45469</v>
      </c>
      <c r="E7888" s="84" t="str">
        <f>F7888&amp;"-"&amp;COUNTIF($F$2:F7888,F7888)</f>
        <v>POLEODUTO-424</v>
      </c>
      <c r="F7888" s="84" t="str">
        <f t="shared" si="237"/>
        <v>POLEODUTO</v>
      </c>
      <c r="G7888" t="s">
        <v>8592</v>
      </c>
      <c r="H7888" s="62">
        <v>72797913000191</v>
      </c>
      <c r="I7888" t="s">
        <v>869</v>
      </c>
      <c r="J7888">
        <v>163</v>
      </c>
      <c r="K7888">
        <v>5537.11</v>
      </c>
    </row>
    <row r="7889" spans="1:11" x14ac:dyDescent="0.25">
      <c r="A7889" t="s">
        <v>6002</v>
      </c>
      <c r="B7889" t="str">
        <f>C7889&amp;"-"&amp;COUNTIF(C$2:C7889,C7889)</f>
        <v>122642-91</v>
      </c>
      <c r="C7889">
        <v>122642</v>
      </c>
      <c r="D7889" s="57">
        <v>45469</v>
      </c>
      <c r="E7889" s="84" t="str">
        <f>F7889&amp;"-"&amp;COUNTIF($F$2:F7889,F7889)</f>
        <v>POLEODUTO-425</v>
      </c>
      <c r="F7889" s="84" t="str">
        <f t="shared" si="237"/>
        <v>POLEODUTO</v>
      </c>
      <c r="G7889" t="s">
        <v>8592</v>
      </c>
      <c r="H7889" s="62">
        <v>72797913000191</v>
      </c>
      <c r="I7889" t="s">
        <v>869</v>
      </c>
      <c r="J7889">
        <v>83</v>
      </c>
      <c r="K7889">
        <v>2611.1799999999998</v>
      </c>
    </row>
    <row r="7890" spans="1:11" x14ac:dyDescent="0.25">
      <c r="A7890" t="s">
        <v>6002</v>
      </c>
      <c r="B7890" t="str">
        <f>C7890&amp;"-"&amp;COUNTIF(C$2:C7890,C7890)</f>
        <v>122642-92</v>
      </c>
      <c r="C7890">
        <v>122642</v>
      </c>
      <c r="D7890" s="57">
        <v>45469</v>
      </c>
      <c r="E7890" s="84" t="str">
        <f>F7890&amp;"-"&amp;COUNTIF($F$2:F7890,F7890)</f>
        <v>POLEODUTO-426</v>
      </c>
      <c r="F7890" s="84" t="str">
        <f t="shared" si="237"/>
        <v>POLEODUTO</v>
      </c>
      <c r="G7890" t="s">
        <v>8592</v>
      </c>
      <c r="H7890" s="62">
        <v>72797913000191</v>
      </c>
      <c r="I7890" t="s">
        <v>869</v>
      </c>
      <c r="J7890">
        <v>2</v>
      </c>
      <c r="K7890">
        <v>790.54</v>
      </c>
    </row>
    <row r="7891" spans="1:11" x14ac:dyDescent="0.25">
      <c r="A7891" t="s">
        <v>6002</v>
      </c>
      <c r="B7891" t="str">
        <f>C7891&amp;"-"&amp;COUNTIF(C$2:C7891,C7891)</f>
        <v>122642-93</v>
      </c>
      <c r="C7891">
        <v>122642</v>
      </c>
      <c r="D7891" s="57">
        <v>45469</v>
      </c>
      <c r="E7891" s="84" t="str">
        <f>F7891&amp;"-"&amp;COUNTIF($F$2:F7891,F7891)</f>
        <v>POLEODUTO-427</v>
      </c>
      <c r="F7891" s="84" t="str">
        <f t="shared" si="237"/>
        <v>POLEODUTO</v>
      </c>
      <c r="G7891" t="s">
        <v>8592</v>
      </c>
      <c r="H7891" s="62">
        <v>72797913000191</v>
      </c>
      <c r="I7891" t="s">
        <v>869</v>
      </c>
      <c r="J7891">
        <v>140</v>
      </c>
      <c r="K7891">
        <v>31423</v>
      </c>
    </row>
    <row r="7892" spans="1:11" x14ac:dyDescent="0.25">
      <c r="A7892" t="s">
        <v>6002</v>
      </c>
      <c r="B7892" t="str">
        <f>C7892&amp;"-"&amp;COUNTIF(C$2:C7892,C7892)</f>
        <v>122642-94</v>
      </c>
      <c r="C7892">
        <v>122642</v>
      </c>
      <c r="D7892" s="57">
        <v>45469</v>
      </c>
      <c r="E7892" s="84" t="str">
        <f>F7892&amp;"-"&amp;COUNTIF($F$2:F7892,F7892)</f>
        <v>POLEODUTO-428</v>
      </c>
      <c r="F7892" s="84" t="str">
        <f t="shared" si="237"/>
        <v>POLEODUTO</v>
      </c>
      <c r="G7892" t="s">
        <v>8592</v>
      </c>
      <c r="H7892" s="62">
        <v>72797913000191</v>
      </c>
      <c r="I7892" t="s">
        <v>869</v>
      </c>
      <c r="J7892">
        <v>1</v>
      </c>
      <c r="K7892">
        <v>305.45999999999998</v>
      </c>
    </row>
    <row r="7893" spans="1:11" x14ac:dyDescent="0.25">
      <c r="A7893" t="s">
        <v>6002</v>
      </c>
      <c r="B7893" t="str">
        <f>C7893&amp;"-"&amp;COUNTIF(C$2:C7893,C7893)</f>
        <v>122642-95</v>
      </c>
      <c r="C7893">
        <v>122642</v>
      </c>
      <c r="D7893" s="57">
        <v>45469</v>
      </c>
      <c r="E7893" s="84" t="str">
        <f>F7893&amp;"-"&amp;COUNTIF($F$2:F7893,F7893)</f>
        <v>POLEODUTO-429</v>
      </c>
      <c r="F7893" s="84" t="str">
        <f t="shared" si="237"/>
        <v>POLEODUTO</v>
      </c>
      <c r="G7893" t="s">
        <v>8592</v>
      </c>
      <c r="H7893" s="62">
        <v>72797913000191</v>
      </c>
      <c r="I7893" t="s">
        <v>869</v>
      </c>
      <c r="J7893">
        <v>75</v>
      </c>
      <c r="K7893">
        <v>6312.75</v>
      </c>
    </row>
    <row r="7894" spans="1:11" x14ac:dyDescent="0.25">
      <c r="A7894" t="s">
        <v>6002</v>
      </c>
      <c r="B7894" t="str">
        <f>C7894&amp;"-"&amp;COUNTIF(C$2:C7894,C7894)</f>
        <v>122642-96</v>
      </c>
      <c r="C7894">
        <v>122642</v>
      </c>
      <c r="D7894" s="57">
        <v>45469</v>
      </c>
      <c r="E7894" s="84" t="str">
        <f>F7894&amp;"-"&amp;COUNTIF($F$2:F7894,F7894)</f>
        <v>POLEODUTO-430</v>
      </c>
      <c r="F7894" s="84" t="str">
        <f t="shared" si="237"/>
        <v>POLEODUTO</v>
      </c>
      <c r="G7894" t="s">
        <v>8592</v>
      </c>
      <c r="H7894" s="62">
        <v>72797913000191</v>
      </c>
      <c r="I7894" t="s">
        <v>5984</v>
      </c>
      <c r="J7894">
        <v>1533</v>
      </c>
      <c r="K7894">
        <v>355610.01</v>
      </c>
    </row>
    <row r="7895" spans="1:11" x14ac:dyDescent="0.25">
      <c r="A7895" t="s">
        <v>6002</v>
      </c>
      <c r="B7895" t="str">
        <f>C7895&amp;"-"&amp;COUNTIF(C$2:C7895,C7895)</f>
        <v>122642-97</v>
      </c>
      <c r="C7895">
        <v>122642</v>
      </c>
      <c r="D7895" s="57">
        <v>45469</v>
      </c>
      <c r="E7895" s="84" t="str">
        <f>F7895&amp;"-"&amp;COUNTIF($F$2:F7895,F7895)</f>
        <v>POLEODUTO-431</v>
      </c>
      <c r="F7895" s="84" t="str">
        <f t="shared" si="237"/>
        <v>POLEODUTO</v>
      </c>
      <c r="G7895" t="s">
        <v>8592</v>
      </c>
      <c r="H7895" s="62">
        <v>72797913000191</v>
      </c>
      <c r="I7895" t="s">
        <v>869</v>
      </c>
      <c r="J7895">
        <v>26</v>
      </c>
      <c r="K7895">
        <v>1448.72</v>
      </c>
    </row>
    <row r="7896" spans="1:11" x14ac:dyDescent="0.25">
      <c r="A7896" t="s">
        <v>6002</v>
      </c>
      <c r="B7896" t="str">
        <f>C7896&amp;"-"&amp;COUNTIF(C$2:C7896,C7896)</f>
        <v>122642-98</v>
      </c>
      <c r="C7896">
        <v>122642</v>
      </c>
      <c r="D7896" s="57">
        <v>45469</v>
      </c>
      <c r="E7896" s="84" t="str">
        <f>F7896&amp;"-"&amp;COUNTIF($F$2:F7896,F7896)</f>
        <v>POLEODUTO-432</v>
      </c>
      <c r="F7896" s="84" t="str">
        <f t="shared" si="237"/>
        <v>POLEODUTO</v>
      </c>
      <c r="G7896" t="s">
        <v>8592</v>
      </c>
      <c r="H7896" s="62">
        <v>72797913000191</v>
      </c>
      <c r="I7896" t="s">
        <v>869</v>
      </c>
      <c r="J7896">
        <v>31</v>
      </c>
      <c r="K7896">
        <v>1291.46</v>
      </c>
    </row>
    <row r="7897" spans="1:11" x14ac:dyDescent="0.25">
      <c r="A7897" t="s">
        <v>6002</v>
      </c>
      <c r="B7897" t="str">
        <f>C7897&amp;"-"&amp;COUNTIF(C$2:C7897,C7897)</f>
        <v>122642-99</v>
      </c>
      <c r="C7897">
        <v>122642</v>
      </c>
      <c r="D7897" s="57">
        <v>45469</v>
      </c>
      <c r="E7897" s="84" t="str">
        <f>F7897&amp;"-"&amp;COUNTIF($F$2:F7897,F7897)</f>
        <v>POLEODUTO-433</v>
      </c>
      <c r="F7897" s="84" t="str">
        <f t="shared" si="237"/>
        <v>POLEODUTO</v>
      </c>
      <c r="G7897" t="s">
        <v>8592</v>
      </c>
      <c r="H7897" s="62">
        <v>72797913000191</v>
      </c>
      <c r="I7897" t="s">
        <v>869</v>
      </c>
      <c r="J7897">
        <v>64</v>
      </c>
      <c r="K7897">
        <v>1829.12</v>
      </c>
    </row>
    <row r="7898" spans="1:11" x14ac:dyDescent="0.25">
      <c r="A7898" t="s">
        <v>6002</v>
      </c>
      <c r="B7898" t="str">
        <f>C7898&amp;"-"&amp;COUNTIF(C$2:C7898,C7898)</f>
        <v>122642-100</v>
      </c>
      <c r="C7898">
        <v>122642</v>
      </c>
      <c r="D7898" s="57">
        <v>45469</v>
      </c>
      <c r="E7898" s="84" t="str">
        <f>F7898&amp;"-"&amp;COUNTIF($F$2:F7898,F7898)</f>
        <v>POLEODUTO-434</v>
      </c>
      <c r="F7898" s="84" t="str">
        <f t="shared" si="237"/>
        <v>POLEODUTO</v>
      </c>
      <c r="G7898" t="s">
        <v>8592</v>
      </c>
      <c r="H7898" s="62">
        <v>72797913000191</v>
      </c>
      <c r="I7898" t="s">
        <v>869</v>
      </c>
      <c r="J7898">
        <v>4</v>
      </c>
      <c r="K7898">
        <v>73.599999999999994</v>
      </c>
    </row>
    <row r="7899" spans="1:11" x14ac:dyDescent="0.25">
      <c r="A7899" t="s">
        <v>6004</v>
      </c>
      <c r="B7899" t="str">
        <f>C7899&amp;"-"&amp;COUNTIF(C$2:C7899,C7899)</f>
        <v>4476-1</v>
      </c>
      <c r="C7899">
        <v>4476</v>
      </c>
      <c r="D7899" s="57">
        <v>45470</v>
      </c>
      <c r="E7899" s="84" t="str">
        <f>F7899&amp;"-"&amp;COUNTIF($F$2:F7899,F7899)</f>
        <v>CIL-488</v>
      </c>
      <c r="F7899" s="84" t="str">
        <f t="shared" si="237"/>
        <v>CIL</v>
      </c>
      <c r="G7899" t="s">
        <v>8610</v>
      </c>
      <c r="H7899" s="62">
        <v>97533434000199</v>
      </c>
      <c r="I7899" t="s">
        <v>869</v>
      </c>
      <c r="J7899">
        <v>5</v>
      </c>
      <c r="K7899">
        <v>3880</v>
      </c>
    </row>
    <row r="7900" spans="1:11" x14ac:dyDescent="0.25">
      <c r="A7900" t="s">
        <v>5995</v>
      </c>
      <c r="B7900" t="str">
        <f>C7900&amp;"-"&amp;COUNTIF(C$2:C7900,C7900)</f>
        <v>265596-1</v>
      </c>
      <c r="C7900">
        <v>265596</v>
      </c>
      <c r="D7900" s="57">
        <v>45470</v>
      </c>
      <c r="E7900" s="84" t="str">
        <f>F7900&amp;"-"&amp;COUNTIF($F$2:F7900,F7900)</f>
        <v>FRONTEC-3</v>
      </c>
      <c r="F7900" s="84" t="str">
        <f t="shared" si="237"/>
        <v>FRONTEC</v>
      </c>
      <c r="G7900" t="s">
        <v>8647</v>
      </c>
      <c r="H7900" s="62">
        <v>72178353000197</v>
      </c>
      <c r="I7900" t="s">
        <v>869</v>
      </c>
      <c r="J7900">
        <v>6000</v>
      </c>
      <c r="K7900">
        <v>6878.52</v>
      </c>
    </row>
    <row r="7901" spans="1:11" x14ac:dyDescent="0.25">
      <c r="A7901" t="s">
        <v>5991</v>
      </c>
      <c r="B7901" t="str">
        <f>C7901&amp;"-"&amp;COUNTIF(C$2:C7901,C7901)</f>
        <v>22825-1</v>
      </c>
      <c r="C7901">
        <v>22825</v>
      </c>
      <c r="D7901" s="57">
        <v>45470</v>
      </c>
      <c r="E7901" s="84" t="str">
        <f>F7901&amp;"-"&amp;COUNTIF($F$2:F7901,F7901)</f>
        <v>PSA-1</v>
      </c>
      <c r="F7901" s="84" t="str">
        <f t="shared" si="237"/>
        <v>PSA</v>
      </c>
      <c r="G7901" t="s">
        <v>8654</v>
      </c>
      <c r="H7901" s="62">
        <v>19667950000100</v>
      </c>
      <c r="I7901" t="s">
        <v>5984</v>
      </c>
      <c r="J7901">
        <v>36</v>
      </c>
      <c r="K7901">
        <v>2124</v>
      </c>
    </row>
    <row r="7902" spans="1:11" x14ac:dyDescent="0.25">
      <c r="A7902" t="s">
        <v>5991</v>
      </c>
      <c r="B7902" t="str">
        <f>C7902&amp;"-"&amp;COUNTIF(C$2:C7902,C7902)</f>
        <v>22825-2</v>
      </c>
      <c r="C7902">
        <v>22825</v>
      </c>
      <c r="D7902" s="57">
        <v>45470</v>
      </c>
      <c r="E7902" s="84" t="str">
        <f>F7902&amp;"-"&amp;COUNTIF($F$2:F7902,F7902)</f>
        <v>PSA-2</v>
      </c>
      <c r="F7902" s="84" t="str">
        <f t="shared" si="237"/>
        <v>PSA</v>
      </c>
      <c r="G7902" t="s">
        <v>8654</v>
      </c>
      <c r="H7902" s="62">
        <v>19667950000100</v>
      </c>
      <c r="I7902" t="s">
        <v>5984</v>
      </c>
      <c r="J7902">
        <v>48</v>
      </c>
      <c r="K7902">
        <v>4737.6000000000004</v>
      </c>
    </row>
    <row r="7903" spans="1:11" x14ac:dyDescent="0.25">
      <c r="A7903" t="s">
        <v>6051</v>
      </c>
      <c r="B7903" t="str">
        <f>C7903&amp;"-"&amp;COUNTIF(C$2:C7903,C7903)</f>
        <v>1220-1</v>
      </c>
      <c r="C7903">
        <v>1220</v>
      </c>
      <c r="D7903" s="57">
        <v>45470</v>
      </c>
      <c r="E7903" s="84" t="str">
        <f>F7903&amp;"-"&amp;COUNTIF($F$2:F7903,F7903)</f>
        <v>TATIANE-1</v>
      </c>
      <c r="F7903" s="84" t="str">
        <f t="shared" si="237"/>
        <v>TATIANE</v>
      </c>
      <c r="G7903" t="s">
        <v>8655</v>
      </c>
      <c r="H7903" s="62">
        <v>52285143000190</v>
      </c>
      <c r="I7903" t="s">
        <v>4726</v>
      </c>
      <c r="J7903">
        <v>43</v>
      </c>
      <c r="K7903">
        <v>4945</v>
      </c>
    </row>
    <row r="7904" spans="1:11" x14ac:dyDescent="0.25">
      <c r="A7904" t="s">
        <v>6051</v>
      </c>
      <c r="B7904" t="str">
        <f>C7904&amp;"-"&amp;COUNTIF(C$2:C7904,C7904)</f>
        <v>1220-2</v>
      </c>
      <c r="C7904">
        <v>1220</v>
      </c>
      <c r="D7904" s="57">
        <v>45470</v>
      </c>
      <c r="E7904" s="84" t="str">
        <f>F7904&amp;"-"&amp;COUNTIF($F$2:F7904,F7904)</f>
        <v>TATIANE-2</v>
      </c>
      <c r="F7904" s="84" t="str">
        <f t="shared" si="237"/>
        <v>TATIANE</v>
      </c>
      <c r="G7904" t="s">
        <v>8655</v>
      </c>
      <c r="H7904" s="62">
        <v>52285143000190</v>
      </c>
      <c r="I7904" t="s">
        <v>4726</v>
      </c>
      <c r="J7904">
        <v>2</v>
      </c>
      <c r="K7904">
        <v>150</v>
      </c>
    </row>
    <row r="7905" spans="1:11" x14ac:dyDescent="0.25">
      <c r="A7905" t="s">
        <v>6062</v>
      </c>
      <c r="B7905" t="str">
        <f>C7905&amp;"-"&amp;COUNTIF(C$2:C7905,C7905)</f>
        <v>1221-1</v>
      </c>
      <c r="C7905">
        <v>1221</v>
      </c>
      <c r="D7905" s="57">
        <v>45470</v>
      </c>
      <c r="E7905" s="84" t="str">
        <f>F7905&amp;"-"&amp;COUNTIF($F$2:F7905,F7905)</f>
        <v>TATIANE-3</v>
      </c>
      <c r="F7905" s="84" t="str">
        <f t="shared" si="237"/>
        <v>TATIANE</v>
      </c>
      <c r="G7905" t="s">
        <v>8655</v>
      </c>
      <c r="H7905" s="62">
        <v>52285143000190</v>
      </c>
      <c r="I7905" t="s">
        <v>4726</v>
      </c>
      <c r="J7905">
        <v>20</v>
      </c>
      <c r="K7905">
        <v>16320</v>
      </c>
    </row>
    <row r="7906" spans="1:11" x14ac:dyDescent="0.25">
      <c r="A7906" t="s">
        <v>6062</v>
      </c>
      <c r="B7906" t="str">
        <f>C7906&amp;"-"&amp;COUNTIF(C$2:C7906,C7906)</f>
        <v>1222-1</v>
      </c>
      <c r="C7906">
        <v>1222</v>
      </c>
      <c r="D7906" s="57">
        <v>45470</v>
      </c>
      <c r="E7906" s="84" t="str">
        <f>F7906&amp;"-"&amp;COUNTIF($F$2:F7906,F7906)</f>
        <v>TATIANE-4</v>
      </c>
      <c r="F7906" s="84" t="str">
        <f t="shared" si="237"/>
        <v>TATIANE</v>
      </c>
      <c r="G7906" t="s">
        <v>8655</v>
      </c>
      <c r="H7906" s="62">
        <v>52285143000190</v>
      </c>
      <c r="I7906" t="s">
        <v>4726</v>
      </c>
      <c r="J7906">
        <v>5</v>
      </c>
      <c r="K7906">
        <v>4080</v>
      </c>
    </row>
    <row r="7907" spans="1:11" x14ac:dyDescent="0.25">
      <c r="A7907" t="s">
        <v>6062</v>
      </c>
      <c r="B7907" t="str">
        <f>C7907&amp;"-"&amp;COUNTIF(C$2:C7907,C7907)</f>
        <v>1223-1</v>
      </c>
      <c r="C7907">
        <v>1223</v>
      </c>
      <c r="D7907" s="57">
        <v>45470</v>
      </c>
      <c r="E7907" s="84" t="str">
        <f>F7907&amp;"-"&amp;COUNTIF($F$2:F7907,F7907)</f>
        <v>TATIANE-5</v>
      </c>
      <c r="F7907" s="84" t="str">
        <f t="shared" si="237"/>
        <v>TATIANE</v>
      </c>
      <c r="G7907" t="s">
        <v>8655</v>
      </c>
      <c r="H7907" s="62">
        <v>52285143000190</v>
      </c>
      <c r="I7907" t="s">
        <v>4726</v>
      </c>
      <c r="J7907">
        <v>15</v>
      </c>
      <c r="K7907">
        <v>12240</v>
      </c>
    </row>
    <row r="7908" spans="1:11" x14ac:dyDescent="0.25">
      <c r="A7908" t="s">
        <v>5991</v>
      </c>
      <c r="B7908" t="str">
        <f>C7908&amp;"-"&amp;COUNTIF(C$2:C7908,C7908)</f>
        <v>721004-1</v>
      </c>
      <c r="C7908">
        <v>721004</v>
      </c>
      <c r="D7908" s="57">
        <v>45471</v>
      </c>
      <c r="E7908" s="84" t="str">
        <f>F7908&amp;"-"&amp;COUNTIF($F$2:F7908,F7908)</f>
        <v>ACOTUBO-132</v>
      </c>
      <c r="F7908" s="84" t="str">
        <f t="shared" si="237"/>
        <v>ACOTUBO</v>
      </c>
      <c r="G7908" t="s">
        <v>8587</v>
      </c>
      <c r="H7908" s="62">
        <v>43919968000129</v>
      </c>
      <c r="I7908" t="s">
        <v>5984</v>
      </c>
      <c r="J7908">
        <v>137</v>
      </c>
      <c r="K7908">
        <v>19089.580000000002</v>
      </c>
    </row>
    <row r="7909" spans="1:11" x14ac:dyDescent="0.25">
      <c r="A7909" t="s">
        <v>5991</v>
      </c>
      <c r="B7909" t="str">
        <f>C7909&amp;"-"&amp;COUNTIF(C$2:C7909,C7909)</f>
        <v>721004-2</v>
      </c>
      <c r="C7909">
        <v>721004</v>
      </c>
      <c r="D7909" s="57">
        <v>45471</v>
      </c>
      <c r="E7909" s="84" t="str">
        <f>F7909&amp;"-"&amp;COUNTIF($F$2:F7909,F7909)</f>
        <v>ACOTUBO-133</v>
      </c>
      <c r="F7909" s="84" t="str">
        <f t="shared" si="237"/>
        <v>ACOTUBO</v>
      </c>
      <c r="G7909" t="s">
        <v>8587</v>
      </c>
      <c r="H7909" s="62">
        <v>43919968000129</v>
      </c>
      <c r="I7909" t="s">
        <v>5984</v>
      </c>
      <c r="J7909">
        <v>12.4</v>
      </c>
      <c r="K7909">
        <v>2484.2199999999998</v>
      </c>
    </row>
    <row r="7910" spans="1:11" x14ac:dyDescent="0.25">
      <c r="A7910" t="s">
        <v>6054</v>
      </c>
      <c r="B7910" t="str">
        <f>C7910&amp;"-"&amp;COUNTIF(C$2:C7910,C7910)</f>
        <v>2453-1</v>
      </c>
      <c r="C7910">
        <v>2453</v>
      </c>
      <c r="D7910" s="57">
        <v>45471</v>
      </c>
      <c r="E7910" s="84" t="str">
        <f>F7910&amp;"-"&amp;COUNTIF($F$2:F7910,F7910)</f>
        <v>CRAS-20</v>
      </c>
      <c r="F7910" s="84" t="str">
        <f t="shared" si="237"/>
        <v>CRAS</v>
      </c>
      <c r="G7910" t="s">
        <v>8621</v>
      </c>
      <c r="H7910" s="62">
        <v>14777639000192</v>
      </c>
      <c r="I7910" t="s">
        <v>869</v>
      </c>
      <c r="J7910">
        <v>20</v>
      </c>
      <c r="K7910">
        <v>9438.7999999999993</v>
      </c>
    </row>
    <row r="7911" spans="1:11" x14ac:dyDescent="0.25">
      <c r="A7911" t="s">
        <v>6054</v>
      </c>
      <c r="B7911" t="str">
        <f>C7911&amp;"-"&amp;COUNTIF(C$2:C7911,C7911)</f>
        <v>2453-2</v>
      </c>
      <c r="C7911">
        <v>2453</v>
      </c>
      <c r="D7911" s="57">
        <v>45471</v>
      </c>
      <c r="E7911" s="84" t="str">
        <f>F7911&amp;"-"&amp;COUNTIF($F$2:F7911,F7911)</f>
        <v>CRAS-21</v>
      </c>
      <c r="F7911" s="84" t="str">
        <f t="shared" si="237"/>
        <v>CRAS</v>
      </c>
      <c r="G7911" t="s">
        <v>8621</v>
      </c>
      <c r="H7911" s="62">
        <v>14777639000192</v>
      </c>
      <c r="I7911" t="s">
        <v>869</v>
      </c>
      <c r="J7911">
        <v>45</v>
      </c>
      <c r="K7911">
        <v>21237.3</v>
      </c>
    </row>
    <row r="7912" spans="1:11" x14ac:dyDescent="0.25">
      <c r="A7912" t="s">
        <v>6054</v>
      </c>
      <c r="B7912" t="str">
        <f>C7912&amp;"-"&amp;COUNTIF(C$2:C7912,C7912)</f>
        <v>2453-3</v>
      </c>
      <c r="C7912">
        <v>2453</v>
      </c>
      <c r="D7912" s="57">
        <v>45471</v>
      </c>
      <c r="E7912" s="84" t="str">
        <f>F7912&amp;"-"&amp;COUNTIF($F$2:F7912,F7912)</f>
        <v>CRAS-22</v>
      </c>
      <c r="F7912" s="84" t="str">
        <f t="shared" si="237"/>
        <v>CRAS</v>
      </c>
      <c r="G7912" t="s">
        <v>8621</v>
      </c>
      <c r="H7912" s="62">
        <v>14777639000192</v>
      </c>
      <c r="I7912" t="s">
        <v>869</v>
      </c>
      <c r="J7912">
        <v>4</v>
      </c>
      <c r="K7912">
        <v>2352.8000000000002</v>
      </c>
    </row>
    <row r="7913" spans="1:11" x14ac:dyDescent="0.25">
      <c r="A7913" t="s">
        <v>6049</v>
      </c>
      <c r="B7913" t="str">
        <f>C7913&amp;"-"&amp;COUNTIF(C$2:C7913,C7913)</f>
        <v>204912-1</v>
      </c>
      <c r="C7913">
        <v>204912</v>
      </c>
      <c r="D7913" s="57">
        <v>45471</v>
      </c>
      <c r="E7913" s="84" t="str">
        <f>F7913&amp;"-"&amp;COUNTIF($F$2:F7913,F7913)</f>
        <v>HILTI-6</v>
      </c>
      <c r="F7913" s="84" t="str">
        <f t="shared" si="237"/>
        <v>HILTI</v>
      </c>
      <c r="G7913" t="s">
        <v>8628</v>
      </c>
      <c r="H7913" s="62">
        <v>65000655001691</v>
      </c>
      <c r="I7913" t="s">
        <v>6070</v>
      </c>
      <c r="J7913">
        <v>22</v>
      </c>
      <c r="K7913">
        <v>163212.5</v>
      </c>
    </row>
    <row r="7914" spans="1:11" x14ac:dyDescent="0.25">
      <c r="A7914" t="s">
        <v>6026</v>
      </c>
      <c r="B7914" t="str">
        <f>C7914&amp;"-"&amp;COUNTIF(C$2:C7914,C7914)</f>
        <v>204912-2</v>
      </c>
      <c r="C7914">
        <v>204912</v>
      </c>
      <c r="D7914" s="57">
        <v>45471</v>
      </c>
      <c r="E7914" s="84" t="str">
        <f>F7914&amp;"-"&amp;COUNTIF($F$2:F7914,F7914)</f>
        <v>HILTI-7</v>
      </c>
      <c r="F7914" s="84" t="str">
        <f t="shared" si="237"/>
        <v>HILTI</v>
      </c>
      <c r="G7914" t="s">
        <v>8628</v>
      </c>
      <c r="H7914" s="62">
        <v>65000655001691</v>
      </c>
      <c r="I7914" t="s">
        <v>6070</v>
      </c>
      <c r="J7914">
        <v>22</v>
      </c>
      <c r="K7914">
        <v>92079.17</v>
      </c>
    </row>
    <row r="7915" spans="1:11" x14ac:dyDescent="0.25">
      <c r="A7915" t="s">
        <v>5968</v>
      </c>
      <c r="B7915" t="str">
        <f>C7915&amp;"-"&amp;COUNTIF(C$2:C7915,C7915)</f>
        <v>80991-1</v>
      </c>
      <c r="C7915">
        <v>80991</v>
      </c>
      <c r="D7915" s="57">
        <v>45471</v>
      </c>
      <c r="E7915" s="84" t="str">
        <f>F7915&amp;"-"&amp;COUNTIF($F$2:F7915,F7915)</f>
        <v>JOTUN-250</v>
      </c>
      <c r="F7915" s="84" t="str">
        <f t="shared" si="237"/>
        <v>JOTUN</v>
      </c>
      <c r="G7915" t="s">
        <v>8585</v>
      </c>
      <c r="H7915" s="62">
        <v>2907585000404</v>
      </c>
      <c r="I7915" t="s">
        <v>869</v>
      </c>
      <c r="J7915">
        <v>50</v>
      </c>
      <c r="K7915">
        <v>8539</v>
      </c>
    </row>
    <row r="7916" spans="1:11" x14ac:dyDescent="0.25">
      <c r="A7916" t="s">
        <v>5969</v>
      </c>
      <c r="B7916" t="str">
        <f>C7916&amp;"-"&amp;COUNTIF(C$2:C7916,C7916)</f>
        <v>80991-2</v>
      </c>
      <c r="C7916">
        <v>80991</v>
      </c>
      <c r="D7916" s="57">
        <v>45471</v>
      </c>
      <c r="E7916" s="84" t="str">
        <f>F7916&amp;"-"&amp;COUNTIF($F$2:F7916,F7916)</f>
        <v>JOTUN-251</v>
      </c>
      <c r="F7916" s="84" t="str">
        <f t="shared" si="237"/>
        <v>JOTUN</v>
      </c>
      <c r="G7916" t="s">
        <v>8585</v>
      </c>
      <c r="H7916" s="62">
        <v>2907585000404</v>
      </c>
      <c r="I7916" t="s">
        <v>869</v>
      </c>
      <c r="J7916">
        <v>20</v>
      </c>
      <c r="K7916">
        <v>2050</v>
      </c>
    </row>
    <row r="7917" spans="1:11" x14ac:dyDescent="0.25">
      <c r="A7917" t="s">
        <v>5969</v>
      </c>
      <c r="B7917" t="str">
        <f>C7917&amp;"-"&amp;COUNTIF(C$2:C7917,C7917)</f>
        <v>80991-3</v>
      </c>
      <c r="C7917">
        <v>80991</v>
      </c>
      <c r="D7917" s="57">
        <v>45471</v>
      </c>
      <c r="E7917" s="84" t="str">
        <f>F7917&amp;"-"&amp;COUNTIF($F$2:F7917,F7917)</f>
        <v>JOTUN-252</v>
      </c>
      <c r="F7917" s="84" t="str">
        <f t="shared" si="237"/>
        <v>JOTUN</v>
      </c>
      <c r="G7917" t="s">
        <v>8585</v>
      </c>
      <c r="H7917" s="62">
        <v>2907585000404</v>
      </c>
      <c r="I7917" t="s">
        <v>869</v>
      </c>
      <c r="J7917">
        <v>100</v>
      </c>
      <c r="K7917">
        <v>10250</v>
      </c>
    </row>
    <row r="7918" spans="1:11" x14ac:dyDescent="0.25">
      <c r="A7918" t="s">
        <v>5968</v>
      </c>
      <c r="B7918" t="str">
        <f>C7918&amp;"-"&amp;COUNTIF(C$2:C7918,C7918)</f>
        <v>80991-4</v>
      </c>
      <c r="C7918">
        <v>80991</v>
      </c>
      <c r="D7918" s="57">
        <v>45471</v>
      </c>
      <c r="E7918" s="84" t="str">
        <f>F7918&amp;"-"&amp;COUNTIF($F$2:F7918,F7918)</f>
        <v>JOTUN-253</v>
      </c>
      <c r="F7918" s="84" t="str">
        <f t="shared" si="237"/>
        <v>JOTUN</v>
      </c>
      <c r="G7918" t="s">
        <v>8585</v>
      </c>
      <c r="H7918" s="62">
        <v>2907585000404</v>
      </c>
      <c r="I7918" t="s">
        <v>869</v>
      </c>
      <c r="J7918">
        <v>40</v>
      </c>
      <c r="K7918">
        <v>13557.6</v>
      </c>
    </row>
    <row r="7919" spans="1:11" x14ac:dyDescent="0.25">
      <c r="A7919" t="s">
        <v>5968</v>
      </c>
      <c r="B7919" t="str">
        <f>C7919&amp;"-"&amp;COUNTIF(C$2:C7919,C7919)</f>
        <v>80991-5</v>
      </c>
      <c r="C7919">
        <v>80991</v>
      </c>
      <c r="D7919" s="57">
        <v>45471</v>
      </c>
      <c r="E7919" s="84" t="str">
        <f>F7919&amp;"-"&amp;COUNTIF($F$2:F7919,F7919)</f>
        <v>JOTUN-254</v>
      </c>
      <c r="F7919" s="84" t="str">
        <f t="shared" si="237"/>
        <v>JOTUN</v>
      </c>
      <c r="G7919" t="s">
        <v>8585</v>
      </c>
      <c r="H7919" s="62">
        <v>2907585000404</v>
      </c>
      <c r="I7919" t="s">
        <v>869</v>
      </c>
      <c r="J7919">
        <v>50</v>
      </c>
      <c r="K7919">
        <v>32023</v>
      </c>
    </row>
    <row r="7920" spans="1:11" x14ac:dyDescent="0.25">
      <c r="A7920" t="s">
        <v>5971</v>
      </c>
      <c r="B7920" t="str">
        <f>C7920&amp;"-"&amp;COUNTIF(C$2:C7920,C7920)</f>
        <v>80991-6</v>
      </c>
      <c r="C7920">
        <v>80991</v>
      </c>
      <c r="D7920" s="57">
        <v>45471</v>
      </c>
      <c r="E7920" s="84" t="str">
        <f>F7920&amp;"-"&amp;COUNTIF($F$2:F7920,F7920)</f>
        <v>JOTUN-255</v>
      </c>
      <c r="F7920" s="84" t="str">
        <f t="shared" si="237"/>
        <v>JOTUN</v>
      </c>
      <c r="G7920" t="s">
        <v>8585</v>
      </c>
      <c r="H7920" s="62">
        <v>2907585000404</v>
      </c>
      <c r="I7920" t="s">
        <v>869</v>
      </c>
      <c r="J7920">
        <v>10</v>
      </c>
      <c r="K7920">
        <v>113.6</v>
      </c>
    </row>
    <row r="7921" spans="1:11" x14ac:dyDescent="0.25">
      <c r="A7921" t="s">
        <v>5968</v>
      </c>
      <c r="B7921" t="str">
        <f>C7921&amp;"-"&amp;COUNTIF(C$2:C7921,C7921)</f>
        <v>80991-7</v>
      </c>
      <c r="C7921">
        <v>80991</v>
      </c>
      <c r="D7921" s="57">
        <v>45471</v>
      </c>
      <c r="E7921" s="84" t="str">
        <f>F7921&amp;"-"&amp;COUNTIF($F$2:F7921,F7921)</f>
        <v>JOTUN-256</v>
      </c>
      <c r="F7921" s="84" t="str">
        <f t="shared" si="237"/>
        <v>JOTUN</v>
      </c>
      <c r="G7921" t="s">
        <v>8585</v>
      </c>
      <c r="H7921" s="62">
        <v>2907585000404</v>
      </c>
      <c r="I7921" t="s">
        <v>869</v>
      </c>
      <c r="J7921">
        <v>40</v>
      </c>
      <c r="K7921">
        <v>35533.599999999999</v>
      </c>
    </row>
    <row r="7922" spans="1:11" x14ac:dyDescent="0.25">
      <c r="A7922" t="s">
        <v>5968</v>
      </c>
      <c r="B7922" t="str">
        <f>C7922&amp;"-"&amp;COUNTIF(C$2:C7922,C7922)</f>
        <v>80991-8</v>
      </c>
      <c r="C7922">
        <v>80991</v>
      </c>
      <c r="D7922" s="57">
        <v>45471</v>
      </c>
      <c r="E7922" s="84" t="str">
        <f>F7922&amp;"-"&amp;COUNTIF($F$2:F7922,F7922)</f>
        <v>JOTUN-257</v>
      </c>
      <c r="F7922" s="84" t="str">
        <f t="shared" si="237"/>
        <v>JOTUN</v>
      </c>
      <c r="G7922" t="s">
        <v>8585</v>
      </c>
      <c r="H7922" s="62">
        <v>2907585000404</v>
      </c>
      <c r="I7922" t="s">
        <v>869</v>
      </c>
      <c r="J7922">
        <v>200</v>
      </c>
      <c r="K7922">
        <v>94944</v>
      </c>
    </row>
    <row r="7923" spans="1:11" x14ac:dyDescent="0.25">
      <c r="A7923" t="s">
        <v>5972</v>
      </c>
      <c r="B7923" t="str">
        <f>C7923&amp;"-"&amp;COUNTIF(C$2:C7923,C7923)</f>
        <v>80991-9</v>
      </c>
      <c r="C7923">
        <v>80991</v>
      </c>
      <c r="D7923" s="57">
        <v>45471</v>
      </c>
      <c r="E7923" s="84" t="str">
        <f>F7923&amp;"-"&amp;COUNTIF($F$2:F7923,F7923)</f>
        <v>JOTUN-258</v>
      </c>
      <c r="F7923" s="84" t="str">
        <f t="shared" si="237"/>
        <v>JOTUN</v>
      </c>
      <c r="G7923" t="s">
        <v>8585</v>
      </c>
      <c r="H7923" s="62">
        <v>2907585000404</v>
      </c>
      <c r="I7923" t="s">
        <v>869</v>
      </c>
      <c r="J7923">
        <v>38</v>
      </c>
      <c r="K7923">
        <v>614.84</v>
      </c>
    </row>
    <row r="7924" spans="1:11" x14ac:dyDescent="0.25">
      <c r="A7924" t="s">
        <v>5969</v>
      </c>
      <c r="B7924" t="str">
        <f>C7924&amp;"-"&amp;COUNTIF(C$2:C7924,C7924)</f>
        <v>80991-10</v>
      </c>
      <c r="C7924">
        <v>80991</v>
      </c>
      <c r="D7924" s="57">
        <v>45471</v>
      </c>
      <c r="E7924" s="84" t="str">
        <f>F7924&amp;"-"&amp;COUNTIF($F$2:F7924,F7924)</f>
        <v>JOTUN-259</v>
      </c>
      <c r="F7924" s="84" t="str">
        <f t="shared" si="237"/>
        <v>JOTUN</v>
      </c>
      <c r="G7924" t="s">
        <v>8585</v>
      </c>
      <c r="H7924" s="62">
        <v>2907585000404</v>
      </c>
      <c r="I7924" t="s">
        <v>869</v>
      </c>
      <c r="J7924">
        <v>6</v>
      </c>
      <c r="K7924">
        <v>615</v>
      </c>
    </row>
    <row r="7925" spans="1:11" x14ac:dyDescent="0.25">
      <c r="A7925" t="s">
        <v>5968</v>
      </c>
      <c r="B7925" t="str">
        <f>C7925&amp;"-"&amp;COUNTIF(C$2:C7925,C7925)</f>
        <v>80991-11</v>
      </c>
      <c r="C7925">
        <v>80991</v>
      </c>
      <c r="D7925" s="57">
        <v>45471</v>
      </c>
      <c r="E7925" s="84" t="str">
        <f>F7925&amp;"-"&amp;COUNTIF($F$2:F7925,F7925)</f>
        <v>JOTUN-260</v>
      </c>
      <c r="F7925" s="84" t="str">
        <f t="shared" si="237"/>
        <v>JOTUN</v>
      </c>
      <c r="G7925" t="s">
        <v>8585</v>
      </c>
      <c r="H7925" s="62">
        <v>2907585000404</v>
      </c>
      <c r="I7925" t="s">
        <v>869</v>
      </c>
      <c r="J7925">
        <v>200</v>
      </c>
      <c r="K7925">
        <v>19216</v>
      </c>
    </row>
    <row r="7926" spans="1:11" x14ac:dyDescent="0.25">
      <c r="A7926" t="s">
        <v>6026</v>
      </c>
      <c r="B7926" t="str">
        <f>C7926&amp;"-"&amp;COUNTIF(C$2:C7926,C7926)</f>
        <v>47474-1</v>
      </c>
      <c r="C7926">
        <v>47474</v>
      </c>
      <c r="D7926" s="57">
        <v>45471</v>
      </c>
      <c r="E7926" s="84" t="str">
        <f>F7926&amp;"-"&amp;COUNTIF($F$2:F7926,F7926)</f>
        <v>R-191</v>
      </c>
      <c r="F7926" s="84" t="str">
        <f t="shared" si="237"/>
        <v>R</v>
      </c>
      <c r="G7926" t="s">
        <v>8604</v>
      </c>
      <c r="H7926" s="62">
        <v>62821723000109</v>
      </c>
      <c r="I7926" t="s">
        <v>869</v>
      </c>
      <c r="J7926">
        <v>215</v>
      </c>
      <c r="K7926">
        <v>18199.75</v>
      </c>
    </row>
    <row r="7927" spans="1:11" x14ac:dyDescent="0.25">
      <c r="A7927" t="s">
        <v>6030</v>
      </c>
      <c r="B7927" t="str">
        <f>C7927&amp;"-"&amp;COUNTIF(C$2:C7927,C7927)</f>
        <v>47474-2</v>
      </c>
      <c r="C7927">
        <v>47474</v>
      </c>
      <c r="D7927" s="57">
        <v>45471</v>
      </c>
      <c r="E7927" s="84" t="str">
        <f>F7927&amp;"-"&amp;COUNTIF($F$2:F7927,F7927)</f>
        <v>R-192</v>
      </c>
      <c r="F7927" s="84" t="str">
        <f t="shared" si="237"/>
        <v>R</v>
      </c>
      <c r="G7927" t="s">
        <v>8604</v>
      </c>
      <c r="H7927" s="62">
        <v>62821723000109</v>
      </c>
      <c r="I7927" t="s">
        <v>869</v>
      </c>
      <c r="J7927">
        <v>1100</v>
      </c>
      <c r="K7927">
        <v>15910.4</v>
      </c>
    </row>
    <row r="7928" spans="1:11" x14ac:dyDescent="0.25">
      <c r="A7928" t="s">
        <v>6030</v>
      </c>
      <c r="B7928" t="str">
        <f>C7928&amp;"-"&amp;COUNTIF(C$2:C7928,C7928)</f>
        <v>47474-3</v>
      </c>
      <c r="C7928">
        <v>47474</v>
      </c>
      <c r="D7928" s="57">
        <v>45471</v>
      </c>
      <c r="E7928" s="84" t="str">
        <f>F7928&amp;"-"&amp;COUNTIF($F$2:F7928,F7928)</f>
        <v>R-193</v>
      </c>
      <c r="F7928" s="84" t="str">
        <f t="shared" si="237"/>
        <v>R</v>
      </c>
      <c r="G7928" t="s">
        <v>8604</v>
      </c>
      <c r="H7928" s="62">
        <v>62821723000109</v>
      </c>
      <c r="I7928" t="s">
        <v>869</v>
      </c>
      <c r="J7928">
        <v>80</v>
      </c>
      <c r="K7928">
        <v>2845.6</v>
      </c>
    </row>
    <row r="7929" spans="1:11" x14ac:dyDescent="0.25">
      <c r="A7929" t="s">
        <v>6108</v>
      </c>
      <c r="B7929" t="str">
        <f>C7929&amp;"-"&amp;COUNTIF(C$2:C7929,C7929)</f>
        <v>7889-1</v>
      </c>
      <c r="C7929">
        <v>7889</v>
      </c>
      <c r="D7929" s="57">
        <v>45471</v>
      </c>
      <c r="E7929" s="84" t="str">
        <f>F7929&amp;"-"&amp;COUNTIF($F$2:F7929,F7929)</f>
        <v>RTA-1</v>
      </c>
      <c r="F7929" s="84" t="str">
        <f t="shared" si="237"/>
        <v>RTA</v>
      </c>
      <c r="G7929" t="s">
        <v>8656</v>
      </c>
      <c r="H7929" s="62">
        <v>429640000111</v>
      </c>
      <c r="I7929" t="s">
        <v>869</v>
      </c>
      <c r="J7929">
        <v>1</v>
      </c>
      <c r="K7929">
        <v>48500</v>
      </c>
    </row>
    <row r="7930" spans="1:11" x14ac:dyDescent="0.25">
      <c r="A7930" t="s">
        <v>5961</v>
      </c>
      <c r="B7930" t="str">
        <f>C7930&amp;"-"&amp;COUNTIF(C$2:C7930,C7930)</f>
        <v>71753-1</v>
      </c>
      <c r="C7930">
        <v>71753</v>
      </c>
      <c r="D7930" s="57">
        <v>45471</v>
      </c>
      <c r="E7930" s="84" t="str">
        <f>F7930&amp;"-"&amp;COUNTIF($F$2:F7930,F7930)</f>
        <v>VOESTALPINE-56</v>
      </c>
      <c r="F7930" s="84" t="str">
        <f t="shared" si="237"/>
        <v>VOESTALPINE</v>
      </c>
      <c r="G7930" t="s">
        <v>8583</v>
      </c>
      <c r="H7930" s="62">
        <v>61479002000523</v>
      </c>
      <c r="I7930" t="s">
        <v>30</v>
      </c>
      <c r="J7930">
        <v>1890</v>
      </c>
      <c r="K7930">
        <v>54054</v>
      </c>
    </row>
    <row r="7931" spans="1:11" x14ac:dyDescent="0.25">
      <c r="A7931" t="s">
        <v>5960</v>
      </c>
      <c r="B7931" t="str">
        <f>C7931&amp;"-"&amp;COUNTIF(C$2:C7931,C7931)</f>
        <v>71753-2</v>
      </c>
      <c r="C7931">
        <v>71753</v>
      </c>
      <c r="D7931" s="57">
        <v>45471</v>
      </c>
      <c r="E7931" s="84" t="str">
        <f>F7931&amp;"-"&amp;COUNTIF($F$2:F7931,F7931)</f>
        <v>VOESTALPINE-57</v>
      </c>
      <c r="F7931" s="84" t="str">
        <f t="shared" si="237"/>
        <v>VOESTALPINE</v>
      </c>
      <c r="G7931" t="s">
        <v>8583</v>
      </c>
      <c r="H7931" s="62">
        <v>61479002000523</v>
      </c>
      <c r="I7931" t="s">
        <v>30</v>
      </c>
      <c r="J7931">
        <v>20</v>
      </c>
      <c r="K7931">
        <v>1993.8</v>
      </c>
    </row>
    <row r="7932" spans="1:11" x14ac:dyDescent="0.25">
      <c r="A7932" t="s">
        <v>5961</v>
      </c>
      <c r="B7932" t="str">
        <f>C7932&amp;"-"&amp;COUNTIF(C$2:C7932,C7932)</f>
        <v>71755-7</v>
      </c>
      <c r="C7932">
        <v>71755</v>
      </c>
      <c r="D7932" s="57">
        <v>45471</v>
      </c>
      <c r="E7932" s="84" t="str">
        <f>F7932&amp;"-"&amp;COUNTIF($F$2:F7932,F7932)</f>
        <v>VOESTALPINE-58</v>
      </c>
      <c r="F7932" s="84" t="str">
        <f t="shared" si="237"/>
        <v>VOESTALPINE</v>
      </c>
      <c r="G7932" t="s">
        <v>8583</v>
      </c>
      <c r="H7932" s="62">
        <v>61479002000523</v>
      </c>
      <c r="I7932" t="s">
        <v>30</v>
      </c>
      <c r="J7932">
        <v>3075</v>
      </c>
      <c r="K7932">
        <v>87945</v>
      </c>
    </row>
    <row r="7933" spans="1:11" x14ac:dyDescent="0.25">
      <c r="A7933" t="s">
        <v>6002</v>
      </c>
      <c r="B7933" t="str">
        <f>C7933&amp;"-"&amp;COUNTIF(C$2:C7933,C7933)</f>
        <v>682-1</v>
      </c>
      <c r="C7933">
        <v>682</v>
      </c>
      <c r="D7933" s="57">
        <v>45472</v>
      </c>
      <c r="E7933" s="84" t="str">
        <f>F7933&amp;"-"&amp;COUNTIF($F$2:F7933,F7933)</f>
        <v>ENIGMA-23</v>
      </c>
      <c r="F7933" s="84" t="str">
        <f t="shared" si="237"/>
        <v>ENIGMA</v>
      </c>
      <c r="G7933" t="s">
        <v>8595</v>
      </c>
      <c r="H7933" s="62">
        <v>10371253000125</v>
      </c>
      <c r="I7933" t="s">
        <v>30</v>
      </c>
      <c r="J7933">
        <v>2520</v>
      </c>
      <c r="K7933">
        <v>72828</v>
      </c>
    </row>
    <row r="7934" spans="1:11" x14ac:dyDescent="0.25">
      <c r="A7934" t="s">
        <v>6109</v>
      </c>
      <c r="B7934" t="str">
        <f>C7934&amp;"-"&amp;COUNTIF(C$2:C7934,C7934)</f>
        <v>3934-1</v>
      </c>
      <c r="C7934">
        <v>3934</v>
      </c>
      <c r="D7934" s="57">
        <v>45474</v>
      </c>
      <c r="E7934" s="84" t="str">
        <f>F7934&amp;"-"&amp;COUNTIF($F$2:F7934,F7934)</f>
        <v>INDUSTRIA-1</v>
      </c>
      <c r="F7934" s="84" t="str">
        <f t="shared" si="237"/>
        <v>INDUSTRIA</v>
      </c>
      <c r="G7934" t="s">
        <v>8657</v>
      </c>
      <c r="H7934" s="62">
        <v>54858055000166</v>
      </c>
      <c r="I7934" t="s">
        <v>869</v>
      </c>
      <c r="J7934">
        <v>2</v>
      </c>
      <c r="K7934">
        <v>2781.66</v>
      </c>
    </row>
    <row r="7935" spans="1:11" x14ac:dyDescent="0.25">
      <c r="A7935" t="s">
        <v>6078</v>
      </c>
      <c r="B7935" t="str">
        <f>C7935&amp;"-"&amp;COUNTIF(C$2:C7935,C7935)</f>
        <v>3934-2</v>
      </c>
      <c r="C7935">
        <v>3934</v>
      </c>
      <c r="D7935" s="57">
        <v>45474</v>
      </c>
      <c r="E7935" s="84" t="str">
        <f>F7935&amp;"-"&amp;COUNTIF($F$2:F7935,F7935)</f>
        <v>INDUSTRIA-2</v>
      </c>
      <c r="F7935" s="84" t="str">
        <f t="shared" si="237"/>
        <v>INDUSTRIA</v>
      </c>
      <c r="G7935" t="s">
        <v>8657</v>
      </c>
      <c r="H7935" s="62">
        <v>54858055000166</v>
      </c>
      <c r="I7935" t="s">
        <v>869</v>
      </c>
      <c r="J7935">
        <v>2</v>
      </c>
      <c r="K7935">
        <v>3503.16</v>
      </c>
    </row>
    <row r="7936" spans="1:11" x14ac:dyDescent="0.25">
      <c r="A7936" t="s">
        <v>6078</v>
      </c>
      <c r="B7936" t="str">
        <f>C7936&amp;"-"&amp;COUNTIF(C$2:C7936,C7936)</f>
        <v>3934-3</v>
      </c>
      <c r="C7936">
        <v>3934</v>
      </c>
      <c r="D7936" s="57">
        <v>45474</v>
      </c>
      <c r="E7936" s="84" t="str">
        <f>F7936&amp;"-"&amp;COUNTIF($F$2:F7936,F7936)</f>
        <v>INDUSTRIA-3</v>
      </c>
      <c r="F7936" s="84" t="str">
        <f t="shared" si="237"/>
        <v>INDUSTRIA</v>
      </c>
      <c r="G7936" t="s">
        <v>8657</v>
      </c>
      <c r="H7936" s="62">
        <v>54858055000166</v>
      </c>
      <c r="I7936" t="s">
        <v>869</v>
      </c>
      <c r="J7936">
        <v>3</v>
      </c>
      <c r="K7936">
        <v>13313.34</v>
      </c>
    </row>
    <row r="7937" spans="1:11" x14ac:dyDescent="0.25">
      <c r="A7937" t="s">
        <v>6110</v>
      </c>
      <c r="B7937" t="str">
        <f>C7937&amp;"-"&amp;COUNTIF(C$2:C7937,C7937)</f>
        <v>3934-4</v>
      </c>
      <c r="C7937">
        <v>3934</v>
      </c>
      <c r="D7937" s="57">
        <v>45474</v>
      </c>
      <c r="E7937" s="84" t="str">
        <f>F7937&amp;"-"&amp;COUNTIF($F$2:F7937,F7937)</f>
        <v>INDUSTRIA-4</v>
      </c>
      <c r="F7937" s="84" t="str">
        <f t="shared" si="237"/>
        <v>INDUSTRIA</v>
      </c>
      <c r="G7937" t="s">
        <v>8657</v>
      </c>
      <c r="H7937" s="62">
        <v>54858055000166</v>
      </c>
      <c r="I7937" t="s">
        <v>869</v>
      </c>
      <c r="J7937">
        <v>2</v>
      </c>
      <c r="K7937">
        <v>4667.2</v>
      </c>
    </row>
    <row r="7938" spans="1:11" x14ac:dyDescent="0.25">
      <c r="A7938" t="s">
        <v>6111</v>
      </c>
      <c r="B7938" t="str">
        <f>C7938&amp;"-"&amp;COUNTIF(C$2:C7938,C7938)</f>
        <v>3934-5</v>
      </c>
      <c r="C7938">
        <v>3934</v>
      </c>
      <c r="D7938" s="57">
        <v>45474</v>
      </c>
      <c r="E7938" s="84" t="str">
        <f>F7938&amp;"-"&amp;COUNTIF($F$2:F7938,F7938)</f>
        <v>INDUSTRIA-5</v>
      </c>
      <c r="F7938" s="84" t="str">
        <f t="shared" si="237"/>
        <v>INDUSTRIA</v>
      </c>
      <c r="G7938" t="s">
        <v>8657</v>
      </c>
      <c r="H7938" s="62">
        <v>54858055000166</v>
      </c>
      <c r="I7938" t="s">
        <v>869</v>
      </c>
      <c r="J7938">
        <v>4</v>
      </c>
      <c r="K7938">
        <v>396.48</v>
      </c>
    </row>
    <row r="7939" spans="1:11" x14ac:dyDescent="0.25">
      <c r="A7939" t="s">
        <v>6112</v>
      </c>
      <c r="B7939" t="str">
        <f>C7939&amp;"-"&amp;COUNTIF(C$2:C7939,C7939)</f>
        <v>3934-6</v>
      </c>
      <c r="C7939">
        <v>3934</v>
      </c>
      <c r="D7939" s="57">
        <v>45474</v>
      </c>
      <c r="E7939" s="84" t="str">
        <f>F7939&amp;"-"&amp;COUNTIF($F$2:F7939,F7939)</f>
        <v>INDUSTRIA-6</v>
      </c>
      <c r="F7939" s="84" t="str">
        <f t="shared" ref="F7939:F8002" si="238">LEFT(G7939,SEARCH(" ",G7939)-1)</f>
        <v>INDUSTRIA</v>
      </c>
      <c r="G7939" t="s">
        <v>8657</v>
      </c>
      <c r="H7939" s="62">
        <v>54858055000166</v>
      </c>
      <c r="I7939" t="s">
        <v>869</v>
      </c>
      <c r="J7939">
        <v>2</v>
      </c>
      <c r="K7939">
        <v>600.54</v>
      </c>
    </row>
    <row r="7940" spans="1:11" x14ac:dyDescent="0.25">
      <c r="A7940" t="s">
        <v>6113</v>
      </c>
      <c r="B7940" t="str">
        <f>C7940&amp;"-"&amp;COUNTIF(C$2:C7940,C7940)</f>
        <v>3934-7</v>
      </c>
      <c r="C7940">
        <v>3934</v>
      </c>
      <c r="D7940" s="57">
        <v>45474</v>
      </c>
      <c r="E7940" s="84" t="str">
        <f>F7940&amp;"-"&amp;COUNTIF($F$2:F7940,F7940)</f>
        <v>INDUSTRIA-7</v>
      </c>
      <c r="F7940" s="84" t="str">
        <f t="shared" si="238"/>
        <v>INDUSTRIA</v>
      </c>
      <c r="G7940" t="s">
        <v>8657</v>
      </c>
      <c r="H7940" s="62">
        <v>54858055000166</v>
      </c>
      <c r="I7940" t="s">
        <v>869</v>
      </c>
      <c r="J7940">
        <v>2</v>
      </c>
      <c r="K7940">
        <v>915.1</v>
      </c>
    </row>
    <row r="7941" spans="1:11" x14ac:dyDescent="0.25">
      <c r="A7941" t="s">
        <v>6114</v>
      </c>
      <c r="B7941" t="str">
        <f>C7941&amp;"-"&amp;COUNTIF(C$2:C7941,C7941)</f>
        <v>3934-8</v>
      </c>
      <c r="C7941">
        <v>3934</v>
      </c>
      <c r="D7941" s="57">
        <v>45474</v>
      </c>
      <c r="E7941" s="84" t="str">
        <f>F7941&amp;"-"&amp;COUNTIF($F$2:F7941,F7941)</f>
        <v>INDUSTRIA-8</v>
      </c>
      <c r="F7941" s="84" t="str">
        <f t="shared" si="238"/>
        <v>INDUSTRIA</v>
      </c>
      <c r="G7941" t="s">
        <v>8657</v>
      </c>
      <c r="H7941" s="62">
        <v>54858055000166</v>
      </c>
      <c r="I7941" t="s">
        <v>869</v>
      </c>
      <c r="J7941">
        <v>2</v>
      </c>
      <c r="K7941">
        <v>7903.84</v>
      </c>
    </row>
    <row r="7942" spans="1:11" x14ac:dyDescent="0.25">
      <c r="A7942" t="s">
        <v>6109</v>
      </c>
      <c r="B7942" t="str">
        <f>C7942&amp;"-"&amp;COUNTIF(C$2:C7942,C7942)</f>
        <v>3934-9</v>
      </c>
      <c r="C7942">
        <v>3934</v>
      </c>
      <c r="D7942" s="57">
        <v>45474</v>
      </c>
      <c r="E7942" s="84" t="str">
        <f>F7942&amp;"-"&amp;COUNTIF($F$2:F7942,F7942)</f>
        <v>INDUSTRIA-9</v>
      </c>
      <c r="F7942" s="84" t="str">
        <f t="shared" si="238"/>
        <v>INDUSTRIA</v>
      </c>
      <c r="G7942" t="s">
        <v>8657</v>
      </c>
      <c r="H7942" s="62">
        <v>54858055000166</v>
      </c>
      <c r="I7942" t="s">
        <v>869</v>
      </c>
      <c r="J7942">
        <v>2</v>
      </c>
      <c r="K7942">
        <v>1739.84</v>
      </c>
    </row>
    <row r="7943" spans="1:11" x14ac:dyDescent="0.25">
      <c r="A7943" t="s">
        <v>6078</v>
      </c>
      <c r="B7943" t="str">
        <f>C7943&amp;"-"&amp;COUNTIF(C$2:C7943,C7943)</f>
        <v>3934-10</v>
      </c>
      <c r="C7943">
        <v>3934</v>
      </c>
      <c r="D7943" s="57">
        <v>45474</v>
      </c>
      <c r="E7943" s="84" t="str">
        <f>F7943&amp;"-"&amp;COUNTIF($F$2:F7943,F7943)</f>
        <v>INDUSTRIA-10</v>
      </c>
      <c r="F7943" s="84" t="str">
        <f t="shared" si="238"/>
        <v>INDUSTRIA</v>
      </c>
      <c r="G7943" t="s">
        <v>8657</v>
      </c>
      <c r="H7943" s="62">
        <v>54858055000166</v>
      </c>
      <c r="I7943" t="s">
        <v>869</v>
      </c>
      <c r="J7943">
        <v>2</v>
      </c>
      <c r="K7943">
        <v>2994.6</v>
      </c>
    </row>
    <row r="7944" spans="1:11" x14ac:dyDescent="0.25">
      <c r="A7944" t="s">
        <v>6110</v>
      </c>
      <c r="B7944" t="str">
        <f>C7944&amp;"-"&amp;COUNTIF(C$2:C7944,C7944)</f>
        <v>3934-11</v>
      </c>
      <c r="C7944">
        <v>3934</v>
      </c>
      <c r="D7944" s="57">
        <v>45474</v>
      </c>
      <c r="E7944" s="84" t="str">
        <f>F7944&amp;"-"&amp;COUNTIF($F$2:F7944,F7944)</f>
        <v>INDUSTRIA-11</v>
      </c>
      <c r="F7944" s="84" t="str">
        <f t="shared" si="238"/>
        <v>INDUSTRIA</v>
      </c>
      <c r="G7944" t="s">
        <v>8657</v>
      </c>
      <c r="H7944" s="62">
        <v>54858055000166</v>
      </c>
      <c r="I7944" t="s">
        <v>869</v>
      </c>
      <c r="J7944">
        <v>1</v>
      </c>
      <c r="K7944">
        <v>4289.5</v>
      </c>
    </row>
    <row r="7945" spans="1:11" x14ac:dyDescent="0.25">
      <c r="A7945" t="s">
        <v>6109</v>
      </c>
      <c r="B7945" t="str">
        <f>C7945&amp;"-"&amp;COUNTIF(C$2:C7945,C7945)</f>
        <v>3934-12</v>
      </c>
      <c r="C7945">
        <v>3934</v>
      </c>
      <c r="D7945" s="57">
        <v>45474</v>
      </c>
      <c r="E7945" s="84" t="str">
        <f>F7945&amp;"-"&amp;COUNTIF($F$2:F7945,F7945)</f>
        <v>INDUSTRIA-12</v>
      </c>
      <c r="F7945" s="84" t="str">
        <f t="shared" si="238"/>
        <v>INDUSTRIA</v>
      </c>
      <c r="G7945" t="s">
        <v>8657</v>
      </c>
      <c r="H7945" s="62">
        <v>54858055000166</v>
      </c>
      <c r="I7945" t="s">
        <v>869</v>
      </c>
      <c r="J7945">
        <v>2</v>
      </c>
      <c r="K7945">
        <v>10197.68</v>
      </c>
    </row>
    <row r="7946" spans="1:11" x14ac:dyDescent="0.25">
      <c r="A7946" t="s">
        <v>6078</v>
      </c>
      <c r="B7946" t="str">
        <f>C7946&amp;"-"&amp;COUNTIF(C$2:C7946,C7946)</f>
        <v>3934-13</v>
      </c>
      <c r="C7946">
        <v>3934</v>
      </c>
      <c r="D7946" s="57">
        <v>45474</v>
      </c>
      <c r="E7946" s="84" t="str">
        <f>F7946&amp;"-"&amp;COUNTIF($F$2:F7946,F7946)</f>
        <v>INDUSTRIA-13</v>
      </c>
      <c r="F7946" s="84" t="str">
        <f t="shared" si="238"/>
        <v>INDUSTRIA</v>
      </c>
      <c r="G7946" t="s">
        <v>8657</v>
      </c>
      <c r="H7946" s="62">
        <v>54858055000166</v>
      </c>
      <c r="I7946" t="s">
        <v>869</v>
      </c>
      <c r="J7946">
        <v>2</v>
      </c>
      <c r="K7946">
        <v>1513.28</v>
      </c>
    </row>
    <row r="7947" spans="1:11" x14ac:dyDescent="0.25">
      <c r="A7947" t="s">
        <v>6109</v>
      </c>
      <c r="B7947" t="str">
        <f>C7947&amp;"-"&amp;COUNTIF(C$2:C7947,C7947)</f>
        <v>3934-14</v>
      </c>
      <c r="C7947">
        <v>3934</v>
      </c>
      <c r="D7947" s="57">
        <v>45474</v>
      </c>
      <c r="E7947" s="84" t="str">
        <f>F7947&amp;"-"&amp;COUNTIF($F$2:F7947,F7947)</f>
        <v>INDUSTRIA-14</v>
      </c>
      <c r="F7947" s="84" t="str">
        <f t="shared" si="238"/>
        <v>INDUSTRIA</v>
      </c>
      <c r="G7947" t="s">
        <v>8657</v>
      </c>
      <c r="H7947" s="62">
        <v>54858055000166</v>
      </c>
      <c r="I7947" t="s">
        <v>869</v>
      </c>
      <c r="J7947">
        <v>6</v>
      </c>
      <c r="K7947">
        <v>3220.56</v>
      </c>
    </row>
    <row r="7948" spans="1:11" x14ac:dyDescent="0.25">
      <c r="A7948" t="s">
        <v>6115</v>
      </c>
      <c r="B7948" t="str">
        <f>C7948&amp;"-"&amp;COUNTIF(C$2:C7948,C7948)</f>
        <v>3934-15</v>
      </c>
      <c r="C7948">
        <v>3934</v>
      </c>
      <c r="D7948" s="57">
        <v>45474</v>
      </c>
      <c r="E7948" s="84" t="str">
        <f>F7948&amp;"-"&amp;COUNTIF($F$2:F7948,F7948)</f>
        <v>INDUSTRIA-15</v>
      </c>
      <c r="F7948" s="84" t="str">
        <f t="shared" si="238"/>
        <v>INDUSTRIA</v>
      </c>
      <c r="G7948" t="s">
        <v>8657</v>
      </c>
      <c r="H7948" s="62">
        <v>54858055000166</v>
      </c>
      <c r="I7948" t="s">
        <v>869</v>
      </c>
      <c r="J7948">
        <v>6</v>
      </c>
      <c r="K7948">
        <v>6383.64</v>
      </c>
    </row>
    <row r="7949" spans="1:11" x14ac:dyDescent="0.25">
      <c r="A7949" t="s">
        <v>6116</v>
      </c>
      <c r="B7949" t="str">
        <f>C7949&amp;"-"&amp;COUNTIF(C$2:C7949,C7949)</f>
        <v>3934-16</v>
      </c>
      <c r="C7949">
        <v>3934</v>
      </c>
      <c r="D7949" s="57">
        <v>45474</v>
      </c>
      <c r="E7949" s="84" t="str">
        <f>F7949&amp;"-"&amp;COUNTIF($F$2:F7949,F7949)</f>
        <v>INDUSTRIA-16</v>
      </c>
      <c r="F7949" s="84" t="str">
        <f t="shared" si="238"/>
        <v>INDUSTRIA</v>
      </c>
      <c r="G7949" t="s">
        <v>8657</v>
      </c>
      <c r="H7949" s="62">
        <v>54858055000166</v>
      </c>
      <c r="I7949" t="s">
        <v>869</v>
      </c>
      <c r="J7949">
        <v>2</v>
      </c>
      <c r="K7949">
        <v>457.72</v>
      </c>
    </row>
    <row r="7950" spans="1:11" x14ac:dyDescent="0.25">
      <c r="A7950" t="s">
        <v>6117</v>
      </c>
      <c r="B7950" t="str">
        <f>C7950&amp;"-"&amp;COUNTIF(C$2:C7950,C7950)</f>
        <v>3934-17</v>
      </c>
      <c r="C7950">
        <v>3934</v>
      </c>
      <c r="D7950" s="57">
        <v>45474</v>
      </c>
      <c r="E7950" s="84" t="str">
        <f>F7950&amp;"-"&amp;COUNTIF($F$2:F7950,F7950)</f>
        <v>INDUSTRIA-17</v>
      </c>
      <c r="F7950" s="84" t="str">
        <f t="shared" si="238"/>
        <v>INDUSTRIA</v>
      </c>
      <c r="G7950" t="s">
        <v>8657</v>
      </c>
      <c r="H7950" s="62">
        <v>54858055000166</v>
      </c>
      <c r="I7950" t="s">
        <v>869</v>
      </c>
      <c r="J7950">
        <v>2</v>
      </c>
      <c r="K7950">
        <v>2685.68</v>
      </c>
    </row>
    <row r="7951" spans="1:11" x14ac:dyDescent="0.25">
      <c r="A7951" t="s">
        <v>6050</v>
      </c>
      <c r="B7951" t="str">
        <f>C7951&amp;"-"&amp;COUNTIF(C$2:C7951,C7951)</f>
        <v>3934-18</v>
      </c>
      <c r="C7951">
        <v>3934</v>
      </c>
      <c r="D7951" s="57">
        <v>45474</v>
      </c>
      <c r="E7951" s="84" t="str">
        <f>F7951&amp;"-"&amp;COUNTIF($F$2:F7951,F7951)</f>
        <v>INDUSTRIA-18</v>
      </c>
      <c r="F7951" s="84" t="str">
        <f t="shared" si="238"/>
        <v>INDUSTRIA</v>
      </c>
      <c r="G7951" t="s">
        <v>8657</v>
      </c>
      <c r="H7951" s="62">
        <v>54858055000166</v>
      </c>
      <c r="I7951" t="s">
        <v>869</v>
      </c>
      <c r="J7951">
        <v>2</v>
      </c>
      <c r="K7951">
        <v>4193.76</v>
      </c>
    </row>
    <row r="7952" spans="1:11" x14ac:dyDescent="0.25">
      <c r="A7952" t="s">
        <v>6118</v>
      </c>
      <c r="B7952" t="str">
        <f>C7952&amp;"-"&amp;COUNTIF(C$2:C7952,C7952)</f>
        <v>3934-19</v>
      </c>
      <c r="C7952">
        <v>3934</v>
      </c>
      <c r="D7952" s="57">
        <v>45474</v>
      </c>
      <c r="E7952" s="84" t="str">
        <f>F7952&amp;"-"&amp;COUNTIF($F$2:F7952,F7952)</f>
        <v>INDUSTRIA-19</v>
      </c>
      <c r="F7952" s="84" t="str">
        <f t="shared" si="238"/>
        <v>INDUSTRIA</v>
      </c>
      <c r="G7952" t="s">
        <v>8657</v>
      </c>
      <c r="H7952" s="62">
        <v>54858055000166</v>
      </c>
      <c r="I7952" t="s">
        <v>869</v>
      </c>
      <c r="J7952">
        <v>2</v>
      </c>
      <c r="K7952">
        <v>1167.44</v>
      </c>
    </row>
    <row r="7953" spans="1:11" x14ac:dyDescent="0.25">
      <c r="A7953" t="s">
        <v>5995</v>
      </c>
      <c r="B7953" t="str">
        <f>C7953&amp;"-"&amp;COUNTIF(C$2:C7953,C7953)</f>
        <v>21225-1</v>
      </c>
      <c r="C7953">
        <v>21225</v>
      </c>
      <c r="D7953" s="57">
        <v>45474</v>
      </c>
      <c r="E7953" s="84" t="str">
        <f>F7953&amp;"-"&amp;COUNTIF($F$2:F7953,F7953)</f>
        <v>UTILINOX-15</v>
      </c>
      <c r="F7953" s="84" t="str">
        <f t="shared" si="238"/>
        <v>UTILINOX</v>
      </c>
      <c r="G7953" t="s">
        <v>8588</v>
      </c>
      <c r="H7953" s="62">
        <v>2677285000125</v>
      </c>
      <c r="I7953" t="s">
        <v>5984</v>
      </c>
      <c r="J7953">
        <v>6730</v>
      </c>
      <c r="K7953">
        <v>47984.9</v>
      </c>
    </row>
    <row r="7954" spans="1:11" x14ac:dyDescent="0.25">
      <c r="A7954" t="s">
        <v>5994</v>
      </c>
      <c r="B7954" t="str">
        <f>C7954&amp;"-"&amp;COUNTIF(C$2:C7954,C7954)</f>
        <v>21225-2</v>
      </c>
      <c r="C7954">
        <v>21225</v>
      </c>
      <c r="D7954" s="57">
        <v>45474</v>
      </c>
      <c r="E7954" s="84" t="str">
        <f>F7954&amp;"-"&amp;COUNTIF($F$2:F7954,F7954)</f>
        <v>UTILINOX-16</v>
      </c>
      <c r="F7954" s="84" t="str">
        <f t="shared" si="238"/>
        <v>UTILINOX</v>
      </c>
      <c r="G7954" t="s">
        <v>8588</v>
      </c>
      <c r="H7954" s="62">
        <v>2677285000125</v>
      </c>
      <c r="I7954" t="s">
        <v>869</v>
      </c>
      <c r="J7954">
        <v>15985</v>
      </c>
      <c r="K7954">
        <v>15985</v>
      </c>
    </row>
    <row r="7955" spans="1:11" x14ac:dyDescent="0.25">
      <c r="A7955" t="s">
        <v>5989</v>
      </c>
      <c r="B7955" t="str">
        <f>C7955&amp;"-"&amp;COUNTIF(C$2:C7955,C7955)</f>
        <v>38900-1</v>
      </c>
      <c r="C7955">
        <v>38900</v>
      </c>
      <c r="D7955" s="57">
        <v>45474</v>
      </c>
      <c r="E7955" s="84" t="str">
        <f>F7955&amp;"-"&amp;COUNTIF($F$2:F7955,F7955)</f>
        <v>WK-532</v>
      </c>
      <c r="F7955" s="84" t="str">
        <f t="shared" si="238"/>
        <v>WK</v>
      </c>
      <c r="G7955" t="s">
        <v>8586</v>
      </c>
      <c r="H7955" s="62">
        <v>97434047000103</v>
      </c>
      <c r="I7955" t="s">
        <v>5984</v>
      </c>
      <c r="J7955">
        <v>12</v>
      </c>
      <c r="K7955">
        <v>7920</v>
      </c>
    </row>
    <row r="7956" spans="1:11" x14ac:dyDescent="0.25">
      <c r="A7956" t="s">
        <v>5968</v>
      </c>
      <c r="B7956" t="str">
        <f>C7956&amp;"-"&amp;COUNTIF(C$2:C7956,C7956)</f>
        <v>81151-1</v>
      </c>
      <c r="C7956">
        <v>81151</v>
      </c>
      <c r="D7956" s="57">
        <v>45476</v>
      </c>
      <c r="E7956" s="84" t="str">
        <f>F7956&amp;"-"&amp;COUNTIF($F$2:F7956,F7956)</f>
        <v>JOTUN-261</v>
      </c>
      <c r="F7956" s="84" t="str">
        <f t="shared" si="238"/>
        <v>JOTUN</v>
      </c>
      <c r="G7956" t="s">
        <v>8585</v>
      </c>
      <c r="H7956" s="62">
        <v>2907585000404</v>
      </c>
      <c r="I7956" t="s">
        <v>869</v>
      </c>
      <c r="J7956">
        <v>12</v>
      </c>
      <c r="K7956">
        <v>6080.88</v>
      </c>
    </row>
    <row r="7957" spans="1:11" x14ac:dyDescent="0.25">
      <c r="A7957" t="s">
        <v>5968</v>
      </c>
      <c r="B7957" t="str">
        <f>C7957&amp;"-"&amp;COUNTIF(C$2:C7957,C7957)</f>
        <v>81151-2</v>
      </c>
      <c r="C7957">
        <v>81151</v>
      </c>
      <c r="D7957" s="57">
        <v>45476</v>
      </c>
      <c r="E7957" s="84" t="str">
        <f>F7957&amp;"-"&amp;COUNTIF($F$2:F7957,F7957)</f>
        <v>JOTUN-262</v>
      </c>
      <c r="F7957" s="84" t="str">
        <f t="shared" si="238"/>
        <v>JOTUN</v>
      </c>
      <c r="G7957" t="s">
        <v>8585</v>
      </c>
      <c r="H7957" s="62">
        <v>2907585000404</v>
      </c>
      <c r="I7957" t="s">
        <v>869</v>
      </c>
      <c r="J7957">
        <v>12</v>
      </c>
      <c r="K7957">
        <v>2049.36</v>
      </c>
    </row>
    <row r="7958" spans="1:11" x14ac:dyDescent="0.25">
      <c r="A7958" t="s">
        <v>6030</v>
      </c>
      <c r="B7958" t="str">
        <f>C7958&amp;"-"&amp;COUNTIF(C$2:C7958,C7958)</f>
        <v>47759-1</v>
      </c>
      <c r="C7958">
        <v>47759</v>
      </c>
      <c r="D7958" s="57">
        <v>45476</v>
      </c>
      <c r="E7958" s="84" t="str">
        <f>F7958&amp;"-"&amp;COUNTIF($F$2:F7958,F7958)</f>
        <v>R-194</v>
      </c>
      <c r="F7958" s="84" t="str">
        <f t="shared" si="238"/>
        <v>R</v>
      </c>
      <c r="G7958" t="s">
        <v>8604</v>
      </c>
      <c r="H7958" s="62">
        <v>62821723000109</v>
      </c>
      <c r="I7958" t="s">
        <v>869</v>
      </c>
      <c r="J7958">
        <v>2224</v>
      </c>
      <c r="K7958">
        <v>23552.16</v>
      </c>
    </row>
    <row r="7959" spans="1:11" x14ac:dyDescent="0.25">
      <c r="A7959" t="s">
        <v>6030</v>
      </c>
      <c r="B7959" t="str">
        <f>C7959&amp;"-"&amp;COUNTIF(C$2:C7959,C7959)</f>
        <v>47759-2</v>
      </c>
      <c r="C7959">
        <v>47759</v>
      </c>
      <c r="D7959" s="57">
        <v>45476</v>
      </c>
      <c r="E7959" s="84" t="str">
        <f>F7959&amp;"-"&amp;COUNTIF($F$2:F7959,F7959)</f>
        <v>R-195</v>
      </c>
      <c r="F7959" s="84" t="str">
        <f t="shared" si="238"/>
        <v>R</v>
      </c>
      <c r="G7959" t="s">
        <v>8604</v>
      </c>
      <c r="H7959" s="62">
        <v>62821723000109</v>
      </c>
      <c r="I7959" t="s">
        <v>869</v>
      </c>
      <c r="J7959">
        <v>1816</v>
      </c>
      <c r="K7959">
        <v>9000.1</v>
      </c>
    </row>
    <row r="7960" spans="1:11" x14ac:dyDescent="0.25">
      <c r="A7960" t="s">
        <v>6018</v>
      </c>
      <c r="B7960" t="str">
        <f>C7960&amp;"-"&amp;COUNTIF(C$2:C7960,C7960)</f>
        <v>47759-3</v>
      </c>
      <c r="C7960">
        <v>47759</v>
      </c>
      <c r="D7960" s="57">
        <v>45476</v>
      </c>
      <c r="E7960" s="84" t="str">
        <f>F7960&amp;"-"&amp;COUNTIF($F$2:F7960,F7960)</f>
        <v>R-196</v>
      </c>
      <c r="F7960" s="84" t="str">
        <f t="shared" si="238"/>
        <v>R</v>
      </c>
      <c r="G7960" t="s">
        <v>8604</v>
      </c>
      <c r="H7960" s="62">
        <v>62821723000109</v>
      </c>
      <c r="I7960" t="s">
        <v>869</v>
      </c>
      <c r="J7960">
        <v>4448</v>
      </c>
      <c r="K7960">
        <v>38897.760000000002</v>
      </c>
    </row>
    <row r="7961" spans="1:11" x14ac:dyDescent="0.25">
      <c r="A7961" t="s">
        <v>6018</v>
      </c>
      <c r="B7961" t="str">
        <f>C7961&amp;"-"&amp;COUNTIF(C$2:C7961,C7961)</f>
        <v>47759-4</v>
      </c>
      <c r="C7961">
        <v>47759</v>
      </c>
      <c r="D7961" s="57">
        <v>45476</v>
      </c>
      <c r="E7961" s="84" t="str">
        <f>F7961&amp;"-"&amp;COUNTIF($F$2:F7961,F7961)</f>
        <v>R-197</v>
      </c>
      <c r="F7961" s="84" t="str">
        <f t="shared" si="238"/>
        <v>R</v>
      </c>
      <c r="G7961" t="s">
        <v>8604</v>
      </c>
      <c r="H7961" s="62">
        <v>62821723000109</v>
      </c>
      <c r="I7961" t="s">
        <v>869</v>
      </c>
      <c r="J7961">
        <v>2784</v>
      </c>
      <c r="K7961">
        <v>18165.599999999999</v>
      </c>
    </row>
    <row r="7962" spans="1:11" x14ac:dyDescent="0.25">
      <c r="A7962" t="s">
        <v>6030</v>
      </c>
      <c r="B7962" t="str">
        <f>C7962&amp;"-"&amp;COUNTIF(C$2:C7962,C7962)</f>
        <v>47783-1</v>
      </c>
      <c r="C7962">
        <v>47783</v>
      </c>
      <c r="D7962" s="57">
        <v>45476</v>
      </c>
      <c r="E7962" s="84" t="str">
        <f>F7962&amp;"-"&amp;COUNTIF($F$2:F7962,F7962)</f>
        <v>R-198</v>
      </c>
      <c r="F7962" s="84" t="str">
        <f t="shared" si="238"/>
        <v>R</v>
      </c>
      <c r="G7962" t="s">
        <v>8604</v>
      </c>
      <c r="H7962" s="62">
        <v>62821723000109</v>
      </c>
      <c r="I7962" t="s">
        <v>869</v>
      </c>
      <c r="J7962">
        <v>2585</v>
      </c>
      <c r="K7962">
        <v>18663.7</v>
      </c>
    </row>
    <row r="7963" spans="1:11" x14ac:dyDescent="0.25">
      <c r="A7963" t="s">
        <v>6030</v>
      </c>
      <c r="B7963" t="str">
        <f>C7963&amp;"-"&amp;COUNTIF(C$2:C7963,C7963)</f>
        <v>47783-2</v>
      </c>
      <c r="C7963">
        <v>47783</v>
      </c>
      <c r="D7963" s="57">
        <v>45476</v>
      </c>
      <c r="E7963" s="84" t="str">
        <f>F7963&amp;"-"&amp;COUNTIF($F$2:F7963,F7963)</f>
        <v>R-199</v>
      </c>
      <c r="F7963" s="84" t="str">
        <f t="shared" si="238"/>
        <v>R</v>
      </c>
      <c r="G7963" t="s">
        <v>8604</v>
      </c>
      <c r="H7963" s="62">
        <v>62821723000109</v>
      </c>
      <c r="I7963" t="s">
        <v>869</v>
      </c>
      <c r="J7963">
        <v>991</v>
      </c>
      <c r="K7963">
        <v>6056</v>
      </c>
    </row>
    <row r="7964" spans="1:11" x14ac:dyDescent="0.25">
      <c r="A7964" t="s">
        <v>6030</v>
      </c>
      <c r="B7964" t="str">
        <f>C7964&amp;"-"&amp;COUNTIF(C$2:C7964,C7964)</f>
        <v>47783-3</v>
      </c>
      <c r="C7964">
        <v>47783</v>
      </c>
      <c r="D7964" s="57">
        <v>45476</v>
      </c>
      <c r="E7964" s="84" t="str">
        <f>F7964&amp;"-"&amp;COUNTIF($F$2:F7964,F7964)</f>
        <v>R-200</v>
      </c>
      <c r="F7964" s="84" t="str">
        <f t="shared" si="238"/>
        <v>R</v>
      </c>
      <c r="G7964" t="s">
        <v>8604</v>
      </c>
      <c r="H7964" s="62">
        <v>62821723000109</v>
      </c>
      <c r="I7964" t="s">
        <v>869</v>
      </c>
      <c r="J7964">
        <v>2729</v>
      </c>
      <c r="K7964">
        <v>14493.72</v>
      </c>
    </row>
    <row r="7965" spans="1:11" x14ac:dyDescent="0.25">
      <c r="A7965" t="s">
        <v>6027</v>
      </c>
      <c r="B7965" t="str">
        <f>C7965&amp;"-"&amp;COUNTIF(C$2:C7965,C7965)</f>
        <v>47783-4</v>
      </c>
      <c r="C7965">
        <v>47783</v>
      </c>
      <c r="D7965" s="57">
        <v>45476</v>
      </c>
      <c r="E7965" s="84" t="str">
        <f>F7965&amp;"-"&amp;COUNTIF($F$2:F7965,F7965)</f>
        <v>R-201</v>
      </c>
      <c r="F7965" s="84" t="str">
        <f t="shared" si="238"/>
        <v>R</v>
      </c>
      <c r="G7965" t="s">
        <v>8604</v>
      </c>
      <c r="H7965" s="62">
        <v>62821723000109</v>
      </c>
      <c r="I7965" t="s">
        <v>869</v>
      </c>
      <c r="J7965">
        <v>2585</v>
      </c>
      <c r="K7965">
        <v>5792.21</v>
      </c>
    </row>
    <row r="7966" spans="1:11" x14ac:dyDescent="0.25">
      <c r="A7966" t="s">
        <v>6027</v>
      </c>
      <c r="B7966" t="str">
        <f>C7966&amp;"-"&amp;COUNTIF(C$2:C7966,C7966)</f>
        <v>47783-5</v>
      </c>
      <c r="C7966">
        <v>47783</v>
      </c>
      <c r="D7966" s="57">
        <v>45476</v>
      </c>
      <c r="E7966" s="84" t="str">
        <f>F7966&amp;"-"&amp;COUNTIF($F$2:F7966,F7966)</f>
        <v>R-202</v>
      </c>
      <c r="F7966" s="84" t="str">
        <f t="shared" si="238"/>
        <v>R</v>
      </c>
      <c r="G7966" t="s">
        <v>8604</v>
      </c>
      <c r="H7966" s="62">
        <v>62821723000109</v>
      </c>
      <c r="I7966" t="s">
        <v>869</v>
      </c>
      <c r="J7966">
        <v>991</v>
      </c>
      <c r="K7966">
        <v>1586.1</v>
      </c>
    </row>
    <row r="7967" spans="1:11" x14ac:dyDescent="0.25">
      <c r="A7967" t="s">
        <v>6081</v>
      </c>
      <c r="B7967" t="str">
        <f>C7967&amp;"-"&amp;COUNTIF(C$2:C7967,C7967)</f>
        <v>5116-1</v>
      </c>
      <c r="C7967">
        <v>5116</v>
      </c>
      <c r="D7967" s="57">
        <v>45478</v>
      </c>
      <c r="E7967" s="84" t="str">
        <f>F7967&amp;"-"&amp;COUNTIF($F$2:F7967,F7967)</f>
        <v>JVM-9</v>
      </c>
      <c r="F7967" s="84" t="str">
        <f t="shared" si="238"/>
        <v>JVM</v>
      </c>
      <c r="G7967" t="s">
        <v>8633</v>
      </c>
      <c r="H7967" s="62">
        <v>23504631000143</v>
      </c>
      <c r="I7967" t="s">
        <v>869</v>
      </c>
      <c r="J7967">
        <v>1</v>
      </c>
      <c r="K7967">
        <v>208.09</v>
      </c>
    </row>
    <row r="7968" spans="1:11" x14ac:dyDescent="0.25">
      <c r="A7968" t="s">
        <v>6080</v>
      </c>
      <c r="B7968" t="str">
        <f>C7968&amp;"-"&amp;COUNTIF(C$2:C7968,C7968)</f>
        <v>5116-2</v>
      </c>
      <c r="C7968">
        <v>5116</v>
      </c>
      <c r="D7968" s="57">
        <v>45478</v>
      </c>
      <c r="E7968" s="84" t="str">
        <f>F7968&amp;"-"&amp;COUNTIF($F$2:F7968,F7968)</f>
        <v>JVM-10</v>
      </c>
      <c r="F7968" s="84" t="str">
        <f t="shared" si="238"/>
        <v>JVM</v>
      </c>
      <c r="G7968" t="s">
        <v>8633</v>
      </c>
      <c r="H7968" s="62">
        <v>23504631000143</v>
      </c>
      <c r="I7968" t="s">
        <v>869</v>
      </c>
      <c r="J7968">
        <v>1</v>
      </c>
      <c r="K7968">
        <v>3.52</v>
      </c>
    </row>
    <row r="7969" spans="1:11" x14ac:dyDescent="0.25">
      <c r="A7969" t="s">
        <v>6080</v>
      </c>
      <c r="B7969" t="str">
        <f>C7969&amp;"-"&amp;COUNTIF(C$2:C7969,C7969)</f>
        <v>5116-3</v>
      </c>
      <c r="C7969">
        <v>5116</v>
      </c>
      <c r="D7969" s="57">
        <v>45478</v>
      </c>
      <c r="E7969" s="84" t="str">
        <f>F7969&amp;"-"&amp;COUNTIF($F$2:F7969,F7969)</f>
        <v>JVM-11</v>
      </c>
      <c r="F7969" s="84" t="str">
        <f t="shared" si="238"/>
        <v>JVM</v>
      </c>
      <c r="G7969" t="s">
        <v>8633</v>
      </c>
      <c r="H7969" s="62">
        <v>23504631000143</v>
      </c>
      <c r="I7969" t="s">
        <v>869</v>
      </c>
      <c r="J7969">
        <v>1</v>
      </c>
      <c r="K7969">
        <v>175.08</v>
      </c>
    </row>
    <row r="7970" spans="1:11" x14ac:dyDescent="0.25">
      <c r="A7970" t="s">
        <v>6080</v>
      </c>
      <c r="B7970" t="str">
        <f>C7970&amp;"-"&amp;COUNTIF(C$2:C7970,C7970)</f>
        <v>5116-4</v>
      </c>
      <c r="C7970">
        <v>5116</v>
      </c>
      <c r="D7970" s="57">
        <v>45478</v>
      </c>
      <c r="E7970" s="84" t="str">
        <f>F7970&amp;"-"&amp;COUNTIF($F$2:F7970,F7970)</f>
        <v>JVM-12</v>
      </c>
      <c r="F7970" s="84" t="str">
        <f t="shared" si="238"/>
        <v>JVM</v>
      </c>
      <c r="G7970" t="s">
        <v>8633</v>
      </c>
      <c r="H7970" s="62">
        <v>23504631000143</v>
      </c>
      <c r="I7970" t="s">
        <v>869</v>
      </c>
      <c r="J7970">
        <v>1</v>
      </c>
      <c r="K7970">
        <v>189.72</v>
      </c>
    </row>
    <row r="7971" spans="1:11" x14ac:dyDescent="0.25">
      <c r="A7971" t="s">
        <v>6080</v>
      </c>
      <c r="B7971" t="str">
        <f>C7971&amp;"-"&amp;COUNTIF(C$2:C7971,C7971)</f>
        <v>5116-5</v>
      </c>
      <c r="C7971">
        <v>5116</v>
      </c>
      <c r="D7971" s="57">
        <v>45478</v>
      </c>
      <c r="E7971" s="84" t="str">
        <f>F7971&amp;"-"&amp;COUNTIF($F$2:F7971,F7971)</f>
        <v>JVM-13</v>
      </c>
      <c r="F7971" s="84" t="str">
        <f t="shared" si="238"/>
        <v>JVM</v>
      </c>
      <c r="G7971" t="s">
        <v>8633</v>
      </c>
      <c r="H7971" s="62">
        <v>23504631000143</v>
      </c>
      <c r="I7971" t="s">
        <v>869</v>
      </c>
      <c r="J7971">
        <v>1</v>
      </c>
      <c r="K7971">
        <v>145.91</v>
      </c>
    </row>
    <row r="7972" spans="1:11" x14ac:dyDescent="0.25">
      <c r="A7972" t="s">
        <v>6103</v>
      </c>
      <c r="B7972" t="str">
        <f>C7972&amp;"-"&amp;COUNTIF(C$2:C7972,C7972)</f>
        <v>68161-1</v>
      </c>
      <c r="C7972">
        <v>68161</v>
      </c>
      <c r="D7972" s="57">
        <v>45478</v>
      </c>
      <c r="E7972" s="84" t="str">
        <f>F7972&amp;"-"&amp;COUNTIF($F$2:F7972,F7972)</f>
        <v>ML-2</v>
      </c>
      <c r="F7972" s="84" t="str">
        <f t="shared" si="238"/>
        <v>ML</v>
      </c>
      <c r="G7972" t="s">
        <v>8648</v>
      </c>
      <c r="H7972" s="62">
        <v>85027837000187</v>
      </c>
      <c r="I7972" t="s">
        <v>869</v>
      </c>
      <c r="J7972">
        <v>527</v>
      </c>
      <c r="K7972">
        <v>3768.05</v>
      </c>
    </row>
    <row r="7973" spans="1:11" x14ac:dyDescent="0.25">
      <c r="A7973" t="s">
        <v>6103</v>
      </c>
      <c r="B7973" t="str">
        <f>C7973&amp;"-"&amp;COUNTIF(C$2:C7973,C7973)</f>
        <v>68162-1</v>
      </c>
      <c r="C7973">
        <v>68162</v>
      </c>
      <c r="D7973" s="57">
        <v>45478</v>
      </c>
      <c r="E7973" s="84" t="str">
        <f>F7973&amp;"-"&amp;COUNTIF($F$2:F7973,F7973)</f>
        <v>ML-3</v>
      </c>
      <c r="F7973" s="84" t="str">
        <f t="shared" si="238"/>
        <v>ML</v>
      </c>
      <c r="G7973" t="s">
        <v>8648</v>
      </c>
      <c r="H7973" s="62">
        <v>85027837000187</v>
      </c>
      <c r="I7973" t="s">
        <v>869</v>
      </c>
      <c r="J7973">
        <v>938</v>
      </c>
      <c r="K7973">
        <v>5628</v>
      </c>
    </row>
    <row r="7974" spans="1:11" x14ac:dyDescent="0.25">
      <c r="A7974" t="s">
        <v>6052</v>
      </c>
      <c r="B7974" t="str">
        <f>C7974&amp;"-"&amp;COUNTIF(C$2:C7974,C7974)</f>
        <v>200647-1</v>
      </c>
      <c r="C7974">
        <v>200647</v>
      </c>
      <c r="D7974" s="57">
        <v>45481</v>
      </c>
      <c r="E7974" s="84" t="str">
        <f>F7974&amp;"-"&amp;COUNTIF($F$2:F7974,F7974)</f>
        <v>REWEFLON-1</v>
      </c>
      <c r="F7974" s="84" t="str">
        <f t="shared" si="238"/>
        <v>REWEFLON</v>
      </c>
      <c r="G7974" t="s">
        <v>8658</v>
      </c>
      <c r="H7974" s="62">
        <v>73212722000183</v>
      </c>
      <c r="I7974" t="s">
        <v>4726</v>
      </c>
      <c r="J7974">
        <v>658</v>
      </c>
      <c r="K7974">
        <v>273543.76</v>
      </c>
    </row>
    <row r="7975" spans="1:11" x14ac:dyDescent="0.25">
      <c r="A7975" t="s">
        <v>5989</v>
      </c>
      <c r="B7975" t="str">
        <f>C7975&amp;"-"&amp;COUNTIF(C$2:C7975,C7975)</f>
        <v>39140-1</v>
      </c>
      <c r="C7975">
        <v>39140</v>
      </c>
      <c r="D7975" s="57">
        <v>45481</v>
      </c>
      <c r="E7975" s="84" t="str">
        <f>F7975&amp;"-"&amp;COUNTIF($F$2:F7975,F7975)</f>
        <v>WK-533</v>
      </c>
      <c r="F7975" s="84" t="str">
        <f t="shared" si="238"/>
        <v>WK</v>
      </c>
      <c r="G7975" t="s">
        <v>8586</v>
      </c>
      <c r="H7975" s="62">
        <v>97434047000103</v>
      </c>
      <c r="I7975" t="s">
        <v>5984</v>
      </c>
      <c r="J7975">
        <v>18</v>
      </c>
      <c r="K7975">
        <v>2484.54</v>
      </c>
    </row>
    <row r="7976" spans="1:11" x14ac:dyDescent="0.25">
      <c r="A7976" t="s">
        <v>5987</v>
      </c>
      <c r="B7976" t="str">
        <f>C7976&amp;"-"&amp;COUNTIF(C$2:C7976,C7976)</f>
        <v>39140-2</v>
      </c>
      <c r="C7976">
        <v>39140</v>
      </c>
      <c r="D7976" s="57">
        <v>45481</v>
      </c>
      <c r="E7976" s="84" t="str">
        <f>F7976&amp;"-"&amp;COUNTIF($F$2:F7976,F7976)</f>
        <v>WK-534</v>
      </c>
      <c r="F7976" s="84" t="str">
        <f t="shared" si="238"/>
        <v>WK</v>
      </c>
      <c r="G7976" t="s">
        <v>8586</v>
      </c>
      <c r="H7976" s="62">
        <v>97434047000103</v>
      </c>
      <c r="I7976" t="s">
        <v>5984</v>
      </c>
      <c r="J7976">
        <v>102</v>
      </c>
      <c r="K7976">
        <v>7038</v>
      </c>
    </row>
    <row r="7977" spans="1:11" x14ac:dyDescent="0.25">
      <c r="A7977" t="s">
        <v>5978</v>
      </c>
      <c r="B7977" t="str">
        <f>C7977&amp;"-"&amp;COUNTIF(C$2:C7977,C7977)</f>
        <v>39144-1</v>
      </c>
      <c r="C7977">
        <v>39144</v>
      </c>
      <c r="D7977" s="57">
        <v>45481</v>
      </c>
      <c r="E7977" s="84" t="str">
        <f>F7977&amp;"-"&amp;COUNTIF($F$2:F7977,F7977)</f>
        <v>WK-535</v>
      </c>
      <c r="F7977" s="84" t="str">
        <f t="shared" si="238"/>
        <v>WK</v>
      </c>
      <c r="G7977" t="s">
        <v>8586</v>
      </c>
      <c r="H7977" s="62">
        <v>97434047000103</v>
      </c>
      <c r="I7977" t="s">
        <v>4726</v>
      </c>
      <c r="J7977">
        <v>7.32</v>
      </c>
      <c r="K7977">
        <v>3597.93</v>
      </c>
    </row>
    <row r="7978" spans="1:11" x14ac:dyDescent="0.25">
      <c r="A7978" t="s">
        <v>5977</v>
      </c>
      <c r="B7978" t="str">
        <f>C7978&amp;"-"&amp;COUNTIF(C$2:C7978,C7978)</f>
        <v>39144-2</v>
      </c>
      <c r="C7978">
        <v>39144</v>
      </c>
      <c r="D7978" s="57">
        <v>45481</v>
      </c>
      <c r="E7978" s="84" t="str">
        <f>F7978&amp;"-"&amp;COUNTIF($F$2:F7978,F7978)</f>
        <v>WK-536</v>
      </c>
      <c r="F7978" s="84" t="str">
        <f t="shared" si="238"/>
        <v>WK</v>
      </c>
      <c r="G7978" t="s">
        <v>8586</v>
      </c>
      <c r="H7978" s="62">
        <v>97434047000103</v>
      </c>
      <c r="I7978" t="s">
        <v>4726</v>
      </c>
      <c r="J7978">
        <v>14.64</v>
      </c>
      <c r="K7978">
        <v>10675.34</v>
      </c>
    </row>
    <row r="7979" spans="1:11" x14ac:dyDescent="0.25">
      <c r="A7979" t="s">
        <v>6050</v>
      </c>
      <c r="B7979" t="str">
        <f>C7979&amp;"-"&amp;COUNTIF(C$2:C7979,C7979)</f>
        <v>11588-1</v>
      </c>
      <c r="C7979">
        <v>11588</v>
      </c>
      <c r="D7979" s="57">
        <v>45482</v>
      </c>
      <c r="E7979" s="84" t="str">
        <f>F7979&amp;"-"&amp;COUNTIF($F$2:F7979,F7979)</f>
        <v>ROXTEC-33</v>
      </c>
      <c r="F7979" s="84" t="str">
        <f t="shared" si="238"/>
        <v>ROXTEC</v>
      </c>
      <c r="G7979" t="s">
        <v>8623</v>
      </c>
      <c r="H7979" s="62">
        <v>5461822000193</v>
      </c>
      <c r="I7979" t="s">
        <v>869</v>
      </c>
      <c r="J7979">
        <v>1</v>
      </c>
      <c r="K7979">
        <v>2144.2800000000002</v>
      </c>
    </row>
    <row r="7980" spans="1:11" x14ac:dyDescent="0.25">
      <c r="A7980" t="s">
        <v>6050</v>
      </c>
      <c r="B7980" t="str">
        <f>C7980&amp;"-"&amp;COUNTIF(C$2:C7980,C7980)</f>
        <v>11588-2</v>
      </c>
      <c r="C7980">
        <v>11588</v>
      </c>
      <c r="D7980" s="57">
        <v>45482</v>
      </c>
      <c r="E7980" s="84" t="str">
        <f>F7980&amp;"-"&amp;COUNTIF($F$2:F7980,F7980)</f>
        <v>ROXTEC-34</v>
      </c>
      <c r="F7980" s="84" t="str">
        <f t="shared" si="238"/>
        <v>ROXTEC</v>
      </c>
      <c r="G7980" t="s">
        <v>8623</v>
      </c>
      <c r="H7980" s="62">
        <v>5461822000193</v>
      </c>
      <c r="I7980" t="s">
        <v>869</v>
      </c>
      <c r="J7980">
        <v>1</v>
      </c>
      <c r="K7980">
        <v>1719.88</v>
      </c>
    </row>
    <row r="7981" spans="1:11" x14ac:dyDescent="0.25">
      <c r="A7981" t="s">
        <v>6064</v>
      </c>
      <c r="B7981" t="str">
        <f>C7981&amp;"-"&amp;COUNTIF(C$2:C7981,C7981)</f>
        <v>11588-3</v>
      </c>
      <c r="C7981">
        <v>11588</v>
      </c>
      <c r="D7981" s="57">
        <v>45482</v>
      </c>
      <c r="E7981" s="84" t="str">
        <f>F7981&amp;"-"&amp;COUNTIF($F$2:F7981,F7981)</f>
        <v>ROXTEC-35</v>
      </c>
      <c r="F7981" s="84" t="str">
        <f t="shared" si="238"/>
        <v>ROXTEC</v>
      </c>
      <c r="G7981" t="s">
        <v>8623</v>
      </c>
      <c r="H7981" s="62">
        <v>5461822000193</v>
      </c>
      <c r="I7981" t="s">
        <v>869</v>
      </c>
      <c r="J7981">
        <v>42</v>
      </c>
      <c r="K7981">
        <v>5555.76</v>
      </c>
    </row>
    <row r="7982" spans="1:11" x14ac:dyDescent="0.25">
      <c r="A7982" t="s">
        <v>6064</v>
      </c>
      <c r="B7982" t="str">
        <f>C7982&amp;"-"&amp;COUNTIF(C$2:C7982,C7982)</f>
        <v>11588-4</v>
      </c>
      <c r="C7982">
        <v>11588</v>
      </c>
      <c r="D7982" s="57">
        <v>45482</v>
      </c>
      <c r="E7982" s="84" t="str">
        <f>F7982&amp;"-"&amp;COUNTIF($F$2:F7982,F7982)</f>
        <v>ROXTEC-36</v>
      </c>
      <c r="F7982" s="84" t="str">
        <f t="shared" si="238"/>
        <v>ROXTEC</v>
      </c>
      <c r="G7982" t="s">
        <v>8623</v>
      </c>
      <c r="H7982" s="62">
        <v>5461822000193</v>
      </c>
      <c r="I7982" t="s">
        <v>869</v>
      </c>
      <c r="J7982">
        <v>16</v>
      </c>
      <c r="K7982">
        <v>1133.92</v>
      </c>
    </row>
    <row r="7983" spans="1:11" x14ac:dyDescent="0.25">
      <c r="A7983" t="s">
        <v>6050</v>
      </c>
      <c r="B7983" t="str">
        <f>C7983&amp;"-"&amp;COUNTIF(C$2:C7983,C7983)</f>
        <v>11588-5</v>
      </c>
      <c r="C7983">
        <v>11588</v>
      </c>
      <c r="D7983" s="57">
        <v>45482</v>
      </c>
      <c r="E7983" s="84" t="str">
        <f>F7983&amp;"-"&amp;COUNTIF($F$2:F7983,F7983)</f>
        <v>ROXTEC-37</v>
      </c>
      <c r="F7983" s="84" t="str">
        <f t="shared" si="238"/>
        <v>ROXTEC</v>
      </c>
      <c r="G7983" t="s">
        <v>8623</v>
      </c>
      <c r="H7983" s="62">
        <v>5461822000193</v>
      </c>
      <c r="I7983" t="s">
        <v>869</v>
      </c>
      <c r="J7983">
        <v>1</v>
      </c>
      <c r="K7983">
        <v>3978.15</v>
      </c>
    </row>
    <row r="7984" spans="1:11" x14ac:dyDescent="0.25">
      <c r="A7984" t="s">
        <v>6050</v>
      </c>
      <c r="B7984" t="str">
        <f>C7984&amp;"-"&amp;COUNTIF(C$2:C7984,C7984)</f>
        <v>11588-6</v>
      </c>
      <c r="C7984">
        <v>11588</v>
      </c>
      <c r="D7984" s="57">
        <v>45482</v>
      </c>
      <c r="E7984" s="84" t="str">
        <f>F7984&amp;"-"&amp;COUNTIF($F$2:F7984,F7984)</f>
        <v>ROXTEC-38</v>
      </c>
      <c r="F7984" s="84" t="str">
        <f t="shared" si="238"/>
        <v>ROXTEC</v>
      </c>
      <c r="G7984" t="s">
        <v>8623</v>
      </c>
      <c r="H7984" s="62">
        <v>5461822000193</v>
      </c>
      <c r="I7984" t="s">
        <v>869</v>
      </c>
      <c r="J7984">
        <v>1</v>
      </c>
      <c r="K7984">
        <v>5734</v>
      </c>
    </row>
    <row r="7985" spans="1:11" x14ac:dyDescent="0.25">
      <c r="A7985" t="s">
        <v>6050</v>
      </c>
      <c r="B7985" t="str">
        <f>C7985&amp;"-"&amp;COUNTIF(C$2:C7985,C7985)</f>
        <v>11588-7</v>
      </c>
      <c r="C7985">
        <v>11588</v>
      </c>
      <c r="D7985" s="57">
        <v>45482</v>
      </c>
      <c r="E7985" s="84" t="str">
        <f>F7985&amp;"-"&amp;COUNTIF($F$2:F7985,F7985)</f>
        <v>ROXTEC-39</v>
      </c>
      <c r="F7985" s="84" t="str">
        <f t="shared" si="238"/>
        <v>ROXTEC</v>
      </c>
      <c r="G7985" t="s">
        <v>8623</v>
      </c>
      <c r="H7985" s="62">
        <v>5461822000193</v>
      </c>
      <c r="I7985" t="s">
        <v>869</v>
      </c>
      <c r="J7985">
        <v>2</v>
      </c>
      <c r="K7985">
        <v>3881.42</v>
      </c>
    </row>
    <row r="7986" spans="1:11" x14ac:dyDescent="0.25">
      <c r="A7986" t="s">
        <v>6064</v>
      </c>
      <c r="B7986" t="str">
        <f>C7986&amp;"-"&amp;COUNTIF(C$2:C7986,C7986)</f>
        <v>11588-8</v>
      </c>
      <c r="C7986">
        <v>11588</v>
      </c>
      <c r="D7986" s="57">
        <v>45482</v>
      </c>
      <c r="E7986" s="84" t="str">
        <f>F7986&amp;"-"&amp;COUNTIF($F$2:F7986,F7986)</f>
        <v>ROXTEC-40</v>
      </c>
      <c r="F7986" s="84" t="str">
        <f t="shared" si="238"/>
        <v>ROXTEC</v>
      </c>
      <c r="G7986" t="s">
        <v>8623</v>
      </c>
      <c r="H7986" s="62">
        <v>5461822000193</v>
      </c>
      <c r="I7986" t="s">
        <v>869</v>
      </c>
      <c r="J7986">
        <v>9</v>
      </c>
      <c r="K7986">
        <v>1673.28</v>
      </c>
    </row>
    <row r="7987" spans="1:11" x14ac:dyDescent="0.25">
      <c r="A7987" t="s">
        <v>6065</v>
      </c>
      <c r="B7987" t="str">
        <f>C7987&amp;"-"&amp;COUNTIF(C$2:C7987,C7987)</f>
        <v>11588-9</v>
      </c>
      <c r="C7987">
        <v>11588</v>
      </c>
      <c r="D7987" s="57">
        <v>45482</v>
      </c>
      <c r="E7987" s="84" t="str">
        <f>F7987&amp;"-"&amp;COUNTIF($F$2:F7987,F7987)</f>
        <v>ROXTEC-41</v>
      </c>
      <c r="F7987" s="84" t="str">
        <f t="shared" si="238"/>
        <v>ROXTEC</v>
      </c>
      <c r="G7987" t="s">
        <v>8623</v>
      </c>
      <c r="H7987" s="62">
        <v>5461822000193</v>
      </c>
      <c r="I7987" t="s">
        <v>869</v>
      </c>
      <c r="J7987">
        <v>60</v>
      </c>
      <c r="K7987">
        <v>1488.6</v>
      </c>
    </row>
    <row r="7988" spans="1:11" x14ac:dyDescent="0.25">
      <c r="A7988" t="s">
        <v>6063</v>
      </c>
      <c r="B7988" t="str">
        <f>C7988&amp;"-"&amp;COUNTIF(C$2:C7988,C7988)</f>
        <v>11588-10</v>
      </c>
      <c r="C7988">
        <v>11588</v>
      </c>
      <c r="D7988" s="57">
        <v>45482</v>
      </c>
      <c r="E7988" s="84" t="str">
        <f>F7988&amp;"-"&amp;COUNTIF($F$2:F7988,F7988)</f>
        <v>ROXTEC-42</v>
      </c>
      <c r="F7988" s="84" t="str">
        <f t="shared" si="238"/>
        <v>ROXTEC</v>
      </c>
      <c r="G7988" t="s">
        <v>8623</v>
      </c>
      <c r="H7988" s="62">
        <v>5461822000193</v>
      </c>
      <c r="I7988" t="s">
        <v>869</v>
      </c>
      <c r="J7988">
        <v>37</v>
      </c>
      <c r="K7988">
        <v>6365.11</v>
      </c>
    </row>
    <row r="7989" spans="1:11" x14ac:dyDescent="0.25">
      <c r="A7989" t="s">
        <v>6064</v>
      </c>
      <c r="B7989" t="str">
        <f>C7989&amp;"-"&amp;COUNTIF(C$2:C7989,C7989)</f>
        <v>11588-11</v>
      </c>
      <c r="C7989">
        <v>11588</v>
      </c>
      <c r="D7989" s="57">
        <v>45482</v>
      </c>
      <c r="E7989" s="84" t="str">
        <f>F7989&amp;"-"&amp;COUNTIF($F$2:F7989,F7989)</f>
        <v>ROXTEC-43</v>
      </c>
      <c r="F7989" s="84" t="str">
        <f t="shared" si="238"/>
        <v>ROXTEC</v>
      </c>
      <c r="G7989" t="s">
        <v>8623</v>
      </c>
      <c r="H7989" s="62">
        <v>5461822000193</v>
      </c>
      <c r="I7989" t="s">
        <v>869</v>
      </c>
      <c r="J7989">
        <v>1</v>
      </c>
      <c r="K7989">
        <v>173.08</v>
      </c>
    </row>
    <row r="7990" spans="1:11" x14ac:dyDescent="0.25">
      <c r="A7990" t="s">
        <v>6064</v>
      </c>
      <c r="B7990" t="str">
        <f>C7990&amp;"-"&amp;COUNTIF(C$2:C7990,C7990)</f>
        <v>11588-12</v>
      </c>
      <c r="C7990">
        <v>11588</v>
      </c>
      <c r="D7990" s="57">
        <v>45482</v>
      </c>
      <c r="E7990" s="84" t="str">
        <f>F7990&amp;"-"&amp;COUNTIF($F$2:F7990,F7990)</f>
        <v>ROXTEC-44</v>
      </c>
      <c r="F7990" s="84" t="str">
        <f t="shared" si="238"/>
        <v>ROXTEC</v>
      </c>
      <c r="G7990" t="s">
        <v>8623</v>
      </c>
      <c r="H7990" s="62">
        <v>5461822000193</v>
      </c>
      <c r="I7990" t="s">
        <v>869</v>
      </c>
      <c r="J7990">
        <v>15</v>
      </c>
      <c r="K7990">
        <v>17542.8</v>
      </c>
    </row>
    <row r="7991" spans="1:11" x14ac:dyDescent="0.25">
      <c r="A7991" t="s">
        <v>6050</v>
      </c>
      <c r="B7991" t="str">
        <f>C7991&amp;"-"&amp;COUNTIF(C$2:C7991,C7991)</f>
        <v>11588-13</v>
      </c>
      <c r="C7991">
        <v>11588</v>
      </c>
      <c r="D7991" s="57">
        <v>45482</v>
      </c>
      <c r="E7991" s="84" t="str">
        <f>F7991&amp;"-"&amp;COUNTIF($F$2:F7991,F7991)</f>
        <v>ROXTEC-45</v>
      </c>
      <c r="F7991" s="84" t="str">
        <f t="shared" si="238"/>
        <v>ROXTEC</v>
      </c>
      <c r="G7991" t="s">
        <v>8623</v>
      </c>
      <c r="H7991" s="62">
        <v>5461822000193</v>
      </c>
      <c r="I7991" t="s">
        <v>869</v>
      </c>
      <c r="J7991">
        <v>5</v>
      </c>
      <c r="K7991">
        <v>22896.05</v>
      </c>
    </row>
    <row r="7992" spans="1:11" x14ac:dyDescent="0.25">
      <c r="A7992" t="s">
        <v>6064</v>
      </c>
      <c r="B7992" t="str">
        <f>C7992&amp;"-"&amp;COUNTIF(C$2:C7992,C7992)</f>
        <v>11588-14</v>
      </c>
      <c r="C7992">
        <v>11588</v>
      </c>
      <c r="D7992" s="57">
        <v>45482</v>
      </c>
      <c r="E7992" s="84" t="str">
        <f>F7992&amp;"-"&amp;COUNTIF($F$2:F7992,F7992)</f>
        <v>ROXTEC-46</v>
      </c>
      <c r="F7992" s="84" t="str">
        <f t="shared" si="238"/>
        <v>ROXTEC</v>
      </c>
      <c r="G7992" t="s">
        <v>8623</v>
      </c>
      <c r="H7992" s="62">
        <v>5461822000193</v>
      </c>
      <c r="I7992" t="s">
        <v>869</v>
      </c>
      <c r="J7992">
        <v>2</v>
      </c>
      <c r="K7992">
        <v>667.92</v>
      </c>
    </row>
    <row r="7993" spans="1:11" x14ac:dyDescent="0.25">
      <c r="A7993" t="s">
        <v>6064</v>
      </c>
      <c r="B7993" t="str">
        <f>C7993&amp;"-"&amp;COUNTIF(C$2:C7993,C7993)</f>
        <v>11588-15</v>
      </c>
      <c r="C7993">
        <v>11588</v>
      </c>
      <c r="D7993" s="57">
        <v>45482</v>
      </c>
      <c r="E7993" s="84" t="str">
        <f>F7993&amp;"-"&amp;COUNTIF($F$2:F7993,F7993)</f>
        <v>ROXTEC-47</v>
      </c>
      <c r="F7993" s="84" t="str">
        <f t="shared" si="238"/>
        <v>ROXTEC</v>
      </c>
      <c r="G7993" t="s">
        <v>8623</v>
      </c>
      <c r="H7993" s="62">
        <v>5461822000193</v>
      </c>
      <c r="I7993" t="s">
        <v>869</v>
      </c>
      <c r="J7993">
        <v>1</v>
      </c>
      <c r="K7993">
        <v>443.12</v>
      </c>
    </row>
    <row r="7994" spans="1:11" x14ac:dyDescent="0.25">
      <c r="A7994" t="s">
        <v>6064</v>
      </c>
      <c r="B7994" t="str">
        <f>C7994&amp;"-"&amp;COUNTIF(C$2:C7994,C7994)</f>
        <v>11588-16</v>
      </c>
      <c r="C7994">
        <v>11588</v>
      </c>
      <c r="D7994" s="57">
        <v>45482</v>
      </c>
      <c r="E7994" s="84" t="str">
        <f>F7994&amp;"-"&amp;COUNTIF($F$2:F7994,F7994)</f>
        <v>ROXTEC-48</v>
      </c>
      <c r="F7994" s="84" t="str">
        <f t="shared" si="238"/>
        <v>ROXTEC</v>
      </c>
      <c r="G7994" t="s">
        <v>8623</v>
      </c>
      <c r="H7994" s="62">
        <v>5461822000193</v>
      </c>
      <c r="I7994" t="s">
        <v>869</v>
      </c>
      <c r="J7994">
        <v>12</v>
      </c>
      <c r="K7994">
        <v>850.44</v>
      </c>
    </row>
    <row r="7995" spans="1:11" x14ac:dyDescent="0.25">
      <c r="A7995" t="s">
        <v>6064</v>
      </c>
      <c r="B7995" t="str">
        <f>C7995&amp;"-"&amp;COUNTIF(C$2:C7995,C7995)</f>
        <v>11588-17</v>
      </c>
      <c r="C7995">
        <v>11588</v>
      </c>
      <c r="D7995" s="57">
        <v>45482</v>
      </c>
      <c r="E7995" s="84" t="str">
        <f>F7995&amp;"-"&amp;COUNTIF($F$2:F7995,F7995)</f>
        <v>ROXTEC-49</v>
      </c>
      <c r="F7995" s="84" t="str">
        <f t="shared" si="238"/>
        <v>ROXTEC</v>
      </c>
      <c r="G7995" t="s">
        <v>8623</v>
      </c>
      <c r="H7995" s="62">
        <v>5461822000193</v>
      </c>
      <c r="I7995" t="s">
        <v>869</v>
      </c>
      <c r="J7995">
        <v>128</v>
      </c>
      <c r="K7995">
        <v>13836.8</v>
      </c>
    </row>
    <row r="7996" spans="1:11" x14ac:dyDescent="0.25">
      <c r="A7996" t="s">
        <v>6050</v>
      </c>
      <c r="B7996" t="str">
        <f>C7996&amp;"-"&amp;COUNTIF(C$2:C7996,C7996)</f>
        <v>11588-18</v>
      </c>
      <c r="C7996">
        <v>11588</v>
      </c>
      <c r="D7996" s="57">
        <v>45482</v>
      </c>
      <c r="E7996" s="84" t="str">
        <f>F7996&amp;"-"&amp;COUNTIF($F$2:F7996,F7996)</f>
        <v>ROXTEC-50</v>
      </c>
      <c r="F7996" s="84" t="str">
        <f t="shared" si="238"/>
        <v>ROXTEC</v>
      </c>
      <c r="G7996" t="s">
        <v>8623</v>
      </c>
      <c r="H7996" s="62">
        <v>5461822000193</v>
      </c>
      <c r="I7996" t="s">
        <v>869</v>
      </c>
      <c r="J7996">
        <v>4</v>
      </c>
      <c r="K7996">
        <v>6879.52</v>
      </c>
    </row>
    <row r="7997" spans="1:11" x14ac:dyDescent="0.25">
      <c r="A7997" t="s">
        <v>6064</v>
      </c>
      <c r="B7997" t="str">
        <f>C7997&amp;"-"&amp;COUNTIF(C$2:C7997,C7997)</f>
        <v>11588-19</v>
      </c>
      <c r="C7997">
        <v>11588</v>
      </c>
      <c r="D7997" s="57">
        <v>45482</v>
      </c>
      <c r="E7997" s="84" t="str">
        <f>F7997&amp;"-"&amp;COUNTIF($F$2:F7997,F7997)</f>
        <v>ROXTEC-51</v>
      </c>
      <c r="F7997" s="84" t="str">
        <f t="shared" si="238"/>
        <v>ROXTEC</v>
      </c>
      <c r="G7997" t="s">
        <v>8623</v>
      </c>
      <c r="H7997" s="62">
        <v>5461822000193</v>
      </c>
      <c r="I7997" t="s">
        <v>869</v>
      </c>
      <c r="J7997">
        <v>7</v>
      </c>
      <c r="K7997">
        <v>13308.19</v>
      </c>
    </row>
    <row r="7998" spans="1:11" x14ac:dyDescent="0.25">
      <c r="A7998" t="s">
        <v>6063</v>
      </c>
      <c r="B7998" t="str">
        <f>C7998&amp;"-"&amp;COUNTIF(C$2:C7998,C7998)</f>
        <v>11588-20</v>
      </c>
      <c r="C7998">
        <v>11588</v>
      </c>
      <c r="D7998" s="57">
        <v>45482</v>
      </c>
      <c r="E7998" s="84" t="str">
        <f>F7998&amp;"-"&amp;COUNTIF($F$2:F7998,F7998)</f>
        <v>ROXTEC-52</v>
      </c>
      <c r="F7998" s="84" t="str">
        <f t="shared" si="238"/>
        <v>ROXTEC</v>
      </c>
      <c r="G7998" t="s">
        <v>8623</v>
      </c>
      <c r="H7998" s="62">
        <v>5461822000193</v>
      </c>
      <c r="I7998" t="s">
        <v>869</v>
      </c>
      <c r="J7998">
        <v>37</v>
      </c>
      <c r="K7998">
        <v>6753.98</v>
      </c>
    </row>
    <row r="7999" spans="1:11" x14ac:dyDescent="0.25">
      <c r="A7999" t="s">
        <v>5983</v>
      </c>
      <c r="B7999" t="str">
        <f>C7999&amp;"-"&amp;COUNTIF(C$2:C7999,C7999)</f>
        <v>39181-1</v>
      </c>
      <c r="C7999">
        <v>39181</v>
      </c>
      <c r="D7999" s="57">
        <v>45482</v>
      </c>
      <c r="E7999" s="84" t="str">
        <f>F7999&amp;"-"&amp;COUNTIF($F$2:F7999,F7999)</f>
        <v>WK-537</v>
      </c>
      <c r="F7999" s="84" t="str">
        <f t="shared" si="238"/>
        <v>WK</v>
      </c>
      <c r="G7999" t="s">
        <v>8586</v>
      </c>
      <c r="H7999" s="62">
        <v>97434047000103</v>
      </c>
      <c r="I7999" t="s">
        <v>5984</v>
      </c>
      <c r="J7999">
        <v>174</v>
      </c>
      <c r="K7999">
        <v>9145.44</v>
      </c>
    </row>
    <row r="8000" spans="1:11" x14ac:dyDescent="0.25">
      <c r="A8000" t="s">
        <v>5987</v>
      </c>
      <c r="B8000" t="str">
        <f>C8000&amp;"-"&amp;COUNTIF(C$2:C8000,C8000)</f>
        <v>39181-2</v>
      </c>
      <c r="C8000">
        <v>39181</v>
      </c>
      <c r="D8000" s="57">
        <v>45482</v>
      </c>
      <c r="E8000" s="84" t="str">
        <f>F8000&amp;"-"&amp;COUNTIF($F$2:F8000,F8000)</f>
        <v>WK-538</v>
      </c>
      <c r="F8000" s="84" t="str">
        <f t="shared" si="238"/>
        <v>WK</v>
      </c>
      <c r="G8000" t="s">
        <v>8586</v>
      </c>
      <c r="H8000" s="62">
        <v>97434047000103</v>
      </c>
      <c r="I8000" t="s">
        <v>5984</v>
      </c>
      <c r="J8000">
        <v>60</v>
      </c>
      <c r="K8000">
        <v>11880</v>
      </c>
    </row>
    <row r="8001" spans="1:11" x14ac:dyDescent="0.25">
      <c r="A8001" t="s">
        <v>5989</v>
      </c>
      <c r="B8001" t="str">
        <f>C8001&amp;"-"&amp;COUNTIF(C$2:C8001,C8001)</f>
        <v>39181-3</v>
      </c>
      <c r="C8001">
        <v>39181</v>
      </c>
      <c r="D8001" s="57">
        <v>45482</v>
      </c>
      <c r="E8001" s="84" t="str">
        <f>F8001&amp;"-"&amp;COUNTIF($F$2:F8001,F8001)</f>
        <v>WK-539</v>
      </c>
      <c r="F8001" s="84" t="str">
        <f t="shared" si="238"/>
        <v>WK</v>
      </c>
      <c r="G8001" t="s">
        <v>8586</v>
      </c>
      <c r="H8001" s="62">
        <v>97434047000103</v>
      </c>
      <c r="I8001" t="s">
        <v>5984</v>
      </c>
      <c r="J8001">
        <v>66</v>
      </c>
      <c r="K8001">
        <v>6402</v>
      </c>
    </row>
    <row r="8002" spans="1:11" x14ac:dyDescent="0.25">
      <c r="A8002" t="s">
        <v>5985</v>
      </c>
      <c r="B8002" t="str">
        <f>C8002&amp;"-"&amp;COUNTIF(C$2:C8002,C8002)</f>
        <v>39184-1</v>
      </c>
      <c r="C8002">
        <v>39184</v>
      </c>
      <c r="D8002" s="57">
        <v>45482</v>
      </c>
      <c r="E8002" s="84" t="str">
        <f>F8002&amp;"-"&amp;COUNTIF($F$2:F8002,F8002)</f>
        <v>WK-540</v>
      </c>
      <c r="F8002" s="84" t="str">
        <f t="shared" si="238"/>
        <v>WK</v>
      </c>
      <c r="G8002" t="s">
        <v>8586</v>
      </c>
      <c r="H8002" s="62">
        <v>97434047000103</v>
      </c>
      <c r="I8002" t="s">
        <v>5984</v>
      </c>
      <c r="J8002">
        <v>342</v>
      </c>
      <c r="K8002">
        <v>46854</v>
      </c>
    </row>
    <row r="8003" spans="1:11" x14ac:dyDescent="0.25">
      <c r="A8003" t="s">
        <v>5987</v>
      </c>
      <c r="B8003" t="str">
        <f>C8003&amp;"-"&amp;COUNTIF(C$2:C8003,C8003)</f>
        <v>39184-2</v>
      </c>
      <c r="C8003">
        <v>39184</v>
      </c>
      <c r="D8003" s="57">
        <v>45482</v>
      </c>
      <c r="E8003" s="84" t="str">
        <f>F8003&amp;"-"&amp;COUNTIF($F$2:F8003,F8003)</f>
        <v>WK-541</v>
      </c>
      <c r="F8003" s="84" t="str">
        <f t="shared" ref="F8003:F8066" si="239">LEFT(G8003,SEARCH(" ",G8003)-1)</f>
        <v>WK</v>
      </c>
      <c r="G8003" t="s">
        <v>8586</v>
      </c>
      <c r="H8003" s="62">
        <v>97434047000103</v>
      </c>
      <c r="I8003" t="s">
        <v>5984</v>
      </c>
      <c r="J8003">
        <v>78</v>
      </c>
      <c r="K8003">
        <v>5382</v>
      </c>
    </row>
    <row r="8004" spans="1:11" x14ac:dyDescent="0.25">
      <c r="A8004" t="s">
        <v>6016</v>
      </c>
      <c r="B8004" t="str">
        <f>C8004&amp;"-"&amp;COUNTIF(C$2:C8004,C8004)</f>
        <v>260288-1</v>
      </c>
      <c r="C8004">
        <v>260288</v>
      </c>
      <c r="D8004" s="57">
        <v>45483</v>
      </c>
      <c r="E8004" s="84" t="str">
        <f>F8004&amp;"-"&amp;COUNTIF($F$2:F8004,F8004)</f>
        <v>ACO-36</v>
      </c>
      <c r="F8004" s="84" t="str">
        <f t="shared" si="239"/>
        <v>ACO</v>
      </c>
      <c r="G8004" t="s">
        <v>8591</v>
      </c>
      <c r="H8004" s="62">
        <v>33150053000733</v>
      </c>
      <c r="I8004" t="s">
        <v>4726</v>
      </c>
      <c r="J8004">
        <v>35.945</v>
      </c>
      <c r="K8004">
        <v>27911.65</v>
      </c>
    </row>
    <row r="8005" spans="1:11" x14ac:dyDescent="0.25">
      <c r="A8005" t="s">
        <v>6002</v>
      </c>
      <c r="B8005" t="str">
        <f>C8005&amp;"-"&amp;COUNTIF(C$2:C8005,C8005)</f>
        <v>705-1</v>
      </c>
      <c r="C8005">
        <v>705</v>
      </c>
      <c r="D8005" s="57">
        <v>45483</v>
      </c>
      <c r="E8005" s="84" t="str">
        <f>F8005&amp;"-"&amp;COUNTIF($F$2:F8005,F8005)</f>
        <v>ENIGMA-24</v>
      </c>
      <c r="F8005" s="84" t="str">
        <f t="shared" si="239"/>
        <v>ENIGMA</v>
      </c>
      <c r="G8005" t="s">
        <v>8595</v>
      </c>
      <c r="H8005" s="62">
        <v>10371253000125</v>
      </c>
      <c r="I8005" t="s">
        <v>30</v>
      </c>
      <c r="J8005">
        <v>7402.08</v>
      </c>
      <c r="K8005">
        <v>213920.11</v>
      </c>
    </row>
    <row r="8006" spans="1:11" x14ac:dyDescent="0.25">
      <c r="A8006" t="s">
        <v>6089</v>
      </c>
      <c r="B8006" t="str">
        <f>C8006&amp;"-"&amp;COUNTIF(C$2:C8006,C8006)</f>
        <v>80228-1</v>
      </c>
      <c r="C8006">
        <v>80228</v>
      </c>
      <c r="D8006" s="57">
        <v>45483</v>
      </c>
      <c r="E8006" s="84" t="str">
        <f>F8006&amp;"-"&amp;COUNTIF($F$2:F8006,F8006)</f>
        <v>FIBRA-20</v>
      </c>
      <c r="F8006" s="84" t="str">
        <f t="shared" si="239"/>
        <v>FIBRA</v>
      </c>
      <c r="G8006" t="s">
        <v>8615</v>
      </c>
      <c r="H8006" s="62">
        <v>8381863000168</v>
      </c>
      <c r="I8006" t="s">
        <v>869</v>
      </c>
      <c r="J8006">
        <v>6074</v>
      </c>
      <c r="K8006">
        <v>11176.16</v>
      </c>
    </row>
    <row r="8007" spans="1:11" x14ac:dyDescent="0.25">
      <c r="A8007" t="s">
        <v>6019</v>
      </c>
      <c r="B8007" t="str">
        <f>C8007&amp;"-"&amp;COUNTIF(C$2:C8007,C8007)</f>
        <v>139538-1</v>
      </c>
      <c r="C8007">
        <v>139538</v>
      </c>
      <c r="D8007" s="57">
        <v>45483</v>
      </c>
      <c r="E8007" s="84" t="str">
        <f>F8007&amp;"-"&amp;COUNTIF($F$2:F8007,F8007)</f>
        <v>STAUFF-2</v>
      </c>
      <c r="F8007" s="84" t="str">
        <f t="shared" si="239"/>
        <v>STAUFF</v>
      </c>
      <c r="G8007" t="s">
        <v>8639</v>
      </c>
      <c r="H8007" s="62">
        <v>3279094000178</v>
      </c>
      <c r="I8007" t="s">
        <v>869</v>
      </c>
      <c r="J8007">
        <v>189</v>
      </c>
      <c r="K8007">
        <v>94173.98</v>
      </c>
    </row>
    <row r="8008" spans="1:11" x14ac:dyDescent="0.25">
      <c r="A8008" t="s">
        <v>6019</v>
      </c>
      <c r="B8008" t="str">
        <f>C8008&amp;"-"&amp;COUNTIF(C$2:C8008,C8008)</f>
        <v>139538-2</v>
      </c>
      <c r="C8008">
        <v>139538</v>
      </c>
      <c r="D8008" s="57">
        <v>45483</v>
      </c>
      <c r="E8008" s="84" t="str">
        <f>F8008&amp;"-"&amp;COUNTIF($F$2:F8008,F8008)</f>
        <v>STAUFF-3</v>
      </c>
      <c r="F8008" s="84" t="str">
        <f t="shared" si="239"/>
        <v>STAUFF</v>
      </c>
      <c r="G8008" t="s">
        <v>8639</v>
      </c>
      <c r="H8008" s="62">
        <v>3279094000178</v>
      </c>
      <c r="I8008" t="s">
        <v>869</v>
      </c>
      <c r="J8008">
        <v>44</v>
      </c>
      <c r="K8008">
        <v>16278.17</v>
      </c>
    </row>
    <row r="8009" spans="1:11" x14ac:dyDescent="0.25">
      <c r="A8009" t="s">
        <v>6119</v>
      </c>
      <c r="B8009" t="str">
        <f>C8009&amp;"-"&amp;COUNTIF(C$2:C8009,C8009)</f>
        <v>139538-3</v>
      </c>
      <c r="C8009">
        <v>139538</v>
      </c>
      <c r="D8009" s="57">
        <v>45483</v>
      </c>
      <c r="E8009" s="84" t="str">
        <f>F8009&amp;"-"&amp;COUNTIF($F$2:F8009,F8009)</f>
        <v>STAUFF-4</v>
      </c>
      <c r="F8009" s="84" t="str">
        <f t="shared" si="239"/>
        <v>STAUFF</v>
      </c>
      <c r="G8009" t="s">
        <v>8639</v>
      </c>
      <c r="H8009" s="62">
        <v>3279094000178</v>
      </c>
      <c r="I8009" t="s">
        <v>869</v>
      </c>
      <c r="J8009">
        <v>553</v>
      </c>
      <c r="K8009">
        <v>210507.75</v>
      </c>
    </row>
    <row r="8010" spans="1:11" x14ac:dyDescent="0.25">
      <c r="A8010" t="s">
        <v>6019</v>
      </c>
      <c r="B8010" t="str">
        <f>C8010&amp;"-"&amp;COUNTIF(C$2:C8010,C8010)</f>
        <v>139538-4</v>
      </c>
      <c r="C8010">
        <v>139538</v>
      </c>
      <c r="D8010" s="57">
        <v>45483</v>
      </c>
      <c r="E8010" s="84" t="str">
        <f>F8010&amp;"-"&amp;COUNTIF($F$2:F8010,F8010)</f>
        <v>STAUFF-5</v>
      </c>
      <c r="F8010" s="84" t="str">
        <f t="shared" si="239"/>
        <v>STAUFF</v>
      </c>
      <c r="G8010" t="s">
        <v>8639</v>
      </c>
      <c r="H8010" s="62">
        <v>3279094000178</v>
      </c>
      <c r="I8010" t="s">
        <v>869</v>
      </c>
      <c r="J8010">
        <v>123</v>
      </c>
      <c r="K8010">
        <v>46690.92</v>
      </c>
    </row>
    <row r="8011" spans="1:11" x14ac:dyDescent="0.25">
      <c r="A8011" t="s">
        <v>6019</v>
      </c>
      <c r="B8011" t="str">
        <f>C8011&amp;"-"&amp;COUNTIF(C$2:C8011,C8011)</f>
        <v>139538-5</v>
      </c>
      <c r="C8011">
        <v>139538</v>
      </c>
      <c r="D8011" s="57">
        <v>45483</v>
      </c>
      <c r="E8011" s="84" t="str">
        <f>F8011&amp;"-"&amp;COUNTIF($F$2:F8011,F8011)</f>
        <v>STAUFF-6</v>
      </c>
      <c r="F8011" s="84" t="str">
        <f t="shared" si="239"/>
        <v>STAUFF</v>
      </c>
      <c r="G8011" t="s">
        <v>8639</v>
      </c>
      <c r="H8011" s="62">
        <v>3279094000178</v>
      </c>
      <c r="I8011" t="s">
        <v>869</v>
      </c>
      <c r="J8011">
        <v>579</v>
      </c>
      <c r="K8011">
        <v>230927.49</v>
      </c>
    </row>
    <row r="8012" spans="1:11" x14ac:dyDescent="0.25">
      <c r="A8012" t="s">
        <v>6019</v>
      </c>
      <c r="B8012" t="str">
        <f>C8012&amp;"-"&amp;COUNTIF(C$2:C8012,C8012)</f>
        <v>139538-6</v>
      </c>
      <c r="C8012">
        <v>139538</v>
      </c>
      <c r="D8012" s="57">
        <v>45483</v>
      </c>
      <c r="E8012" s="84" t="str">
        <f>F8012&amp;"-"&amp;COUNTIF($F$2:F8012,F8012)</f>
        <v>STAUFF-7</v>
      </c>
      <c r="F8012" s="84" t="str">
        <f t="shared" si="239"/>
        <v>STAUFF</v>
      </c>
      <c r="G8012" t="s">
        <v>8639</v>
      </c>
      <c r="H8012" s="62">
        <v>3279094000178</v>
      </c>
      <c r="I8012" t="s">
        <v>869</v>
      </c>
      <c r="J8012">
        <v>105</v>
      </c>
      <c r="K8012">
        <v>41540.89</v>
      </c>
    </row>
    <row r="8013" spans="1:11" x14ac:dyDescent="0.25">
      <c r="A8013" t="s">
        <v>6019</v>
      </c>
      <c r="B8013" t="str">
        <f>C8013&amp;"-"&amp;COUNTIF(C$2:C8013,C8013)</f>
        <v>139538-7</v>
      </c>
      <c r="C8013">
        <v>139538</v>
      </c>
      <c r="D8013" s="57">
        <v>45483</v>
      </c>
      <c r="E8013" s="84" t="str">
        <f>F8013&amp;"-"&amp;COUNTIF($F$2:F8013,F8013)</f>
        <v>STAUFF-8</v>
      </c>
      <c r="F8013" s="84" t="str">
        <f t="shared" si="239"/>
        <v>STAUFF</v>
      </c>
      <c r="G8013" t="s">
        <v>8639</v>
      </c>
      <c r="H8013" s="62">
        <v>3279094000178</v>
      </c>
      <c r="I8013" t="s">
        <v>869</v>
      </c>
      <c r="J8013">
        <v>368</v>
      </c>
      <c r="K8013">
        <v>145461.57</v>
      </c>
    </row>
    <row r="8014" spans="1:11" x14ac:dyDescent="0.25">
      <c r="A8014" t="s">
        <v>5988</v>
      </c>
      <c r="B8014" t="str">
        <f>C8014&amp;"-"&amp;COUNTIF(C$2:C8014,C8014)</f>
        <v>139538-8</v>
      </c>
      <c r="C8014">
        <v>139538</v>
      </c>
      <c r="D8014" s="57">
        <v>45483</v>
      </c>
      <c r="E8014" s="84" t="str">
        <f>F8014&amp;"-"&amp;COUNTIF($F$2:F8014,F8014)</f>
        <v>STAUFF-9</v>
      </c>
      <c r="F8014" s="84" t="str">
        <f t="shared" si="239"/>
        <v>STAUFF</v>
      </c>
      <c r="G8014" t="s">
        <v>8639</v>
      </c>
      <c r="H8014" s="62">
        <v>3279094000178</v>
      </c>
      <c r="I8014" t="s">
        <v>5984</v>
      </c>
      <c r="J8014">
        <v>57</v>
      </c>
      <c r="K8014">
        <v>48327.56</v>
      </c>
    </row>
    <row r="8015" spans="1:11" x14ac:dyDescent="0.25">
      <c r="A8015" t="s">
        <v>6019</v>
      </c>
      <c r="B8015" t="str">
        <f>C8015&amp;"-"&amp;COUNTIF(C$2:C8015,C8015)</f>
        <v>139538-9</v>
      </c>
      <c r="C8015">
        <v>139538</v>
      </c>
      <c r="D8015" s="57">
        <v>45483</v>
      </c>
      <c r="E8015" s="84" t="str">
        <f>F8015&amp;"-"&amp;COUNTIF($F$2:F8015,F8015)</f>
        <v>STAUFF-10</v>
      </c>
      <c r="F8015" s="84" t="str">
        <f t="shared" si="239"/>
        <v>STAUFF</v>
      </c>
      <c r="G8015" t="s">
        <v>8639</v>
      </c>
      <c r="H8015" s="62">
        <v>3279094000178</v>
      </c>
      <c r="I8015" t="s">
        <v>869</v>
      </c>
      <c r="J8015">
        <v>341</v>
      </c>
      <c r="K8015">
        <v>136003.93</v>
      </c>
    </row>
    <row r="8016" spans="1:11" x14ac:dyDescent="0.25">
      <c r="A8016" t="s">
        <v>6019</v>
      </c>
      <c r="B8016" t="str">
        <f>C8016&amp;"-"&amp;COUNTIF(C$2:C8016,C8016)</f>
        <v>139538-10</v>
      </c>
      <c r="C8016">
        <v>139538</v>
      </c>
      <c r="D8016" s="57">
        <v>45483</v>
      </c>
      <c r="E8016" s="84" t="str">
        <f>F8016&amp;"-"&amp;COUNTIF($F$2:F8016,F8016)</f>
        <v>STAUFF-11</v>
      </c>
      <c r="F8016" s="84" t="str">
        <f t="shared" si="239"/>
        <v>STAUFF</v>
      </c>
      <c r="G8016" t="s">
        <v>8639</v>
      </c>
      <c r="H8016" s="62">
        <v>3279094000178</v>
      </c>
      <c r="I8016" t="s">
        <v>869</v>
      </c>
      <c r="J8016">
        <v>44</v>
      </c>
      <c r="K8016">
        <v>17723.2</v>
      </c>
    </row>
    <row r="8017" spans="1:11" x14ac:dyDescent="0.25">
      <c r="A8017" t="s">
        <v>5961</v>
      </c>
      <c r="B8017" t="str">
        <f>C8017&amp;"-"&amp;COUNTIF(C$2:C8017,C8017)</f>
        <v>71876-1</v>
      </c>
      <c r="C8017">
        <v>71876</v>
      </c>
      <c r="D8017" s="57">
        <v>45483</v>
      </c>
      <c r="E8017" s="84" t="str">
        <f>F8017&amp;"-"&amp;COUNTIF($F$2:F8017,F8017)</f>
        <v>VOESTALPINE-59</v>
      </c>
      <c r="F8017" s="84" t="str">
        <f t="shared" si="239"/>
        <v>VOESTALPINE</v>
      </c>
      <c r="G8017" t="s">
        <v>8583</v>
      </c>
      <c r="H8017" s="62">
        <v>61479002000523</v>
      </c>
      <c r="I8017" t="s">
        <v>30</v>
      </c>
      <c r="J8017">
        <v>1890</v>
      </c>
      <c r="K8017">
        <v>54054</v>
      </c>
    </row>
    <row r="8018" spans="1:11" x14ac:dyDescent="0.25">
      <c r="A8018" t="s">
        <v>6013</v>
      </c>
      <c r="B8018" t="str">
        <f>C8018&amp;"-"&amp;COUNTIF(C$2:C8018,C8018)</f>
        <v>39214-1</v>
      </c>
      <c r="C8018">
        <v>39214</v>
      </c>
      <c r="D8018" s="57">
        <v>45483</v>
      </c>
      <c r="E8018" s="84" t="str">
        <f>F8018&amp;"-"&amp;COUNTIF($F$2:F8018,F8018)</f>
        <v>WK-542</v>
      </c>
      <c r="F8018" s="84" t="str">
        <f t="shared" si="239"/>
        <v>WK</v>
      </c>
      <c r="G8018" t="s">
        <v>8586</v>
      </c>
      <c r="H8018" s="62">
        <v>97434047000103</v>
      </c>
      <c r="I8018" t="s">
        <v>869</v>
      </c>
      <c r="J8018">
        <v>67</v>
      </c>
      <c r="K8018">
        <v>643.20000000000005</v>
      </c>
    </row>
    <row r="8019" spans="1:11" x14ac:dyDescent="0.25">
      <c r="A8019" t="s">
        <v>5983</v>
      </c>
      <c r="B8019" t="str">
        <f>C8019&amp;"-"&amp;COUNTIF(C$2:C8019,C8019)</f>
        <v>39228-1</v>
      </c>
      <c r="C8019">
        <v>39228</v>
      </c>
      <c r="D8019" s="57">
        <v>45483</v>
      </c>
      <c r="E8019" s="84" t="str">
        <f>F8019&amp;"-"&amp;COUNTIF($F$2:F8019,F8019)</f>
        <v>WK-543</v>
      </c>
      <c r="F8019" s="84" t="str">
        <f t="shared" si="239"/>
        <v>WK</v>
      </c>
      <c r="G8019" t="s">
        <v>8586</v>
      </c>
      <c r="H8019" s="62">
        <v>97434047000103</v>
      </c>
      <c r="I8019" t="s">
        <v>5984</v>
      </c>
      <c r="J8019">
        <v>642</v>
      </c>
      <c r="K8019">
        <v>20383.5</v>
      </c>
    </row>
    <row r="8020" spans="1:11" x14ac:dyDescent="0.25">
      <c r="A8020" t="s">
        <v>5989</v>
      </c>
      <c r="B8020" t="str">
        <f>C8020&amp;"-"&amp;COUNTIF(C$2:C8020,C8020)</f>
        <v>39228-2</v>
      </c>
      <c r="C8020">
        <v>39228</v>
      </c>
      <c r="D8020" s="57">
        <v>45483</v>
      </c>
      <c r="E8020" s="84" t="str">
        <f>F8020&amp;"-"&amp;COUNTIF($F$2:F8020,F8020)</f>
        <v>WK-544</v>
      </c>
      <c r="F8020" s="84" t="str">
        <f t="shared" si="239"/>
        <v>WK</v>
      </c>
      <c r="G8020" t="s">
        <v>8586</v>
      </c>
      <c r="H8020" s="62">
        <v>97434047000103</v>
      </c>
      <c r="I8020" t="s">
        <v>5984</v>
      </c>
      <c r="J8020">
        <v>12</v>
      </c>
      <c r="K8020">
        <v>7620</v>
      </c>
    </row>
    <row r="8021" spans="1:11" x14ac:dyDescent="0.25">
      <c r="A8021" t="s">
        <v>5989</v>
      </c>
      <c r="B8021" t="str">
        <f>C8021&amp;"-"&amp;COUNTIF(C$2:C8021,C8021)</f>
        <v>39228-3</v>
      </c>
      <c r="C8021">
        <v>39228</v>
      </c>
      <c r="D8021" s="57">
        <v>45483</v>
      </c>
      <c r="E8021" s="84" t="str">
        <f>F8021&amp;"-"&amp;COUNTIF($F$2:F8021,F8021)</f>
        <v>WK-545</v>
      </c>
      <c r="F8021" s="84" t="str">
        <f t="shared" si="239"/>
        <v>WK</v>
      </c>
      <c r="G8021" t="s">
        <v>8586</v>
      </c>
      <c r="H8021" s="62">
        <v>97434047000103</v>
      </c>
      <c r="I8021" t="s">
        <v>5984</v>
      </c>
      <c r="J8021">
        <v>72</v>
      </c>
      <c r="K8021">
        <v>23904</v>
      </c>
    </row>
    <row r="8022" spans="1:11" x14ac:dyDescent="0.25">
      <c r="A8022" t="s">
        <v>6058</v>
      </c>
      <c r="B8022" t="str">
        <f>C8022&amp;"-"&amp;COUNTIF(C$2:C8022,C8022)</f>
        <v>14232-1</v>
      </c>
      <c r="C8022">
        <v>14232</v>
      </c>
      <c r="D8022" s="57">
        <v>45484</v>
      </c>
      <c r="E8022" s="84" t="str">
        <f>F8022&amp;"-"&amp;COUNTIF($F$2:F8022,F8022)</f>
        <v>SIENA-31</v>
      </c>
      <c r="F8022" s="84" t="str">
        <f t="shared" si="239"/>
        <v>SIENA</v>
      </c>
      <c r="G8022" t="s">
        <v>8619</v>
      </c>
      <c r="H8022" s="62">
        <v>26662248000101</v>
      </c>
      <c r="I8022" t="s">
        <v>869</v>
      </c>
      <c r="J8022">
        <v>180</v>
      </c>
      <c r="K8022">
        <v>1348.2</v>
      </c>
    </row>
    <row r="8023" spans="1:11" x14ac:dyDescent="0.25">
      <c r="A8023" t="s">
        <v>6058</v>
      </c>
      <c r="B8023" t="str">
        <f>C8023&amp;"-"&amp;COUNTIF(C$2:C8023,C8023)</f>
        <v>14232-2</v>
      </c>
      <c r="C8023">
        <v>14232</v>
      </c>
      <c r="D8023" s="57">
        <v>45484</v>
      </c>
      <c r="E8023" s="84" t="str">
        <f>F8023&amp;"-"&amp;COUNTIF($F$2:F8023,F8023)</f>
        <v>SIENA-32</v>
      </c>
      <c r="F8023" s="84" t="str">
        <f t="shared" si="239"/>
        <v>SIENA</v>
      </c>
      <c r="G8023" t="s">
        <v>8619</v>
      </c>
      <c r="H8023" s="62">
        <v>26662248000101</v>
      </c>
      <c r="I8023" t="s">
        <v>869</v>
      </c>
      <c r="J8023">
        <v>96</v>
      </c>
      <c r="K8023">
        <v>1050.24</v>
      </c>
    </row>
    <row r="8024" spans="1:11" x14ac:dyDescent="0.25">
      <c r="A8024" t="s">
        <v>6058</v>
      </c>
      <c r="B8024" t="str">
        <f>C8024&amp;"-"&amp;COUNTIF(C$2:C8024,C8024)</f>
        <v>14232-3</v>
      </c>
      <c r="C8024">
        <v>14232</v>
      </c>
      <c r="D8024" s="57">
        <v>45484</v>
      </c>
      <c r="E8024" s="84" t="str">
        <f>F8024&amp;"-"&amp;COUNTIF($F$2:F8024,F8024)</f>
        <v>SIENA-33</v>
      </c>
      <c r="F8024" s="84" t="str">
        <f t="shared" si="239"/>
        <v>SIENA</v>
      </c>
      <c r="G8024" t="s">
        <v>8619</v>
      </c>
      <c r="H8024" s="62">
        <v>26662248000101</v>
      </c>
      <c r="I8024" t="s">
        <v>869</v>
      </c>
      <c r="J8024">
        <v>278</v>
      </c>
      <c r="K8024">
        <v>2215.66</v>
      </c>
    </row>
    <row r="8025" spans="1:11" x14ac:dyDescent="0.25">
      <c r="A8025" t="s">
        <v>6058</v>
      </c>
      <c r="B8025" t="str">
        <f>C8025&amp;"-"&amp;COUNTIF(C$2:C8025,C8025)</f>
        <v>14232-4</v>
      </c>
      <c r="C8025">
        <v>14232</v>
      </c>
      <c r="D8025" s="57">
        <v>45484</v>
      </c>
      <c r="E8025" s="84" t="str">
        <f>F8025&amp;"-"&amp;COUNTIF($F$2:F8025,F8025)</f>
        <v>SIENA-34</v>
      </c>
      <c r="F8025" s="84" t="str">
        <f t="shared" si="239"/>
        <v>SIENA</v>
      </c>
      <c r="G8025" t="s">
        <v>8619</v>
      </c>
      <c r="H8025" s="62">
        <v>26662248000101</v>
      </c>
      <c r="I8025" t="s">
        <v>869</v>
      </c>
      <c r="J8025">
        <v>421</v>
      </c>
      <c r="K8025">
        <v>2829.12</v>
      </c>
    </row>
    <row r="8026" spans="1:11" x14ac:dyDescent="0.25">
      <c r="A8026" t="s">
        <v>6058</v>
      </c>
      <c r="B8026" t="str">
        <f>C8026&amp;"-"&amp;COUNTIF(C$2:C8026,C8026)</f>
        <v>14232-5</v>
      </c>
      <c r="C8026">
        <v>14232</v>
      </c>
      <c r="D8026" s="57">
        <v>45484</v>
      </c>
      <c r="E8026" s="84" t="str">
        <f>F8026&amp;"-"&amp;COUNTIF($F$2:F8026,F8026)</f>
        <v>SIENA-35</v>
      </c>
      <c r="F8026" s="84" t="str">
        <f t="shared" si="239"/>
        <v>SIENA</v>
      </c>
      <c r="G8026" t="s">
        <v>8619</v>
      </c>
      <c r="H8026" s="62">
        <v>26662248000101</v>
      </c>
      <c r="I8026" t="s">
        <v>869</v>
      </c>
      <c r="J8026">
        <v>6</v>
      </c>
      <c r="K8026">
        <v>69.66</v>
      </c>
    </row>
    <row r="8027" spans="1:11" x14ac:dyDescent="0.25">
      <c r="A8027" t="s">
        <v>6120</v>
      </c>
      <c r="B8027" t="str">
        <f>C8027&amp;"-"&amp;COUNTIF(C$2:C8027,C8027)</f>
        <v>5906-1</v>
      </c>
      <c r="C8027">
        <v>5906</v>
      </c>
      <c r="D8027" s="57">
        <v>45484</v>
      </c>
      <c r="E8027" s="84" t="str">
        <f>F8027&amp;"-"&amp;COUNTIF($F$2:F8027,F8027)</f>
        <v>TREXCON-1</v>
      </c>
      <c r="F8027" s="84" t="str">
        <f t="shared" si="239"/>
        <v>TREXCON</v>
      </c>
      <c r="G8027" t="s">
        <v>8659</v>
      </c>
      <c r="H8027" s="62">
        <v>4039451000193</v>
      </c>
      <c r="I8027" t="s">
        <v>869</v>
      </c>
      <c r="J8027">
        <v>1</v>
      </c>
      <c r="K8027">
        <v>21250.42</v>
      </c>
    </row>
    <row r="8028" spans="1:11" x14ac:dyDescent="0.25">
      <c r="A8028" t="s">
        <v>6120</v>
      </c>
      <c r="B8028" t="str">
        <f>C8028&amp;"-"&amp;COUNTIF(C$2:C8028,C8028)</f>
        <v>5906-2</v>
      </c>
      <c r="C8028">
        <v>5906</v>
      </c>
      <c r="D8028" s="57">
        <v>45484</v>
      </c>
      <c r="E8028" s="84" t="str">
        <f>F8028&amp;"-"&amp;COUNTIF($F$2:F8028,F8028)</f>
        <v>TREXCON-2</v>
      </c>
      <c r="F8028" s="84" t="str">
        <f t="shared" si="239"/>
        <v>TREXCON</v>
      </c>
      <c r="G8028" t="s">
        <v>8659</v>
      </c>
      <c r="H8028" s="62">
        <v>4039451000193</v>
      </c>
      <c r="I8028" t="s">
        <v>869</v>
      </c>
      <c r="J8028">
        <v>1</v>
      </c>
      <c r="K8028">
        <v>18705.900000000001</v>
      </c>
    </row>
    <row r="8029" spans="1:11" x14ac:dyDescent="0.25">
      <c r="A8029" t="s">
        <v>6120</v>
      </c>
      <c r="B8029" t="str">
        <f>C8029&amp;"-"&amp;COUNTIF(C$2:C8029,C8029)</f>
        <v>5906-3</v>
      </c>
      <c r="C8029">
        <v>5906</v>
      </c>
      <c r="D8029" s="57">
        <v>45484</v>
      </c>
      <c r="E8029" s="84" t="str">
        <f>F8029&amp;"-"&amp;COUNTIF($F$2:F8029,F8029)</f>
        <v>TREXCON-3</v>
      </c>
      <c r="F8029" s="84" t="str">
        <f t="shared" si="239"/>
        <v>TREXCON</v>
      </c>
      <c r="G8029" t="s">
        <v>8659</v>
      </c>
      <c r="H8029" s="62">
        <v>4039451000193</v>
      </c>
      <c r="I8029" t="s">
        <v>869</v>
      </c>
      <c r="J8029">
        <v>1</v>
      </c>
      <c r="K8029">
        <v>20458.419999999998</v>
      </c>
    </row>
    <row r="8030" spans="1:11" x14ac:dyDescent="0.25">
      <c r="A8030" t="s">
        <v>5983</v>
      </c>
      <c r="B8030" t="str">
        <f>C8030&amp;"-"&amp;COUNTIF(C$2:C8030,C8030)</f>
        <v>39279-1</v>
      </c>
      <c r="C8030">
        <v>39279</v>
      </c>
      <c r="D8030" s="57">
        <v>45484</v>
      </c>
      <c r="E8030" s="84" t="str">
        <f>F8030&amp;"-"&amp;COUNTIF($F$2:F8030,F8030)</f>
        <v>WK-546</v>
      </c>
      <c r="F8030" s="84" t="str">
        <f t="shared" si="239"/>
        <v>WK</v>
      </c>
      <c r="G8030" t="s">
        <v>8586</v>
      </c>
      <c r="H8030" s="62">
        <v>97434047000103</v>
      </c>
      <c r="I8030" t="s">
        <v>5984</v>
      </c>
      <c r="J8030">
        <v>30</v>
      </c>
      <c r="K8030">
        <v>2415.6</v>
      </c>
    </row>
    <row r="8031" spans="1:11" x14ac:dyDescent="0.25">
      <c r="A8031" t="s">
        <v>5990</v>
      </c>
      <c r="B8031" t="str">
        <f>C8031&amp;"-"&amp;COUNTIF(C$2:C8031,C8031)</f>
        <v>39287-1</v>
      </c>
      <c r="C8031">
        <v>39287</v>
      </c>
      <c r="D8031" s="57">
        <v>45484</v>
      </c>
      <c r="E8031" s="84" t="str">
        <f>F8031&amp;"-"&amp;COUNTIF($F$2:F8031,F8031)</f>
        <v>WK-547</v>
      </c>
      <c r="F8031" s="84" t="str">
        <f t="shared" si="239"/>
        <v>WK</v>
      </c>
      <c r="G8031" t="s">
        <v>8586</v>
      </c>
      <c r="H8031" s="62">
        <v>97434047000103</v>
      </c>
      <c r="I8031" t="s">
        <v>5984</v>
      </c>
      <c r="J8031">
        <v>24</v>
      </c>
      <c r="K8031">
        <v>6042.24</v>
      </c>
    </row>
    <row r="8032" spans="1:11" x14ac:dyDescent="0.25">
      <c r="A8032" t="s">
        <v>5987</v>
      </c>
      <c r="B8032" t="str">
        <f>C8032&amp;"-"&amp;COUNTIF(C$2:C8032,C8032)</f>
        <v>39287-2</v>
      </c>
      <c r="C8032">
        <v>39287</v>
      </c>
      <c r="D8032" s="57">
        <v>45484</v>
      </c>
      <c r="E8032" s="84" t="str">
        <f>F8032&amp;"-"&amp;COUNTIF($F$2:F8032,F8032)</f>
        <v>WK-548</v>
      </c>
      <c r="F8032" s="84" t="str">
        <f t="shared" si="239"/>
        <v>WK</v>
      </c>
      <c r="G8032" t="s">
        <v>8586</v>
      </c>
      <c r="H8032" s="62">
        <v>97434047000103</v>
      </c>
      <c r="I8032" t="s">
        <v>5984</v>
      </c>
      <c r="J8032">
        <v>12</v>
      </c>
      <c r="K8032">
        <v>1848</v>
      </c>
    </row>
    <row r="8033" spans="1:11" x14ac:dyDescent="0.25">
      <c r="A8033" t="s">
        <v>5979</v>
      </c>
      <c r="B8033" t="str">
        <f>C8033&amp;"-"&amp;COUNTIF(C$2:C8033,C8033)</f>
        <v>6975-1</v>
      </c>
      <c r="C8033">
        <v>6975</v>
      </c>
      <c r="D8033" s="57">
        <v>45485</v>
      </c>
      <c r="E8033" s="84" t="str">
        <f>F8033&amp;"-"&amp;COUNTIF($F$2:F8033,F8033)</f>
        <v>SP-1</v>
      </c>
      <c r="F8033" s="84" t="str">
        <f t="shared" si="239"/>
        <v>SP</v>
      </c>
      <c r="G8033" t="s">
        <v>8660</v>
      </c>
      <c r="H8033" s="62">
        <v>42480108000179</v>
      </c>
      <c r="I8033" t="s">
        <v>5984</v>
      </c>
      <c r="J8033">
        <v>6</v>
      </c>
      <c r="K8033">
        <v>2896.2</v>
      </c>
    </row>
    <row r="8034" spans="1:11" x14ac:dyDescent="0.25">
      <c r="A8034" t="s">
        <v>5979</v>
      </c>
      <c r="B8034" t="str">
        <f>C8034&amp;"-"&amp;COUNTIF(C$2:C8034,C8034)</f>
        <v>6975-2</v>
      </c>
      <c r="C8034">
        <v>6975</v>
      </c>
      <c r="D8034" s="57">
        <v>45485</v>
      </c>
      <c r="E8034" s="84" t="str">
        <f>F8034&amp;"-"&amp;COUNTIF($F$2:F8034,F8034)</f>
        <v>SP-2</v>
      </c>
      <c r="F8034" s="84" t="str">
        <f t="shared" si="239"/>
        <v>SP</v>
      </c>
      <c r="G8034" t="s">
        <v>8660</v>
      </c>
      <c r="H8034" s="62">
        <v>42480108000179</v>
      </c>
      <c r="I8034" t="s">
        <v>5984</v>
      </c>
      <c r="J8034">
        <v>6</v>
      </c>
      <c r="K8034">
        <v>2192.4</v>
      </c>
    </row>
    <row r="8035" spans="1:11" x14ac:dyDescent="0.25">
      <c r="A8035" t="s">
        <v>5979</v>
      </c>
      <c r="B8035" t="str">
        <f>C8035&amp;"-"&amp;COUNTIF(C$2:C8035,C8035)</f>
        <v>6975-3</v>
      </c>
      <c r="C8035">
        <v>6975</v>
      </c>
      <c r="D8035" s="57">
        <v>45485</v>
      </c>
      <c r="E8035" s="84" t="str">
        <f>F8035&amp;"-"&amp;COUNTIF($F$2:F8035,F8035)</f>
        <v>SP-3</v>
      </c>
      <c r="F8035" s="84" t="str">
        <f t="shared" si="239"/>
        <v>SP</v>
      </c>
      <c r="G8035" t="s">
        <v>8660</v>
      </c>
      <c r="H8035" s="62">
        <v>42480108000179</v>
      </c>
      <c r="I8035" t="s">
        <v>5984</v>
      </c>
      <c r="J8035">
        <v>6</v>
      </c>
      <c r="K8035">
        <v>1706.4</v>
      </c>
    </row>
    <row r="8036" spans="1:11" x14ac:dyDescent="0.25">
      <c r="A8036" t="s">
        <v>5979</v>
      </c>
      <c r="B8036" t="str">
        <f>C8036&amp;"-"&amp;COUNTIF(C$2:C8036,C8036)</f>
        <v>6975-4</v>
      </c>
      <c r="C8036">
        <v>6975</v>
      </c>
      <c r="D8036" s="57">
        <v>45485</v>
      </c>
      <c r="E8036" s="84" t="str">
        <f>F8036&amp;"-"&amp;COUNTIF($F$2:F8036,F8036)</f>
        <v>SP-4</v>
      </c>
      <c r="F8036" s="84" t="str">
        <f t="shared" si="239"/>
        <v>SP</v>
      </c>
      <c r="G8036" t="s">
        <v>8660</v>
      </c>
      <c r="H8036" s="62">
        <v>42480108000179</v>
      </c>
      <c r="I8036" t="s">
        <v>5984</v>
      </c>
      <c r="J8036">
        <v>6</v>
      </c>
      <c r="K8036">
        <v>920.7</v>
      </c>
    </row>
    <row r="8037" spans="1:11" x14ac:dyDescent="0.25">
      <c r="A8037" t="s">
        <v>5979</v>
      </c>
      <c r="B8037" t="str">
        <f>C8037&amp;"-"&amp;COUNTIF(C$2:C8037,C8037)</f>
        <v>6975-5</v>
      </c>
      <c r="C8037">
        <v>6975</v>
      </c>
      <c r="D8037" s="57">
        <v>45485</v>
      </c>
      <c r="E8037" s="84" t="str">
        <f>F8037&amp;"-"&amp;COUNTIF($F$2:F8037,F8037)</f>
        <v>SP-5</v>
      </c>
      <c r="F8037" s="84" t="str">
        <f t="shared" si="239"/>
        <v>SP</v>
      </c>
      <c r="G8037" t="s">
        <v>8660</v>
      </c>
      <c r="H8037" s="62">
        <v>42480108000179</v>
      </c>
      <c r="I8037" t="s">
        <v>5984</v>
      </c>
      <c r="J8037">
        <v>6</v>
      </c>
      <c r="K8037">
        <v>4206</v>
      </c>
    </row>
    <row r="8038" spans="1:11" x14ac:dyDescent="0.25">
      <c r="A8038" t="s">
        <v>5979</v>
      </c>
      <c r="B8038" t="str">
        <f>C8038&amp;"-"&amp;COUNTIF(C$2:C8038,C8038)</f>
        <v>6975-6</v>
      </c>
      <c r="C8038">
        <v>6975</v>
      </c>
      <c r="D8038" s="57">
        <v>45485</v>
      </c>
      <c r="E8038" s="84" t="str">
        <f>F8038&amp;"-"&amp;COUNTIF($F$2:F8038,F8038)</f>
        <v>SP-6</v>
      </c>
      <c r="F8038" s="84" t="str">
        <f t="shared" si="239"/>
        <v>SP</v>
      </c>
      <c r="G8038" t="s">
        <v>8660</v>
      </c>
      <c r="H8038" s="62">
        <v>42480108000179</v>
      </c>
      <c r="I8038" t="s">
        <v>5984</v>
      </c>
      <c r="J8038">
        <v>6</v>
      </c>
      <c r="K8038">
        <v>947.4</v>
      </c>
    </row>
    <row r="8039" spans="1:11" x14ac:dyDescent="0.25">
      <c r="A8039" t="s">
        <v>5961</v>
      </c>
      <c r="B8039" t="str">
        <f>C8039&amp;"-"&amp;COUNTIF(C$2:C8039,C8039)</f>
        <v>71891-1</v>
      </c>
      <c r="C8039">
        <v>71891</v>
      </c>
      <c r="D8039" s="57">
        <v>45485</v>
      </c>
      <c r="E8039" s="84" t="str">
        <f>F8039&amp;"-"&amp;COUNTIF($F$2:F8039,F8039)</f>
        <v>VOESTALPINE-60</v>
      </c>
      <c r="F8039" s="84" t="str">
        <f t="shared" si="239"/>
        <v>VOESTALPINE</v>
      </c>
      <c r="G8039" t="s">
        <v>8583</v>
      </c>
      <c r="H8039" s="62">
        <v>61479002000523</v>
      </c>
      <c r="I8039" t="s">
        <v>30</v>
      </c>
      <c r="J8039">
        <v>2835</v>
      </c>
      <c r="K8039">
        <v>81081</v>
      </c>
    </row>
    <row r="8040" spans="1:11" x14ac:dyDescent="0.25">
      <c r="A8040" t="s">
        <v>5961</v>
      </c>
      <c r="B8040" t="str">
        <f>C8040&amp;"-"&amp;COUNTIF(C$2:C8040,C8040)</f>
        <v>71896-1</v>
      </c>
      <c r="C8040">
        <v>71896</v>
      </c>
      <c r="D8040" s="57">
        <v>45485</v>
      </c>
      <c r="E8040" s="84" t="str">
        <f>F8040&amp;"-"&amp;COUNTIF($F$2:F8040,F8040)</f>
        <v>VOESTALPINE-61</v>
      </c>
      <c r="F8040" s="84" t="str">
        <f t="shared" si="239"/>
        <v>VOESTALPINE</v>
      </c>
      <c r="G8040" t="s">
        <v>8583</v>
      </c>
      <c r="H8040" s="62">
        <v>61479002000523</v>
      </c>
      <c r="I8040" t="s">
        <v>30</v>
      </c>
      <c r="J8040">
        <v>945</v>
      </c>
      <c r="K8040">
        <v>27027</v>
      </c>
    </row>
    <row r="8041" spans="1:11" x14ac:dyDescent="0.25">
      <c r="A8041" t="s">
        <v>6040</v>
      </c>
      <c r="B8041" t="str">
        <f>C8041&amp;"-"&amp;COUNTIF(C$2:C8041,C8041)</f>
        <v>185070-1</v>
      </c>
      <c r="C8041">
        <v>185070</v>
      </c>
      <c r="D8041" s="57">
        <v>45489</v>
      </c>
      <c r="E8041" s="84" t="str">
        <f>F8041&amp;"-"&amp;COUNTIF($F$2:F8041,F8041)</f>
        <v>H-370</v>
      </c>
      <c r="F8041" s="84" t="str">
        <f t="shared" si="239"/>
        <v>H</v>
      </c>
      <c r="G8041" t="s">
        <v>8589</v>
      </c>
      <c r="H8041" s="62">
        <v>62312426000138</v>
      </c>
      <c r="I8041" t="s">
        <v>869</v>
      </c>
      <c r="J8041">
        <v>1</v>
      </c>
      <c r="K8041">
        <v>4005.38</v>
      </c>
    </row>
    <row r="8042" spans="1:11" x14ac:dyDescent="0.25">
      <c r="A8042" t="s">
        <v>5961</v>
      </c>
      <c r="B8042" t="str">
        <f>C8042&amp;"-"&amp;COUNTIF(C$2:C8042,C8042)</f>
        <v>71946-1</v>
      </c>
      <c r="C8042">
        <v>71946</v>
      </c>
      <c r="D8042" s="57">
        <v>45489</v>
      </c>
      <c r="E8042" s="84" t="str">
        <f>F8042&amp;"-"&amp;COUNTIF($F$2:F8042,F8042)</f>
        <v>VOESTALPINE-62</v>
      </c>
      <c r="F8042" s="84" t="str">
        <f t="shared" si="239"/>
        <v>VOESTALPINE</v>
      </c>
      <c r="G8042" t="s">
        <v>8583</v>
      </c>
      <c r="H8042" s="62">
        <v>61479002000523</v>
      </c>
      <c r="I8042" t="s">
        <v>30</v>
      </c>
      <c r="J8042">
        <v>945</v>
      </c>
      <c r="K8042">
        <v>27027</v>
      </c>
    </row>
    <row r="8043" spans="1:11" x14ac:dyDescent="0.25">
      <c r="A8043" t="s">
        <v>5969</v>
      </c>
      <c r="B8043" t="str">
        <f>C8043&amp;"-"&amp;COUNTIF(C$2:C8043,C8043)</f>
        <v>81561-1</v>
      </c>
      <c r="C8043">
        <v>81561</v>
      </c>
      <c r="D8043" s="57">
        <v>45490</v>
      </c>
      <c r="E8043" s="84" t="str">
        <f>F8043&amp;"-"&amp;COUNTIF($F$2:F8043,F8043)</f>
        <v>JOTUN-263</v>
      </c>
      <c r="F8043" s="84" t="str">
        <f t="shared" si="239"/>
        <v>JOTUN</v>
      </c>
      <c r="G8043" t="s">
        <v>8585</v>
      </c>
      <c r="H8043" s="62">
        <v>2907585000404</v>
      </c>
      <c r="I8043" t="s">
        <v>869</v>
      </c>
      <c r="J8043">
        <v>16</v>
      </c>
      <c r="K8043">
        <v>1640</v>
      </c>
    </row>
    <row r="8044" spans="1:11" x14ac:dyDescent="0.25">
      <c r="A8044" t="s">
        <v>5968</v>
      </c>
      <c r="B8044" t="str">
        <f>C8044&amp;"-"&amp;COUNTIF(C$2:C8044,C8044)</f>
        <v>81561-2</v>
      </c>
      <c r="C8044">
        <v>81561</v>
      </c>
      <c r="D8044" s="57">
        <v>45490</v>
      </c>
      <c r="E8044" s="84" t="str">
        <f>F8044&amp;"-"&amp;COUNTIF($F$2:F8044,F8044)</f>
        <v>JOTUN-264</v>
      </c>
      <c r="F8044" s="84" t="str">
        <f t="shared" si="239"/>
        <v>JOTUN</v>
      </c>
      <c r="G8044" t="s">
        <v>8585</v>
      </c>
      <c r="H8044" s="62">
        <v>2907585000404</v>
      </c>
      <c r="I8044" t="s">
        <v>869</v>
      </c>
      <c r="J8044">
        <v>20</v>
      </c>
      <c r="K8044">
        <v>12809.16</v>
      </c>
    </row>
    <row r="8045" spans="1:11" x14ac:dyDescent="0.25">
      <c r="A8045" t="s">
        <v>5968</v>
      </c>
      <c r="B8045" t="str">
        <f>C8045&amp;"-"&amp;COUNTIF(C$2:C8045,C8045)</f>
        <v>81561-3</v>
      </c>
      <c r="C8045">
        <v>81561</v>
      </c>
      <c r="D8045" s="57">
        <v>45490</v>
      </c>
      <c r="E8045" s="84" t="str">
        <f>F8045&amp;"-"&amp;COUNTIF($F$2:F8045,F8045)</f>
        <v>JOTUN-265</v>
      </c>
      <c r="F8045" s="84" t="str">
        <f t="shared" si="239"/>
        <v>JOTUN</v>
      </c>
      <c r="G8045" t="s">
        <v>8585</v>
      </c>
      <c r="H8045" s="62">
        <v>2907585000404</v>
      </c>
      <c r="I8045" t="s">
        <v>869</v>
      </c>
      <c r="J8045">
        <v>40</v>
      </c>
      <c r="K8045">
        <v>6831.36</v>
      </c>
    </row>
    <row r="8046" spans="1:11" x14ac:dyDescent="0.25">
      <c r="A8046" t="s">
        <v>5969</v>
      </c>
      <c r="B8046" t="str">
        <f>C8046&amp;"-"&amp;COUNTIF(C$2:C8046,C8046)</f>
        <v>81561-4</v>
      </c>
      <c r="C8046">
        <v>81561</v>
      </c>
      <c r="D8046" s="57">
        <v>45490</v>
      </c>
      <c r="E8046" s="84" t="str">
        <f>F8046&amp;"-"&amp;COUNTIF($F$2:F8046,F8046)</f>
        <v>JOTUN-266</v>
      </c>
      <c r="F8046" s="84" t="str">
        <f t="shared" si="239"/>
        <v>JOTUN</v>
      </c>
      <c r="G8046" t="s">
        <v>8585</v>
      </c>
      <c r="H8046" s="62">
        <v>2907585000404</v>
      </c>
      <c r="I8046" t="s">
        <v>869</v>
      </c>
      <c r="J8046">
        <v>20</v>
      </c>
      <c r="K8046">
        <v>2050</v>
      </c>
    </row>
    <row r="8047" spans="1:11" x14ac:dyDescent="0.25">
      <c r="A8047" t="s">
        <v>5968</v>
      </c>
      <c r="B8047" t="str">
        <f>C8047&amp;"-"&amp;COUNTIF(C$2:C8047,C8047)</f>
        <v>81561-5</v>
      </c>
      <c r="C8047">
        <v>81561</v>
      </c>
      <c r="D8047" s="57">
        <v>45490</v>
      </c>
      <c r="E8047" s="84" t="str">
        <f>F8047&amp;"-"&amp;COUNTIF($F$2:F8047,F8047)</f>
        <v>JOTUN-267</v>
      </c>
      <c r="F8047" s="84" t="str">
        <f t="shared" si="239"/>
        <v>JOTUN</v>
      </c>
      <c r="G8047" t="s">
        <v>8585</v>
      </c>
      <c r="H8047" s="62">
        <v>2907585000404</v>
      </c>
      <c r="I8047" t="s">
        <v>869</v>
      </c>
      <c r="J8047">
        <v>40</v>
      </c>
      <c r="K8047">
        <v>3843.2</v>
      </c>
    </row>
    <row r="8048" spans="1:11" x14ac:dyDescent="0.25">
      <c r="A8048" t="s">
        <v>5968</v>
      </c>
      <c r="B8048" t="str">
        <f>C8048&amp;"-"&amp;COUNTIF(C$2:C8048,C8048)</f>
        <v>81561-6</v>
      </c>
      <c r="C8048">
        <v>81561</v>
      </c>
      <c r="D8048" s="57">
        <v>45490</v>
      </c>
      <c r="E8048" s="84" t="str">
        <f>F8048&amp;"-"&amp;COUNTIF($F$2:F8048,F8048)</f>
        <v>JOTUN-268</v>
      </c>
      <c r="F8048" s="84" t="str">
        <f t="shared" si="239"/>
        <v>JOTUN</v>
      </c>
      <c r="G8048" t="s">
        <v>8585</v>
      </c>
      <c r="H8048" s="62">
        <v>2907585000404</v>
      </c>
      <c r="I8048" t="s">
        <v>869</v>
      </c>
      <c r="J8048">
        <v>20</v>
      </c>
      <c r="K8048">
        <v>20347.599999999999</v>
      </c>
    </row>
    <row r="8049" spans="1:11" x14ac:dyDescent="0.25">
      <c r="A8049" t="s">
        <v>5968</v>
      </c>
      <c r="B8049" t="str">
        <f>C8049&amp;"-"&amp;COUNTIF(C$2:C8049,C8049)</f>
        <v>81561-7</v>
      </c>
      <c r="C8049">
        <v>81561</v>
      </c>
      <c r="D8049" s="57">
        <v>45490</v>
      </c>
      <c r="E8049" s="84" t="str">
        <f>F8049&amp;"-"&amp;COUNTIF($F$2:F8049,F8049)</f>
        <v>JOTUN-269</v>
      </c>
      <c r="F8049" s="84" t="str">
        <f t="shared" si="239"/>
        <v>JOTUN</v>
      </c>
      <c r="G8049" t="s">
        <v>8585</v>
      </c>
      <c r="H8049" s="62">
        <v>2907585000404</v>
      </c>
      <c r="I8049" t="s">
        <v>869</v>
      </c>
      <c r="J8049">
        <v>40</v>
      </c>
      <c r="K8049">
        <v>18988.8</v>
      </c>
    </row>
    <row r="8050" spans="1:11" x14ac:dyDescent="0.25">
      <c r="A8050" t="s">
        <v>6032</v>
      </c>
      <c r="B8050" t="str">
        <f>C8050&amp;"-"&amp;COUNTIF(C$2:C8050,C8050)</f>
        <v>2918-1</v>
      </c>
      <c r="C8050">
        <v>2918</v>
      </c>
      <c r="D8050" s="57">
        <v>45490</v>
      </c>
      <c r="E8050" s="84" t="str">
        <f>F8050&amp;"-"&amp;COUNTIF($F$2:F8050,F8050)</f>
        <v>YOFC-9</v>
      </c>
      <c r="F8050" s="84" t="str">
        <f t="shared" si="239"/>
        <v>YOFC</v>
      </c>
      <c r="G8050" t="s">
        <v>8607</v>
      </c>
      <c r="H8050" s="62">
        <v>1209357000228</v>
      </c>
      <c r="I8050" t="s">
        <v>5984</v>
      </c>
      <c r="J8050">
        <v>3316</v>
      </c>
      <c r="K8050">
        <v>85221.2</v>
      </c>
    </row>
    <row r="8051" spans="1:11" x14ac:dyDescent="0.25">
      <c r="A8051" t="s">
        <v>6045</v>
      </c>
      <c r="B8051" t="str">
        <f>C8051&amp;"-"&amp;COUNTIF(C$2:C8051,C8051)</f>
        <v>80369-1</v>
      </c>
      <c r="C8051">
        <v>80369</v>
      </c>
      <c r="D8051" s="57">
        <v>45491</v>
      </c>
      <c r="E8051" s="84" t="str">
        <f>F8051&amp;"-"&amp;COUNTIF($F$2:F8051,F8051)</f>
        <v>FIBRA-21</v>
      </c>
      <c r="F8051" s="84" t="str">
        <f t="shared" si="239"/>
        <v>FIBRA</v>
      </c>
      <c r="G8051" t="s">
        <v>8615</v>
      </c>
      <c r="H8051" s="62">
        <v>8381863000168</v>
      </c>
      <c r="I8051" t="s">
        <v>869</v>
      </c>
      <c r="J8051">
        <v>1580</v>
      </c>
      <c r="K8051">
        <v>2464.8000000000002</v>
      </c>
    </row>
    <row r="8052" spans="1:11" x14ac:dyDescent="0.25">
      <c r="A8052" t="s">
        <v>6045</v>
      </c>
      <c r="B8052" t="str">
        <f>C8052&amp;"-"&amp;COUNTIF(C$2:C8052,C8052)</f>
        <v>80369-2</v>
      </c>
      <c r="C8052">
        <v>80369</v>
      </c>
      <c r="D8052" s="57">
        <v>45491</v>
      </c>
      <c r="E8052" s="84" t="str">
        <f>F8052&amp;"-"&amp;COUNTIF($F$2:F8052,F8052)</f>
        <v>FIBRA-22</v>
      </c>
      <c r="F8052" s="84" t="str">
        <f t="shared" si="239"/>
        <v>FIBRA</v>
      </c>
      <c r="G8052" t="s">
        <v>8615</v>
      </c>
      <c r="H8052" s="62">
        <v>8381863000168</v>
      </c>
      <c r="I8052" t="s">
        <v>869</v>
      </c>
      <c r="J8052">
        <v>527</v>
      </c>
      <c r="K8052">
        <v>558.62</v>
      </c>
    </row>
    <row r="8053" spans="1:11" x14ac:dyDescent="0.25">
      <c r="A8053" t="s">
        <v>6045</v>
      </c>
      <c r="B8053" t="str">
        <f>C8053&amp;"-"&amp;COUNTIF(C$2:C8053,C8053)</f>
        <v>80369-3</v>
      </c>
      <c r="C8053">
        <v>80369</v>
      </c>
      <c r="D8053" s="57">
        <v>45491</v>
      </c>
      <c r="E8053" s="84" t="str">
        <f>F8053&amp;"-"&amp;COUNTIF($F$2:F8053,F8053)</f>
        <v>FIBRA-23</v>
      </c>
      <c r="F8053" s="84" t="str">
        <f t="shared" si="239"/>
        <v>FIBRA</v>
      </c>
      <c r="G8053" t="s">
        <v>8615</v>
      </c>
      <c r="H8053" s="62">
        <v>8381863000168</v>
      </c>
      <c r="I8053" t="s">
        <v>869</v>
      </c>
      <c r="J8053">
        <v>883</v>
      </c>
      <c r="K8053">
        <v>883</v>
      </c>
    </row>
    <row r="8054" spans="1:11" x14ac:dyDescent="0.25">
      <c r="A8054" t="s">
        <v>6045</v>
      </c>
      <c r="B8054" t="str">
        <f>C8054&amp;"-"&amp;COUNTIF(C$2:C8054,C8054)</f>
        <v>80369-4</v>
      </c>
      <c r="C8054">
        <v>80369</v>
      </c>
      <c r="D8054" s="57">
        <v>45491</v>
      </c>
      <c r="E8054" s="84" t="str">
        <f>F8054&amp;"-"&amp;COUNTIF($F$2:F8054,F8054)</f>
        <v>FIBRA-24</v>
      </c>
      <c r="F8054" s="84" t="str">
        <f t="shared" si="239"/>
        <v>FIBRA</v>
      </c>
      <c r="G8054" t="s">
        <v>8615</v>
      </c>
      <c r="H8054" s="62">
        <v>8381863000168</v>
      </c>
      <c r="I8054" t="s">
        <v>869</v>
      </c>
      <c r="J8054">
        <v>170</v>
      </c>
      <c r="K8054">
        <v>170</v>
      </c>
    </row>
    <row r="8055" spans="1:11" x14ac:dyDescent="0.25">
      <c r="A8055" t="s">
        <v>6002</v>
      </c>
      <c r="B8055" t="str">
        <f>C8055&amp;"-"&amp;COUNTIF(C$2:C8055,C8055)</f>
        <v>55878114-1</v>
      </c>
      <c r="C8055">
        <v>55878114</v>
      </c>
      <c r="D8055" s="57">
        <v>45492</v>
      </c>
      <c r="E8055" s="84" t="str">
        <f>F8055&amp;"-"&amp;COUNTIF($F$2:F8055,F8055)</f>
        <v>CRISTIANO-26</v>
      </c>
      <c r="F8055" s="84" t="str">
        <f t="shared" si="239"/>
        <v>CRISTIANO</v>
      </c>
      <c r="G8055" t="s">
        <v>8613</v>
      </c>
      <c r="H8055" s="62">
        <v>10464098000191</v>
      </c>
      <c r="I8055" t="s">
        <v>869</v>
      </c>
      <c r="J8055">
        <v>1597</v>
      </c>
      <c r="K8055">
        <v>30427.64</v>
      </c>
    </row>
    <row r="8056" spans="1:11" x14ac:dyDescent="0.25">
      <c r="A8056" t="s">
        <v>6026</v>
      </c>
      <c r="B8056" t="str">
        <f>C8056&amp;"-"&amp;COUNTIF(C$2:C8056,C8056)</f>
        <v>17307-1</v>
      </c>
      <c r="C8056">
        <v>17307</v>
      </c>
      <c r="D8056" s="57">
        <v>45492</v>
      </c>
      <c r="E8056" s="84" t="str">
        <f>F8056&amp;"-"&amp;COUNTIF($F$2:F8056,F8056)</f>
        <v>MSM-101</v>
      </c>
      <c r="F8056" s="84" t="str">
        <f t="shared" si="239"/>
        <v>MSM</v>
      </c>
      <c r="G8056" t="s">
        <v>8625</v>
      </c>
      <c r="H8056" s="62">
        <v>18289917000113</v>
      </c>
      <c r="I8056" t="s">
        <v>869</v>
      </c>
      <c r="J8056">
        <v>421</v>
      </c>
      <c r="K8056">
        <v>12293.2</v>
      </c>
    </row>
    <row r="8057" spans="1:11" x14ac:dyDescent="0.25">
      <c r="A8057" t="s">
        <v>6026</v>
      </c>
      <c r="B8057" t="str">
        <f>C8057&amp;"-"&amp;COUNTIF(C$2:C8057,C8057)</f>
        <v>17307-2</v>
      </c>
      <c r="C8057">
        <v>17307</v>
      </c>
      <c r="D8057" s="57">
        <v>45492</v>
      </c>
      <c r="E8057" s="84" t="str">
        <f>F8057&amp;"-"&amp;COUNTIF($F$2:F8057,F8057)</f>
        <v>MSM-102</v>
      </c>
      <c r="F8057" s="84" t="str">
        <f t="shared" si="239"/>
        <v>MSM</v>
      </c>
      <c r="G8057" t="s">
        <v>8625</v>
      </c>
      <c r="H8057" s="62">
        <v>18289917000113</v>
      </c>
      <c r="I8057" t="s">
        <v>869</v>
      </c>
      <c r="J8057">
        <v>278</v>
      </c>
      <c r="K8057">
        <v>8117.6</v>
      </c>
    </row>
    <row r="8058" spans="1:11" x14ac:dyDescent="0.25">
      <c r="A8058" t="s">
        <v>6026</v>
      </c>
      <c r="B8058" t="str">
        <f>C8058&amp;"-"&amp;COUNTIF(C$2:C8058,C8058)</f>
        <v>17307-3</v>
      </c>
      <c r="C8058">
        <v>17307</v>
      </c>
      <c r="D8058" s="57">
        <v>45492</v>
      </c>
      <c r="E8058" s="84" t="str">
        <f>F8058&amp;"-"&amp;COUNTIF($F$2:F8058,F8058)</f>
        <v>MSM-103</v>
      </c>
      <c r="F8058" s="84" t="str">
        <f t="shared" si="239"/>
        <v>MSM</v>
      </c>
      <c r="G8058" t="s">
        <v>8625</v>
      </c>
      <c r="H8058" s="62">
        <v>18289917000113</v>
      </c>
      <c r="I8058" t="s">
        <v>869</v>
      </c>
      <c r="J8058">
        <v>6</v>
      </c>
      <c r="K8058">
        <v>252.6</v>
      </c>
    </row>
    <row r="8059" spans="1:11" x14ac:dyDescent="0.25">
      <c r="A8059" t="s">
        <v>6026</v>
      </c>
      <c r="B8059" t="str">
        <f>C8059&amp;"-"&amp;COUNTIF(C$2:C8059,C8059)</f>
        <v>17307-4</v>
      </c>
      <c r="C8059">
        <v>17307</v>
      </c>
      <c r="D8059" s="57">
        <v>45492</v>
      </c>
      <c r="E8059" s="84" t="str">
        <f>F8059&amp;"-"&amp;COUNTIF($F$2:F8059,F8059)</f>
        <v>MSM-104</v>
      </c>
      <c r="F8059" s="84" t="str">
        <f t="shared" si="239"/>
        <v>MSM</v>
      </c>
      <c r="G8059" t="s">
        <v>8625</v>
      </c>
      <c r="H8059" s="62">
        <v>18289917000113</v>
      </c>
      <c r="I8059" t="s">
        <v>869</v>
      </c>
      <c r="J8059">
        <v>96</v>
      </c>
      <c r="K8059">
        <v>3340.8</v>
      </c>
    </row>
    <row r="8060" spans="1:11" x14ac:dyDescent="0.25">
      <c r="A8060" t="s">
        <v>6026</v>
      </c>
      <c r="B8060" t="str">
        <f>C8060&amp;"-"&amp;COUNTIF(C$2:C8060,C8060)</f>
        <v>17307-5</v>
      </c>
      <c r="C8060">
        <v>17307</v>
      </c>
      <c r="D8060" s="57">
        <v>45492</v>
      </c>
      <c r="E8060" s="84" t="str">
        <f>F8060&amp;"-"&amp;COUNTIF($F$2:F8060,F8060)</f>
        <v>MSM-105</v>
      </c>
      <c r="F8060" s="84" t="str">
        <f t="shared" si="239"/>
        <v>MSM</v>
      </c>
      <c r="G8060" t="s">
        <v>8625</v>
      </c>
      <c r="H8060" s="62">
        <v>18289917000113</v>
      </c>
      <c r="I8060" t="s">
        <v>869</v>
      </c>
      <c r="J8060">
        <v>180</v>
      </c>
      <c r="K8060">
        <v>4968</v>
      </c>
    </row>
    <row r="8061" spans="1:11" x14ac:dyDescent="0.25">
      <c r="A8061" t="s">
        <v>6030</v>
      </c>
      <c r="B8061" t="str">
        <f>C8061&amp;"-"&amp;COUNTIF(C$2:C8061,C8061)</f>
        <v>49162-1</v>
      </c>
      <c r="C8061">
        <v>49162</v>
      </c>
      <c r="D8061" s="57">
        <v>45492</v>
      </c>
      <c r="E8061" s="84" t="str">
        <f>F8061&amp;"-"&amp;COUNTIF($F$2:F8061,F8061)</f>
        <v>R-203</v>
      </c>
      <c r="F8061" s="84" t="str">
        <f t="shared" si="239"/>
        <v>R</v>
      </c>
      <c r="G8061" t="s">
        <v>8604</v>
      </c>
      <c r="H8061" s="62">
        <v>62821723000109</v>
      </c>
      <c r="I8061" t="s">
        <v>869</v>
      </c>
      <c r="J8061">
        <v>28</v>
      </c>
      <c r="K8061">
        <v>124.94</v>
      </c>
    </row>
    <row r="8062" spans="1:11" x14ac:dyDescent="0.25">
      <c r="A8062" t="s">
        <v>6030</v>
      </c>
      <c r="B8062" t="str">
        <f>C8062&amp;"-"&amp;COUNTIF(C$2:C8062,C8062)</f>
        <v>49162-2</v>
      </c>
      <c r="C8062">
        <v>49162</v>
      </c>
      <c r="D8062" s="57">
        <v>45492</v>
      </c>
      <c r="E8062" s="84" t="str">
        <f>F8062&amp;"-"&amp;COUNTIF($F$2:F8062,F8062)</f>
        <v>R-204</v>
      </c>
      <c r="F8062" s="84" t="str">
        <f t="shared" si="239"/>
        <v>R</v>
      </c>
      <c r="G8062" t="s">
        <v>8604</v>
      </c>
      <c r="H8062" s="62">
        <v>62821723000109</v>
      </c>
      <c r="I8062" t="s">
        <v>869</v>
      </c>
      <c r="J8062">
        <v>24</v>
      </c>
      <c r="K8062">
        <v>230.24</v>
      </c>
    </row>
    <row r="8063" spans="1:11" x14ac:dyDescent="0.25">
      <c r="A8063" t="s">
        <v>6030</v>
      </c>
      <c r="B8063" t="str">
        <f>C8063&amp;"-"&amp;COUNTIF(C$2:C8063,C8063)</f>
        <v>49162-3</v>
      </c>
      <c r="C8063">
        <v>49162</v>
      </c>
      <c r="D8063" s="57">
        <v>45492</v>
      </c>
      <c r="E8063" s="84" t="str">
        <f>F8063&amp;"-"&amp;COUNTIF($F$2:F8063,F8063)</f>
        <v>R-205</v>
      </c>
      <c r="F8063" s="84" t="str">
        <f t="shared" si="239"/>
        <v>R</v>
      </c>
      <c r="G8063" t="s">
        <v>8604</v>
      </c>
      <c r="H8063" s="62">
        <v>62821723000109</v>
      </c>
      <c r="I8063" t="s">
        <v>869</v>
      </c>
      <c r="J8063">
        <v>16</v>
      </c>
      <c r="K8063">
        <v>236.8</v>
      </c>
    </row>
    <row r="8064" spans="1:11" x14ac:dyDescent="0.25">
      <c r="A8064" t="s">
        <v>6030</v>
      </c>
      <c r="B8064" t="str">
        <f>C8064&amp;"-"&amp;COUNTIF(C$2:C8064,C8064)</f>
        <v>49162-4</v>
      </c>
      <c r="C8064">
        <v>49162</v>
      </c>
      <c r="D8064" s="57">
        <v>45492</v>
      </c>
      <c r="E8064" s="84" t="str">
        <f>F8064&amp;"-"&amp;COUNTIF($F$2:F8064,F8064)</f>
        <v>R-206</v>
      </c>
      <c r="F8064" s="84" t="str">
        <f t="shared" si="239"/>
        <v>R</v>
      </c>
      <c r="G8064" t="s">
        <v>8604</v>
      </c>
      <c r="H8064" s="62">
        <v>62821723000109</v>
      </c>
      <c r="I8064" t="s">
        <v>869</v>
      </c>
      <c r="J8064">
        <v>156</v>
      </c>
      <c r="K8064">
        <v>3098.16</v>
      </c>
    </row>
    <row r="8065" spans="1:11" x14ac:dyDescent="0.25">
      <c r="A8065" t="s">
        <v>6030</v>
      </c>
      <c r="B8065" t="str">
        <f>C8065&amp;"-"&amp;COUNTIF(C$2:C8065,C8065)</f>
        <v>49162-5</v>
      </c>
      <c r="C8065">
        <v>49162</v>
      </c>
      <c r="D8065" s="57">
        <v>45492</v>
      </c>
      <c r="E8065" s="84" t="str">
        <f>F8065&amp;"-"&amp;COUNTIF($F$2:F8065,F8065)</f>
        <v>R-207</v>
      </c>
      <c r="F8065" s="84" t="str">
        <f t="shared" si="239"/>
        <v>R</v>
      </c>
      <c r="G8065" t="s">
        <v>8604</v>
      </c>
      <c r="H8065" s="62">
        <v>62821723000109</v>
      </c>
      <c r="I8065" t="s">
        <v>869</v>
      </c>
      <c r="J8065">
        <v>3</v>
      </c>
      <c r="K8065">
        <v>80.7</v>
      </c>
    </row>
    <row r="8066" spans="1:11" x14ac:dyDescent="0.25">
      <c r="A8066" t="s">
        <v>6030</v>
      </c>
      <c r="B8066" t="str">
        <f>C8066&amp;"-"&amp;COUNTIF(C$2:C8066,C8066)</f>
        <v>49162-6</v>
      </c>
      <c r="C8066">
        <v>49162</v>
      </c>
      <c r="D8066" s="57">
        <v>45492</v>
      </c>
      <c r="E8066" s="84" t="str">
        <f>F8066&amp;"-"&amp;COUNTIF($F$2:F8066,F8066)</f>
        <v>R-208</v>
      </c>
      <c r="F8066" s="84" t="str">
        <f t="shared" si="239"/>
        <v>R</v>
      </c>
      <c r="G8066" t="s">
        <v>8604</v>
      </c>
      <c r="H8066" s="62">
        <v>62821723000109</v>
      </c>
      <c r="I8066" t="s">
        <v>869</v>
      </c>
      <c r="J8066">
        <v>52</v>
      </c>
      <c r="K8066">
        <v>1479.4</v>
      </c>
    </row>
    <row r="8067" spans="1:11" x14ac:dyDescent="0.25">
      <c r="A8067" t="s">
        <v>6030</v>
      </c>
      <c r="B8067" t="str">
        <f>C8067&amp;"-"&amp;COUNTIF(C$2:C8067,C8067)</f>
        <v>49162-7</v>
      </c>
      <c r="C8067">
        <v>49162</v>
      </c>
      <c r="D8067" s="57">
        <v>45492</v>
      </c>
      <c r="E8067" s="84" t="str">
        <f>F8067&amp;"-"&amp;COUNTIF($F$2:F8067,F8067)</f>
        <v>R-209</v>
      </c>
      <c r="F8067" s="84" t="str">
        <f t="shared" ref="F8067:F8130" si="240">LEFT(G8067,SEARCH(" ",G8067)-1)</f>
        <v>R</v>
      </c>
      <c r="G8067" t="s">
        <v>8604</v>
      </c>
      <c r="H8067" s="62">
        <v>62821723000109</v>
      </c>
      <c r="I8067" t="s">
        <v>869</v>
      </c>
      <c r="J8067">
        <v>12</v>
      </c>
      <c r="K8067">
        <v>407.4</v>
      </c>
    </row>
    <row r="8068" spans="1:11" x14ac:dyDescent="0.25">
      <c r="A8068" t="s">
        <v>6030</v>
      </c>
      <c r="B8068" t="str">
        <f>C8068&amp;"-"&amp;COUNTIF(C$2:C8068,C8068)</f>
        <v>49162-8</v>
      </c>
      <c r="C8068">
        <v>49162</v>
      </c>
      <c r="D8068" s="57">
        <v>45492</v>
      </c>
      <c r="E8068" s="84" t="str">
        <f>F8068&amp;"-"&amp;COUNTIF($F$2:F8068,F8068)</f>
        <v>R-210</v>
      </c>
      <c r="F8068" s="84" t="str">
        <f t="shared" si="240"/>
        <v>R</v>
      </c>
      <c r="G8068" t="s">
        <v>8604</v>
      </c>
      <c r="H8068" s="62">
        <v>62821723000109</v>
      </c>
      <c r="I8068" t="s">
        <v>869</v>
      </c>
      <c r="J8068">
        <v>138</v>
      </c>
      <c r="K8068">
        <v>3491.4</v>
      </c>
    </row>
    <row r="8069" spans="1:11" x14ac:dyDescent="0.25">
      <c r="A8069" t="s">
        <v>6030</v>
      </c>
      <c r="B8069" t="str">
        <f>C8069&amp;"-"&amp;COUNTIF(C$2:C8069,C8069)</f>
        <v>49162-9</v>
      </c>
      <c r="C8069">
        <v>49162</v>
      </c>
      <c r="D8069" s="57">
        <v>45492</v>
      </c>
      <c r="E8069" s="84" t="str">
        <f>F8069&amp;"-"&amp;COUNTIF($F$2:F8069,F8069)</f>
        <v>R-211</v>
      </c>
      <c r="F8069" s="84" t="str">
        <f t="shared" si="240"/>
        <v>R</v>
      </c>
      <c r="G8069" t="s">
        <v>8604</v>
      </c>
      <c r="H8069" s="62">
        <v>62821723000109</v>
      </c>
      <c r="I8069" t="s">
        <v>869</v>
      </c>
      <c r="J8069">
        <v>504</v>
      </c>
      <c r="K8069">
        <v>3236.18</v>
      </c>
    </row>
    <row r="8070" spans="1:11" x14ac:dyDescent="0.25">
      <c r="A8070" t="s">
        <v>6006</v>
      </c>
      <c r="B8070" t="str">
        <f>C8070&amp;"-"&amp;COUNTIF(C$2:C8070,C8070)</f>
        <v>236656-1</v>
      </c>
      <c r="C8070">
        <v>236656</v>
      </c>
      <c r="D8070" s="57">
        <v>45492</v>
      </c>
      <c r="E8070" s="84" t="str">
        <f>F8070&amp;"-"&amp;COUNTIF($F$2:F8070,F8070)</f>
        <v>TEADIT-842</v>
      </c>
      <c r="F8070" s="84" t="str">
        <f t="shared" si="240"/>
        <v>TEADIT</v>
      </c>
      <c r="G8070" t="s">
        <v>8594</v>
      </c>
      <c r="H8070" s="62">
        <v>62948658000187</v>
      </c>
      <c r="I8070" t="s">
        <v>869</v>
      </c>
      <c r="J8070">
        <v>9</v>
      </c>
      <c r="K8070">
        <v>483.21</v>
      </c>
    </row>
    <row r="8071" spans="1:11" x14ac:dyDescent="0.25">
      <c r="A8071" t="s">
        <v>6006</v>
      </c>
      <c r="B8071" t="str">
        <f>C8071&amp;"-"&amp;COUNTIF(C$2:C8071,C8071)</f>
        <v>236656-2</v>
      </c>
      <c r="C8071">
        <v>236656</v>
      </c>
      <c r="D8071" s="57">
        <v>45492</v>
      </c>
      <c r="E8071" s="84" t="str">
        <f>F8071&amp;"-"&amp;COUNTIF($F$2:F8071,F8071)</f>
        <v>TEADIT-843</v>
      </c>
      <c r="F8071" s="84" t="str">
        <f t="shared" si="240"/>
        <v>TEADIT</v>
      </c>
      <c r="G8071" t="s">
        <v>8594</v>
      </c>
      <c r="H8071" s="62">
        <v>62948658000187</v>
      </c>
      <c r="I8071" t="s">
        <v>869</v>
      </c>
      <c r="J8071">
        <v>2</v>
      </c>
      <c r="K8071">
        <v>23.5</v>
      </c>
    </row>
    <row r="8072" spans="1:11" x14ac:dyDescent="0.25">
      <c r="A8072" t="s">
        <v>6006</v>
      </c>
      <c r="B8072" t="str">
        <f>C8072&amp;"-"&amp;COUNTIF(C$2:C8072,C8072)</f>
        <v>236656-3</v>
      </c>
      <c r="C8072">
        <v>236656</v>
      </c>
      <c r="D8072" s="57">
        <v>45492</v>
      </c>
      <c r="E8072" s="84" t="str">
        <f>F8072&amp;"-"&amp;COUNTIF($F$2:F8072,F8072)</f>
        <v>TEADIT-844</v>
      </c>
      <c r="F8072" s="84" t="str">
        <f t="shared" si="240"/>
        <v>TEADIT</v>
      </c>
      <c r="G8072" t="s">
        <v>8594</v>
      </c>
      <c r="H8072" s="62">
        <v>62948658000187</v>
      </c>
      <c r="I8072" t="s">
        <v>869</v>
      </c>
      <c r="J8072">
        <v>3</v>
      </c>
      <c r="K8072">
        <v>134.76</v>
      </c>
    </row>
    <row r="8073" spans="1:11" x14ac:dyDescent="0.25">
      <c r="A8073" t="s">
        <v>6008</v>
      </c>
      <c r="B8073" t="str">
        <f>C8073&amp;"-"&amp;COUNTIF(C$2:C8073,C8073)</f>
        <v>236656-4</v>
      </c>
      <c r="C8073">
        <v>236656</v>
      </c>
      <c r="D8073" s="57">
        <v>45492</v>
      </c>
      <c r="E8073" s="84" t="str">
        <f>F8073&amp;"-"&amp;COUNTIF($F$2:F8073,F8073)</f>
        <v>TEADIT-845</v>
      </c>
      <c r="F8073" s="84" t="str">
        <f t="shared" si="240"/>
        <v>TEADIT</v>
      </c>
      <c r="G8073" t="s">
        <v>8594</v>
      </c>
      <c r="H8073" s="62">
        <v>62948658000187</v>
      </c>
      <c r="I8073" t="s">
        <v>869</v>
      </c>
      <c r="J8073">
        <v>14</v>
      </c>
      <c r="K8073">
        <v>318.92</v>
      </c>
    </row>
    <row r="8074" spans="1:11" x14ac:dyDescent="0.25">
      <c r="A8074" t="s">
        <v>6008</v>
      </c>
      <c r="B8074" t="str">
        <f>C8074&amp;"-"&amp;COUNTIF(C$2:C8074,C8074)</f>
        <v>236656-5</v>
      </c>
      <c r="C8074">
        <v>236656</v>
      </c>
      <c r="D8074" s="57">
        <v>45492</v>
      </c>
      <c r="E8074" s="84" t="str">
        <f>F8074&amp;"-"&amp;COUNTIF($F$2:F8074,F8074)</f>
        <v>TEADIT-846</v>
      </c>
      <c r="F8074" s="84" t="str">
        <f t="shared" si="240"/>
        <v>TEADIT</v>
      </c>
      <c r="G8074" t="s">
        <v>8594</v>
      </c>
      <c r="H8074" s="62">
        <v>62948658000187</v>
      </c>
      <c r="I8074" t="s">
        <v>869</v>
      </c>
      <c r="J8074">
        <v>10</v>
      </c>
      <c r="K8074">
        <v>309</v>
      </c>
    </row>
    <row r="8075" spans="1:11" x14ac:dyDescent="0.25">
      <c r="A8075" t="s">
        <v>6008</v>
      </c>
      <c r="B8075" t="str">
        <f>C8075&amp;"-"&amp;COUNTIF(C$2:C8075,C8075)</f>
        <v>236656-6</v>
      </c>
      <c r="C8075">
        <v>236656</v>
      </c>
      <c r="D8075" s="57">
        <v>45492</v>
      </c>
      <c r="E8075" s="84" t="str">
        <f>F8075&amp;"-"&amp;COUNTIF($F$2:F8075,F8075)</f>
        <v>TEADIT-847</v>
      </c>
      <c r="F8075" s="84" t="str">
        <f t="shared" si="240"/>
        <v>TEADIT</v>
      </c>
      <c r="G8075" t="s">
        <v>8594</v>
      </c>
      <c r="H8075" s="62">
        <v>62948658000187</v>
      </c>
      <c r="I8075" t="s">
        <v>869</v>
      </c>
      <c r="J8075">
        <v>4</v>
      </c>
      <c r="K8075">
        <v>133.28</v>
      </c>
    </row>
    <row r="8076" spans="1:11" x14ac:dyDescent="0.25">
      <c r="A8076" t="s">
        <v>5995</v>
      </c>
      <c r="B8076" t="str">
        <f>C8076&amp;"-"&amp;COUNTIF(C$2:C8076,C8076)</f>
        <v>267549-1</v>
      </c>
      <c r="C8076">
        <v>267549</v>
      </c>
      <c r="D8076" s="57">
        <v>45495</v>
      </c>
      <c r="E8076" s="84" t="str">
        <f>F8076&amp;"-"&amp;COUNTIF($F$2:F8076,F8076)</f>
        <v>FRONTEC-4</v>
      </c>
      <c r="F8076" s="84" t="str">
        <f t="shared" si="240"/>
        <v>FRONTEC</v>
      </c>
      <c r="G8076" t="s">
        <v>8647</v>
      </c>
      <c r="H8076" s="62">
        <v>72178353000197</v>
      </c>
      <c r="I8076" t="s">
        <v>869</v>
      </c>
      <c r="J8076">
        <v>5000</v>
      </c>
      <c r="K8076">
        <v>5732.09</v>
      </c>
    </row>
    <row r="8077" spans="1:11" x14ac:dyDescent="0.25">
      <c r="A8077" t="s">
        <v>5968</v>
      </c>
      <c r="B8077" t="str">
        <f>C8077&amp;"-"&amp;COUNTIF(C$2:C8077,C8077)</f>
        <v>81727-1</v>
      </c>
      <c r="C8077">
        <v>81727</v>
      </c>
      <c r="D8077" s="57">
        <v>45496</v>
      </c>
      <c r="E8077" s="84" t="str">
        <f>F8077&amp;"-"&amp;COUNTIF($F$2:F8077,F8077)</f>
        <v>JOTUN-270</v>
      </c>
      <c r="F8077" s="84" t="str">
        <f t="shared" si="240"/>
        <v>JOTUN</v>
      </c>
      <c r="G8077" t="s">
        <v>8585</v>
      </c>
      <c r="H8077" s="62">
        <v>2907585000404</v>
      </c>
      <c r="I8077" t="s">
        <v>869</v>
      </c>
      <c r="J8077">
        <v>100</v>
      </c>
      <c r="K8077">
        <v>145500</v>
      </c>
    </row>
    <row r="8078" spans="1:11" x14ac:dyDescent="0.25">
      <c r="A8078" t="s">
        <v>5968</v>
      </c>
      <c r="B8078" t="str">
        <f>C8078&amp;"-"&amp;COUNTIF(C$2:C8078,C8078)</f>
        <v>81727-2</v>
      </c>
      <c r="C8078">
        <v>81727</v>
      </c>
      <c r="D8078" s="57">
        <v>45496</v>
      </c>
      <c r="E8078" s="84" t="str">
        <f>F8078&amp;"-"&amp;COUNTIF($F$2:F8078,F8078)</f>
        <v>JOTUN-271</v>
      </c>
      <c r="F8078" s="84" t="str">
        <f t="shared" si="240"/>
        <v>JOTUN</v>
      </c>
      <c r="G8078" t="s">
        <v>8585</v>
      </c>
      <c r="H8078" s="62">
        <v>2907585000404</v>
      </c>
      <c r="I8078" t="s">
        <v>869</v>
      </c>
      <c r="J8078">
        <v>100</v>
      </c>
      <c r="K8078">
        <v>145500</v>
      </c>
    </row>
    <row r="8079" spans="1:11" x14ac:dyDescent="0.25">
      <c r="A8079" t="s">
        <v>5969</v>
      </c>
      <c r="B8079" t="str">
        <f>C8079&amp;"-"&amp;COUNTIF(C$2:C8079,C8079)</f>
        <v>81727-3</v>
      </c>
      <c r="C8079">
        <v>81727</v>
      </c>
      <c r="D8079" s="57">
        <v>45496</v>
      </c>
      <c r="E8079" s="84" t="str">
        <f>F8079&amp;"-"&amp;COUNTIF($F$2:F8079,F8079)</f>
        <v>JOTUN-272</v>
      </c>
      <c r="F8079" s="84" t="str">
        <f t="shared" si="240"/>
        <v>JOTUN</v>
      </c>
      <c r="G8079" t="s">
        <v>8585</v>
      </c>
      <c r="H8079" s="62">
        <v>2907585000404</v>
      </c>
      <c r="I8079" t="s">
        <v>869</v>
      </c>
      <c r="J8079">
        <v>40</v>
      </c>
      <c r="K8079">
        <v>3976</v>
      </c>
    </row>
    <row r="8080" spans="1:11" x14ac:dyDescent="0.25">
      <c r="A8080" t="s">
        <v>5962</v>
      </c>
      <c r="B8080" t="str">
        <f>C8080&amp;"-"&amp;COUNTIF(C$2:C8080,C8080)</f>
        <v>115282-1</v>
      </c>
      <c r="C8080">
        <v>115282</v>
      </c>
      <c r="D8080" s="57">
        <v>45497</v>
      </c>
      <c r="E8080" s="84" t="str">
        <f>F8080&amp;"-"&amp;COUNTIF($F$2:F8080,F8080)</f>
        <v>ESAB-137</v>
      </c>
      <c r="F8080" s="84" t="str">
        <f t="shared" si="240"/>
        <v>ESAB</v>
      </c>
      <c r="G8080" t="s">
        <v>8582</v>
      </c>
      <c r="H8080" s="62">
        <v>29799921000571</v>
      </c>
      <c r="I8080" t="s">
        <v>30</v>
      </c>
      <c r="J8080">
        <v>510</v>
      </c>
      <c r="K8080">
        <v>13856.7</v>
      </c>
    </row>
    <row r="8081" spans="1:11" x14ac:dyDescent="0.25">
      <c r="A8081" t="s">
        <v>6030</v>
      </c>
      <c r="B8081" t="str">
        <f>C8081&amp;"-"&amp;COUNTIF(C$2:C8081,C8081)</f>
        <v>49658-1</v>
      </c>
      <c r="C8081">
        <v>49658</v>
      </c>
      <c r="D8081" s="57">
        <v>45498</v>
      </c>
      <c r="E8081" s="84" t="str">
        <f>F8081&amp;"-"&amp;COUNTIF($F$2:F8081,F8081)</f>
        <v>R-212</v>
      </c>
      <c r="F8081" s="84" t="str">
        <f t="shared" si="240"/>
        <v>R</v>
      </c>
      <c r="G8081" t="s">
        <v>8604</v>
      </c>
      <c r="H8081" s="62">
        <v>62821723000109</v>
      </c>
      <c r="I8081" t="s">
        <v>869</v>
      </c>
      <c r="J8081">
        <v>20</v>
      </c>
      <c r="K8081">
        <v>124</v>
      </c>
    </row>
    <row r="8082" spans="1:11" x14ac:dyDescent="0.25">
      <c r="A8082" t="s">
        <v>6030</v>
      </c>
      <c r="B8082" t="str">
        <f>C8082&amp;"-"&amp;COUNTIF(C$2:C8082,C8082)</f>
        <v>49658-2</v>
      </c>
      <c r="C8082">
        <v>49658</v>
      </c>
      <c r="D8082" s="57">
        <v>45498</v>
      </c>
      <c r="E8082" s="84" t="str">
        <f>F8082&amp;"-"&amp;COUNTIF($F$2:F8082,F8082)</f>
        <v>R-213</v>
      </c>
      <c r="F8082" s="84" t="str">
        <f t="shared" si="240"/>
        <v>R</v>
      </c>
      <c r="G8082" t="s">
        <v>8604</v>
      </c>
      <c r="H8082" s="62">
        <v>62821723000109</v>
      </c>
      <c r="I8082" t="s">
        <v>869</v>
      </c>
      <c r="J8082">
        <v>76</v>
      </c>
      <c r="K8082">
        <v>541.84</v>
      </c>
    </row>
    <row r="8083" spans="1:11" x14ac:dyDescent="0.25">
      <c r="A8083" t="s">
        <v>6030</v>
      </c>
      <c r="B8083" t="str">
        <f>C8083&amp;"-"&amp;COUNTIF(C$2:C8083,C8083)</f>
        <v>49658-3</v>
      </c>
      <c r="C8083">
        <v>49658</v>
      </c>
      <c r="D8083" s="57">
        <v>45498</v>
      </c>
      <c r="E8083" s="84" t="str">
        <f>F8083&amp;"-"&amp;COUNTIF($F$2:F8083,F8083)</f>
        <v>R-214</v>
      </c>
      <c r="F8083" s="84" t="str">
        <f t="shared" si="240"/>
        <v>R</v>
      </c>
      <c r="G8083" t="s">
        <v>8604</v>
      </c>
      <c r="H8083" s="62">
        <v>62821723000109</v>
      </c>
      <c r="I8083" t="s">
        <v>869</v>
      </c>
      <c r="J8083">
        <v>16</v>
      </c>
      <c r="K8083">
        <v>180.03</v>
      </c>
    </row>
    <row r="8084" spans="1:11" x14ac:dyDescent="0.25">
      <c r="A8084" t="s">
        <v>6030</v>
      </c>
      <c r="B8084" t="str">
        <f>C8084&amp;"-"&amp;COUNTIF(C$2:C8084,C8084)</f>
        <v>49658-4</v>
      </c>
      <c r="C8084">
        <v>49658</v>
      </c>
      <c r="D8084" s="57">
        <v>45498</v>
      </c>
      <c r="E8084" s="84" t="str">
        <f>F8084&amp;"-"&amp;COUNTIF($F$2:F8084,F8084)</f>
        <v>R-215</v>
      </c>
      <c r="F8084" s="84" t="str">
        <f t="shared" si="240"/>
        <v>R</v>
      </c>
      <c r="G8084" t="s">
        <v>8604</v>
      </c>
      <c r="H8084" s="62">
        <v>62821723000109</v>
      </c>
      <c r="I8084" t="s">
        <v>869</v>
      </c>
      <c r="J8084">
        <v>4</v>
      </c>
      <c r="K8084">
        <v>37.22</v>
      </c>
    </row>
    <row r="8085" spans="1:11" x14ac:dyDescent="0.25">
      <c r="A8085" t="s">
        <v>6030</v>
      </c>
      <c r="B8085" t="str">
        <f>C8085&amp;"-"&amp;COUNTIF(C$2:C8085,C8085)</f>
        <v>49658-5</v>
      </c>
      <c r="C8085">
        <v>49658</v>
      </c>
      <c r="D8085" s="57">
        <v>45498</v>
      </c>
      <c r="E8085" s="84" t="str">
        <f>F8085&amp;"-"&amp;COUNTIF($F$2:F8085,F8085)</f>
        <v>R-216</v>
      </c>
      <c r="F8085" s="84" t="str">
        <f t="shared" si="240"/>
        <v>R</v>
      </c>
      <c r="G8085" t="s">
        <v>8604</v>
      </c>
      <c r="H8085" s="62">
        <v>62821723000109</v>
      </c>
      <c r="I8085" t="s">
        <v>869</v>
      </c>
      <c r="J8085">
        <v>8</v>
      </c>
      <c r="K8085">
        <v>45.2</v>
      </c>
    </row>
    <row r="8086" spans="1:11" x14ac:dyDescent="0.25">
      <c r="A8086" t="s">
        <v>6030</v>
      </c>
      <c r="B8086" t="str">
        <f>C8086&amp;"-"&amp;COUNTIF(C$2:C8086,C8086)</f>
        <v>49658-6</v>
      </c>
      <c r="C8086">
        <v>49658</v>
      </c>
      <c r="D8086" s="57">
        <v>45498</v>
      </c>
      <c r="E8086" s="84" t="str">
        <f>F8086&amp;"-"&amp;COUNTIF($F$2:F8086,F8086)</f>
        <v>R-217</v>
      </c>
      <c r="F8086" s="84" t="str">
        <f t="shared" si="240"/>
        <v>R</v>
      </c>
      <c r="G8086" t="s">
        <v>8604</v>
      </c>
      <c r="H8086" s="62">
        <v>62821723000109</v>
      </c>
      <c r="I8086" t="s">
        <v>869</v>
      </c>
      <c r="J8086">
        <v>4</v>
      </c>
      <c r="K8086">
        <v>28.6</v>
      </c>
    </row>
    <row r="8087" spans="1:11" x14ac:dyDescent="0.25">
      <c r="A8087" t="s">
        <v>5968</v>
      </c>
      <c r="B8087" t="str">
        <f>C8087&amp;"-"&amp;COUNTIF(C$2:C8087,C8087)</f>
        <v>81863-1</v>
      </c>
      <c r="C8087">
        <v>81863</v>
      </c>
      <c r="D8087" s="57">
        <v>45499</v>
      </c>
      <c r="E8087" s="84" t="str">
        <f>F8087&amp;"-"&amp;COUNTIF($F$2:F8087,F8087)</f>
        <v>JOTUN-273</v>
      </c>
      <c r="F8087" s="84" t="str">
        <f t="shared" si="240"/>
        <v>JOTUN</v>
      </c>
      <c r="G8087" t="s">
        <v>8585</v>
      </c>
      <c r="H8087" s="62">
        <v>2907585000404</v>
      </c>
      <c r="I8087" t="s">
        <v>869</v>
      </c>
      <c r="J8087">
        <v>50</v>
      </c>
      <c r="K8087">
        <v>44416.800000000003</v>
      </c>
    </row>
    <row r="8088" spans="1:11" x14ac:dyDescent="0.25">
      <c r="A8088" t="s">
        <v>5968</v>
      </c>
      <c r="B8088" t="str">
        <f>C8088&amp;"-"&amp;COUNTIF(C$2:C8088,C8088)</f>
        <v>81863-2</v>
      </c>
      <c r="C8088">
        <v>81863</v>
      </c>
      <c r="D8088" s="57">
        <v>45499</v>
      </c>
      <c r="E8088" s="84" t="str">
        <f>F8088&amp;"-"&amp;COUNTIF($F$2:F8088,F8088)</f>
        <v>JOTUN-274</v>
      </c>
      <c r="F8088" s="84" t="str">
        <f t="shared" si="240"/>
        <v>JOTUN</v>
      </c>
      <c r="G8088" t="s">
        <v>8585</v>
      </c>
      <c r="H8088" s="62">
        <v>2907585000404</v>
      </c>
      <c r="I8088" t="s">
        <v>869</v>
      </c>
      <c r="J8088">
        <v>100</v>
      </c>
      <c r="K8088">
        <v>33894</v>
      </c>
    </row>
    <row r="8089" spans="1:11" x14ac:dyDescent="0.25">
      <c r="A8089" t="s">
        <v>5968</v>
      </c>
      <c r="B8089" t="str">
        <f>C8089&amp;"-"&amp;COUNTIF(C$2:C8089,C8089)</f>
        <v>81863-3</v>
      </c>
      <c r="C8089">
        <v>81863</v>
      </c>
      <c r="D8089" s="57">
        <v>45499</v>
      </c>
      <c r="E8089" s="84" t="str">
        <f>F8089&amp;"-"&amp;COUNTIF($F$2:F8089,F8089)</f>
        <v>JOTUN-275</v>
      </c>
      <c r="F8089" s="84" t="str">
        <f t="shared" si="240"/>
        <v>JOTUN</v>
      </c>
      <c r="G8089" t="s">
        <v>8585</v>
      </c>
      <c r="H8089" s="62">
        <v>2907585000404</v>
      </c>
      <c r="I8089" t="s">
        <v>869</v>
      </c>
      <c r="J8089">
        <v>50</v>
      </c>
      <c r="K8089">
        <v>44416.800000000003</v>
      </c>
    </row>
    <row r="8090" spans="1:11" x14ac:dyDescent="0.25">
      <c r="A8090" t="s">
        <v>6018</v>
      </c>
      <c r="B8090" t="str">
        <f>C8090&amp;"-"&amp;COUNTIF(C$2:C8090,C8090)</f>
        <v>3146-1</v>
      </c>
      <c r="C8090">
        <v>3146</v>
      </c>
      <c r="D8090" s="57">
        <v>45499</v>
      </c>
      <c r="E8090" s="84" t="str">
        <f>F8090&amp;"-"&amp;COUNTIF($F$2:F8090,F8090)</f>
        <v>PANORAMA-20</v>
      </c>
      <c r="F8090" s="84" t="str">
        <f t="shared" si="240"/>
        <v>PANORAMA</v>
      </c>
      <c r="G8090" t="s">
        <v>8630</v>
      </c>
      <c r="H8090" s="62">
        <v>41454106000142</v>
      </c>
      <c r="I8090" t="s">
        <v>869</v>
      </c>
      <c r="J8090">
        <v>696</v>
      </c>
      <c r="K8090">
        <v>452.4</v>
      </c>
    </row>
    <row r="8091" spans="1:11" x14ac:dyDescent="0.25">
      <c r="A8091" t="s">
        <v>6030</v>
      </c>
      <c r="B8091" t="str">
        <f>C8091&amp;"-"&amp;COUNTIF(C$2:C8091,C8091)</f>
        <v>3146-2</v>
      </c>
      <c r="C8091">
        <v>3146</v>
      </c>
      <c r="D8091" s="57">
        <v>45499</v>
      </c>
      <c r="E8091" s="84" t="str">
        <f>F8091&amp;"-"&amp;COUNTIF($F$2:F8091,F8091)</f>
        <v>PANORAMA-21</v>
      </c>
      <c r="F8091" s="84" t="str">
        <f t="shared" si="240"/>
        <v>PANORAMA</v>
      </c>
      <c r="G8091" t="s">
        <v>8630</v>
      </c>
      <c r="H8091" s="62">
        <v>41454106000142</v>
      </c>
      <c r="I8091" t="s">
        <v>869</v>
      </c>
      <c r="J8091">
        <v>222</v>
      </c>
      <c r="K8091">
        <v>1243.2</v>
      </c>
    </row>
    <row r="8092" spans="1:11" x14ac:dyDescent="0.25">
      <c r="A8092" t="s">
        <v>6018</v>
      </c>
      <c r="B8092" t="str">
        <f>C8092&amp;"-"&amp;COUNTIF(C$2:C8092,C8092)</f>
        <v>3146-3</v>
      </c>
      <c r="C8092">
        <v>3146</v>
      </c>
      <c r="D8092" s="57">
        <v>45499</v>
      </c>
      <c r="E8092" s="84" t="str">
        <f>F8092&amp;"-"&amp;COUNTIF($F$2:F8092,F8092)</f>
        <v>PANORAMA-22</v>
      </c>
      <c r="F8092" s="84" t="str">
        <f t="shared" si="240"/>
        <v>PANORAMA</v>
      </c>
      <c r="G8092" t="s">
        <v>8630</v>
      </c>
      <c r="H8092" s="62">
        <v>41454106000142</v>
      </c>
      <c r="I8092" t="s">
        <v>869</v>
      </c>
      <c r="J8092">
        <v>8</v>
      </c>
      <c r="K8092">
        <v>4</v>
      </c>
    </row>
    <row r="8093" spans="1:11" x14ac:dyDescent="0.25">
      <c r="A8093" t="s">
        <v>6018</v>
      </c>
      <c r="B8093" t="str">
        <f>C8093&amp;"-"&amp;COUNTIF(C$2:C8093,C8093)</f>
        <v>3146-4</v>
      </c>
      <c r="C8093">
        <v>3146</v>
      </c>
      <c r="D8093" s="57">
        <v>45499</v>
      </c>
      <c r="E8093" s="84" t="str">
        <f>F8093&amp;"-"&amp;COUNTIF($F$2:F8093,F8093)</f>
        <v>PANORAMA-23</v>
      </c>
      <c r="F8093" s="84" t="str">
        <f t="shared" si="240"/>
        <v>PANORAMA</v>
      </c>
      <c r="G8093" t="s">
        <v>8630</v>
      </c>
      <c r="H8093" s="62">
        <v>41454106000142</v>
      </c>
      <c r="I8093" t="s">
        <v>869</v>
      </c>
      <c r="J8093">
        <v>40</v>
      </c>
      <c r="K8093">
        <v>22</v>
      </c>
    </row>
    <row r="8094" spans="1:11" x14ac:dyDescent="0.25">
      <c r="A8094" t="s">
        <v>6018</v>
      </c>
      <c r="B8094" t="str">
        <f>C8094&amp;"-"&amp;COUNTIF(C$2:C8094,C8094)</f>
        <v>3146-5</v>
      </c>
      <c r="C8094">
        <v>3146</v>
      </c>
      <c r="D8094" s="57">
        <v>45499</v>
      </c>
      <c r="E8094" s="84" t="str">
        <f>F8094&amp;"-"&amp;COUNTIF($F$2:F8094,F8094)</f>
        <v>PANORAMA-24</v>
      </c>
      <c r="F8094" s="84" t="str">
        <f t="shared" si="240"/>
        <v>PANORAMA</v>
      </c>
      <c r="G8094" t="s">
        <v>8630</v>
      </c>
      <c r="H8094" s="62">
        <v>41454106000142</v>
      </c>
      <c r="I8094" t="s">
        <v>869</v>
      </c>
      <c r="J8094">
        <v>638</v>
      </c>
      <c r="K8094">
        <v>957</v>
      </c>
    </row>
    <row r="8095" spans="1:11" x14ac:dyDescent="0.25">
      <c r="A8095" t="s">
        <v>6018</v>
      </c>
      <c r="B8095" t="str">
        <f>C8095&amp;"-"&amp;COUNTIF(C$2:C8095,C8095)</f>
        <v>3146-6</v>
      </c>
      <c r="C8095">
        <v>3146</v>
      </c>
      <c r="D8095" s="57">
        <v>45499</v>
      </c>
      <c r="E8095" s="84" t="str">
        <f>F8095&amp;"-"&amp;COUNTIF($F$2:F8095,F8095)</f>
        <v>PANORAMA-25</v>
      </c>
      <c r="F8095" s="84" t="str">
        <f t="shared" si="240"/>
        <v>PANORAMA</v>
      </c>
      <c r="G8095" t="s">
        <v>8630</v>
      </c>
      <c r="H8095" s="62">
        <v>41454106000142</v>
      </c>
      <c r="I8095" t="s">
        <v>869</v>
      </c>
      <c r="J8095">
        <v>3636</v>
      </c>
      <c r="K8095">
        <v>909</v>
      </c>
    </row>
    <row r="8096" spans="1:11" x14ac:dyDescent="0.25">
      <c r="A8096" t="s">
        <v>6030</v>
      </c>
      <c r="B8096" t="str">
        <f>C8096&amp;"-"&amp;COUNTIF(C$2:C8096,C8096)</f>
        <v>3146-7</v>
      </c>
      <c r="C8096">
        <v>3146</v>
      </c>
      <c r="D8096" s="57">
        <v>45499</v>
      </c>
      <c r="E8096" s="84" t="str">
        <f>F8096&amp;"-"&amp;COUNTIF($F$2:F8096,F8096)</f>
        <v>PANORAMA-26</v>
      </c>
      <c r="F8096" s="84" t="str">
        <f t="shared" si="240"/>
        <v>PANORAMA</v>
      </c>
      <c r="G8096" t="s">
        <v>8630</v>
      </c>
      <c r="H8096" s="62">
        <v>41454106000142</v>
      </c>
      <c r="I8096" t="s">
        <v>869</v>
      </c>
      <c r="J8096">
        <v>348</v>
      </c>
      <c r="K8096">
        <v>922.2</v>
      </c>
    </row>
    <row r="8097" spans="1:11" x14ac:dyDescent="0.25">
      <c r="A8097" t="s">
        <v>6018</v>
      </c>
      <c r="B8097" t="str">
        <f>C8097&amp;"-"&amp;COUNTIF(C$2:C8097,C8097)</f>
        <v>3146-8</v>
      </c>
      <c r="C8097">
        <v>3146</v>
      </c>
      <c r="D8097" s="57">
        <v>45499</v>
      </c>
      <c r="E8097" s="84" t="str">
        <f>F8097&amp;"-"&amp;COUNTIF($F$2:F8097,F8097)</f>
        <v>PANORAMA-27</v>
      </c>
      <c r="F8097" s="84" t="str">
        <f t="shared" si="240"/>
        <v>PANORAMA</v>
      </c>
      <c r="G8097" t="s">
        <v>8630</v>
      </c>
      <c r="H8097" s="62">
        <v>41454106000142</v>
      </c>
      <c r="I8097" t="s">
        <v>869</v>
      </c>
      <c r="J8097">
        <v>432</v>
      </c>
      <c r="K8097">
        <v>423.36</v>
      </c>
    </row>
    <row r="8098" spans="1:11" x14ac:dyDescent="0.25">
      <c r="A8098" t="s">
        <v>5993</v>
      </c>
      <c r="B8098" t="str">
        <f>C8098&amp;"-"&amp;COUNTIF(C$2:C8098,C8098)</f>
        <v>24087-1</v>
      </c>
      <c r="C8098">
        <v>24087</v>
      </c>
      <c r="D8098" s="57">
        <v>45503</v>
      </c>
      <c r="E8098" s="84" t="str">
        <f>F8098&amp;"-"&amp;COUNTIF($F$2:F8098,F8098)</f>
        <v>ACOS-10</v>
      </c>
      <c r="F8098" s="84" t="str">
        <f t="shared" si="240"/>
        <v>ACOS</v>
      </c>
      <c r="G8098" t="s">
        <v>8653</v>
      </c>
      <c r="H8098" s="62">
        <v>23440235000108</v>
      </c>
      <c r="I8098" t="s">
        <v>869</v>
      </c>
      <c r="J8098">
        <v>9</v>
      </c>
      <c r="K8098">
        <v>109.53</v>
      </c>
    </row>
    <row r="8099" spans="1:11" x14ac:dyDescent="0.25">
      <c r="A8099" t="s">
        <v>6069</v>
      </c>
      <c r="B8099" t="str">
        <f>C8099&amp;"-"&amp;COUNTIF(C$2:C8099,C8099)</f>
        <v>24087-2</v>
      </c>
      <c r="C8099">
        <v>24087</v>
      </c>
      <c r="D8099" s="57">
        <v>45503</v>
      </c>
      <c r="E8099" s="84" t="str">
        <f>F8099&amp;"-"&amp;COUNTIF($F$2:F8099,F8099)</f>
        <v>ACOS-11</v>
      </c>
      <c r="F8099" s="84" t="str">
        <f t="shared" si="240"/>
        <v>ACOS</v>
      </c>
      <c r="G8099" t="s">
        <v>8653</v>
      </c>
      <c r="H8099" s="62">
        <v>23440235000108</v>
      </c>
      <c r="I8099" t="s">
        <v>869</v>
      </c>
      <c r="J8099">
        <v>2</v>
      </c>
      <c r="K8099">
        <v>35.28</v>
      </c>
    </row>
    <row r="8100" spans="1:11" x14ac:dyDescent="0.25">
      <c r="A8100" t="s">
        <v>6002</v>
      </c>
      <c r="B8100" t="str">
        <f>C8100&amp;"-"&amp;COUNTIF(C$2:C8100,C8100)</f>
        <v>24087-3</v>
      </c>
      <c r="C8100">
        <v>24087</v>
      </c>
      <c r="D8100" s="57">
        <v>45503</v>
      </c>
      <c r="E8100" s="84" t="str">
        <f>F8100&amp;"-"&amp;COUNTIF($F$2:F8100,F8100)</f>
        <v>ACOS-12</v>
      </c>
      <c r="F8100" s="84" t="str">
        <f t="shared" si="240"/>
        <v>ACOS</v>
      </c>
      <c r="G8100" t="s">
        <v>8653</v>
      </c>
      <c r="H8100" s="62">
        <v>23440235000108</v>
      </c>
      <c r="I8100" t="s">
        <v>5984</v>
      </c>
      <c r="J8100">
        <v>5</v>
      </c>
      <c r="K8100">
        <v>50.3</v>
      </c>
    </row>
    <row r="8101" spans="1:11" x14ac:dyDescent="0.25">
      <c r="A8101" t="s">
        <v>6002</v>
      </c>
      <c r="B8101" t="str">
        <f>C8101&amp;"-"&amp;COUNTIF(C$2:C8101,C8101)</f>
        <v>24087-4</v>
      </c>
      <c r="C8101">
        <v>24087</v>
      </c>
      <c r="D8101" s="57">
        <v>45503</v>
      </c>
      <c r="E8101" s="84" t="str">
        <f>F8101&amp;"-"&amp;COUNTIF($F$2:F8101,F8101)</f>
        <v>ACOS-13</v>
      </c>
      <c r="F8101" s="84" t="str">
        <f t="shared" si="240"/>
        <v>ACOS</v>
      </c>
      <c r="G8101" t="s">
        <v>8653</v>
      </c>
      <c r="H8101" s="62">
        <v>23440235000108</v>
      </c>
      <c r="I8101" t="s">
        <v>869</v>
      </c>
      <c r="J8101">
        <v>3</v>
      </c>
      <c r="K8101">
        <v>360.45</v>
      </c>
    </row>
    <row r="8102" spans="1:11" x14ac:dyDescent="0.25">
      <c r="A8102" t="s">
        <v>6069</v>
      </c>
      <c r="B8102" t="str">
        <f>C8102&amp;"-"&amp;COUNTIF(C$2:C8102,C8102)</f>
        <v>24087-5</v>
      </c>
      <c r="C8102">
        <v>24087</v>
      </c>
      <c r="D8102" s="57">
        <v>45503</v>
      </c>
      <c r="E8102" s="84" t="str">
        <f>F8102&amp;"-"&amp;COUNTIF($F$2:F8102,F8102)</f>
        <v>ACOS-14</v>
      </c>
      <c r="F8102" s="84" t="str">
        <f t="shared" si="240"/>
        <v>ACOS</v>
      </c>
      <c r="G8102" t="s">
        <v>8653</v>
      </c>
      <c r="H8102" s="62">
        <v>23440235000108</v>
      </c>
      <c r="I8102" t="s">
        <v>869</v>
      </c>
      <c r="J8102">
        <v>2</v>
      </c>
      <c r="K8102">
        <v>32.659999999999997</v>
      </c>
    </row>
    <row r="8103" spans="1:11" x14ac:dyDescent="0.25">
      <c r="A8103" t="s">
        <v>5993</v>
      </c>
      <c r="B8103" t="str">
        <f>C8103&amp;"-"&amp;COUNTIF(C$2:C8103,C8103)</f>
        <v>24087-6</v>
      </c>
      <c r="C8103">
        <v>24087</v>
      </c>
      <c r="D8103" s="57">
        <v>45503</v>
      </c>
      <c r="E8103" s="84" t="str">
        <f>F8103&amp;"-"&amp;COUNTIF($F$2:F8103,F8103)</f>
        <v>ACOS-15</v>
      </c>
      <c r="F8103" s="84" t="str">
        <f t="shared" si="240"/>
        <v>ACOS</v>
      </c>
      <c r="G8103" t="s">
        <v>8653</v>
      </c>
      <c r="H8103" s="62">
        <v>23440235000108</v>
      </c>
      <c r="I8103" t="s">
        <v>869</v>
      </c>
      <c r="J8103">
        <v>189</v>
      </c>
      <c r="K8103">
        <v>2075.2199999999998</v>
      </c>
    </row>
    <row r="8104" spans="1:11" x14ac:dyDescent="0.25">
      <c r="A8104" t="s">
        <v>6069</v>
      </c>
      <c r="B8104" t="str">
        <f>C8104&amp;"-"&amp;COUNTIF(C$2:C8104,C8104)</f>
        <v>24087-7</v>
      </c>
      <c r="C8104">
        <v>24087</v>
      </c>
      <c r="D8104" s="57">
        <v>45503</v>
      </c>
      <c r="E8104" s="84" t="str">
        <f>F8104&amp;"-"&amp;COUNTIF($F$2:F8104,F8104)</f>
        <v>ACOS-16</v>
      </c>
      <c r="F8104" s="84" t="str">
        <f t="shared" si="240"/>
        <v>ACOS</v>
      </c>
      <c r="G8104" t="s">
        <v>8653</v>
      </c>
      <c r="H8104" s="62">
        <v>23440235000108</v>
      </c>
      <c r="I8104" t="s">
        <v>869</v>
      </c>
      <c r="J8104">
        <v>63</v>
      </c>
      <c r="K8104">
        <v>626.85</v>
      </c>
    </row>
    <row r="8105" spans="1:11" x14ac:dyDescent="0.25">
      <c r="A8105" t="s">
        <v>6002</v>
      </c>
      <c r="B8105" t="str">
        <f>C8105&amp;"-"&amp;COUNTIF(C$2:C8105,C8105)</f>
        <v>24087-8</v>
      </c>
      <c r="C8105">
        <v>24087</v>
      </c>
      <c r="D8105" s="57">
        <v>45503</v>
      </c>
      <c r="E8105" s="84" t="str">
        <f>F8105&amp;"-"&amp;COUNTIF($F$2:F8105,F8105)</f>
        <v>ACOS-17</v>
      </c>
      <c r="F8105" s="84" t="str">
        <f t="shared" si="240"/>
        <v>ACOS</v>
      </c>
      <c r="G8105" t="s">
        <v>8653</v>
      </c>
      <c r="H8105" s="62">
        <v>23440235000108</v>
      </c>
      <c r="I8105" t="s">
        <v>5984</v>
      </c>
      <c r="J8105">
        <v>95</v>
      </c>
      <c r="K8105">
        <v>696.35</v>
      </c>
    </row>
    <row r="8106" spans="1:11" x14ac:dyDescent="0.25">
      <c r="A8106" t="s">
        <v>6002</v>
      </c>
      <c r="B8106" t="str">
        <f>C8106&amp;"-"&amp;COUNTIF(C$2:C8106,C8106)</f>
        <v>24087-9</v>
      </c>
      <c r="C8106">
        <v>24087</v>
      </c>
      <c r="D8106" s="57">
        <v>45503</v>
      </c>
      <c r="E8106" s="84" t="str">
        <f>F8106&amp;"-"&amp;COUNTIF($F$2:F8106,F8106)</f>
        <v>ACOS-18</v>
      </c>
      <c r="F8106" s="84" t="str">
        <f t="shared" si="240"/>
        <v>ACOS</v>
      </c>
      <c r="G8106" t="s">
        <v>8653</v>
      </c>
      <c r="H8106" s="62">
        <v>23440235000108</v>
      </c>
      <c r="I8106" t="s">
        <v>869</v>
      </c>
      <c r="J8106">
        <v>63</v>
      </c>
      <c r="K8106">
        <v>5549.04</v>
      </c>
    </row>
    <row r="8107" spans="1:11" x14ac:dyDescent="0.25">
      <c r="A8107" t="s">
        <v>6069</v>
      </c>
      <c r="B8107" t="str">
        <f>C8107&amp;"-"&amp;COUNTIF(C$2:C8107,C8107)</f>
        <v>24087-10</v>
      </c>
      <c r="C8107">
        <v>24087</v>
      </c>
      <c r="D8107" s="57">
        <v>45503</v>
      </c>
      <c r="E8107" s="84" t="str">
        <f>F8107&amp;"-"&amp;COUNTIF($F$2:F8107,F8107)</f>
        <v>ACOS-19</v>
      </c>
      <c r="F8107" s="84" t="str">
        <f t="shared" si="240"/>
        <v>ACOS</v>
      </c>
      <c r="G8107" t="s">
        <v>8653</v>
      </c>
      <c r="H8107" s="62">
        <v>23440235000108</v>
      </c>
      <c r="I8107" t="s">
        <v>869</v>
      </c>
      <c r="J8107">
        <v>63</v>
      </c>
      <c r="K8107">
        <v>829.71</v>
      </c>
    </row>
    <row r="8108" spans="1:11" x14ac:dyDescent="0.25">
      <c r="A8108" t="s">
        <v>6121</v>
      </c>
      <c r="B8108" t="str">
        <f>C8108&amp;"-"&amp;COUNTIF(C$2:C8108,C8108)</f>
        <v>94300-1</v>
      </c>
      <c r="C8108">
        <v>94300</v>
      </c>
      <c r="D8108" s="57">
        <v>45503</v>
      </c>
      <c r="E8108" s="84" t="str">
        <f>F8108&amp;"-"&amp;COUNTIF($F$2:F8108,F8108)</f>
        <v>INDUSPARQUET-1</v>
      </c>
      <c r="F8108" s="84" t="str">
        <f t="shared" si="240"/>
        <v>INDUSPARQUET</v>
      </c>
      <c r="G8108" t="s">
        <v>8661</v>
      </c>
      <c r="H8108" s="62">
        <v>72459373000136</v>
      </c>
      <c r="I8108" t="s">
        <v>4726</v>
      </c>
      <c r="J8108">
        <v>337.279</v>
      </c>
      <c r="K8108">
        <v>307278.02</v>
      </c>
    </row>
    <row r="8109" spans="1:11" x14ac:dyDescent="0.25">
      <c r="A8109" t="s">
        <v>5968</v>
      </c>
      <c r="B8109" t="str">
        <f>C8109&amp;"-"&amp;COUNTIF(C$2:C8109,C8109)</f>
        <v>81963-1</v>
      </c>
      <c r="C8109">
        <v>81963</v>
      </c>
      <c r="D8109" s="57">
        <v>45503</v>
      </c>
      <c r="E8109" s="84" t="str">
        <f>F8109&amp;"-"&amp;COUNTIF($F$2:F8109,F8109)</f>
        <v>JOTUN-276</v>
      </c>
      <c r="F8109" s="84" t="str">
        <f t="shared" si="240"/>
        <v>JOTUN</v>
      </c>
      <c r="G8109" t="s">
        <v>8585</v>
      </c>
      <c r="H8109" s="62">
        <v>2907585000404</v>
      </c>
      <c r="I8109" t="s">
        <v>869</v>
      </c>
      <c r="J8109">
        <v>50</v>
      </c>
      <c r="K8109">
        <v>44416.800000000003</v>
      </c>
    </row>
    <row r="8110" spans="1:11" x14ac:dyDescent="0.25">
      <c r="A8110" t="s">
        <v>5968</v>
      </c>
      <c r="B8110" t="str">
        <f>C8110&amp;"-"&amp;COUNTIF(C$2:C8110,C8110)</f>
        <v>81963-2</v>
      </c>
      <c r="C8110">
        <v>81963</v>
      </c>
      <c r="D8110" s="57">
        <v>45503</v>
      </c>
      <c r="E8110" s="84" t="str">
        <f>F8110&amp;"-"&amp;COUNTIF($F$2:F8110,F8110)</f>
        <v>JOTUN-277</v>
      </c>
      <c r="F8110" s="84" t="str">
        <f t="shared" si="240"/>
        <v>JOTUN</v>
      </c>
      <c r="G8110" t="s">
        <v>8585</v>
      </c>
      <c r="H8110" s="62">
        <v>2907585000404</v>
      </c>
      <c r="I8110" t="s">
        <v>869</v>
      </c>
      <c r="J8110">
        <v>50</v>
      </c>
      <c r="K8110">
        <v>44416.800000000003</v>
      </c>
    </row>
    <row r="8111" spans="1:11" x14ac:dyDescent="0.25">
      <c r="A8111" t="s">
        <v>5968</v>
      </c>
      <c r="B8111" t="str">
        <f>C8111&amp;"-"&amp;COUNTIF(C$2:C8111,C8111)</f>
        <v>81963-3</v>
      </c>
      <c r="C8111">
        <v>81963</v>
      </c>
      <c r="D8111" s="57">
        <v>45503</v>
      </c>
      <c r="E8111" s="84" t="str">
        <f>F8111&amp;"-"&amp;COUNTIF($F$2:F8111,F8111)</f>
        <v>JOTUN-278</v>
      </c>
      <c r="F8111" s="84" t="str">
        <f t="shared" si="240"/>
        <v>JOTUN</v>
      </c>
      <c r="G8111" t="s">
        <v>8585</v>
      </c>
      <c r="H8111" s="62">
        <v>2907585000404</v>
      </c>
      <c r="I8111" t="s">
        <v>869</v>
      </c>
      <c r="J8111">
        <v>100</v>
      </c>
      <c r="K8111">
        <v>33894</v>
      </c>
    </row>
    <row r="8112" spans="1:11" x14ac:dyDescent="0.25">
      <c r="A8112" t="s">
        <v>5969</v>
      </c>
      <c r="B8112" t="str">
        <f>C8112&amp;"-"&amp;COUNTIF(C$2:C8112,C8112)</f>
        <v>81963-4</v>
      </c>
      <c r="C8112">
        <v>81963</v>
      </c>
      <c r="D8112" s="57">
        <v>45503</v>
      </c>
      <c r="E8112" s="84" t="str">
        <f>F8112&amp;"-"&amp;COUNTIF($F$2:F8112,F8112)</f>
        <v>JOTUN-279</v>
      </c>
      <c r="F8112" s="84" t="str">
        <f t="shared" si="240"/>
        <v>JOTUN</v>
      </c>
      <c r="G8112" t="s">
        <v>8585</v>
      </c>
      <c r="H8112" s="62">
        <v>2907585000404</v>
      </c>
      <c r="I8112" t="s">
        <v>869</v>
      </c>
      <c r="J8112">
        <v>36</v>
      </c>
      <c r="K8112">
        <v>3690</v>
      </c>
    </row>
    <row r="8113" spans="1:11" x14ac:dyDescent="0.25">
      <c r="A8113" t="s">
        <v>6044</v>
      </c>
      <c r="B8113" t="str">
        <f>C8113&amp;"-"&amp;COUNTIF(C$2:C8113,C8113)</f>
        <v>7512-1</v>
      </c>
      <c r="C8113">
        <v>7512</v>
      </c>
      <c r="D8113" s="57">
        <v>45503</v>
      </c>
      <c r="E8113" s="84" t="str">
        <f>F8113&amp;"-"&amp;COUNTIF($F$2:F8113,F8113)</f>
        <v>TECNOLITE-7</v>
      </c>
      <c r="F8113" s="84" t="str">
        <f t="shared" si="240"/>
        <v>TECNOLITE</v>
      </c>
      <c r="G8113" t="s">
        <v>8649</v>
      </c>
      <c r="H8113" s="62">
        <v>1017274000156</v>
      </c>
      <c r="I8113" t="s">
        <v>4726</v>
      </c>
      <c r="J8113">
        <v>75</v>
      </c>
      <c r="K8113">
        <v>78035.25</v>
      </c>
    </row>
    <row r="8114" spans="1:11" x14ac:dyDescent="0.25">
      <c r="A8114" t="s">
        <v>6044</v>
      </c>
      <c r="B8114" t="str">
        <f>C8114&amp;"-"&amp;COUNTIF(C$2:C8114,C8114)</f>
        <v>7512-2</v>
      </c>
      <c r="C8114">
        <v>7512</v>
      </c>
      <c r="D8114" s="57">
        <v>45503</v>
      </c>
      <c r="E8114" s="84" t="str">
        <f>F8114&amp;"-"&amp;COUNTIF($F$2:F8114,F8114)</f>
        <v>TECNOLITE-8</v>
      </c>
      <c r="F8114" s="84" t="str">
        <f t="shared" si="240"/>
        <v>TECNOLITE</v>
      </c>
      <c r="G8114" t="s">
        <v>8649</v>
      </c>
      <c r="H8114" s="62">
        <v>1017274000156</v>
      </c>
      <c r="I8114" t="s">
        <v>4726</v>
      </c>
      <c r="J8114">
        <v>47</v>
      </c>
      <c r="K8114">
        <v>62876.6</v>
      </c>
    </row>
    <row r="8115" spans="1:11" x14ac:dyDescent="0.25">
      <c r="A8115" t="s">
        <v>6044</v>
      </c>
      <c r="B8115" t="str">
        <f>C8115&amp;"-"&amp;COUNTIF(C$2:C8115,C8115)</f>
        <v>7512-3</v>
      </c>
      <c r="C8115">
        <v>7512</v>
      </c>
      <c r="D8115" s="57">
        <v>45503</v>
      </c>
      <c r="E8115" s="84" t="str">
        <f>F8115&amp;"-"&amp;COUNTIF($F$2:F8115,F8115)</f>
        <v>TECNOLITE-9</v>
      </c>
      <c r="F8115" s="84" t="str">
        <f t="shared" si="240"/>
        <v>TECNOLITE</v>
      </c>
      <c r="G8115" t="s">
        <v>8649</v>
      </c>
      <c r="H8115" s="62">
        <v>1017274000156</v>
      </c>
      <c r="I8115" t="s">
        <v>4726</v>
      </c>
      <c r="J8115">
        <v>160</v>
      </c>
      <c r="K8115">
        <v>116753.60000000001</v>
      </c>
    </row>
    <row r="8116" spans="1:11" x14ac:dyDescent="0.25">
      <c r="A8116" t="s">
        <v>6044</v>
      </c>
      <c r="B8116" t="str">
        <f>C8116&amp;"-"&amp;COUNTIF(C$2:C8116,C8116)</f>
        <v>7512-4</v>
      </c>
      <c r="C8116">
        <v>7512</v>
      </c>
      <c r="D8116" s="57">
        <v>45503</v>
      </c>
      <c r="E8116" s="84" t="str">
        <f>F8116&amp;"-"&amp;COUNTIF($F$2:F8116,F8116)</f>
        <v>TECNOLITE-10</v>
      </c>
      <c r="F8116" s="84" t="str">
        <f t="shared" si="240"/>
        <v>TECNOLITE</v>
      </c>
      <c r="G8116" t="s">
        <v>8649</v>
      </c>
      <c r="H8116" s="62">
        <v>1017274000156</v>
      </c>
      <c r="I8116" t="s">
        <v>4726</v>
      </c>
      <c r="J8116">
        <v>12</v>
      </c>
      <c r="K8116">
        <v>9272.64</v>
      </c>
    </row>
    <row r="8117" spans="1:11" x14ac:dyDescent="0.25">
      <c r="A8117" t="s">
        <v>6044</v>
      </c>
      <c r="B8117" t="str">
        <f>C8117&amp;"-"&amp;COUNTIF(C$2:C8117,C8117)</f>
        <v>7512-5</v>
      </c>
      <c r="C8117">
        <v>7512</v>
      </c>
      <c r="D8117" s="57">
        <v>45503</v>
      </c>
      <c r="E8117" s="84" t="str">
        <f>F8117&amp;"-"&amp;COUNTIF($F$2:F8117,F8117)</f>
        <v>TECNOLITE-11</v>
      </c>
      <c r="F8117" s="84" t="str">
        <f t="shared" si="240"/>
        <v>TECNOLITE</v>
      </c>
      <c r="G8117" t="s">
        <v>8649</v>
      </c>
      <c r="H8117" s="62">
        <v>1017274000156</v>
      </c>
      <c r="I8117" t="s">
        <v>4726</v>
      </c>
      <c r="J8117">
        <v>29</v>
      </c>
      <c r="K8117">
        <v>30173.63</v>
      </c>
    </row>
    <row r="8118" spans="1:11" x14ac:dyDescent="0.25">
      <c r="A8118" t="s">
        <v>6044</v>
      </c>
      <c r="B8118" t="str">
        <f>C8118&amp;"-"&amp;COUNTIF(C$2:C8118,C8118)</f>
        <v>7512-6</v>
      </c>
      <c r="C8118">
        <v>7512</v>
      </c>
      <c r="D8118" s="57">
        <v>45503</v>
      </c>
      <c r="E8118" s="84" t="str">
        <f>F8118&amp;"-"&amp;COUNTIF($F$2:F8118,F8118)</f>
        <v>TECNOLITE-12</v>
      </c>
      <c r="F8118" s="84" t="str">
        <f t="shared" si="240"/>
        <v>TECNOLITE</v>
      </c>
      <c r="G8118" t="s">
        <v>8649</v>
      </c>
      <c r="H8118" s="62">
        <v>1017274000156</v>
      </c>
      <c r="I8118" t="s">
        <v>4726</v>
      </c>
      <c r="J8118">
        <v>12</v>
      </c>
      <c r="K8118">
        <v>9272.64</v>
      </c>
    </row>
    <row r="8119" spans="1:11" x14ac:dyDescent="0.25">
      <c r="A8119" t="s">
        <v>5962</v>
      </c>
      <c r="B8119" t="str">
        <f>C8119&amp;"-"&amp;COUNTIF(C$2:C8119,C8119)</f>
        <v>72073-1</v>
      </c>
      <c r="C8119">
        <v>72073</v>
      </c>
      <c r="D8119" s="57">
        <v>45503</v>
      </c>
      <c r="E8119" s="84" t="str">
        <f>F8119&amp;"-"&amp;COUNTIF($F$2:F8119,F8119)</f>
        <v>VOESTALPINE-63</v>
      </c>
      <c r="F8119" s="84" t="str">
        <f t="shared" si="240"/>
        <v>VOESTALPINE</v>
      </c>
      <c r="G8119" t="s">
        <v>8583</v>
      </c>
      <c r="H8119" s="62">
        <v>61479002000523</v>
      </c>
      <c r="I8119" t="s">
        <v>30</v>
      </c>
      <c r="J8119">
        <v>638.4</v>
      </c>
      <c r="K8119">
        <v>89024.88</v>
      </c>
    </row>
    <row r="8120" spans="1:11" x14ac:dyDescent="0.25">
      <c r="A8120" t="s">
        <v>5961</v>
      </c>
      <c r="B8120" t="str">
        <f>C8120&amp;"-"&amp;COUNTIF(C$2:C8120,C8120)</f>
        <v>72074-1</v>
      </c>
      <c r="C8120">
        <v>72074</v>
      </c>
      <c r="D8120" s="57">
        <v>45503</v>
      </c>
      <c r="E8120" s="84" t="str">
        <f>F8120&amp;"-"&amp;COUNTIF($F$2:F8120,F8120)</f>
        <v>VOESTALPINE-64</v>
      </c>
      <c r="F8120" s="84" t="str">
        <f t="shared" si="240"/>
        <v>VOESTALPINE</v>
      </c>
      <c r="G8120" t="s">
        <v>8583</v>
      </c>
      <c r="H8120" s="62">
        <v>61479002000523</v>
      </c>
      <c r="I8120" t="s">
        <v>30</v>
      </c>
      <c r="J8120">
        <v>2610</v>
      </c>
      <c r="K8120">
        <v>74646</v>
      </c>
    </row>
    <row r="8121" spans="1:11" x14ac:dyDescent="0.25">
      <c r="A8121" t="s">
        <v>5961</v>
      </c>
      <c r="B8121" t="str">
        <f>C8121&amp;"-"&amp;COUNTIF(C$2:C8121,C8121)</f>
        <v>72079-1</v>
      </c>
      <c r="C8121">
        <v>72079</v>
      </c>
      <c r="D8121" s="57">
        <v>45503</v>
      </c>
      <c r="E8121" s="84" t="str">
        <f>F8121&amp;"-"&amp;COUNTIF($F$2:F8121,F8121)</f>
        <v>VOESTALPINE-65</v>
      </c>
      <c r="F8121" s="84" t="str">
        <f t="shared" si="240"/>
        <v>VOESTALPINE</v>
      </c>
      <c r="G8121" t="s">
        <v>8583</v>
      </c>
      <c r="H8121" s="62">
        <v>61479002000523</v>
      </c>
      <c r="I8121" t="s">
        <v>30</v>
      </c>
      <c r="J8121">
        <v>810</v>
      </c>
      <c r="K8121">
        <v>23166</v>
      </c>
    </row>
    <row r="8122" spans="1:11" x14ac:dyDescent="0.25">
      <c r="A8122" t="s">
        <v>6032</v>
      </c>
      <c r="B8122" t="str">
        <f>C8122&amp;"-"&amp;COUNTIF(C$2:C8122,C8122)</f>
        <v>2952-1</v>
      </c>
      <c r="C8122">
        <v>2952</v>
      </c>
      <c r="D8122" s="57">
        <v>45503</v>
      </c>
      <c r="E8122" s="84" t="str">
        <f>F8122&amp;"-"&amp;COUNTIF($F$2:F8122,F8122)</f>
        <v>YOFC-10</v>
      </c>
      <c r="F8122" s="84" t="str">
        <f t="shared" si="240"/>
        <v>YOFC</v>
      </c>
      <c r="G8122" t="s">
        <v>8607</v>
      </c>
      <c r="H8122" s="62">
        <v>1209357000228</v>
      </c>
      <c r="I8122" t="s">
        <v>5984</v>
      </c>
      <c r="J8122">
        <v>3174</v>
      </c>
      <c r="K8122">
        <v>81571.8</v>
      </c>
    </row>
    <row r="8123" spans="1:11" x14ac:dyDescent="0.25">
      <c r="A8123" t="s">
        <v>6032</v>
      </c>
      <c r="B8123" t="str">
        <f>C8123&amp;"-"&amp;COUNTIF(C$2:C8123,C8123)</f>
        <v>2953-1</v>
      </c>
      <c r="C8123">
        <v>2953</v>
      </c>
      <c r="D8123" s="57">
        <v>45503</v>
      </c>
      <c r="E8123" s="84" t="str">
        <f>F8123&amp;"-"&amp;COUNTIF($F$2:F8123,F8123)</f>
        <v>YOFC-11</v>
      </c>
      <c r="F8123" s="84" t="str">
        <f t="shared" si="240"/>
        <v>YOFC</v>
      </c>
      <c r="G8123" t="s">
        <v>8607</v>
      </c>
      <c r="H8123" s="62">
        <v>1209357000228</v>
      </c>
      <c r="I8123" t="s">
        <v>5984</v>
      </c>
      <c r="J8123">
        <v>1340</v>
      </c>
      <c r="K8123">
        <v>10184</v>
      </c>
    </row>
    <row r="8124" spans="1:11" x14ac:dyDescent="0.25">
      <c r="A8124" t="s">
        <v>6122</v>
      </c>
      <c r="B8124" t="str">
        <f>C8124&amp;"-"&amp;COUNTIF(C$2:C8124,C8124)</f>
        <v>2120-1</v>
      </c>
      <c r="C8124">
        <v>2120</v>
      </c>
      <c r="D8124" s="57">
        <v>45504</v>
      </c>
      <c r="E8124" s="84" t="str">
        <f>F8124&amp;"-"&amp;COUNTIF($F$2:F8124,F8124)</f>
        <v>FRANCIELE-1</v>
      </c>
      <c r="F8124" s="84" t="str">
        <f t="shared" si="240"/>
        <v>FRANCIELE</v>
      </c>
      <c r="G8124" t="s">
        <v>8662</v>
      </c>
      <c r="H8124" s="62">
        <v>34153937000119</v>
      </c>
      <c r="I8124" t="s">
        <v>4726</v>
      </c>
      <c r="J8124">
        <v>132.30000000000001</v>
      </c>
      <c r="K8124">
        <v>5858.1</v>
      </c>
    </row>
    <row r="8125" spans="1:11" x14ac:dyDescent="0.25">
      <c r="A8125" t="s">
        <v>6026</v>
      </c>
      <c r="B8125" t="str">
        <f>C8125&amp;"-"&amp;COUNTIF(C$2:C8125,C8125)</f>
        <v>1619-1</v>
      </c>
      <c r="C8125">
        <v>1619</v>
      </c>
      <c r="D8125" s="57">
        <v>45504</v>
      </c>
      <c r="E8125" s="84" t="str">
        <f>F8125&amp;"-"&amp;COUNTIF($F$2:F8125,F8125)</f>
        <v>HILTI-8</v>
      </c>
      <c r="F8125" s="84" t="str">
        <f t="shared" si="240"/>
        <v>HILTI</v>
      </c>
      <c r="G8125" t="s">
        <v>8628</v>
      </c>
      <c r="H8125" s="62">
        <v>65000655001934</v>
      </c>
      <c r="I8125" t="s">
        <v>869</v>
      </c>
      <c r="J8125">
        <v>58</v>
      </c>
      <c r="K8125">
        <v>266899.08</v>
      </c>
    </row>
    <row r="8126" spans="1:11" x14ac:dyDescent="0.25">
      <c r="A8126" t="s">
        <v>6123</v>
      </c>
      <c r="B8126" t="str">
        <f>C8126&amp;"-"&amp;COUNTIF(C$2:C8126,C8126)</f>
        <v>3955-1</v>
      </c>
      <c r="C8126">
        <v>3955</v>
      </c>
      <c r="D8126" s="57">
        <v>45505</v>
      </c>
      <c r="E8126" s="84" t="str">
        <f>F8126&amp;"-"&amp;COUNTIF($F$2:F8126,F8126)</f>
        <v>INDUSTRIA-20</v>
      </c>
      <c r="F8126" s="84" t="str">
        <f t="shared" si="240"/>
        <v>INDUSTRIA</v>
      </c>
      <c r="G8126" t="s">
        <v>8657</v>
      </c>
      <c r="H8126" s="62">
        <v>54858055000166</v>
      </c>
      <c r="I8126" t="s">
        <v>869</v>
      </c>
      <c r="J8126">
        <v>1</v>
      </c>
      <c r="K8126">
        <v>17583.88</v>
      </c>
    </row>
    <row r="8127" spans="1:11" x14ac:dyDescent="0.25">
      <c r="A8127" t="s">
        <v>6030</v>
      </c>
      <c r="B8127" t="str">
        <f>C8127&amp;"-"&amp;COUNTIF(C$2:C8127,C8127)</f>
        <v>50336-1</v>
      </c>
      <c r="C8127">
        <v>50336</v>
      </c>
      <c r="D8127" s="57">
        <v>45505</v>
      </c>
      <c r="E8127" s="84" t="str">
        <f>F8127&amp;"-"&amp;COUNTIF($F$2:F8127,F8127)</f>
        <v>R-218</v>
      </c>
      <c r="F8127" s="84" t="str">
        <f t="shared" si="240"/>
        <v>R</v>
      </c>
      <c r="G8127" t="s">
        <v>8604</v>
      </c>
      <c r="H8127" s="62">
        <v>62821723000109</v>
      </c>
      <c r="I8127" t="s">
        <v>869</v>
      </c>
      <c r="J8127">
        <v>2480</v>
      </c>
      <c r="K8127">
        <v>15155.28</v>
      </c>
    </row>
    <row r="8128" spans="1:11" x14ac:dyDescent="0.25">
      <c r="A8128" t="s">
        <v>6030</v>
      </c>
      <c r="B8128" t="str">
        <f>C8128&amp;"-"&amp;COUNTIF(C$2:C8128,C8128)</f>
        <v>50336-2</v>
      </c>
      <c r="C8128">
        <v>50336</v>
      </c>
      <c r="D8128" s="57">
        <v>45505</v>
      </c>
      <c r="E8128" s="84" t="str">
        <f>F8128&amp;"-"&amp;COUNTIF($F$2:F8128,F8128)</f>
        <v>R-219</v>
      </c>
      <c r="F8128" s="84" t="str">
        <f t="shared" si="240"/>
        <v>R</v>
      </c>
      <c r="G8128" t="s">
        <v>8604</v>
      </c>
      <c r="H8128" s="62">
        <v>62821723000109</v>
      </c>
      <c r="I8128" t="s">
        <v>869</v>
      </c>
      <c r="J8128">
        <v>4477</v>
      </c>
      <c r="K8128">
        <v>23777.35</v>
      </c>
    </row>
    <row r="8129" spans="1:11" x14ac:dyDescent="0.25">
      <c r="A8129" t="s">
        <v>6027</v>
      </c>
      <c r="B8129" t="str">
        <f>C8129&amp;"-"&amp;COUNTIF(C$2:C8129,C8129)</f>
        <v>50336-3</v>
      </c>
      <c r="C8129">
        <v>50336</v>
      </c>
      <c r="D8129" s="57">
        <v>45505</v>
      </c>
      <c r="E8129" s="84" t="str">
        <f>F8129&amp;"-"&amp;COUNTIF($F$2:F8129,F8129)</f>
        <v>R-220</v>
      </c>
      <c r="F8129" s="84" t="str">
        <f t="shared" si="240"/>
        <v>R</v>
      </c>
      <c r="G8129" t="s">
        <v>8604</v>
      </c>
      <c r="H8129" s="62">
        <v>62821723000109</v>
      </c>
      <c r="I8129" t="s">
        <v>869</v>
      </c>
      <c r="J8129">
        <v>1597</v>
      </c>
      <c r="K8129">
        <v>2556</v>
      </c>
    </row>
    <row r="8130" spans="1:11" x14ac:dyDescent="0.25">
      <c r="A8130" t="s">
        <v>6030</v>
      </c>
      <c r="B8130" t="str">
        <f>C8130&amp;"-"&amp;COUNTIF(C$2:C8130,C8130)</f>
        <v>50339-1</v>
      </c>
      <c r="C8130">
        <v>50339</v>
      </c>
      <c r="D8130" s="57">
        <v>45505</v>
      </c>
      <c r="E8130" s="84" t="str">
        <f>F8130&amp;"-"&amp;COUNTIF($F$2:F8130,F8130)</f>
        <v>R-221</v>
      </c>
      <c r="F8130" s="84" t="str">
        <f t="shared" si="240"/>
        <v>R</v>
      </c>
      <c r="G8130" t="s">
        <v>8604</v>
      </c>
      <c r="H8130" s="62">
        <v>62821723000109</v>
      </c>
      <c r="I8130" t="s">
        <v>869</v>
      </c>
      <c r="J8130">
        <v>36</v>
      </c>
      <c r="K8130">
        <v>138.6</v>
      </c>
    </row>
    <row r="8131" spans="1:11" x14ac:dyDescent="0.25">
      <c r="A8131" t="s">
        <v>6026</v>
      </c>
      <c r="B8131" t="str">
        <f>C8131&amp;"-"&amp;COUNTIF(C$2:C8131,C8131)</f>
        <v>50339-2</v>
      </c>
      <c r="C8131">
        <v>50339</v>
      </c>
      <c r="D8131" s="57">
        <v>45505</v>
      </c>
      <c r="E8131" s="84" t="str">
        <f>F8131&amp;"-"&amp;COUNTIF($F$2:F8131,F8131)</f>
        <v>R-222</v>
      </c>
      <c r="F8131" s="84" t="str">
        <f t="shared" ref="F8131:F8194" si="241">LEFT(G8131,SEARCH(" ",G8131)-1)</f>
        <v>R</v>
      </c>
      <c r="G8131" t="s">
        <v>8604</v>
      </c>
      <c r="H8131" s="62">
        <v>62821723000109</v>
      </c>
      <c r="I8131" t="s">
        <v>869</v>
      </c>
      <c r="J8131">
        <v>16</v>
      </c>
      <c r="K8131">
        <v>427.52</v>
      </c>
    </row>
    <row r="8132" spans="1:11" x14ac:dyDescent="0.25">
      <c r="A8132" t="s">
        <v>6030</v>
      </c>
      <c r="B8132" t="str">
        <f>C8132&amp;"-"&amp;COUNTIF(C$2:C8132,C8132)</f>
        <v>50339-3</v>
      </c>
      <c r="C8132">
        <v>50339</v>
      </c>
      <c r="D8132" s="57">
        <v>45505</v>
      </c>
      <c r="E8132" s="84" t="str">
        <f>F8132&amp;"-"&amp;COUNTIF($F$2:F8132,F8132)</f>
        <v>R-223</v>
      </c>
      <c r="F8132" s="84" t="str">
        <f t="shared" si="241"/>
        <v>R</v>
      </c>
      <c r="G8132" t="s">
        <v>8604</v>
      </c>
      <c r="H8132" s="62">
        <v>62821723000109</v>
      </c>
      <c r="I8132" t="s">
        <v>869</v>
      </c>
      <c r="J8132">
        <v>40</v>
      </c>
      <c r="K8132">
        <v>372.24</v>
      </c>
    </row>
    <row r="8133" spans="1:11" x14ac:dyDescent="0.25">
      <c r="A8133" t="s">
        <v>6030</v>
      </c>
      <c r="B8133" t="str">
        <f>C8133&amp;"-"&amp;COUNTIF(C$2:C8133,C8133)</f>
        <v>50339-4</v>
      </c>
      <c r="C8133">
        <v>50339</v>
      </c>
      <c r="D8133" s="57">
        <v>45505</v>
      </c>
      <c r="E8133" s="84" t="str">
        <f>F8133&amp;"-"&amp;COUNTIF($F$2:F8133,F8133)</f>
        <v>R-224</v>
      </c>
      <c r="F8133" s="84" t="str">
        <f t="shared" si="241"/>
        <v>R</v>
      </c>
      <c r="G8133" t="s">
        <v>8604</v>
      </c>
      <c r="H8133" s="62">
        <v>62821723000109</v>
      </c>
      <c r="I8133" t="s">
        <v>869</v>
      </c>
      <c r="J8133">
        <v>8</v>
      </c>
      <c r="K8133">
        <v>45.2</v>
      </c>
    </row>
    <row r="8134" spans="1:11" x14ac:dyDescent="0.25">
      <c r="A8134" t="s">
        <v>6030</v>
      </c>
      <c r="B8134" t="str">
        <f>C8134&amp;"-"&amp;COUNTIF(C$2:C8134,C8134)</f>
        <v>50339-5</v>
      </c>
      <c r="C8134">
        <v>50339</v>
      </c>
      <c r="D8134" s="57">
        <v>45505</v>
      </c>
      <c r="E8134" s="84" t="str">
        <f>F8134&amp;"-"&amp;COUNTIF($F$2:F8134,F8134)</f>
        <v>R-225</v>
      </c>
      <c r="F8134" s="84" t="str">
        <f t="shared" si="241"/>
        <v>R</v>
      </c>
      <c r="G8134" t="s">
        <v>8604</v>
      </c>
      <c r="H8134" s="62">
        <v>62821723000109</v>
      </c>
      <c r="I8134" t="s">
        <v>869</v>
      </c>
      <c r="J8134">
        <v>72</v>
      </c>
      <c r="K8134">
        <v>4643.28</v>
      </c>
    </row>
    <row r="8135" spans="1:11" x14ac:dyDescent="0.25">
      <c r="A8135" t="s">
        <v>6030</v>
      </c>
      <c r="B8135" t="str">
        <f>C8135&amp;"-"&amp;COUNTIF(C$2:C8135,C8135)</f>
        <v>50339-6</v>
      </c>
      <c r="C8135">
        <v>50339</v>
      </c>
      <c r="D8135" s="57">
        <v>45505</v>
      </c>
      <c r="E8135" s="84" t="str">
        <f>F8135&amp;"-"&amp;COUNTIF($F$2:F8135,F8135)</f>
        <v>R-226</v>
      </c>
      <c r="F8135" s="84" t="str">
        <f t="shared" si="241"/>
        <v>R</v>
      </c>
      <c r="G8135" t="s">
        <v>8604</v>
      </c>
      <c r="H8135" s="62">
        <v>62821723000109</v>
      </c>
      <c r="I8135" t="s">
        <v>869</v>
      </c>
      <c r="J8135">
        <v>80</v>
      </c>
      <c r="K8135">
        <v>2350.4</v>
      </c>
    </row>
    <row r="8136" spans="1:11" x14ac:dyDescent="0.25">
      <c r="A8136" t="s">
        <v>6033</v>
      </c>
      <c r="B8136" t="str">
        <f>C8136&amp;"-"&amp;COUNTIF(C$2:C8136,C8136)</f>
        <v>39898-1</v>
      </c>
      <c r="C8136">
        <v>39898</v>
      </c>
      <c r="D8136" s="57">
        <v>45505</v>
      </c>
      <c r="E8136" s="84" t="str">
        <f>F8136&amp;"-"&amp;COUNTIF($F$2:F8136,F8136)</f>
        <v>WK-549</v>
      </c>
      <c r="F8136" s="84" t="str">
        <f t="shared" si="241"/>
        <v>WK</v>
      </c>
      <c r="G8136" t="s">
        <v>8586</v>
      </c>
      <c r="H8136" s="62">
        <v>97434047000103</v>
      </c>
      <c r="I8136" t="s">
        <v>4726</v>
      </c>
      <c r="J8136">
        <v>80.52</v>
      </c>
      <c r="K8136">
        <v>13889.7</v>
      </c>
    </row>
    <row r="8137" spans="1:11" x14ac:dyDescent="0.25">
      <c r="A8137" t="s">
        <v>6039</v>
      </c>
      <c r="B8137" t="str">
        <f>C8137&amp;"-"&amp;COUNTIF(C$2:C8137,C8137)</f>
        <v>4597-1</v>
      </c>
      <c r="C8137">
        <v>4597</v>
      </c>
      <c r="D8137" s="57">
        <v>45506</v>
      </c>
      <c r="E8137" s="84" t="str">
        <f>F8137&amp;"-"&amp;COUNTIF($F$2:F8137,F8137)</f>
        <v>CIL-489</v>
      </c>
      <c r="F8137" s="84" t="str">
        <f t="shared" si="241"/>
        <v>CIL</v>
      </c>
      <c r="G8137" t="s">
        <v>8610</v>
      </c>
      <c r="H8137" s="62">
        <v>97533434000199</v>
      </c>
      <c r="I8137" t="s">
        <v>869</v>
      </c>
      <c r="J8137">
        <v>1</v>
      </c>
      <c r="K8137">
        <v>242.02</v>
      </c>
    </row>
    <row r="8138" spans="1:11" x14ac:dyDescent="0.25">
      <c r="A8138" t="s">
        <v>6037</v>
      </c>
      <c r="B8138" t="str">
        <f>C8138&amp;"-"&amp;COUNTIF(C$2:C8138,C8138)</f>
        <v>4597-2</v>
      </c>
      <c r="C8138">
        <v>4597</v>
      </c>
      <c r="D8138" s="57">
        <v>45506</v>
      </c>
      <c r="E8138" s="84" t="str">
        <f>F8138&amp;"-"&amp;COUNTIF($F$2:F8138,F8138)</f>
        <v>CIL-490</v>
      </c>
      <c r="F8138" s="84" t="str">
        <f t="shared" si="241"/>
        <v>CIL</v>
      </c>
      <c r="G8138" t="s">
        <v>8610</v>
      </c>
      <c r="H8138" s="62">
        <v>97533434000199</v>
      </c>
      <c r="I8138" t="s">
        <v>869</v>
      </c>
      <c r="J8138">
        <v>11</v>
      </c>
      <c r="K8138">
        <v>480.15</v>
      </c>
    </row>
    <row r="8139" spans="1:11" x14ac:dyDescent="0.25">
      <c r="A8139" t="s">
        <v>6037</v>
      </c>
      <c r="B8139" t="str">
        <f>C8139&amp;"-"&amp;COUNTIF(C$2:C8139,C8139)</f>
        <v>4597-3</v>
      </c>
      <c r="C8139">
        <v>4597</v>
      </c>
      <c r="D8139" s="57">
        <v>45506</v>
      </c>
      <c r="E8139" s="84" t="str">
        <f>F8139&amp;"-"&amp;COUNTIF($F$2:F8139,F8139)</f>
        <v>CIL-491</v>
      </c>
      <c r="F8139" s="84" t="str">
        <f t="shared" si="241"/>
        <v>CIL</v>
      </c>
      <c r="G8139" t="s">
        <v>8610</v>
      </c>
      <c r="H8139" s="62">
        <v>97533434000199</v>
      </c>
      <c r="I8139" t="s">
        <v>869</v>
      </c>
      <c r="J8139">
        <v>9</v>
      </c>
      <c r="K8139">
        <v>1117.44</v>
      </c>
    </row>
    <row r="8140" spans="1:11" x14ac:dyDescent="0.25">
      <c r="A8140" t="s">
        <v>6037</v>
      </c>
      <c r="B8140" t="str">
        <f>C8140&amp;"-"&amp;COUNTIF(C$2:C8140,C8140)</f>
        <v>4597-4</v>
      </c>
      <c r="C8140">
        <v>4597</v>
      </c>
      <c r="D8140" s="57">
        <v>45506</v>
      </c>
      <c r="E8140" s="84" t="str">
        <f>F8140&amp;"-"&amp;COUNTIF($F$2:F8140,F8140)</f>
        <v>CIL-492</v>
      </c>
      <c r="F8140" s="84" t="str">
        <f t="shared" si="241"/>
        <v>CIL</v>
      </c>
      <c r="G8140" t="s">
        <v>8610</v>
      </c>
      <c r="H8140" s="62">
        <v>97533434000199</v>
      </c>
      <c r="I8140" t="s">
        <v>869</v>
      </c>
      <c r="J8140">
        <v>1</v>
      </c>
      <c r="K8140">
        <v>135.80000000000001</v>
      </c>
    </row>
    <row r="8141" spans="1:11" x14ac:dyDescent="0.25">
      <c r="A8141" t="s">
        <v>6037</v>
      </c>
      <c r="B8141" t="str">
        <f>C8141&amp;"-"&amp;COUNTIF(C$2:C8141,C8141)</f>
        <v>4597-5</v>
      </c>
      <c r="C8141">
        <v>4597</v>
      </c>
      <c r="D8141" s="57">
        <v>45506</v>
      </c>
      <c r="E8141" s="84" t="str">
        <f>F8141&amp;"-"&amp;COUNTIF($F$2:F8141,F8141)</f>
        <v>CIL-493</v>
      </c>
      <c r="F8141" s="84" t="str">
        <f t="shared" si="241"/>
        <v>CIL</v>
      </c>
      <c r="G8141" t="s">
        <v>8610</v>
      </c>
      <c r="H8141" s="62">
        <v>97533434000199</v>
      </c>
      <c r="I8141" t="s">
        <v>869</v>
      </c>
      <c r="J8141">
        <v>9</v>
      </c>
      <c r="K8141">
        <v>654.75</v>
      </c>
    </row>
    <row r="8142" spans="1:11" x14ac:dyDescent="0.25">
      <c r="A8142" t="s">
        <v>6037</v>
      </c>
      <c r="B8142" t="str">
        <f>C8142&amp;"-"&amp;COUNTIF(C$2:C8142,C8142)</f>
        <v>4597-6</v>
      </c>
      <c r="C8142">
        <v>4597</v>
      </c>
      <c r="D8142" s="57">
        <v>45506</v>
      </c>
      <c r="E8142" s="84" t="str">
        <f>F8142&amp;"-"&amp;COUNTIF($F$2:F8142,F8142)</f>
        <v>CIL-494</v>
      </c>
      <c r="F8142" s="84" t="str">
        <f t="shared" si="241"/>
        <v>CIL</v>
      </c>
      <c r="G8142" t="s">
        <v>8610</v>
      </c>
      <c r="H8142" s="62">
        <v>97533434000199</v>
      </c>
      <c r="I8142" t="s">
        <v>869</v>
      </c>
      <c r="J8142">
        <v>8</v>
      </c>
      <c r="K8142">
        <v>535.44000000000005</v>
      </c>
    </row>
    <row r="8143" spans="1:11" x14ac:dyDescent="0.25">
      <c r="A8143" t="s">
        <v>6037</v>
      </c>
      <c r="B8143" t="str">
        <f>C8143&amp;"-"&amp;COUNTIF(C$2:C8143,C8143)</f>
        <v>4597-7</v>
      </c>
      <c r="C8143">
        <v>4597</v>
      </c>
      <c r="D8143" s="57">
        <v>45506</v>
      </c>
      <c r="E8143" s="84" t="str">
        <f>F8143&amp;"-"&amp;COUNTIF($F$2:F8143,F8143)</f>
        <v>CIL-495</v>
      </c>
      <c r="F8143" s="84" t="str">
        <f t="shared" si="241"/>
        <v>CIL</v>
      </c>
      <c r="G8143" t="s">
        <v>8610</v>
      </c>
      <c r="H8143" s="62">
        <v>97533434000199</v>
      </c>
      <c r="I8143" t="s">
        <v>869</v>
      </c>
      <c r="J8143">
        <v>3</v>
      </c>
      <c r="K8143">
        <v>87.01</v>
      </c>
    </row>
    <row r="8144" spans="1:11" x14ac:dyDescent="0.25">
      <c r="A8144" t="s">
        <v>6037</v>
      </c>
      <c r="B8144" t="str">
        <f>C8144&amp;"-"&amp;COUNTIF(C$2:C8144,C8144)</f>
        <v>4597-8</v>
      </c>
      <c r="C8144">
        <v>4597</v>
      </c>
      <c r="D8144" s="57">
        <v>45506</v>
      </c>
      <c r="E8144" s="84" t="str">
        <f>F8144&amp;"-"&amp;COUNTIF($F$2:F8144,F8144)</f>
        <v>CIL-496</v>
      </c>
      <c r="F8144" s="84" t="str">
        <f t="shared" si="241"/>
        <v>CIL</v>
      </c>
      <c r="G8144" t="s">
        <v>8610</v>
      </c>
      <c r="H8144" s="62">
        <v>97533434000199</v>
      </c>
      <c r="I8144" t="s">
        <v>869</v>
      </c>
      <c r="J8144">
        <v>4</v>
      </c>
      <c r="K8144">
        <v>207.58</v>
      </c>
    </row>
    <row r="8145" spans="1:11" x14ac:dyDescent="0.25">
      <c r="A8145" t="s">
        <v>6037</v>
      </c>
      <c r="B8145" t="str">
        <f>C8145&amp;"-"&amp;COUNTIF(C$2:C8145,C8145)</f>
        <v>4597-9</v>
      </c>
      <c r="C8145">
        <v>4597</v>
      </c>
      <c r="D8145" s="57">
        <v>45506</v>
      </c>
      <c r="E8145" s="84" t="str">
        <f>F8145&amp;"-"&amp;COUNTIF($F$2:F8145,F8145)</f>
        <v>CIL-497</v>
      </c>
      <c r="F8145" s="84" t="str">
        <f t="shared" si="241"/>
        <v>CIL</v>
      </c>
      <c r="G8145" t="s">
        <v>8610</v>
      </c>
      <c r="H8145" s="62">
        <v>97533434000199</v>
      </c>
      <c r="I8145" t="s">
        <v>869</v>
      </c>
      <c r="J8145">
        <v>1</v>
      </c>
      <c r="K8145">
        <v>24.25</v>
      </c>
    </row>
    <row r="8146" spans="1:11" x14ac:dyDescent="0.25">
      <c r="A8146" t="s">
        <v>6039</v>
      </c>
      <c r="B8146" t="str">
        <f>C8146&amp;"-"&amp;COUNTIF(C$2:C8146,C8146)</f>
        <v>4597-10</v>
      </c>
      <c r="C8146">
        <v>4597</v>
      </c>
      <c r="D8146" s="57">
        <v>45506</v>
      </c>
      <c r="E8146" s="84" t="str">
        <f>F8146&amp;"-"&amp;COUNTIF($F$2:F8146,F8146)</f>
        <v>CIL-498</v>
      </c>
      <c r="F8146" s="84" t="str">
        <f t="shared" si="241"/>
        <v>CIL</v>
      </c>
      <c r="G8146" t="s">
        <v>8610</v>
      </c>
      <c r="H8146" s="62">
        <v>97533434000199</v>
      </c>
      <c r="I8146" t="s">
        <v>869</v>
      </c>
      <c r="J8146">
        <v>1</v>
      </c>
      <c r="K8146">
        <v>640.20000000000005</v>
      </c>
    </row>
    <row r="8147" spans="1:11" x14ac:dyDescent="0.25">
      <c r="A8147" t="s">
        <v>6039</v>
      </c>
      <c r="B8147" t="str">
        <f>C8147&amp;"-"&amp;COUNTIF(C$2:C8147,C8147)</f>
        <v>4597-11</v>
      </c>
      <c r="C8147">
        <v>4597</v>
      </c>
      <c r="D8147" s="57">
        <v>45506</v>
      </c>
      <c r="E8147" s="84" t="str">
        <f>F8147&amp;"-"&amp;COUNTIF($F$2:F8147,F8147)</f>
        <v>CIL-499</v>
      </c>
      <c r="F8147" s="84" t="str">
        <f t="shared" si="241"/>
        <v>CIL</v>
      </c>
      <c r="G8147" t="s">
        <v>8610</v>
      </c>
      <c r="H8147" s="62">
        <v>97533434000199</v>
      </c>
      <c r="I8147" t="s">
        <v>869</v>
      </c>
      <c r="J8147">
        <v>5</v>
      </c>
      <c r="K8147">
        <v>412.25</v>
      </c>
    </row>
    <row r="8148" spans="1:11" x14ac:dyDescent="0.25">
      <c r="A8148" t="s">
        <v>6039</v>
      </c>
      <c r="B8148" t="str">
        <f>C8148&amp;"-"&amp;COUNTIF(C$2:C8148,C8148)</f>
        <v>4597-12</v>
      </c>
      <c r="C8148">
        <v>4597</v>
      </c>
      <c r="D8148" s="57">
        <v>45506</v>
      </c>
      <c r="E8148" s="84" t="str">
        <f>F8148&amp;"-"&amp;COUNTIF($F$2:F8148,F8148)</f>
        <v>CIL-500</v>
      </c>
      <c r="F8148" s="84" t="str">
        <f t="shared" si="241"/>
        <v>CIL</v>
      </c>
      <c r="G8148" t="s">
        <v>8610</v>
      </c>
      <c r="H8148" s="62">
        <v>97533434000199</v>
      </c>
      <c r="I8148" t="s">
        <v>869</v>
      </c>
      <c r="J8148">
        <v>2</v>
      </c>
      <c r="K8148">
        <v>478.4</v>
      </c>
    </row>
    <row r="8149" spans="1:11" x14ac:dyDescent="0.25">
      <c r="A8149" t="s">
        <v>6039</v>
      </c>
      <c r="B8149" t="str">
        <f>C8149&amp;"-"&amp;COUNTIF(C$2:C8149,C8149)</f>
        <v>4597-13</v>
      </c>
      <c r="C8149">
        <v>4597</v>
      </c>
      <c r="D8149" s="57">
        <v>45506</v>
      </c>
      <c r="E8149" s="84" t="str">
        <f>F8149&amp;"-"&amp;COUNTIF($F$2:F8149,F8149)</f>
        <v>CIL-501</v>
      </c>
      <c r="F8149" s="84" t="str">
        <f t="shared" si="241"/>
        <v>CIL</v>
      </c>
      <c r="G8149" t="s">
        <v>8610</v>
      </c>
      <c r="H8149" s="62">
        <v>97533434000199</v>
      </c>
      <c r="I8149" t="s">
        <v>869</v>
      </c>
      <c r="J8149">
        <v>3</v>
      </c>
      <c r="K8149">
        <v>247.35</v>
      </c>
    </row>
    <row r="8150" spans="1:11" x14ac:dyDescent="0.25">
      <c r="A8150" t="s">
        <v>6040</v>
      </c>
      <c r="B8150" t="str">
        <f>C8150&amp;"-"&amp;COUNTIF(C$2:C8150,C8150)</f>
        <v>4597-14</v>
      </c>
      <c r="C8150">
        <v>4597</v>
      </c>
      <c r="D8150" s="57">
        <v>45506</v>
      </c>
      <c r="E8150" s="84" t="str">
        <f>F8150&amp;"-"&amp;COUNTIF($F$2:F8150,F8150)</f>
        <v>CIL-502</v>
      </c>
      <c r="F8150" s="84" t="str">
        <f t="shared" si="241"/>
        <v>CIL</v>
      </c>
      <c r="G8150" t="s">
        <v>8610</v>
      </c>
      <c r="H8150" s="62">
        <v>97533434000199</v>
      </c>
      <c r="I8150" t="s">
        <v>869</v>
      </c>
      <c r="J8150">
        <v>5</v>
      </c>
      <c r="K8150">
        <v>1358</v>
      </c>
    </row>
    <row r="8151" spans="1:11" x14ac:dyDescent="0.25">
      <c r="A8151" t="s">
        <v>6004</v>
      </c>
      <c r="B8151" t="str">
        <f>C8151&amp;"-"&amp;COUNTIF(C$2:C8151,C8151)</f>
        <v>4597-15</v>
      </c>
      <c r="C8151">
        <v>4597</v>
      </c>
      <c r="D8151" s="57">
        <v>45506</v>
      </c>
      <c r="E8151" s="84" t="str">
        <f>F8151&amp;"-"&amp;COUNTIF($F$2:F8151,F8151)</f>
        <v>CIL-503</v>
      </c>
      <c r="F8151" s="84" t="str">
        <f t="shared" si="241"/>
        <v>CIL</v>
      </c>
      <c r="G8151" t="s">
        <v>8610</v>
      </c>
      <c r="H8151" s="62">
        <v>97533434000199</v>
      </c>
      <c r="I8151" t="s">
        <v>869</v>
      </c>
      <c r="J8151">
        <v>1</v>
      </c>
      <c r="K8151">
        <v>179.45</v>
      </c>
    </row>
    <row r="8152" spans="1:11" x14ac:dyDescent="0.25">
      <c r="A8152" t="s">
        <v>6004</v>
      </c>
      <c r="B8152" t="str">
        <f>C8152&amp;"-"&amp;COUNTIF(C$2:C8152,C8152)</f>
        <v>4597-16</v>
      </c>
      <c r="C8152">
        <v>4597</v>
      </c>
      <c r="D8152" s="57">
        <v>45506</v>
      </c>
      <c r="E8152" s="84" t="str">
        <f>F8152&amp;"-"&amp;COUNTIF($F$2:F8152,F8152)</f>
        <v>CIL-504</v>
      </c>
      <c r="F8152" s="84" t="str">
        <f t="shared" si="241"/>
        <v>CIL</v>
      </c>
      <c r="G8152" t="s">
        <v>8610</v>
      </c>
      <c r="H8152" s="62">
        <v>97533434000199</v>
      </c>
      <c r="I8152" t="s">
        <v>869</v>
      </c>
      <c r="J8152">
        <v>5</v>
      </c>
      <c r="K8152">
        <v>785.7</v>
      </c>
    </row>
    <row r="8153" spans="1:11" x14ac:dyDescent="0.25">
      <c r="A8153" t="s">
        <v>6043</v>
      </c>
      <c r="B8153" t="str">
        <f>C8153&amp;"-"&amp;COUNTIF(C$2:C8153,C8153)</f>
        <v>4597-17</v>
      </c>
      <c r="C8153">
        <v>4597</v>
      </c>
      <c r="D8153" s="57">
        <v>45506</v>
      </c>
      <c r="E8153" s="84" t="str">
        <f>F8153&amp;"-"&amp;COUNTIF($F$2:F8153,F8153)</f>
        <v>CIL-505</v>
      </c>
      <c r="F8153" s="84" t="str">
        <f t="shared" si="241"/>
        <v>CIL</v>
      </c>
      <c r="G8153" t="s">
        <v>8610</v>
      </c>
      <c r="H8153" s="62">
        <v>97533434000199</v>
      </c>
      <c r="I8153" t="s">
        <v>869</v>
      </c>
      <c r="J8153">
        <v>3</v>
      </c>
      <c r="K8153">
        <v>56.75</v>
      </c>
    </row>
    <row r="8154" spans="1:11" x14ac:dyDescent="0.25">
      <c r="A8154" t="s">
        <v>6004</v>
      </c>
      <c r="B8154" t="str">
        <f>C8154&amp;"-"&amp;COUNTIF(C$2:C8154,C8154)</f>
        <v>4597-18</v>
      </c>
      <c r="C8154">
        <v>4597</v>
      </c>
      <c r="D8154" s="57">
        <v>45506</v>
      </c>
      <c r="E8154" s="84" t="str">
        <f>F8154&amp;"-"&amp;COUNTIF($F$2:F8154,F8154)</f>
        <v>CIL-506</v>
      </c>
      <c r="F8154" s="84" t="str">
        <f t="shared" si="241"/>
        <v>CIL</v>
      </c>
      <c r="G8154" t="s">
        <v>8610</v>
      </c>
      <c r="H8154" s="62">
        <v>97533434000199</v>
      </c>
      <c r="I8154" t="s">
        <v>869</v>
      </c>
      <c r="J8154">
        <v>1</v>
      </c>
      <c r="K8154">
        <v>45.2</v>
      </c>
    </row>
    <row r="8155" spans="1:11" x14ac:dyDescent="0.25">
      <c r="A8155" t="s">
        <v>6004</v>
      </c>
      <c r="B8155" t="str">
        <f>C8155&amp;"-"&amp;COUNTIF(C$2:C8155,C8155)</f>
        <v>4597-19</v>
      </c>
      <c r="C8155">
        <v>4597</v>
      </c>
      <c r="D8155" s="57">
        <v>45506</v>
      </c>
      <c r="E8155" s="84" t="str">
        <f>F8155&amp;"-"&amp;COUNTIF($F$2:F8155,F8155)</f>
        <v>CIL-507</v>
      </c>
      <c r="F8155" s="84" t="str">
        <f t="shared" si="241"/>
        <v>CIL</v>
      </c>
      <c r="G8155" t="s">
        <v>8610</v>
      </c>
      <c r="H8155" s="62">
        <v>97533434000199</v>
      </c>
      <c r="I8155" t="s">
        <v>869</v>
      </c>
      <c r="J8155">
        <v>1</v>
      </c>
      <c r="K8155">
        <v>37.729999999999997</v>
      </c>
    </row>
    <row r="8156" spans="1:11" x14ac:dyDescent="0.25">
      <c r="A8156" t="s">
        <v>6004</v>
      </c>
      <c r="B8156" t="str">
        <f>C8156&amp;"-"&amp;COUNTIF(C$2:C8156,C8156)</f>
        <v>4597-20</v>
      </c>
      <c r="C8156">
        <v>4597</v>
      </c>
      <c r="D8156" s="57">
        <v>45506</v>
      </c>
      <c r="E8156" s="84" t="str">
        <f>F8156&amp;"-"&amp;COUNTIF($F$2:F8156,F8156)</f>
        <v>CIL-508</v>
      </c>
      <c r="F8156" s="84" t="str">
        <f t="shared" si="241"/>
        <v>CIL</v>
      </c>
      <c r="G8156" t="s">
        <v>8610</v>
      </c>
      <c r="H8156" s="62">
        <v>97533434000199</v>
      </c>
      <c r="I8156" t="s">
        <v>869</v>
      </c>
      <c r="J8156">
        <v>2</v>
      </c>
      <c r="K8156">
        <v>51.6</v>
      </c>
    </row>
    <row r="8157" spans="1:11" x14ac:dyDescent="0.25">
      <c r="A8157" t="s">
        <v>6043</v>
      </c>
      <c r="B8157" t="str">
        <f>C8157&amp;"-"&amp;COUNTIF(C$2:C8157,C8157)</f>
        <v>4597-21</v>
      </c>
      <c r="C8157">
        <v>4597</v>
      </c>
      <c r="D8157" s="57">
        <v>45506</v>
      </c>
      <c r="E8157" s="84" t="str">
        <f>F8157&amp;"-"&amp;COUNTIF($F$2:F8157,F8157)</f>
        <v>CIL-509</v>
      </c>
      <c r="F8157" s="84" t="str">
        <f t="shared" si="241"/>
        <v>CIL</v>
      </c>
      <c r="G8157" t="s">
        <v>8610</v>
      </c>
      <c r="H8157" s="62">
        <v>97533434000199</v>
      </c>
      <c r="I8157" t="s">
        <v>869</v>
      </c>
      <c r="J8157">
        <v>2</v>
      </c>
      <c r="K8157">
        <v>62.08</v>
      </c>
    </row>
    <row r="8158" spans="1:11" x14ac:dyDescent="0.25">
      <c r="A8158" t="s">
        <v>6041</v>
      </c>
      <c r="B8158" t="str">
        <f>C8158&amp;"-"&amp;COUNTIF(C$2:C8158,C8158)</f>
        <v>4597-22</v>
      </c>
      <c r="C8158">
        <v>4597</v>
      </c>
      <c r="D8158" s="57">
        <v>45506</v>
      </c>
      <c r="E8158" s="84" t="str">
        <f>F8158&amp;"-"&amp;COUNTIF($F$2:F8158,F8158)</f>
        <v>CIL-510</v>
      </c>
      <c r="F8158" s="84" t="str">
        <f t="shared" si="241"/>
        <v>CIL</v>
      </c>
      <c r="G8158" t="s">
        <v>8610</v>
      </c>
      <c r="H8158" s="62">
        <v>97533434000199</v>
      </c>
      <c r="I8158" t="s">
        <v>869</v>
      </c>
      <c r="J8158">
        <v>1</v>
      </c>
      <c r="K8158">
        <v>178.97</v>
      </c>
    </row>
    <row r="8159" spans="1:11" x14ac:dyDescent="0.25">
      <c r="A8159" t="s">
        <v>6004</v>
      </c>
      <c r="B8159" t="str">
        <f>C8159&amp;"-"&amp;COUNTIF(C$2:C8159,C8159)</f>
        <v>4597-23</v>
      </c>
      <c r="C8159">
        <v>4597</v>
      </c>
      <c r="D8159" s="57">
        <v>45506</v>
      </c>
      <c r="E8159" s="84" t="str">
        <f>F8159&amp;"-"&amp;COUNTIF($F$2:F8159,F8159)</f>
        <v>CIL-511</v>
      </c>
      <c r="F8159" s="84" t="str">
        <f t="shared" si="241"/>
        <v>CIL</v>
      </c>
      <c r="G8159" t="s">
        <v>8610</v>
      </c>
      <c r="H8159" s="62">
        <v>97533434000199</v>
      </c>
      <c r="I8159" t="s">
        <v>869</v>
      </c>
      <c r="J8159">
        <v>19</v>
      </c>
      <c r="K8159">
        <v>1695.55</v>
      </c>
    </row>
    <row r="8160" spans="1:11" x14ac:dyDescent="0.25">
      <c r="A8160" t="s">
        <v>6040</v>
      </c>
      <c r="B8160" t="str">
        <f>C8160&amp;"-"&amp;COUNTIF(C$2:C8160,C8160)</f>
        <v>4597-24</v>
      </c>
      <c r="C8160">
        <v>4597</v>
      </c>
      <c r="D8160" s="57">
        <v>45506</v>
      </c>
      <c r="E8160" s="84" t="str">
        <f>F8160&amp;"-"&amp;COUNTIF($F$2:F8160,F8160)</f>
        <v>CIL-512</v>
      </c>
      <c r="F8160" s="84" t="str">
        <f t="shared" si="241"/>
        <v>CIL</v>
      </c>
      <c r="G8160" t="s">
        <v>8610</v>
      </c>
      <c r="H8160" s="62">
        <v>97533434000199</v>
      </c>
      <c r="I8160" t="s">
        <v>869</v>
      </c>
      <c r="J8160">
        <v>2</v>
      </c>
      <c r="K8160">
        <v>552.9</v>
      </c>
    </row>
    <row r="8161" spans="1:11" x14ac:dyDescent="0.25">
      <c r="A8161" t="s">
        <v>6040</v>
      </c>
      <c r="B8161" t="str">
        <f>C8161&amp;"-"&amp;COUNTIF(C$2:C8161,C8161)</f>
        <v>4597-25</v>
      </c>
      <c r="C8161">
        <v>4597</v>
      </c>
      <c r="D8161" s="57">
        <v>45506</v>
      </c>
      <c r="E8161" s="84" t="str">
        <f>F8161&amp;"-"&amp;COUNTIF($F$2:F8161,F8161)</f>
        <v>CIL-513</v>
      </c>
      <c r="F8161" s="84" t="str">
        <f t="shared" si="241"/>
        <v>CIL</v>
      </c>
      <c r="G8161" t="s">
        <v>8610</v>
      </c>
      <c r="H8161" s="62">
        <v>97533434000199</v>
      </c>
      <c r="I8161" t="s">
        <v>869</v>
      </c>
      <c r="J8161">
        <v>3</v>
      </c>
      <c r="K8161">
        <v>843.9</v>
      </c>
    </row>
    <row r="8162" spans="1:11" x14ac:dyDescent="0.25">
      <c r="A8162" t="s">
        <v>6004</v>
      </c>
      <c r="B8162" t="str">
        <f>C8162&amp;"-"&amp;COUNTIF(C$2:C8162,C8162)</f>
        <v>4597-26</v>
      </c>
      <c r="C8162">
        <v>4597</v>
      </c>
      <c r="D8162" s="57">
        <v>45506</v>
      </c>
      <c r="E8162" s="84" t="str">
        <f>F8162&amp;"-"&amp;COUNTIF($F$2:F8162,F8162)</f>
        <v>CIL-514</v>
      </c>
      <c r="F8162" s="84" t="str">
        <f t="shared" si="241"/>
        <v>CIL</v>
      </c>
      <c r="G8162" t="s">
        <v>8610</v>
      </c>
      <c r="H8162" s="62">
        <v>97533434000199</v>
      </c>
      <c r="I8162" t="s">
        <v>869</v>
      </c>
      <c r="J8162">
        <v>7</v>
      </c>
      <c r="K8162">
        <v>814.8</v>
      </c>
    </row>
    <row r="8163" spans="1:11" x14ac:dyDescent="0.25">
      <c r="A8163" t="s">
        <v>6040</v>
      </c>
      <c r="B8163" t="str">
        <f>C8163&amp;"-"&amp;COUNTIF(C$2:C8163,C8163)</f>
        <v>4597-27</v>
      </c>
      <c r="C8163">
        <v>4597</v>
      </c>
      <c r="D8163" s="57">
        <v>45506</v>
      </c>
      <c r="E8163" s="84" t="str">
        <f>F8163&amp;"-"&amp;COUNTIF($F$2:F8163,F8163)</f>
        <v>CIL-515</v>
      </c>
      <c r="F8163" s="84" t="str">
        <f t="shared" si="241"/>
        <v>CIL</v>
      </c>
      <c r="G8163" t="s">
        <v>8610</v>
      </c>
      <c r="H8163" s="62">
        <v>97533434000199</v>
      </c>
      <c r="I8163" t="s">
        <v>869</v>
      </c>
      <c r="J8163">
        <v>1</v>
      </c>
      <c r="K8163">
        <v>242.5</v>
      </c>
    </row>
    <row r="8164" spans="1:11" x14ac:dyDescent="0.25">
      <c r="A8164" t="s">
        <v>6004</v>
      </c>
      <c r="B8164" t="str">
        <f>C8164&amp;"-"&amp;COUNTIF(C$2:C8164,C8164)</f>
        <v>4597-28</v>
      </c>
      <c r="C8164">
        <v>4597</v>
      </c>
      <c r="D8164" s="57">
        <v>45506</v>
      </c>
      <c r="E8164" s="84" t="str">
        <f>F8164&amp;"-"&amp;COUNTIF($F$2:F8164,F8164)</f>
        <v>CIL-516</v>
      </c>
      <c r="F8164" s="84" t="str">
        <f t="shared" si="241"/>
        <v>CIL</v>
      </c>
      <c r="G8164" t="s">
        <v>8610</v>
      </c>
      <c r="H8164" s="62">
        <v>97533434000199</v>
      </c>
      <c r="I8164" t="s">
        <v>869</v>
      </c>
      <c r="J8164">
        <v>13</v>
      </c>
      <c r="K8164">
        <v>7566</v>
      </c>
    </row>
    <row r="8165" spans="1:11" x14ac:dyDescent="0.25">
      <c r="A8165" t="s">
        <v>6040</v>
      </c>
      <c r="B8165" t="str">
        <f>C8165&amp;"-"&amp;COUNTIF(C$2:C8165,C8165)</f>
        <v>4597-29</v>
      </c>
      <c r="C8165">
        <v>4597</v>
      </c>
      <c r="D8165" s="57">
        <v>45506</v>
      </c>
      <c r="E8165" s="84" t="str">
        <f>F8165&amp;"-"&amp;COUNTIF($F$2:F8165,F8165)</f>
        <v>CIL-517</v>
      </c>
      <c r="F8165" s="84" t="str">
        <f t="shared" si="241"/>
        <v>CIL</v>
      </c>
      <c r="G8165" t="s">
        <v>8610</v>
      </c>
      <c r="H8165" s="62">
        <v>97533434000199</v>
      </c>
      <c r="I8165" t="s">
        <v>869</v>
      </c>
      <c r="J8165">
        <v>2</v>
      </c>
      <c r="K8165">
        <v>620.79999999999995</v>
      </c>
    </row>
    <row r="8166" spans="1:11" x14ac:dyDescent="0.25">
      <c r="A8166" t="s">
        <v>5993</v>
      </c>
      <c r="B8166" t="str">
        <f>C8166&amp;"-"&amp;COUNTIF(C$2:C8166,C8166)</f>
        <v>4597-30</v>
      </c>
      <c r="C8166">
        <v>4597</v>
      </c>
      <c r="D8166" s="57">
        <v>45506</v>
      </c>
      <c r="E8166" s="84" t="str">
        <f>F8166&amp;"-"&amp;COUNTIF($F$2:F8166,F8166)</f>
        <v>CIL-518</v>
      </c>
      <c r="F8166" s="84" t="str">
        <f t="shared" si="241"/>
        <v>CIL</v>
      </c>
      <c r="G8166" t="s">
        <v>8610</v>
      </c>
      <c r="H8166" s="62">
        <v>97533434000199</v>
      </c>
      <c r="I8166" t="s">
        <v>869</v>
      </c>
      <c r="J8166">
        <v>4</v>
      </c>
      <c r="K8166">
        <v>900.94</v>
      </c>
    </row>
    <row r="8167" spans="1:11" x14ac:dyDescent="0.25">
      <c r="A8167" t="s">
        <v>5993</v>
      </c>
      <c r="B8167" t="str">
        <f>C8167&amp;"-"&amp;COUNTIF(C$2:C8167,C8167)</f>
        <v>4597-31</v>
      </c>
      <c r="C8167">
        <v>4597</v>
      </c>
      <c r="D8167" s="57">
        <v>45506</v>
      </c>
      <c r="E8167" s="84" t="str">
        <f>F8167&amp;"-"&amp;COUNTIF($F$2:F8167,F8167)</f>
        <v>CIL-519</v>
      </c>
      <c r="F8167" s="84" t="str">
        <f t="shared" si="241"/>
        <v>CIL</v>
      </c>
      <c r="G8167" t="s">
        <v>8610</v>
      </c>
      <c r="H8167" s="62">
        <v>97533434000199</v>
      </c>
      <c r="I8167" t="s">
        <v>869</v>
      </c>
      <c r="J8167">
        <v>15</v>
      </c>
      <c r="K8167">
        <v>1949.7</v>
      </c>
    </row>
    <row r="8168" spans="1:11" x14ac:dyDescent="0.25">
      <c r="A8168" t="s">
        <v>5993</v>
      </c>
      <c r="B8168" t="str">
        <f>C8168&amp;"-"&amp;COUNTIF(C$2:C8168,C8168)</f>
        <v>4597-32</v>
      </c>
      <c r="C8168">
        <v>4597</v>
      </c>
      <c r="D8168" s="57">
        <v>45506</v>
      </c>
      <c r="E8168" s="84" t="str">
        <f>F8168&amp;"-"&amp;COUNTIF($F$2:F8168,F8168)</f>
        <v>CIL-520</v>
      </c>
      <c r="F8168" s="84" t="str">
        <f t="shared" si="241"/>
        <v>CIL</v>
      </c>
      <c r="G8168" t="s">
        <v>8610</v>
      </c>
      <c r="H8168" s="62">
        <v>97533434000199</v>
      </c>
      <c r="I8168" t="s">
        <v>869</v>
      </c>
      <c r="J8168">
        <v>15</v>
      </c>
      <c r="K8168">
        <v>5674.5</v>
      </c>
    </row>
    <row r="8169" spans="1:11" x14ac:dyDescent="0.25">
      <c r="A8169" t="s">
        <v>5993</v>
      </c>
      <c r="B8169" t="str">
        <f>C8169&amp;"-"&amp;COUNTIF(C$2:C8169,C8169)</f>
        <v>4597-33</v>
      </c>
      <c r="C8169">
        <v>4597</v>
      </c>
      <c r="D8169" s="57">
        <v>45506</v>
      </c>
      <c r="E8169" s="84" t="str">
        <f>F8169&amp;"-"&amp;COUNTIF($F$2:F8169,F8169)</f>
        <v>CIL-521</v>
      </c>
      <c r="F8169" s="84" t="str">
        <f t="shared" si="241"/>
        <v>CIL</v>
      </c>
      <c r="G8169" t="s">
        <v>8610</v>
      </c>
      <c r="H8169" s="62">
        <v>97533434000199</v>
      </c>
      <c r="I8169" t="s">
        <v>869</v>
      </c>
      <c r="J8169">
        <v>17</v>
      </c>
      <c r="K8169">
        <v>1649</v>
      </c>
    </row>
    <row r="8170" spans="1:11" x14ac:dyDescent="0.25">
      <c r="A8170" t="s">
        <v>5993</v>
      </c>
      <c r="B8170" t="str">
        <f>C8170&amp;"-"&amp;COUNTIF(C$2:C8170,C8170)</f>
        <v>4597-34</v>
      </c>
      <c r="C8170">
        <v>4597</v>
      </c>
      <c r="D8170" s="57">
        <v>45506</v>
      </c>
      <c r="E8170" s="84" t="str">
        <f>F8170&amp;"-"&amp;COUNTIF($F$2:F8170,F8170)</f>
        <v>CIL-522</v>
      </c>
      <c r="F8170" s="84" t="str">
        <f t="shared" si="241"/>
        <v>CIL</v>
      </c>
      <c r="G8170" t="s">
        <v>8610</v>
      </c>
      <c r="H8170" s="62">
        <v>97533434000199</v>
      </c>
      <c r="I8170" t="s">
        <v>869</v>
      </c>
      <c r="J8170">
        <v>22</v>
      </c>
      <c r="K8170">
        <v>2987.6</v>
      </c>
    </row>
    <row r="8171" spans="1:11" x14ac:dyDescent="0.25">
      <c r="A8171" t="s">
        <v>5993</v>
      </c>
      <c r="B8171" t="str">
        <f>C8171&amp;"-"&amp;COUNTIF(C$2:C8171,C8171)</f>
        <v>4597-35</v>
      </c>
      <c r="C8171">
        <v>4597</v>
      </c>
      <c r="D8171" s="57">
        <v>45506</v>
      </c>
      <c r="E8171" s="84" t="str">
        <f>F8171&amp;"-"&amp;COUNTIF($F$2:F8171,F8171)</f>
        <v>CIL-523</v>
      </c>
      <c r="F8171" s="84" t="str">
        <f t="shared" si="241"/>
        <v>CIL</v>
      </c>
      <c r="G8171" t="s">
        <v>8610</v>
      </c>
      <c r="H8171" s="62">
        <v>97533434000199</v>
      </c>
      <c r="I8171" t="s">
        <v>869</v>
      </c>
      <c r="J8171">
        <v>130</v>
      </c>
      <c r="K8171">
        <v>12610</v>
      </c>
    </row>
    <row r="8172" spans="1:11" x14ac:dyDescent="0.25">
      <c r="A8172" t="s">
        <v>5993</v>
      </c>
      <c r="B8172" t="str">
        <f>C8172&amp;"-"&amp;COUNTIF(C$2:C8172,C8172)</f>
        <v>4597-36</v>
      </c>
      <c r="C8172">
        <v>4597</v>
      </c>
      <c r="D8172" s="57">
        <v>45506</v>
      </c>
      <c r="E8172" s="84" t="str">
        <f>F8172&amp;"-"&amp;COUNTIF($F$2:F8172,F8172)</f>
        <v>CIL-524</v>
      </c>
      <c r="F8172" s="84" t="str">
        <f t="shared" si="241"/>
        <v>CIL</v>
      </c>
      <c r="G8172" t="s">
        <v>8610</v>
      </c>
      <c r="H8172" s="62">
        <v>97533434000199</v>
      </c>
      <c r="I8172" t="s">
        <v>869</v>
      </c>
      <c r="J8172">
        <v>3</v>
      </c>
      <c r="K8172">
        <v>950.41</v>
      </c>
    </row>
    <row r="8173" spans="1:11" x14ac:dyDescent="0.25">
      <c r="A8173" t="s">
        <v>6041</v>
      </c>
      <c r="B8173" t="str">
        <f>C8173&amp;"-"&amp;COUNTIF(C$2:C8173,C8173)</f>
        <v>4597-37</v>
      </c>
      <c r="C8173">
        <v>4597</v>
      </c>
      <c r="D8173" s="57">
        <v>45506</v>
      </c>
      <c r="E8173" s="84" t="str">
        <f>F8173&amp;"-"&amp;COUNTIF($F$2:F8173,F8173)</f>
        <v>CIL-525</v>
      </c>
      <c r="F8173" s="84" t="str">
        <f t="shared" si="241"/>
        <v>CIL</v>
      </c>
      <c r="G8173" t="s">
        <v>8610</v>
      </c>
      <c r="H8173" s="62">
        <v>97533434000199</v>
      </c>
      <c r="I8173" t="s">
        <v>869</v>
      </c>
      <c r="J8173">
        <v>3</v>
      </c>
      <c r="K8173">
        <v>218.25</v>
      </c>
    </row>
    <row r="8174" spans="1:11" x14ac:dyDescent="0.25">
      <c r="A8174" t="s">
        <v>5993</v>
      </c>
      <c r="B8174" t="str">
        <f>C8174&amp;"-"&amp;COUNTIF(C$2:C8174,C8174)</f>
        <v>4597-38</v>
      </c>
      <c r="C8174">
        <v>4597</v>
      </c>
      <c r="D8174" s="57">
        <v>45506</v>
      </c>
      <c r="E8174" s="84" t="str">
        <f>F8174&amp;"-"&amp;COUNTIF($F$2:F8174,F8174)</f>
        <v>CIL-526</v>
      </c>
      <c r="F8174" s="84" t="str">
        <f t="shared" si="241"/>
        <v>CIL</v>
      </c>
      <c r="G8174" t="s">
        <v>8610</v>
      </c>
      <c r="H8174" s="62">
        <v>97533434000199</v>
      </c>
      <c r="I8174" t="s">
        <v>869</v>
      </c>
      <c r="J8174">
        <v>1</v>
      </c>
      <c r="K8174">
        <v>316.8</v>
      </c>
    </row>
    <row r="8175" spans="1:11" x14ac:dyDescent="0.25">
      <c r="A8175" t="s">
        <v>5993</v>
      </c>
      <c r="B8175" t="str">
        <f>C8175&amp;"-"&amp;COUNTIF(C$2:C8175,C8175)</f>
        <v>4597-39</v>
      </c>
      <c r="C8175">
        <v>4597</v>
      </c>
      <c r="D8175" s="57">
        <v>45506</v>
      </c>
      <c r="E8175" s="84" t="str">
        <f>F8175&amp;"-"&amp;COUNTIF($F$2:F8175,F8175)</f>
        <v>CIL-527</v>
      </c>
      <c r="F8175" s="84" t="str">
        <f t="shared" si="241"/>
        <v>CIL</v>
      </c>
      <c r="G8175" t="s">
        <v>8610</v>
      </c>
      <c r="H8175" s="62">
        <v>97533434000199</v>
      </c>
      <c r="I8175" t="s">
        <v>869</v>
      </c>
      <c r="J8175">
        <v>35</v>
      </c>
      <c r="K8175">
        <v>4753</v>
      </c>
    </row>
    <row r="8176" spans="1:11" x14ac:dyDescent="0.25">
      <c r="A8176" t="s">
        <v>5993</v>
      </c>
      <c r="B8176" t="str">
        <f>C8176&amp;"-"&amp;COUNTIF(C$2:C8176,C8176)</f>
        <v>4597-40</v>
      </c>
      <c r="C8176">
        <v>4597</v>
      </c>
      <c r="D8176" s="57">
        <v>45506</v>
      </c>
      <c r="E8176" s="84" t="str">
        <f>F8176&amp;"-"&amp;COUNTIF($F$2:F8176,F8176)</f>
        <v>CIL-528</v>
      </c>
      <c r="F8176" s="84" t="str">
        <f t="shared" si="241"/>
        <v>CIL</v>
      </c>
      <c r="G8176" t="s">
        <v>8610</v>
      </c>
      <c r="H8176" s="62">
        <v>97533434000199</v>
      </c>
      <c r="I8176" t="s">
        <v>869</v>
      </c>
      <c r="J8176">
        <v>22</v>
      </c>
      <c r="K8176">
        <v>11523.6</v>
      </c>
    </row>
    <row r="8177" spans="1:11" x14ac:dyDescent="0.25">
      <c r="A8177" t="s">
        <v>6041</v>
      </c>
      <c r="B8177" t="str">
        <f>C8177&amp;"-"&amp;COUNTIF(C$2:C8177,C8177)</f>
        <v>4597-41</v>
      </c>
      <c r="C8177">
        <v>4597</v>
      </c>
      <c r="D8177" s="57">
        <v>45506</v>
      </c>
      <c r="E8177" s="84" t="str">
        <f>F8177&amp;"-"&amp;COUNTIF($F$2:F8177,F8177)</f>
        <v>CIL-529</v>
      </c>
      <c r="F8177" s="84" t="str">
        <f t="shared" si="241"/>
        <v>CIL</v>
      </c>
      <c r="G8177" t="s">
        <v>8610</v>
      </c>
      <c r="H8177" s="62">
        <v>97533434000199</v>
      </c>
      <c r="I8177" t="s">
        <v>869</v>
      </c>
      <c r="J8177">
        <v>29</v>
      </c>
      <c r="K8177">
        <v>2025.36</v>
      </c>
    </row>
    <row r="8178" spans="1:11" x14ac:dyDescent="0.25">
      <c r="A8178" t="s">
        <v>5993</v>
      </c>
      <c r="B8178" t="str">
        <f>C8178&amp;"-"&amp;COUNTIF(C$2:C8178,C8178)</f>
        <v>4597-42</v>
      </c>
      <c r="C8178">
        <v>4597</v>
      </c>
      <c r="D8178" s="57">
        <v>45506</v>
      </c>
      <c r="E8178" s="84" t="str">
        <f>F8178&amp;"-"&amp;COUNTIF($F$2:F8178,F8178)</f>
        <v>CIL-530</v>
      </c>
      <c r="F8178" s="84" t="str">
        <f t="shared" si="241"/>
        <v>CIL</v>
      </c>
      <c r="G8178" t="s">
        <v>8610</v>
      </c>
      <c r="H8178" s="62">
        <v>97533434000199</v>
      </c>
      <c r="I8178" t="s">
        <v>869</v>
      </c>
      <c r="J8178">
        <v>5</v>
      </c>
      <c r="K8178">
        <v>4098.25</v>
      </c>
    </row>
    <row r="8179" spans="1:11" x14ac:dyDescent="0.25">
      <c r="A8179" t="s">
        <v>5993</v>
      </c>
      <c r="B8179" t="str">
        <f>C8179&amp;"-"&amp;COUNTIF(C$2:C8179,C8179)</f>
        <v>4597-43</v>
      </c>
      <c r="C8179">
        <v>4597</v>
      </c>
      <c r="D8179" s="57">
        <v>45506</v>
      </c>
      <c r="E8179" s="84" t="str">
        <f>F8179&amp;"-"&amp;COUNTIF($F$2:F8179,F8179)</f>
        <v>CIL-531</v>
      </c>
      <c r="F8179" s="84" t="str">
        <f t="shared" si="241"/>
        <v>CIL</v>
      </c>
      <c r="G8179" t="s">
        <v>8610</v>
      </c>
      <c r="H8179" s="62">
        <v>97533434000199</v>
      </c>
      <c r="I8179" t="s">
        <v>869</v>
      </c>
      <c r="J8179">
        <v>8</v>
      </c>
      <c r="K8179">
        <v>2328</v>
      </c>
    </row>
    <row r="8180" spans="1:11" x14ac:dyDescent="0.25">
      <c r="A8180" t="s">
        <v>5993</v>
      </c>
      <c r="B8180" t="str">
        <f>C8180&amp;"-"&amp;COUNTIF(C$2:C8180,C8180)</f>
        <v>4597-44</v>
      </c>
      <c r="C8180">
        <v>4597</v>
      </c>
      <c r="D8180" s="57">
        <v>45506</v>
      </c>
      <c r="E8180" s="84" t="str">
        <f>F8180&amp;"-"&amp;COUNTIF($F$2:F8180,F8180)</f>
        <v>CIL-532</v>
      </c>
      <c r="F8180" s="84" t="str">
        <f t="shared" si="241"/>
        <v>CIL</v>
      </c>
      <c r="G8180" t="s">
        <v>8610</v>
      </c>
      <c r="H8180" s="62">
        <v>97533434000199</v>
      </c>
      <c r="I8180" t="s">
        <v>869</v>
      </c>
      <c r="J8180">
        <v>20</v>
      </c>
      <c r="K8180">
        <v>1164</v>
      </c>
    </row>
    <row r="8181" spans="1:11" x14ac:dyDescent="0.25">
      <c r="A8181" t="s">
        <v>5993</v>
      </c>
      <c r="B8181" t="str">
        <f>C8181&amp;"-"&amp;COUNTIF(C$2:C8181,C8181)</f>
        <v>4597-45</v>
      </c>
      <c r="C8181">
        <v>4597</v>
      </c>
      <c r="D8181" s="57">
        <v>45506</v>
      </c>
      <c r="E8181" s="84" t="str">
        <f>F8181&amp;"-"&amp;COUNTIF($F$2:F8181,F8181)</f>
        <v>CIL-533</v>
      </c>
      <c r="F8181" s="84" t="str">
        <f t="shared" si="241"/>
        <v>CIL</v>
      </c>
      <c r="G8181" t="s">
        <v>8610</v>
      </c>
      <c r="H8181" s="62">
        <v>97533434000199</v>
      </c>
      <c r="I8181" t="s">
        <v>869</v>
      </c>
      <c r="J8181">
        <v>3</v>
      </c>
      <c r="K8181">
        <v>261.89999999999998</v>
      </c>
    </row>
    <row r="8182" spans="1:11" x14ac:dyDescent="0.25">
      <c r="A8182" t="s">
        <v>5993</v>
      </c>
      <c r="B8182" t="str">
        <f>C8182&amp;"-"&amp;COUNTIF(C$2:C8182,C8182)</f>
        <v>4597-46</v>
      </c>
      <c r="C8182">
        <v>4597</v>
      </c>
      <c r="D8182" s="57">
        <v>45506</v>
      </c>
      <c r="E8182" s="84" t="str">
        <f>F8182&amp;"-"&amp;COUNTIF($F$2:F8182,F8182)</f>
        <v>CIL-534</v>
      </c>
      <c r="F8182" s="84" t="str">
        <f t="shared" si="241"/>
        <v>CIL</v>
      </c>
      <c r="G8182" t="s">
        <v>8610</v>
      </c>
      <c r="H8182" s="62">
        <v>97533434000199</v>
      </c>
      <c r="I8182" t="s">
        <v>869</v>
      </c>
      <c r="J8182">
        <v>4</v>
      </c>
      <c r="K8182">
        <v>970</v>
      </c>
    </row>
    <row r="8183" spans="1:11" x14ac:dyDescent="0.25">
      <c r="A8183" t="s">
        <v>5993</v>
      </c>
      <c r="B8183" t="str">
        <f>C8183&amp;"-"&amp;COUNTIF(C$2:C8183,C8183)</f>
        <v>4597-47</v>
      </c>
      <c r="C8183">
        <v>4597</v>
      </c>
      <c r="D8183" s="57">
        <v>45506</v>
      </c>
      <c r="E8183" s="84" t="str">
        <f>F8183&amp;"-"&amp;COUNTIF($F$2:F8183,F8183)</f>
        <v>CIL-535</v>
      </c>
      <c r="F8183" s="84" t="str">
        <f t="shared" si="241"/>
        <v>CIL</v>
      </c>
      <c r="G8183" t="s">
        <v>8610</v>
      </c>
      <c r="H8183" s="62">
        <v>97533434000199</v>
      </c>
      <c r="I8183" t="s">
        <v>869</v>
      </c>
      <c r="J8183">
        <v>4</v>
      </c>
      <c r="K8183">
        <v>11601.2</v>
      </c>
    </row>
    <row r="8184" spans="1:11" x14ac:dyDescent="0.25">
      <c r="A8184" t="s">
        <v>5993</v>
      </c>
      <c r="B8184" t="str">
        <f>C8184&amp;"-"&amp;COUNTIF(C$2:C8184,C8184)</f>
        <v>4597-48</v>
      </c>
      <c r="C8184">
        <v>4597</v>
      </c>
      <c r="D8184" s="57">
        <v>45506</v>
      </c>
      <c r="E8184" s="84" t="str">
        <f>F8184&amp;"-"&amp;COUNTIF($F$2:F8184,F8184)</f>
        <v>CIL-536</v>
      </c>
      <c r="F8184" s="84" t="str">
        <f t="shared" si="241"/>
        <v>CIL</v>
      </c>
      <c r="G8184" t="s">
        <v>8610</v>
      </c>
      <c r="H8184" s="62">
        <v>97533434000199</v>
      </c>
      <c r="I8184" t="s">
        <v>869</v>
      </c>
      <c r="J8184">
        <v>4</v>
      </c>
      <c r="K8184">
        <v>11275.28</v>
      </c>
    </row>
    <row r="8185" spans="1:11" x14ac:dyDescent="0.25">
      <c r="A8185" t="s">
        <v>5993</v>
      </c>
      <c r="B8185" t="str">
        <f>C8185&amp;"-"&amp;COUNTIF(C$2:C8185,C8185)</f>
        <v>4597-49</v>
      </c>
      <c r="C8185">
        <v>4597</v>
      </c>
      <c r="D8185" s="57">
        <v>45506</v>
      </c>
      <c r="E8185" s="84" t="str">
        <f>F8185&amp;"-"&amp;COUNTIF($F$2:F8185,F8185)</f>
        <v>CIL-537</v>
      </c>
      <c r="F8185" s="84" t="str">
        <f t="shared" si="241"/>
        <v>CIL</v>
      </c>
      <c r="G8185" t="s">
        <v>8610</v>
      </c>
      <c r="H8185" s="62">
        <v>97533434000199</v>
      </c>
      <c r="I8185" t="s">
        <v>869</v>
      </c>
      <c r="J8185">
        <v>3</v>
      </c>
      <c r="K8185">
        <v>1920.6</v>
      </c>
    </row>
    <row r="8186" spans="1:11" x14ac:dyDescent="0.25">
      <c r="A8186" t="s">
        <v>6041</v>
      </c>
      <c r="B8186" t="str">
        <f>C8186&amp;"-"&amp;COUNTIF(C$2:C8186,C8186)</f>
        <v>4597-50</v>
      </c>
      <c r="C8186">
        <v>4597</v>
      </c>
      <c r="D8186" s="57">
        <v>45506</v>
      </c>
      <c r="E8186" s="84" t="str">
        <f>F8186&amp;"-"&amp;COUNTIF($F$2:F8186,F8186)</f>
        <v>CIL-538</v>
      </c>
      <c r="F8186" s="84" t="str">
        <f t="shared" si="241"/>
        <v>CIL</v>
      </c>
      <c r="G8186" t="s">
        <v>8610</v>
      </c>
      <c r="H8186" s="62">
        <v>97533434000199</v>
      </c>
      <c r="I8186" t="s">
        <v>869</v>
      </c>
      <c r="J8186">
        <v>28</v>
      </c>
      <c r="K8186">
        <v>1167.8800000000001</v>
      </c>
    </row>
    <row r="8187" spans="1:11" x14ac:dyDescent="0.25">
      <c r="A8187" t="s">
        <v>5993</v>
      </c>
      <c r="B8187" t="str">
        <f>C8187&amp;"-"&amp;COUNTIF(C$2:C8187,C8187)</f>
        <v>4597-51</v>
      </c>
      <c r="C8187">
        <v>4597</v>
      </c>
      <c r="D8187" s="57">
        <v>45506</v>
      </c>
      <c r="E8187" s="84" t="str">
        <f>F8187&amp;"-"&amp;COUNTIF($F$2:F8187,F8187)</f>
        <v>CIL-539</v>
      </c>
      <c r="F8187" s="84" t="str">
        <f t="shared" si="241"/>
        <v>CIL</v>
      </c>
      <c r="G8187" t="s">
        <v>8610</v>
      </c>
      <c r="H8187" s="62">
        <v>97533434000199</v>
      </c>
      <c r="I8187" t="s">
        <v>869</v>
      </c>
      <c r="J8187">
        <v>7</v>
      </c>
      <c r="K8187">
        <v>42550.21</v>
      </c>
    </row>
    <row r="8188" spans="1:11" x14ac:dyDescent="0.25">
      <c r="A8188" t="s">
        <v>6037</v>
      </c>
      <c r="B8188" t="str">
        <f>C8188&amp;"-"&amp;COUNTIF(C$2:C8188,C8188)</f>
        <v>4598-1</v>
      </c>
      <c r="C8188">
        <v>4598</v>
      </c>
      <c r="D8188" s="57">
        <v>45506</v>
      </c>
      <c r="E8188" s="84" t="str">
        <f>F8188&amp;"-"&amp;COUNTIF($F$2:F8188,F8188)</f>
        <v>CIL-540</v>
      </c>
      <c r="F8188" s="84" t="str">
        <f t="shared" si="241"/>
        <v>CIL</v>
      </c>
      <c r="G8188" t="s">
        <v>8610</v>
      </c>
      <c r="H8188" s="62">
        <v>97533434000199</v>
      </c>
      <c r="I8188" t="s">
        <v>869</v>
      </c>
      <c r="J8188">
        <v>2</v>
      </c>
      <c r="K8188">
        <v>465.6</v>
      </c>
    </row>
    <row r="8189" spans="1:11" x14ac:dyDescent="0.25">
      <c r="A8189" t="s">
        <v>6037</v>
      </c>
      <c r="B8189" t="str">
        <f>C8189&amp;"-"&amp;COUNTIF(C$2:C8189,C8189)</f>
        <v>4598-2</v>
      </c>
      <c r="C8189">
        <v>4598</v>
      </c>
      <c r="D8189" s="57">
        <v>45506</v>
      </c>
      <c r="E8189" s="84" t="str">
        <f>F8189&amp;"-"&amp;COUNTIF($F$2:F8189,F8189)</f>
        <v>CIL-541</v>
      </c>
      <c r="F8189" s="84" t="str">
        <f t="shared" si="241"/>
        <v>CIL</v>
      </c>
      <c r="G8189" t="s">
        <v>8610</v>
      </c>
      <c r="H8189" s="62">
        <v>97533434000199</v>
      </c>
      <c r="I8189" t="s">
        <v>869</v>
      </c>
      <c r="J8189">
        <v>3</v>
      </c>
      <c r="K8189">
        <v>72.75</v>
      </c>
    </row>
    <row r="8190" spans="1:11" x14ac:dyDescent="0.25">
      <c r="A8190" t="s">
        <v>6037</v>
      </c>
      <c r="B8190" t="str">
        <f>C8190&amp;"-"&amp;COUNTIF(C$2:C8190,C8190)</f>
        <v>4598-3</v>
      </c>
      <c r="C8190">
        <v>4598</v>
      </c>
      <c r="D8190" s="57">
        <v>45506</v>
      </c>
      <c r="E8190" s="84" t="str">
        <f>F8190&amp;"-"&amp;COUNTIF($F$2:F8190,F8190)</f>
        <v>CIL-542</v>
      </c>
      <c r="F8190" s="84" t="str">
        <f t="shared" si="241"/>
        <v>CIL</v>
      </c>
      <c r="G8190" t="s">
        <v>8610</v>
      </c>
      <c r="H8190" s="62">
        <v>97533434000199</v>
      </c>
      <c r="I8190" t="s">
        <v>869</v>
      </c>
      <c r="J8190">
        <v>1</v>
      </c>
      <c r="K8190">
        <v>135.80000000000001</v>
      </c>
    </row>
    <row r="8191" spans="1:11" x14ac:dyDescent="0.25">
      <c r="A8191" t="s">
        <v>6037</v>
      </c>
      <c r="B8191" t="str">
        <f>C8191&amp;"-"&amp;COUNTIF(C$2:C8191,C8191)</f>
        <v>4598-4</v>
      </c>
      <c r="C8191">
        <v>4598</v>
      </c>
      <c r="D8191" s="57">
        <v>45506</v>
      </c>
      <c r="E8191" s="84" t="str">
        <f>F8191&amp;"-"&amp;COUNTIF($F$2:F8191,F8191)</f>
        <v>CIL-543</v>
      </c>
      <c r="F8191" s="84" t="str">
        <f t="shared" si="241"/>
        <v>CIL</v>
      </c>
      <c r="G8191" t="s">
        <v>8610</v>
      </c>
      <c r="H8191" s="62">
        <v>97533434000199</v>
      </c>
      <c r="I8191" t="s">
        <v>869</v>
      </c>
      <c r="J8191">
        <v>1</v>
      </c>
      <c r="K8191">
        <v>51.9</v>
      </c>
    </row>
    <row r="8192" spans="1:11" x14ac:dyDescent="0.25">
      <c r="A8192" t="s">
        <v>6037</v>
      </c>
      <c r="B8192" t="str">
        <f>C8192&amp;"-"&amp;COUNTIF(C$2:C8192,C8192)</f>
        <v>4598-5</v>
      </c>
      <c r="C8192">
        <v>4598</v>
      </c>
      <c r="D8192" s="57">
        <v>45506</v>
      </c>
      <c r="E8192" s="84" t="str">
        <f>F8192&amp;"-"&amp;COUNTIF($F$2:F8192,F8192)</f>
        <v>CIL-544</v>
      </c>
      <c r="F8192" s="84" t="str">
        <f t="shared" si="241"/>
        <v>CIL</v>
      </c>
      <c r="G8192" t="s">
        <v>8610</v>
      </c>
      <c r="H8192" s="62">
        <v>97533434000199</v>
      </c>
      <c r="I8192" t="s">
        <v>869</v>
      </c>
      <c r="J8192">
        <v>1</v>
      </c>
      <c r="K8192">
        <v>116.59</v>
      </c>
    </row>
    <row r="8193" spans="1:11" x14ac:dyDescent="0.25">
      <c r="A8193" t="s">
        <v>6039</v>
      </c>
      <c r="B8193" t="str">
        <f>C8193&amp;"-"&amp;COUNTIF(C$2:C8193,C8193)</f>
        <v>4598-6</v>
      </c>
      <c r="C8193">
        <v>4598</v>
      </c>
      <c r="D8193" s="57">
        <v>45506</v>
      </c>
      <c r="E8193" s="84" t="str">
        <f>F8193&amp;"-"&amp;COUNTIF($F$2:F8193,F8193)</f>
        <v>CIL-545</v>
      </c>
      <c r="F8193" s="84" t="str">
        <f t="shared" si="241"/>
        <v>CIL</v>
      </c>
      <c r="G8193" t="s">
        <v>8610</v>
      </c>
      <c r="H8193" s="62">
        <v>97533434000199</v>
      </c>
      <c r="I8193" t="s">
        <v>869</v>
      </c>
      <c r="J8193">
        <v>1</v>
      </c>
      <c r="K8193">
        <v>640.20000000000005</v>
      </c>
    </row>
    <row r="8194" spans="1:11" x14ac:dyDescent="0.25">
      <c r="A8194" t="s">
        <v>6039</v>
      </c>
      <c r="B8194" t="str">
        <f>C8194&amp;"-"&amp;COUNTIF(C$2:C8194,C8194)</f>
        <v>4598-7</v>
      </c>
      <c r="C8194">
        <v>4598</v>
      </c>
      <c r="D8194" s="57">
        <v>45506</v>
      </c>
      <c r="E8194" s="84" t="str">
        <f>F8194&amp;"-"&amp;COUNTIF($F$2:F8194,F8194)</f>
        <v>CIL-546</v>
      </c>
      <c r="F8194" s="84" t="str">
        <f t="shared" si="241"/>
        <v>CIL</v>
      </c>
      <c r="G8194" t="s">
        <v>8610</v>
      </c>
      <c r="H8194" s="62">
        <v>97533434000199</v>
      </c>
      <c r="I8194" t="s">
        <v>869</v>
      </c>
      <c r="J8194">
        <v>48</v>
      </c>
      <c r="K8194">
        <v>3957.6</v>
      </c>
    </row>
    <row r="8195" spans="1:11" x14ac:dyDescent="0.25">
      <c r="A8195" t="s">
        <v>6004</v>
      </c>
      <c r="B8195" t="str">
        <f>C8195&amp;"-"&amp;COUNTIF(C$2:C8195,C8195)</f>
        <v>4598-8</v>
      </c>
      <c r="C8195">
        <v>4598</v>
      </c>
      <c r="D8195" s="57">
        <v>45506</v>
      </c>
      <c r="E8195" s="84" t="str">
        <f>F8195&amp;"-"&amp;COUNTIF($F$2:F8195,F8195)</f>
        <v>CIL-547</v>
      </c>
      <c r="F8195" s="84" t="str">
        <f t="shared" ref="F8195:F8258" si="242">LEFT(G8195,SEARCH(" ",G8195)-1)</f>
        <v>CIL</v>
      </c>
      <c r="G8195" t="s">
        <v>8610</v>
      </c>
      <c r="H8195" s="62">
        <v>97533434000199</v>
      </c>
      <c r="I8195" t="s">
        <v>869</v>
      </c>
      <c r="J8195">
        <v>2</v>
      </c>
      <c r="K8195">
        <v>314.27999999999997</v>
      </c>
    </row>
    <row r="8196" spans="1:11" x14ac:dyDescent="0.25">
      <c r="A8196" t="s">
        <v>6040</v>
      </c>
      <c r="B8196" t="str">
        <f>C8196&amp;"-"&amp;COUNTIF(C$2:C8196,C8196)</f>
        <v>4598-9</v>
      </c>
      <c r="C8196">
        <v>4598</v>
      </c>
      <c r="D8196" s="57">
        <v>45506</v>
      </c>
      <c r="E8196" s="84" t="str">
        <f>F8196&amp;"-"&amp;COUNTIF($F$2:F8196,F8196)</f>
        <v>CIL-548</v>
      </c>
      <c r="F8196" s="84" t="str">
        <f t="shared" si="242"/>
        <v>CIL</v>
      </c>
      <c r="G8196" t="s">
        <v>8610</v>
      </c>
      <c r="H8196" s="62">
        <v>97533434000199</v>
      </c>
      <c r="I8196" t="s">
        <v>869</v>
      </c>
      <c r="J8196">
        <v>2</v>
      </c>
      <c r="K8196">
        <v>640.20000000000005</v>
      </c>
    </row>
    <row r="8197" spans="1:11" x14ac:dyDescent="0.25">
      <c r="A8197" t="s">
        <v>6004</v>
      </c>
      <c r="B8197" t="str">
        <f>C8197&amp;"-"&amp;COUNTIF(C$2:C8197,C8197)</f>
        <v>4598-10</v>
      </c>
      <c r="C8197">
        <v>4598</v>
      </c>
      <c r="D8197" s="57">
        <v>45506</v>
      </c>
      <c r="E8197" s="84" t="str">
        <f>F8197&amp;"-"&amp;COUNTIF($F$2:F8197,F8197)</f>
        <v>CIL-549</v>
      </c>
      <c r="F8197" s="84" t="str">
        <f t="shared" si="242"/>
        <v>CIL</v>
      </c>
      <c r="G8197" t="s">
        <v>8610</v>
      </c>
      <c r="H8197" s="62">
        <v>97533434000199</v>
      </c>
      <c r="I8197" t="s">
        <v>869</v>
      </c>
      <c r="J8197">
        <v>4</v>
      </c>
      <c r="K8197">
        <v>291</v>
      </c>
    </row>
    <row r="8198" spans="1:11" x14ac:dyDescent="0.25">
      <c r="A8198" t="s">
        <v>6040</v>
      </c>
      <c r="B8198" t="str">
        <f>C8198&amp;"-"&amp;COUNTIF(C$2:C8198,C8198)</f>
        <v>4598-11</v>
      </c>
      <c r="C8198">
        <v>4598</v>
      </c>
      <c r="D8198" s="57">
        <v>45506</v>
      </c>
      <c r="E8198" s="84" t="str">
        <f>F8198&amp;"-"&amp;COUNTIF($F$2:F8198,F8198)</f>
        <v>CIL-550</v>
      </c>
      <c r="F8198" s="84" t="str">
        <f t="shared" si="242"/>
        <v>CIL</v>
      </c>
      <c r="G8198" t="s">
        <v>8610</v>
      </c>
      <c r="H8198" s="62">
        <v>97533434000199</v>
      </c>
      <c r="I8198" t="s">
        <v>869</v>
      </c>
      <c r="J8198">
        <v>3</v>
      </c>
      <c r="K8198">
        <v>2007.9</v>
      </c>
    </row>
    <row r="8199" spans="1:11" x14ac:dyDescent="0.25">
      <c r="A8199" t="s">
        <v>6004</v>
      </c>
      <c r="B8199" t="str">
        <f>C8199&amp;"-"&amp;COUNTIF(C$2:C8199,C8199)</f>
        <v>4598-12</v>
      </c>
      <c r="C8199">
        <v>4598</v>
      </c>
      <c r="D8199" s="57">
        <v>45506</v>
      </c>
      <c r="E8199" s="84" t="str">
        <f>F8199&amp;"-"&amp;COUNTIF($F$2:F8199,F8199)</f>
        <v>CIL-551</v>
      </c>
      <c r="F8199" s="84" t="str">
        <f t="shared" si="242"/>
        <v>CIL</v>
      </c>
      <c r="G8199" t="s">
        <v>8610</v>
      </c>
      <c r="H8199" s="62">
        <v>97533434000199</v>
      </c>
      <c r="I8199" t="s">
        <v>869</v>
      </c>
      <c r="J8199">
        <v>2</v>
      </c>
      <c r="K8199">
        <v>90.4</v>
      </c>
    </row>
    <row r="8200" spans="1:11" x14ac:dyDescent="0.25">
      <c r="A8200" t="s">
        <v>6004</v>
      </c>
      <c r="B8200" t="str">
        <f>C8200&amp;"-"&amp;COUNTIF(C$2:C8200,C8200)</f>
        <v>4598-13</v>
      </c>
      <c r="C8200">
        <v>4598</v>
      </c>
      <c r="D8200" s="57">
        <v>45506</v>
      </c>
      <c r="E8200" s="84" t="str">
        <f>F8200&amp;"-"&amp;COUNTIF($F$2:F8200,F8200)</f>
        <v>CIL-552</v>
      </c>
      <c r="F8200" s="84" t="str">
        <f t="shared" si="242"/>
        <v>CIL</v>
      </c>
      <c r="G8200" t="s">
        <v>8610</v>
      </c>
      <c r="H8200" s="62">
        <v>97533434000199</v>
      </c>
      <c r="I8200" t="s">
        <v>869</v>
      </c>
      <c r="J8200">
        <v>5</v>
      </c>
      <c r="K8200">
        <v>465.6</v>
      </c>
    </row>
    <row r="8201" spans="1:11" x14ac:dyDescent="0.25">
      <c r="A8201" t="s">
        <v>6004</v>
      </c>
      <c r="B8201" t="str">
        <f>C8201&amp;"-"&amp;COUNTIF(C$2:C8201,C8201)</f>
        <v>4598-14</v>
      </c>
      <c r="C8201">
        <v>4598</v>
      </c>
      <c r="D8201" s="57">
        <v>45506</v>
      </c>
      <c r="E8201" s="84" t="str">
        <f>F8201&amp;"-"&amp;COUNTIF($F$2:F8201,F8201)</f>
        <v>CIL-553</v>
      </c>
      <c r="F8201" s="84" t="str">
        <f t="shared" si="242"/>
        <v>CIL</v>
      </c>
      <c r="G8201" t="s">
        <v>8610</v>
      </c>
      <c r="H8201" s="62">
        <v>97533434000199</v>
      </c>
      <c r="I8201" t="s">
        <v>869</v>
      </c>
      <c r="J8201">
        <v>2</v>
      </c>
      <c r="K8201">
        <v>232.8</v>
      </c>
    </row>
    <row r="8202" spans="1:11" x14ac:dyDescent="0.25">
      <c r="A8202" t="s">
        <v>6004</v>
      </c>
      <c r="B8202" t="str">
        <f>C8202&amp;"-"&amp;COUNTIF(C$2:C8202,C8202)</f>
        <v>4598-15</v>
      </c>
      <c r="C8202">
        <v>4598</v>
      </c>
      <c r="D8202" s="57">
        <v>45506</v>
      </c>
      <c r="E8202" s="84" t="str">
        <f>F8202&amp;"-"&amp;COUNTIF($F$2:F8202,F8202)</f>
        <v>CIL-554</v>
      </c>
      <c r="F8202" s="84" t="str">
        <f t="shared" si="242"/>
        <v>CIL</v>
      </c>
      <c r="G8202" t="s">
        <v>8610</v>
      </c>
      <c r="H8202" s="62">
        <v>97533434000199</v>
      </c>
      <c r="I8202" t="s">
        <v>869</v>
      </c>
      <c r="J8202">
        <v>22</v>
      </c>
      <c r="K8202">
        <v>4694.8</v>
      </c>
    </row>
    <row r="8203" spans="1:11" x14ac:dyDescent="0.25">
      <c r="A8203" t="s">
        <v>6004</v>
      </c>
      <c r="B8203" t="str">
        <f>C8203&amp;"-"&amp;COUNTIF(C$2:C8203,C8203)</f>
        <v>4598-16</v>
      </c>
      <c r="C8203">
        <v>4598</v>
      </c>
      <c r="D8203" s="57">
        <v>45506</v>
      </c>
      <c r="E8203" s="84" t="str">
        <f>F8203&amp;"-"&amp;COUNTIF($F$2:F8203,F8203)</f>
        <v>CIL-555</v>
      </c>
      <c r="F8203" s="84" t="str">
        <f t="shared" si="242"/>
        <v>CIL</v>
      </c>
      <c r="G8203" t="s">
        <v>8610</v>
      </c>
      <c r="H8203" s="62">
        <v>97533434000199</v>
      </c>
      <c r="I8203" t="s">
        <v>869</v>
      </c>
      <c r="J8203">
        <v>2</v>
      </c>
      <c r="K8203">
        <v>349.2</v>
      </c>
    </row>
    <row r="8204" spans="1:11" x14ac:dyDescent="0.25">
      <c r="A8204" t="s">
        <v>6004</v>
      </c>
      <c r="B8204" t="str">
        <f>C8204&amp;"-"&amp;COUNTIF(C$2:C8204,C8204)</f>
        <v>4598-17</v>
      </c>
      <c r="C8204">
        <v>4598</v>
      </c>
      <c r="D8204" s="57">
        <v>45506</v>
      </c>
      <c r="E8204" s="84" t="str">
        <f>F8204&amp;"-"&amp;COUNTIF($F$2:F8204,F8204)</f>
        <v>CIL-556</v>
      </c>
      <c r="F8204" s="84" t="str">
        <f t="shared" si="242"/>
        <v>CIL</v>
      </c>
      <c r="G8204" t="s">
        <v>8610</v>
      </c>
      <c r="H8204" s="62">
        <v>97533434000199</v>
      </c>
      <c r="I8204" t="s">
        <v>869</v>
      </c>
      <c r="J8204">
        <v>2</v>
      </c>
      <c r="K8204">
        <v>1164</v>
      </c>
    </row>
    <row r="8205" spans="1:11" x14ac:dyDescent="0.25">
      <c r="A8205" t="s">
        <v>6004</v>
      </c>
      <c r="B8205" t="str">
        <f>C8205&amp;"-"&amp;COUNTIF(C$2:C8205,C8205)</f>
        <v>4598-18</v>
      </c>
      <c r="C8205">
        <v>4598</v>
      </c>
      <c r="D8205" s="57">
        <v>45506</v>
      </c>
      <c r="E8205" s="84" t="str">
        <f>F8205&amp;"-"&amp;COUNTIF($F$2:F8205,F8205)</f>
        <v>CIL-557</v>
      </c>
      <c r="F8205" s="84" t="str">
        <f t="shared" si="242"/>
        <v>CIL</v>
      </c>
      <c r="G8205" t="s">
        <v>8610</v>
      </c>
      <c r="H8205" s="62">
        <v>97533434000199</v>
      </c>
      <c r="I8205" t="s">
        <v>869</v>
      </c>
      <c r="J8205">
        <v>8</v>
      </c>
      <c r="K8205">
        <v>4656</v>
      </c>
    </row>
    <row r="8206" spans="1:11" x14ac:dyDescent="0.25">
      <c r="A8206" t="s">
        <v>6004</v>
      </c>
      <c r="B8206" t="str">
        <f>C8206&amp;"-"&amp;COUNTIF(C$2:C8206,C8206)</f>
        <v>4598-19</v>
      </c>
      <c r="C8206">
        <v>4598</v>
      </c>
      <c r="D8206" s="57">
        <v>45506</v>
      </c>
      <c r="E8206" s="84" t="str">
        <f>F8206&amp;"-"&amp;COUNTIF($F$2:F8206,F8206)</f>
        <v>CIL-558</v>
      </c>
      <c r="F8206" s="84" t="str">
        <f t="shared" si="242"/>
        <v>CIL</v>
      </c>
      <c r="G8206" t="s">
        <v>8610</v>
      </c>
      <c r="H8206" s="62">
        <v>97533434000199</v>
      </c>
      <c r="I8206" t="s">
        <v>869</v>
      </c>
      <c r="J8206">
        <v>2</v>
      </c>
      <c r="K8206">
        <v>184.3</v>
      </c>
    </row>
    <row r="8207" spans="1:11" x14ac:dyDescent="0.25">
      <c r="A8207" t="s">
        <v>6004</v>
      </c>
      <c r="B8207" t="str">
        <f>C8207&amp;"-"&amp;COUNTIF(C$2:C8207,C8207)</f>
        <v>4598-20</v>
      </c>
      <c r="C8207">
        <v>4598</v>
      </c>
      <c r="D8207" s="57">
        <v>45506</v>
      </c>
      <c r="E8207" s="84" t="str">
        <f>F8207&amp;"-"&amp;COUNTIF($F$2:F8207,F8207)</f>
        <v>CIL-559</v>
      </c>
      <c r="F8207" s="84" t="str">
        <f t="shared" si="242"/>
        <v>CIL</v>
      </c>
      <c r="G8207" t="s">
        <v>8610</v>
      </c>
      <c r="H8207" s="62">
        <v>97533434000199</v>
      </c>
      <c r="I8207" t="s">
        <v>869</v>
      </c>
      <c r="J8207">
        <v>6</v>
      </c>
      <c r="K8207">
        <v>1833.3</v>
      </c>
    </row>
    <row r="8208" spans="1:11" x14ac:dyDescent="0.25">
      <c r="A8208" t="s">
        <v>6004</v>
      </c>
      <c r="B8208" t="str">
        <f>C8208&amp;"-"&amp;COUNTIF(C$2:C8208,C8208)</f>
        <v>4598-21</v>
      </c>
      <c r="C8208">
        <v>4598</v>
      </c>
      <c r="D8208" s="57">
        <v>45506</v>
      </c>
      <c r="E8208" s="84" t="str">
        <f>F8208&amp;"-"&amp;COUNTIF($F$2:F8208,F8208)</f>
        <v>CIL-560</v>
      </c>
      <c r="F8208" s="84" t="str">
        <f t="shared" si="242"/>
        <v>CIL</v>
      </c>
      <c r="G8208" t="s">
        <v>8610</v>
      </c>
      <c r="H8208" s="62">
        <v>97533434000199</v>
      </c>
      <c r="I8208" t="s">
        <v>869</v>
      </c>
      <c r="J8208">
        <v>55</v>
      </c>
      <c r="K8208">
        <v>4908.2</v>
      </c>
    </row>
    <row r="8209" spans="1:11" x14ac:dyDescent="0.25">
      <c r="A8209" t="s">
        <v>6004</v>
      </c>
      <c r="B8209" t="str">
        <f>C8209&amp;"-"&amp;COUNTIF(C$2:C8209,C8209)</f>
        <v>4598-22</v>
      </c>
      <c r="C8209">
        <v>4598</v>
      </c>
      <c r="D8209" s="57">
        <v>45506</v>
      </c>
      <c r="E8209" s="84" t="str">
        <f>F8209&amp;"-"&amp;COUNTIF($F$2:F8209,F8209)</f>
        <v>CIL-561</v>
      </c>
      <c r="F8209" s="84" t="str">
        <f t="shared" si="242"/>
        <v>CIL</v>
      </c>
      <c r="G8209" t="s">
        <v>8610</v>
      </c>
      <c r="H8209" s="62">
        <v>97533434000199</v>
      </c>
      <c r="I8209" t="s">
        <v>869</v>
      </c>
      <c r="J8209">
        <v>2</v>
      </c>
      <c r="K8209">
        <v>485</v>
      </c>
    </row>
    <row r="8210" spans="1:11" x14ac:dyDescent="0.25">
      <c r="A8210" t="s">
        <v>6004</v>
      </c>
      <c r="B8210" t="str">
        <f>C8210&amp;"-"&amp;COUNTIF(C$2:C8210,C8210)</f>
        <v>4598-23</v>
      </c>
      <c r="C8210">
        <v>4598</v>
      </c>
      <c r="D8210" s="57">
        <v>45506</v>
      </c>
      <c r="E8210" s="84" t="str">
        <f>F8210&amp;"-"&amp;COUNTIF($F$2:F8210,F8210)</f>
        <v>CIL-562</v>
      </c>
      <c r="F8210" s="84" t="str">
        <f t="shared" si="242"/>
        <v>CIL</v>
      </c>
      <c r="G8210" t="s">
        <v>8610</v>
      </c>
      <c r="H8210" s="62">
        <v>97533434000199</v>
      </c>
      <c r="I8210" t="s">
        <v>869</v>
      </c>
      <c r="J8210">
        <v>2</v>
      </c>
      <c r="K8210">
        <v>426.8</v>
      </c>
    </row>
    <row r="8211" spans="1:11" x14ac:dyDescent="0.25">
      <c r="A8211" t="s">
        <v>6004</v>
      </c>
      <c r="B8211" t="str">
        <f>C8211&amp;"-"&amp;COUNTIF(C$2:C8211,C8211)</f>
        <v>4598-24</v>
      </c>
      <c r="C8211">
        <v>4598</v>
      </c>
      <c r="D8211" s="57">
        <v>45506</v>
      </c>
      <c r="E8211" s="84" t="str">
        <f>F8211&amp;"-"&amp;COUNTIF($F$2:F8211,F8211)</f>
        <v>CIL-563</v>
      </c>
      <c r="F8211" s="84" t="str">
        <f t="shared" si="242"/>
        <v>CIL</v>
      </c>
      <c r="G8211" t="s">
        <v>8610</v>
      </c>
      <c r="H8211" s="62">
        <v>97533434000199</v>
      </c>
      <c r="I8211" t="s">
        <v>869</v>
      </c>
      <c r="J8211">
        <v>14</v>
      </c>
      <c r="K8211">
        <v>528.22</v>
      </c>
    </row>
    <row r="8212" spans="1:11" x14ac:dyDescent="0.25">
      <c r="A8212" t="s">
        <v>6043</v>
      </c>
      <c r="B8212" t="str">
        <f>C8212&amp;"-"&amp;COUNTIF(C$2:C8212,C8212)</f>
        <v>4598-25</v>
      </c>
      <c r="C8212">
        <v>4598</v>
      </c>
      <c r="D8212" s="57">
        <v>45506</v>
      </c>
      <c r="E8212" s="84" t="str">
        <f>F8212&amp;"-"&amp;COUNTIF($F$2:F8212,F8212)</f>
        <v>CIL-564</v>
      </c>
      <c r="F8212" s="84" t="str">
        <f t="shared" si="242"/>
        <v>CIL</v>
      </c>
      <c r="G8212" t="s">
        <v>8610</v>
      </c>
      <c r="H8212" s="62">
        <v>97533434000199</v>
      </c>
      <c r="I8212" t="s">
        <v>869</v>
      </c>
      <c r="J8212">
        <v>6</v>
      </c>
      <c r="K8212">
        <v>203.7</v>
      </c>
    </row>
    <row r="8213" spans="1:11" x14ac:dyDescent="0.25">
      <c r="A8213" t="s">
        <v>6004</v>
      </c>
      <c r="B8213" t="str">
        <f>C8213&amp;"-"&amp;COUNTIF(C$2:C8213,C8213)</f>
        <v>4598-26</v>
      </c>
      <c r="C8213">
        <v>4598</v>
      </c>
      <c r="D8213" s="57">
        <v>45506</v>
      </c>
      <c r="E8213" s="84" t="str">
        <f>F8213&amp;"-"&amp;COUNTIF($F$2:F8213,F8213)</f>
        <v>CIL-565</v>
      </c>
      <c r="F8213" s="84" t="str">
        <f t="shared" si="242"/>
        <v>CIL</v>
      </c>
      <c r="G8213" t="s">
        <v>8610</v>
      </c>
      <c r="H8213" s="62">
        <v>97533434000199</v>
      </c>
      <c r="I8213" t="s">
        <v>869</v>
      </c>
      <c r="J8213">
        <v>1</v>
      </c>
      <c r="K8213">
        <v>52.38</v>
      </c>
    </row>
    <row r="8214" spans="1:11" x14ac:dyDescent="0.25">
      <c r="A8214" t="s">
        <v>6004</v>
      </c>
      <c r="B8214" t="str">
        <f>C8214&amp;"-"&amp;COUNTIF(C$2:C8214,C8214)</f>
        <v>4598-27</v>
      </c>
      <c r="C8214">
        <v>4598</v>
      </c>
      <c r="D8214" s="57">
        <v>45506</v>
      </c>
      <c r="E8214" s="84" t="str">
        <f>F8214&amp;"-"&amp;COUNTIF($F$2:F8214,F8214)</f>
        <v>CIL-566</v>
      </c>
      <c r="F8214" s="84" t="str">
        <f t="shared" si="242"/>
        <v>CIL</v>
      </c>
      <c r="G8214" t="s">
        <v>8610</v>
      </c>
      <c r="H8214" s="62">
        <v>97533434000199</v>
      </c>
      <c r="I8214" t="s">
        <v>869</v>
      </c>
      <c r="J8214">
        <v>1</v>
      </c>
      <c r="K8214">
        <v>49.47</v>
      </c>
    </row>
    <row r="8215" spans="1:11" x14ac:dyDescent="0.25">
      <c r="A8215" t="s">
        <v>6040</v>
      </c>
      <c r="B8215" t="str">
        <f>C8215&amp;"-"&amp;COUNTIF(C$2:C8215,C8215)</f>
        <v>4598-28</v>
      </c>
      <c r="C8215">
        <v>4598</v>
      </c>
      <c r="D8215" s="57">
        <v>45506</v>
      </c>
      <c r="E8215" s="84" t="str">
        <f>F8215&amp;"-"&amp;COUNTIF($F$2:F8215,F8215)</f>
        <v>CIL-567</v>
      </c>
      <c r="F8215" s="84" t="str">
        <f t="shared" si="242"/>
        <v>CIL</v>
      </c>
      <c r="G8215" t="s">
        <v>8610</v>
      </c>
      <c r="H8215" s="62">
        <v>97533434000199</v>
      </c>
      <c r="I8215" t="s">
        <v>869</v>
      </c>
      <c r="J8215">
        <v>1</v>
      </c>
      <c r="K8215">
        <v>271.60000000000002</v>
      </c>
    </row>
    <row r="8216" spans="1:11" x14ac:dyDescent="0.25">
      <c r="A8216" t="s">
        <v>6043</v>
      </c>
      <c r="B8216" t="str">
        <f>C8216&amp;"-"&amp;COUNTIF(C$2:C8216,C8216)</f>
        <v>4598-29</v>
      </c>
      <c r="C8216">
        <v>4598</v>
      </c>
      <c r="D8216" s="57">
        <v>45506</v>
      </c>
      <c r="E8216" s="84" t="str">
        <f>F8216&amp;"-"&amp;COUNTIF($F$2:F8216,F8216)</f>
        <v>CIL-568</v>
      </c>
      <c r="F8216" s="84" t="str">
        <f t="shared" si="242"/>
        <v>CIL</v>
      </c>
      <c r="G8216" t="s">
        <v>8610</v>
      </c>
      <c r="H8216" s="62">
        <v>97533434000199</v>
      </c>
      <c r="I8216" t="s">
        <v>869</v>
      </c>
      <c r="J8216">
        <v>2</v>
      </c>
      <c r="K8216">
        <v>37.840000000000003</v>
      </c>
    </row>
    <row r="8217" spans="1:11" x14ac:dyDescent="0.25">
      <c r="A8217" t="s">
        <v>6041</v>
      </c>
      <c r="B8217" t="str">
        <f>C8217&amp;"-"&amp;COUNTIF(C$2:C8217,C8217)</f>
        <v>4598-30</v>
      </c>
      <c r="C8217">
        <v>4598</v>
      </c>
      <c r="D8217" s="57">
        <v>45506</v>
      </c>
      <c r="E8217" s="84" t="str">
        <f>F8217&amp;"-"&amp;COUNTIF($F$2:F8217,F8217)</f>
        <v>CIL-569</v>
      </c>
      <c r="F8217" s="84" t="str">
        <f t="shared" si="242"/>
        <v>CIL</v>
      </c>
      <c r="G8217" t="s">
        <v>8610</v>
      </c>
      <c r="H8217" s="62">
        <v>97533434000199</v>
      </c>
      <c r="I8217" t="s">
        <v>869</v>
      </c>
      <c r="J8217">
        <v>9</v>
      </c>
      <c r="K8217">
        <v>375.39</v>
      </c>
    </row>
    <row r="8218" spans="1:11" x14ac:dyDescent="0.25">
      <c r="A8218" t="s">
        <v>6041</v>
      </c>
      <c r="B8218" t="str">
        <f>C8218&amp;"-"&amp;COUNTIF(C$2:C8218,C8218)</f>
        <v>4598-31</v>
      </c>
      <c r="C8218">
        <v>4598</v>
      </c>
      <c r="D8218" s="57">
        <v>45506</v>
      </c>
      <c r="E8218" s="84" t="str">
        <f>F8218&amp;"-"&amp;COUNTIF($F$2:F8218,F8218)</f>
        <v>CIL-570</v>
      </c>
      <c r="F8218" s="84" t="str">
        <f t="shared" si="242"/>
        <v>CIL</v>
      </c>
      <c r="G8218" t="s">
        <v>8610</v>
      </c>
      <c r="H8218" s="62">
        <v>97533434000199</v>
      </c>
      <c r="I8218" t="s">
        <v>869</v>
      </c>
      <c r="J8218">
        <v>15</v>
      </c>
      <c r="K8218">
        <v>1047.5999999999999</v>
      </c>
    </row>
    <row r="8219" spans="1:11" x14ac:dyDescent="0.25">
      <c r="A8219" t="s">
        <v>5993</v>
      </c>
      <c r="B8219" t="str">
        <f>C8219&amp;"-"&amp;COUNTIF(C$2:C8219,C8219)</f>
        <v>4598-32</v>
      </c>
      <c r="C8219">
        <v>4598</v>
      </c>
      <c r="D8219" s="57">
        <v>45506</v>
      </c>
      <c r="E8219" s="84" t="str">
        <f>F8219&amp;"-"&amp;COUNTIF($F$2:F8219,F8219)</f>
        <v>CIL-571</v>
      </c>
      <c r="F8219" s="84" t="str">
        <f t="shared" si="242"/>
        <v>CIL</v>
      </c>
      <c r="G8219" t="s">
        <v>8610</v>
      </c>
      <c r="H8219" s="62">
        <v>97533434000199</v>
      </c>
      <c r="I8219" t="s">
        <v>869</v>
      </c>
      <c r="J8219">
        <v>24</v>
      </c>
      <c r="K8219">
        <v>3259.2</v>
      </c>
    </row>
    <row r="8220" spans="1:11" x14ac:dyDescent="0.25">
      <c r="A8220" t="s">
        <v>5993</v>
      </c>
      <c r="B8220" t="str">
        <f>C8220&amp;"-"&amp;COUNTIF(C$2:C8220,C8220)</f>
        <v>4598-33</v>
      </c>
      <c r="C8220">
        <v>4598</v>
      </c>
      <c r="D8220" s="57">
        <v>45506</v>
      </c>
      <c r="E8220" s="84" t="str">
        <f>F8220&amp;"-"&amp;COUNTIF($F$2:F8220,F8220)</f>
        <v>CIL-572</v>
      </c>
      <c r="F8220" s="84" t="str">
        <f t="shared" si="242"/>
        <v>CIL</v>
      </c>
      <c r="G8220" t="s">
        <v>8610</v>
      </c>
      <c r="H8220" s="62">
        <v>97533434000199</v>
      </c>
      <c r="I8220" t="s">
        <v>869</v>
      </c>
      <c r="J8220">
        <v>5</v>
      </c>
      <c r="K8220">
        <v>1126.1500000000001</v>
      </c>
    </row>
    <row r="8221" spans="1:11" x14ac:dyDescent="0.25">
      <c r="A8221" t="s">
        <v>5993</v>
      </c>
      <c r="B8221" t="str">
        <f>C8221&amp;"-"&amp;COUNTIF(C$2:C8221,C8221)</f>
        <v>4598-34</v>
      </c>
      <c r="C8221">
        <v>4598</v>
      </c>
      <c r="D8221" s="57">
        <v>45506</v>
      </c>
      <c r="E8221" s="84" t="str">
        <f>F8221&amp;"-"&amp;COUNTIF($F$2:F8221,F8221)</f>
        <v>CIL-573</v>
      </c>
      <c r="F8221" s="84" t="str">
        <f t="shared" si="242"/>
        <v>CIL</v>
      </c>
      <c r="G8221" t="s">
        <v>8610</v>
      </c>
      <c r="H8221" s="62">
        <v>97533434000199</v>
      </c>
      <c r="I8221" t="s">
        <v>869</v>
      </c>
      <c r="J8221">
        <v>3</v>
      </c>
      <c r="K8221">
        <v>873</v>
      </c>
    </row>
    <row r="8222" spans="1:11" x14ac:dyDescent="0.25">
      <c r="A8222" t="s">
        <v>5993</v>
      </c>
      <c r="B8222" t="str">
        <f>C8222&amp;"-"&amp;COUNTIF(C$2:C8222,C8222)</f>
        <v>4598-35</v>
      </c>
      <c r="C8222">
        <v>4598</v>
      </c>
      <c r="D8222" s="57">
        <v>45506</v>
      </c>
      <c r="E8222" s="84" t="str">
        <f>F8222&amp;"-"&amp;COUNTIF($F$2:F8222,F8222)</f>
        <v>CIL-574</v>
      </c>
      <c r="F8222" s="84" t="str">
        <f t="shared" si="242"/>
        <v>CIL</v>
      </c>
      <c r="G8222" t="s">
        <v>8610</v>
      </c>
      <c r="H8222" s="62">
        <v>97533434000199</v>
      </c>
      <c r="I8222" t="s">
        <v>869</v>
      </c>
      <c r="J8222">
        <v>26</v>
      </c>
      <c r="K8222">
        <v>2522</v>
      </c>
    </row>
    <row r="8223" spans="1:11" x14ac:dyDescent="0.25">
      <c r="A8223" t="s">
        <v>5993</v>
      </c>
      <c r="B8223" t="str">
        <f>C8223&amp;"-"&amp;COUNTIF(C$2:C8223,C8223)</f>
        <v>4598-36</v>
      </c>
      <c r="C8223">
        <v>4598</v>
      </c>
      <c r="D8223" s="57">
        <v>45506</v>
      </c>
      <c r="E8223" s="84" t="str">
        <f>F8223&amp;"-"&amp;COUNTIF($F$2:F8223,F8223)</f>
        <v>CIL-575</v>
      </c>
      <c r="F8223" s="84" t="str">
        <f t="shared" si="242"/>
        <v>CIL</v>
      </c>
      <c r="G8223" t="s">
        <v>8610</v>
      </c>
      <c r="H8223" s="62">
        <v>97533434000199</v>
      </c>
      <c r="I8223" t="s">
        <v>869</v>
      </c>
      <c r="J8223">
        <v>3</v>
      </c>
      <c r="K8223">
        <v>611.1</v>
      </c>
    </row>
    <row r="8224" spans="1:11" x14ac:dyDescent="0.25">
      <c r="A8224" t="s">
        <v>5993</v>
      </c>
      <c r="B8224" t="str">
        <f>C8224&amp;"-"&amp;COUNTIF(C$2:C8224,C8224)</f>
        <v>4598-37</v>
      </c>
      <c r="C8224">
        <v>4598</v>
      </c>
      <c r="D8224" s="57">
        <v>45506</v>
      </c>
      <c r="E8224" s="84" t="str">
        <f>F8224&amp;"-"&amp;COUNTIF($F$2:F8224,F8224)</f>
        <v>CIL-576</v>
      </c>
      <c r="F8224" s="84" t="str">
        <f t="shared" si="242"/>
        <v>CIL</v>
      </c>
      <c r="G8224" t="s">
        <v>8610</v>
      </c>
      <c r="H8224" s="62">
        <v>97533434000199</v>
      </c>
      <c r="I8224" t="s">
        <v>869</v>
      </c>
      <c r="J8224">
        <v>12</v>
      </c>
      <c r="K8224">
        <v>6285.6</v>
      </c>
    </row>
    <row r="8225" spans="1:11" x14ac:dyDescent="0.25">
      <c r="A8225" t="s">
        <v>5993</v>
      </c>
      <c r="B8225" t="str">
        <f>C8225&amp;"-"&amp;COUNTIF(C$2:C8225,C8225)</f>
        <v>4598-38</v>
      </c>
      <c r="C8225">
        <v>4598</v>
      </c>
      <c r="D8225" s="57">
        <v>45506</v>
      </c>
      <c r="E8225" s="84" t="str">
        <f>F8225&amp;"-"&amp;COUNTIF($F$2:F8225,F8225)</f>
        <v>CIL-577</v>
      </c>
      <c r="F8225" s="84" t="str">
        <f t="shared" si="242"/>
        <v>CIL</v>
      </c>
      <c r="G8225" t="s">
        <v>8610</v>
      </c>
      <c r="H8225" s="62">
        <v>97533434000199</v>
      </c>
      <c r="I8225" t="s">
        <v>869</v>
      </c>
      <c r="J8225">
        <v>8</v>
      </c>
      <c r="K8225">
        <v>465.6</v>
      </c>
    </row>
    <row r="8226" spans="1:11" x14ac:dyDescent="0.25">
      <c r="A8226" t="s">
        <v>6041</v>
      </c>
      <c r="B8226" t="str">
        <f>C8226&amp;"-"&amp;COUNTIF(C$2:C8226,C8226)</f>
        <v>4598-39</v>
      </c>
      <c r="C8226">
        <v>4598</v>
      </c>
      <c r="D8226" s="57">
        <v>45506</v>
      </c>
      <c r="E8226" s="84" t="str">
        <f>F8226&amp;"-"&amp;COUNTIF($F$2:F8226,F8226)</f>
        <v>CIL-578</v>
      </c>
      <c r="F8226" s="84" t="str">
        <f t="shared" si="242"/>
        <v>CIL</v>
      </c>
      <c r="G8226" t="s">
        <v>8610</v>
      </c>
      <c r="H8226" s="62">
        <v>97533434000199</v>
      </c>
      <c r="I8226" t="s">
        <v>869</v>
      </c>
      <c r="J8226">
        <v>7</v>
      </c>
      <c r="K8226">
        <v>509.25</v>
      </c>
    </row>
    <row r="8227" spans="1:11" x14ac:dyDescent="0.25">
      <c r="A8227" t="s">
        <v>5993</v>
      </c>
      <c r="B8227" t="str">
        <f>C8227&amp;"-"&amp;COUNTIF(C$2:C8227,C8227)</f>
        <v>4598-40</v>
      </c>
      <c r="C8227">
        <v>4598</v>
      </c>
      <c r="D8227" s="57">
        <v>45506</v>
      </c>
      <c r="E8227" s="84" t="str">
        <f>F8227&amp;"-"&amp;COUNTIF($F$2:F8227,F8227)</f>
        <v>CIL-579</v>
      </c>
      <c r="F8227" s="84" t="str">
        <f t="shared" si="242"/>
        <v>CIL</v>
      </c>
      <c r="G8227" t="s">
        <v>8610</v>
      </c>
      <c r="H8227" s="62">
        <v>97533434000199</v>
      </c>
      <c r="I8227" t="s">
        <v>869</v>
      </c>
      <c r="J8227">
        <v>3</v>
      </c>
      <c r="K8227">
        <v>1571.4</v>
      </c>
    </row>
    <row r="8228" spans="1:11" x14ac:dyDescent="0.25">
      <c r="A8228" t="s">
        <v>5993</v>
      </c>
      <c r="B8228" t="str">
        <f>C8228&amp;"-"&amp;COUNTIF(C$2:C8228,C8228)</f>
        <v>4598-41</v>
      </c>
      <c r="C8228">
        <v>4598</v>
      </c>
      <c r="D8228" s="57">
        <v>45506</v>
      </c>
      <c r="E8228" s="84" t="str">
        <f>F8228&amp;"-"&amp;COUNTIF($F$2:F8228,F8228)</f>
        <v>CIL-580</v>
      </c>
      <c r="F8228" s="84" t="str">
        <f t="shared" si="242"/>
        <v>CIL</v>
      </c>
      <c r="G8228" t="s">
        <v>8610</v>
      </c>
      <c r="H8228" s="62">
        <v>97533434000199</v>
      </c>
      <c r="I8228" t="s">
        <v>869</v>
      </c>
      <c r="J8228">
        <v>3</v>
      </c>
      <c r="K8228">
        <v>261.89999999999998</v>
      </c>
    </row>
    <row r="8229" spans="1:11" x14ac:dyDescent="0.25">
      <c r="A8229" t="s">
        <v>6040</v>
      </c>
      <c r="B8229" t="str">
        <f>C8229&amp;"-"&amp;COUNTIF(C$2:C8229,C8229)</f>
        <v>4598-42</v>
      </c>
      <c r="C8229">
        <v>4598</v>
      </c>
      <c r="D8229" s="57">
        <v>45506</v>
      </c>
      <c r="E8229" s="84" t="str">
        <f>F8229&amp;"-"&amp;COUNTIF($F$2:F8229,F8229)</f>
        <v>CIL-581</v>
      </c>
      <c r="F8229" s="84" t="str">
        <f t="shared" si="242"/>
        <v>CIL</v>
      </c>
      <c r="G8229" t="s">
        <v>8610</v>
      </c>
      <c r="H8229" s="62">
        <v>97533434000199</v>
      </c>
      <c r="I8229" t="s">
        <v>869</v>
      </c>
      <c r="J8229">
        <v>3</v>
      </c>
      <c r="K8229">
        <v>1105.8</v>
      </c>
    </row>
    <row r="8230" spans="1:11" x14ac:dyDescent="0.25">
      <c r="A8230" t="s">
        <v>5993</v>
      </c>
      <c r="B8230" t="str">
        <f>C8230&amp;"-"&amp;COUNTIF(C$2:C8230,C8230)</f>
        <v>4598-43</v>
      </c>
      <c r="C8230">
        <v>4598</v>
      </c>
      <c r="D8230" s="57">
        <v>45506</v>
      </c>
      <c r="E8230" s="84" t="str">
        <f>F8230&amp;"-"&amp;COUNTIF($F$2:F8230,F8230)</f>
        <v>CIL-582</v>
      </c>
      <c r="F8230" s="84" t="str">
        <f t="shared" si="242"/>
        <v>CIL</v>
      </c>
      <c r="G8230" t="s">
        <v>8610</v>
      </c>
      <c r="H8230" s="62">
        <v>97533434000199</v>
      </c>
      <c r="I8230" t="s">
        <v>869</v>
      </c>
      <c r="J8230">
        <v>2</v>
      </c>
      <c r="K8230">
        <v>259.95999999999998</v>
      </c>
    </row>
    <row r="8231" spans="1:11" x14ac:dyDescent="0.25">
      <c r="A8231" t="s">
        <v>5993</v>
      </c>
      <c r="B8231" t="str">
        <f>C8231&amp;"-"&amp;COUNTIF(C$2:C8231,C8231)</f>
        <v>4598-44</v>
      </c>
      <c r="C8231">
        <v>4598</v>
      </c>
      <c r="D8231" s="57">
        <v>45506</v>
      </c>
      <c r="E8231" s="84" t="str">
        <f>F8231&amp;"-"&amp;COUNTIF($F$2:F8231,F8231)</f>
        <v>CIL-583</v>
      </c>
      <c r="F8231" s="84" t="str">
        <f t="shared" si="242"/>
        <v>CIL</v>
      </c>
      <c r="G8231" t="s">
        <v>8610</v>
      </c>
      <c r="H8231" s="62">
        <v>97533434000199</v>
      </c>
      <c r="I8231" t="s">
        <v>869</v>
      </c>
      <c r="J8231">
        <v>5</v>
      </c>
      <c r="K8231">
        <v>679</v>
      </c>
    </row>
    <row r="8232" spans="1:11" x14ac:dyDescent="0.25">
      <c r="A8232" t="s">
        <v>5993</v>
      </c>
      <c r="B8232" t="str">
        <f>C8232&amp;"-"&amp;COUNTIF(C$2:C8232,C8232)</f>
        <v>4598-45</v>
      </c>
      <c r="C8232">
        <v>4598</v>
      </c>
      <c r="D8232" s="57">
        <v>45506</v>
      </c>
      <c r="E8232" s="84" t="str">
        <f>F8232&amp;"-"&amp;COUNTIF($F$2:F8232,F8232)</f>
        <v>CIL-584</v>
      </c>
      <c r="F8232" s="84" t="str">
        <f t="shared" si="242"/>
        <v>CIL</v>
      </c>
      <c r="G8232" t="s">
        <v>8610</v>
      </c>
      <c r="H8232" s="62">
        <v>97533434000199</v>
      </c>
      <c r="I8232" t="s">
        <v>869</v>
      </c>
      <c r="J8232">
        <v>6</v>
      </c>
      <c r="K8232">
        <v>1455</v>
      </c>
    </row>
    <row r="8233" spans="1:11" x14ac:dyDescent="0.25">
      <c r="A8233" t="s">
        <v>6040</v>
      </c>
      <c r="B8233" t="str">
        <f>C8233&amp;"-"&amp;COUNTIF(C$2:C8233,C8233)</f>
        <v>4599-1</v>
      </c>
      <c r="C8233">
        <v>4599</v>
      </c>
      <c r="D8233" s="57">
        <v>45506</v>
      </c>
      <c r="E8233" s="84" t="str">
        <f>F8233&amp;"-"&amp;COUNTIF($F$2:F8233,F8233)</f>
        <v>CIL-585</v>
      </c>
      <c r="F8233" s="84" t="str">
        <f t="shared" si="242"/>
        <v>CIL</v>
      </c>
      <c r="G8233" t="s">
        <v>8610</v>
      </c>
      <c r="H8233" s="62">
        <v>97533434000199</v>
      </c>
      <c r="I8233" t="s">
        <v>869</v>
      </c>
      <c r="J8233">
        <v>1</v>
      </c>
      <c r="K8233">
        <v>2900.3</v>
      </c>
    </row>
    <row r="8234" spans="1:11" x14ac:dyDescent="0.25">
      <c r="A8234" t="s">
        <v>6037</v>
      </c>
      <c r="B8234" t="str">
        <f>C8234&amp;"-"&amp;COUNTIF(C$2:C8234,C8234)</f>
        <v>4599-2</v>
      </c>
      <c r="C8234">
        <v>4599</v>
      </c>
      <c r="D8234" s="57">
        <v>45506</v>
      </c>
      <c r="E8234" s="84" t="str">
        <f>F8234&amp;"-"&amp;COUNTIF($F$2:F8234,F8234)</f>
        <v>CIL-586</v>
      </c>
      <c r="F8234" s="84" t="str">
        <f t="shared" si="242"/>
        <v>CIL</v>
      </c>
      <c r="G8234" t="s">
        <v>8610</v>
      </c>
      <c r="H8234" s="62">
        <v>97533434000199</v>
      </c>
      <c r="I8234" t="s">
        <v>869</v>
      </c>
      <c r="J8234">
        <v>3</v>
      </c>
      <c r="K8234">
        <v>727.5</v>
      </c>
    </row>
    <row r="8235" spans="1:11" x14ac:dyDescent="0.25">
      <c r="A8235" t="s">
        <v>6002</v>
      </c>
      <c r="B8235" t="str">
        <f>C8235&amp;"-"&amp;COUNTIF(C$2:C8235,C8235)</f>
        <v>730-1</v>
      </c>
      <c r="C8235">
        <v>730</v>
      </c>
      <c r="D8235" s="57">
        <v>45506</v>
      </c>
      <c r="E8235" s="84" t="str">
        <f>F8235&amp;"-"&amp;COUNTIF($F$2:F8235,F8235)</f>
        <v>ENIGMA-25</v>
      </c>
      <c r="F8235" s="84" t="str">
        <f t="shared" si="242"/>
        <v>ENIGMA</v>
      </c>
      <c r="G8235" t="s">
        <v>8595</v>
      </c>
      <c r="H8235" s="62">
        <v>10371253000125</v>
      </c>
      <c r="I8235" t="s">
        <v>30</v>
      </c>
      <c r="J8235">
        <v>568.57000000000005</v>
      </c>
      <c r="K8235">
        <v>16431.669999999998</v>
      </c>
    </row>
    <row r="8236" spans="1:11" x14ac:dyDescent="0.25">
      <c r="A8236" t="s">
        <v>6002</v>
      </c>
      <c r="B8236" t="str">
        <f>C8236&amp;"-"&amp;COUNTIF(C$2:C8236,C8236)</f>
        <v>730-2</v>
      </c>
      <c r="C8236">
        <v>730</v>
      </c>
      <c r="D8236" s="57">
        <v>45506</v>
      </c>
      <c r="E8236" s="84" t="str">
        <f>F8236&amp;"-"&amp;COUNTIF($F$2:F8236,F8236)</f>
        <v>ENIGMA-26</v>
      </c>
      <c r="F8236" s="84" t="str">
        <f t="shared" si="242"/>
        <v>ENIGMA</v>
      </c>
      <c r="G8236" t="s">
        <v>8595</v>
      </c>
      <c r="H8236" s="62">
        <v>10371253000125</v>
      </c>
      <c r="I8236" t="s">
        <v>30</v>
      </c>
      <c r="J8236">
        <v>3525</v>
      </c>
      <c r="K8236">
        <v>101872.5</v>
      </c>
    </row>
    <row r="8237" spans="1:11" x14ac:dyDescent="0.25">
      <c r="A8237" t="s">
        <v>6002</v>
      </c>
      <c r="B8237" t="str">
        <f>C8237&amp;"-"&amp;COUNTIF(C$2:C8237,C8237)</f>
        <v>730-3</v>
      </c>
      <c r="C8237">
        <v>730</v>
      </c>
      <c r="D8237" s="57">
        <v>45506</v>
      </c>
      <c r="E8237" s="84" t="str">
        <f>F8237&amp;"-"&amp;COUNTIF($F$2:F8237,F8237)</f>
        <v>ENIGMA-27</v>
      </c>
      <c r="F8237" s="84" t="str">
        <f t="shared" si="242"/>
        <v>ENIGMA</v>
      </c>
      <c r="G8237" t="s">
        <v>8595</v>
      </c>
      <c r="H8237" s="62">
        <v>10371253000125</v>
      </c>
      <c r="I8237" t="s">
        <v>30</v>
      </c>
      <c r="J8237">
        <v>928.88</v>
      </c>
      <c r="K8237">
        <v>26844.639999999999</v>
      </c>
    </row>
    <row r="8238" spans="1:11" x14ac:dyDescent="0.25">
      <c r="A8238" t="s">
        <v>6026</v>
      </c>
      <c r="B8238" t="str">
        <f>C8238&amp;"-"&amp;COUNTIF(C$2:C8238,C8238)</f>
        <v>1726-1</v>
      </c>
      <c r="C8238">
        <v>1726</v>
      </c>
      <c r="D8238" s="57">
        <v>45506</v>
      </c>
      <c r="E8238" s="84" t="str">
        <f>F8238&amp;"-"&amp;COUNTIF($F$2:F8238,F8238)</f>
        <v>HILTI-9</v>
      </c>
      <c r="F8238" s="84" t="str">
        <f t="shared" si="242"/>
        <v>HILTI</v>
      </c>
      <c r="G8238" t="s">
        <v>8628</v>
      </c>
      <c r="H8238" s="62">
        <v>65000655001934</v>
      </c>
      <c r="I8238" t="s">
        <v>6070</v>
      </c>
      <c r="J8238">
        <v>18</v>
      </c>
      <c r="K8238">
        <v>75337.5</v>
      </c>
    </row>
    <row r="8239" spans="1:11" x14ac:dyDescent="0.25">
      <c r="A8239" t="s">
        <v>6006</v>
      </c>
      <c r="B8239" t="str">
        <f>C8239&amp;"-"&amp;COUNTIF(C$2:C8239,C8239)</f>
        <v>237666-1</v>
      </c>
      <c r="C8239">
        <v>237666</v>
      </c>
      <c r="D8239" s="57">
        <v>45506</v>
      </c>
      <c r="E8239" s="84" t="str">
        <f>F8239&amp;"-"&amp;COUNTIF($F$2:F8239,F8239)</f>
        <v>TEADIT-848</v>
      </c>
      <c r="F8239" s="84" t="str">
        <f t="shared" si="242"/>
        <v>TEADIT</v>
      </c>
      <c r="G8239" t="s">
        <v>8594</v>
      </c>
      <c r="H8239" s="62">
        <v>62948658000187</v>
      </c>
      <c r="I8239" t="s">
        <v>869</v>
      </c>
      <c r="J8239">
        <v>2</v>
      </c>
      <c r="K8239">
        <v>107.38</v>
      </c>
    </row>
    <row r="8240" spans="1:11" x14ac:dyDescent="0.25">
      <c r="A8240" t="s">
        <v>6008</v>
      </c>
      <c r="B8240" t="str">
        <f>C8240&amp;"-"&amp;COUNTIF(C$2:C8240,C8240)</f>
        <v>237666-2</v>
      </c>
      <c r="C8240">
        <v>237666</v>
      </c>
      <c r="D8240" s="57">
        <v>45506</v>
      </c>
      <c r="E8240" s="84" t="str">
        <f>F8240&amp;"-"&amp;COUNTIF($F$2:F8240,F8240)</f>
        <v>TEADIT-849</v>
      </c>
      <c r="F8240" s="84" t="str">
        <f t="shared" si="242"/>
        <v>TEADIT</v>
      </c>
      <c r="G8240" t="s">
        <v>8594</v>
      </c>
      <c r="H8240" s="62">
        <v>62948658000187</v>
      </c>
      <c r="I8240" t="s">
        <v>869</v>
      </c>
      <c r="J8240">
        <v>2</v>
      </c>
      <c r="K8240">
        <v>45.56</v>
      </c>
    </row>
    <row r="8241" spans="1:11" x14ac:dyDescent="0.25">
      <c r="A8241" t="s">
        <v>6008</v>
      </c>
      <c r="B8241" t="str">
        <f>C8241&amp;"-"&amp;COUNTIF(C$2:C8241,C8241)</f>
        <v>237666-3</v>
      </c>
      <c r="C8241">
        <v>237666</v>
      </c>
      <c r="D8241" s="57">
        <v>45506</v>
      </c>
      <c r="E8241" s="84" t="str">
        <f>F8241&amp;"-"&amp;COUNTIF($F$2:F8241,F8241)</f>
        <v>TEADIT-850</v>
      </c>
      <c r="F8241" s="84" t="str">
        <f t="shared" si="242"/>
        <v>TEADIT</v>
      </c>
      <c r="G8241" t="s">
        <v>8594</v>
      </c>
      <c r="H8241" s="62">
        <v>62948658000187</v>
      </c>
      <c r="I8241" t="s">
        <v>869</v>
      </c>
      <c r="J8241">
        <v>1</v>
      </c>
      <c r="K8241">
        <v>32.340000000000003</v>
      </c>
    </row>
    <row r="8242" spans="1:11" x14ac:dyDescent="0.25">
      <c r="A8242" t="s">
        <v>6008</v>
      </c>
      <c r="B8242" t="str">
        <f>C8242&amp;"-"&amp;COUNTIF(C$2:C8242,C8242)</f>
        <v>237666-4</v>
      </c>
      <c r="C8242">
        <v>237666</v>
      </c>
      <c r="D8242" s="57">
        <v>45506</v>
      </c>
      <c r="E8242" s="84" t="str">
        <f>F8242&amp;"-"&amp;COUNTIF($F$2:F8242,F8242)</f>
        <v>TEADIT-851</v>
      </c>
      <c r="F8242" s="84" t="str">
        <f t="shared" si="242"/>
        <v>TEADIT</v>
      </c>
      <c r="G8242" t="s">
        <v>8594</v>
      </c>
      <c r="H8242" s="62">
        <v>62948658000187</v>
      </c>
      <c r="I8242" t="s">
        <v>869</v>
      </c>
      <c r="J8242">
        <v>1</v>
      </c>
      <c r="K8242">
        <v>33.32</v>
      </c>
    </row>
    <row r="8243" spans="1:11" x14ac:dyDescent="0.25">
      <c r="A8243" t="s">
        <v>6118</v>
      </c>
      <c r="B8243" t="str">
        <f>C8243&amp;"-"&amp;COUNTIF(C$2:C8243,C8243)</f>
        <v>6939-1</v>
      </c>
      <c r="C8243">
        <v>6939</v>
      </c>
      <c r="D8243" s="57">
        <v>45506</v>
      </c>
      <c r="E8243" s="84" t="str">
        <f>F8243&amp;"-"&amp;COUNTIF($F$2:F8243,F8243)</f>
        <v>W-35</v>
      </c>
      <c r="F8243" s="84" t="str">
        <f t="shared" si="242"/>
        <v>W</v>
      </c>
      <c r="G8243" t="s">
        <v>8612</v>
      </c>
      <c r="H8243" s="62">
        <v>6186188000190</v>
      </c>
      <c r="I8243" t="s">
        <v>869</v>
      </c>
      <c r="J8243">
        <v>4</v>
      </c>
      <c r="K8243">
        <v>9120</v>
      </c>
    </row>
    <row r="8244" spans="1:11" x14ac:dyDescent="0.25">
      <c r="A8244" t="s">
        <v>6039</v>
      </c>
      <c r="B8244" t="str">
        <f>C8244&amp;"-"&amp;COUNTIF(C$2:C8244,C8244)</f>
        <v>6939-2</v>
      </c>
      <c r="C8244">
        <v>6939</v>
      </c>
      <c r="D8244" s="57">
        <v>45506</v>
      </c>
      <c r="E8244" s="84" t="str">
        <f>F8244&amp;"-"&amp;COUNTIF($F$2:F8244,F8244)</f>
        <v>W-36</v>
      </c>
      <c r="F8244" s="84" t="str">
        <f t="shared" si="242"/>
        <v>W</v>
      </c>
      <c r="G8244" t="s">
        <v>8612</v>
      </c>
      <c r="H8244" s="62">
        <v>6186188000190</v>
      </c>
      <c r="I8244" t="s">
        <v>869</v>
      </c>
      <c r="J8244">
        <v>1</v>
      </c>
      <c r="K8244">
        <v>121380</v>
      </c>
    </row>
    <row r="8245" spans="1:11" x14ac:dyDescent="0.25">
      <c r="A8245" t="s">
        <v>6118</v>
      </c>
      <c r="B8245" t="str">
        <f>C8245&amp;"-"&amp;COUNTIF(C$2:C8245,C8245)</f>
        <v>6939-3</v>
      </c>
      <c r="C8245">
        <v>6939</v>
      </c>
      <c r="D8245" s="57">
        <v>45506</v>
      </c>
      <c r="E8245" s="84" t="str">
        <f>F8245&amp;"-"&amp;COUNTIF($F$2:F8245,F8245)</f>
        <v>W-37</v>
      </c>
      <c r="F8245" s="84" t="str">
        <f t="shared" si="242"/>
        <v>W</v>
      </c>
      <c r="G8245" t="s">
        <v>8612</v>
      </c>
      <c r="H8245" s="62">
        <v>6186188000190</v>
      </c>
      <c r="I8245" t="s">
        <v>869</v>
      </c>
      <c r="J8245">
        <v>1</v>
      </c>
      <c r="K8245">
        <v>2720</v>
      </c>
    </row>
    <row r="8246" spans="1:11" x14ac:dyDescent="0.25">
      <c r="A8246" t="s">
        <v>6118</v>
      </c>
      <c r="B8246" t="str">
        <f>C8246&amp;"-"&amp;COUNTIF(C$2:C8246,C8246)</f>
        <v>6939-4</v>
      </c>
      <c r="C8246">
        <v>6939</v>
      </c>
      <c r="D8246" s="57">
        <v>45506</v>
      </c>
      <c r="E8246" s="84" t="str">
        <f>F8246&amp;"-"&amp;COUNTIF($F$2:F8246,F8246)</f>
        <v>W-38</v>
      </c>
      <c r="F8246" s="84" t="str">
        <f t="shared" si="242"/>
        <v>W</v>
      </c>
      <c r="G8246" t="s">
        <v>8612</v>
      </c>
      <c r="H8246" s="62">
        <v>6186188000190</v>
      </c>
      <c r="I8246" t="s">
        <v>869</v>
      </c>
      <c r="J8246">
        <v>2</v>
      </c>
      <c r="K8246">
        <v>2872</v>
      </c>
    </row>
    <row r="8247" spans="1:11" x14ac:dyDescent="0.25">
      <c r="A8247" t="s">
        <v>6042</v>
      </c>
      <c r="B8247" t="str">
        <f>C8247&amp;"-"&amp;COUNTIF(C$2:C8247,C8247)</f>
        <v>6939-5</v>
      </c>
      <c r="C8247">
        <v>6939</v>
      </c>
      <c r="D8247" s="57">
        <v>45506</v>
      </c>
      <c r="E8247" s="84" t="str">
        <f>F8247&amp;"-"&amp;COUNTIF($F$2:F8247,F8247)</f>
        <v>W-39</v>
      </c>
      <c r="F8247" s="84" t="str">
        <f t="shared" si="242"/>
        <v>W</v>
      </c>
      <c r="G8247" t="s">
        <v>8612</v>
      </c>
      <c r="H8247" s="62">
        <v>6186188000190</v>
      </c>
      <c r="I8247" t="s">
        <v>869</v>
      </c>
      <c r="J8247">
        <v>4</v>
      </c>
      <c r="K8247">
        <v>3192</v>
      </c>
    </row>
    <row r="8248" spans="1:11" x14ac:dyDescent="0.25">
      <c r="A8248" t="s">
        <v>5991</v>
      </c>
      <c r="B8248" t="str">
        <f>C8248&amp;"-"&amp;COUNTIF(C$2:C8248,C8248)</f>
        <v>725716-1</v>
      </c>
      <c r="C8248">
        <v>725716</v>
      </c>
      <c r="D8248" s="57">
        <v>45509</v>
      </c>
      <c r="E8248" s="84" t="str">
        <f>F8248&amp;"-"&amp;COUNTIF($F$2:F8248,F8248)</f>
        <v>ACOTUBO-134</v>
      </c>
      <c r="F8248" s="84" t="str">
        <f t="shared" si="242"/>
        <v>ACOTUBO</v>
      </c>
      <c r="G8248" t="s">
        <v>8587</v>
      </c>
      <c r="H8248" s="62">
        <v>43919968000129</v>
      </c>
      <c r="I8248" t="s">
        <v>5984</v>
      </c>
      <c r="J8248">
        <v>126.2</v>
      </c>
      <c r="K8248">
        <v>10328.209999999999</v>
      </c>
    </row>
    <row r="8249" spans="1:11" x14ac:dyDescent="0.25">
      <c r="A8249" t="s">
        <v>6065</v>
      </c>
      <c r="B8249" t="str">
        <f>C8249&amp;"-"&amp;COUNTIF(C$2:C8249,C8249)</f>
        <v>11658-1</v>
      </c>
      <c r="C8249">
        <v>11658</v>
      </c>
      <c r="D8249" s="57">
        <v>45509</v>
      </c>
      <c r="E8249" s="84" t="str">
        <f>F8249&amp;"-"&amp;COUNTIF($F$2:F8249,F8249)</f>
        <v>ROXTEC-53</v>
      </c>
      <c r="F8249" s="84" t="str">
        <f t="shared" si="242"/>
        <v>ROXTEC</v>
      </c>
      <c r="G8249" t="s">
        <v>8623</v>
      </c>
      <c r="H8249" s="62">
        <v>5461822000193</v>
      </c>
      <c r="I8249" t="s">
        <v>869</v>
      </c>
      <c r="J8249">
        <v>140</v>
      </c>
      <c r="K8249">
        <v>3473.96</v>
      </c>
    </row>
    <row r="8250" spans="1:11" x14ac:dyDescent="0.25">
      <c r="A8250" t="s">
        <v>6064</v>
      </c>
      <c r="B8250" t="str">
        <f>C8250&amp;"-"&amp;COUNTIF(C$2:C8250,C8250)</f>
        <v>11658-2</v>
      </c>
      <c r="C8250">
        <v>11658</v>
      </c>
      <c r="D8250" s="57">
        <v>45509</v>
      </c>
      <c r="E8250" s="84" t="str">
        <f>F8250&amp;"-"&amp;COUNTIF($F$2:F8250,F8250)</f>
        <v>ROXTEC-54</v>
      </c>
      <c r="F8250" s="84" t="str">
        <f t="shared" si="242"/>
        <v>ROXTEC</v>
      </c>
      <c r="G8250" t="s">
        <v>8623</v>
      </c>
      <c r="H8250" s="62">
        <v>5461822000193</v>
      </c>
      <c r="I8250" t="s">
        <v>869</v>
      </c>
      <c r="J8250">
        <v>130</v>
      </c>
      <c r="K8250">
        <v>105012.05</v>
      </c>
    </row>
    <row r="8251" spans="1:11" x14ac:dyDescent="0.25">
      <c r="A8251" t="s">
        <v>6064</v>
      </c>
      <c r="B8251" t="str">
        <f>C8251&amp;"-"&amp;COUNTIF(C$2:C8251,C8251)</f>
        <v>11658-3</v>
      </c>
      <c r="C8251">
        <v>11658</v>
      </c>
      <c r="D8251" s="57">
        <v>45509</v>
      </c>
      <c r="E8251" s="84" t="str">
        <f>F8251&amp;"-"&amp;COUNTIF($F$2:F8251,F8251)</f>
        <v>ROXTEC-55</v>
      </c>
      <c r="F8251" s="84" t="str">
        <f t="shared" si="242"/>
        <v>ROXTEC</v>
      </c>
      <c r="G8251" t="s">
        <v>8623</v>
      </c>
      <c r="H8251" s="62">
        <v>5461822000193</v>
      </c>
      <c r="I8251" t="s">
        <v>869</v>
      </c>
      <c r="J8251">
        <v>90</v>
      </c>
      <c r="K8251">
        <v>16732.349999999999</v>
      </c>
    </row>
    <row r="8252" spans="1:11" x14ac:dyDescent="0.25">
      <c r="A8252" t="s">
        <v>6063</v>
      </c>
      <c r="B8252" t="str">
        <f>C8252&amp;"-"&amp;COUNTIF(C$2:C8252,C8252)</f>
        <v>11658-4</v>
      </c>
      <c r="C8252">
        <v>11658</v>
      </c>
      <c r="D8252" s="57">
        <v>45509</v>
      </c>
      <c r="E8252" s="84" t="str">
        <f>F8252&amp;"-"&amp;COUNTIF($F$2:F8252,F8252)</f>
        <v>ROXTEC-56</v>
      </c>
      <c r="F8252" s="84" t="str">
        <f t="shared" si="242"/>
        <v>ROXTEC</v>
      </c>
      <c r="G8252" t="s">
        <v>8623</v>
      </c>
      <c r="H8252" s="62">
        <v>5461822000193</v>
      </c>
      <c r="I8252" t="s">
        <v>869</v>
      </c>
      <c r="J8252">
        <v>182</v>
      </c>
      <c r="K8252">
        <v>14086.16</v>
      </c>
    </row>
    <row r="8253" spans="1:11" x14ac:dyDescent="0.25">
      <c r="A8253" t="s">
        <v>6064</v>
      </c>
      <c r="B8253" t="str">
        <f>C8253&amp;"-"&amp;COUNTIF(C$2:C8253,C8253)</f>
        <v>11658-5</v>
      </c>
      <c r="C8253">
        <v>11658</v>
      </c>
      <c r="D8253" s="57">
        <v>45509</v>
      </c>
      <c r="E8253" s="84" t="str">
        <f>F8253&amp;"-"&amp;COUNTIF($F$2:F8253,F8253)</f>
        <v>ROXTEC-57</v>
      </c>
      <c r="F8253" s="84" t="str">
        <f t="shared" si="242"/>
        <v>ROXTEC</v>
      </c>
      <c r="G8253" t="s">
        <v>8623</v>
      </c>
      <c r="H8253" s="62">
        <v>5461822000193</v>
      </c>
      <c r="I8253" t="s">
        <v>869</v>
      </c>
      <c r="J8253">
        <v>8</v>
      </c>
      <c r="K8253">
        <v>14590.18</v>
      </c>
    </row>
    <row r="8254" spans="1:11" x14ac:dyDescent="0.25">
      <c r="A8254" t="s">
        <v>6064</v>
      </c>
      <c r="B8254" t="str">
        <f>C8254&amp;"-"&amp;COUNTIF(C$2:C8254,C8254)</f>
        <v>11658-6</v>
      </c>
      <c r="C8254">
        <v>11658</v>
      </c>
      <c r="D8254" s="57">
        <v>45509</v>
      </c>
      <c r="E8254" s="84" t="str">
        <f>F8254&amp;"-"&amp;COUNTIF($F$2:F8254,F8254)</f>
        <v>ROXTEC-58</v>
      </c>
      <c r="F8254" s="84" t="str">
        <f t="shared" si="242"/>
        <v>ROXTEC</v>
      </c>
      <c r="G8254" t="s">
        <v>8623</v>
      </c>
      <c r="H8254" s="62">
        <v>5461822000193</v>
      </c>
      <c r="I8254" t="s">
        <v>869</v>
      </c>
      <c r="J8254">
        <v>18</v>
      </c>
      <c r="K8254">
        <v>12802.6</v>
      </c>
    </row>
    <row r="8255" spans="1:11" x14ac:dyDescent="0.25">
      <c r="A8255" t="s">
        <v>6050</v>
      </c>
      <c r="B8255" t="str">
        <f>C8255&amp;"-"&amp;COUNTIF(C$2:C8255,C8255)</f>
        <v>11658-7</v>
      </c>
      <c r="C8255">
        <v>11658</v>
      </c>
      <c r="D8255" s="57">
        <v>45509</v>
      </c>
      <c r="E8255" s="84" t="str">
        <f>F8255&amp;"-"&amp;COUNTIF($F$2:F8255,F8255)</f>
        <v>ROXTEC-59</v>
      </c>
      <c r="F8255" s="84" t="str">
        <f t="shared" si="242"/>
        <v>ROXTEC</v>
      </c>
      <c r="G8255" t="s">
        <v>8623</v>
      </c>
      <c r="H8255" s="62">
        <v>5461822000193</v>
      </c>
      <c r="I8255" t="s">
        <v>869</v>
      </c>
      <c r="J8255">
        <v>40</v>
      </c>
      <c r="K8255">
        <v>88732.28</v>
      </c>
    </row>
    <row r="8256" spans="1:11" x14ac:dyDescent="0.25">
      <c r="A8256" t="s">
        <v>6063</v>
      </c>
      <c r="B8256" t="str">
        <f>C8256&amp;"-"&amp;COUNTIF(C$2:C8256,C8256)</f>
        <v>11658-8</v>
      </c>
      <c r="C8256">
        <v>11658</v>
      </c>
      <c r="D8256" s="57">
        <v>45509</v>
      </c>
      <c r="E8256" s="84" t="str">
        <f>F8256&amp;"-"&amp;COUNTIF($F$2:F8256,F8256)</f>
        <v>ROXTEC-60</v>
      </c>
      <c r="F8256" s="84" t="str">
        <f t="shared" si="242"/>
        <v>ROXTEC</v>
      </c>
      <c r="G8256" t="s">
        <v>8623</v>
      </c>
      <c r="H8256" s="62">
        <v>5461822000193</v>
      </c>
      <c r="I8256" t="s">
        <v>869</v>
      </c>
      <c r="J8256">
        <v>44</v>
      </c>
      <c r="K8256">
        <v>3571.81</v>
      </c>
    </row>
    <row r="8257" spans="1:11" x14ac:dyDescent="0.25">
      <c r="A8257" t="s">
        <v>6064</v>
      </c>
      <c r="B8257" t="str">
        <f>C8257&amp;"-"&amp;COUNTIF(C$2:C8257,C8257)</f>
        <v>11658-9</v>
      </c>
      <c r="C8257">
        <v>11658</v>
      </c>
      <c r="D8257" s="57">
        <v>45509</v>
      </c>
      <c r="E8257" s="84" t="str">
        <f>F8257&amp;"-"&amp;COUNTIF($F$2:F8257,F8257)</f>
        <v>ROXTEC-61</v>
      </c>
      <c r="F8257" s="84" t="str">
        <f t="shared" si="242"/>
        <v>ROXTEC</v>
      </c>
      <c r="G8257" t="s">
        <v>8623</v>
      </c>
      <c r="H8257" s="62">
        <v>5461822000193</v>
      </c>
      <c r="I8257" t="s">
        <v>869</v>
      </c>
      <c r="J8257">
        <v>78</v>
      </c>
      <c r="K8257">
        <v>43273.66</v>
      </c>
    </row>
    <row r="8258" spans="1:11" x14ac:dyDescent="0.25">
      <c r="A8258" t="s">
        <v>6064</v>
      </c>
      <c r="B8258" t="str">
        <f>C8258&amp;"-"&amp;COUNTIF(C$2:C8258,C8258)</f>
        <v>11658-10</v>
      </c>
      <c r="C8258">
        <v>11658</v>
      </c>
      <c r="D8258" s="57">
        <v>45509</v>
      </c>
      <c r="E8258" s="84" t="str">
        <f>F8258&amp;"-"&amp;COUNTIF($F$2:F8258,F8258)</f>
        <v>ROXTEC-62</v>
      </c>
      <c r="F8258" s="84" t="str">
        <f t="shared" si="242"/>
        <v>ROXTEC</v>
      </c>
      <c r="G8258" t="s">
        <v>8623</v>
      </c>
      <c r="H8258" s="62">
        <v>5461822000193</v>
      </c>
      <c r="I8258" t="s">
        <v>869</v>
      </c>
      <c r="J8258">
        <v>26</v>
      </c>
      <c r="K8258">
        <v>31768.89</v>
      </c>
    </row>
    <row r="8259" spans="1:11" x14ac:dyDescent="0.25">
      <c r="A8259" t="s">
        <v>6064</v>
      </c>
      <c r="B8259" t="str">
        <f>C8259&amp;"-"&amp;COUNTIF(C$2:C8259,C8259)</f>
        <v>11658-11</v>
      </c>
      <c r="C8259">
        <v>11658</v>
      </c>
      <c r="D8259" s="57">
        <v>45509</v>
      </c>
      <c r="E8259" s="84" t="str">
        <f>F8259&amp;"-"&amp;COUNTIF($F$2:F8259,F8259)</f>
        <v>ROXTEC-63</v>
      </c>
      <c r="F8259" s="84" t="str">
        <f t="shared" ref="F8259:F8322" si="243">LEFT(G8259,SEARCH(" ",G8259)-1)</f>
        <v>ROXTEC</v>
      </c>
      <c r="G8259" t="s">
        <v>8623</v>
      </c>
      <c r="H8259" s="62">
        <v>5461822000193</v>
      </c>
      <c r="I8259" t="s">
        <v>869</v>
      </c>
      <c r="J8259">
        <v>208</v>
      </c>
      <c r="K8259">
        <v>22484.9</v>
      </c>
    </row>
    <row r="8260" spans="1:11" x14ac:dyDescent="0.25">
      <c r="A8260" t="s">
        <v>6090</v>
      </c>
      <c r="B8260" t="str">
        <f>C8260&amp;"-"&amp;COUNTIF(C$2:C8260,C8260)</f>
        <v>39987-1</v>
      </c>
      <c r="C8260">
        <v>39987</v>
      </c>
      <c r="D8260" s="57">
        <v>45509</v>
      </c>
      <c r="E8260" s="84" t="str">
        <f>F8260&amp;"-"&amp;COUNTIF($F$2:F8260,F8260)</f>
        <v>WK-550</v>
      </c>
      <c r="F8260" s="84" t="str">
        <f t="shared" si="243"/>
        <v>WK</v>
      </c>
      <c r="G8260" t="s">
        <v>8586</v>
      </c>
      <c r="H8260" s="62">
        <v>97434047000103</v>
      </c>
      <c r="I8260" t="s">
        <v>4726</v>
      </c>
      <c r="J8260">
        <v>3.6</v>
      </c>
      <c r="K8260">
        <v>2404.8000000000002</v>
      </c>
    </row>
    <row r="8261" spans="1:11" x14ac:dyDescent="0.25">
      <c r="A8261" t="s">
        <v>6075</v>
      </c>
      <c r="B8261" t="str">
        <f>C8261&amp;"-"&amp;COUNTIF(C$2:C8261,C8261)</f>
        <v>39987-2</v>
      </c>
      <c r="C8261">
        <v>39987</v>
      </c>
      <c r="D8261" s="57">
        <v>45509</v>
      </c>
      <c r="E8261" s="84" t="str">
        <f>F8261&amp;"-"&amp;COUNTIF($F$2:F8261,F8261)</f>
        <v>WK-551</v>
      </c>
      <c r="F8261" s="84" t="str">
        <f t="shared" si="243"/>
        <v>WK</v>
      </c>
      <c r="G8261" t="s">
        <v>8586</v>
      </c>
      <c r="H8261" s="62">
        <v>97434047000103</v>
      </c>
      <c r="I8261" t="s">
        <v>5984</v>
      </c>
      <c r="J8261">
        <v>18</v>
      </c>
      <c r="K8261">
        <v>45</v>
      </c>
    </row>
    <row r="8262" spans="1:11" x14ac:dyDescent="0.25">
      <c r="A8262" t="s">
        <v>5959</v>
      </c>
      <c r="B8262" t="str">
        <f>C8262&amp;"-"&amp;COUNTIF(C$2:C8262,C8262)</f>
        <v>115463-1</v>
      </c>
      <c r="C8262">
        <v>115463</v>
      </c>
      <c r="D8262" s="57">
        <v>45510</v>
      </c>
      <c r="E8262" s="84" t="str">
        <f>F8262&amp;"-"&amp;COUNTIF($F$2:F8262,F8262)</f>
        <v>ESAB-138</v>
      </c>
      <c r="F8262" s="84" t="str">
        <f t="shared" si="243"/>
        <v>ESAB</v>
      </c>
      <c r="G8262" t="s">
        <v>8582</v>
      </c>
      <c r="H8262" s="62">
        <v>29799921000571</v>
      </c>
      <c r="I8262" t="s">
        <v>30</v>
      </c>
      <c r="J8262">
        <v>100</v>
      </c>
      <c r="K8262">
        <v>1568</v>
      </c>
    </row>
    <row r="8263" spans="1:11" x14ac:dyDescent="0.25">
      <c r="A8263" t="s">
        <v>6019</v>
      </c>
      <c r="B8263" t="str">
        <f>C8263&amp;"-"&amp;COUNTIF(C$2:C8263,C8263)</f>
        <v>268854-1</v>
      </c>
      <c r="C8263">
        <v>268854</v>
      </c>
      <c r="D8263" s="57">
        <v>45510</v>
      </c>
      <c r="E8263" s="84" t="str">
        <f>F8263&amp;"-"&amp;COUNTIF($F$2:F8263,F8263)</f>
        <v>FRONTEC-5</v>
      </c>
      <c r="F8263" s="84" t="str">
        <f t="shared" si="243"/>
        <v>FRONTEC</v>
      </c>
      <c r="G8263" t="s">
        <v>8647</v>
      </c>
      <c r="H8263" s="62">
        <v>72178353000197</v>
      </c>
      <c r="I8263" t="s">
        <v>869</v>
      </c>
      <c r="J8263">
        <v>24000</v>
      </c>
      <c r="K8263">
        <v>3772.7</v>
      </c>
    </row>
    <row r="8264" spans="1:11" x14ac:dyDescent="0.25">
      <c r="A8264" t="s">
        <v>6019</v>
      </c>
      <c r="B8264" t="str">
        <f>C8264&amp;"-"&amp;COUNTIF(C$2:C8264,C8264)</f>
        <v>268854-2</v>
      </c>
      <c r="C8264">
        <v>268854</v>
      </c>
      <c r="D8264" s="57">
        <v>45510</v>
      </c>
      <c r="E8264" s="84" t="str">
        <f>F8264&amp;"-"&amp;COUNTIF($F$2:F8264,F8264)</f>
        <v>FRONTEC-6</v>
      </c>
      <c r="F8264" s="84" t="str">
        <f t="shared" si="243"/>
        <v>FRONTEC</v>
      </c>
      <c r="G8264" t="s">
        <v>8647</v>
      </c>
      <c r="H8264" s="62">
        <v>72178353000197</v>
      </c>
      <c r="I8264" t="s">
        <v>869</v>
      </c>
      <c r="J8264">
        <v>24000</v>
      </c>
      <c r="K8264">
        <v>518.41999999999996</v>
      </c>
    </row>
    <row r="8265" spans="1:11" x14ac:dyDescent="0.25">
      <c r="A8265" t="s">
        <v>6019</v>
      </c>
      <c r="B8265" t="str">
        <f>C8265&amp;"-"&amp;COUNTIF(C$2:C8265,C8265)</f>
        <v>268854-3</v>
      </c>
      <c r="C8265">
        <v>268854</v>
      </c>
      <c r="D8265" s="57">
        <v>45510</v>
      </c>
      <c r="E8265" s="84" t="str">
        <f>F8265&amp;"-"&amp;COUNTIF($F$2:F8265,F8265)</f>
        <v>FRONTEC-7</v>
      </c>
      <c r="F8265" s="84" t="str">
        <f t="shared" si="243"/>
        <v>FRONTEC</v>
      </c>
      <c r="G8265" t="s">
        <v>8647</v>
      </c>
      <c r="H8265" s="62">
        <v>72178353000197</v>
      </c>
      <c r="I8265" t="s">
        <v>869</v>
      </c>
      <c r="J8265">
        <v>24000</v>
      </c>
      <c r="K8265">
        <v>1831.17</v>
      </c>
    </row>
    <row r="8266" spans="1:11" x14ac:dyDescent="0.25">
      <c r="A8266" t="s">
        <v>6066</v>
      </c>
      <c r="B8266" t="str">
        <f>C8266&amp;"-"&amp;COUNTIF(C$2:C8266,C8266)</f>
        <v>268857-1</v>
      </c>
      <c r="C8266">
        <v>268857</v>
      </c>
      <c r="D8266" s="57">
        <v>45510</v>
      </c>
      <c r="E8266" s="84" t="str">
        <f>F8266&amp;"-"&amp;COUNTIF($F$2:F8266,F8266)</f>
        <v>FRONTEC-8</v>
      </c>
      <c r="F8266" s="84" t="str">
        <f t="shared" si="243"/>
        <v>FRONTEC</v>
      </c>
      <c r="G8266" t="s">
        <v>8647</v>
      </c>
      <c r="H8266" s="62">
        <v>72178353000197</v>
      </c>
      <c r="I8266" t="s">
        <v>5984</v>
      </c>
      <c r="J8266">
        <v>600</v>
      </c>
      <c r="K8266">
        <v>622.91999999999996</v>
      </c>
    </row>
    <row r="8267" spans="1:11" x14ac:dyDescent="0.25">
      <c r="A8267" t="s">
        <v>6066</v>
      </c>
      <c r="B8267" t="str">
        <f>C8267&amp;"-"&amp;COUNTIF(C$2:C8267,C8267)</f>
        <v>268857-2</v>
      </c>
      <c r="C8267">
        <v>268857</v>
      </c>
      <c r="D8267" s="57">
        <v>45510</v>
      </c>
      <c r="E8267" s="84" t="str">
        <f>F8267&amp;"-"&amp;COUNTIF($F$2:F8267,F8267)</f>
        <v>FRONTEC-9</v>
      </c>
      <c r="F8267" s="84" t="str">
        <f t="shared" si="243"/>
        <v>FRONTEC</v>
      </c>
      <c r="G8267" t="s">
        <v>8647</v>
      </c>
      <c r="H8267" s="62">
        <v>72178353000197</v>
      </c>
      <c r="I8267" t="s">
        <v>5984</v>
      </c>
      <c r="J8267">
        <v>600</v>
      </c>
      <c r="K8267">
        <v>989.88</v>
      </c>
    </row>
    <row r="8268" spans="1:11" x14ac:dyDescent="0.25">
      <c r="A8268" t="s">
        <v>6066</v>
      </c>
      <c r="B8268" t="str">
        <f>C8268&amp;"-"&amp;COUNTIF(C$2:C8268,C8268)</f>
        <v>268857-3</v>
      </c>
      <c r="C8268">
        <v>268857</v>
      </c>
      <c r="D8268" s="57">
        <v>45510</v>
      </c>
      <c r="E8268" s="84" t="str">
        <f>F8268&amp;"-"&amp;COUNTIF($F$2:F8268,F8268)</f>
        <v>FRONTEC-10</v>
      </c>
      <c r="F8268" s="84" t="str">
        <f t="shared" si="243"/>
        <v>FRONTEC</v>
      </c>
      <c r="G8268" t="s">
        <v>8647</v>
      </c>
      <c r="H8268" s="62">
        <v>72178353000197</v>
      </c>
      <c r="I8268" t="s">
        <v>5984</v>
      </c>
      <c r="J8268">
        <v>1000</v>
      </c>
      <c r="K8268">
        <v>6474.5</v>
      </c>
    </row>
    <row r="8269" spans="1:11" x14ac:dyDescent="0.25">
      <c r="A8269" t="s">
        <v>6066</v>
      </c>
      <c r="B8269" t="str">
        <f>C8269&amp;"-"&amp;COUNTIF(C$2:C8269,C8269)</f>
        <v>268857-4</v>
      </c>
      <c r="C8269">
        <v>268857</v>
      </c>
      <c r="D8269" s="57">
        <v>45510</v>
      </c>
      <c r="E8269" s="84" t="str">
        <f>F8269&amp;"-"&amp;COUNTIF($F$2:F8269,F8269)</f>
        <v>FRONTEC-11</v>
      </c>
      <c r="F8269" s="84" t="str">
        <f t="shared" si="243"/>
        <v>FRONTEC</v>
      </c>
      <c r="G8269" t="s">
        <v>8647</v>
      </c>
      <c r="H8269" s="62">
        <v>72178353000197</v>
      </c>
      <c r="I8269" t="s">
        <v>5984</v>
      </c>
      <c r="J8269">
        <v>700</v>
      </c>
      <c r="K8269">
        <v>1773.24</v>
      </c>
    </row>
    <row r="8270" spans="1:11" x14ac:dyDescent="0.25">
      <c r="A8270" t="s">
        <v>6066</v>
      </c>
      <c r="B8270" t="str">
        <f>C8270&amp;"-"&amp;COUNTIF(C$2:C8270,C8270)</f>
        <v>268857-5</v>
      </c>
      <c r="C8270">
        <v>268857</v>
      </c>
      <c r="D8270" s="57">
        <v>45510</v>
      </c>
      <c r="E8270" s="84" t="str">
        <f>F8270&amp;"-"&amp;COUNTIF($F$2:F8270,F8270)</f>
        <v>FRONTEC-12</v>
      </c>
      <c r="F8270" s="84" t="str">
        <f t="shared" si="243"/>
        <v>FRONTEC</v>
      </c>
      <c r="G8270" t="s">
        <v>8647</v>
      </c>
      <c r="H8270" s="62">
        <v>72178353000197</v>
      </c>
      <c r="I8270" t="s">
        <v>5984</v>
      </c>
      <c r="J8270">
        <v>2400</v>
      </c>
      <c r="K8270">
        <v>2654.64</v>
      </c>
    </row>
    <row r="8271" spans="1:11" x14ac:dyDescent="0.25">
      <c r="A8271" t="s">
        <v>6066</v>
      </c>
      <c r="B8271" t="str">
        <f>C8271&amp;"-"&amp;COUNTIF(C$2:C8271,C8271)</f>
        <v>268857-6</v>
      </c>
      <c r="C8271">
        <v>268857</v>
      </c>
      <c r="D8271" s="57">
        <v>45510</v>
      </c>
      <c r="E8271" s="84" t="str">
        <f>F8271&amp;"-"&amp;COUNTIF($F$2:F8271,F8271)</f>
        <v>FRONTEC-13</v>
      </c>
      <c r="F8271" s="84" t="str">
        <f t="shared" si="243"/>
        <v>FRONTEC</v>
      </c>
      <c r="G8271" t="s">
        <v>8647</v>
      </c>
      <c r="H8271" s="62">
        <v>72178353000197</v>
      </c>
      <c r="I8271" t="s">
        <v>5984</v>
      </c>
      <c r="J8271">
        <v>700</v>
      </c>
      <c r="K8271">
        <v>1170.68</v>
      </c>
    </row>
    <row r="8272" spans="1:11" x14ac:dyDescent="0.25">
      <c r="A8272" t="s">
        <v>6049</v>
      </c>
      <c r="B8272" t="str">
        <f>C8272&amp;"-"&amp;COUNTIF(C$2:C8272,C8272)</f>
        <v>205789-1</v>
      </c>
      <c r="C8272">
        <v>205789</v>
      </c>
      <c r="D8272" s="57">
        <v>45510</v>
      </c>
      <c r="E8272" s="84" t="str">
        <f>F8272&amp;"-"&amp;COUNTIF($F$2:F8272,F8272)</f>
        <v>HILTI-10</v>
      </c>
      <c r="F8272" s="84" t="str">
        <f t="shared" si="243"/>
        <v>HILTI</v>
      </c>
      <c r="G8272" t="s">
        <v>8628</v>
      </c>
      <c r="H8272" s="62">
        <v>65000655001691</v>
      </c>
      <c r="I8272" t="s">
        <v>6070</v>
      </c>
      <c r="J8272">
        <v>18</v>
      </c>
      <c r="K8272">
        <v>133537.5</v>
      </c>
    </row>
    <row r="8273" spans="1:11" x14ac:dyDescent="0.25">
      <c r="A8273" t="s">
        <v>6022</v>
      </c>
      <c r="B8273" t="str">
        <f>C8273&amp;"-"&amp;COUNTIF(C$2:C8273,C8273)</f>
        <v>4168-1</v>
      </c>
      <c r="C8273">
        <v>4168</v>
      </c>
      <c r="D8273" s="57">
        <v>45510</v>
      </c>
      <c r="E8273" s="84" t="str">
        <f>F8273&amp;"-"&amp;COUNTIF($F$2:F8273,F8273)</f>
        <v>INDUSVALVES-1</v>
      </c>
      <c r="F8273" s="84" t="str">
        <f t="shared" si="243"/>
        <v>INDUSVALVES</v>
      </c>
      <c r="G8273" t="s">
        <v>8663</v>
      </c>
      <c r="H8273" s="62">
        <v>7695648000179</v>
      </c>
      <c r="I8273" t="s">
        <v>869</v>
      </c>
      <c r="J8273">
        <v>2</v>
      </c>
      <c r="K8273">
        <v>6674</v>
      </c>
    </row>
    <row r="8274" spans="1:11" x14ac:dyDescent="0.25">
      <c r="A8274" t="s">
        <v>5968</v>
      </c>
      <c r="B8274" t="str">
        <f>C8274&amp;"-"&amp;COUNTIF(C$2:C8274,C8274)</f>
        <v>82235-1</v>
      </c>
      <c r="C8274">
        <v>82235</v>
      </c>
      <c r="D8274" s="57">
        <v>45511</v>
      </c>
      <c r="E8274" s="84" t="str">
        <f>F8274&amp;"-"&amp;COUNTIF($F$2:F8274,F8274)</f>
        <v>JOTUN-280</v>
      </c>
      <c r="F8274" s="84" t="str">
        <f t="shared" si="243"/>
        <v>JOTUN</v>
      </c>
      <c r="G8274" t="s">
        <v>8585</v>
      </c>
      <c r="H8274" s="62">
        <v>2907585000404</v>
      </c>
      <c r="I8274" t="s">
        <v>869</v>
      </c>
      <c r="J8274">
        <v>225</v>
      </c>
      <c r="K8274">
        <v>327375</v>
      </c>
    </row>
    <row r="8275" spans="1:11" x14ac:dyDescent="0.25">
      <c r="A8275" t="s">
        <v>5968</v>
      </c>
      <c r="B8275" t="str">
        <f>C8275&amp;"-"&amp;COUNTIF(C$2:C8275,C8275)</f>
        <v>82235-2</v>
      </c>
      <c r="C8275">
        <v>82235</v>
      </c>
      <c r="D8275" s="57">
        <v>45511</v>
      </c>
      <c r="E8275" s="84" t="str">
        <f>F8275&amp;"-"&amp;COUNTIF($F$2:F8275,F8275)</f>
        <v>JOTUN-281</v>
      </c>
      <c r="F8275" s="84" t="str">
        <f t="shared" si="243"/>
        <v>JOTUN</v>
      </c>
      <c r="G8275" t="s">
        <v>8585</v>
      </c>
      <c r="H8275" s="62">
        <v>2907585000404</v>
      </c>
      <c r="I8275" t="s">
        <v>869</v>
      </c>
      <c r="J8275">
        <v>225</v>
      </c>
      <c r="K8275">
        <v>327375</v>
      </c>
    </row>
    <row r="8276" spans="1:11" x14ac:dyDescent="0.25">
      <c r="A8276" t="s">
        <v>5969</v>
      </c>
      <c r="B8276" t="str">
        <f>C8276&amp;"-"&amp;COUNTIF(C$2:C8276,C8276)</f>
        <v>82235-3</v>
      </c>
      <c r="C8276">
        <v>82235</v>
      </c>
      <c r="D8276" s="57">
        <v>45511</v>
      </c>
      <c r="E8276" s="84" t="str">
        <f>F8276&amp;"-"&amp;COUNTIF($F$2:F8276,F8276)</f>
        <v>JOTUN-282</v>
      </c>
      <c r="F8276" s="84" t="str">
        <f t="shared" si="243"/>
        <v>JOTUN</v>
      </c>
      <c r="G8276" t="s">
        <v>8585</v>
      </c>
      <c r="H8276" s="62">
        <v>2907585000404</v>
      </c>
      <c r="I8276" t="s">
        <v>869</v>
      </c>
      <c r="J8276">
        <v>90</v>
      </c>
      <c r="K8276">
        <v>8946</v>
      </c>
    </row>
    <row r="8277" spans="1:11" x14ac:dyDescent="0.25">
      <c r="A8277" t="s">
        <v>6124</v>
      </c>
      <c r="B8277" t="str">
        <f>C8277&amp;"-"&amp;COUNTIF(C$2:C8277,C8277)</f>
        <v>40062-1</v>
      </c>
      <c r="C8277">
        <v>40062</v>
      </c>
      <c r="D8277" s="57">
        <v>45511</v>
      </c>
      <c r="E8277" s="84" t="str">
        <f>F8277&amp;"-"&amp;COUNTIF($F$2:F8277,F8277)</f>
        <v>WK-552</v>
      </c>
      <c r="F8277" s="84" t="str">
        <f t="shared" si="243"/>
        <v>WK</v>
      </c>
      <c r="G8277" t="s">
        <v>8586</v>
      </c>
      <c r="H8277" s="62">
        <v>97434047000103</v>
      </c>
      <c r="I8277" t="s">
        <v>5984</v>
      </c>
      <c r="J8277">
        <v>222</v>
      </c>
      <c r="K8277">
        <v>17291.580000000002</v>
      </c>
    </row>
    <row r="8278" spans="1:11" x14ac:dyDescent="0.25">
      <c r="A8278" t="s">
        <v>6125</v>
      </c>
      <c r="B8278" t="str">
        <f>C8278&amp;"-"&amp;COUNTIF(C$2:C8278,C8278)</f>
        <v>196722-1</v>
      </c>
      <c r="C8278">
        <v>196722</v>
      </c>
      <c r="D8278" s="57">
        <v>45512</v>
      </c>
      <c r="E8278" s="84" t="str">
        <f>F8278&amp;"-"&amp;COUNTIF($F$2:F8278,F8278)</f>
        <v>ABRASSER-4</v>
      </c>
      <c r="F8278" s="84" t="str">
        <f t="shared" si="243"/>
        <v>ABRASSER</v>
      </c>
      <c r="G8278" t="s">
        <v>8624</v>
      </c>
      <c r="H8278" s="62">
        <v>94478518000189</v>
      </c>
      <c r="I8278" t="s">
        <v>30</v>
      </c>
      <c r="J8278">
        <v>1060</v>
      </c>
      <c r="K8278">
        <v>12847.14</v>
      </c>
    </row>
    <row r="8279" spans="1:11" x14ac:dyDescent="0.25">
      <c r="A8279" t="s">
        <v>6125</v>
      </c>
      <c r="B8279" t="str">
        <f>C8279&amp;"-"&amp;COUNTIF(C$2:C8279,C8279)</f>
        <v>196722-2</v>
      </c>
      <c r="C8279">
        <v>196722</v>
      </c>
      <c r="D8279" s="57">
        <v>45512</v>
      </c>
      <c r="E8279" s="84" t="str">
        <f>F8279&amp;"-"&amp;COUNTIF($F$2:F8279,F8279)</f>
        <v>ABRASSER-5</v>
      </c>
      <c r="F8279" s="84" t="str">
        <f t="shared" si="243"/>
        <v>ABRASSER</v>
      </c>
      <c r="G8279" t="s">
        <v>8624</v>
      </c>
      <c r="H8279" s="62">
        <v>94478518000189</v>
      </c>
      <c r="I8279" t="s">
        <v>30</v>
      </c>
      <c r="J8279">
        <v>24</v>
      </c>
      <c r="K8279">
        <v>159.54</v>
      </c>
    </row>
    <row r="8280" spans="1:11" x14ac:dyDescent="0.25">
      <c r="A8280" t="s">
        <v>6126</v>
      </c>
      <c r="B8280" t="str">
        <f>C8280&amp;"-"&amp;COUNTIF(C$2:C8280,C8280)</f>
        <v>196722-3</v>
      </c>
      <c r="C8280">
        <v>196722</v>
      </c>
      <c r="D8280" s="57">
        <v>45512</v>
      </c>
      <c r="E8280" s="84" t="str">
        <f>F8280&amp;"-"&amp;COUNTIF($F$2:F8280,F8280)</f>
        <v>ABRASSER-6</v>
      </c>
      <c r="F8280" s="84" t="str">
        <f t="shared" si="243"/>
        <v>ABRASSER</v>
      </c>
      <c r="G8280" t="s">
        <v>8624</v>
      </c>
      <c r="H8280" s="62">
        <v>94478518000189</v>
      </c>
      <c r="I8280" t="s">
        <v>6127</v>
      </c>
      <c r="J8280">
        <v>10</v>
      </c>
      <c r="K8280">
        <v>295</v>
      </c>
    </row>
    <row r="8281" spans="1:11" x14ac:dyDescent="0.25">
      <c r="A8281" t="s">
        <v>6039</v>
      </c>
      <c r="B8281" t="str">
        <f>C8281&amp;"-"&amp;COUNTIF(C$2:C8281,C8281)</f>
        <v>4605-1</v>
      </c>
      <c r="C8281">
        <v>4605</v>
      </c>
      <c r="D8281" s="57">
        <v>45512</v>
      </c>
      <c r="E8281" s="84" t="str">
        <f>F8281&amp;"-"&amp;COUNTIF($F$2:F8281,F8281)</f>
        <v>CIL-587</v>
      </c>
      <c r="F8281" s="84" t="str">
        <f t="shared" si="243"/>
        <v>CIL</v>
      </c>
      <c r="G8281" t="s">
        <v>8610</v>
      </c>
      <c r="H8281" s="62">
        <v>97533434000199</v>
      </c>
      <c r="I8281" t="s">
        <v>869</v>
      </c>
      <c r="J8281">
        <v>4</v>
      </c>
      <c r="K8281">
        <v>47336</v>
      </c>
    </row>
    <row r="8282" spans="1:11" x14ac:dyDescent="0.25">
      <c r="A8282" t="s">
        <v>6004</v>
      </c>
      <c r="B8282" t="str">
        <f>C8282&amp;"-"&amp;COUNTIF(C$2:C8282,C8282)</f>
        <v>4605-2</v>
      </c>
      <c r="C8282">
        <v>4605</v>
      </c>
      <c r="D8282" s="57">
        <v>45512</v>
      </c>
      <c r="E8282" s="84" t="str">
        <f>F8282&amp;"-"&amp;COUNTIF($F$2:F8282,F8282)</f>
        <v>CIL-588</v>
      </c>
      <c r="F8282" s="84" t="str">
        <f t="shared" si="243"/>
        <v>CIL</v>
      </c>
      <c r="G8282" t="s">
        <v>8610</v>
      </c>
      <c r="H8282" s="62">
        <v>97533434000199</v>
      </c>
      <c r="I8282" t="s">
        <v>869</v>
      </c>
      <c r="J8282">
        <v>4</v>
      </c>
      <c r="K8282">
        <v>10786.4</v>
      </c>
    </row>
    <row r="8283" spans="1:11" x14ac:dyDescent="0.25">
      <c r="A8283" t="s">
        <v>5993</v>
      </c>
      <c r="B8283" t="str">
        <f>C8283&amp;"-"&amp;COUNTIF(C$2:C8283,C8283)</f>
        <v>4605-3</v>
      </c>
      <c r="C8283">
        <v>4605</v>
      </c>
      <c r="D8283" s="57">
        <v>45512</v>
      </c>
      <c r="E8283" s="84" t="str">
        <f>F8283&amp;"-"&amp;COUNTIF($F$2:F8283,F8283)</f>
        <v>CIL-589</v>
      </c>
      <c r="F8283" s="84" t="str">
        <f t="shared" si="243"/>
        <v>CIL</v>
      </c>
      <c r="G8283" t="s">
        <v>8610</v>
      </c>
      <c r="H8283" s="62">
        <v>97533434000199</v>
      </c>
      <c r="I8283" t="s">
        <v>869</v>
      </c>
      <c r="J8283">
        <v>1</v>
      </c>
      <c r="K8283">
        <v>3686</v>
      </c>
    </row>
    <row r="8284" spans="1:11" x14ac:dyDescent="0.25">
      <c r="A8284" t="s">
        <v>5993</v>
      </c>
      <c r="B8284" t="str">
        <f>C8284&amp;"-"&amp;COUNTIF(C$2:C8284,C8284)</f>
        <v>4605-4</v>
      </c>
      <c r="C8284">
        <v>4605</v>
      </c>
      <c r="D8284" s="57">
        <v>45512</v>
      </c>
      <c r="E8284" s="84" t="str">
        <f>F8284&amp;"-"&amp;COUNTIF($F$2:F8284,F8284)</f>
        <v>CIL-590</v>
      </c>
      <c r="F8284" s="84" t="str">
        <f t="shared" si="243"/>
        <v>CIL</v>
      </c>
      <c r="G8284" t="s">
        <v>8610</v>
      </c>
      <c r="H8284" s="62">
        <v>97533434000199</v>
      </c>
      <c r="I8284" t="s">
        <v>869</v>
      </c>
      <c r="J8284">
        <v>1</v>
      </c>
      <c r="K8284">
        <v>3492</v>
      </c>
    </row>
    <row r="8285" spans="1:11" x14ac:dyDescent="0.25">
      <c r="A8285" t="s">
        <v>6128</v>
      </c>
      <c r="B8285" t="str">
        <f>C8285&amp;"-"&amp;COUNTIF(C$2:C8285,C8285)</f>
        <v>76076-1</v>
      </c>
      <c r="C8285">
        <v>76076</v>
      </c>
      <c r="D8285" s="57">
        <v>45512</v>
      </c>
      <c r="E8285" s="84" t="str">
        <f>F8285&amp;"-"&amp;COUNTIF($F$2:F8285,F8285)</f>
        <v>POLAR-4</v>
      </c>
      <c r="F8285" s="84" t="str">
        <f t="shared" si="243"/>
        <v>POLAR</v>
      </c>
      <c r="G8285" t="s">
        <v>8652</v>
      </c>
      <c r="H8285" s="62">
        <v>39222187000103</v>
      </c>
      <c r="I8285" t="s">
        <v>869</v>
      </c>
      <c r="J8285">
        <v>2</v>
      </c>
      <c r="K8285">
        <v>20843.759999999998</v>
      </c>
    </row>
    <row r="8286" spans="1:11" x14ac:dyDescent="0.25">
      <c r="A8286" t="s">
        <v>6128</v>
      </c>
      <c r="B8286" t="str">
        <f>C8286&amp;"-"&amp;COUNTIF(C$2:C8286,C8286)</f>
        <v>76076-2</v>
      </c>
      <c r="C8286">
        <v>76076</v>
      </c>
      <c r="D8286" s="57">
        <v>45512</v>
      </c>
      <c r="E8286" s="84" t="str">
        <f>F8286&amp;"-"&amp;COUNTIF($F$2:F8286,F8286)</f>
        <v>POLAR-5</v>
      </c>
      <c r="F8286" s="84" t="str">
        <f t="shared" si="243"/>
        <v>POLAR</v>
      </c>
      <c r="G8286" t="s">
        <v>8652</v>
      </c>
      <c r="H8286" s="62">
        <v>39222187000103</v>
      </c>
      <c r="I8286" t="s">
        <v>869</v>
      </c>
      <c r="J8286">
        <v>2</v>
      </c>
      <c r="K8286">
        <v>20843.759999999998</v>
      </c>
    </row>
    <row r="8287" spans="1:11" x14ac:dyDescent="0.25">
      <c r="A8287" t="s">
        <v>6128</v>
      </c>
      <c r="B8287" t="str">
        <f>C8287&amp;"-"&amp;COUNTIF(C$2:C8287,C8287)</f>
        <v>76076-3</v>
      </c>
      <c r="C8287">
        <v>76076</v>
      </c>
      <c r="D8287" s="57">
        <v>45512</v>
      </c>
      <c r="E8287" s="84" t="str">
        <f>F8287&amp;"-"&amp;COUNTIF($F$2:F8287,F8287)</f>
        <v>POLAR-6</v>
      </c>
      <c r="F8287" s="84" t="str">
        <f t="shared" si="243"/>
        <v>POLAR</v>
      </c>
      <c r="G8287" t="s">
        <v>8652</v>
      </c>
      <c r="H8287" s="62">
        <v>39222187000103</v>
      </c>
      <c r="I8287" t="s">
        <v>869</v>
      </c>
      <c r="J8287">
        <v>1</v>
      </c>
      <c r="K8287">
        <v>10421.879999999999</v>
      </c>
    </row>
    <row r="8288" spans="1:11" x14ac:dyDescent="0.25">
      <c r="A8288" t="s">
        <v>6084</v>
      </c>
      <c r="B8288" t="str">
        <f>C8288&amp;"-"&amp;COUNTIF(C$2:C8288,C8288)</f>
        <v>40089-1</v>
      </c>
      <c r="C8288">
        <v>40089</v>
      </c>
      <c r="D8288" s="57">
        <v>45512</v>
      </c>
      <c r="E8288" s="84" t="str">
        <f>F8288&amp;"-"&amp;COUNTIF($F$2:F8288,F8288)</f>
        <v>WK-553</v>
      </c>
      <c r="F8288" s="84" t="str">
        <f t="shared" si="243"/>
        <v>WK</v>
      </c>
      <c r="G8288" t="s">
        <v>8586</v>
      </c>
      <c r="H8288" s="62">
        <v>97434047000103</v>
      </c>
      <c r="I8288" t="s">
        <v>4726</v>
      </c>
      <c r="J8288">
        <v>36.6</v>
      </c>
      <c r="K8288">
        <v>4172.3999999999996</v>
      </c>
    </row>
    <row r="8289" spans="1:11" x14ac:dyDescent="0.25">
      <c r="A8289" t="s">
        <v>5978</v>
      </c>
      <c r="B8289" t="str">
        <f>C8289&amp;"-"&amp;COUNTIF(C$2:C8289,C8289)</f>
        <v>40089-2</v>
      </c>
      <c r="C8289">
        <v>40089</v>
      </c>
      <c r="D8289" s="57">
        <v>45512</v>
      </c>
      <c r="E8289" s="84" t="str">
        <f>F8289&amp;"-"&amp;COUNTIF($F$2:F8289,F8289)</f>
        <v>WK-554</v>
      </c>
      <c r="F8289" s="84" t="str">
        <f t="shared" si="243"/>
        <v>WK</v>
      </c>
      <c r="G8289" t="s">
        <v>8586</v>
      </c>
      <c r="H8289" s="62">
        <v>97434047000103</v>
      </c>
      <c r="I8289" t="s">
        <v>4726</v>
      </c>
      <c r="J8289">
        <v>7.32</v>
      </c>
      <c r="K8289">
        <v>2955.45</v>
      </c>
    </row>
    <row r="8290" spans="1:11" x14ac:dyDescent="0.25">
      <c r="A8290" t="s">
        <v>6005</v>
      </c>
      <c r="B8290" t="str">
        <f>C8290&amp;"-"&amp;COUNTIF(C$2:C8290,C8290)</f>
        <v>198707-1</v>
      </c>
      <c r="C8290">
        <v>198707</v>
      </c>
      <c r="D8290" s="57">
        <v>45513</v>
      </c>
      <c r="E8290" s="84" t="str">
        <f>F8290&amp;"-"&amp;COUNTIF($F$2:F8290,F8290)</f>
        <v>ESSENTRA-1</v>
      </c>
      <c r="F8290" s="84" t="str">
        <f t="shared" si="243"/>
        <v>ESSENTRA</v>
      </c>
      <c r="G8290" t="s">
        <v>8664</v>
      </c>
      <c r="H8290" s="62">
        <v>56993074001011</v>
      </c>
      <c r="I8290" t="s">
        <v>5984</v>
      </c>
      <c r="J8290">
        <v>1200</v>
      </c>
      <c r="K8290">
        <v>13600</v>
      </c>
    </row>
    <row r="8291" spans="1:11" x14ac:dyDescent="0.25">
      <c r="A8291" t="s">
        <v>6129</v>
      </c>
      <c r="B8291" t="str">
        <f>C8291&amp;"-"&amp;COUNTIF(C$2:C8291,C8291)</f>
        <v>3958-1</v>
      </c>
      <c r="C8291">
        <v>3958</v>
      </c>
      <c r="D8291" s="57">
        <v>45513</v>
      </c>
      <c r="E8291" s="84" t="str">
        <f>F8291&amp;"-"&amp;COUNTIF($F$2:F8291,F8291)</f>
        <v>INDUSTRIA-21</v>
      </c>
      <c r="F8291" s="84" t="str">
        <f t="shared" si="243"/>
        <v>INDUSTRIA</v>
      </c>
      <c r="G8291" t="s">
        <v>8657</v>
      </c>
      <c r="H8291" s="62">
        <v>54858055000166</v>
      </c>
      <c r="I8291" t="s">
        <v>869</v>
      </c>
      <c r="J8291">
        <v>1</v>
      </c>
      <c r="K8291">
        <v>127821.75999999999</v>
      </c>
    </row>
    <row r="8292" spans="1:11" x14ac:dyDescent="0.25">
      <c r="A8292" t="s">
        <v>6129</v>
      </c>
      <c r="B8292" t="str">
        <f>C8292&amp;"-"&amp;COUNTIF(C$2:C8292,C8292)</f>
        <v>3958-2</v>
      </c>
      <c r="C8292">
        <v>3958</v>
      </c>
      <c r="D8292" s="57">
        <v>45513</v>
      </c>
      <c r="E8292" s="84" t="str">
        <f>F8292&amp;"-"&amp;COUNTIF($F$2:F8292,F8292)</f>
        <v>INDUSTRIA-22</v>
      </c>
      <c r="F8292" s="84" t="str">
        <f t="shared" si="243"/>
        <v>INDUSTRIA</v>
      </c>
      <c r="G8292" t="s">
        <v>8657</v>
      </c>
      <c r="H8292" s="62">
        <v>54858055000166</v>
      </c>
      <c r="I8292" t="s">
        <v>869</v>
      </c>
      <c r="J8292">
        <v>1</v>
      </c>
      <c r="K8292">
        <v>123424.35</v>
      </c>
    </row>
    <row r="8293" spans="1:11" x14ac:dyDescent="0.25">
      <c r="A8293" t="s">
        <v>6130</v>
      </c>
      <c r="B8293" t="str">
        <f>C8293&amp;"-"&amp;COUNTIF(C$2:C8293,C8293)</f>
        <v>3958-3</v>
      </c>
      <c r="C8293">
        <v>3958</v>
      </c>
      <c r="D8293" s="57">
        <v>45513</v>
      </c>
      <c r="E8293" s="84" t="str">
        <f>F8293&amp;"-"&amp;COUNTIF($F$2:F8293,F8293)</f>
        <v>INDUSTRIA-23</v>
      </c>
      <c r="F8293" s="84" t="str">
        <f t="shared" si="243"/>
        <v>INDUSTRIA</v>
      </c>
      <c r="G8293" t="s">
        <v>8657</v>
      </c>
      <c r="H8293" s="62">
        <v>54858055000166</v>
      </c>
      <c r="I8293" t="s">
        <v>869</v>
      </c>
      <c r="J8293">
        <v>2</v>
      </c>
      <c r="K8293">
        <v>49385.16</v>
      </c>
    </row>
    <row r="8294" spans="1:11" x14ac:dyDescent="0.25">
      <c r="A8294" t="s">
        <v>6110</v>
      </c>
      <c r="B8294" t="str">
        <f>C8294&amp;"-"&amp;COUNTIF(C$2:C8294,C8294)</f>
        <v>3958-4</v>
      </c>
      <c r="C8294">
        <v>3958</v>
      </c>
      <c r="D8294" s="57">
        <v>45513</v>
      </c>
      <c r="E8294" s="84" t="str">
        <f>F8294&amp;"-"&amp;COUNTIF($F$2:F8294,F8294)</f>
        <v>INDUSTRIA-24</v>
      </c>
      <c r="F8294" s="84" t="str">
        <f t="shared" si="243"/>
        <v>INDUSTRIA</v>
      </c>
      <c r="G8294" t="s">
        <v>8657</v>
      </c>
      <c r="H8294" s="62">
        <v>54858055000166</v>
      </c>
      <c r="I8294" t="s">
        <v>869</v>
      </c>
      <c r="J8294">
        <v>2</v>
      </c>
      <c r="K8294">
        <v>29488.240000000002</v>
      </c>
    </row>
    <row r="8295" spans="1:11" x14ac:dyDescent="0.25">
      <c r="A8295" t="s">
        <v>6131</v>
      </c>
      <c r="B8295" t="str">
        <f>C8295&amp;"-"&amp;COUNTIF(C$2:C8295,C8295)</f>
        <v>3958-5</v>
      </c>
      <c r="C8295">
        <v>3958</v>
      </c>
      <c r="D8295" s="57">
        <v>45513</v>
      </c>
      <c r="E8295" s="84" t="str">
        <f>F8295&amp;"-"&amp;COUNTIF($F$2:F8295,F8295)</f>
        <v>INDUSTRIA-25</v>
      </c>
      <c r="F8295" s="84" t="str">
        <f t="shared" si="243"/>
        <v>INDUSTRIA</v>
      </c>
      <c r="G8295" t="s">
        <v>8657</v>
      </c>
      <c r="H8295" s="62">
        <v>54858055000166</v>
      </c>
      <c r="I8295" t="s">
        <v>869</v>
      </c>
      <c r="J8295">
        <v>7</v>
      </c>
      <c r="K8295">
        <v>34498.1</v>
      </c>
    </row>
    <row r="8296" spans="1:11" x14ac:dyDescent="0.25">
      <c r="A8296" t="s">
        <v>6110</v>
      </c>
      <c r="B8296" t="str">
        <f>C8296&amp;"-"&amp;COUNTIF(C$2:C8296,C8296)</f>
        <v>3958-6</v>
      </c>
      <c r="C8296">
        <v>3958</v>
      </c>
      <c r="D8296" s="57">
        <v>45513</v>
      </c>
      <c r="E8296" s="84" t="str">
        <f>F8296&amp;"-"&amp;COUNTIF($F$2:F8296,F8296)</f>
        <v>INDUSTRIA-26</v>
      </c>
      <c r="F8296" s="84" t="str">
        <f t="shared" si="243"/>
        <v>INDUSTRIA</v>
      </c>
      <c r="G8296" t="s">
        <v>8657</v>
      </c>
      <c r="H8296" s="62">
        <v>54858055000166</v>
      </c>
      <c r="I8296" t="s">
        <v>869</v>
      </c>
      <c r="J8296">
        <v>4</v>
      </c>
      <c r="K8296">
        <v>26177.32</v>
      </c>
    </row>
    <row r="8297" spans="1:11" x14ac:dyDescent="0.25">
      <c r="A8297" t="s">
        <v>6132</v>
      </c>
      <c r="B8297" t="str">
        <f>C8297&amp;"-"&amp;COUNTIF(C$2:C8297,C8297)</f>
        <v>3958-7</v>
      </c>
      <c r="C8297">
        <v>3958</v>
      </c>
      <c r="D8297" s="57">
        <v>45513</v>
      </c>
      <c r="E8297" s="84" t="str">
        <f>F8297&amp;"-"&amp;COUNTIF($F$2:F8297,F8297)</f>
        <v>INDUSTRIA-27</v>
      </c>
      <c r="F8297" s="84" t="str">
        <f t="shared" si="243"/>
        <v>INDUSTRIA</v>
      </c>
      <c r="G8297" t="s">
        <v>8657</v>
      </c>
      <c r="H8297" s="62">
        <v>54858055000166</v>
      </c>
      <c r="I8297" t="s">
        <v>869</v>
      </c>
      <c r="J8297">
        <v>6</v>
      </c>
      <c r="K8297">
        <v>5330.1</v>
      </c>
    </row>
    <row r="8298" spans="1:11" x14ac:dyDescent="0.25">
      <c r="A8298" t="s">
        <v>6110</v>
      </c>
      <c r="B8298" t="str">
        <f>C8298&amp;"-"&amp;COUNTIF(C$2:C8298,C8298)</f>
        <v>3958-8</v>
      </c>
      <c r="C8298">
        <v>3958</v>
      </c>
      <c r="D8298" s="57">
        <v>45513</v>
      </c>
      <c r="E8298" s="84" t="str">
        <f>F8298&amp;"-"&amp;COUNTIF($F$2:F8298,F8298)</f>
        <v>INDUSTRIA-28</v>
      </c>
      <c r="F8298" s="84" t="str">
        <f t="shared" si="243"/>
        <v>INDUSTRIA</v>
      </c>
      <c r="G8298" t="s">
        <v>8657</v>
      </c>
      <c r="H8298" s="62">
        <v>54858055000166</v>
      </c>
      <c r="I8298" t="s">
        <v>869</v>
      </c>
      <c r="J8298">
        <v>1</v>
      </c>
      <c r="K8298">
        <v>71448.31</v>
      </c>
    </row>
    <row r="8299" spans="1:11" x14ac:dyDescent="0.25">
      <c r="A8299" t="s">
        <v>6110</v>
      </c>
      <c r="B8299" t="str">
        <f>C8299&amp;"-"&amp;COUNTIF(C$2:C8299,C8299)</f>
        <v>3958-9</v>
      </c>
      <c r="C8299">
        <v>3958</v>
      </c>
      <c r="D8299" s="57">
        <v>45513</v>
      </c>
      <c r="E8299" s="84" t="str">
        <f>F8299&amp;"-"&amp;COUNTIF($F$2:F8299,F8299)</f>
        <v>INDUSTRIA-29</v>
      </c>
      <c r="F8299" s="84" t="str">
        <f t="shared" si="243"/>
        <v>INDUSTRIA</v>
      </c>
      <c r="G8299" t="s">
        <v>8657</v>
      </c>
      <c r="H8299" s="62">
        <v>54858055000166</v>
      </c>
      <c r="I8299" t="s">
        <v>869</v>
      </c>
      <c r="J8299">
        <v>2</v>
      </c>
      <c r="K8299">
        <v>22870.18</v>
      </c>
    </row>
    <row r="8300" spans="1:11" x14ac:dyDescent="0.25">
      <c r="A8300" t="s">
        <v>6130</v>
      </c>
      <c r="B8300" t="str">
        <f>C8300&amp;"-"&amp;COUNTIF(C$2:C8300,C8300)</f>
        <v>3958-10</v>
      </c>
      <c r="C8300">
        <v>3958</v>
      </c>
      <c r="D8300" s="57">
        <v>45513</v>
      </c>
      <c r="E8300" s="84" t="str">
        <f>F8300&amp;"-"&amp;COUNTIF($F$2:F8300,F8300)</f>
        <v>INDUSTRIA-30</v>
      </c>
      <c r="F8300" s="84" t="str">
        <f t="shared" si="243"/>
        <v>INDUSTRIA</v>
      </c>
      <c r="G8300" t="s">
        <v>8657</v>
      </c>
      <c r="H8300" s="62">
        <v>54858055000166</v>
      </c>
      <c r="I8300" t="s">
        <v>869</v>
      </c>
      <c r="J8300">
        <v>2</v>
      </c>
      <c r="K8300">
        <v>34682.980000000003</v>
      </c>
    </row>
    <row r="8301" spans="1:11" x14ac:dyDescent="0.25">
      <c r="A8301" t="s">
        <v>6133</v>
      </c>
      <c r="B8301" t="str">
        <f>C8301&amp;"-"&amp;COUNTIF(C$2:C8301,C8301)</f>
        <v>3958-11</v>
      </c>
      <c r="C8301">
        <v>3958</v>
      </c>
      <c r="D8301" s="57">
        <v>45513</v>
      </c>
      <c r="E8301" s="84" t="str">
        <f>F8301&amp;"-"&amp;COUNTIF($F$2:F8301,F8301)</f>
        <v>INDUSTRIA-31</v>
      </c>
      <c r="F8301" s="84" t="str">
        <f t="shared" si="243"/>
        <v>INDUSTRIA</v>
      </c>
      <c r="G8301" t="s">
        <v>8657</v>
      </c>
      <c r="H8301" s="62">
        <v>54858055000166</v>
      </c>
      <c r="I8301" t="s">
        <v>869</v>
      </c>
      <c r="J8301">
        <v>1</v>
      </c>
      <c r="K8301">
        <v>9019.32</v>
      </c>
    </row>
    <row r="8302" spans="1:11" x14ac:dyDescent="0.25">
      <c r="A8302" t="s">
        <v>6110</v>
      </c>
      <c r="B8302" t="str">
        <f>C8302&amp;"-"&amp;COUNTIF(C$2:C8302,C8302)</f>
        <v>3958-12</v>
      </c>
      <c r="C8302">
        <v>3958</v>
      </c>
      <c r="D8302" s="57">
        <v>45513</v>
      </c>
      <c r="E8302" s="84" t="str">
        <f>F8302&amp;"-"&amp;COUNTIF($F$2:F8302,F8302)</f>
        <v>INDUSTRIA-32</v>
      </c>
      <c r="F8302" s="84" t="str">
        <f t="shared" si="243"/>
        <v>INDUSTRIA</v>
      </c>
      <c r="G8302" t="s">
        <v>8657</v>
      </c>
      <c r="H8302" s="62">
        <v>54858055000166</v>
      </c>
      <c r="I8302" t="s">
        <v>869</v>
      </c>
      <c r="J8302">
        <v>7</v>
      </c>
      <c r="K8302">
        <v>16957.57</v>
      </c>
    </row>
    <row r="8303" spans="1:11" x14ac:dyDescent="0.25">
      <c r="A8303" t="s">
        <v>6134</v>
      </c>
      <c r="B8303" t="str">
        <f>C8303&amp;"-"&amp;COUNTIF(C$2:C8303,C8303)</f>
        <v>3958-13</v>
      </c>
      <c r="C8303">
        <v>3958</v>
      </c>
      <c r="D8303" s="57">
        <v>45513</v>
      </c>
      <c r="E8303" s="84" t="str">
        <f>F8303&amp;"-"&amp;COUNTIF($F$2:F8303,F8303)</f>
        <v>INDUSTRIA-33</v>
      </c>
      <c r="F8303" s="84" t="str">
        <f t="shared" si="243"/>
        <v>INDUSTRIA</v>
      </c>
      <c r="G8303" t="s">
        <v>8657</v>
      </c>
      <c r="H8303" s="62">
        <v>54858055000166</v>
      </c>
      <c r="I8303" t="s">
        <v>869</v>
      </c>
      <c r="J8303">
        <v>2</v>
      </c>
      <c r="K8303">
        <v>12515.86</v>
      </c>
    </row>
    <row r="8304" spans="1:11" x14ac:dyDescent="0.25">
      <c r="A8304" t="s">
        <v>6135</v>
      </c>
      <c r="B8304" t="str">
        <f>C8304&amp;"-"&amp;COUNTIF(C$2:C8304,C8304)</f>
        <v>3958-14</v>
      </c>
      <c r="C8304">
        <v>3958</v>
      </c>
      <c r="D8304" s="57">
        <v>45513</v>
      </c>
      <c r="E8304" s="84" t="str">
        <f>F8304&amp;"-"&amp;COUNTIF($F$2:F8304,F8304)</f>
        <v>INDUSTRIA-34</v>
      </c>
      <c r="F8304" s="84" t="str">
        <f t="shared" si="243"/>
        <v>INDUSTRIA</v>
      </c>
      <c r="G8304" t="s">
        <v>8657</v>
      </c>
      <c r="H8304" s="62">
        <v>54858055000166</v>
      </c>
      <c r="I8304" t="s">
        <v>869</v>
      </c>
      <c r="J8304">
        <v>2</v>
      </c>
      <c r="K8304">
        <v>1599.42</v>
      </c>
    </row>
    <row r="8305" spans="1:11" x14ac:dyDescent="0.25">
      <c r="A8305" t="s">
        <v>6131</v>
      </c>
      <c r="B8305" t="str">
        <f>C8305&amp;"-"&amp;COUNTIF(C$2:C8305,C8305)</f>
        <v>3958-15</v>
      </c>
      <c r="C8305">
        <v>3958</v>
      </c>
      <c r="D8305" s="57">
        <v>45513</v>
      </c>
      <c r="E8305" s="84" t="str">
        <f>F8305&amp;"-"&amp;COUNTIF($F$2:F8305,F8305)</f>
        <v>INDUSTRIA-35</v>
      </c>
      <c r="F8305" s="84" t="str">
        <f t="shared" si="243"/>
        <v>INDUSTRIA</v>
      </c>
      <c r="G8305" t="s">
        <v>8657</v>
      </c>
      <c r="H8305" s="62">
        <v>54858055000166</v>
      </c>
      <c r="I8305" t="s">
        <v>869</v>
      </c>
      <c r="J8305">
        <v>4</v>
      </c>
      <c r="K8305">
        <v>4412.84</v>
      </c>
    </row>
    <row r="8306" spans="1:11" x14ac:dyDescent="0.25">
      <c r="A8306" t="s">
        <v>6136</v>
      </c>
      <c r="B8306" t="str">
        <f>C8306&amp;"-"&amp;COUNTIF(C$2:C8306,C8306)</f>
        <v>51130-1</v>
      </c>
      <c r="C8306">
        <v>51130</v>
      </c>
      <c r="D8306" s="57">
        <v>45513</v>
      </c>
      <c r="E8306" s="84" t="str">
        <f>F8306&amp;"-"&amp;COUNTIF($F$2:F8306,F8306)</f>
        <v>R-227</v>
      </c>
      <c r="F8306" s="84" t="str">
        <f t="shared" si="243"/>
        <v>R</v>
      </c>
      <c r="G8306" t="s">
        <v>8604</v>
      </c>
      <c r="H8306" s="62">
        <v>62821723000109</v>
      </c>
      <c r="I8306" t="s">
        <v>869</v>
      </c>
      <c r="J8306">
        <v>88</v>
      </c>
      <c r="K8306">
        <v>2076.8000000000002</v>
      </c>
    </row>
    <row r="8307" spans="1:11" x14ac:dyDescent="0.25">
      <c r="A8307" t="s">
        <v>6006</v>
      </c>
      <c r="B8307" t="str">
        <f>C8307&amp;"-"&amp;COUNTIF(C$2:C8307,C8307)</f>
        <v>238043-1</v>
      </c>
      <c r="C8307">
        <v>238043</v>
      </c>
      <c r="D8307" s="57">
        <v>45513</v>
      </c>
      <c r="E8307" s="84" t="str">
        <f>F8307&amp;"-"&amp;COUNTIF($F$2:F8307,F8307)</f>
        <v>TEADIT-852</v>
      </c>
      <c r="F8307" s="84" t="str">
        <f t="shared" si="243"/>
        <v>TEADIT</v>
      </c>
      <c r="G8307" t="s">
        <v>8594</v>
      </c>
      <c r="H8307" s="62">
        <v>62948658000187</v>
      </c>
      <c r="I8307" t="s">
        <v>869</v>
      </c>
      <c r="J8307">
        <v>25</v>
      </c>
      <c r="K8307">
        <v>5448.5</v>
      </c>
    </row>
    <row r="8308" spans="1:11" x14ac:dyDescent="0.25">
      <c r="A8308" t="s">
        <v>6006</v>
      </c>
      <c r="B8308" t="str">
        <f>C8308&amp;"-"&amp;COUNTIF(C$2:C8308,C8308)</f>
        <v>238043-2</v>
      </c>
      <c r="C8308">
        <v>238043</v>
      </c>
      <c r="D8308" s="57">
        <v>45513</v>
      </c>
      <c r="E8308" s="84" t="str">
        <f>F8308&amp;"-"&amp;COUNTIF($F$2:F8308,F8308)</f>
        <v>TEADIT-853</v>
      </c>
      <c r="F8308" s="84" t="str">
        <f t="shared" si="243"/>
        <v>TEADIT</v>
      </c>
      <c r="G8308" t="s">
        <v>8594</v>
      </c>
      <c r="H8308" s="62">
        <v>62948658000187</v>
      </c>
      <c r="I8308" t="s">
        <v>869</v>
      </c>
      <c r="J8308">
        <v>29</v>
      </c>
      <c r="K8308">
        <v>1043.1300000000001</v>
      </c>
    </row>
    <row r="8309" spans="1:11" x14ac:dyDescent="0.25">
      <c r="A8309" t="s">
        <v>6006</v>
      </c>
      <c r="B8309" t="str">
        <f>C8309&amp;"-"&amp;COUNTIF(C$2:C8309,C8309)</f>
        <v>238043-3</v>
      </c>
      <c r="C8309">
        <v>238043</v>
      </c>
      <c r="D8309" s="57">
        <v>45513</v>
      </c>
      <c r="E8309" s="84" t="str">
        <f>F8309&amp;"-"&amp;COUNTIF($F$2:F8309,F8309)</f>
        <v>TEADIT-854</v>
      </c>
      <c r="F8309" s="84" t="str">
        <f t="shared" si="243"/>
        <v>TEADIT</v>
      </c>
      <c r="G8309" t="s">
        <v>8594</v>
      </c>
      <c r="H8309" s="62">
        <v>62948658000187</v>
      </c>
      <c r="I8309" t="s">
        <v>869</v>
      </c>
      <c r="J8309">
        <v>5</v>
      </c>
      <c r="K8309">
        <v>101.5</v>
      </c>
    </row>
    <row r="8310" spans="1:11" x14ac:dyDescent="0.25">
      <c r="A8310" t="s">
        <v>6006</v>
      </c>
      <c r="B8310" t="str">
        <f>C8310&amp;"-"&amp;COUNTIF(C$2:C8310,C8310)</f>
        <v>238043-4</v>
      </c>
      <c r="C8310">
        <v>238043</v>
      </c>
      <c r="D8310" s="57">
        <v>45513</v>
      </c>
      <c r="E8310" s="84" t="str">
        <f>F8310&amp;"-"&amp;COUNTIF($F$2:F8310,F8310)</f>
        <v>TEADIT-855</v>
      </c>
      <c r="F8310" s="84" t="str">
        <f t="shared" si="243"/>
        <v>TEADIT</v>
      </c>
      <c r="G8310" t="s">
        <v>8594</v>
      </c>
      <c r="H8310" s="62">
        <v>62948658000187</v>
      </c>
      <c r="I8310" t="s">
        <v>869</v>
      </c>
      <c r="J8310">
        <v>70</v>
      </c>
      <c r="K8310">
        <v>2145.5</v>
      </c>
    </row>
    <row r="8311" spans="1:11" x14ac:dyDescent="0.25">
      <c r="A8311" t="s">
        <v>6006</v>
      </c>
      <c r="B8311" t="str">
        <f>C8311&amp;"-"&amp;COUNTIF(C$2:C8311,C8311)</f>
        <v>238043-5</v>
      </c>
      <c r="C8311">
        <v>238043</v>
      </c>
      <c r="D8311" s="57">
        <v>45513</v>
      </c>
      <c r="E8311" s="84" t="str">
        <f>F8311&amp;"-"&amp;COUNTIF($F$2:F8311,F8311)</f>
        <v>TEADIT-856</v>
      </c>
      <c r="F8311" s="84" t="str">
        <f t="shared" si="243"/>
        <v>TEADIT</v>
      </c>
      <c r="G8311" t="s">
        <v>8594</v>
      </c>
      <c r="H8311" s="62">
        <v>62948658000187</v>
      </c>
      <c r="I8311" t="s">
        <v>869</v>
      </c>
      <c r="J8311">
        <v>6</v>
      </c>
      <c r="K8311">
        <v>413.7</v>
      </c>
    </row>
    <row r="8312" spans="1:11" x14ac:dyDescent="0.25">
      <c r="A8312" t="s">
        <v>6006</v>
      </c>
      <c r="B8312" t="str">
        <f>C8312&amp;"-"&amp;COUNTIF(C$2:C8312,C8312)</f>
        <v>238043-6</v>
      </c>
      <c r="C8312">
        <v>238043</v>
      </c>
      <c r="D8312" s="57">
        <v>45513</v>
      </c>
      <c r="E8312" s="84" t="str">
        <f>F8312&amp;"-"&amp;COUNTIF($F$2:F8312,F8312)</f>
        <v>TEADIT-857</v>
      </c>
      <c r="F8312" s="84" t="str">
        <f t="shared" si="243"/>
        <v>TEADIT</v>
      </c>
      <c r="G8312" t="s">
        <v>8594</v>
      </c>
      <c r="H8312" s="62">
        <v>62948658000187</v>
      </c>
      <c r="I8312" t="s">
        <v>869</v>
      </c>
      <c r="J8312">
        <v>26</v>
      </c>
      <c r="K8312">
        <v>1244.8800000000001</v>
      </c>
    </row>
    <row r="8313" spans="1:11" x14ac:dyDescent="0.25">
      <c r="A8313" t="s">
        <v>6006</v>
      </c>
      <c r="B8313" t="str">
        <f>C8313&amp;"-"&amp;COUNTIF(C$2:C8313,C8313)</f>
        <v>238043-7</v>
      </c>
      <c r="C8313">
        <v>238043</v>
      </c>
      <c r="D8313" s="57">
        <v>45513</v>
      </c>
      <c r="E8313" s="84" t="str">
        <f>F8313&amp;"-"&amp;COUNTIF($F$2:F8313,F8313)</f>
        <v>TEADIT-858</v>
      </c>
      <c r="F8313" s="84" t="str">
        <f t="shared" si="243"/>
        <v>TEADIT</v>
      </c>
      <c r="G8313" t="s">
        <v>8594</v>
      </c>
      <c r="H8313" s="62">
        <v>62948658000187</v>
      </c>
      <c r="I8313" t="s">
        <v>869</v>
      </c>
      <c r="J8313">
        <v>84</v>
      </c>
      <c r="K8313">
        <v>5791.8</v>
      </c>
    </row>
    <row r="8314" spans="1:11" x14ac:dyDescent="0.25">
      <c r="A8314" t="s">
        <v>6006</v>
      </c>
      <c r="B8314" t="str">
        <f>C8314&amp;"-"&amp;COUNTIF(C$2:C8314,C8314)</f>
        <v>238043-8</v>
      </c>
      <c r="C8314">
        <v>238043</v>
      </c>
      <c r="D8314" s="57">
        <v>45513</v>
      </c>
      <c r="E8314" s="84" t="str">
        <f>F8314&amp;"-"&amp;COUNTIF($F$2:F8314,F8314)</f>
        <v>TEADIT-859</v>
      </c>
      <c r="F8314" s="84" t="str">
        <f t="shared" si="243"/>
        <v>TEADIT</v>
      </c>
      <c r="G8314" t="s">
        <v>8594</v>
      </c>
      <c r="H8314" s="62">
        <v>62948658000187</v>
      </c>
      <c r="I8314" t="s">
        <v>869</v>
      </c>
      <c r="J8314">
        <v>56</v>
      </c>
      <c r="K8314">
        <v>1716.4</v>
      </c>
    </row>
    <row r="8315" spans="1:11" x14ac:dyDescent="0.25">
      <c r="A8315" t="s">
        <v>6006</v>
      </c>
      <c r="B8315" t="str">
        <f>C8315&amp;"-"&amp;COUNTIF(C$2:C8315,C8315)</f>
        <v>238043-9</v>
      </c>
      <c r="C8315">
        <v>238043</v>
      </c>
      <c r="D8315" s="57">
        <v>45513</v>
      </c>
      <c r="E8315" s="84" t="str">
        <f>F8315&amp;"-"&amp;COUNTIF($F$2:F8315,F8315)</f>
        <v>TEADIT-860</v>
      </c>
      <c r="F8315" s="84" t="str">
        <f t="shared" si="243"/>
        <v>TEADIT</v>
      </c>
      <c r="G8315" t="s">
        <v>8594</v>
      </c>
      <c r="H8315" s="62">
        <v>62948658000187</v>
      </c>
      <c r="I8315" t="s">
        <v>869</v>
      </c>
      <c r="J8315">
        <v>56</v>
      </c>
      <c r="K8315">
        <v>1136.8</v>
      </c>
    </row>
    <row r="8316" spans="1:11" x14ac:dyDescent="0.25">
      <c r="A8316" t="s">
        <v>6006</v>
      </c>
      <c r="B8316" t="str">
        <f>C8316&amp;"-"&amp;COUNTIF(C$2:C8316,C8316)</f>
        <v>238043-10</v>
      </c>
      <c r="C8316">
        <v>238043</v>
      </c>
      <c r="D8316" s="57">
        <v>45513</v>
      </c>
      <c r="E8316" s="84" t="str">
        <f>F8316&amp;"-"&amp;COUNTIF($F$2:F8316,F8316)</f>
        <v>TEADIT-861</v>
      </c>
      <c r="F8316" s="84" t="str">
        <f t="shared" si="243"/>
        <v>TEADIT</v>
      </c>
      <c r="G8316" t="s">
        <v>8594</v>
      </c>
      <c r="H8316" s="62">
        <v>62948658000187</v>
      </c>
      <c r="I8316" t="s">
        <v>869</v>
      </c>
      <c r="J8316">
        <v>5</v>
      </c>
      <c r="K8316">
        <v>159.35</v>
      </c>
    </row>
    <row r="8317" spans="1:11" x14ac:dyDescent="0.25">
      <c r="A8317" t="s">
        <v>6006</v>
      </c>
      <c r="B8317" t="str">
        <f>C8317&amp;"-"&amp;COUNTIF(C$2:C8317,C8317)</f>
        <v>238043-11</v>
      </c>
      <c r="C8317">
        <v>238043</v>
      </c>
      <c r="D8317" s="57">
        <v>45513</v>
      </c>
      <c r="E8317" s="84" t="str">
        <f>F8317&amp;"-"&amp;COUNTIF($F$2:F8317,F8317)</f>
        <v>TEADIT-862</v>
      </c>
      <c r="F8317" s="84" t="str">
        <f t="shared" si="243"/>
        <v>TEADIT</v>
      </c>
      <c r="G8317" t="s">
        <v>8594</v>
      </c>
      <c r="H8317" s="62">
        <v>62948658000187</v>
      </c>
      <c r="I8317" t="s">
        <v>869</v>
      </c>
      <c r="J8317">
        <v>25</v>
      </c>
      <c r="K8317">
        <v>3325.5</v>
      </c>
    </row>
    <row r="8318" spans="1:11" x14ac:dyDescent="0.25">
      <c r="A8318" t="s">
        <v>6006</v>
      </c>
      <c r="B8318" t="str">
        <f>C8318&amp;"-"&amp;COUNTIF(C$2:C8318,C8318)</f>
        <v>238043-12</v>
      </c>
      <c r="C8318">
        <v>238043</v>
      </c>
      <c r="D8318" s="57">
        <v>45513</v>
      </c>
      <c r="E8318" s="84" t="str">
        <f>F8318&amp;"-"&amp;COUNTIF($F$2:F8318,F8318)</f>
        <v>TEADIT-863</v>
      </c>
      <c r="F8318" s="84" t="str">
        <f t="shared" si="243"/>
        <v>TEADIT</v>
      </c>
      <c r="G8318" t="s">
        <v>8594</v>
      </c>
      <c r="H8318" s="62">
        <v>62948658000187</v>
      </c>
      <c r="I8318" t="s">
        <v>869</v>
      </c>
      <c r="J8318">
        <v>54</v>
      </c>
      <c r="K8318">
        <v>2585.52</v>
      </c>
    </row>
    <row r="8319" spans="1:11" x14ac:dyDescent="0.25">
      <c r="A8319" t="s">
        <v>6006</v>
      </c>
      <c r="B8319" t="str">
        <f>C8319&amp;"-"&amp;COUNTIF(C$2:C8319,C8319)</f>
        <v>238043-13</v>
      </c>
      <c r="C8319">
        <v>238043</v>
      </c>
      <c r="D8319" s="57">
        <v>45513</v>
      </c>
      <c r="E8319" s="84" t="str">
        <f>F8319&amp;"-"&amp;COUNTIF($F$2:F8319,F8319)</f>
        <v>TEADIT-864</v>
      </c>
      <c r="F8319" s="84" t="str">
        <f t="shared" si="243"/>
        <v>TEADIT</v>
      </c>
      <c r="G8319" t="s">
        <v>8594</v>
      </c>
      <c r="H8319" s="62">
        <v>62948658000187</v>
      </c>
      <c r="I8319" t="s">
        <v>869</v>
      </c>
      <c r="J8319">
        <v>156</v>
      </c>
      <c r="K8319">
        <v>2400.84</v>
      </c>
    </row>
    <row r="8320" spans="1:11" x14ac:dyDescent="0.25">
      <c r="A8320" t="s">
        <v>6006</v>
      </c>
      <c r="B8320" t="str">
        <f>C8320&amp;"-"&amp;COUNTIF(C$2:C8320,C8320)</f>
        <v>238043-14</v>
      </c>
      <c r="C8320">
        <v>238043</v>
      </c>
      <c r="D8320" s="57">
        <v>45513</v>
      </c>
      <c r="E8320" s="84" t="str">
        <f>F8320&amp;"-"&amp;COUNTIF($F$2:F8320,F8320)</f>
        <v>TEADIT-865</v>
      </c>
      <c r="F8320" s="84" t="str">
        <f t="shared" si="243"/>
        <v>TEADIT</v>
      </c>
      <c r="G8320" t="s">
        <v>8594</v>
      </c>
      <c r="H8320" s="62">
        <v>62948658000187</v>
      </c>
      <c r="I8320" t="s">
        <v>869</v>
      </c>
      <c r="J8320">
        <v>112</v>
      </c>
      <c r="K8320">
        <v>9534.56</v>
      </c>
    </row>
    <row r="8321" spans="1:11" x14ac:dyDescent="0.25">
      <c r="A8321" t="s">
        <v>6006</v>
      </c>
      <c r="B8321" t="str">
        <f>C8321&amp;"-"&amp;COUNTIF(C$2:C8321,C8321)</f>
        <v>238043-15</v>
      </c>
      <c r="C8321">
        <v>238043</v>
      </c>
      <c r="D8321" s="57">
        <v>45513</v>
      </c>
      <c r="E8321" s="84" t="str">
        <f>F8321&amp;"-"&amp;COUNTIF($F$2:F8321,F8321)</f>
        <v>TEADIT-866</v>
      </c>
      <c r="F8321" s="84" t="str">
        <f t="shared" si="243"/>
        <v>TEADIT</v>
      </c>
      <c r="G8321" t="s">
        <v>8594</v>
      </c>
      <c r="H8321" s="62">
        <v>62948658000187</v>
      </c>
      <c r="I8321" t="s">
        <v>869</v>
      </c>
      <c r="J8321">
        <v>3</v>
      </c>
      <c r="K8321">
        <v>38.46</v>
      </c>
    </row>
    <row r="8322" spans="1:11" x14ac:dyDescent="0.25">
      <c r="A8322" t="s">
        <v>6006</v>
      </c>
      <c r="B8322" t="str">
        <f>C8322&amp;"-"&amp;COUNTIF(C$2:C8322,C8322)</f>
        <v>238043-16</v>
      </c>
      <c r="C8322">
        <v>238043</v>
      </c>
      <c r="D8322" s="57">
        <v>45513</v>
      </c>
      <c r="E8322" s="84" t="str">
        <f>F8322&amp;"-"&amp;COUNTIF($F$2:F8322,F8322)</f>
        <v>TEADIT-867</v>
      </c>
      <c r="F8322" s="84" t="str">
        <f t="shared" si="243"/>
        <v>TEADIT</v>
      </c>
      <c r="G8322" t="s">
        <v>8594</v>
      </c>
      <c r="H8322" s="62">
        <v>62948658000187</v>
      </c>
      <c r="I8322" t="s">
        <v>869</v>
      </c>
      <c r="J8322">
        <v>106</v>
      </c>
      <c r="K8322">
        <v>6144.82</v>
      </c>
    </row>
    <row r="8323" spans="1:11" x14ac:dyDescent="0.25">
      <c r="A8323" t="s">
        <v>6006</v>
      </c>
      <c r="B8323" t="str">
        <f>C8323&amp;"-"&amp;COUNTIF(C$2:C8323,C8323)</f>
        <v>238043-17</v>
      </c>
      <c r="C8323">
        <v>238043</v>
      </c>
      <c r="D8323" s="57">
        <v>45513</v>
      </c>
      <c r="E8323" s="84" t="str">
        <f>F8323&amp;"-"&amp;COUNTIF($F$2:F8323,F8323)</f>
        <v>TEADIT-868</v>
      </c>
      <c r="F8323" s="84" t="str">
        <f t="shared" ref="F8323:F8386" si="244">LEFT(G8323,SEARCH(" ",G8323)-1)</f>
        <v>TEADIT</v>
      </c>
      <c r="G8323" t="s">
        <v>8594</v>
      </c>
      <c r="H8323" s="62">
        <v>62948658000187</v>
      </c>
      <c r="I8323" t="s">
        <v>869</v>
      </c>
      <c r="J8323">
        <v>2</v>
      </c>
      <c r="K8323">
        <v>206.02</v>
      </c>
    </row>
    <row r="8324" spans="1:11" x14ac:dyDescent="0.25">
      <c r="A8324" t="s">
        <v>6006</v>
      </c>
      <c r="B8324" t="str">
        <f>C8324&amp;"-"&amp;COUNTIF(C$2:C8324,C8324)</f>
        <v>238043-18</v>
      </c>
      <c r="C8324">
        <v>238043</v>
      </c>
      <c r="D8324" s="57">
        <v>45513</v>
      </c>
      <c r="E8324" s="84" t="str">
        <f>F8324&amp;"-"&amp;COUNTIF($F$2:F8324,F8324)</f>
        <v>TEADIT-869</v>
      </c>
      <c r="F8324" s="84" t="str">
        <f t="shared" si="244"/>
        <v>TEADIT</v>
      </c>
      <c r="G8324" t="s">
        <v>8594</v>
      </c>
      <c r="H8324" s="62">
        <v>62948658000187</v>
      </c>
      <c r="I8324" t="s">
        <v>869</v>
      </c>
      <c r="J8324">
        <v>287</v>
      </c>
      <c r="K8324">
        <v>4416.93</v>
      </c>
    </row>
    <row r="8325" spans="1:11" x14ac:dyDescent="0.25">
      <c r="A8325" t="s">
        <v>6006</v>
      </c>
      <c r="B8325" t="str">
        <f>C8325&amp;"-"&amp;COUNTIF(C$2:C8325,C8325)</f>
        <v>238043-19</v>
      </c>
      <c r="C8325">
        <v>238043</v>
      </c>
      <c r="D8325" s="57">
        <v>45513</v>
      </c>
      <c r="E8325" s="84" t="str">
        <f>F8325&amp;"-"&amp;COUNTIF($F$2:F8325,F8325)</f>
        <v>TEADIT-870</v>
      </c>
      <c r="F8325" s="84" t="str">
        <f t="shared" si="244"/>
        <v>TEADIT</v>
      </c>
      <c r="G8325" t="s">
        <v>8594</v>
      </c>
      <c r="H8325" s="62">
        <v>62948658000187</v>
      </c>
      <c r="I8325" t="s">
        <v>869</v>
      </c>
      <c r="J8325">
        <v>237</v>
      </c>
      <c r="K8325">
        <v>61790.64</v>
      </c>
    </row>
    <row r="8326" spans="1:11" x14ac:dyDescent="0.25">
      <c r="A8326" t="s">
        <v>6006</v>
      </c>
      <c r="B8326" t="str">
        <f>C8326&amp;"-"&amp;COUNTIF(C$2:C8326,C8326)</f>
        <v>238043-20</v>
      </c>
      <c r="C8326">
        <v>238043</v>
      </c>
      <c r="D8326" s="57">
        <v>45513</v>
      </c>
      <c r="E8326" s="84" t="str">
        <f>F8326&amp;"-"&amp;COUNTIF($F$2:F8326,F8326)</f>
        <v>TEADIT-871</v>
      </c>
      <c r="F8326" s="84" t="str">
        <f t="shared" si="244"/>
        <v>TEADIT</v>
      </c>
      <c r="G8326" t="s">
        <v>8594</v>
      </c>
      <c r="H8326" s="62">
        <v>62948658000187</v>
      </c>
      <c r="I8326" t="s">
        <v>869</v>
      </c>
      <c r="J8326">
        <v>2</v>
      </c>
      <c r="K8326">
        <v>435.88</v>
      </c>
    </row>
    <row r="8327" spans="1:11" x14ac:dyDescent="0.25">
      <c r="A8327" t="s">
        <v>5987</v>
      </c>
      <c r="B8327" t="str">
        <f>C8327&amp;"-"&amp;COUNTIF(C$2:C8327,C8327)</f>
        <v>40139-1</v>
      </c>
      <c r="C8327">
        <v>40139</v>
      </c>
      <c r="D8327" s="57">
        <v>45513</v>
      </c>
      <c r="E8327" s="84" t="str">
        <f>F8327&amp;"-"&amp;COUNTIF($F$2:F8327,F8327)</f>
        <v>WK-555</v>
      </c>
      <c r="F8327" s="84" t="str">
        <f t="shared" si="244"/>
        <v>WK</v>
      </c>
      <c r="G8327" t="s">
        <v>8586</v>
      </c>
      <c r="H8327" s="62">
        <v>97434047000103</v>
      </c>
      <c r="I8327" t="s">
        <v>5984</v>
      </c>
      <c r="J8327">
        <v>6</v>
      </c>
      <c r="K8327">
        <v>1676.16</v>
      </c>
    </row>
    <row r="8328" spans="1:11" x14ac:dyDescent="0.25">
      <c r="A8328" t="s">
        <v>5987</v>
      </c>
      <c r="B8328" t="str">
        <f>C8328&amp;"-"&amp;COUNTIF(C$2:C8328,C8328)</f>
        <v>40139-2</v>
      </c>
      <c r="C8328">
        <v>40139</v>
      </c>
      <c r="D8328" s="57">
        <v>45513</v>
      </c>
      <c r="E8328" s="84" t="str">
        <f>F8328&amp;"-"&amp;COUNTIF($F$2:F8328,F8328)</f>
        <v>WK-556</v>
      </c>
      <c r="F8328" s="84" t="str">
        <f t="shared" si="244"/>
        <v>WK</v>
      </c>
      <c r="G8328" t="s">
        <v>8586</v>
      </c>
      <c r="H8328" s="62">
        <v>97434047000103</v>
      </c>
      <c r="I8328" t="s">
        <v>5984</v>
      </c>
      <c r="J8328">
        <v>36</v>
      </c>
      <c r="K8328">
        <v>5544</v>
      </c>
    </row>
    <row r="8329" spans="1:11" x14ac:dyDescent="0.25">
      <c r="A8329" t="s">
        <v>5983</v>
      </c>
      <c r="B8329" t="str">
        <f>C8329&amp;"-"&amp;COUNTIF(C$2:C8329,C8329)</f>
        <v>40139-3</v>
      </c>
      <c r="C8329">
        <v>40139</v>
      </c>
      <c r="D8329" s="57">
        <v>45513</v>
      </c>
      <c r="E8329" s="84" t="str">
        <f>F8329&amp;"-"&amp;COUNTIF($F$2:F8329,F8329)</f>
        <v>WK-557</v>
      </c>
      <c r="F8329" s="84" t="str">
        <f t="shared" si="244"/>
        <v>WK</v>
      </c>
      <c r="G8329" t="s">
        <v>8586</v>
      </c>
      <c r="H8329" s="62">
        <v>97434047000103</v>
      </c>
      <c r="I8329" t="s">
        <v>5984</v>
      </c>
      <c r="J8329">
        <v>90</v>
      </c>
      <c r="K8329">
        <v>2907</v>
      </c>
    </row>
    <row r="8330" spans="1:11" x14ac:dyDescent="0.25">
      <c r="A8330" t="s">
        <v>6090</v>
      </c>
      <c r="B8330" t="str">
        <f>C8330&amp;"-"&amp;COUNTIF(C$2:C8330,C8330)</f>
        <v>40140-1</v>
      </c>
      <c r="C8330">
        <v>40140</v>
      </c>
      <c r="D8330" s="57">
        <v>45513</v>
      </c>
      <c r="E8330" s="84" t="str">
        <f>F8330&amp;"-"&amp;COUNTIF($F$2:F8330,F8330)</f>
        <v>WK-558</v>
      </c>
      <c r="F8330" s="84" t="str">
        <f t="shared" si="244"/>
        <v>WK</v>
      </c>
      <c r="G8330" t="s">
        <v>8586</v>
      </c>
      <c r="H8330" s="62">
        <v>97434047000103</v>
      </c>
      <c r="I8330" t="s">
        <v>4726</v>
      </c>
      <c r="J8330">
        <v>3.6</v>
      </c>
      <c r="K8330">
        <v>2404.8000000000002</v>
      </c>
    </row>
    <row r="8331" spans="1:11" x14ac:dyDescent="0.25">
      <c r="A8331" t="s">
        <v>6002</v>
      </c>
      <c r="B8331" t="str">
        <f>C8331&amp;"-"&amp;COUNTIF(C$2:C8331,C8331)</f>
        <v>56238839-1</v>
      </c>
      <c r="C8331">
        <v>56238839</v>
      </c>
      <c r="D8331" s="57">
        <v>45516</v>
      </c>
      <c r="E8331" s="84" t="str">
        <f>F8331&amp;"-"&amp;COUNTIF($F$2:F8331,F8331)</f>
        <v>CRISTIANO-27</v>
      </c>
      <c r="F8331" s="84" t="str">
        <f t="shared" si="244"/>
        <v>CRISTIANO</v>
      </c>
      <c r="G8331" t="s">
        <v>8613</v>
      </c>
      <c r="H8331" s="62">
        <v>10464098000191</v>
      </c>
      <c r="I8331" t="s">
        <v>869</v>
      </c>
      <c r="J8331">
        <v>26</v>
      </c>
      <c r="K8331">
        <v>1156.95</v>
      </c>
    </row>
    <row r="8332" spans="1:11" x14ac:dyDescent="0.25">
      <c r="A8332" t="s">
        <v>6002</v>
      </c>
      <c r="B8332" t="str">
        <f>C8332&amp;"-"&amp;COUNTIF(C$2:C8332,C8332)</f>
        <v>56238839-2</v>
      </c>
      <c r="C8332">
        <v>56238839</v>
      </c>
      <c r="D8332" s="57">
        <v>45516</v>
      </c>
      <c r="E8332" s="84" t="str">
        <f>F8332&amp;"-"&amp;COUNTIF($F$2:F8332,F8332)</f>
        <v>CRISTIANO-28</v>
      </c>
      <c r="F8332" s="84" t="str">
        <f t="shared" si="244"/>
        <v>CRISTIANO</v>
      </c>
      <c r="G8332" t="s">
        <v>8613</v>
      </c>
      <c r="H8332" s="62">
        <v>10464098000191</v>
      </c>
      <c r="I8332" t="s">
        <v>869</v>
      </c>
      <c r="J8332">
        <v>580</v>
      </c>
      <c r="K8332">
        <v>11504.88</v>
      </c>
    </row>
    <row r="8333" spans="1:11" x14ac:dyDescent="0.25">
      <c r="A8333" t="s">
        <v>5997</v>
      </c>
      <c r="B8333" t="str">
        <f>C8333&amp;"-"&amp;COUNTIF(C$2:C8333,C8333)</f>
        <v>40175-1</v>
      </c>
      <c r="C8333">
        <v>40175</v>
      </c>
      <c r="D8333" s="57">
        <v>45516</v>
      </c>
      <c r="E8333" s="84" t="str">
        <f>F8333&amp;"-"&amp;COUNTIF($F$2:F8333,F8333)</f>
        <v>WK-559</v>
      </c>
      <c r="F8333" s="84" t="str">
        <f t="shared" si="244"/>
        <v>WK</v>
      </c>
      <c r="G8333" t="s">
        <v>8586</v>
      </c>
      <c r="H8333" s="62">
        <v>97434047000103</v>
      </c>
      <c r="I8333" t="s">
        <v>5984</v>
      </c>
      <c r="J8333">
        <v>6</v>
      </c>
      <c r="K8333">
        <v>1215</v>
      </c>
    </row>
    <row r="8334" spans="1:11" x14ac:dyDescent="0.25">
      <c r="A8334" t="s">
        <v>5991</v>
      </c>
      <c r="B8334" t="str">
        <f>C8334&amp;"-"&amp;COUNTIF(C$2:C8334,C8334)</f>
        <v>40175-2</v>
      </c>
      <c r="C8334">
        <v>40175</v>
      </c>
      <c r="D8334" s="57">
        <v>45516</v>
      </c>
      <c r="E8334" s="84" t="str">
        <f>F8334&amp;"-"&amp;COUNTIF($F$2:F8334,F8334)</f>
        <v>WK-560</v>
      </c>
      <c r="F8334" s="84" t="str">
        <f t="shared" si="244"/>
        <v>WK</v>
      </c>
      <c r="G8334" t="s">
        <v>8586</v>
      </c>
      <c r="H8334" s="62">
        <v>97434047000103</v>
      </c>
      <c r="I8334" t="s">
        <v>5984</v>
      </c>
      <c r="J8334">
        <v>6</v>
      </c>
      <c r="K8334">
        <v>10800</v>
      </c>
    </row>
    <row r="8335" spans="1:11" x14ac:dyDescent="0.25">
      <c r="A8335" t="s">
        <v>5993</v>
      </c>
      <c r="B8335" t="str">
        <f>C8335&amp;"-"&amp;COUNTIF(C$2:C8335,C8335)</f>
        <v>4610-1</v>
      </c>
      <c r="C8335">
        <v>4610</v>
      </c>
      <c r="D8335" s="57">
        <v>45517</v>
      </c>
      <c r="E8335" s="84" t="str">
        <f>F8335&amp;"-"&amp;COUNTIF($F$2:F8335,F8335)</f>
        <v>CIL-591</v>
      </c>
      <c r="F8335" s="84" t="str">
        <f t="shared" si="244"/>
        <v>CIL</v>
      </c>
      <c r="G8335" t="s">
        <v>8610</v>
      </c>
      <c r="H8335" s="62">
        <v>97533434000199</v>
      </c>
      <c r="I8335" t="s">
        <v>869</v>
      </c>
      <c r="J8335">
        <v>1</v>
      </c>
      <c r="K8335">
        <v>48403</v>
      </c>
    </row>
    <row r="8336" spans="1:11" x14ac:dyDescent="0.25">
      <c r="A8336" t="s">
        <v>5993</v>
      </c>
      <c r="B8336" t="str">
        <f>C8336&amp;"-"&amp;COUNTIF(C$2:C8336,C8336)</f>
        <v>4610-2</v>
      </c>
      <c r="C8336">
        <v>4610</v>
      </c>
      <c r="D8336" s="57">
        <v>45517</v>
      </c>
      <c r="E8336" s="84" t="str">
        <f>F8336&amp;"-"&amp;COUNTIF($F$2:F8336,F8336)</f>
        <v>CIL-592</v>
      </c>
      <c r="F8336" s="84" t="str">
        <f t="shared" si="244"/>
        <v>CIL</v>
      </c>
      <c r="G8336" t="s">
        <v>8610</v>
      </c>
      <c r="H8336" s="62">
        <v>97533434000199</v>
      </c>
      <c r="I8336" t="s">
        <v>869</v>
      </c>
      <c r="J8336">
        <v>1</v>
      </c>
      <c r="K8336">
        <v>95933</v>
      </c>
    </row>
    <row r="8337" spans="1:11" x14ac:dyDescent="0.25">
      <c r="A8337" t="s">
        <v>6004</v>
      </c>
      <c r="B8337" t="str">
        <f>C8337&amp;"-"&amp;COUNTIF(C$2:C8337,C8337)</f>
        <v>4611-1</v>
      </c>
      <c r="C8337">
        <v>4611</v>
      </c>
      <c r="D8337" s="57">
        <v>45517</v>
      </c>
      <c r="E8337" s="84" t="str">
        <f>F8337&amp;"-"&amp;COUNTIF($F$2:F8337,F8337)</f>
        <v>CIL-593</v>
      </c>
      <c r="F8337" s="84" t="str">
        <f t="shared" si="244"/>
        <v>CIL</v>
      </c>
      <c r="G8337" t="s">
        <v>8610</v>
      </c>
      <c r="H8337" s="62">
        <v>97533434000199</v>
      </c>
      <c r="I8337" t="s">
        <v>869</v>
      </c>
      <c r="J8337">
        <v>4</v>
      </c>
      <c r="K8337">
        <v>226980</v>
      </c>
    </row>
    <row r="8338" spans="1:11" x14ac:dyDescent="0.25">
      <c r="A8338" t="s">
        <v>5968</v>
      </c>
      <c r="B8338" t="str">
        <f>C8338&amp;"-"&amp;COUNTIF(C$2:C8338,C8338)</f>
        <v>82405-1</v>
      </c>
      <c r="C8338">
        <v>82405</v>
      </c>
      <c r="D8338" s="57">
        <v>45517</v>
      </c>
      <c r="E8338" s="84" t="str">
        <f>F8338&amp;"-"&amp;COUNTIF($F$2:F8338,F8338)</f>
        <v>JOTUN-283</v>
      </c>
      <c r="F8338" s="84" t="str">
        <f t="shared" si="244"/>
        <v>JOTUN</v>
      </c>
      <c r="G8338" t="s">
        <v>8585</v>
      </c>
      <c r="H8338" s="62">
        <v>2907585000404</v>
      </c>
      <c r="I8338" t="s">
        <v>869</v>
      </c>
      <c r="J8338">
        <v>100</v>
      </c>
      <c r="K8338">
        <v>47472</v>
      </c>
    </row>
    <row r="8339" spans="1:11" x14ac:dyDescent="0.25">
      <c r="A8339" t="s">
        <v>5969</v>
      </c>
      <c r="B8339" t="str">
        <f>C8339&amp;"-"&amp;COUNTIF(C$2:C8339,C8339)</f>
        <v>82405-2</v>
      </c>
      <c r="C8339">
        <v>82405</v>
      </c>
      <c r="D8339" s="57">
        <v>45517</v>
      </c>
      <c r="E8339" s="84" t="str">
        <f>F8339&amp;"-"&amp;COUNTIF($F$2:F8339,F8339)</f>
        <v>JOTUN-284</v>
      </c>
      <c r="F8339" s="84" t="str">
        <f t="shared" si="244"/>
        <v>JOTUN</v>
      </c>
      <c r="G8339" t="s">
        <v>8585</v>
      </c>
      <c r="H8339" s="62">
        <v>2907585000404</v>
      </c>
      <c r="I8339" t="s">
        <v>869</v>
      </c>
      <c r="J8339">
        <v>10</v>
      </c>
      <c r="K8339">
        <v>1025</v>
      </c>
    </row>
    <row r="8340" spans="1:11" x14ac:dyDescent="0.25">
      <c r="A8340" t="s">
        <v>5968</v>
      </c>
      <c r="B8340" t="str">
        <f>C8340&amp;"-"&amp;COUNTIF(C$2:C8340,C8340)</f>
        <v>82405-3</v>
      </c>
      <c r="C8340">
        <v>82405</v>
      </c>
      <c r="D8340" s="57">
        <v>45517</v>
      </c>
      <c r="E8340" s="84" t="str">
        <f>F8340&amp;"-"&amp;COUNTIF($F$2:F8340,F8340)</f>
        <v>JOTUN-285</v>
      </c>
      <c r="F8340" s="84" t="str">
        <f t="shared" si="244"/>
        <v>JOTUN</v>
      </c>
      <c r="G8340" t="s">
        <v>8585</v>
      </c>
      <c r="H8340" s="62">
        <v>2907585000404</v>
      </c>
      <c r="I8340" t="s">
        <v>869</v>
      </c>
      <c r="J8340">
        <v>100</v>
      </c>
      <c r="K8340">
        <v>9608</v>
      </c>
    </row>
    <row r="8341" spans="1:11" x14ac:dyDescent="0.25">
      <c r="A8341" t="s">
        <v>5968</v>
      </c>
      <c r="B8341" t="str">
        <f>C8341&amp;"-"&amp;COUNTIF(C$2:C8341,C8341)</f>
        <v>82405-4</v>
      </c>
      <c r="C8341">
        <v>82405</v>
      </c>
      <c r="D8341" s="57">
        <v>45517</v>
      </c>
      <c r="E8341" s="84" t="str">
        <f>F8341&amp;"-"&amp;COUNTIF($F$2:F8341,F8341)</f>
        <v>JOTUN-286</v>
      </c>
      <c r="F8341" s="84" t="str">
        <f t="shared" si="244"/>
        <v>JOTUN</v>
      </c>
      <c r="G8341" t="s">
        <v>8585</v>
      </c>
      <c r="H8341" s="62">
        <v>2907585000404</v>
      </c>
      <c r="I8341" t="s">
        <v>869</v>
      </c>
      <c r="J8341">
        <v>20</v>
      </c>
      <c r="K8341">
        <v>12809.16</v>
      </c>
    </row>
    <row r="8342" spans="1:11" x14ac:dyDescent="0.25">
      <c r="A8342" t="s">
        <v>5968</v>
      </c>
      <c r="B8342" t="str">
        <f>C8342&amp;"-"&amp;COUNTIF(C$2:C8342,C8342)</f>
        <v>82405-5</v>
      </c>
      <c r="C8342">
        <v>82405</v>
      </c>
      <c r="D8342" s="57">
        <v>45517</v>
      </c>
      <c r="E8342" s="84" t="str">
        <f>F8342&amp;"-"&amp;COUNTIF($F$2:F8342,F8342)</f>
        <v>JOTUN-287</v>
      </c>
      <c r="F8342" s="84" t="str">
        <f t="shared" si="244"/>
        <v>JOTUN</v>
      </c>
      <c r="G8342" t="s">
        <v>8585</v>
      </c>
      <c r="H8342" s="62">
        <v>2907585000404</v>
      </c>
      <c r="I8342" t="s">
        <v>869</v>
      </c>
      <c r="J8342">
        <v>132</v>
      </c>
      <c r="K8342">
        <v>22543.49</v>
      </c>
    </row>
    <row r="8343" spans="1:11" x14ac:dyDescent="0.25">
      <c r="A8343" t="s">
        <v>5968</v>
      </c>
      <c r="B8343" t="str">
        <f>C8343&amp;"-"&amp;COUNTIF(C$2:C8343,C8343)</f>
        <v>82405-6</v>
      </c>
      <c r="C8343">
        <v>82405</v>
      </c>
      <c r="D8343" s="57">
        <v>45517</v>
      </c>
      <c r="E8343" s="84" t="str">
        <f>F8343&amp;"-"&amp;COUNTIF($F$2:F8343,F8343)</f>
        <v>JOTUN-288</v>
      </c>
      <c r="F8343" s="84" t="str">
        <f t="shared" si="244"/>
        <v>JOTUN</v>
      </c>
      <c r="G8343" t="s">
        <v>8585</v>
      </c>
      <c r="H8343" s="62">
        <v>2907585000404</v>
      </c>
      <c r="I8343" t="s">
        <v>869</v>
      </c>
      <c r="J8343">
        <v>10</v>
      </c>
      <c r="K8343">
        <v>8290.1</v>
      </c>
    </row>
    <row r="8344" spans="1:11" x14ac:dyDescent="0.25">
      <c r="A8344" t="s">
        <v>5968</v>
      </c>
      <c r="B8344" t="str">
        <f>C8344&amp;"-"&amp;COUNTIF(C$2:C8344,C8344)</f>
        <v>82405-7</v>
      </c>
      <c r="C8344">
        <v>82405</v>
      </c>
      <c r="D8344" s="57">
        <v>45517</v>
      </c>
      <c r="E8344" s="84" t="str">
        <f>F8344&amp;"-"&amp;COUNTIF($F$2:F8344,F8344)</f>
        <v>JOTUN-289</v>
      </c>
      <c r="F8344" s="84" t="str">
        <f t="shared" si="244"/>
        <v>JOTUN</v>
      </c>
      <c r="G8344" t="s">
        <v>8585</v>
      </c>
      <c r="H8344" s="62">
        <v>2907585000404</v>
      </c>
      <c r="I8344" t="s">
        <v>869</v>
      </c>
      <c r="J8344">
        <v>40</v>
      </c>
      <c r="K8344">
        <v>17518.8</v>
      </c>
    </row>
    <row r="8345" spans="1:11" x14ac:dyDescent="0.25">
      <c r="A8345" t="s">
        <v>5968</v>
      </c>
      <c r="B8345" t="str">
        <f>C8345&amp;"-"&amp;COUNTIF(C$2:C8345,C8345)</f>
        <v>82405-8</v>
      </c>
      <c r="C8345">
        <v>82405</v>
      </c>
      <c r="D8345" s="57">
        <v>45517</v>
      </c>
      <c r="E8345" s="84" t="str">
        <f>F8345&amp;"-"&amp;COUNTIF($F$2:F8345,F8345)</f>
        <v>JOTUN-290</v>
      </c>
      <c r="F8345" s="84" t="str">
        <f t="shared" si="244"/>
        <v>JOTUN</v>
      </c>
      <c r="G8345" t="s">
        <v>8585</v>
      </c>
      <c r="H8345" s="62">
        <v>2907585000404</v>
      </c>
      <c r="I8345" t="s">
        <v>869</v>
      </c>
      <c r="J8345">
        <v>40</v>
      </c>
      <c r="K8345">
        <v>40695.199999999997</v>
      </c>
    </row>
    <row r="8346" spans="1:11" x14ac:dyDescent="0.25">
      <c r="A8346" t="s">
        <v>5968</v>
      </c>
      <c r="B8346" t="str">
        <f>C8346&amp;"-"&amp;COUNTIF(C$2:C8346,C8346)</f>
        <v>82405-9</v>
      </c>
      <c r="C8346">
        <v>82405</v>
      </c>
      <c r="D8346" s="57">
        <v>45517</v>
      </c>
      <c r="E8346" s="84" t="str">
        <f>F8346&amp;"-"&amp;COUNTIF($F$2:F8346,F8346)</f>
        <v>JOTUN-291</v>
      </c>
      <c r="F8346" s="84" t="str">
        <f t="shared" si="244"/>
        <v>JOTUN</v>
      </c>
      <c r="G8346" t="s">
        <v>8585</v>
      </c>
      <c r="H8346" s="62">
        <v>2907585000404</v>
      </c>
      <c r="I8346" t="s">
        <v>869</v>
      </c>
      <c r="J8346">
        <v>50</v>
      </c>
      <c r="K8346">
        <v>32022.9</v>
      </c>
    </row>
    <row r="8347" spans="1:11" x14ac:dyDescent="0.25">
      <c r="A8347" t="s">
        <v>5968</v>
      </c>
      <c r="B8347" t="str">
        <f>C8347&amp;"-"&amp;COUNTIF(C$2:C8347,C8347)</f>
        <v>82405-10</v>
      </c>
      <c r="C8347">
        <v>82405</v>
      </c>
      <c r="D8347" s="57">
        <v>45517</v>
      </c>
      <c r="E8347" s="84" t="str">
        <f>F8347&amp;"-"&amp;COUNTIF($F$2:F8347,F8347)</f>
        <v>JOTUN-292</v>
      </c>
      <c r="F8347" s="84" t="str">
        <f t="shared" si="244"/>
        <v>JOTUN</v>
      </c>
      <c r="G8347" t="s">
        <v>8585</v>
      </c>
      <c r="H8347" s="62">
        <v>2907585000404</v>
      </c>
      <c r="I8347" t="s">
        <v>869</v>
      </c>
      <c r="J8347">
        <v>10</v>
      </c>
      <c r="K8347">
        <v>5067.3599999999997</v>
      </c>
    </row>
    <row r="8348" spans="1:11" x14ac:dyDescent="0.25">
      <c r="A8348" t="s">
        <v>5968</v>
      </c>
      <c r="B8348" t="str">
        <f>C8348&amp;"-"&amp;COUNTIF(C$2:C8348,C8348)</f>
        <v>82405-11</v>
      </c>
      <c r="C8348">
        <v>82405</v>
      </c>
      <c r="D8348" s="57">
        <v>45517</v>
      </c>
      <c r="E8348" s="84" t="str">
        <f>F8348&amp;"-"&amp;COUNTIF($F$2:F8348,F8348)</f>
        <v>JOTUN-293</v>
      </c>
      <c r="F8348" s="84" t="str">
        <f t="shared" si="244"/>
        <v>JOTUN</v>
      </c>
      <c r="G8348" t="s">
        <v>8585</v>
      </c>
      <c r="H8348" s="62">
        <v>2907585000404</v>
      </c>
      <c r="I8348" t="s">
        <v>869</v>
      </c>
      <c r="J8348">
        <v>2</v>
      </c>
      <c r="K8348">
        <v>1658.02</v>
      </c>
    </row>
    <row r="8349" spans="1:11" x14ac:dyDescent="0.25">
      <c r="A8349" t="s">
        <v>5968</v>
      </c>
      <c r="B8349" t="str">
        <f>C8349&amp;"-"&amp;COUNTIF(C$2:C8349,C8349)</f>
        <v>82405-12</v>
      </c>
      <c r="C8349">
        <v>82405</v>
      </c>
      <c r="D8349" s="57">
        <v>45517</v>
      </c>
      <c r="E8349" s="84" t="str">
        <f>F8349&amp;"-"&amp;COUNTIF($F$2:F8349,F8349)</f>
        <v>JOTUN-294</v>
      </c>
      <c r="F8349" s="84" t="str">
        <f t="shared" si="244"/>
        <v>JOTUN</v>
      </c>
      <c r="G8349" t="s">
        <v>8585</v>
      </c>
      <c r="H8349" s="62">
        <v>2907585000404</v>
      </c>
      <c r="I8349" t="s">
        <v>869</v>
      </c>
      <c r="J8349">
        <v>40</v>
      </c>
      <c r="K8349">
        <v>5448</v>
      </c>
    </row>
    <row r="8350" spans="1:11" x14ac:dyDescent="0.25">
      <c r="A8350" t="s">
        <v>5968</v>
      </c>
      <c r="B8350" t="str">
        <f>C8350&amp;"-"&amp;COUNTIF(C$2:C8350,C8350)</f>
        <v>82405-13</v>
      </c>
      <c r="C8350">
        <v>82405</v>
      </c>
      <c r="D8350" s="57">
        <v>45517</v>
      </c>
      <c r="E8350" s="84" t="str">
        <f>F8350&amp;"-"&amp;COUNTIF($F$2:F8350,F8350)</f>
        <v>JOTUN-295</v>
      </c>
      <c r="F8350" s="84" t="str">
        <f t="shared" si="244"/>
        <v>JOTUN</v>
      </c>
      <c r="G8350" t="s">
        <v>8585</v>
      </c>
      <c r="H8350" s="62">
        <v>2907585000404</v>
      </c>
      <c r="I8350" t="s">
        <v>869</v>
      </c>
      <c r="J8350">
        <v>40</v>
      </c>
      <c r="K8350">
        <v>6266.4</v>
      </c>
    </row>
    <row r="8351" spans="1:11" x14ac:dyDescent="0.25">
      <c r="A8351" t="s">
        <v>5968</v>
      </c>
      <c r="B8351" t="str">
        <f>C8351&amp;"-"&amp;COUNTIF(C$2:C8351,C8351)</f>
        <v>82405-14</v>
      </c>
      <c r="C8351">
        <v>82405</v>
      </c>
      <c r="D8351" s="57">
        <v>45517</v>
      </c>
      <c r="E8351" s="84" t="str">
        <f>F8351&amp;"-"&amp;COUNTIF($F$2:F8351,F8351)</f>
        <v>JOTUN-296</v>
      </c>
      <c r="F8351" s="84" t="str">
        <f t="shared" si="244"/>
        <v>JOTUN</v>
      </c>
      <c r="G8351" t="s">
        <v>8585</v>
      </c>
      <c r="H8351" s="62">
        <v>2907585000404</v>
      </c>
      <c r="I8351" t="s">
        <v>869</v>
      </c>
      <c r="J8351">
        <v>40</v>
      </c>
      <c r="K8351">
        <v>2146.7600000000002</v>
      </c>
    </row>
    <row r="8352" spans="1:11" x14ac:dyDescent="0.25">
      <c r="A8352" t="s">
        <v>5968</v>
      </c>
      <c r="B8352" t="str">
        <f>C8352&amp;"-"&amp;COUNTIF(C$2:C8352,C8352)</f>
        <v>82405-15</v>
      </c>
      <c r="C8352">
        <v>82405</v>
      </c>
      <c r="D8352" s="57">
        <v>45517</v>
      </c>
      <c r="E8352" s="84" t="str">
        <f>F8352&amp;"-"&amp;COUNTIF($F$2:F8352,F8352)</f>
        <v>JOTUN-297</v>
      </c>
      <c r="F8352" s="84" t="str">
        <f t="shared" si="244"/>
        <v>JOTUN</v>
      </c>
      <c r="G8352" t="s">
        <v>8585</v>
      </c>
      <c r="H8352" s="62">
        <v>2907585000404</v>
      </c>
      <c r="I8352" t="s">
        <v>869</v>
      </c>
      <c r="J8352">
        <v>20</v>
      </c>
      <c r="K8352">
        <v>9997.68</v>
      </c>
    </row>
    <row r="8353" spans="1:11" x14ac:dyDescent="0.25">
      <c r="A8353" t="s">
        <v>5972</v>
      </c>
      <c r="B8353" t="str">
        <f>C8353&amp;"-"&amp;COUNTIF(C$2:C8353,C8353)</f>
        <v>82405-16</v>
      </c>
      <c r="C8353">
        <v>82405</v>
      </c>
      <c r="D8353" s="57">
        <v>45517</v>
      </c>
      <c r="E8353" s="84" t="str">
        <f>F8353&amp;"-"&amp;COUNTIF($F$2:F8353,F8353)</f>
        <v>JOTUN-298</v>
      </c>
      <c r="F8353" s="84" t="str">
        <f t="shared" si="244"/>
        <v>JOTUN</v>
      </c>
      <c r="G8353" t="s">
        <v>8585</v>
      </c>
      <c r="H8353" s="62">
        <v>2907585000404</v>
      </c>
      <c r="I8353" t="s">
        <v>869</v>
      </c>
      <c r="J8353">
        <v>20</v>
      </c>
      <c r="K8353">
        <v>323.60000000000002</v>
      </c>
    </row>
    <row r="8354" spans="1:11" x14ac:dyDescent="0.25">
      <c r="A8354" t="s">
        <v>5971</v>
      </c>
      <c r="B8354" t="str">
        <f>C8354&amp;"-"&amp;COUNTIF(C$2:C8354,C8354)</f>
        <v>82405-17</v>
      </c>
      <c r="C8354">
        <v>82405</v>
      </c>
      <c r="D8354" s="57">
        <v>45517</v>
      </c>
      <c r="E8354" s="84" t="str">
        <f>F8354&amp;"-"&amp;COUNTIF($F$2:F8354,F8354)</f>
        <v>JOTUN-299</v>
      </c>
      <c r="F8354" s="84" t="str">
        <f t="shared" si="244"/>
        <v>JOTUN</v>
      </c>
      <c r="G8354" t="s">
        <v>8585</v>
      </c>
      <c r="H8354" s="62">
        <v>2907585000404</v>
      </c>
      <c r="I8354" t="s">
        <v>869</v>
      </c>
      <c r="J8354">
        <v>20</v>
      </c>
      <c r="K8354">
        <v>227.2</v>
      </c>
    </row>
    <row r="8355" spans="1:11" x14ac:dyDescent="0.25">
      <c r="A8355" t="s">
        <v>5969</v>
      </c>
      <c r="B8355" t="str">
        <f>C8355&amp;"-"&amp;COUNTIF(C$2:C8355,C8355)</f>
        <v>82405-18</v>
      </c>
      <c r="C8355">
        <v>82405</v>
      </c>
      <c r="D8355" s="57">
        <v>45517</v>
      </c>
      <c r="E8355" s="84" t="str">
        <f>F8355&amp;"-"&amp;COUNTIF($F$2:F8355,F8355)</f>
        <v>JOTUN-300</v>
      </c>
      <c r="F8355" s="84" t="str">
        <f t="shared" si="244"/>
        <v>JOTUN</v>
      </c>
      <c r="G8355" t="s">
        <v>8585</v>
      </c>
      <c r="H8355" s="62">
        <v>2907585000404</v>
      </c>
      <c r="I8355" t="s">
        <v>869</v>
      </c>
      <c r="J8355">
        <v>20</v>
      </c>
      <c r="K8355">
        <v>2050</v>
      </c>
    </row>
    <row r="8356" spans="1:11" x14ac:dyDescent="0.25">
      <c r="A8356" t="s">
        <v>5960</v>
      </c>
      <c r="B8356" t="str">
        <f>C8356&amp;"-"&amp;COUNTIF(C$2:C8356,C8356)</f>
        <v>40195-1</v>
      </c>
      <c r="C8356">
        <v>40195</v>
      </c>
      <c r="D8356" s="57">
        <v>45517</v>
      </c>
      <c r="E8356" s="84" t="str">
        <f>F8356&amp;"-"&amp;COUNTIF($F$2:F8356,F8356)</f>
        <v>WK-561</v>
      </c>
      <c r="F8356" s="84" t="str">
        <f t="shared" si="244"/>
        <v>WK</v>
      </c>
      <c r="G8356" t="s">
        <v>8586</v>
      </c>
      <c r="H8356" s="62">
        <v>97434047000103</v>
      </c>
      <c r="I8356" t="s">
        <v>5984</v>
      </c>
      <c r="J8356">
        <v>18</v>
      </c>
      <c r="K8356">
        <v>342</v>
      </c>
    </row>
    <row r="8357" spans="1:11" x14ac:dyDescent="0.25">
      <c r="A8357" t="s">
        <v>5990</v>
      </c>
      <c r="B8357" t="str">
        <f>C8357&amp;"-"&amp;COUNTIF(C$2:C8357,C8357)</f>
        <v>40206-1</v>
      </c>
      <c r="C8357">
        <v>40206</v>
      </c>
      <c r="D8357" s="57">
        <v>45517</v>
      </c>
      <c r="E8357" s="84" t="str">
        <f>F8357&amp;"-"&amp;COUNTIF($F$2:F8357,F8357)</f>
        <v>WK-562</v>
      </c>
      <c r="F8357" s="84" t="str">
        <f t="shared" si="244"/>
        <v>WK</v>
      </c>
      <c r="G8357" t="s">
        <v>8586</v>
      </c>
      <c r="H8357" s="62">
        <v>97434047000103</v>
      </c>
      <c r="I8357" t="s">
        <v>5984</v>
      </c>
      <c r="J8357">
        <v>6</v>
      </c>
      <c r="K8357">
        <v>2360.8200000000002</v>
      </c>
    </row>
    <row r="8358" spans="1:11" x14ac:dyDescent="0.25">
      <c r="A8358" t="s">
        <v>5989</v>
      </c>
      <c r="B8358" t="str">
        <f>C8358&amp;"-"&amp;COUNTIF(C$2:C8358,C8358)</f>
        <v>40206-2</v>
      </c>
      <c r="C8358">
        <v>40206</v>
      </c>
      <c r="D8358" s="57">
        <v>45517</v>
      </c>
      <c r="E8358" s="84" t="str">
        <f>F8358&amp;"-"&amp;COUNTIF($F$2:F8358,F8358)</f>
        <v>WK-563</v>
      </c>
      <c r="F8358" s="84" t="str">
        <f t="shared" si="244"/>
        <v>WK</v>
      </c>
      <c r="G8358" t="s">
        <v>8586</v>
      </c>
      <c r="H8358" s="62">
        <v>97434047000103</v>
      </c>
      <c r="I8358" t="s">
        <v>5984</v>
      </c>
      <c r="J8358">
        <v>6</v>
      </c>
      <c r="K8358">
        <v>3900</v>
      </c>
    </row>
    <row r="8359" spans="1:11" x14ac:dyDescent="0.25">
      <c r="A8359" t="s">
        <v>5990</v>
      </c>
      <c r="B8359" t="str">
        <f>C8359&amp;"-"&amp;COUNTIF(C$2:C8359,C8359)</f>
        <v>40206-3</v>
      </c>
      <c r="C8359">
        <v>40206</v>
      </c>
      <c r="D8359" s="57">
        <v>45517</v>
      </c>
      <c r="E8359" s="84" t="str">
        <f>F8359&amp;"-"&amp;COUNTIF($F$2:F8359,F8359)</f>
        <v>WK-564</v>
      </c>
      <c r="F8359" s="84" t="str">
        <f t="shared" si="244"/>
        <v>WK</v>
      </c>
      <c r="G8359" t="s">
        <v>8586</v>
      </c>
      <c r="H8359" s="62">
        <v>97434047000103</v>
      </c>
      <c r="I8359" t="s">
        <v>5984</v>
      </c>
      <c r="J8359">
        <v>6</v>
      </c>
      <c r="K8359">
        <v>4819.26</v>
      </c>
    </row>
    <row r="8360" spans="1:11" x14ac:dyDescent="0.25">
      <c r="A8360" t="s">
        <v>5989</v>
      </c>
      <c r="B8360" t="str">
        <f>C8360&amp;"-"&amp;COUNTIF(C$2:C8360,C8360)</f>
        <v>40206-4</v>
      </c>
      <c r="C8360">
        <v>40206</v>
      </c>
      <c r="D8360" s="57">
        <v>45517</v>
      </c>
      <c r="E8360" s="84" t="str">
        <f>F8360&amp;"-"&amp;COUNTIF($F$2:F8360,F8360)</f>
        <v>WK-565</v>
      </c>
      <c r="F8360" s="84" t="str">
        <f t="shared" si="244"/>
        <v>WK</v>
      </c>
      <c r="G8360" t="s">
        <v>8586</v>
      </c>
      <c r="H8360" s="62">
        <v>97434047000103</v>
      </c>
      <c r="I8360" t="s">
        <v>5984</v>
      </c>
      <c r="J8360">
        <v>42</v>
      </c>
      <c r="K8360">
        <v>10374</v>
      </c>
    </row>
    <row r="8361" spans="1:11" x14ac:dyDescent="0.25">
      <c r="A8361" t="s">
        <v>5989</v>
      </c>
      <c r="B8361" t="str">
        <f>C8361&amp;"-"&amp;COUNTIF(C$2:C8361,C8361)</f>
        <v>40206-5</v>
      </c>
      <c r="C8361">
        <v>40206</v>
      </c>
      <c r="D8361" s="57">
        <v>45517</v>
      </c>
      <c r="E8361" s="84" t="str">
        <f>F8361&amp;"-"&amp;COUNTIF($F$2:F8361,F8361)</f>
        <v>WK-566</v>
      </c>
      <c r="F8361" s="84" t="str">
        <f t="shared" si="244"/>
        <v>WK</v>
      </c>
      <c r="G8361" t="s">
        <v>8586</v>
      </c>
      <c r="H8361" s="62">
        <v>97434047000103</v>
      </c>
      <c r="I8361" t="s">
        <v>5984</v>
      </c>
      <c r="J8361">
        <v>18</v>
      </c>
      <c r="K8361">
        <v>11520</v>
      </c>
    </row>
    <row r="8362" spans="1:11" x14ac:dyDescent="0.25">
      <c r="A8362" t="s">
        <v>6073</v>
      </c>
      <c r="B8362" t="str">
        <f>C8362&amp;"-"&amp;COUNTIF(C$2:C8362,C8362)</f>
        <v>488593-1</v>
      </c>
      <c r="C8362">
        <v>488593</v>
      </c>
      <c r="D8362" s="57">
        <v>45518</v>
      </c>
      <c r="E8362" s="84" t="str">
        <f>F8362&amp;"-"&amp;COUNTIF($F$2:F8362,F8362)</f>
        <v>COMERCIAL-16</v>
      </c>
      <c r="F8362" s="84" t="str">
        <f t="shared" si="244"/>
        <v>COMERCIAL</v>
      </c>
      <c r="G8362" t="s">
        <v>8641</v>
      </c>
      <c r="H8362" s="62">
        <v>57158057000130</v>
      </c>
      <c r="I8362" t="s">
        <v>869</v>
      </c>
      <c r="J8362">
        <v>10</v>
      </c>
      <c r="K8362">
        <v>30</v>
      </c>
    </row>
    <row r="8363" spans="1:11" x14ac:dyDescent="0.25">
      <c r="A8363" t="s">
        <v>6006</v>
      </c>
      <c r="B8363" t="str">
        <f>C8363&amp;"-"&amp;COUNTIF(C$2:C8363,C8363)</f>
        <v>488593-2</v>
      </c>
      <c r="C8363">
        <v>488593</v>
      </c>
      <c r="D8363" s="57">
        <v>45518</v>
      </c>
      <c r="E8363" s="84" t="str">
        <f>F8363&amp;"-"&amp;COUNTIF($F$2:F8363,F8363)</f>
        <v>COMERCIAL-17</v>
      </c>
      <c r="F8363" s="84" t="str">
        <f t="shared" si="244"/>
        <v>COMERCIAL</v>
      </c>
      <c r="G8363" t="s">
        <v>8641</v>
      </c>
      <c r="H8363" s="62">
        <v>57158057000130</v>
      </c>
      <c r="I8363" t="s">
        <v>869</v>
      </c>
      <c r="J8363">
        <v>10</v>
      </c>
      <c r="K8363">
        <v>183</v>
      </c>
    </row>
    <row r="8364" spans="1:11" x14ac:dyDescent="0.25">
      <c r="A8364" t="s">
        <v>6026</v>
      </c>
      <c r="B8364" t="str">
        <f>C8364&amp;"-"&amp;COUNTIF(C$2:C8364,C8364)</f>
        <v>51438-1</v>
      </c>
      <c r="C8364">
        <v>51438</v>
      </c>
      <c r="D8364" s="57">
        <v>45518</v>
      </c>
      <c r="E8364" s="84" t="str">
        <f>F8364&amp;"-"&amp;COUNTIF($F$2:F8364,F8364)</f>
        <v>R-228</v>
      </c>
      <c r="F8364" s="84" t="str">
        <f t="shared" si="244"/>
        <v>R</v>
      </c>
      <c r="G8364" t="s">
        <v>8604</v>
      </c>
      <c r="H8364" s="62">
        <v>62821723000109</v>
      </c>
      <c r="I8364" t="s">
        <v>869</v>
      </c>
      <c r="J8364">
        <v>99</v>
      </c>
      <c r="K8364">
        <v>945.45</v>
      </c>
    </row>
    <row r="8365" spans="1:11" x14ac:dyDescent="0.25">
      <c r="A8365" t="s">
        <v>6026</v>
      </c>
      <c r="B8365" t="str">
        <f>C8365&amp;"-"&amp;COUNTIF(C$2:C8365,C8365)</f>
        <v>51438-2</v>
      </c>
      <c r="C8365">
        <v>51438</v>
      </c>
      <c r="D8365" s="57">
        <v>45518</v>
      </c>
      <c r="E8365" s="84" t="str">
        <f>F8365&amp;"-"&amp;COUNTIF($F$2:F8365,F8365)</f>
        <v>R-229</v>
      </c>
      <c r="F8365" s="84" t="str">
        <f t="shared" si="244"/>
        <v>R</v>
      </c>
      <c r="G8365" t="s">
        <v>8604</v>
      </c>
      <c r="H8365" s="62">
        <v>62821723000109</v>
      </c>
      <c r="I8365" t="s">
        <v>869</v>
      </c>
      <c r="J8365">
        <v>184</v>
      </c>
      <c r="K8365">
        <v>1591.6</v>
      </c>
    </row>
    <row r="8366" spans="1:11" x14ac:dyDescent="0.25">
      <c r="A8366" t="s">
        <v>6026</v>
      </c>
      <c r="B8366" t="str">
        <f>C8366&amp;"-"&amp;COUNTIF(C$2:C8366,C8366)</f>
        <v>51438-3</v>
      </c>
      <c r="C8366">
        <v>51438</v>
      </c>
      <c r="D8366" s="57">
        <v>45518</v>
      </c>
      <c r="E8366" s="84" t="str">
        <f>F8366&amp;"-"&amp;COUNTIF($F$2:F8366,F8366)</f>
        <v>R-230</v>
      </c>
      <c r="F8366" s="84" t="str">
        <f t="shared" si="244"/>
        <v>R</v>
      </c>
      <c r="G8366" t="s">
        <v>8604</v>
      </c>
      <c r="H8366" s="62">
        <v>62821723000109</v>
      </c>
      <c r="I8366" t="s">
        <v>869</v>
      </c>
      <c r="J8366">
        <v>66</v>
      </c>
      <c r="K8366">
        <v>728.64</v>
      </c>
    </row>
    <row r="8367" spans="1:11" x14ac:dyDescent="0.25">
      <c r="A8367" t="s">
        <v>6030</v>
      </c>
      <c r="B8367" t="str">
        <f>C8367&amp;"-"&amp;COUNTIF(C$2:C8367,C8367)</f>
        <v>51458-1</v>
      </c>
      <c r="C8367">
        <v>51458</v>
      </c>
      <c r="D8367" s="57">
        <v>45518</v>
      </c>
      <c r="E8367" s="84" t="str">
        <f>F8367&amp;"-"&amp;COUNTIF($F$2:F8367,F8367)</f>
        <v>R-231</v>
      </c>
      <c r="F8367" s="84" t="str">
        <f t="shared" si="244"/>
        <v>R</v>
      </c>
      <c r="G8367" t="s">
        <v>8604</v>
      </c>
      <c r="H8367" s="62">
        <v>62821723000109</v>
      </c>
      <c r="I8367" t="s">
        <v>869</v>
      </c>
      <c r="J8367">
        <v>4</v>
      </c>
      <c r="K8367">
        <v>776</v>
      </c>
    </row>
    <row r="8368" spans="1:11" x14ac:dyDescent="0.25">
      <c r="A8368" t="s">
        <v>6030</v>
      </c>
      <c r="B8368" t="str">
        <f>C8368&amp;"-"&amp;COUNTIF(C$2:C8368,C8368)</f>
        <v>51458-2</v>
      </c>
      <c r="C8368">
        <v>51458</v>
      </c>
      <c r="D8368" s="57">
        <v>45518</v>
      </c>
      <c r="E8368" s="84" t="str">
        <f>F8368&amp;"-"&amp;COUNTIF($F$2:F8368,F8368)</f>
        <v>R-232</v>
      </c>
      <c r="F8368" s="84" t="str">
        <f t="shared" si="244"/>
        <v>R</v>
      </c>
      <c r="G8368" t="s">
        <v>8604</v>
      </c>
      <c r="H8368" s="62">
        <v>62821723000109</v>
      </c>
      <c r="I8368" t="s">
        <v>869</v>
      </c>
      <c r="J8368">
        <v>8</v>
      </c>
      <c r="K8368">
        <v>2248</v>
      </c>
    </row>
    <row r="8369" spans="1:11" x14ac:dyDescent="0.25">
      <c r="A8369" t="s">
        <v>6030</v>
      </c>
      <c r="B8369" t="str">
        <f>C8369&amp;"-"&amp;COUNTIF(C$2:C8369,C8369)</f>
        <v>51458-3</v>
      </c>
      <c r="C8369">
        <v>51458</v>
      </c>
      <c r="D8369" s="57">
        <v>45518</v>
      </c>
      <c r="E8369" s="84" t="str">
        <f>F8369&amp;"-"&amp;COUNTIF($F$2:F8369,F8369)</f>
        <v>R-233</v>
      </c>
      <c r="F8369" s="84" t="str">
        <f t="shared" si="244"/>
        <v>R</v>
      </c>
      <c r="G8369" t="s">
        <v>8604</v>
      </c>
      <c r="H8369" s="62">
        <v>62821723000109</v>
      </c>
      <c r="I8369" t="s">
        <v>869</v>
      </c>
      <c r="J8369">
        <v>8</v>
      </c>
      <c r="K8369">
        <v>1552</v>
      </c>
    </row>
    <row r="8370" spans="1:11" x14ac:dyDescent="0.25">
      <c r="A8370" t="s">
        <v>5991</v>
      </c>
      <c r="B8370" t="str">
        <f>C8370&amp;"-"&amp;COUNTIF(C$2:C8370,C8370)</f>
        <v>6943-1</v>
      </c>
      <c r="C8370">
        <v>6943</v>
      </c>
      <c r="D8370" s="57">
        <v>45518</v>
      </c>
      <c r="E8370" s="84" t="str">
        <f>F8370&amp;"-"&amp;COUNTIF($F$2:F8370,F8370)</f>
        <v>W-40</v>
      </c>
      <c r="F8370" s="84" t="str">
        <f t="shared" si="244"/>
        <v>W</v>
      </c>
      <c r="G8370" t="s">
        <v>8612</v>
      </c>
      <c r="H8370" s="62">
        <v>6186188000190</v>
      </c>
      <c r="I8370" t="s">
        <v>5984</v>
      </c>
      <c r="J8370">
        <v>154</v>
      </c>
      <c r="K8370">
        <v>60060</v>
      </c>
    </row>
    <row r="8371" spans="1:11" x14ac:dyDescent="0.25">
      <c r="A8371" t="s">
        <v>6042</v>
      </c>
      <c r="B8371" t="str">
        <f>C8371&amp;"-"&amp;COUNTIF(C$2:C8371,C8371)</f>
        <v>6943-2</v>
      </c>
      <c r="C8371">
        <v>6943</v>
      </c>
      <c r="D8371" s="57">
        <v>45518</v>
      </c>
      <c r="E8371" s="84" t="str">
        <f>F8371&amp;"-"&amp;COUNTIF($F$2:F8371,F8371)</f>
        <v>W-41</v>
      </c>
      <c r="F8371" s="84" t="str">
        <f t="shared" si="244"/>
        <v>W</v>
      </c>
      <c r="G8371" t="s">
        <v>8612</v>
      </c>
      <c r="H8371" s="62">
        <v>6186188000190</v>
      </c>
      <c r="I8371" t="s">
        <v>869</v>
      </c>
      <c r="J8371">
        <v>1</v>
      </c>
      <c r="K8371">
        <v>980</v>
      </c>
    </row>
    <row r="8372" spans="1:11" x14ac:dyDescent="0.25">
      <c r="A8372" t="s">
        <v>6041</v>
      </c>
      <c r="B8372" t="str">
        <f>C8372&amp;"-"&amp;COUNTIF(C$2:C8372,C8372)</f>
        <v>6943-3</v>
      </c>
      <c r="C8372">
        <v>6943</v>
      </c>
      <c r="D8372" s="57">
        <v>45518</v>
      </c>
      <c r="E8372" s="84" t="str">
        <f>F8372&amp;"-"&amp;COUNTIF($F$2:F8372,F8372)</f>
        <v>W-42</v>
      </c>
      <c r="F8372" s="84" t="str">
        <f t="shared" si="244"/>
        <v>W</v>
      </c>
      <c r="G8372" t="s">
        <v>8612</v>
      </c>
      <c r="H8372" s="62">
        <v>6186188000190</v>
      </c>
      <c r="I8372" t="s">
        <v>869</v>
      </c>
      <c r="J8372">
        <v>1</v>
      </c>
      <c r="K8372">
        <v>780</v>
      </c>
    </row>
    <row r="8373" spans="1:11" x14ac:dyDescent="0.25">
      <c r="A8373" t="s">
        <v>6039</v>
      </c>
      <c r="B8373" t="str">
        <f>C8373&amp;"-"&amp;COUNTIF(C$2:C8373,C8373)</f>
        <v>6943-4</v>
      </c>
      <c r="C8373">
        <v>6943</v>
      </c>
      <c r="D8373" s="57">
        <v>45518</v>
      </c>
      <c r="E8373" s="84" t="str">
        <f>F8373&amp;"-"&amp;COUNTIF($F$2:F8373,F8373)</f>
        <v>W-43</v>
      </c>
      <c r="F8373" s="84" t="str">
        <f t="shared" si="244"/>
        <v>W</v>
      </c>
      <c r="G8373" t="s">
        <v>8612</v>
      </c>
      <c r="H8373" s="62">
        <v>6186188000190</v>
      </c>
      <c r="I8373" t="s">
        <v>869</v>
      </c>
      <c r="J8373">
        <v>1</v>
      </c>
      <c r="K8373">
        <v>2342.6</v>
      </c>
    </row>
    <row r="8374" spans="1:11" x14ac:dyDescent="0.25">
      <c r="A8374" t="s">
        <v>6042</v>
      </c>
      <c r="B8374" t="str">
        <f>C8374&amp;"-"&amp;COUNTIF(C$2:C8374,C8374)</f>
        <v>6944-1</v>
      </c>
      <c r="C8374">
        <v>6944</v>
      </c>
      <c r="D8374" s="57">
        <v>45518</v>
      </c>
      <c r="E8374" s="84" t="str">
        <f>F8374&amp;"-"&amp;COUNTIF($F$2:F8374,F8374)</f>
        <v>W-44</v>
      </c>
      <c r="F8374" s="84" t="str">
        <f t="shared" si="244"/>
        <v>W</v>
      </c>
      <c r="G8374" t="s">
        <v>8612</v>
      </c>
      <c r="H8374" s="62">
        <v>6186188000190</v>
      </c>
      <c r="I8374" t="s">
        <v>869</v>
      </c>
      <c r="J8374">
        <v>29</v>
      </c>
      <c r="K8374">
        <v>26042</v>
      </c>
    </row>
    <row r="8375" spans="1:11" x14ac:dyDescent="0.25">
      <c r="A8375" t="s">
        <v>5978</v>
      </c>
      <c r="B8375" t="str">
        <f>C8375&amp;"-"&amp;COUNTIF(C$2:C8375,C8375)</f>
        <v>40234-1</v>
      </c>
      <c r="C8375">
        <v>40234</v>
      </c>
      <c r="D8375" s="57">
        <v>45518</v>
      </c>
      <c r="E8375" s="84" t="str">
        <f>F8375&amp;"-"&amp;COUNTIF($F$2:F8375,F8375)</f>
        <v>WK-567</v>
      </c>
      <c r="F8375" s="84" t="str">
        <f t="shared" si="244"/>
        <v>WK</v>
      </c>
      <c r="G8375" t="s">
        <v>8586</v>
      </c>
      <c r="H8375" s="62">
        <v>97434047000103</v>
      </c>
      <c r="I8375" t="s">
        <v>4726</v>
      </c>
      <c r="J8375">
        <v>14.64</v>
      </c>
      <c r="K8375">
        <v>7195.85</v>
      </c>
    </row>
    <row r="8376" spans="1:11" x14ac:dyDescent="0.25">
      <c r="A8376" t="s">
        <v>5978</v>
      </c>
      <c r="B8376" t="str">
        <f>C8376&amp;"-"&amp;COUNTIF(C$2:C8376,C8376)</f>
        <v>40234-2</v>
      </c>
      <c r="C8376">
        <v>40234</v>
      </c>
      <c r="D8376" s="57">
        <v>45518</v>
      </c>
      <c r="E8376" s="84" t="str">
        <f>F8376&amp;"-"&amp;COUNTIF($F$2:F8376,F8376)</f>
        <v>WK-568</v>
      </c>
      <c r="F8376" s="84" t="str">
        <f t="shared" si="244"/>
        <v>WK</v>
      </c>
      <c r="G8376" t="s">
        <v>8586</v>
      </c>
      <c r="H8376" s="62">
        <v>97434047000103</v>
      </c>
      <c r="I8376" t="s">
        <v>4726</v>
      </c>
      <c r="J8376">
        <v>7.32</v>
      </c>
      <c r="K8376">
        <v>2755.17</v>
      </c>
    </row>
    <row r="8377" spans="1:11" x14ac:dyDescent="0.25">
      <c r="A8377" t="s">
        <v>6033</v>
      </c>
      <c r="B8377" t="str">
        <f>C8377&amp;"-"&amp;COUNTIF(C$2:C8377,C8377)</f>
        <v>40234-3</v>
      </c>
      <c r="C8377">
        <v>40234</v>
      </c>
      <c r="D8377" s="57">
        <v>45518</v>
      </c>
      <c r="E8377" s="84" t="str">
        <f>F8377&amp;"-"&amp;COUNTIF($F$2:F8377,F8377)</f>
        <v>WK-569</v>
      </c>
      <c r="F8377" s="84" t="str">
        <f t="shared" si="244"/>
        <v>WK</v>
      </c>
      <c r="G8377" t="s">
        <v>8586</v>
      </c>
      <c r="H8377" s="62">
        <v>97434047000103</v>
      </c>
      <c r="I8377" t="s">
        <v>4726</v>
      </c>
      <c r="J8377">
        <v>7.32</v>
      </c>
      <c r="K8377">
        <v>1361.52</v>
      </c>
    </row>
    <row r="8378" spans="1:11" x14ac:dyDescent="0.25">
      <c r="A8378" t="s">
        <v>5979</v>
      </c>
      <c r="B8378" t="str">
        <f>C8378&amp;"-"&amp;COUNTIF(C$2:C8378,C8378)</f>
        <v>40234-4</v>
      </c>
      <c r="C8378">
        <v>40234</v>
      </c>
      <c r="D8378" s="57">
        <v>45518</v>
      </c>
      <c r="E8378" s="84" t="str">
        <f>F8378&amp;"-"&amp;COUNTIF($F$2:F8378,F8378)</f>
        <v>WK-570</v>
      </c>
      <c r="F8378" s="84" t="str">
        <f t="shared" si="244"/>
        <v>WK</v>
      </c>
      <c r="G8378" t="s">
        <v>8586</v>
      </c>
      <c r="H8378" s="62">
        <v>97434047000103</v>
      </c>
      <c r="I8378" t="s">
        <v>4726</v>
      </c>
      <c r="J8378">
        <v>7.32</v>
      </c>
      <c r="K8378">
        <v>3264.72</v>
      </c>
    </row>
    <row r="8379" spans="1:11" x14ac:dyDescent="0.25">
      <c r="A8379" t="s">
        <v>5977</v>
      </c>
      <c r="B8379" t="str">
        <f>C8379&amp;"-"&amp;COUNTIF(C$2:C8379,C8379)</f>
        <v>40234-5</v>
      </c>
      <c r="C8379">
        <v>40234</v>
      </c>
      <c r="D8379" s="57">
        <v>45518</v>
      </c>
      <c r="E8379" s="84" t="str">
        <f>F8379&amp;"-"&amp;COUNTIF($F$2:F8379,F8379)</f>
        <v>WK-571</v>
      </c>
      <c r="F8379" s="84" t="str">
        <f t="shared" si="244"/>
        <v>WK</v>
      </c>
      <c r="G8379" t="s">
        <v>8586</v>
      </c>
      <c r="H8379" s="62">
        <v>97434047000103</v>
      </c>
      <c r="I8379" t="s">
        <v>4726</v>
      </c>
      <c r="J8379">
        <v>7.32</v>
      </c>
      <c r="K8379">
        <v>11731.4</v>
      </c>
    </row>
    <row r="8380" spans="1:11" x14ac:dyDescent="0.25">
      <c r="A8380" t="s">
        <v>5987</v>
      </c>
      <c r="B8380" t="str">
        <f>C8380&amp;"-"&amp;COUNTIF(C$2:C8380,C8380)</f>
        <v>40244-1</v>
      </c>
      <c r="C8380">
        <v>40244</v>
      </c>
      <c r="D8380" s="57">
        <v>45518</v>
      </c>
      <c r="E8380" s="84" t="str">
        <f>F8380&amp;"-"&amp;COUNTIF($F$2:F8380,F8380)</f>
        <v>WK-572</v>
      </c>
      <c r="F8380" s="84" t="str">
        <f t="shared" si="244"/>
        <v>WK</v>
      </c>
      <c r="G8380" t="s">
        <v>8586</v>
      </c>
      <c r="H8380" s="62">
        <v>97434047000103</v>
      </c>
      <c r="I8380" t="s">
        <v>5984</v>
      </c>
      <c r="J8380">
        <v>30</v>
      </c>
      <c r="K8380">
        <v>3599.1</v>
      </c>
    </row>
    <row r="8381" spans="1:11" x14ac:dyDescent="0.25">
      <c r="A8381" t="s">
        <v>6002</v>
      </c>
      <c r="B8381" t="str">
        <f>C8381&amp;"-"&amp;COUNTIF(C$2:C8381,C8381)</f>
        <v>748-1</v>
      </c>
      <c r="C8381">
        <v>748</v>
      </c>
      <c r="D8381" s="57">
        <v>45519</v>
      </c>
      <c r="E8381" s="84" t="str">
        <f>F8381&amp;"-"&amp;COUNTIF($F$2:F8381,F8381)</f>
        <v>ENIGMA-28</v>
      </c>
      <c r="F8381" s="84" t="str">
        <f t="shared" si="244"/>
        <v>ENIGMA</v>
      </c>
      <c r="G8381" t="s">
        <v>8595</v>
      </c>
      <c r="H8381" s="62">
        <v>10371253000125</v>
      </c>
      <c r="I8381" t="s">
        <v>30</v>
      </c>
      <c r="J8381">
        <v>5915</v>
      </c>
      <c r="K8381">
        <v>170943.5</v>
      </c>
    </row>
    <row r="8382" spans="1:11" x14ac:dyDescent="0.25">
      <c r="A8382" t="s">
        <v>6110</v>
      </c>
      <c r="B8382" t="str">
        <f>C8382&amp;"-"&amp;COUNTIF(C$2:C8382,C8382)</f>
        <v>3959-1</v>
      </c>
      <c r="C8382">
        <v>3959</v>
      </c>
      <c r="D8382" s="57">
        <v>45519</v>
      </c>
      <c r="E8382" s="84" t="str">
        <f>F8382&amp;"-"&amp;COUNTIF($F$2:F8382,F8382)</f>
        <v>INDUSTRIA-36</v>
      </c>
      <c r="F8382" s="84" t="str">
        <f t="shared" si="244"/>
        <v>INDUSTRIA</v>
      </c>
      <c r="G8382" t="s">
        <v>8657</v>
      </c>
      <c r="H8382" s="62">
        <v>54858055000166</v>
      </c>
      <c r="I8382" t="s">
        <v>869</v>
      </c>
      <c r="J8382">
        <v>1</v>
      </c>
      <c r="K8382">
        <v>2541.96</v>
      </c>
    </row>
    <row r="8383" spans="1:11" x14ac:dyDescent="0.25">
      <c r="A8383" t="s">
        <v>6129</v>
      </c>
      <c r="B8383" t="str">
        <f>C8383&amp;"-"&amp;COUNTIF(C$2:C8383,C8383)</f>
        <v>3959-2</v>
      </c>
      <c r="C8383">
        <v>3959</v>
      </c>
      <c r="D8383" s="57">
        <v>45519</v>
      </c>
      <c r="E8383" s="84" t="str">
        <f>F8383&amp;"-"&amp;COUNTIF($F$2:F8383,F8383)</f>
        <v>INDUSTRIA-37</v>
      </c>
      <c r="F8383" s="84" t="str">
        <f t="shared" si="244"/>
        <v>INDUSTRIA</v>
      </c>
      <c r="G8383" t="s">
        <v>8657</v>
      </c>
      <c r="H8383" s="62">
        <v>54858055000166</v>
      </c>
      <c r="I8383" t="s">
        <v>869</v>
      </c>
      <c r="J8383">
        <v>1</v>
      </c>
      <c r="K8383">
        <v>221957.64</v>
      </c>
    </row>
    <row r="8384" spans="1:11" x14ac:dyDescent="0.25">
      <c r="A8384" t="s">
        <v>6110</v>
      </c>
      <c r="B8384" t="str">
        <f>C8384&amp;"-"&amp;COUNTIF(C$2:C8384,C8384)</f>
        <v>3959-3</v>
      </c>
      <c r="C8384">
        <v>3959</v>
      </c>
      <c r="D8384" s="57">
        <v>45519</v>
      </c>
      <c r="E8384" s="84" t="str">
        <f>F8384&amp;"-"&amp;COUNTIF($F$2:F8384,F8384)</f>
        <v>INDUSTRIA-38</v>
      </c>
      <c r="F8384" s="84" t="str">
        <f t="shared" si="244"/>
        <v>INDUSTRIA</v>
      </c>
      <c r="G8384" t="s">
        <v>8657</v>
      </c>
      <c r="H8384" s="62">
        <v>54858055000166</v>
      </c>
      <c r="I8384" t="s">
        <v>869</v>
      </c>
      <c r="J8384">
        <v>1</v>
      </c>
      <c r="K8384">
        <v>2475.71</v>
      </c>
    </row>
    <row r="8385" spans="1:11" x14ac:dyDescent="0.25">
      <c r="A8385" t="s">
        <v>6137</v>
      </c>
      <c r="B8385" t="str">
        <f>C8385&amp;"-"&amp;COUNTIF(C$2:C8385,C8385)</f>
        <v>3959-4</v>
      </c>
      <c r="C8385">
        <v>3959</v>
      </c>
      <c r="D8385" s="57">
        <v>45519</v>
      </c>
      <c r="E8385" s="84" t="str">
        <f>F8385&amp;"-"&amp;COUNTIF($F$2:F8385,F8385)</f>
        <v>INDUSTRIA-39</v>
      </c>
      <c r="F8385" s="84" t="str">
        <f t="shared" si="244"/>
        <v>INDUSTRIA</v>
      </c>
      <c r="G8385" t="s">
        <v>8657</v>
      </c>
      <c r="H8385" s="62">
        <v>54858055000166</v>
      </c>
      <c r="I8385" t="s">
        <v>869</v>
      </c>
      <c r="J8385">
        <v>3</v>
      </c>
      <c r="K8385">
        <v>16918.11</v>
      </c>
    </row>
    <row r="8386" spans="1:11" x14ac:dyDescent="0.25">
      <c r="A8386" t="s">
        <v>6110</v>
      </c>
      <c r="B8386" t="str">
        <f>C8386&amp;"-"&amp;COUNTIF(C$2:C8386,C8386)</f>
        <v>3959-5</v>
      </c>
      <c r="C8386">
        <v>3959</v>
      </c>
      <c r="D8386" s="57">
        <v>45519</v>
      </c>
      <c r="E8386" s="84" t="str">
        <f>F8386&amp;"-"&amp;COUNTIF($F$2:F8386,F8386)</f>
        <v>INDUSTRIA-40</v>
      </c>
      <c r="F8386" s="84" t="str">
        <f t="shared" si="244"/>
        <v>INDUSTRIA</v>
      </c>
      <c r="G8386" t="s">
        <v>8657</v>
      </c>
      <c r="H8386" s="62">
        <v>54858055000166</v>
      </c>
      <c r="I8386" t="s">
        <v>869</v>
      </c>
      <c r="J8386">
        <v>2</v>
      </c>
      <c r="K8386">
        <v>8301.5</v>
      </c>
    </row>
    <row r="8387" spans="1:11" x14ac:dyDescent="0.25">
      <c r="A8387" t="s">
        <v>6110</v>
      </c>
      <c r="B8387" t="str">
        <f>C8387&amp;"-"&amp;COUNTIF(C$2:C8387,C8387)</f>
        <v>3959-6</v>
      </c>
      <c r="C8387">
        <v>3959</v>
      </c>
      <c r="D8387" s="57">
        <v>45519</v>
      </c>
      <c r="E8387" s="84" t="str">
        <f>F8387&amp;"-"&amp;COUNTIF($F$2:F8387,F8387)</f>
        <v>INDUSTRIA-41</v>
      </c>
      <c r="F8387" s="84" t="str">
        <f t="shared" ref="F8387:F8450" si="245">LEFT(G8387,SEARCH(" ",G8387)-1)</f>
        <v>INDUSTRIA</v>
      </c>
      <c r="G8387" t="s">
        <v>8657</v>
      </c>
      <c r="H8387" s="62">
        <v>54858055000166</v>
      </c>
      <c r="I8387" t="s">
        <v>869</v>
      </c>
      <c r="J8387">
        <v>1</v>
      </c>
      <c r="K8387">
        <v>1968.99</v>
      </c>
    </row>
    <row r="8388" spans="1:11" x14ac:dyDescent="0.25">
      <c r="A8388" t="s">
        <v>6110</v>
      </c>
      <c r="B8388" t="str">
        <f>C8388&amp;"-"&amp;COUNTIF(C$2:C8388,C8388)</f>
        <v>3959-7</v>
      </c>
      <c r="C8388">
        <v>3959</v>
      </c>
      <c r="D8388" s="57">
        <v>45519</v>
      </c>
      <c r="E8388" s="84" t="str">
        <f>F8388&amp;"-"&amp;COUNTIF($F$2:F8388,F8388)</f>
        <v>INDUSTRIA-42</v>
      </c>
      <c r="F8388" s="84" t="str">
        <f t="shared" si="245"/>
        <v>INDUSTRIA</v>
      </c>
      <c r="G8388" t="s">
        <v>8657</v>
      </c>
      <c r="H8388" s="62">
        <v>54858055000166</v>
      </c>
      <c r="I8388" t="s">
        <v>869</v>
      </c>
      <c r="J8388">
        <v>1</v>
      </c>
      <c r="K8388">
        <v>55289.5</v>
      </c>
    </row>
    <row r="8389" spans="1:11" x14ac:dyDescent="0.25">
      <c r="A8389" t="s">
        <v>6138</v>
      </c>
      <c r="B8389" t="str">
        <f>C8389&amp;"-"&amp;COUNTIF(C$2:C8389,C8389)</f>
        <v>3959-8</v>
      </c>
      <c r="C8389">
        <v>3959</v>
      </c>
      <c r="D8389" s="57">
        <v>45519</v>
      </c>
      <c r="E8389" s="84" t="str">
        <f>F8389&amp;"-"&amp;COUNTIF($F$2:F8389,F8389)</f>
        <v>INDUSTRIA-43</v>
      </c>
      <c r="F8389" s="84" t="str">
        <f t="shared" si="245"/>
        <v>INDUSTRIA</v>
      </c>
      <c r="G8389" t="s">
        <v>8657</v>
      </c>
      <c r="H8389" s="62">
        <v>54858055000166</v>
      </c>
      <c r="I8389" t="s">
        <v>869</v>
      </c>
      <c r="J8389">
        <v>2</v>
      </c>
      <c r="K8389">
        <v>4540.0200000000004</v>
      </c>
    </row>
    <row r="8390" spans="1:11" x14ac:dyDescent="0.25">
      <c r="A8390" t="s">
        <v>6139</v>
      </c>
      <c r="B8390" t="str">
        <f>C8390&amp;"-"&amp;COUNTIF(C$2:C8390,C8390)</f>
        <v>3959-9</v>
      </c>
      <c r="C8390">
        <v>3959</v>
      </c>
      <c r="D8390" s="57">
        <v>45519</v>
      </c>
      <c r="E8390" s="84" t="str">
        <f>F8390&amp;"-"&amp;COUNTIF($F$2:F8390,F8390)</f>
        <v>INDUSTRIA-44</v>
      </c>
      <c r="F8390" s="84" t="str">
        <f t="shared" si="245"/>
        <v>INDUSTRIA</v>
      </c>
      <c r="G8390" t="s">
        <v>8657</v>
      </c>
      <c r="H8390" s="62">
        <v>54858055000166</v>
      </c>
      <c r="I8390" t="s">
        <v>869</v>
      </c>
      <c r="J8390">
        <v>2</v>
      </c>
      <c r="K8390">
        <v>53661.599999999999</v>
      </c>
    </row>
    <row r="8391" spans="1:11" x14ac:dyDescent="0.25">
      <c r="A8391" t="s">
        <v>6110</v>
      </c>
      <c r="B8391" t="str">
        <f>C8391&amp;"-"&amp;COUNTIF(C$2:C8391,C8391)</f>
        <v>3959-10</v>
      </c>
      <c r="C8391">
        <v>3959</v>
      </c>
      <c r="D8391" s="57">
        <v>45519</v>
      </c>
      <c r="E8391" s="84" t="str">
        <f>F8391&amp;"-"&amp;COUNTIF($F$2:F8391,F8391)</f>
        <v>INDUSTRIA-45</v>
      </c>
      <c r="F8391" s="84" t="str">
        <f t="shared" si="245"/>
        <v>INDUSTRIA</v>
      </c>
      <c r="G8391" t="s">
        <v>8657</v>
      </c>
      <c r="H8391" s="62">
        <v>54858055000166</v>
      </c>
      <c r="I8391" t="s">
        <v>869</v>
      </c>
      <c r="J8391">
        <v>4</v>
      </c>
      <c r="K8391">
        <v>7711.72</v>
      </c>
    </row>
    <row r="8392" spans="1:11" x14ac:dyDescent="0.25">
      <c r="A8392" t="s">
        <v>6062</v>
      </c>
      <c r="B8392" t="str">
        <f>C8392&amp;"-"&amp;COUNTIF(C$2:C8392,C8392)</f>
        <v>1497-1</v>
      </c>
      <c r="C8392">
        <v>1497</v>
      </c>
      <c r="D8392" s="57">
        <v>45519</v>
      </c>
      <c r="E8392" s="84" t="str">
        <f>F8392&amp;"-"&amp;COUNTIF($F$2:F8392,F8392)</f>
        <v>TATIANE-6</v>
      </c>
      <c r="F8392" s="84" t="str">
        <f t="shared" si="245"/>
        <v>TATIANE</v>
      </c>
      <c r="G8392" t="s">
        <v>8655</v>
      </c>
      <c r="H8392" s="62">
        <v>52285143000190</v>
      </c>
      <c r="I8392" t="s">
        <v>4726</v>
      </c>
      <c r="J8392">
        <v>120</v>
      </c>
      <c r="K8392">
        <v>97920</v>
      </c>
    </row>
    <row r="8393" spans="1:11" x14ac:dyDescent="0.25">
      <c r="A8393" t="s">
        <v>5995</v>
      </c>
      <c r="B8393" t="str">
        <f>C8393&amp;"-"&amp;COUNTIF(C$2:C8393,C8393)</f>
        <v>21376-1</v>
      </c>
      <c r="C8393">
        <v>21376</v>
      </c>
      <c r="D8393" s="57">
        <v>45519</v>
      </c>
      <c r="E8393" s="84" t="str">
        <f>F8393&amp;"-"&amp;COUNTIF($F$2:F8393,F8393)</f>
        <v>UTILINOX-17</v>
      </c>
      <c r="F8393" s="84" t="str">
        <f t="shared" si="245"/>
        <v>UTILINOX</v>
      </c>
      <c r="G8393" t="s">
        <v>8588</v>
      </c>
      <c r="H8393" s="62">
        <v>2677285000125</v>
      </c>
      <c r="I8393" t="s">
        <v>869</v>
      </c>
      <c r="J8393">
        <v>35000</v>
      </c>
      <c r="K8393">
        <v>52500</v>
      </c>
    </row>
    <row r="8394" spans="1:11" x14ac:dyDescent="0.25">
      <c r="A8394" t="s">
        <v>5995</v>
      </c>
      <c r="B8394" t="str">
        <f>C8394&amp;"-"&amp;COUNTIF(C$2:C8394,C8394)</f>
        <v>21376-2</v>
      </c>
      <c r="C8394">
        <v>21376</v>
      </c>
      <c r="D8394" s="57">
        <v>45519</v>
      </c>
      <c r="E8394" s="84" t="str">
        <f>F8394&amp;"-"&amp;COUNTIF($F$2:F8394,F8394)</f>
        <v>UTILINOX-18</v>
      </c>
      <c r="F8394" s="84" t="str">
        <f t="shared" si="245"/>
        <v>UTILINOX</v>
      </c>
      <c r="G8394" t="s">
        <v>8588</v>
      </c>
      <c r="H8394" s="62">
        <v>2677285000125</v>
      </c>
      <c r="I8394" t="s">
        <v>869</v>
      </c>
      <c r="J8394">
        <v>10000</v>
      </c>
      <c r="K8394">
        <v>26000</v>
      </c>
    </row>
    <row r="8395" spans="1:11" x14ac:dyDescent="0.25">
      <c r="A8395" t="s">
        <v>5992</v>
      </c>
      <c r="B8395" t="str">
        <f>C8395&amp;"-"&amp;COUNTIF(C$2:C8395,C8395)</f>
        <v>40297-1</v>
      </c>
      <c r="C8395">
        <v>40297</v>
      </c>
      <c r="D8395" s="57">
        <v>45519</v>
      </c>
      <c r="E8395" s="84" t="str">
        <f>F8395&amp;"-"&amp;COUNTIF($F$2:F8395,F8395)</f>
        <v>WK-573</v>
      </c>
      <c r="F8395" s="84" t="str">
        <f t="shared" si="245"/>
        <v>WK</v>
      </c>
      <c r="G8395" t="s">
        <v>8586</v>
      </c>
      <c r="H8395" s="62">
        <v>97434047000103</v>
      </c>
      <c r="I8395" t="s">
        <v>5984</v>
      </c>
      <c r="J8395">
        <v>6</v>
      </c>
      <c r="K8395">
        <v>4446</v>
      </c>
    </row>
    <row r="8396" spans="1:11" x14ac:dyDescent="0.25">
      <c r="A8396" t="s">
        <v>5992</v>
      </c>
      <c r="B8396" t="str">
        <f>C8396&amp;"-"&amp;COUNTIF(C$2:C8396,C8396)</f>
        <v>40297-2</v>
      </c>
      <c r="C8396">
        <v>40297</v>
      </c>
      <c r="D8396" s="57">
        <v>45519</v>
      </c>
      <c r="E8396" s="84" t="str">
        <f>F8396&amp;"-"&amp;COUNTIF($F$2:F8396,F8396)</f>
        <v>WK-574</v>
      </c>
      <c r="F8396" s="84" t="str">
        <f t="shared" si="245"/>
        <v>WK</v>
      </c>
      <c r="G8396" t="s">
        <v>8586</v>
      </c>
      <c r="H8396" s="62">
        <v>97434047000103</v>
      </c>
      <c r="I8396" t="s">
        <v>5984</v>
      </c>
      <c r="J8396">
        <v>6</v>
      </c>
      <c r="K8396">
        <v>8160</v>
      </c>
    </row>
    <row r="8397" spans="1:11" x14ac:dyDescent="0.25">
      <c r="A8397" t="s">
        <v>6140</v>
      </c>
      <c r="B8397" t="str">
        <f>C8397&amp;"-"&amp;COUNTIF(C$2:C8397,C8397)</f>
        <v>56326909-1</v>
      </c>
      <c r="C8397">
        <v>56326909</v>
      </c>
      <c r="D8397" s="57">
        <v>45520</v>
      </c>
      <c r="E8397" s="84" t="str">
        <f>F8397&amp;"-"&amp;COUNTIF($F$2:F8397,F8397)</f>
        <v>CRISTIANO-29</v>
      </c>
      <c r="F8397" s="84" t="str">
        <f t="shared" si="245"/>
        <v>CRISTIANO</v>
      </c>
      <c r="G8397" t="s">
        <v>8613</v>
      </c>
      <c r="H8397" s="62">
        <v>10464098000191</v>
      </c>
      <c r="I8397" t="s">
        <v>6070</v>
      </c>
      <c r="J8397">
        <v>1</v>
      </c>
      <c r="K8397">
        <v>680</v>
      </c>
    </row>
    <row r="8398" spans="1:11" x14ac:dyDescent="0.25">
      <c r="A8398" t="s">
        <v>5962</v>
      </c>
      <c r="B8398" t="str">
        <f>C8398&amp;"-"&amp;COUNTIF(C$2:C8398,C8398)</f>
        <v>115621-1</v>
      </c>
      <c r="C8398">
        <v>115621</v>
      </c>
      <c r="D8398" s="57">
        <v>45520</v>
      </c>
      <c r="E8398" s="84" t="str">
        <f>F8398&amp;"-"&amp;COUNTIF($F$2:F8398,F8398)</f>
        <v>ESAB-139</v>
      </c>
      <c r="F8398" s="84" t="str">
        <f t="shared" si="245"/>
        <v>ESAB</v>
      </c>
      <c r="G8398" t="s">
        <v>8582</v>
      </c>
      <c r="H8398" s="62">
        <v>29799921000571</v>
      </c>
      <c r="I8398" t="s">
        <v>30</v>
      </c>
      <c r="J8398">
        <v>300</v>
      </c>
      <c r="K8398">
        <v>8151</v>
      </c>
    </row>
    <row r="8399" spans="1:11" x14ac:dyDescent="0.25">
      <c r="A8399" t="s">
        <v>6050</v>
      </c>
      <c r="B8399" t="str">
        <f>C8399&amp;"-"&amp;COUNTIF(C$2:C8399,C8399)</f>
        <v>11686-1</v>
      </c>
      <c r="C8399">
        <v>11686</v>
      </c>
      <c r="D8399" s="57">
        <v>45523</v>
      </c>
      <c r="E8399" s="84" t="str">
        <f>F8399&amp;"-"&amp;COUNTIF($F$2:F8399,F8399)</f>
        <v>ROXTEC-64</v>
      </c>
      <c r="F8399" s="84" t="str">
        <f t="shared" si="245"/>
        <v>ROXTEC</v>
      </c>
      <c r="G8399" t="s">
        <v>8623</v>
      </c>
      <c r="H8399" s="62">
        <v>5461822000193</v>
      </c>
      <c r="I8399" t="s">
        <v>869</v>
      </c>
      <c r="J8399">
        <v>25</v>
      </c>
      <c r="K8399">
        <v>55457.68</v>
      </c>
    </row>
    <row r="8400" spans="1:11" x14ac:dyDescent="0.25">
      <c r="A8400" t="s">
        <v>6050</v>
      </c>
      <c r="B8400" t="str">
        <f>C8400&amp;"-"&amp;COUNTIF(C$2:C8400,C8400)</f>
        <v>11686-2</v>
      </c>
      <c r="C8400">
        <v>11686</v>
      </c>
      <c r="D8400" s="57">
        <v>45523</v>
      </c>
      <c r="E8400" s="84" t="str">
        <f>F8400&amp;"-"&amp;COUNTIF($F$2:F8400,F8400)</f>
        <v>ROXTEC-65</v>
      </c>
      <c r="F8400" s="84" t="str">
        <f t="shared" si="245"/>
        <v>ROXTEC</v>
      </c>
      <c r="G8400" t="s">
        <v>8623</v>
      </c>
      <c r="H8400" s="62">
        <v>5461822000193</v>
      </c>
      <c r="I8400" t="s">
        <v>869</v>
      </c>
      <c r="J8400">
        <v>13</v>
      </c>
      <c r="K8400">
        <v>30442.87</v>
      </c>
    </row>
    <row r="8401" spans="1:11" x14ac:dyDescent="0.25">
      <c r="A8401" t="s">
        <v>6033</v>
      </c>
      <c r="B8401" t="str">
        <f>C8401&amp;"-"&amp;COUNTIF(C$2:C8401,C8401)</f>
        <v>40394-1</v>
      </c>
      <c r="C8401">
        <v>40394</v>
      </c>
      <c r="D8401" s="57">
        <v>45523</v>
      </c>
      <c r="E8401" s="84" t="str">
        <f>F8401&amp;"-"&amp;COUNTIF($F$2:F8401,F8401)</f>
        <v>WK-575</v>
      </c>
      <c r="F8401" s="84" t="str">
        <f t="shared" si="245"/>
        <v>WK</v>
      </c>
      <c r="G8401" t="s">
        <v>8586</v>
      </c>
      <c r="H8401" s="62">
        <v>97434047000103</v>
      </c>
      <c r="I8401" t="s">
        <v>4726</v>
      </c>
      <c r="J8401">
        <v>7.32</v>
      </c>
      <c r="K8401">
        <v>1262.7</v>
      </c>
    </row>
    <row r="8402" spans="1:11" x14ac:dyDescent="0.25">
      <c r="A8402" t="s">
        <v>6027</v>
      </c>
      <c r="B8402" t="str">
        <f>C8402&amp;"-"&amp;COUNTIF(C$2:C8402,C8402)</f>
        <v>3334-1</v>
      </c>
      <c r="C8402">
        <v>3334</v>
      </c>
      <c r="D8402" s="57">
        <v>45524</v>
      </c>
      <c r="E8402" s="84" t="str">
        <f>F8402&amp;"-"&amp;COUNTIF($F$2:F8402,F8402)</f>
        <v>PANORAMA-28</v>
      </c>
      <c r="F8402" s="84" t="str">
        <f t="shared" si="245"/>
        <v>PANORAMA</v>
      </c>
      <c r="G8402" t="s">
        <v>8630</v>
      </c>
      <c r="H8402" s="62">
        <v>41454106000142</v>
      </c>
      <c r="I8402" t="s">
        <v>869</v>
      </c>
      <c r="J8402">
        <v>144</v>
      </c>
      <c r="K8402">
        <v>374.4</v>
      </c>
    </row>
    <row r="8403" spans="1:11" x14ac:dyDescent="0.25">
      <c r="A8403" t="s">
        <v>6030</v>
      </c>
      <c r="B8403" t="str">
        <f>C8403&amp;"-"&amp;COUNTIF(C$2:C8403,C8403)</f>
        <v>3334-2</v>
      </c>
      <c r="C8403">
        <v>3334</v>
      </c>
      <c r="D8403" s="57">
        <v>45524</v>
      </c>
      <c r="E8403" s="84" t="str">
        <f>F8403&amp;"-"&amp;COUNTIF($F$2:F8403,F8403)</f>
        <v>PANORAMA-29</v>
      </c>
      <c r="F8403" s="84" t="str">
        <f t="shared" si="245"/>
        <v>PANORAMA</v>
      </c>
      <c r="G8403" t="s">
        <v>8630</v>
      </c>
      <c r="H8403" s="62">
        <v>41454106000142</v>
      </c>
      <c r="I8403" t="s">
        <v>869</v>
      </c>
      <c r="J8403">
        <v>10</v>
      </c>
      <c r="K8403">
        <v>455</v>
      </c>
    </row>
    <row r="8404" spans="1:11" x14ac:dyDescent="0.25">
      <c r="A8404" t="s">
        <v>6018</v>
      </c>
      <c r="B8404" t="str">
        <f>C8404&amp;"-"&amp;COUNTIF(C$2:C8404,C8404)</f>
        <v>3334-3</v>
      </c>
      <c r="C8404">
        <v>3334</v>
      </c>
      <c r="D8404" s="57">
        <v>45524</v>
      </c>
      <c r="E8404" s="84" t="str">
        <f>F8404&amp;"-"&amp;COUNTIF($F$2:F8404,F8404)</f>
        <v>PANORAMA-30</v>
      </c>
      <c r="F8404" s="84" t="str">
        <f t="shared" si="245"/>
        <v>PANORAMA</v>
      </c>
      <c r="G8404" t="s">
        <v>8630</v>
      </c>
      <c r="H8404" s="62">
        <v>41454106000142</v>
      </c>
      <c r="I8404" t="s">
        <v>869</v>
      </c>
      <c r="J8404">
        <v>288</v>
      </c>
      <c r="K8404">
        <v>1281.5999999999999</v>
      </c>
    </row>
    <row r="8405" spans="1:11" x14ac:dyDescent="0.25">
      <c r="A8405" t="s">
        <v>6018</v>
      </c>
      <c r="B8405" t="str">
        <f>C8405&amp;"-"&amp;COUNTIF(C$2:C8405,C8405)</f>
        <v>3334-4</v>
      </c>
      <c r="C8405">
        <v>3334</v>
      </c>
      <c r="D8405" s="57">
        <v>45524</v>
      </c>
      <c r="E8405" s="84" t="str">
        <f>F8405&amp;"-"&amp;COUNTIF($F$2:F8405,F8405)</f>
        <v>PANORAMA-31</v>
      </c>
      <c r="F8405" s="84" t="str">
        <f t="shared" si="245"/>
        <v>PANORAMA</v>
      </c>
      <c r="G8405" t="s">
        <v>8630</v>
      </c>
      <c r="H8405" s="62">
        <v>41454106000142</v>
      </c>
      <c r="I8405" t="s">
        <v>869</v>
      </c>
      <c r="J8405">
        <v>15</v>
      </c>
      <c r="K8405">
        <v>52.5</v>
      </c>
    </row>
    <row r="8406" spans="1:11" x14ac:dyDescent="0.25">
      <c r="A8406" t="s">
        <v>6027</v>
      </c>
      <c r="B8406" t="str">
        <f>C8406&amp;"-"&amp;COUNTIF(C$2:C8406,C8406)</f>
        <v>3334-5</v>
      </c>
      <c r="C8406">
        <v>3334</v>
      </c>
      <c r="D8406" s="57">
        <v>45524</v>
      </c>
      <c r="E8406" s="84" t="str">
        <f>F8406&amp;"-"&amp;COUNTIF($F$2:F8406,F8406)</f>
        <v>PANORAMA-32</v>
      </c>
      <c r="F8406" s="84" t="str">
        <f t="shared" si="245"/>
        <v>PANORAMA</v>
      </c>
      <c r="G8406" t="s">
        <v>8630</v>
      </c>
      <c r="H8406" s="62">
        <v>41454106000142</v>
      </c>
      <c r="I8406" t="s">
        <v>869</v>
      </c>
      <c r="J8406">
        <v>29</v>
      </c>
      <c r="K8406">
        <v>68.150000000000006</v>
      </c>
    </row>
    <row r="8407" spans="1:11" x14ac:dyDescent="0.25">
      <c r="A8407" t="s">
        <v>6027</v>
      </c>
      <c r="B8407" t="str">
        <f>C8407&amp;"-"&amp;COUNTIF(C$2:C8407,C8407)</f>
        <v>3334-6</v>
      </c>
      <c r="C8407">
        <v>3334</v>
      </c>
      <c r="D8407" s="57">
        <v>45524</v>
      </c>
      <c r="E8407" s="84" t="str">
        <f>F8407&amp;"-"&amp;COUNTIF($F$2:F8407,F8407)</f>
        <v>PANORAMA-33</v>
      </c>
      <c r="F8407" s="84" t="str">
        <f t="shared" si="245"/>
        <v>PANORAMA</v>
      </c>
      <c r="G8407" t="s">
        <v>8630</v>
      </c>
      <c r="H8407" s="62">
        <v>41454106000142</v>
      </c>
      <c r="I8407" t="s">
        <v>869</v>
      </c>
      <c r="J8407">
        <v>15</v>
      </c>
      <c r="K8407">
        <v>30.75</v>
      </c>
    </row>
    <row r="8408" spans="1:11" x14ac:dyDescent="0.25">
      <c r="A8408" t="s">
        <v>6030</v>
      </c>
      <c r="B8408" t="str">
        <f>C8408&amp;"-"&amp;COUNTIF(C$2:C8408,C8408)</f>
        <v>3334-7</v>
      </c>
      <c r="C8408">
        <v>3334</v>
      </c>
      <c r="D8408" s="57">
        <v>45524</v>
      </c>
      <c r="E8408" s="84" t="str">
        <f>F8408&amp;"-"&amp;COUNTIF($F$2:F8408,F8408)</f>
        <v>PANORAMA-34</v>
      </c>
      <c r="F8408" s="84" t="str">
        <f t="shared" si="245"/>
        <v>PANORAMA</v>
      </c>
      <c r="G8408" t="s">
        <v>8630</v>
      </c>
      <c r="H8408" s="62">
        <v>41454106000142</v>
      </c>
      <c r="I8408" t="s">
        <v>869</v>
      </c>
      <c r="J8408">
        <v>8</v>
      </c>
      <c r="K8408">
        <v>110.4</v>
      </c>
    </row>
    <row r="8409" spans="1:11" x14ac:dyDescent="0.25">
      <c r="A8409" t="s">
        <v>6030</v>
      </c>
      <c r="B8409" t="str">
        <f>C8409&amp;"-"&amp;COUNTIF(C$2:C8409,C8409)</f>
        <v>3334-8</v>
      </c>
      <c r="C8409">
        <v>3334</v>
      </c>
      <c r="D8409" s="57">
        <v>45524</v>
      </c>
      <c r="E8409" s="84" t="str">
        <f>F8409&amp;"-"&amp;COUNTIF($F$2:F8409,F8409)</f>
        <v>PANORAMA-35</v>
      </c>
      <c r="F8409" s="84" t="str">
        <f t="shared" si="245"/>
        <v>PANORAMA</v>
      </c>
      <c r="G8409" t="s">
        <v>8630</v>
      </c>
      <c r="H8409" s="62">
        <v>41454106000142</v>
      </c>
      <c r="I8409" t="s">
        <v>869</v>
      </c>
      <c r="J8409">
        <v>68</v>
      </c>
      <c r="K8409">
        <v>938.4</v>
      </c>
    </row>
    <row r="8410" spans="1:11" x14ac:dyDescent="0.25">
      <c r="A8410" t="s">
        <v>5987</v>
      </c>
      <c r="B8410" t="str">
        <f>C8410&amp;"-"&amp;COUNTIF(C$2:C8410,C8410)</f>
        <v>40419-1</v>
      </c>
      <c r="C8410">
        <v>40419</v>
      </c>
      <c r="D8410" s="57">
        <v>45524</v>
      </c>
      <c r="E8410" s="84" t="str">
        <f>F8410&amp;"-"&amp;COUNTIF($F$2:F8410,F8410)</f>
        <v>WK-576</v>
      </c>
      <c r="F8410" s="84" t="str">
        <f t="shared" si="245"/>
        <v>WK</v>
      </c>
      <c r="G8410" t="s">
        <v>8586</v>
      </c>
      <c r="H8410" s="62">
        <v>97434047000103</v>
      </c>
      <c r="I8410" t="s">
        <v>5984</v>
      </c>
      <c r="J8410">
        <v>6</v>
      </c>
      <c r="K8410">
        <v>414</v>
      </c>
    </row>
    <row r="8411" spans="1:11" x14ac:dyDescent="0.25">
      <c r="A8411" t="s">
        <v>5986</v>
      </c>
      <c r="B8411" t="str">
        <f>C8411&amp;"-"&amp;COUNTIF(C$2:C8411,C8411)</f>
        <v>40436-1</v>
      </c>
      <c r="C8411">
        <v>40436</v>
      </c>
      <c r="D8411" s="57">
        <v>45524</v>
      </c>
      <c r="E8411" s="84" t="str">
        <f>F8411&amp;"-"&amp;COUNTIF($F$2:F8411,F8411)</f>
        <v>WK-577</v>
      </c>
      <c r="F8411" s="84" t="str">
        <f t="shared" si="245"/>
        <v>WK</v>
      </c>
      <c r="G8411" t="s">
        <v>8586</v>
      </c>
      <c r="H8411" s="62">
        <v>97434047000103</v>
      </c>
      <c r="I8411" t="s">
        <v>5984</v>
      </c>
      <c r="J8411">
        <v>6</v>
      </c>
      <c r="K8411">
        <v>1182</v>
      </c>
    </row>
    <row r="8412" spans="1:11" x14ac:dyDescent="0.25">
      <c r="A8412" t="s">
        <v>5987</v>
      </c>
      <c r="B8412" t="str">
        <f>C8412&amp;"-"&amp;COUNTIF(C$2:C8412,C8412)</f>
        <v>40436-2</v>
      </c>
      <c r="C8412">
        <v>40436</v>
      </c>
      <c r="D8412" s="57">
        <v>45524</v>
      </c>
      <c r="E8412" s="84" t="str">
        <f>F8412&amp;"-"&amp;COUNTIF($F$2:F8412,F8412)</f>
        <v>WK-578</v>
      </c>
      <c r="F8412" s="84" t="str">
        <f t="shared" si="245"/>
        <v>WK</v>
      </c>
      <c r="G8412" t="s">
        <v>8586</v>
      </c>
      <c r="H8412" s="62">
        <v>97434047000103</v>
      </c>
      <c r="I8412" t="s">
        <v>5984</v>
      </c>
      <c r="J8412">
        <v>6</v>
      </c>
      <c r="K8412">
        <v>1518</v>
      </c>
    </row>
    <row r="8413" spans="1:11" x14ac:dyDescent="0.25">
      <c r="A8413" t="s">
        <v>5989</v>
      </c>
      <c r="B8413" t="str">
        <f>C8413&amp;"-"&amp;COUNTIF(C$2:C8413,C8413)</f>
        <v>40436-3</v>
      </c>
      <c r="C8413">
        <v>40436</v>
      </c>
      <c r="D8413" s="57">
        <v>45524</v>
      </c>
      <c r="E8413" s="84" t="str">
        <f>F8413&amp;"-"&amp;COUNTIF($F$2:F8413,F8413)</f>
        <v>WK-579</v>
      </c>
      <c r="F8413" s="84" t="str">
        <f t="shared" si="245"/>
        <v>WK</v>
      </c>
      <c r="G8413" t="s">
        <v>8586</v>
      </c>
      <c r="H8413" s="62">
        <v>97434047000103</v>
      </c>
      <c r="I8413" t="s">
        <v>5984</v>
      </c>
      <c r="J8413">
        <v>12</v>
      </c>
      <c r="K8413">
        <v>3021</v>
      </c>
    </row>
    <row r="8414" spans="1:11" x14ac:dyDescent="0.25">
      <c r="A8414" t="s">
        <v>5989</v>
      </c>
      <c r="B8414" t="str">
        <f>C8414&amp;"-"&amp;COUNTIF(C$2:C8414,C8414)</f>
        <v>40436-4</v>
      </c>
      <c r="C8414">
        <v>40436</v>
      </c>
      <c r="D8414" s="57">
        <v>45524</v>
      </c>
      <c r="E8414" s="84" t="str">
        <f>F8414&amp;"-"&amp;COUNTIF($F$2:F8414,F8414)</f>
        <v>WK-580</v>
      </c>
      <c r="F8414" s="84" t="str">
        <f t="shared" si="245"/>
        <v>WK</v>
      </c>
      <c r="G8414" t="s">
        <v>8586</v>
      </c>
      <c r="H8414" s="62">
        <v>97434047000103</v>
      </c>
      <c r="I8414" t="s">
        <v>5984</v>
      </c>
      <c r="J8414">
        <v>24</v>
      </c>
      <c r="K8414">
        <v>3288</v>
      </c>
    </row>
    <row r="8415" spans="1:11" x14ac:dyDescent="0.25">
      <c r="A8415" t="s">
        <v>5990</v>
      </c>
      <c r="B8415" t="str">
        <f>C8415&amp;"-"&amp;COUNTIF(C$2:C8415,C8415)</f>
        <v>40436-5</v>
      </c>
      <c r="C8415">
        <v>40436</v>
      </c>
      <c r="D8415" s="57">
        <v>45524</v>
      </c>
      <c r="E8415" s="84" t="str">
        <f>F8415&amp;"-"&amp;COUNTIF($F$2:F8415,F8415)</f>
        <v>WK-581</v>
      </c>
      <c r="F8415" s="84" t="str">
        <f t="shared" si="245"/>
        <v>WK</v>
      </c>
      <c r="G8415" t="s">
        <v>8586</v>
      </c>
      <c r="H8415" s="62">
        <v>97434047000103</v>
      </c>
      <c r="I8415" t="s">
        <v>5984</v>
      </c>
      <c r="J8415">
        <v>48</v>
      </c>
      <c r="K8415">
        <v>22080</v>
      </c>
    </row>
    <row r="8416" spans="1:11" x14ac:dyDescent="0.25">
      <c r="A8416" t="s">
        <v>5990</v>
      </c>
      <c r="B8416" t="str">
        <f>C8416&amp;"-"&amp;COUNTIF(C$2:C8416,C8416)</f>
        <v>40436-6</v>
      </c>
      <c r="C8416">
        <v>40436</v>
      </c>
      <c r="D8416" s="57">
        <v>45524</v>
      </c>
      <c r="E8416" s="84" t="str">
        <f>F8416&amp;"-"&amp;COUNTIF($F$2:F8416,F8416)</f>
        <v>WK-582</v>
      </c>
      <c r="F8416" s="84" t="str">
        <f t="shared" si="245"/>
        <v>WK</v>
      </c>
      <c r="G8416" t="s">
        <v>8586</v>
      </c>
      <c r="H8416" s="62">
        <v>97434047000103</v>
      </c>
      <c r="I8416" t="s">
        <v>5984</v>
      </c>
      <c r="J8416">
        <v>18</v>
      </c>
      <c r="K8416">
        <v>4210.2</v>
      </c>
    </row>
    <row r="8417" spans="1:11" x14ac:dyDescent="0.25">
      <c r="A8417" t="s">
        <v>5987</v>
      </c>
      <c r="B8417" t="str">
        <f>C8417&amp;"-"&amp;COUNTIF(C$2:C8417,C8417)</f>
        <v>40436-7</v>
      </c>
      <c r="C8417">
        <v>40436</v>
      </c>
      <c r="D8417" s="57">
        <v>45524</v>
      </c>
      <c r="E8417" s="84" t="str">
        <f>F8417&amp;"-"&amp;COUNTIF($F$2:F8417,F8417)</f>
        <v>WK-583</v>
      </c>
      <c r="F8417" s="84" t="str">
        <f t="shared" si="245"/>
        <v>WK</v>
      </c>
      <c r="G8417" t="s">
        <v>8586</v>
      </c>
      <c r="H8417" s="62">
        <v>97434047000103</v>
      </c>
      <c r="I8417" t="s">
        <v>5984</v>
      </c>
      <c r="J8417">
        <v>6</v>
      </c>
      <c r="K8417">
        <v>518.22</v>
      </c>
    </row>
    <row r="8418" spans="1:11" x14ac:dyDescent="0.25">
      <c r="A8418" t="s">
        <v>5985</v>
      </c>
      <c r="B8418" t="str">
        <f>C8418&amp;"-"&amp;COUNTIF(C$2:C8418,C8418)</f>
        <v>40436-8</v>
      </c>
      <c r="C8418">
        <v>40436</v>
      </c>
      <c r="D8418" s="57">
        <v>45524</v>
      </c>
      <c r="E8418" s="84" t="str">
        <f>F8418&amp;"-"&amp;COUNTIF($F$2:F8418,F8418)</f>
        <v>WK-584</v>
      </c>
      <c r="F8418" s="84" t="str">
        <f t="shared" si="245"/>
        <v>WK</v>
      </c>
      <c r="G8418" t="s">
        <v>8586</v>
      </c>
      <c r="H8418" s="62">
        <v>97434047000103</v>
      </c>
      <c r="I8418" t="s">
        <v>5984</v>
      </c>
      <c r="J8418">
        <v>6</v>
      </c>
      <c r="K8418">
        <v>718.2</v>
      </c>
    </row>
    <row r="8419" spans="1:11" x14ac:dyDescent="0.25">
      <c r="A8419" t="s">
        <v>5987</v>
      </c>
      <c r="B8419" t="str">
        <f>C8419&amp;"-"&amp;COUNTIF(C$2:C8419,C8419)</f>
        <v>40436-9</v>
      </c>
      <c r="C8419">
        <v>40436</v>
      </c>
      <c r="D8419" s="57">
        <v>45524</v>
      </c>
      <c r="E8419" s="84" t="str">
        <f>F8419&amp;"-"&amp;COUNTIF($F$2:F8419,F8419)</f>
        <v>WK-585</v>
      </c>
      <c r="F8419" s="84" t="str">
        <f t="shared" si="245"/>
        <v>WK</v>
      </c>
      <c r="G8419" t="s">
        <v>8586</v>
      </c>
      <c r="H8419" s="62">
        <v>97434047000103</v>
      </c>
      <c r="I8419" t="s">
        <v>5984</v>
      </c>
      <c r="J8419">
        <v>6</v>
      </c>
      <c r="K8419">
        <v>1110</v>
      </c>
    </row>
    <row r="8420" spans="1:11" x14ac:dyDescent="0.25">
      <c r="A8420" t="s">
        <v>5983</v>
      </c>
      <c r="B8420" t="str">
        <f>C8420&amp;"-"&amp;COUNTIF(C$2:C8420,C8420)</f>
        <v>40436-10</v>
      </c>
      <c r="C8420">
        <v>40436</v>
      </c>
      <c r="D8420" s="57">
        <v>45524</v>
      </c>
      <c r="E8420" s="84" t="str">
        <f>F8420&amp;"-"&amp;COUNTIF($F$2:F8420,F8420)</f>
        <v>WK-586</v>
      </c>
      <c r="F8420" s="84" t="str">
        <f t="shared" si="245"/>
        <v>WK</v>
      </c>
      <c r="G8420" t="s">
        <v>8586</v>
      </c>
      <c r="H8420" s="62">
        <v>97434047000103</v>
      </c>
      <c r="I8420" t="s">
        <v>5984</v>
      </c>
      <c r="J8420">
        <v>6</v>
      </c>
      <c r="K8420">
        <v>276</v>
      </c>
    </row>
    <row r="8421" spans="1:11" x14ac:dyDescent="0.25">
      <c r="A8421" t="s">
        <v>5990</v>
      </c>
      <c r="B8421" t="str">
        <f>C8421&amp;"-"&amp;COUNTIF(C$2:C8421,C8421)</f>
        <v>40436-11</v>
      </c>
      <c r="C8421">
        <v>40436</v>
      </c>
      <c r="D8421" s="57">
        <v>45524</v>
      </c>
      <c r="E8421" s="84" t="str">
        <f>F8421&amp;"-"&amp;COUNTIF($F$2:F8421,F8421)</f>
        <v>WK-587</v>
      </c>
      <c r="F8421" s="84" t="str">
        <f t="shared" si="245"/>
        <v>WK</v>
      </c>
      <c r="G8421" t="s">
        <v>8586</v>
      </c>
      <c r="H8421" s="62">
        <v>97434047000103</v>
      </c>
      <c r="I8421" t="s">
        <v>5984</v>
      </c>
      <c r="J8421">
        <v>18</v>
      </c>
      <c r="K8421">
        <v>17791.740000000002</v>
      </c>
    </row>
    <row r="8422" spans="1:11" x14ac:dyDescent="0.25">
      <c r="A8422" t="s">
        <v>5977</v>
      </c>
      <c r="B8422" t="str">
        <f>C8422&amp;"-"&amp;COUNTIF(C$2:C8422,C8422)</f>
        <v>40438-1</v>
      </c>
      <c r="C8422">
        <v>40438</v>
      </c>
      <c r="D8422" s="57">
        <v>45524</v>
      </c>
      <c r="E8422" s="84" t="str">
        <f>F8422&amp;"-"&amp;COUNTIF($F$2:F8422,F8422)</f>
        <v>WK-588</v>
      </c>
      <c r="F8422" s="84" t="str">
        <f t="shared" si="245"/>
        <v>WK</v>
      </c>
      <c r="G8422" t="s">
        <v>8586</v>
      </c>
      <c r="H8422" s="62">
        <v>97434047000103</v>
      </c>
      <c r="I8422" t="s">
        <v>4726</v>
      </c>
      <c r="J8422">
        <v>7.32</v>
      </c>
      <c r="K8422">
        <v>9860.77</v>
      </c>
    </row>
    <row r="8423" spans="1:11" x14ac:dyDescent="0.25">
      <c r="A8423" t="s">
        <v>5978</v>
      </c>
      <c r="B8423" t="str">
        <f>C8423&amp;"-"&amp;COUNTIF(C$2:C8423,C8423)</f>
        <v>40438-2</v>
      </c>
      <c r="C8423">
        <v>40438</v>
      </c>
      <c r="D8423" s="57">
        <v>45524</v>
      </c>
      <c r="E8423" s="84" t="str">
        <f>F8423&amp;"-"&amp;COUNTIF($F$2:F8423,F8423)</f>
        <v>WK-589</v>
      </c>
      <c r="F8423" s="84" t="str">
        <f t="shared" si="245"/>
        <v>WK</v>
      </c>
      <c r="G8423" t="s">
        <v>8586</v>
      </c>
      <c r="H8423" s="62">
        <v>97434047000103</v>
      </c>
      <c r="I8423" t="s">
        <v>4726</v>
      </c>
      <c r="J8423">
        <v>7.32</v>
      </c>
      <c r="K8423">
        <v>2955.45</v>
      </c>
    </row>
    <row r="8424" spans="1:11" x14ac:dyDescent="0.25">
      <c r="A8424" t="s">
        <v>5982</v>
      </c>
      <c r="B8424" t="str">
        <f>C8424&amp;"-"&amp;COUNTIF(C$2:C8424,C8424)</f>
        <v>40438-3</v>
      </c>
      <c r="C8424">
        <v>40438</v>
      </c>
      <c r="D8424" s="57">
        <v>45524</v>
      </c>
      <c r="E8424" s="84" t="str">
        <f>F8424&amp;"-"&amp;COUNTIF($F$2:F8424,F8424)</f>
        <v>WK-590</v>
      </c>
      <c r="F8424" s="84" t="str">
        <f t="shared" si="245"/>
        <v>WK</v>
      </c>
      <c r="G8424" t="s">
        <v>8586</v>
      </c>
      <c r="H8424" s="62">
        <v>97434047000103</v>
      </c>
      <c r="I8424" t="s">
        <v>4726</v>
      </c>
      <c r="J8424">
        <v>7.32</v>
      </c>
      <c r="K8424">
        <v>16550.52</v>
      </c>
    </row>
    <row r="8425" spans="1:11" x14ac:dyDescent="0.25">
      <c r="A8425" t="s">
        <v>5982</v>
      </c>
      <c r="B8425" t="str">
        <f>C8425&amp;"-"&amp;COUNTIF(C$2:C8425,C8425)</f>
        <v>40438-4</v>
      </c>
      <c r="C8425">
        <v>40438</v>
      </c>
      <c r="D8425" s="57">
        <v>45524</v>
      </c>
      <c r="E8425" s="84" t="str">
        <f>F8425&amp;"-"&amp;COUNTIF($F$2:F8425,F8425)</f>
        <v>WK-591</v>
      </c>
      <c r="F8425" s="84" t="str">
        <f t="shared" si="245"/>
        <v>WK</v>
      </c>
      <c r="G8425" t="s">
        <v>8586</v>
      </c>
      <c r="H8425" s="62">
        <v>97434047000103</v>
      </c>
      <c r="I8425" t="s">
        <v>4726</v>
      </c>
      <c r="J8425">
        <v>7.32</v>
      </c>
      <c r="K8425">
        <v>20217.84</v>
      </c>
    </row>
    <row r="8426" spans="1:11" x14ac:dyDescent="0.25">
      <c r="A8426" t="s">
        <v>5981</v>
      </c>
      <c r="B8426" t="str">
        <f>C8426&amp;"-"&amp;COUNTIF(C$2:C8426,C8426)</f>
        <v>40438-5</v>
      </c>
      <c r="C8426">
        <v>40438</v>
      </c>
      <c r="D8426" s="57">
        <v>45524</v>
      </c>
      <c r="E8426" s="84" t="str">
        <f>F8426&amp;"-"&amp;COUNTIF($F$2:F8426,F8426)</f>
        <v>WK-592</v>
      </c>
      <c r="F8426" s="84" t="str">
        <f t="shared" si="245"/>
        <v>WK</v>
      </c>
      <c r="G8426" t="s">
        <v>8586</v>
      </c>
      <c r="H8426" s="62">
        <v>97434047000103</v>
      </c>
      <c r="I8426" t="s">
        <v>4726</v>
      </c>
      <c r="J8426">
        <v>7.32</v>
      </c>
      <c r="K8426">
        <v>13402.92</v>
      </c>
    </row>
    <row r="8427" spans="1:11" x14ac:dyDescent="0.25">
      <c r="A8427" t="s">
        <v>6006</v>
      </c>
      <c r="B8427" t="str">
        <f>C8427&amp;"-"&amp;COUNTIF(C$2:C8427,C8427)</f>
        <v>238708-1</v>
      </c>
      <c r="C8427">
        <v>238708</v>
      </c>
      <c r="D8427" s="57">
        <v>45525</v>
      </c>
      <c r="E8427" s="84" t="str">
        <f>F8427&amp;"-"&amp;COUNTIF($F$2:F8427,F8427)</f>
        <v>TEADIT-872</v>
      </c>
      <c r="F8427" s="84" t="str">
        <f t="shared" si="245"/>
        <v>TEADIT</v>
      </c>
      <c r="G8427" t="s">
        <v>8594</v>
      </c>
      <c r="H8427" s="62">
        <v>62948658000187</v>
      </c>
      <c r="I8427" t="s">
        <v>869</v>
      </c>
      <c r="J8427">
        <v>84</v>
      </c>
      <c r="K8427">
        <v>8652.84</v>
      </c>
    </row>
    <row r="8428" spans="1:11" x14ac:dyDescent="0.25">
      <c r="A8428" t="s">
        <v>6006</v>
      </c>
      <c r="B8428" t="str">
        <f>C8428&amp;"-"&amp;COUNTIF(C$2:C8428,C8428)</f>
        <v>238708-2</v>
      </c>
      <c r="C8428">
        <v>238708</v>
      </c>
      <c r="D8428" s="57">
        <v>45525</v>
      </c>
      <c r="E8428" s="84" t="str">
        <f>F8428&amp;"-"&amp;COUNTIF($F$2:F8428,F8428)</f>
        <v>TEADIT-873</v>
      </c>
      <c r="F8428" s="84" t="str">
        <f t="shared" si="245"/>
        <v>TEADIT</v>
      </c>
      <c r="G8428" t="s">
        <v>8594</v>
      </c>
      <c r="H8428" s="62">
        <v>62948658000187</v>
      </c>
      <c r="I8428" t="s">
        <v>869</v>
      </c>
      <c r="J8428">
        <v>16</v>
      </c>
      <c r="K8428">
        <v>3487.04</v>
      </c>
    </row>
    <row r="8429" spans="1:11" x14ac:dyDescent="0.25">
      <c r="A8429" t="s">
        <v>6006</v>
      </c>
      <c r="B8429" t="str">
        <f>C8429&amp;"-"&amp;COUNTIF(C$2:C8429,C8429)</f>
        <v>238708-3</v>
      </c>
      <c r="C8429">
        <v>238708</v>
      </c>
      <c r="D8429" s="57">
        <v>45525</v>
      </c>
      <c r="E8429" s="84" t="str">
        <f>F8429&amp;"-"&amp;COUNTIF($F$2:F8429,F8429)</f>
        <v>TEADIT-874</v>
      </c>
      <c r="F8429" s="84" t="str">
        <f t="shared" si="245"/>
        <v>TEADIT</v>
      </c>
      <c r="G8429" t="s">
        <v>8594</v>
      </c>
      <c r="H8429" s="62">
        <v>62948658000187</v>
      </c>
      <c r="I8429" t="s">
        <v>869</v>
      </c>
      <c r="J8429">
        <v>3</v>
      </c>
      <c r="K8429">
        <v>107.91</v>
      </c>
    </row>
    <row r="8430" spans="1:11" x14ac:dyDescent="0.25">
      <c r="A8430" t="s">
        <v>6006</v>
      </c>
      <c r="B8430" t="str">
        <f>C8430&amp;"-"&amp;COUNTIF(C$2:C8430,C8430)</f>
        <v>238708-4</v>
      </c>
      <c r="C8430">
        <v>238708</v>
      </c>
      <c r="D8430" s="57">
        <v>45525</v>
      </c>
      <c r="E8430" s="84" t="str">
        <f>F8430&amp;"-"&amp;COUNTIF($F$2:F8430,F8430)</f>
        <v>TEADIT-875</v>
      </c>
      <c r="F8430" s="84" t="str">
        <f t="shared" si="245"/>
        <v>TEADIT</v>
      </c>
      <c r="G8430" t="s">
        <v>8594</v>
      </c>
      <c r="H8430" s="62">
        <v>62948658000187</v>
      </c>
      <c r="I8430" t="s">
        <v>869</v>
      </c>
      <c r="J8430">
        <v>5</v>
      </c>
      <c r="K8430">
        <v>2350.6999999999998</v>
      </c>
    </row>
    <row r="8431" spans="1:11" x14ac:dyDescent="0.25">
      <c r="A8431" t="s">
        <v>6006</v>
      </c>
      <c r="B8431" t="str">
        <f>C8431&amp;"-"&amp;COUNTIF(C$2:C8431,C8431)</f>
        <v>238708-5</v>
      </c>
      <c r="C8431">
        <v>238708</v>
      </c>
      <c r="D8431" s="57">
        <v>45525</v>
      </c>
      <c r="E8431" s="84" t="str">
        <f>F8431&amp;"-"&amp;COUNTIF($F$2:F8431,F8431)</f>
        <v>TEADIT-876</v>
      </c>
      <c r="F8431" s="84" t="str">
        <f t="shared" si="245"/>
        <v>TEADIT</v>
      </c>
      <c r="G8431" t="s">
        <v>8594</v>
      </c>
      <c r="H8431" s="62">
        <v>62948658000187</v>
      </c>
      <c r="I8431" t="s">
        <v>869</v>
      </c>
      <c r="J8431">
        <v>343</v>
      </c>
      <c r="K8431">
        <v>10512.95</v>
      </c>
    </row>
    <row r="8432" spans="1:11" x14ac:dyDescent="0.25">
      <c r="A8432" t="s">
        <v>6006</v>
      </c>
      <c r="B8432" t="str">
        <f>C8432&amp;"-"&amp;COUNTIF(C$2:C8432,C8432)</f>
        <v>238708-6</v>
      </c>
      <c r="C8432">
        <v>238708</v>
      </c>
      <c r="D8432" s="57">
        <v>45525</v>
      </c>
      <c r="E8432" s="84" t="str">
        <f>F8432&amp;"-"&amp;COUNTIF($F$2:F8432,F8432)</f>
        <v>TEADIT-877</v>
      </c>
      <c r="F8432" s="84" t="str">
        <f t="shared" si="245"/>
        <v>TEADIT</v>
      </c>
      <c r="G8432" t="s">
        <v>8594</v>
      </c>
      <c r="H8432" s="62">
        <v>62948658000187</v>
      </c>
      <c r="I8432" t="s">
        <v>869</v>
      </c>
      <c r="J8432">
        <v>70</v>
      </c>
      <c r="K8432">
        <v>13408.5</v>
      </c>
    </row>
    <row r="8433" spans="1:11" x14ac:dyDescent="0.25">
      <c r="A8433" t="s">
        <v>6006</v>
      </c>
      <c r="B8433" t="str">
        <f>C8433&amp;"-"&amp;COUNTIF(C$2:C8433,C8433)</f>
        <v>238708-7</v>
      </c>
      <c r="C8433">
        <v>238708</v>
      </c>
      <c r="D8433" s="57">
        <v>45525</v>
      </c>
      <c r="E8433" s="84" t="str">
        <f>F8433&amp;"-"&amp;COUNTIF($F$2:F8433,F8433)</f>
        <v>TEADIT-878</v>
      </c>
      <c r="F8433" s="84" t="str">
        <f t="shared" si="245"/>
        <v>TEADIT</v>
      </c>
      <c r="G8433" t="s">
        <v>8594</v>
      </c>
      <c r="H8433" s="62">
        <v>62948658000187</v>
      </c>
      <c r="I8433" t="s">
        <v>869</v>
      </c>
      <c r="J8433">
        <v>13</v>
      </c>
      <c r="K8433">
        <v>263.89999999999998</v>
      </c>
    </row>
    <row r="8434" spans="1:11" x14ac:dyDescent="0.25">
      <c r="A8434" t="s">
        <v>6006</v>
      </c>
      <c r="B8434" t="str">
        <f>C8434&amp;"-"&amp;COUNTIF(C$2:C8434,C8434)</f>
        <v>238708-8</v>
      </c>
      <c r="C8434">
        <v>238708</v>
      </c>
      <c r="D8434" s="57">
        <v>45525</v>
      </c>
      <c r="E8434" s="84" t="str">
        <f>F8434&amp;"-"&amp;COUNTIF($F$2:F8434,F8434)</f>
        <v>TEADIT-879</v>
      </c>
      <c r="F8434" s="84" t="str">
        <f t="shared" si="245"/>
        <v>TEADIT</v>
      </c>
      <c r="G8434" t="s">
        <v>8594</v>
      </c>
      <c r="H8434" s="62">
        <v>62948658000187</v>
      </c>
      <c r="I8434" t="s">
        <v>869</v>
      </c>
      <c r="J8434">
        <v>90</v>
      </c>
      <c r="K8434">
        <v>13963.5</v>
      </c>
    </row>
    <row r="8435" spans="1:11" x14ac:dyDescent="0.25">
      <c r="A8435" t="s">
        <v>6006</v>
      </c>
      <c r="B8435" t="str">
        <f>C8435&amp;"-"&amp;COUNTIF(C$2:C8435,C8435)</f>
        <v>238708-9</v>
      </c>
      <c r="C8435">
        <v>238708</v>
      </c>
      <c r="D8435" s="57">
        <v>45525</v>
      </c>
      <c r="E8435" s="84" t="str">
        <f>F8435&amp;"-"&amp;COUNTIF($F$2:F8435,F8435)</f>
        <v>TEADIT-880</v>
      </c>
      <c r="F8435" s="84" t="str">
        <f t="shared" si="245"/>
        <v>TEADIT</v>
      </c>
      <c r="G8435" t="s">
        <v>8594</v>
      </c>
      <c r="H8435" s="62">
        <v>62948658000187</v>
      </c>
      <c r="I8435" t="s">
        <v>869</v>
      </c>
      <c r="J8435">
        <v>62</v>
      </c>
      <c r="K8435">
        <v>23276.66</v>
      </c>
    </row>
    <row r="8436" spans="1:11" x14ac:dyDescent="0.25">
      <c r="A8436" t="s">
        <v>6006</v>
      </c>
      <c r="B8436" t="str">
        <f>C8436&amp;"-"&amp;COUNTIF(C$2:C8436,C8436)</f>
        <v>238708-10</v>
      </c>
      <c r="C8436">
        <v>238708</v>
      </c>
      <c r="D8436" s="57">
        <v>45525</v>
      </c>
      <c r="E8436" s="84" t="str">
        <f>F8436&amp;"-"&amp;COUNTIF($F$2:F8436,F8436)</f>
        <v>TEADIT-881</v>
      </c>
      <c r="F8436" s="84" t="str">
        <f t="shared" si="245"/>
        <v>TEADIT</v>
      </c>
      <c r="G8436" t="s">
        <v>8594</v>
      </c>
      <c r="H8436" s="62">
        <v>62948658000187</v>
      </c>
      <c r="I8436" t="s">
        <v>869</v>
      </c>
      <c r="J8436">
        <v>2</v>
      </c>
      <c r="K8436">
        <v>1334.88</v>
      </c>
    </row>
    <row r="8437" spans="1:11" x14ac:dyDescent="0.25">
      <c r="A8437" t="s">
        <v>6006</v>
      </c>
      <c r="B8437" t="str">
        <f>C8437&amp;"-"&amp;COUNTIF(C$2:C8437,C8437)</f>
        <v>238708-11</v>
      </c>
      <c r="C8437">
        <v>238708</v>
      </c>
      <c r="D8437" s="57">
        <v>45525</v>
      </c>
      <c r="E8437" s="84" t="str">
        <f>F8437&amp;"-"&amp;COUNTIF($F$2:F8437,F8437)</f>
        <v>TEADIT-882</v>
      </c>
      <c r="F8437" s="84" t="str">
        <f t="shared" si="245"/>
        <v>TEADIT</v>
      </c>
      <c r="G8437" t="s">
        <v>8594</v>
      </c>
      <c r="H8437" s="62">
        <v>62948658000187</v>
      </c>
      <c r="I8437" t="s">
        <v>869</v>
      </c>
      <c r="J8437">
        <v>6</v>
      </c>
      <c r="K8437">
        <v>1843.98</v>
      </c>
    </row>
    <row r="8438" spans="1:11" x14ac:dyDescent="0.25">
      <c r="A8438" t="s">
        <v>6006</v>
      </c>
      <c r="B8438" t="str">
        <f>C8438&amp;"-"&amp;COUNTIF(C$2:C8438,C8438)</f>
        <v>238708-12</v>
      </c>
      <c r="C8438">
        <v>238708</v>
      </c>
      <c r="D8438" s="57">
        <v>45525</v>
      </c>
      <c r="E8438" s="84" t="str">
        <f>F8438&amp;"-"&amp;COUNTIF($F$2:F8438,F8438)</f>
        <v>TEADIT-883</v>
      </c>
      <c r="F8438" s="84" t="str">
        <f t="shared" si="245"/>
        <v>TEADIT</v>
      </c>
      <c r="G8438" t="s">
        <v>8594</v>
      </c>
      <c r="H8438" s="62">
        <v>62948658000187</v>
      </c>
      <c r="I8438" t="s">
        <v>869</v>
      </c>
      <c r="J8438">
        <v>95</v>
      </c>
      <c r="K8438">
        <v>12636.9</v>
      </c>
    </row>
    <row r="8439" spans="1:11" x14ac:dyDescent="0.25">
      <c r="A8439" t="s">
        <v>6006</v>
      </c>
      <c r="B8439" t="str">
        <f>C8439&amp;"-"&amp;COUNTIF(C$2:C8439,C8439)</f>
        <v>238708-13</v>
      </c>
      <c r="C8439">
        <v>238708</v>
      </c>
      <c r="D8439" s="57">
        <v>45525</v>
      </c>
      <c r="E8439" s="84" t="str">
        <f>F8439&amp;"-"&amp;COUNTIF($F$2:F8439,F8439)</f>
        <v>TEADIT-884</v>
      </c>
      <c r="F8439" s="84" t="str">
        <f t="shared" si="245"/>
        <v>TEADIT</v>
      </c>
      <c r="G8439" t="s">
        <v>8594</v>
      </c>
      <c r="H8439" s="62">
        <v>62948658000187</v>
      </c>
      <c r="I8439" t="s">
        <v>869</v>
      </c>
      <c r="J8439">
        <v>30</v>
      </c>
      <c r="K8439">
        <v>1436.4</v>
      </c>
    </row>
    <row r="8440" spans="1:11" x14ac:dyDescent="0.25">
      <c r="A8440" t="s">
        <v>6006</v>
      </c>
      <c r="B8440" t="str">
        <f>C8440&amp;"-"&amp;COUNTIF(C$2:C8440,C8440)</f>
        <v>238708-14</v>
      </c>
      <c r="C8440">
        <v>238708</v>
      </c>
      <c r="D8440" s="57">
        <v>45525</v>
      </c>
      <c r="E8440" s="84" t="str">
        <f>F8440&amp;"-"&amp;COUNTIF($F$2:F8440,F8440)</f>
        <v>TEADIT-885</v>
      </c>
      <c r="F8440" s="84" t="str">
        <f t="shared" si="245"/>
        <v>TEADIT</v>
      </c>
      <c r="G8440" t="s">
        <v>8594</v>
      </c>
      <c r="H8440" s="62">
        <v>62948658000187</v>
      </c>
      <c r="I8440" t="s">
        <v>869</v>
      </c>
      <c r="J8440">
        <v>62</v>
      </c>
      <c r="K8440">
        <v>27922.32</v>
      </c>
    </row>
    <row r="8441" spans="1:11" x14ac:dyDescent="0.25">
      <c r="A8441" t="s">
        <v>6006</v>
      </c>
      <c r="B8441" t="str">
        <f>C8441&amp;"-"&amp;COUNTIF(C$2:C8441,C8441)</f>
        <v>238708-15</v>
      </c>
      <c r="C8441">
        <v>238708</v>
      </c>
      <c r="D8441" s="57">
        <v>45525</v>
      </c>
      <c r="E8441" s="84" t="str">
        <f>F8441&amp;"-"&amp;COUNTIF($F$2:F8441,F8441)</f>
        <v>TEADIT-886</v>
      </c>
      <c r="F8441" s="84" t="str">
        <f t="shared" si="245"/>
        <v>TEADIT</v>
      </c>
      <c r="G8441" t="s">
        <v>8594</v>
      </c>
      <c r="H8441" s="62">
        <v>62948658000187</v>
      </c>
      <c r="I8441" t="s">
        <v>869</v>
      </c>
      <c r="J8441">
        <v>22</v>
      </c>
      <c r="K8441">
        <v>338.58</v>
      </c>
    </row>
    <row r="8442" spans="1:11" x14ac:dyDescent="0.25">
      <c r="A8442" t="s">
        <v>6006</v>
      </c>
      <c r="B8442" t="str">
        <f>C8442&amp;"-"&amp;COUNTIF(C$2:C8442,C8442)</f>
        <v>238708-16</v>
      </c>
      <c r="C8442">
        <v>238708</v>
      </c>
      <c r="D8442" s="57">
        <v>45525</v>
      </c>
      <c r="E8442" s="84" t="str">
        <f>F8442&amp;"-"&amp;COUNTIF($F$2:F8442,F8442)</f>
        <v>TEADIT-887</v>
      </c>
      <c r="F8442" s="84" t="str">
        <f t="shared" si="245"/>
        <v>TEADIT</v>
      </c>
      <c r="G8442" t="s">
        <v>8594</v>
      </c>
      <c r="H8442" s="62">
        <v>62948658000187</v>
      </c>
      <c r="I8442" t="s">
        <v>869</v>
      </c>
      <c r="J8442">
        <v>3</v>
      </c>
      <c r="K8442">
        <v>38.46</v>
      </c>
    </row>
    <row r="8443" spans="1:11" x14ac:dyDescent="0.25">
      <c r="A8443" t="s">
        <v>6006</v>
      </c>
      <c r="B8443" t="str">
        <f>C8443&amp;"-"&amp;COUNTIF(C$2:C8443,C8443)</f>
        <v>238708-17</v>
      </c>
      <c r="C8443">
        <v>238708</v>
      </c>
      <c r="D8443" s="57">
        <v>45525</v>
      </c>
      <c r="E8443" s="84" t="str">
        <f>F8443&amp;"-"&amp;COUNTIF($F$2:F8443,F8443)</f>
        <v>TEADIT-888</v>
      </c>
      <c r="F8443" s="84" t="str">
        <f t="shared" si="245"/>
        <v>TEADIT</v>
      </c>
      <c r="G8443" t="s">
        <v>8594</v>
      </c>
      <c r="H8443" s="62">
        <v>62948658000187</v>
      </c>
      <c r="I8443" t="s">
        <v>869</v>
      </c>
      <c r="J8443">
        <v>3</v>
      </c>
      <c r="K8443">
        <v>309.02999999999997</v>
      </c>
    </row>
    <row r="8444" spans="1:11" x14ac:dyDescent="0.25">
      <c r="A8444" t="s">
        <v>5979</v>
      </c>
      <c r="B8444" t="str">
        <f>C8444&amp;"-"&amp;COUNTIF(C$2:C8444,C8444)</f>
        <v>40482-1</v>
      </c>
      <c r="C8444">
        <v>40482</v>
      </c>
      <c r="D8444" s="57">
        <v>45525</v>
      </c>
      <c r="E8444" s="84" t="str">
        <f>F8444&amp;"-"&amp;COUNTIF($F$2:F8444,F8444)</f>
        <v>WK-593</v>
      </c>
      <c r="F8444" s="84" t="str">
        <f t="shared" si="245"/>
        <v>WK</v>
      </c>
      <c r="G8444" t="s">
        <v>8586</v>
      </c>
      <c r="H8444" s="62">
        <v>97434047000103</v>
      </c>
      <c r="I8444" t="s">
        <v>4726</v>
      </c>
      <c r="J8444">
        <v>36.42</v>
      </c>
      <c r="K8444">
        <v>16243.32</v>
      </c>
    </row>
    <row r="8445" spans="1:11" x14ac:dyDescent="0.25">
      <c r="A8445" t="s">
        <v>6008</v>
      </c>
      <c r="B8445" t="str">
        <f>C8445&amp;"-"&amp;COUNTIF(C$2:C8445,C8445)</f>
        <v>238786-1</v>
      </c>
      <c r="C8445">
        <v>238786</v>
      </c>
      <c r="D8445" s="57">
        <v>45526</v>
      </c>
      <c r="E8445" s="84" t="str">
        <f>F8445&amp;"-"&amp;COUNTIF($F$2:F8445,F8445)</f>
        <v>TEADIT-889</v>
      </c>
      <c r="F8445" s="84" t="str">
        <f t="shared" si="245"/>
        <v>TEADIT</v>
      </c>
      <c r="G8445" t="s">
        <v>8594</v>
      </c>
      <c r="H8445" s="62">
        <v>62948658000187</v>
      </c>
      <c r="I8445" t="s">
        <v>869</v>
      </c>
      <c r="J8445">
        <v>2</v>
      </c>
      <c r="K8445">
        <v>1324.34</v>
      </c>
    </row>
    <row r="8446" spans="1:11" x14ac:dyDescent="0.25">
      <c r="A8446" t="s">
        <v>6008</v>
      </c>
      <c r="B8446" t="str">
        <f>C8446&amp;"-"&amp;COUNTIF(C$2:C8446,C8446)</f>
        <v>238786-2</v>
      </c>
      <c r="C8446">
        <v>238786</v>
      </c>
      <c r="D8446" s="57">
        <v>45526</v>
      </c>
      <c r="E8446" s="84" t="str">
        <f>F8446&amp;"-"&amp;COUNTIF($F$2:F8446,F8446)</f>
        <v>TEADIT-890</v>
      </c>
      <c r="F8446" s="84" t="str">
        <f t="shared" si="245"/>
        <v>TEADIT</v>
      </c>
      <c r="G8446" t="s">
        <v>8594</v>
      </c>
      <c r="H8446" s="62">
        <v>62948658000187</v>
      </c>
      <c r="I8446" t="s">
        <v>869</v>
      </c>
      <c r="J8446">
        <v>2</v>
      </c>
      <c r="K8446">
        <v>1324.34</v>
      </c>
    </row>
    <row r="8447" spans="1:11" x14ac:dyDescent="0.25">
      <c r="A8447" t="s">
        <v>5977</v>
      </c>
      <c r="B8447" t="str">
        <f>C8447&amp;"-"&amp;COUNTIF(C$2:C8447,C8447)</f>
        <v>40547-1</v>
      </c>
      <c r="C8447">
        <v>40547</v>
      </c>
      <c r="D8447" s="57">
        <v>45526</v>
      </c>
      <c r="E8447" s="84" t="str">
        <f>F8447&amp;"-"&amp;COUNTIF($F$2:F8447,F8447)</f>
        <v>WK-594</v>
      </c>
      <c r="F8447" s="84" t="str">
        <f t="shared" si="245"/>
        <v>WK</v>
      </c>
      <c r="G8447" t="s">
        <v>8586</v>
      </c>
      <c r="H8447" s="62">
        <v>97434047000103</v>
      </c>
      <c r="I8447" t="s">
        <v>4726</v>
      </c>
      <c r="J8447">
        <v>7.32</v>
      </c>
      <c r="K8447">
        <v>7554.24</v>
      </c>
    </row>
    <row r="8448" spans="1:11" x14ac:dyDescent="0.25">
      <c r="A8448" t="s">
        <v>6039</v>
      </c>
      <c r="B8448" t="str">
        <f>C8448&amp;"-"&amp;COUNTIF(C$2:C8448,C8448)</f>
        <v>4652-1</v>
      </c>
      <c r="C8448">
        <v>4652</v>
      </c>
      <c r="D8448" s="57">
        <v>45527</v>
      </c>
      <c r="E8448" s="84" t="str">
        <f>F8448&amp;"-"&amp;COUNTIF($F$2:F8448,F8448)</f>
        <v>CIL-594</v>
      </c>
      <c r="F8448" s="84" t="str">
        <f t="shared" si="245"/>
        <v>CIL</v>
      </c>
      <c r="G8448" t="s">
        <v>8610</v>
      </c>
      <c r="H8448" s="62">
        <v>97533434000199</v>
      </c>
      <c r="I8448" t="s">
        <v>869</v>
      </c>
      <c r="J8448">
        <v>1</v>
      </c>
      <c r="K8448">
        <v>660</v>
      </c>
    </row>
    <row r="8449" spans="1:11" x14ac:dyDescent="0.25">
      <c r="A8449" t="s">
        <v>6040</v>
      </c>
      <c r="B8449" t="str">
        <f>C8449&amp;"-"&amp;COUNTIF(C$2:C8449,C8449)</f>
        <v>4652-2</v>
      </c>
      <c r="C8449">
        <v>4652</v>
      </c>
      <c r="D8449" s="57">
        <v>45527</v>
      </c>
      <c r="E8449" s="84" t="str">
        <f>F8449&amp;"-"&amp;COUNTIF($F$2:F8449,F8449)</f>
        <v>CIL-595</v>
      </c>
      <c r="F8449" s="84" t="str">
        <f t="shared" si="245"/>
        <v>CIL</v>
      </c>
      <c r="G8449" t="s">
        <v>8610</v>
      </c>
      <c r="H8449" s="62">
        <v>97533434000199</v>
      </c>
      <c r="I8449" t="s">
        <v>869</v>
      </c>
      <c r="J8449">
        <v>1</v>
      </c>
      <c r="K8449">
        <v>490</v>
      </c>
    </row>
    <row r="8450" spans="1:11" x14ac:dyDescent="0.25">
      <c r="A8450" t="s">
        <v>6037</v>
      </c>
      <c r="B8450" t="str">
        <f>C8450&amp;"-"&amp;COUNTIF(C$2:C8450,C8450)</f>
        <v>4652-3</v>
      </c>
      <c r="C8450">
        <v>4652</v>
      </c>
      <c r="D8450" s="57">
        <v>45527</v>
      </c>
      <c r="E8450" s="84" t="str">
        <f>F8450&amp;"-"&amp;COUNTIF($F$2:F8450,F8450)</f>
        <v>CIL-596</v>
      </c>
      <c r="F8450" s="84" t="str">
        <f t="shared" si="245"/>
        <v>CIL</v>
      </c>
      <c r="G8450" t="s">
        <v>8610</v>
      </c>
      <c r="H8450" s="62">
        <v>97533434000199</v>
      </c>
      <c r="I8450" t="s">
        <v>869</v>
      </c>
      <c r="J8450">
        <v>1</v>
      </c>
      <c r="K8450">
        <v>8490</v>
      </c>
    </row>
    <row r="8451" spans="1:11" x14ac:dyDescent="0.25">
      <c r="A8451" t="s">
        <v>6004</v>
      </c>
      <c r="B8451" t="str">
        <f>C8451&amp;"-"&amp;COUNTIF(C$2:C8451,C8451)</f>
        <v>4652-4</v>
      </c>
      <c r="C8451">
        <v>4652</v>
      </c>
      <c r="D8451" s="57">
        <v>45527</v>
      </c>
      <c r="E8451" s="84" t="str">
        <f>F8451&amp;"-"&amp;COUNTIF($F$2:F8451,F8451)</f>
        <v>CIL-597</v>
      </c>
      <c r="F8451" s="84" t="str">
        <f t="shared" ref="F8451:F8514" si="246">LEFT(G8451,SEARCH(" ",G8451)-1)</f>
        <v>CIL</v>
      </c>
      <c r="G8451" t="s">
        <v>8610</v>
      </c>
      <c r="H8451" s="62">
        <v>97533434000199</v>
      </c>
      <c r="I8451" t="s">
        <v>869</v>
      </c>
      <c r="J8451">
        <v>1</v>
      </c>
      <c r="K8451">
        <v>1100</v>
      </c>
    </row>
    <row r="8452" spans="1:11" x14ac:dyDescent="0.25">
      <c r="A8452" t="s">
        <v>6041</v>
      </c>
      <c r="B8452" t="str">
        <f>C8452&amp;"-"&amp;COUNTIF(C$2:C8452,C8452)</f>
        <v>4652-5</v>
      </c>
      <c r="C8452">
        <v>4652</v>
      </c>
      <c r="D8452" s="57">
        <v>45527</v>
      </c>
      <c r="E8452" s="84" t="str">
        <f>F8452&amp;"-"&amp;COUNTIF($F$2:F8452,F8452)</f>
        <v>CIL-598</v>
      </c>
      <c r="F8452" s="84" t="str">
        <f t="shared" si="246"/>
        <v>CIL</v>
      </c>
      <c r="G8452" t="s">
        <v>8610</v>
      </c>
      <c r="H8452" s="62">
        <v>97533434000199</v>
      </c>
      <c r="I8452" t="s">
        <v>869</v>
      </c>
      <c r="J8452">
        <v>1</v>
      </c>
      <c r="K8452">
        <v>96</v>
      </c>
    </row>
    <row r="8453" spans="1:11" x14ac:dyDescent="0.25">
      <c r="A8453" t="s">
        <v>5968</v>
      </c>
      <c r="B8453" t="str">
        <f>C8453&amp;"-"&amp;COUNTIF(C$2:C8453,C8453)</f>
        <v>82715-1</v>
      </c>
      <c r="C8453">
        <v>82715</v>
      </c>
      <c r="D8453" s="57">
        <v>45527</v>
      </c>
      <c r="E8453" s="84" t="str">
        <f>F8453&amp;"-"&amp;COUNTIF($F$2:F8453,F8453)</f>
        <v>JOTUN-301</v>
      </c>
      <c r="F8453" s="84" t="str">
        <f t="shared" si="246"/>
        <v>JOTUN</v>
      </c>
      <c r="G8453" t="s">
        <v>8585</v>
      </c>
      <c r="H8453" s="62">
        <v>2907585000404</v>
      </c>
      <c r="I8453" t="s">
        <v>869</v>
      </c>
      <c r="J8453">
        <v>60</v>
      </c>
      <c r="K8453">
        <v>26278.2</v>
      </c>
    </row>
    <row r="8454" spans="1:11" x14ac:dyDescent="0.25">
      <c r="A8454" t="s">
        <v>5968</v>
      </c>
      <c r="B8454" t="str">
        <f>C8454&amp;"-"&amp;COUNTIF(C$2:C8454,C8454)</f>
        <v>82715-2</v>
      </c>
      <c r="C8454">
        <v>82715</v>
      </c>
      <c r="D8454" s="57">
        <v>45527</v>
      </c>
      <c r="E8454" s="84" t="str">
        <f>F8454&amp;"-"&amp;COUNTIF($F$2:F8454,F8454)</f>
        <v>JOTUN-302</v>
      </c>
      <c r="F8454" s="84" t="str">
        <f t="shared" si="246"/>
        <v>JOTUN</v>
      </c>
      <c r="G8454" t="s">
        <v>8585</v>
      </c>
      <c r="H8454" s="62">
        <v>2907585000404</v>
      </c>
      <c r="I8454" t="s">
        <v>869</v>
      </c>
      <c r="J8454">
        <v>10</v>
      </c>
      <c r="K8454">
        <v>6129.6</v>
      </c>
    </row>
    <row r="8455" spans="1:11" x14ac:dyDescent="0.25">
      <c r="A8455" t="s">
        <v>5968</v>
      </c>
      <c r="B8455" t="str">
        <f>C8455&amp;"-"&amp;COUNTIF(C$2:C8455,C8455)</f>
        <v>82715-3</v>
      </c>
      <c r="C8455">
        <v>82715</v>
      </c>
      <c r="D8455" s="57">
        <v>45527</v>
      </c>
      <c r="E8455" s="84" t="str">
        <f>F8455&amp;"-"&amp;COUNTIF($F$2:F8455,F8455)</f>
        <v>JOTUN-303</v>
      </c>
      <c r="F8455" s="84" t="str">
        <f t="shared" si="246"/>
        <v>JOTUN</v>
      </c>
      <c r="G8455" t="s">
        <v>8585</v>
      </c>
      <c r="H8455" s="62">
        <v>2907585000404</v>
      </c>
      <c r="I8455" t="s">
        <v>869</v>
      </c>
      <c r="J8455">
        <v>10</v>
      </c>
      <c r="K8455">
        <v>2223.1999999999998</v>
      </c>
    </row>
    <row r="8456" spans="1:11" x14ac:dyDescent="0.25">
      <c r="A8456" t="s">
        <v>5969</v>
      </c>
      <c r="B8456" t="str">
        <f>C8456&amp;"-"&amp;COUNTIF(C$2:C8456,C8456)</f>
        <v>82715-4</v>
      </c>
      <c r="C8456">
        <v>82715</v>
      </c>
      <c r="D8456" s="57">
        <v>45527</v>
      </c>
      <c r="E8456" s="84" t="str">
        <f>F8456&amp;"-"&amp;COUNTIF($F$2:F8456,F8456)</f>
        <v>JOTUN-304</v>
      </c>
      <c r="F8456" s="84" t="str">
        <f t="shared" si="246"/>
        <v>JOTUN</v>
      </c>
      <c r="G8456" t="s">
        <v>8585</v>
      </c>
      <c r="H8456" s="62">
        <v>2907585000404</v>
      </c>
      <c r="I8456" t="s">
        <v>869</v>
      </c>
      <c r="J8456">
        <v>10</v>
      </c>
      <c r="K8456">
        <v>1025</v>
      </c>
    </row>
    <row r="8457" spans="1:11" x14ac:dyDescent="0.25">
      <c r="A8457" t="s">
        <v>5968</v>
      </c>
      <c r="B8457" t="str">
        <f>C8457&amp;"-"&amp;COUNTIF(C$2:C8457,C8457)</f>
        <v>82715-5</v>
      </c>
      <c r="C8457">
        <v>82715</v>
      </c>
      <c r="D8457" s="57">
        <v>45527</v>
      </c>
      <c r="E8457" s="84" t="str">
        <f>F8457&amp;"-"&amp;COUNTIF($F$2:F8457,F8457)</f>
        <v>JOTUN-305</v>
      </c>
      <c r="F8457" s="84" t="str">
        <f t="shared" si="246"/>
        <v>JOTUN</v>
      </c>
      <c r="G8457" t="s">
        <v>8585</v>
      </c>
      <c r="H8457" s="62">
        <v>2907585000404</v>
      </c>
      <c r="I8457" t="s">
        <v>869</v>
      </c>
      <c r="J8457">
        <v>4</v>
      </c>
      <c r="K8457">
        <v>3316.04</v>
      </c>
    </row>
    <row r="8458" spans="1:11" x14ac:dyDescent="0.25">
      <c r="A8458" t="s">
        <v>5968</v>
      </c>
      <c r="B8458" t="str">
        <f>C8458&amp;"-"&amp;COUNTIF(C$2:C8458,C8458)</f>
        <v>82715-6</v>
      </c>
      <c r="C8458">
        <v>82715</v>
      </c>
      <c r="D8458" s="57">
        <v>45527</v>
      </c>
      <c r="E8458" s="84" t="str">
        <f>F8458&amp;"-"&amp;COUNTIF($F$2:F8458,F8458)</f>
        <v>JOTUN-306</v>
      </c>
      <c r="F8458" s="84" t="str">
        <f t="shared" si="246"/>
        <v>JOTUN</v>
      </c>
      <c r="G8458" t="s">
        <v>8585</v>
      </c>
      <c r="H8458" s="62">
        <v>2907585000404</v>
      </c>
      <c r="I8458" t="s">
        <v>869</v>
      </c>
      <c r="J8458">
        <v>4</v>
      </c>
      <c r="K8458">
        <v>683.14</v>
      </c>
    </row>
    <row r="8459" spans="1:11" x14ac:dyDescent="0.25">
      <c r="A8459" t="s">
        <v>5968</v>
      </c>
      <c r="B8459" t="str">
        <f>C8459&amp;"-"&amp;COUNTIF(C$2:C8459,C8459)</f>
        <v>82715-7</v>
      </c>
      <c r="C8459">
        <v>82715</v>
      </c>
      <c r="D8459" s="57">
        <v>45527</v>
      </c>
      <c r="E8459" s="84" t="str">
        <f>F8459&amp;"-"&amp;COUNTIF($F$2:F8459,F8459)</f>
        <v>JOTUN-307</v>
      </c>
      <c r="F8459" s="84" t="str">
        <f t="shared" si="246"/>
        <v>JOTUN</v>
      </c>
      <c r="G8459" t="s">
        <v>8585</v>
      </c>
      <c r="H8459" s="62">
        <v>2907585000404</v>
      </c>
      <c r="I8459" t="s">
        <v>869</v>
      </c>
      <c r="J8459">
        <v>60</v>
      </c>
      <c r="K8459">
        <v>9399.6</v>
      </c>
    </row>
    <row r="8460" spans="1:11" x14ac:dyDescent="0.25">
      <c r="A8460" t="s">
        <v>5968</v>
      </c>
      <c r="B8460" t="str">
        <f>C8460&amp;"-"&amp;COUNTIF(C$2:C8460,C8460)</f>
        <v>82715-8</v>
      </c>
      <c r="C8460">
        <v>82715</v>
      </c>
      <c r="D8460" s="57">
        <v>45527</v>
      </c>
      <c r="E8460" s="84" t="str">
        <f>F8460&amp;"-"&amp;COUNTIF($F$2:F8460,F8460)</f>
        <v>JOTUN-308</v>
      </c>
      <c r="F8460" s="84" t="str">
        <f t="shared" si="246"/>
        <v>JOTUN</v>
      </c>
      <c r="G8460" t="s">
        <v>8585</v>
      </c>
      <c r="H8460" s="62">
        <v>2907585000404</v>
      </c>
      <c r="I8460" t="s">
        <v>869</v>
      </c>
      <c r="J8460">
        <v>5</v>
      </c>
      <c r="K8460">
        <v>2499.42</v>
      </c>
    </row>
    <row r="8461" spans="1:11" x14ac:dyDescent="0.25">
      <c r="A8461" t="s">
        <v>5968</v>
      </c>
      <c r="B8461" t="str">
        <f>C8461&amp;"-"&amp;COUNTIF(C$2:C8461,C8461)</f>
        <v>82715-9</v>
      </c>
      <c r="C8461">
        <v>82715</v>
      </c>
      <c r="D8461" s="57">
        <v>45527</v>
      </c>
      <c r="E8461" s="84" t="str">
        <f>F8461&amp;"-"&amp;COUNTIF($F$2:F8461,F8461)</f>
        <v>JOTUN-309</v>
      </c>
      <c r="F8461" s="84" t="str">
        <f t="shared" si="246"/>
        <v>JOTUN</v>
      </c>
      <c r="G8461" t="s">
        <v>8585</v>
      </c>
      <c r="H8461" s="62">
        <v>2907585000404</v>
      </c>
      <c r="I8461" t="s">
        <v>869</v>
      </c>
      <c r="J8461">
        <v>10</v>
      </c>
      <c r="K8461">
        <v>4998.84</v>
      </c>
    </row>
    <row r="8462" spans="1:11" x14ac:dyDescent="0.25">
      <c r="A8462" t="s">
        <v>5972</v>
      </c>
      <c r="B8462" t="str">
        <f>C8462&amp;"-"&amp;COUNTIF(C$2:C8462,C8462)</f>
        <v>82715-10</v>
      </c>
      <c r="C8462">
        <v>82715</v>
      </c>
      <c r="D8462" s="57">
        <v>45527</v>
      </c>
      <c r="E8462" s="84" t="str">
        <f>F8462&amp;"-"&amp;COUNTIF($F$2:F8462,F8462)</f>
        <v>JOTUN-310</v>
      </c>
      <c r="F8462" s="84" t="str">
        <f t="shared" si="246"/>
        <v>JOTUN</v>
      </c>
      <c r="G8462" t="s">
        <v>8585</v>
      </c>
      <c r="H8462" s="62">
        <v>2907585000404</v>
      </c>
      <c r="I8462" t="s">
        <v>869</v>
      </c>
      <c r="J8462">
        <v>15</v>
      </c>
      <c r="K8462">
        <v>242.7</v>
      </c>
    </row>
    <row r="8463" spans="1:11" x14ac:dyDescent="0.25">
      <c r="A8463" t="s">
        <v>5971</v>
      </c>
      <c r="B8463" t="str">
        <f>C8463&amp;"-"&amp;COUNTIF(C$2:C8463,C8463)</f>
        <v>82715-11</v>
      </c>
      <c r="C8463">
        <v>82715</v>
      </c>
      <c r="D8463" s="57">
        <v>45527</v>
      </c>
      <c r="E8463" s="84" t="str">
        <f>F8463&amp;"-"&amp;COUNTIF($F$2:F8463,F8463)</f>
        <v>JOTUN-311</v>
      </c>
      <c r="F8463" s="84" t="str">
        <f t="shared" si="246"/>
        <v>JOTUN</v>
      </c>
      <c r="G8463" t="s">
        <v>8585</v>
      </c>
      <c r="H8463" s="62">
        <v>2907585000404</v>
      </c>
      <c r="I8463" t="s">
        <v>869</v>
      </c>
      <c r="J8463">
        <v>15</v>
      </c>
      <c r="K8463">
        <v>170.4</v>
      </c>
    </row>
    <row r="8464" spans="1:11" x14ac:dyDescent="0.25">
      <c r="A8464" t="s">
        <v>5968</v>
      </c>
      <c r="B8464" t="str">
        <f>C8464&amp;"-"&amp;COUNTIF(C$2:C8464,C8464)</f>
        <v>82715-12</v>
      </c>
      <c r="C8464">
        <v>82715</v>
      </c>
      <c r="D8464" s="57">
        <v>45527</v>
      </c>
      <c r="E8464" s="84" t="str">
        <f>F8464&amp;"-"&amp;COUNTIF($F$2:F8464,F8464)</f>
        <v>JOTUN-312</v>
      </c>
      <c r="F8464" s="84" t="str">
        <f t="shared" si="246"/>
        <v>JOTUN</v>
      </c>
      <c r="G8464" t="s">
        <v>8585</v>
      </c>
      <c r="H8464" s="62">
        <v>2907585000404</v>
      </c>
      <c r="I8464" t="s">
        <v>869</v>
      </c>
      <c r="J8464">
        <v>50</v>
      </c>
      <c r="K8464">
        <v>44416.800000000003</v>
      </c>
    </row>
    <row r="8465" spans="1:11" x14ac:dyDescent="0.25">
      <c r="A8465" t="s">
        <v>5968</v>
      </c>
      <c r="B8465" t="str">
        <f>C8465&amp;"-"&amp;COUNTIF(C$2:C8465,C8465)</f>
        <v>82715-13</v>
      </c>
      <c r="C8465">
        <v>82715</v>
      </c>
      <c r="D8465" s="57">
        <v>45527</v>
      </c>
      <c r="E8465" s="84" t="str">
        <f>F8465&amp;"-"&amp;COUNTIF($F$2:F8465,F8465)</f>
        <v>JOTUN-313</v>
      </c>
      <c r="F8465" s="84" t="str">
        <f t="shared" si="246"/>
        <v>JOTUN</v>
      </c>
      <c r="G8465" t="s">
        <v>8585</v>
      </c>
      <c r="H8465" s="62">
        <v>2907585000404</v>
      </c>
      <c r="I8465" t="s">
        <v>869</v>
      </c>
      <c r="J8465">
        <v>25</v>
      </c>
      <c r="K8465">
        <v>22208.400000000001</v>
      </c>
    </row>
    <row r="8466" spans="1:11" x14ac:dyDescent="0.25">
      <c r="A8466" t="s">
        <v>5968</v>
      </c>
      <c r="B8466" t="str">
        <f>C8466&amp;"-"&amp;COUNTIF(C$2:C8466,C8466)</f>
        <v>82715-14</v>
      </c>
      <c r="C8466">
        <v>82715</v>
      </c>
      <c r="D8466" s="57">
        <v>45527</v>
      </c>
      <c r="E8466" s="84" t="str">
        <f>F8466&amp;"-"&amp;COUNTIF($F$2:F8466,F8466)</f>
        <v>JOTUN-314</v>
      </c>
      <c r="F8466" s="84" t="str">
        <f t="shared" si="246"/>
        <v>JOTUN</v>
      </c>
      <c r="G8466" t="s">
        <v>8585</v>
      </c>
      <c r="H8466" s="62">
        <v>2907585000404</v>
      </c>
      <c r="I8466" t="s">
        <v>869</v>
      </c>
      <c r="J8466">
        <v>75</v>
      </c>
      <c r="K8466">
        <v>25420.5</v>
      </c>
    </row>
    <row r="8467" spans="1:11" x14ac:dyDescent="0.25">
      <c r="A8467" t="s">
        <v>6002</v>
      </c>
      <c r="B8467" t="str">
        <f>C8467&amp;"-"&amp;COUNTIF(C$2:C8467,C8467)</f>
        <v>123046-1</v>
      </c>
      <c r="C8467">
        <v>123046</v>
      </c>
      <c r="D8467" s="57">
        <v>45527</v>
      </c>
      <c r="E8467" s="84" t="str">
        <f>F8467&amp;"-"&amp;COUNTIF($F$2:F8467,F8467)</f>
        <v>POLEODUTO-435</v>
      </c>
      <c r="F8467" s="84" t="str">
        <f t="shared" si="246"/>
        <v>POLEODUTO</v>
      </c>
      <c r="G8467" t="s">
        <v>8592</v>
      </c>
      <c r="H8467" s="62">
        <v>72797913000191</v>
      </c>
      <c r="I8467" t="s">
        <v>5984</v>
      </c>
      <c r="J8467">
        <v>30</v>
      </c>
      <c r="K8467">
        <v>1924.5</v>
      </c>
    </row>
    <row r="8468" spans="1:11" x14ac:dyDescent="0.25">
      <c r="A8468" t="s">
        <v>6002</v>
      </c>
      <c r="B8468" t="str">
        <f>C8468&amp;"-"&amp;COUNTIF(C$2:C8468,C8468)</f>
        <v>123046-2</v>
      </c>
      <c r="C8468">
        <v>123046</v>
      </c>
      <c r="D8468" s="57">
        <v>45527</v>
      </c>
      <c r="E8468" s="84" t="str">
        <f>F8468&amp;"-"&amp;COUNTIF($F$2:F8468,F8468)</f>
        <v>POLEODUTO-436</v>
      </c>
      <c r="F8468" s="84" t="str">
        <f t="shared" si="246"/>
        <v>POLEODUTO</v>
      </c>
      <c r="G8468" t="s">
        <v>8592</v>
      </c>
      <c r="H8468" s="62">
        <v>72797913000191</v>
      </c>
      <c r="I8468" t="s">
        <v>5984</v>
      </c>
      <c r="J8468">
        <v>30</v>
      </c>
      <c r="K8468">
        <v>2735.1</v>
      </c>
    </row>
    <row r="8469" spans="1:11" x14ac:dyDescent="0.25">
      <c r="A8469" t="s">
        <v>6002</v>
      </c>
      <c r="B8469" t="str">
        <f>C8469&amp;"-"&amp;COUNTIF(C$2:C8469,C8469)</f>
        <v>123046-3</v>
      </c>
      <c r="C8469">
        <v>123046</v>
      </c>
      <c r="D8469" s="57">
        <v>45527</v>
      </c>
      <c r="E8469" s="84" t="str">
        <f>F8469&amp;"-"&amp;COUNTIF($F$2:F8469,F8469)</f>
        <v>POLEODUTO-437</v>
      </c>
      <c r="F8469" s="84" t="str">
        <f t="shared" si="246"/>
        <v>POLEODUTO</v>
      </c>
      <c r="G8469" t="s">
        <v>8592</v>
      </c>
      <c r="H8469" s="62">
        <v>72797913000191</v>
      </c>
      <c r="I8469" t="s">
        <v>869</v>
      </c>
      <c r="J8469">
        <v>20</v>
      </c>
      <c r="K8469">
        <v>571.6</v>
      </c>
    </row>
    <row r="8470" spans="1:11" x14ac:dyDescent="0.25">
      <c r="A8470" t="s">
        <v>6042</v>
      </c>
      <c r="B8470" t="str">
        <f>C8470&amp;"-"&amp;COUNTIF(C$2:C8470,C8470)</f>
        <v>6946-1</v>
      </c>
      <c r="C8470">
        <v>6946</v>
      </c>
      <c r="D8470" s="57">
        <v>45527</v>
      </c>
      <c r="E8470" s="84" t="str">
        <f>F8470&amp;"-"&amp;COUNTIF($F$2:F8470,F8470)</f>
        <v>W-45</v>
      </c>
      <c r="F8470" s="84" t="str">
        <f t="shared" si="246"/>
        <v>W</v>
      </c>
      <c r="G8470" t="s">
        <v>8612</v>
      </c>
      <c r="H8470" s="62">
        <v>6186188000190</v>
      </c>
      <c r="I8470" t="s">
        <v>869</v>
      </c>
      <c r="J8470">
        <v>5</v>
      </c>
      <c r="K8470">
        <v>3950</v>
      </c>
    </row>
    <row r="8471" spans="1:11" x14ac:dyDescent="0.25">
      <c r="A8471" t="s">
        <v>5991</v>
      </c>
      <c r="B8471" t="str">
        <f>C8471&amp;"-"&amp;COUNTIF(C$2:C8471,C8471)</f>
        <v>728541-1</v>
      </c>
      <c r="C8471">
        <v>728541</v>
      </c>
      <c r="D8471" s="57">
        <v>45531</v>
      </c>
      <c r="E8471" s="84" t="str">
        <f>F8471&amp;"-"&amp;COUNTIF($F$2:F8471,F8471)</f>
        <v>ACOTUBO-135</v>
      </c>
      <c r="F8471" s="84" t="str">
        <f t="shared" si="246"/>
        <v>ACOTUBO</v>
      </c>
      <c r="G8471" t="s">
        <v>8587</v>
      </c>
      <c r="H8471" s="62">
        <v>43919968000129</v>
      </c>
      <c r="I8471" t="s">
        <v>5984</v>
      </c>
      <c r="J8471">
        <v>6.25</v>
      </c>
      <c r="K8471">
        <v>762.31</v>
      </c>
    </row>
    <row r="8472" spans="1:11" x14ac:dyDescent="0.25">
      <c r="A8472" t="s">
        <v>5991</v>
      </c>
      <c r="B8472" t="str">
        <f>C8472&amp;"-"&amp;COUNTIF(C$2:C8472,C8472)</f>
        <v>728541-2</v>
      </c>
      <c r="C8472">
        <v>728541</v>
      </c>
      <c r="D8472" s="57">
        <v>45531</v>
      </c>
      <c r="E8472" s="84" t="str">
        <f>F8472&amp;"-"&amp;COUNTIF($F$2:F8472,F8472)</f>
        <v>ACOTUBO-136</v>
      </c>
      <c r="F8472" s="84" t="str">
        <f t="shared" si="246"/>
        <v>ACOTUBO</v>
      </c>
      <c r="G8472" t="s">
        <v>8587</v>
      </c>
      <c r="H8472" s="62">
        <v>43919968000129</v>
      </c>
      <c r="I8472" t="s">
        <v>5984</v>
      </c>
      <c r="J8472">
        <v>12.45</v>
      </c>
      <c r="K8472">
        <v>7135.84</v>
      </c>
    </row>
    <row r="8473" spans="1:11" x14ac:dyDescent="0.25">
      <c r="A8473" t="s">
        <v>5991</v>
      </c>
      <c r="B8473" t="str">
        <f>C8473&amp;"-"&amp;COUNTIF(C$2:C8473,C8473)</f>
        <v>728541-3</v>
      </c>
      <c r="C8473">
        <v>728541</v>
      </c>
      <c r="D8473" s="57">
        <v>45531</v>
      </c>
      <c r="E8473" s="84" t="str">
        <f>F8473&amp;"-"&amp;COUNTIF($F$2:F8473,F8473)</f>
        <v>ACOTUBO-137</v>
      </c>
      <c r="F8473" s="84" t="str">
        <f t="shared" si="246"/>
        <v>ACOTUBO</v>
      </c>
      <c r="G8473" t="s">
        <v>8587</v>
      </c>
      <c r="H8473" s="62">
        <v>43919968000129</v>
      </c>
      <c r="I8473" t="s">
        <v>5984</v>
      </c>
      <c r="J8473">
        <v>31.1</v>
      </c>
      <c r="K8473">
        <v>4488.3500000000004</v>
      </c>
    </row>
    <row r="8474" spans="1:11" x14ac:dyDescent="0.25">
      <c r="A8474" t="s">
        <v>5991</v>
      </c>
      <c r="B8474" t="str">
        <f>C8474&amp;"-"&amp;COUNTIF(C$2:C8474,C8474)</f>
        <v>728541-4</v>
      </c>
      <c r="C8474">
        <v>728541</v>
      </c>
      <c r="D8474" s="57">
        <v>45531</v>
      </c>
      <c r="E8474" s="84" t="str">
        <f>F8474&amp;"-"&amp;COUNTIF($F$2:F8474,F8474)</f>
        <v>ACOTUBO-138</v>
      </c>
      <c r="F8474" s="84" t="str">
        <f t="shared" si="246"/>
        <v>ACOTUBO</v>
      </c>
      <c r="G8474" t="s">
        <v>8587</v>
      </c>
      <c r="H8474" s="62">
        <v>43919968000129</v>
      </c>
      <c r="I8474" t="s">
        <v>5984</v>
      </c>
      <c r="J8474">
        <v>37.1</v>
      </c>
      <c r="K8474">
        <v>12556.87</v>
      </c>
    </row>
    <row r="8475" spans="1:11" x14ac:dyDescent="0.25">
      <c r="A8475" t="s">
        <v>5991</v>
      </c>
      <c r="B8475" t="str">
        <f>C8475&amp;"-"&amp;COUNTIF(C$2:C8475,C8475)</f>
        <v>728541-5</v>
      </c>
      <c r="C8475">
        <v>728541</v>
      </c>
      <c r="D8475" s="57">
        <v>45531</v>
      </c>
      <c r="E8475" s="84" t="str">
        <f>F8475&amp;"-"&amp;COUNTIF($F$2:F8475,F8475)</f>
        <v>ACOTUBO-139</v>
      </c>
      <c r="F8475" s="84" t="str">
        <f t="shared" si="246"/>
        <v>ACOTUBO</v>
      </c>
      <c r="G8475" t="s">
        <v>8587</v>
      </c>
      <c r="H8475" s="62">
        <v>43919968000129</v>
      </c>
      <c r="I8475" t="s">
        <v>5984</v>
      </c>
      <c r="J8475">
        <v>38.5</v>
      </c>
      <c r="K8475">
        <v>7530.6</v>
      </c>
    </row>
    <row r="8476" spans="1:11" x14ac:dyDescent="0.25">
      <c r="A8476" t="s">
        <v>5991</v>
      </c>
      <c r="B8476" t="str">
        <f>C8476&amp;"-"&amp;COUNTIF(C$2:C8476,C8476)</f>
        <v>728543-1</v>
      </c>
      <c r="C8476">
        <v>728543</v>
      </c>
      <c r="D8476" s="57">
        <v>45531</v>
      </c>
      <c r="E8476" s="84" t="str">
        <f>F8476&amp;"-"&amp;COUNTIF($F$2:F8476,F8476)</f>
        <v>ACOTUBO-140</v>
      </c>
      <c r="F8476" s="84" t="str">
        <f t="shared" si="246"/>
        <v>ACOTUBO</v>
      </c>
      <c r="G8476" t="s">
        <v>8587</v>
      </c>
      <c r="H8476" s="62">
        <v>43919968000129</v>
      </c>
      <c r="I8476" t="s">
        <v>5984</v>
      </c>
      <c r="J8476">
        <v>43.5</v>
      </c>
      <c r="K8476">
        <v>3560.04</v>
      </c>
    </row>
    <row r="8477" spans="1:11" x14ac:dyDescent="0.25">
      <c r="A8477" t="s">
        <v>5995</v>
      </c>
      <c r="B8477" t="str">
        <f>C8477&amp;"-"&amp;COUNTIF(C$2:C8477,C8477)</f>
        <v>21404-1</v>
      </c>
      <c r="C8477">
        <v>21404</v>
      </c>
      <c r="D8477" s="57">
        <v>45531</v>
      </c>
      <c r="E8477" s="84" t="str">
        <f>F8477&amp;"-"&amp;COUNTIF($F$2:F8477,F8477)</f>
        <v>UTILINOX-19</v>
      </c>
      <c r="F8477" s="84" t="str">
        <f t="shared" si="246"/>
        <v>UTILINOX</v>
      </c>
      <c r="G8477" t="s">
        <v>8588</v>
      </c>
      <c r="H8477" s="62">
        <v>2677285000125</v>
      </c>
      <c r="I8477" t="s">
        <v>869</v>
      </c>
      <c r="J8477">
        <v>30000</v>
      </c>
      <c r="K8477">
        <v>78000</v>
      </c>
    </row>
    <row r="8478" spans="1:11" x14ac:dyDescent="0.25">
      <c r="A8478" t="s">
        <v>6052</v>
      </c>
      <c r="B8478" t="str">
        <f>C8478&amp;"-"&amp;COUNTIF(C$2:C8478,C8478)</f>
        <v>204359-1</v>
      </c>
      <c r="C8478">
        <v>204359</v>
      </c>
      <c r="D8478" s="57">
        <v>45532</v>
      </c>
      <c r="E8478" s="84" t="str">
        <f>F8478&amp;"-"&amp;COUNTIF($F$2:F8478,F8478)</f>
        <v>REWEFLON-2</v>
      </c>
      <c r="F8478" s="84" t="str">
        <f t="shared" si="246"/>
        <v>REWEFLON</v>
      </c>
      <c r="G8478" t="s">
        <v>8658</v>
      </c>
      <c r="H8478" s="62">
        <v>73212722000183</v>
      </c>
      <c r="I8478" t="s">
        <v>4726</v>
      </c>
      <c r="J8478">
        <v>15</v>
      </c>
      <c r="K8478">
        <v>3080.7</v>
      </c>
    </row>
    <row r="8479" spans="1:11" x14ac:dyDescent="0.25">
      <c r="A8479" t="s">
        <v>6005</v>
      </c>
      <c r="B8479" t="str">
        <f>C8479&amp;"-"&amp;COUNTIF(C$2:C8479,C8479)</f>
        <v>199956-1</v>
      </c>
      <c r="C8479">
        <v>199956</v>
      </c>
      <c r="D8479" s="57">
        <v>45533</v>
      </c>
      <c r="E8479" s="84" t="str">
        <f>F8479&amp;"-"&amp;COUNTIF($F$2:F8479,F8479)</f>
        <v>ESSENTRA-2</v>
      </c>
      <c r="F8479" s="84" t="str">
        <f t="shared" si="246"/>
        <v>ESSENTRA</v>
      </c>
      <c r="G8479" t="s">
        <v>8664</v>
      </c>
      <c r="H8479" s="62">
        <v>56993074001011</v>
      </c>
      <c r="I8479" t="s">
        <v>5984</v>
      </c>
      <c r="J8479">
        <v>600</v>
      </c>
      <c r="K8479">
        <v>6800</v>
      </c>
    </row>
    <row r="8480" spans="1:11" x14ac:dyDescent="0.25">
      <c r="A8480" t="s">
        <v>6002</v>
      </c>
      <c r="B8480" t="str">
        <f>C8480&amp;"-"&amp;COUNTIF(C$2:C8480,C8480)</f>
        <v>5598-1</v>
      </c>
      <c r="C8480">
        <v>5598</v>
      </c>
      <c r="D8480" s="57">
        <v>45533</v>
      </c>
      <c r="E8480" s="84" t="str">
        <f>F8480&amp;"-"&amp;COUNTIF($F$2:F8480,F8480)</f>
        <v>NACIONAL-1</v>
      </c>
      <c r="F8480" s="84" t="str">
        <f t="shared" si="246"/>
        <v>NACIONAL</v>
      </c>
      <c r="G8480" t="s">
        <v>8665</v>
      </c>
      <c r="H8480" s="62">
        <v>30084622000106</v>
      </c>
      <c r="I8480" t="s">
        <v>30</v>
      </c>
      <c r="J8480">
        <v>6340</v>
      </c>
      <c r="K8480">
        <v>413938.6</v>
      </c>
    </row>
    <row r="8481" spans="1:11" x14ac:dyDescent="0.25">
      <c r="A8481" t="s">
        <v>6030</v>
      </c>
      <c r="B8481" t="str">
        <f>C8481&amp;"-"&amp;COUNTIF(C$2:C8481,C8481)</f>
        <v>52917-1</v>
      </c>
      <c r="C8481">
        <v>52917</v>
      </c>
      <c r="D8481" s="57">
        <v>45533</v>
      </c>
      <c r="E8481" s="84" t="str">
        <f>F8481&amp;"-"&amp;COUNTIF($F$2:F8481,F8481)</f>
        <v>R-234</v>
      </c>
      <c r="F8481" s="84" t="str">
        <f t="shared" si="246"/>
        <v>R</v>
      </c>
      <c r="G8481" t="s">
        <v>8604</v>
      </c>
      <c r="H8481" s="62">
        <v>62821723000109</v>
      </c>
      <c r="I8481" t="s">
        <v>869</v>
      </c>
      <c r="J8481">
        <v>18</v>
      </c>
      <c r="K8481">
        <v>172.68</v>
      </c>
    </row>
    <row r="8482" spans="1:11" x14ac:dyDescent="0.25">
      <c r="A8482" t="s">
        <v>6030</v>
      </c>
      <c r="B8482" t="str">
        <f>C8482&amp;"-"&amp;COUNTIF(C$2:C8482,C8482)</f>
        <v>52917-2</v>
      </c>
      <c r="C8482">
        <v>52917</v>
      </c>
      <c r="D8482" s="57">
        <v>45533</v>
      </c>
      <c r="E8482" s="84" t="str">
        <f>F8482&amp;"-"&amp;COUNTIF($F$2:F8482,F8482)</f>
        <v>R-235</v>
      </c>
      <c r="F8482" s="84" t="str">
        <f t="shared" si="246"/>
        <v>R</v>
      </c>
      <c r="G8482" t="s">
        <v>8604</v>
      </c>
      <c r="H8482" s="62">
        <v>62821723000109</v>
      </c>
      <c r="I8482" t="s">
        <v>869</v>
      </c>
      <c r="J8482">
        <v>16</v>
      </c>
      <c r="K8482">
        <v>317.76</v>
      </c>
    </row>
    <row r="8483" spans="1:11" x14ac:dyDescent="0.25">
      <c r="A8483" t="s">
        <v>6030</v>
      </c>
      <c r="B8483" t="str">
        <f>C8483&amp;"-"&amp;COUNTIF(C$2:C8483,C8483)</f>
        <v>52917-3</v>
      </c>
      <c r="C8483">
        <v>52917</v>
      </c>
      <c r="D8483" s="57">
        <v>45533</v>
      </c>
      <c r="E8483" s="84" t="str">
        <f>F8483&amp;"-"&amp;COUNTIF($F$2:F8483,F8483)</f>
        <v>R-236</v>
      </c>
      <c r="F8483" s="84" t="str">
        <f t="shared" si="246"/>
        <v>R</v>
      </c>
      <c r="G8483" t="s">
        <v>8604</v>
      </c>
      <c r="H8483" s="62">
        <v>62821723000109</v>
      </c>
      <c r="I8483" t="s">
        <v>869</v>
      </c>
      <c r="J8483">
        <v>60</v>
      </c>
      <c r="K8483">
        <v>1614</v>
      </c>
    </row>
    <row r="8484" spans="1:11" x14ac:dyDescent="0.25">
      <c r="A8484" t="s">
        <v>6030</v>
      </c>
      <c r="B8484" t="str">
        <f>C8484&amp;"-"&amp;COUNTIF(C$2:C8484,C8484)</f>
        <v>52917-4</v>
      </c>
      <c r="C8484">
        <v>52917</v>
      </c>
      <c r="D8484" s="57">
        <v>45533</v>
      </c>
      <c r="E8484" s="84" t="str">
        <f>F8484&amp;"-"&amp;COUNTIF($F$2:F8484,F8484)</f>
        <v>R-237</v>
      </c>
      <c r="F8484" s="84" t="str">
        <f t="shared" si="246"/>
        <v>R</v>
      </c>
      <c r="G8484" t="s">
        <v>8604</v>
      </c>
      <c r="H8484" s="62">
        <v>62821723000109</v>
      </c>
      <c r="I8484" t="s">
        <v>869</v>
      </c>
      <c r="J8484">
        <v>28</v>
      </c>
      <c r="K8484">
        <v>950.6</v>
      </c>
    </row>
    <row r="8485" spans="1:11" x14ac:dyDescent="0.25">
      <c r="A8485" t="s">
        <v>6030</v>
      </c>
      <c r="B8485" t="str">
        <f>C8485&amp;"-"&amp;COUNTIF(C$2:C8485,C8485)</f>
        <v>52917-5</v>
      </c>
      <c r="C8485">
        <v>52917</v>
      </c>
      <c r="D8485" s="57">
        <v>45533</v>
      </c>
      <c r="E8485" s="84" t="str">
        <f>F8485&amp;"-"&amp;COUNTIF($F$2:F8485,F8485)</f>
        <v>R-238</v>
      </c>
      <c r="F8485" s="84" t="str">
        <f t="shared" si="246"/>
        <v>R</v>
      </c>
      <c r="G8485" t="s">
        <v>8604</v>
      </c>
      <c r="H8485" s="62">
        <v>62821723000109</v>
      </c>
      <c r="I8485" t="s">
        <v>869</v>
      </c>
      <c r="J8485">
        <v>32</v>
      </c>
      <c r="K8485">
        <v>816.35</v>
      </c>
    </row>
    <row r="8486" spans="1:11" x14ac:dyDescent="0.25">
      <c r="A8486" t="s">
        <v>6004</v>
      </c>
      <c r="B8486" t="str">
        <f>C8486&amp;"-"&amp;COUNTIF(C$2:C8486,C8486)</f>
        <v>6949-1</v>
      </c>
      <c r="C8486">
        <v>6949</v>
      </c>
      <c r="D8486" s="57">
        <v>45533</v>
      </c>
      <c r="E8486" s="84" t="str">
        <f>F8486&amp;"-"&amp;COUNTIF($F$2:F8486,F8486)</f>
        <v>W-46</v>
      </c>
      <c r="F8486" s="84" t="str">
        <f t="shared" si="246"/>
        <v>W</v>
      </c>
      <c r="G8486" t="s">
        <v>8612</v>
      </c>
      <c r="H8486" s="62">
        <v>6186188000190</v>
      </c>
      <c r="I8486" t="s">
        <v>869</v>
      </c>
      <c r="J8486">
        <v>2</v>
      </c>
      <c r="K8486">
        <v>1239</v>
      </c>
    </row>
    <row r="8487" spans="1:11" x14ac:dyDescent="0.25">
      <c r="A8487" t="s">
        <v>6037</v>
      </c>
      <c r="B8487" t="str">
        <f>C8487&amp;"-"&amp;COUNTIF(C$2:C8487,C8487)</f>
        <v>6949-2</v>
      </c>
      <c r="C8487">
        <v>6949</v>
      </c>
      <c r="D8487" s="57">
        <v>45533</v>
      </c>
      <c r="E8487" s="84" t="str">
        <f>F8487&amp;"-"&amp;COUNTIF($F$2:F8487,F8487)</f>
        <v>W-47</v>
      </c>
      <c r="F8487" s="84" t="str">
        <f t="shared" si="246"/>
        <v>W</v>
      </c>
      <c r="G8487" t="s">
        <v>8612</v>
      </c>
      <c r="H8487" s="62">
        <v>6186188000190</v>
      </c>
      <c r="I8487" t="s">
        <v>869</v>
      </c>
      <c r="J8487">
        <v>2</v>
      </c>
      <c r="K8487">
        <v>929.26</v>
      </c>
    </row>
    <row r="8488" spans="1:11" x14ac:dyDescent="0.25">
      <c r="A8488" t="s">
        <v>6004</v>
      </c>
      <c r="B8488" t="str">
        <f>C8488&amp;"-"&amp;COUNTIF(C$2:C8488,C8488)</f>
        <v>6949-3</v>
      </c>
      <c r="C8488">
        <v>6949</v>
      </c>
      <c r="D8488" s="57">
        <v>45533</v>
      </c>
      <c r="E8488" s="84" t="str">
        <f>F8488&amp;"-"&amp;COUNTIF($F$2:F8488,F8488)</f>
        <v>W-48</v>
      </c>
      <c r="F8488" s="84" t="str">
        <f t="shared" si="246"/>
        <v>W</v>
      </c>
      <c r="G8488" t="s">
        <v>8612</v>
      </c>
      <c r="H8488" s="62">
        <v>6186188000190</v>
      </c>
      <c r="I8488" t="s">
        <v>869</v>
      </c>
      <c r="J8488">
        <v>17</v>
      </c>
      <c r="K8488">
        <v>2246.7199999999998</v>
      </c>
    </row>
    <row r="8489" spans="1:11" x14ac:dyDescent="0.25">
      <c r="A8489" t="s">
        <v>6039</v>
      </c>
      <c r="B8489" t="str">
        <f>C8489&amp;"-"&amp;COUNTIF(C$2:C8489,C8489)</f>
        <v>6949-4</v>
      </c>
      <c r="C8489">
        <v>6949</v>
      </c>
      <c r="D8489" s="57">
        <v>45533</v>
      </c>
      <c r="E8489" s="84" t="str">
        <f>F8489&amp;"-"&amp;COUNTIF($F$2:F8489,F8489)</f>
        <v>W-49</v>
      </c>
      <c r="F8489" s="84" t="str">
        <f t="shared" si="246"/>
        <v>W</v>
      </c>
      <c r="G8489" t="s">
        <v>8612</v>
      </c>
      <c r="H8489" s="62">
        <v>6186188000190</v>
      </c>
      <c r="I8489" t="s">
        <v>869</v>
      </c>
      <c r="J8489">
        <v>1</v>
      </c>
      <c r="K8489">
        <v>3200.75</v>
      </c>
    </row>
    <row r="8490" spans="1:11" x14ac:dyDescent="0.25">
      <c r="A8490" t="s">
        <v>6004</v>
      </c>
      <c r="B8490" t="str">
        <f>C8490&amp;"-"&amp;COUNTIF(C$2:C8490,C8490)</f>
        <v>6949-5</v>
      </c>
      <c r="C8490">
        <v>6949</v>
      </c>
      <c r="D8490" s="57">
        <v>45533</v>
      </c>
      <c r="E8490" s="84" t="str">
        <f>F8490&amp;"-"&amp;COUNTIF($F$2:F8490,F8490)</f>
        <v>W-50</v>
      </c>
      <c r="F8490" s="84" t="str">
        <f t="shared" si="246"/>
        <v>W</v>
      </c>
      <c r="G8490" t="s">
        <v>8612</v>
      </c>
      <c r="H8490" s="62">
        <v>6186188000190</v>
      </c>
      <c r="I8490" t="s">
        <v>869</v>
      </c>
      <c r="J8490">
        <v>3</v>
      </c>
      <c r="K8490">
        <v>600.92999999999995</v>
      </c>
    </row>
    <row r="8491" spans="1:11" x14ac:dyDescent="0.25">
      <c r="A8491" t="s">
        <v>6037</v>
      </c>
      <c r="B8491" t="str">
        <f>C8491&amp;"-"&amp;COUNTIF(C$2:C8491,C8491)</f>
        <v>6949-6</v>
      </c>
      <c r="C8491">
        <v>6949</v>
      </c>
      <c r="D8491" s="57">
        <v>45533</v>
      </c>
      <c r="E8491" s="84" t="str">
        <f>F8491&amp;"-"&amp;COUNTIF($F$2:F8491,F8491)</f>
        <v>W-51</v>
      </c>
      <c r="F8491" s="84" t="str">
        <f t="shared" si="246"/>
        <v>W</v>
      </c>
      <c r="G8491" t="s">
        <v>8612</v>
      </c>
      <c r="H8491" s="62">
        <v>6186188000190</v>
      </c>
      <c r="I8491" t="s">
        <v>869</v>
      </c>
      <c r="J8491">
        <v>1</v>
      </c>
      <c r="K8491">
        <v>252.96</v>
      </c>
    </row>
    <row r="8492" spans="1:11" x14ac:dyDescent="0.25">
      <c r="A8492" t="s">
        <v>6039</v>
      </c>
      <c r="B8492" t="str">
        <f>C8492&amp;"-"&amp;COUNTIF(C$2:C8492,C8492)</f>
        <v>6949-7</v>
      </c>
      <c r="C8492">
        <v>6949</v>
      </c>
      <c r="D8492" s="57">
        <v>45533</v>
      </c>
      <c r="E8492" s="84" t="str">
        <f>F8492&amp;"-"&amp;COUNTIF($F$2:F8492,F8492)</f>
        <v>W-52</v>
      </c>
      <c r="F8492" s="84" t="str">
        <f t="shared" si="246"/>
        <v>W</v>
      </c>
      <c r="G8492" t="s">
        <v>8612</v>
      </c>
      <c r="H8492" s="62">
        <v>6186188000190</v>
      </c>
      <c r="I8492" t="s">
        <v>869</v>
      </c>
      <c r="J8492">
        <v>1</v>
      </c>
      <c r="K8492">
        <v>1135.75</v>
      </c>
    </row>
    <row r="8493" spans="1:11" x14ac:dyDescent="0.25">
      <c r="A8493" t="s">
        <v>6026</v>
      </c>
      <c r="B8493" t="str">
        <f>C8493&amp;"-"&amp;COUNTIF(C$2:C8493,C8493)</f>
        <v>4367-1</v>
      </c>
      <c r="C8493">
        <v>4367</v>
      </c>
      <c r="D8493" s="57">
        <v>45534</v>
      </c>
      <c r="E8493" s="84" t="str">
        <f>F8493&amp;"-"&amp;COUNTIF($F$2:F8493,F8493)</f>
        <v>HILTI-11</v>
      </c>
      <c r="F8493" s="84" t="str">
        <f t="shared" si="246"/>
        <v>HILTI</v>
      </c>
      <c r="G8493" t="s">
        <v>8628</v>
      </c>
      <c r="H8493" s="62">
        <v>65000655001934</v>
      </c>
      <c r="I8493" t="s">
        <v>6070</v>
      </c>
      <c r="J8493">
        <v>28</v>
      </c>
      <c r="K8493">
        <v>117191.67</v>
      </c>
    </row>
    <row r="8494" spans="1:11" x14ac:dyDescent="0.25">
      <c r="A8494" t="s">
        <v>6049</v>
      </c>
      <c r="B8494" t="str">
        <f>C8494&amp;"-"&amp;COUNTIF(C$2:C8494,C8494)</f>
        <v>4368-1</v>
      </c>
      <c r="C8494">
        <v>4368</v>
      </c>
      <c r="D8494" s="57">
        <v>45534</v>
      </c>
      <c r="E8494" s="84" t="str">
        <f>F8494&amp;"-"&amp;COUNTIF($F$2:F8494,F8494)</f>
        <v>HILTI-12</v>
      </c>
      <c r="F8494" s="84" t="str">
        <f t="shared" si="246"/>
        <v>HILTI</v>
      </c>
      <c r="G8494" t="s">
        <v>8628</v>
      </c>
      <c r="H8494" s="62">
        <v>65000655001934</v>
      </c>
      <c r="I8494" t="s">
        <v>6070</v>
      </c>
      <c r="J8494">
        <v>28</v>
      </c>
      <c r="K8494">
        <v>207725</v>
      </c>
    </row>
    <row r="8495" spans="1:11" x14ac:dyDescent="0.25">
      <c r="A8495" t="s">
        <v>6049</v>
      </c>
      <c r="B8495" t="str">
        <f>C8495&amp;"-"&amp;COUNTIF(C$2:C8495,C8495)</f>
        <v>22111-1</v>
      </c>
      <c r="C8495">
        <v>22111</v>
      </c>
      <c r="D8495" s="57">
        <v>45534</v>
      </c>
      <c r="E8495" s="84" t="str">
        <f>F8495&amp;"-"&amp;COUNTIF($F$2:F8495,F8495)</f>
        <v>MARANGONI-16</v>
      </c>
      <c r="F8495" s="84" t="str">
        <f t="shared" si="246"/>
        <v>MARANGONI</v>
      </c>
      <c r="G8495" t="s">
        <v>8618</v>
      </c>
      <c r="H8495" s="62">
        <v>11352758000105</v>
      </c>
      <c r="I8495" t="s">
        <v>4726</v>
      </c>
      <c r="J8495">
        <v>143.04</v>
      </c>
      <c r="K8495">
        <v>124449.09</v>
      </c>
    </row>
    <row r="8496" spans="1:11" x14ac:dyDescent="0.25">
      <c r="A8496" t="s">
        <v>6049</v>
      </c>
      <c r="B8496" t="str">
        <f>C8496&amp;"-"&amp;COUNTIF(C$2:C8496,C8496)</f>
        <v>22112-1</v>
      </c>
      <c r="C8496">
        <v>22112</v>
      </c>
      <c r="D8496" s="57">
        <v>45534</v>
      </c>
      <c r="E8496" s="84" t="str">
        <f>F8496&amp;"-"&amp;COUNTIF($F$2:F8496,F8496)</f>
        <v>MARANGONI-17</v>
      </c>
      <c r="F8496" s="84" t="str">
        <f t="shared" si="246"/>
        <v>MARANGONI</v>
      </c>
      <c r="G8496" t="s">
        <v>8618</v>
      </c>
      <c r="H8496" s="62">
        <v>11352758000105</v>
      </c>
      <c r="I8496" t="s">
        <v>4726</v>
      </c>
      <c r="J8496">
        <v>242.64</v>
      </c>
      <c r="K8496">
        <v>211104.08</v>
      </c>
    </row>
    <row r="8497" spans="1:11" x14ac:dyDescent="0.25">
      <c r="A8497" t="s">
        <v>6049</v>
      </c>
      <c r="B8497" t="str">
        <f>C8497&amp;"-"&amp;COUNTIF(C$2:C8497,C8497)</f>
        <v>22113-1</v>
      </c>
      <c r="C8497">
        <v>22113</v>
      </c>
      <c r="D8497" s="57">
        <v>45534</v>
      </c>
      <c r="E8497" s="84" t="str">
        <f>F8497&amp;"-"&amp;COUNTIF($F$2:F8497,F8497)</f>
        <v>MARANGONI-18</v>
      </c>
      <c r="F8497" s="84" t="str">
        <f t="shared" si="246"/>
        <v>MARANGONI</v>
      </c>
      <c r="G8497" t="s">
        <v>8618</v>
      </c>
      <c r="H8497" s="62">
        <v>11352758000105</v>
      </c>
      <c r="I8497" t="s">
        <v>869</v>
      </c>
      <c r="J8497">
        <v>18</v>
      </c>
      <c r="K8497">
        <v>6110.64</v>
      </c>
    </row>
    <row r="8498" spans="1:11" x14ac:dyDescent="0.25">
      <c r="A8498" t="s">
        <v>6049</v>
      </c>
      <c r="B8498" t="str">
        <f>C8498&amp;"-"&amp;COUNTIF(C$2:C8498,C8498)</f>
        <v>22114-1</v>
      </c>
      <c r="C8498">
        <v>22114</v>
      </c>
      <c r="D8498" s="57">
        <v>45534</v>
      </c>
      <c r="E8498" s="84" t="str">
        <f>F8498&amp;"-"&amp;COUNTIF($F$2:F8498,F8498)</f>
        <v>MARANGONI-19</v>
      </c>
      <c r="F8498" s="84" t="str">
        <f t="shared" si="246"/>
        <v>MARANGONI</v>
      </c>
      <c r="G8498" t="s">
        <v>8618</v>
      </c>
      <c r="H8498" s="62">
        <v>11352758000105</v>
      </c>
      <c r="I8498" t="s">
        <v>4726</v>
      </c>
      <c r="J8498">
        <v>6.3</v>
      </c>
      <c r="K8498">
        <v>5481.19</v>
      </c>
    </row>
    <row r="8499" spans="1:11" x14ac:dyDescent="0.25">
      <c r="A8499" t="s">
        <v>6049</v>
      </c>
      <c r="B8499" t="str">
        <f>C8499&amp;"-"&amp;COUNTIF(C$2:C8499,C8499)</f>
        <v>22115-1</v>
      </c>
      <c r="C8499">
        <v>22115</v>
      </c>
      <c r="D8499" s="57">
        <v>45534</v>
      </c>
      <c r="E8499" s="84" t="str">
        <f>F8499&amp;"-"&amp;COUNTIF($F$2:F8499,F8499)</f>
        <v>MARANGONI-20</v>
      </c>
      <c r="F8499" s="84" t="str">
        <f t="shared" si="246"/>
        <v>MARANGONI</v>
      </c>
      <c r="G8499" t="s">
        <v>8618</v>
      </c>
      <c r="H8499" s="62">
        <v>11352758000105</v>
      </c>
      <c r="I8499" t="s">
        <v>869</v>
      </c>
      <c r="J8499">
        <v>97</v>
      </c>
      <c r="K8499">
        <v>32929.56</v>
      </c>
    </row>
    <row r="8500" spans="1:11" x14ac:dyDescent="0.25">
      <c r="A8500" t="s">
        <v>6049</v>
      </c>
      <c r="B8500" t="str">
        <f>C8500&amp;"-"&amp;COUNTIF(C$2:C8500,C8500)</f>
        <v>22116-1</v>
      </c>
      <c r="C8500">
        <v>22116</v>
      </c>
      <c r="D8500" s="57">
        <v>45534</v>
      </c>
      <c r="E8500" s="84" t="str">
        <f>F8500&amp;"-"&amp;COUNTIF($F$2:F8500,F8500)</f>
        <v>MARANGONI-21</v>
      </c>
      <c r="F8500" s="84" t="str">
        <f t="shared" si="246"/>
        <v>MARANGONI</v>
      </c>
      <c r="G8500" t="s">
        <v>8618</v>
      </c>
      <c r="H8500" s="62">
        <v>11352758000105</v>
      </c>
      <c r="I8500" t="s">
        <v>869</v>
      </c>
      <c r="J8500">
        <v>27</v>
      </c>
      <c r="K8500">
        <v>9165.9599999999991</v>
      </c>
    </row>
    <row r="8501" spans="1:11" x14ac:dyDescent="0.25">
      <c r="A8501" t="s">
        <v>5961</v>
      </c>
      <c r="B8501" t="str">
        <f>C8501&amp;"-"&amp;COUNTIF(C$2:C8501,C8501)</f>
        <v>72373-1</v>
      </c>
      <c r="C8501">
        <v>72373</v>
      </c>
      <c r="D8501" s="57">
        <v>45534</v>
      </c>
      <c r="E8501" s="84" t="str">
        <f>F8501&amp;"-"&amp;COUNTIF($F$2:F8501,F8501)</f>
        <v>VOESTALPINE-66</v>
      </c>
      <c r="F8501" s="84" t="str">
        <f t="shared" si="246"/>
        <v>VOESTALPINE</v>
      </c>
      <c r="G8501" t="s">
        <v>8583</v>
      </c>
      <c r="H8501" s="62">
        <v>61479002000523</v>
      </c>
      <c r="I8501" t="s">
        <v>30</v>
      </c>
      <c r="J8501">
        <v>750</v>
      </c>
      <c r="K8501">
        <v>22425</v>
      </c>
    </row>
    <row r="8502" spans="1:11" x14ac:dyDescent="0.25">
      <c r="A8502" t="s">
        <v>5980</v>
      </c>
      <c r="B8502" t="str">
        <f>C8502&amp;"-"&amp;COUNTIF(C$2:C8502,C8502)</f>
        <v>40748-1</v>
      </c>
      <c r="C8502">
        <v>40748</v>
      </c>
      <c r="D8502" s="57">
        <v>45534</v>
      </c>
      <c r="E8502" s="84" t="str">
        <f>F8502&amp;"-"&amp;COUNTIF($F$2:F8502,F8502)</f>
        <v>WK-595</v>
      </c>
      <c r="F8502" s="84" t="str">
        <f t="shared" si="246"/>
        <v>WK</v>
      </c>
      <c r="G8502" t="s">
        <v>8586</v>
      </c>
      <c r="H8502" s="62">
        <v>97434047000103</v>
      </c>
      <c r="I8502" t="s">
        <v>4726</v>
      </c>
      <c r="J8502">
        <v>7.32</v>
      </c>
      <c r="K8502">
        <v>12114.6</v>
      </c>
    </row>
    <row r="8503" spans="1:11" x14ac:dyDescent="0.25">
      <c r="A8503" t="s">
        <v>5981</v>
      </c>
      <c r="B8503" t="str">
        <f>C8503&amp;"-"&amp;COUNTIF(C$2:C8503,C8503)</f>
        <v>40748-2</v>
      </c>
      <c r="C8503">
        <v>40748</v>
      </c>
      <c r="D8503" s="57">
        <v>45534</v>
      </c>
      <c r="E8503" s="84" t="str">
        <f>F8503&amp;"-"&amp;COUNTIF($F$2:F8503,F8503)</f>
        <v>WK-596</v>
      </c>
      <c r="F8503" s="84" t="str">
        <f t="shared" si="246"/>
        <v>WK</v>
      </c>
      <c r="G8503" t="s">
        <v>8586</v>
      </c>
      <c r="H8503" s="62">
        <v>97434047000103</v>
      </c>
      <c r="I8503" t="s">
        <v>4726</v>
      </c>
      <c r="J8503">
        <v>14.64</v>
      </c>
      <c r="K8503">
        <v>28328.400000000001</v>
      </c>
    </row>
    <row r="8504" spans="1:11" x14ac:dyDescent="0.25">
      <c r="A8504" t="s">
        <v>5981</v>
      </c>
      <c r="B8504" t="str">
        <f>C8504&amp;"-"&amp;COUNTIF(C$2:C8504,C8504)</f>
        <v>40749-1</v>
      </c>
      <c r="C8504">
        <v>40749</v>
      </c>
      <c r="D8504" s="57">
        <v>45534</v>
      </c>
      <c r="E8504" s="84" t="str">
        <f>F8504&amp;"-"&amp;COUNTIF($F$2:F8504,F8504)</f>
        <v>WK-597</v>
      </c>
      <c r="F8504" s="84" t="str">
        <f t="shared" si="246"/>
        <v>WK</v>
      </c>
      <c r="G8504" t="s">
        <v>8586</v>
      </c>
      <c r="H8504" s="62">
        <v>97434047000103</v>
      </c>
      <c r="I8504" t="s">
        <v>5984</v>
      </c>
      <c r="J8504">
        <v>15</v>
      </c>
      <c r="K8504">
        <v>6630</v>
      </c>
    </row>
    <row r="8505" spans="1:11" x14ac:dyDescent="0.25">
      <c r="A8505" t="s">
        <v>6062</v>
      </c>
      <c r="B8505" t="str">
        <f>C8505&amp;"-"&amp;COUNTIF(C$2:C8505,C8505)</f>
        <v>1552-1</v>
      </c>
      <c r="C8505">
        <v>1552</v>
      </c>
      <c r="D8505" s="57">
        <v>45537</v>
      </c>
      <c r="E8505" s="84" t="str">
        <f>F8505&amp;"-"&amp;COUNTIF($F$2:F8505,F8505)</f>
        <v>TATIANE-7</v>
      </c>
      <c r="F8505" s="84" t="str">
        <f t="shared" si="246"/>
        <v>TATIANE</v>
      </c>
      <c r="G8505" t="s">
        <v>8655</v>
      </c>
      <c r="H8505" s="62">
        <v>52285143000190</v>
      </c>
      <c r="I8505" t="s">
        <v>4726</v>
      </c>
      <c r="J8505">
        <v>120</v>
      </c>
      <c r="K8505">
        <v>97920</v>
      </c>
    </row>
    <row r="8506" spans="1:11" x14ac:dyDescent="0.25">
      <c r="A8506" t="s">
        <v>6120</v>
      </c>
      <c r="B8506" t="str">
        <f>C8506&amp;"-"&amp;COUNTIF(C$2:C8506,C8506)</f>
        <v>5977-1</v>
      </c>
      <c r="C8506">
        <v>5977</v>
      </c>
      <c r="D8506" s="57">
        <v>45537</v>
      </c>
      <c r="E8506" s="84" t="str">
        <f>F8506&amp;"-"&amp;COUNTIF($F$2:F8506,F8506)</f>
        <v>TREXCON-4</v>
      </c>
      <c r="F8506" s="84" t="str">
        <f t="shared" si="246"/>
        <v>TREXCON</v>
      </c>
      <c r="G8506" t="s">
        <v>8659</v>
      </c>
      <c r="H8506" s="62">
        <v>4039451000193</v>
      </c>
      <c r="I8506" t="s">
        <v>869</v>
      </c>
      <c r="J8506">
        <v>1</v>
      </c>
      <c r="K8506">
        <v>64196.77</v>
      </c>
    </row>
    <row r="8507" spans="1:11" x14ac:dyDescent="0.25">
      <c r="A8507" t="s">
        <v>5961</v>
      </c>
      <c r="B8507" t="str">
        <f>C8507&amp;"-"&amp;COUNTIF(C$2:C8507,C8507)</f>
        <v>72374-1</v>
      </c>
      <c r="C8507">
        <v>72374</v>
      </c>
      <c r="D8507" s="57">
        <v>45537</v>
      </c>
      <c r="E8507" s="84" t="str">
        <f>F8507&amp;"-"&amp;COUNTIF($F$2:F8507,F8507)</f>
        <v>VOESTALPINE-67</v>
      </c>
      <c r="F8507" s="84" t="str">
        <f t="shared" si="246"/>
        <v>VOESTALPINE</v>
      </c>
      <c r="G8507" t="s">
        <v>8583</v>
      </c>
      <c r="H8507" s="62">
        <v>61479002000523</v>
      </c>
      <c r="I8507" t="s">
        <v>30</v>
      </c>
      <c r="J8507">
        <v>2250</v>
      </c>
      <c r="K8507">
        <v>67275</v>
      </c>
    </row>
    <row r="8508" spans="1:11" x14ac:dyDescent="0.25">
      <c r="A8508" t="s">
        <v>6030</v>
      </c>
      <c r="B8508" t="str">
        <f>C8508&amp;"-"&amp;COUNTIF(C$2:C8508,C8508)</f>
        <v>58935-1</v>
      </c>
      <c r="C8508">
        <v>58935</v>
      </c>
      <c r="D8508" s="57">
        <v>45538</v>
      </c>
      <c r="E8508" s="84" t="str">
        <f>F8508&amp;"-"&amp;COUNTIF($F$2:F8508,F8508)</f>
        <v>FUSOPAR-1</v>
      </c>
      <c r="F8508" s="84" t="str">
        <f t="shared" si="246"/>
        <v>FUSOPAR</v>
      </c>
      <c r="G8508" t="s">
        <v>8666</v>
      </c>
      <c r="H8508" s="62">
        <v>89135073000366</v>
      </c>
      <c r="I8508" t="s">
        <v>869</v>
      </c>
      <c r="J8508">
        <v>283</v>
      </c>
      <c r="K8508">
        <v>370.52</v>
      </c>
    </row>
    <row r="8509" spans="1:11" x14ac:dyDescent="0.25">
      <c r="A8509" t="s">
        <v>6030</v>
      </c>
      <c r="B8509" t="str">
        <f>C8509&amp;"-"&amp;COUNTIF(C$2:C8509,C8509)</f>
        <v>58935-2</v>
      </c>
      <c r="C8509">
        <v>58935</v>
      </c>
      <c r="D8509" s="57">
        <v>45538</v>
      </c>
      <c r="E8509" s="84" t="str">
        <f>F8509&amp;"-"&amp;COUNTIF($F$2:F8509,F8509)</f>
        <v>FUSOPAR-2</v>
      </c>
      <c r="F8509" s="84" t="str">
        <f t="shared" si="246"/>
        <v>FUSOPAR</v>
      </c>
      <c r="G8509" t="s">
        <v>8666</v>
      </c>
      <c r="H8509" s="62">
        <v>89135073000366</v>
      </c>
      <c r="I8509" t="s">
        <v>869</v>
      </c>
      <c r="J8509">
        <v>242</v>
      </c>
      <c r="K8509">
        <v>14.11</v>
      </c>
    </row>
    <row r="8510" spans="1:11" x14ac:dyDescent="0.25">
      <c r="A8510" t="s">
        <v>6030</v>
      </c>
      <c r="B8510" t="str">
        <f>C8510&amp;"-"&amp;COUNTIF(C$2:C8510,C8510)</f>
        <v>58935-3</v>
      </c>
      <c r="C8510">
        <v>58935</v>
      </c>
      <c r="D8510" s="57">
        <v>45538</v>
      </c>
      <c r="E8510" s="84" t="str">
        <f>F8510&amp;"-"&amp;COUNTIF($F$2:F8510,F8510)</f>
        <v>FUSOPAR-3</v>
      </c>
      <c r="F8510" s="84" t="str">
        <f t="shared" si="246"/>
        <v>FUSOPAR</v>
      </c>
      <c r="G8510" t="s">
        <v>8666</v>
      </c>
      <c r="H8510" s="62">
        <v>89135073000366</v>
      </c>
      <c r="I8510" t="s">
        <v>869</v>
      </c>
      <c r="J8510">
        <v>610</v>
      </c>
      <c r="K8510">
        <v>563.4</v>
      </c>
    </row>
    <row r="8511" spans="1:11" x14ac:dyDescent="0.25">
      <c r="A8511" t="s">
        <v>6060</v>
      </c>
      <c r="B8511" t="str">
        <f>C8511&amp;"-"&amp;COUNTIF(C$2:C8511,C8511)</f>
        <v>58935-4</v>
      </c>
      <c r="C8511">
        <v>58935</v>
      </c>
      <c r="D8511" s="57">
        <v>45538</v>
      </c>
      <c r="E8511" s="84" t="str">
        <f>F8511&amp;"-"&amp;COUNTIF($F$2:F8511,F8511)</f>
        <v>FUSOPAR-4</v>
      </c>
      <c r="F8511" s="84" t="str">
        <f t="shared" si="246"/>
        <v>FUSOPAR</v>
      </c>
      <c r="G8511" t="s">
        <v>8666</v>
      </c>
      <c r="H8511" s="62">
        <v>89135073000366</v>
      </c>
      <c r="I8511" t="s">
        <v>869</v>
      </c>
      <c r="J8511">
        <v>1000</v>
      </c>
      <c r="K8511">
        <v>443.1</v>
      </c>
    </row>
    <row r="8512" spans="1:11" x14ac:dyDescent="0.25">
      <c r="A8512" t="s">
        <v>6027</v>
      </c>
      <c r="B8512" t="str">
        <f>C8512&amp;"-"&amp;COUNTIF(C$2:C8512,C8512)</f>
        <v>58935-5</v>
      </c>
      <c r="C8512">
        <v>58935</v>
      </c>
      <c r="D8512" s="57">
        <v>45538</v>
      </c>
      <c r="E8512" s="84" t="str">
        <f>F8512&amp;"-"&amp;COUNTIF($F$2:F8512,F8512)</f>
        <v>FUSOPAR-5</v>
      </c>
      <c r="F8512" s="84" t="str">
        <f t="shared" si="246"/>
        <v>FUSOPAR</v>
      </c>
      <c r="G8512" t="s">
        <v>8666</v>
      </c>
      <c r="H8512" s="62">
        <v>89135073000366</v>
      </c>
      <c r="I8512" t="s">
        <v>869</v>
      </c>
      <c r="J8512">
        <v>183</v>
      </c>
      <c r="K8512">
        <v>33.340000000000003</v>
      </c>
    </row>
    <row r="8513" spans="1:11" x14ac:dyDescent="0.25">
      <c r="A8513" t="s">
        <v>6018</v>
      </c>
      <c r="B8513" t="str">
        <f>C8513&amp;"-"&amp;COUNTIF(C$2:C8513,C8513)</f>
        <v>58935-6</v>
      </c>
      <c r="C8513">
        <v>58935</v>
      </c>
      <c r="D8513" s="57">
        <v>45538</v>
      </c>
      <c r="E8513" s="84" t="str">
        <f>F8513&amp;"-"&amp;COUNTIF($F$2:F8513,F8513)</f>
        <v>FUSOPAR-6</v>
      </c>
      <c r="F8513" s="84" t="str">
        <f t="shared" si="246"/>
        <v>FUSOPAR</v>
      </c>
      <c r="G8513" t="s">
        <v>8666</v>
      </c>
      <c r="H8513" s="62">
        <v>89135073000366</v>
      </c>
      <c r="I8513" t="s">
        <v>869</v>
      </c>
      <c r="J8513">
        <v>543</v>
      </c>
      <c r="K8513">
        <v>263.74</v>
      </c>
    </row>
    <row r="8514" spans="1:11" x14ac:dyDescent="0.25">
      <c r="A8514" t="s">
        <v>6027</v>
      </c>
      <c r="B8514" t="str">
        <f>C8514&amp;"-"&amp;COUNTIF(C$2:C8514,C8514)</f>
        <v>58935-7</v>
      </c>
      <c r="C8514">
        <v>58935</v>
      </c>
      <c r="D8514" s="57">
        <v>45538</v>
      </c>
      <c r="E8514" s="84" t="str">
        <f>F8514&amp;"-"&amp;COUNTIF($F$2:F8514,F8514)</f>
        <v>FUSOPAR-7</v>
      </c>
      <c r="F8514" s="84" t="str">
        <f t="shared" si="246"/>
        <v>FUSOPAR</v>
      </c>
      <c r="G8514" t="s">
        <v>8666</v>
      </c>
      <c r="H8514" s="62">
        <v>89135073000366</v>
      </c>
      <c r="I8514" t="s">
        <v>869</v>
      </c>
      <c r="J8514">
        <v>441</v>
      </c>
      <c r="K8514">
        <v>24.3</v>
      </c>
    </row>
    <row r="8515" spans="1:11" x14ac:dyDescent="0.25">
      <c r="A8515" t="s">
        <v>6103</v>
      </c>
      <c r="B8515" t="str">
        <f>C8515&amp;"-"&amp;COUNTIF(C$2:C8515,C8515)</f>
        <v>69431-1</v>
      </c>
      <c r="C8515">
        <v>69431</v>
      </c>
      <c r="D8515" s="57">
        <v>45538</v>
      </c>
      <c r="E8515" s="84" t="str">
        <f>F8515&amp;"-"&amp;COUNTIF($F$2:F8515,F8515)</f>
        <v>ML-4</v>
      </c>
      <c r="F8515" s="84" t="str">
        <f t="shared" ref="F8515:F8578" si="247">LEFT(G8515,SEARCH(" ",G8515)-1)</f>
        <v>ML</v>
      </c>
      <c r="G8515" t="s">
        <v>8648</v>
      </c>
      <c r="H8515" s="62">
        <v>85027837000187</v>
      </c>
      <c r="I8515" t="s">
        <v>869</v>
      </c>
      <c r="J8515">
        <v>3194</v>
      </c>
      <c r="K8515">
        <v>19164</v>
      </c>
    </row>
    <row r="8516" spans="1:11" x14ac:dyDescent="0.25">
      <c r="A8516" t="s">
        <v>6141</v>
      </c>
      <c r="B8516" t="str">
        <f>C8516&amp;"-"&amp;COUNTIF(C$2:C8516,C8516)</f>
        <v>3672-1</v>
      </c>
      <c r="C8516">
        <v>3672</v>
      </c>
      <c r="D8516" s="57">
        <v>45538</v>
      </c>
      <c r="E8516" s="84" t="str">
        <f>F8516&amp;"-"&amp;COUNTIF($F$2:F8516,F8516)</f>
        <v>TRAUME-1</v>
      </c>
      <c r="F8516" s="84" t="str">
        <f t="shared" si="247"/>
        <v>TRAUME</v>
      </c>
      <c r="G8516" t="s">
        <v>8667</v>
      </c>
      <c r="H8516" s="62">
        <v>22816984000116</v>
      </c>
      <c r="I8516" t="s">
        <v>869</v>
      </c>
      <c r="J8516">
        <v>843</v>
      </c>
      <c r="K8516">
        <v>16438.5</v>
      </c>
    </row>
    <row r="8517" spans="1:11" x14ac:dyDescent="0.25">
      <c r="A8517" t="s">
        <v>6141</v>
      </c>
      <c r="B8517" t="str">
        <f>C8517&amp;"-"&amp;COUNTIF(C$2:C8517,C8517)</f>
        <v>3672-2</v>
      </c>
      <c r="C8517">
        <v>3672</v>
      </c>
      <c r="D8517" s="57">
        <v>45538</v>
      </c>
      <c r="E8517" s="84" t="str">
        <f>F8517&amp;"-"&amp;COUNTIF($F$2:F8517,F8517)</f>
        <v>TRAUME-2</v>
      </c>
      <c r="F8517" s="84" t="str">
        <f t="shared" si="247"/>
        <v>TRAUME</v>
      </c>
      <c r="G8517" t="s">
        <v>8667</v>
      </c>
      <c r="H8517" s="62">
        <v>22816984000116</v>
      </c>
      <c r="I8517" t="s">
        <v>869</v>
      </c>
      <c r="J8517">
        <v>2</v>
      </c>
      <c r="K8517">
        <v>228</v>
      </c>
    </row>
    <row r="8518" spans="1:11" x14ac:dyDescent="0.25">
      <c r="A8518" t="s">
        <v>6141</v>
      </c>
      <c r="B8518" t="str">
        <f>C8518&amp;"-"&amp;COUNTIF(C$2:C8518,C8518)</f>
        <v>3672-3</v>
      </c>
      <c r="C8518">
        <v>3672</v>
      </c>
      <c r="D8518" s="57">
        <v>45538</v>
      </c>
      <c r="E8518" s="84" t="str">
        <f>F8518&amp;"-"&amp;COUNTIF($F$2:F8518,F8518)</f>
        <v>TRAUME-3</v>
      </c>
      <c r="F8518" s="84" t="str">
        <f t="shared" si="247"/>
        <v>TRAUME</v>
      </c>
      <c r="G8518" t="s">
        <v>8667</v>
      </c>
      <c r="H8518" s="62">
        <v>22816984000116</v>
      </c>
      <c r="I8518" t="s">
        <v>869</v>
      </c>
      <c r="J8518">
        <v>24</v>
      </c>
      <c r="K8518">
        <v>1416</v>
      </c>
    </row>
    <row r="8519" spans="1:11" x14ac:dyDescent="0.25">
      <c r="A8519" t="s">
        <v>6141</v>
      </c>
      <c r="B8519" t="str">
        <f>C8519&amp;"-"&amp;COUNTIF(C$2:C8519,C8519)</f>
        <v>3672-4</v>
      </c>
      <c r="C8519">
        <v>3672</v>
      </c>
      <c r="D8519" s="57">
        <v>45538</v>
      </c>
      <c r="E8519" s="84" t="str">
        <f>F8519&amp;"-"&amp;COUNTIF($F$2:F8519,F8519)</f>
        <v>TRAUME-4</v>
      </c>
      <c r="F8519" s="84" t="str">
        <f t="shared" si="247"/>
        <v>TRAUME</v>
      </c>
      <c r="G8519" t="s">
        <v>8667</v>
      </c>
      <c r="H8519" s="62">
        <v>22816984000116</v>
      </c>
      <c r="I8519" t="s">
        <v>869</v>
      </c>
      <c r="J8519">
        <v>10</v>
      </c>
      <c r="K8519">
        <v>1940</v>
      </c>
    </row>
    <row r="8520" spans="1:11" x14ac:dyDescent="0.25">
      <c r="A8520" t="s">
        <v>6141</v>
      </c>
      <c r="B8520" t="str">
        <f>C8520&amp;"-"&amp;COUNTIF(C$2:C8520,C8520)</f>
        <v>3672-5</v>
      </c>
      <c r="C8520">
        <v>3672</v>
      </c>
      <c r="D8520" s="57">
        <v>45538</v>
      </c>
      <c r="E8520" s="84" t="str">
        <f>F8520&amp;"-"&amp;COUNTIF($F$2:F8520,F8520)</f>
        <v>TRAUME-5</v>
      </c>
      <c r="F8520" s="84" t="str">
        <f t="shared" si="247"/>
        <v>TRAUME</v>
      </c>
      <c r="G8520" t="s">
        <v>8667</v>
      </c>
      <c r="H8520" s="62">
        <v>22816984000116</v>
      </c>
      <c r="I8520" t="s">
        <v>869</v>
      </c>
      <c r="J8520">
        <v>413</v>
      </c>
      <c r="K8520">
        <v>11977</v>
      </c>
    </row>
    <row r="8521" spans="1:11" x14ac:dyDescent="0.25">
      <c r="A8521" t="s">
        <v>6066</v>
      </c>
      <c r="B8521" t="str">
        <f>C8521&amp;"-"&amp;COUNTIF(C$2:C8521,C8521)</f>
        <v>271366-1</v>
      </c>
      <c r="C8521">
        <v>271366</v>
      </c>
      <c r="D8521" s="57">
        <v>45539</v>
      </c>
      <c r="E8521" s="84" t="str">
        <f>F8521&amp;"-"&amp;COUNTIF($F$2:F8521,F8521)</f>
        <v>FRONTEC-14</v>
      </c>
      <c r="F8521" s="84" t="str">
        <f t="shared" si="247"/>
        <v>FRONTEC</v>
      </c>
      <c r="G8521" t="s">
        <v>8647</v>
      </c>
      <c r="H8521" s="62">
        <v>72178353000197</v>
      </c>
      <c r="I8521" t="s">
        <v>5984</v>
      </c>
      <c r="J8521">
        <v>1800</v>
      </c>
      <c r="K8521">
        <v>6713.82</v>
      </c>
    </row>
    <row r="8522" spans="1:11" x14ac:dyDescent="0.25">
      <c r="A8522" t="s">
        <v>6066</v>
      </c>
      <c r="B8522" t="str">
        <f>C8522&amp;"-"&amp;COUNTIF(C$2:C8522,C8522)</f>
        <v>271366-2</v>
      </c>
      <c r="C8522">
        <v>271366</v>
      </c>
      <c r="D8522" s="57">
        <v>45539</v>
      </c>
      <c r="E8522" s="84" t="str">
        <f>F8522&amp;"-"&amp;COUNTIF($F$2:F8522,F8522)</f>
        <v>FRONTEC-15</v>
      </c>
      <c r="F8522" s="84" t="str">
        <f t="shared" si="247"/>
        <v>FRONTEC</v>
      </c>
      <c r="G8522" t="s">
        <v>8647</v>
      </c>
      <c r="H8522" s="62">
        <v>72178353000197</v>
      </c>
      <c r="I8522" t="s">
        <v>5984</v>
      </c>
      <c r="J8522">
        <v>900</v>
      </c>
      <c r="K8522">
        <v>1484.82</v>
      </c>
    </row>
    <row r="8523" spans="1:11" x14ac:dyDescent="0.25">
      <c r="A8523" t="s">
        <v>6066</v>
      </c>
      <c r="B8523" t="str">
        <f>C8523&amp;"-"&amp;COUNTIF(C$2:C8523,C8523)</f>
        <v>271366-3</v>
      </c>
      <c r="C8523">
        <v>271366</v>
      </c>
      <c r="D8523" s="57">
        <v>45539</v>
      </c>
      <c r="E8523" s="84" t="str">
        <f>F8523&amp;"-"&amp;COUNTIF($F$2:F8523,F8523)</f>
        <v>FRONTEC-16</v>
      </c>
      <c r="F8523" s="84" t="str">
        <f t="shared" si="247"/>
        <v>FRONTEC</v>
      </c>
      <c r="G8523" t="s">
        <v>8647</v>
      </c>
      <c r="H8523" s="62">
        <v>72178353000197</v>
      </c>
      <c r="I8523" t="s">
        <v>5984</v>
      </c>
      <c r="J8523">
        <v>700</v>
      </c>
      <c r="K8523">
        <v>2994.11</v>
      </c>
    </row>
    <row r="8524" spans="1:11" x14ac:dyDescent="0.25">
      <c r="A8524" t="s">
        <v>6066</v>
      </c>
      <c r="B8524" t="str">
        <f>C8524&amp;"-"&amp;COUNTIF(C$2:C8524,C8524)</f>
        <v>271366-4</v>
      </c>
      <c r="C8524">
        <v>271366</v>
      </c>
      <c r="D8524" s="57">
        <v>45539</v>
      </c>
      <c r="E8524" s="84" t="str">
        <f>F8524&amp;"-"&amp;COUNTIF($F$2:F8524,F8524)</f>
        <v>FRONTEC-17</v>
      </c>
      <c r="F8524" s="84" t="str">
        <f t="shared" si="247"/>
        <v>FRONTEC</v>
      </c>
      <c r="G8524" t="s">
        <v>8647</v>
      </c>
      <c r="H8524" s="62">
        <v>72178353000197</v>
      </c>
      <c r="I8524" t="s">
        <v>5984</v>
      </c>
      <c r="J8524">
        <v>200</v>
      </c>
      <c r="K8524">
        <v>2085.42</v>
      </c>
    </row>
    <row r="8525" spans="1:11" x14ac:dyDescent="0.25">
      <c r="A8525" t="s">
        <v>5995</v>
      </c>
      <c r="B8525" t="str">
        <f>C8525&amp;"-"&amp;COUNTIF(C$2:C8525,C8525)</f>
        <v>21449-1</v>
      </c>
      <c r="C8525">
        <v>21449</v>
      </c>
      <c r="D8525" s="57">
        <v>45539</v>
      </c>
      <c r="E8525" s="84" t="str">
        <f>F8525&amp;"-"&amp;COUNTIF($F$2:F8525,F8525)</f>
        <v>UTILINOX-20</v>
      </c>
      <c r="F8525" s="84" t="str">
        <f t="shared" si="247"/>
        <v>UTILINOX</v>
      </c>
      <c r="G8525" t="s">
        <v>8588</v>
      </c>
      <c r="H8525" s="62">
        <v>2677285000125</v>
      </c>
      <c r="I8525" t="s">
        <v>869</v>
      </c>
      <c r="J8525">
        <v>40000</v>
      </c>
      <c r="K8525">
        <v>90000</v>
      </c>
    </row>
    <row r="8526" spans="1:11" x14ac:dyDescent="0.25">
      <c r="A8526" t="s">
        <v>6027</v>
      </c>
      <c r="B8526" t="str">
        <f>C8526&amp;"-"&amp;COUNTIF(C$2:C8526,C8526)</f>
        <v>53648-1</v>
      </c>
      <c r="C8526">
        <v>53648</v>
      </c>
      <c r="D8526" s="57">
        <v>45540</v>
      </c>
      <c r="E8526" s="84" t="str">
        <f>F8526&amp;"-"&amp;COUNTIF($F$2:F8526,F8526)</f>
        <v>R-239</v>
      </c>
      <c r="F8526" s="84" t="str">
        <f t="shared" si="247"/>
        <v>R</v>
      </c>
      <c r="G8526" t="s">
        <v>8604</v>
      </c>
      <c r="H8526" s="62">
        <v>62821723000109</v>
      </c>
      <c r="I8526" t="s">
        <v>869</v>
      </c>
      <c r="J8526">
        <v>110</v>
      </c>
      <c r="K8526">
        <v>110</v>
      </c>
    </row>
    <row r="8527" spans="1:11" x14ac:dyDescent="0.25">
      <c r="A8527" t="s">
        <v>6018</v>
      </c>
      <c r="B8527" t="str">
        <f>C8527&amp;"-"&amp;COUNTIF(C$2:C8527,C8527)</f>
        <v>53648-2</v>
      </c>
      <c r="C8527">
        <v>53648</v>
      </c>
      <c r="D8527" s="57">
        <v>45540</v>
      </c>
      <c r="E8527" s="84" t="str">
        <f>F8527&amp;"-"&amp;COUNTIF($F$2:F8527,F8527)</f>
        <v>R-240</v>
      </c>
      <c r="F8527" s="84" t="str">
        <f t="shared" si="247"/>
        <v>R</v>
      </c>
      <c r="G8527" t="s">
        <v>8604</v>
      </c>
      <c r="H8527" s="62">
        <v>62821723000109</v>
      </c>
      <c r="I8527" t="s">
        <v>869</v>
      </c>
      <c r="J8527">
        <v>55</v>
      </c>
      <c r="K8527">
        <v>110</v>
      </c>
    </row>
    <row r="8528" spans="1:11" x14ac:dyDescent="0.25">
      <c r="A8528" t="s">
        <v>6030</v>
      </c>
      <c r="B8528" t="str">
        <f>C8528&amp;"-"&amp;COUNTIF(C$2:C8528,C8528)</f>
        <v>53648-3</v>
      </c>
      <c r="C8528">
        <v>53648</v>
      </c>
      <c r="D8528" s="57">
        <v>45540</v>
      </c>
      <c r="E8528" s="84" t="str">
        <f>F8528&amp;"-"&amp;COUNTIF($F$2:F8528,F8528)</f>
        <v>R-241</v>
      </c>
      <c r="F8528" s="84" t="str">
        <f t="shared" si="247"/>
        <v>R</v>
      </c>
      <c r="G8528" t="s">
        <v>8604</v>
      </c>
      <c r="H8528" s="62">
        <v>62821723000109</v>
      </c>
      <c r="I8528" t="s">
        <v>869</v>
      </c>
      <c r="J8528">
        <v>55</v>
      </c>
      <c r="K8528">
        <v>528</v>
      </c>
    </row>
    <row r="8529" spans="1:11" x14ac:dyDescent="0.25">
      <c r="A8529" t="s">
        <v>6030</v>
      </c>
      <c r="B8529" t="str">
        <f>C8529&amp;"-"&amp;COUNTIF(C$2:C8529,C8529)</f>
        <v>53649-1</v>
      </c>
      <c r="C8529">
        <v>53649</v>
      </c>
      <c r="D8529" s="57">
        <v>45540</v>
      </c>
      <c r="E8529" s="84" t="str">
        <f>F8529&amp;"-"&amp;COUNTIF($F$2:F8529,F8529)</f>
        <v>R-242</v>
      </c>
      <c r="F8529" s="84" t="str">
        <f t="shared" si="247"/>
        <v>R</v>
      </c>
      <c r="G8529" t="s">
        <v>8604</v>
      </c>
      <c r="H8529" s="62">
        <v>62821723000109</v>
      </c>
      <c r="I8529" t="s">
        <v>869</v>
      </c>
      <c r="J8529">
        <v>10</v>
      </c>
      <c r="K8529">
        <v>389.5</v>
      </c>
    </row>
    <row r="8530" spans="1:11" x14ac:dyDescent="0.25">
      <c r="A8530" t="s">
        <v>5979</v>
      </c>
      <c r="B8530" t="str">
        <f>C8530&amp;"-"&amp;COUNTIF(C$2:C8530,C8530)</f>
        <v>7564-1</v>
      </c>
      <c r="C8530">
        <v>7564</v>
      </c>
      <c r="D8530" s="57">
        <v>45540</v>
      </c>
      <c r="E8530" s="84" t="str">
        <f>F8530&amp;"-"&amp;COUNTIF($F$2:F8530,F8530)</f>
        <v>SP-7</v>
      </c>
      <c r="F8530" s="84" t="str">
        <f t="shared" si="247"/>
        <v>SP</v>
      </c>
      <c r="G8530" t="s">
        <v>8660</v>
      </c>
      <c r="H8530" s="62">
        <v>42480108000179</v>
      </c>
      <c r="I8530" t="s">
        <v>5984</v>
      </c>
      <c r="J8530">
        <v>18</v>
      </c>
      <c r="K8530">
        <v>10893.56</v>
      </c>
    </row>
    <row r="8531" spans="1:11" x14ac:dyDescent="0.25">
      <c r="A8531" t="s">
        <v>5979</v>
      </c>
      <c r="B8531" t="str">
        <f>C8531&amp;"-"&amp;COUNTIF(C$2:C8531,C8531)</f>
        <v>7564-2</v>
      </c>
      <c r="C8531">
        <v>7564</v>
      </c>
      <c r="D8531" s="57">
        <v>45540</v>
      </c>
      <c r="E8531" s="84" t="str">
        <f>F8531&amp;"-"&amp;COUNTIF($F$2:F8531,F8531)</f>
        <v>SP-8</v>
      </c>
      <c r="F8531" s="84" t="str">
        <f t="shared" si="247"/>
        <v>SP</v>
      </c>
      <c r="G8531" t="s">
        <v>8660</v>
      </c>
      <c r="H8531" s="62">
        <v>42480108000179</v>
      </c>
      <c r="I8531" t="s">
        <v>5984</v>
      </c>
      <c r="J8531">
        <v>6</v>
      </c>
      <c r="K8531">
        <v>1427.4</v>
      </c>
    </row>
    <row r="8532" spans="1:11" x14ac:dyDescent="0.25">
      <c r="A8532" t="s">
        <v>5979</v>
      </c>
      <c r="B8532" t="str">
        <f>C8532&amp;"-"&amp;COUNTIF(C$2:C8532,C8532)</f>
        <v>7564-3</v>
      </c>
      <c r="C8532">
        <v>7564</v>
      </c>
      <c r="D8532" s="57">
        <v>45540</v>
      </c>
      <c r="E8532" s="84" t="str">
        <f>F8532&amp;"-"&amp;COUNTIF($F$2:F8532,F8532)</f>
        <v>SP-9</v>
      </c>
      <c r="F8532" s="84" t="str">
        <f t="shared" si="247"/>
        <v>SP</v>
      </c>
      <c r="G8532" t="s">
        <v>8660</v>
      </c>
      <c r="H8532" s="62">
        <v>42480108000179</v>
      </c>
      <c r="I8532" t="s">
        <v>5984</v>
      </c>
      <c r="J8532">
        <v>24</v>
      </c>
      <c r="K8532">
        <v>11088</v>
      </c>
    </row>
    <row r="8533" spans="1:11" x14ac:dyDescent="0.25">
      <c r="A8533" t="s">
        <v>5979</v>
      </c>
      <c r="B8533" t="str">
        <f>C8533&amp;"-"&amp;COUNTIF(C$2:C8533,C8533)</f>
        <v>7564-4</v>
      </c>
      <c r="C8533">
        <v>7564</v>
      </c>
      <c r="D8533" s="57">
        <v>45540</v>
      </c>
      <c r="E8533" s="84" t="str">
        <f>F8533&amp;"-"&amp;COUNTIF($F$2:F8533,F8533)</f>
        <v>SP-10</v>
      </c>
      <c r="F8533" s="84" t="str">
        <f t="shared" si="247"/>
        <v>SP</v>
      </c>
      <c r="G8533" t="s">
        <v>8660</v>
      </c>
      <c r="H8533" s="62">
        <v>42480108000179</v>
      </c>
      <c r="I8533" t="s">
        <v>5984</v>
      </c>
      <c r="J8533">
        <v>18</v>
      </c>
      <c r="K8533">
        <v>10619.3</v>
      </c>
    </row>
    <row r="8534" spans="1:11" x14ac:dyDescent="0.25">
      <c r="A8534" t="s">
        <v>5979</v>
      </c>
      <c r="B8534" t="str">
        <f>C8534&amp;"-"&amp;COUNTIF(C$2:C8534,C8534)</f>
        <v>7564-5</v>
      </c>
      <c r="C8534">
        <v>7564</v>
      </c>
      <c r="D8534" s="57">
        <v>45540</v>
      </c>
      <c r="E8534" s="84" t="str">
        <f>F8534&amp;"-"&amp;COUNTIF($F$2:F8534,F8534)</f>
        <v>SP-11</v>
      </c>
      <c r="F8534" s="84" t="str">
        <f t="shared" si="247"/>
        <v>SP</v>
      </c>
      <c r="G8534" t="s">
        <v>8660</v>
      </c>
      <c r="H8534" s="62">
        <v>42480108000179</v>
      </c>
      <c r="I8534" t="s">
        <v>5984</v>
      </c>
      <c r="J8534">
        <v>6</v>
      </c>
      <c r="K8534">
        <v>2657.6</v>
      </c>
    </row>
    <row r="8535" spans="1:11" x14ac:dyDescent="0.25">
      <c r="A8535" t="s">
        <v>5979</v>
      </c>
      <c r="B8535" t="str">
        <f>C8535&amp;"-"&amp;COUNTIF(C$2:C8535,C8535)</f>
        <v>7564-6</v>
      </c>
      <c r="C8535">
        <v>7564</v>
      </c>
      <c r="D8535" s="57">
        <v>45540</v>
      </c>
      <c r="E8535" s="84" t="str">
        <f>F8535&amp;"-"&amp;COUNTIF($F$2:F8535,F8535)</f>
        <v>SP-12</v>
      </c>
      <c r="F8535" s="84" t="str">
        <f t="shared" si="247"/>
        <v>SP</v>
      </c>
      <c r="G8535" t="s">
        <v>8660</v>
      </c>
      <c r="H8535" s="62">
        <v>42480108000179</v>
      </c>
      <c r="I8535" t="s">
        <v>5984</v>
      </c>
      <c r="J8535">
        <v>6</v>
      </c>
      <c r="K8535">
        <v>1017</v>
      </c>
    </row>
    <row r="8536" spans="1:11" x14ac:dyDescent="0.25">
      <c r="A8536" t="s">
        <v>5979</v>
      </c>
      <c r="B8536" t="str">
        <f>C8536&amp;"-"&amp;COUNTIF(C$2:C8536,C8536)</f>
        <v>7564-7</v>
      </c>
      <c r="C8536">
        <v>7564</v>
      </c>
      <c r="D8536" s="57">
        <v>45540</v>
      </c>
      <c r="E8536" s="84" t="str">
        <f>F8536&amp;"-"&amp;COUNTIF($F$2:F8536,F8536)</f>
        <v>SP-13</v>
      </c>
      <c r="F8536" s="84" t="str">
        <f t="shared" si="247"/>
        <v>SP</v>
      </c>
      <c r="G8536" t="s">
        <v>8660</v>
      </c>
      <c r="H8536" s="62">
        <v>42480108000179</v>
      </c>
      <c r="I8536" t="s">
        <v>5984</v>
      </c>
      <c r="J8536">
        <v>6</v>
      </c>
      <c r="K8536">
        <v>656.1</v>
      </c>
    </row>
    <row r="8537" spans="1:11" x14ac:dyDescent="0.25">
      <c r="A8537" t="s">
        <v>5979</v>
      </c>
      <c r="B8537" t="str">
        <f>C8537&amp;"-"&amp;COUNTIF(C$2:C8537,C8537)</f>
        <v>7564-8</v>
      </c>
      <c r="C8537">
        <v>7564</v>
      </c>
      <c r="D8537" s="57">
        <v>45540</v>
      </c>
      <c r="E8537" s="84" t="str">
        <f>F8537&amp;"-"&amp;COUNTIF($F$2:F8537,F8537)</f>
        <v>SP-14</v>
      </c>
      <c r="F8537" s="84" t="str">
        <f t="shared" si="247"/>
        <v>SP</v>
      </c>
      <c r="G8537" t="s">
        <v>8660</v>
      </c>
      <c r="H8537" s="62">
        <v>42480108000179</v>
      </c>
      <c r="I8537" t="s">
        <v>5984</v>
      </c>
      <c r="J8537">
        <v>6</v>
      </c>
      <c r="K8537">
        <v>5201.5</v>
      </c>
    </row>
    <row r="8538" spans="1:11" x14ac:dyDescent="0.25">
      <c r="A8538" t="s">
        <v>5977</v>
      </c>
      <c r="B8538" t="str">
        <f>C8538&amp;"-"&amp;COUNTIF(C$2:C8538,C8538)</f>
        <v>40987-1</v>
      </c>
      <c r="C8538">
        <v>40987</v>
      </c>
      <c r="D8538" s="57">
        <v>45540</v>
      </c>
      <c r="E8538" s="84" t="str">
        <f>F8538&amp;"-"&amp;COUNTIF($F$2:F8538,F8538)</f>
        <v>WK-598</v>
      </c>
      <c r="F8538" s="84" t="str">
        <f t="shared" si="247"/>
        <v>WK</v>
      </c>
      <c r="G8538" t="s">
        <v>8586</v>
      </c>
      <c r="H8538" s="62">
        <v>97434047000103</v>
      </c>
      <c r="I8538" t="s">
        <v>4726</v>
      </c>
      <c r="J8538">
        <v>7.32</v>
      </c>
      <c r="K8538">
        <v>10431</v>
      </c>
    </row>
    <row r="8539" spans="1:11" x14ac:dyDescent="0.25">
      <c r="A8539" t="s">
        <v>6030</v>
      </c>
      <c r="B8539" t="str">
        <f>C8539&amp;"-"&amp;COUNTIF(C$2:C8539,C8539)</f>
        <v>53727-1</v>
      </c>
      <c r="C8539">
        <v>53727</v>
      </c>
      <c r="D8539" s="57">
        <v>45541</v>
      </c>
      <c r="E8539" s="84" t="str">
        <f>F8539&amp;"-"&amp;COUNTIF($F$2:F8539,F8539)</f>
        <v>R-243</v>
      </c>
      <c r="F8539" s="84" t="str">
        <f t="shared" si="247"/>
        <v>R</v>
      </c>
      <c r="G8539" t="s">
        <v>8604</v>
      </c>
      <c r="H8539" s="62">
        <v>62821723000109</v>
      </c>
      <c r="I8539" t="s">
        <v>869</v>
      </c>
      <c r="J8539">
        <v>313</v>
      </c>
      <c r="K8539">
        <v>2060.48</v>
      </c>
    </row>
    <row r="8540" spans="1:11" x14ac:dyDescent="0.25">
      <c r="A8540" t="s">
        <v>6018</v>
      </c>
      <c r="B8540" t="str">
        <f>C8540&amp;"-"&amp;COUNTIF(C$2:C8540,C8540)</f>
        <v>53727-2</v>
      </c>
      <c r="C8540">
        <v>53727</v>
      </c>
      <c r="D8540" s="57">
        <v>45541</v>
      </c>
      <c r="E8540" s="84" t="str">
        <f>F8540&amp;"-"&amp;COUNTIF($F$2:F8540,F8540)</f>
        <v>R-244</v>
      </c>
      <c r="F8540" s="84" t="str">
        <f t="shared" si="247"/>
        <v>R</v>
      </c>
      <c r="G8540" t="s">
        <v>8604</v>
      </c>
      <c r="H8540" s="62">
        <v>62821723000109</v>
      </c>
      <c r="I8540" t="s">
        <v>869</v>
      </c>
      <c r="J8540">
        <v>2</v>
      </c>
      <c r="K8540">
        <v>5</v>
      </c>
    </row>
    <row r="8541" spans="1:11" x14ac:dyDescent="0.25">
      <c r="A8541" t="s">
        <v>6030</v>
      </c>
      <c r="B8541" t="str">
        <f>C8541&amp;"-"&amp;COUNTIF(C$2:C8541,C8541)</f>
        <v>53727-3</v>
      </c>
      <c r="C8541">
        <v>53727</v>
      </c>
      <c r="D8541" s="57">
        <v>45541</v>
      </c>
      <c r="E8541" s="84" t="str">
        <f>F8541&amp;"-"&amp;COUNTIF($F$2:F8541,F8541)</f>
        <v>R-245</v>
      </c>
      <c r="F8541" s="84" t="str">
        <f t="shared" si="247"/>
        <v>R</v>
      </c>
      <c r="G8541" t="s">
        <v>8604</v>
      </c>
      <c r="H8541" s="62">
        <v>62821723000109</v>
      </c>
      <c r="I8541" t="s">
        <v>869</v>
      </c>
      <c r="J8541">
        <v>1000</v>
      </c>
      <c r="K8541">
        <v>1586.6</v>
      </c>
    </row>
    <row r="8542" spans="1:11" x14ac:dyDescent="0.25">
      <c r="A8542" t="s">
        <v>6030</v>
      </c>
      <c r="B8542" t="str">
        <f>C8542&amp;"-"&amp;COUNTIF(C$2:C8542,C8542)</f>
        <v>53727-4</v>
      </c>
      <c r="C8542">
        <v>53727</v>
      </c>
      <c r="D8542" s="57">
        <v>45541</v>
      </c>
      <c r="E8542" s="84" t="str">
        <f>F8542&amp;"-"&amp;COUNTIF($F$2:F8542,F8542)</f>
        <v>R-246</v>
      </c>
      <c r="F8542" s="84" t="str">
        <f t="shared" si="247"/>
        <v>R</v>
      </c>
      <c r="G8542" t="s">
        <v>8604</v>
      </c>
      <c r="H8542" s="62">
        <v>62821723000109</v>
      </c>
      <c r="I8542" t="s">
        <v>869</v>
      </c>
      <c r="J8542">
        <v>20</v>
      </c>
      <c r="K8542">
        <v>498.4</v>
      </c>
    </row>
    <row r="8543" spans="1:11" x14ac:dyDescent="0.25">
      <c r="A8543" t="s">
        <v>6030</v>
      </c>
      <c r="B8543" t="str">
        <f>C8543&amp;"-"&amp;COUNTIF(C$2:C8543,C8543)</f>
        <v>53727-5</v>
      </c>
      <c r="C8543">
        <v>53727</v>
      </c>
      <c r="D8543" s="57">
        <v>45541</v>
      </c>
      <c r="E8543" s="84" t="str">
        <f>F8543&amp;"-"&amp;COUNTIF($F$2:F8543,F8543)</f>
        <v>R-247</v>
      </c>
      <c r="F8543" s="84" t="str">
        <f t="shared" si="247"/>
        <v>R</v>
      </c>
      <c r="G8543" t="s">
        <v>8604</v>
      </c>
      <c r="H8543" s="62">
        <v>62821723000109</v>
      </c>
      <c r="I8543" t="s">
        <v>869</v>
      </c>
      <c r="J8543">
        <v>20</v>
      </c>
      <c r="K8543">
        <v>2286</v>
      </c>
    </row>
    <row r="8544" spans="1:11" x14ac:dyDescent="0.25">
      <c r="A8544" t="s">
        <v>6018</v>
      </c>
      <c r="B8544" t="str">
        <f>C8544&amp;"-"&amp;COUNTIF(C$2:C8544,C8544)</f>
        <v>53727-6</v>
      </c>
      <c r="C8544">
        <v>53727</v>
      </c>
      <c r="D8544" s="57">
        <v>45541</v>
      </c>
      <c r="E8544" s="84" t="str">
        <f>F8544&amp;"-"&amp;COUNTIF($F$2:F8544,F8544)</f>
        <v>R-248</v>
      </c>
      <c r="F8544" s="84" t="str">
        <f t="shared" si="247"/>
        <v>R</v>
      </c>
      <c r="G8544" t="s">
        <v>8604</v>
      </c>
      <c r="H8544" s="62">
        <v>62821723000109</v>
      </c>
      <c r="I8544" t="s">
        <v>869</v>
      </c>
      <c r="J8544">
        <v>80</v>
      </c>
      <c r="K8544">
        <v>128</v>
      </c>
    </row>
    <row r="8545" spans="1:11" x14ac:dyDescent="0.25">
      <c r="A8545" t="s">
        <v>6018</v>
      </c>
      <c r="B8545" t="str">
        <f>C8545&amp;"-"&amp;COUNTIF(C$2:C8545,C8545)</f>
        <v>53727-7</v>
      </c>
      <c r="C8545">
        <v>53727</v>
      </c>
      <c r="D8545" s="57">
        <v>45541</v>
      </c>
      <c r="E8545" s="84" t="str">
        <f>F8545&amp;"-"&amp;COUNTIF($F$2:F8545,F8545)</f>
        <v>R-249</v>
      </c>
      <c r="F8545" s="84" t="str">
        <f t="shared" si="247"/>
        <v>R</v>
      </c>
      <c r="G8545" t="s">
        <v>8604</v>
      </c>
      <c r="H8545" s="62">
        <v>62821723000109</v>
      </c>
      <c r="I8545" t="s">
        <v>869</v>
      </c>
      <c r="J8545">
        <v>80</v>
      </c>
      <c r="K8545">
        <v>410.08</v>
      </c>
    </row>
    <row r="8546" spans="1:11" x14ac:dyDescent="0.25">
      <c r="A8546" t="s">
        <v>6084</v>
      </c>
      <c r="B8546" t="str">
        <f>C8546&amp;"-"&amp;COUNTIF(C$2:C8546,C8546)</f>
        <v>41024-1</v>
      </c>
      <c r="C8546">
        <v>41024</v>
      </c>
      <c r="D8546" s="57">
        <v>45541</v>
      </c>
      <c r="E8546" s="84" t="str">
        <f>F8546&amp;"-"&amp;COUNTIF($F$2:F8546,F8546)</f>
        <v>WK-599</v>
      </c>
      <c r="F8546" s="84" t="str">
        <f t="shared" si="247"/>
        <v>WK</v>
      </c>
      <c r="G8546" t="s">
        <v>8586</v>
      </c>
      <c r="H8546" s="62">
        <v>97434047000103</v>
      </c>
      <c r="I8546" t="s">
        <v>4726</v>
      </c>
      <c r="J8546">
        <v>79.2</v>
      </c>
      <c r="K8546">
        <v>9028.7999999999993</v>
      </c>
    </row>
    <row r="8547" spans="1:11" x14ac:dyDescent="0.25">
      <c r="A8547" t="s">
        <v>6038</v>
      </c>
      <c r="B8547" t="str">
        <f>C8547&amp;"-"&amp;COUNTIF(C$2:C8547,C8547)</f>
        <v>41024-2</v>
      </c>
      <c r="C8547">
        <v>41024</v>
      </c>
      <c r="D8547" s="57">
        <v>45541</v>
      </c>
      <c r="E8547" s="84" t="str">
        <f>F8547&amp;"-"&amp;COUNTIF($F$2:F8547,F8547)</f>
        <v>WK-600</v>
      </c>
      <c r="F8547" s="84" t="str">
        <f t="shared" si="247"/>
        <v>WK</v>
      </c>
      <c r="G8547" t="s">
        <v>8586</v>
      </c>
      <c r="H8547" s="62">
        <v>97434047000103</v>
      </c>
      <c r="I8547" t="s">
        <v>4726</v>
      </c>
      <c r="J8547">
        <v>7.32</v>
      </c>
      <c r="K8547">
        <v>2327.39</v>
      </c>
    </row>
    <row r="8548" spans="1:11" x14ac:dyDescent="0.25">
      <c r="A8548" t="s">
        <v>6002</v>
      </c>
      <c r="B8548" t="str">
        <f>C8548&amp;"-"&amp;COUNTIF(C$2:C8548,C8548)</f>
        <v>5620-1</v>
      </c>
      <c r="C8548">
        <v>5620</v>
      </c>
      <c r="D8548" s="57">
        <v>45542</v>
      </c>
      <c r="E8548" s="84" t="str">
        <f>F8548&amp;"-"&amp;COUNTIF($F$2:F8548,F8548)</f>
        <v>NACIONAL-2</v>
      </c>
      <c r="F8548" s="84" t="str">
        <f t="shared" si="247"/>
        <v>NACIONAL</v>
      </c>
      <c r="G8548" t="s">
        <v>8665</v>
      </c>
      <c r="H8548" s="62">
        <v>30084622000106</v>
      </c>
      <c r="I8548" t="s">
        <v>30</v>
      </c>
      <c r="J8548">
        <v>610</v>
      </c>
      <c r="K8548">
        <v>39826.9</v>
      </c>
    </row>
    <row r="8549" spans="1:11" x14ac:dyDescent="0.25">
      <c r="A8549" t="s">
        <v>6002</v>
      </c>
      <c r="B8549" t="str">
        <f>C8549&amp;"-"&amp;COUNTIF(C$2:C8549,C8549)</f>
        <v>5620-2</v>
      </c>
      <c r="C8549">
        <v>5620</v>
      </c>
      <c r="D8549" s="57">
        <v>45542</v>
      </c>
      <c r="E8549" s="84" t="str">
        <f>F8549&amp;"-"&amp;COUNTIF($F$2:F8549,F8549)</f>
        <v>NACIONAL-3</v>
      </c>
      <c r="F8549" s="84" t="str">
        <f t="shared" si="247"/>
        <v>NACIONAL</v>
      </c>
      <c r="G8549" t="s">
        <v>8665</v>
      </c>
      <c r="H8549" s="62">
        <v>30084622000106</v>
      </c>
      <c r="I8549" t="s">
        <v>30</v>
      </c>
      <c r="J8549">
        <v>3990</v>
      </c>
      <c r="K8549">
        <v>260507.1</v>
      </c>
    </row>
    <row r="8550" spans="1:11" x14ac:dyDescent="0.25">
      <c r="A8550" t="s">
        <v>6103</v>
      </c>
      <c r="B8550" t="str">
        <f>C8550&amp;"-"&amp;COUNTIF(C$2:C8550,C8550)</f>
        <v>69595-17</v>
      </c>
      <c r="C8550">
        <v>69595</v>
      </c>
      <c r="D8550" s="57">
        <v>45544</v>
      </c>
      <c r="E8550" s="84" t="str">
        <f>F8550&amp;"-"&amp;COUNTIF($F$2:F8550,F8550)</f>
        <v>ML-5</v>
      </c>
      <c r="F8550" s="84" t="str">
        <f t="shared" si="247"/>
        <v>ML</v>
      </c>
      <c r="G8550" t="s">
        <v>8648</v>
      </c>
      <c r="H8550" s="62">
        <v>85027837000187</v>
      </c>
      <c r="I8550" t="s">
        <v>869</v>
      </c>
      <c r="J8550">
        <v>1</v>
      </c>
      <c r="K8550">
        <v>250</v>
      </c>
    </row>
    <row r="8551" spans="1:11" x14ac:dyDescent="0.25">
      <c r="A8551" t="s">
        <v>6103</v>
      </c>
      <c r="B8551" t="str">
        <f>C8551&amp;"-"&amp;COUNTIF(C$2:C8551,C8551)</f>
        <v>69595-18</v>
      </c>
      <c r="C8551">
        <v>69595</v>
      </c>
      <c r="D8551" s="57">
        <v>45544</v>
      </c>
      <c r="E8551" s="84" t="str">
        <f>F8551&amp;"-"&amp;COUNTIF($F$2:F8551,F8551)</f>
        <v>ML-6</v>
      </c>
      <c r="F8551" s="84" t="str">
        <f t="shared" si="247"/>
        <v>ML</v>
      </c>
      <c r="G8551" t="s">
        <v>8648</v>
      </c>
      <c r="H8551" s="62">
        <v>85027837000187</v>
      </c>
      <c r="I8551" t="s">
        <v>869</v>
      </c>
      <c r="J8551">
        <v>4</v>
      </c>
      <c r="K8551">
        <v>680</v>
      </c>
    </row>
    <row r="8552" spans="1:11" x14ac:dyDescent="0.25">
      <c r="A8552" t="s">
        <v>6040</v>
      </c>
      <c r="B8552" t="str">
        <f>C8552&amp;"-"&amp;COUNTIF(C$2:C8552,C8552)</f>
        <v>41066-1</v>
      </c>
      <c r="C8552">
        <v>41066</v>
      </c>
      <c r="D8552" s="57">
        <v>45544</v>
      </c>
      <c r="E8552" s="84" t="str">
        <f>F8552&amp;"-"&amp;COUNTIF($F$2:F8552,F8552)</f>
        <v>WK-601</v>
      </c>
      <c r="F8552" s="84" t="str">
        <f t="shared" si="247"/>
        <v>WK</v>
      </c>
      <c r="G8552" t="s">
        <v>8586</v>
      </c>
      <c r="H8552" s="62">
        <v>97434047000103</v>
      </c>
      <c r="I8552" t="s">
        <v>869</v>
      </c>
      <c r="J8552">
        <v>2</v>
      </c>
      <c r="K8552">
        <v>212</v>
      </c>
    </row>
    <row r="8553" spans="1:11" x14ac:dyDescent="0.25">
      <c r="A8553" t="s">
        <v>6037</v>
      </c>
      <c r="B8553" t="str">
        <f>C8553&amp;"-"&amp;COUNTIF(C$2:C8553,C8553)</f>
        <v>4688-1</v>
      </c>
      <c r="C8553">
        <v>4688</v>
      </c>
      <c r="D8553" s="57">
        <v>45545</v>
      </c>
      <c r="E8553" s="84" t="str">
        <f>F8553&amp;"-"&amp;COUNTIF($F$2:F8553,F8553)</f>
        <v>CIL-599</v>
      </c>
      <c r="F8553" s="84" t="str">
        <f t="shared" si="247"/>
        <v>CIL</v>
      </c>
      <c r="G8553" t="s">
        <v>8610</v>
      </c>
      <c r="H8553" s="62">
        <v>97533434000199</v>
      </c>
      <c r="I8553" t="s">
        <v>869</v>
      </c>
      <c r="J8553">
        <v>1</v>
      </c>
      <c r="K8553">
        <v>65</v>
      </c>
    </row>
    <row r="8554" spans="1:11" x14ac:dyDescent="0.25">
      <c r="A8554" t="s">
        <v>6037</v>
      </c>
      <c r="B8554" t="str">
        <f>C8554&amp;"-"&amp;COUNTIF(C$2:C8554,C8554)</f>
        <v>4688-2</v>
      </c>
      <c r="C8554">
        <v>4688</v>
      </c>
      <c r="D8554" s="57">
        <v>45545</v>
      </c>
      <c r="E8554" s="84" t="str">
        <f>F8554&amp;"-"&amp;COUNTIF($F$2:F8554,F8554)</f>
        <v>CIL-600</v>
      </c>
      <c r="F8554" s="84" t="str">
        <f t="shared" si="247"/>
        <v>CIL</v>
      </c>
      <c r="G8554" t="s">
        <v>8610</v>
      </c>
      <c r="H8554" s="62">
        <v>97533434000199</v>
      </c>
      <c r="I8554" t="s">
        <v>869</v>
      </c>
      <c r="J8554">
        <v>17</v>
      </c>
      <c r="K8554">
        <v>1870</v>
      </c>
    </row>
    <row r="8555" spans="1:11" x14ac:dyDescent="0.25">
      <c r="A8555" t="s">
        <v>6040</v>
      </c>
      <c r="B8555" t="str">
        <f>C8555&amp;"-"&amp;COUNTIF(C$2:C8555,C8555)</f>
        <v>4688-3</v>
      </c>
      <c r="C8555">
        <v>4688</v>
      </c>
      <c r="D8555" s="57">
        <v>45545</v>
      </c>
      <c r="E8555" s="84" t="str">
        <f>F8555&amp;"-"&amp;COUNTIF($F$2:F8555,F8555)</f>
        <v>CIL-601</v>
      </c>
      <c r="F8555" s="84" t="str">
        <f t="shared" si="247"/>
        <v>CIL</v>
      </c>
      <c r="G8555" t="s">
        <v>8610</v>
      </c>
      <c r="H8555" s="62">
        <v>97533434000199</v>
      </c>
      <c r="I8555" t="s">
        <v>869</v>
      </c>
      <c r="J8555">
        <v>2</v>
      </c>
      <c r="K8555">
        <v>900</v>
      </c>
    </row>
    <row r="8556" spans="1:11" x14ac:dyDescent="0.25">
      <c r="A8556" t="s">
        <v>6004</v>
      </c>
      <c r="B8556" t="str">
        <f>C8556&amp;"-"&amp;COUNTIF(C$2:C8556,C8556)</f>
        <v>4688-4</v>
      </c>
      <c r="C8556">
        <v>4688</v>
      </c>
      <c r="D8556" s="57">
        <v>45545</v>
      </c>
      <c r="E8556" s="84" t="str">
        <f>F8556&amp;"-"&amp;COUNTIF($F$2:F8556,F8556)</f>
        <v>CIL-602</v>
      </c>
      <c r="F8556" s="84" t="str">
        <f t="shared" si="247"/>
        <v>CIL</v>
      </c>
      <c r="G8556" t="s">
        <v>8610</v>
      </c>
      <c r="H8556" s="62">
        <v>97533434000199</v>
      </c>
      <c r="I8556" t="s">
        <v>869</v>
      </c>
      <c r="J8556">
        <v>7</v>
      </c>
      <c r="K8556">
        <v>735</v>
      </c>
    </row>
    <row r="8557" spans="1:11" x14ac:dyDescent="0.25">
      <c r="A8557" t="s">
        <v>6004</v>
      </c>
      <c r="B8557" t="str">
        <f>C8557&amp;"-"&amp;COUNTIF(C$2:C8557,C8557)</f>
        <v>4688-5</v>
      </c>
      <c r="C8557">
        <v>4688</v>
      </c>
      <c r="D8557" s="57">
        <v>45545</v>
      </c>
      <c r="E8557" s="84" t="str">
        <f>F8557&amp;"-"&amp;COUNTIF($F$2:F8557,F8557)</f>
        <v>CIL-603</v>
      </c>
      <c r="F8557" s="84" t="str">
        <f t="shared" si="247"/>
        <v>CIL</v>
      </c>
      <c r="G8557" t="s">
        <v>8610</v>
      </c>
      <c r="H8557" s="62">
        <v>97533434000199</v>
      </c>
      <c r="I8557" t="s">
        <v>869</v>
      </c>
      <c r="J8557">
        <v>5</v>
      </c>
      <c r="K8557">
        <v>989</v>
      </c>
    </row>
    <row r="8558" spans="1:11" x14ac:dyDescent="0.25">
      <c r="A8558" t="s">
        <v>6040</v>
      </c>
      <c r="B8558" t="str">
        <f>C8558&amp;"-"&amp;COUNTIF(C$2:C8558,C8558)</f>
        <v>4688-6</v>
      </c>
      <c r="C8558">
        <v>4688</v>
      </c>
      <c r="D8558" s="57">
        <v>45545</v>
      </c>
      <c r="E8558" s="84" t="str">
        <f>F8558&amp;"-"&amp;COUNTIF($F$2:F8558,F8558)</f>
        <v>CIL-604</v>
      </c>
      <c r="F8558" s="84" t="str">
        <f t="shared" si="247"/>
        <v>CIL</v>
      </c>
      <c r="G8558" t="s">
        <v>8610</v>
      </c>
      <c r="H8558" s="62">
        <v>97533434000199</v>
      </c>
      <c r="I8558" t="s">
        <v>869</v>
      </c>
      <c r="J8558">
        <v>2</v>
      </c>
      <c r="K8558">
        <v>1080</v>
      </c>
    </row>
    <row r="8559" spans="1:11" x14ac:dyDescent="0.25">
      <c r="A8559" t="s">
        <v>6004</v>
      </c>
      <c r="B8559" t="str">
        <f>C8559&amp;"-"&amp;COUNTIF(C$2:C8559,C8559)</f>
        <v>4688-7</v>
      </c>
      <c r="C8559">
        <v>4688</v>
      </c>
      <c r="D8559" s="57">
        <v>45545</v>
      </c>
      <c r="E8559" s="84" t="str">
        <f>F8559&amp;"-"&amp;COUNTIF($F$2:F8559,F8559)</f>
        <v>CIL-605</v>
      </c>
      <c r="F8559" s="84" t="str">
        <f t="shared" si="247"/>
        <v>CIL</v>
      </c>
      <c r="G8559" t="s">
        <v>8610</v>
      </c>
      <c r="H8559" s="62">
        <v>97533434000199</v>
      </c>
      <c r="I8559" t="s">
        <v>869</v>
      </c>
      <c r="J8559">
        <v>5</v>
      </c>
      <c r="K8559">
        <v>375</v>
      </c>
    </row>
    <row r="8560" spans="1:11" x14ac:dyDescent="0.25">
      <c r="A8560" t="s">
        <v>6040</v>
      </c>
      <c r="B8560" t="str">
        <f>C8560&amp;"-"&amp;COUNTIF(C$2:C8560,C8560)</f>
        <v>4688-8</v>
      </c>
      <c r="C8560">
        <v>4688</v>
      </c>
      <c r="D8560" s="57">
        <v>45545</v>
      </c>
      <c r="E8560" s="84" t="str">
        <f>F8560&amp;"-"&amp;COUNTIF($F$2:F8560,F8560)</f>
        <v>CIL-606</v>
      </c>
      <c r="F8560" s="84" t="str">
        <f t="shared" si="247"/>
        <v>CIL</v>
      </c>
      <c r="G8560" t="s">
        <v>8610</v>
      </c>
      <c r="H8560" s="62">
        <v>97533434000199</v>
      </c>
      <c r="I8560" t="s">
        <v>869</v>
      </c>
      <c r="J8560">
        <v>2</v>
      </c>
      <c r="K8560">
        <v>5000</v>
      </c>
    </row>
    <row r="8561" spans="1:11" x14ac:dyDescent="0.25">
      <c r="A8561" t="s">
        <v>6004</v>
      </c>
      <c r="B8561" t="str">
        <f>C8561&amp;"-"&amp;COUNTIF(C$2:C8561,C8561)</f>
        <v>4688-9</v>
      </c>
      <c r="C8561">
        <v>4688</v>
      </c>
      <c r="D8561" s="57">
        <v>45545</v>
      </c>
      <c r="E8561" s="84" t="str">
        <f>F8561&amp;"-"&amp;COUNTIF($F$2:F8561,F8561)</f>
        <v>CIL-607</v>
      </c>
      <c r="F8561" s="84" t="str">
        <f t="shared" si="247"/>
        <v>CIL</v>
      </c>
      <c r="G8561" t="s">
        <v>8610</v>
      </c>
      <c r="H8561" s="62">
        <v>97533434000199</v>
      </c>
      <c r="I8561" t="s">
        <v>869</v>
      </c>
      <c r="J8561">
        <v>1</v>
      </c>
      <c r="K8561">
        <v>65</v>
      </c>
    </row>
    <row r="8562" spans="1:11" x14ac:dyDescent="0.25">
      <c r="A8562" t="s">
        <v>6004</v>
      </c>
      <c r="B8562" t="str">
        <f>C8562&amp;"-"&amp;COUNTIF(C$2:C8562,C8562)</f>
        <v>4688-10</v>
      </c>
      <c r="C8562">
        <v>4688</v>
      </c>
      <c r="D8562" s="57">
        <v>45545</v>
      </c>
      <c r="E8562" s="84" t="str">
        <f>F8562&amp;"-"&amp;COUNTIF($F$2:F8562,F8562)</f>
        <v>CIL-608</v>
      </c>
      <c r="F8562" s="84" t="str">
        <f t="shared" si="247"/>
        <v>CIL</v>
      </c>
      <c r="G8562" t="s">
        <v>8610</v>
      </c>
      <c r="H8562" s="62">
        <v>97533434000199</v>
      </c>
      <c r="I8562" t="s">
        <v>869</v>
      </c>
      <c r="J8562">
        <v>5</v>
      </c>
      <c r="K8562">
        <v>225</v>
      </c>
    </row>
    <row r="8563" spans="1:11" x14ac:dyDescent="0.25">
      <c r="A8563" t="s">
        <v>5993</v>
      </c>
      <c r="B8563" t="str">
        <f>C8563&amp;"-"&amp;COUNTIF(C$2:C8563,C8563)</f>
        <v>4688-11</v>
      </c>
      <c r="C8563">
        <v>4688</v>
      </c>
      <c r="D8563" s="57">
        <v>45545</v>
      </c>
      <c r="E8563" s="84" t="str">
        <f>F8563&amp;"-"&amp;COUNTIF($F$2:F8563,F8563)</f>
        <v>CIL-609</v>
      </c>
      <c r="F8563" s="84" t="str">
        <f t="shared" si="247"/>
        <v>CIL</v>
      </c>
      <c r="G8563" t="s">
        <v>8610</v>
      </c>
      <c r="H8563" s="62">
        <v>97533434000199</v>
      </c>
      <c r="I8563" t="s">
        <v>869</v>
      </c>
      <c r="J8563">
        <v>7</v>
      </c>
      <c r="K8563">
        <v>1995</v>
      </c>
    </row>
    <row r="8564" spans="1:11" x14ac:dyDescent="0.25">
      <c r="A8564" t="s">
        <v>5993</v>
      </c>
      <c r="B8564" t="str">
        <f>C8564&amp;"-"&amp;COUNTIF(C$2:C8564,C8564)</f>
        <v>4688-12</v>
      </c>
      <c r="C8564">
        <v>4688</v>
      </c>
      <c r="D8564" s="57">
        <v>45545</v>
      </c>
      <c r="E8564" s="84" t="str">
        <f>F8564&amp;"-"&amp;COUNTIF($F$2:F8564,F8564)</f>
        <v>CIL-610</v>
      </c>
      <c r="F8564" s="84" t="str">
        <f t="shared" si="247"/>
        <v>CIL</v>
      </c>
      <c r="G8564" t="s">
        <v>8610</v>
      </c>
      <c r="H8564" s="62">
        <v>97533434000199</v>
      </c>
      <c r="I8564" t="s">
        <v>869</v>
      </c>
      <c r="J8564">
        <v>5</v>
      </c>
      <c r="K8564">
        <v>1300</v>
      </c>
    </row>
    <row r="8565" spans="1:11" x14ac:dyDescent="0.25">
      <c r="A8565" t="s">
        <v>6103</v>
      </c>
      <c r="B8565" t="str">
        <f>C8565&amp;"-"&amp;COUNTIF(C$2:C8565,C8565)</f>
        <v>69599-1</v>
      </c>
      <c r="C8565">
        <v>69599</v>
      </c>
      <c r="D8565" s="57">
        <v>45545</v>
      </c>
      <c r="E8565" s="84" t="str">
        <f>F8565&amp;"-"&amp;COUNTIF($F$2:F8565,F8565)</f>
        <v>ML-7</v>
      </c>
      <c r="F8565" s="84" t="str">
        <f t="shared" si="247"/>
        <v>ML</v>
      </c>
      <c r="G8565" t="s">
        <v>8648</v>
      </c>
      <c r="H8565" s="62">
        <v>85027837000187</v>
      </c>
      <c r="I8565" t="s">
        <v>869</v>
      </c>
      <c r="J8565">
        <v>33</v>
      </c>
      <c r="K8565">
        <v>198</v>
      </c>
    </row>
    <row r="8566" spans="1:11" x14ac:dyDescent="0.25">
      <c r="A8566" t="s">
        <v>6060</v>
      </c>
      <c r="B8566" t="str">
        <f>C8566&amp;"-"&amp;COUNTIF(C$2:C8566,C8566)</f>
        <v>3449-1</v>
      </c>
      <c r="C8566">
        <v>3449</v>
      </c>
      <c r="D8566" s="57">
        <v>45545</v>
      </c>
      <c r="E8566" s="84" t="str">
        <f>F8566&amp;"-"&amp;COUNTIF($F$2:F8566,F8566)</f>
        <v>PANORAMA-36</v>
      </c>
      <c r="F8566" s="84" t="str">
        <f t="shared" si="247"/>
        <v>PANORAMA</v>
      </c>
      <c r="G8566" t="s">
        <v>8630</v>
      </c>
      <c r="H8566" s="62">
        <v>41454106000142</v>
      </c>
      <c r="I8566" t="s">
        <v>869</v>
      </c>
      <c r="J8566">
        <v>29</v>
      </c>
      <c r="K8566">
        <v>420.5</v>
      </c>
    </row>
    <row r="8567" spans="1:11" x14ac:dyDescent="0.25">
      <c r="A8567" t="s">
        <v>6030</v>
      </c>
      <c r="B8567" t="str">
        <f>C8567&amp;"-"&amp;COUNTIF(C$2:C8567,C8567)</f>
        <v>3449-2</v>
      </c>
      <c r="C8567">
        <v>3449</v>
      </c>
      <c r="D8567" s="57">
        <v>45545</v>
      </c>
      <c r="E8567" s="84" t="str">
        <f>F8567&amp;"-"&amp;COUNTIF($F$2:F8567,F8567)</f>
        <v>PANORAMA-37</v>
      </c>
      <c r="F8567" s="84" t="str">
        <f t="shared" si="247"/>
        <v>PANORAMA</v>
      </c>
      <c r="G8567" t="s">
        <v>8630</v>
      </c>
      <c r="H8567" s="62">
        <v>41454106000142</v>
      </c>
      <c r="I8567" t="s">
        <v>869</v>
      </c>
      <c r="J8567">
        <v>5</v>
      </c>
      <c r="K8567">
        <v>1750</v>
      </c>
    </row>
    <row r="8568" spans="1:11" x14ac:dyDescent="0.25">
      <c r="A8568" t="s">
        <v>6030</v>
      </c>
      <c r="B8568" t="str">
        <f>C8568&amp;"-"&amp;COUNTIF(C$2:C8568,C8568)</f>
        <v>3449-3</v>
      </c>
      <c r="C8568">
        <v>3449</v>
      </c>
      <c r="D8568" s="57">
        <v>45545</v>
      </c>
      <c r="E8568" s="84" t="str">
        <f>F8568&amp;"-"&amp;COUNTIF($F$2:F8568,F8568)</f>
        <v>PANORAMA-38</v>
      </c>
      <c r="F8568" s="84" t="str">
        <f t="shared" si="247"/>
        <v>PANORAMA</v>
      </c>
      <c r="G8568" t="s">
        <v>8630</v>
      </c>
      <c r="H8568" s="62">
        <v>41454106000142</v>
      </c>
      <c r="I8568" t="s">
        <v>869</v>
      </c>
      <c r="J8568">
        <v>15</v>
      </c>
      <c r="K8568">
        <v>2775</v>
      </c>
    </row>
    <row r="8569" spans="1:11" x14ac:dyDescent="0.25">
      <c r="A8569" t="s">
        <v>5971</v>
      </c>
      <c r="B8569" t="str">
        <f>C8569&amp;"-"&amp;COUNTIF(C$2:C8569,C8569)</f>
        <v>83326-1</v>
      </c>
      <c r="C8569">
        <v>83326</v>
      </c>
      <c r="D8569" s="57">
        <v>45546</v>
      </c>
      <c r="E8569" s="84" t="str">
        <f>F8569&amp;"-"&amp;COUNTIF($F$2:F8569,F8569)</f>
        <v>JOTUN-315</v>
      </c>
      <c r="F8569" s="84" t="str">
        <f t="shared" si="247"/>
        <v>JOTUN</v>
      </c>
      <c r="G8569" t="s">
        <v>8585</v>
      </c>
      <c r="H8569" s="62">
        <v>2907585000404</v>
      </c>
      <c r="I8569" t="s">
        <v>869</v>
      </c>
      <c r="J8569">
        <v>50</v>
      </c>
      <c r="K8569">
        <v>568</v>
      </c>
    </row>
    <row r="8570" spans="1:11" x14ac:dyDescent="0.25">
      <c r="A8570" t="s">
        <v>5969</v>
      </c>
      <c r="B8570" t="str">
        <f>C8570&amp;"-"&amp;COUNTIF(C$2:C8570,C8570)</f>
        <v>83326-2</v>
      </c>
      <c r="C8570">
        <v>83326</v>
      </c>
      <c r="D8570" s="57">
        <v>45546</v>
      </c>
      <c r="E8570" s="84" t="str">
        <f>F8570&amp;"-"&amp;COUNTIF($F$2:F8570,F8570)</f>
        <v>JOTUN-316</v>
      </c>
      <c r="F8570" s="84" t="str">
        <f t="shared" si="247"/>
        <v>JOTUN</v>
      </c>
      <c r="G8570" t="s">
        <v>8585</v>
      </c>
      <c r="H8570" s="62">
        <v>2907585000404</v>
      </c>
      <c r="I8570" t="s">
        <v>869</v>
      </c>
      <c r="J8570">
        <v>5</v>
      </c>
      <c r="K8570">
        <v>497</v>
      </c>
    </row>
    <row r="8571" spans="1:11" x14ac:dyDescent="0.25">
      <c r="A8571" t="s">
        <v>5968</v>
      </c>
      <c r="B8571" t="str">
        <f>C8571&amp;"-"&amp;COUNTIF(C$2:C8571,C8571)</f>
        <v>83326-3</v>
      </c>
      <c r="C8571">
        <v>83326</v>
      </c>
      <c r="D8571" s="57">
        <v>45546</v>
      </c>
      <c r="E8571" s="84" t="str">
        <f>F8571&amp;"-"&amp;COUNTIF($F$2:F8571,F8571)</f>
        <v>JOTUN-317</v>
      </c>
      <c r="F8571" s="84" t="str">
        <f t="shared" si="247"/>
        <v>JOTUN</v>
      </c>
      <c r="G8571" t="s">
        <v>8585</v>
      </c>
      <c r="H8571" s="62">
        <v>2907585000404</v>
      </c>
      <c r="I8571" t="s">
        <v>869</v>
      </c>
      <c r="J8571">
        <v>50</v>
      </c>
      <c r="K8571">
        <v>24994.2</v>
      </c>
    </row>
    <row r="8572" spans="1:11" x14ac:dyDescent="0.25">
      <c r="A8572" t="s">
        <v>5972</v>
      </c>
      <c r="B8572" t="str">
        <f>C8572&amp;"-"&amp;COUNTIF(C$2:C8572,C8572)</f>
        <v>83326-4</v>
      </c>
      <c r="C8572">
        <v>83326</v>
      </c>
      <c r="D8572" s="57">
        <v>45546</v>
      </c>
      <c r="E8572" s="84" t="str">
        <f>F8572&amp;"-"&amp;COUNTIF($F$2:F8572,F8572)</f>
        <v>JOTUN-318</v>
      </c>
      <c r="F8572" s="84" t="str">
        <f t="shared" si="247"/>
        <v>JOTUN</v>
      </c>
      <c r="G8572" t="s">
        <v>8585</v>
      </c>
      <c r="H8572" s="62">
        <v>2907585000404</v>
      </c>
      <c r="I8572" t="s">
        <v>869</v>
      </c>
      <c r="J8572">
        <v>50</v>
      </c>
      <c r="K8572">
        <v>809</v>
      </c>
    </row>
    <row r="8573" spans="1:11" x14ac:dyDescent="0.25">
      <c r="A8573" t="s">
        <v>6054</v>
      </c>
      <c r="B8573" t="str">
        <f>C8573&amp;"-"&amp;COUNTIF(C$2:C8573,C8573)</f>
        <v>1134-1</v>
      </c>
      <c r="C8573">
        <v>1134</v>
      </c>
      <c r="D8573" s="57">
        <v>45547</v>
      </c>
      <c r="E8573" s="84" t="str">
        <f>F8573&amp;"-"&amp;COUNTIF($F$2:F8573,F8573)</f>
        <v>REPARMAR-1</v>
      </c>
      <c r="F8573" s="84" t="str">
        <f t="shared" si="247"/>
        <v>REPARMAR</v>
      </c>
      <c r="G8573" t="s">
        <v>8668</v>
      </c>
      <c r="H8573" s="62">
        <v>3777490000125</v>
      </c>
      <c r="I8573" t="s">
        <v>869</v>
      </c>
      <c r="J8573">
        <v>1</v>
      </c>
      <c r="K8573">
        <v>3700</v>
      </c>
    </row>
    <row r="8574" spans="1:11" x14ac:dyDescent="0.25">
      <c r="A8574" t="s">
        <v>6054</v>
      </c>
      <c r="B8574" t="str">
        <f>C8574&amp;"-"&amp;COUNTIF(C$2:C8574,C8574)</f>
        <v>1134-2</v>
      </c>
      <c r="C8574">
        <v>1134</v>
      </c>
      <c r="D8574" s="57">
        <v>45547</v>
      </c>
      <c r="E8574" s="84" t="str">
        <f>F8574&amp;"-"&amp;COUNTIF($F$2:F8574,F8574)</f>
        <v>REPARMAR-2</v>
      </c>
      <c r="F8574" s="84" t="str">
        <f t="shared" si="247"/>
        <v>REPARMAR</v>
      </c>
      <c r="G8574" t="s">
        <v>8668</v>
      </c>
      <c r="H8574" s="62">
        <v>3777490000125</v>
      </c>
      <c r="I8574" t="s">
        <v>869</v>
      </c>
      <c r="J8574">
        <v>1</v>
      </c>
      <c r="K8574">
        <v>3700</v>
      </c>
    </row>
    <row r="8575" spans="1:11" x14ac:dyDescent="0.25">
      <c r="A8575" t="s">
        <v>6054</v>
      </c>
      <c r="B8575" t="str">
        <f>C8575&amp;"-"&amp;COUNTIF(C$2:C8575,C8575)</f>
        <v>1134-3</v>
      </c>
      <c r="C8575">
        <v>1134</v>
      </c>
      <c r="D8575" s="57">
        <v>45547</v>
      </c>
      <c r="E8575" s="84" t="str">
        <f>F8575&amp;"-"&amp;COUNTIF($F$2:F8575,F8575)</f>
        <v>REPARMAR-3</v>
      </c>
      <c r="F8575" s="84" t="str">
        <f t="shared" si="247"/>
        <v>REPARMAR</v>
      </c>
      <c r="G8575" t="s">
        <v>8668</v>
      </c>
      <c r="H8575" s="62">
        <v>3777490000125</v>
      </c>
      <c r="I8575" t="s">
        <v>869</v>
      </c>
      <c r="J8575">
        <v>1</v>
      </c>
      <c r="K8575">
        <v>3700</v>
      </c>
    </row>
    <row r="8576" spans="1:11" x14ac:dyDescent="0.25">
      <c r="A8576" t="s">
        <v>6054</v>
      </c>
      <c r="B8576" t="str">
        <f>C8576&amp;"-"&amp;COUNTIF(C$2:C8576,C8576)</f>
        <v>1134-4</v>
      </c>
      <c r="C8576">
        <v>1134</v>
      </c>
      <c r="D8576" s="57">
        <v>45547</v>
      </c>
      <c r="E8576" s="84" t="str">
        <f>F8576&amp;"-"&amp;COUNTIF($F$2:F8576,F8576)</f>
        <v>REPARMAR-4</v>
      </c>
      <c r="F8576" s="84" t="str">
        <f t="shared" si="247"/>
        <v>REPARMAR</v>
      </c>
      <c r="G8576" t="s">
        <v>8668</v>
      </c>
      <c r="H8576" s="62">
        <v>3777490000125</v>
      </c>
      <c r="I8576" t="s">
        <v>869</v>
      </c>
      <c r="J8576">
        <v>2</v>
      </c>
      <c r="K8576">
        <v>7400</v>
      </c>
    </row>
    <row r="8577" spans="1:11" x14ac:dyDescent="0.25">
      <c r="A8577" t="s">
        <v>6006</v>
      </c>
      <c r="B8577" t="str">
        <f>C8577&amp;"-"&amp;COUNTIF(C$2:C8577,C8577)</f>
        <v>239976-1</v>
      </c>
      <c r="C8577">
        <v>239976</v>
      </c>
      <c r="D8577" s="57">
        <v>45547</v>
      </c>
      <c r="E8577" s="84" t="str">
        <f>F8577&amp;"-"&amp;COUNTIF($F$2:F8577,F8577)</f>
        <v>TEADIT-891</v>
      </c>
      <c r="F8577" s="84" t="str">
        <f t="shared" si="247"/>
        <v>TEADIT</v>
      </c>
      <c r="G8577" t="s">
        <v>8594</v>
      </c>
      <c r="H8577" s="62">
        <v>62948658000187</v>
      </c>
      <c r="I8577" t="s">
        <v>869</v>
      </c>
      <c r="J8577">
        <v>1</v>
      </c>
      <c r="K8577">
        <v>53.69</v>
      </c>
    </row>
    <row r="8578" spans="1:11" x14ac:dyDescent="0.25">
      <c r="A8578" t="s">
        <v>6008</v>
      </c>
      <c r="B8578" t="str">
        <f>C8578&amp;"-"&amp;COUNTIF(C$2:C8578,C8578)</f>
        <v>239976-2</v>
      </c>
      <c r="C8578">
        <v>239976</v>
      </c>
      <c r="D8578" s="57">
        <v>45547</v>
      </c>
      <c r="E8578" s="84" t="str">
        <f>F8578&amp;"-"&amp;COUNTIF($F$2:F8578,F8578)</f>
        <v>TEADIT-892</v>
      </c>
      <c r="F8578" s="84" t="str">
        <f t="shared" si="247"/>
        <v>TEADIT</v>
      </c>
      <c r="G8578" t="s">
        <v>8594</v>
      </c>
      <c r="H8578" s="62">
        <v>62948658000187</v>
      </c>
      <c r="I8578" t="s">
        <v>869</v>
      </c>
      <c r="J8578">
        <v>2</v>
      </c>
      <c r="K8578">
        <v>45.56</v>
      </c>
    </row>
    <row r="8579" spans="1:11" x14ac:dyDescent="0.25">
      <c r="A8579" t="s">
        <v>6008</v>
      </c>
      <c r="B8579" t="str">
        <f>C8579&amp;"-"&amp;COUNTIF(C$2:C8579,C8579)</f>
        <v>239976-3</v>
      </c>
      <c r="C8579">
        <v>239976</v>
      </c>
      <c r="D8579" s="57">
        <v>45547</v>
      </c>
      <c r="E8579" s="84" t="str">
        <f>F8579&amp;"-"&amp;COUNTIF($F$2:F8579,F8579)</f>
        <v>TEADIT-893</v>
      </c>
      <c r="F8579" s="84" t="str">
        <f t="shared" ref="F8579:F8642" si="248">LEFT(G8579,SEARCH(" ",G8579)-1)</f>
        <v>TEADIT</v>
      </c>
      <c r="G8579" t="s">
        <v>8594</v>
      </c>
      <c r="H8579" s="62">
        <v>62948658000187</v>
      </c>
      <c r="I8579" t="s">
        <v>869</v>
      </c>
      <c r="J8579">
        <v>1</v>
      </c>
      <c r="K8579">
        <v>21.43</v>
      </c>
    </row>
    <row r="8580" spans="1:11" x14ac:dyDescent="0.25">
      <c r="A8580" t="s">
        <v>6141</v>
      </c>
      <c r="B8580" t="str">
        <f>C8580&amp;"-"&amp;COUNTIF(C$2:C8580,C8580)</f>
        <v>3686-1</v>
      </c>
      <c r="C8580">
        <v>3686</v>
      </c>
      <c r="D8580" s="57">
        <v>45547</v>
      </c>
      <c r="E8580" s="84" t="str">
        <f>F8580&amp;"-"&amp;COUNTIF($F$2:F8580,F8580)</f>
        <v>TRAUME-6</v>
      </c>
      <c r="F8580" s="84" t="str">
        <f t="shared" si="248"/>
        <v>TRAUME</v>
      </c>
      <c r="G8580" t="s">
        <v>8667</v>
      </c>
      <c r="H8580" s="62">
        <v>22816984000116</v>
      </c>
      <c r="I8580" t="s">
        <v>869</v>
      </c>
      <c r="J8580">
        <v>164</v>
      </c>
      <c r="K8580">
        <v>3198</v>
      </c>
    </row>
    <row r="8581" spans="1:11" x14ac:dyDescent="0.25">
      <c r="A8581" t="s">
        <v>6141</v>
      </c>
      <c r="B8581" t="str">
        <f>C8581&amp;"-"&amp;COUNTIF(C$2:C8581,C8581)</f>
        <v>3686-2</v>
      </c>
      <c r="C8581">
        <v>3686</v>
      </c>
      <c r="D8581" s="57">
        <v>45547</v>
      </c>
      <c r="E8581" s="84" t="str">
        <f>F8581&amp;"-"&amp;COUNTIF($F$2:F8581,F8581)</f>
        <v>TRAUME-7</v>
      </c>
      <c r="F8581" s="84" t="str">
        <f t="shared" si="248"/>
        <v>TRAUME</v>
      </c>
      <c r="G8581" t="s">
        <v>8667</v>
      </c>
      <c r="H8581" s="62">
        <v>22816984000116</v>
      </c>
      <c r="I8581" t="s">
        <v>869</v>
      </c>
      <c r="J8581">
        <v>16</v>
      </c>
      <c r="K8581">
        <v>1824</v>
      </c>
    </row>
    <row r="8582" spans="1:11" x14ac:dyDescent="0.25">
      <c r="A8582" t="s">
        <v>6141</v>
      </c>
      <c r="B8582" t="str">
        <f>C8582&amp;"-"&amp;COUNTIF(C$2:C8582,C8582)</f>
        <v>3686-3</v>
      </c>
      <c r="C8582">
        <v>3686</v>
      </c>
      <c r="D8582" s="57">
        <v>45547</v>
      </c>
      <c r="E8582" s="84" t="str">
        <f>F8582&amp;"-"&amp;COUNTIF($F$2:F8582,F8582)</f>
        <v>TRAUME-8</v>
      </c>
      <c r="F8582" s="84" t="str">
        <f t="shared" si="248"/>
        <v>TRAUME</v>
      </c>
      <c r="G8582" t="s">
        <v>8667</v>
      </c>
      <c r="H8582" s="62">
        <v>22816984000116</v>
      </c>
      <c r="I8582" t="s">
        <v>869</v>
      </c>
      <c r="J8582">
        <v>62</v>
      </c>
      <c r="K8582">
        <v>3658</v>
      </c>
    </row>
    <row r="8583" spans="1:11" x14ac:dyDescent="0.25">
      <c r="A8583" t="s">
        <v>6141</v>
      </c>
      <c r="B8583" t="str">
        <f>C8583&amp;"-"&amp;COUNTIF(C$2:C8583,C8583)</f>
        <v>3686-4</v>
      </c>
      <c r="C8583">
        <v>3686</v>
      </c>
      <c r="D8583" s="57">
        <v>45547</v>
      </c>
      <c r="E8583" s="84" t="str">
        <f>F8583&amp;"-"&amp;COUNTIF($F$2:F8583,F8583)</f>
        <v>TRAUME-9</v>
      </c>
      <c r="F8583" s="84" t="str">
        <f t="shared" si="248"/>
        <v>TRAUME</v>
      </c>
      <c r="G8583" t="s">
        <v>8667</v>
      </c>
      <c r="H8583" s="62">
        <v>22816984000116</v>
      </c>
      <c r="I8583" t="s">
        <v>869</v>
      </c>
      <c r="J8583">
        <v>218</v>
      </c>
      <c r="K8583">
        <v>6322</v>
      </c>
    </row>
    <row r="8584" spans="1:11" x14ac:dyDescent="0.25">
      <c r="A8584" t="s">
        <v>6030</v>
      </c>
      <c r="B8584" t="str">
        <f>C8584&amp;"-"&amp;COUNTIF(C$2:C8584,C8584)</f>
        <v>54320-1</v>
      </c>
      <c r="C8584">
        <v>54320</v>
      </c>
      <c r="D8584" s="57">
        <v>45548</v>
      </c>
      <c r="E8584" s="84" t="str">
        <f>F8584&amp;"-"&amp;COUNTIF($F$2:F8584,F8584)</f>
        <v>R-250</v>
      </c>
      <c r="F8584" s="84" t="str">
        <f t="shared" si="248"/>
        <v>R</v>
      </c>
      <c r="G8584" t="s">
        <v>8604</v>
      </c>
      <c r="H8584" s="62">
        <v>62821723000109</v>
      </c>
      <c r="I8584" t="s">
        <v>869</v>
      </c>
      <c r="J8584">
        <v>27</v>
      </c>
      <c r="K8584">
        <v>33.65</v>
      </c>
    </row>
    <row r="8585" spans="1:11" x14ac:dyDescent="0.25">
      <c r="A8585" t="s">
        <v>6030</v>
      </c>
      <c r="B8585" t="str">
        <f>C8585&amp;"-"&amp;COUNTIF(C$2:C8585,C8585)</f>
        <v>54320-2</v>
      </c>
      <c r="C8585">
        <v>54320</v>
      </c>
      <c r="D8585" s="57">
        <v>45548</v>
      </c>
      <c r="E8585" s="84" t="str">
        <f>F8585&amp;"-"&amp;COUNTIF($F$2:F8585,F8585)</f>
        <v>R-251</v>
      </c>
      <c r="F8585" s="84" t="str">
        <f t="shared" si="248"/>
        <v>R</v>
      </c>
      <c r="G8585" t="s">
        <v>8604</v>
      </c>
      <c r="H8585" s="62">
        <v>62821723000109</v>
      </c>
      <c r="I8585" t="s">
        <v>869</v>
      </c>
      <c r="J8585">
        <v>128</v>
      </c>
      <c r="K8585">
        <v>308.43</v>
      </c>
    </row>
    <row r="8586" spans="1:11" x14ac:dyDescent="0.25">
      <c r="A8586" t="s">
        <v>6018</v>
      </c>
      <c r="B8586" t="str">
        <f>C8586&amp;"-"&amp;COUNTIF(C$2:C8586,C8586)</f>
        <v>54320-3</v>
      </c>
      <c r="C8586">
        <v>54320</v>
      </c>
      <c r="D8586" s="57">
        <v>45548</v>
      </c>
      <c r="E8586" s="84" t="str">
        <f>F8586&amp;"-"&amp;COUNTIF($F$2:F8586,F8586)</f>
        <v>R-252</v>
      </c>
      <c r="F8586" s="84" t="str">
        <f t="shared" si="248"/>
        <v>R</v>
      </c>
      <c r="G8586" t="s">
        <v>8604</v>
      </c>
      <c r="H8586" s="62">
        <v>62821723000109</v>
      </c>
      <c r="I8586" t="s">
        <v>869</v>
      </c>
      <c r="J8586">
        <v>27</v>
      </c>
      <c r="K8586">
        <v>6.06</v>
      </c>
    </row>
    <row r="8587" spans="1:11" x14ac:dyDescent="0.25">
      <c r="A8587" t="s">
        <v>6018</v>
      </c>
      <c r="B8587" t="str">
        <f>C8587&amp;"-"&amp;COUNTIF(C$2:C8587,C8587)</f>
        <v>54320-4</v>
      </c>
      <c r="C8587">
        <v>54320</v>
      </c>
      <c r="D8587" s="57">
        <v>45548</v>
      </c>
      <c r="E8587" s="84" t="str">
        <f>F8587&amp;"-"&amp;COUNTIF($F$2:F8587,F8587)</f>
        <v>R-253</v>
      </c>
      <c r="F8587" s="84" t="str">
        <f t="shared" si="248"/>
        <v>R</v>
      </c>
      <c r="G8587" t="s">
        <v>8604</v>
      </c>
      <c r="H8587" s="62">
        <v>62821723000109</v>
      </c>
      <c r="I8587" t="s">
        <v>869</v>
      </c>
      <c r="J8587">
        <v>29</v>
      </c>
      <c r="K8587">
        <v>35.08</v>
      </c>
    </row>
    <row r="8588" spans="1:11" x14ac:dyDescent="0.25">
      <c r="A8588" t="s">
        <v>6027</v>
      </c>
      <c r="B8588" t="str">
        <f>C8588&amp;"-"&amp;COUNTIF(C$2:C8588,C8588)</f>
        <v>54320-5</v>
      </c>
      <c r="C8588">
        <v>54320</v>
      </c>
      <c r="D8588" s="57">
        <v>45548</v>
      </c>
      <c r="E8588" s="84" t="str">
        <f>F8588&amp;"-"&amp;COUNTIF($F$2:F8588,F8588)</f>
        <v>R-254</v>
      </c>
      <c r="F8588" s="84" t="str">
        <f t="shared" si="248"/>
        <v>R</v>
      </c>
      <c r="G8588" t="s">
        <v>8604</v>
      </c>
      <c r="H8588" s="62">
        <v>62821723000109</v>
      </c>
      <c r="I8588" t="s">
        <v>869</v>
      </c>
      <c r="J8588">
        <v>3198</v>
      </c>
      <c r="K8588">
        <v>1439.1</v>
      </c>
    </row>
    <row r="8589" spans="1:11" x14ac:dyDescent="0.25">
      <c r="A8589" t="s">
        <v>6027</v>
      </c>
      <c r="B8589" t="str">
        <f>C8589&amp;"-"&amp;COUNTIF(C$2:C8589,C8589)</f>
        <v>54320-6</v>
      </c>
      <c r="C8589">
        <v>54320</v>
      </c>
      <c r="D8589" s="57">
        <v>45548</v>
      </c>
      <c r="E8589" s="84" t="str">
        <f>F8589&amp;"-"&amp;COUNTIF($F$2:F8589,F8589)</f>
        <v>R-255</v>
      </c>
      <c r="F8589" s="84" t="str">
        <f t="shared" si="248"/>
        <v>R</v>
      </c>
      <c r="G8589" t="s">
        <v>8604</v>
      </c>
      <c r="H8589" s="62">
        <v>62821723000109</v>
      </c>
      <c r="I8589" t="s">
        <v>869</v>
      </c>
      <c r="J8589">
        <v>58</v>
      </c>
      <c r="K8589">
        <v>49.3</v>
      </c>
    </row>
    <row r="8590" spans="1:11" x14ac:dyDescent="0.25">
      <c r="A8590" t="s">
        <v>6030</v>
      </c>
      <c r="B8590" t="str">
        <f>C8590&amp;"-"&amp;COUNTIF(C$2:C8590,C8590)</f>
        <v>54320-7</v>
      </c>
      <c r="C8590">
        <v>54320</v>
      </c>
      <c r="D8590" s="57">
        <v>45548</v>
      </c>
      <c r="E8590" s="84" t="str">
        <f>F8590&amp;"-"&amp;COUNTIF($F$2:F8590,F8590)</f>
        <v>R-256</v>
      </c>
      <c r="F8590" s="84" t="str">
        <f t="shared" si="248"/>
        <v>R</v>
      </c>
      <c r="G8590" t="s">
        <v>8604</v>
      </c>
      <c r="H8590" s="62">
        <v>62821723000109</v>
      </c>
      <c r="I8590" t="s">
        <v>869</v>
      </c>
      <c r="J8590">
        <v>88</v>
      </c>
      <c r="K8590">
        <v>1711.6</v>
      </c>
    </row>
    <row r="8591" spans="1:11" x14ac:dyDescent="0.25">
      <c r="A8591" t="s">
        <v>6030</v>
      </c>
      <c r="B8591" t="str">
        <f>C8591&amp;"-"&amp;COUNTIF(C$2:C8591,C8591)</f>
        <v>54320-8</v>
      </c>
      <c r="C8591">
        <v>54320</v>
      </c>
      <c r="D8591" s="57">
        <v>45548</v>
      </c>
      <c r="E8591" s="84" t="str">
        <f>F8591&amp;"-"&amp;COUNTIF($F$2:F8591,F8591)</f>
        <v>R-257</v>
      </c>
      <c r="F8591" s="84" t="str">
        <f t="shared" si="248"/>
        <v>R</v>
      </c>
      <c r="G8591" t="s">
        <v>8604</v>
      </c>
      <c r="H8591" s="62">
        <v>62821723000109</v>
      </c>
      <c r="I8591" t="s">
        <v>869</v>
      </c>
      <c r="J8591">
        <v>10</v>
      </c>
      <c r="K8591">
        <v>1716</v>
      </c>
    </row>
    <row r="8592" spans="1:11" x14ac:dyDescent="0.25">
      <c r="A8592" t="s">
        <v>6030</v>
      </c>
      <c r="B8592" t="str">
        <f>C8592&amp;"-"&amp;COUNTIF(C$2:C8592,C8592)</f>
        <v>54320-9</v>
      </c>
      <c r="C8592">
        <v>54320</v>
      </c>
      <c r="D8592" s="57">
        <v>45548</v>
      </c>
      <c r="E8592" s="84" t="str">
        <f>F8592&amp;"-"&amp;COUNTIF($F$2:F8592,F8592)</f>
        <v>R-258</v>
      </c>
      <c r="F8592" s="84" t="str">
        <f t="shared" si="248"/>
        <v>R</v>
      </c>
      <c r="G8592" t="s">
        <v>8604</v>
      </c>
      <c r="H8592" s="62">
        <v>62821723000109</v>
      </c>
      <c r="I8592" t="s">
        <v>869</v>
      </c>
      <c r="J8592">
        <v>18</v>
      </c>
      <c r="K8592">
        <v>1069.2</v>
      </c>
    </row>
    <row r="8593" spans="1:11" x14ac:dyDescent="0.25">
      <c r="A8593" t="s">
        <v>6030</v>
      </c>
      <c r="B8593" t="str">
        <f>C8593&amp;"-"&amp;COUNTIF(C$2:C8593,C8593)</f>
        <v>54320-10</v>
      </c>
      <c r="C8593">
        <v>54320</v>
      </c>
      <c r="D8593" s="57">
        <v>45548</v>
      </c>
      <c r="E8593" s="84" t="str">
        <f>F8593&amp;"-"&amp;COUNTIF($F$2:F8593,F8593)</f>
        <v>R-259</v>
      </c>
      <c r="F8593" s="84" t="str">
        <f t="shared" si="248"/>
        <v>R</v>
      </c>
      <c r="G8593" t="s">
        <v>8604</v>
      </c>
      <c r="H8593" s="62">
        <v>62821723000109</v>
      </c>
      <c r="I8593" t="s">
        <v>869</v>
      </c>
      <c r="J8593">
        <v>11</v>
      </c>
      <c r="K8593">
        <v>653.4</v>
      </c>
    </row>
    <row r="8594" spans="1:11" x14ac:dyDescent="0.25">
      <c r="A8594" t="s">
        <v>6030</v>
      </c>
      <c r="B8594" t="str">
        <f>C8594&amp;"-"&amp;COUNTIF(C$2:C8594,C8594)</f>
        <v>54320-11</v>
      </c>
      <c r="C8594">
        <v>54320</v>
      </c>
      <c r="D8594" s="57">
        <v>45548</v>
      </c>
      <c r="E8594" s="84" t="str">
        <f>F8594&amp;"-"&amp;COUNTIF($F$2:F8594,F8594)</f>
        <v>R-260</v>
      </c>
      <c r="F8594" s="84" t="str">
        <f t="shared" si="248"/>
        <v>R</v>
      </c>
      <c r="G8594" t="s">
        <v>8604</v>
      </c>
      <c r="H8594" s="62">
        <v>62821723000109</v>
      </c>
      <c r="I8594" t="s">
        <v>869</v>
      </c>
      <c r="J8594">
        <v>14</v>
      </c>
      <c r="K8594">
        <v>1724.8</v>
      </c>
    </row>
    <row r="8595" spans="1:11" x14ac:dyDescent="0.25">
      <c r="A8595" t="s">
        <v>6030</v>
      </c>
      <c r="B8595" t="str">
        <f>C8595&amp;"-"&amp;COUNTIF(C$2:C8595,C8595)</f>
        <v>54320-12</v>
      </c>
      <c r="C8595">
        <v>54320</v>
      </c>
      <c r="D8595" s="57">
        <v>45548</v>
      </c>
      <c r="E8595" s="84" t="str">
        <f>F8595&amp;"-"&amp;COUNTIF($F$2:F8595,F8595)</f>
        <v>R-261</v>
      </c>
      <c r="F8595" s="84" t="str">
        <f t="shared" si="248"/>
        <v>R</v>
      </c>
      <c r="G8595" t="s">
        <v>8604</v>
      </c>
      <c r="H8595" s="62">
        <v>62821723000109</v>
      </c>
      <c r="I8595" t="s">
        <v>869</v>
      </c>
      <c r="J8595">
        <v>62</v>
      </c>
      <c r="K8595">
        <v>1109.8</v>
      </c>
    </row>
    <row r="8596" spans="1:11" x14ac:dyDescent="0.25">
      <c r="A8596" t="s">
        <v>6018</v>
      </c>
      <c r="B8596" t="str">
        <f>C8596&amp;"-"&amp;COUNTIF(C$2:C8596,C8596)</f>
        <v>54320-13</v>
      </c>
      <c r="C8596">
        <v>54320</v>
      </c>
      <c r="D8596" s="57">
        <v>45548</v>
      </c>
      <c r="E8596" s="84" t="str">
        <f>F8596&amp;"-"&amp;COUNTIF($F$2:F8596,F8596)</f>
        <v>R-262</v>
      </c>
      <c r="F8596" s="84" t="str">
        <f t="shared" si="248"/>
        <v>R</v>
      </c>
      <c r="G8596" t="s">
        <v>8604</v>
      </c>
      <c r="H8596" s="62">
        <v>62821723000109</v>
      </c>
      <c r="I8596" t="s">
        <v>869</v>
      </c>
      <c r="J8596">
        <v>10</v>
      </c>
      <c r="K8596">
        <v>624</v>
      </c>
    </row>
    <row r="8597" spans="1:11" x14ac:dyDescent="0.25">
      <c r="A8597" t="s">
        <v>6018</v>
      </c>
      <c r="B8597" t="str">
        <f>C8597&amp;"-"&amp;COUNTIF(C$2:C8597,C8597)</f>
        <v>54320-14</v>
      </c>
      <c r="C8597">
        <v>54320</v>
      </c>
      <c r="D8597" s="57">
        <v>45548</v>
      </c>
      <c r="E8597" s="84" t="str">
        <f>F8597&amp;"-"&amp;COUNTIF($F$2:F8597,F8597)</f>
        <v>R-263</v>
      </c>
      <c r="F8597" s="84" t="str">
        <f t="shared" si="248"/>
        <v>R</v>
      </c>
      <c r="G8597" t="s">
        <v>8604</v>
      </c>
      <c r="H8597" s="62">
        <v>62821723000109</v>
      </c>
      <c r="I8597" t="s">
        <v>869</v>
      </c>
      <c r="J8597">
        <v>14</v>
      </c>
      <c r="K8597">
        <v>616</v>
      </c>
    </row>
    <row r="8598" spans="1:11" x14ac:dyDescent="0.25">
      <c r="A8598" t="s">
        <v>6018</v>
      </c>
      <c r="B8598" t="str">
        <f>C8598&amp;"-"&amp;COUNTIF(C$2:C8598,C8598)</f>
        <v>54320-15</v>
      </c>
      <c r="C8598">
        <v>54320</v>
      </c>
      <c r="D8598" s="57">
        <v>45548</v>
      </c>
      <c r="E8598" s="84" t="str">
        <f>F8598&amp;"-"&amp;COUNTIF($F$2:F8598,F8598)</f>
        <v>R-264</v>
      </c>
      <c r="F8598" s="84" t="str">
        <f t="shared" si="248"/>
        <v>R</v>
      </c>
      <c r="G8598" t="s">
        <v>8604</v>
      </c>
      <c r="H8598" s="62">
        <v>62821723000109</v>
      </c>
      <c r="I8598" t="s">
        <v>869</v>
      </c>
      <c r="J8598">
        <v>62</v>
      </c>
      <c r="K8598">
        <v>762.6</v>
      </c>
    </row>
    <row r="8599" spans="1:11" x14ac:dyDescent="0.25">
      <c r="A8599" t="s">
        <v>6027</v>
      </c>
      <c r="B8599" t="str">
        <f>C8599&amp;"-"&amp;COUNTIF(C$2:C8599,C8599)</f>
        <v>54320-16</v>
      </c>
      <c r="C8599">
        <v>54320</v>
      </c>
      <c r="D8599" s="57">
        <v>45548</v>
      </c>
      <c r="E8599" s="84" t="str">
        <f>F8599&amp;"-"&amp;COUNTIF($F$2:F8599,F8599)</f>
        <v>R-265</v>
      </c>
      <c r="F8599" s="84" t="str">
        <f t="shared" si="248"/>
        <v>R</v>
      </c>
      <c r="G8599" t="s">
        <v>8604</v>
      </c>
      <c r="H8599" s="62">
        <v>62821723000109</v>
      </c>
      <c r="I8599" t="s">
        <v>869</v>
      </c>
      <c r="J8599">
        <v>20</v>
      </c>
      <c r="K8599">
        <v>17</v>
      </c>
    </row>
    <row r="8600" spans="1:11" x14ac:dyDescent="0.25">
      <c r="A8600" t="s">
        <v>6027</v>
      </c>
      <c r="B8600" t="str">
        <f>C8600&amp;"-"&amp;COUNTIF(C$2:C8600,C8600)</f>
        <v>54320-17</v>
      </c>
      <c r="C8600">
        <v>54320</v>
      </c>
      <c r="D8600" s="57">
        <v>45548</v>
      </c>
      <c r="E8600" s="84" t="str">
        <f>F8600&amp;"-"&amp;COUNTIF($F$2:F8600,F8600)</f>
        <v>R-266</v>
      </c>
      <c r="F8600" s="84" t="str">
        <f t="shared" si="248"/>
        <v>R</v>
      </c>
      <c r="G8600" t="s">
        <v>8604</v>
      </c>
      <c r="H8600" s="62">
        <v>62821723000109</v>
      </c>
      <c r="I8600" t="s">
        <v>869</v>
      </c>
      <c r="J8600">
        <v>27</v>
      </c>
      <c r="K8600">
        <v>29.7</v>
      </c>
    </row>
    <row r="8601" spans="1:11" x14ac:dyDescent="0.25">
      <c r="A8601" t="s">
        <v>6027</v>
      </c>
      <c r="B8601" t="str">
        <f>C8601&amp;"-"&amp;COUNTIF(C$2:C8601,C8601)</f>
        <v>54320-18</v>
      </c>
      <c r="C8601">
        <v>54320</v>
      </c>
      <c r="D8601" s="57">
        <v>45548</v>
      </c>
      <c r="E8601" s="84" t="str">
        <f>F8601&amp;"-"&amp;COUNTIF($F$2:F8601,F8601)</f>
        <v>R-267</v>
      </c>
      <c r="F8601" s="84" t="str">
        <f t="shared" si="248"/>
        <v>R</v>
      </c>
      <c r="G8601" t="s">
        <v>8604</v>
      </c>
      <c r="H8601" s="62">
        <v>62821723000109</v>
      </c>
      <c r="I8601" t="s">
        <v>869</v>
      </c>
      <c r="J8601">
        <v>124</v>
      </c>
      <c r="K8601">
        <v>43.4</v>
      </c>
    </row>
    <row r="8602" spans="1:11" x14ac:dyDescent="0.25">
      <c r="A8602" t="s">
        <v>6062</v>
      </c>
      <c r="B8602" t="str">
        <f>C8602&amp;"-"&amp;COUNTIF(C$2:C8602,C8602)</f>
        <v>1561-1</v>
      </c>
      <c r="C8602">
        <v>1561</v>
      </c>
      <c r="D8602" s="57">
        <v>45551</v>
      </c>
      <c r="E8602" s="84" t="str">
        <f>F8602&amp;"-"&amp;COUNTIF($F$2:F8602,F8602)</f>
        <v>TATIANE-8</v>
      </c>
      <c r="F8602" s="84" t="str">
        <f t="shared" si="248"/>
        <v>TATIANE</v>
      </c>
      <c r="G8602" t="s">
        <v>8655</v>
      </c>
      <c r="H8602" s="62">
        <v>52285143000190</v>
      </c>
      <c r="I8602" t="s">
        <v>4726</v>
      </c>
      <c r="J8602">
        <v>90</v>
      </c>
      <c r="K8602">
        <v>73440</v>
      </c>
    </row>
    <row r="8603" spans="1:11" x14ac:dyDescent="0.25">
      <c r="A8603" t="s">
        <v>6062</v>
      </c>
      <c r="B8603" t="str">
        <f>C8603&amp;"-"&amp;COUNTIF(C$2:C8603,C8603)</f>
        <v>1562-1</v>
      </c>
      <c r="C8603">
        <v>1562</v>
      </c>
      <c r="D8603" s="57">
        <v>45551</v>
      </c>
      <c r="E8603" s="84" t="str">
        <f>F8603&amp;"-"&amp;COUNTIF($F$2:F8603,F8603)</f>
        <v>TATIANE-9</v>
      </c>
      <c r="F8603" s="84" t="str">
        <f t="shared" si="248"/>
        <v>TATIANE</v>
      </c>
      <c r="G8603" t="s">
        <v>8655</v>
      </c>
      <c r="H8603" s="62">
        <v>52285143000190</v>
      </c>
      <c r="I8603" t="s">
        <v>4726</v>
      </c>
      <c r="J8603">
        <v>5</v>
      </c>
      <c r="K8603">
        <v>4080</v>
      </c>
    </row>
    <row r="8604" spans="1:11" x14ac:dyDescent="0.25">
      <c r="A8604" t="s">
        <v>6010</v>
      </c>
      <c r="B8604" t="str">
        <f>C8604&amp;"-"&amp;COUNTIF(C$2:C8604,C8604)</f>
        <v>4709-1</v>
      </c>
      <c r="C8604">
        <v>4709</v>
      </c>
      <c r="D8604" s="57">
        <v>45553</v>
      </c>
      <c r="E8604" s="84" t="str">
        <f>F8604&amp;"-"&amp;COUNTIF($F$2:F8604,F8604)</f>
        <v>CIL-611</v>
      </c>
      <c r="F8604" s="84" t="str">
        <f t="shared" si="248"/>
        <v>CIL</v>
      </c>
      <c r="G8604" t="s">
        <v>8610</v>
      </c>
      <c r="H8604" s="62">
        <v>97533434000199</v>
      </c>
      <c r="I8604" t="s">
        <v>869</v>
      </c>
      <c r="J8604">
        <v>1</v>
      </c>
      <c r="K8604">
        <v>1881.8</v>
      </c>
    </row>
    <row r="8605" spans="1:11" x14ac:dyDescent="0.25">
      <c r="A8605" t="s">
        <v>6022</v>
      </c>
      <c r="B8605" t="str">
        <f>C8605&amp;"-"&amp;COUNTIF(C$2:C8605,C8605)</f>
        <v>4709-2</v>
      </c>
      <c r="C8605">
        <v>4709</v>
      </c>
      <c r="D8605" s="57">
        <v>45553</v>
      </c>
      <c r="E8605" s="84" t="str">
        <f>F8605&amp;"-"&amp;COUNTIF($F$2:F8605,F8605)</f>
        <v>CIL-612</v>
      </c>
      <c r="F8605" s="84" t="str">
        <f t="shared" si="248"/>
        <v>CIL</v>
      </c>
      <c r="G8605" t="s">
        <v>8610</v>
      </c>
      <c r="H8605" s="62">
        <v>97533434000199</v>
      </c>
      <c r="I8605" t="s">
        <v>869</v>
      </c>
      <c r="J8605">
        <v>4</v>
      </c>
      <c r="K8605">
        <v>10864</v>
      </c>
    </row>
    <row r="8606" spans="1:11" x14ac:dyDescent="0.25">
      <c r="A8606" t="s">
        <v>6022</v>
      </c>
      <c r="B8606" t="str">
        <f>C8606&amp;"-"&amp;COUNTIF(C$2:C8606,C8606)</f>
        <v>4710-1</v>
      </c>
      <c r="C8606">
        <v>4710</v>
      </c>
      <c r="D8606" s="57">
        <v>45553</v>
      </c>
      <c r="E8606" s="84" t="str">
        <f>F8606&amp;"-"&amp;COUNTIF($F$2:F8606,F8606)</f>
        <v>CIL-613</v>
      </c>
      <c r="F8606" s="84" t="str">
        <f t="shared" si="248"/>
        <v>CIL</v>
      </c>
      <c r="G8606" t="s">
        <v>8610</v>
      </c>
      <c r="H8606" s="62">
        <v>97533434000199</v>
      </c>
      <c r="I8606" t="s">
        <v>869</v>
      </c>
      <c r="J8606">
        <v>1</v>
      </c>
      <c r="K8606">
        <v>5566.4</v>
      </c>
    </row>
    <row r="8607" spans="1:11" x14ac:dyDescent="0.25">
      <c r="A8607" t="s">
        <v>6010</v>
      </c>
      <c r="B8607" t="str">
        <f>C8607&amp;"-"&amp;COUNTIF(C$2:C8607,C8607)</f>
        <v>4710-2</v>
      </c>
      <c r="C8607">
        <v>4710</v>
      </c>
      <c r="D8607" s="57">
        <v>45553</v>
      </c>
      <c r="E8607" s="84" t="str">
        <f>F8607&amp;"-"&amp;COUNTIF($F$2:F8607,F8607)</f>
        <v>CIL-614</v>
      </c>
      <c r="F8607" s="84" t="str">
        <f t="shared" si="248"/>
        <v>CIL</v>
      </c>
      <c r="G8607" t="s">
        <v>8610</v>
      </c>
      <c r="H8607" s="62">
        <v>97533434000199</v>
      </c>
      <c r="I8607" t="s">
        <v>869</v>
      </c>
      <c r="J8607">
        <v>1</v>
      </c>
      <c r="K8607">
        <v>1830.64</v>
      </c>
    </row>
    <row r="8608" spans="1:11" x14ac:dyDescent="0.25">
      <c r="A8608" t="s">
        <v>6021</v>
      </c>
      <c r="B8608" t="str">
        <f>C8608&amp;"-"&amp;COUNTIF(C$2:C8608,C8608)</f>
        <v>4710-3</v>
      </c>
      <c r="C8608">
        <v>4710</v>
      </c>
      <c r="D8608" s="57">
        <v>45553</v>
      </c>
      <c r="E8608" s="84" t="str">
        <f>F8608&amp;"-"&amp;COUNTIF($F$2:F8608,F8608)</f>
        <v>CIL-615</v>
      </c>
      <c r="F8608" s="84" t="str">
        <f t="shared" si="248"/>
        <v>CIL</v>
      </c>
      <c r="G8608" t="s">
        <v>8610</v>
      </c>
      <c r="H8608" s="62">
        <v>97533434000199</v>
      </c>
      <c r="I8608" t="s">
        <v>869</v>
      </c>
      <c r="J8608">
        <v>3</v>
      </c>
      <c r="K8608">
        <v>16170</v>
      </c>
    </row>
    <row r="8609" spans="1:11" x14ac:dyDescent="0.25">
      <c r="A8609" t="s">
        <v>6021</v>
      </c>
      <c r="B8609" t="str">
        <f>C8609&amp;"-"&amp;COUNTIF(C$2:C8609,C8609)</f>
        <v>4710-4</v>
      </c>
      <c r="C8609">
        <v>4710</v>
      </c>
      <c r="D8609" s="57">
        <v>45553</v>
      </c>
      <c r="E8609" s="84" t="str">
        <f>F8609&amp;"-"&amp;COUNTIF($F$2:F8609,F8609)</f>
        <v>CIL-616</v>
      </c>
      <c r="F8609" s="84" t="str">
        <f t="shared" si="248"/>
        <v>CIL</v>
      </c>
      <c r="G8609" t="s">
        <v>8610</v>
      </c>
      <c r="H8609" s="62">
        <v>97533434000199</v>
      </c>
      <c r="I8609" t="s">
        <v>869</v>
      </c>
      <c r="J8609">
        <v>2</v>
      </c>
      <c r="K8609">
        <v>10780</v>
      </c>
    </row>
    <row r="8610" spans="1:11" x14ac:dyDescent="0.25">
      <c r="A8610" t="s">
        <v>6022</v>
      </c>
      <c r="B8610" t="str">
        <f>C8610&amp;"-"&amp;COUNTIF(C$2:C8610,C8610)</f>
        <v>4710-5</v>
      </c>
      <c r="C8610">
        <v>4710</v>
      </c>
      <c r="D8610" s="57">
        <v>45553</v>
      </c>
      <c r="E8610" s="84" t="str">
        <f>F8610&amp;"-"&amp;COUNTIF($F$2:F8610,F8610)</f>
        <v>CIL-617</v>
      </c>
      <c r="F8610" s="84" t="str">
        <f t="shared" si="248"/>
        <v>CIL</v>
      </c>
      <c r="G8610" t="s">
        <v>8610</v>
      </c>
      <c r="H8610" s="62">
        <v>97533434000199</v>
      </c>
      <c r="I8610" t="s">
        <v>869</v>
      </c>
      <c r="J8610">
        <v>5</v>
      </c>
      <c r="K8610">
        <v>23090</v>
      </c>
    </row>
    <row r="8611" spans="1:11" x14ac:dyDescent="0.25">
      <c r="A8611" t="s">
        <v>6022</v>
      </c>
      <c r="B8611" t="str">
        <f>C8611&amp;"-"&amp;COUNTIF(C$2:C8611,C8611)</f>
        <v>4710-6</v>
      </c>
      <c r="C8611">
        <v>4710</v>
      </c>
      <c r="D8611" s="57">
        <v>45553</v>
      </c>
      <c r="E8611" s="84" t="str">
        <f>F8611&amp;"-"&amp;COUNTIF($F$2:F8611,F8611)</f>
        <v>CIL-618</v>
      </c>
      <c r="F8611" s="84" t="str">
        <f t="shared" si="248"/>
        <v>CIL</v>
      </c>
      <c r="G8611" t="s">
        <v>8610</v>
      </c>
      <c r="H8611" s="62">
        <v>97533434000199</v>
      </c>
      <c r="I8611" t="s">
        <v>869</v>
      </c>
      <c r="J8611">
        <v>5</v>
      </c>
      <c r="K8611">
        <v>12348</v>
      </c>
    </row>
    <row r="8612" spans="1:11" x14ac:dyDescent="0.25">
      <c r="A8612" t="s">
        <v>6022</v>
      </c>
      <c r="B8612" t="str">
        <f>C8612&amp;"-"&amp;COUNTIF(C$2:C8612,C8612)</f>
        <v>4710-7</v>
      </c>
      <c r="C8612">
        <v>4710</v>
      </c>
      <c r="D8612" s="57">
        <v>45553</v>
      </c>
      <c r="E8612" s="84" t="str">
        <f>F8612&amp;"-"&amp;COUNTIF($F$2:F8612,F8612)</f>
        <v>CIL-619</v>
      </c>
      <c r="F8612" s="84" t="str">
        <f t="shared" si="248"/>
        <v>CIL</v>
      </c>
      <c r="G8612" t="s">
        <v>8610</v>
      </c>
      <c r="H8612" s="62">
        <v>97533434000199</v>
      </c>
      <c r="I8612" t="s">
        <v>869</v>
      </c>
      <c r="J8612">
        <v>1</v>
      </c>
      <c r="K8612">
        <v>3900.4</v>
      </c>
    </row>
    <row r="8613" spans="1:11" x14ac:dyDescent="0.25">
      <c r="A8613" t="s">
        <v>6022</v>
      </c>
      <c r="B8613" t="str">
        <f>C8613&amp;"-"&amp;COUNTIF(C$2:C8613,C8613)</f>
        <v>4710-8</v>
      </c>
      <c r="C8613">
        <v>4710</v>
      </c>
      <c r="D8613" s="57">
        <v>45553</v>
      </c>
      <c r="E8613" s="84" t="str">
        <f>F8613&amp;"-"&amp;COUNTIF($F$2:F8613,F8613)</f>
        <v>CIL-620</v>
      </c>
      <c r="F8613" s="84" t="str">
        <f t="shared" si="248"/>
        <v>CIL</v>
      </c>
      <c r="G8613" t="s">
        <v>8610</v>
      </c>
      <c r="H8613" s="62">
        <v>97533434000199</v>
      </c>
      <c r="I8613" t="s">
        <v>869</v>
      </c>
      <c r="J8613">
        <v>1</v>
      </c>
      <c r="K8613">
        <v>7624.4</v>
      </c>
    </row>
    <row r="8614" spans="1:11" x14ac:dyDescent="0.25">
      <c r="A8614" t="s">
        <v>6022</v>
      </c>
      <c r="B8614" t="str">
        <f>C8614&amp;"-"&amp;COUNTIF(C$2:C8614,C8614)</f>
        <v>4710-9</v>
      </c>
      <c r="C8614">
        <v>4710</v>
      </c>
      <c r="D8614" s="57">
        <v>45553</v>
      </c>
      <c r="E8614" s="84" t="str">
        <f>F8614&amp;"-"&amp;COUNTIF($F$2:F8614,F8614)</f>
        <v>CIL-621</v>
      </c>
      <c r="F8614" s="84" t="str">
        <f t="shared" si="248"/>
        <v>CIL</v>
      </c>
      <c r="G8614" t="s">
        <v>8610</v>
      </c>
      <c r="H8614" s="62">
        <v>97533434000199</v>
      </c>
      <c r="I8614" t="s">
        <v>869</v>
      </c>
      <c r="J8614">
        <v>8</v>
      </c>
      <c r="K8614">
        <v>62563.199999999997</v>
      </c>
    </row>
    <row r="8615" spans="1:11" x14ac:dyDescent="0.25">
      <c r="A8615" t="s">
        <v>6022</v>
      </c>
      <c r="B8615" t="str">
        <f>C8615&amp;"-"&amp;COUNTIF(C$2:C8615,C8615)</f>
        <v>4710-10</v>
      </c>
      <c r="C8615">
        <v>4710</v>
      </c>
      <c r="D8615" s="57">
        <v>45553</v>
      </c>
      <c r="E8615" s="84" t="str">
        <f>F8615&amp;"-"&amp;COUNTIF($F$2:F8615,F8615)</f>
        <v>CIL-622</v>
      </c>
      <c r="F8615" s="84" t="str">
        <f t="shared" si="248"/>
        <v>CIL</v>
      </c>
      <c r="G8615" t="s">
        <v>8610</v>
      </c>
      <c r="H8615" s="62">
        <v>97533434000199</v>
      </c>
      <c r="I8615" t="s">
        <v>869</v>
      </c>
      <c r="J8615">
        <v>19</v>
      </c>
      <c r="K8615">
        <v>53402.16</v>
      </c>
    </row>
    <row r="8616" spans="1:11" x14ac:dyDescent="0.25">
      <c r="A8616" t="s">
        <v>6022</v>
      </c>
      <c r="B8616" t="str">
        <f>C8616&amp;"-"&amp;COUNTIF(C$2:C8616,C8616)</f>
        <v>4710-11</v>
      </c>
      <c r="C8616">
        <v>4710</v>
      </c>
      <c r="D8616" s="57">
        <v>45553</v>
      </c>
      <c r="E8616" s="84" t="str">
        <f>F8616&amp;"-"&amp;COUNTIF($F$2:F8616,F8616)</f>
        <v>CIL-623</v>
      </c>
      <c r="F8616" s="84" t="str">
        <f t="shared" si="248"/>
        <v>CIL</v>
      </c>
      <c r="G8616" t="s">
        <v>8610</v>
      </c>
      <c r="H8616" s="62">
        <v>97533434000199</v>
      </c>
      <c r="I8616" t="s">
        <v>869</v>
      </c>
      <c r="J8616">
        <v>1</v>
      </c>
      <c r="K8616">
        <v>4312</v>
      </c>
    </row>
    <row r="8617" spans="1:11" x14ac:dyDescent="0.25">
      <c r="A8617" t="s">
        <v>6076</v>
      </c>
      <c r="B8617" t="str">
        <f>C8617&amp;"-"&amp;COUNTIF(C$2:C8617,C8617)</f>
        <v>17922-1</v>
      </c>
      <c r="C8617">
        <v>17922</v>
      </c>
      <c r="D8617" s="57">
        <v>45554</v>
      </c>
      <c r="E8617" s="84" t="str">
        <f>F8617&amp;"-"&amp;COUNTIF($F$2:F8617,F8617)</f>
        <v>MSM-106</v>
      </c>
      <c r="F8617" s="84" t="str">
        <f t="shared" si="248"/>
        <v>MSM</v>
      </c>
      <c r="G8617" t="s">
        <v>8625</v>
      </c>
      <c r="H8617" s="62">
        <v>18289917000113</v>
      </c>
      <c r="I8617" t="s">
        <v>5984</v>
      </c>
      <c r="J8617">
        <v>2</v>
      </c>
      <c r="K8617">
        <v>353.5</v>
      </c>
    </row>
    <row r="8618" spans="1:11" x14ac:dyDescent="0.25">
      <c r="A8618" t="s">
        <v>6026</v>
      </c>
      <c r="B8618" t="str">
        <f>C8618&amp;"-"&amp;COUNTIF(C$2:C8618,C8618)</f>
        <v>17922-2</v>
      </c>
      <c r="C8618">
        <v>17922</v>
      </c>
      <c r="D8618" s="57">
        <v>45554</v>
      </c>
      <c r="E8618" s="84" t="str">
        <f>F8618&amp;"-"&amp;COUNTIF($F$2:F8618,F8618)</f>
        <v>MSM-107</v>
      </c>
      <c r="F8618" s="84" t="str">
        <f t="shared" si="248"/>
        <v>MSM</v>
      </c>
      <c r="G8618" t="s">
        <v>8625</v>
      </c>
      <c r="H8618" s="62">
        <v>18289917000113</v>
      </c>
      <c r="I8618" t="s">
        <v>869</v>
      </c>
      <c r="J8618">
        <v>6</v>
      </c>
      <c r="K8618">
        <v>1417.2</v>
      </c>
    </row>
    <row r="8619" spans="1:11" x14ac:dyDescent="0.25">
      <c r="A8619" t="s">
        <v>6018</v>
      </c>
      <c r="B8619" t="str">
        <f>C8619&amp;"-"&amp;COUNTIF(C$2:C8619,C8619)</f>
        <v>17922-3</v>
      </c>
      <c r="C8619">
        <v>17922</v>
      </c>
      <c r="D8619" s="57">
        <v>45554</v>
      </c>
      <c r="E8619" s="84" t="str">
        <f>F8619&amp;"-"&amp;COUNTIF($F$2:F8619,F8619)</f>
        <v>MSM-108</v>
      </c>
      <c r="F8619" s="84" t="str">
        <f t="shared" si="248"/>
        <v>MSM</v>
      </c>
      <c r="G8619" t="s">
        <v>8625</v>
      </c>
      <c r="H8619" s="62">
        <v>18289917000113</v>
      </c>
      <c r="I8619" t="s">
        <v>869</v>
      </c>
      <c r="J8619">
        <v>52</v>
      </c>
      <c r="K8619">
        <v>1400.88</v>
      </c>
    </row>
    <row r="8620" spans="1:11" x14ac:dyDescent="0.25">
      <c r="A8620" t="s">
        <v>6018</v>
      </c>
      <c r="B8620" t="str">
        <f>C8620&amp;"-"&amp;COUNTIF(C$2:C8620,C8620)</f>
        <v>17922-4</v>
      </c>
      <c r="C8620">
        <v>17922</v>
      </c>
      <c r="D8620" s="57">
        <v>45554</v>
      </c>
      <c r="E8620" s="84" t="str">
        <f>F8620&amp;"-"&amp;COUNTIF($F$2:F8620,F8620)</f>
        <v>MSM-109</v>
      </c>
      <c r="F8620" s="84" t="str">
        <f t="shared" si="248"/>
        <v>MSM</v>
      </c>
      <c r="G8620" t="s">
        <v>8625</v>
      </c>
      <c r="H8620" s="62">
        <v>18289917000113</v>
      </c>
      <c r="I8620" t="s">
        <v>869</v>
      </c>
      <c r="J8620">
        <v>172</v>
      </c>
      <c r="K8620">
        <v>5923.68</v>
      </c>
    </row>
    <row r="8621" spans="1:11" x14ac:dyDescent="0.25">
      <c r="A8621" t="s">
        <v>6018</v>
      </c>
      <c r="B8621" t="str">
        <f>C8621&amp;"-"&amp;COUNTIF(C$2:C8621,C8621)</f>
        <v>17922-5</v>
      </c>
      <c r="C8621">
        <v>17922</v>
      </c>
      <c r="D8621" s="57">
        <v>45554</v>
      </c>
      <c r="E8621" s="84" t="str">
        <f>F8621&amp;"-"&amp;COUNTIF($F$2:F8621,F8621)</f>
        <v>MSM-110</v>
      </c>
      <c r="F8621" s="84" t="str">
        <f t="shared" si="248"/>
        <v>MSM</v>
      </c>
      <c r="G8621" t="s">
        <v>8625</v>
      </c>
      <c r="H8621" s="62">
        <v>18289917000113</v>
      </c>
      <c r="I8621" t="s">
        <v>869</v>
      </c>
      <c r="J8621">
        <v>60</v>
      </c>
      <c r="K8621">
        <v>2421.6</v>
      </c>
    </row>
    <row r="8622" spans="1:11" x14ac:dyDescent="0.25">
      <c r="A8622" t="s">
        <v>6018</v>
      </c>
      <c r="B8622" t="str">
        <f>C8622&amp;"-"&amp;COUNTIF(C$2:C8622,C8622)</f>
        <v>17922-6</v>
      </c>
      <c r="C8622">
        <v>17922</v>
      </c>
      <c r="D8622" s="57">
        <v>45554</v>
      </c>
      <c r="E8622" s="84" t="str">
        <f>F8622&amp;"-"&amp;COUNTIF($F$2:F8622,F8622)</f>
        <v>MSM-111</v>
      </c>
      <c r="F8622" s="84" t="str">
        <f t="shared" si="248"/>
        <v>MSM</v>
      </c>
      <c r="G8622" t="s">
        <v>8625</v>
      </c>
      <c r="H8622" s="62">
        <v>18289917000113</v>
      </c>
      <c r="I8622" t="s">
        <v>869</v>
      </c>
      <c r="J8622">
        <v>20</v>
      </c>
      <c r="K8622">
        <v>1494.8</v>
      </c>
    </row>
    <row r="8623" spans="1:11" x14ac:dyDescent="0.25">
      <c r="A8623" t="s">
        <v>6018</v>
      </c>
      <c r="B8623" t="str">
        <f>C8623&amp;"-"&amp;COUNTIF(C$2:C8623,C8623)</f>
        <v>17922-7</v>
      </c>
      <c r="C8623">
        <v>17922</v>
      </c>
      <c r="D8623" s="57">
        <v>45554</v>
      </c>
      <c r="E8623" s="84" t="str">
        <f>F8623&amp;"-"&amp;COUNTIF($F$2:F8623,F8623)</f>
        <v>MSM-112</v>
      </c>
      <c r="F8623" s="84" t="str">
        <f t="shared" si="248"/>
        <v>MSM</v>
      </c>
      <c r="G8623" t="s">
        <v>8625</v>
      </c>
      <c r="H8623" s="62">
        <v>18289917000113</v>
      </c>
      <c r="I8623" t="s">
        <v>869</v>
      </c>
      <c r="J8623">
        <v>70</v>
      </c>
      <c r="K8623">
        <v>5752.6</v>
      </c>
    </row>
    <row r="8624" spans="1:11" x14ac:dyDescent="0.25">
      <c r="A8624" t="s">
        <v>6142</v>
      </c>
      <c r="B8624" t="str">
        <f>C8624&amp;"-"&amp;COUNTIF(C$2:C8624,C8624)</f>
        <v>3967-1</v>
      </c>
      <c r="C8624">
        <v>3967</v>
      </c>
      <c r="D8624" s="57">
        <v>45555</v>
      </c>
      <c r="E8624" s="84" t="str">
        <f>F8624&amp;"-"&amp;COUNTIF($F$2:F8624,F8624)</f>
        <v>INDUSTRIA-46</v>
      </c>
      <c r="F8624" s="84" t="str">
        <f t="shared" si="248"/>
        <v>INDUSTRIA</v>
      </c>
      <c r="G8624" t="s">
        <v>8657</v>
      </c>
      <c r="H8624" s="62">
        <v>54858055000166</v>
      </c>
      <c r="I8624" t="s">
        <v>869</v>
      </c>
      <c r="J8624">
        <v>3</v>
      </c>
      <c r="K8624">
        <v>47982.3</v>
      </c>
    </row>
    <row r="8625" spans="1:11" x14ac:dyDescent="0.25">
      <c r="A8625" t="s">
        <v>6143</v>
      </c>
      <c r="B8625" t="str">
        <f>C8625&amp;"-"&amp;COUNTIF(C$2:C8625,C8625)</f>
        <v>3967-2</v>
      </c>
      <c r="C8625" s="58">
        <v>3967</v>
      </c>
      <c r="D8625" s="57">
        <v>45555</v>
      </c>
      <c r="E8625" s="84" t="str">
        <f>F8625&amp;"-"&amp;COUNTIF($F$2:F8625,F8625)</f>
        <v>INDUSTRIA-47</v>
      </c>
      <c r="F8625" s="84" t="str">
        <f t="shared" si="248"/>
        <v>INDUSTRIA</v>
      </c>
      <c r="G8625" t="s">
        <v>8657</v>
      </c>
      <c r="H8625" s="62">
        <v>54858055000166</v>
      </c>
      <c r="I8625" t="s">
        <v>869</v>
      </c>
      <c r="J8625">
        <v>2</v>
      </c>
      <c r="K8625">
        <v>108759.88</v>
      </c>
    </row>
    <row r="8626" spans="1:11" x14ac:dyDescent="0.25">
      <c r="A8626" t="s">
        <v>6030</v>
      </c>
      <c r="B8626" t="str">
        <f>C8626&amp;"-"&amp;COUNTIF(C$2:C8626,C8626)</f>
        <v>3967-3</v>
      </c>
      <c r="C8626">
        <v>3967</v>
      </c>
      <c r="D8626" s="57">
        <v>45555</v>
      </c>
      <c r="E8626" s="84" t="str">
        <f>F8626&amp;"-"&amp;COUNTIF($F$2:F8626,F8626)</f>
        <v>INDUSTRIA-48</v>
      </c>
      <c r="F8626" s="84" t="str">
        <f t="shared" si="248"/>
        <v>INDUSTRIA</v>
      </c>
      <c r="G8626" t="s">
        <v>8657</v>
      </c>
      <c r="H8626" s="62">
        <v>54858055000166</v>
      </c>
      <c r="I8626" t="s">
        <v>869</v>
      </c>
      <c r="J8626">
        <v>1</v>
      </c>
      <c r="K8626">
        <v>52212.07</v>
      </c>
    </row>
    <row r="8627" spans="1:11" x14ac:dyDescent="0.25">
      <c r="A8627" t="s">
        <v>6144</v>
      </c>
      <c r="B8627" t="str">
        <f>C8627&amp;"-"&amp;COUNTIF(C$2:C8627,C8627)</f>
        <v>3967-4</v>
      </c>
      <c r="C8627">
        <v>3967</v>
      </c>
      <c r="D8627" s="57">
        <v>45555</v>
      </c>
      <c r="E8627" s="84" t="str">
        <f>F8627&amp;"-"&amp;COUNTIF($F$2:F8627,F8627)</f>
        <v>INDUSTRIA-49</v>
      </c>
      <c r="F8627" s="84" t="str">
        <f t="shared" si="248"/>
        <v>INDUSTRIA</v>
      </c>
      <c r="G8627" t="s">
        <v>8657</v>
      </c>
      <c r="H8627" s="62">
        <v>54858055000166</v>
      </c>
      <c r="I8627" t="s">
        <v>869</v>
      </c>
      <c r="J8627">
        <v>2</v>
      </c>
      <c r="K8627">
        <v>15994.1</v>
      </c>
    </row>
    <row r="8628" spans="1:11" x14ac:dyDescent="0.25">
      <c r="A8628" t="s">
        <v>6083</v>
      </c>
      <c r="B8628" t="str">
        <f>C8628&amp;"-"&amp;COUNTIF(C$2:C8628,C8628)</f>
        <v>3967-5</v>
      </c>
      <c r="C8628">
        <v>3967</v>
      </c>
      <c r="D8628" s="57">
        <v>45555</v>
      </c>
      <c r="E8628" s="84" t="str">
        <f>F8628&amp;"-"&amp;COUNTIF($F$2:F8628,F8628)</f>
        <v>INDUSTRIA-50</v>
      </c>
      <c r="F8628" s="84" t="str">
        <f t="shared" si="248"/>
        <v>INDUSTRIA</v>
      </c>
      <c r="G8628" t="s">
        <v>8657</v>
      </c>
      <c r="H8628" s="62">
        <v>54858055000166</v>
      </c>
      <c r="I8628" t="s">
        <v>5984</v>
      </c>
      <c r="J8628">
        <v>54</v>
      </c>
      <c r="K8628">
        <v>14047.83</v>
      </c>
    </row>
    <row r="8629" spans="1:11" x14ac:dyDescent="0.25">
      <c r="A8629" t="s">
        <v>6105</v>
      </c>
      <c r="B8629" t="str">
        <f>C8629&amp;"-"&amp;COUNTIF(C$2:C8629,C8629)</f>
        <v>3967-6</v>
      </c>
      <c r="C8629">
        <v>3967</v>
      </c>
      <c r="D8629" s="57">
        <v>45555</v>
      </c>
      <c r="E8629" s="84" t="str">
        <f>F8629&amp;"-"&amp;COUNTIF($F$2:F8629,F8629)</f>
        <v>INDUSTRIA-51</v>
      </c>
      <c r="F8629" s="84" t="str">
        <f t="shared" si="248"/>
        <v>INDUSTRIA</v>
      </c>
      <c r="G8629" t="s">
        <v>8657</v>
      </c>
      <c r="H8629" s="62">
        <v>54858055000166</v>
      </c>
      <c r="I8629" t="s">
        <v>869</v>
      </c>
      <c r="J8629">
        <v>1</v>
      </c>
      <c r="K8629">
        <v>31988.2</v>
      </c>
    </row>
    <row r="8630" spans="1:11" x14ac:dyDescent="0.25">
      <c r="A8630" t="s">
        <v>6145</v>
      </c>
      <c r="B8630" t="str">
        <f>C8630&amp;"-"&amp;COUNTIF(C$2:C8630,C8630)</f>
        <v>3967-7</v>
      </c>
      <c r="C8630">
        <v>3967</v>
      </c>
      <c r="D8630" s="57">
        <v>45555</v>
      </c>
      <c r="E8630" s="84" t="str">
        <f>F8630&amp;"-"&amp;COUNTIF($F$2:F8630,F8630)</f>
        <v>INDUSTRIA-52</v>
      </c>
      <c r="F8630" s="84" t="str">
        <f t="shared" si="248"/>
        <v>INDUSTRIA</v>
      </c>
      <c r="G8630" t="s">
        <v>8657</v>
      </c>
      <c r="H8630" s="62">
        <v>54858055000166</v>
      </c>
      <c r="I8630" t="s">
        <v>869</v>
      </c>
      <c r="J8630">
        <v>1</v>
      </c>
      <c r="K8630">
        <v>25947.06</v>
      </c>
    </row>
    <row r="8631" spans="1:11" x14ac:dyDescent="0.25">
      <c r="A8631" t="s">
        <v>6130</v>
      </c>
      <c r="B8631" t="str">
        <f>C8631&amp;"-"&amp;COUNTIF(C$2:C8631,C8631)</f>
        <v>3968-1</v>
      </c>
      <c r="C8631">
        <v>3968</v>
      </c>
      <c r="D8631" s="57">
        <v>45555</v>
      </c>
      <c r="E8631" s="84" t="str">
        <f>F8631&amp;"-"&amp;COUNTIF($F$2:F8631,F8631)</f>
        <v>INDUSTRIA-53</v>
      </c>
      <c r="F8631" s="84" t="str">
        <f t="shared" si="248"/>
        <v>INDUSTRIA</v>
      </c>
      <c r="G8631" t="s">
        <v>8657</v>
      </c>
      <c r="H8631" s="62">
        <v>54858055000166</v>
      </c>
      <c r="I8631" t="s">
        <v>869</v>
      </c>
      <c r="J8631">
        <v>1</v>
      </c>
      <c r="K8631">
        <v>80885.83</v>
      </c>
    </row>
    <row r="8632" spans="1:11" x14ac:dyDescent="0.25">
      <c r="A8632" t="s">
        <v>6030</v>
      </c>
      <c r="B8632" t="str">
        <f>C8632&amp;"-"&amp;COUNTIF(C$2:C8632,C8632)</f>
        <v>55022-1</v>
      </c>
      <c r="C8632">
        <v>55022</v>
      </c>
      <c r="D8632" s="57">
        <v>45555</v>
      </c>
      <c r="E8632" s="84" t="str">
        <f>F8632&amp;"-"&amp;COUNTIF($F$2:F8632,F8632)</f>
        <v>R-268</v>
      </c>
      <c r="F8632" s="84" t="str">
        <f t="shared" si="248"/>
        <v>R</v>
      </c>
      <c r="G8632" t="s">
        <v>8604</v>
      </c>
      <c r="H8632" s="62">
        <v>62821723000109</v>
      </c>
      <c r="I8632" t="s">
        <v>869</v>
      </c>
      <c r="J8632">
        <v>20</v>
      </c>
      <c r="K8632">
        <v>77</v>
      </c>
    </row>
    <row r="8633" spans="1:11" x14ac:dyDescent="0.25">
      <c r="A8633" t="s">
        <v>6030</v>
      </c>
      <c r="B8633" t="str">
        <f>C8633&amp;"-"&amp;COUNTIF(C$2:C8633,C8633)</f>
        <v>55022-2</v>
      </c>
      <c r="C8633">
        <v>55022</v>
      </c>
      <c r="D8633" s="57">
        <v>45555</v>
      </c>
      <c r="E8633" s="84" t="str">
        <f>F8633&amp;"-"&amp;COUNTIF($F$2:F8633,F8633)</f>
        <v>R-269</v>
      </c>
      <c r="F8633" s="84" t="str">
        <f t="shared" si="248"/>
        <v>R</v>
      </c>
      <c r="G8633" t="s">
        <v>8604</v>
      </c>
      <c r="H8633" s="62">
        <v>62821723000109</v>
      </c>
      <c r="I8633" t="s">
        <v>869</v>
      </c>
      <c r="J8633">
        <v>4</v>
      </c>
      <c r="K8633">
        <v>24.8</v>
      </c>
    </row>
    <row r="8634" spans="1:11" x14ac:dyDescent="0.25">
      <c r="A8634" t="s">
        <v>6030</v>
      </c>
      <c r="B8634" t="str">
        <f>C8634&amp;"-"&amp;COUNTIF(C$2:C8634,C8634)</f>
        <v>55022-3</v>
      </c>
      <c r="C8634">
        <v>55022</v>
      </c>
      <c r="D8634" s="57">
        <v>45555</v>
      </c>
      <c r="E8634" s="84" t="str">
        <f>F8634&amp;"-"&amp;COUNTIF($F$2:F8634,F8634)</f>
        <v>R-270</v>
      </c>
      <c r="F8634" s="84" t="str">
        <f t="shared" si="248"/>
        <v>R</v>
      </c>
      <c r="G8634" t="s">
        <v>8604</v>
      </c>
      <c r="H8634" s="62">
        <v>62821723000109</v>
      </c>
      <c r="I8634" t="s">
        <v>869</v>
      </c>
      <c r="J8634">
        <v>84</v>
      </c>
      <c r="K8634">
        <v>781.7</v>
      </c>
    </row>
    <row r="8635" spans="1:11" x14ac:dyDescent="0.25">
      <c r="A8635" t="s">
        <v>6030</v>
      </c>
      <c r="B8635" t="str">
        <f>C8635&amp;"-"&amp;COUNTIF(C$2:C8635,C8635)</f>
        <v>55022-4</v>
      </c>
      <c r="C8635">
        <v>55022</v>
      </c>
      <c r="D8635" s="57">
        <v>45555</v>
      </c>
      <c r="E8635" s="84" t="str">
        <f>F8635&amp;"-"&amp;COUNTIF($F$2:F8635,F8635)</f>
        <v>R-271</v>
      </c>
      <c r="F8635" s="84" t="str">
        <f t="shared" si="248"/>
        <v>R</v>
      </c>
      <c r="G8635" t="s">
        <v>8604</v>
      </c>
      <c r="H8635" s="62">
        <v>62821723000109</v>
      </c>
      <c r="I8635" t="s">
        <v>869</v>
      </c>
      <c r="J8635">
        <v>4</v>
      </c>
      <c r="K8635">
        <v>22.6</v>
      </c>
    </row>
    <row r="8636" spans="1:11" x14ac:dyDescent="0.25">
      <c r="A8636" t="s">
        <v>6030</v>
      </c>
      <c r="B8636" t="str">
        <f>C8636&amp;"-"&amp;COUNTIF(C$2:C8636,C8636)</f>
        <v>113098-1</v>
      </c>
      <c r="C8636">
        <v>113098</v>
      </c>
      <c r="D8636" s="57">
        <v>45558</v>
      </c>
      <c r="E8636" s="84" t="str">
        <f>F8636&amp;"-"&amp;COUNTIF($F$2:F8636,F8636)</f>
        <v>FORJAFIX-61</v>
      </c>
      <c r="F8636" s="84" t="str">
        <f t="shared" si="248"/>
        <v>FORJAFIX</v>
      </c>
      <c r="G8636" t="s">
        <v>8616</v>
      </c>
      <c r="H8636" s="62">
        <v>3936142000153</v>
      </c>
      <c r="I8636" t="s">
        <v>869</v>
      </c>
      <c r="J8636">
        <v>106</v>
      </c>
      <c r="K8636">
        <v>2000.22</v>
      </c>
    </row>
    <row r="8637" spans="1:11" x14ac:dyDescent="0.25">
      <c r="A8637" t="s">
        <v>5968</v>
      </c>
      <c r="B8637" t="str">
        <f>C8637&amp;"-"&amp;COUNTIF(C$2:C8637,C8637)</f>
        <v>83691-1</v>
      </c>
      <c r="C8637">
        <v>83691</v>
      </c>
      <c r="D8637" s="57">
        <v>45558</v>
      </c>
      <c r="E8637" s="84" t="str">
        <f>F8637&amp;"-"&amp;COUNTIF($F$2:F8637,F8637)</f>
        <v>JOTUN-319</v>
      </c>
      <c r="F8637" s="84" t="str">
        <f t="shared" si="248"/>
        <v>JOTUN</v>
      </c>
      <c r="G8637" t="s">
        <v>8585</v>
      </c>
      <c r="H8637" s="62">
        <v>2907585000404</v>
      </c>
      <c r="I8637" t="s">
        <v>869</v>
      </c>
      <c r="J8637">
        <v>40</v>
      </c>
      <c r="K8637">
        <v>6266.4</v>
      </c>
    </row>
    <row r="8638" spans="1:11" x14ac:dyDescent="0.25">
      <c r="A8638" t="s">
        <v>5968</v>
      </c>
      <c r="B8638" t="str">
        <f>C8638&amp;"-"&amp;COUNTIF(C$2:C8638,C8638)</f>
        <v>83691-2</v>
      </c>
      <c r="C8638">
        <v>83691</v>
      </c>
      <c r="D8638" s="57">
        <v>45558</v>
      </c>
      <c r="E8638" s="84" t="str">
        <f>F8638&amp;"-"&amp;COUNTIF($F$2:F8638,F8638)</f>
        <v>JOTUN-320</v>
      </c>
      <c r="F8638" s="84" t="str">
        <f t="shared" si="248"/>
        <v>JOTUN</v>
      </c>
      <c r="G8638" t="s">
        <v>8585</v>
      </c>
      <c r="H8638" s="62">
        <v>2907585000404</v>
      </c>
      <c r="I8638" t="s">
        <v>869</v>
      </c>
      <c r="J8638">
        <v>20</v>
      </c>
      <c r="K8638">
        <v>9997.6</v>
      </c>
    </row>
    <row r="8639" spans="1:11" x14ac:dyDescent="0.25">
      <c r="A8639" t="s">
        <v>5968</v>
      </c>
      <c r="B8639" t="str">
        <f>C8639&amp;"-"&amp;COUNTIF(C$2:C8639,C8639)</f>
        <v>83691-3</v>
      </c>
      <c r="C8639">
        <v>83691</v>
      </c>
      <c r="D8639" s="57">
        <v>45558</v>
      </c>
      <c r="E8639" s="84" t="str">
        <f>F8639&amp;"-"&amp;COUNTIF($F$2:F8639,F8639)</f>
        <v>JOTUN-321</v>
      </c>
      <c r="F8639" s="84" t="str">
        <f t="shared" si="248"/>
        <v>JOTUN</v>
      </c>
      <c r="G8639" t="s">
        <v>8585</v>
      </c>
      <c r="H8639" s="62">
        <v>2907585000404</v>
      </c>
      <c r="I8639" t="s">
        <v>869</v>
      </c>
      <c r="J8639">
        <v>20</v>
      </c>
      <c r="K8639">
        <v>9997.6</v>
      </c>
    </row>
    <row r="8640" spans="1:11" x14ac:dyDescent="0.25">
      <c r="A8640" t="s">
        <v>5969</v>
      </c>
      <c r="B8640" t="str">
        <f>C8640&amp;"-"&amp;COUNTIF(C$2:C8640,C8640)</f>
        <v>83691-4</v>
      </c>
      <c r="C8640">
        <v>83691</v>
      </c>
      <c r="D8640" s="57">
        <v>45558</v>
      </c>
      <c r="E8640" s="84" t="str">
        <f>F8640&amp;"-"&amp;COUNTIF($F$2:F8640,F8640)</f>
        <v>JOTUN-322</v>
      </c>
      <c r="F8640" s="84" t="str">
        <f t="shared" si="248"/>
        <v>JOTUN</v>
      </c>
      <c r="G8640" t="s">
        <v>8585</v>
      </c>
      <c r="H8640" s="62">
        <v>2907585000404</v>
      </c>
      <c r="I8640" t="s">
        <v>869</v>
      </c>
      <c r="J8640">
        <v>17</v>
      </c>
      <c r="K8640">
        <v>6970</v>
      </c>
    </row>
    <row r="8641" spans="1:11" x14ac:dyDescent="0.25">
      <c r="A8641" t="s">
        <v>5969</v>
      </c>
      <c r="B8641" t="str">
        <f>C8641&amp;"-"&amp;COUNTIF(C$2:C8641,C8641)</f>
        <v>83691-5</v>
      </c>
      <c r="C8641">
        <v>83691</v>
      </c>
      <c r="D8641" s="57">
        <v>45558</v>
      </c>
      <c r="E8641" s="84" t="str">
        <f>F8641&amp;"-"&amp;COUNTIF($F$2:F8641,F8641)</f>
        <v>JOTUN-323</v>
      </c>
      <c r="F8641" s="84" t="str">
        <f t="shared" si="248"/>
        <v>JOTUN</v>
      </c>
      <c r="G8641" t="s">
        <v>8585</v>
      </c>
      <c r="H8641" s="62">
        <v>2907585000404</v>
      </c>
      <c r="I8641" t="s">
        <v>869</v>
      </c>
      <c r="J8641">
        <v>4</v>
      </c>
      <c r="K8641">
        <v>397.6</v>
      </c>
    </row>
    <row r="8642" spans="1:11" x14ac:dyDescent="0.25">
      <c r="A8642" t="s">
        <v>5968</v>
      </c>
      <c r="B8642" t="str">
        <f>C8642&amp;"-"&amp;COUNTIF(C$2:C8642,C8642)</f>
        <v>83691-6</v>
      </c>
      <c r="C8642">
        <v>83691</v>
      </c>
      <c r="D8642" s="57">
        <v>45558</v>
      </c>
      <c r="E8642" s="84" t="str">
        <f>F8642&amp;"-"&amp;COUNTIF($F$2:F8642,F8642)</f>
        <v>JOTUN-324</v>
      </c>
      <c r="F8642" s="84" t="str">
        <f t="shared" si="248"/>
        <v>JOTUN</v>
      </c>
      <c r="G8642" t="s">
        <v>8585</v>
      </c>
      <c r="H8642" s="62">
        <v>2907585000404</v>
      </c>
      <c r="I8642" t="s">
        <v>869</v>
      </c>
      <c r="J8642">
        <v>40</v>
      </c>
      <c r="K8642">
        <v>25618.400000000001</v>
      </c>
    </row>
    <row r="8643" spans="1:11" x14ac:dyDescent="0.25">
      <c r="A8643" t="s">
        <v>5971</v>
      </c>
      <c r="B8643" t="str">
        <f>C8643&amp;"-"&amp;COUNTIF(C$2:C8643,C8643)</f>
        <v>83691-7</v>
      </c>
      <c r="C8643">
        <v>83691</v>
      </c>
      <c r="D8643" s="57">
        <v>45558</v>
      </c>
      <c r="E8643" s="84" t="str">
        <f>F8643&amp;"-"&amp;COUNTIF($F$2:F8643,F8643)</f>
        <v>JOTUN-325</v>
      </c>
      <c r="F8643" s="84" t="str">
        <f t="shared" ref="F8643:F8655" si="249">LEFT(G8643,SEARCH(" ",G8643)-1)</f>
        <v>JOTUN</v>
      </c>
      <c r="G8643" t="s">
        <v>8585</v>
      </c>
      <c r="H8643" s="62">
        <v>2907585000404</v>
      </c>
      <c r="I8643" t="s">
        <v>869</v>
      </c>
      <c r="J8643">
        <v>40</v>
      </c>
      <c r="K8643">
        <v>454.4</v>
      </c>
    </row>
    <row r="8644" spans="1:11" x14ac:dyDescent="0.25">
      <c r="A8644" t="s">
        <v>5968</v>
      </c>
      <c r="B8644" t="str">
        <f>C8644&amp;"-"&amp;COUNTIF(C$2:C8644,C8644)</f>
        <v>83691-8</v>
      </c>
      <c r="C8644">
        <v>83691</v>
      </c>
      <c r="D8644" s="57">
        <v>45558</v>
      </c>
      <c r="E8644" s="84" t="str">
        <f>F8644&amp;"-"&amp;COUNTIF($F$2:F8644,F8644)</f>
        <v>JOTUN-326</v>
      </c>
      <c r="F8644" s="84" t="str">
        <f t="shared" si="249"/>
        <v>JOTUN</v>
      </c>
      <c r="G8644" t="s">
        <v>8585</v>
      </c>
      <c r="H8644" s="62">
        <v>2907585000404</v>
      </c>
      <c r="I8644" t="s">
        <v>869</v>
      </c>
      <c r="J8644">
        <v>250</v>
      </c>
      <c r="K8644">
        <v>44417</v>
      </c>
    </row>
    <row r="8645" spans="1:11" x14ac:dyDescent="0.25">
      <c r="A8645" t="s">
        <v>5968</v>
      </c>
      <c r="B8645" t="str">
        <f>C8645&amp;"-"&amp;COUNTIF(C$2:C8645,C8645)</f>
        <v>83691-9</v>
      </c>
      <c r="C8645">
        <v>83691</v>
      </c>
      <c r="D8645" s="57">
        <v>45558</v>
      </c>
      <c r="E8645" s="84" t="str">
        <f>F8645&amp;"-"&amp;COUNTIF($F$2:F8645,F8645)</f>
        <v>JOTUN-327</v>
      </c>
      <c r="F8645" s="84" t="str">
        <f t="shared" si="249"/>
        <v>JOTUN</v>
      </c>
      <c r="G8645" t="s">
        <v>8585</v>
      </c>
      <c r="H8645" s="62">
        <v>2907585000404</v>
      </c>
      <c r="I8645" t="s">
        <v>869</v>
      </c>
      <c r="J8645">
        <v>40</v>
      </c>
      <c r="K8645">
        <v>17518.8</v>
      </c>
    </row>
    <row r="8646" spans="1:11" x14ac:dyDescent="0.25">
      <c r="A8646" t="s">
        <v>5968</v>
      </c>
      <c r="B8646" t="str">
        <f>C8646&amp;"-"&amp;COUNTIF(C$2:C8646,C8646)</f>
        <v>83691-10</v>
      </c>
      <c r="C8646">
        <v>83691</v>
      </c>
      <c r="D8646" s="57">
        <v>45558</v>
      </c>
      <c r="E8646" s="84" t="str">
        <f>F8646&amp;"-"&amp;COUNTIF($F$2:F8646,F8646)</f>
        <v>JOTUN-328</v>
      </c>
      <c r="F8646" s="84" t="str">
        <f t="shared" si="249"/>
        <v>JOTUN</v>
      </c>
      <c r="G8646" t="s">
        <v>8585</v>
      </c>
      <c r="H8646" s="62">
        <v>2907585000404</v>
      </c>
      <c r="I8646" t="s">
        <v>869</v>
      </c>
      <c r="J8646">
        <v>40</v>
      </c>
      <c r="K8646">
        <v>6831.2</v>
      </c>
    </row>
    <row r="8647" spans="1:11" x14ac:dyDescent="0.25">
      <c r="A8647" t="s">
        <v>5968</v>
      </c>
      <c r="B8647" t="str">
        <f>C8647&amp;"-"&amp;COUNTIF(C$2:C8647,C8647)</f>
        <v>83691-11</v>
      </c>
      <c r="C8647">
        <v>83691</v>
      </c>
      <c r="D8647" s="57">
        <v>45558</v>
      </c>
      <c r="E8647" s="84" t="str">
        <f>F8647&amp;"-"&amp;COUNTIF($F$2:F8647,F8647)</f>
        <v>JOTUN-329</v>
      </c>
      <c r="F8647" s="84" t="str">
        <f t="shared" si="249"/>
        <v>JOTUN</v>
      </c>
      <c r="G8647" t="s">
        <v>8585</v>
      </c>
      <c r="H8647" s="62">
        <v>2907585000404</v>
      </c>
      <c r="I8647" t="s">
        <v>869</v>
      </c>
      <c r="J8647">
        <v>250</v>
      </c>
      <c r="K8647">
        <v>44417</v>
      </c>
    </row>
    <row r="8648" spans="1:11" x14ac:dyDescent="0.25">
      <c r="A8648" t="s">
        <v>5968</v>
      </c>
      <c r="B8648" t="str">
        <f>C8648&amp;"-"&amp;COUNTIF(C$2:C8648,C8648)</f>
        <v>83691-12</v>
      </c>
      <c r="C8648">
        <v>83691</v>
      </c>
      <c r="D8648" s="57">
        <v>45558</v>
      </c>
      <c r="E8648" s="84" t="str">
        <f>F8648&amp;"-"&amp;COUNTIF($F$2:F8648,F8648)</f>
        <v>JOTUN-330</v>
      </c>
      <c r="F8648" s="84" t="str">
        <f t="shared" si="249"/>
        <v>JOTUN</v>
      </c>
      <c r="G8648" t="s">
        <v>8585</v>
      </c>
      <c r="H8648" s="62">
        <v>2907585000404</v>
      </c>
      <c r="I8648" t="s">
        <v>869</v>
      </c>
      <c r="J8648">
        <v>500</v>
      </c>
      <c r="K8648">
        <v>33894</v>
      </c>
    </row>
    <row r="8649" spans="1:11" x14ac:dyDescent="0.25">
      <c r="A8649" t="s">
        <v>5972</v>
      </c>
      <c r="B8649" t="str">
        <f>C8649&amp;"-"&amp;COUNTIF(C$2:C8649,C8649)</f>
        <v>83691-13</v>
      </c>
      <c r="C8649">
        <v>83691</v>
      </c>
      <c r="D8649" s="57">
        <v>45558</v>
      </c>
      <c r="E8649" s="84" t="str">
        <f>F8649&amp;"-"&amp;COUNTIF($F$2:F8649,F8649)</f>
        <v>JOTUN-331</v>
      </c>
      <c r="F8649" s="84" t="str">
        <f t="shared" si="249"/>
        <v>JOTUN</v>
      </c>
      <c r="G8649" t="s">
        <v>8585</v>
      </c>
      <c r="H8649" s="62">
        <v>2907585000404</v>
      </c>
      <c r="I8649" t="s">
        <v>869</v>
      </c>
      <c r="J8649">
        <v>40</v>
      </c>
      <c r="K8649">
        <v>647.20000000000005</v>
      </c>
    </row>
    <row r="8650" spans="1:11" x14ac:dyDescent="0.25">
      <c r="A8650" t="s">
        <v>6146</v>
      </c>
      <c r="B8650" t="str">
        <f>C8650&amp;"-"&amp;COUNTIF(C$2:C8650,C8650)</f>
        <v>110059-1</v>
      </c>
      <c r="C8650">
        <v>110059</v>
      </c>
      <c r="D8650" s="57">
        <v>45559</v>
      </c>
      <c r="E8650" s="84" t="str">
        <f>F8650&amp;"-"&amp;COUNTIF($F$2:F8650,F8650)</f>
        <v>LABORGLAS-1</v>
      </c>
      <c r="F8650" s="84" t="str">
        <f t="shared" si="249"/>
        <v>LABORGLAS</v>
      </c>
      <c r="G8650" t="s">
        <v>8669</v>
      </c>
      <c r="H8650" s="62">
        <v>43887033000108</v>
      </c>
      <c r="I8650" t="s">
        <v>869</v>
      </c>
      <c r="J8650">
        <v>1</v>
      </c>
      <c r="K8650">
        <v>25554.79</v>
      </c>
    </row>
    <row r="8651" spans="1:11" x14ac:dyDescent="0.25">
      <c r="A8651" t="s">
        <v>6049</v>
      </c>
      <c r="B8651" t="str">
        <f>C8651&amp;"-"&amp;COUNTIF(C$2:C8651,C8651)</f>
        <v>6443-1</v>
      </c>
      <c r="C8651">
        <v>6443</v>
      </c>
      <c r="D8651" s="57">
        <v>45560</v>
      </c>
      <c r="E8651" s="84" t="str">
        <f>F8651&amp;"-"&amp;COUNTIF($F$2:F8651,F8651)</f>
        <v>HILTI-13</v>
      </c>
      <c r="F8651" s="84" t="str">
        <f t="shared" si="249"/>
        <v>HILTI</v>
      </c>
      <c r="G8651" t="s">
        <v>8628</v>
      </c>
      <c r="H8651" s="62">
        <v>65000655001934</v>
      </c>
      <c r="I8651" t="s">
        <v>869</v>
      </c>
      <c r="J8651">
        <v>100</v>
      </c>
      <c r="K8651">
        <v>7418.75</v>
      </c>
    </row>
    <row r="8652" spans="1:11" x14ac:dyDescent="0.25">
      <c r="A8652" t="s">
        <v>6026</v>
      </c>
      <c r="B8652" t="str">
        <f>C8652&amp;"-"&amp;COUNTIF(C$2:C8652,C8652)</f>
        <v>6443-2</v>
      </c>
      <c r="C8652">
        <v>6443</v>
      </c>
      <c r="D8652" s="57">
        <v>45560</v>
      </c>
      <c r="E8652" s="84" t="str">
        <f>F8652&amp;"-"&amp;COUNTIF($F$2:F8652,F8652)</f>
        <v>HILTI-14</v>
      </c>
      <c r="F8652" s="84" t="str">
        <f t="shared" si="249"/>
        <v>HILTI</v>
      </c>
      <c r="G8652" t="s">
        <v>8628</v>
      </c>
      <c r="H8652" s="62">
        <v>65000655001934</v>
      </c>
      <c r="I8652" t="s">
        <v>869</v>
      </c>
      <c r="J8652">
        <v>100</v>
      </c>
      <c r="K8652">
        <v>4500</v>
      </c>
    </row>
    <row r="8653" spans="1:11" x14ac:dyDescent="0.25">
      <c r="A8653" t="s">
        <v>6002</v>
      </c>
      <c r="B8653" t="str">
        <f>C8653&amp;"-"&amp;COUNTIF(C$2:C8653,C8653)</f>
        <v>737-1</v>
      </c>
      <c r="C8653">
        <v>737</v>
      </c>
      <c r="D8653" s="57">
        <v>45513</v>
      </c>
      <c r="E8653" s="84" t="str">
        <f>F8653&amp;"-"&amp;COUNTIF($F$2:F8653,F8653)</f>
        <v>ENIGMA-29</v>
      </c>
      <c r="F8653" s="84" t="str">
        <f t="shared" si="249"/>
        <v>ENIGMA</v>
      </c>
      <c r="G8653" t="s">
        <v>8595</v>
      </c>
      <c r="H8653" s="62">
        <v>10371253000125</v>
      </c>
      <c r="I8653" t="s">
        <v>30</v>
      </c>
      <c r="J8653">
        <v>5980</v>
      </c>
      <c r="K8653">
        <v>186278.87</v>
      </c>
    </row>
    <row r="8654" spans="1:11" x14ac:dyDescent="0.25">
      <c r="A8654" t="s">
        <v>6074</v>
      </c>
      <c r="B8654" t="str">
        <f>C8654&amp;"-"&amp;COUNTIF(C$2:C8654,C8654)</f>
        <v>497006-1</v>
      </c>
      <c r="C8654">
        <v>497006</v>
      </c>
      <c r="D8654" s="57">
        <v>45547</v>
      </c>
      <c r="E8654" s="84" t="str">
        <f>F8654&amp;"-"&amp;COUNTIF($F$2:F8654,F8654)</f>
        <v>COMERCIAL-18</v>
      </c>
      <c r="F8654" s="84" t="str">
        <f t="shared" si="249"/>
        <v>COMERCIAL</v>
      </c>
      <c r="G8654" t="s">
        <v>8641</v>
      </c>
      <c r="H8654" s="62">
        <v>57158057000130</v>
      </c>
      <c r="I8654" t="s">
        <v>869</v>
      </c>
      <c r="J8654">
        <v>2</v>
      </c>
      <c r="K8654">
        <v>38</v>
      </c>
    </row>
    <row r="8655" spans="1:11" x14ac:dyDescent="0.25">
      <c r="A8655" t="s">
        <v>5960</v>
      </c>
      <c r="B8655" t="str">
        <f>C8655&amp;"-"&amp;COUNTIF(C$2:C8655,C8655)</f>
        <v>40195-2</v>
      </c>
      <c r="C8655" s="58">
        <v>40195</v>
      </c>
      <c r="D8655" s="57" t="s">
        <v>6147</v>
      </c>
      <c r="E8655" s="84" t="str">
        <f>F8655&amp;"-"&amp;COUNTIF($F$2:F8655,F8655)</f>
        <v>WK-602</v>
      </c>
      <c r="F8655" s="84" t="str">
        <f t="shared" si="249"/>
        <v>WK</v>
      </c>
      <c r="G8655" t="s">
        <v>8586</v>
      </c>
      <c r="H8655" s="62">
        <v>97434047000103</v>
      </c>
      <c r="I8655" t="s">
        <v>5984</v>
      </c>
      <c r="J8655">
        <v>18</v>
      </c>
      <c r="K8655">
        <v>342</v>
      </c>
    </row>
  </sheetData>
  <autoFilter ref="U1:Y1298" xr:uid="{E3161D11-35AB-4FCB-93DD-2CACA2861535}"/>
  <conditionalFormatting sqref="A2:S8655">
    <cfRule type="notContainsBlanks" dxfId="4" priority="3">
      <formula>LEN(TRIM(A2))&gt;0</formula>
    </cfRule>
  </conditionalFormatting>
  <conditionalFormatting sqref="AA2:AG1298">
    <cfRule type="notContainsBlanks" dxfId="3" priority="2">
      <formula>LEN(TRIM(AA2))&gt;0</formula>
    </cfRule>
  </conditionalFormatting>
  <conditionalFormatting sqref="U2:Y1298">
    <cfRule type="cellIs" dxfId="2" priority="1" operator="equal">
      <formula>FALSE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C7320-A0FA-4301-898D-8021A2A022AF}">
  <dimension ref="A1:V1974"/>
  <sheetViews>
    <sheetView tabSelected="1" workbookViewId="0">
      <selection activeCell="F3" sqref="F3"/>
    </sheetView>
  </sheetViews>
  <sheetFormatPr defaultRowHeight="15" x14ac:dyDescent="0.25"/>
  <cols>
    <col min="1" max="1" width="26.5703125" bestFit="1" customWidth="1"/>
    <col min="2" max="2" width="7.85546875" bestFit="1" customWidth="1"/>
    <col min="3" max="3" width="8" bestFit="1" customWidth="1"/>
    <col min="4" max="4" width="12.5703125" bestFit="1" customWidth="1"/>
    <col min="5" max="5" width="18" bestFit="1" customWidth="1"/>
    <col min="6" max="6" width="9" bestFit="1" customWidth="1"/>
    <col min="7" max="7" width="11.42578125" bestFit="1" customWidth="1"/>
    <col min="8" max="8" width="11.7109375" bestFit="1" customWidth="1"/>
    <col min="9" max="9" width="5" bestFit="1" customWidth="1"/>
    <col min="11" max="11" width="73.140625" bestFit="1" customWidth="1"/>
    <col min="12" max="12" width="22.7109375" bestFit="1" customWidth="1"/>
    <col min="13" max="13" width="72.85546875" bestFit="1" customWidth="1"/>
    <col min="15" max="15" width="25.85546875" bestFit="1" customWidth="1"/>
    <col min="16" max="16" width="12.5703125" bestFit="1" customWidth="1"/>
    <col min="17" max="17" width="15.140625" bestFit="1" customWidth="1"/>
    <col min="18" max="18" width="10.140625" bestFit="1" customWidth="1"/>
    <col min="19" max="19" width="11.42578125" bestFit="1" customWidth="1"/>
    <col min="20" max="20" width="11" bestFit="1" customWidth="1"/>
    <col min="21" max="21" width="11.42578125" bestFit="1" customWidth="1"/>
    <col min="22" max="22" width="10" bestFit="1" customWidth="1"/>
  </cols>
  <sheetData>
    <row r="1" spans="1:22" ht="15.75" thickBot="1" x14ac:dyDescent="0.3">
      <c r="A1" s="71" t="s">
        <v>6191</v>
      </c>
      <c r="B1" s="72"/>
      <c r="C1" s="72"/>
      <c r="D1" s="72"/>
      <c r="E1" s="72"/>
      <c r="F1" s="72"/>
      <c r="G1" s="72"/>
      <c r="H1" s="73"/>
      <c r="O1" s="74" t="s">
        <v>6191</v>
      </c>
      <c r="P1" s="75"/>
      <c r="Q1" s="75"/>
      <c r="R1" s="75"/>
      <c r="S1" s="75"/>
      <c r="T1" s="79"/>
    </row>
    <row r="2" spans="1:22" ht="15.75" thickBot="1" x14ac:dyDescent="0.3">
      <c r="A2" s="68" t="s">
        <v>6180</v>
      </c>
      <c r="B2" s="69" t="s">
        <v>6181</v>
      </c>
      <c r="C2" s="69" t="s">
        <v>6182</v>
      </c>
      <c r="D2" s="69" t="s">
        <v>6183</v>
      </c>
      <c r="E2" s="69" t="s">
        <v>6184</v>
      </c>
      <c r="F2" s="69" t="s">
        <v>0</v>
      </c>
      <c r="G2" s="69" t="s">
        <v>6185</v>
      </c>
      <c r="H2" s="70" t="s">
        <v>6186</v>
      </c>
      <c r="O2" s="76" t="s">
        <v>6180</v>
      </c>
      <c r="P2" s="77" t="s">
        <v>6183</v>
      </c>
      <c r="Q2" s="77" t="s">
        <v>6184</v>
      </c>
      <c r="R2" s="77" t="s">
        <v>0</v>
      </c>
      <c r="S2" s="77" t="s">
        <v>6185</v>
      </c>
      <c r="T2" s="78" t="s">
        <v>6186</v>
      </c>
    </row>
    <row r="3" spans="1:22" x14ac:dyDescent="0.25">
      <c r="A3" s="91" t="s">
        <v>6194</v>
      </c>
      <c r="B3" s="91" t="s">
        <v>8671</v>
      </c>
      <c r="C3" s="91" t="s">
        <v>8672</v>
      </c>
      <c r="D3" s="91" t="s">
        <v>8120</v>
      </c>
      <c r="E3" s="90">
        <v>29799921000571</v>
      </c>
      <c r="F3" s="92">
        <v>72282000</v>
      </c>
      <c r="G3" s="93">
        <v>3995</v>
      </c>
      <c r="H3" s="93">
        <v>216751.25</v>
      </c>
      <c r="I3" cm="1">
        <f t="array" ref="I3:I1935">_xlfn.SEQUENCE(COUNTA(H3:H1048576))</f>
        <v>1</v>
      </c>
      <c r="K3" t="str">
        <f>_xlfn.CONCAT(A3,"-",TEXT(D3,"DD/MM/AAAA"),"-",TEXT(E3,"00000000000000"),"-",F3,"-",ROUND(G3,2),"-",ROUND(H3,2))</f>
        <v>105400 SERIE 000-02/06/2022-29799921000571-72282000-3995-216751,25</v>
      </c>
      <c r="L3" t="str" cm="1">
        <f t="array" ref="L3:L1935">_xlfn.XLOOKUP(K3:K1935,V3:V1948,O3:O1948,"")</f>
        <v>105400 serie 000</v>
      </c>
      <c r="M3" t="str" cm="1">
        <f t="array" ref="M3:M1935">_xlfn.XLOOKUP(A3:A1935,O3:O1944,V3:V1944,"")</f>
        <v>105400 serie 000-02/06/2022-29799921000571-72282000-3995-216751,25</v>
      </c>
      <c r="O3" t="str" cm="1">
        <f t="array" ref="O3:T1944">_xlfn.CHOOSECOLS(Main!A15:K1956,2,3,5,1,7,9)</f>
        <v>00000000179642 serie 001</v>
      </c>
      <c r="P3" s="57">
        <v>45364</v>
      </c>
      <c r="Q3" t="str">
        <v>62312426000138</v>
      </c>
      <c r="R3">
        <v>73079900</v>
      </c>
      <c r="S3">
        <v>1116.28</v>
      </c>
      <c r="T3">
        <v>11635.77</v>
      </c>
      <c r="V3" t="str">
        <f>_xlfn.CONCAT(O3,"-",TEXT(P3,"DD/MM/AAAA"),"-",Q3,"-",R3,"-",ROUND(S3,2),"-",ROUND(T3,2))</f>
        <v>00000000179642 serie 001-13/03/2024-62312426000138-73079900-1116,28-11635,77</v>
      </c>
    </row>
    <row r="4" spans="1:22" x14ac:dyDescent="0.25">
      <c r="A4" s="91" t="s">
        <v>6195</v>
      </c>
      <c r="B4" s="91" t="s">
        <v>8671</v>
      </c>
      <c r="C4" s="91" t="s">
        <v>8673</v>
      </c>
      <c r="D4" s="91" t="s">
        <v>8121</v>
      </c>
      <c r="E4" s="90">
        <v>88416482000106</v>
      </c>
      <c r="F4" s="92">
        <v>73082000</v>
      </c>
      <c r="G4" s="93">
        <v>23416.95</v>
      </c>
      <c r="H4" s="93">
        <v>421377.07</v>
      </c>
      <c r="I4">
        <v>2</v>
      </c>
      <c r="K4" s="82" t="str">
        <f t="shared" ref="K4:K67" si="0">_xlfn.CONCAT(A4,"-",TEXT(D4,"DD/MM/AAAA"),"-",TEXT(E4,"00000000000000"),"-",F4,"-",ROUND(G4,2),"-",ROUND(H4,2))</f>
        <v>65734 SERIE 001-31/05/2022-88416482000106-73082000-23416,95-421377,07</v>
      </c>
      <c r="L4" t="str">
        <v>65734 serie 001</v>
      </c>
      <c r="M4" t="str">
        <v>65734 serie 001-31/05/2022-88416482000106-73082000-23416,95-421377,07</v>
      </c>
      <c r="O4" t="str">
        <v>0000000179642 serie 001</v>
      </c>
      <c r="P4" s="57">
        <v>45364</v>
      </c>
      <c r="Q4" t="str">
        <v>62312426000138</v>
      </c>
      <c r="R4">
        <v>73079300</v>
      </c>
      <c r="S4">
        <v>465.12</v>
      </c>
      <c r="T4">
        <v>25173.66</v>
      </c>
      <c r="V4" t="str">
        <f t="shared" ref="V4:V67" si="1">_xlfn.CONCAT(O4,"-",TEXT(P4,"DD/MM/AAAA"),"-",Q4,"-",R4,"-",ROUND(S4,2),"-",ROUND(T4,2))</f>
        <v>0000000179642 serie 001-13/03/2024-62312426000138-73079300-465,12-25173,66</v>
      </c>
    </row>
    <row r="5" spans="1:22" x14ac:dyDescent="0.25">
      <c r="A5" s="91" t="s">
        <v>6196</v>
      </c>
      <c r="B5" s="91" t="s">
        <v>8671</v>
      </c>
      <c r="C5" s="91" t="s">
        <v>8674</v>
      </c>
      <c r="D5" s="91" t="s">
        <v>8122</v>
      </c>
      <c r="E5" s="90">
        <v>88416482000106</v>
      </c>
      <c r="F5" s="92">
        <v>73082000</v>
      </c>
      <c r="G5" s="93">
        <v>20788.36</v>
      </c>
      <c r="H5" s="93">
        <v>277940.37</v>
      </c>
      <c r="I5">
        <v>3</v>
      </c>
      <c r="K5" s="82" t="str">
        <f t="shared" si="0"/>
        <v>65894 SERIE 001-10/06/2022-88416482000106-73082000-20788,36-277940,37</v>
      </c>
      <c r="L5" t="str">
        <v>65894 serie 001</v>
      </c>
      <c r="M5" t="str">
        <v>65894 serie 001-10/06/2022-88416482000106-73082000-20788,36-277940,37</v>
      </c>
      <c r="O5" t="str">
        <v>000000179642 serie 001</v>
      </c>
      <c r="P5" s="57">
        <v>45364</v>
      </c>
      <c r="Q5" t="str">
        <v>62312426000138</v>
      </c>
      <c r="R5">
        <v>73079200</v>
      </c>
      <c r="S5">
        <v>46.51</v>
      </c>
      <c r="T5">
        <v>477.88</v>
      </c>
      <c r="V5" t="str">
        <f t="shared" si="1"/>
        <v>000000179642 serie 001-13/03/2024-62312426000138-73079200-46,51-477,88</v>
      </c>
    </row>
    <row r="6" spans="1:22" x14ac:dyDescent="0.25">
      <c r="A6" s="91" t="s">
        <v>6197</v>
      </c>
      <c r="B6" s="91" t="s">
        <v>8671</v>
      </c>
      <c r="C6" s="91" t="s">
        <v>8675</v>
      </c>
      <c r="D6" s="91" t="s">
        <v>8123</v>
      </c>
      <c r="E6" s="90">
        <v>88416482000106</v>
      </c>
      <c r="F6" s="92">
        <v>73082000</v>
      </c>
      <c r="G6" s="93">
        <v>4973.8599999999997</v>
      </c>
      <c r="H6" s="93">
        <v>66500.509999999995</v>
      </c>
      <c r="I6">
        <v>4</v>
      </c>
      <c r="K6" s="82" t="str">
        <f t="shared" si="0"/>
        <v>65912 SERIE 001-11/06/2022-88416482000106-73082000-4973,86-66500,51</v>
      </c>
      <c r="L6" t="str">
        <v>65912 serie 001</v>
      </c>
      <c r="M6" t="str">
        <v>65912 serie 001-11/06/2022-88416482000106-73082000-4973,86-66500,51</v>
      </c>
      <c r="O6" t="str">
        <v>00000179642 serie 001</v>
      </c>
      <c r="P6" s="57">
        <v>45364</v>
      </c>
      <c r="Q6" t="str">
        <v>62312426000138</v>
      </c>
      <c r="R6">
        <v>73079100</v>
      </c>
      <c r="S6">
        <v>1441.86</v>
      </c>
      <c r="T6">
        <v>56512.68</v>
      </c>
      <c r="V6" t="str">
        <f t="shared" si="1"/>
        <v>00000179642 serie 001-13/03/2024-62312426000138-73079100-1441,86-56512,68</v>
      </c>
    </row>
    <row r="7" spans="1:22" x14ac:dyDescent="0.25">
      <c r="A7" s="91" t="s">
        <v>6198</v>
      </c>
      <c r="B7" s="91" t="s">
        <v>8671</v>
      </c>
      <c r="C7" s="91" t="s">
        <v>8676</v>
      </c>
      <c r="D7" s="91" t="s">
        <v>8124</v>
      </c>
      <c r="E7" s="90">
        <v>88416482000106</v>
      </c>
      <c r="F7" s="92">
        <v>73082000</v>
      </c>
      <c r="G7" s="93">
        <v>5628.69</v>
      </c>
      <c r="H7" s="93">
        <v>75255.59</v>
      </c>
      <c r="I7">
        <v>5</v>
      </c>
      <c r="K7" s="82" t="str">
        <f t="shared" si="0"/>
        <v>65945 SERIE 001-14/06/2022-88416482000106-73082000-5628,69-75255,59</v>
      </c>
      <c r="L7" t="str">
        <v>65945 serie 001</v>
      </c>
      <c r="M7" t="str">
        <v>65945 serie 001-14/06/2022-88416482000106-73082000-5628,69-75255,59</v>
      </c>
      <c r="O7" t="str">
        <v>0000179642 serie 001</v>
      </c>
      <c r="P7" s="57">
        <v>45364</v>
      </c>
      <c r="Q7" t="str">
        <v>62312426000138</v>
      </c>
      <c r="R7">
        <v>73072900</v>
      </c>
      <c r="S7">
        <v>697.68</v>
      </c>
      <c r="T7">
        <v>12350.63</v>
      </c>
      <c r="V7" t="str">
        <f t="shared" si="1"/>
        <v>0000179642 serie 001-13/03/2024-62312426000138-73072900-697,68-12350,63</v>
      </c>
    </row>
    <row r="8" spans="1:22" x14ac:dyDescent="0.25">
      <c r="A8" s="91" t="s">
        <v>6199</v>
      </c>
      <c r="B8" s="91" t="s">
        <v>8671</v>
      </c>
      <c r="C8" s="91" t="s">
        <v>8677</v>
      </c>
      <c r="D8" s="91" t="s">
        <v>8125</v>
      </c>
      <c r="E8" s="90">
        <v>88416482000106</v>
      </c>
      <c r="F8" s="92">
        <v>73082000</v>
      </c>
      <c r="G8" s="93">
        <v>15941.27</v>
      </c>
      <c r="H8" s="93">
        <v>318341.46000000002</v>
      </c>
      <c r="I8">
        <v>6</v>
      </c>
      <c r="K8" s="82" t="str">
        <f t="shared" si="0"/>
        <v>65968 SERIE 001-15/06/2022-88416482000106-73082000-15941,27-318341,46</v>
      </c>
      <c r="L8" t="str">
        <v>65968 serie 001</v>
      </c>
      <c r="M8" t="str">
        <v>65968 serie 001-15/06/2022-88416482000106-73082000-15941,27-318341,46</v>
      </c>
      <c r="O8" t="str">
        <v>000179642 serie 001</v>
      </c>
      <c r="P8" s="57">
        <v>45364</v>
      </c>
      <c r="Q8" t="str">
        <v>62312426000138</v>
      </c>
      <c r="R8">
        <v>73072300</v>
      </c>
      <c r="S8">
        <v>46.51</v>
      </c>
      <c r="T8">
        <v>6649.53</v>
      </c>
      <c r="V8" t="str">
        <f t="shared" si="1"/>
        <v>000179642 serie 001-13/03/2024-62312426000138-73072300-46,51-6649,53</v>
      </c>
    </row>
    <row r="9" spans="1:22" x14ac:dyDescent="0.25">
      <c r="A9" s="91" t="s">
        <v>6200</v>
      </c>
      <c r="B9" s="91" t="s">
        <v>8671</v>
      </c>
      <c r="C9" s="91" t="s">
        <v>8678</v>
      </c>
      <c r="D9" s="91" t="s">
        <v>8126</v>
      </c>
      <c r="E9" s="90">
        <v>88416482000106</v>
      </c>
      <c r="F9" s="92">
        <v>73082000</v>
      </c>
      <c r="G9" s="93">
        <v>5241.08</v>
      </c>
      <c r="H9" s="93">
        <v>93158.14</v>
      </c>
      <c r="I9">
        <v>7</v>
      </c>
      <c r="K9" s="82" t="str">
        <f t="shared" si="0"/>
        <v>65998 SERIE 001-17/06/2022-88416482000106-73082000-5241,08-93158,14</v>
      </c>
      <c r="L9" t="str">
        <v>65998 serie 001</v>
      </c>
      <c r="M9" t="str">
        <v>65998 serie 001-17/06/2022-88416482000106-73082000-5241,08-93158,14</v>
      </c>
      <c r="O9" t="str">
        <v>00179642 serie 001</v>
      </c>
      <c r="P9" s="57">
        <v>45364</v>
      </c>
      <c r="Q9" t="str">
        <v>62312426000138</v>
      </c>
      <c r="R9">
        <v>73072100</v>
      </c>
      <c r="S9">
        <v>93.02</v>
      </c>
      <c r="T9">
        <v>933.36</v>
      </c>
      <c r="V9" t="str">
        <f t="shared" si="1"/>
        <v>00179642 serie 001-13/03/2024-62312426000138-73072100-93,02-933,36</v>
      </c>
    </row>
    <row r="10" spans="1:22" x14ac:dyDescent="0.25">
      <c r="A10" s="91" t="s">
        <v>6201</v>
      </c>
      <c r="B10" s="91" t="s">
        <v>8671</v>
      </c>
      <c r="C10" s="91" t="s">
        <v>8679</v>
      </c>
      <c r="D10" s="91" t="s">
        <v>8127</v>
      </c>
      <c r="E10" s="90">
        <v>88416482000106</v>
      </c>
      <c r="F10" s="92">
        <v>73082000</v>
      </c>
      <c r="G10" s="93">
        <v>8740.51</v>
      </c>
      <c r="H10" s="93">
        <v>155891.31</v>
      </c>
      <c r="I10">
        <v>8</v>
      </c>
      <c r="K10" s="82" t="str">
        <f t="shared" si="0"/>
        <v>66023 SERIE 001-20/06/2022-88416482000106-73082000-8740,51-155891,31</v>
      </c>
      <c r="L10" t="str">
        <v>66023 serie 001</v>
      </c>
      <c r="M10" t="str">
        <v>66023 serie 001-20/06/2022-88416482000106-73082000-8740,51-155891,31</v>
      </c>
      <c r="O10" t="str">
        <v>0179642 serie 001</v>
      </c>
      <c r="P10" s="57">
        <v>45364</v>
      </c>
      <c r="Q10" t="str">
        <v>62312426000138</v>
      </c>
      <c r="R10">
        <v>73071920</v>
      </c>
      <c r="S10">
        <v>46.51</v>
      </c>
      <c r="T10">
        <v>109.06</v>
      </c>
      <c r="V10" t="str">
        <f t="shared" si="1"/>
        <v>0179642 serie 001-13/03/2024-62312426000138-73071920-46,51-109,06</v>
      </c>
    </row>
    <row r="11" spans="1:22" x14ac:dyDescent="0.25">
      <c r="A11" s="91" t="s">
        <v>6202</v>
      </c>
      <c r="B11" s="91" t="s">
        <v>8671</v>
      </c>
      <c r="C11" s="91" t="s">
        <v>8680</v>
      </c>
      <c r="D11" s="91" t="s">
        <v>8128</v>
      </c>
      <c r="E11" s="90">
        <v>88416482000106</v>
      </c>
      <c r="F11" s="92">
        <v>73082000</v>
      </c>
      <c r="G11" s="93">
        <v>16421.560000000001</v>
      </c>
      <c r="H11" s="93">
        <v>291446.92</v>
      </c>
      <c r="I11">
        <v>9</v>
      </c>
      <c r="K11" s="82" t="str">
        <f t="shared" si="0"/>
        <v>66187 SERIE 001-27/06/2022-88416482000106-73082000-16421,56-291446,92</v>
      </c>
      <c r="L11" t="str">
        <v>66187 serie 001</v>
      </c>
      <c r="M11" t="str">
        <v>66187 serie 001-27/06/2022-88416482000106-73082000-16421,56-291446,92</v>
      </c>
      <c r="O11" t="str">
        <v>179642 serie 001</v>
      </c>
      <c r="P11" s="57">
        <v>45364</v>
      </c>
      <c r="Q11" t="str">
        <v>62312426000138</v>
      </c>
      <c r="R11">
        <v>73041900</v>
      </c>
      <c r="S11">
        <v>46.51</v>
      </c>
      <c r="T11">
        <v>385.82</v>
      </c>
      <c r="V11" t="str">
        <f t="shared" si="1"/>
        <v>179642 serie 001-13/03/2024-62312426000138-73041900-46,51-385,82</v>
      </c>
    </row>
    <row r="12" spans="1:22" x14ac:dyDescent="0.25">
      <c r="A12" s="91" t="s">
        <v>6203</v>
      </c>
      <c r="B12" s="91" t="s">
        <v>8671</v>
      </c>
      <c r="C12" s="91" t="s">
        <v>8681</v>
      </c>
      <c r="D12" s="91" t="s">
        <v>8129</v>
      </c>
      <c r="E12" s="90">
        <v>88416482000106</v>
      </c>
      <c r="F12" s="92">
        <v>73082000</v>
      </c>
      <c r="G12" s="93">
        <v>6505.62</v>
      </c>
      <c r="H12" s="93">
        <v>115907.2</v>
      </c>
      <c r="I12">
        <v>10</v>
      </c>
      <c r="K12" s="82" t="str">
        <f t="shared" si="0"/>
        <v>66219 SERIE 001-28/06/2022-88416482000106-73082000-6505,62-115907,2</v>
      </c>
      <c r="L12" t="str">
        <v>66219 serie 001</v>
      </c>
      <c r="M12" t="str">
        <v>66219 serie 001-28/06/2022-88416482000106-73082000-6505,62-115907,2</v>
      </c>
      <c r="O12" t="str">
        <v>0039181 serie 002</v>
      </c>
      <c r="P12" s="57">
        <v>45482</v>
      </c>
      <c r="Q12" t="str">
        <v>97434047000103</v>
      </c>
      <c r="R12">
        <v>72163200</v>
      </c>
      <c r="S12">
        <v>1119.3333333333333</v>
      </c>
      <c r="T12">
        <v>6402</v>
      </c>
      <c r="V12" t="str">
        <f t="shared" si="1"/>
        <v>0039181 serie 002-09/07/2024-97434047000103-72163200-1119,33-6402</v>
      </c>
    </row>
    <row r="13" spans="1:22" x14ac:dyDescent="0.25">
      <c r="A13" s="91" t="s">
        <v>6204</v>
      </c>
      <c r="B13" s="91" t="s">
        <v>8671</v>
      </c>
      <c r="C13" s="91" t="s">
        <v>8682</v>
      </c>
      <c r="D13" s="91" t="s">
        <v>8130</v>
      </c>
      <c r="E13" s="90">
        <v>88416482000106</v>
      </c>
      <c r="F13" s="92">
        <v>73082000</v>
      </c>
      <c r="G13" s="93">
        <v>14277.65</v>
      </c>
      <c r="H13" s="93">
        <v>254565.26</v>
      </c>
      <c r="I13">
        <v>11</v>
      </c>
      <c r="K13" s="82" t="str">
        <f t="shared" si="0"/>
        <v>66276 SERIE 001-29/06/2022-88416482000106-73082000-14277,65-254565,26</v>
      </c>
      <c r="L13" t="str">
        <v>66276 serie 001</v>
      </c>
      <c r="M13" t="str">
        <v>66276 serie 001-29/06/2022-88416482000106-73082000-14277,65-254565,26</v>
      </c>
      <c r="O13" t="str">
        <v>039181 serie 002</v>
      </c>
      <c r="P13" s="57">
        <v>45482</v>
      </c>
      <c r="Q13" t="str">
        <v>97434047000103</v>
      </c>
      <c r="R13">
        <v>72163100</v>
      </c>
      <c r="S13">
        <v>1119.3333333333333</v>
      </c>
      <c r="T13">
        <v>11880</v>
      </c>
      <c r="V13" t="str">
        <f t="shared" si="1"/>
        <v>039181 serie 002-09/07/2024-97434047000103-72163100-1119,33-11880</v>
      </c>
    </row>
    <row r="14" spans="1:22" x14ac:dyDescent="0.25">
      <c r="A14" s="91" t="s">
        <v>6205</v>
      </c>
      <c r="B14" s="91" t="s">
        <v>8671</v>
      </c>
      <c r="C14" s="91" t="s">
        <v>8683</v>
      </c>
      <c r="D14" s="91" t="s">
        <v>8130</v>
      </c>
      <c r="E14" s="90">
        <v>88416482000106</v>
      </c>
      <c r="F14" s="92">
        <v>73082000</v>
      </c>
      <c r="G14" s="93">
        <v>25402.84</v>
      </c>
      <c r="H14" s="93">
        <v>498810.22</v>
      </c>
      <c r="I14">
        <v>12</v>
      </c>
      <c r="K14" s="82" t="str">
        <f t="shared" si="0"/>
        <v>66281 SERIE 001-29/06/2022-88416482000106-73082000-25402,84-498810,22</v>
      </c>
      <c r="L14" t="str">
        <v>66281 serie 001</v>
      </c>
      <c r="M14" t="str">
        <v>66281 serie 001-29/06/2022-88416482000106-73082000-25402,84-498810,22</v>
      </c>
      <c r="O14" t="str">
        <v>39181 serie 002</v>
      </c>
      <c r="P14" s="57">
        <v>45482</v>
      </c>
      <c r="Q14" t="str">
        <v>97434047000103</v>
      </c>
      <c r="R14">
        <v>72162100</v>
      </c>
      <c r="S14">
        <v>1119.3333333333333</v>
      </c>
      <c r="T14">
        <v>9145.44</v>
      </c>
      <c r="V14" t="str">
        <f t="shared" si="1"/>
        <v>39181 serie 002-09/07/2024-97434047000103-72162100-1119,33-9145,44</v>
      </c>
    </row>
    <row r="15" spans="1:22" x14ac:dyDescent="0.25">
      <c r="A15" s="91" t="s">
        <v>6206</v>
      </c>
      <c r="B15" s="91" t="s">
        <v>8671</v>
      </c>
      <c r="C15" s="91" t="s">
        <v>8684</v>
      </c>
      <c r="D15" s="91" t="s">
        <v>8131</v>
      </c>
      <c r="E15" s="90">
        <v>29799921000571</v>
      </c>
      <c r="F15" s="92">
        <v>74072910</v>
      </c>
      <c r="G15" s="92">
        <v>700</v>
      </c>
      <c r="H15" s="93">
        <v>183442</v>
      </c>
      <c r="I15">
        <v>13</v>
      </c>
      <c r="K15" s="82" t="str">
        <f t="shared" si="0"/>
        <v>105635 SERIE 000-07/07/2022-29799921000571-74072910-700-183442</v>
      </c>
      <c r="L15" t="str">
        <v>105635 serie 000</v>
      </c>
      <c r="M15" t="str">
        <v>105635 serie 000-07/07/2022-29799921000571-74072910-700-183442</v>
      </c>
      <c r="O15" t="str">
        <v>725716 serie 000</v>
      </c>
      <c r="P15" s="57">
        <v>45509</v>
      </c>
      <c r="Q15" t="str">
        <v>43919968000129</v>
      </c>
      <c r="R15">
        <v>73041900</v>
      </c>
      <c r="S15">
        <v>728</v>
      </c>
      <c r="T15">
        <v>10328.209999999999</v>
      </c>
      <c r="V15" t="str">
        <f t="shared" si="1"/>
        <v>725716 serie 000-05/08/2024-43919968000129-73041900-728-10328,21</v>
      </c>
    </row>
    <row r="16" spans="1:22" x14ac:dyDescent="0.25">
      <c r="A16" s="91" t="s">
        <v>6207</v>
      </c>
      <c r="B16" s="91" t="s">
        <v>8671</v>
      </c>
      <c r="C16" s="91" t="s">
        <v>8685</v>
      </c>
      <c r="D16" s="91" t="s">
        <v>8125</v>
      </c>
      <c r="E16" s="90">
        <v>61479002000523</v>
      </c>
      <c r="F16" s="92">
        <v>83111000</v>
      </c>
      <c r="G16" s="92">
        <v>855</v>
      </c>
      <c r="H16" s="93">
        <v>29352.15</v>
      </c>
      <c r="I16">
        <v>14</v>
      </c>
      <c r="K16" s="82" t="str">
        <f t="shared" si="0"/>
        <v>065601 SERIE 001-15/06/2022-61479002000523-83111000-855-29352,15</v>
      </c>
      <c r="L16" t="str">
        <v>065601 serie 001</v>
      </c>
      <c r="M16" t="str">
        <v>065601 serie 001-15/06/2022-61479002000523-83111000-855-29352,15</v>
      </c>
      <c r="O16" t="str">
        <v>497006 serie 002</v>
      </c>
      <c r="P16" s="57">
        <v>45547</v>
      </c>
      <c r="Q16" t="str">
        <v>57158057000130</v>
      </c>
      <c r="R16">
        <v>85366910</v>
      </c>
      <c r="S16">
        <v>2</v>
      </c>
      <c r="T16">
        <v>38</v>
      </c>
      <c r="V16" t="str">
        <f t="shared" si="1"/>
        <v>497006 serie 002-12/09/2024-57158057000130-85366910-2-38</v>
      </c>
    </row>
    <row r="17" spans="1:22" x14ac:dyDescent="0.25">
      <c r="A17" s="91" t="s">
        <v>6208</v>
      </c>
      <c r="B17" s="91" t="s">
        <v>8671</v>
      </c>
      <c r="C17" s="91" t="s">
        <v>8686</v>
      </c>
      <c r="D17" s="91" t="s">
        <v>8125</v>
      </c>
      <c r="E17" s="90">
        <v>61479002000523</v>
      </c>
      <c r="F17" s="92">
        <v>83112000</v>
      </c>
      <c r="G17" s="93">
        <v>10125</v>
      </c>
      <c r="H17" s="93">
        <v>224606.25</v>
      </c>
      <c r="I17">
        <v>15</v>
      </c>
      <c r="K17" s="82" t="str">
        <f t="shared" si="0"/>
        <v>65601 SERIE 001-15/06/2022-61479002000523-83112000-10125-224606,25</v>
      </c>
      <c r="L17" t="str">
        <v>65601 serie 001</v>
      </c>
      <c r="M17" t="str">
        <v>65601 serie 001-15/06/2022-61479002000523-83112000-10125-224606,25</v>
      </c>
      <c r="O17" t="str">
        <v>0239976 serie 001</v>
      </c>
      <c r="P17" s="57">
        <v>45547</v>
      </c>
      <c r="Q17" t="str">
        <v>62948658000187</v>
      </c>
      <c r="R17">
        <v>84842000</v>
      </c>
      <c r="S17">
        <v>53.69</v>
      </c>
      <c r="T17">
        <v>66.990000000000009</v>
      </c>
      <c r="V17" t="str">
        <f t="shared" si="1"/>
        <v>0239976 serie 001-12/09/2024-62948658000187-84842000-53,69-66,99</v>
      </c>
    </row>
    <row r="18" spans="1:22" x14ac:dyDescent="0.25">
      <c r="A18" s="91" t="s">
        <v>6209</v>
      </c>
      <c r="B18" s="91" t="s">
        <v>8671</v>
      </c>
      <c r="C18" s="91" t="s">
        <v>8687</v>
      </c>
      <c r="D18" s="91" t="s">
        <v>8132</v>
      </c>
      <c r="E18" s="90">
        <v>61479002000523</v>
      </c>
      <c r="F18" s="92">
        <v>72299000</v>
      </c>
      <c r="G18" s="92">
        <v>405</v>
      </c>
      <c r="H18" s="93">
        <v>6147.9</v>
      </c>
      <c r="I18">
        <v>16</v>
      </c>
      <c r="K18" s="82" t="str">
        <f t="shared" si="0"/>
        <v>65939 SERIE 001-21/07/2022-61479002000523-72299000-405-6147,9</v>
      </c>
      <c r="L18" t="str">
        <v>65939 serie 001</v>
      </c>
      <c r="M18" t="str">
        <v>65939 serie 001-21/07/2022-61479002000523-72299000-405-6147,9</v>
      </c>
      <c r="O18" t="str">
        <v>239976 serie 001</v>
      </c>
      <c r="P18" s="57">
        <v>45547</v>
      </c>
      <c r="Q18" t="str">
        <v>62948658000187</v>
      </c>
      <c r="R18">
        <v>39174090</v>
      </c>
      <c r="S18">
        <v>66.989999999999995</v>
      </c>
      <c r="T18">
        <v>53.69</v>
      </c>
      <c r="V18" t="str">
        <f t="shared" si="1"/>
        <v>239976 serie 001-12/09/2024-62948658000187-39174090-66,99-53,69</v>
      </c>
    </row>
    <row r="19" spans="1:22" x14ac:dyDescent="0.25">
      <c r="A19" s="91" t="s">
        <v>6210</v>
      </c>
      <c r="B19" s="91" t="s">
        <v>8671</v>
      </c>
      <c r="C19" s="91" t="s">
        <v>8688</v>
      </c>
      <c r="D19" s="91" t="s">
        <v>8130</v>
      </c>
      <c r="E19" s="90">
        <v>88416482000106</v>
      </c>
      <c r="F19" s="92">
        <v>73082000</v>
      </c>
      <c r="G19" s="93">
        <v>23463.78</v>
      </c>
      <c r="H19" s="93">
        <v>460716.94</v>
      </c>
      <c r="I19">
        <v>17</v>
      </c>
      <c r="K19" s="82" t="str">
        <f t="shared" si="0"/>
        <v>66284 SERIE 001-29/06/2022-88416482000106-73082000-23463,78-460716,94</v>
      </c>
      <c r="L19" t="str">
        <v>66284 serie 001</v>
      </c>
      <c r="M19" t="str">
        <v>66284 serie 001-29/06/2022-88416482000106-73082000-23463,78-460716,94</v>
      </c>
      <c r="O19" t="str">
        <v>204359 serie 003</v>
      </c>
      <c r="P19" s="57">
        <v>45532</v>
      </c>
      <c r="Q19" t="str">
        <v>73212722000183</v>
      </c>
      <c r="R19">
        <v>39209990</v>
      </c>
      <c r="S19">
        <v>33.75</v>
      </c>
      <c r="T19">
        <v>3080.7</v>
      </c>
      <c r="V19" t="str">
        <f t="shared" si="1"/>
        <v>204359 serie 003-28/08/2024-73212722000183-39209990-33,75-3080,7</v>
      </c>
    </row>
    <row r="20" spans="1:22" x14ac:dyDescent="0.25">
      <c r="A20" s="91" t="s">
        <v>6211</v>
      </c>
      <c r="B20" s="91" t="s">
        <v>8671</v>
      </c>
      <c r="C20" s="91" t="s">
        <v>8689</v>
      </c>
      <c r="D20" s="91" t="s">
        <v>8133</v>
      </c>
      <c r="E20" s="90">
        <v>88416482000106</v>
      </c>
      <c r="F20" s="92">
        <v>73082000</v>
      </c>
      <c r="G20" s="93">
        <v>25439.52</v>
      </c>
      <c r="H20" s="93">
        <v>454948.04</v>
      </c>
      <c r="I20">
        <v>18</v>
      </c>
      <c r="K20" s="82" t="str">
        <f t="shared" si="0"/>
        <v>66304 SERIE 001-30/06/2022-88416482000106-73082000-25439,52-454948,04</v>
      </c>
      <c r="L20" t="str">
        <v>66304 serie 001</v>
      </c>
      <c r="M20" t="str">
        <v>66304 serie 001-30/06/2022-88416482000106-73082000-25439,52-454948,04</v>
      </c>
      <c r="O20" t="str">
        <v>113098 serie 001</v>
      </c>
      <c r="P20" s="57">
        <v>45558</v>
      </c>
      <c r="Q20" t="str">
        <v>03936142000153</v>
      </c>
      <c r="R20">
        <v>73181500</v>
      </c>
      <c r="S20">
        <v>2.54</v>
      </c>
      <c r="T20">
        <v>2000.22</v>
      </c>
      <c r="V20" t="str">
        <f t="shared" si="1"/>
        <v>113098 serie 001-23/09/2024-03936142000153-73181500-2,54-2000,22</v>
      </c>
    </row>
    <row r="21" spans="1:22" x14ac:dyDescent="0.25">
      <c r="A21" s="91" t="s">
        <v>6212</v>
      </c>
      <c r="B21" s="91" t="s">
        <v>8671</v>
      </c>
      <c r="C21" s="91" t="s">
        <v>8690</v>
      </c>
      <c r="D21" s="91" t="s">
        <v>8133</v>
      </c>
      <c r="E21" s="90">
        <v>88416482000106</v>
      </c>
      <c r="F21" s="92">
        <v>73082000</v>
      </c>
      <c r="G21" s="93">
        <v>23337.759999999998</v>
      </c>
      <c r="H21" s="93">
        <v>417066.43</v>
      </c>
      <c r="I21">
        <v>19</v>
      </c>
      <c r="K21" s="82" t="str">
        <f t="shared" si="0"/>
        <v>66305 SERIE 001-30/06/2022-88416482000106-73082000-23337,76-417066,43</v>
      </c>
      <c r="L21" t="str">
        <v>66305 serie 001</v>
      </c>
      <c r="M21" t="str">
        <v>66305 serie 001-30/06/2022-88416482000106-73082000-23337,76-417066,43</v>
      </c>
      <c r="O21" t="str">
        <v>110059 serie 001</v>
      </c>
      <c r="P21" s="57">
        <v>45559</v>
      </c>
      <c r="Q21" t="str">
        <v>43887033000108</v>
      </c>
      <c r="R21">
        <v>84198999</v>
      </c>
      <c r="S21">
        <v>1</v>
      </c>
      <c r="T21">
        <v>25554.79</v>
      </c>
      <c r="V21" t="str">
        <f t="shared" si="1"/>
        <v>110059 serie 001-24/09/2024-43887033000108-84198999-1-25554,79</v>
      </c>
    </row>
    <row r="22" spans="1:22" x14ac:dyDescent="0.25">
      <c r="A22" s="91" t="s">
        <v>6213</v>
      </c>
      <c r="B22" s="91" t="s">
        <v>8671</v>
      </c>
      <c r="C22" s="91" t="s">
        <v>8691</v>
      </c>
      <c r="D22" s="91" t="s">
        <v>8133</v>
      </c>
      <c r="E22" s="90">
        <v>88416482000106</v>
      </c>
      <c r="F22" s="92">
        <v>73082000</v>
      </c>
      <c r="G22" s="93">
        <v>24969.279999999999</v>
      </c>
      <c r="H22" s="93">
        <v>490678.16</v>
      </c>
      <c r="I22">
        <v>20</v>
      </c>
      <c r="K22" s="82" t="str">
        <f t="shared" si="0"/>
        <v>66314 SERIE 001-30/06/2022-88416482000106-73082000-24969,28-490678,16</v>
      </c>
      <c r="L22" t="str">
        <v>66314 serie 001</v>
      </c>
      <c r="M22" t="str">
        <v>66314 serie 001-30/06/2022-88416482000106-73082000-24969,28-490678,16</v>
      </c>
      <c r="O22" t="str">
        <v>00083691 serie 001</v>
      </c>
      <c r="P22" s="57">
        <v>45558</v>
      </c>
      <c r="Q22" t="str">
        <v>02907585000404</v>
      </c>
      <c r="R22">
        <v>79031000</v>
      </c>
      <c r="S22">
        <v>391.92461538461544</v>
      </c>
      <c r="T22">
        <v>454.4</v>
      </c>
      <c r="V22" t="str">
        <f t="shared" si="1"/>
        <v>00083691 serie 001-23/09/2024-02907585000404-79031000-391,92-454,4</v>
      </c>
    </row>
    <row r="23" spans="1:22" x14ac:dyDescent="0.25">
      <c r="A23" s="91" t="s">
        <v>6214</v>
      </c>
      <c r="B23" s="91" t="s">
        <v>8671</v>
      </c>
      <c r="C23" s="91" t="s">
        <v>8692</v>
      </c>
      <c r="D23" s="91" t="s">
        <v>8133</v>
      </c>
      <c r="E23" s="90">
        <v>88416482000106</v>
      </c>
      <c r="F23" s="92">
        <v>73082000</v>
      </c>
      <c r="G23" s="93">
        <v>26816.13</v>
      </c>
      <c r="H23" s="93">
        <v>526719.49</v>
      </c>
      <c r="I23">
        <v>21</v>
      </c>
      <c r="K23" s="82" t="str">
        <f t="shared" si="0"/>
        <v>66320 SERIE 001-30/06/2022-88416482000106-73082000-26816,13-526719,49</v>
      </c>
      <c r="L23" t="str">
        <v>66320 serie 001</v>
      </c>
      <c r="M23" t="str">
        <v>66320 serie 001-30/06/2022-88416482000106-73082000-26816,13-526719,49</v>
      </c>
      <c r="O23" t="str">
        <v>0083691 serie 001</v>
      </c>
      <c r="P23" s="57">
        <v>45558</v>
      </c>
      <c r="Q23" t="str">
        <v>02907585000404</v>
      </c>
      <c r="R23">
        <v>38140090</v>
      </c>
      <c r="S23">
        <v>783.85</v>
      </c>
      <c r="T23">
        <v>7367.6</v>
      </c>
      <c r="V23" t="str">
        <f t="shared" si="1"/>
        <v>0083691 serie 001-23/09/2024-02907585000404-38140090-783,85-7367,6</v>
      </c>
    </row>
    <row r="24" spans="1:22" x14ac:dyDescent="0.25">
      <c r="A24" s="91" t="s">
        <v>6215</v>
      </c>
      <c r="B24" s="91" t="s">
        <v>8671</v>
      </c>
      <c r="C24" s="91" t="s">
        <v>8693</v>
      </c>
      <c r="D24" s="91" t="s">
        <v>8134</v>
      </c>
      <c r="E24" s="90">
        <v>88416482000106</v>
      </c>
      <c r="F24" s="92">
        <v>73082000</v>
      </c>
      <c r="G24" s="93">
        <v>7867.37</v>
      </c>
      <c r="H24" s="93">
        <v>153831.38</v>
      </c>
      <c r="I24">
        <v>22</v>
      </c>
      <c r="K24" s="82" t="str">
        <f t="shared" si="0"/>
        <v>66459 SERIE 001-08/07/2022-88416482000106-73082000-7867,37-153831,38</v>
      </c>
      <c r="L24" t="str">
        <v>66459 serie 001</v>
      </c>
      <c r="M24" t="str">
        <v>66459 serie 001-08/07/2022-88416482000106-73082000-7867,37-153831,38</v>
      </c>
      <c r="O24" t="str">
        <v>083691 serie 001</v>
      </c>
      <c r="P24" s="57">
        <v>45558</v>
      </c>
      <c r="Q24" t="str">
        <v>02907585000404</v>
      </c>
      <c r="R24">
        <v>32089010</v>
      </c>
      <c r="S24">
        <v>3527.32</v>
      </c>
      <c r="T24">
        <v>198958</v>
      </c>
      <c r="V24" t="str">
        <f t="shared" si="1"/>
        <v>083691 serie 001-23/09/2024-02907585000404-32089010-3527,32-198958</v>
      </c>
    </row>
    <row r="25" spans="1:22" x14ac:dyDescent="0.25">
      <c r="A25" s="91" t="s">
        <v>6216</v>
      </c>
      <c r="B25" s="91" t="s">
        <v>8671</v>
      </c>
      <c r="C25" s="91" t="s">
        <v>8694</v>
      </c>
      <c r="D25" s="91" t="s">
        <v>8135</v>
      </c>
      <c r="E25" s="90">
        <v>88416482000106</v>
      </c>
      <c r="F25" s="92">
        <v>73082000</v>
      </c>
      <c r="G25" s="93">
        <v>3347.92</v>
      </c>
      <c r="H25" s="93">
        <v>61954.63</v>
      </c>
      <c r="I25">
        <v>23</v>
      </c>
      <c r="K25" s="82" t="str">
        <f t="shared" si="0"/>
        <v>66591 SERIE 001-15/07/2022-88416482000106-73082000-3347,92-61954,63</v>
      </c>
      <c r="L25" t="str">
        <v>66591 serie 001</v>
      </c>
      <c r="M25" t="str">
        <v>66591 serie 001-15/07/2022-88416482000106-73082000-3347,92-61954,63</v>
      </c>
      <c r="O25" t="str">
        <v>83691 serie 001</v>
      </c>
      <c r="P25" s="57">
        <v>45558</v>
      </c>
      <c r="Q25" t="str">
        <v>02907585000404</v>
      </c>
      <c r="R25">
        <v>29051999</v>
      </c>
      <c r="S25">
        <v>391.92</v>
      </c>
      <c r="T25">
        <v>647.20000000000005</v>
      </c>
      <c r="V25" t="str">
        <f t="shared" si="1"/>
        <v>83691 serie 001-23/09/2024-02907585000404-29051999-391,92-647,2</v>
      </c>
    </row>
    <row r="26" spans="1:22" x14ac:dyDescent="0.25">
      <c r="A26" s="91" t="s">
        <v>6217</v>
      </c>
      <c r="B26" s="91" t="s">
        <v>8671</v>
      </c>
      <c r="C26" s="91" t="s">
        <v>8695</v>
      </c>
      <c r="D26" s="91" t="s">
        <v>8136</v>
      </c>
      <c r="E26" s="90">
        <v>88416482000106</v>
      </c>
      <c r="F26" s="92">
        <v>73082000</v>
      </c>
      <c r="G26" s="93">
        <v>5128.22</v>
      </c>
      <c r="H26" s="93">
        <v>91655.94</v>
      </c>
      <c r="I26">
        <v>24</v>
      </c>
      <c r="K26" s="82" t="str">
        <f t="shared" si="0"/>
        <v>66688 SERIE 001-20/07/2022-88416482000106-73082000-5128,22-91655,94</v>
      </c>
      <c r="L26" t="str">
        <v>66688 serie 001</v>
      </c>
      <c r="M26" t="str">
        <v>66688 serie 001-20/07/2022-88416482000106-73082000-5128,22-91655,94</v>
      </c>
      <c r="O26" t="str">
        <v>00083326 serie 001</v>
      </c>
      <c r="P26" s="57">
        <v>45546</v>
      </c>
      <c r="Q26" t="str">
        <v>02907585000404</v>
      </c>
      <c r="R26">
        <v>29051999</v>
      </c>
      <c r="S26">
        <v>111.8</v>
      </c>
      <c r="T26">
        <v>809</v>
      </c>
      <c r="V26" t="str">
        <f t="shared" si="1"/>
        <v>00083326 serie 001-11/09/2024-02907585000404-29051999-111,8-809</v>
      </c>
    </row>
    <row r="27" spans="1:22" x14ac:dyDescent="0.25">
      <c r="A27" s="91" t="s">
        <v>6218</v>
      </c>
      <c r="B27" s="91" t="s">
        <v>8671</v>
      </c>
      <c r="C27" s="91" t="s">
        <v>8696</v>
      </c>
      <c r="D27" s="91" t="s">
        <v>8132</v>
      </c>
      <c r="E27" s="90">
        <v>88416482000106</v>
      </c>
      <c r="F27" s="92">
        <v>73082000</v>
      </c>
      <c r="G27" s="93">
        <v>15656.44</v>
      </c>
      <c r="H27" s="93">
        <v>282649.55</v>
      </c>
      <c r="I27">
        <v>25</v>
      </c>
      <c r="K27" s="82" t="str">
        <f t="shared" si="0"/>
        <v>66727 SERIE 001-21/07/2022-88416482000106-73082000-15656,44-282649,55</v>
      </c>
      <c r="L27" t="str">
        <v>66727 serie 001</v>
      </c>
      <c r="M27" t="str">
        <v>66727 serie 001-21/07/2022-88416482000106-73082000-15656,44-282649,55</v>
      </c>
      <c r="O27" t="str">
        <v>0083326 serie 001</v>
      </c>
      <c r="P27" s="57">
        <v>45546</v>
      </c>
      <c r="Q27" t="str">
        <v>02907585000404</v>
      </c>
      <c r="R27">
        <v>32089010</v>
      </c>
      <c r="S27">
        <v>111.8</v>
      </c>
      <c r="T27">
        <v>24994.2</v>
      </c>
      <c r="V27" t="str">
        <f t="shared" si="1"/>
        <v>0083326 serie 001-11/09/2024-02907585000404-32089010-111,8-24994,2</v>
      </c>
    </row>
    <row r="28" spans="1:22" x14ac:dyDescent="0.25">
      <c r="A28" s="91" t="s">
        <v>6219</v>
      </c>
      <c r="B28" s="91" t="s">
        <v>8671</v>
      </c>
      <c r="C28" s="91" t="s">
        <v>8697</v>
      </c>
      <c r="D28" s="91" t="s">
        <v>8137</v>
      </c>
      <c r="E28" s="90">
        <v>88416482000106</v>
      </c>
      <c r="F28" s="92">
        <v>73082000</v>
      </c>
      <c r="G28" s="93">
        <v>2847.75</v>
      </c>
      <c r="H28" s="93">
        <v>55800.01</v>
      </c>
      <c r="I28">
        <v>26</v>
      </c>
      <c r="K28" s="82" t="str">
        <f t="shared" si="0"/>
        <v>66783 SERIE 001-22/07/2022-88416482000106-73082000-2847,75-55800,01</v>
      </c>
      <c r="L28" t="str">
        <v>66783 serie 001</v>
      </c>
      <c r="M28" t="str">
        <v>66783 serie 001-22/07/2022-88416482000106-73082000-2847,75-55800,01</v>
      </c>
      <c r="O28" t="str">
        <v>083326 serie 001</v>
      </c>
      <c r="P28" s="57">
        <v>45546</v>
      </c>
      <c r="Q28" t="str">
        <v>02907585000404</v>
      </c>
      <c r="R28">
        <v>38140090</v>
      </c>
      <c r="S28">
        <v>111.8</v>
      </c>
      <c r="T28">
        <v>497</v>
      </c>
      <c r="V28" t="str">
        <f t="shared" si="1"/>
        <v>083326 serie 001-11/09/2024-02907585000404-38140090-111,8-497</v>
      </c>
    </row>
    <row r="29" spans="1:22" x14ac:dyDescent="0.25">
      <c r="A29" s="91" t="s">
        <v>6220</v>
      </c>
      <c r="B29" s="91" t="s">
        <v>8671</v>
      </c>
      <c r="C29" s="91" t="s">
        <v>8698</v>
      </c>
      <c r="D29" s="91" t="s">
        <v>8138</v>
      </c>
      <c r="E29" s="90">
        <v>88416482000106</v>
      </c>
      <c r="F29" s="92">
        <v>73082000</v>
      </c>
      <c r="G29" s="93">
        <v>17263.59</v>
      </c>
      <c r="H29" s="93">
        <v>308245.51</v>
      </c>
      <c r="I29">
        <v>27</v>
      </c>
      <c r="K29" s="82" t="str">
        <f t="shared" si="0"/>
        <v>66872 SERIE 001-27/07/2022-88416482000106-73082000-17263,59-308245,51</v>
      </c>
      <c r="L29" t="str">
        <v>66872 serie 001</v>
      </c>
      <c r="M29" t="str">
        <v>66872 serie 001-27/07/2022-88416482000106-73082000-17263,59-308245,51</v>
      </c>
      <c r="O29" t="str">
        <v>83326 serie 001</v>
      </c>
      <c r="P29" s="57">
        <v>45546</v>
      </c>
      <c r="Q29" t="str">
        <v>02907585000404</v>
      </c>
      <c r="R29">
        <v>79031000</v>
      </c>
      <c r="S29">
        <v>111.8</v>
      </c>
      <c r="T29">
        <v>568</v>
      </c>
      <c r="V29" t="str">
        <f t="shared" si="1"/>
        <v>83326 serie 001-11/09/2024-02907585000404-79031000-111,8-568</v>
      </c>
    </row>
    <row r="30" spans="1:22" x14ac:dyDescent="0.25">
      <c r="A30" s="91" t="s">
        <v>6221</v>
      </c>
      <c r="B30" s="91" t="s">
        <v>8671</v>
      </c>
      <c r="C30" s="91" t="s">
        <v>8699</v>
      </c>
      <c r="D30" s="91" t="s">
        <v>8139</v>
      </c>
      <c r="E30" s="90">
        <v>88416482000106</v>
      </c>
      <c r="F30" s="92">
        <v>73082000</v>
      </c>
      <c r="G30" s="93">
        <v>21019.27</v>
      </c>
      <c r="H30" s="93">
        <v>372748.07</v>
      </c>
      <c r="I30">
        <v>28</v>
      </c>
      <c r="K30" s="82" t="str">
        <f t="shared" si="0"/>
        <v>66956 SERIE 001-29/07/2022-88416482000106-73082000-21019,27-372748,07</v>
      </c>
      <c r="L30" t="str">
        <v>66956 serie 001</v>
      </c>
      <c r="M30" t="str">
        <v>66956 serie 001-29/07/2022-88416482000106-73082000-21019,27-372748,07</v>
      </c>
      <c r="O30" t="str">
        <v>69599 serie 001</v>
      </c>
      <c r="P30" s="57">
        <v>45545</v>
      </c>
      <c r="Q30" t="str">
        <v>85027837000187</v>
      </c>
      <c r="R30">
        <v>83100000</v>
      </c>
      <c r="S30">
        <v>1</v>
      </c>
      <c r="T30">
        <v>198</v>
      </c>
      <c r="V30" t="str">
        <f t="shared" si="1"/>
        <v>69599 serie 001-10/09/2024-85027837000187-83100000-1-198</v>
      </c>
    </row>
    <row r="31" spans="1:22" x14ac:dyDescent="0.25">
      <c r="A31" s="91" t="s">
        <v>6222</v>
      </c>
      <c r="B31" s="91" t="s">
        <v>8671</v>
      </c>
      <c r="C31" s="91" t="s">
        <v>8700</v>
      </c>
      <c r="D31" s="91" t="s">
        <v>8139</v>
      </c>
      <c r="E31" s="90">
        <v>88416482000106</v>
      </c>
      <c r="F31" s="92">
        <v>73082000</v>
      </c>
      <c r="G31" s="93">
        <v>10057.540000000001</v>
      </c>
      <c r="H31" s="93">
        <v>159422.79999999999</v>
      </c>
      <c r="I31">
        <v>29</v>
      </c>
      <c r="K31" s="82" t="str">
        <f t="shared" si="0"/>
        <v>66960 SERIE 001-29/07/2022-88416482000106-73082000-10057,54-159422,8</v>
      </c>
      <c r="L31" t="str">
        <v>66960 serie 001</v>
      </c>
      <c r="M31" t="str">
        <v>66960 serie 001-29/07/2022-88416482000106-73082000-10057,54-159422,8</v>
      </c>
      <c r="O31" t="str">
        <v>069595 serie 001</v>
      </c>
      <c r="P31" s="57">
        <v>45544</v>
      </c>
      <c r="Q31" t="str">
        <v>85027837000187</v>
      </c>
      <c r="R31">
        <v>83100000</v>
      </c>
      <c r="S31">
        <v>2</v>
      </c>
      <c r="T31">
        <v>930</v>
      </c>
      <c r="V31" t="str">
        <f t="shared" si="1"/>
        <v>069595 serie 001-09/09/2024-85027837000187-83100000-2-930</v>
      </c>
    </row>
    <row r="32" spans="1:22" x14ac:dyDescent="0.25">
      <c r="A32" s="91" t="s">
        <v>6223</v>
      </c>
      <c r="B32" s="91" t="s">
        <v>8671</v>
      </c>
      <c r="C32" s="91" t="s">
        <v>8701</v>
      </c>
      <c r="D32" s="91" t="s">
        <v>8139</v>
      </c>
      <c r="E32" s="90">
        <v>88416482000106</v>
      </c>
      <c r="F32" s="92">
        <v>73082000</v>
      </c>
      <c r="G32" s="93">
        <v>20571.96</v>
      </c>
      <c r="H32" s="93">
        <v>367232.97</v>
      </c>
      <c r="I32">
        <v>30</v>
      </c>
      <c r="K32" s="82" t="str">
        <f t="shared" si="0"/>
        <v>66962 SERIE 001-29/07/2022-88416482000106-73082000-20571,96-367232,97</v>
      </c>
      <c r="L32" t="str">
        <v>66962 serie 001</v>
      </c>
      <c r="M32" t="str">
        <v>66962 serie 001-29/07/2022-88416482000106-73082000-20571,96-367232,97</v>
      </c>
      <c r="O32" t="str">
        <v>69431 serie 001</v>
      </c>
      <c r="P32" s="57">
        <v>45538</v>
      </c>
      <c r="Q32" t="str">
        <v>85027837000187</v>
      </c>
      <c r="R32">
        <v>83100000</v>
      </c>
      <c r="S32">
        <v>78</v>
      </c>
      <c r="T32">
        <v>19164</v>
      </c>
      <c r="V32" t="str">
        <f t="shared" si="1"/>
        <v>69431 serie 001-03/09/2024-85027837000187-83100000-78-19164</v>
      </c>
    </row>
    <row r="33" spans="1:22" x14ac:dyDescent="0.25">
      <c r="A33" s="91" t="s">
        <v>6224</v>
      </c>
      <c r="B33" s="91" t="s">
        <v>8671</v>
      </c>
      <c r="C33" s="91" t="s">
        <v>8702</v>
      </c>
      <c r="D33" s="91" t="s">
        <v>8140</v>
      </c>
      <c r="E33" s="90">
        <v>88416482000106</v>
      </c>
      <c r="F33" s="92">
        <v>73082000</v>
      </c>
      <c r="G33" s="93">
        <v>21644.94</v>
      </c>
      <c r="H33" s="93">
        <v>386480.21</v>
      </c>
      <c r="I33">
        <v>31</v>
      </c>
      <c r="K33" s="82" t="str">
        <f t="shared" si="0"/>
        <v>66974 SERIE 001-30/07/2022-88416482000106-73082000-21644,94-386480,21</v>
      </c>
      <c r="L33" t="str">
        <v>66974 serie 001</v>
      </c>
      <c r="M33" t="str">
        <v>66974 serie 001-30/07/2022-88416482000106-73082000-21644,94-386480,21</v>
      </c>
      <c r="O33" t="str">
        <v>55022 serie 001</v>
      </c>
      <c r="P33" s="57">
        <v>45555</v>
      </c>
      <c r="Q33" t="str">
        <v>62821723000109</v>
      </c>
      <c r="R33">
        <v>73181500</v>
      </c>
      <c r="S33">
        <v>18</v>
      </c>
      <c r="T33">
        <v>906.1</v>
      </c>
      <c r="V33" t="str">
        <f t="shared" si="1"/>
        <v>55022 serie 001-20/09/2024-62821723000109-73181500-18-906,1</v>
      </c>
    </row>
    <row r="34" spans="1:22" x14ac:dyDescent="0.25">
      <c r="A34" s="91" t="s">
        <v>6225</v>
      </c>
      <c r="B34" s="91" t="s">
        <v>8671</v>
      </c>
      <c r="C34" s="91" t="s">
        <v>8703</v>
      </c>
      <c r="D34" s="91" t="s">
        <v>8132</v>
      </c>
      <c r="E34" s="90">
        <v>61479002000523</v>
      </c>
      <c r="F34" s="92">
        <v>83112000</v>
      </c>
      <c r="G34" s="93">
        <v>2565</v>
      </c>
      <c r="H34" s="93">
        <v>71537.850000000006</v>
      </c>
      <c r="I34">
        <v>32</v>
      </c>
      <c r="K34" s="82" t="str">
        <f t="shared" si="0"/>
        <v>065939 SERIE 001-21/07/2022-61479002000523-83112000-2565-71537,85</v>
      </c>
      <c r="L34" t="str">
        <v>065939 serie 001</v>
      </c>
      <c r="M34" t="str">
        <v>065939 serie 001-21/07/2022-61479002000523-83112000-2565-71537,85</v>
      </c>
      <c r="O34" t="str">
        <v>0054320 serie 001</v>
      </c>
      <c r="P34" s="57">
        <v>45548</v>
      </c>
      <c r="Q34" t="str">
        <v>62821723000109</v>
      </c>
      <c r="R34">
        <v>73182200</v>
      </c>
      <c r="S34">
        <v>13.89</v>
      </c>
      <c r="T34">
        <v>1578.5</v>
      </c>
      <c r="V34" t="str">
        <f t="shared" si="1"/>
        <v>0054320 serie 001-13/09/2024-62821723000109-73182200-13,89-1578,5</v>
      </c>
    </row>
    <row r="35" spans="1:22" x14ac:dyDescent="0.25">
      <c r="A35" s="91" t="s">
        <v>6226</v>
      </c>
      <c r="B35" s="91" t="s">
        <v>8671</v>
      </c>
      <c r="C35" s="91" t="s">
        <v>8704</v>
      </c>
      <c r="D35" s="91" t="s">
        <v>8141</v>
      </c>
      <c r="E35" s="90">
        <v>88416482000106</v>
      </c>
      <c r="F35" s="92">
        <v>73082000</v>
      </c>
      <c r="G35" s="93">
        <v>15879.23</v>
      </c>
      <c r="H35" s="93">
        <v>282519.21000000002</v>
      </c>
      <c r="I35">
        <v>33</v>
      </c>
      <c r="K35" s="82" t="str">
        <f t="shared" si="0"/>
        <v>67357 SERIE 001-18/08/2022-88416482000106-73082000-15879,23-282519,21</v>
      </c>
      <c r="L35" t="str">
        <v>67357 serie 001</v>
      </c>
      <c r="M35" t="str">
        <v>67357 serie 001-18/08/2022-88416482000106-73082000-15879,23-282519,21</v>
      </c>
      <c r="O35" t="str">
        <v>054320 serie 001</v>
      </c>
      <c r="P35" s="57">
        <v>45548</v>
      </c>
      <c r="Q35" t="str">
        <v>62821723000109</v>
      </c>
      <c r="R35">
        <v>73181600</v>
      </c>
      <c r="S35">
        <v>13.89</v>
      </c>
      <c r="T35">
        <v>2043.74</v>
      </c>
      <c r="V35" t="str">
        <f t="shared" si="1"/>
        <v>054320 serie 001-13/09/2024-62821723000109-73181600-13,89-2043,74</v>
      </c>
    </row>
    <row r="36" spans="1:22" x14ac:dyDescent="0.25">
      <c r="A36" s="91" t="s">
        <v>6227</v>
      </c>
      <c r="B36" s="91" t="s">
        <v>8671</v>
      </c>
      <c r="C36" s="91" t="s">
        <v>8705</v>
      </c>
      <c r="D36" s="91" t="s">
        <v>8141</v>
      </c>
      <c r="E36" s="90">
        <v>88416482000106</v>
      </c>
      <c r="F36" s="92">
        <v>73082000</v>
      </c>
      <c r="G36" s="93">
        <v>24127.59</v>
      </c>
      <c r="H36" s="93">
        <v>410260.77</v>
      </c>
      <c r="I36">
        <v>34</v>
      </c>
      <c r="K36" s="82" t="str">
        <f t="shared" si="0"/>
        <v>67343 SERIE 001-18/08/2022-88416482000106-73082000-24127,59-410260,77</v>
      </c>
      <c r="L36" t="str">
        <v>67343 serie 001</v>
      </c>
      <c r="M36" t="str">
        <v>67343 serie 001-18/08/2022-88416482000106-73082000-24127,59-410260,77</v>
      </c>
      <c r="O36" t="str">
        <v>54320 serie 001</v>
      </c>
      <c r="P36" s="57">
        <v>45548</v>
      </c>
      <c r="Q36" t="str">
        <v>62821723000109</v>
      </c>
      <c r="R36">
        <v>73181500</v>
      </c>
      <c r="S36">
        <v>22.22</v>
      </c>
      <c r="T36">
        <v>8326.8799999999992</v>
      </c>
      <c r="V36" t="str">
        <f t="shared" si="1"/>
        <v>54320 serie 001-13/09/2024-62821723000109-73181500-22,22-8326,88</v>
      </c>
    </row>
    <row r="37" spans="1:22" x14ac:dyDescent="0.25">
      <c r="A37" s="91" t="s">
        <v>6228</v>
      </c>
      <c r="B37" s="91" t="s">
        <v>8671</v>
      </c>
      <c r="C37" s="91" t="s">
        <v>8706</v>
      </c>
      <c r="D37" s="91" t="s">
        <v>8142</v>
      </c>
      <c r="E37" s="90">
        <v>88416482000106</v>
      </c>
      <c r="F37" s="92">
        <v>73082000</v>
      </c>
      <c r="G37" s="93">
        <v>27274.04</v>
      </c>
      <c r="H37" s="93">
        <v>486488.63</v>
      </c>
      <c r="I37">
        <v>35</v>
      </c>
      <c r="K37" s="82" t="str">
        <f t="shared" si="0"/>
        <v>67326 SERIE 001-17/08/2022-88416482000106-73082000-27274,04-486488,63</v>
      </c>
      <c r="L37" t="str">
        <v>67326 serie 001</v>
      </c>
      <c r="M37" t="str">
        <v>67326 serie 001-17/08/2022-88416482000106-73082000-27274,04-486488,63</v>
      </c>
      <c r="O37" t="str">
        <v>053727 serie 001</v>
      </c>
      <c r="P37" s="57">
        <v>45541</v>
      </c>
      <c r="Q37" t="str">
        <v>62821723000109</v>
      </c>
      <c r="R37">
        <v>73181600</v>
      </c>
      <c r="S37">
        <v>15</v>
      </c>
      <c r="T37">
        <v>543.08000000000004</v>
      </c>
      <c r="V37" t="str">
        <f t="shared" si="1"/>
        <v>053727 serie 001-06/09/2024-62821723000109-73181600-15-543,08</v>
      </c>
    </row>
    <row r="38" spans="1:22" x14ac:dyDescent="0.25">
      <c r="A38" s="91" t="s">
        <v>6229</v>
      </c>
      <c r="B38" s="91" t="s">
        <v>8671</v>
      </c>
      <c r="C38" s="91" t="s">
        <v>8707</v>
      </c>
      <c r="D38" s="91" t="s">
        <v>8142</v>
      </c>
      <c r="E38" s="90">
        <v>88416482000106</v>
      </c>
      <c r="F38" s="92">
        <v>73082000</v>
      </c>
      <c r="G38" s="93">
        <v>8282.3799999999992</v>
      </c>
      <c r="H38" s="93">
        <v>147736.99</v>
      </c>
      <c r="I38">
        <v>36</v>
      </c>
      <c r="K38" s="82" t="str">
        <f t="shared" si="0"/>
        <v>67321 SERIE 001-17/08/2022-88416482000106-73082000-8282,38-147736,99</v>
      </c>
      <c r="L38" t="str">
        <v>67321 serie 001</v>
      </c>
      <c r="M38" t="str">
        <v>67321 serie 001-17/08/2022-88416482000106-73082000-8282,38-147736,99</v>
      </c>
      <c r="O38" t="str">
        <v>53727 serie 001</v>
      </c>
      <c r="P38" s="57">
        <v>45541</v>
      </c>
      <c r="Q38" t="str">
        <v>62821723000109</v>
      </c>
      <c r="R38">
        <v>73181500</v>
      </c>
      <c r="S38">
        <v>20</v>
      </c>
      <c r="T38">
        <v>6431.48</v>
      </c>
      <c r="V38" t="str">
        <f t="shared" si="1"/>
        <v>53727 serie 001-06/09/2024-62821723000109-73181500-20-6431,48</v>
      </c>
    </row>
    <row r="39" spans="1:22" x14ac:dyDescent="0.25">
      <c r="A39" s="91" t="s">
        <v>6230</v>
      </c>
      <c r="B39" s="91" t="s">
        <v>8671</v>
      </c>
      <c r="C39" s="91" t="s">
        <v>8708</v>
      </c>
      <c r="D39" s="91" t="s">
        <v>8143</v>
      </c>
      <c r="E39" s="90">
        <v>88416482000106</v>
      </c>
      <c r="F39" s="92">
        <v>73082000</v>
      </c>
      <c r="G39" s="93">
        <v>20851.25</v>
      </c>
      <c r="H39" s="93">
        <v>370794.07</v>
      </c>
      <c r="I39">
        <v>37</v>
      </c>
      <c r="K39" s="82" t="str">
        <f t="shared" si="0"/>
        <v>67293 SERIE 001-16/08/2022-88416482000106-73082000-20851,25-370794,07</v>
      </c>
      <c r="L39" t="str">
        <v>67293 serie 001</v>
      </c>
      <c r="M39" t="str">
        <v>67293 serie 001-16/08/2022-88416482000106-73082000-20851,25-370794,07</v>
      </c>
      <c r="O39" t="str">
        <v>53649 serie 001</v>
      </c>
      <c r="P39" s="57">
        <v>45540</v>
      </c>
      <c r="Q39" t="str">
        <v>62821723000109</v>
      </c>
      <c r="R39">
        <v>73181500</v>
      </c>
      <c r="S39">
        <v>4</v>
      </c>
      <c r="T39">
        <v>389.5</v>
      </c>
      <c r="V39" t="str">
        <f t="shared" si="1"/>
        <v>53649 serie 001-05/09/2024-62821723000109-73181500-4-389,5</v>
      </c>
    </row>
    <row r="40" spans="1:22" x14ac:dyDescent="0.25">
      <c r="A40" s="91" t="s">
        <v>6231</v>
      </c>
      <c r="B40" s="91" t="s">
        <v>8671</v>
      </c>
      <c r="C40" s="91" t="s">
        <v>8709</v>
      </c>
      <c r="D40" s="91" t="s">
        <v>8144</v>
      </c>
      <c r="E40" s="90">
        <v>88416482000106</v>
      </c>
      <c r="F40" s="92">
        <v>73082000</v>
      </c>
      <c r="G40" s="93">
        <v>4198.41</v>
      </c>
      <c r="H40" s="93">
        <v>72814.67</v>
      </c>
      <c r="I40">
        <v>38</v>
      </c>
      <c r="K40" s="82" t="str">
        <f t="shared" si="0"/>
        <v>67238 SERIE 001-12/08/2022-88416482000106-73082000-4198,41-72814,67</v>
      </c>
      <c r="L40" t="str">
        <v>67238 serie 001</v>
      </c>
      <c r="M40" t="str">
        <v>67238 serie 001-12/08/2022-88416482000106-73082000-4198,41-72814,67</v>
      </c>
      <c r="O40" t="str">
        <v>0053648 serie 001</v>
      </c>
      <c r="P40" s="57">
        <v>45540</v>
      </c>
      <c r="Q40" t="str">
        <v>62821723000109</v>
      </c>
      <c r="R40">
        <v>73181500</v>
      </c>
      <c r="S40">
        <v>4.333333333333333</v>
      </c>
      <c r="T40">
        <v>528</v>
      </c>
      <c r="V40" t="str">
        <f t="shared" si="1"/>
        <v>0053648 serie 001-05/09/2024-62821723000109-73181500-4,33-528</v>
      </c>
    </row>
    <row r="41" spans="1:22" x14ac:dyDescent="0.25">
      <c r="A41" s="91" t="s">
        <v>6232</v>
      </c>
      <c r="B41" s="91" t="s">
        <v>8671</v>
      </c>
      <c r="C41" s="91" t="s">
        <v>8710</v>
      </c>
      <c r="D41" s="91" t="s">
        <v>8144</v>
      </c>
      <c r="E41" s="90">
        <v>88416482000106</v>
      </c>
      <c r="F41" s="92">
        <v>73082000</v>
      </c>
      <c r="G41" s="93">
        <v>3562.79</v>
      </c>
      <c r="H41" s="93">
        <v>63309.25</v>
      </c>
      <c r="I41">
        <v>39</v>
      </c>
      <c r="K41" s="82" t="str">
        <f t="shared" si="0"/>
        <v>67235 SERIE 001-12/08/2022-88416482000106-73082000-3562,79-63309,25</v>
      </c>
      <c r="L41" t="str">
        <v>67235 serie 001</v>
      </c>
      <c r="M41" t="str">
        <v>67235 serie 001-12/08/2022-88416482000106-73082000-3562,79-63309,25</v>
      </c>
      <c r="O41" t="str">
        <v>053648 serie 001</v>
      </c>
      <c r="P41" s="57">
        <v>45540</v>
      </c>
      <c r="Q41" t="str">
        <v>62821723000109</v>
      </c>
      <c r="R41">
        <v>73181600</v>
      </c>
      <c r="S41">
        <v>4.333333333333333</v>
      </c>
      <c r="T41">
        <v>110</v>
      </c>
      <c r="V41" t="str">
        <f t="shared" si="1"/>
        <v>053648 serie 001-05/09/2024-62821723000109-73181600-4,33-110</v>
      </c>
    </row>
    <row r="42" spans="1:22" x14ac:dyDescent="0.25">
      <c r="A42" s="91" t="s">
        <v>6233</v>
      </c>
      <c r="B42" s="91" t="s">
        <v>8671</v>
      </c>
      <c r="C42" s="91" t="s">
        <v>8711</v>
      </c>
      <c r="D42" s="91" t="s">
        <v>8145</v>
      </c>
      <c r="E42" s="90">
        <v>88416482000106</v>
      </c>
      <c r="F42" s="92">
        <v>73082000</v>
      </c>
      <c r="G42" s="93">
        <v>27146.89</v>
      </c>
      <c r="H42" s="93">
        <v>476903.43</v>
      </c>
      <c r="I42">
        <v>40</v>
      </c>
      <c r="K42" s="82" t="str">
        <f t="shared" si="0"/>
        <v>67187 SERIE 001-11/08/2022-88416482000106-73082000-27146,89-476903,43</v>
      </c>
      <c r="L42" t="str">
        <v>67187 serie 001</v>
      </c>
      <c r="M42" t="str">
        <v>67187 serie 001-11/08/2022-88416482000106-73082000-27146,89-476903,43</v>
      </c>
      <c r="O42" t="str">
        <v>53648 serie 001</v>
      </c>
      <c r="P42" s="57">
        <v>45540</v>
      </c>
      <c r="Q42" t="str">
        <v>62821723000109</v>
      </c>
      <c r="R42">
        <v>73182200</v>
      </c>
      <c r="S42">
        <v>4.333333333333333</v>
      </c>
      <c r="T42">
        <v>110</v>
      </c>
      <c r="V42" t="str">
        <f t="shared" si="1"/>
        <v>53648 serie 001-05/09/2024-62821723000109-73182200-4,33-110</v>
      </c>
    </row>
    <row r="43" spans="1:22" x14ac:dyDescent="0.25">
      <c r="A43" s="91" t="s">
        <v>6234</v>
      </c>
      <c r="B43" s="91" t="s">
        <v>8671</v>
      </c>
      <c r="C43" s="91" t="s">
        <v>8712</v>
      </c>
      <c r="D43" s="91" t="s">
        <v>8146</v>
      </c>
      <c r="E43" s="90">
        <v>88416482000106</v>
      </c>
      <c r="F43" s="92">
        <v>73082000</v>
      </c>
      <c r="G43" s="92">
        <v>858.15</v>
      </c>
      <c r="H43" s="93">
        <v>11473.47</v>
      </c>
      <c r="I43">
        <v>41</v>
      </c>
      <c r="K43" s="82" t="str">
        <f t="shared" si="0"/>
        <v>67151 SERIE 001-10/08/2022-88416482000106-73082000-858,15-11473,47</v>
      </c>
      <c r="L43" t="str">
        <v>67151 serie 001</v>
      </c>
      <c r="M43" t="str">
        <v>67151 serie 001-10/08/2022-88416482000106-73082000-858,15-11473,47</v>
      </c>
      <c r="O43" t="str">
        <v>51458 serie 001</v>
      </c>
      <c r="P43" s="57">
        <v>45518</v>
      </c>
      <c r="Q43" t="str">
        <v>62821723000109</v>
      </c>
      <c r="R43">
        <v>73181500</v>
      </c>
      <c r="S43">
        <v>14</v>
      </c>
      <c r="T43">
        <v>4576</v>
      </c>
      <c r="V43" t="str">
        <f t="shared" si="1"/>
        <v>51458 serie 001-14/08/2024-62821723000109-73181500-14-4576</v>
      </c>
    </row>
    <row r="44" spans="1:22" x14ac:dyDescent="0.25">
      <c r="A44" s="91" t="s">
        <v>6235</v>
      </c>
      <c r="B44" s="91" t="s">
        <v>8671</v>
      </c>
      <c r="C44" s="91" t="s">
        <v>8713</v>
      </c>
      <c r="D44" s="91" t="s">
        <v>8140</v>
      </c>
      <c r="E44" s="90">
        <v>88416482000106</v>
      </c>
      <c r="F44" s="92">
        <v>73082000</v>
      </c>
      <c r="G44" s="93">
        <v>20702.98</v>
      </c>
      <c r="H44" s="93">
        <v>365725.46</v>
      </c>
      <c r="I44">
        <v>42</v>
      </c>
      <c r="K44" s="82" t="str">
        <f t="shared" si="0"/>
        <v>66975 SERIE 001-30/07/2022-88416482000106-73082000-20702,98-365725,46</v>
      </c>
      <c r="L44" t="str">
        <v>66975 serie 001</v>
      </c>
      <c r="M44" t="str">
        <v>66975 serie 001-30/07/2022-88416482000106-73082000-20702,98-365725,46</v>
      </c>
      <c r="O44" t="str">
        <v>41066 serie 002</v>
      </c>
      <c r="P44" s="57">
        <v>45544</v>
      </c>
      <c r="Q44" t="str">
        <v>97434047000103</v>
      </c>
      <c r="R44">
        <v>73079300</v>
      </c>
      <c r="S44">
        <v>0.66</v>
      </c>
      <c r="T44">
        <v>212</v>
      </c>
      <c r="V44" t="str">
        <f t="shared" si="1"/>
        <v>41066 serie 002-09/09/2024-97434047000103-73079300-0,66-212</v>
      </c>
    </row>
    <row r="45" spans="1:22" x14ac:dyDescent="0.25">
      <c r="A45" s="91" t="s">
        <v>6236</v>
      </c>
      <c r="B45" s="91" t="s">
        <v>8671</v>
      </c>
      <c r="C45" s="91" t="s">
        <v>8714</v>
      </c>
      <c r="D45" s="91" t="s">
        <v>8133</v>
      </c>
      <c r="E45" s="90">
        <v>88416482000106</v>
      </c>
      <c r="F45" s="92">
        <v>73082000</v>
      </c>
      <c r="G45" s="93">
        <v>27629.61</v>
      </c>
      <c r="H45" s="93">
        <v>540099.51</v>
      </c>
      <c r="I45">
        <v>43</v>
      </c>
      <c r="K45" s="82" t="str">
        <f t="shared" si="0"/>
        <v>66324 SERIE 001-30/06/2022-88416482000106-73082000-27629,61-540099,51</v>
      </c>
      <c r="L45" t="str">
        <v>66324 serie 001</v>
      </c>
      <c r="M45" t="str">
        <v>66324 serie 001-30/06/2022-88416482000106-73082000-27629,61-540099,51</v>
      </c>
      <c r="O45" t="str">
        <v>40195 serie 002</v>
      </c>
      <c r="P45" s="57">
        <v>45517</v>
      </c>
      <c r="Q45" t="str">
        <v>97434047000103</v>
      </c>
      <c r="R45">
        <v>72222000</v>
      </c>
      <c r="S45">
        <v>15</v>
      </c>
      <c r="T45">
        <v>342</v>
      </c>
      <c r="V45" t="str">
        <f t="shared" si="1"/>
        <v>40195 serie 002-13/08/2024-97434047000103-72222000-15-342</v>
      </c>
    </row>
    <row r="46" spans="1:22" x14ac:dyDescent="0.25">
      <c r="A46" s="91" t="s">
        <v>6237</v>
      </c>
      <c r="B46" s="91" t="s">
        <v>8671</v>
      </c>
      <c r="C46" s="91" t="s">
        <v>8715</v>
      </c>
      <c r="D46" s="91" t="s">
        <v>8147</v>
      </c>
      <c r="E46" s="90">
        <v>88416482000106</v>
      </c>
      <c r="F46" s="92">
        <v>73082000</v>
      </c>
      <c r="G46" s="93">
        <v>24162.77</v>
      </c>
      <c r="H46" s="93">
        <v>390347.96</v>
      </c>
      <c r="I46">
        <v>44</v>
      </c>
      <c r="K46" s="82" t="str">
        <f t="shared" si="0"/>
        <v>72800 SERIE 001-28/03/2023-88416482000106-73082000-24162,77-390347,96</v>
      </c>
      <c r="L46" t="str">
        <v>72800 serie 001</v>
      </c>
      <c r="M46" t="str">
        <v>72800 serie 001-28/03/2023-88416482000106-73082000-24162,77-390347,96</v>
      </c>
      <c r="O46" t="str">
        <v>21449 serie 001</v>
      </c>
      <c r="P46" s="57">
        <v>45539</v>
      </c>
      <c r="Q46" t="str">
        <v>02677285000125</v>
      </c>
      <c r="R46">
        <v>72202090</v>
      </c>
      <c r="S46">
        <v>328</v>
      </c>
      <c r="T46">
        <v>90000</v>
      </c>
      <c r="V46" t="str">
        <f t="shared" si="1"/>
        <v>21449 serie 001-04/09/2024-02677285000125-72202090-328-90000</v>
      </c>
    </row>
    <row r="47" spans="1:22" x14ac:dyDescent="0.25">
      <c r="A47" s="91" t="s">
        <v>6238</v>
      </c>
      <c r="B47" s="91" t="s">
        <v>8671</v>
      </c>
      <c r="C47" s="91" t="s">
        <v>8716</v>
      </c>
      <c r="D47" s="91" t="s">
        <v>8148</v>
      </c>
      <c r="E47" s="90">
        <v>88416482000106</v>
      </c>
      <c r="F47" s="92">
        <v>73082000</v>
      </c>
      <c r="G47" s="93">
        <v>15926.33</v>
      </c>
      <c r="H47" s="93">
        <v>266077.84999999998</v>
      </c>
      <c r="I47">
        <v>45</v>
      </c>
      <c r="K47" s="82" t="str">
        <f t="shared" si="0"/>
        <v>072733 SERIE 001-24/03/2023-88416482000106-73082000-15926,33-266077,85</v>
      </c>
      <c r="L47" t="str">
        <v>072733 serie 001</v>
      </c>
      <c r="M47" t="str">
        <v>072733 serie 001-24/03/2023-88416482000106-73082000-15926,33-266077,85</v>
      </c>
      <c r="O47" t="str">
        <v>0017922 serie 001</v>
      </c>
      <c r="P47" s="57">
        <v>45554</v>
      </c>
      <c r="Q47" t="str">
        <v>18289917000113</v>
      </c>
      <c r="R47">
        <v>73181600</v>
      </c>
      <c r="S47">
        <v>12.86</v>
      </c>
      <c r="T47">
        <v>16993.559999999998</v>
      </c>
      <c r="V47" t="str">
        <f t="shared" si="1"/>
        <v>0017922 serie 001-19/09/2024-18289917000113-73181600-12,86-16993,56</v>
      </c>
    </row>
    <row r="48" spans="1:22" x14ac:dyDescent="0.25">
      <c r="A48" s="91" t="s">
        <v>6239</v>
      </c>
      <c r="B48" s="91" t="s">
        <v>8671</v>
      </c>
      <c r="C48" s="91" t="s">
        <v>8717</v>
      </c>
      <c r="D48" s="91" t="s">
        <v>8149</v>
      </c>
      <c r="E48" s="90">
        <v>88416482000106</v>
      </c>
      <c r="F48" s="92">
        <v>73082000</v>
      </c>
      <c r="G48" s="93">
        <v>23392.67</v>
      </c>
      <c r="H48" s="93">
        <v>370717.01</v>
      </c>
      <c r="I48">
        <v>46</v>
      </c>
      <c r="K48" s="82" t="str">
        <f t="shared" si="0"/>
        <v>072692 SERIE 001-21/03/2023-88416482000106-73082000-23392,67-370717,01</v>
      </c>
      <c r="L48" t="str">
        <v>072692 serie 001</v>
      </c>
      <c r="M48" t="str">
        <v>072692 serie 001-21/03/2023-88416482000106-73082000-23392,67-370717,01</v>
      </c>
      <c r="O48" t="str">
        <v>017922 serie 001</v>
      </c>
      <c r="P48" s="57">
        <v>45554</v>
      </c>
      <c r="Q48" t="str">
        <v>18289917000113</v>
      </c>
      <c r="R48">
        <v>73181900</v>
      </c>
      <c r="S48">
        <v>2.57</v>
      </c>
      <c r="T48">
        <v>1417.2</v>
      </c>
      <c r="V48" t="str">
        <f t="shared" si="1"/>
        <v>017922 serie 001-19/09/2024-18289917000113-73181900-2,57-1417,2</v>
      </c>
    </row>
    <row r="49" spans="1:22" x14ac:dyDescent="0.25">
      <c r="A49" s="91" t="s">
        <v>6240</v>
      </c>
      <c r="B49" s="91" t="s">
        <v>8671</v>
      </c>
      <c r="C49" s="91" t="s">
        <v>8718</v>
      </c>
      <c r="D49" s="91" t="s">
        <v>8150</v>
      </c>
      <c r="E49" s="90">
        <v>88416482000106</v>
      </c>
      <c r="F49" s="92">
        <v>73082000</v>
      </c>
      <c r="G49" s="93">
        <v>17961</v>
      </c>
      <c r="H49" s="93">
        <v>276711.59000000003</v>
      </c>
      <c r="I49">
        <v>47</v>
      </c>
      <c r="K49" s="82" t="str">
        <f t="shared" si="0"/>
        <v>72639 SERIE 001-17/03/2023-88416482000106-73082000-17961-276711,59</v>
      </c>
      <c r="L49" t="str">
        <v>72639 serie 001</v>
      </c>
      <c r="M49" t="str">
        <v>72639 serie 001-17/03/2023-88416482000106-73082000-17961-276711,59</v>
      </c>
      <c r="O49" t="str">
        <v>17922 serie 001</v>
      </c>
      <c r="P49" s="57">
        <v>45554</v>
      </c>
      <c r="Q49" t="str">
        <v>18289917000113</v>
      </c>
      <c r="R49">
        <v>72286000</v>
      </c>
      <c r="S49">
        <v>2.57</v>
      </c>
      <c r="T49">
        <v>353.5</v>
      </c>
      <c r="V49" t="str">
        <f t="shared" si="1"/>
        <v>17922 serie 001-19/09/2024-18289917000113-72286000-2,57-353,5</v>
      </c>
    </row>
    <row r="50" spans="1:22" x14ac:dyDescent="0.25">
      <c r="A50" s="91" t="s">
        <v>6241</v>
      </c>
      <c r="B50" s="91" t="s">
        <v>8671</v>
      </c>
      <c r="C50" s="91" t="s">
        <v>8719</v>
      </c>
      <c r="D50" s="91" t="s">
        <v>8150</v>
      </c>
      <c r="E50" s="90">
        <v>88416482000106</v>
      </c>
      <c r="F50" s="92">
        <v>73082000</v>
      </c>
      <c r="G50" s="93">
        <v>24558.62</v>
      </c>
      <c r="H50" s="93">
        <v>374912.13</v>
      </c>
      <c r="I50">
        <v>48</v>
      </c>
      <c r="K50" s="82" t="str">
        <f t="shared" si="0"/>
        <v>72633 SERIE 001-17/03/2023-88416482000106-73082000-24558,62-374912,13</v>
      </c>
      <c r="L50" t="str">
        <v>72633 serie 001</v>
      </c>
      <c r="M50" t="str">
        <v>72633 serie 001-17/03/2023-88416482000106-73082000-24558,62-374912,13</v>
      </c>
      <c r="O50" t="str">
        <v>06443 serie 001</v>
      </c>
      <c r="P50" s="57">
        <v>45560</v>
      </c>
      <c r="Q50" t="str">
        <v>65000655001934</v>
      </c>
      <c r="R50">
        <v>73089090</v>
      </c>
      <c r="S50">
        <v>1.99</v>
      </c>
      <c r="T50">
        <v>7418.75</v>
      </c>
      <c r="V50" t="str">
        <f t="shared" si="1"/>
        <v>06443 serie 001-25/09/2024-65000655001934-73089090-1,99-7418,75</v>
      </c>
    </row>
    <row r="51" spans="1:22" x14ac:dyDescent="0.25">
      <c r="A51" s="91" t="s">
        <v>6242</v>
      </c>
      <c r="B51" s="91" t="s">
        <v>8671</v>
      </c>
      <c r="C51" s="91" t="s">
        <v>8720</v>
      </c>
      <c r="D51" s="91" t="s">
        <v>8151</v>
      </c>
      <c r="E51" s="90">
        <v>88416482000106</v>
      </c>
      <c r="F51" s="92">
        <v>73082000</v>
      </c>
      <c r="G51" s="93">
        <v>18655.63</v>
      </c>
      <c r="H51" s="93">
        <v>275611.13</v>
      </c>
      <c r="I51">
        <v>49</v>
      </c>
      <c r="K51" s="82" t="str">
        <f t="shared" si="0"/>
        <v>72538 SERIE 001-14/03/2023-88416482000106-73082000-18655,63-275611,13</v>
      </c>
      <c r="L51" t="str">
        <v>72538 serie 001</v>
      </c>
      <c r="M51" t="str">
        <v>72538 serie 001-14/03/2023-88416482000106-73082000-18655,63-275611,13</v>
      </c>
      <c r="O51" t="str">
        <v>6443 serie 001</v>
      </c>
      <c r="P51" s="57">
        <v>45560</v>
      </c>
      <c r="Q51" t="str">
        <v>65000655001934</v>
      </c>
      <c r="R51">
        <v>73181900</v>
      </c>
      <c r="S51">
        <v>1.99</v>
      </c>
      <c r="T51">
        <v>4500</v>
      </c>
      <c r="V51" t="str">
        <f t="shared" si="1"/>
        <v>6443 serie 001-25/09/2024-65000655001934-73181900-1,99-4500</v>
      </c>
    </row>
    <row r="52" spans="1:22" x14ac:dyDescent="0.25">
      <c r="A52" s="91" t="s">
        <v>6243</v>
      </c>
      <c r="B52" s="91" t="s">
        <v>8671</v>
      </c>
      <c r="C52" s="91" t="s">
        <v>8721</v>
      </c>
      <c r="D52" s="91" t="s">
        <v>8152</v>
      </c>
      <c r="E52" s="90">
        <v>88416482000106</v>
      </c>
      <c r="F52" s="92">
        <v>73082000</v>
      </c>
      <c r="G52" s="93">
        <v>22450.66</v>
      </c>
      <c r="H52" s="93">
        <v>357041.78</v>
      </c>
      <c r="I52">
        <v>50</v>
      </c>
      <c r="K52" s="82" t="str">
        <f t="shared" si="0"/>
        <v>72476 SERIE 001-09/03/2023-88416482000106-73082000-22450,66-357041,78</v>
      </c>
      <c r="L52" t="str">
        <v>72476 serie 001</v>
      </c>
      <c r="M52" t="str">
        <v>72476 serie 001-09/03/2023-88416482000106-73082000-22450,66-357041,78</v>
      </c>
      <c r="O52" t="str">
        <v>5977 serie 000</v>
      </c>
      <c r="P52" s="57">
        <v>45537</v>
      </c>
      <c r="Q52" t="str">
        <v>04039451000193</v>
      </c>
      <c r="R52">
        <v>85371090</v>
      </c>
      <c r="S52">
        <v>178.6</v>
      </c>
      <c r="T52">
        <v>64196.77</v>
      </c>
      <c r="V52" t="str">
        <f t="shared" si="1"/>
        <v>5977 serie 000-02/09/2024-04039451000193-85371090-178,6-64196,77</v>
      </c>
    </row>
    <row r="53" spans="1:22" x14ac:dyDescent="0.25">
      <c r="A53" s="91" t="s">
        <v>6244</v>
      </c>
      <c r="B53" s="91" t="s">
        <v>8671</v>
      </c>
      <c r="C53" s="91" t="s">
        <v>8722</v>
      </c>
      <c r="D53" s="91" t="s">
        <v>8153</v>
      </c>
      <c r="E53" s="90">
        <v>88416482000106</v>
      </c>
      <c r="F53" s="92">
        <v>73082000</v>
      </c>
      <c r="G53" s="93">
        <v>19959.27</v>
      </c>
      <c r="H53" s="93">
        <v>336865.21</v>
      </c>
      <c r="I53">
        <v>51</v>
      </c>
      <c r="K53" s="82" t="str">
        <f t="shared" si="0"/>
        <v>72450 SERIE 001-07/03/2023-88416482000106-73082000-19959,27-336865,21</v>
      </c>
      <c r="L53" t="str">
        <v>72450 serie 001</v>
      </c>
      <c r="M53" t="str">
        <v>72450 serie 001-07/03/2023-88416482000106-73082000-19959,27-336865,21</v>
      </c>
      <c r="O53" t="str">
        <v>004710 serie 000</v>
      </c>
      <c r="P53" s="57">
        <v>45553</v>
      </c>
      <c r="Q53" t="str">
        <v>97533434000199</v>
      </c>
      <c r="R53">
        <v>84818095</v>
      </c>
      <c r="S53">
        <v>41</v>
      </c>
      <c r="T53">
        <v>172806.56</v>
      </c>
      <c r="V53" t="str">
        <f t="shared" si="1"/>
        <v>004710 serie 000-18/09/2024-97533434000199-84818095-41-172806,56</v>
      </c>
    </row>
    <row r="54" spans="1:22" x14ac:dyDescent="0.25">
      <c r="A54" s="91" t="s">
        <v>6245</v>
      </c>
      <c r="B54" s="91" t="s">
        <v>8671</v>
      </c>
      <c r="C54" s="91" t="s">
        <v>8723</v>
      </c>
      <c r="D54" s="91" t="s">
        <v>8153</v>
      </c>
      <c r="E54" s="90">
        <v>88416482000106</v>
      </c>
      <c r="F54" s="92">
        <v>73082000</v>
      </c>
      <c r="G54" s="93">
        <v>18343.5</v>
      </c>
      <c r="H54" s="93">
        <v>271405.51</v>
      </c>
      <c r="I54">
        <v>52</v>
      </c>
      <c r="K54" s="82" t="str">
        <f t="shared" si="0"/>
        <v>72448 SERIE 001-07/03/2023-88416482000106-73082000-18343,5-271405,51</v>
      </c>
      <c r="L54" t="str">
        <v>72448 serie 001</v>
      </c>
      <c r="M54" t="str">
        <v>72448 serie 001-07/03/2023-88416482000106-73082000-18343,5-271405,51</v>
      </c>
      <c r="O54" t="str">
        <v>04710 serie 000</v>
      </c>
      <c r="P54" s="57">
        <v>45553</v>
      </c>
      <c r="Q54" t="str">
        <v>97533434000199</v>
      </c>
      <c r="R54">
        <v>84818094</v>
      </c>
      <c r="S54">
        <v>5</v>
      </c>
      <c r="T54">
        <v>26950</v>
      </c>
      <c r="V54" t="str">
        <f t="shared" si="1"/>
        <v>04710 serie 000-18/09/2024-97533434000199-84818094-5-26950</v>
      </c>
    </row>
    <row r="55" spans="1:22" x14ac:dyDescent="0.25">
      <c r="A55" s="91" t="s">
        <v>6246</v>
      </c>
      <c r="B55" s="91" t="s">
        <v>8671</v>
      </c>
      <c r="C55" s="91" t="s">
        <v>8724</v>
      </c>
      <c r="D55" s="91" t="s">
        <v>8154</v>
      </c>
      <c r="E55" s="90">
        <v>88416482000106</v>
      </c>
      <c r="F55" s="92">
        <v>73082000</v>
      </c>
      <c r="G55" s="93">
        <v>23612.22</v>
      </c>
      <c r="H55" s="93">
        <v>451471.1</v>
      </c>
      <c r="I55">
        <v>53</v>
      </c>
      <c r="K55" s="82" t="str">
        <f t="shared" si="0"/>
        <v>72304 SERIE 001-28/02/2023-88416482000106-73082000-23612,22-451471,1</v>
      </c>
      <c r="L55" t="str">
        <v>72304 serie 001</v>
      </c>
      <c r="M55" t="str">
        <v>72304 serie 001-28/02/2023-88416482000106-73082000-23612,22-451471,1</v>
      </c>
      <c r="O55" t="str">
        <v>4710 serie 000</v>
      </c>
      <c r="P55" s="57">
        <v>45553</v>
      </c>
      <c r="Q55" t="str">
        <v>97533434000199</v>
      </c>
      <c r="R55">
        <v>84818093</v>
      </c>
      <c r="S55">
        <v>1</v>
      </c>
      <c r="T55">
        <v>1830.64</v>
      </c>
      <c r="V55" t="str">
        <f t="shared" si="1"/>
        <v>4710 serie 000-18/09/2024-97533434000199-84818093-1-1830,64</v>
      </c>
    </row>
    <row r="56" spans="1:22" x14ac:dyDescent="0.25">
      <c r="A56" s="91" t="s">
        <v>6247</v>
      </c>
      <c r="B56" s="91" t="s">
        <v>8671</v>
      </c>
      <c r="C56" s="91" t="s">
        <v>8725</v>
      </c>
      <c r="D56" s="91" t="s">
        <v>8154</v>
      </c>
      <c r="E56" s="90">
        <v>88416482000106</v>
      </c>
      <c r="F56" s="92">
        <v>73082000</v>
      </c>
      <c r="G56" s="93">
        <v>26088.79</v>
      </c>
      <c r="H56" s="93">
        <v>420716.87</v>
      </c>
      <c r="I56">
        <v>54</v>
      </c>
      <c r="K56" s="82" t="str">
        <f t="shared" si="0"/>
        <v>72303 SERIE 001-28/02/2023-88416482000106-73082000-26088,79-420716,87</v>
      </c>
      <c r="L56" t="str">
        <v>72303 serie 001</v>
      </c>
      <c r="M56" t="str">
        <v>72303 serie 001-28/02/2023-88416482000106-73082000-26088,79-420716,87</v>
      </c>
      <c r="O56" t="str">
        <v>04709 serie 000</v>
      </c>
      <c r="P56" s="57">
        <v>45553</v>
      </c>
      <c r="Q56" t="str">
        <v>97533434000199</v>
      </c>
      <c r="R56">
        <v>84818095</v>
      </c>
      <c r="S56">
        <v>4</v>
      </c>
      <c r="T56">
        <v>10864</v>
      </c>
      <c r="V56" t="str">
        <f t="shared" si="1"/>
        <v>04709 serie 000-18/09/2024-97533434000199-84818095-4-10864</v>
      </c>
    </row>
    <row r="57" spans="1:22" x14ac:dyDescent="0.25">
      <c r="A57" s="91" t="s">
        <v>6248</v>
      </c>
      <c r="B57" s="91" t="s">
        <v>8671</v>
      </c>
      <c r="C57" s="91" t="s">
        <v>8726</v>
      </c>
      <c r="D57" s="91" t="s">
        <v>8154</v>
      </c>
      <c r="E57" s="90">
        <v>88416482000106</v>
      </c>
      <c r="F57" s="92">
        <v>73082000</v>
      </c>
      <c r="G57" s="93">
        <v>21655.77</v>
      </c>
      <c r="H57" s="93">
        <v>317613.69</v>
      </c>
      <c r="I57">
        <v>55</v>
      </c>
      <c r="K57" s="82" t="str">
        <f t="shared" si="0"/>
        <v>72301 SERIE 001-28/02/2023-88416482000106-73082000-21655,77-317613,69</v>
      </c>
      <c r="L57" t="str">
        <v>72301 serie 001</v>
      </c>
      <c r="M57" t="str">
        <v>72301 serie 001-28/02/2023-88416482000106-73082000-21655,77-317613,69</v>
      </c>
      <c r="O57" t="str">
        <v>4709 serie 000</v>
      </c>
      <c r="P57" s="57">
        <v>45553</v>
      </c>
      <c r="Q57" t="str">
        <v>97533434000199</v>
      </c>
      <c r="R57">
        <v>84818093</v>
      </c>
      <c r="S57">
        <v>1</v>
      </c>
      <c r="T57">
        <v>1881.8</v>
      </c>
      <c r="V57" t="str">
        <f t="shared" si="1"/>
        <v>4709 serie 000-18/09/2024-97533434000199-84818093-1-1881,8</v>
      </c>
    </row>
    <row r="58" spans="1:22" x14ac:dyDescent="0.25">
      <c r="A58" s="91" t="s">
        <v>6249</v>
      </c>
      <c r="B58" s="91" t="s">
        <v>8671</v>
      </c>
      <c r="C58" s="91" t="s">
        <v>8727</v>
      </c>
      <c r="D58" s="91" t="s">
        <v>8154</v>
      </c>
      <c r="E58" s="90">
        <v>88416482000106</v>
      </c>
      <c r="F58" s="92">
        <v>73082000</v>
      </c>
      <c r="G58" s="93">
        <v>22690.49</v>
      </c>
      <c r="H58" s="93">
        <v>448784.54</v>
      </c>
      <c r="I58">
        <v>56</v>
      </c>
      <c r="K58" s="82" t="str">
        <f t="shared" si="0"/>
        <v>72298 SERIE 001-28/02/2023-88416482000106-73082000-22690,49-448784,54</v>
      </c>
      <c r="L58" t="str">
        <v>72298 serie 001</v>
      </c>
      <c r="M58" t="str">
        <v>72298 serie 001-28/02/2023-88416482000106-73082000-22690,49-448784,54</v>
      </c>
      <c r="O58" t="str">
        <v>0004688 serie 000</v>
      </c>
      <c r="P58" s="57">
        <v>45545</v>
      </c>
      <c r="Q58" t="str">
        <v>97533434000199</v>
      </c>
      <c r="R58">
        <v>73079900</v>
      </c>
      <c r="S58">
        <v>22.22</v>
      </c>
      <c r="T58">
        <v>2389</v>
      </c>
      <c r="V58" t="str">
        <f t="shared" si="1"/>
        <v>0004688 serie 000-10/09/2024-97533434000199-73079900-22,22-2389</v>
      </c>
    </row>
    <row r="59" spans="1:22" x14ac:dyDescent="0.25">
      <c r="A59" s="91" t="s">
        <v>6250</v>
      </c>
      <c r="B59" s="91" t="s">
        <v>8671</v>
      </c>
      <c r="C59" s="91" t="s">
        <v>8728</v>
      </c>
      <c r="D59" s="91" t="s">
        <v>8154</v>
      </c>
      <c r="E59" s="90">
        <v>88416482000106</v>
      </c>
      <c r="F59" s="92">
        <v>73082000</v>
      </c>
      <c r="G59" s="93">
        <v>20617.62</v>
      </c>
      <c r="H59" s="93">
        <v>333422.63</v>
      </c>
      <c r="I59">
        <v>57</v>
      </c>
      <c r="K59" s="82" t="str">
        <f t="shared" si="0"/>
        <v>72296 SERIE 001-28/02/2023-88416482000106-73082000-20617,62-333422,63</v>
      </c>
      <c r="L59" t="str">
        <v>72296 serie 001</v>
      </c>
      <c r="M59" t="str">
        <v>72296 serie 001-28/02/2023-88416482000106-73082000-20617,62-333422,63</v>
      </c>
      <c r="O59" t="str">
        <v>004688 serie 000</v>
      </c>
      <c r="P59" s="57">
        <v>45545</v>
      </c>
      <c r="Q59" t="str">
        <v>97533434000199</v>
      </c>
      <c r="R59">
        <v>73079300</v>
      </c>
      <c r="S59">
        <v>13.33</v>
      </c>
      <c r="T59">
        <v>6980</v>
      </c>
      <c r="V59" t="str">
        <f t="shared" si="1"/>
        <v>004688 serie 000-10/09/2024-97533434000199-73079300-13,33-6980</v>
      </c>
    </row>
    <row r="60" spans="1:22" x14ac:dyDescent="0.25">
      <c r="A60" s="91" t="s">
        <v>6251</v>
      </c>
      <c r="B60" s="91" t="s">
        <v>8671</v>
      </c>
      <c r="C60" s="91" t="s">
        <v>8729</v>
      </c>
      <c r="D60" s="91" t="s">
        <v>8155</v>
      </c>
      <c r="E60" s="90">
        <v>88416482000106</v>
      </c>
      <c r="F60" s="92">
        <v>73082000</v>
      </c>
      <c r="G60" s="93">
        <v>22982.52</v>
      </c>
      <c r="H60" s="93">
        <v>364268.56</v>
      </c>
      <c r="I60">
        <v>58</v>
      </c>
      <c r="K60" s="82" t="str">
        <f t="shared" si="0"/>
        <v>72284 SERIE 001-27/02/2023-88416482000106-73082000-22982,52-364268,56</v>
      </c>
      <c r="L60" t="str">
        <v>72284 serie 001</v>
      </c>
      <c r="M60" t="str">
        <v>72284 serie 001-27/02/2023-88416482000106-73082000-22982,52-364268,56</v>
      </c>
      <c r="O60" t="str">
        <v>04688 serie 000</v>
      </c>
      <c r="P60" s="57">
        <v>45545</v>
      </c>
      <c r="Q60" t="str">
        <v>97533434000199</v>
      </c>
      <c r="R60">
        <v>73079100</v>
      </c>
      <c r="S60">
        <v>8.89</v>
      </c>
      <c r="T60">
        <v>1935</v>
      </c>
      <c r="V60" t="str">
        <f t="shared" si="1"/>
        <v>04688 serie 000-10/09/2024-97533434000199-73079100-8,89-1935</v>
      </c>
    </row>
    <row r="61" spans="1:22" x14ac:dyDescent="0.25">
      <c r="A61" s="91" t="s">
        <v>6252</v>
      </c>
      <c r="B61" s="91" t="s">
        <v>8671</v>
      </c>
      <c r="C61" s="91" t="s">
        <v>8730</v>
      </c>
      <c r="D61" s="91" t="s">
        <v>8155</v>
      </c>
      <c r="E61" s="90">
        <v>88416482000106</v>
      </c>
      <c r="F61" s="92">
        <v>73082000</v>
      </c>
      <c r="G61" s="93">
        <v>22532.77</v>
      </c>
      <c r="H61" s="93">
        <v>347776.54</v>
      </c>
      <c r="I61">
        <v>59</v>
      </c>
      <c r="K61" s="82" t="str">
        <f t="shared" si="0"/>
        <v>72274 SERIE 001-27/02/2023-88416482000106-73082000-22532,77-347776,54</v>
      </c>
      <c r="L61" t="str">
        <v>72274 serie 001</v>
      </c>
      <c r="M61" t="str">
        <v>72274 serie 001-27/02/2023-88416482000106-73082000-22532,77-347776,54</v>
      </c>
      <c r="O61" t="str">
        <v>4688 serie 000</v>
      </c>
      <c r="P61" s="57">
        <v>45545</v>
      </c>
      <c r="Q61" t="str">
        <v>97533434000199</v>
      </c>
      <c r="R61">
        <v>73072900</v>
      </c>
      <c r="S61">
        <v>8.89</v>
      </c>
      <c r="T61">
        <v>3295</v>
      </c>
      <c r="V61" t="str">
        <f t="shared" si="1"/>
        <v>4688 serie 000-10/09/2024-97533434000199-73072900-8,89-3295</v>
      </c>
    </row>
    <row r="62" spans="1:22" x14ac:dyDescent="0.25">
      <c r="A62" s="91" t="s">
        <v>6253</v>
      </c>
      <c r="B62" s="91" t="s">
        <v>8671</v>
      </c>
      <c r="C62" s="91" t="s">
        <v>8731</v>
      </c>
      <c r="D62" s="91" t="s">
        <v>8155</v>
      </c>
      <c r="E62" s="90">
        <v>88416482000106</v>
      </c>
      <c r="F62" s="92">
        <v>73082000</v>
      </c>
      <c r="G62" s="93">
        <v>18289.060000000001</v>
      </c>
      <c r="H62" s="93">
        <v>290503.40000000002</v>
      </c>
      <c r="I62">
        <v>60</v>
      </c>
      <c r="K62" s="82" t="str">
        <f t="shared" si="0"/>
        <v>72273 SERIE 001-27/02/2023-88416482000106-73082000-18289,06-290503,4</v>
      </c>
      <c r="L62" t="str">
        <v>72273 serie 001</v>
      </c>
      <c r="M62" t="str">
        <v>72273 serie 001-27/02/2023-88416482000106-73082000-18289,06-290503,4</v>
      </c>
      <c r="O62" t="str">
        <v>4368 serie 001</v>
      </c>
      <c r="P62" s="57">
        <v>45534</v>
      </c>
      <c r="Q62" t="str">
        <v>65000655001934</v>
      </c>
      <c r="R62">
        <v>73089090</v>
      </c>
      <c r="S62">
        <v>91.756</v>
      </c>
      <c r="T62">
        <v>207725</v>
      </c>
      <c r="V62" t="str">
        <f t="shared" si="1"/>
        <v>4368 serie 001-30/08/2024-65000655001934-73089090-91,76-207725</v>
      </c>
    </row>
    <row r="63" spans="1:22" x14ac:dyDescent="0.25">
      <c r="A63" s="91" t="s">
        <v>6254</v>
      </c>
      <c r="B63" s="91" t="s">
        <v>8671</v>
      </c>
      <c r="C63" s="91" t="s">
        <v>8732</v>
      </c>
      <c r="D63" s="91" t="s">
        <v>8156</v>
      </c>
      <c r="E63" s="90">
        <v>88416482000106</v>
      </c>
      <c r="F63" s="92">
        <v>73082000</v>
      </c>
      <c r="G63" s="93">
        <v>19847.150000000001</v>
      </c>
      <c r="H63" s="93">
        <v>304592.96000000002</v>
      </c>
      <c r="I63">
        <v>61</v>
      </c>
      <c r="K63" s="82" t="str">
        <f t="shared" si="0"/>
        <v>72244 SERIE 001-25/02/2023-88416482000106-73082000-19847,15-304592,96</v>
      </c>
      <c r="L63" t="str">
        <v>72244 serie 001</v>
      </c>
      <c r="M63" t="str">
        <v>72244 serie 001-25/02/2023-88416482000106-73082000-19847,15-304592,96</v>
      </c>
      <c r="O63" t="str">
        <v>4367 serie 001</v>
      </c>
      <c r="P63" s="57">
        <v>45534</v>
      </c>
      <c r="Q63" t="str">
        <v>65000655001934</v>
      </c>
      <c r="R63">
        <v>73181900</v>
      </c>
      <c r="S63">
        <v>19.228000000000002</v>
      </c>
      <c r="T63">
        <v>117191.67</v>
      </c>
      <c r="V63" t="str">
        <f t="shared" si="1"/>
        <v>4367 serie 001-30/08/2024-65000655001934-73181900-19,23-117191,67</v>
      </c>
    </row>
    <row r="64" spans="1:22" x14ac:dyDescent="0.25">
      <c r="A64" s="91" t="s">
        <v>6255</v>
      </c>
      <c r="B64" s="91" t="s">
        <v>8671</v>
      </c>
      <c r="C64" s="91" t="s">
        <v>8733</v>
      </c>
      <c r="D64" s="91" t="s">
        <v>8157</v>
      </c>
      <c r="E64" s="90">
        <v>88416482000106</v>
      </c>
      <c r="F64" s="92">
        <v>73082000</v>
      </c>
      <c r="G64" s="93">
        <v>21645.23</v>
      </c>
      <c r="H64" s="93">
        <v>340782.85</v>
      </c>
      <c r="I64">
        <v>62</v>
      </c>
      <c r="K64" s="82" t="str">
        <f t="shared" si="0"/>
        <v>72241 SERIE 001-24/02/2023-88416482000106-73082000-21645,23-340782,85</v>
      </c>
      <c r="L64" t="str">
        <v>72241 serie 001</v>
      </c>
      <c r="M64" t="str">
        <v>72241 serie 001-24/02/2023-88416482000106-73082000-21645,23-340782,85</v>
      </c>
      <c r="O64" t="str">
        <v>0000003967 serie 001</v>
      </c>
      <c r="P64" s="57">
        <v>45555</v>
      </c>
      <c r="Q64" t="str">
        <v>54858055000166</v>
      </c>
      <c r="R64">
        <v>90262010</v>
      </c>
      <c r="S64">
        <v>2</v>
      </c>
      <c r="T64">
        <v>15994.1</v>
      </c>
      <c r="V64" t="str">
        <f t="shared" si="1"/>
        <v>0000003967 serie 001-20/09/2024-54858055000166-90262010-2-15994,1</v>
      </c>
    </row>
    <row r="65" spans="1:22" x14ac:dyDescent="0.25">
      <c r="A65" s="91" t="s">
        <v>6256</v>
      </c>
      <c r="B65" s="91" t="s">
        <v>8671</v>
      </c>
      <c r="C65" s="91" t="s">
        <v>8734</v>
      </c>
      <c r="D65" s="91" t="s">
        <v>8157</v>
      </c>
      <c r="E65" s="90">
        <v>88416482000106</v>
      </c>
      <c r="F65" s="92">
        <v>73082000</v>
      </c>
      <c r="G65" s="93">
        <v>23263.29</v>
      </c>
      <c r="H65" s="93">
        <v>352036.34</v>
      </c>
      <c r="I65">
        <v>63</v>
      </c>
      <c r="K65" s="82" t="str">
        <f t="shared" si="0"/>
        <v>72214 SERIE 001-24/02/2023-88416482000106-73082000-23263,29-352036,34</v>
      </c>
      <c r="L65" t="str">
        <v>72214 serie 001</v>
      </c>
      <c r="M65" t="str">
        <v>72214 serie 001-24/02/2023-88416482000106-73082000-23263,29-352036,34</v>
      </c>
      <c r="O65" t="str">
        <v>000003967 serie 001</v>
      </c>
      <c r="P65" s="57">
        <v>45555</v>
      </c>
      <c r="Q65" t="str">
        <v>54858055000166</v>
      </c>
      <c r="R65">
        <v>85318000</v>
      </c>
      <c r="S65">
        <v>1</v>
      </c>
      <c r="T65">
        <v>25947.06</v>
      </c>
      <c r="V65" t="str">
        <f t="shared" si="1"/>
        <v>000003967 serie 001-20/09/2024-54858055000166-85318000-1-25947,06</v>
      </c>
    </row>
    <row r="66" spans="1:22" x14ac:dyDescent="0.25">
      <c r="A66" s="91" t="s">
        <v>6257</v>
      </c>
      <c r="B66" s="91" t="s">
        <v>8671</v>
      </c>
      <c r="C66" s="91" t="s">
        <v>8735</v>
      </c>
      <c r="D66" s="91" t="s">
        <v>8158</v>
      </c>
      <c r="E66" s="90">
        <v>88416482000106</v>
      </c>
      <c r="F66" s="92">
        <v>73082000</v>
      </c>
      <c r="G66" s="93">
        <v>23884.03</v>
      </c>
      <c r="H66" s="93">
        <v>382472.07</v>
      </c>
      <c r="I66">
        <v>64</v>
      </c>
      <c r="K66" s="82" t="str">
        <f t="shared" si="0"/>
        <v>72177 SERIE 001-22/02/2023-88416482000106-73082000-23884,03-382472,07</v>
      </c>
      <c r="L66" t="str">
        <v>72177 serie 001</v>
      </c>
      <c r="M66" t="str">
        <v>72177 serie 001-22/02/2023-88416482000106-73082000-23884,03-382472,07</v>
      </c>
      <c r="O66" t="str">
        <v>00003967 serie 001</v>
      </c>
      <c r="P66" s="57">
        <v>45555</v>
      </c>
      <c r="Q66" t="str">
        <v>54858055000166</v>
      </c>
      <c r="R66">
        <v>84819090</v>
      </c>
      <c r="S66">
        <v>3</v>
      </c>
      <c r="T66">
        <v>108759.88</v>
      </c>
      <c r="V66" t="str">
        <f t="shared" si="1"/>
        <v>00003967 serie 001-20/09/2024-54858055000166-84819090-3-108759,88</v>
      </c>
    </row>
    <row r="67" spans="1:22" x14ac:dyDescent="0.25">
      <c r="A67" s="91" t="s">
        <v>6258</v>
      </c>
      <c r="B67" s="91" t="s">
        <v>8671</v>
      </c>
      <c r="C67" s="91" t="s">
        <v>8736</v>
      </c>
      <c r="D67" s="91" t="s">
        <v>8158</v>
      </c>
      <c r="E67" s="90">
        <v>88416482000106</v>
      </c>
      <c r="F67" s="92">
        <v>73082000</v>
      </c>
      <c r="G67" s="93">
        <v>16752.419999999998</v>
      </c>
      <c r="H67" s="93">
        <v>296991.40999999997</v>
      </c>
      <c r="I67">
        <v>65</v>
      </c>
      <c r="K67" s="82" t="str">
        <f t="shared" si="0"/>
        <v>72173 SERIE 001-22/02/2023-88416482000106-73082000-16752,42-296991,41</v>
      </c>
      <c r="L67" t="str">
        <v>72173 serie 001</v>
      </c>
      <c r="M67" t="str">
        <v>72173 serie 001-22/02/2023-88416482000106-73082000-16752,42-296991,41</v>
      </c>
      <c r="O67" t="str">
        <v>0003967 serie 001</v>
      </c>
      <c r="P67" s="57">
        <v>45555</v>
      </c>
      <c r="Q67" t="str">
        <v>54858055000166</v>
      </c>
      <c r="R67">
        <v>84811000</v>
      </c>
      <c r="S67">
        <v>3</v>
      </c>
      <c r="T67">
        <v>47982.3</v>
      </c>
      <c r="V67" t="str">
        <f t="shared" si="1"/>
        <v>0003967 serie 001-20/09/2024-54858055000166-84811000-3-47982,3</v>
      </c>
    </row>
    <row r="68" spans="1:22" x14ac:dyDescent="0.25">
      <c r="A68" s="91" t="s">
        <v>6259</v>
      </c>
      <c r="B68" s="91" t="s">
        <v>8671</v>
      </c>
      <c r="C68" s="91" t="s">
        <v>8737</v>
      </c>
      <c r="D68" s="91" t="s">
        <v>8159</v>
      </c>
      <c r="E68" s="90">
        <v>88416482000106</v>
      </c>
      <c r="F68" s="92">
        <v>73082000</v>
      </c>
      <c r="G68" s="93">
        <v>2712.79</v>
      </c>
      <c r="H68" s="93">
        <v>40989.74</v>
      </c>
      <c r="I68">
        <v>66</v>
      </c>
      <c r="K68" s="82" t="str">
        <f t="shared" ref="K68:K131" si="2">_xlfn.CONCAT(A68,"-",TEXT(D68,"DD/MM/AAAA"),"-",TEXT(E68,"00000000000000"),"-",F68,"-",ROUND(G68,2),"-",ROUND(H68,2))</f>
        <v>72147 SERIE 001-21/02/2023-88416482000106-73082000-2712,79-40989,74</v>
      </c>
      <c r="L68" t="str">
        <v>72147 serie 001</v>
      </c>
      <c r="M68" t="str">
        <v>72147 serie 001-21/02/2023-88416482000106-73082000-2712,79-40989,74</v>
      </c>
      <c r="O68" t="str">
        <v>003967 serie 001</v>
      </c>
      <c r="P68" s="57">
        <v>45555</v>
      </c>
      <c r="Q68" t="str">
        <v>54858055000166</v>
      </c>
      <c r="R68">
        <v>73181500</v>
      </c>
      <c r="S68">
        <v>1.2</v>
      </c>
      <c r="T68">
        <v>52212.07</v>
      </c>
      <c r="V68" t="str">
        <f t="shared" ref="V68:V131" si="3">_xlfn.CONCAT(O68,"-",TEXT(P68,"DD/MM/AAAA"),"-",Q68,"-",R68,"-",ROUND(S68,2),"-",ROUND(T68,2))</f>
        <v>003967 serie 001-20/09/2024-54858055000166-73181500-1,2-52212,07</v>
      </c>
    </row>
    <row r="69" spans="1:22" x14ac:dyDescent="0.25">
      <c r="A69" s="91" t="s">
        <v>6260</v>
      </c>
      <c r="B69" s="91" t="s">
        <v>8671</v>
      </c>
      <c r="C69" s="91" t="s">
        <v>8738</v>
      </c>
      <c r="D69" s="91" t="s">
        <v>8159</v>
      </c>
      <c r="E69" s="90">
        <v>88416482000106</v>
      </c>
      <c r="F69" s="92">
        <v>73082000</v>
      </c>
      <c r="G69" s="93">
        <v>3276.94</v>
      </c>
      <c r="H69" s="93">
        <v>51551.65</v>
      </c>
      <c r="I69">
        <v>67</v>
      </c>
      <c r="K69" s="82" t="str">
        <f t="shared" si="2"/>
        <v>72142 SERIE 001-21/02/2023-88416482000106-73082000-3276,94-51551,65</v>
      </c>
      <c r="L69" t="str">
        <v>72142 serie 001</v>
      </c>
      <c r="M69" t="str">
        <v>72142 serie 001-21/02/2023-88416482000106-73082000-3276,94-51551,65</v>
      </c>
      <c r="O69" t="str">
        <v>03967 serie 001</v>
      </c>
      <c r="P69" s="57">
        <v>45555</v>
      </c>
      <c r="Q69" t="str">
        <v>54858055000166</v>
      </c>
      <c r="R69">
        <v>73063000</v>
      </c>
      <c r="S69">
        <v>3</v>
      </c>
      <c r="T69">
        <v>31988.2</v>
      </c>
      <c r="V69" t="str">
        <f t="shared" si="3"/>
        <v>03967 serie 001-20/09/2024-54858055000166-73063000-3-31988,2</v>
      </c>
    </row>
    <row r="70" spans="1:22" x14ac:dyDescent="0.25">
      <c r="A70" s="91" t="s">
        <v>6261</v>
      </c>
      <c r="B70" s="91" t="s">
        <v>8671</v>
      </c>
      <c r="C70" s="91" t="s">
        <v>8739</v>
      </c>
      <c r="D70" s="91" t="s">
        <v>8159</v>
      </c>
      <c r="E70" s="90">
        <v>88416482000106</v>
      </c>
      <c r="F70" s="92">
        <v>73082000</v>
      </c>
      <c r="G70" s="93">
        <v>9796.7099999999991</v>
      </c>
      <c r="H70" s="93">
        <v>182230.08</v>
      </c>
      <c r="I70">
        <v>68</v>
      </c>
      <c r="K70" s="82" t="str">
        <f t="shared" si="2"/>
        <v>72137 SERIE 001-21/02/2023-88416482000106-73082000-9796,71-182230,08</v>
      </c>
      <c r="L70" t="str">
        <v>72137 serie 001</v>
      </c>
      <c r="M70" t="str">
        <v>72137 serie 001-21/02/2023-88416482000106-73082000-9796,71-182230,08</v>
      </c>
      <c r="O70" t="str">
        <v>3967 serie 001</v>
      </c>
      <c r="P70" s="57">
        <v>45555</v>
      </c>
      <c r="Q70" t="str">
        <v>54858055000166</v>
      </c>
      <c r="R70">
        <v>73049019</v>
      </c>
      <c r="S70">
        <v>27</v>
      </c>
      <c r="T70">
        <v>14047.83</v>
      </c>
      <c r="V70" t="str">
        <f t="shared" si="3"/>
        <v>3967 serie 001-20/09/2024-54858055000166-73049019-27-14047,83</v>
      </c>
    </row>
    <row r="71" spans="1:22" x14ac:dyDescent="0.25">
      <c r="A71" s="91" t="s">
        <v>6262</v>
      </c>
      <c r="B71" s="91" t="s">
        <v>8671</v>
      </c>
      <c r="C71" s="91" t="s">
        <v>8740</v>
      </c>
      <c r="D71" s="91" t="s">
        <v>8160</v>
      </c>
      <c r="E71" s="90">
        <v>88416482000106</v>
      </c>
      <c r="F71" s="92">
        <v>73082000</v>
      </c>
      <c r="G71" s="93">
        <v>9891.0499999999993</v>
      </c>
      <c r="H71" s="93">
        <v>137379.74</v>
      </c>
      <c r="I71">
        <v>69</v>
      </c>
      <c r="K71" s="82" t="str">
        <f t="shared" si="2"/>
        <v>72108 SERIE 001-17/02/2023-88416482000106-73082000-9891,05-137379,74</v>
      </c>
      <c r="L71" t="str">
        <v>72108 serie 001</v>
      </c>
      <c r="M71" t="str">
        <v>72108 serie 001-17/02/2023-88416482000106-73082000-9891,05-137379,74</v>
      </c>
      <c r="O71" t="str">
        <v>3686 serie 001</v>
      </c>
      <c r="P71" s="57">
        <v>45547</v>
      </c>
      <c r="Q71" t="str">
        <v>22816984000116</v>
      </c>
      <c r="R71">
        <v>48211000</v>
      </c>
      <c r="S71">
        <v>11.46</v>
      </c>
      <c r="T71">
        <v>15002</v>
      </c>
      <c r="V71" t="str">
        <f t="shared" si="3"/>
        <v>3686 serie 001-12/09/2024-22816984000116-48211000-11,46-15002</v>
      </c>
    </row>
    <row r="72" spans="1:22" x14ac:dyDescent="0.25">
      <c r="A72" s="91" t="s">
        <v>6263</v>
      </c>
      <c r="B72" s="91" t="s">
        <v>8671</v>
      </c>
      <c r="C72" s="91" t="s">
        <v>8741</v>
      </c>
      <c r="D72" s="91" t="s">
        <v>8161</v>
      </c>
      <c r="E72" s="90">
        <v>88416482000106</v>
      </c>
      <c r="F72" s="92">
        <v>73082000</v>
      </c>
      <c r="G72" s="93">
        <v>15262.46</v>
      </c>
      <c r="H72" s="93">
        <v>258952.48</v>
      </c>
      <c r="I72">
        <v>70</v>
      </c>
      <c r="K72" s="82" t="str">
        <f t="shared" si="2"/>
        <v>72075 SERIE 001-16/02/2023-88416482000106-73082000-15262,46-258952,48</v>
      </c>
      <c r="L72" t="str">
        <v>72075 serie 001</v>
      </c>
      <c r="M72" t="str">
        <v>72075 serie 001-16/02/2023-88416482000106-73082000-15262,46-258952,48</v>
      </c>
      <c r="O72" t="str">
        <v>3672 serie 001</v>
      </c>
      <c r="P72" s="57">
        <v>45538</v>
      </c>
      <c r="Q72" t="str">
        <v>22816984000116</v>
      </c>
      <c r="R72">
        <v>48211000</v>
      </c>
      <c r="S72">
        <v>0.17</v>
      </c>
      <c r="T72">
        <v>31999.5</v>
      </c>
      <c r="V72" t="str">
        <f t="shared" si="3"/>
        <v>3672 serie 001-03/09/2024-22816984000116-48211000-0,17-31999,5</v>
      </c>
    </row>
    <row r="73" spans="1:22" x14ac:dyDescent="0.25">
      <c r="A73" s="91" t="s">
        <v>6264</v>
      </c>
      <c r="B73" s="91" t="s">
        <v>8671</v>
      </c>
      <c r="C73" s="91" t="s">
        <v>8742</v>
      </c>
      <c r="D73" s="91" t="s">
        <v>8162</v>
      </c>
      <c r="E73" s="90">
        <v>88416482000106</v>
      </c>
      <c r="F73" s="92">
        <v>73082000</v>
      </c>
      <c r="G73" s="93">
        <v>10563.41</v>
      </c>
      <c r="H73" s="93">
        <v>198283.79</v>
      </c>
      <c r="I73">
        <v>71</v>
      </c>
      <c r="K73" s="82" t="str">
        <f t="shared" si="2"/>
        <v>72050 SERIE 001-15/02/2023-88416482000106-73082000-10563,41-198283,79</v>
      </c>
      <c r="L73" t="str">
        <v>72050 serie 001</v>
      </c>
      <c r="M73" t="str">
        <v>72050 serie 001-15/02/2023-88416482000106-73082000-10563,41-198283,79</v>
      </c>
      <c r="O73" t="str">
        <v>03449 serie 001</v>
      </c>
      <c r="P73" s="57">
        <v>45545</v>
      </c>
      <c r="Q73" t="str">
        <v>41454106000142</v>
      </c>
      <c r="R73">
        <v>73181500</v>
      </c>
      <c r="S73">
        <v>12</v>
      </c>
      <c r="T73">
        <v>4525</v>
      </c>
      <c r="V73" t="str">
        <f t="shared" si="3"/>
        <v>03449 serie 001-10/09/2024-41454106000142-73181500-12-4525</v>
      </c>
    </row>
    <row r="74" spans="1:22" x14ac:dyDescent="0.25">
      <c r="A74" s="91" t="s">
        <v>6265</v>
      </c>
      <c r="B74" s="91" t="s">
        <v>8671</v>
      </c>
      <c r="C74" s="91" t="s">
        <v>8743</v>
      </c>
      <c r="D74" s="91" t="s">
        <v>8162</v>
      </c>
      <c r="E74" s="90">
        <v>88416482000106</v>
      </c>
      <c r="F74" s="92">
        <v>73082000</v>
      </c>
      <c r="G74" s="93">
        <v>14751.29</v>
      </c>
      <c r="H74" s="93">
        <v>255220.59</v>
      </c>
      <c r="I74">
        <v>72</v>
      </c>
      <c r="K74" s="82" t="str">
        <f t="shared" si="2"/>
        <v>72032 SERIE 001-15/02/2023-88416482000106-73082000-14751,29-255220,59</v>
      </c>
      <c r="L74" t="str">
        <v>72032 serie 001</v>
      </c>
      <c r="M74" t="str">
        <v>72032 serie 001-15/02/2023-88416482000106-73082000-14751,29-255220,59</v>
      </c>
      <c r="O74" t="str">
        <v>3449 serie 001</v>
      </c>
      <c r="P74" s="57">
        <v>45545</v>
      </c>
      <c r="Q74" t="str">
        <v>41454106000142</v>
      </c>
      <c r="R74">
        <v>73181400</v>
      </c>
      <c r="S74">
        <v>6</v>
      </c>
      <c r="T74">
        <v>420.5</v>
      </c>
      <c r="V74" t="str">
        <f t="shared" si="3"/>
        <v>3449 serie 001-10/09/2024-41454106000142-73181400-6-420,5</v>
      </c>
    </row>
    <row r="75" spans="1:22" x14ac:dyDescent="0.25">
      <c r="A75" s="91" t="s">
        <v>6266</v>
      </c>
      <c r="B75" s="91" t="s">
        <v>8671</v>
      </c>
      <c r="C75" s="91" t="s">
        <v>8744</v>
      </c>
      <c r="D75" s="91" t="s">
        <v>8163</v>
      </c>
      <c r="E75" s="90">
        <v>88416482000106</v>
      </c>
      <c r="F75" s="92">
        <v>73082000</v>
      </c>
      <c r="G75" s="93">
        <v>16199.13</v>
      </c>
      <c r="H75" s="93">
        <v>271213.14</v>
      </c>
      <c r="I75">
        <v>73</v>
      </c>
      <c r="K75" s="82" t="str">
        <f t="shared" si="2"/>
        <v>71960 SERIE 001-10/02/2023-88416482000106-73082000-16199,13-271213,14</v>
      </c>
      <c r="L75" t="str">
        <v>71960 serie 001</v>
      </c>
      <c r="M75" t="str">
        <v>71960 serie 001-10/02/2023-88416482000106-73082000-16199,13-271213,14</v>
      </c>
      <c r="O75" t="str">
        <v>1562 serie 001</v>
      </c>
      <c r="P75" s="57">
        <v>45551</v>
      </c>
      <c r="Q75" t="str">
        <v>52285143000190</v>
      </c>
      <c r="R75">
        <v>40082100</v>
      </c>
      <c r="S75">
        <v>40</v>
      </c>
      <c r="T75">
        <v>4080</v>
      </c>
      <c r="V75" t="str">
        <f t="shared" si="3"/>
        <v>1562 serie 001-16/09/2024-52285143000190-40082100-40-4080</v>
      </c>
    </row>
    <row r="76" spans="1:22" x14ac:dyDescent="0.25">
      <c r="A76" s="91" t="s">
        <v>6267</v>
      </c>
      <c r="B76" s="91" t="s">
        <v>8671</v>
      </c>
      <c r="C76" s="91" t="s">
        <v>8745</v>
      </c>
      <c r="D76" s="91" t="s">
        <v>8164</v>
      </c>
      <c r="E76" s="90">
        <v>88416482000106</v>
      </c>
      <c r="F76" s="92">
        <v>73082000</v>
      </c>
      <c r="G76" s="93">
        <v>3258.05</v>
      </c>
      <c r="H76" s="93">
        <v>54995.88</v>
      </c>
      <c r="I76">
        <v>74</v>
      </c>
      <c r="K76" s="82" t="str">
        <f t="shared" si="2"/>
        <v>71934 SERIE 001-09/02/2023-88416482000106-73082000-3258,05-54995,88</v>
      </c>
      <c r="L76" t="str">
        <v>71934 serie 001</v>
      </c>
      <c r="M76" t="str">
        <v>71934 serie 001-09/02/2023-88416482000106-73082000-3258,05-54995,88</v>
      </c>
      <c r="O76" t="str">
        <v>1561 serie 001</v>
      </c>
      <c r="P76" s="57">
        <v>45551</v>
      </c>
      <c r="Q76" t="str">
        <v>52285143000190</v>
      </c>
      <c r="R76">
        <v>40082100</v>
      </c>
      <c r="S76">
        <v>675</v>
      </c>
      <c r="T76">
        <v>73440</v>
      </c>
      <c r="V76" t="str">
        <f t="shared" si="3"/>
        <v>1561 serie 001-16/09/2024-52285143000190-40082100-675-73440</v>
      </c>
    </row>
    <row r="77" spans="1:22" x14ac:dyDescent="0.25">
      <c r="A77" s="91" t="s">
        <v>6268</v>
      </c>
      <c r="B77" s="91" t="s">
        <v>8671</v>
      </c>
      <c r="C77" s="91" t="s">
        <v>8746</v>
      </c>
      <c r="D77" s="91" t="s">
        <v>8164</v>
      </c>
      <c r="E77" s="90">
        <v>88416482000106</v>
      </c>
      <c r="F77" s="92">
        <v>73082000</v>
      </c>
      <c r="G77" s="93">
        <v>19504.919999999998</v>
      </c>
      <c r="H77" s="93">
        <v>322046.67</v>
      </c>
      <c r="I77">
        <v>75</v>
      </c>
      <c r="K77" s="82" t="str">
        <f t="shared" si="2"/>
        <v>71933 SERIE  001-09/02/2023-88416482000106-73082000-19504,92-322046,67</v>
      </c>
      <c r="L77" t="str">
        <v>71933 serie  001</v>
      </c>
      <c r="M77" t="str">
        <v>71933 serie  001-09/02/2023-88416482000106-73082000-19504,92-322046,67</v>
      </c>
      <c r="O77" t="str">
        <v>1552 serie 001</v>
      </c>
      <c r="P77" s="57">
        <v>45537</v>
      </c>
      <c r="Q77" t="str">
        <v>52285143000190</v>
      </c>
      <c r="R77">
        <v>40082100</v>
      </c>
      <c r="S77">
        <v>960</v>
      </c>
      <c r="T77">
        <v>97920</v>
      </c>
      <c r="V77" t="str">
        <f t="shared" si="3"/>
        <v>1552 serie 001-02/09/2024-52285143000190-40082100-960-97920</v>
      </c>
    </row>
    <row r="78" spans="1:22" x14ac:dyDescent="0.25">
      <c r="A78" s="91" t="s">
        <v>6269</v>
      </c>
      <c r="B78" s="91" t="s">
        <v>8671</v>
      </c>
      <c r="C78" s="91" t="s">
        <v>8747</v>
      </c>
      <c r="D78" s="91" t="s">
        <v>8164</v>
      </c>
      <c r="E78" s="90">
        <v>88416482000106</v>
      </c>
      <c r="F78" s="92">
        <v>73082000</v>
      </c>
      <c r="G78" s="93">
        <v>10395.59</v>
      </c>
      <c r="H78" s="93">
        <v>198341.86</v>
      </c>
      <c r="I78">
        <v>76</v>
      </c>
      <c r="K78" s="82" t="str">
        <f t="shared" si="2"/>
        <v>71912 SERIE 001-09/02/2023-88416482000106-73082000-10395,59-198341,86</v>
      </c>
      <c r="L78" t="str">
        <v>71912 serie 001</v>
      </c>
      <c r="M78" t="str">
        <v>71912 serie 001-09/02/2023-88416482000106-73082000-10395,59-198341,86</v>
      </c>
      <c r="O78" t="str">
        <v>1134 serie 001</v>
      </c>
      <c r="P78" s="57">
        <v>45547</v>
      </c>
      <c r="Q78" t="str">
        <v>03777490000125</v>
      </c>
      <c r="R78">
        <v>73239300</v>
      </c>
      <c r="S78">
        <v>1</v>
      </c>
      <c r="T78">
        <v>18500</v>
      </c>
      <c r="V78" t="str">
        <f t="shared" si="3"/>
        <v>1134 serie 001-12/09/2024-03777490000125-73239300-1-18500</v>
      </c>
    </row>
    <row r="79" spans="1:22" x14ac:dyDescent="0.25">
      <c r="A79" s="91" t="s">
        <v>6270</v>
      </c>
      <c r="B79" s="91" t="s">
        <v>8671</v>
      </c>
      <c r="C79" s="91" t="s">
        <v>8748</v>
      </c>
      <c r="D79" s="91" t="s">
        <v>8165</v>
      </c>
      <c r="E79" s="90">
        <v>88416482000106</v>
      </c>
      <c r="F79" s="92">
        <v>73082000</v>
      </c>
      <c r="G79" s="93">
        <v>13263</v>
      </c>
      <c r="H79" s="93">
        <v>207111.19</v>
      </c>
      <c r="I79">
        <v>77</v>
      </c>
      <c r="K79" s="82" t="str">
        <f t="shared" si="2"/>
        <v>071882 SERIE 001-07/02/2023-88416482000106-73082000-13263-207111,19</v>
      </c>
      <c r="L79" t="str">
        <v>071882 serie 001</v>
      </c>
      <c r="M79" t="str">
        <v>071882 serie 001-07/02/2023-88416482000106-73082000-13263-207111,19</v>
      </c>
      <c r="O79" t="str">
        <v>030887 serie 002</v>
      </c>
      <c r="P79" s="57">
        <v>45243</v>
      </c>
      <c r="Q79" t="str">
        <v>97434047000103</v>
      </c>
      <c r="R79">
        <v>72085100</v>
      </c>
      <c r="S79">
        <v>3100.752</v>
      </c>
      <c r="T79">
        <v>20423.39</v>
      </c>
      <c r="V79" t="str">
        <f t="shared" si="3"/>
        <v>030887 serie 002-13/11/2023-97434047000103-72085100-3100,75-20423,39</v>
      </c>
    </row>
    <row r="80" spans="1:22" x14ac:dyDescent="0.25">
      <c r="A80" s="91" t="s">
        <v>6271</v>
      </c>
      <c r="B80" s="91" t="s">
        <v>8671</v>
      </c>
      <c r="C80" s="91" t="s">
        <v>8749</v>
      </c>
      <c r="D80" s="91" t="s">
        <v>8165</v>
      </c>
      <c r="E80" s="90">
        <v>88416482000106</v>
      </c>
      <c r="F80" s="92">
        <v>73082000</v>
      </c>
      <c r="G80" s="93">
        <v>18387.8</v>
      </c>
      <c r="H80" s="93">
        <v>160341.62</v>
      </c>
      <c r="I80">
        <v>78</v>
      </c>
      <c r="K80" s="82" t="str">
        <f t="shared" si="2"/>
        <v>71850 SERIE 001-07/02/2023-88416482000106-73082000-18387,8-160341,62</v>
      </c>
      <c r="L80" t="str">
        <v>71850 serie 001</v>
      </c>
      <c r="M80" t="str">
        <v>71850 serie 001-07/02/2023-88416482000106-73082000-18387,8-160341,62</v>
      </c>
      <c r="O80" t="str">
        <v>728543 serie 000</v>
      </c>
      <c r="P80" s="57">
        <v>45531</v>
      </c>
      <c r="Q80" t="str">
        <v>43919968000129</v>
      </c>
      <c r="R80">
        <v>73041900</v>
      </c>
      <c r="S80">
        <v>236</v>
      </c>
      <c r="T80">
        <v>3560.04</v>
      </c>
      <c r="V80" t="str">
        <f t="shared" si="3"/>
        <v>728543 serie 000-27/08/2024-43919968000129-73041900-236-3560,04</v>
      </c>
    </row>
    <row r="81" spans="1:22" x14ac:dyDescent="0.25">
      <c r="A81" s="91" t="s">
        <v>6272</v>
      </c>
      <c r="B81" s="91" t="s">
        <v>8671</v>
      </c>
      <c r="C81" s="91" t="s">
        <v>8750</v>
      </c>
      <c r="D81" s="91" t="s">
        <v>8165</v>
      </c>
      <c r="E81" s="90">
        <v>88416482000106</v>
      </c>
      <c r="F81" s="92">
        <v>73082000</v>
      </c>
      <c r="G81" s="93">
        <v>20226.580000000002</v>
      </c>
      <c r="H81" s="93">
        <v>176375.78</v>
      </c>
      <c r="I81">
        <v>79</v>
      </c>
      <c r="K81" s="82" t="str">
        <f t="shared" si="2"/>
        <v>71846 SERIE 001-07/02/2023-88416482000106-73082000-20226,58-176375,78</v>
      </c>
      <c r="L81" t="str">
        <v>71846 serie 001</v>
      </c>
      <c r="M81" t="str">
        <v>71846 serie 001-07/02/2023-88416482000106-73082000-20226,58-176375,78</v>
      </c>
      <c r="O81" t="str">
        <v>728541 serie 000</v>
      </c>
      <c r="P81" s="57">
        <v>45531</v>
      </c>
      <c r="Q81" t="str">
        <v>43919968000129</v>
      </c>
      <c r="R81">
        <v>73041900</v>
      </c>
      <c r="S81">
        <v>2612</v>
      </c>
      <c r="T81">
        <v>32473.97</v>
      </c>
      <c r="V81" t="str">
        <f t="shared" si="3"/>
        <v>728541 serie 000-27/08/2024-43919968000129-73041900-2612-32473,97</v>
      </c>
    </row>
    <row r="82" spans="1:22" x14ac:dyDescent="0.25">
      <c r="A82" s="91" t="s">
        <v>6273</v>
      </c>
      <c r="B82" s="91" t="s">
        <v>8671</v>
      </c>
      <c r="C82" s="91" t="s">
        <v>8751</v>
      </c>
      <c r="D82" s="91" t="s">
        <v>8166</v>
      </c>
      <c r="E82" s="90">
        <v>88416482000106</v>
      </c>
      <c r="F82" s="92">
        <v>73082000</v>
      </c>
      <c r="G82" s="93">
        <v>1010.88</v>
      </c>
      <c r="H82" s="93">
        <v>15775.55</v>
      </c>
      <c r="I82">
        <v>80</v>
      </c>
      <c r="K82" s="82" t="str">
        <f t="shared" si="2"/>
        <v>71839 SERIE 001-06/02/2023-88416482000106-73082000-1010,88-15775,55</v>
      </c>
      <c r="L82" t="str">
        <v>71839 serie 001</v>
      </c>
      <c r="M82" t="str">
        <v>71839 serie 001-06/02/2023-88416482000106-73082000-1010,88-15775,55</v>
      </c>
      <c r="O82" t="str">
        <v>271366 serie 000</v>
      </c>
      <c r="P82" s="57">
        <v>45539</v>
      </c>
      <c r="Q82" t="str">
        <v>72178353000197</v>
      </c>
      <c r="R82">
        <v>39173290</v>
      </c>
      <c r="S82">
        <v>97.89</v>
      </c>
      <c r="T82">
        <v>13278.17</v>
      </c>
      <c r="V82" t="str">
        <f t="shared" si="3"/>
        <v>271366 serie 000-04/09/2024-72178353000197-39173290-97,89-13278,17</v>
      </c>
    </row>
    <row r="83" spans="1:22" x14ac:dyDescent="0.25">
      <c r="A83" s="91" t="s">
        <v>6274</v>
      </c>
      <c r="B83" s="91" t="s">
        <v>8671</v>
      </c>
      <c r="C83" s="91" t="s">
        <v>8752</v>
      </c>
      <c r="D83" s="91" t="s">
        <v>8167</v>
      </c>
      <c r="E83" s="90">
        <v>88416482000106</v>
      </c>
      <c r="F83" s="92">
        <v>73082000</v>
      </c>
      <c r="G83" s="93">
        <v>19835.95</v>
      </c>
      <c r="H83" s="93">
        <v>383686.56</v>
      </c>
      <c r="I83">
        <v>81</v>
      </c>
      <c r="K83" s="82" t="str">
        <f t="shared" si="2"/>
        <v>71819 SERIE 001-03/02/2023-88416482000106-73082000-19835,95-383686,56</v>
      </c>
      <c r="L83" t="str">
        <v>71819 serie 001</v>
      </c>
      <c r="M83" t="str">
        <v>71819 serie 001-03/02/2023-88416482000106-73082000-19835,95-383686,56</v>
      </c>
      <c r="O83" t="str">
        <v>238786 serie 001</v>
      </c>
      <c r="P83" s="57">
        <v>45526</v>
      </c>
      <c r="Q83" t="str">
        <v>62948658000187</v>
      </c>
      <c r="R83">
        <v>84842000</v>
      </c>
      <c r="S83">
        <v>8.8000000000000007</v>
      </c>
      <c r="T83">
        <v>2648.68</v>
      </c>
      <c r="V83" t="str">
        <f t="shared" si="3"/>
        <v>238786 serie 001-22/08/2024-62948658000187-84842000-8,8-2648,68</v>
      </c>
    </row>
    <row r="84" spans="1:22" x14ac:dyDescent="0.25">
      <c r="A84" s="91" t="s">
        <v>6275</v>
      </c>
      <c r="B84" s="91" t="s">
        <v>8671</v>
      </c>
      <c r="C84" s="91" t="s">
        <v>8753</v>
      </c>
      <c r="D84" s="91" t="s">
        <v>8167</v>
      </c>
      <c r="E84" s="90">
        <v>88416482000106</v>
      </c>
      <c r="F84" s="92">
        <v>73082000</v>
      </c>
      <c r="G84" s="93">
        <v>12740.58</v>
      </c>
      <c r="H84" s="93">
        <v>210646.31</v>
      </c>
      <c r="I84">
        <v>82</v>
      </c>
      <c r="K84" s="82" t="str">
        <f t="shared" si="2"/>
        <v>71808 SERIE 001-03/02/2023-88416482000106-73082000-12740,58-210646,31</v>
      </c>
      <c r="L84" t="str">
        <v>71808 serie 001</v>
      </c>
      <c r="M84" t="str">
        <v>71808 serie 001-03/02/2023-88416482000106-73082000-12740,58-210646,31</v>
      </c>
      <c r="O84" t="str">
        <v>238708 serie 001</v>
      </c>
      <c r="P84" s="57">
        <v>45525</v>
      </c>
      <c r="Q84" t="str">
        <v>62948658000187</v>
      </c>
      <c r="R84">
        <v>39174090</v>
      </c>
      <c r="S84">
        <v>224.09</v>
      </c>
      <c r="T84">
        <v>121884.55</v>
      </c>
      <c r="V84" t="str">
        <f t="shared" si="3"/>
        <v>238708 serie 001-21/08/2024-62948658000187-39174090-224,09-121884,55</v>
      </c>
    </row>
    <row r="85" spans="1:22" x14ac:dyDescent="0.25">
      <c r="A85" s="91" t="s">
        <v>6276</v>
      </c>
      <c r="B85" s="91" t="s">
        <v>8671</v>
      </c>
      <c r="C85" s="91" t="s">
        <v>8754</v>
      </c>
      <c r="D85" s="91" t="s">
        <v>8168</v>
      </c>
      <c r="E85" s="90">
        <v>88416482000106</v>
      </c>
      <c r="F85" s="92">
        <v>73082000</v>
      </c>
      <c r="G85" s="93">
        <v>5145.8900000000003</v>
      </c>
      <c r="H85" s="93">
        <v>77473.58</v>
      </c>
      <c r="I85">
        <v>83</v>
      </c>
      <c r="K85" s="82" t="str">
        <f t="shared" si="2"/>
        <v>71759 SERIE 001-31/01/2023-88416482000106-73082000-5145,89-77473,58</v>
      </c>
      <c r="L85" t="str">
        <v>71759 serie 001</v>
      </c>
      <c r="M85" t="str">
        <v>71759 serie 001-31/01/2023-88416482000106-73082000-5145,89-77473,58</v>
      </c>
      <c r="O85" t="str">
        <v>0223424 serie 001</v>
      </c>
      <c r="P85" s="57">
        <v>45258</v>
      </c>
      <c r="Q85" t="str">
        <v>62948658000187</v>
      </c>
      <c r="R85">
        <v>68159990</v>
      </c>
      <c r="S85">
        <v>20.58</v>
      </c>
      <c r="T85">
        <v>908.44</v>
      </c>
      <c r="V85" t="str">
        <f t="shared" si="3"/>
        <v>0223424 serie 001-28/11/2023-62948658000187-68159990-20,58-908,44</v>
      </c>
    </row>
    <row r="86" spans="1:22" x14ac:dyDescent="0.25">
      <c r="A86" s="91" t="s">
        <v>6277</v>
      </c>
      <c r="B86" s="91" t="s">
        <v>8671</v>
      </c>
      <c r="C86" s="91" t="s">
        <v>8755</v>
      </c>
      <c r="D86" s="91" t="s">
        <v>8168</v>
      </c>
      <c r="E86" s="90">
        <v>88416482000106</v>
      </c>
      <c r="F86" s="92">
        <v>73082000</v>
      </c>
      <c r="G86" s="93">
        <v>14584.11</v>
      </c>
      <c r="H86" s="93">
        <v>306723.82</v>
      </c>
      <c r="I86">
        <v>84</v>
      </c>
      <c r="K86" s="82" t="str">
        <f t="shared" si="2"/>
        <v>71755 SERIE 001-31/01/2023-88416482000106-73082000-14584,11-306723,82</v>
      </c>
      <c r="L86" t="str">
        <v>71755 serie 001</v>
      </c>
      <c r="M86" t="str">
        <v>71755 serie 001-31/01/2023-88416482000106-73082000-14584,11-306723,82</v>
      </c>
      <c r="O86" t="str">
        <v>223424 serie 001</v>
      </c>
      <c r="P86" s="57">
        <v>45258</v>
      </c>
      <c r="Q86" t="str">
        <v>62948658000187</v>
      </c>
      <c r="R86">
        <v>39174090</v>
      </c>
      <c r="S86">
        <v>66.31</v>
      </c>
      <c r="T86">
        <v>127951.21999999999</v>
      </c>
      <c r="V86" t="str">
        <f t="shared" si="3"/>
        <v>223424 serie 001-28/11/2023-62948658000187-39174090-66,31-127951,22</v>
      </c>
    </row>
    <row r="87" spans="1:22" x14ac:dyDescent="0.25">
      <c r="A87" s="91" t="s">
        <v>6278</v>
      </c>
      <c r="B87" s="91" t="s">
        <v>8671</v>
      </c>
      <c r="C87" s="91" t="s">
        <v>8756</v>
      </c>
      <c r="D87" s="91" t="s">
        <v>8169</v>
      </c>
      <c r="E87" s="90">
        <v>88416482000106</v>
      </c>
      <c r="F87" s="92">
        <v>73082000</v>
      </c>
      <c r="G87" s="93">
        <v>20187.830000000002</v>
      </c>
      <c r="H87" s="93">
        <v>364285.87</v>
      </c>
      <c r="I87">
        <v>85</v>
      </c>
      <c r="K87" s="82" t="str">
        <f t="shared" si="2"/>
        <v>71712 SERIE 001-30/01/2023-88416482000106-73082000-20187,83-364285,87</v>
      </c>
      <c r="L87" t="str">
        <v>71712 serie 001</v>
      </c>
      <c r="M87" t="str">
        <v>71712 serie 001-30/01/2023-88416482000106-73082000-20187,83-364285,87</v>
      </c>
      <c r="O87" t="str">
        <v>199956 serie 070</v>
      </c>
      <c r="P87" s="57">
        <v>45533</v>
      </c>
      <c r="Q87" t="str">
        <v>56993074001011</v>
      </c>
      <c r="R87">
        <v>40169300</v>
      </c>
      <c r="S87">
        <v>442.44</v>
      </c>
      <c r="T87">
        <v>6800</v>
      </c>
      <c r="V87" t="str">
        <f t="shared" si="3"/>
        <v>199956 serie 070-29/08/2024-56993074001011-40169300-442,44-6800</v>
      </c>
    </row>
    <row r="88" spans="1:22" x14ac:dyDescent="0.25">
      <c r="A88" s="91" t="s">
        <v>6279</v>
      </c>
      <c r="B88" s="91" t="s">
        <v>8671</v>
      </c>
      <c r="C88" s="91" t="s">
        <v>8757</v>
      </c>
      <c r="D88" s="91" t="s">
        <v>8170</v>
      </c>
      <c r="E88" s="90">
        <v>88416482000106</v>
      </c>
      <c r="F88" s="92">
        <v>73082000</v>
      </c>
      <c r="G88" s="93">
        <v>17790.48</v>
      </c>
      <c r="H88" s="93">
        <v>293288.26</v>
      </c>
      <c r="I88">
        <v>86</v>
      </c>
      <c r="K88" s="82" t="str">
        <f t="shared" si="2"/>
        <v>71681 SERIE 001-27/01/2023-88416482000106-73082000-17790,48-293288,26</v>
      </c>
      <c r="L88" t="str">
        <v>71681 serie 001</v>
      </c>
      <c r="M88" t="str">
        <v>71681 serie 001-27/01/2023-88416482000106-73082000-17790,48-293288,26</v>
      </c>
      <c r="O88" t="str">
        <v>123046 serie 001</v>
      </c>
      <c r="P88" s="57">
        <v>45527</v>
      </c>
      <c r="Q88" t="str">
        <v>72797913000191</v>
      </c>
      <c r="R88">
        <v>73089010</v>
      </c>
      <c r="S88">
        <v>67.3</v>
      </c>
      <c r="T88">
        <v>5231.2</v>
      </c>
      <c r="V88" t="str">
        <f t="shared" si="3"/>
        <v>123046 serie 001-23/08/2024-72797913000191-73089010-67,3-5231,2</v>
      </c>
    </row>
    <row r="89" spans="1:22" x14ac:dyDescent="0.25">
      <c r="A89" s="91" t="s">
        <v>6280</v>
      </c>
      <c r="B89" s="91" t="s">
        <v>8671</v>
      </c>
      <c r="C89" s="91" t="s">
        <v>8758</v>
      </c>
      <c r="D89" s="91" t="s">
        <v>8171</v>
      </c>
      <c r="E89" s="90">
        <v>88416482000106</v>
      </c>
      <c r="F89" s="92">
        <v>73082000</v>
      </c>
      <c r="G89" s="93">
        <v>21980.35</v>
      </c>
      <c r="H89" s="93">
        <v>386976.69</v>
      </c>
      <c r="I89">
        <v>87</v>
      </c>
      <c r="K89" s="82" t="str">
        <f t="shared" si="2"/>
        <v>71658 SERIE 001-26/01/2023-88416482000106-73082000-21980,35-386976,69</v>
      </c>
      <c r="L89" t="str">
        <v>71658 serie 001</v>
      </c>
      <c r="M89" t="str">
        <v>71658 serie 001-26/01/2023-88416482000106-73082000-21980,35-386976,69</v>
      </c>
      <c r="O89" t="str">
        <v>122016 serie 001</v>
      </c>
      <c r="P89" s="57">
        <v>45377</v>
      </c>
      <c r="Q89" t="str">
        <v>72797913000191</v>
      </c>
      <c r="R89">
        <v>72085200</v>
      </c>
      <c r="S89">
        <v>10080</v>
      </c>
      <c r="T89">
        <v>683524.8</v>
      </c>
      <c r="V89" t="str">
        <f t="shared" si="3"/>
        <v>122016 serie 001-26/03/2024-72797913000191-72085200-10080-683524,8</v>
      </c>
    </row>
    <row r="90" spans="1:22" x14ac:dyDescent="0.25">
      <c r="A90" s="91" t="s">
        <v>6281</v>
      </c>
      <c r="B90" s="91" t="s">
        <v>8671</v>
      </c>
      <c r="C90" s="91" t="s">
        <v>8759</v>
      </c>
      <c r="D90" s="91" t="s">
        <v>8171</v>
      </c>
      <c r="E90" s="90">
        <v>88416482000106</v>
      </c>
      <c r="F90" s="92">
        <v>73082000</v>
      </c>
      <c r="G90" s="93">
        <v>16018.71</v>
      </c>
      <c r="H90" s="93">
        <v>279452.64</v>
      </c>
      <c r="I90">
        <v>88</v>
      </c>
      <c r="K90" s="82" t="str">
        <f t="shared" si="2"/>
        <v>71643 SERIE 001-26/01/2023-88416482000106-73082000-16018,71-279452,64</v>
      </c>
      <c r="L90" t="str">
        <v>71643 serie 001</v>
      </c>
      <c r="M90" t="str">
        <v>71643 serie 001-26/01/2023-88416482000106-73082000-16018,71-279452,64</v>
      </c>
      <c r="O90" t="str">
        <v>00082715 serie 001</v>
      </c>
      <c r="P90" s="57">
        <v>45527</v>
      </c>
      <c r="Q90" t="str">
        <v>02907585000404</v>
      </c>
      <c r="R90">
        <v>79031000</v>
      </c>
      <c r="S90">
        <v>250.94078571428571</v>
      </c>
      <c r="T90">
        <v>170.4</v>
      </c>
      <c r="V90" t="str">
        <f t="shared" si="3"/>
        <v>00082715 serie 001-23/08/2024-02907585000404-79031000-250,94-170,4</v>
      </c>
    </row>
    <row r="91" spans="1:22" x14ac:dyDescent="0.25">
      <c r="A91" s="91" t="s">
        <v>6282</v>
      </c>
      <c r="B91" s="91" t="s">
        <v>8671</v>
      </c>
      <c r="C91" s="91" t="s">
        <v>8760</v>
      </c>
      <c r="D91" s="91" t="s">
        <v>8172</v>
      </c>
      <c r="E91" s="90">
        <v>88416482000106</v>
      </c>
      <c r="F91" s="92">
        <v>73082000</v>
      </c>
      <c r="G91" s="93">
        <v>22740.3</v>
      </c>
      <c r="H91" s="93">
        <v>374325.91</v>
      </c>
      <c r="I91">
        <v>89</v>
      </c>
      <c r="K91" s="82" t="str">
        <f t="shared" si="2"/>
        <v>71560 SERIE 001-20/01/2023-88416482000106-73082000-22740,3-374325,91</v>
      </c>
      <c r="L91" t="str">
        <v>71560 serie 001</v>
      </c>
      <c r="M91" t="str">
        <v>71560 serie 001-20/01/2023-88416482000106-73082000-22740,3-374325,91</v>
      </c>
      <c r="O91" t="str">
        <v>0082715 serie 001</v>
      </c>
      <c r="P91" s="57">
        <v>45527</v>
      </c>
      <c r="Q91" t="str">
        <v>02907585000404</v>
      </c>
      <c r="R91">
        <v>38140090</v>
      </c>
      <c r="S91">
        <v>250.94078571428571</v>
      </c>
      <c r="T91">
        <v>1025</v>
      </c>
      <c r="V91" t="str">
        <f t="shared" si="3"/>
        <v>0082715 serie 001-23/08/2024-02907585000404-38140090-250,94-1025</v>
      </c>
    </row>
    <row r="92" spans="1:22" x14ac:dyDescent="0.25">
      <c r="A92" s="91" t="s">
        <v>6283</v>
      </c>
      <c r="B92" s="91" t="s">
        <v>8671</v>
      </c>
      <c r="C92" s="91" t="s">
        <v>8761</v>
      </c>
      <c r="D92" s="91" t="s">
        <v>8172</v>
      </c>
      <c r="E92" s="90">
        <v>88416482000106</v>
      </c>
      <c r="F92" s="92">
        <v>73082000</v>
      </c>
      <c r="G92" s="93">
        <v>12606.74</v>
      </c>
      <c r="H92" s="93">
        <v>217349.21</v>
      </c>
      <c r="I92">
        <v>90</v>
      </c>
      <c r="K92" s="82" t="str">
        <f t="shared" si="2"/>
        <v>71526 SERIE 001-20/01/2023-88416482000106-73082000-12606,74-217349,21</v>
      </c>
      <c r="L92" t="str">
        <v>71526 serie 001</v>
      </c>
      <c r="M92" t="str">
        <v>71526 serie 001-20/01/2023-88416482000106-73082000-12606,74-217349,21</v>
      </c>
      <c r="O92" t="str">
        <v>082715 serie 001</v>
      </c>
      <c r="P92" s="57">
        <v>45527</v>
      </c>
      <c r="Q92" t="str">
        <v>02907585000404</v>
      </c>
      <c r="R92">
        <v>32089010</v>
      </c>
      <c r="S92">
        <v>2509.4078571428572</v>
      </c>
      <c r="T92">
        <v>147573.74</v>
      </c>
      <c r="V92" t="str">
        <f t="shared" si="3"/>
        <v>082715 serie 001-23/08/2024-02907585000404-32089010-2509,41-147573,74</v>
      </c>
    </row>
    <row r="93" spans="1:22" x14ac:dyDescent="0.25">
      <c r="A93" s="91" t="s">
        <v>6284</v>
      </c>
      <c r="B93" s="91" t="s">
        <v>8671</v>
      </c>
      <c r="C93" s="91" t="s">
        <v>8762</v>
      </c>
      <c r="D93" s="91" t="s">
        <v>8172</v>
      </c>
      <c r="E93" s="90">
        <v>88416482000106</v>
      </c>
      <c r="F93" s="92">
        <v>73082000</v>
      </c>
      <c r="G93" s="93">
        <v>15858.65</v>
      </c>
      <c r="H93" s="93">
        <v>304521.39</v>
      </c>
      <c r="I93">
        <v>91</v>
      </c>
      <c r="K93" s="82" t="str">
        <f t="shared" si="2"/>
        <v>71520 SERIE 001-20/01/2023-88416482000106-73082000-15858,65-304521,39</v>
      </c>
      <c r="L93" t="str">
        <v>71520 serie 001</v>
      </c>
      <c r="M93" t="str">
        <v>71520 serie 001-20/01/2023-88416482000106-73082000-15858,65-304521,39</v>
      </c>
      <c r="O93" t="str">
        <v>82715 serie 001</v>
      </c>
      <c r="P93" s="57">
        <v>45527</v>
      </c>
      <c r="Q93" t="str">
        <v>02907585000404</v>
      </c>
      <c r="R93">
        <v>29051999</v>
      </c>
      <c r="S93">
        <v>250.94078571428571</v>
      </c>
      <c r="T93">
        <v>242.7</v>
      </c>
      <c r="V93" t="str">
        <f t="shared" si="3"/>
        <v>82715 serie 001-23/08/2024-02907585000404-29051999-250,94-242,7</v>
      </c>
    </row>
    <row r="94" spans="1:22" x14ac:dyDescent="0.25">
      <c r="A94" s="91" t="s">
        <v>6285</v>
      </c>
      <c r="B94" s="91" t="s">
        <v>8671</v>
      </c>
      <c r="C94" s="91" t="s">
        <v>8763</v>
      </c>
      <c r="D94" s="91" t="s">
        <v>8173</v>
      </c>
      <c r="E94" s="90">
        <v>88416482000106</v>
      </c>
      <c r="F94" s="92">
        <v>73082000</v>
      </c>
      <c r="G94" s="93">
        <v>18533.95</v>
      </c>
      <c r="H94" s="93">
        <v>335224.64</v>
      </c>
      <c r="I94">
        <v>92</v>
      </c>
      <c r="K94" s="82" t="str">
        <f t="shared" si="2"/>
        <v>71485 SERIE 001-19/01/2023-88416482000106-73082000-18533,95-335224,64</v>
      </c>
      <c r="L94" t="str">
        <v>71485 serie 001</v>
      </c>
      <c r="M94" t="str">
        <v>71485 serie 001-19/01/2023-88416482000106-73082000-18533,95-335224,64</v>
      </c>
      <c r="O94" t="str">
        <v>72374 serie 001</v>
      </c>
      <c r="P94" s="57">
        <v>45537</v>
      </c>
      <c r="Q94" t="str">
        <v>61479002000523</v>
      </c>
      <c r="R94">
        <v>83112000</v>
      </c>
      <c r="S94">
        <v>2250</v>
      </c>
      <c r="T94">
        <v>67275</v>
      </c>
      <c r="V94" t="str">
        <f t="shared" si="3"/>
        <v>72374 serie 001-02/09/2024-61479002000523-83112000-2250-67275</v>
      </c>
    </row>
    <row r="95" spans="1:22" x14ac:dyDescent="0.25">
      <c r="A95" s="91" t="s">
        <v>6286</v>
      </c>
      <c r="B95" s="91" t="s">
        <v>8671</v>
      </c>
      <c r="C95" s="91" t="s">
        <v>8764</v>
      </c>
      <c r="D95" s="91" t="s">
        <v>8174</v>
      </c>
      <c r="E95" s="90">
        <v>88416482000106</v>
      </c>
      <c r="F95" s="92">
        <v>73082000</v>
      </c>
      <c r="G95" s="93">
        <v>17750.689999999999</v>
      </c>
      <c r="H95" s="93">
        <v>350047.41</v>
      </c>
      <c r="I95">
        <v>93</v>
      </c>
      <c r="K95" s="82" t="str">
        <f t="shared" si="2"/>
        <v>71408 SERIE 001-17/01/2023-88416482000106-73082000-17750,69-350047,41</v>
      </c>
      <c r="L95" t="str">
        <v>71408 serie 001</v>
      </c>
      <c r="M95" t="str">
        <v>71408 serie 001-17/01/2023-88416482000106-73082000-17750,69-350047,41</v>
      </c>
      <c r="O95" t="str">
        <v>72373 serie 001</v>
      </c>
      <c r="P95" s="57">
        <v>45534</v>
      </c>
      <c r="Q95" t="str">
        <v>61479002000523</v>
      </c>
      <c r="R95">
        <v>83112000</v>
      </c>
      <c r="S95">
        <v>750</v>
      </c>
      <c r="T95">
        <v>22425</v>
      </c>
      <c r="V95" t="str">
        <f t="shared" si="3"/>
        <v>72373 serie 001-30/08/2024-61479002000523-83112000-750-22425</v>
      </c>
    </row>
    <row r="96" spans="1:22" x14ac:dyDescent="0.25">
      <c r="A96" s="91" t="s">
        <v>6287</v>
      </c>
      <c r="B96" s="91" t="s">
        <v>8671</v>
      </c>
      <c r="C96" s="91" t="s">
        <v>8765</v>
      </c>
      <c r="D96" s="91" t="s">
        <v>8175</v>
      </c>
      <c r="E96" s="90">
        <v>88416482000106</v>
      </c>
      <c r="F96" s="92">
        <v>73082000</v>
      </c>
      <c r="G96" s="93">
        <v>26128.53</v>
      </c>
      <c r="H96" s="93">
        <v>468867.05</v>
      </c>
      <c r="I96">
        <v>94</v>
      </c>
      <c r="K96" s="82" t="str">
        <f t="shared" si="2"/>
        <v>71373 SERIE 001-13/01/2023-88416482000106-73082000-26128,53-468867,05</v>
      </c>
      <c r="L96" t="str">
        <v>71373 serie 001</v>
      </c>
      <c r="M96" t="str">
        <v>71373 serie 001-13/01/2023-88416482000106-73082000-26128,53-468867,05</v>
      </c>
      <c r="O96" t="str">
        <v>00058935 serie 006</v>
      </c>
      <c r="P96" s="57">
        <v>45538</v>
      </c>
      <c r="Q96" t="str">
        <v>89135073000366</v>
      </c>
      <c r="R96">
        <v>73182200</v>
      </c>
      <c r="S96">
        <v>18.469714285714286</v>
      </c>
      <c r="T96">
        <v>57.64</v>
      </c>
      <c r="V96" t="str">
        <f t="shared" si="3"/>
        <v>00058935 serie 006-03/09/2024-89135073000366-73182200-18,47-57,64</v>
      </c>
    </row>
    <row r="97" spans="1:22" x14ac:dyDescent="0.25">
      <c r="A97" s="91" t="s">
        <v>6288</v>
      </c>
      <c r="B97" s="91" t="s">
        <v>8671</v>
      </c>
      <c r="C97" s="91" t="s">
        <v>8766</v>
      </c>
      <c r="D97" s="91" t="s">
        <v>8175</v>
      </c>
      <c r="E97" s="90">
        <v>88416482000106</v>
      </c>
      <c r="F97" s="92">
        <v>73082000</v>
      </c>
      <c r="G97" s="93">
        <v>10007.549999999999</v>
      </c>
      <c r="H97" s="93">
        <v>180277.21</v>
      </c>
      <c r="I97">
        <v>95</v>
      </c>
      <c r="K97" s="82" t="str">
        <f t="shared" si="2"/>
        <v>71366 SERIE 001-13/01/2023-88416482000106-73082000-10007,55-180277,21</v>
      </c>
      <c r="L97" t="str">
        <v>71366 serie 001</v>
      </c>
      <c r="M97" t="str">
        <v>71366 serie 001-13/01/2023-88416482000106-73082000-10007,55-180277,21</v>
      </c>
      <c r="O97" t="str">
        <v>0058935 serie 006</v>
      </c>
      <c r="P97" s="57">
        <v>45538</v>
      </c>
      <c r="Q97" t="str">
        <v>89135073000366</v>
      </c>
      <c r="R97">
        <v>73181600</v>
      </c>
      <c r="S97">
        <v>36.939428571428572</v>
      </c>
      <c r="T97">
        <v>310.63</v>
      </c>
      <c r="V97" t="str">
        <f t="shared" si="3"/>
        <v>0058935 serie 006-03/09/2024-89135073000366-73181600-36,94-310,63</v>
      </c>
    </row>
    <row r="98" spans="1:22" x14ac:dyDescent="0.25">
      <c r="A98" s="91" t="s">
        <v>6289</v>
      </c>
      <c r="B98" s="91" t="s">
        <v>8671</v>
      </c>
      <c r="C98" s="91" t="s">
        <v>8767</v>
      </c>
      <c r="D98" s="91" t="s">
        <v>8175</v>
      </c>
      <c r="E98" s="90">
        <v>88416482000106</v>
      </c>
      <c r="F98" s="92">
        <v>73082000</v>
      </c>
      <c r="G98" s="93">
        <v>22096.36</v>
      </c>
      <c r="H98" s="93">
        <v>410041.36</v>
      </c>
      <c r="I98">
        <v>96</v>
      </c>
      <c r="K98" s="82" t="str">
        <f t="shared" si="2"/>
        <v>71362 SERIE 001-13/01/2023-88416482000106-73082000-22096,36-410041,36</v>
      </c>
      <c r="L98" t="str">
        <v>71362 serie 001</v>
      </c>
      <c r="M98" t="str">
        <v>71362 serie 001-13/01/2023-88416482000106-73082000-22096,36-410041,36</v>
      </c>
      <c r="O98" t="str">
        <v>058935 serie 006</v>
      </c>
      <c r="P98" s="57">
        <v>45538</v>
      </c>
      <c r="Q98" t="str">
        <v>89135073000366</v>
      </c>
      <c r="R98">
        <v>73181500</v>
      </c>
      <c r="S98">
        <v>36.939428571428572</v>
      </c>
      <c r="T98">
        <v>901.14</v>
      </c>
      <c r="V98" t="str">
        <f t="shared" si="3"/>
        <v>058935 serie 006-03/09/2024-89135073000366-73181500-36,94-901,14</v>
      </c>
    </row>
    <row r="99" spans="1:22" x14ac:dyDescent="0.25">
      <c r="A99" s="91" t="s">
        <v>6290</v>
      </c>
      <c r="B99" s="91" t="s">
        <v>8671</v>
      </c>
      <c r="C99" s="91" t="s">
        <v>8768</v>
      </c>
      <c r="D99" s="91" t="s">
        <v>8176</v>
      </c>
      <c r="E99" s="90">
        <v>88416482000106</v>
      </c>
      <c r="F99" s="92">
        <v>73082000</v>
      </c>
      <c r="G99" s="93">
        <v>11640.09</v>
      </c>
      <c r="H99" s="93">
        <v>191308.57</v>
      </c>
      <c r="I99">
        <v>97</v>
      </c>
      <c r="K99" s="82" t="str">
        <f t="shared" si="2"/>
        <v>71330 SERIE 001-12/01/2023-88416482000106-73082000-11640,09-191308,57</v>
      </c>
      <c r="L99" t="str">
        <v>71330 serie 001</v>
      </c>
      <c r="M99" t="str">
        <v>71330 serie 001-12/01/2023-88416482000106-73082000-11640,09-191308,57</v>
      </c>
      <c r="O99" t="str">
        <v>58935 serie 006</v>
      </c>
      <c r="P99" s="57">
        <v>45538</v>
      </c>
      <c r="Q99" t="str">
        <v>89135073000366</v>
      </c>
      <c r="R99">
        <v>73181400</v>
      </c>
      <c r="S99">
        <v>9.2348571428571429</v>
      </c>
      <c r="T99">
        <v>443.1</v>
      </c>
      <c r="V99" t="str">
        <f t="shared" si="3"/>
        <v>58935 serie 006-03/09/2024-89135073000366-73181400-9,23-443,1</v>
      </c>
    </row>
    <row r="100" spans="1:22" x14ac:dyDescent="0.25">
      <c r="A100" s="91" t="s">
        <v>6291</v>
      </c>
      <c r="B100" s="91" t="s">
        <v>8671</v>
      </c>
      <c r="C100" s="91" t="s">
        <v>8769</v>
      </c>
      <c r="D100" s="91" t="s">
        <v>8177</v>
      </c>
      <c r="E100" s="90">
        <v>88416482000106</v>
      </c>
      <c r="F100" s="92">
        <v>73082000</v>
      </c>
      <c r="G100" s="93">
        <v>8131.73</v>
      </c>
      <c r="H100" s="93">
        <v>139728.16</v>
      </c>
      <c r="I100">
        <v>98</v>
      </c>
      <c r="K100" s="82" t="str">
        <f t="shared" si="2"/>
        <v>71234 SERIE 001-07/01/2023-88416482000106-73082000-8131,73-139728,16</v>
      </c>
      <c r="L100" t="str">
        <v>71234 serie 001</v>
      </c>
      <c r="M100" t="str">
        <v>71234 serie 001-07/01/2023-88416482000106-73082000-8131,73-139728,16</v>
      </c>
      <c r="O100" t="str">
        <v>52917 serie 001</v>
      </c>
      <c r="P100" s="57">
        <v>45533</v>
      </c>
      <c r="Q100" t="str">
        <v>62821723000109</v>
      </c>
      <c r="R100">
        <v>73181500</v>
      </c>
      <c r="S100">
        <v>12</v>
      </c>
      <c r="T100">
        <v>3871.39</v>
      </c>
      <c r="V100" t="str">
        <f t="shared" si="3"/>
        <v>52917 serie 001-29/08/2024-62821723000109-73181500-12-3871,39</v>
      </c>
    </row>
    <row r="101" spans="1:22" x14ac:dyDescent="0.25">
      <c r="A101" s="91" t="s">
        <v>6292</v>
      </c>
      <c r="B101" s="91" t="s">
        <v>8671</v>
      </c>
      <c r="C101" s="91" t="s">
        <v>8770</v>
      </c>
      <c r="D101" s="91" t="s">
        <v>8178</v>
      </c>
      <c r="E101" s="90">
        <v>88416482000106</v>
      </c>
      <c r="F101" s="92">
        <v>73082000</v>
      </c>
      <c r="G101" s="93">
        <v>15681.95</v>
      </c>
      <c r="H101" s="93">
        <v>292567.21999999997</v>
      </c>
      <c r="I101">
        <v>99</v>
      </c>
      <c r="K101" s="82" t="str">
        <f t="shared" si="2"/>
        <v>71229 SERIE 001-06/01/2023-88416482000106-73082000-15681,95-292567,22</v>
      </c>
      <c r="L101" t="str">
        <v>71229 serie 001</v>
      </c>
      <c r="M101" t="str">
        <v>71229 serie 001-06/01/2023-88416482000106-73082000-15681,95-292567,22</v>
      </c>
      <c r="O101" t="str">
        <v>041024 serie 002</v>
      </c>
      <c r="P101" s="57">
        <v>45541</v>
      </c>
      <c r="Q101" t="str">
        <v>97434047000103</v>
      </c>
      <c r="R101">
        <v>72083700</v>
      </c>
      <c r="S101">
        <v>2958.1200000000003</v>
      </c>
      <c r="T101">
        <v>2327.39</v>
      </c>
      <c r="V101" t="str">
        <f t="shared" si="3"/>
        <v>041024 serie 002-06/09/2024-97434047000103-72083700-2958,12-2327,39</v>
      </c>
    </row>
    <row r="102" spans="1:22" x14ac:dyDescent="0.25">
      <c r="A102" s="91" t="s">
        <v>6293</v>
      </c>
      <c r="B102" s="91" t="s">
        <v>8671</v>
      </c>
      <c r="C102" s="91" t="s">
        <v>8771</v>
      </c>
      <c r="D102" s="91" t="s">
        <v>8178</v>
      </c>
      <c r="E102" s="90">
        <v>88416482000106</v>
      </c>
      <c r="F102" s="92">
        <v>73082000</v>
      </c>
      <c r="G102" s="93">
        <v>23904.14</v>
      </c>
      <c r="H102" s="93">
        <v>208444.1</v>
      </c>
      <c r="I102">
        <v>100</v>
      </c>
      <c r="K102" s="82" t="str">
        <f t="shared" si="2"/>
        <v>71220 SERIE 001-06/01/2023-88416482000106-73082000-23904,14-208444,1</v>
      </c>
      <c r="L102" t="str">
        <v>71220 serie 001</v>
      </c>
      <c r="M102" t="str">
        <v>71220 serie 001-06/01/2023-88416482000106-73082000-23904,14-208444,1</v>
      </c>
      <c r="O102" t="str">
        <v>41024 serie 002</v>
      </c>
      <c r="P102" s="57">
        <v>45541</v>
      </c>
      <c r="Q102" t="str">
        <v>97434047000103</v>
      </c>
      <c r="R102">
        <v>72085400</v>
      </c>
      <c r="S102">
        <v>2958.1200000000003</v>
      </c>
      <c r="T102">
        <v>9028.7999999999993</v>
      </c>
      <c r="V102" t="str">
        <f t="shared" si="3"/>
        <v>41024 serie 002-06/09/2024-97434047000103-72085400-2958,12-9028,8</v>
      </c>
    </row>
    <row r="103" spans="1:22" x14ac:dyDescent="0.25">
      <c r="A103" s="91" t="s">
        <v>6294</v>
      </c>
      <c r="B103" s="91" t="s">
        <v>8671</v>
      </c>
      <c r="C103" s="91" t="s">
        <v>8772</v>
      </c>
      <c r="D103" s="91" t="s">
        <v>8178</v>
      </c>
      <c r="E103" s="90">
        <v>88416482000106</v>
      </c>
      <c r="F103" s="92">
        <v>73082000</v>
      </c>
      <c r="G103" s="93">
        <v>7596.48</v>
      </c>
      <c r="H103" s="93">
        <v>58340.97</v>
      </c>
      <c r="I103">
        <v>101</v>
      </c>
      <c r="K103" s="82" t="str">
        <f t="shared" si="2"/>
        <v>71204 SERIE 001-06/01/2023-88416482000106-73082000-7596,48-58340,97</v>
      </c>
      <c r="L103" t="str">
        <v>71204 serie 001</v>
      </c>
      <c r="M103" t="str">
        <v>71204 serie 001-06/01/2023-88416482000106-73082000-7596,48-58340,97</v>
      </c>
      <c r="O103" t="str">
        <v>40987 serie 002</v>
      </c>
      <c r="P103" s="57">
        <v>45540</v>
      </c>
      <c r="Q103" t="str">
        <v>97434047000103</v>
      </c>
      <c r="R103">
        <v>72085100</v>
      </c>
      <c r="S103">
        <v>1094.4000000000001</v>
      </c>
      <c r="T103">
        <v>10431</v>
      </c>
      <c r="V103" t="str">
        <f t="shared" si="3"/>
        <v>40987 serie 002-05/09/2024-97434047000103-72085100-1094,4-10431</v>
      </c>
    </row>
    <row r="104" spans="1:22" x14ac:dyDescent="0.25">
      <c r="A104" s="91" t="s">
        <v>6295</v>
      </c>
      <c r="B104" s="91" t="s">
        <v>8671</v>
      </c>
      <c r="C104" s="91" t="s">
        <v>8773</v>
      </c>
      <c r="D104" s="91" t="s">
        <v>8179</v>
      </c>
      <c r="E104" s="90">
        <v>88416482000106</v>
      </c>
      <c r="F104" s="92">
        <v>73082000</v>
      </c>
      <c r="G104" s="92">
        <v>999.52</v>
      </c>
      <c r="H104" s="93">
        <v>15635.58</v>
      </c>
      <c r="I104">
        <v>102</v>
      </c>
      <c r="K104" s="82" t="str">
        <f t="shared" si="2"/>
        <v>71135 SERIE 001-04/01/2023-88416482000106-73082000-999,52-15635,58</v>
      </c>
      <c r="L104" t="str">
        <v>71135 serie 001</v>
      </c>
      <c r="M104" t="str">
        <v>71135 serie 001-04/01/2023-88416482000106-73082000-999,52-15635,58</v>
      </c>
      <c r="O104" t="str">
        <v>40749 serie 002</v>
      </c>
      <c r="P104" s="57">
        <v>45534</v>
      </c>
      <c r="Q104" t="str">
        <v>97434047000103</v>
      </c>
      <c r="R104">
        <v>72192200</v>
      </c>
      <c r="S104">
        <v>80</v>
      </c>
      <c r="T104">
        <v>6630</v>
      </c>
      <c r="V104" t="str">
        <f t="shared" si="3"/>
        <v>40749 serie 002-30/08/2024-97434047000103-72192200-80-6630</v>
      </c>
    </row>
    <row r="105" spans="1:22" x14ac:dyDescent="0.25">
      <c r="A105" s="91" t="s">
        <v>6296</v>
      </c>
      <c r="B105" s="91" t="s">
        <v>8671</v>
      </c>
      <c r="C105" s="91" t="s">
        <v>8774</v>
      </c>
      <c r="D105" s="91" t="s">
        <v>8180</v>
      </c>
      <c r="E105" s="90">
        <v>88416482000106</v>
      </c>
      <c r="F105" s="92">
        <v>73082000</v>
      </c>
      <c r="G105" s="93">
        <v>29797.26</v>
      </c>
      <c r="H105" s="93">
        <v>620373.18000000005</v>
      </c>
      <c r="I105">
        <v>103</v>
      </c>
      <c r="K105" s="82" t="str">
        <f t="shared" si="2"/>
        <v>71077 SERIE 001-30/12/2022-88416482000106-73082000-29797,26-620373,18</v>
      </c>
      <c r="L105" t="str">
        <v>71077 serie 001</v>
      </c>
      <c r="M105" t="str">
        <v>71077 serie 001-30/12/2022-88416482000106-73082000-29797,26-620373,18</v>
      </c>
      <c r="O105" t="str">
        <v>040748 serie 002</v>
      </c>
      <c r="P105" s="57">
        <v>45534</v>
      </c>
      <c r="Q105" t="str">
        <v>97434047000103</v>
      </c>
      <c r="R105">
        <v>72192200</v>
      </c>
      <c r="S105">
        <v>430</v>
      </c>
      <c r="T105">
        <v>28328.400000000001</v>
      </c>
      <c r="V105" t="str">
        <f t="shared" si="3"/>
        <v>040748 serie 002-30/08/2024-97434047000103-72192200-430-28328,4</v>
      </c>
    </row>
    <row r="106" spans="1:22" x14ac:dyDescent="0.25">
      <c r="A106" s="91" t="s">
        <v>6297</v>
      </c>
      <c r="B106" s="91" t="s">
        <v>8671</v>
      </c>
      <c r="C106" s="91" t="s">
        <v>8775</v>
      </c>
      <c r="D106" s="91" t="s">
        <v>8181</v>
      </c>
      <c r="E106" s="90">
        <v>88416482000106</v>
      </c>
      <c r="F106" s="92">
        <v>73082000</v>
      </c>
      <c r="G106" s="92">
        <v>158.55000000000001</v>
      </c>
      <c r="H106" s="93">
        <v>2676.32</v>
      </c>
      <c r="I106">
        <v>104</v>
      </c>
      <c r="K106" s="82" t="str">
        <f t="shared" si="2"/>
        <v>71066 SERIE 001-29/12/2022-88416482000106-73082000-158,55-2676,32</v>
      </c>
      <c r="L106" t="str">
        <v>71066 serie 001</v>
      </c>
      <c r="M106" t="str">
        <v>71066 serie 001-29/12/2022-88416482000106-73082000-158,55-2676,32</v>
      </c>
      <c r="O106" t="str">
        <v>40748 serie 002</v>
      </c>
      <c r="P106" s="57">
        <v>45534</v>
      </c>
      <c r="Q106" t="str">
        <v>97434047000103</v>
      </c>
      <c r="R106">
        <v>72192300</v>
      </c>
      <c r="S106">
        <v>430</v>
      </c>
      <c r="T106">
        <v>12114.6</v>
      </c>
      <c r="V106" t="str">
        <f t="shared" si="3"/>
        <v>40748 serie 002-30/08/2024-97434047000103-72192300-430-12114,6</v>
      </c>
    </row>
    <row r="107" spans="1:22" x14ac:dyDescent="0.25">
      <c r="A107" s="91" t="s">
        <v>6298</v>
      </c>
      <c r="B107" s="91" t="s">
        <v>8671</v>
      </c>
      <c r="C107" s="91" t="s">
        <v>8776</v>
      </c>
      <c r="D107" s="91" t="s">
        <v>8181</v>
      </c>
      <c r="E107" s="90">
        <v>88416482000106</v>
      </c>
      <c r="F107" s="92">
        <v>73082000</v>
      </c>
      <c r="G107" s="93">
        <v>16796.36</v>
      </c>
      <c r="H107" s="93">
        <v>337997.32</v>
      </c>
      <c r="I107">
        <v>105</v>
      </c>
      <c r="K107" s="82" t="str">
        <f t="shared" si="2"/>
        <v>71064 SERIE 001-29/12/2022-88416482000106-73082000-16796,36-337997,32</v>
      </c>
      <c r="L107" t="str">
        <v>71064 serie 001</v>
      </c>
      <c r="M107" t="str">
        <v>71064 serie 001-29/12/2022-88416482000106-73082000-16796,36-337997,32</v>
      </c>
      <c r="O107" t="str">
        <v>40547 serie 002</v>
      </c>
      <c r="P107" s="57">
        <v>45526</v>
      </c>
      <c r="Q107" t="str">
        <v>97434047000103</v>
      </c>
      <c r="R107">
        <v>72085100</v>
      </c>
      <c r="S107">
        <v>3308</v>
      </c>
      <c r="T107">
        <v>7554.24</v>
      </c>
      <c r="V107" t="str">
        <f t="shared" si="3"/>
        <v>40547 serie 002-22/08/2024-97434047000103-72085100-3308-7554,24</v>
      </c>
    </row>
    <row r="108" spans="1:22" x14ac:dyDescent="0.25">
      <c r="A108" s="91" t="s">
        <v>6299</v>
      </c>
      <c r="B108" s="91" t="s">
        <v>8671</v>
      </c>
      <c r="C108" s="91" t="s">
        <v>8777</v>
      </c>
      <c r="D108" s="91" t="s">
        <v>8182</v>
      </c>
      <c r="E108" s="90">
        <v>88416482000106</v>
      </c>
      <c r="F108" s="92">
        <v>73082000</v>
      </c>
      <c r="G108" s="93">
        <v>15213.4</v>
      </c>
      <c r="H108" s="93">
        <v>390796.63</v>
      </c>
      <c r="I108">
        <v>106</v>
      </c>
      <c r="K108" s="82" t="str">
        <f t="shared" si="2"/>
        <v>71023 SERIE 001-28/12/2022-88416482000106-73082000-15213,4-390796,63</v>
      </c>
      <c r="L108" t="str">
        <v>71023 serie 001</v>
      </c>
      <c r="M108" t="str">
        <v>71023 serie 001-28/12/2022-88416482000106-73082000-15213,4-390796,63</v>
      </c>
      <c r="O108" t="str">
        <v>40482 serie 002</v>
      </c>
      <c r="P108" s="57">
        <v>45525</v>
      </c>
      <c r="Q108" t="str">
        <v>97434047000103</v>
      </c>
      <c r="R108">
        <v>73066100</v>
      </c>
      <c r="S108">
        <v>3308</v>
      </c>
      <c r="T108">
        <v>16243.32</v>
      </c>
      <c r="V108" t="str">
        <f t="shared" si="3"/>
        <v>40482 serie 002-21/08/2024-97434047000103-73066100-3308-16243,32</v>
      </c>
    </row>
    <row r="109" spans="1:22" x14ac:dyDescent="0.25">
      <c r="A109" s="91" t="s">
        <v>6300</v>
      </c>
      <c r="B109" s="91" t="s">
        <v>8671</v>
      </c>
      <c r="C109" s="91" t="s">
        <v>8778</v>
      </c>
      <c r="D109" s="91" t="s">
        <v>8183</v>
      </c>
      <c r="E109" s="90">
        <v>88416482000106</v>
      </c>
      <c r="F109" s="92">
        <v>73082000</v>
      </c>
      <c r="G109" s="93">
        <v>28159.24</v>
      </c>
      <c r="H109" s="93">
        <v>625122.49</v>
      </c>
      <c r="I109">
        <v>107</v>
      </c>
      <c r="K109" s="82" t="str">
        <f t="shared" si="2"/>
        <v>70946 SERIE 001-27/12/2022-88416482000106-73082000-28159,24-625122,49</v>
      </c>
      <c r="L109" t="str">
        <v>70946 serie 001</v>
      </c>
      <c r="M109" t="str">
        <v>70946 serie 001-27/12/2022-88416482000106-73082000-28159,24-625122,49</v>
      </c>
      <c r="O109" t="str">
        <v>40394 serie 002</v>
      </c>
      <c r="P109" s="57">
        <v>45523</v>
      </c>
      <c r="Q109" t="str">
        <v>97434047000103</v>
      </c>
      <c r="R109">
        <v>72085300</v>
      </c>
      <c r="S109">
        <v>273.40200000000004</v>
      </c>
      <c r="T109">
        <v>1262.7</v>
      </c>
      <c r="V109" t="str">
        <f t="shared" si="3"/>
        <v>40394 serie 002-19/08/2024-97434047000103-72085300-273,4-1262,7</v>
      </c>
    </row>
    <row r="110" spans="1:22" x14ac:dyDescent="0.25">
      <c r="A110" s="91" t="s">
        <v>6301</v>
      </c>
      <c r="B110" s="91" t="s">
        <v>8671</v>
      </c>
      <c r="C110" s="91" t="s">
        <v>8779</v>
      </c>
      <c r="D110" s="91" t="s">
        <v>8184</v>
      </c>
      <c r="E110" s="90">
        <v>88416482000106</v>
      </c>
      <c r="F110" s="92">
        <v>73082000</v>
      </c>
      <c r="G110" s="93">
        <v>8520.59</v>
      </c>
      <c r="H110" s="93">
        <v>138112.68</v>
      </c>
      <c r="I110">
        <v>108</v>
      </c>
      <c r="K110" s="82" t="str">
        <f t="shared" si="2"/>
        <v>70931 SERIE 001-23/12/2022-88416482000106-73082000-8520,59-138112,68</v>
      </c>
      <c r="L110" t="str">
        <v>70931 serie 001</v>
      </c>
      <c r="M110" t="str">
        <v>70931 serie 001-23/12/2022-88416482000106-73082000-8520,59-138112,68</v>
      </c>
      <c r="O110" t="str">
        <v>40244 serie 002</v>
      </c>
      <c r="P110" s="57">
        <v>45518</v>
      </c>
      <c r="Q110" t="str">
        <v>97434047000103</v>
      </c>
      <c r="R110">
        <v>72163100</v>
      </c>
      <c r="S110">
        <v>40.237499999999997</v>
      </c>
      <c r="T110">
        <v>3599.1</v>
      </c>
      <c r="V110" t="str">
        <f t="shared" si="3"/>
        <v>40244 serie 002-14/08/2024-97434047000103-72163100-40,24-3599,1</v>
      </c>
    </row>
    <row r="111" spans="1:22" x14ac:dyDescent="0.25">
      <c r="A111" s="91" t="s">
        <v>6302</v>
      </c>
      <c r="B111" s="91" t="s">
        <v>8671</v>
      </c>
      <c r="C111" s="91" t="s">
        <v>8780</v>
      </c>
      <c r="D111" s="91" t="s">
        <v>8184</v>
      </c>
      <c r="E111" s="90">
        <v>88416482000106</v>
      </c>
      <c r="F111" s="92">
        <v>73082000</v>
      </c>
      <c r="G111" s="93">
        <v>13938.72</v>
      </c>
      <c r="H111" s="93">
        <v>256781.52</v>
      </c>
      <c r="I111">
        <v>109</v>
      </c>
      <c r="K111" s="82" t="str">
        <f t="shared" si="2"/>
        <v>70910 SERIE 001-23/12/2022-88416482000106-73082000-13938,72-256781,52</v>
      </c>
      <c r="L111" t="str">
        <v>70910 serie 001</v>
      </c>
      <c r="M111" t="str">
        <v>70910 serie 001-23/12/2022-88416482000106-73082000-13938,72-256781,52</v>
      </c>
      <c r="O111" t="str">
        <v>040206 serie 002</v>
      </c>
      <c r="P111" s="57">
        <v>45517</v>
      </c>
      <c r="Q111" t="str">
        <v>97434047000103</v>
      </c>
      <c r="R111">
        <v>72163200</v>
      </c>
      <c r="S111">
        <v>1595.73</v>
      </c>
      <c r="T111">
        <v>25794</v>
      </c>
      <c r="V111" t="str">
        <f t="shared" si="3"/>
        <v>040206 serie 002-13/08/2024-97434047000103-72163200-1595,73-25794</v>
      </c>
    </row>
    <row r="112" spans="1:22" x14ac:dyDescent="0.25">
      <c r="A112" s="91" t="s">
        <v>6303</v>
      </c>
      <c r="B112" s="91" t="s">
        <v>8671</v>
      </c>
      <c r="C112" s="91" t="s">
        <v>8781</v>
      </c>
      <c r="D112" s="91" t="s">
        <v>8185</v>
      </c>
      <c r="E112" s="90">
        <v>88416482000106</v>
      </c>
      <c r="F112" s="92">
        <v>73082000</v>
      </c>
      <c r="G112" s="93">
        <v>7596.48</v>
      </c>
      <c r="H112" s="93">
        <v>58340.97</v>
      </c>
      <c r="I112">
        <v>110</v>
      </c>
      <c r="K112" s="82" t="str">
        <f t="shared" si="2"/>
        <v>70845 SERIE 001-21/12/2022-88416482000106-73082000-7596,48-58340,97</v>
      </c>
      <c r="L112" t="str">
        <v>70845 serie 001</v>
      </c>
      <c r="M112" t="str">
        <v>70845 serie 001-21/12/2022-88416482000106-73082000-7596,48-58340,97</v>
      </c>
      <c r="O112" t="str">
        <v>40206 serie 002</v>
      </c>
      <c r="P112" s="57">
        <v>45517</v>
      </c>
      <c r="Q112" t="str">
        <v>97434047000103</v>
      </c>
      <c r="R112">
        <v>72163300</v>
      </c>
      <c r="S112">
        <v>1595.73</v>
      </c>
      <c r="T112">
        <v>7180.08</v>
      </c>
      <c r="V112" t="str">
        <f t="shared" si="3"/>
        <v>40206 serie 002-13/08/2024-97434047000103-72163300-1595,73-7180,08</v>
      </c>
    </row>
    <row r="113" spans="1:22" x14ac:dyDescent="0.25">
      <c r="A113" s="91" t="s">
        <v>6304</v>
      </c>
      <c r="B113" s="91" t="s">
        <v>8671</v>
      </c>
      <c r="C113" s="91" t="s">
        <v>8782</v>
      </c>
      <c r="D113" s="91" t="s">
        <v>8185</v>
      </c>
      <c r="E113" s="90">
        <v>88416482000106</v>
      </c>
      <c r="F113" s="92">
        <v>73082000</v>
      </c>
      <c r="G113" s="93">
        <v>25742.92</v>
      </c>
      <c r="H113" s="93">
        <v>224478.26</v>
      </c>
      <c r="I113">
        <v>111</v>
      </c>
      <c r="K113" s="82" t="str">
        <f t="shared" si="2"/>
        <v>70843 SERIE 001-21/12/2022-88416482000106-73082000-25742,92-224478,26</v>
      </c>
      <c r="L113" t="str">
        <v>70843 serie 001</v>
      </c>
      <c r="M113" t="str">
        <v>70843 serie 001-21/12/2022-88416482000106-73082000-25742,92-224478,26</v>
      </c>
      <c r="O113" t="str">
        <v>38052 serie 002</v>
      </c>
      <c r="P113" s="57">
        <v>45447</v>
      </c>
      <c r="Q113" t="str">
        <v>97434047000103</v>
      </c>
      <c r="R113">
        <v>72164010</v>
      </c>
      <c r="S113">
        <v>4600</v>
      </c>
      <c r="T113">
        <v>47071.44</v>
      </c>
      <c r="V113" t="str">
        <f t="shared" si="3"/>
        <v>38052 serie 002-04/06/2024-97434047000103-72164010-4600-47071,44</v>
      </c>
    </row>
    <row r="114" spans="1:22" x14ac:dyDescent="0.25">
      <c r="A114" s="91" t="s">
        <v>6305</v>
      </c>
      <c r="B114" s="91" t="s">
        <v>8671</v>
      </c>
      <c r="C114" s="91" t="s">
        <v>8783</v>
      </c>
      <c r="D114" s="91" t="s">
        <v>8185</v>
      </c>
      <c r="E114" s="90">
        <v>88416482000106</v>
      </c>
      <c r="F114" s="92">
        <v>73082000</v>
      </c>
      <c r="G114" s="93">
        <v>20226.580000000002</v>
      </c>
      <c r="H114" s="93">
        <v>176375.78</v>
      </c>
      <c r="I114">
        <v>112</v>
      </c>
      <c r="K114" s="82" t="str">
        <f t="shared" si="2"/>
        <v>70834 SERIE 001-21/12/2022-88416482000106-73082000-20226,58-176375,78</v>
      </c>
      <c r="L114" t="str">
        <v>70834 serie 001</v>
      </c>
      <c r="M114" t="str">
        <v>70834 serie 001-21/12/2022-88416482000106-73082000-20226,58-176375,78</v>
      </c>
      <c r="O114" t="str">
        <v>22116 serie 000</v>
      </c>
      <c r="P114" s="57">
        <v>45534</v>
      </c>
      <c r="Q114" t="str">
        <v>11352758000105</v>
      </c>
      <c r="R114">
        <v>73089090</v>
      </c>
      <c r="S114">
        <v>300</v>
      </c>
      <c r="T114">
        <v>9165.9599999999991</v>
      </c>
      <c r="V114" t="str">
        <f t="shared" si="3"/>
        <v>22116 serie 000-30/08/2024-11352758000105-73089090-300-9165,96</v>
      </c>
    </row>
    <row r="115" spans="1:22" x14ac:dyDescent="0.25">
      <c r="A115" s="91" t="s">
        <v>6306</v>
      </c>
      <c r="B115" s="91" t="s">
        <v>8671</v>
      </c>
      <c r="C115" s="91" t="s">
        <v>8784</v>
      </c>
      <c r="D115" s="91" t="s">
        <v>8185</v>
      </c>
      <c r="E115" s="90">
        <v>88416482000106</v>
      </c>
      <c r="F115" s="92">
        <v>73082000</v>
      </c>
      <c r="G115" s="93">
        <v>17954.150000000001</v>
      </c>
      <c r="H115" s="93">
        <v>335919.13</v>
      </c>
      <c r="I115">
        <v>113</v>
      </c>
      <c r="K115" s="82" t="str">
        <f t="shared" si="2"/>
        <v>70833 SERIE 001-21/12/2022-88416482000106-73082000-17954,15-335919,13</v>
      </c>
      <c r="L115" t="str">
        <v>70833 serie 001</v>
      </c>
      <c r="M115" t="str">
        <v>70833 serie 001-21/12/2022-88416482000106-73082000-17954,15-335919,13</v>
      </c>
      <c r="O115" t="str">
        <v>22115 serie 000</v>
      </c>
      <c r="P115" s="57">
        <v>45534</v>
      </c>
      <c r="Q115" t="str">
        <v>11352758000105</v>
      </c>
      <c r="R115">
        <v>73089090</v>
      </c>
      <c r="S115">
        <v>1400</v>
      </c>
      <c r="T115">
        <v>32929.56</v>
      </c>
      <c r="V115" t="str">
        <f t="shared" si="3"/>
        <v>22115 serie 000-30/08/2024-11352758000105-73089090-1400-32929,56</v>
      </c>
    </row>
    <row r="116" spans="1:22" x14ac:dyDescent="0.25">
      <c r="A116" s="91" t="s">
        <v>6307</v>
      </c>
      <c r="B116" s="91" t="s">
        <v>8671</v>
      </c>
      <c r="C116" s="91" t="s">
        <v>8785</v>
      </c>
      <c r="D116" s="91" t="s">
        <v>8185</v>
      </c>
      <c r="E116" s="90">
        <v>88416482000106</v>
      </c>
      <c r="F116" s="92">
        <v>73082000</v>
      </c>
      <c r="G116" s="93">
        <v>20226.580000000002</v>
      </c>
      <c r="H116" s="93">
        <v>176375.78</v>
      </c>
      <c r="I116">
        <v>114</v>
      </c>
      <c r="K116" s="82" t="str">
        <f t="shared" si="2"/>
        <v>70831 SERIE 001-21/12/2022-88416482000106-73082000-20226,58-176375,78</v>
      </c>
      <c r="L116" t="str">
        <v>70831 serie 001</v>
      </c>
      <c r="M116" t="str">
        <v>70831 serie 001-21/12/2022-88416482000106-73082000-20226,58-176375,78</v>
      </c>
      <c r="O116" t="str">
        <v>22114 serie 000</v>
      </c>
      <c r="P116" s="57">
        <v>45534</v>
      </c>
      <c r="Q116" t="str">
        <v>11352758000105</v>
      </c>
      <c r="R116">
        <v>73089090</v>
      </c>
      <c r="S116">
        <v>300</v>
      </c>
      <c r="T116">
        <v>5481.19</v>
      </c>
      <c r="V116" t="str">
        <f t="shared" si="3"/>
        <v>22114 serie 000-30/08/2024-11352758000105-73089090-300-5481,19</v>
      </c>
    </row>
    <row r="117" spans="1:22" x14ac:dyDescent="0.25">
      <c r="A117" s="91" t="s">
        <v>6308</v>
      </c>
      <c r="B117" s="91" t="s">
        <v>8671</v>
      </c>
      <c r="C117" s="91" t="s">
        <v>8786</v>
      </c>
      <c r="D117" s="91" t="s">
        <v>8186</v>
      </c>
      <c r="E117" s="90">
        <v>88416482000106</v>
      </c>
      <c r="F117" s="92">
        <v>73082000</v>
      </c>
      <c r="G117" s="93">
        <v>20415.54</v>
      </c>
      <c r="H117" s="93">
        <v>156791.35</v>
      </c>
      <c r="I117">
        <v>115</v>
      </c>
      <c r="K117" s="82" t="str">
        <f t="shared" si="2"/>
        <v>70799 SERIE 001-20/12/2022-88416482000106-73082000-20415,54-156791,35</v>
      </c>
      <c r="L117" t="str">
        <v>70799 serie 001</v>
      </c>
      <c r="M117" t="str">
        <v>70799 serie 001-20/12/2022-88416482000106-73082000-20415,54-156791,35</v>
      </c>
      <c r="O117" t="str">
        <v>22113 serie 000</v>
      </c>
      <c r="P117" s="57">
        <v>45534</v>
      </c>
      <c r="Q117" t="str">
        <v>11352758000105</v>
      </c>
      <c r="R117">
        <v>73089090</v>
      </c>
      <c r="S117">
        <v>200</v>
      </c>
      <c r="T117">
        <v>6110.64</v>
      </c>
      <c r="V117" t="str">
        <f t="shared" si="3"/>
        <v>22113 serie 000-30/08/2024-11352758000105-73089090-200-6110,64</v>
      </c>
    </row>
    <row r="118" spans="1:22" x14ac:dyDescent="0.25">
      <c r="A118" s="91" t="s">
        <v>6309</v>
      </c>
      <c r="B118" s="91" t="s">
        <v>8671</v>
      </c>
      <c r="C118" s="91" t="s">
        <v>8787</v>
      </c>
      <c r="D118" s="91" t="s">
        <v>8186</v>
      </c>
      <c r="E118" s="90">
        <v>88416482000106</v>
      </c>
      <c r="F118" s="92">
        <v>73082000</v>
      </c>
      <c r="G118" s="93">
        <v>20423.29</v>
      </c>
      <c r="H118" s="93">
        <v>536469</v>
      </c>
      <c r="I118">
        <v>116</v>
      </c>
      <c r="K118" s="82" t="str">
        <f t="shared" si="2"/>
        <v>70797 SERIE 001-20/12/2022-88416482000106-73082000-20423,29-536469</v>
      </c>
      <c r="L118" t="str">
        <v>70797 serie 001</v>
      </c>
      <c r="M118" t="str">
        <v>70797 serie 001-20/12/2022-88416482000106-73082000-20423,29-536469</v>
      </c>
      <c r="O118" t="str">
        <v>22112 serie 000</v>
      </c>
      <c r="P118" s="57">
        <v>45534</v>
      </c>
      <c r="Q118" t="str">
        <v>11352758000105</v>
      </c>
      <c r="R118">
        <v>73089090</v>
      </c>
      <c r="S118">
        <v>11400</v>
      </c>
      <c r="T118">
        <v>211104.08</v>
      </c>
      <c r="V118" t="str">
        <f t="shared" si="3"/>
        <v>22112 serie 000-30/08/2024-11352758000105-73089090-11400-211104,08</v>
      </c>
    </row>
    <row r="119" spans="1:22" x14ac:dyDescent="0.25">
      <c r="A119" s="91" t="s">
        <v>6310</v>
      </c>
      <c r="B119" s="91" t="s">
        <v>8671</v>
      </c>
      <c r="C119" s="91" t="s">
        <v>8788</v>
      </c>
      <c r="D119" s="91" t="s">
        <v>8187</v>
      </c>
      <c r="E119" s="90">
        <v>88416482000106</v>
      </c>
      <c r="F119" s="92">
        <v>73082000</v>
      </c>
      <c r="G119" s="93">
        <v>20226.580000000002</v>
      </c>
      <c r="H119" s="93">
        <v>176375.78</v>
      </c>
      <c r="I119">
        <v>117</v>
      </c>
      <c r="K119" s="82" t="str">
        <f t="shared" si="2"/>
        <v>70712 SERIE 001-16/12/2022-88416482000106-73082000-20226,58-176375,78</v>
      </c>
      <c r="L119" t="str">
        <v>70712 serie 001</v>
      </c>
      <c r="M119" t="str">
        <v>70712 serie 001-16/12/2022-88416482000106-73082000-20226,58-176375,78</v>
      </c>
      <c r="O119" t="str">
        <v>22111 serie 000</v>
      </c>
      <c r="P119" s="57">
        <v>45534</v>
      </c>
      <c r="Q119" t="str">
        <v>11352758000105</v>
      </c>
      <c r="R119">
        <v>73089090</v>
      </c>
      <c r="S119">
        <v>7230</v>
      </c>
      <c r="T119">
        <v>124449.09</v>
      </c>
      <c r="V119" t="str">
        <f t="shared" si="3"/>
        <v>22111 serie 000-30/08/2024-11352758000105-73089090-7230-124449,09</v>
      </c>
    </row>
    <row r="120" spans="1:22" x14ac:dyDescent="0.25">
      <c r="A120" s="91" t="s">
        <v>6311</v>
      </c>
      <c r="B120" s="91" t="s">
        <v>8671</v>
      </c>
      <c r="C120" s="91" t="s">
        <v>8789</v>
      </c>
      <c r="D120" s="91" t="s">
        <v>8187</v>
      </c>
      <c r="E120" s="90">
        <v>88416482000106</v>
      </c>
      <c r="F120" s="92">
        <v>73082000</v>
      </c>
      <c r="G120" s="93">
        <v>10084.19</v>
      </c>
      <c r="H120" s="93">
        <v>209828.65</v>
      </c>
      <c r="I120">
        <v>118</v>
      </c>
      <c r="K120" s="82" t="str">
        <f t="shared" si="2"/>
        <v>70709 SERIE 001-16/12/2022-88416482000106-73082000-10084,19-209828,65</v>
      </c>
      <c r="L120" t="str">
        <v>70709 serie 001</v>
      </c>
      <c r="M120" t="str">
        <v>70709 serie 001-16/12/2022-88416482000106-73082000-10084,19-209828,65</v>
      </c>
      <c r="O120" t="str">
        <v>21404 serie 001</v>
      </c>
      <c r="P120" s="57">
        <v>45531</v>
      </c>
      <c r="Q120" t="str">
        <v>02677285000125</v>
      </c>
      <c r="R120">
        <v>72202090</v>
      </c>
      <c r="S120">
        <v>308</v>
      </c>
      <c r="T120">
        <v>78000</v>
      </c>
      <c r="V120" t="str">
        <f t="shared" si="3"/>
        <v>21404 serie 001-27/08/2024-02677285000125-72202090-308-78000</v>
      </c>
    </row>
    <row r="121" spans="1:22" x14ac:dyDescent="0.25">
      <c r="A121" s="91" t="s">
        <v>6312</v>
      </c>
      <c r="B121" s="91" t="s">
        <v>8671</v>
      </c>
      <c r="C121" s="91" t="s">
        <v>8790</v>
      </c>
      <c r="D121" s="91" t="s">
        <v>8188</v>
      </c>
      <c r="E121" s="90">
        <v>88416482000106</v>
      </c>
      <c r="F121" s="92">
        <v>73082000</v>
      </c>
      <c r="G121" s="93">
        <v>25479.23</v>
      </c>
      <c r="H121" s="93">
        <v>455319.9</v>
      </c>
      <c r="I121">
        <v>119</v>
      </c>
      <c r="K121" s="82" t="str">
        <f t="shared" si="2"/>
        <v>70681 SERIE 001-15/12/2022-88416482000106-73082000-25479,23-455319,9</v>
      </c>
      <c r="L121" t="str">
        <v>70681 serie 001</v>
      </c>
      <c r="M121" t="str">
        <v>70681 serie 001-15/12/2022-88416482000106-73082000-25479,23-455319,9</v>
      </c>
      <c r="O121" t="str">
        <v>21376 serie 001</v>
      </c>
      <c r="P121" s="57">
        <v>45519</v>
      </c>
      <c r="Q121" t="str">
        <v>02677285000125</v>
      </c>
      <c r="R121">
        <v>72202090</v>
      </c>
      <c r="S121">
        <v>134.1</v>
      </c>
      <c r="T121">
        <v>78500</v>
      </c>
      <c r="V121" t="str">
        <f t="shared" si="3"/>
        <v>21376 serie 001-15/08/2024-02677285000125-72202090-134,1-78500</v>
      </c>
    </row>
    <row r="122" spans="1:22" x14ac:dyDescent="0.25">
      <c r="A122" s="91" t="s">
        <v>6313</v>
      </c>
      <c r="B122" s="91" t="s">
        <v>8671</v>
      </c>
      <c r="C122" s="91" t="s">
        <v>8791</v>
      </c>
      <c r="D122" s="91" t="s">
        <v>8188</v>
      </c>
      <c r="E122" s="90">
        <v>88416482000106</v>
      </c>
      <c r="F122" s="92">
        <v>73082000</v>
      </c>
      <c r="G122" s="93">
        <v>21528.76</v>
      </c>
      <c r="H122" s="93">
        <v>450826.04</v>
      </c>
      <c r="I122">
        <v>120</v>
      </c>
      <c r="K122" s="82" t="str">
        <f t="shared" si="2"/>
        <v>70640 SERIE 001-15/12/2022-88416482000106-73082000-21528,76-450826,04</v>
      </c>
      <c r="L122" t="str">
        <v>70640 serie 001</v>
      </c>
      <c r="M122" t="str">
        <v>70640 serie 001-15/12/2022-88416482000106-73082000-21528,76-450826,04</v>
      </c>
      <c r="O122" t="str">
        <v>7564 serie 001</v>
      </c>
      <c r="P122" s="57">
        <v>45540</v>
      </c>
      <c r="Q122" t="str">
        <v>42480108000179</v>
      </c>
      <c r="R122">
        <v>73066100</v>
      </c>
      <c r="S122">
        <v>3490</v>
      </c>
      <c r="T122">
        <v>43560.46</v>
      </c>
      <c r="V122" t="str">
        <f t="shared" si="3"/>
        <v>7564 serie 001-05/09/2024-42480108000179-73066100-3490-43560,46</v>
      </c>
    </row>
    <row r="123" spans="1:22" x14ac:dyDescent="0.25">
      <c r="A123" s="91" t="s">
        <v>6314</v>
      </c>
      <c r="B123" s="91" t="s">
        <v>8671</v>
      </c>
      <c r="C123" s="91" t="s">
        <v>8792</v>
      </c>
      <c r="D123" s="91" t="s">
        <v>8189</v>
      </c>
      <c r="E123" s="90">
        <v>88416482000106</v>
      </c>
      <c r="F123" s="92">
        <v>73082000</v>
      </c>
      <c r="G123" s="93">
        <v>20415.54</v>
      </c>
      <c r="H123" s="93">
        <v>156791.35</v>
      </c>
      <c r="I123">
        <v>121</v>
      </c>
      <c r="K123" s="82" t="str">
        <f t="shared" si="2"/>
        <v>70633 SERIE 001-14/12/2022-88416482000106-73082000-20415,54-156791,35</v>
      </c>
      <c r="L123" t="str">
        <v>70633 serie 001</v>
      </c>
      <c r="M123" t="str">
        <v>70633 serie 001-14/12/2022-88416482000106-73082000-20415,54-156791,35</v>
      </c>
      <c r="O123" t="str">
        <v>0006949 serie 001</v>
      </c>
      <c r="P123" s="57">
        <v>45533</v>
      </c>
      <c r="Q123" t="str">
        <v>06186188000190</v>
      </c>
      <c r="R123">
        <v>73072300</v>
      </c>
      <c r="S123">
        <v>0.26</v>
      </c>
      <c r="T123">
        <v>600.93200000000002</v>
      </c>
      <c r="V123" t="str">
        <f t="shared" si="3"/>
        <v>0006949 serie 001-29/08/2024-06186188000190-73072300-0,26-600,93</v>
      </c>
    </row>
    <row r="124" spans="1:22" x14ac:dyDescent="0.25">
      <c r="A124" s="91" t="s">
        <v>6315</v>
      </c>
      <c r="B124" s="91" t="s">
        <v>8671</v>
      </c>
      <c r="C124" s="91" t="s">
        <v>8793</v>
      </c>
      <c r="D124" s="91" t="s">
        <v>8189</v>
      </c>
      <c r="E124" s="90">
        <v>88416482000106</v>
      </c>
      <c r="F124" s="92">
        <v>73082000</v>
      </c>
      <c r="G124" s="93">
        <v>10046.26</v>
      </c>
      <c r="H124" s="93">
        <v>179158.57</v>
      </c>
      <c r="I124">
        <v>122</v>
      </c>
      <c r="K124" s="82" t="str">
        <f t="shared" si="2"/>
        <v>70613 SERIE 001-14/12/2022-88416482000106-73082000-10046,26-179158,57</v>
      </c>
      <c r="L124" t="str">
        <v>70613 serie 001</v>
      </c>
      <c r="M124" t="str">
        <v>70613 serie 001-14/12/2022-88416482000106-73082000-10046,26-179158,57</v>
      </c>
      <c r="O124" t="str">
        <v>006949 serie 001</v>
      </c>
      <c r="P124" s="57">
        <v>45533</v>
      </c>
      <c r="Q124" t="str">
        <v>06186188000190</v>
      </c>
      <c r="R124">
        <v>73072100</v>
      </c>
      <c r="S124">
        <v>0.78</v>
      </c>
      <c r="T124">
        <v>4589.46</v>
      </c>
      <c r="V124" t="str">
        <f t="shared" si="3"/>
        <v>006949 serie 001-29/08/2024-06186188000190-73072100-0,78-4589,46</v>
      </c>
    </row>
    <row r="125" spans="1:22" x14ac:dyDescent="0.25">
      <c r="A125" s="91" t="s">
        <v>6316</v>
      </c>
      <c r="B125" s="91" t="s">
        <v>8671</v>
      </c>
      <c r="C125" s="91" t="s">
        <v>8794</v>
      </c>
      <c r="D125" s="91" t="s">
        <v>8190</v>
      </c>
      <c r="E125" s="90">
        <v>88416482000106</v>
      </c>
      <c r="F125" s="92">
        <v>73082000</v>
      </c>
      <c r="G125" s="93">
        <v>20143.12</v>
      </c>
      <c r="H125" s="93">
        <v>352050.52</v>
      </c>
      <c r="I125">
        <v>123</v>
      </c>
      <c r="K125" s="82" t="str">
        <f t="shared" si="2"/>
        <v>70524 SERIE 001-09/12/2022-88416482000106-73082000-20143,12-352050,52</v>
      </c>
      <c r="L125" t="str">
        <v>70524 serie 001</v>
      </c>
      <c r="M125" t="str">
        <v>70524 serie 001-09/12/2022-88416482000106-73082000-20143,12-352050,52</v>
      </c>
      <c r="O125" t="str">
        <v>06949 serie 001</v>
      </c>
      <c r="P125" s="57">
        <v>45533</v>
      </c>
      <c r="Q125" t="str">
        <v>06186188000190</v>
      </c>
      <c r="R125">
        <v>73079100</v>
      </c>
      <c r="S125">
        <v>0.26</v>
      </c>
      <c r="T125">
        <v>929.26</v>
      </c>
      <c r="V125" t="str">
        <f t="shared" si="3"/>
        <v>06949 serie 001-29/08/2024-06186188000190-73079100-0,26-929,26</v>
      </c>
    </row>
    <row r="126" spans="1:22" x14ac:dyDescent="0.25">
      <c r="A126" s="91" t="s">
        <v>6317</v>
      </c>
      <c r="B126" s="91" t="s">
        <v>8671</v>
      </c>
      <c r="C126" s="91" t="s">
        <v>8795</v>
      </c>
      <c r="D126" s="91" t="s">
        <v>8190</v>
      </c>
      <c r="E126" s="90">
        <v>88416482000106</v>
      </c>
      <c r="F126" s="92">
        <v>73082000</v>
      </c>
      <c r="G126" s="93">
        <v>24733.02</v>
      </c>
      <c r="H126" s="93">
        <v>439513.97</v>
      </c>
      <c r="I126">
        <v>124</v>
      </c>
      <c r="K126" s="82" t="str">
        <f t="shared" si="2"/>
        <v>70520 SERIE 001-09/12/2022-88416482000106-73082000-24733,02-439513,97</v>
      </c>
      <c r="L126" t="str">
        <v>70520 serie 001</v>
      </c>
      <c r="M126" t="str">
        <v>70520 serie 001-09/12/2022-88416482000106-73082000-24733,02-439513,97</v>
      </c>
      <c r="O126" t="str">
        <v>6949 serie 001</v>
      </c>
      <c r="P126" s="57">
        <v>45533</v>
      </c>
      <c r="Q126" t="str">
        <v>06186188000190</v>
      </c>
      <c r="R126">
        <v>73079900</v>
      </c>
      <c r="S126">
        <v>0.52</v>
      </c>
      <c r="T126">
        <v>3485.72</v>
      </c>
      <c r="V126" t="str">
        <f t="shared" si="3"/>
        <v>6949 serie 001-29/08/2024-06186188000190-73079900-0,52-3485,72</v>
      </c>
    </row>
    <row r="127" spans="1:22" x14ac:dyDescent="0.25">
      <c r="A127" s="91" t="s">
        <v>6318</v>
      </c>
      <c r="B127" s="91" t="s">
        <v>8671</v>
      </c>
      <c r="C127" s="91" t="s">
        <v>8796</v>
      </c>
      <c r="D127" s="91" t="s">
        <v>8191</v>
      </c>
      <c r="E127" s="90">
        <v>88416482000106</v>
      </c>
      <c r="F127" s="92">
        <v>73082000</v>
      </c>
      <c r="G127" s="93">
        <v>21987.81</v>
      </c>
      <c r="H127" s="93">
        <v>395719.11</v>
      </c>
      <c r="I127">
        <v>125</v>
      </c>
      <c r="K127" s="82" t="str">
        <f t="shared" si="2"/>
        <v>70494 SERIE 001-08/12/2022-88416482000106-73082000-21987,81-395719,11</v>
      </c>
      <c r="L127" t="str">
        <v>70494 serie 001</v>
      </c>
      <c r="M127" t="str">
        <v>70494 serie 001-08/12/2022-88416482000106-73082000-21987,81-395719,11</v>
      </c>
      <c r="O127" t="str">
        <v>6946 serie 001</v>
      </c>
      <c r="P127" s="57">
        <v>45527</v>
      </c>
      <c r="Q127" t="str">
        <v>06186188000190</v>
      </c>
      <c r="R127">
        <v>73072300</v>
      </c>
      <c r="S127">
        <v>1.6</v>
      </c>
      <c r="T127">
        <v>3950</v>
      </c>
      <c r="V127" t="str">
        <f t="shared" si="3"/>
        <v>6946 serie 001-23/08/2024-06186188000190-73072300-1,6-3950</v>
      </c>
    </row>
    <row r="128" spans="1:22" x14ac:dyDescent="0.25">
      <c r="A128" s="91" t="s">
        <v>6319</v>
      </c>
      <c r="B128" s="91" t="s">
        <v>8671</v>
      </c>
      <c r="C128" s="91" t="s">
        <v>8797</v>
      </c>
      <c r="D128" s="91" t="s">
        <v>8192</v>
      </c>
      <c r="E128" s="90">
        <v>88416482000106</v>
      </c>
      <c r="F128" s="92">
        <v>73082000</v>
      </c>
      <c r="G128" s="93">
        <v>1081.77</v>
      </c>
      <c r="H128" s="93">
        <v>21218.34</v>
      </c>
      <c r="I128">
        <v>126</v>
      </c>
      <c r="K128" s="82" t="str">
        <f t="shared" si="2"/>
        <v>70425 SERIE 001-06/12/2022-88416482000106-73082000-1081,77-21218,34</v>
      </c>
      <c r="L128" t="str">
        <v>70425 serie 001</v>
      </c>
      <c r="M128" t="str">
        <v>70425 serie 001-06/12/2022-88416482000106-73082000-1081,77-21218,34</v>
      </c>
      <c r="O128" t="str">
        <v>5620 serie 001</v>
      </c>
      <c r="P128" s="57">
        <v>45542</v>
      </c>
      <c r="Q128" t="str">
        <v>30084622000106</v>
      </c>
      <c r="R128">
        <v>73089010</v>
      </c>
      <c r="S128">
        <v>4600</v>
      </c>
      <c r="T128">
        <v>300334</v>
      </c>
      <c r="V128" t="str">
        <f t="shared" si="3"/>
        <v>5620 serie 001-07/09/2024-30084622000106-73089010-4600-300334</v>
      </c>
    </row>
    <row r="129" spans="1:22" x14ac:dyDescent="0.25">
      <c r="A129" s="91" t="s">
        <v>6320</v>
      </c>
      <c r="B129" s="91" t="s">
        <v>8671</v>
      </c>
      <c r="C129" s="91" t="s">
        <v>8798</v>
      </c>
      <c r="D129" s="91" t="s">
        <v>8193</v>
      </c>
      <c r="E129" s="90">
        <v>88416482000106</v>
      </c>
      <c r="F129" s="92">
        <v>73082000</v>
      </c>
      <c r="G129" s="93">
        <v>19556</v>
      </c>
      <c r="H129" s="93">
        <v>349129.89</v>
      </c>
      <c r="I129">
        <v>127</v>
      </c>
      <c r="K129" s="82" t="str">
        <f t="shared" si="2"/>
        <v>70380 SERIE 001-05/12/2022-88416482000106-73082000-19556-349129,89</v>
      </c>
      <c r="L129" t="str">
        <v>70380 serie 001</v>
      </c>
      <c r="M129" t="str">
        <v>70380 serie 001-05/12/2022-88416482000106-73082000-19556-349129,89</v>
      </c>
      <c r="O129" t="str">
        <v>5598 serie 001</v>
      </c>
      <c r="P129" s="57">
        <v>45533</v>
      </c>
      <c r="Q129" t="str">
        <v>30084622000106</v>
      </c>
      <c r="R129">
        <v>73089010</v>
      </c>
      <c r="S129">
        <v>6340</v>
      </c>
      <c r="T129">
        <v>413938.6</v>
      </c>
      <c r="V129" t="str">
        <f t="shared" si="3"/>
        <v>5598 serie 001-29/08/2024-30084622000106-73089010-6340-413938,6</v>
      </c>
    </row>
    <row r="130" spans="1:22" x14ac:dyDescent="0.25">
      <c r="A130" s="91" t="s">
        <v>6321</v>
      </c>
      <c r="B130" s="91" t="s">
        <v>8671</v>
      </c>
      <c r="C130" s="91" t="s">
        <v>8799</v>
      </c>
      <c r="D130" s="91" t="s">
        <v>8194</v>
      </c>
      <c r="E130" s="90">
        <v>88416482000106</v>
      </c>
      <c r="F130" s="92">
        <v>73082000</v>
      </c>
      <c r="G130" s="93">
        <v>6821.11</v>
      </c>
      <c r="H130" s="93">
        <v>121279.59</v>
      </c>
      <c r="I130">
        <v>128</v>
      </c>
      <c r="K130" s="82" t="str">
        <f t="shared" si="2"/>
        <v>70356 SERIE 001-02/12/2022-88416482000106-73082000-6821,11-121279,59</v>
      </c>
      <c r="L130" t="str">
        <v>70356 serie 001</v>
      </c>
      <c r="M130" t="str">
        <v>70356 serie 001-02/12/2022-88416482000106-73082000-6821,11-121279,59</v>
      </c>
      <c r="O130" t="str">
        <v>004652 serie 000</v>
      </c>
      <c r="P130" s="57">
        <v>45527</v>
      </c>
      <c r="Q130" t="str">
        <v>97533434000199</v>
      </c>
      <c r="R130">
        <v>73079100</v>
      </c>
      <c r="S130">
        <v>1.1859999999999999</v>
      </c>
      <c r="T130">
        <v>8490</v>
      </c>
      <c r="V130" t="str">
        <f t="shared" si="3"/>
        <v>004652 serie 000-23/08/2024-97533434000199-73079100-1,19-8490</v>
      </c>
    </row>
    <row r="131" spans="1:22" x14ac:dyDescent="0.25">
      <c r="A131" s="91" t="s">
        <v>6322</v>
      </c>
      <c r="B131" s="91" t="s">
        <v>8671</v>
      </c>
      <c r="C131" s="91" t="s">
        <v>8800</v>
      </c>
      <c r="D131" s="91" t="s">
        <v>8195</v>
      </c>
      <c r="E131" s="90">
        <v>88416482000106</v>
      </c>
      <c r="F131" s="92">
        <v>73082000</v>
      </c>
      <c r="G131" s="93">
        <v>8884.06</v>
      </c>
      <c r="H131" s="93">
        <v>135642.71</v>
      </c>
      <c r="I131">
        <v>129</v>
      </c>
      <c r="K131" s="82" t="str">
        <f t="shared" si="2"/>
        <v>70348 SERIE 001-01/12/2022-88416482000106-73082000-8884,06-135642,71</v>
      </c>
      <c r="L131" t="str">
        <v>70348 serie 001</v>
      </c>
      <c r="M131" t="str">
        <v>70348 serie 001-01/12/2022-88416482000106-73082000-8884,06-135642,71</v>
      </c>
      <c r="O131" t="str">
        <v>04652 serie 000</v>
      </c>
      <c r="P131" s="57">
        <v>45527</v>
      </c>
      <c r="Q131" t="str">
        <v>97533434000199</v>
      </c>
      <c r="R131">
        <v>73079300</v>
      </c>
      <c r="S131">
        <v>1.1859999999999999</v>
      </c>
      <c r="T131">
        <v>490</v>
      </c>
      <c r="V131" t="str">
        <f t="shared" si="3"/>
        <v>04652 serie 000-23/08/2024-97533434000199-73079300-1,19-490</v>
      </c>
    </row>
    <row r="132" spans="1:22" x14ac:dyDescent="0.25">
      <c r="A132" s="91" t="s">
        <v>6323</v>
      </c>
      <c r="B132" s="91" t="s">
        <v>8671</v>
      </c>
      <c r="C132" s="91" t="s">
        <v>8801</v>
      </c>
      <c r="D132" s="91" t="s">
        <v>8196</v>
      </c>
      <c r="E132" s="90">
        <v>88416482000106</v>
      </c>
      <c r="F132" s="92">
        <v>73082000</v>
      </c>
      <c r="G132" s="93">
        <v>17839.5</v>
      </c>
      <c r="H132" s="93">
        <v>373704.29</v>
      </c>
      <c r="I132">
        <v>130</v>
      </c>
      <c r="K132" s="82" t="str">
        <f t="shared" ref="K132:K195" si="4">_xlfn.CONCAT(A132,"-",TEXT(D132,"DD/MM/AAAA"),"-",TEXT(E132,"00000000000000"),"-",F132,"-",ROUND(G132,2),"-",ROUND(H132,2))</f>
        <v>70310 SERIE 001-30/11/2022-88416482000106-73082000-17839,5-373704,29</v>
      </c>
      <c r="L132" t="str">
        <v>70310 serie 001</v>
      </c>
      <c r="M132" t="str">
        <v>70310 serie 001-30/11/2022-88416482000106-73082000-17839,5-373704,29</v>
      </c>
      <c r="O132" t="str">
        <v>4652 serie 000</v>
      </c>
      <c r="P132" s="57">
        <v>45527</v>
      </c>
      <c r="Q132" t="str">
        <v>97533434000199</v>
      </c>
      <c r="R132">
        <v>73079900</v>
      </c>
      <c r="S132">
        <v>3.5579999999999998</v>
      </c>
      <c r="T132">
        <v>1856</v>
      </c>
      <c r="V132" t="str">
        <f t="shared" ref="V132:V195" si="5">_xlfn.CONCAT(O132,"-",TEXT(P132,"DD/MM/AAAA"),"-",Q132,"-",R132,"-",ROUND(S132,2),"-",ROUND(T132,2))</f>
        <v>4652 serie 000-23/08/2024-97533434000199-73079900-3,56-1856</v>
      </c>
    </row>
    <row r="133" spans="1:22" x14ac:dyDescent="0.25">
      <c r="A133" s="91" t="s">
        <v>6324</v>
      </c>
      <c r="B133" s="91" t="s">
        <v>8671</v>
      </c>
      <c r="C133" s="91" t="s">
        <v>8802</v>
      </c>
      <c r="D133" s="91" t="s">
        <v>8196</v>
      </c>
      <c r="E133" s="90">
        <v>88416482000106</v>
      </c>
      <c r="F133" s="92">
        <v>73082000</v>
      </c>
      <c r="G133" s="93">
        <v>4452.16</v>
      </c>
      <c r="H133" s="93">
        <v>79588.600000000006</v>
      </c>
      <c r="I133">
        <v>131</v>
      </c>
      <c r="K133" s="82" t="str">
        <f t="shared" si="4"/>
        <v>70302 SERIE 001-30/11/2022-88416482000106-73082000-4452,16-79588,6</v>
      </c>
      <c r="L133" t="str">
        <v>70302 serie 001</v>
      </c>
      <c r="M133" t="str">
        <v>70302 serie 001-30/11/2022-88416482000106-73082000-4452,16-79588,6</v>
      </c>
      <c r="O133" t="str">
        <v>003334 serie 001</v>
      </c>
      <c r="P133" s="57">
        <v>45524</v>
      </c>
      <c r="Q133" t="str">
        <v>41454106000142</v>
      </c>
      <c r="R133">
        <v>73182200</v>
      </c>
      <c r="S133">
        <v>10.125</v>
      </c>
      <c r="T133">
        <v>473.3</v>
      </c>
      <c r="V133" t="str">
        <f t="shared" si="5"/>
        <v>003334 serie 001-20/08/2024-41454106000142-73182200-10,13-473,3</v>
      </c>
    </row>
    <row r="134" spans="1:22" x14ac:dyDescent="0.25">
      <c r="A134" s="91" t="s">
        <v>6325</v>
      </c>
      <c r="B134" s="91" t="s">
        <v>8671</v>
      </c>
      <c r="C134" s="91" t="s">
        <v>8803</v>
      </c>
      <c r="D134" s="91" t="s">
        <v>8197</v>
      </c>
      <c r="E134" s="90">
        <v>88416482000106</v>
      </c>
      <c r="F134" s="92">
        <v>73082000</v>
      </c>
      <c r="G134" s="93">
        <v>13335.54</v>
      </c>
      <c r="H134" s="93">
        <v>329737.51</v>
      </c>
      <c r="I134">
        <v>132</v>
      </c>
      <c r="K134" s="82" t="str">
        <f t="shared" si="4"/>
        <v>70255 SERIE 001-29/11/2022-88416482000106-73082000-13335,54-329737,51</v>
      </c>
      <c r="L134" t="str">
        <v>70255 serie 001</v>
      </c>
      <c r="M134" t="str">
        <v>70255 serie 001-29/11/2022-88416482000106-73082000-13335,54-329737,51</v>
      </c>
      <c r="O134" t="str">
        <v>03334 serie 001</v>
      </c>
      <c r="P134" s="57">
        <v>45524</v>
      </c>
      <c r="Q134" t="str">
        <v>41454106000142</v>
      </c>
      <c r="R134">
        <v>73181600</v>
      </c>
      <c r="S134">
        <v>6.75</v>
      </c>
      <c r="T134">
        <v>1334.1</v>
      </c>
      <c r="V134" t="str">
        <f t="shared" si="5"/>
        <v>03334 serie 001-20/08/2024-41454106000142-73181600-6,75-1334,1</v>
      </c>
    </row>
    <row r="135" spans="1:22" x14ac:dyDescent="0.25">
      <c r="A135" s="91" t="s">
        <v>6326</v>
      </c>
      <c r="B135" s="91" t="s">
        <v>8671</v>
      </c>
      <c r="C135" s="91" t="s">
        <v>8804</v>
      </c>
      <c r="D135" s="91" t="s">
        <v>8197</v>
      </c>
      <c r="E135" s="90">
        <v>88416482000106</v>
      </c>
      <c r="F135" s="92">
        <v>73082000</v>
      </c>
      <c r="G135" s="93">
        <v>15096.6</v>
      </c>
      <c r="H135" s="93">
        <v>354003.48</v>
      </c>
      <c r="I135">
        <v>133</v>
      </c>
      <c r="K135" s="82" t="str">
        <f t="shared" si="4"/>
        <v>70225 SERIE 001-29/11/2022-88416482000106-73082000-15096,6-354003,48</v>
      </c>
      <c r="L135" t="str">
        <v>70225 serie 001</v>
      </c>
      <c r="M135" t="str">
        <v>70225 serie 001-29/11/2022-88416482000106-73082000-15096,6-354003,48</v>
      </c>
      <c r="O135" t="str">
        <v>3334 serie 001</v>
      </c>
      <c r="P135" s="57">
        <v>45524</v>
      </c>
      <c r="Q135" t="str">
        <v>41454106000142</v>
      </c>
      <c r="R135">
        <v>73181500</v>
      </c>
      <c r="S135">
        <v>10.125</v>
      </c>
      <c r="T135">
        <v>1503.8</v>
      </c>
      <c r="V135" t="str">
        <f t="shared" si="5"/>
        <v>3334 serie 001-20/08/2024-41454106000142-73181500-10,13-1503,8</v>
      </c>
    </row>
    <row r="136" spans="1:22" x14ac:dyDescent="0.25">
      <c r="A136" s="91" t="s">
        <v>6327</v>
      </c>
      <c r="B136" s="91" t="s">
        <v>8671</v>
      </c>
      <c r="C136" s="91" t="s">
        <v>8805</v>
      </c>
      <c r="D136" s="91" t="s">
        <v>8198</v>
      </c>
      <c r="E136" s="90">
        <v>88416482000106</v>
      </c>
      <c r="F136" s="92">
        <v>73082000</v>
      </c>
      <c r="G136" s="93">
        <v>8367.7900000000009</v>
      </c>
      <c r="H136" s="93">
        <v>157080.9</v>
      </c>
      <c r="I136">
        <v>134</v>
      </c>
      <c r="K136" s="82" t="str">
        <f t="shared" si="4"/>
        <v>70163 SERIE 001-25/11/2022-88416482000106-73082000-8367,79-157080,9</v>
      </c>
      <c r="L136" t="str">
        <v>70163 serie 001</v>
      </c>
      <c r="M136" t="str">
        <v>70163 serie 001-25/11/2022-88416482000106-73082000-8367,79-157080,9</v>
      </c>
      <c r="O136" t="str">
        <v>1497 serie 001</v>
      </c>
      <c r="P136" s="57">
        <v>45519</v>
      </c>
      <c r="Q136" t="str">
        <v>52285143000190</v>
      </c>
      <c r="R136">
        <v>40082100</v>
      </c>
      <c r="S136">
        <v>960</v>
      </c>
      <c r="T136">
        <v>97920</v>
      </c>
      <c r="V136" t="str">
        <f t="shared" si="5"/>
        <v>1497 serie 001-15/08/2024-52285143000190-40082100-960-97920</v>
      </c>
    </row>
    <row r="137" spans="1:22" x14ac:dyDescent="0.25">
      <c r="A137" s="91" t="s">
        <v>6328</v>
      </c>
      <c r="B137" s="91" t="s">
        <v>8671</v>
      </c>
      <c r="C137" s="91" t="s">
        <v>8806</v>
      </c>
      <c r="D137" s="91" t="s">
        <v>8198</v>
      </c>
      <c r="E137" s="90">
        <v>88416482000106</v>
      </c>
      <c r="F137" s="92">
        <v>73082000</v>
      </c>
      <c r="G137" s="93">
        <v>16549.09</v>
      </c>
      <c r="H137" s="93">
        <v>338013.5</v>
      </c>
      <c r="I137">
        <v>135</v>
      </c>
      <c r="K137" s="82" t="str">
        <f t="shared" si="4"/>
        <v>70144 SERIE 001-25/11/2022-88416482000106-73082000-16549,09-338013,5</v>
      </c>
      <c r="L137" t="str">
        <v>70144 serie 001</v>
      </c>
      <c r="M137" t="str">
        <v>70144 serie 001-25/11/2022-88416482000106-73082000-16549,09-338013,5</v>
      </c>
      <c r="O137" t="str">
        <v>0000263016 serie 004</v>
      </c>
      <c r="P137" s="57">
        <v>45414</v>
      </c>
      <c r="Q137" t="str">
        <v>67859025000116</v>
      </c>
      <c r="R137">
        <v>40082100</v>
      </c>
      <c r="S137">
        <v>14</v>
      </c>
      <c r="T137">
        <v>30425.84</v>
      </c>
      <c r="V137" t="str">
        <f t="shared" si="5"/>
        <v>0000263016 serie 004-02/05/2024-67859025000116-40082100-14-30425,84</v>
      </c>
    </row>
    <row r="138" spans="1:22" x14ac:dyDescent="0.25">
      <c r="A138" s="91" t="s">
        <v>6329</v>
      </c>
      <c r="B138" s="91" t="s">
        <v>8671</v>
      </c>
      <c r="C138" s="91" t="s">
        <v>8807</v>
      </c>
      <c r="D138" s="91" t="s">
        <v>8199</v>
      </c>
      <c r="E138" s="90">
        <v>88416482000106</v>
      </c>
      <c r="F138" s="92">
        <v>73082000</v>
      </c>
      <c r="G138" s="93">
        <v>18030.39</v>
      </c>
      <c r="H138" s="93">
        <v>313742.08000000002</v>
      </c>
      <c r="I138">
        <v>136</v>
      </c>
      <c r="K138" s="82" t="str">
        <f t="shared" si="4"/>
        <v>70091 SERIE 001-24/11/2022-88416482000106-73082000-18030,39-313742,08</v>
      </c>
      <c r="L138" t="str">
        <v>70091 serie 001</v>
      </c>
      <c r="M138" t="str">
        <v>70091 serie 001-24/11/2022-88416482000106-73082000-18030,39-313742,08</v>
      </c>
      <c r="O138" t="str">
        <v>000263016 serie 004</v>
      </c>
      <c r="P138" s="57">
        <v>45414</v>
      </c>
      <c r="Q138" t="str">
        <v>67859025000116</v>
      </c>
      <c r="R138">
        <v>39199090</v>
      </c>
      <c r="S138">
        <v>14</v>
      </c>
      <c r="T138">
        <v>740</v>
      </c>
      <c r="V138" t="str">
        <f t="shared" si="5"/>
        <v>000263016 serie 004-02/05/2024-67859025000116-39199090-14-740</v>
      </c>
    </row>
    <row r="139" spans="1:22" x14ac:dyDescent="0.25">
      <c r="A139" s="91" t="s">
        <v>6330</v>
      </c>
      <c r="B139" s="91" t="s">
        <v>8671</v>
      </c>
      <c r="C139" s="91" t="s">
        <v>8808</v>
      </c>
      <c r="D139" s="91" t="s">
        <v>8200</v>
      </c>
      <c r="E139" s="90">
        <v>88416482000106</v>
      </c>
      <c r="F139" s="92">
        <v>73082000</v>
      </c>
      <c r="G139" s="93">
        <v>27549.19</v>
      </c>
      <c r="H139" s="93">
        <v>706114.59</v>
      </c>
      <c r="I139">
        <v>137</v>
      </c>
      <c r="K139" s="82" t="str">
        <f t="shared" si="4"/>
        <v>70052 SERIE 001-23/11/2022-88416482000106-73082000-27549,19-706114,59</v>
      </c>
      <c r="L139" t="str">
        <v>70052 serie 001</v>
      </c>
      <c r="M139" t="str">
        <v>70052 serie 001-23/11/2022-88416482000106-73082000-27549,19-706114,59</v>
      </c>
      <c r="O139" t="str">
        <v>00263016 serie 004</v>
      </c>
      <c r="P139" s="57">
        <v>45414</v>
      </c>
      <c r="Q139" t="str">
        <v>67859025000116</v>
      </c>
      <c r="R139">
        <v>39162000</v>
      </c>
      <c r="S139">
        <v>14</v>
      </c>
      <c r="T139">
        <v>748.11</v>
      </c>
      <c r="V139" t="str">
        <f t="shared" si="5"/>
        <v>00263016 serie 004-02/05/2024-67859025000116-39162000-14-748,11</v>
      </c>
    </row>
    <row r="140" spans="1:22" x14ac:dyDescent="0.25">
      <c r="A140" s="91" t="s">
        <v>6331</v>
      </c>
      <c r="B140" s="91" t="s">
        <v>8671</v>
      </c>
      <c r="C140" s="91" t="s">
        <v>8809</v>
      </c>
      <c r="D140" s="91" t="s">
        <v>8201</v>
      </c>
      <c r="E140" s="90">
        <v>88416482000106</v>
      </c>
      <c r="F140" s="92">
        <v>73082000</v>
      </c>
      <c r="G140" s="93">
        <v>14507.84</v>
      </c>
      <c r="H140" s="93">
        <v>264798.12</v>
      </c>
      <c r="I140">
        <v>138</v>
      </c>
      <c r="K140" s="82" t="str">
        <f t="shared" si="4"/>
        <v>69983 SERIE 001-21/11/2022-88416482000106-73082000-14507,84-264798,12</v>
      </c>
      <c r="L140" t="str">
        <v>69983 serie 001</v>
      </c>
      <c r="M140" t="str">
        <v>69983 serie 001-21/11/2022-88416482000106-73082000-14507,84-264798,12</v>
      </c>
      <c r="O140" t="str">
        <v>0263016 serie 004</v>
      </c>
      <c r="P140" s="57">
        <v>45414</v>
      </c>
      <c r="Q140" t="str">
        <v>67859025000116</v>
      </c>
      <c r="R140">
        <v>39161000</v>
      </c>
      <c r="S140">
        <v>14</v>
      </c>
      <c r="T140">
        <v>5499.66</v>
      </c>
      <c r="V140" t="str">
        <f t="shared" si="5"/>
        <v>0263016 serie 004-02/05/2024-67859025000116-39161000-14-5499,66</v>
      </c>
    </row>
    <row r="141" spans="1:22" x14ac:dyDescent="0.25">
      <c r="A141" s="91" t="s">
        <v>6332</v>
      </c>
      <c r="B141" s="91" t="s">
        <v>8671</v>
      </c>
      <c r="C141" s="91" t="s">
        <v>8810</v>
      </c>
      <c r="D141" s="91" t="s">
        <v>8202</v>
      </c>
      <c r="E141" s="90">
        <v>88416482000106</v>
      </c>
      <c r="F141" s="92">
        <v>73082000</v>
      </c>
      <c r="G141" s="93">
        <v>14710.24</v>
      </c>
      <c r="H141" s="93">
        <v>128273.29</v>
      </c>
      <c r="I141">
        <v>139</v>
      </c>
      <c r="K141" s="82" t="str">
        <f t="shared" si="4"/>
        <v>69959 SERIE 001-18/11/2022-88416482000106-73082000-14710,24-128273,29</v>
      </c>
      <c r="L141" t="str">
        <v>69959 serie 001</v>
      </c>
      <c r="M141" t="str">
        <v>69959 serie 001-18/11/2022-88416482000106-73082000-14710,24-128273,29</v>
      </c>
      <c r="O141" t="str">
        <v>508283 serie 000</v>
      </c>
      <c r="P141" s="57">
        <v>45469</v>
      </c>
      <c r="Q141" t="str">
        <v>62895792000167</v>
      </c>
      <c r="R141">
        <v>39173210</v>
      </c>
      <c r="S141">
        <v>7.194</v>
      </c>
      <c r="T141">
        <v>41311.32</v>
      </c>
      <c r="V141" t="str">
        <f t="shared" si="5"/>
        <v>508283 serie 000-26/06/2024-62895792000167-39173210-7,19-41311,32</v>
      </c>
    </row>
    <row r="142" spans="1:22" x14ac:dyDescent="0.25">
      <c r="A142" s="91" t="s">
        <v>6333</v>
      </c>
      <c r="B142" s="91" t="s">
        <v>8671</v>
      </c>
      <c r="C142" s="91" t="s">
        <v>8811</v>
      </c>
      <c r="D142" s="91" t="s">
        <v>8202</v>
      </c>
      <c r="E142" s="90">
        <v>88416482000106</v>
      </c>
      <c r="F142" s="92">
        <v>73082000</v>
      </c>
      <c r="G142" s="93">
        <v>19662.759999999998</v>
      </c>
      <c r="H142" s="93">
        <v>162077.62</v>
      </c>
      <c r="I142">
        <v>140</v>
      </c>
      <c r="K142" s="82" t="str">
        <f t="shared" si="4"/>
        <v>69953 SERIE 001-18/11/2022-88416482000106-73082000-19662,76-162077,62</v>
      </c>
      <c r="L142" t="str">
        <v>69953 serie 001</v>
      </c>
      <c r="M142" t="str">
        <v>69953 serie 001-18/11/2022-88416482000106-73082000-19662,76-162077,62</v>
      </c>
      <c r="O142" t="str">
        <v>508282 serie 000</v>
      </c>
      <c r="P142" s="57">
        <v>45469</v>
      </c>
      <c r="Q142" t="str">
        <v>62895792000167</v>
      </c>
      <c r="R142">
        <v>73269090</v>
      </c>
      <c r="S142">
        <v>7.2</v>
      </c>
      <c r="T142">
        <v>8613.2199999999993</v>
      </c>
      <c r="V142" t="str">
        <f t="shared" si="5"/>
        <v>508282 serie 000-26/06/2024-62895792000167-73269090-7,2-8613,22</v>
      </c>
    </row>
    <row r="143" spans="1:22" x14ac:dyDescent="0.25">
      <c r="A143" s="91" t="s">
        <v>6334</v>
      </c>
      <c r="B143" s="91" t="s">
        <v>8671</v>
      </c>
      <c r="C143" s="91" t="s">
        <v>8812</v>
      </c>
      <c r="D143" s="91" t="s">
        <v>8202</v>
      </c>
      <c r="E143" s="90">
        <v>88416482000106</v>
      </c>
      <c r="F143" s="92">
        <v>73082000</v>
      </c>
      <c r="G143" s="93">
        <v>20226.580000000002</v>
      </c>
      <c r="H143" s="93">
        <v>176375.78</v>
      </c>
      <c r="I143">
        <v>141</v>
      </c>
      <c r="K143" s="82" t="str">
        <f t="shared" si="4"/>
        <v>69939 SERIE 001-18/11/2022-88416482000106-73082000-20226,58-176375,78</v>
      </c>
      <c r="L143" t="str">
        <v>69939 serie 001</v>
      </c>
      <c r="M143" t="str">
        <v>69939 serie 001-18/11/2022-88416482000106-73082000-20226,58-176375,78</v>
      </c>
      <c r="O143" t="str">
        <v>507465 serie 000</v>
      </c>
      <c r="P143" s="57">
        <v>45462</v>
      </c>
      <c r="Q143" t="str">
        <v>62895792000167</v>
      </c>
      <c r="R143">
        <v>73269090</v>
      </c>
      <c r="S143">
        <v>9.8000000000000007</v>
      </c>
      <c r="T143">
        <v>17129.939999999999</v>
      </c>
      <c r="V143" t="str">
        <f t="shared" si="5"/>
        <v>507465 serie 000-19/06/2024-62895792000167-73269090-9,8-17129,94</v>
      </c>
    </row>
    <row r="144" spans="1:22" x14ac:dyDescent="0.25">
      <c r="A144" s="91" t="s">
        <v>6335</v>
      </c>
      <c r="B144" s="91" t="s">
        <v>8671</v>
      </c>
      <c r="C144" s="91" t="s">
        <v>8813</v>
      </c>
      <c r="D144" s="91" t="s">
        <v>8202</v>
      </c>
      <c r="E144" s="90">
        <v>88416482000106</v>
      </c>
      <c r="F144" s="92">
        <v>73082000</v>
      </c>
      <c r="G144" s="93">
        <v>22187.63</v>
      </c>
      <c r="H144" s="93">
        <v>383868.7</v>
      </c>
      <c r="I144">
        <v>142</v>
      </c>
      <c r="K144" s="82" t="str">
        <f t="shared" si="4"/>
        <v>69926 SERIE 001-18/11/2022-88416482000106-73082000-22187,63-383868,7</v>
      </c>
      <c r="L144" t="str">
        <v>69926 serie 001</v>
      </c>
      <c r="M144" t="str">
        <v>69926 serie 001-18/11/2022-88416482000106-73082000-22187,63-383868,7</v>
      </c>
      <c r="O144" t="str">
        <v>507464 serie 000</v>
      </c>
      <c r="P144" s="57">
        <v>45462</v>
      </c>
      <c r="Q144" t="str">
        <v>62895792000167</v>
      </c>
      <c r="R144">
        <v>39173210</v>
      </c>
      <c r="S144">
        <v>5.9009999999999998</v>
      </c>
      <c r="T144">
        <v>44638.45</v>
      </c>
      <c r="V144" t="str">
        <f t="shared" si="5"/>
        <v>507464 serie 000-19/06/2024-62895792000167-39173210-5,9-44638,45</v>
      </c>
    </row>
    <row r="145" spans="1:22" x14ac:dyDescent="0.25">
      <c r="A145" s="91" t="s">
        <v>6336</v>
      </c>
      <c r="B145" s="91" t="s">
        <v>8671</v>
      </c>
      <c r="C145" s="91" t="s">
        <v>8814</v>
      </c>
      <c r="D145" s="91" t="s">
        <v>8203</v>
      </c>
      <c r="E145" s="90">
        <v>88416482000106</v>
      </c>
      <c r="F145" s="92">
        <v>73082000</v>
      </c>
      <c r="G145" s="93">
        <v>24188.03</v>
      </c>
      <c r="H145" s="93">
        <v>511278.86</v>
      </c>
      <c r="I145">
        <v>143</v>
      </c>
      <c r="K145" s="82" t="str">
        <f t="shared" si="4"/>
        <v>69880 SERIE 001-17/11/2022-88416482000106-73082000-24188,03-511278,86</v>
      </c>
      <c r="L145" t="str">
        <v>69880 serie 001</v>
      </c>
      <c r="M145" t="str">
        <v>69880 serie 001-17/11/2022-88416482000106-73082000-24188,03-511278,86</v>
      </c>
      <c r="O145" t="str">
        <v>01050284 serie 001</v>
      </c>
      <c r="P145" s="57">
        <v>45405</v>
      </c>
      <c r="Q145" t="str">
        <v>62978978000180</v>
      </c>
      <c r="R145">
        <v>68071000</v>
      </c>
      <c r="S145">
        <v>18</v>
      </c>
      <c r="T145">
        <v>1529.94</v>
      </c>
      <c r="V145" t="str">
        <f t="shared" si="5"/>
        <v>01050284 serie 001-23/04/2024-62978978000180-68071000-18-1529,94</v>
      </c>
    </row>
    <row r="146" spans="1:22" x14ac:dyDescent="0.25">
      <c r="A146" s="91" t="s">
        <v>6337</v>
      </c>
      <c r="B146" s="91" t="s">
        <v>8671</v>
      </c>
      <c r="C146" s="91" t="s">
        <v>8815</v>
      </c>
      <c r="D146" s="91" t="s">
        <v>8204</v>
      </c>
      <c r="E146" s="90">
        <v>88416482000106</v>
      </c>
      <c r="F146" s="92">
        <v>73082000</v>
      </c>
      <c r="G146" s="93">
        <v>20277.009999999998</v>
      </c>
      <c r="H146" s="93">
        <v>360869.2</v>
      </c>
      <c r="I146">
        <v>144</v>
      </c>
      <c r="K146" s="82" t="str">
        <f t="shared" si="4"/>
        <v>69825 SERIE 001-14/11/2022-88416482000106-73082000-20277,01-360869,2</v>
      </c>
      <c r="L146" t="str">
        <v>69825 serie 001</v>
      </c>
      <c r="M146" t="str">
        <v>69825 serie 001-14/11/2022-88416482000106-73082000-20277,01-360869,2</v>
      </c>
      <c r="O146" t="str">
        <v>1050284 serie 001</v>
      </c>
      <c r="P146" s="57">
        <v>45405</v>
      </c>
      <c r="Q146" t="str">
        <v>62978978000180</v>
      </c>
      <c r="R146">
        <v>32141010</v>
      </c>
      <c r="S146">
        <v>18</v>
      </c>
      <c r="T146">
        <v>368.27</v>
      </c>
      <c r="V146" t="str">
        <f t="shared" si="5"/>
        <v>1050284 serie 001-23/04/2024-62978978000180-32141010-18-368,27</v>
      </c>
    </row>
    <row r="147" spans="1:22" x14ac:dyDescent="0.25">
      <c r="A147" s="91" t="s">
        <v>6338</v>
      </c>
      <c r="B147" s="91" t="s">
        <v>8671</v>
      </c>
      <c r="C147" s="91" t="s">
        <v>8816</v>
      </c>
      <c r="D147" s="91" t="s">
        <v>8205</v>
      </c>
      <c r="E147" s="90">
        <v>88416482000106</v>
      </c>
      <c r="F147" s="92">
        <v>73082000</v>
      </c>
      <c r="G147" s="93">
        <v>15858.47</v>
      </c>
      <c r="H147" s="93">
        <v>340405.44</v>
      </c>
      <c r="I147">
        <v>145</v>
      </c>
      <c r="K147" s="82" t="str">
        <f t="shared" si="4"/>
        <v>69779 SERIE 001-11/11/2022-88416482000106-73082000-15858,47-340405,44</v>
      </c>
      <c r="L147" t="str">
        <v>69779 serie 001</v>
      </c>
      <c r="M147" t="str">
        <v>69779 serie 001-11/11/2022-88416482000106-73082000-15858,47-340405,44</v>
      </c>
      <c r="O147" t="str">
        <v>710491 serie 000</v>
      </c>
      <c r="P147" s="57">
        <v>45381</v>
      </c>
      <c r="Q147" t="str">
        <v>43919968000129</v>
      </c>
      <c r="R147">
        <v>73041900</v>
      </c>
      <c r="S147">
        <v>3306</v>
      </c>
      <c r="T147">
        <v>47621.09</v>
      </c>
      <c r="V147" t="str">
        <f t="shared" si="5"/>
        <v>710491 serie 000-30/03/2024-43919968000129-73041900-3306-47621,09</v>
      </c>
    </row>
    <row r="148" spans="1:22" x14ac:dyDescent="0.25">
      <c r="A148" s="91" t="s">
        <v>6339</v>
      </c>
      <c r="B148" s="91" t="s">
        <v>8671</v>
      </c>
      <c r="C148" s="91" t="s">
        <v>8817</v>
      </c>
      <c r="D148" s="91" t="s">
        <v>8206</v>
      </c>
      <c r="E148" s="90">
        <v>88416482000106</v>
      </c>
      <c r="F148" s="92">
        <v>73082000</v>
      </c>
      <c r="G148" s="93">
        <v>25511.71</v>
      </c>
      <c r="H148" s="93">
        <v>460999.08</v>
      </c>
      <c r="I148">
        <v>146</v>
      </c>
      <c r="K148" s="82" t="str">
        <f t="shared" si="4"/>
        <v>69710 SERIE 001-10/11/2022-88416482000106-73082000-25511,71-460999,08</v>
      </c>
      <c r="L148" t="str">
        <v>69710 serie 001</v>
      </c>
      <c r="M148" t="str">
        <v>69710 serie 001-10/11/2022-88416482000106-73082000-25511,71-460999,08</v>
      </c>
      <c r="O148" t="str">
        <v>708875 serie 000</v>
      </c>
      <c r="P148" s="57">
        <v>45366</v>
      </c>
      <c r="Q148" t="str">
        <v>43919968000129</v>
      </c>
      <c r="R148">
        <v>73043910</v>
      </c>
      <c r="S148">
        <v>70</v>
      </c>
      <c r="T148">
        <v>1950.41</v>
      </c>
      <c r="V148" t="str">
        <f t="shared" si="5"/>
        <v>708875 serie 000-15/03/2024-43919968000129-73043910-70-1950,41</v>
      </c>
    </row>
    <row r="149" spans="1:22" x14ac:dyDescent="0.25">
      <c r="A149" s="91" t="s">
        <v>6340</v>
      </c>
      <c r="B149" s="91" t="s">
        <v>8671</v>
      </c>
      <c r="C149" s="91" t="s">
        <v>8818</v>
      </c>
      <c r="D149" s="91" t="s">
        <v>8207</v>
      </c>
      <c r="E149" s="90">
        <v>88416482000106</v>
      </c>
      <c r="F149" s="92">
        <v>73082000</v>
      </c>
      <c r="G149" s="93">
        <v>15785.02</v>
      </c>
      <c r="H149" s="93">
        <v>284569.26</v>
      </c>
      <c r="I149">
        <v>147</v>
      </c>
      <c r="K149" s="82" t="str">
        <f t="shared" si="4"/>
        <v>69649 SERIE 001-09/11/2022-88416482000106-73082000-15785,02-284569,26</v>
      </c>
      <c r="L149" t="str">
        <v>69649 serie 001</v>
      </c>
      <c r="M149" t="str">
        <v>69649 serie 001-09/11/2022-88416482000106-73082000-15785,02-284569,26</v>
      </c>
      <c r="O149" t="str">
        <v>707036 serie 000</v>
      </c>
      <c r="P149" s="57">
        <v>45351</v>
      </c>
      <c r="Q149" t="str">
        <v>43919968000129</v>
      </c>
      <c r="R149">
        <v>73041900</v>
      </c>
      <c r="S149">
        <v>518</v>
      </c>
      <c r="T149">
        <v>8435.7800000000007</v>
      </c>
      <c r="V149" t="str">
        <f t="shared" si="5"/>
        <v>707036 serie 000-29/02/2024-43919968000129-73041900-518-8435,78</v>
      </c>
    </row>
    <row r="150" spans="1:22" x14ac:dyDescent="0.25">
      <c r="A150" s="91" t="s">
        <v>6341</v>
      </c>
      <c r="B150" s="91" t="s">
        <v>8671</v>
      </c>
      <c r="C150" s="91" t="s">
        <v>8819</v>
      </c>
      <c r="D150" s="91" t="s">
        <v>8208</v>
      </c>
      <c r="E150" s="90">
        <v>88416482000106</v>
      </c>
      <c r="F150" s="92">
        <v>73082000</v>
      </c>
      <c r="G150" s="93">
        <v>21338.34</v>
      </c>
      <c r="H150" s="93">
        <v>381727.47</v>
      </c>
      <c r="I150">
        <v>148</v>
      </c>
      <c r="K150" s="82" t="str">
        <f t="shared" si="4"/>
        <v>69595 SERIE 001-08/11/2022-88416482000106-73082000-21338,34-381727,47</v>
      </c>
      <c r="L150" t="str">
        <v>69595 serie 001</v>
      </c>
      <c r="M150" t="str">
        <v>69595 serie 001-08/11/2022-88416482000106-73082000-21338,34-381727,47</v>
      </c>
      <c r="O150" t="str">
        <v>717231 serie 000</v>
      </c>
      <c r="P150" s="57">
        <v>45443</v>
      </c>
      <c r="Q150" t="str">
        <v>43919968000129</v>
      </c>
      <c r="R150">
        <v>73043110</v>
      </c>
      <c r="S150">
        <v>90</v>
      </c>
      <c r="T150">
        <v>2895.55</v>
      </c>
      <c r="V150" t="str">
        <f t="shared" si="5"/>
        <v>717231 serie 000-31/05/2024-43919968000129-73043110-90-2895,55</v>
      </c>
    </row>
    <row r="151" spans="1:22" x14ac:dyDescent="0.25">
      <c r="A151" s="91" t="s">
        <v>6342</v>
      </c>
      <c r="B151" s="91" t="s">
        <v>8671</v>
      </c>
      <c r="C151" s="91" t="s">
        <v>8820</v>
      </c>
      <c r="D151" s="91" t="s">
        <v>8208</v>
      </c>
      <c r="E151" s="90">
        <v>88416482000106</v>
      </c>
      <c r="F151" s="92">
        <v>73082000</v>
      </c>
      <c r="G151" s="93">
        <v>20594.400000000001</v>
      </c>
      <c r="H151" s="93">
        <v>179583.17</v>
      </c>
      <c r="I151">
        <v>149</v>
      </c>
      <c r="K151" s="82" t="str">
        <f t="shared" si="4"/>
        <v>69589 SERIE 001-08/11/2022-88416482000106-73082000-20594,4-179583,17</v>
      </c>
      <c r="L151" t="str">
        <v>69589 serie 001</v>
      </c>
      <c r="M151" t="str">
        <v>69589 serie 001-08/11/2022-88416482000106-73082000-20594,4-179583,17</v>
      </c>
      <c r="O151" t="str">
        <v>714570 serie 000</v>
      </c>
      <c r="P151" s="57">
        <v>45420</v>
      </c>
      <c r="Q151" t="str">
        <v>43919968000129</v>
      </c>
      <c r="R151">
        <v>73041900</v>
      </c>
      <c r="S151">
        <v>2114</v>
      </c>
      <c r="T151">
        <v>29050.03</v>
      </c>
      <c r="V151" t="str">
        <f t="shared" si="5"/>
        <v>714570 serie 000-08/05/2024-43919968000129-73041900-2114-29050,03</v>
      </c>
    </row>
    <row r="152" spans="1:22" x14ac:dyDescent="0.25">
      <c r="A152" s="91" t="s">
        <v>6343</v>
      </c>
      <c r="B152" s="91" t="s">
        <v>8671</v>
      </c>
      <c r="C152" s="91" t="s">
        <v>8821</v>
      </c>
      <c r="D152" s="91" t="s">
        <v>8208</v>
      </c>
      <c r="E152" s="90">
        <v>88416482000106</v>
      </c>
      <c r="F152" s="92">
        <v>73082000</v>
      </c>
      <c r="G152" s="93">
        <v>19858.87</v>
      </c>
      <c r="H152" s="93">
        <v>173169.35</v>
      </c>
      <c r="I152">
        <v>150</v>
      </c>
      <c r="K152" s="82" t="str">
        <f t="shared" si="4"/>
        <v>69587 SERIE 001-08/11/2022-88416482000106-73082000-19858,87-173169,35</v>
      </c>
      <c r="L152" t="str">
        <v>69587 serie 001</v>
      </c>
      <c r="M152" t="str">
        <v>69587 serie 001-08/11/2022-88416482000106-73082000-19858,87-173169,35</v>
      </c>
      <c r="O152" t="str">
        <v>714568 serie 000</v>
      </c>
      <c r="P152" s="57">
        <v>45420</v>
      </c>
      <c r="Q152" t="str">
        <v>43919968000129</v>
      </c>
      <c r="R152">
        <v>73041900</v>
      </c>
      <c r="S152">
        <v>3015</v>
      </c>
      <c r="T152">
        <v>41562.22</v>
      </c>
      <c r="V152" t="str">
        <f t="shared" si="5"/>
        <v>714568 serie 000-08/05/2024-43919968000129-73041900-3015-41562,22</v>
      </c>
    </row>
    <row r="153" spans="1:22" x14ac:dyDescent="0.25">
      <c r="A153" s="91" t="s">
        <v>6344</v>
      </c>
      <c r="B153" s="91" t="s">
        <v>8671</v>
      </c>
      <c r="C153" s="91" t="s">
        <v>8822</v>
      </c>
      <c r="D153" s="91" t="s">
        <v>8208</v>
      </c>
      <c r="E153" s="90">
        <v>88416482000106</v>
      </c>
      <c r="F153" s="92">
        <v>73082000</v>
      </c>
      <c r="G153" s="93">
        <v>27581.7</v>
      </c>
      <c r="H153" s="93">
        <v>240512.42</v>
      </c>
      <c r="I153">
        <v>151</v>
      </c>
      <c r="K153" s="82" t="str">
        <f t="shared" si="4"/>
        <v>69585 SERIE 001-08/11/2022-88416482000106-73082000-27581,7-240512,42</v>
      </c>
      <c r="L153" t="str">
        <v>69585 serie 001</v>
      </c>
      <c r="M153" t="str">
        <v>69585 serie 001-08/11/2022-88416482000106-73082000-27581,7-240512,42</v>
      </c>
      <c r="O153" t="str">
        <v>714566 serie 000</v>
      </c>
      <c r="P153" s="57">
        <v>45420</v>
      </c>
      <c r="Q153" t="str">
        <v>43919968000129</v>
      </c>
      <c r="R153">
        <v>73041900</v>
      </c>
      <c r="S153">
        <v>1670</v>
      </c>
      <c r="T153">
        <v>23227.7</v>
      </c>
      <c r="V153" t="str">
        <f t="shared" si="5"/>
        <v>714566 serie 000-08/05/2024-43919968000129-73041900-1670-23227,7</v>
      </c>
    </row>
    <row r="154" spans="1:22" x14ac:dyDescent="0.25">
      <c r="A154" s="91" t="s">
        <v>6345</v>
      </c>
      <c r="B154" s="91" t="s">
        <v>8671</v>
      </c>
      <c r="C154" s="91" t="s">
        <v>8823</v>
      </c>
      <c r="D154" s="91" t="s">
        <v>8209</v>
      </c>
      <c r="E154" s="90">
        <v>88416482000106</v>
      </c>
      <c r="F154" s="92">
        <v>73082000</v>
      </c>
      <c r="G154" s="93">
        <v>29420.48</v>
      </c>
      <c r="H154" s="93">
        <v>256546.59</v>
      </c>
      <c r="I154">
        <v>152</v>
      </c>
      <c r="K154" s="82" t="str">
        <f t="shared" si="4"/>
        <v>69547 SERIE 001-04/11/2022-88416482000106-73082000-29420,48-256546,59</v>
      </c>
      <c r="L154" t="str">
        <v>69547 serie 001</v>
      </c>
      <c r="M154" t="str">
        <v>69547 serie 001-04/11/2022-88416482000106-73082000-29420,48-256546,59</v>
      </c>
      <c r="O154" t="str">
        <v>0713225 serie 000</v>
      </c>
      <c r="P154" s="57">
        <v>45407</v>
      </c>
      <c r="Q154" t="str">
        <v>43919968000129</v>
      </c>
      <c r="R154">
        <v>73043910</v>
      </c>
      <c r="S154">
        <v>356</v>
      </c>
      <c r="T154">
        <v>3097.38</v>
      </c>
      <c r="V154" t="str">
        <f t="shared" si="5"/>
        <v>0713225 serie 000-25/04/2024-43919968000129-73043910-356-3097,38</v>
      </c>
    </row>
    <row r="155" spans="1:22" x14ac:dyDescent="0.25">
      <c r="A155" s="91" t="s">
        <v>6346</v>
      </c>
      <c r="B155" s="91" t="s">
        <v>8671</v>
      </c>
      <c r="C155" s="91" t="s">
        <v>8824</v>
      </c>
      <c r="D155" s="91" t="s">
        <v>8210</v>
      </c>
      <c r="E155" s="90">
        <v>88416482000106</v>
      </c>
      <c r="F155" s="92">
        <v>73082000</v>
      </c>
      <c r="G155" s="93">
        <v>20725.72</v>
      </c>
      <c r="H155" s="93">
        <v>560482.05000000005</v>
      </c>
      <c r="I155">
        <v>153</v>
      </c>
      <c r="K155" s="82" t="str">
        <f t="shared" si="4"/>
        <v>69481 SERIE 001-31/10/2022-88416482000106-73082000-20725,72-560482,05</v>
      </c>
      <c r="L155" t="str">
        <v>69481 serie 001</v>
      </c>
      <c r="M155" t="str">
        <v>69481 serie 001-31/10/2022-88416482000106-73082000-20725,72-560482,05</v>
      </c>
      <c r="O155" t="str">
        <v>713225 serie 000</v>
      </c>
      <c r="P155" s="57">
        <v>45407</v>
      </c>
      <c r="Q155" t="str">
        <v>43919968000129</v>
      </c>
      <c r="R155">
        <v>73043110</v>
      </c>
      <c r="S155">
        <v>356</v>
      </c>
      <c r="T155">
        <v>17390</v>
      </c>
      <c r="V155" t="str">
        <f t="shared" si="5"/>
        <v>713225 serie 000-25/04/2024-43919968000129-73043110-356-17390</v>
      </c>
    </row>
    <row r="156" spans="1:22" x14ac:dyDescent="0.25">
      <c r="A156" s="91" t="s">
        <v>6347</v>
      </c>
      <c r="B156" s="91" t="s">
        <v>8671</v>
      </c>
      <c r="C156" s="91" t="s">
        <v>8825</v>
      </c>
      <c r="D156" s="91" t="s">
        <v>8210</v>
      </c>
      <c r="E156" s="90">
        <v>88416482000106</v>
      </c>
      <c r="F156" s="92">
        <v>73082000</v>
      </c>
      <c r="G156" s="93">
        <v>25447.95</v>
      </c>
      <c r="H156" s="93">
        <v>453937.23</v>
      </c>
      <c r="I156">
        <v>154</v>
      </c>
      <c r="K156" s="82" t="str">
        <f t="shared" si="4"/>
        <v>69471 SERIE 001-31/10/2022-88416482000106-73082000-25447,95-453937,23</v>
      </c>
      <c r="L156" t="str">
        <v>69471 serie 001</v>
      </c>
      <c r="M156" t="str">
        <v>69471 serie 001-31/10/2022-88416482000106-73082000-25447,95-453937,23</v>
      </c>
      <c r="O156" t="str">
        <v>721004 serie 000</v>
      </c>
      <c r="P156" s="57">
        <v>45471</v>
      </c>
      <c r="Q156" t="str">
        <v>43919968000129</v>
      </c>
      <c r="R156">
        <v>73041900</v>
      </c>
      <c r="S156">
        <v>1746</v>
      </c>
      <c r="T156">
        <v>21573.8</v>
      </c>
      <c r="V156" t="str">
        <f t="shared" si="5"/>
        <v>721004 serie 000-28/06/2024-43919968000129-73041900-1746-21573,8</v>
      </c>
    </row>
    <row r="157" spans="1:22" x14ac:dyDescent="0.25">
      <c r="A157" s="91" t="s">
        <v>6348</v>
      </c>
      <c r="B157" s="91" t="s">
        <v>8671</v>
      </c>
      <c r="C157" s="91" t="s">
        <v>8826</v>
      </c>
      <c r="D157" s="91" t="s">
        <v>8210</v>
      </c>
      <c r="E157" s="90">
        <v>88416482000106</v>
      </c>
      <c r="F157" s="92">
        <v>73082000</v>
      </c>
      <c r="G157" s="93">
        <v>15667.36</v>
      </c>
      <c r="H157" s="93">
        <v>272068.42</v>
      </c>
      <c r="I157">
        <v>155</v>
      </c>
      <c r="K157" s="82" t="str">
        <f t="shared" si="4"/>
        <v>69468 SERIE 001-31/10/2022-88416482000106-73082000-15667,36-272068,42</v>
      </c>
      <c r="L157" t="str">
        <v>69468 serie 001</v>
      </c>
      <c r="M157" t="str">
        <v>69468 serie 001-31/10/2022-88416482000106-73082000-15667,36-272068,42</v>
      </c>
      <c r="O157" t="str">
        <v>448606 serie 002</v>
      </c>
      <c r="P157" s="57">
        <v>45378</v>
      </c>
      <c r="Q157" t="str">
        <v>57158057000130</v>
      </c>
      <c r="R157">
        <v>85359090</v>
      </c>
      <c r="S157">
        <v>20875</v>
      </c>
      <c r="T157">
        <v>33400</v>
      </c>
      <c r="V157" t="str">
        <f t="shared" si="5"/>
        <v>448606 serie 002-27/03/2024-57158057000130-85359090-20875-33400</v>
      </c>
    </row>
    <row r="158" spans="1:22" x14ac:dyDescent="0.25">
      <c r="A158" s="91" t="s">
        <v>6349</v>
      </c>
      <c r="B158" s="91" t="s">
        <v>8671</v>
      </c>
      <c r="C158" s="91" t="s">
        <v>8827</v>
      </c>
      <c r="D158" s="91" t="s">
        <v>8210</v>
      </c>
      <c r="E158" s="90">
        <v>88416482000106</v>
      </c>
      <c r="F158" s="92">
        <v>73082000</v>
      </c>
      <c r="G158" s="93">
        <v>20854.240000000002</v>
      </c>
      <c r="H158" s="93">
        <v>374980.63</v>
      </c>
      <c r="I158">
        <v>156</v>
      </c>
      <c r="K158" s="82" t="str">
        <f t="shared" si="4"/>
        <v>69439 SERIE 001-31/10/2022-88416482000106-73082000-20854,24-374980,63</v>
      </c>
      <c r="L158" t="str">
        <v>69439 serie 001</v>
      </c>
      <c r="M158" t="str">
        <v>69439 serie 001-31/10/2022-88416482000106-73082000-20854,24-374980,63</v>
      </c>
      <c r="O158" t="str">
        <v>00461566 serie 002</v>
      </c>
      <c r="P158" s="57">
        <v>45421</v>
      </c>
      <c r="Q158" t="str">
        <v>57158057000130</v>
      </c>
      <c r="R158">
        <v>39174090</v>
      </c>
      <c r="S158">
        <v>0.91314285714285715</v>
      </c>
      <c r="T158">
        <v>110.4</v>
      </c>
      <c r="V158" t="str">
        <f t="shared" si="5"/>
        <v>00461566 serie 002-09/05/2024-57158057000130-39174090-0,91-110,4</v>
      </c>
    </row>
    <row r="159" spans="1:22" x14ac:dyDescent="0.25">
      <c r="A159" s="91" t="s">
        <v>6350</v>
      </c>
      <c r="B159" s="91" t="s">
        <v>8671</v>
      </c>
      <c r="C159" s="91" t="s">
        <v>8828</v>
      </c>
      <c r="D159" s="91" t="s">
        <v>8210</v>
      </c>
      <c r="E159" s="90">
        <v>88416482000106</v>
      </c>
      <c r="F159" s="92">
        <v>73082000</v>
      </c>
      <c r="G159" s="93">
        <v>27047.72</v>
      </c>
      <c r="H159" s="93">
        <v>673189.91</v>
      </c>
      <c r="I159">
        <v>157</v>
      </c>
      <c r="K159" s="82" t="str">
        <f t="shared" si="4"/>
        <v>69436 SERIE 001-31/10/2022-88416482000106-73082000-27047,72-673189,91</v>
      </c>
      <c r="L159" t="str">
        <v>69436 serie 001</v>
      </c>
      <c r="M159" t="str">
        <v>69436 serie 001-31/10/2022-88416482000106-73082000-27047,72-673189,91</v>
      </c>
      <c r="O159" t="str">
        <v>0461566 serie 002</v>
      </c>
      <c r="P159" s="57">
        <v>45421</v>
      </c>
      <c r="Q159" t="str">
        <v>57158057000130</v>
      </c>
      <c r="R159">
        <v>85369090</v>
      </c>
      <c r="S159">
        <v>35</v>
      </c>
      <c r="T159">
        <v>2553.39</v>
      </c>
      <c r="V159" t="str">
        <f t="shared" si="5"/>
        <v>0461566 serie 002-09/05/2024-57158057000130-85369090-35-2553,39</v>
      </c>
    </row>
    <row r="160" spans="1:22" x14ac:dyDescent="0.25">
      <c r="A160" s="91" t="s">
        <v>6351</v>
      </c>
      <c r="B160" s="91" t="s">
        <v>8671</v>
      </c>
      <c r="C160" s="91" t="s">
        <v>8829</v>
      </c>
      <c r="D160" s="91" t="s">
        <v>8210</v>
      </c>
      <c r="E160" s="90">
        <v>88416482000106</v>
      </c>
      <c r="F160" s="92">
        <v>73082000</v>
      </c>
      <c r="G160" s="92">
        <v>263.5</v>
      </c>
      <c r="H160" s="93">
        <v>4447.88</v>
      </c>
      <c r="I160">
        <v>158</v>
      </c>
      <c r="K160" s="82" t="str">
        <f t="shared" si="4"/>
        <v>69379 SERIE 001-31/10/2022-88416482000106-73082000-263,5-4447,88</v>
      </c>
      <c r="L160" t="str">
        <v>69379 serie 001</v>
      </c>
      <c r="M160" t="str">
        <v>69379 serie 001-31/10/2022-88416482000106-73082000-263,5-4447,88</v>
      </c>
      <c r="O160" t="str">
        <v>461566 serie 002</v>
      </c>
      <c r="P160" s="57">
        <v>45421</v>
      </c>
      <c r="Q160" t="str">
        <v>57158057000130</v>
      </c>
      <c r="R160">
        <v>39259090</v>
      </c>
      <c r="S160">
        <v>10.957714285714285</v>
      </c>
      <c r="T160">
        <v>1629.47</v>
      </c>
      <c r="V160" t="str">
        <f t="shared" si="5"/>
        <v>461566 serie 002-09/05/2024-57158057000130-39259090-10,96-1629,47</v>
      </c>
    </row>
    <row r="161" spans="1:22" x14ac:dyDescent="0.25">
      <c r="A161" s="91" t="s">
        <v>6352</v>
      </c>
      <c r="B161" s="91" t="s">
        <v>8671</v>
      </c>
      <c r="C161" s="91" t="s">
        <v>8830</v>
      </c>
      <c r="D161" s="91" t="s">
        <v>8211</v>
      </c>
      <c r="E161" s="90">
        <v>88416482000106</v>
      </c>
      <c r="F161" s="92">
        <v>73082000</v>
      </c>
      <c r="G161" s="93">
        <v>16434.099999999999</v>
      </c>
      <c r="H161" s="93">
        <v>291893.13</v>
      </c>
      <c r="I161">
        <v>159</v>
      </c>
      <c r="K161" s="82" t="str">
        <f t="shared" si="4"/>
        <v>69373 SERIE 001-29/10/2022-88416482000106-73082000-16434,1-291893,13</v>
      </c>
      <c r="L161" t="str">
        <v>69373 serie 001</v>
      </c>
      <c r="M161" t="str">
        <v>69373 serie 001-29/10/2022-88416482000106-73082000-16434,1-291893,13</v>
      </c>
      <c r="O161" t="str">
        <v>461417 serie 002</v>
      </c>
      <c r="P161" s="57">
        <v>45421</v>
      </c>
      <c r="Q161" t="str">
        <v>57158057000130</v>
      </c>
      <c r="R161">
        <v>76090000</v>
      </c>
      <c r="S161">
        <v>1</v>
      </c>
      <c r="T161">
        <v>276.95999999999998</v>
      </c>
      <c r="V161" t="str">
        <f t="shared" si="5"/>
        <v>461417 serie 002-09/05/2024-57158057000130-76090000-1-276,96</v>
      </c>
    </row>
    <row r="162" spans="1:22" x14ac:dyDescent="0.25">
      <c r="A162" s="91" t="s">
        <v>6353</v>
      </c>
      <c r="B162" s="91" t="s">
        <v>8671</v>
      </c>
      <c r="C162" s="91" t="s">
        <v>8831</v>
      </c>
      <c r="D162" s="91" t="s">
        <v>8212</v>
      </c>
      <c r="E162" s="90">
        <v>88416482000106</v>
      </c>
      <c r="F162" s="92">
        <v>73082000</v>
      </c>
      <c r="G162" s="93">
        <v>12434.99</v>
      </c>
      <c r="H162" s="93">
        <v>224114.21</v>
      </c>
      <c r="I162">
        <v>160</v>
      </c>
      <c r="K162" s="82" t="str">
        <f t="shared" si="4"/>
        <v>69352 SERIE 001-28/10/2022-88416482000106-73082000-12434,99-224114,21</v>
      </c>
      <c r="L162" t="str">
        <v>69352 serie 001</v>
      </c>
      <c r="M162" t="str">
        <v>69352 serie 001-28/10/2022-88416482000106-73082000-12434,99-224114,21</v>
      </c>
      <c r="O162" t="str">
        <v>0452338 serie 002</v>
      </c>
      <c r="P162" s="57">
        <v>45392</v>
      </c>
      <c r="Q162" t="str">
        <v>57158057000130</v>
      </c>
      <c r="R162">
        <v>39173210</v>
      </c>
      <c r="S162">
        <v>1298.2565</v>
      </c>
      <c r="T162">
        <v>5830</v>
      </c>
      <c r="V162" t="str">
        <f t="shared" si="5"/>
        <v>0452338 serie 002-10/04/2024-57158057000130-39173210-1298,26-5830</v>
      </c>
    </row>
    <row r="163" spans="1:22" x14ac:dyDescent="0.25">
      <c r="A163" s="91" t="s">
        <v>6354</v>
      </c>
      <c r="B163" s="91" t="s">
        <v>8671</v>
      </c>
      <c r="C163" s="91" t="s">
        <v>8832</v>
      </c>
      <c r="D163" s="91" t="s">
        <v>8212</v>
      </c>
      <c r="E163" s="90">
        <v>88416482000106</v>
      </c>
      <c r="F163" s="92">
        <v>73082000</v>
      </c>
      <c r="G163" s="93">
        <v>6045.43</v>
      </c>
      <c r="H163" s="93">
        <v>131226.74</v>
      </c>
      <c r="I163">
        <v>161</v>
      </c>
      <c r="K163" s="82" t="str">
        <f t="shared" si="4"/>
        <v>69347 SERIE 001-28/10/2022-88416482000106-73082000-6045,43-131226,74</v>
      </c>
      <c r="L163" t="str">
        <v>69347 serie 001</v>
      </c>
      <c r="M163" t="str">
        <v>69347 serie 001-28/10/2022-88416482000106-73082000-6045,43-131226,74</v>
      </c>
      <c r="O163" t="str">
        <v>452338 serie 002</v>
      </c>
      <c r="P163" s="57">
        <v>45392</v>
      </c>
      <c r="Q163" t="str">
        <v>57158057000130</v>
      </c>
      <c r="R163">
        <v>85359090</v>
      </c>
      <c r="S163">
        <v>22171</v>
      </c>
      <c r="T163">
        <v>35473.599999999999</v>
      </c>
      <c r="V163" t="str">
        <f t="shared" si="5"/>
        <v>452338 serie 002-10/04/2024-57158057000130-85359090-22171-35473,6</v>
      </c>
    </row>
    <row r="164" spans="1:22" x14ac:dyDescent="0.25">
      <c r="A164" s="91" t="s">
        <v>6355</v>
      </c>
      <c r="B164" s="91" t="s">
        <v>8671</v>
      </c>
      <c r="C164" s="91" t="s">
        <v>8833</v>
      </c>
      <c r="D164" s="91" t="s">
        <v>8213</v>
      </c>
      <c r="E164" s="90">
        <v>88416482000106</v>
      </c>
      <c r="F164" s="92">
        <v>73082000</v>
      </c>
      <c r="G164" s="93">
        <v>21542.3</v>
      </c>
      <c r="H164" s="93">
        <v>496704.99</v>
      </c>
      <c r="I164">
        <v>162</v>
      </c>
      <c r="K164" s="82" t="str">
        <f t="shared" si="4"/>
        <v>69309 SERIE 001-27/10/2022-88416482000106-73082000-21542,3-496704,99</v>
      </c>
      <c r="L164" t="str">
        <v>69309 serie 001</v>
      </c>
      <c r="M164" t="str">
        <v>69309 serie 001-27/10/2022-88416482000106-73082000-21542,3-496704,99</v>
      </c>
      <c r="O164" t="str">
        <v>0488593 serie 002</v>
      </c>
      <c r="P164" s="57">
        <v>45518</v>
      </c>
      <c r="Q164" t="str">
        <v>57158057000130</v>
      </c>
      <c r="R164">
        <v>39174090</v>
      </c>
      <c r="S164">
        <v>0.5</v>
      </c>
      <c r="T164">
        <v>30</v>
      </c>
      <c r="V164" t="str">
        <f t="shared" si="5"/>
        <v>0488593 serie 002-14/08/2024-57158057000130-39174090-0,5-30</v>
      </c>
    </row>
    <row r="165" spans="1:22" x14ac:dyDescent="0.25">
      <c r="A165" s="91" t="s">
        <v>6356</v>
      </c>
      <c r="B165" s="91" t="s">
        <v>8671</v>
      </c>
      <c r="C165" s="91" t="s">
        <v>8834</v>
      </c>
      <c r="D165" s="91" t="s">
        <v>8214</v>
      </c>
      <c r="E165" s="90">
        <v>88416482000106</v>
      </c>
      <c r="F165" s="92">
        <v>73082000</v>
      </c>
      <c r="G165" s="93">
        <v>1458.39</v>
      </c>
      <c r="H165" s="93">
        <v>26822.85</v>
      </c>
      <c r="I165">
        <v>163</v>
      </c>
      <c r="K165" s="82" t="str">
        <f t="shared" si="4"/>
        <v>69219 SERIE 001-26/10/2022-88416482000106-73082000-1458,39-26822,85</v>
      </c>
      <c r="L165" t="str">
        <v>69219 serie 001</v>
      </c>
      <c r="M165" t="str">
        <v>69219 serie 001-26/10/2022-88416482000106-73082000-1458,39-26822,85</v>
      </c>
      <c r="O165" t="str">
        <v>488593 serie 002</v>
      </c>
      <c r="P165" s="57">
        <v>45518</v>
      </c>
      <c r="Q165" t="str">
        <v>57158057000130</v>
      </c>
      <c r="R165">
        <v>39259090</v>
      </c>
      <c r="S165">
        <v>1</v>
      </c>
      <c r="T165">
        <v>183</v>
      </c>
      <c r="V165" t="str">
        <f t="shared" si="5"/>
        <v>488593 serie 002-14/08/2024-57158057000130-39259090-1-183</v>
      </c>
    </row>
    <row r="166" spans="1:22" x14ac:dyDescent="0.25">
      <c r="A166" s="91" t="s">
        <v>6357</v>
      </c>
      <c r="B166" s="91" t="s">
        <v>8671</v>
      </c>
      <c r="C166" s="91" t="s">
        <v>8835</v>
      </c>
      <c r="D166" s="91" t="s">
        <v>8215</v>
      </c>
      <c r="E166" s="90">
        <v>88416482000106</v>
      </c>
      <c r="F166" s="92">
        <v>73082000</v>
      </c>
      <c r="G166" s="93">
        <v>6990.75</v>
      </c>
      <c r="H166" s="93">
        <v>123354.25</v>
      </c>
      <c r="I166">
        <v>164</v>
      </c>
      <c r="K166" s="82" t="str">
        <f t="shared" si="4"/>
        <v>69196 SERIE 001-25/10/2022-88416482000106-73082000-6990,75-123354,25</v>
      </c>
      <c r="L166" t="str">
        <v>69196 serie 001</v>
      </c>
      <c r="M166" t="str">
        <v>69196 serie 001-25/10/2022-88416482000106-73082000-6990,75-123354,25</v>
      </c>
      <c r="O166" t="str">
        <v>474949 serie 002</v>
      </c>
      <c r="P166" s="57">
        <v>45468</v>
      </c>
      <c r="Q166" t="str">
        <v>57158057000130</v>
      </c>
      <c r="R166">
        <v>85359090</v>
      </c>
      <c r="S166">
        <v>6337</v>
      </c>
      <c r="T166">
        <v>10899.64</v>
      </c>
      <c r="V166" t="str">
        <f t="shared" si="5"/>
        <v>474949 serie 002-25/06/2024-57158057000130-85359090-6337-10899,64</v>
      </c>
    </row>
    <row r="167" spans="1:22" x14ac:dyDescent="0.25">
      <c r="A167" s="91" t="s">
        <v>6358</v>
      </c>
      <c r="B167" s="91" t="s">
        <v>8671</v>
      </c>
      <c r="C167" s="91" t="s">
        <v>8836</v>
      </c>
      <c r="D167" s="91" t="s">
        <v>8215</v>
      </c>
      <c r="E167" s="90">
        <v>88416482000106</v>
      </c>
      <c r="F167" s="92">
        <v>73082000</v>
      </c>
      <c r="G167" s="93">
        <v>24745.439999999999</v>
      </c>
      <c r="H167" s="93">
        <v>418968.64</v>
      </c>
      <c r="I167">
        <v>165</v>
      </c>
      <c r="K167" s="82" t="str">
        <f t="shared" si="4"/>
        <v>69191 SERIE 001-25/10/2022-88416482000106-73082000-24745,44-418968,64</v>
      </c>
      <c r="L167" t="str">
        <v>69191 serie 001</v>
      </c>
      <c r="M167" t="str">
        <v>69191 serie 001-25/10/2022-88416482000106-73082000-24745,44-418968,64</v>
      </c>
      <c r="O167" t="str">
        <v>471393 serie 002</v>
      </c>
      <c r="P167" s="57">
        <v>45455</v>
      </c>
      <c r="Q167" t="str">
        <v>57158057000130</v>
      </c>
      <c r="R167">
        <v>85359090</v>
      </c>
      <c r="S167">
        <v>14673</v>
      </c>
      <c r="T167">
        <v>22302.959999999999</v>
      </c>
      <c r="V167" t="str">
        <f t="shared" si="5"/>
        <v>471393 serie 002-12/06/2024-57158057000130-85359090-14673-22302,96</v>
      </c>
    </row>
    <row r="168" spans="1:22" x14ac:dyDescent="0.25">
      <c r="A168" s="91" t="s">
        <v>6359</v>
      </c>
      <c r="B168" s="91" t="s">
        <v>8671</v>
      </c>
      <c r="C168" s="91" t="s">
        <v>8837</v>
      </c>
      <c r="D168" s="91" t="s">
        <v>8216</v>
      </c>
      <c r="E168" s="90">
        <v>88416482000106</v>
      </c>
      <c r="F168" s="92">
        <v>73082000</v>
      </c>
      <c r="G168" s="93">
        <v>12214.03</v>
      </c>
      <c r="H168" s="93">
        <v>248504.48</v>
      </c>
      <c r="I168">
        <v>166</v>
      </c>
      <c r="K168" s="82" t="str">
        <f t="shared" si="4"/>
        <v>69143 SERIE 001-24/10/2022-88416482000106-73082000-12214,03-248504,48</v>
      </c>
      <c r="L168" t="str">
        <v>69143 serie 001</v>
      </c>
      <c r="M168" t="str">
        <v>69143 serie 001-24/10/2022-88416482000106-73082000-12214,03-248504,48</v>
      </c>
      <c r="O168" t="str">
        <v>252225 serie 000</v>
      </c>
      <c r="P168" s="57">
        <v>45379</v>
      </c>
      <c r="Q168" t="str">
        <v>33150053000733</v>
      </c>
      <c r="R168">
        <v>73064000</v>
      </c>
      <c r="S168">
        <v>714</v>
      </c>
      <c r="T168">
        <v>44560.44</v>
      </c>
      <c r="V168" t="str">
        <f t="shared" si="5"/>
        <v>252225 serie 000-28/03/2024-33150053000733-73064000-714-44560,44</v>
      </c>
    </row>
    <row r="169" spans="1:22" x14ac:dyDescent="0.25">
      <c r="A169" s="91" t="s">
        <v>6360</v>
      </c>
      <c r="B169" s="91" t="s">
        <v>8671</v>
      </c>
      <c r="C169" s="91" t="s">
        <v>8838</v>
      </c>
      <c r="D169" s="91" t="s">
        <v>8217</v>
      </c>
      <c r="E169" s="90">
        <v>88416482000106</v>
      </c>
      <c r="F169" s="92">
        <v>73082000</v>
      </c>
      <c r="G169" s="93">
        <v>5498.38</v>
      </c>
      <c r="H169" s="93">
        <v>99063.46</v>
      </c>
      <c r="I169">
        <v>167</v>
      </c>
      <c r="K169" s="82" t="str">
        <f t="shared" si="4"/>
        <v>69098 SERIE 001-21/10/2022-88416482000106-73082000-5498,38-99063,46</v>
      </c>
      <c r="L169" t="str">
        <v>69098 serie 001</v>
      </c>
      <c r="M169" t="str">
        <v>69098 serie 001-21/10/2022-88416482000106-73082000-5498,38-99063,46</v>
      </c>
      <c r="O169" t="str">
        <v>00250045 serie 000</v>
      </c>
      <c r="P169" s="57">
        <v>45351</v>
      </c>
      <c r="Q169" t="str">
        <v>33150053000733</v>
      </c>
      <c r="R169">
        <v>72222000</v>
      </c>
      <c r="S169">
        <v>1177.3333333333333</v>
      </c>
      <c r="T169">
        <v>368.28</v>
      </c>
      <c r="V169" t="str">
        <f t="shared" si="5"/>
        <v>00250045 serie 000-29/02/2024-33150053000733-72222000-1177,33-368,28</v>
      </c>
    </row>
    <row r="170" spans="1:22" x14ac:dyDescent="0.25">
      <c r="A170" s="91" t="s">
        <v>6361</v>
      </c>
      <c r="B170" s="91" t="s">
        <v>8671</v>
      </c>
      <c r="C170" s="91" t="s">
        <v>8839</v>
      </c>
      <c r="D170" s="91" t="s">
        <v>8217</v>
      </c>
      <c r="E170" s="90">
        <v>88416482000106</v>
      </c>
      <c r="F170" s="92">
        <v>73082000</v>
      </c>
      <c r="G170" s="93">
        <v>26897.16</v>
      </c>
      <c r="H170" s="93">
        <v>716271.37</v>
      </c>
      <c r="I170">
        <v>168</v>
      </c>
      <c r="K170" s="82" t="str">
        <f t="shared" si="4"/>
        <v>69094 SERIE 001-21/10/2022-88416482000106-73082000-26897,16-716271,37</v>
      </c>
      <c r="L170" t="str">
        <v>69094 serie 001</v>
      </c>
      <c r="M170" t="str">
        <v>69094 serie 001-21/10/2022-88416482000106-73082000-26897,16-716271,37</v>
      </c>
      <c r="O170" t="str">
        <v>0250045 serie 000</v>
      </c>
      <c r="P170" s="57">
        <v>45351</v>
      </c>
      <c r="Q170" t="str">
        <v>33150053000733</v>
      </c>
      <c r="R170">
        <v>72191300</v>
      </c>
      <c r="S170">
        <v>1177.3333333333333</v>
      </c>
      <c r="T170">
        <v>56873.34</v>
      </c>
      <c r="V170" t="str">
        <f t="shared" si="5"/>
        <v>0250045 serie 000-29/02/2024-33150053000733-72191300-1177,33-56873,34</v>
      </c>
    </row>
    <row r="171" spans="1:22" x14ac:dyDescent="0.25">
      <c r="A171" s="91" t="s">
        <v>6362</v>
      </c>
      <c r="B171" s="91" t="s">
        <v>8671</v>
      </c>
      <c r="C171" s="91" t="s">
        <v>8840</v>
      </c>
      <c r="D171" s="91" t="s">
        <v>8217</v>
      </c>
      <c r="E171" s="90">
        <v>88416482000106</v>
      </c>
      <c r="F171" s="92">
        <v>73082000</v>
      </c>
      <c r="G171" s="93">
        <v>7422.22</v>
      </c>
      <c r="H171" s="93">
        <v>123884.28</v>
      </c>
      <c r="I171">
        <v>169</v>
      </c>
      <c r="K171" s="82" t="str">
        <f t="shared" si="4"/>
        <v>69069 SERIE 001-21/10/2022-88416482000106-73082000-7422,22-123884,28</v>
      </c>
      <c r="L171" t="str">
        <v>69069 serie 001</v>
      </c>
      <c r="M171" t="str">
        <v>69069 serie 001-21/10/2022-88416482000106-73082000-7422,22-123884,28</v>
      </c>
      <c r="O171" t="str">
        <v>250045 serie 000</v>
      </c>
      <c r="P171" s="57">
        <v>45351</v>
      </c>
      <c r="Q171" t="str">
        <v>33150053000733</v>
      </c>
      <c r="R171">
        <v>72193400</v>
      </c>
      <c r="S171">
        <v>1177.3333333333333</v>
      </c>
      <c r="T171">
        <v>68301.48</v>
      </c>
      <c r="V171" t="str">
        <f t="shared" si="5"/>
        <v>250045 serie 000-29/02/2024-33150053000733-72193400-1177,33-68301,48</v>
      </c>
    </row>
    <row r="172" spans="1:22" x14ac:dyDescent="0.25">
      <c r="A172" s="91" t="s">
        <v>6363</v>
      </c>
      <c r="B172" s="91" t="s">
        <v>8671</v>
      </c>
      <c r="C172" s="91" t="s">
        <v>8841</v>
      </c>
      <c r="D172" s="91" t="s">
        <v>8218</v>
      </c>
      <c r="E172" s="90">
        <v>88416482000106</v>
      </c>
      <c r="F172" s="92">
        <v>73082000</v>
      </c>
      <c r="G172" s="93">
        <v>9277.16</v>
      </c>
      <c r="H172" s="93">
        <v>163160.73000000001</v>
      </c>
      <c r="I172">
        <v>170</v>
      </c>
      <c r="K172" s="82" t="str">
        <f t="shared" si="4"/>
        <v>69002 SERIE 001-19/10/2022-88416482000106-73082000-9277,16-163160,73</v>
      </c>
      <c r="L172" t="str">
        <v>69002 serie 001</v>
      </c>
      <c r="M172" t="str">
        <v>69002 serie 001-19/10/2022-88416482000106-73082000-9277,16-163160,73</v>
      </c>
      <c r="O172" t="str">
        <v>256328 serie 000</v>
      </c>
      <c r="P172" s="57">
        <v>45432</v>
      </c>
      <c r="Q172" t="str">
        <v>33150053000733</v>
      </c>
      <c r="R172">
        <v>73064000</v>
      </c>
      <c r="S172">
        <v>861</v>
      </c>
      <c r="T172">
        <v>64080</v>
      </c>
      <c r="V172" t="str">
        <f t="shared" si="5"/>
        <v>256328 serie 000-20/05/2024-33150053000733-73064000-861-64080</v>
      </c>
    </row>
    <row r="173" spans="1:22" x14ac:dyDescent="0.25">
      <c r="A173" s="91" t="s">
        <v>6364</v>
      </c>
      <c r="B173" s="91" t="s">
        <v>8671</v>
      </c>
      <c r="C173" s="91" t="s">
        <v>8842</v>
      </c>
      <c r="D173" s="91" t="s">
        <v>8218</v>
      </c>
      <c r="E173" s="90">
        <v>88416482000106</v>
      </c>
      <c r="F173" s="92">
        <v>73082000</v>
      </c>
      <c r="G173" s="93">
        <v>20659.45</v>
      </c>
      <c r="H173" s="93">
        <v>435894.19</v>
      </c>
      <c r="I173">
        <v>171</v>
      </c>
      <c r="K173" s="82" t="str">
        <f t="shared" si="4"/>
        <v>68991 SERIE 001-19/10/2022-88416482000106-73082000-20659,45-435894,19</v>
      </c>
      <c r="L173" t="str">
        <v>68991 serie 001</v>
      </c>
      <c r="M173" t="str">
        <v>68991 serie 001-19/10/2022-88416482000106-73082000-20659,45-435894,19</v>
      </c>
      <c r="O173" t="str">
        <v>256324 serie 000</v>
      </c>
      <c r="P173" s="57">
        <v>45432</v>
      </c>
      <c r="Q173" t="str">
        <v>33150053000733</v>
      </c>
      <c r="R173">
        <v>73044190</v>
      </c>
      <c r="S173">
        <v>214</v>
      </c>
      <c r="T173">
        <v>31094.28</v>
      </c>
      <c r="V173" t="str">
        <f t="shared" si="5"/>
        <v>256324 serie 000-20/05/2024-33150053000733-73044190-214-31094,28</v>
      </c>
    </row>
    <row r="174" spans="1:22" x14ac:dyDescent="0.25">
      <c r="A174" s="91" t="s">
        <v>6365</v>
      </c>
      <c r="B174" s="91" t="s">
        <v>8671</v>
      </c>
      <c r="C174" s="91" t="s">
        <v>8843</v>
      </c>
      <c r="D174" s="91" t="s">
        <v>8219</v>
      </c>
      <c r="E174" s="90">
        <v>88416482000106</v>
      </c>
      <c r="F174" s="92">
        <v>73082000</v>
      </c>
      <c r="G174" s="93">
        <v>10031.459999999999</v>
      </c>
      <c r="H174" s="93">
        <v>173735.07</v>
      </c>
      <c r="I174">
        <v>172</v>
      </c>
      <c r="K174" s="82" t="str">
        <f t="shared" si="4"/>
        <v>68938 SERIE 001-17/10/2022-88416482000106-73082000-10031,46-173735,07</v>
      </c>
      <c r="L174" t="str">
        <v>68938 serie 001</v>
      </c>
      <c r="M174" t="str">
        <v>68938 serie 001-17/10/2022-88416482000106-73082000-10031,46-173735,07</v>
      </c>
      <c r="O174" t="str">
        <v>256322 serie 000</v>
      </c>
      <c r="P174" s="57">
        <v>45432</v>
      </c>
      <c r="Q174" t="str">
        <v>33150053000733</v>
      </c>
      <c r="R174">
        <v>73044190</v>
      </c>
      <c r="S174">
        <v>468</v>
      </c>
      <c r="T174">
        <v>24090.48</v>
      </c>
      <c r="V174" t="str">
        <f t="shared" si="5"/>
        <v>256322 serie 000-20/05/2024-33150053000733-73044190-468-24090,48</v>
      </c>
    </row>
    <row r="175" spans="1:22" x14ac:dyDescent="0.25">
      <c r="A175" s="91" t="s">
        <v>6366</v>
      </c>
      <c r="B175" s="91" t="s">
        <v>8671</v>
      </c>
      <c r="C175" s="91" t="s">
        <v>8844</v>
      </c>
      <c r="D175" s="91" t="s">
        <v>8220</v>
      </c>
      <c r="E175" s="90">
        <v>88416482000106</v>
      </c>
      <c r="F175" s="92">
        <v>73082000</v>
      </c>
      <c r="G175" s="93">
        <v>16007.08</v>
      </c>
      <c r="H175" s="93">
        <v>283117.92</v>
      </c>
      <c r="I175">
        <v>173</v>
      </c>
      <c r="K175" s="82" t="str">
        <f t="shared" si="4"/>
        <v>68895 SERIE 001-14/10/2022-88416482000106-73082000-16007,08-283117,92</v>
      </c>
      <c r="L175" t="str">
        <v>68895 serie 001</v>
      </c>
      <c r="M175" t="str">
        <v>68895 serie 001-14/10/2022-88416482000106-73082000-16007,08-283117,92</v>
      </c>
      <c r="O175" t="str">
        <v>256319 serie 000</v>
      </c>
      <c r="P175" s="57">
        <v>45432</v>
      </c>
      <c r="Q175" t="str">
        <v>33150053000733</v>
      </c>
      <c r="R175">
        <v>73044190</v>
      </c>
      <c r="S175">
        <v>945</v>
      </c>
      <c r="T175">
        <v>45174.6</v>
      </c>
      <c r="V175" t="str">
        <f t="shared" si="5"/>
        <v>256319 serie 000-20/05/2024-33150053000733-73044190-945-45174,6</v>
      </c>
    </row>
    <row r="176" spans="1:22" x14ac:dyDescent="0.25">
      <c r="A176" s="91" t="s">
        <v>6367</v>
      </c>
      <c r="B176" s="91" t="s">
        <v>8671</v>
      </c>
      <c r="C176" s="91" t="s">
        <v>8845</v>
      </c>
      <c r="D176" s="91" t="s">
        <v>8220</v>
      </c>
      <c r="E176" s="90">
        <v>88416482000106</v>
      </c>
      <c r="F176" s="92">
        <v>73082000</v>
      </c>
      <c r="G176" s="93">
        <v>17380.68</v>
      </c>
      <c r="H176" s="93">
        <v>317927.13</v>
      </c>
      <c r="I176">
        <v>174</v>
      </c>
      <c r="K176" s="82" t="str">
        <f t="shared" si="4"/>
        <v>068884 SERIE 001-14/10/2022-88416482000106-73082000-17380,68-317927,13</v>
      </c>
      <c r="L176" t="str">
        <v>068884 serie 001</v>
      </c>
      <c r="M176" t="str">
        <v>068884 serie 001-14/10/2022-88416482000106-73082000-17380,68-317927,13</v>
      </c>
      <c r="O176" t="str">
        <v>253755 serie 000</v>
      </c>
      <c r="P176" s="57">
        <v>45399</v>
      </c>
      <c r="Q176" t="str">
        <v>33150053000733</v>
      </c>
      <c r="R176">
        <v>72193300</v>
      </c>
      <c r="S176">
        <v>575</v>
      </c>
      <c r="T176">
        <v>25443.75</v>
      </c>
      <c r="V176" t="str">
        <f t="shared" si="5"/>
        <v>253755 serie 000-17/04/2024-33150053000733-72193300-575-25443,75</v>
      </c>
    </row>
    <row r="177" spans="1:22" x14ac:dyDescent="0.25">
      <c r="A177" s="91" t="s">
        <v>6368</v>
      </c>
      <c r="B177" s="91" t="s">
        <v>8671</v>
      </c>
      <c r="C177" s="91" t="s">
        <v>8846</v>
      </c>
      <c r="D177" s="91" t="s">
        <v>8220</v>
      </c>
      <c r="E177" s="90">
        <v>88416482000106</v>
      </c>
      <c r="F177" s="92">
        <v>73082000</v>
      </c>
      <c r="G177" s="93">
        <v>13670.81</v>
      </c>
      <c r="H177" s="93">
        <v>243419.95</v>
      </c>
      <c r="I177">
        <v>175</v>
      </c>
      <c r="K177" s="82" t="str">
        <f t="shared" si="4"/>
        <v>68837 SERIE 001-14/10/2022-88416482000106-73082000-13670,81-243419,95</v>
      </c>
      <c r="L177" t="str">
        <v>68837 serie 001</v>
      </c>
      <c r="M177" t="str">
        <v>68837 serie 001-14/10/2022-88416482000106-73082000-13670,81-243419,95</v>
      </c>
      <c r="O177" t="str">
        <v>252928 serie 000</v>
      </c>
      <c r="P177" s="57">
        <v>45387</v>
      </c>
      <c r="Q177" t="str">
        <v>33150053000733</v>
      </c>
      <c r="R177">
        <v>72193300</v>
      </c>
      <c r="S177">
        <v>3214</v>
      </c>
      <c r="T177">
        <v>142219.5</v>
      </c>
      <c r="V177" t="str">
        <f t="shared" si="5"/>
        <v>252928 serie 000-05/04/2024-33150053000733-72193300-3214-142219,5</v>
      </c>
    </row>
    <row r="178" spans="1:22" x14ac:dyDescent="0.25">
      <c r="A178" s="91" t="s">
        <v>6369</v>
      </c>
      <c r="B178" s="91" t="s">
        <v>8671</v>
      </c>
      <c r="C178" s="91" t="s">
        <v>8847</v>
      </c>
      <c r="D178" s="91" t="s">
        <v>8221</v>
      </c>
      <c r="E178" s="90">
        <v>88416482000106</v>
      </c>
      <c r="F178" s="92">
        <v>73082000</v>
      </c>
      <c r="G178" s="93">
        <v>15298.33</v>
      </c>
      <c r="H178" s="93">
        <v>268714.49</v>
      </c>
      <c r="I178">
        <v>176</v>
      </c>
      <c r="K178" s="82" t="str">
        <f t="shared" si="4"/>
        <v>68774 SERIE 001-11/10/2022-88416482000106-73082000-15298,33-268714,49</v>
      </c>
      <c r="L178" t="str">
        <v>68774 serie 001</v>
      </c>
      <c r="M178" t="str">
        <v>68774 serie 001-11/10/2022-88416482000106-73082000-15298,33-268714,49</v>
      </c>
      <c r="O178" t="str">
        <v>260288 serie 000</v>
      </c>
      <c r="P178" s="57">
        <v>45483</v>
      </c>
      <c r="Q178" t="str">
        <v>33150053000733</v>
      </c>
      <c r="R178">
        <v>72191300</v>
      </c>
      <c r="S178">
        <v>862</v>
      </c>
      <c r="T178">
        <v>27911.65</v>
      </c>
      <c r="V178" t="str">
        <f t="shared" si="5"/>
        <v>260288 serie 000-10/07/2024-33150053000733-72191300-862-27911,65</v>
      </c>
    </row>
    <row r="179" spans="1:22" x14ac:dyDescent="0.25">
      <c r="A179" s="91" t="s">
        <v>6370</v>
      </c>
      <c r="B179" s="91" t="s">
        <v>8671</v>
      </c>
      <c r="C179" s="91" t="s">
        <v>8848</v>
      </c>
      <c r="D179" s="91" t="s">
        <v>8221</v>
      </c>
      <c r="E179" s="90">
        <v>88416482000106</v>
      </c>
      <c r="F179" s="92">
        <v>73082000</v>
      </c>
      <c r="G179" s="93">
        <v>16718.150000000001</v>
      </c>
      <c r="H179" s="93">
        <v>360264.56</v>
      </c>
      <c r="I179">
        <v>177</v>
      </c>
      <c r="K179" s="82" t="str">
        <f t="shared" si="4"/>
        <v>68773 SERIE 001-11/10/2022-88416482000106-73082000-16718,15-360264,56</v>
      </c>
      <c r="L179" t="str">
        <v>68773 serie 001</v>
      </c>
      <c r="M179" t="str">
        <v>68773 serie 001-11/10/2022-88416482000106-73082000-16718,15-360264,56</v>
      </c>
      <c r="O179" t="str">
        <v>238043 serie 001</v>
      </c>
      <c r="P179" s="57">
        <v>45513</v>
      </c>
      <c r="Q179" t="str">
        <v>62948658000187</v>
      </c>
      <c r="R179">
        <v>39174090</v>
      </c>
      <c r="S179">
        <v>45.92</v>
      </c>
      <c r="T179">
        <v>110080.73</v>
      </c>
      <c r="V179" t="str">
        <f t="shared" si="5"/>
        <v>238043 serie 001-09/08/2024-62948658000187-39174090-45,92-110080,73</v>
      </c>
    </row>
    <row r="180" spans="1:22" x14ac:dyDescent="0.25">
      <c r="A180" s="91" t="s">
        <v>6371</v>
      </c>
      <c r="B180" s="91" t="s">
        <v>8671</v>
      </c>
      <c r="C180" s="91" t="s">
        <v>8849</v>
      </c>
      <c r="D180" s="91" t="s">
        <v>8221</v>
      </c>
      <c r="E180" s="90">
        <v>88416482000106</v>
      </c>
      <c r="F180" s="92">
        <v>73082000</v>
      </c>
      <c r="G180" s="93">
        <v>20226.580000000002</v>
      </c>
      <c r="H180" s="93">
        <v>176375.78</v>
      </c>
      <c r="I180">
        <v>178</v>
      </c>
      <c r="K180" s="82" t="str">
        <f t="shared" si="4"/>
        <v>68768 SERIE 001-11/10/2022-88416482000106-73082000-20226,58-176375,78</v>
      </c>
      <c r="L180" t="str">
        <v>68768 serie 001</v>
      </c>
      <c r="M180" t="str">
        <v>68768 serie 001-11/10/2022-88416482000106-73082000-20226,58-176375,78</v>
      </c>
      <c r="O180" t="str">
        <v>1558117 serie 001</v>
      </c>
      <c r="P180" s="57">
        <v>45399</v>
      </c>
      <c r="Q180" t="str">
        <v>86532538003269</v>
      </c>
      <c r="R180">
        <v>69074000</v>
      </c>
      <c r="S180">
        <v>7.2</v>
      </c>
      <c r="T180">
        <v>1650</v>
      </c>
      <c r="V180" t="str">
        <f t="shared" si="5"/>
        <v>1558117 serie 001-17/04/2024-86532538003269-69074000-7,2-1650</v>
      </c>
    </row>
    <row r="181" spans="1:22" x14ac:dyDescent="0.25">
      <c r="A181" s="91" t="s">
        <v>6372</v>
      </c>
      <c r="B181" s="91" t="s">
        <v>8671</v>
      </c>
      <c r="C181" s="91" t="s">
        <v>8850</v>
      </c>
      <c r="D181" s="91" t="s">
        <v>8221</v>
      </c>
      <c r="E181" s="90">
        <v>88416482000106</v>
      </c>
      <c r="F181" s="92">
        <v>73082000</v>
      </c>
      <c r="G181" s="93">
        <v>20226.580000000002</v>
      </c>
      <c r="H181" s="93">
        <v>176375.78</v>
      </c>
      <c r="I181">
        <v>179</v>
      </c>
      <c r="K181" s="82" t="str">
        <f t="shared" si="4"/>
        <v>68766 SERIE 001-11/10/2022-88416482000106-73082000-20226,58-176375,78</v>
      </c>
      <c r="L181" t="str">
        <v>68766 serie 001</v>
      </c>
      <c r="M181" t="str">
        <v>68766 serie 001-11/10/2022-88416482000106-73082000-20226,58-176375,78</v>
      </c>
      <c r="O181" t="str">
        <v>438884 serie 001</v>
      </c>
      <c r="P181" s="57">
        <v>45399</v>
      </c>
      <c r="Q181" t="str">
        <v>86532538002963</v>
      </c>
      <c r="R181">
        <v>69072100</v>
      </c>
      <c r="S181">
        <v>60.48</v>
      </c>
      <c r="T181">
        <v>5357.92</v>
      </c>
      <c r="V181" t="str">
        <f t="shared" si="5"/>
        <v>438884 serie 001-17/04/2024-86532538002963-69072100-60,48-5357,92</v>
      </c>
    </row>
    <row r="182" spans="1:22" x14ac:dyDescent="0.25">
      <c r="A182" s="91" t="s">
        <v>6373</v>
      </c>
      <c r="B182" s="91" t="s">
        <v>8671</v>
      </c>
      <c r="C182" s="91" t="s">
        <v>8851</v>
      </c>
      <c r="D182" s="91" t="s">
        <v>8221</v>
      </c>
      <c r="E182" s="90">
        <v>88416482000106</v>
      </c>
      <c r="F182" s="92">
        <v>73082000</v>
      </c>
      <c r="G182" s="93">
        <v>20226.580000000002</v>
      </c>
      <c r="H182" s="93">
        <v>176375.78</v>
      </c>
      <c r="I182">
        <v>180</v>
      </c>
      <c r="K182" s="82" t="str">
        <f t="shared" si="4"/>
        <v>68764 SERIE 001-11/10/2022-88416482000106-73082000-20226,58-176375,78</v>
      </c>
      <c r="L182" t="str">
        <v>68764 serie 001</v>
      </c>
      <c r="M182" t="str">
        <v>68764 serie 001-11/10/2022-88416482000106-73082000-20226,58-176375,78</v>
      </c>
      <c r="O182" t="str">
        <v>731566 serie 001</v>
      </c>
      <c r="P182" s="57">
        <v>45376</v>
      </c>
      <c r="Q182" t="str">
        <v>88674080000101</v>
      </c>
      <c r="R182">
        <v>85369090</v>
      </c>
      <c r="S182">
        <v>74</v>
      </c>
      <c r="T182">
        <v>126541.47</v>
      </c>
      <c r="V182" t="str">
        <f t="shared" si="5"/>
        <v>731566 serie 001-25/03/2024-88674080000101-85369090-74-126541,47</v>
      </c>
    </row>
    <row r="183" spans="1:22" x14ac:dyDescent="0.25">
      <c r="A183" s="91" t="s">
        <v>6374</v>
      </c>
      <c r="B183" s="91" t="s">
        <v>8671</v>
      </c>
      <c r="C183" s="91" t="s">
        <v>8852</v>
      </c>
      <c r="D183" s="91" t="s">
        <v>8222</v>
      </c>
      <c r="E183" s="90">
        <v>88416482000106</v>
      </c>
      <c r="F183" s="92">
        <v>73082000</v>
      </c>
      <c r="G183" s="93">
        <v>27912.44</v>
      </c>
      <c r="H183" s="93">
        <v>694013.26</v>
      </c>
      <c r="I183">
        <v>181</v>
      </c>
      <c r="K183" s="82" t="str">
        <f t="shared" si="4"/>
        <v>68734 SERIE 001-10/10/2022-88416482000106-73082000-27912,44-694013,26</v>
      </c>
      <c r="L183" t="str">
        <v>68734 serie 001</v>
      </c>
      <c r="M183" t="str">
        <v>68734 serie 001-10/10/2022-88416482000106-73082000-27912,44-694013,26</v>
      </c>
      <c r="O183" t="str">
        <v>56326909 serie 890</v>
      </c>
      <c r="P183" s="57">
        <v>45520</v>
      </c>
      <c r="Q183" t="str">
        <v>10464098000191</v>
      </c>
      <c r="R183">
        <v>76109000</v>
      </c>
      <c r="S183">
        <v>15</v>
      </c>
      <c r="T183">
        <v>680</v>
      </c>
      <c r="V183" t="str">
        <f t="shared" si="5"/>
        <v>56326909 serie 890-16/08/2024-10464098000191-76109000-15-680</v>
      </c>
    </row>
    <row r="184" spans="1:22" x14ac:dyDescent="0.25">
      <c r="A184" s="91" t="s">
        <v>6375</v>
      </c>
      <c r="B184" s="91" t="s">
        <v>8671</v>
      </c>
      <c r="C184" s="91" t="s">
        <v>8853</v>
      </c>
      <c r="D184" s="91" t="s">
        <v>8222</v>
      </c>
      <c r="E184" s="90">
        <v>88416482000106</v>
      </c>
      <c r="F184" s="92">
        <v>73082000</v>
      </c>
      <c r="G184" s="93">
        <v>20518.439999999999</v>
      </c>
      <c r="H184" s="93">
        <v>364609.7</v>
      </c>
      <c r="I184">
        <v>182</v>
      </c>
      <c r="K184" s="82" t="str">
        <f t="shared" si="4"/>
        <v>68733 SERIE 001-10/10/2022-88416482000106-73082000-20518,44-364609,7</v>
      </c>
      <c r="L184" t="str">
        <v>68733 serie 001</v>
      </c>
      <c r="M184" t="str">
        <v>68733 serie 001-10/10/2022-88416482000106-73082000-20518,44-364609,7</v>
      </c>
      <c r="O184" t="str">
        <v>56238839 serie 890</v>
      </c>
      <c r="P184" s="57">
        <v>45516</v>
      </c>
      <c r="Q184" t="str">
        <v>10464098000191</v>
      </c>
      <c r="R184">
        <v>73089010</v>
      </c>
      <c r="S184">
        <v>26.1</v>
      </c>
      <c r="T184">
        <v>12661.83</v>
      </c>
      <c r="V184" t="str">
        <f t="shared" si="5"/>
        <v>56238839 serie 890-12/08/2024-10464098000191-73089010-26,1-12661,83</v>
      </c>
    </row>
    <row r="185" spans="1:22" x14ac:dyDescent="0.25">
      <c r="A185" s="91" t="s">
        <v>6376</v>
      </c>
      <c r="B185" s="91" t="s">
        <v>8671</v>
      </c>
      <c r="C185" s="91" t="s">
        <v>8854</v>
      </c>
      <c r="D185" s="91" t="s">
        <v>8223</v>
      </c>
      <c r="E185" s="90">
        <v>88416482000106</v>
      </c>
      <c r="F185" s="92">
        <v>73082000</v>
      </c>
      <c r="G185" s="93">
        <v>9517.5</v>
      </c>
      <c r="H185" s="93">
        <v>193130.47</v>
      </c>
      <c r="I185">
        <v>183</v>
      </c>
      <c r="K185" s="82" t="str">
        <f t="shared" si="4"/>
        <v>68715 SERIE 001-08/10/2022-88416482000106-73082000-9517,5-193130,47</v>
      </c>
      <c r="L185" t="str">
        <v>68715 serie 001</v>
      </c>
      <c r="M185" t="str">
        <v>68715 serie 001-08/10/2022-88416482000106-73082000-9517,5-193130,47</v>
      </c>
      <c r="O185" t="str">
        <v>55878114 serie 890</v>
      </c>
      <c r="P185" s="57">
        <v>45492</v>
      </c>
      <c r="Q185" t="str">
        <v>10464098000191</v>
      </c>
      <c r="R185">
        <v>73089010</v>
      </c>
      <c r="S185">
        <v>1597</v>
      </c>
      <c r="T185">
        <v>30427.64</v>
      </c>
      <c r="V185" t="str">
        <f t="shared" si="5"/>
        <v>55878114 serie 890-19/07/2024-10464098000191-73089010-1597-30427,64</v>
      </c>
    </row>
    <row r="186" spans="1:22" x14ac:dyDescent="0.25">
      <c r="A186" s="91" t="s">
        <v>6377</v>
      </c>
      <c r="B186" s="91" t="s">
        <v>8671</v>
      </c>
      <c r="C186" s="91" t="s">
        <v>8855</v>
      </c>
      <c r="D186" s="91" t="s">
        <v>8224</v>
      </c>
      <c r="E186" s="90">
        <v>88416482000106</v>
      </c>
      <c r="F186" s="92">
        <v>73082000</v>
      </c>
      <c r="G186" s="93">
        <v>20400</v>
      </c>
      <c r="H186" s="93">
        <v>156672</v>
      </c>
      <c r="I186">
        <v>184</v>
      </c>
      <c r="K186" s="82" t="str">
        <f t="shared" si="4"/>
        <v>68698 SERIE 001-07/10/2022-88416482000106-73082000-20400-156672</v>
      </c>
      <c r="L186" t="str">
        <v>68698 serie 001</v>
      </c>
      <c r="M186" t="str">
        <v>68698 serie 001-07/10/2022-88416482000106-73082000-20400-156672</v>
      </c>
      <c r="O186" t="str">
        <v>55400807 serie 890</v>
      </c>
      <c r="P186" s="57">
        <v>45462</v>
      </c>
      <c r="Q186" t="str">
        <v>10464098000191</v>
      </c>
      <c r="R186">
        <v>73089010</v>
      </c>
      <c r="S186">
        <v>155.4</v>
      </c>
      <c r="T186">
        <v>154073.82999999999</v>
      </c>
      <c r="V186" t="str">
        <f t="shared" si="5"/>
        <v>55400807 serie 890-19/06/2024-10464098000191-73089010-155,4-154073,83</v>
      </c>
    </row>
    <row r="187" spans="1:22" x14ac:dyDescent="0.25">
      <c r="A187" s="91" t="s">
        <v>6378</v>
      </c>
      <c r="B187" s="91" t="s">
        <v>8671</v>
      </c>
      <c r="C187" s="91" t="s">
        <v>8856</v>
      </c>
      <c r="D187" s="91" t="s">
        <v>8224</v>
      </c>
      <c r="E187" s="90">
        <v>88416482000106</v>
      </c>
      <c r="F187" s="92">
        <v>73082000</v>
      </c>
      <c r="G187" s="93">
        <v>17028</v>
      </c>
      <c r="H187" s="93">
        <v>130775.03999999999</v>
      </c>
      <c r="I187">
        <v>185</v>
      </c>
      <c r="K187" s="82" t="str">
        <f t="shared" si="4"/>
        <v>68695 SERIE 001-07/10/2022-88416482000106-73082000-17028-130775,04</v>
      </c>
      <c r="L187" t="str">
        <v>68695 serie 001</v>
      </c>
      <c r="M187" t="str">
        <v>68695 serie 001-07/10/2022-88416482000106-73082000-17028-130775,04</v>
      </c>
      <c r="O187" t="str">
        <v>55333357 serie 890</v>
      </c>
      <c r="P187" s="57">
        <v>45457</v>
      </c>
      <c r="Q187" t="str">
        <v>10464098000191</v>
      </c>
      <c r="R187">
        <v>73089010</v>
      </c>
      <c r="S187">
        <v>20640</v>
      </c>
      <c r="T187">
        <v>114952.81</v>
      </c>
      <c r="V187" t="str">
        <f t="shared" si="5"/>
        <v>55333357 serie 890-14/06/2024-10464098000191-73089010-20640-114952,81</v>
      </c>
    </row>
    <row r="188" spans="1:22" x14ac:dyDescent="0.25">
      <c r="A188" s="91" t="s">
        <v>6379</v>
      </c>
      <c r="B188" s="91" t="s">
        <v>8671</v>
      </c>
      <c r="C188" s="91" t="s">
        <v>8857</v>
      </c>
      <c r="D188" s="91" t="s">
        <v>8224</v>
      </c>
      <c r="E188" s="90">
        <v>88416482000106</v>
      </c>
      <c r="F188" s="92">
        <v>73082000</v>
      </c>
      <c r="G188" s="93">
        <v>22704</v>
      </c>
      <c r="H188" s="93">
        <v>174366.72</v>
      </c>
      <c r="I188">
        <v>186</v>
      </c>
      <c r="K188" s="82" t="str">
        <f t="shared" si="4"/>
        <v>68692 SERIE 001-07/10/2022-88416482000106-73082000-22704-174366,72</v>
      </c>
      <c r="L188" t="str">
        <v>68692 serie 001</v>
      </c>
      <c r="M188" t="str">
        <v>68692 serie 001-07/10/2022-88416482000106-73082000-22704-174366,72</v>
      </c>
      <c r="O188" t="str">
        <v>55332437 serie 890</v>
      </c>
      <c r="P188" s="57">
        <v>45457</v>
      </c>
      <c r="Q188" t="str">
        <v>10464098000191</v>
      </c>
      <c r="R188">
        <v>73089010</v>
      </c>
      <c r="S188">
        <v>3285</v>
      </c>
      <c r="T188">
        <v>62203.76</v>
      </c>
      <c r="V188" t="str">
        <f t="shared" si="5"/>
        <v>55332437 serie 890-14/06/2024-10464098000191-73089010-3285-62203,76</v>
      </c>
    </row>
    <row r="189" spans="1:22" x14ac:dyDescent="0.25">
      <c r="A189" s="91" t="s">
        <v>6380</v>
      </c>
      <c r="B189" s="91" t="s">
        <v>8671</v>
      </c>
      <c r="C189" s="91" t="s">
        <v>8858</v>
      </c>
      <c r="D189" s="91" t="s">
        <v>8224</v>
      </c>
      <c r="E189" s="90">
        <v>88416482000106</v>
      </c>
      <c r="F189" s="92">
        <v>73082000</v>
      </c>
      <c r="G189" s="93">
        <v>11263.41</v>
      </c>
      <c r="H189" s="93">
        <v>243817.84</v>
      </c>
      <c r="I189">
        <v>187</v>
      </c>
      <c r="K189" s="82" t="str">
        <f t="shared" si="4"/>
        <v>68683 SERIE 001-07/10/2022-88416482000106-73082000-11263,41-243817,84</v>
      </c>
      <c r="L189" t="str">
        <v>68683 serie 001</v>
      </c>
      <c r="M189" t="str">
        <v>68683 serie 001-07/10/2022-88416482000106-73082000-11263,41-243817,84</v>
      </c>
      <c r="O189" t="str">
        <v>53025227 serie 890</v>
      </c>
      <c r="P189" s="57">
        <v>45415</v>
      </c>
      <c r="Q189" t="str">
        <v>10464098000191</v>
      </c>
      <c r="R189">
        <v>73089010</v>
      </c>
      <c r="S189">
        <v>152</v>
      </c>
      <c r="T189">
        <v>120717.64</v>
      </c>
      <c r="V189" t="str">
        <f t="shared" si="5"/>
        <v>53025227 serie 890-03/05/2024-10464098000191-73089010-152-120717,64</v>
      </c>
    </row>
    <row r="190" spans="1:22" x14ac:dyDescent="0.25">
      <c r="A190" s="91" t="s">
        <v>6381</v>
      </c>
      <c r="B190" s="91" t="s">
        <v>8671</v>
      </c>
      <c r="C190" s="91" t="s">
        <v>8859</v>
      </c>
      <c r="D190" s="91" t="s">
        <v>8225</v>
      </c>
      <c r="E190" s="90">
        <v>88416482000106</v>
      </c>
      <c r="F190" s="92">
        <v>73082000</v>
      </c>
      <c r="G190" s="93">
        <v>17414.599999999999</v>
      </c>
      <c r="H190" s="93">
        <v>315820.46000000002</v>
      </c>
      <c r="I190">
        <v>188</v>
      </c>
      <c r="K190" s="82" t="str">
        <f t="shared" si="4"/>
        <v>68625 SERIE 001-06/10/2022-88416482000106-73082000-17414,6-315820,46</v>
      </c>
      <c r="L190" t="str">
        <v>68625 serie 001</v>
      </c>
      <c r="M190" t="str">
        <v>68625 serie 001-06/10/2022-88416482000106-73082000-17414,6-315820,46</v>
      </c>
      <c r="O190" t="str">
        <v>268857 serie 000</v>
      </c>
      <c r="P190" s="57">
        <v>45510</v>
      </c>
      <c r="Q190" t="str">
        <v>72178353000197</v>
      </c>
      <c r="R190">
        <v>39173290</v>
      </c>
      <c r="S190">
        <v>94.35</v>
      </c>
      <c r="T190">
        <v>13685.86</v>
      </c>
      <c r="V190" t="str">
        <f t="shared" si="5"/>
        <v>268857 serie 000-06/08/2024-72178353000197-39173290-94,35-13685,86</v>
      </c>
    </row>
    <row r="191" spans="1:22" x14ac:dyDescent="0.25">
      <c r="A191" s="91" t="s">
        <v>6382</v>
      </c>
      <c r="B191" s="91" t="s">
        <v>8671</v>
      </c>
      <c r="C191" s="91" t="s">
        <v>8860</v>
      </c>
      <c r="D191" s="91" t="s">
        <v>8225</v>
      </c>
      <c r="E191" s="90">
        <v>88416482000106</v>
      </c>
      <c r="F191" s="92">
        <v>73082000</v>
      </c>
      <c r="G191" s="93">
        <v>15252.08</v>
      </c>
      <c r="H191" s="93">
        <v>268983.12</v>
      </c>
      <c r="I191">
        <v>189</v>
      </c>
      <c r="K191" s="82" t="str">
        <f t="shared" si="4"/>
        <v>68624 SERIE 001-06/10/2022-88416482000106-73082000-15252,08-268983,12</v>
      </c>
      <c r="L191" t="str">
        <v>68624 serie 001</v>
      </c>
      <c r="M191" t="str">
        <v>68624 serie 001-06/10/2022-88416482000106-73082000-15252,08-268983,12</v>
      </c>
      <c r="O191" t="str">
        <v>268854 serie 000</v>
      </c>
      <c r="P191" s="57">
        <v>45510</v>
      </c>
      <c r="Q191" t="str">
        <v>72178353000197</v>
      </c>
      <c r="R191">
        <v>39269090</v>
      </c>
      <c r="S191">
        <v>105.6</v>
      </c>
      <c r="T191">
        <v>6122.29</v>
      </c>
      <c r="V191" t="str">
        <f t="shared" si="5"/>
        <v>268854 serie 000-06/08/2024-72178353000197-39269090-105,6-6122,29</v>
      </c>
    </row>
    <row r="192" spans="1:22" x14ac:dyDescent="0.25">
      <c r="A192" s="91" t="s">
        <v>6383</v>
      </c>
      <c r="B192" s="91" t="s">
        <v>8671</v>
      </c>
      <c r="C192" s="91" t="s">
        <v>8861</v>
      </c>
      <c r="D192" s="91" t="s">
        <v>8226</v>
      </c>
      <c r="E192" s="90">
        <v>88416482000106</v>
      </c>
      <c r="F192" s="92">
        <v>73082000</v>
      </c>
      <c r="G192" s="93">
        <v>6464.41</v>
      </c>
      <c r="H192" s="93">
        <v>114827.44</v>
      </c>
      <c r="I192">
        <v>190</v>
      </c>
      <c r="K192" s="82" t="str">
        <f t="shared" si="4"/>
        <v>68511 SERIE 001-30/09/2022-88416482000106-73082000-6464,41-114827,44</v>
      </c>
      <c r="L192" t="str">
        <v>68511 serie 001</v>
      </c>
      <c r="M192" t="str">
        <v>68511 serie 001-30/09/2022-88416482000106-73082000-6464,41-114827,44</v>
      </c>
      <c r="O192" t="str">
        <v>267549 serie 000</v>
      </c>
      <c r="P192" s="57">
        <v>45495</v>
      </c>
      <c r="Q192" t="str">
        <v>72178353000197</v>
      </c>
      <c r="R192">
        <v>73269090</v>
      </c>
      <c r="S192">
        <v>15.5</v>
      </c>
      <c r="T192">
        <v>5732.09</v>
      </c>
      <c r="V192" t="str">
        <f t="shared" si="5"/>
        <v>267549 serie 000-22/07/2024-72178353000197-73269090-15,5-5732,09</v>
      </c>
    </row>
    <row r="193" spans="1:22" x14ac:dyDescent="0.25">
      <c r="A193" s="91" t="s">
        <v>6384</v>
      </c>
      <c r="B193" s="91" t="s">
        <v>8671</v>
      </c>
      <c r="C193" s="91" t="s">
        <v>8862</v>
      </c>
      <c r="D193" s="91" t="s">
        <v>8226</v>
      </c>
      <c r="E193" s="90">
        <v>88416482000106</v>
      </c>
      <c r="F193" s="92">
        <v>73082000</v>
      </c>
      <c r="G193" s="93">
        <v>23901.47</v>
      </c>
      <c r="H193" s="93">
        <v>428675.09</v>
      </c>
      <c r="I193">
        <v>191</v>
      </c>
      <c r="K193" s="82" t="str">
        <f t="shared" si="4"/>
        <v>68499 SERIE 001-30/09/2022-88416482000106-73082000-23901,47-428675,09</v>
      </c>
      <c r="L193" t="str">
        <v>68499 serie 001</v>
      </c>
      <c r="M193" t="str">
        <v>68499 serie 001-30/09/2022-88416482000106-73082000-23901,47-428675,09</v>
      </c>
      <c r="O193" t="str">
        <v>265596 serie 000</v>
      </c>
      <c r="P193" s="57">
        <v>45470</v>
      </c>
      <c r="Q193" t="str">
        <v>72178353000197</v>
      </c>
      <c r="R193">
        <v>73269090</v>
      </c>
      <c r="S193">
        <v>18.600000000000001</v>
      </c>
      <c r="T193">
        <v>6878.52</v>
      </c>
      <c r="V193" t="str">
        <f t="shared" si="5"/>
        <v>265596 serie 000-27/06/2024-72178353000197-73269090-18,6-6878,52</v>
      </c>
    </row>
    <row r="194" spans="1:22" x14ac:dyDescent="0.25">
      <c r="A194" s="91" t="s">
        <v>6385</v>
      </c>
      <c r="B194" s="91" t="s">
        <v>8671</v>
      </c>
      <c r="C194" s="91" t="s">
        <v>8863</v>
      </c>
      <c r="D194" s="91" t="s">
        <v>8226</v>
      </c>
      <c r="E194" s="90">
        <v>88416482000106</v>
      </c>
      <c r="F194" s="92">
        <v>73082000</v>
      </c>
      <c r="G194" s="93">
        <v>24745.31</v>
      </c>
      <c r="H194" s="93">
        <v>492809.21</v>
      </c>
      <c r="I194">
        <v>192</v>
      </c>
      <c r="K194" s="82" t="str">
        <f t="shared" si="4"/>
        <v>68498 SERIE 001-30/09/2022-88416482000106-73082000-24745,31-492809,21</v>
      </c>
      <c r="L194" t="str">
        <v>68498 serie 001</v>
      </c>
      <c r="M194" t="str">
        <v>68498 serie 001-30/09/2022-88416482000106-73082000-24745,31-492809,21</v>
      </c>
      <c r="O194" t="str">
        <v>263205 serie 000</v>
      </c>
      <c r="P194" s="57">
        <v>45440</v>
      </c>
      <c r="Q194" t="str">
        <v>72178353000197</v>
      </c>
      <c r="R194">
        <v>73269090</v>
      </c>
      <c r="S194">
        <v>34.1</v>
      </c>
      <c r="T194">
        <v>12610.64</v>
      </c>
      <c r="V194" t="str">
        <f t="shared" si="5"/>
        <v>263205 serie 000-28/05/2024-72178353000197-73269090-34,1-12610,64</v>
      </c>
    </row>
    <row r="195" spans="1:22" x14ac:dyDescent="0.25">
      <c r="A195" s="91" t="s">
        <v>6386</v>
      </c>
      <c r="B195" s="91" t="s">
        <v>8671</v>
      </c>
      <c r="C195" s="91" t="s">
        <v>8864</v>
      </c>
      <c r="D195" s="91" t="s">
        <v>8226</v>
      </c>
      <c r="E195" s="90">
        <v>88416482000106</v>
      </c>
      <c r="F195" s="92">
        <v>73082000</v>
      </c>
      <c r="G195" s="93">
        <v>17408.36</v>
      </c>
      <c r="H195" s="93">
        <v>311268.96999999997</v>
      </c>
      <c r="I195">
        <v>193</v>
      </c>
      <c r="K195" s="82" t="str">
        <f t="shared" si="4"/>
        <v>68496 SERIE 001-30/09/2022-88416482000106-73082000-17408,36-311268,97</v>
      </c>
      <c r="L195" t="str">
        <v>68496 serie 001</v>
      </c>
      <c r="M195" t="str">
        <v>68496 serie 001-30/09/2022-88416482000106-73082000-17408,36-311268,97</v>
      </c>
      <c r="O195" t="str">
        <v>262584 serie 000</v>
      </c>
      <c r="P195" s="57">
        <v>45432</v>
      </c>
      <c r="Q195" t="str">
        <v>72178353000197</v>
      </c>
      <c r="R195">
        <v>39173290</v>
      </c>
      <c r="S195">
        <v>18.239999999999998</v>
      </c>
      <c r="T195">
        <v>2466.08</v>
      </c>
      <c r="V195" t="str">
        <f t="shared" si="5"/>
        <v>262584 serie 000-20/05/2024-72178353000197-39173290-18,24-2466,08</v>
      </c>
    </row>
    <row r="196" spans="1:22" x14ac:dyDescent="0.25">
      <c r="A196" s="91" t="s">
        <v>6387</v>
      </c>
      <c r="B196" s="91" t="s">
        <v>8671</v>
      </c>
      <c r="C196" s="91" t="s">
        <v>8865</v>
      </c>
      <c r="D196" s="91" t="s">
        <v>8226</v>
      </c>
      <c r="E196" s="90">
        <v>88416482000106</v>
      </c>
      <c r="F196" s="92">
        <v>73082000</v>
      </c>
      <c r="G196" s="93">
        <v>11029.42</v>
      </c>
      <c r="H196" s="93">
        <v>198681.15</v>
      </c>
      <c r="I196">
        <v>194</v>
      </c>
      <c r="K196" s="82" t="str">
        <f t="shared" ref="K196:K259" si="6">_xlfn.CONCAT(A196,"-",TEXT(D196,"DD/MM/AAAA"),"-",TEXT(E196,"00000000000000"),"-",F196,"-",ROUND(G196,2),"-",ROUND(H196,2))</f>
        <v>68490 SERIE 001-30/09/2022-88416482000106-73082000-11029,42-198681,15</v>
      </c>
      <c r="L196" t="str">
        <v>68490 serie 001</v>
      </c>
      <c r="M196" t="str">
        <v>68490 serie 001-30/09/2022-88416482000106-73082000-11029,42-198681,15</v>
      </c>
      <c r="O196" t="str">
        <v>0237666 serie 001</v>
      </c>
      <c r="P196" s="57">
        <v>45506</v>
      </c>
      <c r="Q196" t="str">
        <v>62948658000187</v>
      </c>
      <c r="R196">
        <v>39174090</v>
      </c>
      <c r="S196">
        <v>7.4999999999999997E-2</v>
      </c>
      <c r="T196">
        <v>107.38</v>
      </c>
      <c r="V196" t="str">
        <f t="shared" ref="V196:V259" si="7">_xlfn.CONCAT(O196,"-",TEXT(P196,"DD/MM/AAAA"),"-",Q196,"-",R196,"-",ROUND(S196,2),"-",ROUND(T196,2))</f>
        <v>0237666 serie 001-02/08/2024-62948658000187-39174090-0,08-107,38</v>
      </c>
    </row>
    <row r="197" spans="1:22" x14ac:dyDescent="0.25">
      <c r="A197" s="91" t="s">
        <v>6388</v>
      </c>
      <c r="B197" s="91" t="s">
        <v>8671</v>
      </c>
      <c r="C197" s="91" t="s">
        <v>8866</v>
      </c>
      <c r="D197" s="91" t="s">
        <v>8227</v>
      </c>
      <c r="E197" s="90">
        <v>88416482000106</v>
      </c>
      <c r="F197" s="92">
        <v>73082000</v>
      </c>
      <c r="G197" s="93">
        <v>14884.07</v>
      </c>
      <c r="H197" s="93">
        <v>264137.31</v>
      </c>
      <c r="I197">
        <v>195</v>
      </c>
      <c r="K197" s="82" t="str">
        <f t="shared" si="6"/>
        <v>68417 SERIE 001-29/09/2022-88416482000106-73082000-14884,07-264137,31</v>
      </c>
      <c r="L197" t="str">
        <v>68417 serie 001</v>
      </c>
      <c r="M197" t="str">
        <v>68417 serie 001-29/09/2022-88416482000106-73082000-14884,07-264137,31</v>
      </c>
      <c r="O197" t="str">
        <v>237666 serie 001</v>
      </c>
      <c r="P197" s="57">
        <v>45506</v>
      </c>
      <c r="Q197" t="str">
        <v>62948658000187</v>
      </c>
      <c r="R197">
        <v>84842000</v>
      </c>
      <c r="S197">
        <v>0.22499999999999998</v>
      </c>
      <c r="T197">
        <v>111.22</v>
      </c>
      <c r="V197" t="str">
        <f t="shared" si="7"/>
        <v>237666 serie 001-02/08/2024-62948658000187-84842000-0,23-111,22</v>
      </c>
    </row>
    <row r="198" spans="1:22" x14ac:dyDescent="0.25">
      <c r="A198" s="91" t="s">
        <v>6389</v>
      </c>
      <c r="B198" s="91" t="s">
        <v>8671</v>
      </c>
      <c r="C198" s="91" t="s">
        <v>8867</v>
      </c>
      <c r="D198" s="91" t="s">
        <v>8228</v>
      </c>
      <c r="E198" s="90">
        <v>88416482000106</v>
      </c>
      <c r="F198" s="92">
        <v>73082000</v>
      </c>
      <c r="G198" s="93">
        <v>19983.78</v>
      </c>
      <c r="H198" s="93">
        <v>358295.79</v>
      </c>
      <c r="I198">
        <v>196</v>
      </c>
      <c r="K198" s="82" t="str">
        <f t="shared" si="6"/>
        <v>68375 SERIE 001-28/09/2022-88416482000106-73082000-19983,78-358295,79</v>
      </c>
      <c r="L198" t="str">
        <v>68375 serie 001</v>
      </c>
      <c r="M198" t="str">
        <v>68375 serie 001-28/09/2022-88416482000106-73082000-19983,78-358295,79</v>
      </c>
      <c r="O198" t="str">
        <v>0236656 serie 001</v>
      </c>
      <c r="P198" s="57">
        <v>45492</v>
      </c>
      <c r="Q198" t="str">
        <v>62948658000187</v>
      </c>
      <c r="R198">
        <v>84842000</v>
      </c>
      <c r="S198">
        <v>1.075</v>
      </c>
      <c r="T198">
        <v>761.2</v>
      </c>
      <c r="V198" t="str">
        <f t="shared" si="7"/>
        <v>0236656 serie 001-19/07/2024-62948658000187-84842000-1,08-761,2</v>
      </c>
    </row>
    <row r="199" spans="1:22" x14ac:dyDescent="0.25">
      <c r="A199" s="91" t="s">
        <v>6390</v>
      </c>
      <c r="B199" s="91" t="s">
        <v>8671</v>
      </c>
      <c r="C199" s="91" t="s">
        <v>8868</v>
      </c>
      <c r="D199" s="91" t="s">
        <v>8228</v>
      </c>
      <c r="E199" s="90">
        <v>88416482000106</v>
      </c>
      <c r="F199" s="92">
        <v>73082000</v>
      </c>
      <c r="G199" s="93">
        <v>3493.75</v>
      </c>
      <c r="H199" s="93">
        <v>62730.14</v>
      </c>
      <c r="I199">
        <v>197</v>
      </c>
      <c r="K199" s="82" t="str">
        <f t="shared" si="6"/>
        <v>68371 SERIE 001-28/09/2022-88416482000106-73082000-3493,75-62730,14</v>
      </c>
      <c r="L199" t="str">
        <v>68371 serie 001</v>
      </c>
      <c r="M199" t="str">
        <v>68371 serie 001-28/09/2022-88416482000106-73082000-3493,75-62730,14</v>
      </c>
      <c r="O199" t="str">
        <v>236656 serie 001</v>
      </c>
      <c r="P199" s="57">
        <v>45492</v>
      </c>
      <c r="Q199" t="str">
        <v>62948658000187</v>
      </c>
      <c r="R199">
        <v>39174090</v>
      </c>
      <c r="S199">
        <v>1.075</v>
      </c>
      <c r="T199">
        <v>641.47</v>
      </c>
      <c r="V199" t="str">
        <f t="shared" si="7"/>
        <v>236656 serie 001-19/07/2024-62948658000187-39174090-1,08-641,47</v>
      </c>
    </row>
    <row r="200" spans="1:22" x14ac:dyDescent="0.25">
      <c r="A200" s="91" t="s">
        <v>6391</v>
      </c>
      <c r="B200" s="91" t="s">
        <v>8671</v>
      </c>
      <c r="C200" s="91" t="s">
        <v>8869</v>
      </c>
      <c r="D200" s="91" t="s">
        <v>8229</v>
      </c>
      <c r="E200" s="90">
        <v>88416482000106</v>
      </c>
      <c r="F200" s="92">
        <v>73082000</v>
      </c>
      <c r="G200" s="93">
        <v>21872.92</v>
      </c>
      <c r="H200" s="93">
        <v>393703.33</v>
      </c>
      <c r="I200">
        <v>198</v>
      </c>
      <c r="K200" s="82" t="str">
        <f t="shared" si="6"/>
        <v>68337 SERIE 001-27/09/2022-88416482000106-73082000-21872,92-393703,33</v>
      </c>
      <c r="L200" t="str">
        <v>68337 serie 001</v>
      </c>
      <c r="M200" t="str">
        <v>68337 serie 001-27/09/2022-88416482000106-73082000-21872,92-393703,33</v>
      </c>
      <c r="O200" t="str">
        <v>0234559 serie 001</v>
      </c>
      <c r="P200" s="57">
        <v>45455</v>
      </c>
      <c r="Q200" t="str">
        <v>62948658000187</v>
      </c>
      <c r="R200">
        <v>39174090</v>
      </c>
      <c r="S200">
        <v>0.21</v>
      </c>
      <c r="T200">
        <v>75.36</v>
      </c>
      <c r="V200" t="str">
        <f t="shared" si="7"/>
        <v>0234559 serie 001-12/06/2024-62948658000187-39174090-0,21-75,36</v>
      </c>
    </row>
    <row r="201" spans="1:22" x14ac:dyDescent="0.25">
      <c r="A201" s="91" t="s">
        <v>6392</v>
      </c>
      <c r="B201" s="91" t="s">
        <v>8671</v>
      </c>
      <c r="C201" s="91" t="s">
        <v>8870</v>
      </c>
      <c r="D201" s="91" t="s">
        <v>8230</v>
      </c>
      <c r="E201" s="90">
        <v>88416482000106</v>
      </c>
      <c r="F201" s="92">
        <v>73082000</v>
      </c>
      <c r="G201" s="93">
        <v>26930.58</v>
      </c>
      <c r="H201" s="93">
        <v>504841.72</v>
      </c>
      <c r="I201">
        <v>199</v>
      </c>
      <c r="K201" s="82" t="str">
        <f t="shared" si="6"/>
        <v>68281 SERIE 001-23/09/2022-88416482000106-73082000-26930,58-504841,72</v>
      </c>
      <c r="L201" t="str">
        <v>68281 serie 001</v>
      </c>
      <c r="M201" t="str">
        <v>68281 serie 001-23/09/2022-88416482000106-73082000-26930,58-504841,72</v>
      </c>
      <c r="O201" t="str">
        <v>234559 serie 001</v>
      </c>
      <c r="P201" s="57">
        <v>45455</v>
      </c>
      <c r="Q201" t="str">
        <v>62948658000187</v>
      </c>
      <c r="R201">
        <v>40169300</v>
      </c>
      <c r="S201">
        <v>0.42</v>
      </c>
      <c r="T201">
        <v>156.83000000000001</v>
      </c>
      <c r="V201" t="str">
        <f t="shared" si="7"/>
        <v>234559 serie 001-12/06/2024-62948658000187-40169300-0,42-156,83</v>
      </c>
    </row>
    <row r="202" spans="1:22" x14ac:dyDescent="0.25">
      <c r="A202" s="91" t="s">
        <v>6393</v>
      </c>
      <c r="B202" s="91" t="s">
        <v>8671</v>
      </c>
      <c r="C202" s="91" t="s">
        <v>8871</v>
      </c>
      <c r="D202" s="91" t="s">
        <v>8230</v>
      </c>
      <c r="E202" s="90">
        <v>88416482000106</v>
      </c>
      <c r="F202" s="92">
        <v>73082000</v>
      </c>
      <c r="G202" s="93">
        <v>23783.32</v>
      </c>
      <c r="H202" s="93">
        <v>373241.24</v>
      </c>
      <c r="I202">
        <v>200</v>
      </c>
      <c r="K202" s="82" t="str">
        <f t="shared" si="6"/>
        <v>68264 SERIE 001-23/09/2022-88416482000106-73082000-23783,32-373241,24</v>
      </c>
      <c r="L202" t="str">
        <v>68264 serie 001</v>
      </c>
      <c r="M202" t="str">
        <v>68264 serie 001-23/09/2022-88416482000106-73082000-23783,32-373241,24</v>
      </c>
      <c r="O202" t="str">
        <v>0233106 serie 001</v>
      </c>
      <c r="P202" s="57">
        <v>45429</v>
      </c>
      <c r="Q202" t="str">
        <v>62948658000187</v>
      </c>
      <c r="R202">
        <v>84842000</v>
      </c>
      <c r="S202">
        <v>0.14333333333333334</v>
      </c>
      <c r="T202">
        <v>29.23</v>
      </c>
      <c r="V202" t="str">
        <f t="shared" si="7"/>
        <v>0233106 serie 001-17/05/2024-62948658000187-84842000-0,14-29,23</v>
      </c>
    </row>
    <row r="203" spans="1:22" x14ac:dyDescent="0.25">
      <c r="A203" s="91" t="s">
        <v>6394</v>
      </c>
      <c r="B203" s="91" t="s">
        <v>8671</v>
      </c>
      <c r="C203" s="91" t="s">
        <v>8872</v>
      </c>
      <c r="D203" s="91" t="s">
        <v>8231</v>
      </c>
      <c r="E203" s="90">
        <v>88416482000106</v>
      </c>
      <c r="F203" s="92">
        <v>73082000</v>
      </c>
      <c r="G203" s="93">
        <v>25186.22</v>
      </c>
      <c r="H203" s="93">
        <v>440410.36</v>
      </c>
      <c r="I203">
        <v>201</v>
      </c>
      <c r="K203" s="82" t="str">
        <f t="shared" si="6"/>
        <v>68230 SERIE 001-22/09/2022-88416482000106-73082000-25186,22-440410,36</v>
      </c>
      <c r="L203" t="str">
        <v>68230 serie 001</v>
      </c>
      <c r="M203" t="str">
        <v>68230 serie 001-22/09/2022-88416482000106-73082000-25186,22-440410,36</v>
      </c>
      <c r="O203" t="str">
        <v>233106 serie 001</v>
      </c>
      <c r="P203" s="57">
        <v>45429</v>
      </c>
      <c r="Q203" t="str">
        <v>62948658000187</v>
      </c>
      <c r="R203">
        <v>39174090</v>
      </c>
      <c r="S203">
        <v>0.28666666666666668</v>
      </c>
      <c r="T203">
        <v>749.43</v>
      </c>
      <c r="V203" t="str">
        <f t="shared" si="7"/>
        <v>233106 serie 001-17/05/2024-62948658000187-39174090-0,29-749,43</v>
      </c>
    </row>
    <row r="204" spans="1:22" x14ac:dyDescent="0.25">
      <c r="A204" s="91" t="s">
        <v>6395</v>
      </c>
      <c r="B204" s="91" t="s">
        <v>8671</v>
      </c>
      <c r="C204" s="91" t="s">
        <v>8873</v>
      </c>
      <c r="D204" s="91" t="s">
        <v>8231</v>
      </c>
      <c r="E204" s="90">
        <v>88416482000106</v>
      </c>
      <c r="F204" s="92">
        <v>73082000</v>
      </c>
      <c r="G204" s="93">
        <v>12506.34</v>
      </c>
      <c r="H204" s="93">
        <v>221220.31</v>
      </c>
      <c r="I204">
        <v>202</v>
      </c>
      <c r="K204" s="82" t="str">
        <f t="shared" si="6"/>
        <v>68226 SERIE 001-22/09/2022-88416482000106-73082000-12506,34-221220,31</v>
      </c>
      <c r="L204" t="str">
        <v>68226 serie 001</v>
      </c>
      <c r="M204" t="str">
        <v>68226 serie 001-22/09/2022-88416482000106-73082000-12506,34-221220,31</v>
      </c>
      <c r="O204" t="str">
        <v>00233105 serie 001</v>
      </c>
      <c r="P204" s="57">
        <v>45429</v>
      </c>
      <c r="Q204" t="str">
        <v>62948658000187</v>
      </c>
      <c r="R204">
        <v>84842000</v>
      </c>
      <c r="S204">
        <v>0.32</v>
      </c>
      <c r="T204">
        <v>250.89</v>
      </c>
      <c r="V204" t="str">
        <f t="shared" si="7"/>
        <v>00233105 serie 001-17/05/2024-62948658000187-84842000-0,32-250,89</v>
      </c>
    </row>
    <row r="205" spans="1:22" x14ac:dyDescent="0.25">
      <c r="A205" s="91" t="s">
        <v>6396</v>
      </c>
      <c r="B205" s="91" t="s">
        <v>8671</v>
      </c>
      <c r="C205" s="91" t="s">
        <v>8874</v>
      </c>
      <c r="D205" s="91" t="s">
        <v>8232</v>
      </c>
      <c r="E205" s="90">
        <v>88416482000106</v>
      </c>
      <c r="F205" s="92">
        <v>73082000</v>
      </c>
      <c r="G205" s="93">
        <v>16701.34</v>
      </c>
      <c r="H205" s="93">
        <v>299931.71999999997</v>
      </c>
      <c r="I205">
        <v>203</v>
      </c>
      <c r="K205" s="82" t="str">
        <f t="shared" si="6"/>
        <v>68177 SERIE 001-21/09/2022-88416482000106-73082000-16701,34-299931,72</v>
      </c>
      <c r="L205" t="str">
        <v>68177 serie 001</v>
      </c>
      <c r="M205" t="str">
        <v>68177 serie 001-21/09/2022-88416482000106-73082000-16701,34-299931,72</v>
      </c>
      <c r="O205" t="str">
        <v>0233105 serie 001</v>
      </c>
      <c r="P205" s="57">
        <v>45429</v>
      </c>
      <c r="Q205" t="str">
        <v>62948658000187</v>
      </c>
      <c r="R205">
        <v>40169300</v>
      </c>
      <c r="S205">
        <v>0.32</v>
      </c>
      <c r="T205">
        <v>232.11</v>
      </c>
      <c r="V205" t="str">
        <f t="shared" si="7"/>
        <v>0233105 serie 001-17/05/2024-62948658000187-40169300-0,32-232,11</v>
      </c>
    </row>
    <row r="206" spans="1:22" x14ac:dyDescent="0.25">
      <c r="A206" s="91" t="s">
        <v>6397</v>
      </c>
      <c r="B206" s="91" t="s">
        <v>8671</v>
      </c>
      <c r="C206" s="91" t="s">
        <v>8875</v>
      </c>
      <c r="D206" s="91" t="s">
        <v>8233</v>
      </c>
      <c r="E206" s="90">
        <v>88416482000106</v>
      </c>
      <c r="F206" s="92">
        <v>73082000</v>
      </c>
      <c r="G206" s="93">
        <v>22925.98</v>
      </c>
      <c r="H206" s="93">
        <v>406260.55</v>
      </c>
      <c r="I206">
        <v>204</v>
      </c>
      <c r="K206" s="82" t="str">
        <f t="shared" si="6"/>
        <v>68139 SERIE 001-19/09/2022-88416482000106-73082000-22925,98-406260,55</v>
      </c>
      <c r="L206" t="str">
        <v>68139 serie 001</v>
      </c>
      <c r="M206" t="str">
        <v>68139 serie 001-19/09/2022-88416482000106-73082000-22925,98-406260,55</v>
      </c>
      <c r="O206" t="str">
        <v>233105 serie 001</v>
      </c>
      <c r="P206" s="57">
        <v>45429</v>
      </c>
      <c r="Q206" t="str">
        <v>62948658000187</v>
      </c>
      <c r="R206">
        <v>39174090</v>
      </c>
      <c r="S206">
        <v>0.96</v>
      </c>
      <c r="T206">
        <v>870.71</v>
      </c>
      <c r="V206" t="str">
        <f t="shared" si="7"/>
        <v>233105 serie 001-17/05/2024-62948658000187-39174090-0,96-870,71</v>
      </c>
    </row>
    <row r="207" spans="1:22" x14ac:dyDescent="0.25">
      <c r="A207" s="91" t="s">
        <v>6398</v>
      </c>
      <c r="B207" s="91" t="s">
        <v>8671</v>
      </c>
      <c r="C207" s="91" t="s">
        <v>8876</v>
      </c>
      <c r="D207" s="91" t="s">
        <v>8233</v>
      </c>
      <c r="E207" s="90">
        <v>88416482000106</v>
      </c>
      <c r="F207" s="92">
        <v>73082000</v>
      </c>
      <c r="G207" s="93">
        <v>23393.31</v>
      </c>
      <c r="H207" s="93">
        <v>389972.97</v>
      </c>
      <c r="I207">
        <v>205</v>
      </c>
      <c r="K207" s="82" t="str">
        <f t="shared" si="6"/>
        <v>68124 SERIE 001-19/09/2022-88416482000106-73082000-23393,31-389972,97</v>
      </c>
      <c r="L207" t="str">
        <v>68124 serie 001</v>
      </c>
      <c r="M207" t="str">
        <v>68124 serie 001-19/09/2022-88416482000106-73082000-23393,31-389972,97</v>
      </c>
      <c r="O207" t="str">
        <v>232256 serie 001</v>
      </c>
      <c r="P207" s="57">
        <v>45412</v>
      </c>
      <c r="Q207" t="str">
        <v>62948658000187</v>
      </c>
      <c r="R207">
        <v>39174090</v>
      </c>
      <c r="S207">
        <v>0.84</v>
      </c>
      <c r="T207">
        <v>1758.49</v>
      </c>
      <c r="V207" t="str">
        <f t="shared" si="7"/>
        <v>232256 serie 001-30/04/2024-62948658000187-39174090-0,84-1758,49</v>
      </c>
    </row>
    <row r="208" spans="1:22" x14ac:dyDescent="0.25">
      <c r="A208" s="91" t="s">
        <v>6399</v>
      </c>
      <c r="B208" s="91" t="s">
        <v>8671</v>
      </c>
      <c r="C208" s="91" t="s">
        <v>8877</v>
      </c>
      <c r="D208" s="91" t="s">
        <v>8233</v>
      </c>
      <c r="E208" s="90">
        <v>88416482000106</v>
      </c>
      <c r="F208" s="92">
        <v>73082000</v>
      </c>
      <c r="G208" s="93">
        <v>3327.53</v>
      </c>
      <c r="H208" s="93">
        <v>62308.39</v>
      </c>
      <c r="I208">
        <v>206</v>
      </c>
      <c r="K208" s="82" t="str">
        <f t="shared" si="6"/>
        <v>68115 SERIE 001-19/09/2022-88416482000106-73082000-3327,53-62308,39</v>
      </c>
      <c r="L208" t="str">
        <v>68115 serie 001</v>
      </c>
      <c r="M208" t="str">
        <v>68115 serie 001-19/09/2022-88416482000106-73082000-3327,53-62308,39</v>
      </c>
      <c r="O208" t="str">
        <v>0230680 serie 001</v>
      </c>
      <c r="P208" s="57">
        <v>45386</v>
      </c>
      <c r="Q208" t="str">
        <v>62948658000187</v>
      </c>
      <c r="R208">
        <v>84842000</v>
      </c>
      <c r="S208">
        <v>0.92399999999999993</v>
      </c>
      <c r="T208">
        <v>294.2</v>
      </c>
      <c r="V208" t="str">
        <f t="shared" si="7"/>
        <v>0230680 serie 001-04/04/2024-62948658000187-84842000-0,92-294,2</v>
      </c>
    </row>
    <row r="209" spans="1:22" x14ac:dyDescent="0.25">
      <c r="A209" s="91" t="s">
        <v>6400</v>
      </c>
      <c r="B209" s="91" t="s">
        <v>8671</v>
      </c>
      <c r="C209" s="91" t="s">
        <v>8878</v>
      </c>
      <c r="D209" s="91" t="s">
        <v>8234</v>
      </c>
      <c r="E209" s="90">
        <v>88416482000106</v>
      </c>
      <c r="F209" s="92">
        <v>73082000</v>
      </c>
      <c r="G209" s="93">
        <v>19696.810000000001</v>
      </c>
      <c r="H209" s="93">
        <v>513790.22</v>
      </c>
      <c r="I209">
        <v>207</v>
      </c>
      <c r="K209" s="82" t="str">
        <f t="shared" si="6"/>
        <v>68109 SERIE 001-16/09/2022-88416482000106-73082000-19696,81-513790,22</v>
      </c>
      <c r="L209" t="str">
        <v>68109 serie 001</v>
      </c>
      <c r="M209" t="str">
        <v>68109 serie 001-16/09/2022-88416482000106-73082000-19696,81-513790,22</v>
      </c>
      <c r="O209" t="str">
        <v>230680 serie 001</v>
      </c>
      <c r="P209" s="57">
        <v>45386</v>
      </c>
      <c r="Q209" t="str">
        <v>62948658000187</v>
      </c>
      <c r="R209">
        <v>39174090</v>
      </c>
      <c r="S209">
        <v>0.61599999999999999</v>
      </c>
      <c r="T209">
        <v>1553.05</v>
      </c>
      <c r="V209" t="str">
        <f t="shared" si="7"/>
        <v>230680 serie 001-04/04/2024-62948658000187-39174090-0,62-1553,05</v>
      </c>
    </row>
    <row r="210" spans="1:22" x14ac:dyDescent="0.25">
      <c r="A210" s="91" t="s">
        <v>6401</v>
      </c>
      <c r="B210" s="91" t="s">
        <v>8671</v>
      </c>
      <c r="C210" s="91" t="s">
        <v>8879</v>
      </c>
      <c r="D210" s="91" t="s">
        <v>8235</v>
      </c>
      <c r="E210" s="90">
        <v>88416482000106</v>
      </c>
      <c r="F210" s="92">
        <v>73082000</v>
      </c>
      <c r="G210" s="93">
        <v>25653.79</v>
      </c>
      <c r="H210" s="93">
        <v>469335.89</v>
      </c>
      <c r="I210">
        <v>208</v>
      </c>
      <c r="K210" s="82" t="str">
        <f t="shared" si="6"/>
        <v>68023 SERIE 001-15/09/2022-88416482000106-73082000-25653,79-469335,89</v>
      </c>
      <c r="L210" t="str">
        <v>68023 serie 001</v>
      </c>
      <c r="M210" t="str">
        <v>68023 serie 001-15/09/2022-88416482000106-73082000-25653,79-469335,89</v>
      </c>
      <c r="O210" t="str">
        <v>00229690 serie 001</v>
      </c>
      <c r="P210" s="57">
        <v>45370</v>
      </c>
      <c r="Q210" t="str">
        <v>62948658000187</v>
      </c>
      <c r="R210">
        <v>73079900</v>
      </c>
      <c r="S210">
        <v>0.21400000000000002</v>
      </c>
      <c r="T210">
        <v>115.06</v>
      </c>
      <c r="V210" t="str">
        <f t="shared" si="7"/>
        <v>00229690 serie 001-19/03/2024-62948658000187-73079900-0,21-115,06</v>
      </c>
    </row>
    <row r="211" spans="1:22" x14ac:dyDescent="0.25">
      <c r="A211" s="91" t="s">
        <v>6402</v>
      </c>
      <c r="B211" s="91" t="s">
        <v>8671</v>
      </c>
      <c r="C211" s="91" t="s">
        <v>8880</v>
      </c>
      <c r="D211" s="91" t="s">
        <v>8236</v>
      </c>
      <c r="E211" s="90">
        <v>88416482000106</v>
      </c>
      <c r="F211" s="92">
        <v>73082000</v>
      </c>
      <c r="G211" s="93">
        <v>16596.2</v>
      </c>
      <c r="H211" s="93">
        <v>297979.46000000002</v>
      </c>
      <c r="I211">
        <v>209</v>
      </c>
      <c r="K211" s="82" t="str">
        <f t="shared" si="6"/>
        <v>67997 SERIE 001-14/09/2022-88416482000106-73082000-16596,2-297979,46</v>
      </c>
      <c r="L211" t="str">
        <v>67997 serie 001</v>
      </c>
      <c r="M211" t="str">
        <v>67997 serie 001-14/09/2022-88416482000106-73082000-16596,2-297979,46</v>
      </c>
      <c r="O211" t="str">
        <v>0229690 serie 001</v>
      </c>
      <c r="P211" s="57">
        <v>45370</v>
      </c>
      <c r="Q211" t="str">
        <v>62948658000187</v>
      </c>
      <c r="R211">
        <v>84842000</v>
      </c>
      <c r="S211">
        <v>0.42800000000000005</v>
      </c>
      <c r="T211">
        <v>120.15</v>
      </c>
      <c r="V211" t="str">
        <f t="shared" si="7"/>
        <v>0229690 serie 001-19/03/2024-62948658000187-84842000-0,43-120,15</v>
      </c>
    </row>
    <row r="212" spans="1:22" x14ac:dyDescent="0.25">
      <c r="A212" s="91" t="s">
        <v>6403</v>
      </c>
      <c r="B212" s="91" t="s">
        <v>8671</v>
      </c>
      <c r="C212" s="91" t="s">
        <v>8881</v>
      </c>
      <c r="D212" s="91" t="s">
        <v>8237</v>
      </c>
      <c r="E212" s="90">
        <v>88416482000106</v>
      </c>
      <c r="F212" s="92">
        <v>73082000</v>
      </c>
      <c r="G212" s="93">
        <v>21032.1</v>
      </c>
      <c r="H212" s="93">
        <v>394634.02</v>
      </c>
      <c r="I212">
        <v>210</v>
      </c>
      <c r="K212" s="82" t="str">
        <f t="shared" si="6"/>
        <v>67913 SERIE 001-12/09/2022-88416482000106-73082000-21032,1-394634,02</v>
      </c>
      <c r="L212" t="str">
        <v>67913 serie 001</v>
      </c>
      <c r="M212" t="str">
        <v>67913 serie 001-12/09/2022-88416482000106-73082000-21032,1-394634,02</v>
      </c>
      <c r="O212" t="str">
        <v>229690 serie 001</v>
      </c>
      <c r="P212" s="57">
        <v>45370</v>
      </c>
      <c r="Q212" t="str">
        <v>62948658000187</v>
      </c>
      <c r="R212">
        <v>39174090</v>
      </c>
      <c r="S212">
        <v>0.42800000000000005</v>
      </c>
      <c r="T212">
        <v>767.83</v>
      </c>
      <c r="V212" t="str">
        <f t="shared" si="7"/>
        <v>229690 serie 001-19/03/2024-62948658000187-39174090-0,43-767,83</v>
      </c>
    </row>
    <row r="213" spans="1:22" x14ac:dyDescent="0.25">
      <c r="A213" s="91" t="s">
        <v>6404</v>
      </c>
      <c r="B213" s="91" t="s">
        <v>8671</v>
      </c>
      <c r="C213" s="91" t="s">
        <v>8882</v>
      </c>
      <c r="D213" s="91" t="s">
        <v>8238</v>
      </c>
      <c r="E213" s="90">
        <v>88416482000106</v>
      </c>
      <c r="F213" s="92">
        <v>73082000</v>
      </c>
      <c r="G213" s="93">
        <v>27039.65</v>
      </c>
      <c r="H213" s="93">
        <v>502142.41</v>
      </c>
      <c r="I213">
        <v>211</v>
      </c>
      <c r="K213" s="82" t="str">
        <f t="shared" si="6"/>
        <v>67881 SERIE 001-09/09/2022-88416482000106-73082000-27039,65-502142,41</v>
      </c>
      <c r="L213" t="str">
        <v>67881 serie 001</v>
      </c>
      <c r="M213" t="str">
        <v>67881 serie 001-09/09/2022-88416482000106-73082000-27039,65-502142,41</v>
      </c>
      <c r="O213" t="str">
        <v>228052 serie 001</v>
      </c>
      <c r="P213" s="57">
        <v>45344</v>
      </c>
      <c r="Q213" t="str">
        <v>62948658000187</v>
      </c>
      <c r="R213">
        <v>75089090</v>
      </c>
      <c r="S213">
        <v>7.95</v>
      </c>
      <c r="T213">
        <v>37749.15</v>
      </c>
      <c r="V213" t="str">
        <f t="shared" si="7"/>
        <v>228052 serie 001-22/02/2024-62948658000187-75089090-7,95-37749,15</v>
      </c>
    </row>
    <row r="214" spans="1:22" x14ac:dyDescent="0.25">
      <c r="A214" s="91" t="s">
        <v>6405</v>
      </c>
      <c r="B214" s="91" t="s">
        <v>8671</v>
      </c>
      <c r="C214" s="91" t="s">
        <v>8883</v>
      </c>
      <c r="D214" s="91" t="s">
        <v>8238</v>
      </c>
      <c r="E214" s="90">
        <v>88416482000106</v>
      </c>
      <c r="F214" s="92">
        <v>73082000</v>
      </c>
      <c r="G214" s="93">
        <v>24720.959999999999</v>
      </c>
      <c r="H214" s="93">
        <v>465670.65</v>
      </c>
      <c r="I214">
        <v>212</v>
      </c>
      <c r="K214" s="82" t="str">
        <f t="shared" si="6"/>
        <v>67872 SERIE 001-09/09/2022-88416482000106-73082000-24720,96-465670,65</v>
      </c>
      <c r="L214" t="str">
        <v>67872 serie 001</v>
      </c>
      <c r="M214" t="str">
        <v>67872 serie 001-09/09/2022-88416482000106-73082000-24720,96-465670,65</v>
      </c>
      <c r="O214" t="str">
        <v>00226227 serie 001</v>
      </c>
      <c r="P214" s="57">
        <v>45316</v>
      </c>
      <c r="Q214" t="str">
        <v>62948658000187</v>
      </c>
      <c r="R214">
        <v>68159990</v>
      </c>
      <c r="S214">
        <v>1.96</v>
      </c>
      <c r="T214">
        <v>139.38</v>
      </c>
      <c r="V214" t="str">
        <f t="shared" si="7"/>
        <v>00226227 serie 001-25/01/2024-62948658000187-68159990-1,96-139,38</v>
      </c>
    </row>
    <row r="215" spans="1:22" x14ac:dyDescent="0.25">
      <c r="A215" s="91" t="s">
        <v>6406</v>
      </c>
      <c r="B215" s="91" t="s">
        <v>8671</v>
      </c>
      <c r="C215" s="91" t="s">
        <v>8884</v>
      </c>
      <c r="D215" s="91" t="s">
        <v>8239</v>
      </c>
      <c r="E215" s="90">
        <v>88416482000106</v>
      </c>
      <c r="F215" s="92">
        <v>73082000</v>
      </c>
      <c r="G215" s="93">
        <v>19681.07</v>
      </c>
      <c r="H215" s="93">
        <v>349949.01</v>
      </c>
      <c r="I215">
        <v>213</v>
      </c>
      <c r="K215" s="82" t="str">
        <f t="shared" si="6"/>
        <v>67819 SERIE 001-06/09/2022-88416482000106-73082000-19681,07-349949,01</v>
      </c>
      <c r="L215" t="str">
        <v>67819 serie 001</v>
      </c>
      <c r="M215" t="str">
        <v>67819 serie 001-06/09/2022-88416482000106-73082000-19681,07-349949,01</v>
      </c>
      <c r="O215" t="str">
        <v>0226227 serie 001</v>
      </c>
      <c r="P215" s="57">
        <v>45316</v>
      </c>
      <c r="Q215" t="str">
        <v>62948658000187</v>
      </c>
      <c r="R215">
        <v>40169300</v>
      </c>
      <c r="S215">
        <v>1.5680000000000001</v>
      </c>
      <c r="T215">
        <v>477.86</v>
      </c>
      <c r="V215" t="str">
        <f t="shared" si="7"/>
        <v>0226227 serie 001-25/01/2024-62948658000187-40169300-1,57-477,86</v>
      </c>
    </row>
    <row r="216" spans="1:22" x14ac:dyDescent="0.25">
      <c r="A216" s="91" t="s">
        <v>6407</v>
      </c>
      <c r="B216" s="91" t="s">
        <v>8671</v>
      </c>
      <c r="C216" s="91" t="s">
        <v>8885</v>
      </c>
      <c r="D216" s="91" t="s">
        <v>8239</v>
      </c>
      <c r="E216" s="90">
        <v>88416482000106</v>
      </c>
      <c r="F216" s="92">
        <v>73082000</v>
      </c>
      <c r="G216" s="93">
        <v>25125.34</v>
      </c>
      <c r="H216" s="93">
        <v>446300.61</v>
      </c>
      <c r="I216">
        <v>214</v>
      </c>
      <c r="K216" s="82" t="str">
        <f t="shared" si="6"/>
        <v>67800 SERIE 001-06/09/2022-88416482000106-73082000-25125,34-446300,61</v>
      </c>
      <c r="L216" t="str">
        <v>67800 serie 001</v>
      </c>
      <c r="M216" t="str">
        <v>67800 serie 001-06/09/2022-88416482000106-73082000-25125,34-446300,61</v>
      </c>
      <c r="O216" t="str">
        <v>226227 serie 001</v>
      </c>
      <c r="P216" s="57">
        <v>45316</v>
      </c>
      <c r="Q216" t="str">
        <v>62948658000187</v>
      </c>
      <c r="R216">
        <v>39174090</v>
      </c>
      <c r="S216">
        <v>6.2720000000000002</v>
      </c>
      <c r="T216">
        <v>14850.14</v>
      </c>
      <c r="V216" t="str">
        <f t="shared" si="7"/>
        <v>226227 serie 001-25/01/2024-62948658000187-39174090-6,27-14850,14</v>
      </c>
    </row>
    <row r="217" spans="1:22" x14ac:dyDescent="0.25">
      <c r="A217" s="91" t="s">
        <v>6408</v>
      </c>
      <c r="B217" s="91" t="s">
        <v>8671</v>
      </c>
      <c r="C217" s="91" t="s">
        <v>8886</v>
      </c>
      <c r="D217" s="91" t="s">
        <v>8240</v>
      </c>
      <c r="E217" s="90">
        <v>88416482000106</v>
      </c>
      <c r="F217" s="92">
        <v>73082000</v>
      </c>
      <c r="G217" s="93">
        <v>2373.11</v>
      </c>
      <c r="H217" s="93">
        <v>53634.23</v>
      </c>
      <c r="I217">
        <v>215</v>
      </c>
      <c r="K217" s="82" t="str">
        <f t="shared" si="6"/>
        <v>67776 SERIE 001-05/09/2022-88416482000106-73082000-2373,11-53634,23</v>
      </c>
      <c r="L217" t="str">
        <v>67776 serie 001</v>
      </c>
      <c r="M217" t="str">
        <v>67776 serie 001-05/09/2022-88416482000106-73082000-2373,11-53634,23</v>
      </c>
      <c r="O217" t="str">
        <v>226226 serie 001</v>
      </c>
      <c r="P217" s="57">
        <v>45316</v>
      </c>
      <c r="Q217" t="str">
        <v>62948658000187</v>
      </c>
      <c r="R217">
        <v>84842000</v>
      </c>
      <c r="S217">
        <v>13.46</v>
      </c>
      <c r="T217">
        <v>6486.66</v>
      </c>
      <c r="V217" t="str">
        <f t="shared" si="7"/>
        <v>226226 serie 001-25/01/2024-62948658000187-84842000-13,46-6486,66</v>
      </c>
    </row>
    <row r="218" spans="1:22" x14ac:dyDescent="0.25">
      <c r="A218" s="91" t="s">
        <v>6409</v>
      </c>
      <c r="B218" s="91" t="s">
        <v>8671</v>
      </c>
      <c r="C218" s="91" t="s">
        <v>8887</v>
      </c>
      <c r="D218" s="91" t="s">
        <v>8241</v>
      </c>
      <c r="E218" s="90">
        <v>88416482000106</v>
      </c>
      <c r="F218" s="92">
        <v>73082000</v>
      </c>
      <c r="G218" s="93">
        <v>19210.12</v>
      </c>
      <c r="H218" s="93">
        <v>343445.2</v>
      </c>
      <c r="I218">
        <v>216</v>
      </c>
      <c r="K218" s="82" t="str">
        <f t="shared" si="6"/>
        <v>67761 SERIE 001-02/09/2022-88416482000106-73082000-19210,12-343445,2</v>
      </c>
      <c r="L218" t="str">
        <v>67761 serie 001</v>
      </c>
      <c r="M218" t="str">
        <v>67761 serie 001-02/09/2022-88416482000106-73082000-19210,12-343445,2</v>
      </c>
      <c r="O218" t="str">
        <v>226225 serie 001</v>
      </c>
      <c r="P218" s="57">
        <v>45316</v>
      </c>
      <c r="Q218" t="str">
        <v>62948658000187</v>
      </c>
      <c r="R218">
        <v>73079900</v>
      </c>
      <c r="S218">
        <v>7.8</v>
      </c>
      <c r="T218">
        <v>7864.6</v>
      </c>
      <c r="V218" t="str">
        <f t="shared" si="7"/>
        <v>226225 serie 001-25/01/2024-62948658000187-73079900-7,8-7864,6</v>
      </c>
    </row>
    <row r="219" spans="1:22" x14ac:dyDescent="0.25">
      <c r="A219" s="91" t="s">
        <v>6410</v>
      </c>
      <c r="B219" s="91" t="s">
        <v>8671</v>
      </c>
      <c r="C219" s="91" t="s">
        <v>8888</v>
      </c>
      <c r="D219" s="91" t="s">
        <v>8241</v>
      </c>
      <c r="E219" s="90">
        <v>88416482000106</v>
      </c>
      <c r="F219" s="92">
        <v>73082000</v>
      </c>
      <c r="G219" s="93">
        <v>20849.98</v>
      </c>
      <c r="H219" s="93">
        <v>399396.62</v>
      </c>
      <c r="I219">
        <v>217</v>
      </c>
      <c r="K219" s="82" t="str">
        <f t="shared" si="6"/>
        <v>67736 SERIE 001-02/09/2022-88416482000106-73082000-20849,98-399396,62</v>
      </c>
      <c r="L219" t="str">
        <v>67736 serie 001</v>
      </c>
      <c r="M219" t="str">
        <v>67736 serie 001-02/09/2022-88416482000106-73082000-20849,98-399396,62</v>
      </c>
      <c r="O219" t="str">
        <v>226224 serie 001</v>
      </c>
      <c r="P219" s="57">
        <v>45316</v>
      </c>
      <c r="Q219" t="str">
        <v>62948658000187</v>
      </c>
      <c r="R219">
        <v>75089090</v>
      </c>
      <c r="S219">
        <v>0.86</v>
      </c>
      <c r="T219">
        <v>1813.54</v>
      </c>
      <c r="V219" t="str">
        <f t="shared" si="7"/>
        <v>226224 serie 001-25/01/2024-62948658000187-75089090-0,86-1813,54</v>
      </c>
    </row>
    <row r="220" spans="1:22" x14ac:dyDescent="0.25">
      <c r="A220" s="91" t="s">
        <v>6411</v>
      </c>
      <c r="B220" s="91" t="s">
        <v>8671</v>
      </c>
      <c r="C220" s="91" t="s">
        <v>8889</v>
      </c>
      <c r="D220" s="91" t="s">
        <v>8242</v>
      </c>
      <c r="E220" s="90">
        <v>88416482000106</v>
      </c>
      <c r="F220" s="92">
        <v>73082000</v>
      </c>
      <c r="G220" s="93">
        <v>19686.169999999998</v>
      </c>
      <c r="H220" s="93">
        <v>353217.06</v>
      </c>
      <c r="I220">
        <v>218</v>
      </c>
      <c r="K220" s="82" t="str">
        <f t="shared" si="6"/>
        <v>67676 SERIE 001-31/08/2022-88416482000106-73082000-19686,17-353217,06</v>
      </c>
      <c r="L220" t="str">
        <v>67676 serie 001</v>
      </c>
      <c r="M220" t="str">
        <v>67676 serie 001-31/08/2022-88416482000106-73082000-19686,17-353217,06</v>
      </c>
      <c r="O220" t="str">
        <v>226223 serie 001</v>
      </c>
      <c r="P220" s="57">
        <v>45316</v>
      </c>
      <c r="Q220" t="str">
        <v>62948658000187</v>
      </c>
      <c r="R220">
        <v>84842000</v>
      </c>
      <c r="S220">
        <v>9.93</v>
      </c>
      <c r="T220">
        <v>2377.46</v>
      </c>
      <c r="V220" t="str">
        <f t="shared" si="7"/>
        <v>226223 serie 001-25/01/2024-62948658000187-84842000-9,93-2377,46</v>
      </c>
    </row>
    <row r="221" spans="1:22" x14ac:dyDescent="0.25">
      <c r="A221" s="91" t="s">
        <v>6412</v>
      </c>
      <c r="B221" s="91" t="s">
        <v>8671</v>
      </c>
      <c r="C221" s="91" t="s">
        <v>8890</v>
      </c>
      <c r="D221" s="91" t="s">
        <v>8243</v>
      </c>
      <c r="E221" s="90">
        <v>88416482000106</v>
      </c>
      <c r="F221" s="92">
        <v>73082000</v>
      </c>
      <c r="G221" s="93">
        <v>22492.06</v>
      </c>
      <c r="H221" s="93">
        <v>616498.89</v>
      </c>
      <c r="I221">
        <v>219</v>
      </c>
      <c r="K221" s="82" t="str">
        <f t="shared" si="6"/>
        <v>67623 SERIE 001-30/08/2022-88416482000106-73082000-22492,06-616498,89</v>
      </c>
      <c r="L221" t="str">
        <v>67623 serie 001</v>
      </c>
      <c r="M221" t="str">
        <v>67623 serie 001-30/08/2022-88416482000106-73082000-22492,06-616498,89</v>
      </c>
      <c r="O221" t="str">
        <v>226222 serie 001</v>
      </c>
      <c r="P221" s="57">
        <v>45316</v>
      </c>
      <c r="Q221" t="str">
        <v>62948658000187</v>
      </c>
      <c r="R221">
        <v>73079900</v>
      </c>
      <c r="S221">
        <v>0.4</v>
      </c>
      <c r="T221">
        <v>139.47</v>
      </c>
      <c r="V221" t="str">
        <f t="shared" si="7"/>
        <v>226222 serie 001-25/01/2024-62948658000187-73079900-0,4-139,47</v>
      </c>
    </row>
    <row r="222" spans="1:22" x14ac:dyDescent="0.25">
      <c r="A222" s="91" t="s">
        <v>6413</v>
      </c>
      <c r="B222" s="91" t="s">
        <v>8671</v>
      </c>
      <c r="C222" s="91" t="s">
        <v>8891</v>
      </c>
      <c r="D222" s="91" t="s">
        <v>8243</v>
      </c>
      <c r="E222" s="90">
        <v>88416482000106</v>
      </c>
      <c r="F222" s="92">
        <v>73082000</v>
      </c>
      <c r="G222" s="93">
        <v>2780.58</v>
      </c>
      <c r="H222" s="93">
        <v>51584.39</v>
      </c>
      <c r="I222">
        <v>220</v>
      </c>
      <c r="K222" s="82" t="str">
        <f t="shared" si="6"/>
        <v>67612 SERIE 001-30/08/2022-88416482000106-73082000-2780,58-51584,39</v>
      </c>
      <c r="L222" t="str">
        <v>67612 serie 001</v>
      </c>
      <c r="M222" t="str">
        <v>67612 serie 001-30/08/2022-88416482000106-73082000-2780,58-51584,39</v>
      </c>
      <c r="O222" t="str">
        <v>0225779 serie 001</v>
      </c>
      <c r="P222" s="57">
        <v>45308</v>
      </c>
      <c r="Q222" t="str">
        <v>62948658000187</v>
      </c>
      <c r="R222">
        <v>75089090</v>
      </c>
      <c r="S222">
        <v>0.33500000000000002</v>
      </c>
      <c r="T222">
        <v>339.28</v>
      </c>
      <c r="V222" t="str">
        <f t="shared" si="7"/>
        <v>0225779 serie 001-17/01/2024-62948658000187-75089090-0,34-339,28</v>
      </c>
    </row>
    <row r="223" spans="1:22" x14ac:dyDescent="0.25">
      <c r="A223" s="91" t="s">
        <v>6414</v>
      </c>
      <c r="B223" s="91" t="s">
        <v>8671</v>
      </c>
      <c r="C223" s="91" t="s">
        <v>8892</v>
      </c>
      <c r="D223" s="91" t="s">
        <v>8244</v>
      </c>
      <c r="E223" s="90">
        <v>88416482000106</v>
      </c>
      <c r="F223" s="92">
        <v>73082000</v>
      </c>
      <c r="G223" s="93">
        <v>22128.57</v>
      </c>
      <c r="H223" s="93">
        <v>624093.92000000004</v>
      </c>
      <c r="I223">
        <v>221</v>
      </c>
      <c r="K223" s="82" t="str">
        <f t="shared" si="6"/>
        <v>67582 SERIE 001-29/08/2022-88416482000106-73082000-22128,57-624093,92</v>
      </c>
      <c r="L223" t="str">
        <v>67582 serie 001</v>
      </c>
      <c r="M223" t="str">
        <v>67582 serie 001-29/08/2022-88416482000106-73082000-22128,57-624093,92</v>
      </c>
      <c r="O223" t="str">
        <v>225779 serie 001</v>
      </c>
      <c r="P223" s="57">
        <v>45308</v>
      </c>
      <c r="Q223" t="str">
        <v>62948658000187</v>
      </c>
      <c r="R223">
        <v>73079900</v>
      </c>
      <c r="S223">
        <v>0.33500000000000002</v>
      </c>
      <c r="T223">
        <v>90.66</v>
      </c>
      <c r="V223" t="str">
        <f t="shared" si="7"/>
        <v>225779 serie 001-17/01/2024-62948658000187-73079900-0,34-90,66</v>
      </c>
    </row>
    <row r="224" spans="1:22" x14ac:dyDescent="0.25">
      <c r="A224" s="91" t="s">
        <v>6415</v>
      </c>
      <c r="B224" s="91" t="s">
        <v>8671</v>
      </c>
      <c r="C224" s="91" t="s">
        <v>8893</v>
      </c>
      <c r="D224" s="91" t="s">
        <v>8244</v>
      </c>
      <c r="E224" s="90">
        <v>88416482000106</v>
      </c>
      <c r="F224" s="92">
        <v>73082000</v>
      </c>
      <c r="G224" s="93">
        <v>23057.25</v>
      </c>
      <c r="H224" s="93">
        <v>653712.88</v>
      </c>
      <c r="I224">
        <v>222</v>
      </c>
      <c r="K224" s="82" t="str">
        <f t="shared" si="6"/>
        <v>67573 SERIE 001-29/08/2022-88416482000106-73082000-23057,25-653712,88</v>
      </c>
      <c r="L224" t="str">
        <v>67573 serie 001</v>
      </c>
      <c r="M224" t="str">
        <v>67573 serie 001-29/08/2022-88416482000106-73082000-23057,25-653712,88</v>
      </c>
      <c r="O224" t="str">
        <v>225778 serie 001</v>
      </c>
      <c r="P224" s="57">
        <v>45308</v>
      </c>
      <c r="Q224" t="str">
        <v>62948658000187</v>
      </c>
      <c r="R224">
        <v>84842000</v>
      </c>
      <c r="S224">
        <v>26.66</v>
      </c>
      <c r="T224">
        <v>8244.0499999999993</v>
      </c>
      <c r="V224" t="str">
        <f t="shared" si="7"/>
        <v>225778 serie 001-17/01/2024-62948658000187-84842000-26,66-8244,05</v>
      </c>
    </row>
    <row r="225" spans="1:22" x14ac:dyDescent="0.25">
      <c r="A225" s="91" t="s">
        <v>6416</v>
      </c>
      <c r="B225" s="91" t="s">
        <v>8671</v>
      </c>
      <c r="C225" s="91" t="s">
        <v>8894</v>
      </c>
      <c r="D225" s="91" t="s">
        <v>8245</v>
      </c>
      <c r="E225" s="90">
        <v>88416482000106</v>
      </c>
      <c r="F225" s="92">
        <v>73082000</v>
      </c>
      <c r="G225" s="93">
        <v>13286.89</v>
      </c>
      <c r="H225" s="93">
        <v>237087.46</v>
      </c>
      <c r="I225">
        <v>223</v>
      </c>
      <c r="K225" s="82" t="str">
        <f t="shared" si="6"/>
        <v>67550 SERIE 001-26/08/2022-88416482000106-73082000-13286,89-237087,46</v>
      </c>
      <c r="L225" t="str">
        <v>67550 serie 001</v>
      </c>
      <c r="M225" t="str">
        <v>67550 serie 001-26/08/2022-88416482000106-73082000-13286,89-237087,46</v>
      </c>
      <c r="O225" t="str">
        <v>225413 serie 001</v>
      </c>
      <c r="P225" s="57">
        <v>45302</v>
      </c>
      <c r="Q225" t="str">
        <v>62948658000187</v>
      </c>
      <c r="R225">
        <v>84842000</v>
      </c>
      <c r="S225">
        <v>3.97</v>
      </c>
      <c r="T225">
        <v>1685.78</v>
      </c>
      <c r="V225" t="str">
        <f t="shared" si="7"/>
        <v>225413 serie 001-11/01/2024-62948658000187-84842000-3,97-1685,78</v>
      </c>
    </row>
    <row r="226" spans="1:22" x14ac:dyDescent="0.25">
      <c r="A226" s="91" t="s">
        <v>6417</v>
      </c>
      <c r="B226" s="91" t="s">
        <v>8671</v>
      </c>
      <c r="C226" s="91" t="s">
        <v>8895</v>
      </c>
      <c r="D226" s="91" t="s">
        <v>8245</v>
      </c>
      <c r="E226" s="90">
        <v>88416482000106</v>
      </c>
      <c r="F226" s="92">
        <v>73082000</v>
      </c>
      <c r="G226" s="93">
        <v>22736.62</v>
      </c>
      <c r="H226" s="93">
        <v>426111.59</v>
      </c>
      <c r="I226">
        <v>224</v>
      </c>
      <c r="K226" s="82" t="str">
        <f t="shared" si="6"/>
        <v>67547 SERIE 001-26/08/2022-88416482000106-73082000-22736,62-426111,59</v>
      </c>
      <c r="L226" t="str">
        <v>67547 serie 001</v>
      </c>
      <c r="M226" t="str">
        <v>67547 serie 001-26/08/2022-88416482000106-73082000-22736,62-426111,59</v>
      </c>
      <c r="O226" t="str">
        <v>225412 serie 001</v>
      </c>
      <c r="P226" s="57">
        <v>45302</v>
      </c>
      <c r="Q226" t="str">
        <v>62948658000187</v>
      </c>
      <c r="R226">
        <v>39174090</v>
      </c>
      <c r="S226">
        <v>13.98</v>
      </c>
      <c r="T226">
        <v>18887.34</v>
      </c>
      <c r="V226" t="str">
        <f t="shared" si="7"/>
        <v>225412 serie 001-11/01/2024-62948658000187-39174090-13,98-18887,34</v>
      </c>
    </row>
    <row r="227" spans="1:22" x14ac:dyDescent="0.25">
      <c r="A227" s="91" t="s">
        <v>6418</v>
      </c>
      <c r="B227" s="91" t="s">
        <v>8671</v>
      </c>
      <c r="C227" s="91" t="s">
        <v>8896</v>
      </c>
      <c r="D227" s="91" t="s">
        <v>8245</v>
      </c>
      <c r="E227" s="90">
        <v>88416482000106</v>
      </c>
      <c r="F227" s="92">
        <v>73082000</v>
      </c>
      <c r="G227" s="93">
        <v>11028.26</v>
      </c>
      <c r="H227" s="93">
        <v>198494.7</v>
      </c>
      <c r="I227">
        <v>225</v>
      </c>
      <c r="K227" s="82" t="str">
        <f t="shared" si="6"/>
        <v>67542 SERIE 001-26/08/2022-88416482000106-73082000-11028,26-198494,7</v>
      </c>
      <c r="L227" t="str">
        <v>67542 serie 001</v>
      </c>
      <c r="M227" t="str">
        <v>67542 serie 001-26/08/2022-88416482000106-73082000-11028,26-198494,7</v>
      </c>
      <c r="O227" t="str">
        <v>0225411 serie 001</v>
      </c>
      <c r="P227" s="57">
        <v>45302</v>
      </c>
      <c r="Q227" t="str">
        <v>62948658000187</v>
      </c>
      <c r="R227">
        <v>39174090</v>
      </c>
      <c r="S227">
        <v>0.11666666666666665</v>
      </c>
      <c r="T227">
        <v>273.77999999999997</v>
      </c>
      <c r="V227" t="str">
        <f t="shared" si="7"/>
        <v>0225411 serie 001-11/01/2024-62948658000187-39174090-0,12-273,78</v>
      </c>
    </row>
    <row r="228" spans="1:22" x14ac:dyDescent="0.25">
      <c r="A228" s="91" t="s">
        <v>6419</v>
      </c>
      <c r="B228" s="91" t="s">
        <v>8671</v>
      </c>
      <c r="C228" s="91" t="s">
        <v>8897</v>
      </c>
      <c r="D228" s="91" t="s">
        <v>8246</v>
      </c>
      <c r="E228" s="90">
        <v>88416482000106</v>
      </c>
      <c r="F228" s="92">
        <v>73082000</v>
      </c>
      <c r="G228" s="93">
        <v>24820.41</v>
      </c>
      <c r="H228" s="93">
        <v>445678.67</v>
      </c>
      <c r="I228">
        <v>226</v>
      </c>
      <c r="K228" s="82" t="str">
        <f t="shared" si="6"/>
        <v>67515 SERIE 001-25/08/2022-88416482000106-73082000-24820,41-445678,67</v>
      </c>
      <c r="L228" t="str">
        <v>67515 serie 001</v>
      </c>
      <c r="M228" t="str">
        <v>67515 serie 001-25/08/2022-88416482000106-73082000-24820,41-445678,67</v>
      </c>
      <c r="O228" t="str">
        <v>225411 serie 001</v>
      </c>
      <c r="P228" s="57">
        <v>45302</v>
      </c>
      <c r="Q228" t="str">
        <v>62948658000187</v>
      </c>
      <c r="R228">
        <v>40169300</v>
      </c>
      <c r="S228">
        <v>0.23333333333333331</v>
      </c>
      <c r="T228">
        <v>43.7</v>
      </c>
      <c r="V228" t="str">
        <f t="shared" si="7"/>
        <v>225411 serie 001-11/01/2024-62948658000187-40169300-0,23-43,7</v>
      </c>
    </row>
    <row r="229" spans="1:22" x14ac:dyDescent="0.25">
      <c r="A229" s="91" t="s">
        <v>6420</v>
      </c>
      <c r="B229" s="91" t="s">
        <v>8671</v>
      </c>
      <c r="C229" s="91" t="s">
        <v>8898</v>
      </c>
      <c r="D229" s="91" t="s">
        <v>8247</v>
      </c>
      <c r="E229" s="90">
        <v>88416482000106</v>
      </c>
      <c r="F229" s="92">
        <v>73082000</v>
      </c>
      <c r="G229" s="93">
        <v>12107.55</v>
      </c>
      <c r="H229" s="93">
        <v>212836.31</v>
      </c>
      <c r="I229">
        <v>227</v>
      </c>
      <c r="K229" s="82" t="str">
        <f t="shared" si="6"/>
        <v>67482 SERIE 001-24/08/2022-88416482000106-73082000-12107,55-212836,31</v>
      </c>
      <c r="L229" t="str">
        <v>67482 serie 001</v>
      </c>
      <c r="M229" t="str">
        <v>67482 serie 001-24/08/2022-88416482000106-73082000-12107,55-212836,31</v>
      </c>
      <c r="O229" t="str">
        <v>0225410 serie 001</v>
      </c>
      <c r="P229" s="57">
        <v>45302</v>
      </c>
      <c r="Q229" t="str">
        <v>62948658000187</v>
      </c>
      <c r="R229">
        <v>39174090</v>
      </c>
      <c r="S229">
        <v>0.44</v>
      </c>
      <c r="T229">
        <v>1095.1199999999999</v>
      </c>
      <c r="V229" t="str">
        <f t="shared" si="7"/>
        <v>0225410 serie 001-11/01/2024-62948658000187-39174090-0,44-1095,12</v>
      </c>
    </row>
    <row r="230" spans="1:22" x14ac:dyDescent="0.25">
      <c r="A230" s="91" t="s">
        <v>6421</v>
      </c>
      <c r="B230" s="91" t="s">
        <v>8671</v>
      </c>
      <c r="C230" s="91" t="s">
        <v>8899</v>
      </c>
      <c r="D230" s="91" t="s">
        <v>8248</v>
      </c>
      <c r="E230" s="90">
        <v>88416482000106</v>
      </c>
      <c r="F230" s="92">
        <v>73082000</v>
      </c>
      <c r="G230" s="93">
        <v>24389.47</v>
      </c>
      <c r="H230" s="93">
        <v>396161.52</v>
      </c>
      <c r="I230">
        <v>228</v>
      </c>
      <c r="K230" s="82" t="str">
        <f t="shared" si="6"/>
        <v>67442 SERIE 001-23/08/2022-88416482000106-73082000-24389,47-396161,52</v>
      </c>
      <c r="L230" t="str">
        <v>67442 serie 001</v>
      </c>
      <c r="M230" t="str">
        <v>67442 serie 001-23/08/2022-88416482000106-73082000-24389,47-396161,52</v>
      </c>
      <c r="O230" t="str">
        <v>225410 serie 001</v>
      </c>
      <c r="P230" s="57">
        <v>45302</v>
      </c>
      <c r="Q230" t="str">
        <v>62948658000187</v>
      </c>
      <c r="R230">
        <v>40169300</v>
      </c>
      <c r="S230">
        <v>0.88</v>
      </c>
      <c r="T230">
        <v>152.97</v>
      </c>
      <c r="V230" t="str">
        <f t="shared" si="7"/>
        <v>225410 serie 001-11/01/2024-62948658000187-40169300-0,88-152,97</v>
      </c>
    </row>
    <row r="231" spans="1:22" x14ac:dyDescent="0.25">
      <c r="A231" s="91" t="s">
        <v>6422</v>
      </c>
      <c r="B231" s="91" t="s">
        <v>8671</v>
      </c>
      <c r="C231" s="91" t="s">
        <v>8900</v>
      </c>
      <c r="D231" s="91" t="s">
        <v>8249</v>
      </c>
      <c r="E231" s="90">
        <v>88416482000106</v>
      </c>
      <c r="F231" s="92">
        <v>73082000</v>
      </c>
      <c r="G231" s="93">
        <v>18126.919999999998</v>
      </c>
      <c r="H231" s="93">
        <v>320511.25</v>
      </c>
      <c r="I231">
        <v>229</v>
      </c>
      <c r="K231" s="82" t="str">
        <f t="shared" si="6"/>
        <v>67410 SERIE 001-22/08/2022-88416482000106-73082000-18126,92-320511,25</v>
      </c>
      <c r="L231" t="str">
        <v>67410 serie 001</v>
      </c>
      <c r="M231" t="str">
        <v>67410 serie 001-22/08/2022-88416482000106-73082000-18126,92-320511,25</v>
      </c>
      <c r="O231" t="str">
        <v>225053 serie 001</v>
      </c>
      <c r="P231" s="57">
        <v>45299</v>
      </c>
      <c r="Q231" t="str">
        <v>62948658000187</v>
      </c>
      <c r="R231">
        <v>84842000</v>
      </c>
      <c r="S231">
        <v>3.66</v>
      </c>
      <c r="T231">
        <v>1518.88</v>
      </c>
      <c r="V231" t="str">
        <f t="shared" si="7"/>
        <v>225053 serie 001-08/01/2024-62948658000187-84842000-3,66-1518,88</v>
      </c>
    </row>
    <row r="232" spans="1:22" x14ac:dyDescent="0.25">
      <c r="A232" s="91" t="s">
        <v>6423</v>
      </c>
      <c r="B232" s="91" t="s">
        <v>8671</v>
      </c>
      <c r="C232" s="91" t="s">
        <v>8901</v>
      </c>
      <c r="D232" s="91" t="s">
        <v>8250</v>
      </c>
      <c r="E232" s="90">
        <v>88416482000106</v>
      </c>
      <c r="F232" s="92">
        <v>73082000</v>
      </c>
      <c r="G232" s="93">
        <v>3820.31</v>
      </c>
      <c r="H232" s="93">
        <v>68269.33</v>
      </c>
      <c r="I232">
        <v>230</v>
      </c>
      <c r="K232" s="82" t="str">
        <f t="shared" si="6"/>
        <v>67389 SERIE 001-19/08/2022-88416482000106-73082000-3820,31-68269,33</v>
      </c>
      <c r="L232" t="str">
        <v>67389 serie 001</v>
      </c>
      <c r="M232" t="str">
        <v>67389 serie 001-19/08/2022-88416482000106-73082000-3820,31-68269,33</v>
      </c>
      <c r="O232" t="str">
        <v>224793 serie 001</v>
      </c>
      <c r="P232" s="57">
        <v>45288</v>
      </c>
      <c r="Q232" t="str">
        <v>62948658000187</v>
      </c>
      <c r="R232">
        <v>73079900</v>
      </c>
      <c r="S232">
        <v>18.46</v>
      </c>
      <c r="T232">
        <v>4501.67</v>
      </c>
      <c r="V232" t="str">
        <f t="shared" si="7"/>
        <v>224793 serie 001-28/12/2023-62948658000187-73079900-18,46-4501,67</v>
      </c>
    </row>
    <row r="233" spans="1:22" x14ac:dyDescent="0.25">
      <c r="A233" s="91" t="s">
        <v>6424</v>
      </c>
      <c r="B233" s="91" t="s">
        <v>8671</v>
      </c>
      <c r="C233" s="91" t="s">
        <v>8902</v>
      </c>
      <c r="D233" s="91" t="s">
        <v>8251</v>
      </c>
      <c r="E233" s="90">
        <v>2907585000404</v>
      </c>
      <c r="F233" s="92">
        <v>32089010</v>
      </c>
      <c r="G233" s="93">
        <v>8382.4599999999991</v>
      </c>
      <c r="H233" s="93">
        <v>266942.56</v>
      </c>
      <c r="I233">
        <v>231</v>
      </c>
      <c r="K233" s="82" t="str">
        <f t="shared" si="6"/>
        <v>66365 SERIE 001-23/03/2023-02907585000404-32089010-8382,46-266942,56</v>
      </c>
      <c r="L233" t="str">
        <v>66365 serie 001</v>
      </c>
      <c r="M233" t="str">
        <v>66365 serie 001-23/03/2023-02907585000404-32089010-8382,46-266942,56</v>
      </c>
      <c r="O233" t="str">
        <v>224438 serie 001</v>
      </c>
      <c r="P233" s="57">
        <v>45275</v>
      </c>
      <c r="Q233" t="str">
        <v>62948658000187</v>
      </c>
      <c r="R233">
        <v>40169300</v>
      </c>
      <c r="S233">
        <v>14.62</v>
      </c>
      <c r="T233">
        <v>4592.6099999999997</v>
      </c>
      <c r="V233" t="str">
        <f t="shared" si="7"/>
        <v>224438 serie 001-15/12/2023-62948658000187-40169300-14,62-4592,61</v>
      </c>
    </row>
    <row r="234" spans="1:22" x14ac:dyDescent="0.25">
      <c r="A234" s="91" t="s">
        <v>6425</v>
      </c>
      <c r="B234" s="91" t="s">
        <v>8671</v>
      </c>
      <c r="C234" s="91" t="s">
        <v>8903</v>
      </c>
      <c r="D234" s="91" t="s">
        <v>8164</v>
      </c>
      <c r="E234" s="90">
        <v>2907585000404</v>
      </c>
      <c r="F234" s="92">
        <v>32089010</v>
      </c>
      <c r="G234" s="92">
        <v>351.51</v>
      </c>
      <c r="H234" s="93">
        <v>12168.65</v>
      </c>
      <c r="I234">
        <v>232</v>
      </c>
      <c r="K234" s="82" t="str">
        <f t="shared" si="6"/>
        <v>65187 SERIE 001-09/02/2023-02907585000404-32089010-351,51-12168,65</v>
      </c>
      <c r="L234" t="str">
        <v>65187 serie 001</v>
      </c>
      <c r="M234" t="str">
        <v>65187 serie 001-09/02/2023-02907585000404-32089010-351,51-12168,65</v>
      </c>
      <c r="O234" t="str">
        <v>0224437 serie 001</v>
      </c>
      <c r="P234" s="57">
        <v>45275</v>
      </c>
      <c r="Q234" t="str">
        <v>62948658000187</v>
      </c>
      <c r="R234">
        <v>40169300</v>
      </c>
      <c r="S234">
        <v>0.9157142857142857</v>
      </c>
      <c r="T234">
        <v>420.69</v>
      </c>
      <c r="V234" t="str">
        <f t="shared" si="7"/>
        <v>0224437 serie 001-15/12/2023-62948658000187-40169300-0,92-420,69</v>
      </c>
    </row>
    <row r="235" spans="1:22" x14ac:dyDescent="0.25">
      <c r="A235" s="91" t="s">
        <v>6426</v>
      </c>
      <c r="B235" s="91" t="s">
        <v>8671</v>
      </c>
      <c r="C235" s="91" t="s">
        <v>8904</v>
      </c>
      <c r="D235" s="91" t="s">
        <v>8166</v>
      </c>
      <c r="E235" s="90">
        <v>2907585000404</v>
      </c>
      <c r="F235" s="92">
        <v>32089010</v>
      </c>
      <c r="G235" s="92">
        <v>503.39</v>
      </c>
      <c r="H235" s="93">
        <v>18293.04</v>
      </c>
      <c r="I235">
        <v>233</v>
      </c>
      <c r="K235" s="82" t="str">
        <f t="shared" si="6"/>
        <v>65091 SERIE 001-06/02/2023-02907585000404-32089010-503,39-18293,04</v>
      </c>
      <c r="L235" t="str">
        <v>65091 serie 001</v>
      </c>
      <c r="M235" t="str">
        <v>65091 serie 001-06/02/2023-02907585000404-32089010-503,39-18293,04</v>
      </c>
      <c r="O235" t="str">
        <v>224437 serie 001</v>
      </c>
      <c r="P235" s="57">
        <v>45275</v>
      </c>
      <c r="Q235" t="str">
        <v>62948658000187</v>
      </c>
      <c r="R235">
        <v>39174090</v>
      </c>
      <c r="S235">
        <v>5.4942857142857147</v>
      </c>
      <c r="T235">
        <v>8450.15</v>
      </c>
      <c r="V235" t="str">
        <f t="shared" si="7"/>
        <v>224437 serie 001-15/12/2023-62948658000187-39174090-5,49-8450,15</v>
      </c>
    </row>
    <row r="236" spans="1:22" x14ac:dyDescent="0.25">
      <c r="A236" s="91" t="s">
        <v>6427</v>
      </c>
      <c r="B236" s="91" t="s">
        <v>8671</v>
      </c>
      <c r="C236" s="91" t="s">
        <v>8905</v>
      </c>
      <c r="D236" s="91" t="s">
        <v>8195</v>
      </c>
      <c r="E236" s="90">
        <v>2907585000404</v>
      </c>
      <c r="F236" s="92">
        <v>32089010</v>
      </c>
      <c r="G236" s="93">
        <v>12156.35</v>
      </c>
      <c r="H236" s="93">
        <v>381728.58</v>
      </c>
      <c r="I236">
        <v>234</v>
      </c>
      <c r="K236" s="82" t="str">
        <f t="shared" si="6"/>
        <v>63289 SERIE 001-01/12/2022-02907585000404-32089010-12156,35-381728,58</v>
      </c>
      <c r="L236" t="str">
        <v>63289 serie 001</v>
      </c>
      <c r="M236" t="str">
        <v>63289 serie 001-01/12/2022-02907585000404-32089010-12156,35-381728,58</v>
      </c>
      <c r="O236" t="str">
        <v>224436 serie 001</v>
      </c>
      <c r="P236" s="57">
        <v>45275</v>
      </c>
      <c r="Q236" t="str">
        <v>62948658000187</v>
      </c>
      <c r="R236">
        <v>40169300</v>
      </c>
      <c r="S236">
        <v>26.36</v>
      </c>
      <c r="T236">
        <v>7853.68</v>
      </c>
      <c r="V236" t="str">
        <f t="shared" si="7"/>
        <v>224436 serie 001-15/12/2023-62948658000187-40169300-26,36-7853,68</v>
      </c>
    </row>
    <row r="237" spans="1:22" x14ac:dyDescent="0.25">
      <c r="A237" s="91" t="s">
        <v>6428</v>
      </c>
      <c r="B237" s="91" t="s">
        <v>8671</v>
      </c>
      <c r="C237" s="91" t="s">
        <v>8906</v>
      </c>
      <c r="D237" s="91" t="s">
        <v>8204</v>
      </c>
      <c r="E237" s="90">
        <v>2907585000404</v>
      </c>
      <c r="F237" s="92">
        <v>32089010</v>
      </c>
      <c r="G237" s="93">
        <v>4294.3100000000004</v>
      </c>
      <c r="H237" s="93">
        <v>140857.68</v>
      </c>
      <c r="I237">
        <v>235</v>
      </c>
      <c r="K237" s="82" t="str">
        <f t="shared" si="6"/>
        <v>62667 SERIE 001-14/11/2022-02907585000404-32089010-4294,31-140857,68</v>
      </c>
      <c r="L237" t="str">
        <v>62667 serie 001</v>
      </c>
      <c r="M237" t="str">
        <v>62667 serie 001-14/11/2022-02907585000404-32089010-4294,31-140857,68</v>
      </c>
      <c r="O237" t="str">
        <v>224094 serie 001</v>
      </c>
      <c r="P237" s="57">
        <v>45271</v>
      </c>
      <c r="Q237" t="str">
        <v>62948658000187</v>
      </c>
      <c r="R237">
        <v>73079900</v>
      </c>
      <c r="S237">
        <v>6.02</v>
      </c>
      <c r="T237">
        <v>6888.14</v>
      </c>
      <c r="V237" t="str">
        <f t="shared" si="7"/>
        <v>224094 serie 001-11/12/2023-62948658000187-73079900-6,02-6888,14</v>
      </c>
    </row>
    <row r="238" spans="1:22" x14ac:dyDescent="0.25">
      <c r="A238" s="91" t="s">
        <v>6429</v>
      </c>
      <c r="B238" s="91" t="s">
        <v>8671</v>
      </c>
      <c r="C238" s="91" t="s">
        <v>8907</v>
      </c>
      <c r="D238" s="91" t="s">
        <v>8221</v>
      </c>
      <c r="E238" s="90">
        <v>2907585000404</v>
      </c>
      <c r="F238" s="92">
        <v>32089010</v>
      </c>
      <c r="G238" s="92">
        <v>922.5</v>
      </c>
      <c r="H238" s="93">
        <v>46184.45</v>
      </c>
      <c r="I238">
        <v>236</v>
      </c>
      <c r="K238" s="82" t="str">
        <f t="shared" si="6"/>
        <v>61549 SERIE 001-11/10/2022-02907585000404-32089010-922,5-46184,45</v>
      </c>
      <c r="L238" t="str">
        <v>61549 serie 001</v>
      </c>
      <c r="M238" t="str">
        <v>61549 serie 001-11/10/2022-02907585000404-32089010-922,5-46184,45</v>
      </c>
      <c r="O238" t="str">
        <v>224093 serie 001</v>
      </c>
      <c r="P238" s="57">
        <v>45271</v>
      </c>
      <c r="Q238" t="str">
        <v>62948658000187</v>
      </c>
      <c r="R238">
        <v>73079900</v>
      </c>
      <c r="S238">
        <v>1.1399999999999999</v>
      </c>
      <c r="T238">
        <v>1367.4</v>
      </c>
      <c r="V238" t="str">
        <f t="shared" si="7"/>
        <v>224093 serie 001-11/12/2023-62948658000187-73079900-1,14-1367,4</v>
      </c>
    </row>
    <row r="239" spans="1:22" x14ac:dyDescent="0.25">
      <c r="A239" s="91" t="s">
        <v>6430</v>
      </c>
      <c r="B239" s="91" t="s">
        <v>8671</v>
      </c>
      <c r="C239" s="91" t="s">
        <v>8908</v>
      </c>
      <c r="D239" s="91" t="s">
        <v>8196</v>
      </c>
      <c r="E239" s="90">
        <v>29799921000571</v>
      </c>
      <c r="F239" s="92">
        <v>38109000</v>
      </c>
      <c r="G239" s="93">
        <v>1400</v>
      </c>
      <c r="H239" s="93">
        <v>11284</v>
      </c>
      <c r="I239">
        <v>237</v>
      </c>
      <c r="K239" s="82" t="str">
        <f t="shared" si="6"/>
        <v>107225 SERIE 000-30/11/2022-29799921000571-38109000-1400-11284</v>
      </c>
      <c r="L239" t="str">
        <v>107225 serie 000</v>
      </c>
      <c r="M239" t="str">
        <v>107225 serie 000-30/11/2022-29799921000571-38109000-1400-11284</v>
      </c>
      <c r="O239" t="str">
        <v>224092 serie 001</v>
      </c>
      <c r="P239" s="57">
        <v>45271</v>
      </c>
      <c r="Q239" t="str">
        <v>62948658000187</v>
      </c>
      <c r="R239">
        <v>73079900</v>
      </c>
      <c r="S239">
        <v>7.8</v>
      </c>
      <c r="T239">
        <v>10262.200000000001</v>
      </c>
      <c r="V239" t="str">
        <f t="shared" si="7"/>
        <v>224092 serie 001-11/12/2023-62948658000187-73079900-7,8-10262,2</v>
      </c>
    </row>
    <row r="240" spans="1:22" x14ac:dyDescent="0.25">
      <c r="A240" s="91" t="s">
        <v>6431</v>
      </c>
      <c r="B240" s="91" t="s">
        <v>8671</v>
      </c>
      <c r="C240" s="91" t="s">
        <v>8909</v>
      </c>
      <c r="D240" s="91" t="s">
        <v>8208</v>
      </c>
      <c r="E240" s="90">
        <v>29799921000571</v>
      </c>
      <c r="F240" s="92">
        <v>38109000</v>
      </c>
      <c r="G240" s="92">
        <v>600</v>
      </c>
      <c r="H240" s="93">
        <v>9348</v>
      </c>
      <c r="I240">
        <v>238</v>
      </c>
      <c r="K240" s="82" t="str">
        <f t="shared" si="6"/>
        <v>106896 SERIE 000-08/11/2022-29799921000571-38109000-600-9348</v>
      </c>
      <c r="L240" t="str">
        <v>106896 serie 000</v>
      </c>
      <c r="M240" t="str">
        <v>106896 serie 000-08/11/2022-29799921000571-38109000-600-9348</v>
      </c>
      <c r="O240" t="str">
        <v>223426 serie 001</v>
      </c>
      <c r="P240" s="57">
        <v>45258</v>
      </c>
      <c r="Q240" t="str">
        <v>62948658000187</v>
      </c>
      <c r="R240">
        <v>73079900</v>
      </c>
      <c r="S240">
        <v>1.65</v>
      </c>
      <c r="T240">
        <v>2170.85</v>
      </c>
      <c r="V240" t="str">
        <f t="shared" si="7"/>
        <v>223426 serie 001-28/11/2023-62948658000187-73079900-1,65-2170,85</v>
      </c>
    </row>
    <row r="241" spans="1:22" x14ac:dyDescent="0.25">
      <c r="A241" s="91" t="s">
        <v>6432</v>
      </c>
      <c r="B241" s="91" t="s">
        <v>8671</v>
      </c>
      <c r="C241" s="91" t="s">
        <v>8910</v>
      </c>
      <c r="D241" s="91" t="s">
        <v>8238</v>
      </c>
      <c r="E241" s="90">
        <v>29799921000571</v>
      </c>
      <c r="F241" s="92">
        <v>38109000</v>
      </c>
      <c r="G241" s="92">
        <v>500</v>
      </c>
      <c r="H241" s="93">
        <v>4030</v>
      </c>
      <c r="I241">
        <v>239</v>
      </c>
      <c r="K241" s="82" t="str">
        <f t="shared" si="6"/>
        <v>0106260 SERIE 000-09/09/2022-29799921000571-38109000-500-4030</v>
      </c>
      <c r="L241" t="str">
        <v>0106260 serie 000</v>
      </c>
      <c r="M241" t="str">
        <v>0106260 serie 000-09/09/2022-29799921000571-38109000-500-4030</v>
      </c>
      <c r="O241" t="str">
        <v>223425 serie 001</v>
      </c>
      <c r="P241" s="57">
        <v>45258</v>
      </c>
      <c r="Q241" t="str">
        <v>62948658000187</v>
      </c>
      <c r="R241">
        <v>73079900</v>
      </c>
      <c r="S241">
        <v>132.29</v>
      </c>
      <c r="T241">
        <v>51357.03</v>
      </c>
      <c r="V241" t="str">
        <f t="shared" si="7"/>
        <v>223425 serie 001-28/11/2023-62948658000187-73079900-132,29-51357,03</v>
      </c>
    </row>
    <row r="242" spans="1:22" x14ac:dyDescent="0.25">
      <c r="A242" s="91" t="s">
        <v>6433</v>
      </c>
      <c r="B242" s="91" t="s">
        <v>8671</v>
      </c>
      <c r="C242" s="91" t="s">
        <v>8911</v>
      </c>
      <c r="D242" s="91" t="s">
        <v>8194</v>
      </c>
      <c r="E242" s="90">
        <v>97434047000103</v>
      </c>
      <c r="F242" s="92">
        <v>72085200</v>
      </c>
      <c r="G242" s="93">
        <v>26400</v>
      </c>
      <c r="H242" s="93">
        <v>204948.29</v>
      </c>
      <c r="I242">
        <v>240</v>
      </c>
      <c r="K242" s="82" t="str">
        <f t="shared" si="6"/>
        <v>21091 SERIE 002-02/12/2022-97434047000103-72085200-26400-204948,29</v>
      </c>
      <c r="L242" t="str">
        <v>21091 serie 002</v>
      </c>
      <c r="M242" t="str">
        <v>21091 serie 002-02/12/2022-97434047000103-72085200-26400-204948,29</v>
      </c>
      <c r="O242" t="str">
        <v>0223423 serie 001</v>
      </c>
      <c r="P242" s="57">
        <v>45258</v>
      </c>
      <c r="Q242" t="str">
        <v>62948658000187</v>
      </c>
      <c r="R242">
        <v>68159990</v>
      </c>
      <c r="S242">
        <v>19.370999999999999</v>
      </c>
      <c r="T242">
        <v>467.46</v>
      </c>
      <c r="V242" t="str">
        <f t="shared" si="7"/>
        <v>0223423 serie 001-28/11/2023-62948658000187-68159990-19,37-467,46</v>
      </c>
    </row>
    <row r="243" spans="1:22" x14ac:dyDescent="0.25">
      <c r="A243" s="91" t="s">
        <v>6434</v>
      </c>
      <c r="B243" s="91" t="s">
        <v>8671</v>
      </c>
      <c r="C243" s="91" t="s">
        <v>8912</v>
      </c>
      <c r="D243" s="91" t="s">
        <v>8151</v>
      </c>
      <c r="E243" s="90">
        <v>97434047000103</v>
      </c>
      <c r="F243" s="92">
        <v>72149100</v>
      </c>
      <c r="G243" s="92">
        <v>320</v>
      </c>
      <c r="H243" s="93">
        <v>4297.8</v>
      </c>
      <c r="I243">
        <v>241</v>
      </c>
      <c r="K243" s="82" t="str">
        <f t="shared" si="6"/>
        <v>23442 SERIE 002-14/03/2023-97434047000103-72149100-320-4297,8</v>
      </c>
      <c r="L243" t="str">
        <v>23442 serie 002</v>
      </c>
      <c r="M243" t="str">
        <v>23442 serie 002-14/03/2023-97434047000103-72149100-320-4297,8</v>
      </c>
      <c r="O243" t="str">
        <v>223423 serie 001</v>
      </c>
      <c r="P243" s="57">
        <v>45258</v>
      </c>
      <c r="Q243" t="str">
        <v>62948658000187</v>
      </c>
      <c r="R243">
        <v>39174090</v>
      </c>
      <c r="S243">
        <v>68.679000000000002</v>
      </c>
      <c r="T243">
        <v>115367.48</v>
      </c>
      <c r="V243" t="str">
        <f t="shared" si="7"/>
        <v>223423 serie 001-28/11/2023-62948658000187-39174090-68,68-115367,48</v>
      </c>
    </row>
    <row r="244" spans="1:22" x14ac:dyDescent="0.25">
      <c r="A244" s="91" t="s">
        <v>6435</v>
      </c>
      <c r="B244" s="91" t="s">
        <v>8671</v>
      </c>
      <c r="C244" s="91" t="s">
        <v>8913</v>
      </c>
      <c r="D244" s="91" t="s">
        <v>8252</v>
      </c>
      <c r="E244" s="90">
        <v>97434047000103</v>
      </c>
      <c r="F244" s="92">
        <v>72149100</v>
      </c>
      <c r="G244" s="92">
        <v>186</v>
      </c>
      <c r="H244" s="93">
        <v>2485.1999999999998</v>
      </c>
      <c r="I244">
        <v>242</v>
      </c>
      <c r="K244" s="82" t="str">
        <f t="shared" si="6"/>
        <v>22047 SERIE 002-16/01/2023-97434047000103-72149100-186-2485,2</v>
      </c>
      <c r="L244" t="str">
        <v>22047 serie 002</v>
      </c>
      <c r="M244" t="str">
        <v>22047 serie 002-16/01/2023-97434047000103-72149100-186-2485,2</v>
      </c>
      <c r="O244" t="str">
        <v>222785 serie 001</v>
      </c>
      <c r="P244" s="57">
        <v>45246</v>
      </c>
      <c r="Q244" t="str">
        <v>62948658000187</v>
      </c>
      <c r="R244">
        <v>84842000</v>
      </c>
      <c r="S244">
        <v>92.82</v>
      </c>
      <c r="T244">
        <v>57465.59</v>
      </c>
      <c r="V244" t="str">
        <f t="shared" si="7"/>
        <v>222785 serie 001-16/11/2023-62948658000187-84842000-92,82-57465,59</v>
      </c>
    </row>
    <row r="245" spans="1:22" x14ac:dyDescent="0.25">
      <c r="A245" s="91" t="s">
        <v>6436</v>
      </c>
      <c r="B245" s="91" t="s">
        <v>8671</v>
      </c>
      <c r="C245" s="91" t="s">
        <v>8914</v>
      </c>
      <c r="D245" s="91" t="s">
        <v>8253</v>
      </c>
      <c r="E245" s="90">
        <v>97434047000103</v>
      </c>
      <c r="F245" s="92">
        <v>72163200</v>
      </c>
      <c r="G245" s="93">
        <v>1755</v>
      </c>
      <c r="H245" s="93">
        <v>19636.5</v>
      </c>
      <c r="I245">
        <v>243</v>
      </c>
      <c r="K245" s="82" t="str">
        <f t="shared" si="6"/>
        <v>23029 SERIE 002-23/02/2023-97434047000103-72163200-1755-19636,5</v>
      </c>
      <c r="L245" t="str">
        <v>23029 serie 002</v>
      </c>
      <c r="M245" t="str">
        <v>23029 serie 002-23/02/2023-97434047000103-72163200-1755-19636,5</v>
      </c>
      <c r="O245" t="str">
        <v>222784 serie 001</v>
      </c>
      <c r="P245" s="57">
        <v>45246</v>
      </c>
      <c r="Q245" t="str">
        <v>62948658000187</v>
      </c>
      <c r="R245">
        <v>84842000</v>
      </c>
      <c r="S245">
        <v>124.01</v>
      </c>
      <c r="T245">
        <v>56849.91</v>
      </c>
      <c r="V245" t="str">
        <f t="shared" si="7"/>
        <v>222784 serie 001-16/11/2023-62948658000187-84842000-124,01-56849,91</v>
      </c>
    </row>
    <row r="246" spans="1:22" x14ac:dyDescent="0.25">
      <c r="A246" s="91" t="s">
        <v>6437</v>
      </c>
      <c r="B246" s="91" t="s">
        <v>8671</v>
      </c>
      <c r="C246" s="91" t="s">
        <v>8915</v>
      </c>
      <c r="D246" s="91" t="s">
        <v>8196</v>
      </c>
      <c r="E246" s="90">
        <v>29799921000571</v>
      </c>
      <c r="F246" s="92">
        <v>72173090</v>
      </c>
      <c r="G246" s="93">
        <v>1080</v>
      </c>
      <c r="H246" s="93">
        <v>16664.400000000001</v>
      </c>
      <c r="I246">
        <v>244</v>
      </c>
      <c r="K246" s="82" t="str">
        <f t="shared" si="6"/>
        <v>0107225 SERIE 000-30/11/2022-29799921000571-72173090-1080-16664,4</v>
      </c>
      <c r="L246" t="str">
        <v>0107225 serie 000</v>
      </c>
      <c r="M246" t="str">
        <v>0107225 serie 000-30/11/2022-29799921000571-72173090-1080-16664,4</v>
      </c>
      <c r="O246" t="str">
        <v>222744 serie 001</v>
      </c>
      <c r="P246" s="57">
        <v>45246</v>
      </c>
      <c r="Q246" t="str">
        <v>62948658000187</v>
      </c>
      <c r="R246">
        <v>84842000</v>
      </c>
      <c r="S246">
        <v>179.37</v>
      </c>
      <c r="T246">
        <v>59846.400000000001</v>
      </c>
      <c r="V246" t="str">
        <f t="shared" si="7"/>
        <v>222744 serie 001-16/11/2023-62948658000187-84842000-179,37-59846,4</v>
      </c>
    </row>
    <row r="247" spans="1:22" x14ac:dyDescent="0.25">
      <c r="A247" s="91" t="s">
        <v>6438</v>
      </c>
      <c r="B247" s="91" t="s">
        <v>8671</v>
      </c>
      <c r="C247" s="91" t="s">
        <v>8916</v>
      </c>
      <c r="D247" s="91" t="s">
        <v>8239</v>
      </c>
      <c r="E247" s="90">
        <v>29799921000571</v>
      </c>
      <c r="F247" s="92">
        <v>72173090</v>
      </c>
      <c r="G247" s="92">
        <v>480</v>
      </c>
      <c r="H247" s="93">
        <v>7665.6</v>
      </c>
      <c r="I247">
        <v>245</v>
      </c>
      <c r="K247" s="82" t="str">
        <f t="shared" si="6"/>
        <v>00106231 SERIE 000-06/09/2022-29799921000571-72173090-480-7665,6</v>
      </c>
      <c r="L247" t="str">
        <v>00106231 serie 000</v>
      </c>
      <c r="M247" t="str">
        <v>00106231 serie 000-06/09/2022-29799921000571-72173090-480-7665,6</v>
      </c>
      <c r="O247" t="str">
        <v>222743 serie 001</v>
      </c>
      <c r="P247" s="57">
        <v>45246</v>
      </c>
      <c r="Q247" t="str">
        <v>62948658000187</v>
      </c>
      <c r="R247">
        <v>84842000</v>
      </c>
      <c r="S247">
        <v>268.3</v>
      </c>
      <c r="T247">
        <v>89540.31</v>
      </c>
      <c r="V247" t="str">
        <f t="shared" si="7"/>
        <v>222743 serie 001-16/11/2023-62948658000187-84842000-268,3-89540,31</v>
      </c>
    </row>
    <row r="248" spans="1:22" x14ac:dyDescent="0.25">
      <c r="A248" s="91" t="s">
        <v>6439</v>
      </c>
      <c r="B248" s="91" t="s">
        <v>8671</v>
      </c>
      <c r="C248" s="91" t="s">
        <v>8917</v>
      </c>
      <c r="D248" s="91" t="s">
        <v>8254</v>
      </c>
      <c r="E248" s="90">
        <v>33150053000733</v>
      </c>
      <c r="F248" s="92">
        <v>72192200</v>
      </c>
      <c r="G248" s="92">
        <v>916</v>
      </c>
      <c r="H248" s="93">
        <v>44185.67</v>
      </c>
      <c r="I248">
        <v>246</v>
      </c>
      <c r="K248" s="82" t="str">
        <f t="shared" si="6"/>
        <v>222001 SERIE 000-13/03/2023-33150053000733-72192200-916-44185,67</v>
      </c>
      <c r="L248" t="str">
        <v>222001 serie 000</v>
      </c>
      <c r="M248" t="str">
        <v>222001 serie 000-13/03/2023-33150053000733-72192200-916-44185,67</v>
      </c>
      <c r="O248" t="str">
        <v>0222736 serie 001</v>
      </c>
      <c r="P248" s="57">
        <v>45246</v>
      </c>
      <c r="Q248" t="str">
        <v>62948658000187</v>
      </c>
      <c r="R248">
        <v>75089090</v>
      </c>
      <c r="S248">
        <v>3.32</v>
      </c>
      <c r="T248">
        <v>2127.88</v>
      </c>
      <c r="V248" t="str">
        <f t="shared" si="7"/>
        <v>0222736 serie 001-16/11/2023-62948658000187-75089090-3,32-2127,88</v>
      </c>
    </row>
    <row r="249" spans="1:22" x14ac:dyDescent="0.25">
      <c r="A249" s="91" t="s">
        <v>6440</v>
      </c>
      <c r="B249" s="91" t="s">
        <v>8671</v>
      </c>
      <c r="C249" s="91" t="s">
        <v>8918</v>
      </c>
      <c r="D249" s="91" t="s">
        <v>8168</v>
      </c>
      <c r="E249" s="90">
        <v>2677285000125</v>
      </c>
      <c r="F249" s="92">
        <v>72202090</v>
      </c>
      <c r="G249" s="92">
        <v>869.88</v>
      </c>
      <c r="H249" s="93">
        <v>65530.27</v>
      </c>
      <c r="I249">
        <v>247</v>
      </c>
      <c r="K249" s="82" t="str">
        <f t="shared" si="6"/>
        <v>19455 SERIE 001-31/01/2023-02677285000125-72202090-869,88-65530,27</v>
      </c>
      <c r="L249" t="str">
        <v>19455 serie 001</v>
      </c>
      <c r="M249" t="str">
        <v>19455 serie 001-31/01/2023-02677285000125-72202090-869,88-65530,27</v>
      </c>
      <c r="O249" t="str">
        <v>222736 serie 001</v>
      </c>
      <c r="P249" s="57">
        <v>45246</v>
      </c>
      <c r="Q249" t="str">
        <v>62948658000187</v>
      </c>
      <c r="R249">
        <v>73079900</v>
      </c>
      <c r="S249">
        <v>3.32</v>
      </c>
      <c r="T249">
        <v>906.6</v>
      </c>
      <c r="V249" t="str">
        <f t="shared" si="7"/>
        <v>222736 serie 001-16/11/2023-62948658000187-73079900-3,32-906,6</v>
      </c>
    </row>
    <row r="250" spans="1:22" x14ac:dyDescent="0.25">
      <c r="A250" s="91" t="s">
        <v>6441</v>
      </c>
      <c r="B250" s="91" t="s">
        <v>8671</v>
      </c>
      <c r="C250" s="91" t="s">
        <v>8919</v>
      </c>
      <c r="D250" s="91" t="s">
        <v>8255</v>
      </c>
      <c r="E250" s="90">
        <v>29799921000571</v>
      </c>
      <c r="F250" s="92">
        <v>72222000</v>
      </c>
      <c r="G250" s="92">
        <v>370</v>
      </c>
      <c r="H250" s="93">
        <v>50847.5</v>
      </c>
      <c r="I250">
        <v>248</v>
      </c>
      <c r="K250" s="82" t="str">
        <f t="shared" si="6"/>
        <v>108447 SERIE 000-16/03/2023-29799921000571-72222000-370-50847,5</v>
      </c>
      <c r="L250" t="str">
        <v>108447 serie 000</v>
      </c>
      <c r="M250" t="str">
        <v>108447 serie 000-16/03/2023-29799921000571-72222000-370-50847,5</v>
      </c>
      <c r="O250" t="str">
        <v>222734 serie 001</v>
      </c>
      <c r="P250" s="57">
        <v>45246</v>
      </c>
      <c r="Q250" t="str">
        <v>62948658000187</v>
      </c>
      <c r="R250">
        <v>73079900</v>
      </c>
      <c r="S250">
        <v>0.28000000000000003</v>
      </c>
      <c r="T250">
        <v>189.85</v>
      </c>
      <c r="V250" t="str">
        <f t="shared" si="7"/>
        <v>222734 serie 001-16/11/2023-62948658000187-73079900-0,28-189,85</v>
      </c>
    </row>
    <row r="251" spans="1:22" x14ac:dyDescent="0.25">
      <c r="A251" s="91" t="s">
        <v>6442</v>
      </c>
      <c r="B251" s="91" t="s">
        <v>8671</v>
      </c>
      <c r="C251" s="91" t="s">
        <v>8920</v>
      </c>
      <c r="D251" s="91" t="s">
        <v>8161</v>
      </c>
      <c r="E251" s="90">
        <v>29799921000571</v>
      </c>
      <c r="F251" s="92">
        <v>72222000</v>
      </c>
      <c r="G251" s="92">
        <v>250</v>
      </c>
      <c r="H251" s="93">
        <v>33586</v>
      </c>
      <c r="I251">
        <v>249</v>
      </c>
      <c r="K251" s="82" t="str">
        <f t="shared" si="6"/>
        <v>108087 SERIE 000-16/02/2023-29799921000571-72222000-250-33586</v>
      </c>
      <c r="L251" t="str">
        <v>108087 serie 000</v>
      </c>
      <c r="M251" t="str">
        <v>108087 serie 000-16/02/2023-29799921000571-72222000-250-33586</v>
      </c>
      <c r="O251" t="str">
        <v>222733 serie 001</v>
      </c>
      <c r="P251" s="57">
        <v>45246</v>
      </c>
      <c r="Q251" t="str">
        <v>62948658000187</v>
      </c>
      <c r="R251">
        <v>73079900</v>
      </c>
      <c r="S251">
        <v>6.32</v>
      </c>
      <c r="T251">
        <v>1855.13</v>
      </c>
      <c r="V251" t="str">
        <f t="shared" si="7"/>
        <v>222733 serie 001-16/11/2023-62948658000187-73079900-6,32-1855,13</v>
      </c>
    </row>
    <row r="252" spans="1:22" x14ac:dyDescent="0.25">
      <c r="A252" s="91" t="s">
        <v>6443</v>
      </c>
      <c r="B252" s="91" t="s">
        <v>8671</v>
      </c>
      <c r="C252" s="91" t="s">
        <v>8921</v>
      </c>
      <c r="D252" s="91" t="s">
        <v>8208</v>
      </c>
      <c r="E252" s="90">
        <v>29799921000571</v>
      </c>
      <c r="F252" s="92">
        <v>72222000</v>
      </c>
      <c r="G252" s="93">
        <v>2470</v>
      </c>
      <c r="H252" s="93">
        <v>357623.85</v>
      </c>
      <c r="I252">
        <v>250</v>
      </c>
      <c r="K252" s="82" t="str">
        <f t="shared" si="6"/>
        <v>0106896 SERIE 000-08/11/2022-29799921000571-72222000-2470-357623,85</v>
      </c>
      <c r="L252" t="str">
        <v>0106896 serie 000</v>
      </c>
      <c r="M252" t="str">
        <v>0106896 serie 000-08/11/2022-29799921000571-72222000-2470-357623,85</v>
      </c>
      <c r="O252" t="str">
        <v>221867 serie 001</v>
      </c>
      <c r="P252" s="57">
        <v>45226</v>
      </c>
      <c r="Q252" t="str">
        <v>62948658000187</v>
      </c>
      <c r="R252">
        <v>84842000</v>
      </c>
      <c r="S252">
        <v>176.89</v>
      </c>
      <c r="T252">
        <v>45645.72</v>
      </c>
      <c r="V252" t="str">
        <f t="shared" si="7"/>
        <v>221867 serie 001-27/10/2023-62948658000187-84842000-176,89-45645,72</v>
      </c>
    </row>
    <row r="253" spans="1:22" x14ac:dyDescent="0.25">
      <c r="A253" s="91" t="s">
        <v>6444</v>
      </c>
      <c r="B253" s="91" t="s">
        <v>8671</v>
      </c>
      <c r="C253" s="91" t="s">
        <v>8922</v>
      </c>
      <c r="D253" s="91" t="s">
        <v>8218</v>
      </c>
      <c r="E253" s="90">
        <v>29799921000571</v>
      </c>
      <c r="F253" s="92">
        <v>72222000</v>
      </c>
      <c r="G253" s="92">
        <v>440</v>
      </c>
      <c r="H253" s="93">
        <v>43542.400000000001</v>
      </c>
      <c r="I253">
        <v>251</v>
      </c>
      <c r="K253" s="82" t="str">
        <f t="shared" si="6"/>
        <v>106714 SERIE 000-19/10/2022-29799921000571-72222000-440-43542,4</v>
      </c>
      <c r="L253" t="str">
        <v>106714 serie 000</v>
      </c>
      <c r="M253" t="str">
        <v>106714 serie 000-19/10/2022-29799921000571-72222000-440-43542,4</v>
      </c>
      <c r="O253" t="str">
        <v>221860 serie 001</v>
      </c>
      <c r="P253" s="57">
        <v>45226</v>
      </c>
      <c r="Q253" t="str">
        <v>62948658000187</v>
      </c>
      <c r="R253">
        <v>84842000</v>
      </c>
      <c r="S253">
        <v>139.80000000000001</v>
      </c>
      <c r="T253">
        <v>34781.19</v>
      </c>
      <c r="V253" t="str">
        <f t="shared" si="7"/>
        <v>221860 serie 001-27/10/2023-62948658000187-84842000-139,8-34781,19</v>
      </c>
    </row>
    <row r="254" spans="1:22" x14ac:dyDescent="0.25">
      <c r="A254" s="91" t="s">
        <v>6445</v>
      </c>
      <c r="B254" s="91" t="s">
        <v>8671</v>
      </c>
      <c r="C254" s="91" t="s">
        <v>8923</v>
      </c>
      <c r="D254" s="91" t="s">
        <v>8218</v>
      </c>
      <c r="E254" s="90">
        <v>29799921000571</v>
      </c>
      <c r="F254" s="92">
        <v>72222000</v>
      </c>
      <c r="G254" s="92">
        <v>980</v>
      </c>
      <c r="H254" s="93">
        <v>139903</v>
      </c>
      <c r="I254">
        <v>252</v>
      </c>
      <c r="K254" s="82" t="str">
        <f t="shared" si="6"/>
        <v>106713 SERIE 000-19/10/2022-29799921000571-72222000-980-139903</v>
      </c>
      <c r="L254" t="str">
        <v>106713 serie 000</v>
      </c>
      <c r="M254" t="str">
        <v>106713 serie 000-19/10/2022-29799921000571-72222000-980-139903</v>
      </c>
      <c r="O254" t="str">
        <v>221859 serie 001</v>
      </c>
      <c r="P254" s="57">
        <v>45226</v>
      </c>
      <c r="Q254" t="str">
        <v>62948658000187</v>
      </c>
      <c r="R254">
        <v>73079900</v>
      </c>
      <c r="S254">
        <v>0.43</v>
      </c>
      <c r="T254">
        <v>139.47</v>
      </c>
      <c r="V254" t="str">
        <f t="shared" si="7"/>
        <v>221859 serie 001-27/10/2023-62948658000187-73079900-0,43-139,47</v>
      </c>
    </row>
    <row r="255" spans="1:22" x14ac:dyDescent="0.25">
      <c r="A255" s="91" t="s">
        <v>6446</v>
      </c>
      <c r="B255" s="91" t="s">
        <v>8671</v>
      </c>
      <c r="C255" s="91" t="s">
        <v>8924</v>
      </c>
      <c r="D255" s="91" t="s">
        <v>8256</v>
      </c>
      <c r="E255" s="90">
        <v>29799921000571</v>
      </c>
      <c r="F255" s="92">
        <v>72222000</v>
      </c>
      <c r="G255" s="92">
        <v>20</v>
      </c>
      <c r="H255" s="93">
        <v>2780.5</v>
      </c>
      <c r="I255">
        <v>253</v>
      </c>
      <c r="K255" s="82" t="str">
        <f t="shared" si="6"/>
        <v>106506 SERIE 000-04/10/2022-29799921000571-72222000-20-2780,5</v>
      </c>
      <c r="L255" t="str">
        <v>106506 serie 000</v>
      </c>
      <c r="M255" t="str">
        <v>106506 serie 000-04/10/2022-29799921000571-72222000-20-2780,5</v>
      </c>
      <c r="O255" t="str">
        <v>205789 serie 001</v>
      </c>
      <c r="P255" s="57">
        <v>45510</v>
      </c>
      <c r="Q255" t="str">
        <v>65000655001691</v>
      </c>
      <c r="R255">
        <v>73089090</v>
      </c>
      <c r="S255">
        <v>58.985999999999997</v>
      </c>
      <c r="T255">
        <v>133537.5</v>
      </c>
      <c r="V255" t="str">
        <f t="shared" si="7"/>
        <v>205789 serie 001-06/08/2024-65000655001691-73089090-58,99-133537,5</v>
      </c>
    </row>
    <row r="256" spans="1:22" x14ac:dyDescent="0.25">
      <c r="A256" s="91" t="s">
        <v>6447</v>
      </c>
      <c r="B256" s="91" t="s">
        <v>8671</v>
      </c>
      <c r="C256" s="91" t="s">
        <v>8925</v>
      </c>
      <c r="D256" s="91" t="s">
        <v>8239</v>
      </c>
      <c r="E256" s="90">
        <v>29799921000571</v>
      </c>
      <c r="F256" s="92">
        <v>72222000</v>
      </c>
      <c r="G256" s="92">
        <v>320</v>
      </c>
      <c r="H256" s="93">
        <v>21756.799999999999</v>
      </c>
      <c r="I256">
        <v>254</v>
      </c>
      <c r="K256" s="82" t="str">
        <f t="shared" si="6"/>
        <v>000106231 SERIE 000-06/09/2022-29799921000571-72222000-320-21756,8</v>
      </c>
      <c r="L256" t="str">
        <v>000106231 serie 000</v>
      </c>
      <c r="M256" t="str">
        <v>000106231 serie 000-06/09/2022-29799921000571-72222000-320-21756,8</v>
      </c>
      <c r="O256" t="str">
        <v>0204912 serie 001</v>
      </c>
      <c r="P256" s="57">
        <v>45471</v>
      </c>
      <c r="Q256" t="str">
        <v>65000655001691</v>
      </c>
      <c r="R256">
        <v>73181500</v>
      </c>
      <c r="S256">
        <v>43.600499999999997</v>
      </c>
      <c r="T256">
        <v>163212.5</v>
      </c>
      <c r="V256" t="str">
        <f t="shared" si="7"/>
        <v>0204912 serie 001-28/06/2024-65000655001691-73181500-43,6-163212,5</v>
      </c>
    </row>
    <row r="257" spans="1:22" x14ac:dyDescent="0.25">
      <c r="A257" s="91" t="s">
        <v>6448</v>
      </c>
      <c r="B257" s="91" t="s">
        <v>8671</v>
      </c>
      <c r="C257" s="91" t="s">
        <v>8926</v>
      </c>
      <c r="D257" s="91" t="s">
        <v>8257</v>
      </c>
      <c r="E257" s="90">
        <v>29799921000571</v>
      </c>
      <c r="F257" s="92">
        <v>72222000</v>
      </c>
      <c r="G257" s="92">
        <v>740</v>
      </c>
      <c r="H257" s="93">
        <v>82279</v>
      </c>
      <c r="I257">
        <v>255</v>
      </c>
      <c r="K257" s="82" t="str">
        <f t="shared" si="6"/>
        <v>105906 SERIE 000-09/08/2022-29799921000571-72222000-740-82279</v>
      </c>
      <c r="L257" t="str">
        <v>105906 serie 000</v>
      </c>
      <c r="M257" t="str">
        <v>105906 serie 000-09/08/2022-29799921000571-72222000-740-82279</v>
      </c>
      <c r="O257" t="str">
        <v>204912 serie 001</v>
      </c>
      <c r="P257" s="57">
        <v>45471</v>
      </c>
      <c r="Q257" t="str">
        <v>65000655001691</v>
      </c>
      <c r="R257">
        <v>73182400</v>
      </c>
      <c r="S257">
        <v>43.600499999999997</v>
      </c>
      <c r="T257">
        <v>92079.17</v>
      </c>
      <c r="V257" t="str">
        <f t="shared" si="7"/>
        <v>204912 serie 001-28/06/2024-65000655001691-73182400-43,6-92079,17</v>
      </c>
    </row>
    <row r="258" spans="1:22" x14ac:dyDescent="0.25">
      <c r="A258" s="91" t="s">
        <v>6449</v>
      </c>
      <c r="B258" s="91" t="s">
        <v>8671</v>
      </c>
      <c r="C258" s="91" t="s">
        <v>8927</v>
      </c>
      <c r="D258" s="91" t="s">
        <v>8241</v>
      </c>
      <c r="E258" s="90">
        <v>61479002000523</v>
      </c>
      <c r="F258" s="92">
        <v>72222000</v>
      </c>
      <c r="G258" s="92">
        <v>400</v>
      </c>
      <c r="H258" s="93">
        <v>35245.5</v>
      </c>
      <c r="I258">
        <v>256</v>
      </c>
      <c r="K258" s="82" t="str">
        <f t="shared" si="6"/>
        <v>66377 SERIE 001-02/09/2022-61479002000523-72222000-400-35245,5</v>
      </c>
      <c r="L258" t="str">
        <v>66377 serie 001</v>
      </c>
      <c r="M258" t="str">
        <v>66377 serie 001-02/09/2022-61479002000523-72222000-400-35245,5</v>
      </c>
      <c r="O258" t="str">
        <v>200647 serie 003</v>
      </c>
      <c r="P258" s="57">
        <v>45481</v>
      </c>
      <c r="Q258" t="str">
        <v>73212722000183</v>
      </c>
      <c r="R258">
        <v>39209990</v>
      </c>
      <c r="S258">
        <v>3052.6</v>
      </c>
      <c r="T258">
        <v>273543.76</v>
      </c>
      <c r="V258" t="str">
        <f t="shared" si="7"/>
        <v>200647 serie 003-08/07/2024-73212722000183-39209990-3052,6-273543,76</v>
      </c>
    </row>
    <row r="259" spans="1:22" x14ac:dyDescent="0.25">
      <c r="A259" s="91" t="s">
        <v>6450</v>
      </c>
      <c r="B259" s="91" t="s">
        <v>8671</v>
      </c>
      <c r="C259" s="91" t="s">
        <v>8928</v>
      </c>
      <c r="D259" s="91" t="s">
        <v>8236</v>
      </c>
      <c r="E259" s="90">
        <v>29799921000571</v>
      </c>
      <c r="F259" s="92">
        <v>72282000</v>
      </c>
      <c r="G259" s="92">
        <v>835</v>
      </c>
      <c r="H259" s="93">
        <v>12583.45</v>
      </c>
      <c r="I259">
        <v>257</v>
      </c>
      <c r="K259" s="82" t="str">
        <f t="shared" si="6"/>
        <v>106318 SERIE 000-14/09/2022-29799921000571-72282000-835-12583,45</v>
      </c>
      <c r="L259" t="str">
        <v>106318 serie 000</v>
      </c>
      <c r="M259" t="str">
        <v>106318 serie 000-14/09/2022-29799921000571-72282000-835-12583,45</v>
      </c>
      <c r="O259" t="str">
        <v>199333 serie 001</v>
      </c>
      <c r="P259" s="57">
        <v>45408</v>
      </c>
      <c r="Q259" t="str">
        <v>65000655001691</v>
      </c>
      <c r="R259">
        <v>73181500</v>
      </c>
      <c r="S259">
        <v>27.896999999999998</v>
      </c>
      <c r="T259">
        <v>80456.69</v>
      </c>
      <c r="V259" t="str">
        <f t="shared" si="7"/>
        <v>199333 serie 001-26/04/2024-65000655001691-73181500-27,9-80456,69</v>
      </c>
    </row>
    <row r="260" spans="1:22" x14ac:dyDescent="0.25">
      <c r="A260" s="91" t="s">
        <v>6451</v>
      </c>
      <c r="B260" s="91" t="s">
        <v>8671</v>
      </c>
      <c r="C260" s="91" t="s">
        <v>8929</v>
      </c>
      <c r="D260" s="91" t="s">
        <v>8236</v>
      </c>
      <c r="E260" s="90">
        <v>29799921000571</v>
      </c>
      <c r="F260" s="92">
        <v>72282000</v>
      </c>
      <c r="G260" s="93">
        <v>4000</v>
      </c>
      <c r="H260" s="93">
        <v>57430</v>
      </c>
      <c r="I260">
        <v>258</v>
      </c>
      <c r="K260" s="82" t="str">
        <f t="shared" ref="K260:K323" si="8">_xlfn.CONCAT(A260,"-",TEXT(D260,"DD/MM/AAAA"),"-",TEXT(E260,"00000000000000"),"-",F260,"-",ROUND(G260,2),"-",ROUND(H260,2))</f>
        <v>106317 SERIE 000-14/09/2022-29799921000571-72282000-4000-57430</v>
      </c>
      <c r="L260" t="str">
        <v>106317 serie 000</v>
      </c>
      <c r="M260" t="str">
        <v>106317 serie 000-14/09/2022-29799921000571-72282000-4000-57430</v>
      </c>
      <c r="O260" t="str">
        <v>198707 serie 070</v>
      </c>
      <c r="P260" s="57">
        <v>45513</v>
      </c>
      <c r="Q260" t="str">
        <v>56993074001011</v>
      </c>
      <c r="R260">
        <v>40169300</v>
      </c>
      <c r="S260">
        <v>884.88888888888891</v>
      </c>
      <c r="T260">
        <v>13600</v>
      </c>
      <c r="V260" t="str">
        <f t="shared" ref="V260:V323" si="9">_xlfn.CONCAT(O260,"-",TEXT(P260,"DD/MM/AAAA"),"-",Q260,"-",R260,"-",ROUND(S260,2),"-",ROUND(T260,2))</f>
        <v>198707 serie 070-09/08/2024-56993074001011-40169300-884,89-13600</v>
      </c>
    </row>
    <row r="261" spans="1:22" x14ac:dyDescent="0.25">
      <c r="A261" s="91" t="s">
        <v>6452</v>
      </c>
      <c r="B261" s="91" t="s">
        <v>8671</v>
      </c>
      <c r="C261" s="91" t="s">
        <v>8930</v>
      </c>
      <c r="D261" s="91" t="s">
        <v>8238</v>
      </c>
      <c r="E261" s="90">
        <v>29799921000571</v>
      </c>
      <c r="F261" s="92">
        <v>72282000</v>
      </c>
      <c r="G261" s="93">
        <v>1800</v>
      </c>
      <c r="H261" s="93">
        <v>26271</v>
      </c>
      <c r="I261">
        <v>259</v>
      </c>
      <c r="K261" s="82" t="str">
        <f t="shared" si="8"/>
        <v>106260 SERIE 000-09/09/2022-29799921000571-72282000-1800-26271</v>
      </c>
      <c r="L261" t="str">
        <v>106260 serie 000</v>
      </c>
      <c r="M261" t="str">
        <v>106260 serie 000-09/09/2022-29799921000571-72282000-1800-26271</v>
      </c>
      <c r="O261" t="str">
        <v>196728 serie 001</v>
      </c>
      <c r="P261" s="57">
        <v>45379</v>
      </c>
      <c r="Q261" t="str">
        <v>65000655001691</v>
      </c>
      <c r="R261">
        <v>73181500</v>
      </c>
      <c r="S261">
        <v>98.31</v>
      </c>
      <c r="T261">
        <v>209790</v>
      </c>
      <c r="V261" t="str">
        <f t="shared" si="9"/>
        <v>196728 serie 001-28/03/2024-65000655001691-73181500-98,31-209790</v>
      </c>
    </row>
    <row r="262" spans="1:22" x14ac:dyDescent="0.25">
      <c r="A262" s="91" t="s">
        <v>6453</v>
      </c>
      <c r="B262" s="91" t="s">
        <v>8671</v>
      </c>
      <c r="C262" s="91" t="s">
        <v>8931</v>
      </c>
      <c r="D262" s="91" t="s">
        <v>8239</v>
      </c>
      <c r="E262" s="90">
        <v>29799921000571</v>
      </c>
      <c r="F262" s="92">
        <v>72282000</v>
      </c>
      <c r="G262" s="92">
        <v>150</v>
      </c>
      <c r="H262" s="93">
        <v>2260.5</v>
      </c>
      <c r="I262">
        <v>260</v>
      </c>
      <c r="K262" s="82" t="str">
        <f t="shared" si="8"/>
        <v>0106231 SERIE 000-06/09/2022-29799921000571-72282000-150-2260,5</v>
      </c>
      <c r="L262" t="str">
        <v>0106231 serie 000</v>
      </c>
      <c r="M262" t="str">
        <v>0106231 serie 000-06/09/2022-29799921000571-72282000-150-2260,5</v>
      </c>
      <c r="O262" t="str">
        <v>0196722 serie 001</v>
      </c>
      <c r="P262" s="57">
        <v>45512</v>
      </c>
      <c r="Q262" t="str">
        <v>94478518000189</v>
      </c>
      <c r="R262">
        <v>32149000</v>
      </c>
      <c r="S262">
        <v>1063</v>
      </c>
      <c r="T262">
        <v>13006.68</v>
      </c>
      <c r="V262" t="str">
        <f t="shared" si="9"/>
        <v>0196722 serie 001-08/08/2024-94478518000189-32149000-1063-13006,68</v>
      </c>
    </row>
    <row r="263" spans="1:22" x14ac:dyDescent="0.25">
      <c r="A263" s="91" t="s">
        <v>6454</v>
      </c>
      <c r="B263" s="91" t="s">
        <v>8671</v>
      </c>
      <c r="C263" s="91" t="s">
        <v>8932</v>
      </c>
      <c r="D263" s="91" t="s">
        <v>8258</v>
      </c>
      <c r="E263" s="90">
        <v>43919968000129</v>
      </c>
      <c r="F263" s="92">
        <v>73041900</v>
      </c>
      <c r="G263" s="93">
        <v>7032</v>
      </c>
      <c r="H263" s="93">
        <v>111944.28</v>
      </c>
      <c r="I263">
        <v>261</v>
      </c>
      <c r="K263" s="82" t="str">
        <f t="shared" si="8"/>
        <v>661576 SERIE 000-01/02/2023-43919968000129-73041900-7032-111944,28</v>
      </c>
      <c r="L263" t="str">
        <v>661576 serie 000</v>
      </c>
      <c r="M263" t="str">
        <v>661576 serie 000-01/02/2023-43919968000129-73041900-7032-111944,28</v>
      </c>
      <c r="O263" t="str">
        <v>196722 serie 001</v>
      </c>
      <c r="P263" s="57">
        <v>45512</v>
      </c>
      <c r="Q263" t="str">
        <v>94478518000189</v>
      </c>
      <c r="R263">
        <v>32099019</v>
      </c>
      <c r="S263">
        <v>10</v>
      </c>
      <c r="T263">
        <v>295</v>
      </c>
      <c r="V263" t="str">
        <f t="shared" si="9"/>
        <v>196722 serie 001-08/08/2024-94478518000189-32099019-10-295</v>
      </c>
    </row>
    <row r="264" spans="1:22" x14ac:dyDescent="0.25">
      <c r="A264" s="91" t="s">
        <v>6455</v>
      </c>
      <c r="B264" s="91" t="s">
        <v>8671</v>
      </c>
      <c r="C264" s="91" t="s">
        <v>8933</v>
      </c>
      <c r="D264" s="91" t="s">
        <v>8258</v>
      </c>
      <c r="E264" s="90">
        <v>43919968000129</v>
      </c>
      <c r="F264" s="92">
        <v>73041900</v>
      </c>
      <c r="G264" s="93">
        <v>9394</v>
      </c>
      <c r="H264" s="93">
        <v>137986.72</v>
      </c>
      <c r="I264">
        <v>262</v>
      </c>
      <c r="K264" s="82" t="str">
        <f t="shared" si="8"/>
        <v>661574 SERIE 000-01/02/2023-43919968000129-73041900-9394-137986,72</v>
      </c>
      <c r="L264" t="str">
        <v>661574 serie 000</v>
      </c>
      <c r="M264" t="str">
        <v>661574 serie 000-01/02/2023-43919968000129-73041900-9394-137986,72</v>
      </c>
      <c r="O264" t="str">
        <v>0191192 serie 001</v>
      </c>
      <c r="P264" s="57">
        <v>45321</v>
      </c>
      <c r="Q264" t="str">
        <v>65000655001691</v>
      </c>
      <c r="R264">
        <v>73182400</v>
      </c>
      <c r="S264">
        <v>14.263999999999999</v>
      </c>
      <c r="T264">
        <v>126544</v>
      </c>
      <c r="V264" t="str">
        <f t="shared" si="9"/>
        <v>0191192 serie 001-30/01/2024-65000655001691-73182400-14,26-126544</v>
      </c>
    </row>
    <row r="265" spans="1:22" x14ac:dyDescent="0.25">
      <c r="A265" s="91" t="s">
        <v>6456</v>
      </c>
      <c r="B265" s="91" t="s">
        <v>8671</v>
      </c>
      <c r="C265" s="91" t="s">
        <v>8934</v>
      </c>
      <c r="D265" s="91" t="s">
        <v>8258</v>
      </c>
      <c r="E265" s="90">
        <v>43919968000129</v>
      </c>
      <c r="F265" s="92">
        <v>73041900</v>
      </c>
      <c r="G265" s="93">
        <v>8298</v>
      </c>
      <c r="H265" s="93">
        <v>124049.3</v>
      </c>
      <c r="I265">
        <v>263</v>
      </c>
      <c r="K265" s="82" t="str">
        <f t="shared" si="8"/>
        <v>661572 SERIE 000-01/02/2023-43919968000129-73041900-8298-124049,3</v>
      </c>
      <c r="L265" t="str">
        <v>661572 serie 000</v>
      </c>
      <c r="M265" t="str">
        <v>661572 serie 000-01/02/2023-43919968000129-73041900-8298-124049,3</v>
      </c>
      <c r="O265" t="str">
        <v>191192 serie 001</v>
      </c>
      <c r="P265" s="57">
        <v>45321</v>
      </c>
      <c r="Q265" t="str">
        <v>65000655001691</v>
      </c>
      <c r="R265">
        <v>73181500</v>
      </c>
      <c r="S265">
        <v>14.263999999999999</v>
      </c>
      <c r="T265">
        <v>13987.65</v>
      </c>
      <c r="V265" t="str">
        <f t="shared" si="9"/>
        <v>191192 serie 001-30/01/2024-65000655001691-73181500-14,26-13987,65</v>
      </c>
    </row>
    <row r="266" spans="1:22" x14ac:dyDescent="0.25">
      <c r="A266" s="91" t="s">
        <v>6457</v>
      </c>
      <c r="B266" s="91" t="s">
        <v>8671</v>
      </c>
      <c r="C266" s="91" t="s">
        <v>8935</v>
      </c>
      <c r="D266" s="91" t="s">
        <v>8259</v>
      </c>
      <c r="E266" s="90">
        <v>43919968000129</v>
      </c>
      <c r="F266" s="92">
        <v>73041900</v>
      </c>
      <c r="G266" s="93">
        <v>23802</v>
      </c>
      <c r="H266" s="93">
        <v>347174.66</v>
      </c>
      <c r="I266">
        <v>264</v>
      </c>
      <c r="K266" s="82" t="str">
        <f t="shared" si="8"/>
        <v>661134 SERIE 000-28/01/2023-43919968000129-73041900-23802-347174,66</v>
      </c>
      <c r="L266" t="str">
        <v>661134 serie 000</v>
      </c>
      <c r="M266" t="str">
        <v>661134 serie 000-28/01/2023-43919968000129-73041900-23802-347174,66</v>
      </c>
      <c r="O266" t="str">
        <v>188465 serie 001</v>
      </c>
      <c r="P266" s="57">
        <v>45337</v>
      </c>
      <c r="Q266" t="str">
        <v>94478518000189</v>
      </c>
      <c r="R266">
        <v>35061090</v>
      </c>
      <c r="S266">
        <v>450</v>
      </c>
      <c r="T266">
        <v>15600</v>
      </c>
      <c r="V266" t="str">
        <f t="shared" si="9"/>
        <v>188465 serie 001-15/02/2024-94478518000189-35061090-450-15600</v>
      </c>
    </row>
    <row r="267" spans="1:22" x14ac:dyDescent="0.25">
      <c r="A267" s="91" t="s">
        <v>6458</v>
      </c>
      <c r="B267" s="91" t="s">
        <v>8671</v>
      </c>
      <c r="C267" s="91" t="s">
        <v>8936</v>
      </c>
      <c r="D267" s="91" t="s">
        <v>8154</v>
      </c>
      <c r="E267" s="90">
        <v>61479002000523</v>
      </c>
      <c r="F267" s="92">
        <v>72285000</v>
      </c>
      <c r="G267" s="92">
        <v>90</v>
      </c>
      <c r="H267" s="93">
        <v>6833.7</v>
      </c>
      <c r="I267">
        <v>265</v>
      </c>
      <c r="K267" s="82" t="str">
        <f t="shared" si="8"/>
        <v>67823 SERIE 001-28/02/2023-61479002000523-72285000-90-6833,7</v>
      </c>
      <c r="L267" t="str">
        <v>67823 serie 001</v>
      </c>
      <c r="M267" t="str">
        <v>67823 serie 001-28/02/2023-61479002000523-72285000-90-6833,7</v>
      </c>
      <c r="O267" t="str">
        <v>185070 serie 001</v>
      </c>
      <c r="P267" s="57">
        <v>45489</v>
      </c>
      <c r="Q267" t="str">
        <v>62312426000138</v>
      </c>
      <c r="R267">
        <v>73079300</v>
      </c>
      <c r="S267">
        <v>110</v>
      </c>
      <c r="T267">
        <v>4005.38</v>
      </c>
      <c r="V267" t="str">
        <f t="shared" si="9"/>
        <v>185070 serie 001-16/07/2024-62312426000138-73079300-110-4005,38</v>
      </c>
    </row>
    <row r="268" spans="1:22" x14ac:dyDescent="0.25">
      <c r="A268" s="91" t="s">
        <v>6459</v>
      </c>
      <c r="B268" s="91" t="s">
        <v>8671</v>
      </c>
      <c r="C268" s="91" t="s">
        <v>8937</v>
      </c>
      <c r="D268" s="91" t="s">
        <v>8208</v>
      </c>
      <c r="E268" s="90">
        <v>29799921000571</v>
      </c>
      <c r="F268" s="92">
        <v>72292000</v>
      </c>
      <c r="G268" s="93">
        <v>1692</v>
      </c>
      <c r="H268" s="93">
        <v>21031.56</v>
      </c>
      <c r="I268">
        <v>266</v>
      </c>
      <c r="K268" s="82" t="str">
        <f t="shared" si="8"/>
        <v>000106896 SERIE 000-08/11/2022-29799921000571-72292000-1692-21031,56</v>
      </c>
      <c r="L268" t="str">
        <v>000106896 serie 000</v>
      </c>
      <c r="M268" t="str">
        <v>000106896 serie 000-08/11/2022-29799921000571-72292000-1692-21031,56</v>
      </c>
      <c r="O268" t="str">
        <v>183774 serie 001</v>
      </c>
      <c r="P268" s="57">
        <v>45463</v>
      </c>
      <c r="Q268" t="str">
        <v>62312426000138</v>
      </c>
      <c r="R268">
        <v>84818095</v>
      </c>
      <c r="S268">
        <v>20</v>
      </c>
      <c r="T268">
        <v>54314.11</v>
      </c>
      <c r="V268" t="str">
        <f t="shared" si="9"/>
        <v>183774 serie 001-20/06/2024-62312426000138-84818095-20-54314,11</v>
      </c>
    </row>
    <row r="269" spans="1:22" x14ac:dyDescent="0.25">
      <c r="A269" s="91" t="s">
        <v>6460</v>
      </c>
      <c r="B269" s="91" t="s">
        <v>8671</v>
      </c>
      <c r="C269" s="91" t="s">
        <v>8938</v>
      </c>
      <c r="D269" s="91" t="s">
        <v>8254</v>
      </c>
      <c r="E269" s="90">
        <v>33150053000733</v>
      </c>
      <c r="F269" s="92">
        <v>73044190</v>
      </c>
      <c r="G269" s="93">
        <v>1217</v>
      </c>
      <c r="H269" s="93">
        <v>65515.92</v>
      </c>
      <c r="I269">
        <v>267</v>
      </c>
      <c r="K269" s="82" t="str">
        <f t="shared" si="8"/>
        <v>222003 SERIE 000-13/03/2023-33150053000733-73044190-1217-65515,92</v>
      </c>
      <c r="L269" t="str">
        <v>222003 serie 000</v>
      </c>
      <c r="M269" t="str">
        <v>222003 serie 000-13/03/2023-33150053000733-73044190-1217-65515,92</v>
      </c>
      <c r="O269" t="str">
        <v>000183772 serie 001</v>
      </c>
      <c r="P269" s="57">
        <v>45463</v>
      </c>
      <c r="Q269" t="str">
        <v>62312426000138</v>
      </c>
      <c r="R269">
        <v>84818095</v>
      </c>
      <c r="S269">
        <v>52</v>
      </c>
      <c r="T269">
        <v>257979.84</v>
      </c>
      <c r="V269" t="str">
        <f t="shared" si="9"/>
        <v>000183772 serie 001-20/06/2024-62312426000138-84818095-52-257979,84</v>
      </c>
    </row>
    <row r="270" spans="1:22" x14ac:dyDescent="0.25">
      <c r="A270" s="91" t="s">
        <v>6461</v>
      </c>
      <c r="B270" s="91" t="s">
        <v>8671</v>
      </c>
      <c r="C270" s="91" t="s">
        <v>8939</v>
      </c>
      <c r="D270" s="91" t="s">
        <v>8151</v>
      </c>
      <c r="E270" s="90">
        <v>62312426000138</v>
      </c>
      <c r="F270" s="92">
        <v>73045990</v>
      </c>
      <c r="G270" s="92">
        <v>644.34</v>
      </c>
      <c r="H270" s="93">
        <v>22006.32</v>
      </c>
      <c r="I270">
        <v>268</v>
      </c>
      <c r="K270" s="82" t="str">
        <f t="shared" si="8"/>
        <v>160767 SERIE 001-14/03/2023-62312426000138-73045990-644,34-22006,32</v>
      </c>
      <c r="L270" t="str">
        <v>160767 serie 001</v>
      </c>
      <c r="M270" t="str">
        <v>160767 serie 001-14/03/2023-62312426000138-73045990-644,34-22006,32</v>
      </c>
      <c r="O270" t="str">
        <v>00183772 serie 001</v>
      </c>
      <c r="P270" s="57">
        <v>45463</v>
      </c>
      <c r="Q270" t="str">
        <v>62312426000138</v>
      </c>
      <c r="R270">
        <v>84818094</v>
      </c>
      <c r="S270">
        <v>2</v>
      </c>
      <c r="T270">
        <v>15313.49</v>
      </c>
      <c r="V270" t="str">
        <f t="shared" si="9"/>
        <v>00183772 serie 001-20/06/2024-62312426000138-84818094-2-15313,49</v>
      </c>
    </row>
    <row r="271" spans="1:22" x14ac:dyDescent="0.25">
      <c r="A271" s="91" t="s">
        <v>6462</v>
      </c>
      <c r="B271" s="91" t="s">
        <v>8671</v>
      </c>
      <c r="C271" s="91" t="s">
        <v>8940</v>
      </c>
      <c r="D271" s="91" t="s">
        <v>8149</v>
      </c>
      <c r="E271" s="90">
        <v>88416482000106</v>
      </c>
      <c r="F271" s="92">
        <v>73045990</v>
      </c>
      <c r="G271" s="92">
        <v>102.32</v>
      </c>
      <c r="H271" s="93">
        <v>1976.82</v>
      </c>
      <c r="I271">
        <v>269</v>
      </c>
      <c r="K271" s="82" t="str">
        <f t="shared" si="8"/>
        <v>72692 SERIE 001-21/03/2023-88416482000106-73045990-102,32-1976,82</v>
      </c>
      <c r="L271" t="str">
        <v>72692 serie 001</v>
      </c>
      <c r="M271" t="str">
        <v>72692 serie 001-21/03/2023-88416482000106-73045990-102,32-1976,82</v>
      </c>
      <c r="O271" t="str">
        <v>0183772 serie 001</v>
      </c>
      <c r="P271" s="57">
        <v>45463</v>
      </c>
      <c r="Q271" t="str">
        <v>62312426000138</v>
      </c>
      <c r="R271">
        <v>84818093</v>
      </c>
      <c r="S271">
        <v>8</v>
      </c>
      <c r="T271">
        <v>32006.53</v>
      </c>
      <c r="V271" t="str">
        <f t="shared" si="9"/>
        <v>0183772 serie 001-20/06/2024-62312426000138-84818093-8-32006,53</v>
      </c>
    </row>
    <row r="272" spans="1:22" x14ac:dyDescent="0.25">
      <c r="A272" s="91" t="s">
        <v>6463</v>
      </c>
      <c r="B272" s="91" t="s">
        <v>8671</v>
      </c>
      <c r="C272" s="91" t="s">
        <v>8941</v>
      </c>
      <c r="D272" s="91" t="s">
        <v>8165</v>
      </c>
      <c r="E272" s="90">
        <v>88416482000106</v>
      </c>
      <c r="F272" s="92">
        <v>73045990</v>
      </c>
      <c r="G272" s="92">
        <v>17.100000000000001</v>
      </c>
      <c r="H272" s="92">
        <v>288.64999999999998</v>
      </c>
      <c r="I272">
        <v>270</v>
      </c>
      <c r="K272" s="82" t="str">
        <f t="shared" si="8"/>
        <v>71882 SERIE 001-07/02/2023-88416482000106-73045990-17,1-288,65</v>
      </c>
      <c r="L272" t="str">
        <v>71882 serie 001</v>
      </c>
      <c r="M272" t="str">
        <v>71882 serie 001-07/02/2023-88416482000106-73045990-17,1-288,65</v>
      </c>
      <c r="O272" t="str">
        <v>183772 serie 001</v>
      </c>
      <c r="P272" s="57">
        <v>45463</v>
      </c>
      <c r="Q272" t="str">
        <v>62312426000138</v>
      </c>
      <c r="R272">
        <v>84813000</v>
      </c>
      <c r="S272">
        <v>1</v>
      </c>
      <c r="T272">
        <v>2050.84</v>
      </c>
      <c r="V272" t="str">
        <f t="shared" si="9"/>
        <v>183772 serie 001-20/06/2024-62312426000138-84813000-1-2050,84</v>
      </c>
    </row>
    <row r="273" spans="1:22" x14ac:dyDescent="0.25">
      <c r="A273" s="91" t="s">
        <v>6464</v>
      </c>
      <c r="B273" s="91" t="s">
        <v>8671</v>
      </c>
      <c r="C273" s="91" t="s">
        <v>8942</v>
      </c>
      <c r="D273" s="91" t="s">
        <v>8242</v>
      </c>
      <c r="E273" s="90">
        <v>88416482000106</v>
      </c>
      <c r="F273" s="92">
        <v>73082000</v>
      </c>
      <c r="G273" s="93">
        <v>17589.57</v>
      </c>
      <c r="H273" s="93">
        <v>323167.65000000002</v>
      </c>
      <c r="I273">
        <v>271</v>
      </c>
      <c r="K273" s="82" t="str">
        <f t="shared" si="8"/>
        <v>67671 SERIE 001-31/08/2022-88416482000106-73082000-17589,57-323167,65</v>
      </c>
      <c r="L273" t="str">
        <v>67671 serie 001</v>
      </c>
      <c r="M273" t="str">
        <v>67671 serie 001-31/08/2022-88416482000106-73082000-17589,57-323167,65</v>
      </c>
      <c r="O273" t="str">
        <v>183770 serie 001</v>
      </c>
      <c r="P273" s="57">
        <v>45463</v>
      </c>
      <c r="Q273" t="str">
        <v>62312426000138</v>
      </c>
      <c r="R273">
        <v>84818095</v>
      </c>
      <c r="S273">
        <v>1</v>
      </c>
      <c r="T273">
        <v>1988.89</v>
      </c>
      <c r="V273" t="str">
        <f t="shared" si="9"/>
        <v>183770 serie 001-20/06/2024-62312426000138-84818095-1-1988,89</v>
      </c>
    </row>
    <row r="274" spans="1:22" x14ac:dyDescent="0.25">
      <c r="A274" s="91" t="s">
        <v>6465</v>
      </c>
      <c r="B274" s="91" t="s">
        <v>8671</v>
      </c>
      <c r="C274" s="91" t="s">
        <v>8943</v>
      </c>
      <c r="D274" s="91" t="s">
        <v>8148</v>
      </c>
      <c r="E274" s="90">
        <v>88416482000106</v>
      </c>
      <c r="F274" s="92">
        <v>73089010</v>
      </c>
      <c r="G274" s="93">
        <v>7510.86</v>
      </c>
      <c r="H274" s="93">
        <v>126890.1</v>
      </c>
      <c r="I274">
        <v>272</v>
      </c>
      <c r="K274" s="82" t="str">
        <f t="shared" si="8"/>
        <v>72733 SERIE 001-24/03/2023-88416482000106-73089010-7510,86-126890,1</v>
      </c>
      <c r="L274" t="str">
        <v>72733 serie 001</v>
      </c>
      <c r="M274" t="str">
        <v>72733 serie 001-24/03/2023-88416482000106-73089010-7510,86-126890,1</v>
      </c>
      <c r="O274" t="str">
        <v>183769 serie 001</v>
      </c>
      <c r="P274" s="57">
        <v>45463</v>
      </c>
      <c r="Q274" t="str">
        <v>62312426000138</v>
      </c>
      <c r="R274">
        <v>84818095</v>
      </c>
      <c r="S274">
        <v>4</v>
      </c>
      <c r="T274">
        <v>15215.2</v>
      </c>
      <c r="V274" t="str">
        <f t="shared" si="9"/>
        <v>183769 serie 001-20/06/2024-62312426000138-84818095-4-15215,2</v>
      </c>
    </row>
    <row r="275" spans="1:22" x14ac:dyDescent="0.25">
      <c r="A275" s="91" t="s">
        <v>6466</v>
      </c>
      <c r="B275" s="91" t="s">
        <v>8671</v>
      </c>
      <c r="C275" s="91" t="s">
        <v>8944</v>
      </c>
      <c r="D275" s="91" t="s">
        <v>8153</v>
      </c>
      <c r="E275" s="90">
        <v>88416482000106</v>
      </c>
      <c r="F275" s="92">
        <v>73089010</v>
      </c>
      <c r="G275" s="93">
        <v>1725.6</v>
      </c>
      <c r="H275" s="93">
        <v>29467.82</v>
      </c>
      <c r="I275">
        <v>273</v>
      </c>
      <c r="K275" s="82" t="str">
        <f t="shared" si="8"/>
        <v>072448 SERIE 001-07/03/2023-88416482000106-73089010-1725,6-29467,82</v>
      </c>
      <c r="L275" t="str">
        <v>072448 serie 001</v>
      </c>
      <c r="M275" t="str">
        <v>072448 serie 001-07/03/2023-88416482000106-73089010-1725,6-29467,82</v>
      </c>
      <c r="O275" t="str">
        <v>182295 serie 001</v>
      </c>
      <c r="P275" s="57">
        <v>45428</v>
      </c>
      <c r="Q275" t="str">
        <v>62312426000138</v>
      </c>
      <c r="R275">
        <v>84818095</v>
      </c>
      <c r="S275">
        <v>2</v>
      </c>
      <c r="T275">
        <v>3084.92</v>
      </c>
      <c r="V275" t="str">
        <f t="shared" si="9"/>
        <v>182295 serie 001-16/05/2024-62312426000138-84818095-2-3084,92</v>
      </c>
    </row>
    <row r="276" spans="1:22" x14ac:dyDescent="0.25">
      <c r="A276" s="91" t="s">
        <v>6467</v>
      </c>
      <c r="B276" s="91" t="s">
        <v>8671</v>
      </c>
      <c r="C276" s="91" t="s">
        <v>8945</v>
      </c>
      <c r="D276" s="91" t="s">
        <v>8220</v>
      </c>
      <c r="E276" s="90">
        <v>88416482000106</v>
      </c>
      <c r="F276" s="92">
        <v>73089010</v>
      </c>
      <c r="G276" s="92">
        <v>134.47999999999999</v>
      </c>
      <c r="H276" s="93">
        <v>2270.02</v>
      </c>
      <c r="I276">
        <v>274</v>
      </c>
      <c r="K276" s="82" t="str">
        <f t="shared" si="8"/>
        <v>68884 SERIE 001-14/10/2022-88416482000106-73089010-134,48-2270,02</v>
      </c>
      <c r="L276" t="str">
        <v>68884 serie 001</v>
      </c>
      <c r="M276" t="str">
        <v>68884 serie 001-14/10/2022-88416482000106-73089010-134,48-2270,02</v>
      </c>
      <c r="O276" t="str">
        <v>182294 serie 001</v>
      </c>
      <c r="P276" s="57">
        <v>45428</v>
      </c>
      <c r="Q276" t="str">
        <v>62312426000138</v>
      </c>
      <c r="R276">
        <v>84818095</v>
      </c>
      <c r="S276">
        <v>2</v>
      </c>
      <c r="T276">
        <v>3084.92</v>
      </c>
      <c r="V276" t="str">
        <f t="shared" si="9"/>
        <v>182294 serie 001-16/05/2024-62312426000138-84818095-2-3084,92</v>
      </c>
    </row>
    <row r="277" spans="1:22" x14ac:dyDescent="0.25">
      <c r="A277" s="91" t="s">
        <v>6468</v>
      </c>
      <c r="B277" s="91" t="s">
        <v>8671</v>
      </c>
      <c r="C277" s="91" t="s">
        <v>8946</v>
      </c>
      <c r="D277" s="91" t="s">
        <v>8249</v>
      </c>
      <c r="E277" s="90">
        <v>88416482000106</v>
      </c>
      <c r="F277" s="92">
        <v>73089010</v>
      </c>
      <c r="G277" s="92">
        <v>712.96</v>
      </c>
      <c r="H277" s="93">
        <v>13310.96</v>
      </c>
      <c r="I277">
        <v>275</v>
      </c>
      <c r="K277" s="82" t="str">
        <f t="shared" si="8"/>
        <v>067410 SERIE 001-22/08/2022-88416482000106-73089010-712,96-13310,96</v>
      </c>
      <c r="L277" t="str">
        <v>067410 serie 001</v>
      </c>
      <c r="M277" t="str">
        <v>067410 serie 001-22/08/2022-88416482000106-73089010-712,96-13310,96</v>
      </c>
      <c r="O277" t="str">
        <v>182293 serie 001</v>
      </c>
      <c r="P277" s="57">
        <v>45428</v>
      </c>
      <c r="Q277" t="str">
        <v>62312426000138</v>
      </c>
      <c r="R277">
        <v>84818095</v>
      </c>
      <c r="S277">
        <v>1</v>
      </c>
      <c r="T277">
        <v>2603.15</v>
      </c>
      <c r="V277" t="str">
        <f t="shared" si="9"/>
        <v>182293 serie 001-16/05/2024-62312426000138-84818095-1-2603,15</v>
      </c>
    </row>
    <row r="278" spans="1:22" x14ac:dyDescent="0.25">
      <c r="A278" s="91" t="s">
        <v>6469</v>
      </c>
      <c r="B278" s="91" t="s">
        <v>8671</v>
      </c>
      <c r="C278" s="91" t="s">
        <v>8947</v>
      </c>
      <c r="D278" s="91" t="s">
        <v>8188</v>
      </c>
      <c r="E278" s="90">
        <v>88416482000106</v>
      </c>
      <c r="F278" s="92">
        <v>73143900</v>
      </c>
      <c r="G278" s="92">
        <v>123.7</v>
      </c>
      <c r="H278" s="93">
        <v>3655.34</v>
      </c>
      <c r="I278">
        <v>276</v>
      </c>
      <c r="K278" s="82" t="str">
        <f t="shared" si="8"/>
        <v>070681 SERIE 001-15/12/2022-88416482000106-73143900-123,7-3655,34</v>
      </c>
      <c r="L278" t="str">
        <v>070681 serie 001</v>
      </c>
      <c r="M278" t="str">
        <v>070681 serie 001-15/12/2022-88416482000106-73143900-123,7-3655,34</v>
      </c>
      <c r="O278" t="str">
        <v>0182292 serie 001</v>
      </c>
      <c r="P278" s="57">
        <v>45428</v>
      </c>
      <c r="Q278" t="str">
        <v>62312426000138</v>
      </c>
      <c r="R278">
        <v>84818095</v>
      </c>
      <c r="S278">
        <v>30</v>
      </c>
      <c r="T278">
        <v>83492.78</v>
      </c>
      <c r="V278" t="str">
        <f t="shared" si="9"/>
        <v>0182292 serie 001-16/05/2024-62312426000138-84818095-30-83492,78</v>
      </c>
    </row>
    <row r="279" spans="1:22" x14ac:dyDescent="0.25">
      <c r="A279" s="91" t="s">
        <v>6470</v>
      </c>
      <c r="B279" s="91" t="s">
        <v>8671</v>
      </c>
      <c r="C279" s="91" t="s">
        <v>8948</v>
      </c>
      <c r="D279" s="91" t="s">
        <v>8255</v>
      </c>
      <c r="E279" s="90">
        <v>29799921000571</v>
      </c>
      <c r="F279" s="92">
        <v>74072910</v>
      </c>
      <c r="G279" s="92">
        <v>80</v>
      </c>
      <c r="H279" s="93">
        <v>24319.200000000001</v>
      </c>
      <c r="I279">
        <v>277</v>
      </c>
      <c r="K279" s="82" t="str">
        <f t="shared" si="8"/>
        <v>00108447 SERIE 000-16/03/2023-29799921000571-74072910-80-24319,2</v>
      </c>
      <c r="L279" t="str">
        <v>00108447 serie 000</v>
      </c>
      <c r="M279" t="str">
        <v>00108447 serie 000-16/03/2023-29799921000571-74072910-80-24319,2</v>
      </c>
      <c r="O279" t="str">
        <v>182292 serie 001</v>
      </c>
      <c r="P279" s="57">
        <v>45428</v>
      </c>
      <c r="Q279" t="str">
        <v>62312426000138</v>
      </c>
      <c r="R279">
        <v>84818093</v>
      </c>
      <c r="S279">
        <v>25</v>
      </c>
      <c r="T279">
        <v>29409.15</v>
      </c>
      <c r="V279" t="str">
        <f t="shared" si="9"/>
        <v>182292 serie 001-16/05/2024-62312426000138-84818093-25-29409,15</v>
      </c>
    </row>
    <row r="280" spans="1:22" x14ac:dyDescent="0.25">
      <c r="A280" s="91" t="s">
        <v>6471</v>
      </c>
      <c r="B280" s="91" t="s">
        <v>8671</v>
      </c>
      <c r="C280" s="91" t="s">
        <v>8949</v>
      </c>
      <c r="D280" s="91" t="s">
        <v>8161</v>
      </c>
      <c r="E280" s="90">
        <v>29799921000571</v>
      </c>
      <c r="F280" s="92">
        <v>74072910</v>
      </c>
      <c r="G280" s="92">
        <v>50</v>
      </c>
      <c r="H280" s="93">
        <v>15199.5</v>
      </c>
      <c r="I280">
        <v>278</v>
      </c>
      <c r="K280" s="82" t="str">
        <f t="shared" si="8"/>
        <v>00108087 SERIE 000-16/02/2023-29799921000571-74072910-50-15199,5</v>
      </c>
      <c r="L280" t="str">
        <v>00108087 serie 000</v>
      </c>
      <c r="M280" t="str">
        <v>00108087 serie 000-16/02/2023-29799921000571-74072910-50-15199,5</v>
      </c>
      <c r="O280" t="str">
        <v>0181813 serie 001</v>
      </c>
      <c r="P280" s="57">
        <v>45415</v>
      </c>
      <c r="Q280" t="str">
        <v>62312426000138</v>
      </c>
      <c r="R280">
        <v>73041900</v>
      </c>
      <c r="S280">
        <v>844</v>
      </c>
      <c r="T280">
        <v>2048.34</v>
      </c>
      <c r="V280" t="str">
        <f t="shared" si="9"/>
        <v>0181813 serie 001-03/05/2024-62312426000138-73041900-844-2048,34</v>
      </c>
    </row>
    <row r="281" spans="1:22" x14ac:dyDescent="0.25">
      <c r="A281" s="91" t="s">
        <v>6472</v>
      </c>
      <c r="B281" s="91" t="s">
        <v>8671</v>
      </c>
      <c r="C281" s="91" t="s">
        <v>8950</v>
      </c>
      <c r="D281" s="91" t="s">
        <v>8208</v>
      </c>
      <c r="E281" s="90">
        <v>29799921000571</v>
      </c>
      <c r="F281" s="92">
        <v>74072910</v>
      </c>
      <c r="G281" s="92">
        <v>250</v>
      </c>
      <c r="H281" s="93">
        <v>75997.5</v>
      </c>
      <c r="I281">
        <v>279</v>
      </c>
      <c r="K281" s="82" t="str">
        <f t="shared" si="8"/>
        <v>0000106896 SERIE 000-08/11/2022-29799921000571-74072910-250-75997,5</v>
      </c>
      <c r="L281" t="str">
        <v>0000106896 serie 000</v>
      </c>
      <c r="M281" t="str">
        <v>0000106896 serie 000-08/11/2022-29799921000571-74072910-250-75997,5</v>
      </c>
      <c r="O281" t="str">
        <v>181813 serie 001</v>
      </c>
      <c r="P281" s="57">
        <v>45415</v>
      </c>
      <c r="Q281" t="str">
        <v>62312426000138</v>
      </c>
      <c r="R281">
        <v>73045990</v>
      </c>
      <c r="S281">
        <v>844</v>
      </c>
      <c r="T281">
        <v>114531.2</v>
      </c>
      <c r="V281" t="str">
        <f t="shared" si="9"/>
        <v>181813 serie 001-03/05/2024-62312426000138-73045990-844-114531,2</v>
      </c>
    </row>
    <row r="282" spans="1:22" x14ac:dyDescent="0.25">
      <c r="A282" s="91" t="s">
        <v>6473</v>
      </c>
      <c r="B282" s="91" t="s">
        <v>8671</v>
      </c>
      <c r="C282" s="91" t="s">
        <v>8951</v>
      </c>
      <c r="D282" s="91" t="s">
        <v>8255</v>
      </c>
      <c r="E282" s="90">
        <v>29799921000571</v>
      </c>
      <c r="F282" s="92">
        <v>74081900</v>
      </c>
      <c r="G282" s="92">
        <v>150</v>
      </c>
      <c r="H282" s="93">
        <v>48600</v>
      </c>
      <c r="I282">
        <v>280</v>
      </c>
      <c r="K282" s="82" t="str">
        <f t="shared" si="8"/>
        <v>000108447 SERIE 000-16/03/2023-29799921000571-74081900-150-48600</v>
      </c>
      <c r="L282" t="str">
        <v>000108447 serie 000</v>
      </c>
      <c r="M282" t="str">
        <v>000108447 serie 000-16/03/2023-29799921000571-74081900-150-48600</v>
      </c>
      <c r="O282" t="str">
        <v>000181802 serie 001</v>
      </c>
      <c r="P282" s="57">
        <v>45415</v>
      </c>
      <c r="Q282" t="str">
        <v>62312426000138</v>
      </c>
      <c r="R282">
        <v>73079900</v>
      </c>
      <c r="S282">
        <v>438</v>
      </c>
      <c r="T282">
        <v>26345.25</v>
      </c>
      <c r="V282" t="str">
        <f t="shared" si="9"/>
        <v>000181802 serie 001-03/05/2024-62312426000138-73079900-438-26345,25</v>
      </c>
    </row>
    <row r="283" spans="1:22" x14ac:dyDescent="0.25">
      <c r="A283" s="91" t="s">
        <v>6474</v>
      </c>
      <c r="B283" s="91" t="s">
        <v>8671</v>
      </c>
      <c r="C283" s="91" t="s">
        <v>8952</v>
      </c>
      <c r="D283" s="91" t="s">
        <v>8161</v>
      </c>
      <c r="E283" s="90">
        <v>29799921000571</v>
      </c>
      <c r="F283" s="92">
        <v>74081900</v>
      </c>
      <c r="G283" s="92">
        <v>50</v>
      </c>
      <c r="H283" s="93">
        <v>16200</v>
      </c>
      <c r="I283">
        <v>281</v>
      </c>
      <c r="K283" s="82" t="str">
        <f t="shared" si="8"/>
        <v>000108087 SERIE 000-16/02/2023-29799921000571-74081900-50-16200</v>
      </c>
      <c r="L283" t="str">
        <v>000108087 serie 000</v>
      </c>
      <c r="M283" t="str">
        <v>000108087 serie 000-16/02/2023-29799921000571-74081900-50-16200</v>
      </c>
      <c r="O283" t="str">
        <v>00181802 serie 001</v>
      </c>
      <c r="P283" s="57">
        <v>45415</v>
      </c>
      <c r="Q283" t="str">
        <v>62312426000138</v>
      </c>
      <c r="R283">
        <v>73079200</v>
      </c>
      <c r="S283">
        <v>24.333333333333332</v>
      </c>
      <c r="T283">
        <v>66.319999999999993</v>
      </c>
      <c r="V283" t="str">
        <f t="shared" si="9"/>
        <v>00181802 serie 001-03/05/2024-62312426000138-73079200-24,33-66,32</v>
      </c>
    </row>
    <row r="284" spans="1:22" x14ac:dyDescent="0.25">
      <c r="A284" s="91" t="s">
        <v>6475</v>
      </c>
      <c r="B284" s="91" t="s">
        <v>8671</v>
      </c>
      <c r="C284" s="91" t="s">
        <v>8953</v>
      </c>
      <c r="D284" s="91" t="s">
        <v>8208</v>
      </c>
      <c r="E284" s="90">
        <v>29799921000571</v>
      </c>
      <c r="F284" s="92">
        <v>74081900</v>
      </c>
      <c r="G284" s="92">
        <v>500</v>
      </c>
      <c r="H284" s="93">
        <v>162000</v>
      </c>
      <c r="I284">
        <v>282</v>
      </c>
      <c r="K284" s="82" t="str">
        <f t="shared" si="8"/>
        <v>00000106896 SERIE 000-08/11/2022-29799921000571-74081900-500-162000</v>
      </c>
      <c r="L284" t="str">
        <v>00000106896 serie 000</v>
      </c>
      <c r="M284" t="str">
        <v>00000106896 serie 000-08/11/2022-29799921000571-74081900-500-162000</v>
      </c>
      <c r="O284" t="str">
        <v>0181802 serie 001</v>
      </c>
      <c r="P284" s="57">
        <v>45415</v>
      </c>
      <c r="Q284" t="str">
        <v>62312426000138</v>
      </c>
      <c r="R284">
        <v>73079100</v>
      </c>
      <c r="S284">
        <v>97.333333333333329</v>
      </c>
      <c r="T284">
        <v>4158.2</v>
      </c>
      <c r="V284" t="str">
        <f t="shared" si="9"/>
        <v>0181802 serie 001-03/05/2024-62312426000138-73079100-97,33-4158,2</v>
      </c>
    </row>
    <row r="285" spans="1:22" x14ac:dyDescent="0.25">
      <c r="A285" s="91" t="s">
        <v>6476</v>
      </c>
      <c r="B285" s="91" t="s">
        <v>8671</v>
      </c>
      <c r="C285" s="91" t="s">
        <v>8954</v>
      </c>
      <c r="D285" s="91" t="s">
        <v>8255</v>
      </c>
      <c r="E285" s="90">
        <v>29799921000571</v>
      </c>
      <c r="F285" s="92">
        <v>75051210</v>
      </c>
      <c r="G285" s="92">
        <v>160</v>
      </c>
      <c r="H285" s="93">
        <v>50304</v>
      </c>
      <c r="I285">
        <v>283</v>
      </c>
      <c r="K285" s="82" t="str">
        <f t="shared" si="8"/>
        <v>0000108447 SERIE 000-16/03/2023-29799921000571-75051210-160-50304</v>
      </c>
      <c r="L285" t="str">
        <v>0000108447 serie 000</v>
      </c>
      <c r="M285" t="str">
        <v>0000108447 serie 000-16/03/2023-29799921000571-75051210-160-50304</v>
      </c>
      <c r="O285" t="str">
        <v>181802 serie 001</v>
      </c>
      <c r="P285" s="57">
        <v>45415</v>
      </c>
      <c r="Q285" t="str">
        <v>62312426000138</v>
      </c>
      <c r="R285">
        <v>73071920</v>
      </c>
      <c r="S285">
        <v>24.333333333333332</v>
      </c>
      <c r="T285">
        <v>165.8</v>
      </c>
      <c r="V285" t="str">
        <f t="shared" si="9"/>
        <v>181802 serie 001-03/05/2024-62312426000138-73071920-24,33-165,8</v>
      </c>
    </row>
    <row r="286" spans="1:22" x14ac:dyDescent="0.25">
      <c r="A286" s="91" t="s">
        <v>6477</v>
      </c>
      <c r="B286" s="91" t="s">
        <v>8671</v>
      </c>
      <c r="C286" s="91" t="s">
        <v>8955</v>
      </c>
      <c r="D286" s="91" t="s">
        <v>8161</v>
      </c>
      <c r="E286" s="90">
        <v>29799921000571</v>
      </c>
      <c r="F286" s="92">
        <v>75051210</v>
      </c>
      <c r="G286" s="92">
        <v>200</v>
      </c>
      <c r="H286" s="93">
        <v>62880</v>
      </c>
      <c r="I286">
        <v>284</v>
      </c>
      <c r="K286" s="82" t="str">
        <f t="shared" si="8"/>
        <v>0000108087 SERIE 000-16/02/2023-29799921000571-75051210-200-62880</v>
      </c>
      <c r="L286" t="str">
        <v>0000108087 serie 000</v>
      </c>
      <c r="M286" t="str">
        <v>0000108087 serie 000-16/02/2023-29799921000571-75051210-200-62880</v>
      </c>
      <c r="O286" t="str">
        <v>180973 serie 001</v>
      </c>
      <c r="P286" s="57">
        <v>45393</v>
      </c>
      <c r="Q286" t="str">
        <v>62312426000138</v>
      </c>
      <c r="R286">
        <v>73045990</v>
      </c>
      <c r="S286">
        <v>450</v>
      </c>
      <c r="T286">
        <v>17080.349999999999</v>
      </c>
      <c r="V286" t="str">
        <f t="shared" si="9"/>
        <v>180973 serie 001-11/04/2024-62312426000138-73045990-450-17080,35</v>
      </c>
    </row>
    <row r="287" spans="1:22" x14ac:dyDescent="0.25">
      <c r="A287" s="91" t="s">
        <v>6478</v>
      </c>
      <c r="B287" s="91" t="s">
        <v>8671</v>
      </c>
      <c r="C287" s="91" t="s">
        <v>8956</v>
      </c>
      <c r="D287" s="91" t="s">
        <v>8208</v>
      </c>
      <c r="E287" s="90">
        <v>29799921000571</v>
      </c>
      <c r="F287" s="92">
        <v>75051210</v>
      </c>
      <c r="G287" s="92">
        <v>520</v>
      </c>
      <c r="H287" s="93">
        <v>163488</v>
      </c>
      <c r="I287">
        <v>285</v>
      </c>
      <c r="K287" s="82" t="str">
        <f t="shared" si="8"/>
        <v>000000106896 SERIE 000-08/11/2022-29799921000571-75051210-520-163488</v>
      </c>
      <c r="L287" t="str">
        <v>000000106896 serie 000</v>
      </c>
      <c r="M287" t="str">
        <v>000000106896 serie 000-08/11/2022-29799921000571-75051210-520-163488</v>
      </c>
      <c r="O287" t="str">
        <v>0180061 serie 001</v>
      </c>
      <c r="P287" s="57">
        <v>45373</v>
      </c>
      <c r="Q287" t="str">
        <v>62312426000138</v>
      </c>
      <c r="R287">
        <v>73079900</v>
      </c>
      <c r="S287">
        <v>141.42857142857144</v>
      </c>
      <c r="T287">
        <v>3853.63</v>
      </c>
      <c r="V287" t="str">
        <f t="shared" si="9"/>
        <v>0180061 serie 001-22/03/2024-62312426000138-73079900-141,43-3853,63</v>
      </c>
    </row>
    <row r="288" spans="1:22" x14ac:dyDescent="0.25">
      <c r="A288" s="91" t="s">
        <v>6479</v>
      </c>
      <c r="B288" s="91" t="s">
        <v>8671</v>
      </c>
      <c r="C288" s="91" t="s">
        <v>8957</v>
      </c>
      <c r="D288" s="91" t="s">
        <v>8218</v>
      </c>
      <c r="E288" s="90">
        <v>29799921000571</v>
      </c>
      <c r="F288" s="92">
        <v>75051210</v>
      </c>
      <c r="G288" s="92">
        <v>250</v>
      </c>
      <c r="H288" s="93">
        <v>78600</v>
      </c>
      <c r="I288">
        <v>286</v>
      </c>
      <c r="K288" s="82" t="str">
        <f t="shared" si="8"/>
        <v>00106713 SERIE 000-19/10/2022-29799921000571-75051210-250-78600</v>
      </c>
      <c r="L288" t="str">
        <v>00106713 serie 000</v>
      </c>
      <c r="M288" t="str">
        <v>00106713 serie 000-19/10/2022-29799921000571-75051210-250-78600</v>
      </c>
      <c r="O288" t="str">
        <v>180061 serie 001</v>
      </c>
      <c r="P288" s="57">
        <v>45373</v>
      </c>
      <c r="Q288" t="str">
        <v>62312426000138</v>
      </c>
      <c r="R288">
        <v>73079300</v>
      </c>
      <c r="S288">
        <v>23.571428571428573</v>
      </c>
      <c r="T288">
        <v>1188.3900000000001</v>
      </c>
      <c r="V288" t="str">
        <f t="shared" si="9"/>
        <v>180061 serie 001-22/03/2024-62312426000138-73079300-23,57-1188,39</v>
      </c>
    </row>
    <row r="289" spans="1:22" x14ac:dyDescent="0.25">
      <c r="A289" s="91" t="s">
        <v>6480</v>
      </c>
      <c r="B289" s="91" t="s">
        <v>8671</v>
      </c>
      <c r="C289" s="91" t="s">
        <v>8958</v>
      </c>
      <c r="D289" s="91" t="s">
        <v>8256</v>
      </c>
      <c r="E289" s="90">
        <v>29799921000571</v>
      </c>
      <c r="F289" s="92">
        <v>75051210</v>
      </c>
      <c r="G289" s="92">
        <v>10</v>
      </c>
      <c r="H289" s="93">
        <v>2620</v>
      </c>
      <c r="I289">
        <v>287</v>
      </c>
      <c r="K289" s="82" t="str">
        <f t="shared" si="8"/>
        <v>0106506 SERIE 000-04/10/2022-29799921000571-75051210-10-2620</v>
      </c>
      <c r="L289" t="str">
        <v>0106506 serie 000</v>
      </c>
      <c r="M289" t="str">
        <v>0106506 serie 000-04/10/2022-29799921000571-75051210-10-2620</v>
      </c>
      <c r="O289" t="str">
        <v>000179406 serie 001</v>
      </c>
      <c r="P289" s="57">
        <v>45358</v>
      </c>
      <c r="Q289" t="str">
        <v>62312426000138</v>
      </c>
      <c r="R289">
        <v>73079900</v>
      </c>
      <c r="S289">
        <v>151.23076923076923</v>
      </c>
      <c r="T289">
        <v>402.1</v>
      </c>
      <c r="V289" t="str">
        <f t="shared" si="9"/>
        <v>000179406 serie 001-07/03/2024-62312426000138-73079900-151,23-402,1</v>
      </c>
    </row>
    <row r="290" spans="1:22" x14ac:dyDescent="0.25">
      <c r="A290" s="91" t="s">
        <v>6481</v>
      </c>
      <c r="B290" s="91" t="s">
        <v>8671</v>
      </c>
      <c r="C290" s="91" t="s">
        <v>8959</v>
      </c>
      <c r="D290" s="91" t="s">
        <v>8257</v>
      </c>
      <c r="E290" s="90">
        <v>29799921000571</v>
      </c>
      <c r="F290" s="92">
        <v>75051210</v>
      </c>
      <c r="G290" s="92">
        <v>260</v>
      </c>
      <c r="H290" s="93">
        <v>68120</v>
      </c>
      <c r="I290">
        <v>288</v>
      </c>
      <c r="K290" s="82" t="str">
        <f t="shared" si="8"/>
        <v>105907 SERIE 000-09/08/2022-29799921000571-75051210-260-68120</v>
      </c>
      <c r="L290" t="str">
        <v>105907 serie 000</v>
      </c>
      <c r="M290" t="str">
        <v>105907 serie 000-09/08/2022-29799921000571-75051210-260-68120</v>
      </c>
      <c r="O290" t="str">
        <v>00179406 serie 001</v>
      </c>
      <c r="P290" s="57">
        <v>45358</v>
      </c>
      <c r="Q290" t="str">
        <v>62312426000138</v>
      </c>
      <c r="R290">
        <v>73079300</v>
      </c>
      <c r="S290">
        <v>453.69230769230768</v>
      </c>
      <c r="T290">
        <v>5766.43</v>
      </c>
      <c r="V290" t="str">
        <f t="shared" si="9"/>
        <v>00179406 serie 001-07/03/2024-62312426000138-73079300-453,69-5766,43</v>
      </c>
    </row>
    <row r="291" spans="1:22" x14ac:dyDescent="0.25">
      <c r="A291" s="91" t="s">
        <v>6482</v>
      </c>
      <c r="B291" s="91" t="s">
        <v>8671</v>
      </c>
      <c r="C291" s="91" t="s">
        <v>8960</v>
      </c>
      <c r="D291" s="91" t="s">
        <v>8255</v>
      </c>
      <c r="E291" s="90">
        <v>29799921000571</v>
      </c>
      <c r="F291" s="92">
        <v>75052290</v>
      </c>
      <c r="G291" s="92">
        <v>360</v>
      </c>
      <c r="H291" s="93">
        <v>97200</v>
      </c>
      <c r="I291">
        <v>289</v>
      </c>
      <c r="K291" s="82" t="str">
        <f t="shared" si="8"/>
        <v>00000108447 SERIE 000-16/03/2023-29799921000571-75052290-360-97200</v>
      </c>
      <c r="L291" t="str">
        <v>00000108447 serie 000</v>
      </c>
      <c r="M291" t="str">
        <v>00000108447 serie 000-16/03/2023-29799921000571-75052290-360-97200</v>
      </c>
      <c r="O291" t="str">
        <v>0179406 serie 001</v>
      </c>
      <c r="P291" s="57">
        <v>45358</v>
      </c>
      <c r="Q291" t="str">
        <v>62312426000138</v>
      </c>
      <c r="R291">
        <v>73079100</v>
      </c>
      <c r="S291">
        <v>302.46153846153845</v>
      </c>
      <c r="T291">
        <v>18192.12</v>
      </c>
      <c r="V291" t="str">
        <f t="shared" si="9"/>
        <v>0179406 serie 001-07/03/2024-62312426000138-73079100-302,46-18192,12</v>
      </c>
    </row>
    <row r="292" spans="1:22" x14ac:dyDescent="0.25">
      <c r="A292" s="91" t="s">
        <v>6483</v>
      </c>
      <c r="B292" s="91" t="s">
        <v>8671</v>
      </c>
      <c r="C292" s="91" t="s">
        <v>8961</v>
      </c>
      <c r="D292" s="91" t="s">
        <v>8161</v>
      </c>
      <c r="E292" s="90">
        <v>29799921000571</v>
      </c>
      <c r="F292" s="92">
        <v>75052290</v>
      </c>
      <c r="G292" s="92">
        <v>555</v>
      </c>
      <c r="H292" s="93">
        <v>149850</v>
      </c>
      <c r="I292">
        <v>290</v>
      </c>
      <c r="K292" s="82" t="str">
        <f t="shared" si="8"/>
        <v>00000108087 SERIE 000-16/02/2023-29799921000571-75052290-555-149850</v>
      </c>
      <c r="L292" t="str">
        <v>00000108087 serie 000</v>
      </c>
      <c r="M292" t="str">
        <v>00000108087 serie 000-16/02/2023-29799921000571-75052290-555-149850</v>
      </c>
      <c r="O292" t="str">
        <v>179406 serie 001</v>
      </c>
      <c r="P292" s="57">
        <v>45358</v>
      </c>
      <c r="Q292" t="str">
        <v>62312426000138</v>
      </c>
      <c r="R292">
        <v>73072900</v>
      </c>
      <c r="S292">
        <v>37.807692307692307</v>
      </c>
      <c r="T292">
        <v>28.86</v>
      </c>
      <c r="V292" t="str">
        <f t="shared" si="9"/>
        <v>179406 serie 001-07/03/2024-62312426000138-73072900-37,81-28,86</v>
      </c>
    </row>
    <row r="293" spans="1:22" x14ac:dyDescent="0.25">
      <c r="A293" s="91" t="s">
        <v>6484</v>
      </c>
      <c r="B293" s="91" t="s">
        <v>8671</v>
      </c>
      <c r="C293" s="91" t="s">
        <v>8962</v>
      </c>
      <c r="D293" s="91" t="s">
        <v>8208</v>
      </c>
      <c r="E293" s="90">
        <v>29799921000571</v>
      </c>
      <c r="F293" s="92">
        <v>75052290</v>
      </c>
      <c r="G293" s="92">
        <v>840</v>
      </c>
      <c r="H293" s="93">
        <v>272160</v>
      </c>
      <c r="I293">
        <v>291</v>
      </c>
      <c r="K293" s="82" t="str">
        <f t="shared" si="8"/>
        <v>106922 SERIE 000-08/11/2022-29799921000571-75052290-840-272160</v>
      </c>
      <c r="L293" t="str">
        <v>106922 serie 000</v>
      </c>
      <c r="M293" t="str">
        <v>106922 serie 000-08/11/2022-29799921000571-75052290-840-272160</v>
      </c>
      <c r="O293" t="str">
        <v>0177627 serie 001</v>
      </c>
      <c r="P293" s="57">
        <v>45317</v>
      </c>
      <c r="Q293" t="str">
        <v>62312426000138</v>
      </c>
      <c r="R293">
        <v>73072900</v>
      </c>
      <c r="S293">
        <v>5</v>
      </c>
      <c r="T293">
        <v>5726.31</v>
      </c>
      <c r="V293" t="str">
        <f t="shared" si="9"/>
        <v>0177627 serie 001-26/01/2024-62312426000138-73072900-5-5726,31</v>
      </c>
    </row>
    <row r="294" spans="1:22" x14ac:dyDescent="0.25">
      <c r="A294" s="91" t="s">
        <v>6485</v>
      </c>
      <c r="B294" s="91" t="s">
        <v>8671</v>
      </c>
      <c r="C294" s="91" t="s">
        <v>8963</v>
      </c>
      <c r="D294" s="91" t="s">
        <v>8255</v>
      </c>
      <c r="E294" s="90">
        <v>29799921000571</v>
      </c>
      <c r="F294" s="92">
        <v>83111000</v>
      </c>
      <c r="G294" s="92">
        <v>174.6</v>
      </c>
      <c r="H294" s="93">
        <v>48259.12</v>
      </c>
      <c r="I294">
        <v>292</v>
      </c>
      <c r="K294" s="82" t="str">
        <f t="shared" si="8"/>
        <v>000000108447 SERIE 000-16/03/2023-29799921000571-83111000-174,6-48259,12</v>
      </c>
      <c r="L294" t="str">
        <v>000000108447 serie 000</v>
      </c>
      <c r="M294" t="str">
        <v>000000108447 serie 000-16/03/2023-29799921000571-83111000-174,6-48259,12</v>
      </c>
      <c r="O294" t="str">
        <v>177627 serie 001</v>
      </c>
      <c r="P294" s="57">
        <v>45317</v>
      </c>
      <c r="Q294" t="str">
        <v>62312426000138</v>
      </c>
      <c r="R294">
        <v>73079900</v>
      </c>
      <c r="S294">
        <v>9</v>
      </c>
      <c r="T294">
        <v>1054.82</v>
      </c>
      <c r="V294" t="str">
        <f t="shared" si="9"/>
        <v>177627 serie 001-26/01/2024-62312426000138-73079900-9-1054,82</v>
      </c>
    </row>
    <row r="295" spans="1:22" x14ac:dyDescent="0.25">
      <c r="A295" s="91" t="s">
        <v>6486</v>
      </c>
      <c r="B295" s="91" t="s">
        <v>8671</v>
      </c>
      <c r="C295" s="91" t="s">
        <v>8964</v>
      </c>
      <c r="D295" s="91" t="s">
        <v>8161</v>
      </c>
      <c r="E295" s="90">
        <v>29799921000571</v>
      </c>
      <c r="F295" s="92">
        <v>83111000</v>
      </c>
      <c r="G295" s="92">
        <v>31.2</v>
      </c>
      <c r="H295" s="93">
        <v>8634.34</v>
      </c>
      <c r="I295">
        <v>293</v>
      </c>
      <c r="K295" s="82" t="str">
        <f t="shared" si="8"/>
        <v>000000108087 SERIE 000-16/02/2023-29799921000571-83111000-31,2-8634,34</v>
      </c>
      <c r="L295" t="str">
        <v>000000108087 serie 000</v>
      </c>
      <c r="M295" t="str">
        <v>000000108087 serie 000-16/02/2023-29799921000571-83111000-31,2-8634,34</v>
      </c>
      <c r="O295" t="str">
        <v>0177626 serie 001</v>
      </c>
      <c r="P295" s="57">
        <v>45317</v>
      </c>
      <c r="Q295" t="str">
        <v>62312426000138</v>
      </c>
      <c r="R295">
        <v>73041100</v>
      </c>
      <c r="S295">
        <v>55.85</v>
      </c>
      <c r="T295">
        <v>89534.25</v>
      </c>
      <c r="V295" t="str">
        <f t="shared" si="9"/>
        <v>0177626 serie 001-26/01/2024-62312426000138-73041100-55,85-89534,25</v>
      </c>
    </row>
    <row r="296" spans="1:22" x14ac:dyDescent="0.25">
      <c r="A296" s="91" t="s">
        <v>6487</v>
      </c>
      <c r="B296" s="91" t="s">
        <v>8671</v>
      </c>
      <c r="C296" s="91" t="s">
        <v>8965</v>
      </c>
      <c r="D296" s="91" t="s">
        <v>8208</v>
      </c>
      <c r="E296" s="90">
        <v>29799921000571</v>
      </c>
      <c r="F296" s="92">
        <v>83111000</v>
      </c>
      <c r="G296" s="92">
        <v>611.4</v>
      </c>
      <c r="H296" s="93">
        <v>135312.53</v>
      </c>
      <c r="I296">
        <v>294</v>
      </c>
      <c r="K296" s="82" t="str">
        <f t="shared" si="8"/>
        <v>0000000106896 SERIE 000-08/11/2022-29799921000571-83111000-611,4-135312,53</v>
      </c>
      <c r="L296" t="str">
        <v>0000000106896 serie 000</v>
      </c>
      <c r="M296" t="str">
        <v>0000000106896 serie 000-08/11/2022-29799921000571-83111000-611,4-135312,53</v>
      </c>
      <c r="O296" t="str">
        <v>177626 serie 001</v>
      </c>
      <c r="P296" s="57">
        <v>45317</v>
      </c>
      <c r="Q296" t="str">
        <v>62312426000138</v>
      </c>
      <c r="R296">
        <v>73045990</v>
      </c>
      <c r="S296">
        <v>1009.15</v>
      </c>
      <c r="T296">
        <v>18979.41</v>
      </c>
      <c r="V296" t="str">
        <f t="shared" si="9"/>
        <v>177626 serie 001-26/01/2024-62312426000138-73045990-1009,15-18979,41</v>
      </c>
    </row>
    <row r="297" spans="1:22" x14ac:dyDescent="0.25">
      <c r="A297" s="91" t="s">
        <v>6488</v>
      </c>
      <c r="B297" s="91" t="s">
        <v>8671</v>
      </c>
      <c r="C297" s="91" t="s">
        <v>8966</v>
      </c>
      <c r="D297" s="91" t="s">
        <v>8218</v>
      </c>
      <c r="E297" s="90">
        <v>29799921000571</v>
      </c>
      <c r="F297" s="92">
        <v>83111000</v>
      </c>
      <c r="G297" s="92">
        <v>147</v>
      </c>
      <c r="H297" s="93">
        <v>15582.92</v>
      </c>
      <c r="I297">
        <v>295</v>
      </c>
      <c r="K297" s="82" t="str">
        <f t="shared" si="8"/>
        <v>0106714 SERIE 000-19/10/2022-29799921000571-83111000-147-15582,92</v>
      </c>
      <c r="L297" t="str">
        <v>0106714 serie 000</v>
      </c>
      <c r="M297" t="str">
        <v>0106714 serie 000-19/10/2022-29799921000571-83111000-147-15582,92</v>
      </c>
      <c r="O297" t="str">
        <v>000177033 serie 001</v>
      </c>
      <c r="P297" s="57">
        <v>45303</v>
      </c>
      <c r="Q297" t="str">
        <v>62312426000138</v>
      </c>
      <c r="R297">
        <v>73079900</v>
      </c>
      <c r="S297">
        <v>198.96153846153845</v>
      </c>
      <c r="T297">
        <v>2179.6</v>
      </c>
      <c r="V297" t="str">
        <f t="shared" si="9"/>
        <v>000177033 serie 001-12/01/2024-62312426000138-73079900-198,96-2179,6</v>
      </c>
    </row>
    <row r="298" spans="1:22" x14ac:dyDescent="0.25">
      <c r="A298" s="91" t="s">
        <v>6489</v>
      </c>
      <c r="B298" s="91" t="s">
        <v>8671</v>
      </c>
      <c r="C298" s="91" t="s">
        <v>8967</v>
      </c>
      <c r="D298" s="91" t="s">
        <v>8218</v>
      </c>
      <c r="E298" s="90">
        <v>29799921000571</v>
      </c>
      <c r="F298" s="92">
        <v>83111000</v>
      </c>
      <c r="G298" s="92">
        <v>150</v>
      </c>
      <c r="H298" s="93">
        <v>32273.59</v>
      </c>
      <c r="I298">
        <v>296</v>
      </c>
      <c r="K298" s="82" t="str">
        <f t="shared" si="8"/>
        <v>000106713 SERIE 000-19/10/2022-29799921000571-83111000-150-32273,59</v>
      </c>
      <c r="L298" t="str">
        <v>000106713 serie 000</v>
      </c>
      <c r="M298" t="str">
        <v>000106713 serie 000-19/10/2022-29799921000571-83111000-150-32273,59</v>
      </c>
      <c r="O298" t="str">
        <v>00177033 serie 001</v>
      </c>
      <c r="P298" s="57">
        <v>45303</v>
      </c>
      <c r="Q298" t="str">
        <v>62312426000138</v>
      </c>
      <c r="R298">
        <v>73079100</v>
      </c>
      <c r="S298">
        <v>369.5</v>
      </c>
      <c r="T298">
        <v>17085.63</v>
      </c>
      <c r="V298" t="str">
        <f t="shared" si="9"/>
        <v>00177033 serie 001-12/01/2024-62312426000138-73079100-369,5-17085,63</v>
      </c>
    </row>
    <row r="299" spans="1:22" x14ac:dyDescent="0.25">
      <c r="A299" s="91" t="s">
        <v>6490</v>
      </c>
      <c r="B299" s="91" t="s">
        <v>8671</v>
      </c>
      <c r="C299" s="91" t="s">
        <v>8968</v>
      </c>
      <c r="D299" s="91" t="s">
        <v>8256</v>
      </c>
      <c r="E299" s="90">
        <v>29799921000571</v>
      </c>
      <c r="F299" s="92">
        <v>83111000</v>
      </c>
      <c r="G299" s="92">
        <v>23.4</v>
      </c>
      <c r="H299" s="93">
        <v>6475.75</v>
      </c>
      <c r="I299">
        <v>297</v>
      </c>
      <c r="K299" s="82" t="str">
        <f t="shared" si="8"/>
        <v>00106506 SERIE 000-04/10/2022-29799921000571-83111000-23,4-6475,75</v>
      </c>
      <c r="L299" t="str">
        <v>00106506 serie 000</v>
      </c>
      <c r="M299" t="str">
        <v>00106506 serie 000-04/10/2022-29799921000571-83111000-23,4-6475,75</v>
      </c>
      <c r="O299" t="str">
        <v>0177033 serie 001</v>
      </c>
      <c r="P299" s="57">
        <v>45303</v>
      </c>
      <c r="Q299" t="str">
        <v>62312426000138</v>
      </c>
      <c r="R299">
        <v>73072900</v>
      </c>
      <c r="S299">
        <v>113.69230769230769</v>
      </c>
      <c r="T299">
        <v>48400.84</v>
      </c>
      <c r="V299" t="str">
        <f t="shared" si="9"/>
        <v>0177033 serie 001-12/01/2024-62312426000138-73072900-113,69-48400,84</v>
      </c>
    </row>
    <row r="300" spans="1:22" x14ac:dyDescent="0.25">
      <c r="A300" s="91" t="s">
        <v>6491</v>
      </c>
      <c r="B300" s="91" t="s">
        <v>8671</v>
      </c>
      <c r="C300" s="91" t="s">
        <v>8969</v>
      </c>
      <c r="D300" s="91" t="s">
        <v>8239</v>
      </c>
      <c r="E300" s="90">
        <v>29799921000571</v>
      </c>
      <c r="F300" s="92">
        <v>83111000</v>
      </c>
      <c r="G300" s="92">
        <v>472</v>
      </c>
      <c r="H300" s="93">
        <v>7040.36</v>
      </c>
      <c r="I300">
        <v>298</v>
      </c>
      <c r="K300" s="82" t="str">
        <f t="shared" si="8"/>
        <v>106231 SERIE 000-06/09/2022-29799921000571-83111000-472-7040,36</v>
      </c>
      <c r="L300" t="str">
        <v>106231 serie 000</v>
      </c>
      <c r="M300" t="str">
        <v>106231 serie 000-06/09/2022-29799921000571-83111000-472-7040,36</v>
      </c>
      <c r="O300" t="str">
        <v>177033 serie 001</v>
      </c>
      <c r="P300" s="57">
        <v>45303</v>
      </c>
      <c r="Q300" t="str">
        <v>62312426000138</v>
      </c>
      <c r="R300">
        <v>73072100</v>
      </c>
      <c r="S300">
        <v>28.423076923076923</v>
      </c>
      <c r="T300">
        <v>161.69999999999999</v>
      </c>
      <c r="V300" t="str">
        <f t="shared" si="9"/>
        <v>177033 serie 001-12/01/2024-62312426000138-73072100-28,42-161,7</v>
      </c>
    </row>
    <row r="301" spans="1:22" x14ac:dyDescent="0.25">
      <c r="A301" s="91" t="s">
        <v>6492</v>
      </c>
      <c r="B301" s="91" t="s">
        <v>8671</v>
      </c>
      <c r="C301" s="91" t="s">
        <v>8970</v>
      </c>
      <c r="D301" s="91" t="s">
        <v>8248</v>
      </c>
      <c r="E301" s="90">
        <v>29799921000571</v>
      </c>
      <c r="F301" s="92">
        <v>83111000</v>
      </c>
      <c r="G301" s="92">
        <v>120</v>
      </c>
      <c r="H301" s="93">
        <v>12704.18</v>
      </c>
      <c r="I301">
        <v>299</v>
      </c>
      <c r="K301" s="82" t="str">
        <f t="shared" si="8"/>
        <v>106069 SERIE 000-23/08/2022-29799921000571-83111000-120-12704,18</v>
      </c>
      <c r="L301" t="str">
        <v>106069 serie 000</v>
      </c>
      <c r="M301" t="str">
        <v>106069 serie 000-23/08/2022-29799921000571-83111000-120-12704,18</v>
      </c>
      <c r="O301" t="str">
        <v>176103 serie 001</v>
      </c>
      <c r="P301" s="57">
        <v>45281</v>
      </c>
      <c r="Q301" t="str">
        <v>62312426000138</v>
      </c>
      <c r="R301">
        <v>73079900</v>
      </c>
      <c r="S301">
        <v>1</v>
      </c>
      <c r="T301">
        <v>420</v>
      </c>
      <c r="V301" t="str">
        <f t="shared" si="9"/>
        <v>176103 serie 001-21/12/2023-62312426000138-73079900-1-420</v>
      </c>
    </row>
    <row r="302" spans="1:22" x14ac:dyDescent="0.25">
      <c r="A302" s="91" t="s">
        <v>6493</v>
      </c>
      <c r="B302" s="91" t="s">
        <v>8671</v>
      </c>
      <c r="C302" s="91" t="s">
        <v>8971</v>
      </c>
      <c r="D302" s="91" t="s">
        <v>8248</v>
      </c>
      <c r="E302" s="90">
        <v>29799921000571</v>
      </c>
      <c r="F302" s="92">
        <v>83111000</v>
      </c>
      <c r="G302" s="92">
        <v>129.30000000000001</v>
      </c>
      <c r="H302" s="93">
        <v>13686.71</v>
      </c>
      <c r="I302">
        <v>300</v>
      </c>
      <c r="K302" s="82" t="str">
        <f t="shared" si="8"/>
        <v>106068 SERIE 000-23/08/2022-29799921000571-83111000-129,3-13686,71</v>
      </c>
      <c r="L302" t="str">
        <v>106068 serie 000</v>
      </c>
      <c r="M302" t="str">
        <v>106068 serie 000-23/08/2022-29799921000571-83111000-129,3-13686,71</v>
      </c>
      <c r="O302" t="str">
        <v>000174215 serie 001</v>
      </c>
      <c r="P302" s="57">
        <v>45240</v>
      </c>
      <c r="Q302" t="str">
        <v>62312426000138</v>
      </c>
      <c r="R302">
        <v>73079300</v>
      </c>
      <c r="S302">
        <v>645.14285714285711</v>
      </c>
      <c r="T302">
        <v>1503.31</v>
      </c>
      <c r="V302" t="str">
        <f t="shared" si="9"/>
        <v>000174215 serie 001-10/11/2023-62312426000138-73079300-645,14-1503,31</v>
      </c>
    </row>
    <row r="303" spans="1:22" x14ac:dyDescent="0.25">
      <c r="A303" s="91" t="s">
        <v>6494</v>
      </c>
      <c r="B303" s="91" t="s">
        <v>8671</v>
      </c>
      <c r="C303" s="91" t="s">
        <v>8972</v>
      </c>
      <c r="D303" s="91" t="s">
        <v>8260</v>
      </c>
      <c r="E303" s="90">
        <v>61479002000523</v>
      </c>
      <c r="F303" s="92">
        <v>83111000</v>
      </c>
      <c r="G303" s="92">
        <v>410.7</v>
      </c>
      <c r="H303" s="93">
        <v>24098.67</v>
      </c>
      <c r="I303">
        <v>301</v>
      </c>
      <c r="K303" s="82" t="str">
        <f t="shared" si="8"/>
        <v>66647 SERIE 001-03/10/2022-61479002000523-83111000-410,7-24098,67</v>
      </c>
      <c r="L303" t="str">
        <v>66647 serie 001</v>
      </c>
      <c r="M303" t="str">
        <v>66647 serie 001-03/10/2022-61479002000523-83111000-410,7-24098,67</v>
      </c>
      <c r="O303" t="str">
        <v>00174215 serie 001</v>
      </c>
      <c r="P303" s="57">
        <v>45240</v>
      </c>
      <c r="Q303" t="str">
        <v>62312426000138</v>
      </c>
      <c r="R303">
        <v>73079100</v>
      </c>
      <c r="S303">
        <v>645.14285714285711</v>
      </c>
      <c r="T303">
        <v>1038.02</v>
      </c>
      <c r="V303" t="str">
        <f t="shared" si="9"/>
        <v>00174215 serie 001-10/11/2023-62312426000138-73079100-645,14-1038,02</v>
      </c>
    </row>
    <row r="304" spans="1:22" x14ac:dyDescent="0.25">
      <c r="A304" s="91" t="s">
        <v>6495</v>
      </c>
      <c r="B304" s="91" t="s">
        <v>8671</v>
      </c>
      <c r="C304" s="91" t="s">
        <v>8973</v>
      </c>
      <c r="D304" s="91" t="s">
        <v>8247</v>
      </c>
      <c r="E304" s="90">
        <v>61479002000523</v>
      </c>
      <c r="F304" s="92">
        <v>83111000</v>
      </c>
      <c r="G304" s="92">
        <v>855</v>
      </c>
      <c r="H304" s="93">
        <v>29352.15</v>
      </c>
      <c r="I304">
        <v>302</v>
      </c>
      <c r="K304" s="82" t="str">
        <f t="shared" si="8"/>
        <v>66279 SERIE 001-24/08/2022-61479002000523-83111000-855-29352,15</v>
      </c>
      <c r="L304" t="str">
        <v>66279 serie 001</v>
      </c>
      <c r="M304" t="str">
        <v>66279 serie 001-24/08/2022-61479002000523-83111000-855-29352,15</v>
      </c>
      <c r="O304" t="str">
        <v>0174215 serie 001</v>
      </c>
      <c r="P304" s="57">
        <v>45240</v>
      </c>
      <c r="Q304" t="str">
        <v>62312426000138</v>
      </c>
      <c r="R304">
        <v>73045990</v>
      </c>
      <c r="S304">
        <v>322.57142857142856</v>
      </c>
      <c r="T304">
        <v>10904.17</v>
      </c>
      <c r="V304" t="str">
        <f t="shared" si="9"/>
        <v>0174215 serie 001-10/11/2023-62312426000138-73045990-322,57-10904,17</v>
      </c>
    </row>
    <row r="305" spans="1:22" x14ac:dyDescent="0.25">
      <c r="A305" s="91" t="s">
        <v>8261</v>
      </c>
      <c r="B305" s="91" t="s">
        <v>8671</v>
      </c>
      <c r="C305" s="91" t="s">
        <v>8974</v>
      </c>
      <c r="D305" s="91" t="s">
        <v>8208</v>
      </c>
      <c r="E305" s="90">
        <v>29799921000571</v>
      </c>
      <c r="F305" s="92">
        <v>83112000</v>
      </c>
      <c r="G305" s="93">
        <v>2010</v>
      </c>
      <c r="H305" s="93">
        <v>44220</v>
      </c>
      <c r="I305">
        <v>303</v>
      </c>
      <c r="K305" s="82" t="str">
        <f t="shared" si="8"/>
        <v>0000000000106896 SERIE 000-08/11/2022-29799921000571-83112000-2010-44220</v>
      </c>
      <c r="L305" t="str">
        <v>0000000000106896 serie 000</v>
      </c>
      <c r="M305" t="str">
        <v>0000000000106896 serie 000-08/11/2022-29799921000571-83112000-2010-44220</v>
      </c>
      <c r="O305" t="str">
        <v>174215 serie 001</v>
      </c>
      <c r="P305" s="57">
        <v>45240</v>
      </c>
      <c r="Q305" t="str">
        <v>62312426000138</v>
      </c>
      <c r="R305">
        <v>73041900</v>
      </c>
      <c r="S305">
        <v>645.14285714285711</v>
      </c>
      <c r="T305">
        <v>37319.229999999996</v>
      </c>
      <c r="V305" t="str">
        <f t="shared" si="9"/>
        <v>174215 serie 001-10/11/2023-62312426000138-73041900-645,14-37319,23</v>
      </c>
    </row>
    <row r="306" spans="1:22" x14ac:dyDescent="0.25">
      <c r="A306" s="91" t="s">
        <v>6496</v>
      </c>
      <c r="B306" s="91" t="s">
        <v>8671</v>
      </c>
      <c r="C306" s="91" t="s">
        <v>8975</v>
      </c>
      <c r="D306" s="91" t="s">
        <v>8243</v>
      </c>
      <c r="E306" s="90">
        <v>29799921000571</v>
      </c>
      <c r="F306" s="92">
        <v>83112000</v>
      </c>
      <c r="G306" s="93">
        <v>2355</v>
      </c>
      <c r="H306" s="93">
        <v>51810</v>
      </c>
      <c r="I306">
        <v>304</v>
      </c>
      <c r="K306" s="82" t="str">
        <f t="shared" si="8"/>
        <v>106112 SERIE 000-30/08/2022-29799921000571-83112000-2355-51810</v>
      </c>
      <c r="L306" t="str">
        <v>106112 serie 000</v>
      </c>
      <c r="M306" t="str">
        <v>106112 serie 000-30/08/2022-29799921000571-83112000-2355-51810</v>
      </c>
      <c r="O306" t="str">
        <v>173670 serie 001</v>
      </c>
      <c r="P306" s="57">
        <v>45230</v>
      </c>
      <c r="Q306" t="str">
        <v>62312426000138</v>
      </c>
      <c r="R306">
        <v>73079900</v>
      </c>
      <c r="S306">
        <v>8</v>
      </c>
      <c r="T306">
        <v>1935.15</v>
      </c>
      <c r="V306" t="str">
        <f t="shared" si="9"/>
        <v>173670 serie 001-31/10/2023-62312426000138-73079900-8-1935,15</v>
      </c>
    </row>
    <row r="307" spans="1:22" x14ac:dyDescent="0.25">
      <c r="A307" s="91" t="s">
        <v>6497</v>
      </c>
      <c r="B307" s="91" t="s">
        <v>8671</v>
      </c>
      <c r="C307" s="91" t="s">
        <v>8976</v>
      </c>
      <c r="D307" s="91" t="s">
        <v>8250</v>
      </c>
      <c r="E307" s="90">
        <v>29799921000571</v>
      </c>
      <c r="F307" s="92">
        <v>83112000</v>
      </c>
      <c r="G307" s="92">
        <v>630</v>
      </c>
      <c r="H307" s="93">
        <v>13860</v>
      </c>
      <c r="I307">
        <v>305</v>
      </c>
      <c r="K307" s="82" t="str">
        <f t="shared" si="8"/>
        <v>106020 SERIE 000-19/08/2022-29799921000571-83112000-630-13860</v>
      </c>
      <c r="L307" t="str">
        <v>106020 serie 000</v>
      </c>
      <c r="M307" t="str">
        <v>106020 serie 000-19/08/2022-29799921000571-83112000-630-13860</v>
      </c>
      <c r="O307" t="str">
        <v>0000000173229 serie 001</v>
      </c>
      <c r="P307" s="57">
        <v>45222</v>
      </c>
      <c r="Q307" t="str">
        <v>62312426000138</v>
      </c>
      <c r="R307">
        <v>73079900</v>
      </c>
      <c r="S307">
        <v>581.0344827586207</v>
      </c>
      <c r="T307">
        <v>3422.5</v>
      </c>
      <c r="V307" t="str">
        <f t="shared" si="9"/>
        <v>0000000173229 serie 001-23/10/2023-62312426000138-73079900-581,03-3422,5</v>
      </c>
    </row>
    <row r="308" spans="1:22" x14ac:dyDescent="0.25">
      <c r="A308" s="91" t="s">
        <v>6498</v>
      </c>
      <c r="B308" s="91" t="s">
        <v>8671</v>
      </c>
      <c r="C308" s="91" t="s">
        <v>8977</v>
      </c>
      <c r="D308" s="91" t="s">
        <v>8262</v>
      </c>
      <c r="E308" s="90">
        <v>61479002000523</v>
      </c>
      <c r="F308" s="92">
        <v>83112000</v>
      </c>
      <c r="G308" s="93">
        <v>11505</v>
      </c>
      <c r="H308" s="93">
        <v>320874.45</v>
      </c>
      <c r="I308">
        <v>306</v>
      </c>
      <c r="K308" s="82" t="str">
        <f t="shared" si="8"/>
        <v>68107 SERIE 001-31/03/2023-61479002000523-83112000-11505-320874,45</v>
      </c>
      <c r="L308" t="str">
        <v>68107 serie 001</v>
      </c>
      <c r="M308" t="str">
        <v>68107 serie 001-31/03/2023-61479002000523-83112000-11505-320874,45</v>
      </c>
      <c r="O308" t="str">
        <v>000000173229 serie 001</v>
      </c>
      <c r="P308" s="57">
        <v>45222</v>
      </c>
      <c r="Q308" t="str">
        <v>62312426000138</v>
      </c>
      <c r="R308">
        <v>73079300</v>
      </c>
      <c r="S308">
        <v>1685</v>
      </c>
      <c r="T308">
        <v>43180.9</v>
      </c>
      <c r="V308" t="str">
        <f t="shared" si="9"/>
        <v>000000173229 serie 001-23/10/2023-62312426000138-73079300-1685-43180,9</v>
      </c>
    </row>
    <row r="309" spans="1:22" x14ac:dyDescent="0.25">
      <c r="A309" s="91" t="s">
        <v>6499</v>
      </c>
      <c r="B309" s="91" t="s">
        <v>8671</v>
      </c>
      <c r="C309" s="91" t="s">
        <v>8978</v>
      </c>
      <c r="D309" s="91" t="s">
        <v>8213</v>
      </c>
      <c r="E309" s="90">
        <v>61479002000523</v>
      </c>
      <c r="F309" s="92">
        <v>83112000</v>
      </c>
      <c r="G309" s="93">
        <v>16200</v>
      </c>
      <c r="H309" s="93">
        <v>278478</v>
      </c>
      <c r="I309">
        <v>307</v>
      </c>
      <c r="K309" s="82" t="str">
        <f t="shared" si="8"/>
        <v>066875 SERIE 001-27/10/2022-61479002000523-83112000-16200-278478</v>
      </c>
      <c r="L309" t="str">
        <v>066875 serie 001</v>
      </c>
      <c r="M309" t="str">
        <v>066875 serie 001-27/10/2022-61479002000523-83112000-16200-278478</v>
      </c>
      <c r="O309" t="str">
        <v>00000173229 serie 001</v>
      </c>
      <c r="P309" s="57">
        <v>45222</v>
      </c>
      <c r="Q309" t="str">
        <v>62312426000138</v>
      </c>
      <c r="R309">
        <v>73079100</v>
      </c>
      <c r="S309">
        <v>406.72413793103448</v>
      </c>
      <c r="T309">
        <v>28340.46</v>
      </c>
      <c r="V309" t="str">
        <f t="shared" si="9"/>
        <v>00000173229 serie 001-23/10/2023-62312426000138-73079100-406,72-28340,46</v>
      </c>
    </row>
    <row r="310" spans="1:22" x14ac:dyDescent="0.25">
      <c r="A310" s="91" t="s">
        <v>6500</v>
      </c>
      <c r="B310" s="91" t="s">
        <v>8671</v>
      </c>
      <c r="C310" s="91" t="s">
        <v>8979</v>
      </c>
      <c r="D310" s="91" t="s">
        <v>8263</v>
      </c>
      <c r="E310" s="90">
        <v>61479002000523</v>
      </c>
      <c r="F310" s="92">
        <v>83112000</v>
      </c>
      <c r="G310" s="93">
        <v>13080</v>
      </c>
      <c r="H310" s="93">
        <v>364801.2</v>
      </c>
      <c r="I310">
        <v>308</v>
      </c>
      <c r="K310" s="82" t="str">
        <f t="shared" si="8"/>
        <v>66768 SERIE 001-18/10/2022-61479002000523-83112000-13080-364801,2</v>
      </c>
      <c r="L310" t="str">
        <v>66768 serie 001</v>
      </c>
      <c r="M310" t="str">
        <v>66768 serie 001-18/10/2022-61479002000523-83112000-13080-364801,2</v>
      </c>
      <c r="O310" t="str">
        <v>0000173229 serie 001</v>
      </c>
      <c r="P310" s="57">
        <v>45222</v>
      </c>
      <c r="Q310" t="str">
        <v>62312426000138</v>
      </c>
      <c r="R310">
        <v>73072900</v>
      </c>
      <c r="S310">
        <v>58.103448275862071</v>
      </c>
      <c r="T310">
        <v>144.30000000000001</v>
      </c>
      <c r="V310" t="str">
        <f t="shared" si="9"/>
        <v>0000173229 serie 001-23/10/2023-62312426000138-73072900-58,1-144,3</v>
      </c>
    </row>
    <row r="311" spans="1:22" x14ac:dyDescent="0.25">
      <c r="A311" s="91" t="s">
        <v>6501</v>
      </c>
      <c r="B311" s="91" t="s">
        <v>8671</v>
      </c>
      <c r="C311" s="91" t="s">
        <v>8980</v>
      </c>
      <c r="D311" s="91" t="s">
        <v>8260</v>
      </c>
      <c r="E311" s="90">
        <v>61479002000523</v>
      </c>
      <c r="F311" s="92">
        <v>83112000</v>
      </c>
      <c r="G311" s="93">
        <v>10800</v>
      </c>
      <c r="H311" s="93">
        <v>185652</v>
      </c>
      <c r="I311">
        <v>309</v>
      </c>
      <c r="K311" s="82" t="str">
        <f t="shared" si="8"/>
        <v>066647 SERIE 001-03/10/2022-61479002000523-83112000-10800-185652</v>
      </c>
      <c r="L311" t="str">
        <v>066647 serie 001</v>
      </c>
      <c r="M311" t="str">
        <v>066647 serie 001-03/10/2022-61479002000523-83112000-10800-185652</v>
      </c>
      <c r="O311" t="str">
        <v>000173229 serie 001</v>
      </c>
      <c r="P311" s="57">
        <v>45222</v>
      </c>
      <c r="Q311" t="str">
        <v>62312426000138</v>
      </c>
      <c r="R311">
        <v>73072100</v>
      </c>
      <c r="S311">
        <v>58.103448275862071</v>
      </c>
      <c r="T311">
        <v>577.85</v>
      </c>
      <c r="V311" t="str">
        <f t="shared" si="9"/>
        <v>000173229 serie 001-23/10/2023-62312426000138-73072100-58,1-577,85</v>
      </c>
    </row>
    <row r="312" spans="1:22" x14ac:dyDescent="0.25">
      <c r="A312" s="91" t="s">
        <v>6502</v>
      </c>
      <c r="B312" s="91" t="s">
        <v>8671</v>
      </c>
      <c r="C312" s="91" t="s">
        <v>8981</v>
      </c>
      <c r="D312" s="91" t="s">
        <v>8234</v>
      </c>
      <c r="E312" s="90">
        <v>61479002000523</v>
      </c>
      <c r="F312" s="92">
        <v>83112000</v>
      </c>
      <c r="G312" s="93">
        <v>22650</v>
      </c>
      <c r="H312" s="93">
        <v>429799.5</v>
      </c>
      <c r="I312">
        <v>310</v>
      </c>
      <c r="K312" s="82" t="str">
        <f t="shared" si="8"/>
        <v>66501 SERIE 001-16/09/2022-61479002000523-83112000-22650-429799,5</v>
      </c>
      <c r="L312" t="str">
        <v>66501 serie 001</v>
      </c>
      <c r="M312" t="str">
        <v>66501 serie 001-16/09/2022-61479002000523-83112000-22650-429799,5</v>
      </c>
      <c r="O312" t="str">
        <v>00173229 serie 001</v>
      </c>
      <c r="P312" s="57">
        <v>45222</v>
      </c>
      <c r="Q312" t="str">
        <v>62312426000138</v>
      </c>
      <c r="R312">
        <v>73045990</v>
      </c>
      <c r="S312">
        <v>116.20689655172414</v>
      </c>
      <c r="T312">
        <v>11872</v>
      </c>
      <c r="V312" t="str">
        <f t="shared" si="9"/>
        <v>00173229 serie 001-23/10/2023-62312426000138-73045990-116,21-11872</v>
      </c>
    </row>
    <row r="313" spans="1:22" x14ac:dyDescent="0.25">
      <c r="A313" s="91" t="s">
        <v>6503</v>
      </c>
      <c r="B313" s="91" t="s">
        <v>8671</v>
      </c>
      <c r="C313" s="91" t="s">
        <v>8982</v>
      </c>
      <c r="D313" s="91" t="s">
        <v>8247</v>
      </c>
      <c r="E313" s="90">
        <v>61479002000523</v>
      </c>
      <c r="F313" s="92">
        <v>83112000</v>
      </c>
      <c r="G313" s="93">
        <v>6480</v>
      </c>
      <c r="H313" s="93">
        <v>111391.2</v>
      </c>
      <c r="I313">
        <v>311</v>
      </c>
      <c r="K313" s="82" t="str">
        <f t="shared" si="8"/>
        <v>66280 SERIE 001-24/08/2022-61479002000523-83112000-6480-111391,2</v>
      </c>
      <c r="L313" t="str">
        <v>66280 serie 001</v>
      </c>
      <c r="M313" t="str">
        <v>66280 serie 001-24/08/2022-61479002000523-83112000-6480-111391,2</v>
      </c>
      <c r="O313" t="str">
        <v>0173229 serie 001</v>
      </c>
      <c r="P313" s="57">
        <v>45222</v>
      </c>
      <c r="Q313" t="str">
        <v>62312426000138</v>
      </c>
      <c r="R313">
        <v>73043110</v>
      </c>
      <c r="S313">
        <v>58.103448275862071</v>
      </c>
      <c r="T313">
        <v>1265.24</v>
      </c>
      <c r="V313" t="str">
        <f t="shared" si="9"/>
        <v>0173229 serie 001-23/10/2023-62312426000138-73043110-58,1-1265,24</v>
      </c>
    </row>
    <row r="314" spans="1:22" x14ac:dyDescent="0.25">
      <c r="A314" s="91" t="s">
        <v>6504</v>
      </c>
      <c r="B314" s="91" t="s">
        <v>8671</v>
      </c>
      <c r="C314" s="91" t="s">
        <v>8983</v>
      </c>
      <c r="D314" s="91" t="s">
        <v>8247</v>
      </c>
      <c r="E314" s="90">
        <v>61479002000523</v>
      </c>
      <c r="F314" s="92">
        <v>83112000</v>
      </c>
      <c r="G314" s="93">
        <v>21195</v>
      </c>
      <c r="H314" s="93">
        <v>487124.55</v>
      </c>
      <c r="I314">
        <v>312</v>
      </c>
      <c r="K314" s="82" t="str">
        <f t="shared" si="8"/>
        <v>066279 SERIE 001-24/08/2022-61479002000523-83112000-21195-487124,55</v>
      </c>
      <c r="L314" t="str">
        <v>066279 serie 001</v>
      </c>
      <c r="M314" t="str">
        <v>066279 serie 001-24/08/2022-61479002000523-83112000-21195-487124,55</v>
      </c>
      <c r="O314" t="str">
        <v>173229 serie 001</v>
      </c>
      <c r="P314" s="57">
        <v>45222</v>
      </c>
      <c r="Q314" t="str">
        <v>62312426000138</v>
      </c>
      <c r="R314">
        <v>73041900</v>
      </c>
      <c r="S314">
        <v>348.62068965517244</v>
      </c>
      <c r="T314">
        <v>71018.36</v>
      </c>
      <c r="V314" t="str">
        <f t="shared" si="9"/>
        <v>173229 serie 001-23/10/2023-62312426000138-73041900-348,62-71018,36</v>
      </c>
    </row>
    <row r="315" spans="1:22" x14ac:dyDescent="0.25">
      <c r="A315" s="91" t="s">
        <v>6505</v>
      </c>
      <c r="B315" s="91" t="s">
        <v>8671</v>
      </c>
      <c r="C315" s="91" t="s">
        <v>8984</v>
      </c>
      <c r="D315" s="91" t="s">
        <v>8264</v>
      </c>
      <c r="E315" s="90">
        <v>2907585000404</v>
      </c>
      <c r="F315" s="92">
        <v>32089010</v>
      </c>
      <c r="G315" s="93">
        <v>8157.68</v>
      </c>
      <c r="H315" s="93">
        <v>257163.08</v>
      </c>
      <c r="I315">
        <v>313</v>
      </c>
      <c r="K315" s="82" t="str">
        <f t="shared" si="8"/>
        <v>067482 SERIE 001-28/04/2023-02907585000404-32089010-8157,68-257163,08</v>
      </c>
      <c r="L315" t="str">
        <v>067482 serie 001</v>
      </c>
      <c r="M315" t="str">
        <v>067482 serie 001-28/04/2023-02907585000404-32089010-8157,68-257163,08</v>
      </c>
      <c r="O315" t="str">
        <v>173176 serie 001</v>
      </c>
      <c r="P315" s="57">
        <v>45222</v>
      </c>
      <c r="Q315" t="str">
        <v>62312426000138</v>
      </c>
      <c r="R315">
        <v>73041900</v>
      </c>
      <c r="S315">
        <v>1105</v>
      </c>
      <c r="T315">
        <v>25919.71</v>
      </c>
      <c r="V315" t="str">
        <f t="shared" si="9"/>
        <v>173176 serie 001-23/10/2023-62312426000138-73041900-1105-25919,71</v>
      </c>
    </row>
    <row r="316" spans="1:22" x14ac:dyDescent="0.25">
      <c r="A316" s="91" t="s">
        <v>6506</v>
      </c>
      <c r="B316" s="91" t="s">
        <v>8671</v>
      </c>
      <c r="C316" s="91" t="s">
        <v>8985</v>
      </c>
      <c r="D316" s="91" t="s">
        <v>8264</v>
      </c>
      <c r="E316" s="90">
        <v>29799921000571</v>
      </c>
      <c r="F316" s="92">
        <v>38109000</v>
      </c>
      <c r="G316" s="92">
        <v>120</v>
      </c>
      <c r="H316" s="93">
        <v>1869.6</v>
      </c>
      <c r="I316">
        <v>314</v>
      </c>
      <c r="K316" s="82" t="str">
        <f t="shared" si="8"/>
        <v>108946 SERIE 000-28/04/2023-29799921000571-38109000-120-1869,6</v>
      </c>
      <c r="L316" t="str">
        <v>108946 serie 000</v>
      </c>
      <c r="M316" t="str">
        <v>108946 serie 000-28/04/2023-29799921000571-38109000-120-1869,6</v>
      </c>
      <c r="O316" t="str">
        <v>172444 serie 001</v>
      </c>
      <c r="P316" s="57">
        <v>45205</v>
      </c>
      <c r="Q316" t="str">
        <v>62312426000138</v>
      </c>
      <c r="R316">
        <v>73041900</v>
      </c>
      <c r="S316">
        <v>1786</v>
      </c>
      <c r="T316">
        <v>35495.699999999997</v>
      </c>
      <c r="V316" t="str">
        <f t="shared" si="9"/>
        <v>172444 serie 001-06/10/2023-62312426000138-73041900-1786-35495,7</v>
      </c>
    </row>
    <row r="317" spans="1:22" x14ac:dyDescent="0.25">
      <c r="A317" s="91" t="s">
        <v>6507</v>
      </c>
      <c r="B317" s="91" t="s">
        <v>8671</v>
      </c>
      <c r="C317" s="91" t="s">
        <v>8986</v>
      </c>
      <c r="D317" s="91" t="s">
        <v>8265</v>
      </c>
      <c r="E317" s="90">
        <v>29799921000571</v>
      </c>
      <c r="F317" s="92">
        <v>38109000</v>
      </c>
      <c r="G317" s="93">
        <v>1100</v>
      </c>
      <c r="H317" s="93">
        <v>29370</v>
      </c>
      <c r="I317">
        <v>315</v>
      </c>
      <c r="K317" s="82" t="str">
        <f t="shared" si="8"/>
        <v>108803 SERIE 000-18/04/2023-29799921000571-38109000-1100-29370</v>
      </c>
      <c r="L317" t="str">
        <v>108803 serie 000</v>
      </c>
      <c r="M317" t="str">
        <v>108803 serie 000-18/04/2023-29799921000571-38109000-1100-29370</v>
      </c>
      <c r="O317" t="str">
        <v>162670 serie 001</v>
      </c>
      <c r="P317" s="57">
        <v>45033</v>
      </c>
      <c r="Q317" t="str">
        <v>62312426000138</v>
      </c>
      <c r="R317">
        <v>84813000</v>
      </c>
      <c r="S317">
        <v>4</v>
      </c>
      <c r="T317">
        <v>5516.84</v>
      </c>
      <c r="V317" t="str">
        <f t="shared" si="9"/>
        <v>162670 serie 001-17/04/2023-62312426000138-84813000-4-5516,84</v>
      </c>
    </row>
    <row r="318" spans="1:22" x14ac:dyDescent="0.25">
      <c r="A318" s="91" t="s">
        <v>6508</v>
      </c>
      <c r="B318" s="91" t="s">
        <v>8671</v>
      </c>
      <c r="C318" s="91" t="s">
        <v>8987</v>
      </c>
      <c r="D318" s="91" t="s">
        <v>8266</v>
      </c>
      <c r="E318" s="90">
        <v>29799921000571</v>
      </c>
      <c r="F318" s="92">
        <v>38109000</v>
      </c>
      <c r="G318" s="92">
        <v>160</v>
      </c>
      <c r="H318" s="93">
        <v>2492.8000000000002</v>
      </c>
      <c r="I318">
        <v>316</v>
      </c>
      <c r="K318" s="82" t="str">
        <f t="shared" si="8"/>
        <v>108759 SERIE 000-14/04/2023-29799921000571-38109000-160-2492,8</v>
      </c>
      <c r="L318" t="str">
        <v>108759 serie 000</v>
      </c>
      <c r="M318" t="str">
        <v>108759 serie 000-14/04/2023-29799921000571-38109000-160-2492,8</v>
      </c>
      <c r="O318" t="str">
        <v>152574 serie 001</v>
      </c>
      <c r="P318" s="57">
        <v>45265</v>
      </c>
      <c r="Q318" t="str">
        <v>43562859000105</v>
      </c>
      <c r="R318">
        <v>85161000</v>
      </c>
      <c r="S318">
        <v>3</v>
      </c>
      <c r="T318">
        <v>4125.96</v>
      </c>
      <c r="V318" t="str">
        <f t="shared" si="9"/>
        <v>152574 serie 001-05/12/2023-43562859000105-85161000-3-4125,96</v>
      </c>
    </row>
    <row r="319" spans="1:22" x14ac:dyDescent="0.25">
      <c r="A319" s="91" t="s">
        <v>6509</v>
      </c>
      <c r="B319" s="91" t="s">
        <v>8671</v>
      </c>
      <c r="C319" s="91" t="s">
        <v>8988</v>
      </c>
      <c r="D319" s="91" t="s">
        <v>8267</v>
      </c>
      <c r="E319" s="90">
        <v>2907585000404</v>
      </c>
      <c r="F319" s="92">
        <v>38140090</v>
      </c>
      <c r="G319" s="92">
        <v>313.2</v>
      </c>
      <c r="H319" s="93">
        <v>6480</v>
      </c>
      <c r="I319">
        <v>317</v>
      </c>
      <c r="K319" s="82" t="str">
        <f t="shared" si="8"/>
        <v>66809 SERIE 001-05/04/2023-02907585000404-38140090-313,2-6480</v>
      </c>
      <c r="L319" t="str">
        <v>66809 serie 001</v>
      </c>
      <c r="M319" t="str">
        <v>66809 serie 001-05/04/2023-02907585000404-38140090-313,2-6480</v>
      </c>
      <c r="O319" t="str">
        <v>0149263 serie 001</v>
      </c>
      <c r="P319" s="57">
        <v>45405</v>
      </c>
      <c r="Q319" t="str">
        <v>57424244000119</v>
      </c>
      <c r="R319">
        <v>73066100</v>
      </c>
      <c r="S319">
        <v>1362</v>
      </c>
      <c r="T319">
        <v>20149.8</v>
      </c>
      <c r="V319" t="str">
        <f t="shared" si="9"/>
        <v>0149263 serie 001-23/04/2024-57424244000119-73066100-1362-20149,8</v>
      </c>
    </row>
    <row r="320" spans="1:22" x14ac:dyDescent="0.25">
      <c r="A320" s="91" t="s">
        <v>6510</v>
      </c>
      <c r="B320" s="91" t="s">
        <v>8671</v>
      </c>
      <c r="C320" s="91" t="s">
        <v>8989</v>
      </c>
      <c r="D320" s="91" t="s">
        <v>8253</v>
      </c>
      <c r="E320" s="90">
        <v>2907585000404</v>
      </c>
      <c r="F320" s="92">
        <v>38140090</v>
      </c>
      <c r="G320" s="92">
        <v>121.4</v>
      </c>
      <c r="H320" s="93">
        <v>2870</v>
      </c>
      <c r="I320">
        <v>318</v>
      </c>
      <c r="K320" s="82" t="str">
        <f t="shared" si="8"/>
        <v>65472 SERIE 001-23/02/2023-02907585000404-38140090-121,4-2870</v>
      </c>
      <c r="L320" t="str">
        <v>65472 serie 001</v>
      </c>
      <c r="M320" t="str">
        <v>65472 serie 001-23/02/2023-02907585000404-38140090-121,4-2870</v>
      </c>
      <c r="O320" t="str">
        <v>149263 serie 001</v>
      </c>
      <c r="P320" s="57">
        <v>45405</v>
      </c>
      <c r="Q320" t="str">
        <v>57424244000119</v>
      </c>
      <c r="R320">
        <v>73049090</v>
      </c>
      <c r="S320">
        <v>454</v>
      </c>
      <c r="T320">
        <v>3127.8</v>
      </c>
      <c r="V320" t="str">
        <f t="shared" si="9"/>
        <v>149263 serie 001-23/04/2024-57424244000119-73049090-454-3127,8</v>
      </c>
    </row>
    <row r="321" spans="1:22" x14ac:dyDescent="0.25">
      <c r="A321" s="91" t="s">
        <v>6511</v>
      </c>
      <c r="B321" s="91" t="s">
        <v>8671</v>
      </c>
      <c r="C321" s="91" t="s">
        <v>8990</v>
      </c>
      <c r="D321" s="91" t="s">
        <v>8268</v>
      </c>
      <c r="E321" s="90">
        <v>72797913000191</v>
      </c>
      <c r="F321" s="92">
        <v>72085200</v>
      </c>
      <c r="G321" s="93">
        <v>2190.35</v>
      </c>
      <c r="H321" s="93">
        <v>165337.65</v>
      </c>
      <c r="I321">
        <v>319</v>
      </c>
      <c r="K321" s="82" t="str">
        <f t="shared" si="8"/>
        <v>119900 SERIE 001-29/05/2023-72797913000191-72085200-2190,35-165337,65</v>
      </c>
      <c r="L321" t="str">
        <v>119900 serie 001</v>
      </c>
      <c r="M321" t="str">
        <v>119900 serie 001-29/05/2023-72797913000191-72085200-2190,35-165337,65</v>
      </c>
      <c r="O321" t="str">
        <v>00147542 serie 001</v>
      </c>
      <c r="P321" s="57">
        <v>45355</v>
      </c>
      <c r="Q321" t="str">
        <v>57424244000119</v>
      </c>
      <c r="R321">
        <v>73043910</v>
      </c>
      <c r="S321">
        <v>239</v>
      </c>
      <c r="T321">
        <v>6751.8</v>
      </c>
      <c r="V321" t="str">
        <f t="shared" si="9"/>
        <v>00147542 serie 001-04/03/2024-57424244000119-73043910-239-6751,8</v>
      </c>
    </row>
    <row r="322" spans="1:22" x14ac:dyDescent="0.25">
      <c r="A322" s="91" t="s">
        <v>6512</v>
      </c>
      <c r="B322" s="91" t="s">
        <v>8671</v>
      </c>
      <c r="C322" s="91" t="s">
        <v>8991</v>
      </c>
      <c r="D322" s="91" t="s">
        <v>8269</v>
      </c>
      <c r="E322" s="90">
        <v>97434047000103</v>
      </c>
      <c r="F322" s="92">
        <v>72162100</v>
      </c>
      <c r="G322" s="92">
        <v>750</v>
      </c>
      <c r="H322" s="93">
        <v>5610</v>
      </c>
      <c r="I322">
        <v>320</v>
      </c>
      <c r="K322" s="82" t="str">
        <f t="shared" si="8"/>
        <v>25091 SERIE 002-18/05/2023-97434047000103-72162100-750-5610</v>
      </c>
      <c r="L322" t="str">
        <v>25091 serie 002</v>
      </c>
      <c r="M322" t="str">
        <v>25091 serie 002-18/05/2023-97434047000103-72162100-750-5610</v>
      </c>
      <c r="O322" t="str">
        <v>0147542 serie 001</v>
      </c>
      <c r="P322" s="57">
        <v>45355</v>
      </c>
      <c r="Q322" t="str">
        <v>57424244000119</v>
      </c>
      <c r="R322">
        <v>73066100</v>
      </c>
      <c r="S322">
        <v>717</v>
      </c>
      <c r="T322">
        <v>7663.02</v>
      </c>
      <c r="V322" t="str">
        <f t="shared" si="9"/>
        <v>0147542 serie 001-04/03/2024-57424244000119-73066100-717-7663,02</v>
      </c>
    </row>
    <row r="323" spans="1:22" x14ac:dyDescent="0.25">
      <c r="A323" s="91" t="s">
        <v>6513</v>
      </c>
      <c r="B323" s="91" t="s">
        <v>8671</v>
      </c>
      <c r="C323" s="91" t="s">
        <v>8992</v>
      </c>
      <c r="D323" s="91" t="s">
        <v>8270</v>
      </c>
      <c r="E323" s="90">
        <v>97434047000103</v>
      </c>
      <c r="F323" s="92">
        <v>72163100</v>
      </c>
      <c r="G323" s="93">
        <v>12000</v>
      </c>
      <c r="H323" s="93">
        <v>85140</v>
      </c>
      <c r="I323">
        <v>321</v>
      </c>
      <c r="K323" s="82" t="str">
        <f t="shared" si="8"/>
        <v>24560 SERIE 002-02/05/2023-97434047000103-72163100-12000-85140</v>
      </c>
      <c r="L323" t="str">
        <v>24560 serie 002</v>
      </c>
      <c r="M323" t="str">
        <v>24560 serie 002-02/05/2023-97434047000103-72163100-12000-85140</v>
      </c>
      <c r="O323" t="str">
        <v>147542 serie 001</v>
      </c>
      <c r="P323" s="57">
        <v>45355</v>
      </c>
      <c r="Q323" t="str">
        <v>57424244000119</v>
      </c>
      <c r="R323">
        <v>73049090</v>
      </c>
      <c r="S323">
        <v>239</v>
      </c>
      <c r="T323">
        <v>2955</v>
      </c>
      <c r="V323" t="str">
        <f t="shared" si="9"/>
        <v>147542 serie 001-04/03/2024-57424244000119-73049090-239-2955</v>
      </c>
    </row>
    <row r="324" spans="1:22" x14ac:dyDescent="0.25">
      <c r="A324" s="91" t="s">
        <v>6514</v>
      </c>
      <c r="B324" s="91" t="s">
        <v>8671</v>
      </c>
      <c r="C324" s="91" t="s">
        <v>8993</v>
      </c>
      <c r="D324" s="91" t="s">
        <v>8271</v>
      </c>
      <c r="E324" s="90">
        <v>97434047000103</v>
      </c>
      <c r="F324" s="92">
        <v>72163100</v>
      </c>
      <c r="G324" s="93">
        <v>3600</v>
      </c>
      <c r="H324" s="93">
        <v>24948</v>
      </c>
      <c r="I324">
        <v>322</v>
      </c>
      <c r="K324" s="82" t="str">
        <f t="shared" ref="K324:K387" si="10">_xlfn.CONCAT(A324,"-",TEXT(D324,"DD/MM/AAAA"),"-",TEXT(E324,"00000000000000"),"-",F324,"-",ROUND(G324,2),"-",ROUND(H324,2))</f>
        <v>24473 SERIE 002-26/04/2023-97434047000103-72163100-3600-24948</v>
      </c>
      <c r="L324" t="str">
        <v>24473 serie 002</v>
      </c>
      <c r="M324" t="str">
        <v>24473 serie 002-26/04/2023-97434047000103-72163100-3600-24948</v>
      </c>
      <c r="O324" t="str">
        <v>147190 serie 001</v>
      </c>
      <c r="P324" s="57">
        <v>45344</v>
      </c>
      <c r="Q324" t="str">
        <v>57424244000119</v>
      </c>
      <c r="R324">
        <v>73049090</v>
      </c>
      <c r="S324">
        <v>395</v>
      </c>
      <c r="T324">
        <v>8127.14</v>
      </c>
      <c r="V324" t="str">
        <f t="shared" ref="V324:V387" si="11">_xlfn.CONCAT(O324,"-",TEXT(P324,"DD/MM/AAAA"),"-",Q324,"-",R324,"-",ROUND(S324,2),"-",ROUND(T324,2))</f>
        <v>147190 serie 001-22/02/2024-57424244000119-73049090-395-8127,14</v>
      </c>
    </row>
    <row r="325" spans="1:22" x14ac:dyDescent="0.25">
      <c r="A325" s="91" t="s">
        <v>6515</v>
      </c>
      <c r="B325" s="91" t="s">
        <v>8671</v>
      </c>
      <c r="C325" s="91" t="s">
        <v>8994</v>
      </c>
      <c r="D325" s="91" t="s">
        <v>8272</v>
      </c>
      <c r="E325" s="90">
        <v>97434047000103</v>
      </c>
      <c r="F325" s="92">
        <v>72163200</v>
      </c>
      <c r="G325" s="93">
        <v>10500</v>
      </c>
      <c r="H325" s="93">
        <v>111165.66</v>
      </c>
      <c r="I325">
        <v>323</v>
      </c>
      <c r="K325" s="82" t="str">
        <f t="shared" si="10"/>
        <v>24644 SERIE 002-04/05/2023-97434047000103-72163200-10500-111165,66</v>
      </c>
      <c r="L325" t="str">
        <v>24644 serie 002</v>
      </c>
      <c r="M325" t="str">
        <v>24644 serie 002-04/05/2023-97434047000103-72163200-10500-111165,66</v>
      </c>
      <c r="O325" t="str">
        <v>00139538 serie 003</v>
      </c>
      <c r="P325" s="57">
        <v>45483</v>
      </c>
      <c r="Q325" t="str">
        <v>03279094000178</v>
      </c>
      <c r="R325">
        <v>72161000</v>
      </c>
      <c r="S325">
        <v>46.5</v>
      </c>
      <c r="T325">
        <v>48327.56</v>
      </c>
      <c r="V325" t="str">
        <f t="shared" si="11"/>
        <v>00139538 serie 003-10/07/2024-03279094000178-72161000-46,5-48327,56</v>
      </c>
    </row>
    <row r="326" spans="1:22" x14ac:dyDescent="0.25">
      <c r="A326" s="91" t="s">
        <v>6516</v>
      </c>
      <c r="B326" s="91" t="s">
        <v>8671</v>
      </c>
      <c r="C326" s="91" t="s">
        <v>8995</v>
      </c>
      <c r="D326" s="91" t="s">
        <v>8273</v>
      </c>
      <c r="E326" s="90">
        <v>97434047000103</v>
      </c>
      <c r="F326" s="92">
        <v>72164010</v>
      </c>
      <c r="G326" s="93">
        <v>9892</v>
      </c>
      <c r="H326" s="93">
        <v>90702.48</v>
      </c>
      <c r="I326">
        <v>324</v>
      </c>
      <c r="K326" s="82" t="str">
        <f t="shared" si="10"/>
        <v>24683 SERIE 002-05/05/2023-97434047000103-72164010-9892-90702,48</v>
      </c>
      <c r="L326" t="str">
        <v>24683 serie 002</v>
      </c>
      <c r="M326" t="str">
        <v>24683 serie 002-05/05/2023-97434047000103-72164010-9892-90702,48</v>
      </c>
      <c r="O326" t="str">
        <v>0139538 serie 003</v>
      </c>
      <c r="P326" s="57">
        <v>45483</v>
      </c>
      <c r="Q326" t="str">
        <v>03279094000178</v>
      </c>
      <c r="R326">
        <v>76169900</v>
      </c>
      <c r="S326">
        <v>46.5</v>
      </c>
      <c r="T326">
        <v>210507.75</v>
      </c>
      <c r="V326" t="str">
        <f t="shared" si="11"/>
        <v>0139538 serie 003-10/07/2024-03279094000178-76169900-46,5-210507,75</v>
      </c>
    </row>
    <row r="327" spans="1:22" x14ac:dyDescent="0.25">
      <c r="A327" s="91" t="s">
        <v>6517</v>
      </c>
      <c r="B327" s="91" t="s">
        <v>8671</v>
      </c>
      <c r="C327" s="91" t="s">
        <v>8996</v>
      </c>
      <c r="D327" s="91" t="s">
        <v>8274</v>
      </c>
      <c r="E327" s="90">
        <v>29799921000571</v>
      </c>
      <c r="F327" s="92">
        <v>72222000</v>
      </c>
      <c r="G327" s="93">
        <v>1620</v>
      </c>
      <c r="H327" s="93">
        <v>233193.75</v>
      </c>
      <c r="I327">
        <v>325</v>
      </c>
      <c r="K327" s="82" t="str">
        <f t="shared" si="10"/>
        <v>109122 SERIE 000-11/05/2023-29799921000571-72222000-1620-233193,75</v>
      </c>
      <c r="L327" t="str">
        <v>109122 serie 000</v>
      </c>
      <c r="M327" t="str">
        <v>109122 serie 000-11/05/2023-29799921000571-72222000-1620-233193,75</v>
      </c>
      <c r="O327" t="str">
        <v>139538 serie 003</v>
      </c>
      <c r="P327" s="57">
        <v>45483</v>
      </c>
      <c r="Q327" t="str">
        <v>03279094000178</v>
      </c>
      <c r="R327">
        <v>39269090</v>
      </c>
      <c r="S327">
        <v>325.5</v>
      </c>
      <c r="T327">
        <v>728800.14999999991</v>
      </c>
      <c r="V327" t="str">
        <f t="shared" si="11"/>
        <v>139538 serie 003-10/07/2024-03279094000178-39269090-325,5-728800,15</v>
      </c>
    </row>
    <row r="328" spans="1:22" x14ac:dyDescent="0.25">
      <c r="A328" s="91" t="s">
        <v>6518</v>
      </c>
      <c r="B328" s="91" t="s">
        <v>8671</v>
      </c>
      <c r="C328" s="91" t="s">
        <v>8997</v>
      </c>
      <c r="D328" s="91" t="s">
        <v>8264</v>
      </c>
      <c r="E328" s="90">
        <v>29799921000571</v>
      </c>
      <c r="F328" s="92">
        <v>72222000</v>
      </c>
      <c r="G328" s="92">
        <v>90</v>
      </c>
      <c r="H328" s="93">
        <v>10395.9</v>
      </c>
      <c r="I328">
        <v>326</v>
      </c>
      <c r="K328" s="82" t="str">
        <f t="shared" si="10"/>
        <v>0108946 SERIE 000-28/04/2023-29799921000571-72222000-90-10395,9</v>
      </c>
      <c r="L328" t="str">
        <v>0108946 serie 000</v>
      </c>
      <c r="M328" t="str">
        <v>0108946 serie 000-28/04/2023-29799921000571-72222000-90-10395,9</v>
      </c>
      <c r="O328" t="str">
        <v>136704 serie 003</v>
      </c>
      <c r="P328" s="57">
        <v>45362</v>
      </c>
      <c r="Q328" t="str">
        <v>03279094000178</v>
      </c>
      <c r="R328">
        <v>39269090</v>
      </c>
      <c r="S328">
        <v>62</v>
      </c>
      <c r="T328">
        <v>203184</v>
      </c>
      <c r="V328" t="str">
        <f t="shared" si="11"/>
        <v>136704 serie 003-11/03/2024-03279094000178-39269090-62-203184</v>
      </c>
    </row>
    <row r="329" spans="1:22" x14ac:dyDescent="0.25">
      <c r="A329" s="91" t="s">
        <v>6519</v>
      </c>
      <c r="B329" s="91" t="s">
        <v>8671</v>
      </c>
      <c r="C329" s="91" t="s">
        <v>8998</v>
      </c>
      <c r="D329" s="91" t="s">
        <v>8266</v>
      </c>
      <c r="E329" s="90">
        <v>29799921000571</v>
      </c>
      <c r="F329" s="92">
        <v>72222000</v>
      </c>
      <c r="G329" s="92">
        <v>700</v>
      </c>
      <c r="H329" s="93">
        <v>94689.5</v>
      </c>
      <c r="I329">
        <v>327</v>
      </c>
      <c r="K329" s="82" t="str">
        <f t="shared" si="10"/>
        <v>0108759 SERIE 000-14/04/2023-29799921000571-72222000-700-94689,5</v>
      </c>
      <c r="L329" t="str">
        <v>0108759 serie 000</v>
      </c>
      <c r="M329" t="str">
        <v>0108759 serie 000-14/04/2023-29799921000571-72222000-700-94689,5</v>
      </c>
      <c r="O329" t="str">
        <v>129382 serie 001</v>
      </c>
      <c r="P329" s="57">
        <v>45439</v>
      </c>
      <c r="Q329" t="str">
        <v>60933017000123</v>
      </c>
      <c r="R329">
        <v>73044190</v>
      </c>
      <c r="S329">
        <v>645.6</v>
      </c>
      <c r="T329">
        <v>685380</v>
      </c>
      <c r="V329" t="str">
        <f t="shared" si="11"/>
        <v>129382 serie 001-27/05/2024-60933017000123-73044190-645,6-685380</v>
      </c>
    </row>
    <row r="330" spans="1:22" x14ac:dyDescent="0.25">
      <c r="A330" s="91" t="s">
        <v>6520</v>
      </c>
      <c r="B330" s="91" t="s">
        <v>8671</v>
      </c>
      <c r="C330" s="91" t="s">
        <v>8999</v>
      </c>
      <c r="D330" s="91" t="s">
        <v>8264</v>
      </c>
      <c r="E330" s="90">
        <v>29799921000571</v>
      </c>
      <c r="F330" s="92">
        <v>72230000</v>
      </c>
      <c r="G330" s="93">
        <v>1140</v>
      </c>
      <c r="H330" s="93">
        <v>196376.4</v>
      </c>
      <c r="I330">
        <v>328</v>
      </c>
      <c r="K330" s="82" t="str">
        <f t="shared" si="10"/>
        <v>00108946 SERIE 000-28/04/2023-29799921000571-72230000-1140-196376,4</v>
      </c>
      <c r="L330" t="str">
        <v>00108946 serie 000</v>
      </c>
      <c r="M330" t="str">
        <v>00108946 serie 000-28/04/2023-29799921000571-72230000-1140-196376,4</v>
      </c>
      <c r="O330" t="str">
        <v>128259 serie 001</v>
      </c>
      <c r="P330" s="57">
        <v>45390</v>
      </c>
      <c r="Q330" t="str">
        <v>60933017000123</v>
      </c>
      <c r="R330">
        <v>73110000</v>
      </c>
      <c r="S330">
        <v>15</v>
      </c>
      <c r="T330">
        <v>41784.6</v>
      </c>
      <c r="V330" t="str">
        <f t="shared" si="11"/>
        <v>128259 serie 001-08/04/2024-60933017000123-73110000-15-41784,6</v>
      </c>
    </row>
    <row r="331" spans="1:22" x14ac:dyDescent="0.25">
      <c r="A331" s="91" t="s">
        <v>6521</v>
      </c>
      <c r="B331" s="91" t="s">
        <v>8671</v>
      </c>
      <c r="C331" s="91" t="s">
        <v>9000</v>
      </c>
      <c r="D331" s="91" t="s">
        <v>8266</v>
      </c>
      <c r="E331" s="90">
        <v>29799921000571</v>
      </c>
      <c r="F331" s="92">
        <v>72230000</v>
      </c>
      <c r="G331" s="92">
        <v>460</v>
      </c>
      <c r="H331" s="93">
        <v>73022.600000000006</v>
      </c>
      <c r="I331">
        <v>329</v>
      </c>
      <c r="K331" s="82" t="str">
        <f t="shared" si="10"/>
        <v>00108759 SERIE 000-14/04/2023-29799921000571-72230000-460-73022,6</v>
      </c>
      <c r="L331" t="str">
        <v>00108759 serie 000</v>
      </c>
      <c r="M331" t="str">
        <v>00108759 serie 000-14/04/2023-29799921000571-72230000-460-73022,6</v>
      </c>
      <c r="O331" t="str">
        <v>127544 serie 001</v>
      </c>
      <c r="P331" s="57">
        <v>45362</v>
      </c>
      <c r="Q331" t="str">
        <v>60933017000123</v>
      </c>
      <c r="R331">
        <v>73044190</v>
      </c>
      <c r="S331">
        <v>22.896000000000001</v>
      </c>
      <c r="T331">
        <v>16927.2</v>
      </c>
      <c r="V331" t="str">
        <f t="shared" si="11"/>
        <v>127544 serie 001-11/03/2024-60933017000123-73044190-22,9-16927,2</v>
      </c>
    </row>
    <row r="332" spans="1:22" x14ac:dyDescent="0.25">
      <c r="A332" s="91" t="s">
        <v>6522</v>
      </c>
      <c r="B332" s="91" t="s">
        <v>8671</v>
      </c>
      <c r="C332" s="91" t="s">
        <v>9001</v>
      </c>
      <c r="D332" s="91" t="s">
        <v>8275</v>
      </c>
      <c r="E332" s="90">
        <v>50388768000152</v>
      </c>
      <c r="F332" s="92">
        <v>72230000</v>
      </c>
      <c r="G332" s="92">
        <v>10</v>
      </c>
      <c r="H332" s="93">
        <v>1670</v>
      </c>
      <c r="I332">
        <v>330</v>
      </c>
      <c r="K332" s="82" t="str">
        <f t="shared" si="10"/>
        <v>31319 SERIE 001-22/06/2023-50388768000152-72230000-10-1670</v>
      </c>
      <c r="L332" t="str">
        <v>31319 serie 001</v>
      </c>
      <c r="M332" t="str">
        <v>31319 serie 001-22/06/2023-50388768000152-72230000-10-1670</v>
      </c>
      <c r="O332" t="str">
        <v>126912 serie 001</v>
      </c>
      <c r="P332" s="57">
        <v>45337</v>
      </c>
      <c r="Q332" t="str">
        <v>60933017000123</v>
      </c>
      <c r="R332">
        <v>73044190</v>
      </c>
      <c r="S332">
        <v>64.62</v>
      </c>
      <c r="T332">
        <v>27738.9</v>
      </c>
      <c r="V332" t="str">
        <f t="shared" si="11"/>
        <v>126912 serie 001-15/02/2024-60933017000123-73044190-64,62-27738,9</v>
      </c>
    </row>
    <row r="333" spans="1:22" x14ac:dyDescent="0.25">
      <c r="A333" s="91" t="s">
        <v>6523</v>
      </c>
      <c r="B333" s="91" t="s">
        <v>8671</v>
      </c>
      <c r="C333" s="91" t="s">
        <v>9002</v>
      </c>
      <c r="D333" s="91" t="s">
        <v>8276</v>
      </c>
      <c r="E333" s="90">
        <v>62312426000138</v>
      </c>
      <c r="F333" s="92">
        <v>73041900</v>
      </c>
      <c r="G333" s="92">
        <v>439</v>
      </c>
      <c r="H333" s="93">
        <v>482828.25</v>
      </c>
      <c r="I333">
        <v>331</v>
      </c>
      <c r="K333" s="82" t="str">
        <f t="shared" si="10"/>
        <v>166582 SERIE 001-23/06/2023-62312426000138-73041900-439-482828,25</v>
      </c>
      <c r="L333" t="str">
        <v>166582 serie 001</v>
      </c>
      <c r="M333" t="str">
        <v>166582 serie 001-23/06/2023-62312426000138-73041900-439-482828,25</v>
      </c>
      <c r="O333" t="str">
        <v>126293 serie 001</v>
      </c>
      <c r="P333" s="57">
        <v>45314</v>
      </c>
      <c r="Q333" t="str">
        <v>60933017000123</v>
      </c>
      <c r="R333">
        <v>73044190</v>
      </c>
      <c r="S333">
        <v>15</v>
      </c>
      <c r="T333">
        <v>35613.599999999999</v>
      </c>
      <c r="V333" t="str">
        <f t="shared" si="11"/>
        <v>126293 serie 001-23/01/2024-60933017000123-73044190-15-35613,6</v>
      </c>
    </row>
    <row r="334" spans="1:22" x14ac:dyDescent="0.25">
      <c r="A334" s="91" t="s">
        <v>6524</v>
      </c>
      <c r="B334" s="91" t="s">
        <v>8671</v>
      </c>
      <c r="C334" s="91" t="s">
        <v>9003</v>
      </c>
      <c r="D334" s="91" t="s">
        <v>8277</v>
      </c>
      <c r="E334" s="90">
        <v>5755311000184</v>
      </c>
      <c r="F334" s="92">
        <v>73041900</v>
      </c>
      <c r="G334" s="92">
        <v>105</v>
      </c>
      <c r="H334" s="93">
        <v>2209.1999999999998</v>
      </c>
      <c r="I334">
        <v>332</v>
      </c>
      <c r="K334" s="82" t="str">
        <f t="shared" si="10"/>
        <v>012935 SERIE 001-30/03/2023-05755311000184-73041900-105-2209,2</v>
      </c>
      <c r="L334" t="str">
        <v>012935 serie 001</v>
      </c>
      <c r="M334" t="str">
        <v>012935 serie 001-30/03/2023-05755311000184-73041900-105-2209,2</v>
      </c>
      <c r="O334" t="str">
        <v>125468 serie 001</v>
      </c>
      <c r="P334" s="57">
        <v>45273</v>
      </c>
      <c r="Q334" t="str">
        <v>60933017000123</v>
      </c>
      <c r="R334">
        <v>73044190</v>
      </c>
      <c r="S334">
        <v>1580</v>
      </c>
      <c r="T334">
        <v>874370.06</v>
      </c>
      <c r="V334" t="str">
        <f t="shared" si="11"/>
        <v>125468 serie 001-13/12/2023-60933017000123-73044190-1580-874370,06</v>
      </c>
    </row>
    <row r="335" spans="1:22" x14ac:dyDescent="0.25">
      <c r="A335" s="91" t="s">
        <v>6525</v>
      </c>
      <c r="B335" s="91" t="s">
        <v>8671</v>
      </c>
      <c r="C335" s="91" t="s">
        <v>9004</v>
      </c>
      <c r="D335" s="91" t="s">
        <v>8164</v>
      </c>
      <c r="E335" s="90">
        <v>62312426000138</v>
      </c>
      <c r="F335" s="92">
        <v>73043910</v>
      </c>
      <c r="G335" s="93">
        <v>1676.22</v>
      </c>
      <c r="H335" s="93">
        <v>11782.2</v>
      </c>
      <c r="I335">
        <v>333</v>
      </c>
      <c r="K335" s="82" t="str">
        <f t="shared" si="10"/>
        <v>158735 SERIE 001-09/02/2023-62312426000138-73043910-1676,22-11782,2</v>
      </c>
      <c r="L335" t="str">
        <v>158735 serie 001</v>
      </c>
      <c r="M335" t="str">
        <v>158735 serie 001-09/02/2023-62312426000138-73043910-1676,22-11782,2</v>
      </c>
      <c r="O335" t="str">
        <v>122642 serie 001</v>
      </c>
      <c r="P335" s="57">
        <v>45469</v>
      </c>
      <c r="Q335" t="str">
        <v>72797913000191</v>
      </c>
      <c r="R335">
        <v>73089010</v>
      </c>
      <c r="S335">
        <v>19236.560000000001</v>
      </c>
      <c r="T335">
        <v>1266683.76</v>
      </c>
      <c r="V335" t="str">
        <f t="shared" si="11"/>
        <v>122642 serie 001-26/06/2024-72797913000191-73089010-19236,56-1266683,76</v>
      </c>
    </row>
    <row r="336" spans="1:22" x14ac:dyDescent="0.25">
      <c r="A336" s="91" t="s">
        <v>6526</v>
      </c>
      <c r="B336" s="91" t="s">
        <v>8671</v>
      </c>
      <c r="C336" s="91" t="s">
        <v>9005</v>
      </c>
      <c r="D336" s="91" t="s">
        <v>8164</v>
      </c>
      <c r="E336" s="90">
        <v>62312426000138</v>
      </c>
      <c r="F336" s="92">
        <v>73043990</v>
      </c>
      <c r="G336" s="92">
        <v>619.59</v>
      </c>
      <c r="H336" s="93">
        <v>55849.78</v>
      </c>
      <c r="I336">
        <v>334</v>
      </c>
      <c r="K336" s="82" t="str">
        <f t="shared" si="10"/>
        <v>0158735 SERIE 001-09/02/2023-62312426000138-73043990-619,59-55849,78</v>
      </c>
      <c r="L336" t="str">
        <v>0158735 serie 001</v>
      </c>
      <c r="M336" t="str">
        <v>0158735 serie 001-09/02/2023-62312426000138-73043990-619,59-55849,78</v>
      </c>
      <c r="O336" t="str">
        <v>122015 serie 001</v>
      </c>
      <c r="P336" s="57">
        <v>45377</v>
      </c>
      <c r="Q336" t="str">
        <v>72797913000191</v>
      </c>
      <c r="R336">
        <v>72085200</v>
      </c>
      <c r="S336">
        <v>1152</v>
      </c>
      <c r="T336">
        <v>78117.119999999995</v>
      </c>
      <c r="V336" t="str">
        <f t="shared" si="11"/>
        <v>122015 serie 001-26/03/2024-72797913000191-72085200-1152-78117,12</v>
      </c>
    </row>
    <row r="337" spans="1:22" x14ac:dyDescent="0.25">
      <c r="A337" s="91" t="s">
        <v>6527</v>
      </c>
      <c r="B337" s="91" t="s">
        <v>8671</v>
      </c>
      <c r="C337" s="91" t="s">
        <v>9006</v>
      </c>
      <c r="D337" s="91" t="s">
        <v>8278</v>
      </c>
      <c r="E337" s="90">
        <v>60933017000123</v>
      </c>
      <c r="F337" s="92">
        <v>73044190</v>
      </c>
      <c r="G337" s="92">
        <v>30</v>
      </c>
      <c r="H337" s="93">
        <v>12388.8</v>
      </c>
      <c r="I337">
        <v>335</v>
      </c>
      <c r="K337" s="82" t="str">
        <f t="shared" si="10"/>
        <v>120301 SERIE 001-31/05/2023-60933017000123-73044190-30-12388,8</v>
      </c>
      <c r="L337" t="str">
        <v>120301 serie 001</v>
      </c>
      <c r="M337" t="str">
        <v>120301 serie 001-31/05/2023-60933017000123-73044190-30-12388,8</v>
      </c>
      <c r="O337" t="str">
        <v>121785 serie 001</v>
      </c>
      <c r="P337" s="57">
        <v>45349</v>
      </c>
      <c r="Q337" t="str">
        <v>72797913000191</v>
      </c>
      <c r="R337">
        <v>72085200</v>
      </c>
      <c r="S337">
        <v>8928</v>
      </c>
      <c r="T337">
        <v>605407.68000000005</v>
      </c>
      <c r="V337" t="str">
        <f t="shared" si="11"/>
        <v>121785 serie 001-27/02/2024-72797913000191-72085200-8928-605407,68</v>
      </c>
    </row>
    <row r="338" spans="1:22" x14ac:dyDescent="0.25">
      <c r="A338" s="91" t="s">
        <v>6528</v>
      </c>
      <c r="B338" s="91" t="s">
        <v>8671</v>
      </c>
      <c r="C338" s="91" t="s">
        <v>9007</v>
      </c>
      <c r="D338" s="91" t="s">
        <v>8279</v>
      </c>
      <c r="E338" s="90">
        <v>88416482000106</v>
      </c>
      <c r="F338" s="92">
        <v>73045990</v>
      </c>
      <c r="G338" s="92">
        <v>17.16</v>
      </c>
      <c r="H338" s="92">
        <v>289.66000000000003</v>
      </c>
      <c r="I338">
        <v>336</v>
      </c>
      <c r="K338" s="82" t="str">
        <f t="shared" si="10"/>
        <v>073053 SERIE 001-11/04/2023-88416482000106-73045990-17,16-289,66</v>
      </c>
      <c r="L338" t="str">
        <v>073053 serie 001</v>
      </c>
      <c r="M338" t="str">
        <v>073053 serie 001-11/04/2023-88416482000106-73045990-17,16-289,66</v>
      </c>
      <c r="O338" t="str">
        <v>121713 serie 001</v>
      </c>
      <c r="P338" s="57">
        <v>45338</v>
      </c>
      <c r="Q338" t="str">
        <v>72797913000191</v>
      </c>
      <c r="R338">
        <v>73181500</v>
      </c>
      <c r="S338">
        <v>595</v>
      </c>
      <c r="T338">
        <v>259999.04</v>
      </c>
      <c r="V338" t="str">
        <f t="shared" si="11"/>
        <v>121713 serie 001-16/02/2024-72797913000191-73181500-595-259999,04</v>
      </c>
    </row>
    <row r="339" spans="1:22" x14ac:dyDescent="0.25">
      <c r="A339" s="91" t="s">
        <v>6529</v>
      </c>
      <c r="B339" s="91" t="s">
        <v>8671</v>
      </c>
      <c r="C339" s="91" t="s">
        <v>9008</v>
      </c>
      <c r="D339" s="91" t="s">
        <v>8277</v>
      </c>
      <c r="E339" s="90">
        <v>5755311000184</v>
      </c>
      <c r="F339" s="92">
        <v>73063000</v>
      </c>
      <c r="G339" s="92">
        <v>130</v>
      </c>
      <c r="H339" s="93">
        <v>2925</v>
      </c>
      <c r="I339">
        <v>337</v>
      </c>
      <c r="K339" s="82" t="str">
        <f t="shared" si="10"/>
        <v>12935 SERIE 001-30/03/2023-05755311000184-73063000-130-2925</v>
      </c>
      <c r="L339" t="str">
        <v>12935 serie 001</v>
      </c>
      <c r="M339" t="str">
        <v>12935 serie 001-30/03/2023-05755311000184-73063000-130-2925</v>
      </c>
      <c r="O339" t="str">
        <v>121583 serie 001</v>
      </c>
      <c r="P339" s="57">
        <v>45320</v>
      </c>
      <c r="Q339" t="str">
        <v>72797913000191</v>
      </c>
      <c r="R339">
        <v>73089010</v>
      </c>
      <c r="S339">
        <v>24836.83</v>
      </c>
      <c r="T339">
        <v>1932648.32</v>
      </c>
      <c r="V339" t="str">
        <f t="shared" si="11"/>
        <v>121583 serie 001-29/01/2024-72797913000191-73089010-24836,83-1932648,32</v>
      </c>
    </row>
    <row r="340" spans="1:22" x14ac:dyDescent="0.25">
      <c r="A340" s="91" t="s">
        <v>6530</v>
      </c>
      <c r="B340" s="91" t="s">
        <v>8671</v>
      </c>
      <c r="C340" s="91" t="s">
        <v>9009</v>
      </c>
      <c r="D340" s="91" t="s">
        <v>8280</v>
      </c>
      <c r="E340" s="90">
        <v>97434047000103</v>
      </c>
      <c r="F340" s="92">
        <v>73071920</v>
      </c>
      <c r="G340" s="92">
        <v>117</v>
      </c>
      <c r="H340" s="93">
        <v>3248</v>
      </c>
      <c r="I340">
        <v>338</v>
      </c>
      <c r="K340" s="82" t="str">
        <f t="shared" si="10"/>
        <v>25742 SERIE 002-06/06/2023-97434047000103-73071920-117-3248</v>
      </c>
      <c r="L340" t="str">
        <v>25742 serie 002</v>
      </c>
      <c r="M340" t="str">
        <v>25742 serie 002-06/06/2023-97434047000103-73071920-117-3248</v>
      </c>
      <c r="O340" t="str">
        <v>121582 serie 001</v>
      </c>
      <c r="P340" s="57">
        <v>45320</v>
      </c>
      <c r="Q340" t="str">
        <v>72797913000191</v>
      </c>
      <c r="R340">
        <v>73089010</v>
      </c>
      <c r="S340">
        <v>13768.23</v>
      </c>
      <c r="T340">
        <v>724529.86</v>
      </c>
      <c r="V340" t="str">
        <f t="shared" si="11"/>
        <v>121582 serie 001-29/01/2024-72797913000191-73089010-13768,23-724529,86</v>
      </c>
    </row>
    <row r="341" spans="1:22" x14ac:dyDescent="0.25">
      <c r="A341" s="91" t="s">
        <v>6531</v>
      </c>
      <c r="B341" s="91" t="s">
        <v>8671</v>
      </c>
      <c r="C341" s="91" t="s">
        <v>9010</v>
      </c>
      <c r="D341" s="91" t="s">
        <v>8278</v>
      </c>
      <c r="E341" s="90">
        <v>88416482000106</v>
      </c>
      <c r="F341" s="92">
        <v>73082000</v>
      </c>
      <c r="G341" s="93">
        <v>12230.05</v>
      </c>
      <c r="H341" s="93">
        <v>154934.46</v>
      </c>
      <c r="I341">
        <v>339</v>
      </c>
      <c r="K341" s="82" t="str">
        <f t="shared" si="10"/>
        <v>74219 SERIE 001-31/05/2023-88416482000106-73082000-12230,05-154934,46</v>
      </c>
      <c r="L341" t="str">
        <v>74219 serie 001</v>
      </c>
      <c r="M341" t="str">
        <v>74219 serie 001-31/05/2023-88416482000106-73082000-12230,05-154934,46</v>
      </c>
      <c r="O341" t="str">
        <v>121506 serie 001</v>
      </c>
      <c r="P341" s="57">
        <v>45308</v>
      </c>
      <c r="Q341" t="str">
        <v>72797913000191</v>
      </c>
      <c r="R341">
        <v>72085200</v>
      </c>
      <c r="S341">
        <v>773.76</v>
      </c>
      <c r="T341">
        <v>52468.67</v>
      </c>
      <c r="V341" t="str">
        <f t="shared" si="11"/>
        <v>121506 serie 001-17/01/2024-72797913000191-72085200-773,76-52468,67</v>
      </c>
    </row>
    <row r="342" spans="1:22" x14ac:dyDescent="0.25">
      <c r="A342" s="91" t="s">
        <v>6532</v>
      </c>
      <c r="B342" s="91" t="s">
        <v>8671</v>
      </c>
      <c r="C342" s="91" t="s">
        <v>9011</v>
      </c>
      <c r="D342" s="91" t="s">
        <v>8278</v>
      </c>
      <c r="E342" s="90">
        <v>88416482000106</v>
      </c>
      <c r="F342" s="92">
        <v>73082000</v>
      </c>
      <c r="G342" s="93">
        <v>19366.3</v>
      </c>
      <c r="H342" s="93">
        <v>307539.92</v>
      </c>
      <c r="I342">
        <v>340</v>
      </c>
      <c r="K342" s="82" t="str">
        <f t="shared" si="10"/>
        <v>74162 SERIE 001-31/05/2023-88416482000106-73082000-19366,3-307539,92</v>
      </c>
      <c r="L342" t="str">
        <v>74162 serie 001</v>
      </c>
      <c r="M342" t="str">
        <v>74162 serie 001-31/05/2023-88416482000106-73082000-19366,3-307539,92</v>
      </c>
      <c r="O342" t="str">
        <v>0121391 serie 001</v>
      </c>
      <c r="P342" s="57">
        <v>45279</v>
      </c>
      <c r="Q342" t="str">
        <v>72797913000191</v>
      </c>
      <c r="R342">
        <v>73181900</v>
      </c>
      <c r="S342">
        <v>4801.8950000000004</v>
      </c>
      <c r="T342">
        <v>255.46</v>
      </c>
      <c r="V342" t="str">
        <f t="shared" si="11"/>
        <v>0121391 serie 001-19/12/2023-72797913000191-73181900-4801,9-255,46</v>
      </c>
    </row>
    <row r="343" spans="1:22" x14ac:dyDescent="0.25">
      <c r="A343" s="91" t="s">
        <v>6533</v>
      </c>
      <c r="B343" s="91" t="s">
        <v>8671</v>
      </c>
      <c r="C343" s="91" t="s">
        <v>9012</v>
      </c>
      <c r="D343" s="91" t="s">
        <v>8278</v>
      </c>
      <c r="E343" s="90">
        <v>88416482000106</v>
      </c>
      <c r="F343" s="92">
        <v>73082000</v>
      </c>
      <c r="G343" s="93">
        <v>2722.23</v>
      </c>
      <c r="H343" s="93">
        <v>41146.11</v>
      </c>
      <c r="I343">
        <v>341</v>
      </c>
      <c r="K343" s="82" t="str">
        <f t="shared" si="10"/>
        <v>74159 SERIE 001-31/05/2023-88416482000106-73082000-2722,23-41146,11</v>
      </c>
      <c r="L343" t="str">
        <v>74159 serie 001</v>
      </c>
      <c r="M343" t="str">
        <v>74159 serie 001-31/05/2023-88416482000106-73082000-2722,23-41146,11</v>
      </c>
      <c r="O343" t="str">
        <v>121391 serie 001</v>
      </c>
      <c r="P343" s="57">
        <v>45279</v>
      </c>
      <c r="Q343" t="str">
        <v>72797913000191</v>
      </c>
      <c r="R343">
        <v>73089010</v>
      </c>
      <c r="S343">
        <v>14405.685000000001</v>
      </c>
      <c r="T343">
        <v>1057860.81</v>
      </c>
      <c r="V343" t="str">
        <f t="shared" si="11"/>
        <v>121391 serie 001-19/12/2023-72797913000191-73089010-14405,69-1057860,81</v>
      </c>
    </row>
    <row r="344" spans="1:22" x14ac:dyDescent="0.25">
      <c r="A344" s="91" t="s">
        <v>6534</v>
      </c>
      <c r="B344" s="91" t="s">
        <v>8671</v>
      </c>
      <c r="C344" s="91" t="s">
        <v>9013</v>
      </c>
      <c r="D344" s="91" t="s">
        <v>8278</v>
      </c>
      <c r="E344" s="90">
        <v>88416482000106</v>
      </c>
      <c r="F344" s="92">
        <v>73082000</v>
      </c>
      <c r="G344" s="93">
        <v>1245.1500000000001</v>
      </c>
      <c r="H344" s="93">
        <v>18916.98</v>
      </c>
      <c r="I344">
        <v>342</v>
      </c>
      <c r="K344" s="82" t="str">
        <f t="shared" si="10"/>
        <v>74148 SERIE 001-31/05/2023-88416482000106-73082000-1245,15-18916,98</v>
      </c>
      <c r="L344" t="str">
        <v>74148 serie 001</v>
      </c>
      <c r="M344" t="str">
        <v>74148 serie 001-31/05/2023-88416482000106-73082000-1245,15-18916,98</v>
      </c>
      <c r="O344" t="str">
        <v>121390 serie 001</v>
      </c>
      <c r="P344" s="57">
        <v>45279</v>
      </c>
      <c r="Q344" t="str">
        <v>72797913000191</v>
      </c>
      <c r="R344">
        <v>73089010</v>
      </c>
      <c r="S344">
        <v>18333.12</v>
      </c>
      <c r="T344">
        <v>1087649.47</v>
      </c>
      <c r="V344" t="str">
        <f t="shared" si="11"/>
        <v>121390 serie 001-19/12/2023-72797913000191-73089010-18333,12-1087649,47</v>
      </c>
    </row>
    <row r="345" spans="1:22" x14ac:dyDescent="0.25">
      <c r="A345" s="91" t="s">
        <v>6535</v>
      </c>
      <c r="B345" s="91" t="s">
        <v>8671</v>
      </c>
      <c r="C345" s="91" t="s">
        <v>9014</v>
      </c>
      <c r="D345" s="91" t="s">
        <v>8278</v>
      </c>
      <c r="E345" s="90">
        <v>88416482000106</v>
      </c>
      <c r="F345" s="92">
        <v>73082000</v>
      </c>
      <c r="G345" s="93">
        <v>29419.23</v>
      </c>
      <c r="H345" s="93">
        <v>462018.28</v>
      </c>
      <c r="I345">
        <v>343</v>
      </c>
      <c r="K345" s="82" t="str">
        <f t="shared" si="10"/>
        <v>74139 SERIE 001-31/05/2023-88416482000106-73082000-29419,23-462018,28</v>
      </c>
      <c r="L345" t="str">
        <v>74139 serie 001</v>
      </c>
      <c r="M345" t="str">
        <v>74139 serie 001-31/05/2023-88416482000106-73082000-29419,23-462018,28</v>
      </c>
      <c r="O345" t="str">
        <v>115621 serie 000</v>
      </c>
      <c r="P345" s="57">
        <v>45520</v>
      </c>
      <c r="Q345" t="str">
        <v>29799921000571</v>
      </c>
      <c r="R345">
        <v>83111000</v>
      </c>
      <c r="S345">
        <v>300</v>
      </c>
      <c r="T345">
        <v>8151</v>
      </c>
      <c r="V345" t="str">
        <f t="shared" si="11"/>
        <v>115621 serie 000-16/08/2024-29799921000571-83111000-300-8151</v>
      </c>
    </row>
    <row r="346" spans="1:22" x14ac:dyDescent="0.25">
      <c r="A346" s="91" t="s">
        <v>6536</v>
      </c>
      <c r="B346" s="91" t="s">
        <v>8671</v>
      </c>
      <c r="C346" s="91" t="s">
        <v>9015</v>
      </c>
      <c r="D346" s="91" t="s">
        <v>8281</v>
      </c>
      <c r="E346" s="90">
        <v>88416482000106</v>
      </c>
      <c r="F346" s="92">
        <v>73082000</v>
      </c>
      <c r="G346" s="93">
        <v>22343.27</v>
      </c>
      <c r="H346" s="93">
        <v>227698.1</v>
      </c>
      <c r="I346">
        <v>344</v>
      </c>
      <c r="K346" s="82" t="str">
        <f t="shared" si="10"/>
        <v>74131 SERIE 001-30/05/2023-88416482000106-73082000-22343,27-227698,1</v>
      </c>
      <c r="L346" t="str">
        <v>74131 serie 001</v>
      </c>
      <c r="M346" t="str">
        <v>74131 serie 001-30/05/2023-88416482000106-73082000-22343,27-227698,1</v>
      </c>
      <c r="O346" t="str">
        <v>115463 serie 000</v>
      </c>
      <c r="P346" s="57">
        <v>45510</v>
      </c>
      <c r="Q346" t="str">
        <v>29799921000571</v>
      </c>
      <c r="R346">
        <v>72282000</v>
      </c>
      <c r="S346">
        <v>100</v>
      </c>
      <c r="T346">
        <v>1568</v>
      </c>
      <c r="V346" t="str">
        <f t="shared" si="11"/>
        <v>115463 serie 000-06/08/2024-29799921000571-72282000-100-1568</v>
      </c>
    </row>
    <row r="347" spans="1:22" x14ac:dyDescent="0.25">
      <c r="A347" s="91" t="s">
        <v>6537</v>
      </c>
      <c r="B347" s="91" t="s">
        <v>8671</v>
      </c>
      <c r="C347" s="91" t="s">
        <v>9016</v>
      </c>
      <c r="D347" s="91" t="s">
        <v>8268</v>
      </c>
      <c r="E347" s="90">
        <v>88416482000106</v>
      </c>
      <c r="F347" s="92">
        <v>73082000</v>
      </c>
      <c r="G347" s="93">
        <v>24598.18</v>
      </c>
      <c r="H347" s="93">
        <v>251951.28</v>
      </c>
      <c r="I347">
        <v>345</v>
      </c>
      <c r="K347" s="82" t="str">
        <f t="shared" si="10"/>
        <v>74107 SERIE 001-29/05/2023-88416482000106-73082000-24598,18-251951,28</v>
      </c>
      <c r="L347" t="str">
        <v>74107 serie 001</v>
      </c>
      <c r="M347" t="str">
        <v>74107 serie 001-29/05/2023-88416482000106-73082000-24598,18-251951,28</v>
      </c>
      <c r="O347" t="str">
        <v>115282 serie 000</v>
      </c>
      <c r="P347" s="57">
        <v>45497</v>
      </c>
      <c r="Q347" t="str">
        <v>29799921000571</v>
      </c>
      <c r="R347">
        <v>83111000</v>
      </c>
      <c r="S347">
        <v>510</v>
      </c>
      <c r="T347">
        <v>13856.7</v>
      </c>
      <c r="V347" t="str">
        <f t="shared" si="11"/>
        <v>115282 serie 000-24/07/2024-29799921000571-83111000-510-13856,7</v>
      </c>
    </row>
    <row r="348" spans="1:22" x14ac:dyDescent="0.25">
      <c r="A348" s="91" t="s">
        <v>6538</v>
      </c>
      <c r="B348" s="91" t="s">
        <v>8671</v>
      </c>
      <c r="C348" s="91" t="s">
        <v>9017</v>
      </c>
      <c r="D348" s="91" t="s">
        <v>8268</v>
      </c>
      <c r="E348" s="90">
        <v>88416482000106</v>
      </c>
      <c r="F348" s="92">
        <v>73082000</v>
      </c>
      <c r="G348" s="93">
        <v>32459.75</v>
      </c>
      <c r="H348" s="93">
        <v>594674.63</v>
      </c>
      <c r="I348">
        <v>346</v>
      </c>
      <c r="K348" s="82" t="str">
        <f t="shared" si="10"/>
        <v>74105 SERIE 001-29/05/2023-88416482000106-73082000-32459,75-594674,63</v>
      </c>
      <c r="L348" t="str">
        <v>74105 serie 001</v>
      </c>
      <c r="M348" t="str">
        <v>74105 serie 001-29/05/2023-88416482000106-73082000-32459,75-594674,63</v>
      </c>
      <c r="O348" t="str">
        <v>113398 serie 000</v>
      </c>
      <c r="P348" s="57">
        <v>45366</v>
      </c>
      <c r="Q348" t="str">
        <v>29799921000571</v>
      </c>
      <c r="R348">
        <v>75051210</v>
      </c>
      <c r="S348">
        <v>400</v>
      </c>
      <c r="T348">
        <v>125656</v>
      </c>
      <c r="V348" t="str">
        <f t="shared" si="11"/>
        <v>113398 serie 000-15/03/2024-29799921000571-75051210-400-125656</v>
      </c>
    </row>
    <row r="349" spans="1:22" x14ac:dyDescent="0.25">
      <c r="A349" s="91" t="s">
        <v>6539</v>
      </c>
      <c r="B349" s="91" t="s">
        <v>8671</v>
      </c>
      <c r="C349" s="91" t="s">
        <v>9018</v>
      </c>
      <c r="D349" s="91" t="s">
        <v>8268</v>
      </c>
      <c r="E349" s="90">
        <v>88416482000106</v>
      </c>
      <c r="F349" s="92">
        <v>73082000</v>
      </c>
      <c r="G349" s="93">
        <v>23383.4</v>
      </c>
      <c r="H349" s="93">
        <v>375054.96</v>
      </c>
      <c r="I349">
        <v>347</v>
      </c>
      <c r="K349" s="82" t="str">
        <f t="shared" si="10"/>
        <v>74103 SERIE 001-29/05/2023-88416482000106-73082000-23383,4-375054,96</v>
      </c>
      <c r="L349" t="str">
        <v>74103 serie 001</v>
      </c>
      <c r="M349" t="str">
        <v>74103 serie 001-29/05/2023-88416482000106-73082000-23383,4-375054,96</v>
      </c>
      <c r="O349" t="str">
        <v>113382 serie 000</v>
      </c>
      <c r="P349" s="57">
        <v>45364</v>
      </c>
      <c r="Q349" t="str">
        <v>29799921000571</v>
      </c>
      <c r="R349">
        <v>83111000</v>
      </c>
      <c r="S349">
        <v>1545</v>
      </c>
      <c r="T349">
        <v>38856.75</v>
      </c>
      <c r="V349" t="str">
        <f t="shared" si="11"/>
        <v>113382 serie 000-13/03/2024-29799921000571-83111000-1545-38856,75</v>
      </c>
    </row>
    <row r="350" spans="1:22" x14ac:dyDescent="0.25">
      <c r="A350" s="91" t="s">
        <v>6540</v>
      </c>
      <c r="B350" s="91" t="s">
        <v>8671</v>
      </c>
      <c r="C350" s="91" t="s">
        <v>9019</v>
      </c>
      <c r="D350" s="91" t="s">
        <v>8282</v>
      </c>
      <c r="E350" s="90">
        <v>88416482000106</v>
      </c>
      <c r="F350" s="92">
        <v>73082000</v>
      </c>
      <c r="G350" s="93">
        <v>22224.58</v>
      </c>
      <c r="H350" s="93">
        <v>320631.77</v>
      </c>
      <c r="I350">
        <v>348</v>
      </c>
      <c r="K350" s="82" t="str">
        <f t="shared" si="10"/>
        <v>74071 SERIE 001-27/05/2023-88416482000106-73082000-22224,58-320631,77</v>
      </c>
      <c r="L350" t="str">
        <v>74071 serie 001</v>
      </c>
      <c r="M350" t="str">
        <v>74071 serie 001-27/05/2023-88416482000106-73082000-22224,58-320631,77</v>
      </c>
      <c r="O350" t="str">
        <v>0113129 serie 000</v>
      </c>
      <c r="P350" s="57">
        <v>45344</v>
      </c>
      <c r="Q350" t="str">
        <v>29799921000571</v>
      </c>
      <c r="R350">
        <v>72282000</v>
      </c>
      <c r="S350">
        <v>1100</v>
      </c>
      <c r="T350">
        <v>17248</v>
      </c>
      <c r="V350" t="str">
        <f t="shared" si="11"/>
        <v>0113129 serie 000-22/02/2024-29799921000571-72282000-1100-17248</v>
      </c>
    </row>
    <row r="351" spans="1:22" x14ac:dyDescent="0.25">
      <c r="A351" s="91" t="s">
        <v>6541</v>
      </c>
      <c r="B351" s="91" t="s">
        <v>8671</v>
      </c>
      <c r="C351" s="91" t="s">
        <v>9020</v>
      </c>
      <c r="D351" s="91" t="s">
        <v>8283</v>
      </c>
      <c r="E351" s="90">
        <v>88416482000106</v>
      </c>
      <c r="F351" s="92">
        <v>73082000</v>
      </c>
      <c r="G351" s="93">
        <v>23329.18</v>
      </c>
      <c r="H351" s="93">
        <v>398704.34</v>
      </c>
      <c r="I351">
        <v>349</v>
      </c>
      <c r="K351" s="82" t="str">
        <f t="shared" si="10"/>
        <v>74048 SERIE 001-26/05/2023-88416482000106-73082000-23329,18-398704,34</v>
      </c>
      <c r="L351" t="str">
        <v>74048 serie 001</v>
      </c>
      <c r="M351" t="str">
        <v>74048 serie 001-26/05/2023-88416482000106-73082000-23329,18-398704,34</v>
      </c>
      <c r="O351" t="str">
        <v>113129 serie 000</v>
      </c>
      <c r="P351" s="57">
        <v>45344</v>
      </c>
      <c r="Q351" t="str">
        <v>29799921000571</v>
      </c>
      <c r="R351">
        <v>83111000</v>
      </c>
      <c r="S351">
        <v>465</v>
      </c>
      <c r="T351">
        <v>11694.75</v>
      </c>
      <c r="V351" t="str">
        <f t="shared" si="11"/>
        <v>113129 serie 000-22/02/2024-29799921000571-83111000-465-11694,75</v>
      </c>
    </row>
    <row r="352" spans="1:22" x14ac:dyDescent="0.25">
      <c r="A352" s="91" t="s">
        <v>6542</v>
      </c>
      <c r="B352" s="91" t="s">
        <v>8671</v>
      </c>
      <c r="C352" s="91" t="s">
        <v>9021</v>
      </c>
      <c r="D352" s="91" t="s">
        <v>8283</v>
      </c>
      <c r="E352" s="90">
        <v>88416482000106</v>
      </c>
      <c r="F352" s="92">
        <v>73082000</v>
      </c>
      <c r="G352" s="93">
        <v>21727.91</v>
      </c>
      <c r="H352" s="93">
        <v>351677.1</v>
      </c>
      <c r="I352">
        <v>350</v>
      </c>
      <c r="K352" s="82" t="str">
        <f t="shared" si="10"/>
        <v>74043 SERIE 001-26/05/2023-88416482000106-73082000-21727,91-351677,1</v>
      </c>
      <c r="L352" t="str">
        <v>74043 serie 001</v>
      </c>
      <c r="M352" t="str">
        <v>74043 serie 001-26/05/2023-88416482000106-73082000-21727,91-351677,1</v>
      </c>
      <c r="O352" t="str">
        <v>112557 serie 000</v>
      </c>
      <c r="P352" s="57">
        <v>45296</v>
      </c>
      <c r="Q352" t="str">
        <v>29799921000571</v>
      </c>
      <c r="R352">
        <v>72222000</v>
      </c>
      <c r="S352">
        <v>800</v>
      </c>
      <c r="T352">
        <v>93280</v>
      </c>
      <c r="V352" t="str">
        <f t="shared" si="11"/>
        <v>112557 serie 000-05/01/2024-29799921000571-72222000-800-93280</v>
      </c>
    </row>
    <row r="353" spans="1:22" x14ac:dyDescent="0.25">
      <c r="A353" s="91" t="s">
        <v>6543</v>
      </c>
      <c r="B353" s="91" t="s">
        <v>8671</v>
      </c>
      <c r="C353" s="91" t="s">
        <v>9022</v>
      </c>
      <c r="D353" s="91" t="s">
        <v>8284</v>
      </c>
      <c r="E353" s="90">
        <v>88416482000106</v>
      </c>
      <c r="F353" s="92">
        <v>73082000</v>
      </c>
      <c r="G353" s="93">
        <v>21349.51</v>
      </c>
      <c r="H353" s="93">
        <v>348500.33</v>
      </c>
      <c r="I353">
        <v>351</v>
      </c>
      <c r="K353" s="82" t="str">
        <f t="shared" si="10"/>
        <v>73973 SERIE 001-24/05/2023-88416482000106-73082000-21349,51-348500,33</v>
      </c>
      <c r="L353" t="str">
        <v>73973 serie 001</v>
      </c>
      <c r="M353" t="str">
        <v>73973 serie 001-24/05/2023-88416482000106-73082000-21349,51-348500,33</v>
      </c>
      <c r="O353" t="str">
        <v>112226 serie 000</v>
      </c>
      <c r="P353" s="57">
        <v>45265</v>
      </c>
      <c r="Q353" t="str">
        <v>29799921000571</v>
      </c>
      <c r="R353">
        <v>83111000</v>
      </c>
      <c r="S353">
        <v>735</v>
      </c>
      <c r="T353">
        <v>21006.3</v>
      </c>
      <c r="V353" t="str">
        <f t="shared" si="11"/>
        <v>112226 serie 000-05/12/2023-29799921000571-83111000-735-21006,3</v>
      </c>
    </row>
    <row r="354" spans="1:22" x14ac:dyDescent="0.25">
      <c r="A354" s="91" t="s">
        <v>6544</v>
      </c>
      <c r="B354" s="91" t="s">
        <v>8671</v>
      </c>
      <c r="C354" s="91" t="s">
        <v>9023</v>
      </c>
      <c r="D354" s="91" t="s">
        <v>8284</v>
      </c>
      <c r="E354" s="90">
        <v>88416482000106</v>
      </c>
      <c r="F354" s="92">
        <v>73082000</v>
      </c>
      <c r="G354" s="93">
        <v>17313.32</v>
      </c>
      <c r="H354" s="93">
        <v>289916.15999999997</v>
      </c>
      <c r="I354">
        <v>352</v>
      </c>
      <c r="K354" s="82" t="str">
        <f t="shared" si="10"/>
        <v>73963 SERIE 001-24/05/2023-88416482000106-73082000-17313,32-289916,16</v>
      </c>
      <c r="L354" t="str">
        <v>73963 serie 001</v>
      </c>
      <c r="M354" t="str">
        <v>73963 serie 001-24/05/2023-88416482000106-73082000-17313,32-289916,16</v>
      </c>
      <c r="O354" t="str">
        <v>111914 serie 000</v>
      </c>
      <c r="P354" s="57">
        <v>45243</v>
      </c>
      <c r="Q354" t="str">
        <v>29799921000571</v>
      </c>
      <c r="R354">
        <v>83111000</v>
      </c>
      <c r="S354">
        <v>270</v>
      </c>
      <c r="T354">
        <v>7716.6</v>
      </c>
      <c r="V354" t="str">
        <f t="shared" si="11"/>
        <v>111914 serie 000-13/11/2023-29799921000571-83111000-270-7716,6</v>
      </c>
    </row>
    <row r="355" spans="1:22" x14ac:dyDescent="0.25">
      <c r="A355" s="91" t="s">
        <v>6545</v>
      </c>
      <c r="B355" s="91" t="s">
        <v>8671</v>
      </c>
      <c r="C355" s="91" t="s">
        <v>9024</v>
      </c>
      <c r="D355" s="91" t="s">
        <v>8285</v>
      </c>
      <c r="E355" s="90">
        <v>88416482000106</v>
      </c>
      <c r="F355" s="92">
        <v>73082000</v>
      </c>
      <c r="G355" s="93">
        <v>23416.89</v>
      </c>
      <c r="H355" s="93">
        <v>397303.51</v>
      </c>
      <c r="I355">
        <v>353</v>
      </c>
      <c r="K355" s="82" t="str">
        <f t="shared" si="10"/>
        <v>73891 SERIE 001-22/05/2023-88416482000106-73082000-23416,89-397303,51</v>
      </c>
      <c r="L355" t="str">
        <v>73891 serie 001</v>
      </c>
      <c r="M355" t="str">
        <v>73891 serie 001-22/05/2023-88416482000106-73082000-23416,89-397303,51</v>
      </c>
      <c r="O355" t="str">
        <v>109702 serie 001</v>
      </c>
      <c r="P355" s="57">
        <v>45390</v>
      </c>
      <c r="Q355" t="str">
        <v>03936142000153</v>
      </c>
      <c r="R355">
        <v>73181500</v>
      </c>
      <c r="S355">
        <v>25.44</v>
      </c>
      <c r="T355">
        <v>3201.2</v>
      </c>
      <c r="V355" t="str">
        <f t="shared" si="11"/>
        <v>109702 serie 001-08/04/2024-03936142000153-73181500-25,44-3201,2</v>
      </c>
    </row>
    <row r="356" spans="1:22" x14ac:dyDescent="0.25">
      <c r="A356" s="91" t="s">
        <v>6546</v>
      </c>
      <c r="B356" s="91" t="s">
        <v>8671</v>
      </c>
      <c r="C356" s="91" t="s">
        <v>9025</v>
      </c>
      <c r="D356" s="91" t="s">
        <v>8286</v>
      </c>
      <c r="E356" s="90">
        <v>88416482000106</v>
      </c>
      <c r="F356" s="92">
        <v>73082000</v>
      </c>
      <c r="G356" s="93">
        <v>22744</v>
      </c>
      <c r="H356" s="93">
        <v>321026.44</v>
      </c>
      <c r="I356">
        <v>354</v>
      </c>
      <c r="K356" s="82" t="str">
        <f t="shared" si="10"/>
        <v>73867 SERIE 001-19/05/2023-88416482000106-73082000-22744-321026,44</v>
      </c>
      <c r="L356" t="str">
        <v>73867 serie 001</v>
      </c>
      <c r="M356" t="str">
        <v>73867 serie 001-19/05/2023-88416482000106-73082000-22744-321026,44</v>
      </c>
      <c r="O356" t="str">
        <v>96038 serie 002</v>
      </c>
      <c r="P356" s="57">
        <v>45359</v>
      </c>
      <c r="Q356" t="str">
        <v>71712855000193</v>
      </c>
      <c r="R356">
        <v>68061000</v>
      </c>
      <c r="S356">
        <v>938.952</v>
      </c>
      <c r="T356">
        <v>16182.5</v>
      </c>
      <c r="V356" t="str">
        <f t="shared" si="11"/>
        <v>96038 serie 002-08/03/2024-71712855000193-68061000-938,95-16182,5</v>
      </c>
    </row>
    <row r="357" spans="1:22" x14ac:dyDescent="0.25">
      <c r="A357" s="91" t="s">
        <v>6547</v>
      </c>
      <c r="B357" s="91" t="s">
        <v>8671</v>
      </c>
      <c r="C357" s="91" t="s">
        <v>9026</v>
      </c>
      <c r="D357" s="91" t="s">
        <v>8286</v>
      </c>
      <c r="E357" s="90">
        <v>88416482000106</v>
      </c>
      <c r="F357" s="92">
        <v>73082000</v>
      </c>
      <c r="G357" s="93">
        <v>6078.37</v>
      </c>
      <c r="H357" s="93">
        <v>121026.91</v>
      </c>
      <c r="I357">
        <v>355</v>
      </c>
      <c r="K357" s="82" t="str">
        <f t="shared" si="10"/>
        <v>73853 SERIE 001-19/05/2023-88416482000106-73082000-6078,37-121026,91</v>
      </c>
      <c r="L357" t="str">
        <v>73853 serie 001</v>
      </c>
      <c r="M357" t="str">
        <v>73853 serie 001-19/05/2023-88416482000106-73082000-6078,37-121026,91</v>
      </c>
      <c r="O357" t="str">
        <v>94300 serie 000</v>
      </c>
      <c r="P357" s="57">
        <v>45503</v>
      </c>
      <c r="Q357" t="str">
        <v>72459373000136</v>
      </c>
      <c r="R357">
        <v>44079990</v>
      </c>
      <c r="S357">
        <v>337.279</v>
      </c>
      <c r="T357">
        <v>307278.02</v>
      </c>
      <c r="V357" t="str">
        <f t="shared" si="11"/>
        <v>94300 serie 000-30/07/2024-72459373000136-44079990-337,28-307278,02</v>
      </c>
    </row>
    <row r="358" spans="1:22" x14ac:dyDescent="0.25">
      <c r="A358" s="91" t="s">
        <v>6548</v>
      </c>
      <c r="B358" s="91" t="s">
        <v>8671</v>
      </c>
      <c r="C358" s="91" t="s">
        <v>9027</v>
      </c>
      <c r="D358" s="91" t="s">
        <v>8269</v>
      </c>
      <c r="E358" s="90">
        <v>88416482000106</v>
      </c>
      <c r="F358" s="92">
        <v>73082000</v>
      </c>
      <c r="G358" s="93">
        <v>18984.43</v>
      </c>
      <c r="H358" s="93">
        <v>271609.64</v>
      </c>
      <c r="I358">
        <v>356</v>
      </c>
      <c r="K358" s="82" t="str">
        <f t="shared" si="10"/>
        <v>73821 SERIE 001-18/05/2023-88416482000106-73082000-18984,43-271609,64</v>
      </c>
      <c r="L358" t="str">
        <v>73821 serie 001</v>
      </c>
      <c r="M358" t="str">
        <v>73821 serie 001-18/05/2023-88416482000106-73082000-18984,43-271609,64</v>
      </c>
      <c r="O358" t="str">
        <v>00082405 serie 001</v>
      </c>
      <c r="P358" s="57">
        <v>45517</v>
      </c>
      <c r="Q358" t="str">
        <v>02907585000404</v>
      </c>
      <c r="R358">
        <v>79031000</v>
      </c>
      <c r="S358">
        <v>417.80377777777778</v>
      </c>
      <c r="T358">
        <v>227.2</v>
      </c>
      <c r="V358" t="str">
        <f t="shared" si="11"/>
        <v>00082405 serie 001-13/08/2024-02907585000404-79031000-417,8-227,2</v>
      </c>
    </row>
    <row r="359" spans="1:22" x14ac:dyDescent="0.25">
      <c r="A359" s="91" t="s">
        <v>6549</v>
      </c>
      <c r="B359" s="91" t="s">
        <v>8671</v>
      </c>
      <c r="C359" s="91" t="s">
        <v>9028</v>
      </c>
      <c r="D359" s="91" t="s">
        <v>8287</v>
      </c>
      <c r="E359" s="90">
        <v>88416482000106</v>
      </c>
      <c r="F359" s="92">
        <v>73082000</v>
      </c>
      <c r="G359" s="93">
        <v>25659.84</v>
      </c>
      <c r="H359" s="93">
        <v>393183.85</v>
      </c>
      <c r="I359">
        <v>357</v>
      </c>
      <c r="K359" s="82" t="str">
        <f t="shared" si="10"/>
        <v>73768 SERIE 001-17/05/2023-88416482000106-73082000-25659,84-393183,85</v>
      </c>
      <c r="L359" t="str">
        <v>73768 serie 001</v>
      </c>
      <c r="M359" t="str">
        <v>73768 serie 001-17/05/2023-88416482000106-73082000-25659,84-393183,85</v>
      </c>
      <c r="O359" t="str">
        <v>0082405 serie 001</v>
      </c>
      <c r="P359" s="57">
        <v>45517</v>
      </c>
      <c r="Q359" t="str">
        <v>02907585000404</v>
      </c>
      <c r="R359">
        <v>38140090</v>
      </c>
      <c r="S359">
        <v>835.60755555555556</v>
      </c>
      <c r="T359">
        <v>3075</v>
      </c>
      <c r="V359" t="str">
        <f t="shared" si="11"/>
        <v>0082405 serie 001-13/08/2024-02907585000404-38140090-835,61-3075</v>
      </c>
    </row>
    <row r="360" spans="1:22" x14ac:dyDescent="0.25">
      <c r="A360" s="91" t="s">
        <v>6550</v>
      </c>
      <c r="B360" s="91" t="s">
        <v>8671</v>
      </c>
      <c r="C360" s="91" t="s">
        <v>9029</v>
      </c>
      <c r="D360" s="91" t="s">
        <v>8288</v>
      </c>
      <c r="E360" s="90">
        <v>88416482000106</v>
      </c>
      <c r="F360" s="92">
        <v>73082000</v>
      </c>
      <c r="G360" s="93">
        <v>21833.42</v>
      </c>
      <c r="H360" s="93">
        <v>378189.12</v>
      </c>
      <c r="I360">
        <v>358</v>
      </c>
      <c r="K360" s="82" t="str">
        <f t="shared" si="10"/>
        <v>73689 SERIE 001-12/05/2023-88416482000106-73082000-21833,42-378189,12</v>
      </c>
      <c r="L360" t="str">
        <v>73689 serie 001</v>
      </c>
      <c r="M360" t="str">
        <v>73689 serie 001-12/05/2023-88416482000106-73082000-21833,42-378189,12</v>
      </c>
      <c r="O360" t="str">
        <v>082405 serie 001</v>
      </c>
      <c r="P360" s="57">
        <v>45517</v>
      </c>
      <c r="Q360" t="str">
        <v>02907585000404</v>
      </c>
      <c r="R360">
        <v>32089010</v>
      </c>
      <c r="S360">
        <v>7938.271777777778</v>
      </c>
      <c r="T360">
        <v>221543.87</v>
      </c>
      <c r="V360" t="str">
        <f t="shared" si="11"/>
        <v>082405 serie 001-13/08/2024-02907585000404-32089010-7938,27-221543,87</v>
      </c>
    </row>
    <row r="361" spans="1:22" x14ac:dyDescent="0.25">
      <c r="A361" s="91" t="s">
        <v>6551</v>
      </c>
      <c r="B361" s="91" t="s">
        <v>8671</v>
      </c>
      <c r="C361" s="91" t="s">
        <v>9030</v>
      </c>
      <c r="D361" s="91" t="s">
        <v>8288</v>
      </c>
      <c r="E361" s="90">
        <v>88416482000106</v>
      </c>
      <c r="F361" s="92">
        <v>73082000</v>
      </c>
      <c r="G361" s="93">
        <v>21540.19</v>
      </c>
      <c r="H361" s="93">
        <v>361114.1</v>
      </c>
      <c r="I361">
        <v>359</v>
      </c>
      <c r="K361" s="82" t="str">
        <f t="shared" si="10"/>
        <v>73665 SERIE 001-12/05/2023-88416482000106-73082000-21540,19-361114,1</v>
      </c>
      <c r="L361" t="str">
        <v>73665 serie 001</v>
      </c>
      <c r="M361" t="str">
        <v>73665 serie 001-12/05/2023-88416482000106-73082000-21540,19-361114,1</v>
      </c>
      <c r="O361" t="str">
        <v>82405 serie 001</v>
      </c>
      <c r="P361" s="57">
        <v>45517</v>
      </c>
      <c r="Q361" t="str">
        <v>02907585000404</v>
      </c>
      <c r="R361">
        <v>29051999</v>
      </c>
      <c r="S361">
        <v>417.80377777777778</v>
      </c>
      <c r="T361">
        <v>323.60000000000002</v>
      </c>
      <c r="V361" t="str">
        <f t="shared" si="11"/>
        <v>82405 serie 001-13/08/2024-02907585000404-29051999-417,8-323,6</v>
      </c>
    </row>
    <row r="362" spans="1:22" x14ac:dyDescent="0.25">
      <c r="A362" s="91" t="s">
        <v>6552</v>
      </c>
      <c r="B362" s="91" t="s">
        <v>8671</v>
      </c>
      <c r="C362" s="91" t="s">
        <v>9031</v>
      </c>
      <c r="D362" s="91" t="s">
        <v>8289</v>
      </c>
      <c r="E362" s="90">
        <v>88416482000106</v>
      </c>
      <c r="F362" s="92">
        <v>73082000</v>
      </c>
      <c r="G362" s="93">
        <v>26627.34</v>
      </c>
      <c r="H362" s="93">
        <v>468078.83</v>
      </c>
      <c r="I362">
        <v>360</v>
      </c>
      <c r="K362" s="82" t="str">
        <f t="shared" si="10"/>
        <v>73612 SERIE 001-10/05/2023-88416482000106-73082000-26627,34-468078,83</v>
      </c>
      <c r="L362" t="str">
        <v>73612 serie 001</v>
      </c>
      <c r="M362" t="str">
        <v>73612 serie 001-10/05/2023-88416482000106-73082000-26627,34-468078,83</v>
      </c>
      <c r="O362" t="str">
        <v>082235 serie 001</v>
      </c>
      <c r="P362" s="57">
        <v>45511</v>
      </c>
      <c r="Q362" t="str">
        <v>02907585000404</v>
      </c>
      <c r="R362">
        <v>38140090</v>
      </c>
      <c r="S362">
        <v>3130.5</v>
      </c>
      <c r="T362">
        <v>8946</v>
      </c>
      <c r="V362" t="str">
        <f t="shared" si="11"/>
        <v>082235 serie 001-07/08/2024-02907585000404-38140090-3130,5-8946</v>
      </c>
    </row>
    <row r="363" spans="1:22" x14ac:dyDescent="0.25">
      <c r="A363" s="91" t="s">
        <v>6553</v>
      </c>
      <c r="B363" s="91" t="s">
        <v>8671</v>
      </c>
      <c r="C363" s="91" t="s">
        <v>9032</v>
      </c>
      <c r="D363" s="91" t="s">
        <v>8290</v>
      </c>
      <c r="E363" s="90">
        <v>88416482000106</v>
      </c>
      <c r="F363" s="92">
        <v>73082000</v>
      </c>
      <c r="G363" s="93">
        <v>22184.43</v>
      </c>
      <c r="H363" s="93">
        <v>377402.92</v>
      </c>
      <c r="I363">
        <v>361</v>
      </c>
      <c r="K363" s="82" t="str">
        <f t="shared" si="10"/>
        <v>73582 SERIE 001-08/05/2023-88416482000106-73082000-22184,43-377402,92</v>
      </c>
      <c r="L363" t="str">
        <v>73582 serie 001</v>
      </c>
      <c r="M363" t="str">
        <v>73582 serie 001-08/05/2023-88416482000106-73082000-22184,43-377402,92</v>
      </c>
      <c r="O363" t="str">
        <v>82235 serie 001</v>
      </c>
      <c r="P363" s="57">
        <v>45511</v>
      </c>
      <c r="Q363" t="str">
        <v>02907585000404</v>
      </c>
      <c r="R363">
        <v>32089010</v>
      </c>
      <c r="S363">
        <v>6261</v>
      </c>
      <c r="T363">
        <v>654750</v>
      </c>
      <c r="V363" t="str">
        <f t="shared" si="11"/>
        <v>82235 serie 001-07/08/2024-02907585000404-32089010-6261-654750</v>
      </c>
    </row>
    <row r="364" spans="1:22" x14ac:dyDescent="0.25">
      <c r="A364" s="91" t="s">
        <v>6554</v>
      </c>
      <c r="B364" s="91" t="s">
        <v>8671</v>
      </c>
      <c r="C364" s="91" t="s">
        <v>9033</v>
      </c>
      <c r="D364" s="91" t="s">
        <v>8273</v>
      </c>
      <c r="E364" s="90">
        <v>88416482000106</v>
      </c>
      <c r="F364" s="92">
        <v>73082000</v>
      </c>
      <c r="G364" s="93">
        <v>16988.55</v>
      </c>
      <c r="H364" s="93">
        <v>278500.18</v>
      </c>
      <c r="I364">
        <v>362</v>
      </c>
      <c r="K364" s="82" t="str">
        <f t="shared" si="10"/>
        <v>73543 SERIE 001-05/05/2023-88416482000106-73082000-16988,55-278500,18</v>
      </c>
      <c r="L364" t="str">
        <v>73543 serie 001</v>
      </c>
      <c r="M364" t="str">
        <v>73543 serie 001-05/05/2023-88416482000106-73082000-16988,55-278500,18</v>
      </c>
      <c r="O364" t="str">
        <v>081963 serie 001</v>
      </c>
      <c r="P364" s="57">
        <v>45503</v>
      </c>
      <c r="Q364" t="str">
        <v>02907585000404</v>
      </c>
      <c r="R364">
        <v>38140090</v>
      </c>
      <c r="S364">
        <v>750.95</v>
      </c>
      <c r="T364">
        <v>3690</v>
      </c>
      <c r="V364" t="str">
        <f t="shared" si="11"/>
        <v>081963 serie 001-30/07/2024-02907585000404-38140090-750,95-3690</v>
      </c>
    </row>
    <row r="365" spans="1:22" x14ac:dyDescent="0.25">
      <c r="A365" s="91" t="s">
        <v>6555</v>
      </c>
      <c r="B365" s="91" t="s">
        <v>8671</v>
      </c>
      <c r="C365" s="91" t="s">
        <v>9034</v>
      </c>
      <c r="D365" s="91" t="s">
        <v>8264</v>
      </c>
      <c r="E365" s="90">
        <v>88416482000106</v>
      </c>
      <c r="F365" s="92">
        <v>73082000</v>
      </c>
      <c r="G365" s="93">
        <v>21281.86</v>
      </c>
      <c r="H365" s="93">
        <v>388264.41</v>
      </c>
      <c r="I365">
        <v>363</v>
      </c>
      <c r="K365" s="82" t="str">
        <f t="shared" si="10"/>
        <v>73460 SERIE 001-28/04/2023-88416482000106-73082000-21281,86-388264,41</v>
      </c>
      <c r="L365" t="str">
        <v>73460 serie 001</v>
      </c>
      <c r="M365" t="str">
        <v>73460 serie 001-28/04/2023-88416482000106-73082000-21281,86-388264,41</v>
      </c>
      <c r="O365" t="str">
        <v>81963 serie 001</v>
      </c>
      <c r="P365" s="57">
        <v>45503</v>
      </c>
      <c r="Q365" t="str">
        <v>02907585000404</v>
      </c>
      <c r="R365">
        <v>32089010</v>
      </c>
      <c r="S365">
        <v>3003.8</v>
      </c>
      <c r="T365">
        <v>122727.6</v>
      </c>
      <c r="V365" t="str">
        <f t="shared" si="11"/>
        <v>81963 serie 001-30/07/2024-02907585000404-32089010-3003,8-122727,6</v>
      </c>
    </row>
    <row r="366" spans="1:22" x14ac:dyDescent="0.25">
      <c r="A366" s="91" t="s">
        <v>6556</v>
      </c>
      <c r="B366" s="91" t="s">
        <v>8671</v>
      </c>
      <c r="C366" s="91" t="s">
        <v>9035</v>
      </c>
      <c r="D366" s="91" t="s">
        <v>8264</v>
      </c>
      <c r="E366" s="90">
        <v>88416482000106</v>
      </c>
      <c r="F366" s="92">
        <v>73082000</v>
      </c>
      <c r="G366" s="93">
        <v>18459.75</v>
      </c>
      <c r="H366" s="93">
        <v>341721.34</v>
      </c>
      <c r="I366">
        <v>364</v>
      </c>
      <c r="K366" s="82" t="str">
        <f t="shared" si="10"/>
        <v>73456 SERIE 001-28/04/2023-88416482000106-73082000-18459,75-341721,34</v>
      </c>
      <c r="L366" t="str">
        <v>73456 serie 001</v>
      </c>
      <c r="M366" t="str">
        <v>73456 serie 001-28/04/2023-88416482000106-73082000-18459,75-341721,34</v>
      </c>
      <c r="O366" t="str">
        <v>81863 serie 001</v>
      </c>
      <c r="P366" s="57">
        <v>45499</v>
      </c>
      <c r="Q366" t="str">
        <v>02907585000404</v>
      </c>
      <c r="R366">
        <v>32089010</v>
      </c>
      <c r="S366">
        <v>2849</v>
      </c>
      <c r="T366">
        <v>122727.6</v>
      </c>
      <c r="V366" t="str">
        <f t="shared" si="11"/>
        <v>81863 serie 001-26/07/2024-02907585000404-32089010-2849-122727,6</v>
      </c>
    </row>
    <row r="367" spans="1:22" x14ac:dyDescent="0.25">
      <c r="A367" s="91" t="s">
        <v>6557</v>
      </c>
      <c r="B367" s="91" t="s">
        <v>8671</v>
      </c>
      <c r="C367" s="91" t="s">
        <v>9036</v>
      </c>
      <c r="D367" s="91" t="s">
        <v>8264</v>
      </c>
      <c r="E367" s="90">
        <v>88416482000106</v>
      </c>
      <c r="F367" s="92">
        <v>73082000</v>
      </c>
      <c r="G367" s="93">
        <v>23358.959999999999</v>
      </c>
      <c r="H367" s="93">
        <v>438700.5</v>
      </c>
      <c r="I367">
        <v>365</v>
      </c>
      <c r="K367" s="82" t="str">
        <f t="shared" si="10"/>
        <v>73450 SERIE 001-28/04/2023-88416482000106-73082000-23358,96-438700,5</v>
      </c>
      <c r="L367" t="str">
        <v>73450 serie 001</v>
      </c>
      <c r="M367" t="str">
        <v>73450 serie 001-28/04/2023-88416482000106-73082000-23358,96-438700,5</v>
      </c>
      <c r="O367" t="str">
        <v>081727 serie 001</v>
      </c>
      <c r="P367" s="57">
        <v>45496</v>
      </c>
      <c r="Q367" t="str">
        <v>02907585000404</v>
      </c>
      <c r="R367">
        <v>38140090</v>
      </c>
      <c r="S367">
        <v>1391.3333333333333</v>
      </c>
      <c r="T367">
        <v>3976</v>
      </c>
      <c r="V367" t="str">
        <f t="shared" si="11"/>
        <v>081727 serie 001-23/07/2024-02907585000404-38140090-1391,33-3976</v>
      </c>
    </row>
    <row r="368" spans="1:22" x14ac:dyDescent="0.25">
      <c r="A368" s="91" t="s">
        <v>6558</v>
      </c>
      <c r="B368" s="91" t="s">
        <v>8671</v>
      </c>
      <c r="C368" s="91" t="s">
        <v>9037</v>
      </c>
      <c r="D368" s="91" t="s">
        <v>8264</v>
      </c>
      <c r="E368" s="90">
        <v>88416482000106</v>
      </c>
      <c r="F368" s="92">
        <v>73082000</v>
      </c>
      <c r="G368" s="93">
        <v>11708.18</v>
      </c>
      <c r="H368" s="93">
        <v>186360.73</v>
      </c>
      <c r="I368">
        <v>366</v>
      </c>
      <c r="K368" s="82" t="str">
        <f t="shared" si="10"/>
        <v>73446 SERIE 001-28/04/2023-88416482000106-73082000-11708,18-186360,73</v>
      </c>
      <c r="L368" t="str">
        <v>73446 serie 001</v>
      </c>
      <c r="M368" t="str">
        <v>73446 serie 001-28/04/2023-88416482000106-73082000-11708,18-186360,73</v>
      </c>
      <c r="O368" t="str">
        <v>81727 serie 001</v>
      </c>
      <c r="P368" s="57">
        <v>45496</v>
      </c>
      <c r="Q368" t="str">
        <v>02907585000404</v>
      </c>
      <c r="R368">
        <v>32089010</v>
      </c>
      <c r="S368">
        <v>2782.6666666666665</v>
      </c>
      <c r="T368">
        <v>291000</v>
      </c>
      <c r="V368" t="str">
        <f t="shared" si="11"/>
        <v>81727 serie 001-23/07/2024-02907585000404-32089010-2782,67-291000</v>
      </c>
    </row>
    <row r="369" spans="1:22" x14ac:dyDescent="0.25">
      <c r="A369" s="91" t="s">
        <v>6559</v>
      </c>
      <c r="B369" s="91" t="s">
        <v>8671</v>
      </c>
      <c r="C369" s="91" t="s">
        <v>9038</v>
      </c>
      <c r="D369" s="91" t="s">
        <v>8264</v>
      </c>
      <c r="E369" s="90">
        <v>88416482000106</v>
      </c>
      <c r="F369" s="92">
        <v>73082000</v>
      </c>
      <c r="G369" s="93">
        <v>22309.82</v>
      </c>
      <c r="H369" s="93">
        <v>418301.71</v>
      </c>
      <c r="I369">
        <v>367</v>
      </c>
      <c r="K369" s="82" t="str">
        <f t="shared" si="10"/>
        <v>73441 SERIE 001-28/04/2023-88416482000106-73082000-22309,82-418301,71</v>
      </c>
      <c r="L369" t="str">
        <v>73441 serie 001</v>
      </c>
      <c r="M369" t="str">
        <v>73441 serie 001-28/04/2023-88416482000106-73082000-22309,82-418301,71</v>
      </c>
      <c r="O369" t="str">
        <v>081561 serie 001</v>
      </c>
      <c r="P369" s="57">
        <v>45490</v>
      </c>
      <c r="Q369" t="str">
        <v>02907585000404</v>
      </c>
      <c r="R369">
        <v>32089010</v>
      </c>
      <c r="S369">
        <v>1677.5428571428572</v>
      </c>
      <c r="T369">
        <v>62820.12</v>
      </c>
      <c r="V369" t="str">
        <f t="shared" si="11"/>
        <v>081561 serie 001-17/07/2024-02907585000404-32089010-1677,54-62820,12</v>
      </c>
    </row>
    <row r="370" spans="1:22" x14ac:dyDescent="0.25">
      <c r="A370" s="91" t="s">
        <v>6560</v>
      </c>
      <c r="B370" s="91" t="s">
        <v>8671</v>
      </c>
      <c r="C370" s="91" t="s">
        <v>9039</v>
      </c>
      <c r="D370" s="91" t="s">
        <v>8291</v>
      </c>
      <c r="E370" s="90">
        <v>88416482000106</v>
      </c>
      <c r="F370" s="92">
        <v>73082000</v>
      </c>
      <c r="G370" s="93">
        <v>22739.29</v>
      </c>
      <c r="H370" s="93">
        <v>389455.61</v>
      </c>
      <c r="I370">
        <v>368</v>
      </c>
      <c r="K370" s="82" t="str">
        <f t="shared" si="10"/>
        <v>73340 SERIE 001-25/04/2023-88416482000106-73082000-22739,29-389455,61</v>
      </c>
      <c r="L370" t="str">
        <v>73340 serie 001</v>
      </c>
      <c r="M370" t="str">
        <v>73340 serie 001-25/04/2023-88416482000106-73082000-22739,29-389455,61</v>
      </c>
      <c r="O370" t="str">
        <v>81561 serie 001</v>
      </c>
      <c r="P370" s="57">
        <v>45490</v>
      </c>
      <c r="Q370" t="str">
        <v>02907585000404</v>
      </c>
      <c r="R370">
        <v>38140090</v>
      </c>
      <c r="S370">
        <v>671.01714285714286</v>
      </c>
      <c r="T370">
        <v>3690</v>
      </c>
      <c r="V370" t="str">
        <f t="shared" si="11"/>
        <v>81561 serie 001-17/07/2024-02907585000404-38140090-671,02-3690</v>
      </c>
    </row>
    <row r="371" spans="1:22" x14ac:dyDescent="0.25">
      <c r="A371" s="91" t="s">
        <v>6561</v>
      </c>
      <c r="B371" s="91" t="s">
        <v>8671</v>
      </c>
      <c r="C371" s="91" t="s">
        <v>9040</v>
      </c>
      <c r="D371" s="91" t="s">
        <v>8292</v>
      </c>
      <c r="E371" s="90">
        <v>88416482000106</v>
      </c>
      <c r="F371" s="92">
        <v>73082000</v>
      </c>
      <c r="G371" s="93">
        <v>26069.29</v>
      </c>
      <c r="H371" s="93">
        <v>419915.69</v>
      </c>
      <c r="I371">
        <v>369</v>
      </c>
      <c r="K371" s="82" t="str">
        <f t="shared" si="10"/>
        <v>73309 SERIE 001-24/04/2023-88416482000106-73082000-26069,29-419915,69</v>
      </c>
      <c r="L371" t="str">
        <v>73309 serie 001</v>
      </c>
      <c r="M371" t="str">
        <v>73309 serie 001-24/04/2023-88416482000106-73082000-26069,29-419915,69</v>
      </c>
      <c r="O371" t="str">
        <v>00080991 serie 001</v>
      </c>
      <c r="P371" s="57">
        <v>45471</v>
      </c>
      <c r="Q371" t="str">
        <v>02907585000404</v>
      </c>
      <c r="R371">
        <v>79031000</v>
      </c>
      <c r="S371">
        <v>826.18018181818184</v>
      </c>
      <c r="T371">
        <v>113.6</v>
      </c>
      <c r="V371" t="str">
        <f t="shared" si="11"/>
        <v>00080991 serie 001-28/06/2024-02907585000404-79031000-826,18-113,6</v>
      </c>
    </row>
    <row r="372" spans="1:22" x14ac:dyDescent="0.25">
      <c r="A372" s="91" t="s">
        <v>6562</v>
      </c>
      <c r="B372" s="91" t="s">
        <v>8671</v>
      </c>
      <c r="C372" s="91" t="s">
        <v>9041</v>
      </c>
      <c r="D372" s="91" t="s">
        <v>8293</v>
      </c>
      <c r="E372" s="90">
        <v>88416482000106</v>
      </c>
      <c r="F372" s="92">
        <v>73082000</v>
      </c>
      <c r="G372" s="93">
        <v>21890.13</v>
      </c>
      <c r="H372" s="93">
        <v>438941.28</v>
      </c>
      <c r="I372">
        <v>370</v>
      </c>
      <c r="K372" s="82" t="str">
        <f t="shared" si="10"/>
        <v>73286 SERIE 001-20/04/2023-88416482000106-73082000-21890,13-438941,28</v>
      </c>
      <c r="L372" t="str">
        <v>73286 serie 001</v>
      </c>
      <c r="M372" t="str">
        <v>73286 serie 001-20/04/2023-88416482000106-73082000-21890,13-438941,28</v>
      </c>
      <c r="O372" t="str">
        <v>0080991 serie 001</v>
      </c>
      <c r="P372" s="57">
        <v>45471</v>
      </c>
      <c r="Q372" t="str">
        <v>02907585000404</v>
      </c>
      <c r="R372">
        <v>38140090</v>
      </c>
      <c r="S372">
        <v>2478.5405454545453</v>
      </c>
      <c r="T372">
        <v>12915</v>
      </c>
      <c r="V372" t="str">
        <f t="shared" si="11"/>
        <v>0080991 serie 001-28/06/2024-02907585000404-38140090-2478,54-12915</v>
      </c>
    </row>
    <row r="373" spans="1:22" x14ac:dyDescent="0.25">
      <c r="A373" s="91" t="s">
        <v>6563</v>
      </c>
      <c r="B373" s="91" t="s">
        <v>8671</v>
      </c>
      <c r="C373" s="91" t="s">
        <v>9042</v>
      </c>
      <c r="D373" s="91" t="s">
        <v>8294</v>
      </c>
      <c r="E373" s="90">
        <v>88416482000106</v>
      </c>
      <c r="F373" s="92">
        <v>73082000</v>
      </c>
      <c r="G373" s="93">
        <v>23038.77</v>
      </c>
      <c r="H373" s="93">
        <v>413639.93</v>
      </c>
      <c r="I373">
        <v>371</v>
      </c>
      <c r="K373" s="82" t="str">
        <f t="shared" si="10"/>
        <v>073190 SERIE 001-17/04/2023-88416482000106-73082000-23038,77-413639,93</v>
      </c>
      <c r="L373" t="str">
        <v>073190 serie 001</v>
      </c>
      <c r="M373" t="str">
        <v>073190 serie 001-17/04/2023-88416482000106-73082000-23038,77-413639,93</v>
      </c>
      <c r="O373" t="str">
        <v>080991 serie 001</v>
      </c>
      <c r="P373" s="57">
        <v>45471</v>
      </c>
      <c r="Q373" t="str">
        <v>02907585000404</v>
      </c>
      <c r="R373">
        <v>32089010</v>
      </c>
      <c r="S373">
        <v>4957.0810909090906</v>
      </c>
      <c r="T373">
        <v>203813.2</v>
      </c>
      <c r="V373" t="str">
        <f t="shared" si="11"/>
        <v>080991 serie 001-28/06/2024-02907585000404-32089010-4957,08-203813,2</v>
      </c>
    </row>
    <row r="374" spans="1:22" x14ac:dyDescent="0.25">
      <c r="A374" s="91" t="s">
        <v>6564</v>
      </c>
      <c r="B374" s="91" t="s">
        <v>8671</v>
      </c>
      <c r="C374" s="91" t="s">
        <v>9043</v>
      </c>
      <c r="D374" s="91" t="s">
        <v>8266</v>
      </c>
      <c r="E374" s="90">
        <v>88416482000106</v>
      </c>
      <c r="F374" s="92">
        <v>73082000</v>
      </c>
      <c r="G374" s="93">
        <v>20565.23</v>
      </c>
      <c r="H374" s="93">
        <v>341451.46</v>
      </c>
      <c r="I374">
        <v>372</v>
      </c>
      <c r="K374" s="82" t="str">
        <f t="shared" si="10"/>
        <v>73154 SERIE 001-14/04/2023-88416482000106-73082000-20565,23-341451,46</v>
      </c>
      <c r="L374" t="str">
        <v>73154 serie 001</v>
      </c>
      <c r="M374" t="str">
        <v>73154 serie 001-14/04/2023-88416482000106-73082000-20565,23-341451,46</v>
      </c>
      <c r="O374" t="str">
        <v>80991 serie 001</v>
      </c>
      <c r="P374" s="57">
        <v>45471</v>
      </c>
      <c r="Q374" t="str">
        <v>02907585000404</v>
      </c>
      <c r="R374">
        <v>29051999</v>
      </c>
      <c r="S374">
        <v>826.18018181818184</v>
      </c>
      <c r="T374">
        <v>614.84</v>
      </c>
      <c r="V374" t="str">
        <f t="shared" si="11"/>
        <v>80991 serie 001-28/06/2024-02907585000404-29051999-826,18-614,84</v>
      </c>
    </row>
    <row r="375" spans="1:22" x14ac:dyDescent="0.25">
      <c r="A375" s="91" t="s">
        <v>6565</v>
      </c>
      <c r="B375" s="91" t="s">
        <v>8671</v>
      </c>
      <c r="C375" s="91" t="s">
        <v>9044</v>
      </c>
      <c r="D375" s="91" t="s">
        <v>8295</v>
      </c>
      <c r="E375" s="90">
        <v>88416482000106</v>
      </c>
      <c r="F375" s="92">
        <v>73082000</v>
      </c>
      <c r="G375" s="93">
        <v>21725.02</v>
      </c>
      <c r="H375" s="93">
        <v>370943.87</v>
      </c>
      <c r="I375">
        <v>373</v>
      </c>
      <c r="K375" s="82" t="str">
        <f t="shared" si="10"/>
        <v>73104 SERIE 001-12/04/2023-88416482000106-73082000-21725,02-370943,87</v>
      </c>
      <c r="L375" t="str">
        <v>73104 serie 001</v>
      </c>
      <c r="M375" t="str">
        <v>73104 serie 001-12/04/2023-88416482000106-73082000-21725,02-370943,87</v>
      </c>
      <c r="O375" t="str">
        <v>00080400 serie 001</v>
      </c>
      <c r="P375" s="57">
        <v>45454</v>
      </c>
      <c r="Q375" t="str">
        <v>02907585000404</v>
      </c>
      <c r="R375">
        <v>79031000</v>
      </c>
      <c r="S375">
        <v>529.47282352941181</v>
      </c>
      <c r="T375">
        <v>227.2</v>
      </c>
      <c r="V375" t="str">
        <f t="shared" si="11"/>
        <v>00080400 serie 001-11/06/2024-02907585000404-79031000-529,47-227,2</v>
      </c>
    </row>
    <row r="376" spans="1:22" x14ac:dyDescent="0.25">
      <c r="A376" s="91" t="s">
        <v>6566</v>
      </c>
      <c r="B376" s="91" t="s">
        <v>8671</v>
      </c>
      <c r="C376" s="91" t="s">
        <v>9045</v>
      </c>
      <c r="D376" s="91" t="s">
        <v>8279</v>
      </c>
      <c r="E376" s="90">
        <v>88416482000106</v>
      </c>
      <c r="F376" s="92">
        <v>73082000</v>
      </c>
      <c r="G376" s="93">
        <v>23157.119999999999</v>
      </c>
      <c r="H376" s="93">
        <v>480732.15</v>
      </c>
      <c r="I376">
        <v>374</v>
      </c>
      <c r="K376" s="82" t="str">
        <f t="shared" si="10"/>
        <v>73053 SERIE 001-11/04/2023-88416482000106-73082000-23157,12-480732,15</v>
      </c>
      <c r="L376" t="str">
        <v>73053 serie 001</v>
      </c>
      <c r="M376" t="str">
        <v>73053 serie 001-11/04/2023-88416482000106-73082000-23157,12-480732,15</v>
      </c>
      <c r="O376" t="str">
        <v>0080400 serie 001</v>
      </c>
      <c r="P376" s="57">
        <v>45454</v>
      </c>
      <c r="Q376" t="str">
        <v>02907585000404</v>
      </c>
      <c r="R376">
        <v>38140090</v>
      </c>
      <c r="S376">
        <v>1588.4184705882353</v>
      </c>
      <c r="T376">
        <v>4612.5</v>
      </c>
      <c r="V376" t="str">
        <f t="shared" si="11"/>
        <v>0080400 serie 001-11/06/2024-02907585000404-38140090-1588,42-4612,5</v>
      </c>
    </row>
    <row r="377" spans="1:22" x14ac:dyDescent="0.25">
      <c r="A377" s="91" t="s">
        <v>6567</v>
      </c>
      <c r="B377" s="91" t="s">
        <v>8671</v>
      </c>
      <c r="C377" s="91" t="s">
        <v>9046</v>
      </c>
      <c r="D377" s="91" t="s">
        <v>8267</v>
      </c>
      <c r="E377" s="90">
        <v>88416482000106</v>
      </c>
      <c r="F377" s="92">
        <v>73082000</v>
      </c>
      <c r="G377" s="93">
        <v>25005.64</v>
      </c>
      <c r="H377" s="93">
        <v>339161.97</v>
      </c>
      <c r="I377">
        <v>375</v>
      </c>
      <c r="K377" s="82" t="str">
        <f t="shared" si="10"/>
        <v>73008 SERIE 001-05/04/2023-88416482000106-73082000-25005,64-339161,97</v>
      </c>
      <c r="L377" t="str">
        <v>73008 serie 001</v>
      </c>
      <c r="M377" t="str">
        <v>73008 serie 001-05/04/2023-88416482000106-73082000-25005,64-339161,97</v>
      </c>
      <c r="O377" t="str">
        <v>080400 serie 001</v>
      </c>
      <c r="P377" s="57">
        <v>45454</v>
      </c>
      <c r="Q377" t="str">
        <v>02907585000404</v>
      </c>
      <c r="R377">
        <v>32089010</v>
      </c>
      <c r="S377">
        <v>6353.6738823529413</v>
      </c>
      <c r="T377">
        <v>237749.18000000002</v>
      </c>
      <c r="V377" t="str">
        <f t="shared" si="11"/>
        <v>080400 serie 001-11/06/2024-02907585000404-32089010-6353,67-237749,18</v>
      </c>
    </row>
    <row r="378" spans="1:22" x14ac:dyDescent="0.25">
      <c r="A378" s="91" t="s">
        <v>6568</v>
      </c>
      <c r="B378" s="91" t="s">
        <v>8671</v>
      </c>
      <c r="C378" s="91" t="s">
        <v>9047</v>
      </c>
      <c r="D378" s="91" t="s">
        <v>8267</v>
      </c>
      <c r="E378" s="90">
        <v>88416482000106</v>
      </c>
      <c r="F378" s="92">
        <v>73082000</v>
      </c>
      <c r="G378" s="93">
        <v>20317.41</v>
      </c>
      <c r="H378" s="93">
        <v>305439.49</v>
      </c>
      <c r="I378">
        <v>376</v>
      </c>
      <c r="K378" s="82" t="str">
        <f t="shared" si="10"/>
        <v>73000 SERIE 001-05/04/2023-88416482000106-73082000-20317,41-305439,49</v>
      </c>
      <c r="L378" t="str">
        <v>73000 serie 001</v>
      </c>
      <c r="M378" t="str">
        <v>73000 serie 001-05/04/2023-88416482000106-73082000-20317,41-305439,49</v>
      </c>
      <c r="O378" t="str">
        <v>80400 serie 001</v>
      </c>
      <c r="P378" s="57">
        <v>45454</v>
      </c>
      <c r="Q378" t="str">
        <v>02907585000404</v>
      </c>
      <c r="R378">
        <v>29051999</v>
      </c>
      <c r="S378">
        <v>529.47282352941181</v>
      </c>
      <c r="T378">
        <v>323.60000000000002</v>
      </c>
      <c r="V378" t="str">
        <f t="shared" si="11"/>
        <v>80400 serie 001-11/06/2024-02907585000404-29051999-529,47-323,6</v>
      </c>
    </row>
    <row r="379" spans="1:22" x14ac:dyDescent="0.25">
      <c r="A379" s="91" t="s">
        <v>6569</v>
      </c>
      <c r="B379" s="91" t="s">
        <v>8671</v>
      </c>
      <c r="C379" s="91" t="s">
        <v>9048</v>
      </c>
      <c r="D379" s="91" t="s">
        <v>8262</v>
      </c>
      <c r="E379" s="90">
        <v>88416482000106</v>
      </c>
      <c r="F379" s="92">
        <v>73082000</v>
      </c>
      <c r="G379" s="93">
        <v>20812.52</v>
      </c>
      <c r="H379" s="93">
        <v>369488.17</v>
      </c>
      <c r="I379">
        <v>377</v>
      </c>
      <c r="K379" s="82" t="str">
        <f t="shared" si="10"/>
        <v>72926 SERIE 001-31/03/2023-88416482000106-73082000-20812,52-369488,17</v>
      </c>
      <c r="L379" t="str">
        <v>72926 serie 001</v>
      </c>
      <c r="M379" t="str">
        <v>72926 serie 001-31/03/2023-88416482000106-73082000-20812,52-369488,17</v>
      </c>
      <c r="O379" t="str">
        <v>81151 serie 001</v>
      </c>
      <c r="P379" s="57">
        <v>45476</v>
      </c>
      <c r="Q379" t="str">
        <v>02907585000404</v>
      </c>
      <c r="R379">
        <v>32089010</v>
      </c>
      <c r="S379">
        <v>223.72800000000001</v>
      </c>
      <c r="T379">
        <v>8130.24</v>
      </c>
      <c r="V379" t="str">
        <f t="shared" si="11"/>
        <v>81151 serie 001-03/07/2024-02907585000404-32089010-223,73-8130,24</v>
      </c>
    </row>
    <row r="380" spans="1:22" x14ac:dyDescent="0.25">
      <c r="A380" s="91" t="s">
        <v>6570</v>
      </c>
      <c r="B380" s="91" t="s">
        <v>8671</v>
      </c>
      <c r="C380" s="91" t="s">
        <v>9049</v>
      </c>
      <c r="D380" s="91" t="s">
        <v>8262</v>
      </c>
      <c r="E380" s="90">
        <v>88416482000106</v>
      </c>
      <c r="F380" s="92">
        <v>73082000</v>
      </c>
      <c r="G380" s="93">
        <v>20135.48</v>
      </c>
      <c r="H380" s="93">
        <v>348412.71</v>
      </c>
      <c r="I380">
        <v>378</v>
      </c>
      <c r="K380" s="82" t="str">
        <f t="shared" si="10"/>
        <v>72923 SERIE 001-31/03/2023-88416482000106-73082000-20135,48-348412,71</v>
      </c>
      <c r="L380" t="str">
        <v>72923 serie 001</v>
      </c>
      <c r="M380" t="str">
        <v>72923 serie 001-31/03/2023-88416482000106-73082000-20135,48-348412,71</v>
      </c>
      <c r="O380" t="str">
        <v>80714 serie 001</v>
      </c>
      <c r="P380" s="57">
        <v>45463</v>
      </c>
      <c r="Q380" t="str">
        <v>02907585000404</v>
      </c>
      <c r="R380">
        <v>32089010</v>
      </c>
      <c r="S380">
        <v>1497.876</v>
      </c>
      <c r="T380">
        <v>60448.56</v>
      </c>
      <c r="V380" t="str">
        <f t="shared" si="11"/>
        <v>80714 serie 001-20/06/2024-02907585000404-32089010-1497,88-60448,56</v>
      </c>
    </row>
    <row r="381" spans="1:22" x14ac:dyDescent="0.25">
      <c r="A381" s="91" t="s">
        <v>6571</v>
      </c>
      <c r="B381" s="91" t="s">
        <v>8671</v>
      </c>
      <c r="C381" s="91" t="s">
        <v>9050</v>
      </c>
      <c r="D381" s="91" t="s">
        <v>8262</v>
      </c>
      <c r="E381" s="90">
        <v>88416482000106</v>
      </c>
      <c r="F381" s="92">
        <v>73082000</v>
      </c>
      <c r="G381" s="93">
        <v>21900.43</v>
      </c>
      <c r="H381" s="93">
        <v>426792.67</v>
      </c>
      <c r="I381">
        <v>379</v>
      </c>
      <c r="K381" s="82" t="str">
        <f t="shared" si="10"/>
        <v>72922 SERIE 001-31/03/2023-88416482000106-73082000-21900,43-426792,67</v>
      </c>
      <c r="L381" t="str">
        <v>72922 serie 001</v>
      </c>
      <c r="M381" t="str">
        <v>72922 serie 001-31/03/2023-88416482000106-73082000-21900,43-426792,67</v>
      </c>
      <c r="O381" t="str">
        <v>80473 serie 001</v>
      </c>
      <c r="P381" s="57">
        <v>45456</v>
      </c>
      <c r="Q381" t="str">
        <v>02907585000404</v>
      </c>
      <c r="R381">
        <v>32089010</v>
      </c>
      <c r="S381">
        <v>570.79999999999995</v>
      </c>
      <c r="T381">
        <v>24545.599999999999</v>
      </c>
      <c r="V381" t="str">
        <f t="shared" si="11"/>
        <v>80473 serie 001-13/06/2024-02907585000404-32089010-570,8-24545,6</v>
      </c>
    </row>
    <row r="382" spans="1:22" x14ac:dyDescent="0.25">
      <c r="A382" s="91" t="s">
        <v>6572</v>
      </c>
      <c r="B382" s="91" t="s">
        <v>8671</v>
      </c>
      <c r="C382" s="91" t="s">
        <v>9051</v>
      </c>
      <c r="D382" s="91" t="s">
        <v>8262</v>
      </c>
      <c r="E382" s="90">
        <v>88416482000106</v>
      </c>
      <c r="F382" s="92">
        <v>73082000</v>
      </c>
      <c r="G382" s="93">
        <v>25894.23</v>
      </c>
      <c r="H382" s="93">
        <v>461974.68</v>
      </c>
      <c r="I382">
        <v>380</v>
      </c>
      <c r="K382" s="82" t="str">
        <f t="shared" si="10"/>
        <v>72911 SERIE 001-31/03/2023-88416482000106-73082000-25894,23-461974,68</v>
      </c>
      <c r="L382" t="str">
        <v>72911 serie 001</v>
      </c>
      <c r="M382" t="str">
        <v>72911 serie 001-31/03/2023-88416482000106-73082000-25894,23-461974,68</v>
      </c>
      <c r="O382" t="str">
        <v>80369 serie 000</v>
      </c>
      <c r="P382" s="57">
        <v>45491</v>
      </c>
      <c r="Q382" t="str">
        <v>08381863000168</v>
      </c>
      <c r="R382">
        <v>85369090</v>
      </c>
      <c r="S382">
        <v>3160</v>
      </c>
      <c r="T382">
        <v>4076.42</v>
      </c>
      <c r="V382" t="str">
        <f t="shared" si="11"/>
        <v>80369 serie 000-18/07/2024-08381863000168-85369090-3160-4076,42</v>
      </c>
    </row>
    <row r="383" spans="1:22" x14ac:dyDescent="0.25">
      <c r="A383" s="91" t="s">
        <v>6573</v>
      </c>
      <c r="B383" s="91" t="s">
        <v>8671</v>
      </c>
      <c r="C383" s="91" t="s">
        <v>9052</v>
      </c>
      <c r="D383" s="91" t="s">
        <v>8262</v>
      </c>
      <c r="E383" s="90">
        <v>88416482000106</v>
      </c>
      <c r="F383" s="92">
        <v>73082000</v>
      </c>
      <c r="G383" s="93">
        <v>17526.59</v>
      </c>
      <c r="H383" s="93">
        <v>284142.90000000002</v>
      </c>
      <c r="I383">
        <v>381</v>
      </c>
      <c r="K383" s="82" t="str">
        <f t="shared" si="10"/>
        <v>72909 SERIE 001-31/03/2023-88416482000106-73082000-17526,59-284142,9</v>
      </c>
      <c r="L383" t="str">
        <v>72909 serie 001</v>
      </c>
      <c r="M383" t="str">
        <v>72909 serie 001-31/03/2023-88416482000106-73082000-17526,59-284142,9</v>
      </c>
      <c r="O383" t="str">
        <v>80228 serie 000</v>
      </c>
      <c r="P383" s="57">
        <v>45483</v>
      </c>
      <c r="Q383" t="str">
        <v>08381863000168</v>
      </c>
      <c r="R383">
        <v>85369090</v>
      </c>
      <c r="S383">
        <v>6074</v>
      </c>
      <c r="T383">
        <v>11176.16</v>
      </c>
      <c r="V383" t="str">
        <f t="shared" si="11"/>
        <v>80228 serie 000-10/07/2024-08381863000168-85369090-6074-11176,16</v>
      </c>
    </row>
    <row r="384" spans="1:22" x14ac:dyDescent="0.25">
      <c r="A384" s="91" t="s">
        <v>6574</v>
      </c>
      <c r="B384" s="91" t="s">
        <v>8671</v>
      </c>
      <c r="C384" s="91" t="s">
        <v>9053</v>
      </c>
      <c r="D384" s="91" t="s">
        <v>8262</v>
      </c>
      <c r="E384" s="90">
        <v>88416482000106</v>
      </c>
      <c r="F384" s="92">
        <v>73082000</v>
      </c>
      <c r="G384" s="93">
        <v>9111.07</v>
      </c>
      <c r="H384" s="93">
        <v>140594.34</v>
      </c>
      <c r="I384">
        <v>382</v>
      </c>
      <c r="K384" s="82" t="str">
        <f t="shared" si="10"/>
        <v>72887 SERIE 001-31/03/2023-88416482000106-73082000-9111,07-140594,34</v>
      </c>
      <c r="L384" t="str">
        <v>72887 serie 001</v>
      </c>
      <c r="M384" t="str">
        <v>72887 serie 001-31/03/2023-88416482000106-73082000-9111,07-140594,34</v>
      </c>
      <c r="O384" t="str">
        <v>79787 serie 000</v>
      </c>
      <c r="P384" s="57">
        <v>45454</v>
      </c>
      <c r="Q384" t="str">
        <v>08381863000168</v>
      </c>
      <c r="R384">
        <v>85369090</v>
      </c>
      <c r="S384">
        <v>2900</v>
      </c>
      <c r="T384">
        <v>359.6</v>
      </c>
      <c r="V384" t="str">
        <f t="shared" si="11"/>
        <v>79787 serie 000-11/06/2024-08381863000168-85369090-2900-359,6</v>
      </c>
    </row>
    <row r="385" spans="1:22" x14ac:dyDescent="0.25">
      <c r="A385" s="91" t="s">
        <v>6575</v>
      </c>
      <c r="B385" s="91" t="s">
        <v>8671</v>
      </c>
      <c r="C385" s="91" t="s">
        <v>9054</v>
      </c>
      <c r="D385" s="91" t="s">
        <v>8262</v>
      </c>
      <c r="E385" s="90">
        <v>88416482000106</v>
      </c>
      <c r="F385" s="92">
        <v>73082000</v>
      </c>
      <c r="G385" s="93">
        <v>14435.61</v>
      </c>
      <c r="H385" s="93">
        <v>230877.16</v>
      </c>
      <c r="I385">
        <v>383</v>
      </c>
      <c r="K385" s="82" t="str">
        <f t="shared" si="10"/>
        <v>72883 SERIE 001-31/03/2023-88416482000106-73082000-14435,61-230877,16</v>
      </c>
      <c r="L385" t="str">
        <v>72883 serie 001</v>
      </c>
      <c r="M385" t="str">
        <v>72883 serie 001-31/03/2023-88416482000106-73082000-14435,61-230877,16</v>
      </c>
      <c r="O385" t="str">
        <v>79435 serie 000</v>
      </c>
      <c r="P385" s="57">
        <v>45415</v>
      </c>
      <c r="Q385" t="str">
        <v>08381863000168</v>
      </c>
      <c r="R385">
        <v>85369090</v>
      </c>
      <c r="S385">
        <v>6000</v>
      </c>
      <c r="T385">
        <v>600</v>
      </c>
      <c r="V385" t="str">
        <f t="shared" si="11"/>
        <v>79435 serie 000-03/05/2024-08381863000168-85369090-6000-600</v>
      </c>
    </row>
    <row r="386" spans="1:22" x14ac:dyDescent="0.25">
      <c r="A386" s="91" t="s">
        <v>6576</v>
      </c>
      <c r="B386" s="91" t="s">
        <v>8671</v>
      </c>
      <c r="C386" s="91" t="s">
        <v>9055</v>
      </c>
      <c r="D386" s="91" t="s">
        <v>8277</v>
      </c>
      <c r="E386" s="90">
        <v>88416482000106</v>
      </c>
      <c r="F386" s="92">
        <v>73082000</v>
      </c>
      <c r="G386" s="93">
        <v>21223.27</v>
      </c>
      <c r="H386" s="93">
        <v>403692.35</v>
      </c>
      <c r="I386">
        <v>384</v>
      </c>
      <c r="K386" s="82" t="str">
        <f t="shared" si="10"/>
        <v>072855 SERIE 001-30/03/2023-88416482000106-73082000-21223,27-403692,35</v>
      </c>
      <c r="L386" t="str">
        <v>072855 serie 001</v>
      </c>
      <c r="M386" t="str">
        <v>072855 serie 001-30/03/2023-88416482000106-73082000-21223,27-403692,35</v>
      </c>
      <c r="O386" t="str">
        <v>78827 serie 001</v>
      </c>
      <c r="P386" s="57">
        <v>45404</v>
      </c>
      <c r="Q386" t="str">
        <v>02907585000404</v>
      </c>
      <c r="R386">
        <v>32089010</v>
      </c>
      <c r="S386">
        <v>1932.06</v>
      </c>
      <c r="T386">
        <v>37288.44</v>
      </c>
      <c r="V386" t="str">
        <f t="shared" si="11"/>
        <v>78827 serie 001-22/04/2024-02907585000404-32089010-1932,06-37288,44</v>
      </c>
    </row>
    <row r="387" spans="1:22" x14ac:dyDescent="0.25">
      <c r="A387" s="91" t="s">
        <v>6577</v>
      </c>
      <c r="B387" s="91" t="s">
        <v>8671</v>
      </c>
      <c r="C387" s="91" t="s">
        <v>9056</v>
      </c>
      <c r="D387" s="91" t="s">
        <v>8277</v>
      </c>
      <c r="E387" s="90">
        <v>88416482000106</v>
      </c>
      <c r="F387" s="92">
        <v>73082000</v>
      </c>
      <c r="G387" s="93">
        <v>13541.89</v>
      </c>
      <c r="H387" s="93">
        <v>217112.53</v>
      </c>
      <c r="I387">
        <v>385</v>
      </c>
      <c r="K387" s="82" t="str">
        <f t="shared" si="10"/>
        <v>72851 SERIE 001-30/03/2023-88416482000106-73082000-13541,89-217112,53</v>
      </c>
      <c r="L387" t="str">
        <v>72851 serie 001</v>
      </c>
      <c r="M387" t="str">
        <v>72851 serie 001-30/03/2023-88416482000106-73082000-13541,89-217112,53</v>
      </c>
      <c r="O387" t="str">
        <v>78819 serie 000</v>
      </c>
      <c r="P387" s="57">
        <v>45376</v>
      </c>
      <c r="Q387" t="str">
        <v>08381863000168</v>
      </c>
      <c r="R387">
        <v>85369090</v>
      </c>
      <c r="S387">
        <v>16900</v>
      </c>
      <c r="T387">
        <v>787.49</v>
      </c>
      <c r="V387" t="str">
        <f t="shared" si="11"/>
        <v>78819 serie 000-25/03/2024-08381863000168-85369090-16900-787,49</v>
      </c>
    </row>
    <row r="388" spans="1:22" x14ac:dyDescent="0.25">
      <c r="A388" s="91" t="s">
        <v>6578</v>
      </c>
      <c r="B388" s="91" t="s">
        <v>8671</v>
      </c>
      <c r="C388" s="91" t="s">
        <v>9057</v>
      </c>
      <c r="D388" s="91" t="s">
        <v>8277</v>
      </c>
      <c r="E388" s="90">
        <v>88416482000106</v>
      </c>
      <c r="F388" s="92">
        <v>73082000</v>
      </c>
      <c r="G388" s="93">
        <v>12149.94</v>
      </c>
      <c r="H388" s="93">
        <v>234114.08</v>
      </c>
      <c r="I388">
        <v>386</v>
      </c>
      <c r="K388" s="82" t="str">
        <f t="shared" ref="K388:K451" si="12">_xlfn.CONCAT(A388,"-",TEXT(D388,"DD/MM/AAAA"),"-",TEXT(E388,"00000000000000"),"-",F388,"-",ROUND(G388,2),"-",ROUND(H388,2))</f>
        <v>72847 SERIE 001-30/03/2023-88416482000106-73082000-12149,94-234114,08</v>
      </c>
      <c r="L388" t="str">
        <v>72847 serie 001</v>
      </c>
      <c r="M388" t="str">
        <v>72847 serie 001-30/03/2023-88416482000106-73082000-12149,94-234114,08</v>
      </c>
      <c r="O388" t="str">
        <v>00078659 serie 001</v>
      </c>
      <c r="P388" s="57">
        <v>45398</v>
      </c>
      <c r="Q388" t="str">
        <v>02907585000404</v>
      </c>
      <c r="R388">
        <v>79031000</v>
      </c>
      <c r="S388">
        <v>396.2706</v>
      </c>
      <c r="T388">
        <v>227.2</v>
      </c>
      <c r="V388" t="str">
        <f t="shared" ref="V388:V451" si="13">_xlfn.CONCAT(O388,"-",TEXT(P388,"DD/MM/AAAA"),"-",Q388,"-",R388,"-",ROUND(S388,2),"-",ROUND(T388,2))</f>
        <v>00078659 serie 001-16/04/2024-02907585000404-79031000-396,27-227,2</v>
      </c>
    </row>
    <row r="389" spans="1:22" x14ac:dyDescent="0.25">
      <c r="A389" s="91" t="s">
        <v>6579</v>
      </c>
      <c r="B389" s="91" t="s">
        <v>8671</v>
      </c>
      <c r="C389" s="91" t="s">
        <v>9058</v>
      </c>
      <c r="D389" s="91" t="s">
        <v>8296</v>
      </c>
      <c r="E389" s="90">
        <v>88416482000106</v>
      </c>
      <c r="F389" s="92">
        <v>73082000</v>
      </c>
      <c r="G389" s="93">
        <v>19217.53</v>
      </c>
      <c r="H389" s="93">
        <v>312314.96000000002</v>
      </c>
      <c r="I389">
        <v>387</v>
      </c>
      <c r="K389" s="82" t="str">
        <f t="shared" si="12"/>
        <v>72806 SERIE 001-29/03/2023-88416482000106-73082000-19217,53-312314,96</v>
      </c>
      <c r="L389" t="str">
        <v>72806 serie 001</v>
      </c>
      <c r="M389" t="str">
        <v>72806 serie 001-29/03/2023-88416482000106-73082000-19217,53-312314,96</v>
      </c>
      <c r="O389" t="str">
        <v>0078659 serie 001</v>
      </c>
      <c r="P389" s="57">
        <v>45398</v>
      </c>
      <c r="Q389" t="str">
        <v>02907585000404</v>
      </c>
      <c r="R389">
        <v>38140090</v>
      </c>
      <c r="S389">
        <v>792.5412</v>
      </c>
      <c r="T389">
        <v>4305</v>
      </c>
      <c r="V389" t="str">
        <f t="shared" si="13"/>
        <v>0078659 serie 001-16/04/2024-02907585000404-38140090-792,54-4305</v>
      </c>
    </row>
    <row r="390" spans="1:22" x14ac:dyDescent="0.25">
      <c r="A390" s="91" t="s">
        <v>6580</v>
      </c>
      <c r="B390" s="91" t="s">
        <v>8671</v>
      </c>
      <c r="C390" s="91" t="s">
        <v>9059</v>
      </c>
      <c r="D390" s="91" t="s">
        <v>8148</v>
      </c>
      <c r="E390" s="90">
        <v>88416482000106</v>
      </c>
      <c r="F390" s="92">
        <v>73082000</v>
      </c>
      <c r="G390" s="93">
        <v>27105.32</v>
      </c>
      <c r="H390" s="93">
        <v>434126.5</v>
      </c>
      <c r="I390">
        <v>388</v>
      </c>
      <c r="K390" s="82" t="str">
        <f t="shared" si="12"/>
        <v>72756 SERIE 001-24/03/2023-88416482000106-73082000-27105,32-434126,5</v>
      </c>
      <c r="L390" t="str">
        <v>72756 serie 001</v>
      </c>
      <c r="M390" t="str">
        <v>72756 serie 001-24/03/2023-88416482000106-73082000-27105,32-434126,5</v>
      </c>
      <c r="O390" t="str">
        <v>078659 serie 001</v>
      </c>
      <c r="P390" s="57">
        <v>45398</v>
      </c>
      <c r="Q390" t="str">
        <v>02907585000404</v>
      </c>
      <c r="R390">
        <v>32089010</v>
      </c>
      <c r="S390">
        <v>2377.6235999999999</v>
      </c>
      <c r="T390">
        <v>158370.81</v>
      </c>
      <c r="V390" t="str">
        <f t="shared" si="13"/>
        <v>078659 serie 001-16/04/2024-02907585000404-32089010-2377,62-158370,81</v>
      </c>
    </row>
    <row r="391" spans="1:22" x14ac:dyDescent="0.25">
      <c r="A391" s="91" t="s">
        <v>6581</v>
      </c>
      <c r="B391" s="91" t="s">
        <v>8671</v>
      </c>
      <c r="C391" s="91" t="s">
        <v>9060</v>
      </c>
      <c r="D391" s="91" t="s">
        <v>8148</v>
      </c>
      <c r="E391" s="90">
        <v>88416482000106</v>
      </c>
      <c r="F391" s="92">
        <v>73082000</v>
      </c>
      <c r="G391" s="93">
        <v>22559.25</v>
      </c>
      <c r="H391" s="93">
        <v>546901.24</v>
      </c>
      <c r="I391">
        <v>389</v>
      </c>
      <c r="K391" s="82" t="str">
        <f t="shared" si="12"/>
        <v>72754 SERIE 001-24/03/2023-88416482000106-73082000-22559,25-546901,24</v>
      </c>
      <c r="L391" t="str">
        <v>72754 serie 001</v>
      </c>
      <c r="M391" t="str">
        <v>72754 serie 001-24/03/2023-88416482000106-73082000-22559,25-546901,24</v>
      </c>
      <c r="O391" t="str">
        <v>78659 serie 001</v>
      </c>
      <c r="P391" s="57">
        <v>45398</v>
      </c>
      <c r="Q391" t="str">
        <v>02907585000404</v>
      </c>
      <c r="R391">
        <v>29051999</v>
      </c>
      <c r="S391">
        <v>396.2706</v>
      </c>
      <c r="T391">
        <v>323.60000000000002</v>
      </c>
      <c r="V391" t="str">
        <f t="shared" si="13"/>
        <v>78659 serie 001-16/04/2024-02907585000404-29051999-396,27-323,6</v>
      </c>
    </row>
    <row r="392" spans="1:22" x14ac:dyDescent="0.25">
      <c r="A392" s="91" t="s">
        <v>6582</v>
      </c>
      <c r="B392" s="91" t="s">
        <v>8671</v>
      </c>
      <c r="C392" s="91" t="s">
        <v>9061</v>
      </c>
      <c r="D392" s="91" t="s">
        <v>8149</v>
      </c>
      <c r="E392" s="90">
        <v>88416482000106</v>
      </c>
      <c r="F392" s="92">
        <v>73082000</v>
      </c>
      <c r="G392" s="93">
        <v>25886.720000000001</v>
      </c>
      <c r="H392" s="93">
        <v>475224.89</v>
      </c>
      <c r="I392">
        <v>390</v>
      </c>
      <c r="K392" s="82" t="str">
        <f t="shared" si="12"/>
        <v>72678 SERIE 001-21/03/2023-88416482000106-73082000-25886,72-475224,89</v>
      </c>
      <c r="L392" t="str">
        <v>72678 serie 001</v>
      </c>
      <c r="M392" t="str">
        <v>72678 serie 001-21/03/2023-88416482000106-73082000-25886,72-475224,89</v>
      </c>
      <c r="O392" t="str">
        <v>078652 serie 001</v>
      </c>
      <c r="P392" s="57">
        <v>45398</v>
      </c>
      <c r="Q392" t="str">
        <v>02907585000404</v>
      </c>
      <c r="R392">
        <v>38140090</v>
      </c>
      <c r="S392">
        <v>14.645333333333333</v>
      </c>
      <c r="T392">
        <v>410</v>
      </c>
      <c r="V392" t="str">
        <f t="shared" si="13"/>
        <v>078652 serie 001-16/04/2024-02907585000404-38140090-14,65-410</v>
      </c>
    </row>
    <row r="393" spans="1:22" x14ac:dyDescent="0.25">
      <c r="A393" s="91" t="s">
        <v>6583</v>
      </c>
      <c r="B393" s="91" t="s">
        <v>8671</v>
      </c>
      <c r="C393" s="91" t="s">
        <v>9062</v>
      </c>
      <c r="D393" s="91" t="s">
        <v>8297</v>
      </c>
      <c r="E393" s="90">
        <v>88416482000106</v>
      </c>
      <c r="F393" s="92">
        <v>73082000</v>
      </c>
      <c r="G393" s="93">
        <v>22650.9</v>
      </c>
      <c r="H393" s="93">
        <v>360739.28</v>
      </c>
      <c r="I393">
        <v>391</v>
      </c>
      <c r="K393" s="82" t="str">
        <f t="shared" si="12"/>
        <v>72507 SERIE 001-10/03/2023-88416482000106-73082000-22650,9-360739,28</v>
      </c>
      <c r="L393" t="str">
        <v>72507 serie 001</v>
      </c>
      <c r="M393" t="str">
        <v>72507 serie 001-10/03/2023-88416482000106-73082000-22650,9-360739,28</v>
      </c>
      <c r="O393" t="str">
        <v>78652 serie 001</v>
      </c>
      <c r="P393" s="57">
        <v>45398</v>
      </c>
      <c r="Q393" t="str">
        <v>02907585000404</v>
      </c>
      <c r="R393">
        <v>32089010</v>
      </c>
      <c r="S393">
        <v>29.290666666666667</v>
      </c>
      <c r="T393">
        <v>3216.64</v>
      </c>
      <c r="V393" t="str">
        <f t="shared" si="13"/>
        <v>78652 serie 001-16/04/2024-02907585000404-32089010-29,29-3216,64</v>
      </c>
    </row>
    <row r="394" spans="1:22" x14ac:dyDescent="0.25">
      <c r="A394" s="91" t="s">
        <v>6584</v>
      </c>
      <c r="B394" s="91" t="s">
        <v>8671</v>
      </c>
      <c r="C394" s="91" t="s">
        <v>9063</v>
      </c>
      <c r="D394" s="91" t="s">
        <v>8165</v>
      </c>
      <c r="E394" s="90">
        <v>88416482000106</v>
      </c>
      <c r="F394" s="92">
        <v>73082000</v>
      </c>
      <c r="G394" s="93">
        <v>18387.8</v>
      </c>
      <c r="H394" s="93">
        <v>160341.62</v>
      </c>
      <c r="I394">
        <v>392</v>
      </c>
      <c r="K394" s="82" t="str">
        <f t="shared" si="12"/>
        <v>71844 SERIE 001-07/02/2023-88416482000106-73082000-18387,8-160341,62</v>
      </c>
      <c r="L394" t="str">
        <v>71844 serie 001</v>
      </c>
      <c r="M394" t="str">
        <v>71844 serie 001-07/02/2023-88416482000106-73082000-18387,8-160341,62</v>
      </c>
      <c r="O394" t="str">
        <v>077735 serie 001</v>
      </c>
      <c r="P394" s="57">
        <v>45370</v>
      </c>
      <c r="Q394" t="str">
        <v>02907585000404</v>
      </c>
      <c r="R394">
        <v>38140090</v>
      </c>
      <c r="S394">
        <v>2917.6</v>
      </c>
      <c r="T394">
        <v>3690</v>
      </c>
      <c r="V394" t="str">
        <f t="shared" si="13"/>
        <v>077735 serie 001-19/03/2024-02907585000404-38140090-2917,6-3690</v>
      </c>
    </row>
    <row r="395" spans="1:22" x14ac:dyDescent="0.25">
      <c r="A395" s="91" t="s">
        <v>6585</v>
      </c>
      <c r="B395" s="91" t="s">
        <v>8671</v>
      </c>
      <c r="C395" s="91" t="s">
        <v>9064</v>
      </c>
      <c r="D395" s="91" t="s">
        <v>8210</v>
      </c>
      <c r="E395" s="90">
        <v>88416482000106</v>
      </c>
      <c r="F395" s="92">
        <v>73082000</v>
      </c>
      <c r="G395" s="93">
        <v>21855.24</v>
      </c>
      <c r="H395" s="93">
        <v>353669.53</v>
      </c>
      <c r="I395">
        <v>393</v>
      </c>
      <c r="K395" s="82" t="str">
        <f t="shared" si="12"/>
        <v>69476 SERIE 001-31/10/2022-88416482000106-73082000-21855,24-353669,53</v>
      </c>
      <c r="L395" t="str">
        <v>69476 serie 001</v>
      </c>
      <c r="M395" t="str">
        <v>69476 serie 001-31/10/2022-88416482000106-73082000-21855,24-353669,53</v>
      </c>
      <c r="O395" t="str">
        <v>77735 serie 001</v>
      </c>
      <c r="P395" s="57">
        <v>45370</v>
      </c>
      <c r="Q395" t="str">
        <v>02907585000404</v>
      </c>
      <c r="R395">
        <v>32089010</v>
      </c>
      <c r="S395">
        <v>5835.2</v>
      </c>
      <c r="T395">
        <v>356778</v>
      </c>
      <c r="V395" t="str">
        <f t="shared" si="13"/>
        <v>77735 serie 001-19/03/2024-02907585000404-32089010-5835,2-356778</v>
      </c>
    </row>
    <row r="396" spans="1:22" x14ac:dyDescent="0.25">
      <c r="A396" s="91" t="s">
        <v>6586</v>
      </c>
      <c r="B396" s="91" t="s">
        <v>8671</v>
      </c>
      <c r="C396" s="91" t="s">
        <v>9065</v>
      </c>
      <c r="D396" s="91" t="s">
        <v>8271</v>
      </c>
      <c r="E396" s="90">
        <v>72797913000191</v>
      </c>
      <c r="F396" s="92">
        <v>73089010</v>
      </c>
      <c r="G396" s="93">
        <v>15187.2</v>
      </c>
      <c r="H396" s="93">
        <v>875152.41</v>
      </c>
      <c r="I396">
        <v>394</v>
      </c>
      <c r="K396" s="82" t="str">
        <f t="shared" si="12"/>
        <v>119693 SERIE 001-26/04/2023-72797913000191-73089010-15187,2-875152,41</v>
      </c>
      <c r="L396" t="str">
        <v>119693 serie 001</v>
      </c>
      <c r="M396" t="str">
        <v>119693 serie 001-26/04/2023-72797913000191-73089010-15187,2-875152,41</v>
      </c>
      <c r="O396" t="str">
        <v>76076 serie 001</v>
      </c>
      <c r="P396" s="57">
        <v>45512</v>
      </c>
      <c r="Q396" t="str">
        <v>39222187000103</v>
      </c>
      <c r="R396">
        <v>94051190</v>
      </c>
      <c r="S396">
        <v>12</v>
      </c>
      <c r="T396">
        <v>52109.4</v>
      </c>
      <c r="V396" t="str">
        <f t="shared" si="13"/>
        <v>76076 serie 001-08/08/2024-39222187000103-94051190-12-52109,4</v>
      </c>
    </row>
    <row r="397" spans="1:22" x14ac:dyDescent="0.25">
      <c r="A397" s="91" t="s">
        <v>6587</v>
      </c>
      <c r="B397" s="91" t="s">
        <v>8671</v>
      </c>
      <c r="C397" s="91" t="s">
        <v>9066</v>
      </c>
      <c r="D397" s="91" t="s">
        <v>8298</v>
      </c>
      <c r="E397" s="90">
        <v>72797913000191</v>
      </c>
      <c r="F397" s="92">
        <v>73089010</v>
      </c>
      <c r="G397" s="93">
        <v>2467.92</v>
      </c>
      <c r="H397" s="93">
        <v>146328</v>
      </c>
      <c r="I397">
        <v>395</v>
      </c>
      <c r="K397" s="82" t="str">
        <f t="shared" si="12"/>
        <v>119691 SERIE 001-27/04/2023-72797913000191-73089010-2467,92-146328</v>
      </c>
      <c r="L397" t="str">
        <v>119691 serie 001</v>
      </c>
      <c r="M397" t="str">
        <v>119691 serie 001-27/04/2023-72797913000191-73089010-2467,92-146328</v>
      </c>
      <c r="O397" t="str">
        <v>75697 serie 001</v>
      </c>
      <c r="P397" s="57">
        <v>45463</v>
      </c>
      <c r="Q397" t="str">
        <v>39222187000103</v>
      </c>
      <c r="R397">
        <v>94054200</v>
      </c>
      <c r="S397">
        <v>527.79999999999995</v>
      </c>
      <c r="T397">
        <v>243789.48</v>
      </c>
      <c r="V397" t="str">
        <f t="shared" si="13"/>
        <v>75697 serie 001-20/06/2024-39222187000103-94054200-527,8-243789,48</v>
      </c>
    </row>
    <row r="398" spans="1:22" x14ac:dyDescent="0.25">
      <c r="A398" s="91" t="s">
        <v>6588</v>
      </c>
      <c r="B398" s="91" t="s">
        <v>8671</v>
      </c>
      <c r="C398" s="91" t="s">
        <v>9067</v>
      </c>
      <c r="D398" s="91" t="s">
        <v>8296</v>
      </c>
      <c r="E398" s="90">
        <v>72797913000191</v>
      </c>
      <c r="F398" s="92">
        <v>73089010</v>
      </c>
      <c r="G398" s="93">
        <v>1619.45</v>
      </c>
      <c r="H398" s="93">
        <v>119242.8</v>
      </c>
      <c r="I398">
        <v>396</v>
      </c>
      <c r="K398" s="82" t="str">
        <f t="shared" si="12"/>
        <v>119485 SERIE 001-29/03/2023-72797913000191-73089010-1619,45-119242,8</v>
      </c>
      <c r="L398" t="str">
        <v>119485 serie 001</v>
      </c>
      <c r="M398" t="str">
        <v>119485 serie 001-29/03/2023-72797913000191-73089010-1619,45-119242,8</v>
      </c>
      <c r="O398" t="str">
        <v>72079 serie 001</v>
      </c>
      <c r="P398" s="57">
        <v>45503</v>
      </c>
      <c r="Q398" t="str">
        <v>61479002000523</v>
      </c>
      <c r="R398">
        <v>83112000</v>
      </c>
      <c r="S398">
        <v>810</v>
      </c>
      <c r="T398">
        <v>23166</v>
      </c>
      <c r="V398" t="str">
        <f t="shared" si="13"/>
        <v>72079 serie 001-30/07/2024-61479002000523-83112000-810-23166</v>
      </c>
    </row>
    <row r="399" spans="1:22" x14ac:dyDescent="0.25">
      <c r="A399" s="91" t="s">
        <v>6589</v>
      </c>
      <c r="B399" s="91" t="s">
        <v>8671</v>
      </c>
      <c r="C399" s="91" t="s">
        <v>9068</v>
      </c>
      <c r="D399" s="91" t="s">
        <v>8296</v>
      </c>
      <c r="E399" s="90">
        <v>72797913000191</v>
      </c>
      <c r="F399" s="92">
        <v>73089010</v>
      </c>
      <c r="G399" s="93">
        <v>13176.54</v>
      </c>
      <c r="H399" s="93">
        <v>793287.51</v>
      </c>
      <c r="I399">
        <v>397</v>
      </c>
      <c r="K399" s="82" t="str">
        <f t="shared" si="12"/>
        <v>119484 SERIE 001-29/03/2023-72797913000191-73089010-13176,54-793287,51</v>
      </c>
      <c r="L399" t="str">
        <v>119484 serie 001</v>
      </c>
      <c r="M399" t="str">
        <v>119484 serie 001-29/03/2023-72797913000191-73089010-13176,54-793287,51</v>
      </c>
      <c r="O399" t="str">
        <v>72074 serie 001</v>
      </c>
      <c r="P399" s="57">
        <v>45503</v>
      </c>
      <c r="Q399" t="str">
        <v>61479002000523</v>
      </c>
      <c r="R399">
        <v>83112000</v>
      </c>
      <c r="S399">
        <v>2610</v>
      </c>
      <c r="T399">
        <v>74646</v>
      </c>
      <c r="V399" t="str">
        <f t="shared" si="13"/>
        <v>72074 serie 001-30/07/2024-61479002000523-83112000-2610-74646</v>
      </c>
    </row>
    <row r="400" spans="1:22" x14ac:dyDescent="0.25">
      <c r="A400" s="91" t="s">
        <v>6590</v>
      </c>
      <c r="B400" s="91" t="s">
        <v>8671</v>
      </c>
      <c r="C400" s="91" t="s">
        <v>9069</v>
      </c>
      <c r="D400" s="91" t="s">
        <v>8296</v>
      </c>
      <c r="E400" s="90">
        <v>72797913000191</v>
      </c>
      <c r="F400" s="92">
        <v>73089010</v>
      </c>
      <c r="G400" s="93">
        <v>12485.39</v>
      </c>
      <c r="H400" s="93">
        <v>621875.35</v>
      </c>
      <c r="I400">
        <v>398</v>
      </c>
      <c r="K400" s="82" t="str">
        <f t="shared" si="12"/>
        <v>119468 SERIE 001-29/03/2023-72797913000191-73089010-12485,39-621875,35</v>
      </c>
      <c r="L400" t="str">
        <v>119468 serie 001</v>
      </c>
      <c r="M400" t="str">
        <v>119468 serie 001-29/03/2023-72797913000191-73089010-12485,39-621875,35</v>
      </c>
      <c r="O400" t="str">
        <v>72073 serie 001</v>
      </c>
      <c r="P400" s="57">
        <v>45503</v>
      </c>
      <c r="Q400" t="str">
        <v>61479002000523</v>
      </c>
      <c r="R400">
        <v>83111000</v>
      </c>
      <c r="S400">
        <v>638.4</v>
      </c>
      <c r="T400">
        <v>89024.88</v>
      </c>
      <c r="V400" t="str">
        <f t="shared" si="13"/>
        <v>72073 serie 001-30/07/2024-61479002000523-83111000-638,4-89024,88</v>
      </c>
    </row>
    <row r="401" spans="1:22" x14ac:dyDescent="0.25">
      <c r="A401" s="91" t="s">
        <v>6591</v>
      </c>
      <c r="B401" s="91" t="s">
        <v>8671</v>
      </c>
      <c r="C401" s="91" t="s">
        <v>9070</v>
      </c>
      <c r="D401" s="91" t="s">
        <v>8296</v>
      </c>
      <c r="E401" s="90">
        <v>72797913000191</v>
      </c>
      <c r="F401" s="92">
        <v>73089010</v>
      </c>
      <c r="G401" s="93">
        <v>16452.8</v>
      </c>
      <c r="H401" s="93">
        <v>975520</v>
      </c>
      <c r="I401">
        <v>399</v>
      </c>
      <c r="K401" s="82" t="str">
        <f t="shared" si="12"/>
        <v>119466 SERIE 001-29/03/2023-72797913000191-73089010-16452,8-975520</v>
      </c>
      <c r="L401" t="str">
        <v>119466 serie 001</v>
      </c>
      <c r="M401" t="str">
        <v>119466 serie 001-29/03/2023-72797913000191-73089010-16452,8-975520</v>
      </c>
      <c r="O401" t="str">
        <v>71946 serie 001</v>
      </c>
      <c r="P401" s="57">
        <v>45489</v>
      </c>
      <c r="Q401" t="str">
        <v>61479002000523</v>
      </c>
      <c r="R401">
        <v>83112000</v>
      </c>
      <c r="S401">
        <v>945</v>
      </c>
      <c r="T401">
        <v>27027</v>
      </c>
      <c r="V401" t="str">
        <f t="shared" si="13"/>
        <v>71946 serie 001-16/07/2024-61479002000523-83112000-945-27027</v>
      </c>
    </row>
    <row r="402" spans="1:22" x14ac:dyDescent="0.25">
      <c r="A402" s="91" t="s">
        <v>6592</v>
      </c>
      <c r="B402" s="91" t="s">
        <v>8671</v>
      </c>
      <c r="C402" s="91" t="s">
        <v>9071</v>
      </c>
      <c r="D402" s="91" t="s">
        <v>8294</v>
      </c>
      <c r="E402" s="90">
        <v>88416482000106</v>
      </c>
      <c r="F402" s="92">
        <v>73089010</v>
      </c>
      <c r="G402" s="92">
        <v>160.59</v>
      </c>
      <c r="H402" s="93">
        <v>2710.76</v>
      </c>
      <c r="I402">
        <v>400</v>
      </c>
      <c r="K402" s="82" t="str">
        <f t="shared" si="12"/>
        <v>73190 SERIE 001-17/04/2023-88416482000106-73089010-160,59-2710,76</v>
      </c>
      <c r="L402" t="str">
        <v>73190 serie 001</v>
      </c>
      <c r="M402" t="str">
        <v>73190 serie 001-17/04/2023-88416482000106-73089010-160,59-2710,76</v>
      </c>
      <c r="O402" t="str">
        <v>71896 serie 001</v>
      </c>
      <c r="P402" s="57">
        <v>45485</v>
      </c>
      <c r="Q402" t="str">
        <v>61479002000523</v>
      </c>
      <c r="R402">
        <v>83112000</v>
      </c>
      <c r="S402">
        <v>945</v>
      </c>
      <c r="T402">
        <v>27027</v>
      </c>
      <c r="V402" t="str">
        <f t="shared" si="13"/>
        <v>71896 serie 001-12/07/2024-61479002000523-83112000-945-27027</v>
      </c>
    </row>
    <row r="403" spans="1:22" x14ac:dyDescent="0.25">
      <c r="A403" s="91" t="s">
        <v>6593</v>
      </c>
      <c r="B403" s="91" t="s">
        <v>8671</v>
      </c>
      <c r="C403" s="91" t="s">
        <v>9072</v>
      </c>
      <c r="D403" s="91" t="s">
        <v>8277</v>
      </c>
      <c r="E403" s="90">
        <v>88416482000106</v>
      </c>
      <c r="F403" s="92">
        <v>73089010</v>
      </c>
      <c r="G403" s="93">
        <v>5279.41</v>
      </c>
      <c r="H403" s="93">
        <v>92772.76</v>
      </c>
      <c r="I403">
        <v>401</v>
      </c>
      <c r="K403" s="82" t="str">
        <f t="shared" si="12"/>
        <v>72855 SERIE 001-30/03/2023-88416482000106-73089010-5279,41-92772,76</v>
      </c>
      <c r="L403" t="str">
        <v>72855 serie 001</v>
      </c>
      <c r="M403" t="str">
        <v>72855 serie 001-30/03/2023-88416482000106-73089010-5279,41-92772,76</v>
      </c>
      <c r="O403" t="str">
        <v>71891 serie 001</v>
      </c>
      <c r="P403" s="57">
        <v>45485</v>
      </c>
      <c r="Q403" t="str">
        <v>61479002000523</v>
      </c>
      <c r="R403">
        <v>83112000</v>
      </c>
      <c r="S403">
        <v>2835</v>
      </c>
      <c r="T403">
        <v>81081</v>
      </c>
      <c r="V403" t="str">
        <f t="shared" si="13"/>
        <v>71891 serie 001-12/07/2024-61479002000523-83112000-2835-81081</v>
      </c>
    </row>
    <row r="404" spans="1:22" x14ac:dyDescent="0.25">
      <c r="A404" s="91" t="s">
        <v>6594</v>
      </c>
      <c r="B404" s="91" t="s">
        <v>8671</v>
      </c>
      <c r="C404" s="91" t="s">
        <v>9073</v>
      </c>
      <c r="D404" s="91" t="s">
        <v>8278</v>
      </c>
      <c r="E404" s="90">
        <v>10371253000125</v>
      </c>
      <c r="F404" s="92">
        <v>73089010</v>
      </c>
      <c r="G404" s="93">
        <v>9550</v>
      </c>
      <c r="H404" s="93">
        <v>275995</v>
      </c>
      <c r="I404">
        <v>402</v>
      </c>
      <c r="K404" s="82" t="str">
        <f t="shared" si="12"/>
        <v>370 SERIE 001-31/05/2023-10371253000125-73089010-9550-275995</v>
      </c>
      <c r="L404" t="str">
        <v>370 serie 001</v>
      </c>
      <c r="M404" t="str">
        <v>370 serie 001-31/05/2023-10371253000125-73089010-9550-275995</v>
      </c>
      <c r="O404" t="str">
        <v>71876 serie 001</v>
      </c>
      <c r="P404" s="57">
        <v>45483</v>
      </c>
      <c r="Q404" t="str">
        <v>61479002000523</v>
      </c>
      <c r="R404">
        <v>83112000</v>
      </c>
      <c r="S404">
        <v>1890</v>
      </c>
      <c r="T404">
        <v>54054</v>
      </c>
      <c r="V404" t="str">
        <f t="shared" si="13"/>
        <v>71876 serie 001-10/07/2024-61479002000523-83112000-1890-54054</v>
      </c>
    </row>
    <row r="405" spans="1:22" x14ac:dyDescent="0.25">
      <c r="A405" s="91" t="s">
        <v>6595</v>
      </c>
      <c r="B405" s="91" t="s">
        <v>8671</v>
      </c>
      <c r="C405" s="91" t="s">
        <v>9074</v>
      </c>
      <c r="D405" s="91" t="s">
        <v>8287</v>
      </c>
      <c r="E405" s="90">
        <v>10371253000125</v>
      </c>
      <c r="F405" s="92">
        <v>73089010</v>
      </c>
      <c r="G405" s="93">
        <v>10906.12</v>
      </c>
      <c r="H405" s="93">
        <v>315186.87</v>
      </c>
      <c r="I405">
        <v>403</v>
      </c>
      <c r="K405" s="82" t="str">
        <f t="shared" si="12"/>
        <v>363 SERIE 001-17/05/2023-10371253000125-73089010-10906,12-315186,87</v>
      </c>
      <c r="L405" t="str">
        <v>363 serie 001</v>
      </c>
      <c r="M405" t="str">
        <v>363 serie 001-17/05/2023-10371253000125-73089010-10906,12-315186,87</v>
      </c>
      <c r="O405" t="str">
        <v>071755 serie 001</v>
      </c>
      <c r="P405" s="57">
        <v>45471</v>
      </c>
      <c r="Q405" t="str">
        <v>61479002000523</v>
      </c>
      <c r="R405">
        <v>83112000</v>
      </c>
      <c r="S405">
        <v>3075</v>
      </c>
      <c r="T405">
        <v>87945</v>
      </c>
      <c r="V405" t="str">
        <f t="shared" si="13"/>
        <v>071755 serie 001-28/06/2024-61479002000523-83112000-3075-87945</v>
      </c>
    </row>
    <row r="406" spans="1:22" x14ac:dyDescent="0.25">
      <c r="A406" s="91" t="s">
        <v>6596</v>
      </c>
      <c r="B406" s="91" t="s">
        <v>8671</v>
      </c>
      <c r="C406" s="91" t="s">
        <v>9075</v>
      </c>
      <c r="D406" s="91" t="s">
        <v>8287</v>
      </c>
      <c r="E406" s="90">
        <v>10371253000125</v>
      </c>
      <c r="F406" s="92">
        <v>73089010</v>
      </c>
      <c r="G406" s="93">
        <v>11260</v>
      </c>
      <c r="H406" s="93">
        <v>325414</v>
      </c>
      <c r="I406">
        <v>404</v>
      </c>
      <c r="K406" s="82" t="str">
        <f t="shared" si="12"/>
        <v>361 SERIE 001-17/05/2023-10371253000125-73089010-11260-325414</v>
      </c>
      <c r="L406" t="str">
        <v>361 serie 001</v>
      </c>
      <c r="M406" t="str">
        <v>361 serie 001-17/05/2023-10371253000125-73089010-11260-325414</v>
      </c>
      <c r="O406" t="str">
        <v>071753 serie 001</v>
      </c>
      <c r="P406" s="57">
        <v>45471</v>
      </c>
      <c r="Q406" t="str">
        <v>61479002000523</v>
      </c>
      <c r="R406">
        <v>72222000</v>
      </c>
      <c r="S406">
        <v>20</v>
      </c>
      <c r="T406">
        <v>1993.8</v>
      </c>
      <c r="V406" t="str">
        <f t="shared" si="13"/>
        <v>071753 serie 001-28/06/2024-61479002000523-72222000-20-1993,8</v>
      </c>
    </row>
    <row r="407" spans="1:22" x14ac:dyDescent="0.25">
      <c r="A407" s="91" t="s">
        <v>6597</v>
      </c>
      <c r="B407" s="91" t="s">
        <v>8671</v>
      </c>
      <c r="C407" s="91" t="s">
        <v>9076</v>
      </c>
      <c r="D407" s="91" t="s">
        <v>8276</v>
      </c>
      <c r="E407" s="90">
        <v>13401034000130</v>
      </c>
      <c r="F407" s="92">
        <v>73209000</v>
      </c>
      <c r="G407" s="92">
        <v>6.9</v>
      </c>
      <c r="H407" s="93">
        <v>4130.6499999999996</v>
      </c>
      <c r="I407">
        <v>405</v>
      </c>
      <c r="K407" s="82" t="str">
        <f t="shared" si="12"/>
        <v>10170 SERIE 001-23/06/2023-13401034000130-73209000-6,9-4130,65</v>
      </c>
      <c r="L407" t="str">
        <v>10170 serie 001</v>
      </c>
      <c r="M407" t="str">
        <v>10170 serie 001-23/06/2023-13401034000130-73209000-6,9-4130,65</v>
      </c>
      <c r="O407" t="str">
        <v>71753 serie 001</v>
      </c>
      <c r="P407" s="57">
        <v>45471</v>
      </c>
      <c r="Q407" t="str">
        <v>61479002000523</v>
      </c>
      <c r="R407">
        <v>83112000</v>
      </c>
      <c r="S407">
        <v>1890</v>
      </c>
      <c r="T407">
        <v>54054</v>
      </c>
      <c r="V407" t="str">
        <f t="shared" si="13"/>
        <v>71753 serie 001-28/06/2024-61479002000523-83112000-1890-54054</v>
      </c>
    </row>
    <row r="408" spans="1:22" x14ac:dyDescent="0.25">
      <c r="A408" s="91" t="s">
        <v>6598</v>
      </c>
      <c r="B408" s="91" t="s">
        <v>8671</v>
      </c>
      <c r="C408" s="91" t="s">
        <v>9077</v>
      </c>
      <c r="D408" s="91" t="s">
        <v>8274</v>
      </c>
      <c r="E408" s="90">
        <v>29799921000571</v>
      </c>
      <c r="F408" s="92">
        <v>74072910</v>
      </c>
      <c r="G408" s="92">
        <v>20</v>
      </c>
      <c r="H408" s="93">
        <v>6079.8</v>
      </c>
      <c r="I408">
        <v>406</v>
      </c>
      <c r="K408" s="82" t="str">
        <f t="shared" si="12"/>
        <v>0109122 SERIE 000-11/05/2023-29799921000571-74072910-20-6079,8</v>
      </c>
      <c r="L408" t="str">
        <v>0109122 serie 000</v>
      </c>
      <c r="M408" t="str">
        <v>0109122 serie 000-11/05/2023-29799921000571-74072910-20-6079,8</v>
      </c>
      <c r="O408" t="str">
        <v>71462 serie 001</v>
      </c>
      <c r="P408" s="57">
        <v>45443</v>
      </c>
      <c r="Q408" t="str">
        <v>61479002000523</v>
      </c>
      <c r="R408">
        <v>72222000</v>
      </c>
      <c r="S408">
        <v>50</v>
      </c>
      <c r="T408">
        <v>4984.5</v>
      </c>
      <c r="V408" t="str">
        <f t="shared" si="13"/>
        <v>71462 serie 001-31/05/2024-61479002000523-72222000-50-4984,5</v>
      </c>
    </row>
    <row r="409" spans="1:22" x14ac:dyDescent="0.25">
      <c r="A409" s="91" t="s">
        <v>6599</v>
      </c>
      <c r="B409" s="91" t="s">
        <v>8671</v>
      </c>
      <c r="C409" s="91" t="s">
        <v>9078</v>
      </c>
      <c r="D409" s="91" t="s">
        <v>8266</v>
      </c>
      <c r="E409" s="90">
        <v>29799921000571</v>
      </c>
      <c r="F409" s="92">
        <v>74072910</v>
      </c>
      <c r="G409" s="92">
        <v>100</v>
      </c>
      <c r="H409" s="93">
        <v>30399</v>
      </c>
      <c r="I409">
        <v>407</v>
      </c>
      <c r="K409" s="82" t="str">
        <f t="shared" si="12"/>
        <v>000108759 SERIE 000-14/04/2023-29799921000571-74072910-100-30399</v>
      </c>
      <c r="L409" t="str">
        <v>000108759 serie 000</v>
      </c>
      <c r="M409" t="str">
        <v>000108759 serie 000-14/04/2023-29799921000571-74072910-100-30399</v>
      </c>
      <c r="O409" t="str">
        <v>71225 serie 001</v>
      </c>
      <c r="P409" s="57">
        <v>45397</v>
      </c>
      <c r="Q409" t="str">
        <v>61479002000523</v>
      </c>
      <c r="R409">
        <v>83111000</v>
      </c>
      <c r="S409">
        <v>419.1</v>
      </c>
      <c r="T409">
        <v>49411.89</v>
      </c>
      <c r="V409" t="str">
        <f t="shared" si="13"/>
        <v>71225 serie 001-15/04/2024-61479002000523-83111000-419,1-49411,89</v>
      </c>
    </row>
    <row r="410" spans="1:22" x14ac:dyDescent="0.25">
      <c r="A410" s="91" t="s">
        <v>6600</v>
      </c>
      <c r="B410" s="91" t="s">
        <v>8671</v>
      </c>
      <c r="C410" s="91" t="s">
        <v>9079</v>
      </c>
      <c r="D410" s="91" t="s">
        <v>8264</v>
      </c>
      <c r="E410" s="90">
        <v>29799921000571</v>
      </c>
      <c r="F410" s="92">
        <v>74081900</v>
      </c>
      <c r="G410" s="92">
        <v>200</v>
      </c>
      <c r="H410" s="93">
        <v>64800</v>
      </c>
      <c r="I410">
        <v>408</v>
      </c>
      <c r="K410" s="82" t="str">
        <f t="shared" si="12"/>
        <v>000108946 SERIE 000-28/04/2023-29799921000571-74081900-200-64800</v>
      </c>
      <c r="L410" t="str">
        <v>000108946 serie 000</v>
      </c>
      <c r="M410" t="str">
        <v>000108946 serie 000-28/04/2023-29799921000571-74081900-200-64800</v>
      </c>
      <c r="O410" t="str">
        <v>68162 serie 001</v>
      </c>
      <c r="P410" s="57">
        <v>45478</v>
      </c>
      <c r="Q410" t="str">
        <v>85027837000187</v>
      </c>
      <c r="R410">
        <v>83100000</v>
      </c>
      <c r="S410">
        <v>22</v>
      </c>
      <c r="T410">
        <v>5628</v>
      </c>
      <c r="V410" t="str">
        <f t="shared" si="13"/>
        <v>68162 serie 001-05/07/2024-85027837000187-83100000-22-5628</v>
      </c>
    </row>
    <row r="411" spans="1:22" x14ac:dyDescent="0.25">
      <c r="A411" s="91" t="s">
        <v>6601</v>
      </c>
      <c r="B411" s="91" t="s">
        <v>8671</v>
      </c>
      <c r="C411" s="91" t="s">
        <v>9080</v>
      </c>
      <c r="D411" s="91" t="s">
        <v>8264</v>
      </c>
      <c r="E411" s="90">
        <v>29799921000571</v>
      </c>
      <c r="F411" s="92">
        <v>75052290</v>
      </c>
      <c r="G411" s="92">
        <v>270</v>
      </c>
      <c r="H411" s="93">
        <v>72900</v>
      </c>
      <c r="I411">
        <v>409</v>
      </c>
      <c r="K411" s="82" t="str">
        <f t="shared" si="12"/>
        <v>0000108946 SERIE 000-28/04/2023-29799921000571-75052290-270-72900</v>
      </c>
      <c r="L411" t="str">
        <v>0000108946 serie 000</v>
      </c>
      <c r="M411" t="str">
        <v>0000108946 serie 000-28/04/2023-29799921000571-75052290-270-72900</v>
      </c>
      <c r="O411" t="str">
        <v>68161 serie 001</v>
      </c>
      <c r="P411" s="57">
        <v>45478</v>
      </c>
      <c r="Q411" t="str">
        <v>85027837000187</v>
      </c>
      <c r="R411">
        <v>83100000</v>
      </c>
      <c r="S411">
        <v>26</v>
      </c>
      <c r="T411">
        <v>3768.05</v>
      </c>
      <c r="V411" t="str">
        <f t="shared" si="13"/>
        <v>68161 serie 001-05/07/2024-85027837000187-83100000-26-3768,05</v>
      </c>
    </row>
    <row r="412" spans="1:22" x14ac:dyDescent="0.25">
      <c r="A412" s="91" t="s">
        <v>6602</v>
      </c>
      <c r="B412" s="91" t="s">
        <v>8671</v>
      </c>
      <c r="C412" s="91" t="s">
        <v>9081</v>
      </c>
      <c r="D412" s="91" t="s">
        <v>8266</v>
      </c>
      <c r="E412" s="90">
        <v>29799921000571</v>
      </c>
      <c r="F412" s="92">
        <v>75052290</v>
      </c>
      <c r="G412" s="92">
        <v>360</v>
      </c>
      <c r="H412" s="93">
        <v>97200</v>
      </c>
      <c r="I412">
        <v>410</v>
      </c>
      <c r="K412" s="82" t="str">
        <f t="shared" si="12"/>
        <v>00000108759 SERIE 000-14/04/2023-29799921000571-75052290-360-97200</v>
      </c>
      <c r="L412" t="str">
        <v>00000108759 serie 000</v>
      </c>
      <c r="M412" t="str">
        <v>00000108759 serie 000-14/04/2023-29799921000571-75052290-360-97200</v>
      </c>
      <c r="O412" t="str">
        <v>67102 serie 001</v>
      </c>
      <c r="P412" s="57">
        <v>45433</v>
      </c>
      <c r="Q412" t="str">
        <v>85027837000187</v>
      </c>
      <c r="R412">
        <v>83100000</v>
      </c>
      <c r="S412">
        <v>85</v>
      </c>
      <c r="T412">
        <v>21222</v>
      </c>
      <c r="V412" t="str">
        <f t="shared" si="13"/>
        <v>67102 serie 001-21/05/2024-85027837000187-83100000-85-21222</v>
      </c>
    </row>
    <row r="413" spans="1:22" x14ac:dyDescent="0.25">
      <c r="A413" s="91" t="s">
        <v>6603</v>
      </c>
      <c r="B413" s="91" t="s">
        <v>8671</v>
      </c>
      <c r="C413" s="91" t="s">
        <v>9082</v>
      </c>
      <c r="D413" s="91" t="s">
        <v>8264</v>
      </c>
      <c r="E413" s="90">
        <v>29799921000571</v>
      </c>
      <c r="F413" s="92">
        <v>83111000</v>
      </c>
      <c r="G413" s="92">
        <v>106.2</v>
      </c>
      <c r="H413" s="93">
        <v>28080.18</v>
      </c>
      <c r="I413">
        <v>411</v>
      </c>
      <c r="K413" s="82" t="str">
        <f t="shared" si="12"/>
        <v>00000108946 SERIE 000-28/04/2023-29799921000571-83111000-106,2-28080,18</v>
      </c>
      <c r="L413" t="str">
        <v>00000108946 serie 000</v>
      </c>
      <c r="M413" t="str">
        <v>00000108946 serie 000-28/04/2023-29799921000571-83111000-106,2-28080,18</v>
      </c>
      <c r="O413" t="str">
        <v>63030 serie 005</v>
      </c>
      <c r="P413" s="57">
        <v>45376</v>
      </c>
      <c r="Q413" t="str">
        <v>04425862000540</v>
      </c>
      <c r="R413">
        <v>68069090</v>
      </c>
      <c r="S413">
        <v>384</v>
      </c>
      <c r="T413">
        <v>64976.639999999999</v>
      </c>
      <c r="V413" t="str">
        <f t="shared" si="13"/>
        <v>63030 serie 005-25/03/2024-04425862000540-68069090-384-64976,64</v>
      </c>
    </row>
    <row r="414" spans="1:22" x14ac:dyDescent="0.25">
      <c r="A414" s="91" t="s">
        <v>6604</v>
      </c>
      <c r="B414" s="91" t="s">
        <v>8671</v>
      </c>
      <c r="C414" s="91" t="s">
        <v>9083</v>
      </c>
      <c r="D414" s="91" t="s">
        <v>8299</v>
      </c>
      <c r="E414" s="90">
        <v>61479002000523</v>
      </c>
      <c r="F414" s="92">
        <v>83112000</v>
      </c>
      <c r="G414" s="93">
        <v>10395</v>
      </c>
      <c r="H414" s="93">
        <v>289916.55</v>
      </c>
      <c r="I414">
        <v>412</v>
      </c>
      <c r="K414" s="82" t="str">
        <f t="shared" si="12"/>
        <v>68760 SERIE 001-21/06/2023-61479002000523-83112000-10395-289916,55</v>
      </c>
      <c r="L414" t="str">
        <v>68760 serie 001</v>
      </c>
      <c r="M414" t="str">
        <v>68760 serie 001-21/06/2023-61479002000523-83112000-10395-289916,55</v>
      </c>
      <c r="O414" t="str">
        <v>63029 serie 005</v>
      </c>
      <c r="P414" s="57">
        <v>45376</v>
      </c>
      <c r="Q414" t="str">
        <v>04425862000540</v>
      </c>
      <c r="R414">
        <v>68069090</v>
      </c>
      <c r="S414">
        <v>8799.6</v>
      </c>
      <c r="T414">
        <v>1428741.6</v>
      </c>
      <c r="V414" t="str">
        <f t="shared" si="13"/>
        <v>63029 serie 005-25/03/2024-04425862000540-68069090-8799,6-1428741,6</v>
      </c>
    </row>
    <row r="415" spans="1:22" x14ac:dyDescent="0.25">
      <c r="A415" s="91" t="s">
        <v>6605</v>
      </c>
      <c r="B415" s="91" t="s">
        <v>8671</v>
      </c>
      <c r="C415" s="91" t="s">
        <v>9084</v>
      </c>
      <c r="D415" s="91" t="s">
        <v>8300</v>
      </c>
      <c r="E415" s="90">
        <v>61479002000523</v>
      </c>
      <c r="F415" s="92">
        <v>83112000</v>
      </c>
      <c r="G415" s="93">
        <v>2790</v>
      </c>
      <c r="H415" s="93">
        <v>77813.100000000006</v>
      </c>
      <c r="I415">
        <v>413</v>
      </c>
      <c r="K415" s="82" t="str">
        <f t="shared" si="12"/>
        <v>68696 SERIE 001-12/06/2023-61479002000523-83112000-2790-77813,1</v>
      </c>
      <c r="L415" t="str">
        <v>68696 serie 001</v>
      </c>
      <c r="M415" t="str">
        <v>68696 serie 001-12/06/2023-61479002000523-83112000-2790-77813,1</v>
      </c>
      <c r="O415" t="str">
        <v>51438 serie 001</v>
      </c>
      <c r="P415" s="57">
        <v>45518</v>
      </c>
      <c r="Q415" t="str">
        <v>62821723000109</v>
      </c>
      <c r="R415">
        <v>73181900</v>
      </c>
      <c r="S415">
        <v>50</v>
      </c>
      <c r="T415">
        <v>3265.69</v>
      </c>
      <c r="V415" t="str">
        <f t="shared" si="13"/>
        <v>51438 serie 001-14/08/2024-62821723000109-73181900-50-3265,69</v>
      </c>
    </row>
    <row r="416" spans="1:22" x14ac:dyDescent="0.25">
      <c r="A416" s="91" t="s">
        <v>6606</v>
      </c>
      <c r="B416" s="91" t="s">
        <v>8671</v>
      </c>
      <c r="C416" s="91" t="s">
        <v>9085</v>
      </c>
      <c r="D416" s="91" t="s">
        <v>8301</v>
      </c>
      <c r="E416" s="90">
        <v>61479002000523</v>
      </c>
      <c r="F416" s="92">
        <v>83112000</v>
      </c>
      <c r="G416" s="93">
        <v>3780</v>
      </c>
      <c r="H416" s="93">
        <v>105424.2</v>
      </c>
      <c r="I416">
        <v>414</v>
      </c>
      <c r="K416" s="82" t="str">
        <f t="shared" si="12"/>
        <v>68677 SERIE 001-07/06/2023-61479002000523-83112000-3780-105424,2</v>
      </c>
      <c r="L416" t="str">
        <v>68677 serie 001</v>
      </c>
      <c r="M416" t="str">
        <v>68677 serie 001-07/06/2023-61479002000523-83112000-3780-105424,2</v>
      </c>
      <c r="O416" t="str">
        <v>51130 serie 001</v>
      </c>
      <c r="P416" s="57">
        <v>45513</v>
      </c>
      <c r="Q416" t="str">
        <v>62821723000109</v>
      </c>
      <c r="R416">
        <v>73261900</v>
      </c>
      <c r="S416">
        <v>26</v>
      </c>
      <c r="T416">
        <v>2076.8000000000002</v>
      </c>
      <c r="V416" t="str">
        <f t="shared" si="13"/>
        <v>51130 serie 001-09/08/2024-62821723000109-73261900-26-2076,8</v>
      </c>
    </row>
    <row r="417" spans="1:22" x14ac:dyDescent="0.25">
      <c r="A417" s="91" t="s">
        <v>6607</v>
      </c>
      <c r="B417" s="91" t="s">
        <v>8671</v>
      </c>
      <c r="C417" s="91" t="s">
        <v>9086</v>
      </c>
      <c r="D417" s="91" t="s">
        <v>8280</v>
      </c>
      <c r="E417" s="90">
        <v>61479002000523</v>
      </c>
      <c r="F417" s="92">
        <v>83112000</v>
      </c>
      <c r="G417" s="93">
        <v>3780</v>
      </c>
      <c r="H417" s="93">
        <v>105424.2</v>
      </c>
      <c r="I417">
        <v>415</v>
      </c>
      <c r="K417" s="82" t="str">
        <f t="shared" si="12"/>
        <v>68654 SERIE 001-06/06/2023-61479002000523-83112000-3780-105424,2</v>
      </c>
      <c r="L417" t="str">
        <v>68654 serie 001</v>
      </c>
      <c r="M417" t="str">
        <v>68654 serie 001-06/06/2023-61479002000523-83112000-3780-105424,2</v>
      </c>
      <c r="O417" t="str">
        <v>050339 serie 001</v>
      </c>
      <c r="P417" s="57">
        <v>45505</v>
      </c>
      <c r="Q417" t="str">
        <v>62821723000109</v>
      </c>
      <c r="R417">
        <v>73181500</v>
      </c>
      <c r="S417">
        <v>230.83333333333331</v>
      </c>
      <c r="T417">
        <v>7549.72</v>
      </c>
      <c r="V417" t="str">
        <f t="shared" si="13"/>
        <v>050339 serie 001-01/08/2024-62821723000109-73181500-230,83-7549,72</v>
      </c>
    </row>
    <row r="418" spans="1:22" x14ac:dyDescent="0.25">
      <c r="A418" s="91" t="s">
        <v>6608</v>
      </c>
      <c r="B418" s="91" t="s">
        <v>8671</v>
      </c>
      <c r="C418" s="91" t="s">
        <v>9087</v>
      </c>
      <c r="D418" s="91" t="s">
        <v>8302</v>
      </c>
      <c r="E418" s="90">
        <v>62312426000138</v>
      </c>
      <c r="F418" s="92">
        <v>84813000</v>
      </c>
      <c r="G418" s="92">
        <v>16</v>
      </c>
      <c r="H418" s="93">
        <v>16720.98</v>
      </c>
      <c r="I418">
        <v>416</v>
      </c>
      <c r="K418" s="82" t="str">
        <f t="shared" si="12"/>
        <v>0162495 SERIE 001-13/04/2023-62312426000138-84813000-16-16720,98</v>
      </c>
      <c r="L418" t="str">
        <v>0162495 serie 001</v>
      </c>
      <c r="M418" t="str">
        <v>0162495 serie 001-13/04/2023-62312426000138-84813000-16-16720,98</v>
      </c>
      <c r="O418" t="str">
        <v>50339 serie 001</v>
      </c>
      <c r="P418" s="57">
        <v>45505</v>
      </c>
      <c r="Q418" t="str">
        <v>62821723000109</v>
      </c>
      <c r="R418">
        <v>73181900</v>
      </c>
      <c r="S418">
        <v>46.166666666666664</v>
      </c>
      <c r="T418">
        <v>427.52</v>
      </c>
      <c r="V418" t="str">
        <f t="shared" si="13"/>
        <v>50339 serie 001-01/08/2024-62821723000109-73181900-46,17-427,52</v>
      </c>
    </row>
    <row r="419" spans="1:22" x14ac:dyDescent="0.25">
      <c r="A419" s="91" t="s">
        <v>6609</v>
      </c>
      <c r="B419" s="91" t="s">
        <v>8671</v>
      </c>
      <c r="C419" s="91" t="s">
        <v>9088</v>
      </c>
      <c r="D419" s="91" t="s">
        <v>8302</v>
      </c>
      <c r="E419" s="90">
        <v>62312426000138</v>
      </c>
      <c r="F419" s="92">
        <v>84818093</v>
      </c>
      <c r="G419" s="92">
        <v>223</v>
      </c>
      <c r="H419" s="93">
        <v>150126.54999999999</v>
      </c>
      <c r="I419">
        <v>417</v>
      </c>
      <c r="K419" s="82" t="str">
        <f t="shared" si="12"/>
        <v>162495 SERIE 001-13/04/2023-62312426000138-84818093-223-150126,55</v>
      </c>
      <c r="L419" t="str">
        <v>162495 serie 001</v>
      </c>
      <c r="M419" t="str">
        <v>162495 serie 001-13/04/2023-62312426000138-84818093-223-150126,55</v>
      </c>
      <c r="O419" t="str">
        <v>050336 serie 001</v>
      </c>
      <c r="P419" s="57">
        <v>45505</v>
      </c>
      <c r="Q419" t="str">
        <v>62821723000109</v>
      </c>
      <c r="R419">
        <v>73182200</v>
      </c>
      <c r="S419">
        <v>28.666666666666668</v>
      </c>
      <c r="T419">
        <v>2556</v>
      </c>
      <c r="V419" t="str">
        <f t="shared" si="13"/>
        <v>050336 serie 001-01/08/2024-62821723000109-73182200-28,67-2556</v>
      </c>
    </row>
    <row r="420" spans="1:22" x14ac:dyDescent="0.25">
      <c r="A420" s="91" t="s">
        <v>6610</v>
      </c>
      <c r="B420" s="91" t="s">
        <v>8671</v>
      </c>
      <c r="C420" s="91" t="s">
        <v>9089</v>
      </c>
      <c r="D420" s="91" t="s">
        <v>8303</v>
      </c>
      <c r="E420" s="90">
        <v>62948658000187</v>
      </c>
      <c r="F420" s="92">
        <v>84842000</v>
      </c>
      <c r="G420" s="93">
        <v>1136.78</v>
      </c>
      <c r="H420" s="93">
        <v>463069.42</v>
      </c>
      <c r="I420">
        <v>418</v>
      </c>
      <c r="K420" s="82" t="str">
        <f t="shared" si="12"/>
        <v>210609 SERIE 001-06/04/2023-62948658000187-84842000-1136,78-463069,42</v>
      </c>
      <c r="L420" t="str">
        <v>210609 serie 001</v>
      </c>
      <c r="M420" t="str">
        <v>210609 serie 001-06/04/2023-62948658000187-84842000-1136,78-463069,42</v>
      </c>
      <c r="O420" t="str">
        <v>50336 serie 001</v>
      </c>
      <c r="P420" s="57">
        <v>45505</v>
      </c>
      <c r="Q420" t="str">
        <v>62821723000109</v>
      </c>
      <c r="R420">
        <v>73181500</v>
      </c>
      <c r="S420">
        <v>57.333333333333336</v>
      </c>
      <c r="T420">
        <v>38932.629999999997</v>
      </c>
      <c r="V420" t="str">
        <f t="shared" si="13"/>
        <v>50336 serie 001-01/08/2024-62821723000109-73181500-57,33-38932,63</v>
      </c>
    </row>
    <row r="421" spans="1:22" x14ac:dyDescent="0.25">
      <c r="A421" s="91" t="s">
        <v>6611</v>
      </c>
      <c r="B421" s="91" t="s">
        <v>8671</v>
      </c>
      <c r="C421" s="91" t="s">
        <v>9090</v>
      </c>
      <c r="D421" s="91" t="s">
        <v>8303</v>
      </c>
      <c r="E421" s="90">
        <v>62948658000187</v>
      </c>
      <c r="F421" s="92">
        <v>84842000</v>
      </c>
      <c r="G421" s="93">
        <v>1098.67</v>
      </c>
      <c r="H421" s="93">
        <v>420603.08</v>
      </c>
      <c r="I421">
        <v>419</v>
      </c>
      <c r="K421" s="82" t="str">
        <f t="shared" si="12"/>
        <v>210600 SERIE 001-06/04/2023-62948658000187-84842000-1098,67-420603,08</v>
      </c>
      <c r="L421" t="str">
        <v>210600 serie 001</v>
      </c>
      <c r="M421" t="str">
        <v>210600 serie 001-06/04/2023-62948658000187-84842000-1098,67-420603,08</v>
      </c>
      <c r="O421" t="str">
        <v>49658 serie 001</v>
      </c>
      <c r="P421" s="57">
        <v>45498</v>
      </c>
      <c r="Q421" t="str">
        <v>62821723000109</v>
      </c>
      <c r="R421">
        <v>73181500</v>
      </c>
      <c r="S421">
        <v>31</v>
      </c>
      <c r="T421">
        <v>956.89</v>
      </c>
      <c r="V421" t="str">
        <f t="shared" si="13"/>
        <v>49658 serie 001-25/07/2024-62821723000109-73181500-31-956,89</v>
      </c>
    </row>
    <row r="422" spans="1:22" x14ac:dyDescent="0.25">
      <c r="A422" s="91" t="s">
        <v>6612</v>
      </c>
      <c r="B422" s="91" t="s">
        <v>8671</v>
      </c>
      <c r="C422" s="91" t="s">
        <v>9091</v>
      </c>
      <c r="D422" s="91" t="s">
        <v>8255</v>
      </c>
      <c r="E422" s="90">
        <v>88416482000106</v>
      </c>
      <c r="F422" s="92">
        <v>73082000</v>
      </c>
      <c r="G422" s="93">
        <v>18263.580000000002</v>
      </c>
      <c r="H422" s="93">
        <v>274214.18</v>
      </c>
      <c r="I422">
        <v>420</v>
      </c>
      <c r="K422" s="82" t="str">
        <f t="shared" si="12"/>
        <v>72592 SERIE 001-16/03/2023-88416482000106-73082000-18263,58-274214,18</v>
      </c>
      <c r="L422" t="str">
        <v>72592 serie 001</v>
      </c>
      <c r="M422" t="str">
        <v>72592 serie 001-16/03/2023-88416482000106-73082000-18263,58-274214,18</v>
      </c>
      <c r="O422" t="str">
        <v>49162 serie 001</v>
      </c>
      <c r="P422" s="57">
        <v>45492</v>
      </c>
      <c r="Q422" t="str">
        <v>62821723000109</v>
      </c>
      <c r="R422">
        <v>73181500</v>
      </c>
      <c r="S422">
        <v>26</v>
      </c>
      <c r="T422">
        <v>12385.22</v>
      </c>
      <c r="V422" t="str">
        <f t="shared" si="13"/>
        <v>49162 serie 001-19/07/2024-62821723000109-73181500-26-12385,22</v>
      </c>
    </row>
    <row r="423" spans="1:22" x14ac:dyDescent="0.25">
      <c r="A423" s="91" t="s">
        <v>6613</v>
      </c>
      <c r="B423" s="91" t="s">
        <v>8671</v>
      </c>
      <c r="C423" s="91" t="s">
        <v>9092</v>
      </c>
      <c r="D423" s="91" t="s">
        <v>8188</v>
      </c>
      <c r="E423" s="90">
        <v>88416482000106</v>
      </c>
      <c r="F423" s="92">
        <v>73082000</v>
      </c>
      <c r="G423" s="93">
        <v>20226.580000000002</v>
      </c>
      <c r="H423" s="93">
        <v>176375.78</v>
      </c>
      <c r="I423">
        <v>421</v>
      </c>
      <c r="K423" s="82" t="str">
        <f t="shared" si="12"/>
        <v>70673 SERIE 001-15/12/2022-88416482000106-73082000-20226,58-176375,78</v>
      </c>
      <c r="L423" t="str">
        <v>70673 serie 001</v>
      </c>
      <c r="M423" t="str">
        <v>70673 serie 001-15/12/2022-88416482000106-73082000-20226,58-176375,78</v>
      </c>
      <c r="O423" t="str">
        <v>047783 serie 001</v>
      </c>
      <c r="P423" s="57">
        <v>45476</v>
      </c>
      <c r="Q423" t="str">
        <v>62821723000109</v>
      </c>
      <c r="R423">
        <v>73182200</v>
      </c>
      <c r="S423">
        <v>64</v>
      </c>
      <c r="T423">
        <v>7378.31</v>
      </c>
      <c r="V423" t="str">
        <f t="shared" si="13"/>
        <v>047783 serie 001-03/07/2024-62821723000109-73182200-64-7378,31</v>
      </c>
    </row>
    <row r="424" spans="1:22" x14ac:dyDescent="0.25">
      <c r="A424" s="91" t="s">
        <v>6614</v>
      </c>
      <c r="B424" s="91" t="s">
        <v>8671</v>
      </c>
      <c r="C424" s="91" t="s">
        <v>9093</v>
      </c>
      <c r="D424" s="91" t="s">
        <v>8218</v>
      </c>
      <c r="E424" s="90">
        <v>88416482000106</v>
      </c>
      <c r="F424" s="92">
        <v>73082000</v>
      </c>
      <c r="G424" s="93">
        <v>16017.87</v>
      </c>
      <c r="H424" s="93">
        <v>288180.63</v>
      </c>
      <c r="I424">
        <v>422</v>
      </c>
      <c r="K424" s="82" t="str">
        <f t="shared" si="12"/>
        <v>68974 SERIE 001-19/10/2022-88416482000106-73082000-16017,87-288180,63</v>
      </c>
      <c r="L424" t="str">
        <v>68974 serie 001</v>
      </c>
      <c r="M424" t="str">
        <v>68974 serie 001-19/10/2022-88416482000106-73082000-16017,87-288180,63</v>
      </c>
      <c r="O424" t="str">
        <v>47783 serie 001</v>
      </c>
      <c r="P424" s="57">
        <v>45476</v>
      </c>
      <c r="Q424" t="str">
        <v>62821723000109</v>
      </c>
      <c r="R424">
        <v>73181500</v>
      </c>
      <c r="S424">
        <v>96</v>
      </c>
      <c r="T424">
        <v>39213.42</v>
      </c>
      <c r="V424" t="str">
        <f t="shared" si="13"/>
        <v>47783 serie 001-03/07/2024-62821723000109-73181500-96-39213,42</v>
      </c>
    </row>
    <row r="425" spans="1:22" x14ac:dyDescent="0.25">
      <c r="A425" s="91" t="s">
        <v>6615</v>
      </c>
      <c r="B425" s="91" t="s">
        <v>8671</v>
      </c>
      <c r="C425" s="91" t="s">
        <v>9094</v>
      </c>
      <c r="D425" s="91" t="s">
        <v>8255</v>
      </c>
      <c r="E425" s="90">
        <v>29799921000571</v>
      </c>
      <c r="F425" s="92">
        <v>72230000</v>
      </c>
      <c r="G425" s="92">
        <v>300</v>
      </c>
      <c r="H425" s="93">
        <v>51678</v>
      </c>
      <c r="I425">
        <v>423</v>
      </c>
      <c r="K425" s="82" t="str">
        <f t="shared" si="12"/>
        <v>0108447 SERIE 000-16/03/2023-29799921000571-72230000-300-51678</v>
      </c>
      <c r="L425" t="str">
        <v>0108447 serie 000</v>
      </c>
      <c r="M425" t="str">
        <v>0108447 serie 000-16/03/2023-29799921000571-72230000-300-51678</v>
      </c>
      <c r="O425" t="str">
        <v>047759 serie 001</v>
      </c>
      <c r="P425" s="57">
        <v>45476</v>
      </c>
      <c r="Q425" t="str">
        <v>62821723000109</v>
      </c>
      <c r="R425">
        <v>73181600</v>
      </c>
      <c r="S425">
        <v>330</v>
      </c>
      <c r="T425">
        <v>57063.360000000001</v>
      </c>
      <c r="V425" t="str">
        <f t="shared" si="13"/>
        <v>047759 serie 001-03/07/2024-62821723000109-73181600-330-57063,36</v>
      </c>
    </row>
    <row r="426" spans="1:22" x14ac:dyDescent="0.25">
      <c r="A426" s="91" t="s">
        <v>6616</v>
      </c>
      <c r="B426" s="91" t="s">
        <v>8671</v>
      </c>
      <c r="C426" s="91" t="s">
        <v>9095</v>
      </c>
      <c r="D426" s="91" t="s">
        <v>8304</v>
      </c>
      <c r="E426" s="90">
        <v>60561719009775</v>
      </c>
      <c r="F426" s="92">
        <v>32081010</v>
      </c>
      <c r="G426" s="92">
        <v>60</v>
      </c>
      <c r="H426" s="93">
        <v>4440.3100000000004</v>
      </c>
      <c r="I426">
        <v>424</v>
      </c>
      <c r="K426" s="82" t="str">
        <f t="shared" si="12"/>
        <v>160605 SERIE 025-01/09/2022-60561719009775-32081010-60-4440,31</v>
      </c>
      <c r="L426" t="str">
        <v>160605 serie 025</v>
      </c>
      <c r="M426" t="str">
        <v>160605 serie 025-01/09/2022-60561719009775-32081010-60-4440,31</v>
      </c>
      <c r="O426" t="str">
        <v>47759 serie 001</v>
      </c>
      <c r="P426" s="57">
        <v>45476</v>
      </c>
      <c r="Q426" t="str">
        <v>62821723000109</v>
      </c>
      <c r="R426">
        <v>73181500</v>
      </c>
      <c r="S426">
        <v>330</v>
      </c>
      <c r="T426">
        <v>32552.26</v>
      </c>
      <c r="V426" t="str">
        <f t="shared" si="13"/>
        <v>47759 serie 001-03/07/2024-62821723000109-73181500-330-32552,26</v>
      </c>
    </row>
    <row r="427" spans="1:22" x14ac:dyDescent="0.25">
      <c r="A427" s="91" t="s">
        <v>6617</v>
      </c>
      <c r="B427" s="91" t="s">
        <v>8671</v>
      </c>
      <c r="C427" s="91" t="s">
        <v>9096</v>
      </c>
      <c r="D427" s="91" t="s">
        <v>8305</v>
      </c>
      <c r="E427" s="90">
        <v>2907585000404</v>
      </c>
      <c r="F427" s="92">
        <v>32089010</v>
      </c>
      <c r="G427" s="93">
        <v>16063.63</v>
      </c>
      <c r="H427" s="93">
        <v>486181.67</v>
      </c>
      <c r="I427">
        <v>425</v>
      </c>
      <c r="K427" s="82" t="str">
        <f t="shared" si="12"/>
        <v>72295 SERIE 001-27/09/2023-02907585000404-32089010-16063,63-486181,67</v>
      </c>
      <c r="L427" t="str">
        <v>72295 serie 001</v>
      </c>
      <c r="M427" t="str">
        <v>72295 serie 001-27/09/2023-02907585000404-32089010-16063,63-486181,67</v>
      </c>
      <c r="O427" t="str">
        <v>047474 serie 001</v>
      </c>
      <c r="P427" s="57">
        <v>45471</v>
      </c>
      <c r="Q427" t="str">
        <v>62821723000109</v>
      </c>
      <c r="R427">
        <v>73181500</v>
      </c>
      <c r="S427">
        <v>57.333333333333336</v>
      </c>
      <c r="T427">
        <v>18756</v>
      </c>
      <c r="V427" t="str">
        <f t="shared" si="13"/>
        <v>047474 serie 001-28/06/2024-62821723000109-73181500-57,33-18756</v>
      </c>
    </row>
    <row r="428" spans="1:22" x14ac:dyDescent="0.25">
      <c r="A428" s="91" t="s">
        <v>6618</v>
      </c>
      <c r="B428" s="91" t="s">
        <v>8671</v>
      </c>
      <c r="C428" s="91" t="s">
        <v>9097</v>
      </c>
      <c r="D428" s="91" t="s">
        <v>8306</v>
      </c>
      <c r="E428" s="90">
        <v>2907585000404</v>
      </c>
      <c r="F428" s="92">
        <v>32089010</v>
      </c>
      <c r="G428" s="93">
        <v>5643.93</v>
      </c>
      <c r="H428" s="93">
        <v>208428.05</v>
      </c>
      <c r="I428">
        <v>426</v>
      </c>
      <c r="K428" s="82" t="str">
        <f t="shared" si="12"/>
        <v>71766 SERIE 001-12/09/2023-02907585000404-32089010-5643,93-208428,05</v>
      </c>
      <c r="L428" t="str">
        <v>71766 serie 001</v>
      </c>
      <c r="M428" t="str">
        <v>71766 serie 001-12/09/2023-02907585000404-32089010-5643,93-208428,05</v>
      </c>
      <c r="O428" t="str">
        <v>47474 serie 001</v>
      </c>
      <c r="P428" s="57">
        <v>45471</v>
      </c>
      <c r="Q428" t="str">
        <v>62821723000109</v>
      </c>
      <c r="R428">
        <v>73181900</v>
      </c>
      <c r="S428">
        <v>28.666666666666668</v>
      </c>
      <c r="T428">
        <v>18199.75</v>
      </c>
      <c r="V428" t="str">
        <f t="shared" si="13"/>
        <v>47474 serie 001-28/06/2024-62821723000109-73181900-28,67-18199,75</v>
      </c>
    </row>
    <row r="429" spans="1:22" x14ac:dyDescent="0.25">
      <c r="A429" s="91" t="s">
        <v>6619</v>
      </c>
      <c r="B429" s="91" t="s">
        <v>8671</v>
      </c>
      <c r="C429" s="91" t="s">
        <v>9098</v>
      </c>
      <c r="D429" s="91" t="s">
        <v>8306</v>
      </c>
      <c r="E429" s="90">
        <v>2907585000404</v>
      </c>
      <c r="F429" s="92">
        <v>32089010</v>
      </c>
      <c r="G429" s="92">
        <v>234.34</v>
      </c>
      <c r="H429" s="93">
        <v>9997.9</v>
      </c>
      <c r="I429">
        <v>427</v>
      </c>
      <c r="K429" s="82" t="str">
        <f t="shared" si="12"/>
        <v>71765 SERIE 001-12/09/2023-02907585000404-32089010-234,34-9997,9</v>
      </c>
      <c r="L429" t="str">
        <v>71765 serie 001</v>
      </c>
      <c r="M429" t="str">
        <v>71765 serie 001-12/09/2023-02907585000404-32089010-234,34-9997,9</v>
      </c>
      <c r="O429" t="str">
        <v>45567 serie 001</v>
      </c>
      <c r="P429" s="57">
        <v>45450</v>
      </c>
      <c r="Q429" t="str">
        <v>62821723000109</v>
      </c>
      <c r="R429">
        <v>73181500</v>
      </c>
      <c r="S429">
        <v>18</v>
      </c>
      <c r="T429">
        <v>531.92999999999995</v>
      </c>
      <c r="V429" t="str">
        <f t="shared" si="13"/>
        <v>45567 serie 001-07/06/2024-62821723000109-73181500-18-531,93</v>
      </c>
    </row>
    <row r="430" spans="1:22" x14ac:dyDescent="0.25">
      <c r="A430" s="91" t="s">
        <v>6620</v>
      </c>
      <c r="B430" s="91" t="s">
        <v>8671</v>
      </c>
      <c r="C430" s="91" t="s">
        <v>9099</v>
      </c>
      <c r="D430" s="91" t="s">
        <v>8307</v>
      </c>
      <c r="E430" s="90">
        <v>2907585000404</v>
      </c>
      <c r="F430" s="92">
        <v>32089010</v>
      </c>
      <c r="G430" s="92">
        <v>835.49</v>
      </c>
      <c r="H430" s="93">
        <v>36687.980000000003</v>
      </c>
      <c r="I430">
        <v>428</v>
      </c>
      <c r="K430" s="82" t="str">
        <f t="shared" si="12"/>
        <v>71246 SERIE 001-28/08/2023-02907585000404-32089010-835,49-36687,98</v>
      </c>
      <c r="L430" t="str">
        <v>71246 serie 001</v>
      </c>
      <c r="M430" t="str">
        <v>71246 serie 001-28/08/2023-02907585000404-32089010-835,49-36687,98</v>
      </c>
      <c r="O430" t="str">
        <v>000044863 serie 001</v>
      </c>
      <c r="P430" s="57">
        <v>45441</v>
      </c>
      <c r="Q430" t="str">
        <v>62821723000109</v>
      </c>
      <c r="R430">
        <v>73181500</v>
      </c>
      <c r="S430">
        <v>83.333555555555549</v>
      </c>
      <c r="T430">
        <v>52649.51</v>
      </c>
      <c r="V430" t="str">
        <f t="shared" si="13"/>
        <v>000044863 serie 001-29/05/2024-62821723000109-73181500-83,33-52649,51</v>
      </c>
    </row>
    <row r="431" spans="1:22" x14ac:dyDescent="0.25">
      <c r="A431" s="91" t="s">
        <v>6621</v>
      </c>
      <c r="B431" s="91" t="s">
        <v>8671</v>
      </c>
      <c r="C431" s="91" t="s">
        <v>9100</v>
      </c>
      <c r="D431" s="91" t="s">
        <v>8308</v>
      </c>
      <c r="E431" s="90">
        <v>88416482000106</v>
      </c>
      <c r="F431" s="92">
        <v>73082000</v>
      </c>
      <c r="G431" s="93">
        <v>23692.74</v>
      </c>
      <c r="H431" s="93">
        <v>343702.35</v>
      </c>
      <c r="I431">
        <v>429</v>
      </c>
      <c r="K431" s="82" t="str">
        <f t="shared" si="12"/>
        <v>76616 SERIE 001-04/10/2023-88416482000106-73082000-23692,74-343702,35</v>
      </c>
      <c r="L431" t="str">
        <v>76616 serie 001</v>
      </c>
      <c r="M431" t="str">
        <v>76616 serie 001-04/10/2023-88416482000106-73082000-23692,74-343702,35</v>
      </c>
      <c r="O431" t="str">
        <v>00044863 serie 001</v>
      </c>
      <c r="P431" s="57">
        <v>45441</v>
      </c>
      <c r="Q431" t="str">
        <v>62821723000109</v>
      </c>
      <c r="R431">
        <v>73181900</v>
      </c>
      <c r="S431">
        <v>41.666777777777774</v>
      </c>
      <c r="T431">
        <v>3328</v>
      </c>
      <c r="V431" t="str">
        <f t="shared" si="13"/>
        <v>00044863 serie 001-29/05/2024-62821723000109-73181900-41,67-3328</v>
      </c>
    </row>
    <row r="432" spans="1:22" x14ac:dyDescent="0.25">
      <c r="A432" s="91" t="s">
        <v>6622</v>
      </c>
      <c r="B432" s="91" t="s">
        <v>8671</v>
      </c>
      <c r="C432" s="91" t="s">
        <v>9101</v>
      </c>
      <c r="D432" s="91" t="s">
        <v>8309</v>
      </c>
      <c r="E432" s="90">
        <v>88416482000106</v>
      </c>
      <c r="F432" s="92">
        <v>73082000</v>
      </c>
      <c r="G432" s="93">
        <v>2305.4899999999998</v>
      </c>
      <c r="H432" s="93">
        <v>35105.42</v>
      </c>
      <c r="I432">
        <v>430</v>
      </c>
      <c r="K432" s="82" t="str">
        <f t="shared" si="12"/>
        <v>76542 SERIE 001-29/09/2023-88416482000106-73082000-2305,49-35105,42</v>
      </c>
      <c r="L432" t="str">
        <v>76542 serie 001</v>
      </c>
      <c r="M432" t="str">
        <v>76542 serie 001-29/09/2023-88416482000106-73082000-2305,49-35105,42</v>
      </c>
      <c r="O432" t="str">
        <v>0044863 serie 001</v>
      </c>
      <c r="P432" s="57">
        <v>45441</v>
      </c>
      <c r="Q432" t="str">
        <v>62821723000109</v>
      </c>
      <c r="R432">
        <v>73182100</v>
      </c>
      <c r="S432">
        <v>41.666777777777774</v>
      </c>
      <c r="T432">
        <v>490.29</v>
      </c>
      <c r="V432" t="str">
        <f t="shared" si="13"/>
        <v>0044863 serie 001-29/05/2024-62821723000109-73182100-41,67-490,29</v>
      </c>
    </row>
    <row r="433" spans="1:22" x14ac:dyDescent="0.25">
      <c r="A433" s="91" t="s">
        <v>6623</v>
      </c>
      <c r="B433" s="91" t="s">
        <v>8671</v>
      </c>
      <c r="C433" s="91" t="s">
        <v>9102</v>
      </c>
      <c r="D433" s="91" t="s">
        <v>8310</v>
      </c>
      <c r="E433" s="90">
        <v>88416482000106</v>
      </c>
      <c r="F433" s="92">
        <v>73082000</v>
      </c>
      <c r="G433" s="93">
        <v>19844.95</v>
      </c>
      <c r="H433" s="93">
        <v>315888.05</v>
      </c>
      <c r="I433">
        <v>431</v>
      </c>
      <c r="K433" s="82" t="str">
        <f t="shared" si="12"/>
        <v>76504 SERIE 001-28/09/2023-88416482000106-73082000-19844,95-315888,05</v>
      </c>
      <c r="L433" t="str">
        <v>76504 serie 001</v>
      </c>
      <c r="M433" t="str">
        <v>76504 serie 001-28/09/2023-88416482000106-73082000-19844,95-315888,05</v>
      </c>
      <c r="O433" t="str">
        <v>044863 serie 001</v>
      </c>
      <c r="P433" s="57">
        <v>45441</v>
      </c>
      <c r="Q433" t="str">
        <v>62821723000109</v>
      </c>
      <c r="R433">
        <v>73181600</v>
      </c>
      <c r="S433">
        <v>41.666777777777774</v>
      </c>
      <c r="T433">
        <v>2409.9</v>
      </c>
      <c r="V433" t="str">
        <f t="shared" si="13"/>
        <v>044863 serie 001-29/05/2024-62821723000109-73181600-41,67-2409,9</v>
      </c>
    </row>
    <row r="434" spans="1:22" x14ac:dyDescent="0.25">
      <c r="A434" s="91" t="s">
        <v>6624</v>
      </c>
      <c r="B434" s="91" t="s">
        <v>8671</v>
      </c>
      <c r="C434" s="91" t="s">
        <v>9103</v>
      </c>
      <c r="D434" s="91" t="s">
        <v>8305</v>
      </c>
      <c r="E434" s="90">
        <v>88416482000106</v>
      </c>
      <c r="F434" s="92">
        <v>73082000</v>
      </c>
      <c r="G434" s="93">
        <v>1965.73</v>
      </c>
      <c r="H434" s="93">
        <v>29885.06</v>
      </c>
      <c r="I434">
        <v>432</v>
      </c>
      <c r="K434" s="82" t="str">
        <f t="shared" si="12"/>
        <v>76446 SERIE 001-27/09/2023-88416482000106-73082000-1965,73-29885,06</v>
      </c>
      <c r="L434" t="str">
        <v>76446 serie 001</v>
      </c>
      <c r="M434" t="str">
        <v>76446 serie 001-27/09/2023-88416482000106-73082000-1965,73-29885,06</v>
      </c>
      <c r="O434" t="str">
        <v>44863 serie 001</v>
      </c>
      <c r="P434" s="57">
        <v>45441</v>
      </c>
      <c r="Q434" t="str">
        <v>62821723000109</v>
      </c>
      <c r="R434">
        <v>73182200</v>
      </c>
      <c r="S434">
        <v>125.00033333333332</v>
      </c>
      <c r="T434">
        <v>15439.16</v>
      </c>
      <c r="V434" t="str">
        <f t="shared" si="13"/>
        <v>44863 serie 001-29/05/2024-62821723000109-73182200-125-15439,16</v>
      </c>
    </row>
    <row r="435" spans="1:22" x14ac:dyDescent="0.25">
      <c r="A435" s="91" t="s">
        <v>6625</v>
      </c>
      <c r="B435" s="91" t="s">
        <v>8671</v>
      </c>
      <c r="C435" s="91" t="s">
        <v>9104</v>
      </c>
      <c r="D435" s="91" t="s">
        <v>8311</v>
      </c>
      <c r="E435" s="90">
        <v>88416482000106</v>
      </c>
      <c r="F435" s="92">
        <v>73082000</v>
      </c>
      <c r="G435" s="93">
        <v>22840.639999999999</v>
      </c>
      <c r="H435" s="93">
        <v>321402.40999999997</v>
      </c>
      <c r="I435">
        <v>433</v>
      </c>
      <c r="K435" s="82" t="str">
        <f t="shared" si="12"/>
        <v>76427 SERIE 001-26/09/2023-88416482000106-73082000-22840,64-321402,41</v>
      </c>
      <c r="L435" t="str">
        <v>76427 serie 001</v>
      </c>
      <c r="M435" t="str">
        <v>76427 serie 001-26/09/2023-88416482000106-73082000-22840,64-321402,41</v>
      </c>
      <c r="O435" t="str">
        <v>44796 serie 001</v>
      </c>
      <c r="P435" s="57">
        <v>45441</v>
      </c>
      <c r="Q435" t="str">
        <v>62821723000109</v>
      </c>
      <c r="R435">
        <v>73181500</v>
      </c>
      <c r="S435">
        <v>18</v>
      </c>
      <c r="T435">
        <v>562.20000000000005</v>
      </c>
      <c r="V435" t="str">
        <f t="shared" si="13"/>
        <v>44796 serie 001-29/05/2024-62821723000109-73181500-18-562,2</v>
      </c>
    </row>
    <row r="436" spans="1:22" x14ac:dyDescent="0.25">
      <c r="A436" s="91" t="s">
        <v>6626</v>
      </c>
      <c r="B436" s="91" t="s">
        <v>8671</v>
      </c>
      <c r="C436" s="91" t="s">
        <v>9105</v>
      </c>
      <c r="D436" s="91" t="s">
        <v>8311</v>
      </c>
      <c r="E436" s="90">
        <v>88416482000106</v>
      </c>
      <c r="F436" s="92">
        <v>73082000</v>
      </c>
      <c r="G436" s="93">
        <v>28294.33</v>
      </c>
      <c r="H436" s="93">
        <v>382984.99</v>
      </c>
      <c r="I436">
        <v>434</v>
      </c>
      <c r="K436" s="82" t="str">
        <f t="shared" si="12"/>
        <v>76426 SERIE 001-26/09/2023-88416482000106-73082000-28294,33-382984,99</v>
      </c>
      <c r="L436" t="str">
        <v>76426 serie 001</v>
      </c>
      <c r="M436" t="str">
        <v>76426 serie 001-26/09/2023-88416482000106-73082000-28294,33-382984,99</v>
      </c>
      <c r="O436" t="str">
        <v>44674 serie 001</v>
      </c>
      <c r="P436" s="57">
        <v>45440</v>
      </c>
      <c r="Q436" t="str">
        <v>62821723000109</v>
      </c>
      <c r="R436">
        <v>73181500</v>
      </c>
      <c r="S436">
        <v>4</v>
      </c>
      <c r="T436">
        <v>5612.42</v>
      </c>
      <c r="V436" t="str">
        <f t="shared" si="13"/>
        <v>44674 serie 001-28/05/2024-62821723000109-73181500-4-5612,42</v>
      </c>
    </row>
    <row r="437" spans="1:22" x14ac:dyDescent="0.25">
      <c r="A437" s="91" t="s">
        <v>6627</v>
      </c>
      <c r="B437" s="91" t="s">
        <v>8671</v>
      </c>
      <c r="C437" s="91" t="s">
        <v>9106</v>
      </c>
      <c r="D437" s="91" t="s">
        <v>8311</v>
      </c>
      <c r="E437" s="90">
        <v>88416482000106</v>
      </c>
      <c r="F437" s="92">
        <v>73082000</v>
      </c>
      <c r="G437" s="93">
        <v>27440.83</v>
      </c>
      <c r="H437" s="93">
        <v>454050.68</v>
      </c>
      <c r="I437">
        <v>435</v>
      </c>
      <c r="K437" s="82" t="str">
        <f t="shared" si="12"/>
        <v>76425 SERIE 001-26/09/2023-88416482000106-73082000-27440,83-454050,68</v>
      </c>
      <c r="L437" t="str">
        <v>76425 serie 001</v>
      </c>
      <c r="M437" t="str">
        <v>76425 serie 001-26/09/2023-88416482000106-73082000-27440,83-454050,68</v>
      </c>
      <c r="O437" t="str">
        <v>0043837 serie 001</v>
      </c>
      <c r="P437" s="57">
        <v>45429</v>
      </c>
      <c r="Q437" t="str">
        <v>62821723000109</v>
      </c>
      <c r="R437">
        <v>73181500</v>
      </c>
      <c r="S437">
        <v>69.75</v>
      </c>
      <c r="T437">
        <v>28320.12</v>
      </c>
      <c r="V437" t="str">
        <f t="shared" si="13"/>
        <v>0043837 serie 001-17/05/2024-62821723000109-73181500-69,75-28320,12</v>
      </c>
    </row>
    <row r="438" spans="1:22" x14ac:dyDescent="0.25">
      <c r="A438" s="91" t="s">
        <v>6628</v>
      </c>
      <c r="B438" s="91" t="s">
        <v>8671</v>
      </c>
      <c r="C438" s="91" t="s">
        <v>9107</v>
      </c>
      <c r="D438" s="91" t="s">
        <v>8312</v>
      </c>
      <c r="E438" s="90">
        <v>88416482000106</v>
      </c>
      <c r="F438" s="92">
        <v>73082000</v>
      </c>
      <c r="G438" s="93">
        <v>22412.98</v>
      </c>
      <c r="H438" s="93">
        <v>339976.55</v>
      </c>
      <c r="I438">
        <v>436</v>
      </c>
      <c r="K438" s="82" t="str">
        <f t="shared" si="12"/>
        <v>76374 SERIE 001-22/09/2023-88416482000106-73082000-22412,98-339976,55</v>
      </c>
      <c r="L438" t="str">
        <v>76374 serie 001</v>
      </c>
      <c r="M438" t="str">
        <v>76374 serie 001-22/09/2023-88416482000106-73082000-22412,98-339976,55</v>
      </c>
      <c r="O438" t="str">
        <v>043837 serie 001</v>
      </c>
      <c r="P438" s="57">
        <v>45429</v>
      </c>
      <c r="Q438" t="str">
        <v>62821723000109</v>
      </c>
      <c r="R438">
        <v>73181900</v>
      </c>
      <c r="S438">
        <v>11.625</v>
      </c>
      <c r="T438">
        <v>7294.35</v>
      </c>
      <c r="V438" t="str">
        <f t="shared" si="13"/>
        <v>043837 serie 001-17/05/2024-62821723000109-73181900-11,63-7294,35</v>
      </c>
    </row>
    <row r="439" spans="1:22" x14ac:dyDescent="0.25">
      <c r="A439" s="91" t="s">
        <v>6629</v>
      </c>
      <c r="B439" s="91" t="s">
        <v>8671</v>
      </c>
      <c r="C439" s="91" t="s">
        <v>9108</v>
      </c>
      <c r="D439" s="91" t="s">
        <v>8313</v>
      </c>
      <c r="E439" s="90">
        <v>88416482000106</v>
      </c>
      <c r="F439" s="92">
        <v>73082000</v>
      </c>
      <c r="G439" s="93">
        <v>26402.94</v>
      </c>
      <c r="H439" s="93">
        <v>420907.44</v>
      </c>
      <c r="I439">
        <v>437</v>
      </c>
      <c r="K439" s="82" t="str">
        <f t="shared" si="12"/>
        <v>76352 SERIE 001-21/09/2023-88416482000106-73082000-26402,94-420907,44</v>
      </c>
      <c r="L439" t="str">
        <v>76352 serie 001</v>
      </c>
      <c r="M439" t="str">
        <v>76352 serie 001-21/09/2023-88416482000106-73082000-26402,94-420907,44</v>
      </c>
      <c r="O439" t="str">
        <v>43837 serie 001</v>
      </c>
      <c r="P439" s="57">
        <v>45429</v>
      </c>
      <c r="Q439" t="str">
        <v>62821723000109</v>
      </c>
      <c r="R439">
        <v>73181400</v>
      </c>
      <c r="S439">
        <v>11.625</v>
      </c>
      <c r="T439">
        <v>216.31</v>
      </c>
      <c r="V439" t="str">
        <f t="shared" si="13"/>
        <v>43837 serie 001-17/05/2024-62821723000109-73181400-11,63-216,31</v>
      </c>
    </row>
    <row r="440" spans="1:22" x14ac:dyDescent="0.25">
      <c r="A440" s="91" t="s">
        <v>6630</v>
      </c>
      <c r="B440" s="91" t="s">
        <v>8671</v>
      </c>
      <c r="C440" s="91" t="s">
        <v>9109</v>
      </c>
      <c r="D440" s="91" t="s">
        <v>8314</v>
      </c>
      <c r="E440" s="90">
        <v>88416482000106</v>
      </c>
      <c r="F440" s="92">
        <v>73082000</v>
      </c>
      <c r="G440" s="93">
        <v>4663.17</v>
      </c>
      <c r="H440" s="93">
        <v>66719.66</v>
      </c>
      <c r="I440">
        <v>438</v>
      </c>
      <c r="K440" s="82" t="str">
        <f t="shared" si="12"/>
        <v>76123 SERIE 001-06/09/2023-88416482000106-73082000-4663,17-66719,66</v>
      </c>
      <c r="L440" t="str">
        <v>76123 serie 001</v>
      </c>
      <c r="M440" t="str">
        <v>76123 serie 001-06/09/2023-88416482000106-73082000-4663,17-66719,66</v>
      </c>
      <c r="O440" t="str">
        <v>042340 serie 001</v>
      </c>
      <c r="P440" s="57">
        <v>45412</v>
      </c>
      <c r="Q440" t="str">
        <v>62821723000109</v>
      </c>
      <c r="R440">
        <v>73181900</v>
      </c>
      <c r="S440">
        <v>6.5</v>
      </c>
      <c r="T440">
        <v>427.52</v>
      </c>
      <c r="V440" t="str">
        <f t="shared" si="13"/>
        <v>042340 serie 001-30/04/2024-62821723000109-73181900-6,5-427,52</v>
      </c>
    </row>
    <row r="441" spans="1:22" x14ac:dyDescent="0.25">
      <c r="A441" s="91" t="s">
        <v>6631</v>
      </c>
      <c r="B441" s="91" t="s">
        <v>8671</v>
      </c>
      <c r="C441" s="91" t="s">
        <v>9110</v>
      </c>
      <c r="D441" s="91" t="s">
        <v>8315</v>
      </c>
      <c r="E441" s="90">
        <v>88416482000106</v>
      </c>
      <c r="F441" s="92">
        <v>73082000</v>
      </c>
      <c r="G441" s="92">
        <v>620.38</v>
      </c>
      <c r="H441" s="93">
        <v>9391.52</v>
      </c>
      <c r="I441">
        <v>439</v>
      </c>
      <c r="K441" s="82" t="str">
        <f t="shared" si="12"/>
        <v>76034 SERIE 001-01/09/2023-88416482000106-73082000-620,38-9391,52</v>
      </c>
      <c r="L441" t="str">
        <v>76034 serie 001</v>
      </c>
      <c r="M441" t="str">
        <v>76034 serie 001-01/09/2023-88416482000106-73082000-620,38-9391,52</v>
      </c>
      <c r="O441" t="str">
        <v>42340 serie 001</v>
      </c>
      <c r="P441" s="57">
        <v>45412</v>
      </c>
      <c r="Q441" t="str">
        <v>62821723000109</v>
      </c>
      <c r="R441">
        <v>73181500</v>
      </c>
      <c r="S441">
        <v>32.5</v>
      </c>
      <c r="T441">
        <v>697.4</v>
      </c>
      <c r="V441" t="str">
        <f t="shared" si="13"/>
        <v>42340 serie 001-30/04/2024-62821723000109-73181500-32,5-697,4</v>
      </c>
    </row>
    <row r="442" spans="1:22" x14ac:dyDescent="0.25">
      <c r="A442" s="91" t="s">
        <v>6632</v>
      </c>
      <c r="B442" s="91" t="s">
        <v>8671</v>
      </c>
      <c r="C442" s="91" t="s">
        <v>9111</v>
      </c>
      <c r="D442" s="91" t="s">
        <v>8316</v>
      </c>
      <c r="E442" s="90">
        <v>93101343000123</v>
      </c>
      <c r="F442" s="92">
        <v>35061090</v>
      </c>
      <c r="G442" s="92">
        <v>374.59</v>
      </c>
      <c r="H442" s="93">
        <v>15293.5</v>
      </c>
      <c r="I442">
        <v>440</v>
      </c>
      <c r="K442" s="82" t="str">
        <f t="shared" si="12"/>
        <v>532137 SERIE 001-16/08/2023-93101343000123-35061090-374,59-15293,5</v>
      </c>
      <c r="L442" t="str">
        <v>532137 serie 001</v>
      </c>
      <c r="M442" t="str">
        <v>532137 serie 001-16/08/2023-93101343000123-35061090-374,59-15293,5</v>
      </c>
      <c r="O442" t="str">
        <v>42339 serie 001</v>
      </c>
      <c r="P442" s="57">
        <v>45412</v>
      </c>
      <c r="Q442" t="str">
        <v>62821723000109</v>
      </c>
      <c r="R442">
        <v>73181500</v>
      </c>
      <c r="S442">
        <v>42</v>
      </c>
      <c r="T442">
        <v>1323.43</v>
      </c>
      <c r="V442" t="str">
        <f t="shared" si="13"/>
        <v>42339 serie 001-30/04/2024-62821723000109-73181500-42-1323,43</v>
      </c>
    </row>
    <row r="443" spans="1:22" x14ac:dyDescent="0.25">
      <c r="A443" s="91" t="s">
        <v>6633</v>
      </c>
      <c r="B443" s="91" t="s">
        <v>8671</v>
      </c>
      <c r="C443" s="91" t="s">
        <v>9112</v>
      </c>
      <c r="D443" s="91" t="s">
        <v>8317</v>
      </c>
      <c r="E443" s="90">
        <v>29799921000571</v>
      </c>
      <c r="F443" s="92">
        <v>38109000</v>
      </c>
      <c r="G443" s="93">
        <v>1000</v>
      </c>
      <c r="H443" s="93">
        <v>26700</v>
      </c>
      <c r="I443">
        <v>441</v>
      </c>
      <c r="K443" s="82" t="str">
        <f t="shared" si="12"/>
        <v>110748 SERIE 000-30/08/2023-29799921000571-38109000-1000-26700</v>
      </c>
      <c r="L443" t="str">
        <v>110748 serie 000</v>
      </c>
      <c r="M443" t="str">
        <v>110748 serie 000-30/08/2023-29799921000571-38109000-1000-26700</v>
      </c>
      <c r="O443" t="str">
        <v>42338 serie 001</v>
      </c>
      <c r="P443" s="57">
        <v>45412</v>
      </c>
      <c r="Q443" t="str">
        <v>62821723000109</v>
      </c>
      <c r="R443">
        <v>73181500</v>
      </c>
      <c r="S443">
        <v>56</v>
      </c>
      <c r="T443">
        <v>1740.36</v>
      </c>
      <c r="V443" t="str">
        <f t="shared" si="13"/>
        <v>42338 serie 001-30/04/2024-62821723000109-73181500-56-1740,36</v>
      </c>
    </row>
    <row r="444" spans="1:22" x14ac:dyDescent="0.25">
      <c r="A444" s="91" t="s">
        <v>6634</v>
      </c>
      <c r="B444" s="91" t="s">
        <v>8671</v>
      </c>
      <c r="C444" s="91" t="s">
        <v>9113</v>
      </c>
      <c r="D444" s="91" t="s">
        <v>8318</v>
      </c>
      <c r="E444" s="90">
        <v>69196657000172</v>
      </c>
      <c r="F444" s="92">
        <v>39269090</v>
      </c>
      <c r="G444" s="92">
        <v>0.75</v>
      </c>
      <c r="H444" s="92">
        <v>364.56</v>
      </c>
      <c r="I444">
        <v>442</v>
      </c>
      <c r="K444" s="82" t="str">
        <f t="shared" si="12"/>
        <v>111155 SERIE 001-19/07/2023-69196657000172-39269090-0,75-364,56</v>
      </c>
      <c r="L444" t="str">
        <v>111155 serie 001</v>
      </c>
      <c r="M444" t="str">
        <v>111155 serie 001-19/07/2023-69196657000172-39269090-0,75-364,56</v>
      </c>
      <c r="O444" t="str">
        <v>40667 serie 001</v>
      </c>
      <c r="P444" s="57">
        <v>45393</v>
      </c>
      <c r="Q444" t="str">
        <v>62821723000109</v>
      </c>
      <c r="R444">
        <v>73181500</v>
      </c>
      <c r="S444">
        <v>694.00300000000004</v>
      </c>
      <c r="T444">
        <v>22540.55</v>
      </c>
      <c r="V444" t="str">
        <f t="shared" si="13"/>
        <v>40667 serie 001-11/04/2024-62821723000109-73181500-694-22540,55</v>
      </c>
    </row>
    <row r="445" spans="1:22" x14ac:dyDescent="0.25">
      <c r="A445" s="91" t="s">
        <v>6635</v>
      </c>
      <c r="B445" s="91" t="s">
        <v>8671</v>
      </c>
      <c r="C445" s="91" t="s">
        <v>9114</v>
      </c>
      <c r="D445" s="91" t="s">
        <v>8317</v>
      </c>
      <c r="E445" s="90">
        <v>97434047000103</v>
      </c>
      <c r="F445" s="92">
        <v>72085100</v>
      </c>
      <c r="G445" s="93">
        <v>2930</v>
      </c>
      <c r="H445" s="93">
        <v>93063.52</v>
      </c>
      <c r="I445">
        <v>443</v>
      </c>
      <c r="K445" s="82" t="str">
        <f t="shared" si="12"/>
        <v>28448 SERIE 002-30/08/2023-97434047000103-72085100-2930-93063,52</v>
      </c>
      <c r="L445" t="str">
        <v>28448 serie 002</v>
      </c>
      <c r="M445" t="str">
        <v>28448 serie 002-30/08/2023-97434047000103-72085100-2930-93063,52</v>
      </c>
      <c r="O445" t="str">
        <v>00040438 serie 002</v>
      </c>
      <c r="P445" s="57">
        <v>45524</v>
      </c>
      <c r="Q445" t="str">
        <v>97434047000103</v>
      </c>
      <c r="R445">
        <v>72192200</v>
      </c>
      <c r="S445">
        <v>1094.4000000000001</v>
      </c>
      <c r="T445">
        <v>13402.92</v>
      </c>
      <c r="V445" t="str">
        <f t="shared" si="13"/>
        <v>00040438 serie 002-20/08/2024-97434047000103-72192200-1094,4-13402,92</v>
      </c>
    </row>
    <row r="446" spans="1:22" x14ac:dyDescent="0.25">
      <c r="A446" s="91" t="s">
        <v>6636</v>
      </c>
      <c r="B446" s="91" t="s">
        <v>8671</v>
      </c>
      <c r="C446" s="91" t="s">
        <v>9115</v>
      </c>
      <c r="D446" s="91" t="s">
        <v>8307</v>
      </c>
      <c r="E446" s="90">
        <v>97434047000103</v>
      </c>
      <c r="F446" s="92">
        <v>72085200</v>
      </c>
      <c r="G446" s="93">
        <v>14650</v>
      </c>
      <c r="H446" s="93">
        <v>107642.06</v>
      </c>
      <c r="I446">
        <v>444</v>
      </c>
      <c r="K446" s="82" t="str">
        <f t="shared" si="12"/>
        <v>28367 SERIE 002-28/08/2023-97434047000103-72085200-14650-107642,06</v>
      </c>
      <c r="L446" t="str">
        <v>28367 serie 002</v>
      </c>
      <c r="M446" t="str">
        <v>28367 serie 002-28/08/2023-97434047000103-72085200-14650-107642,06</v>
      </c>
      <c r="O446" t="str">
        <v>0040438 serie 002</v>
      </c>
      <c r="P446" s="57">
        <v>45524</v>
      </c>
      <c r="Q446" t="str">
        <v>97434047000103</v>
      </c>
      <c r="R446">
        <v>72201100</v>
      </c>
      <c r="S446">
        <v>2188.8000000000002</v>
      </c>
      <c r="T446">
        <v>36768.36</v>
      </c>
      <c r="V446" t="str">
        <f t="shared" si="13"/>
        <v>0040438 serie 002-20/08/2024-97434047000103-72201100-2188,8-36768,36</v>
      </c>
    </row>
    <row r="447" spans="1:22" x14ac:dyDescent="0.25">
      <c r="A447" s="91" t="s">
        <v>6637</v>
      </c>
      <c r="B447" s="91" t="s">
        <v>8671</v>
      </c>
      <c r="C447" s="91" t="s">
        <v>9116</v>
      </c>
      <c r="D447" s="91" t="s">
        <v>8319</v>
      </c>
      <c r="E447" s="90">
        <v>97434047000103</v>
      </c>
      <c r="F447" s="92">
        <v>72163200</v>
      </c>
      <c r="G447" s="93">
        <v>2496</v>
      </c>
      <c r="H447" s="93">
        <v>32685.119999999999</v>
      </c>
      <c r="I447">
        <v>445</v>
      </c>
      <c r="K447" s="82" t="str">
        <f t="shared" si="12"/>
        <v>28416 SERIE 002-29/08/2023-97434047000103-72163200-2496-32685,12</v>
      </c>
      <c r="L447" t="str">
        <v>28416 serie 002</v>
      </c>
      <c r="M447" t="str">
        <v>28416 serie 002-29/08/2023-97434047000103-72163200-2496-32685,12</v>
      </c>
      <c r="O447" t="str">
        <v>040438 serie 002</v>
      </c>
      <c r="P447" s="57">
        <v>45524</v>
      </c>
      <c r="Q447" t="str">
        <v>97434047000103</v>
      </c>
      <c r="R447">
        <v>72085200</v>
      </c>
      <c r="S447">
        <v>1094.4000000000001</v>
      </c>
      <c r="T447">
        <v>2955.45</v>
      </c>
      <c r="V447" t="str">
        <f t="shared" si="13"/>
        <v>040438 serie 002-20/08/2024-97434047000103-72085200-1094,4-2955,45</v>
      </c>
    </row>
    <row r="448" spans="1:22" x14ac:dyDescent="0.25">
      <c r="A448" s="91" t="s">
        <v>6638</v>
      </c>
      <c r="B448" s="91" t="s">
        <v>8671</v>
      </c>
      <c r="C448" s="91" t="s">
        <v>9117</v>
      </c>
      <c r="D448" s="91" t="s">
        <v>8320</v>
      </c>
      <c r="E448" s="90">
        <v>2677285000125</v>
      </c>
      <c r="F448" s="92">
        <v>72202090</v>
      </c>
      <c r="G448" s="92">
        <v>907.24</v>
      </c>
      <c r="H448" s="93">
        <v>53312</v>
      </c>
      <c r="I448">
        <v>446</v>
      </c>
      <c r="K448" s="82" t="str">
        <f t="shared" si="12"/>
        <v>20008 SERIE 001-27/06/2023-02677285000125-72202090-907,24-53312</v>
      </c>
      <c r="L448" t="str">
        <v>20008 serie 001</v>
      </c>
      <c r="M448" t="str">
        <v>20008 serie 001-27/06/2023-02677285000125-72202090-907,24-53312</v>
      </c>
      <c r="O448" t="str">
        <v>40438 serie 002</v>
      </c>
      <c r="P448" s="57">
        <v>45524</v>
      </c>
      <c r="Q448" t="str">
        <v>97434047000103</v>
      </c>
      <c r="R448">
        <v>72085100</v>
      </c>
      <c r="S448">
        <v>1094.4000000000001</v>
      </c>
      <c r="T448">
        <v>9860.77</v>
      </c>
      <c r="V448" t="str">
        <f t="shared" si="13"/>
        <v>40438 serie 002-20/08/2024-97434047000103-72085100-1094,4-9860,77</v>
      </c>
    </row>
    <row r="449" spans="1:22" x14ac:dyDescent="0.25">
      <c r="A449" s="91" t="s">
        <v>6639</v>
      </c>
      <c r="B449" s="91" t="s">
        <v>8671</v>
      </c>
      <c r="C449" s="91" t="s">
        <v>9118</v>
      </c>
      <c r="D449" s="91" t="s">
        <v>8321</v>
      </c>
      <c r="E449" s="90">
        <v>29799921000571</v>
      </c>
      <c r="F449" s="92">
        <v>72222000</v>
      </c>
      <c r="G449" s="92">
        <v>20</v>
      </c>
      <c r="H449" s="93">
        <v>2310.1999999999998</v>
      </c>
      <c r="I449">
        <v>447</v>
      </c>
      <c r="K449" s="82" t="str">
        <f t="shared" si="12"/>
        <v>0110675 SERIE 000-23/08/2023-29799921000571-72222000-20-2310,2</v>
      </c>
      <c r="L449" t="str">
        <v>0110675 serie 000</v>
      </c>
      <c r="M449" t="str">
        <v>0110675 serie 000-23/08/2023-29799921000571-72222000-20-2310,2</v>
      </c>
      <c r="O449" t="str">
        <v>0000040436 serie 002</v>
      </c>
      <c r="P449" s="57">
        <v>45524</v>
      </c>
      <c r="Q449" t="str">
        <v>97434047000103</v>
      </c>
      <c r="R449">
        <v>72164010</v>
      </c>
      <c r="S449">
        <v>11</v>
      </c>
      <c r="T449">
        <v>718.2</v>
      </c>
      <c r="V449" t="str">
        <f t="shared" si="13"/>
        <v>0000040436 serie 002-20/08/2024-97434047000103-72164010-11-718,2</v>
      </c>
    </row>
    <row r="450" spans="1:22" x14ac:dyDescent="0.25">
      <c r="A450" s="91" t="s">
        <v>6640</v>
      </c>
      <c r="B450" s="91" t="s">
        <v>8671</v>
      </c>
      <c r="C450" s="91" t="s">
        <v>9119</v>
      </c>
      <c r="D450" s="91" t="s">
        <v>8161</v>
      </c>
      <c r="E450" s="90">
        <v>29799921000571</v>
      </c>
      <c r="F450" s="92">
        <v>72230000</v>
      </c>
      <c r="G450" s="92">
        <v>510</v>
      </c>
      <c r="H450" s="93">
        <v>87852.6</v>
      </c>
      <c r="I450">
        <v>448</v>
      </c>
      <c r="K450" s="82" t="str">
        <f t="shared" si="12"/>
        <v>0108087 SERIE 000-16/02/2023-29799921000571-72230000-510-87852,6</v>
      </c>
      <c r="L450" t="str">
        <v>0108087 serie 000</v>
      </c>
      <c r="M450" t="str">
        <v>0108087 serie 000-16/02/2023-29799921000571-72230000-510-87852,6</v>
      </c>
      <c r="O450" t="str">
        <v>000040436 serie 002</v>
      </c>
      <c r="P450" s="57">
        <v>45524</v>
      </c>
      <c r="Q450" t="str">
        <v>97434047000103</v>
      </c>
      <c r="R450">
        <v>72163300</v>
      </c>
      <c r="S450">
        <v>33</v>
      </c>
      <c r="T450">
        <v>44081.94</v>
      </c>
      <c r="V450" t="str">
        <f t="shared" si="13"/>
        <v>000040436 serie 002-20/08/2024-97434047000103-72163300-33-44081,94</v>
      </c>
    </row>
    <row r="451" spans="1:22" x14ac:dyDescent="0.25">
      <c r="A451" s="91" t="s">
        <v>6641</v>
      </c>
      <c r="B451" s="91" t="s">
        <v>8671</v>
      </c>
      <c r="C451" s="91" t="s">
        <v>9120</v>
      </c>
      <c r="D451" s="91" t="s">
        <v>8195</v>
      </c>
      <c r="E451" s="90">
        <v>29799921000571</v>
      </c>
      <c r="F451" s="92">
        <v>72230000</v>
      </c>
      <c r="G451" s="92">
        <v>15</v>
      </c>
      <c r="H451" s="93">
        <v>2583.9</v>
      </c>
      <c r="I451">
        <v>449</v>
      </c>
      <c r="K451" s="82" t="str">
        <f t="shared" si="12"/>
        <v>107235 SERIE 000-01/12/2022-29799921000571-72230000-15-2583,9</v>
      </c>
      <c r="L451" t="str">
        <v>107235 serie 000</v>
      </c>
      <c r="M451" t="str">
        <v>107235 serie 000-01/12/2022-29799921000571-72230000-15-2583,9</v>
      </c>
      <c r="O451" t="str">
        <v>00040436 serie 002</v>
      </c>
      <c r="P451" s="57">
        <v>45524</v>
      </c>
      <c r="Q451" t="str">
        <v>97434047000103</v>
      </c>
      <c r="R451">
        <v>72163200</v>
      </c>
      <c r="S451">
        <v>22</v>
      </c>
      <c r="T451">
        <v>6309</v>
      </c>
      <c r="V451" t="str">
        <f t="shared" si="13"/>
        <v>00040436 serie 002-20/08/2024-97434047000103-72163200-22-6309</v>
      </c>
    </row>
    <row r="452" spans="1:22" x14ac:dyDescent="0.25">
      <c r="A452" s="91" t="s">
        <v>6642</v>
      </c>
      <c r="B452" s="91" t="s">
        <v>8671</v>
      </c>
      <c r="C452" s="91" t="s">
        <v>9121</v>
      </c>
      <c r="D452" s="91" t="s">
        <v>8208</v>
      </c>
      <c r="E452" s="90">
        <v>29799921000571</v>
      </c>
      <c r="F452" s="92">
        <v>72230000</v>
      </c>
      <c r="G452" s="92">
        <v>420</v>
      </c>
      <c r="H452" s="93">
        <v>59463.6</v>
      </c>
      <c r="I452">
        <v>450</v>
      </c>
      <c r="K452" s="82" t="str">
        <f t="shared" ref="K452:K515" si="14">_xlfn.CONCAT(A452,"-",TEXT(D452,"DD/MM/AAAA"),"-",TEXT(E452,"00000000000000"),"-",F452,"-",ROUND(G452,2),"-",ROUND(H452,2))</f>
        <v>00106896 SERIE 000-08/11/2022-29799921000571-72230000-420-59463,6</v>
      </c>
      <c r="L452" t="str">
        <v>00106896 serie 000</v>
      </c>
      <c r="M452" t="str">
        <v>00106896 serie 000-08/11/2022-29799921000571-72230000-420-59463,6</v>
      </c>
      <c r="O452" t="str">
        <v>0040436 serie 002</v>
      </c>
      <c r="P452" s="57">
        <v>45524</v>
      </c>
      <c r="Q452" t="str">
        <v>97434047000103</v>
      </c>
      <c r="R452">
        <v>72163100</v>
      </c>
      <c r="S452">
        <v>33</v>
      </c>
      <c r="T452">
        <v>3146.22</v>
      </c>
      <c r="V452" t="str">
        <f t="shared" ref="V452:V515" si="15">_xlfn.CONCAT(O452,"-",TEXT(P452,"DD/MM/AAAA"),"-",Q452,"-",R452,"-",ROUND(S452,2),"-",ROUND(T452,2))</f>
        <v>0040436 serie 002-20/08/2024-97434047000103-72163100-33-3146,22</v>
      </c>
    </row>
    <row r="453" spans="1:22" x14ac:dyDescent="0.25">
      <c r="A453" s="91" t="s">
        <v>6643</v>
      </c>
      <c r="B453" s="91" t="s">
        <v>8671</v>
      </c>
      <c r="C453" s="91" t="s">
        <v>9122</v>
      </c>
      <c r="D453" s="91" t="s">
        <v>8218</v>
      </c>
      <c r="E453" s="90">
        <v>29799921000571</v>
      </c>
      <c r="F453" s="92">
        <v>72230000</v>
      </c>
      <c r="G453" s="92">
        <v>825</v>
      </c>
      <c r="H453" s="93">
        <v>131929.35</v>
      </c>
      <c r="I453">
        <v>451</v>
      </c>
      <c r="K453" s="82" t="str">
        <f t="shared" si="14"/>
        <v>0106713 SERIE 000-19/10/2022-29799921000571-72230000-825-131929,35</v>
      </c>
      <c r="L453" t="str">
        <v>0106713 serie 000</v>
      </c>
      <c r="M453" t="str">
        <v>0106713 serie 000-19/10/2022-29799921000571-72230000-825-131929,35</v>
      </c>
      <c r="O453" t="str">
        <v>040436 serie 002</v>
      </c>
      <c r="P453" s="57">
        <v>45524</v>
      </c>
      <c r="Q453" t="str">
        <v>97434047000103</v>
      </c>
      <c r="R453">
        <v>72162100</v>
      </c>
      <c r="S453">
        <v>11</v>
      </c>
      <c r="T453">
        <v>276</v>
      </c>
      <c r="V453" t="str">
        <f t="shared" si="15"/>
        <v>040436 serie 002-20/08/2024-97434047000103-72162100-11-276</v>
      </c>
    </row>
    <row r="454" spans="1:22" x14ac:dyDescent="0.25">
      <c r="A454" s="91" t="s">
        <v>6644</v>
      </c>
      <c r="B454" s="91" t="s">
        <v>8671</v>
      </c>
      <c r="C454" s="91" t="s">
        <v>9123</v>
      </c>
      <c r="D454" s="91" t="s">
        <v>8322</v>
      </c>
      <c r="E454" s="90">
        <v>29799921000571</v>
      </c>
      <c r="F454" s="92">
        <v>72282000</v>
      </c>
      <c r="G454" s="92">
        <v>500</v>
      </c>
      <c r="H454" s="93">
        <v>9445</v>
      </c>
      <c r="I454">
        <v>452</v>
      </c>
      <c r="K454" s="82" t="str">
        <f t="shared" si="14"/>
        <v>111225 SERIE 000-02/10/2023-29799921000571-72282000-500-9445</v>
      </c>
      <c r="L454" t="str">
        <v>111225 serie 000</v>
      </c>
      <c r="M454" t="str">
        <v>111225 serie 000-02/10/2023-29799921000571-72282000-500-9445</v>
      </c>
      <c r="O454" t="str">
        <v>40436 serie 002</v>
      </c>
      <c r="P454" s="57">
        <v>45524</v>
      </c>
      <c r="Q454" t="str">
        <v>97434047000103</v>
      </c>
      <c r="R454">
        <v>72149100</v>
      </c>
      <c r="S454">
        <v>11</v>
      </c>
      <c r="T454">
        <v>1182</v>
      </c>
      <c r="V454" t="str">
        <f t="shared" si="15"/>
        <v>40436 serie 002-20/08/2024-97434047000103-72149100-11-1182</v>
      </c>
    </row>
    <row r="455" spans="1:22" x14ac:dyDescent="0.25">
      <c r="A455" s="91" t="s">
        <v>6645</v>
      </c>
      <c r="B455" s="91" t="s">
        <v>8671</v>
      </c>
      <c r="C455" s="91" t="s">
        <v>9124</v>
      </c>
      <c r="D455" s="91" t="s">
        <v>8213</v>
      </c>
      <c r="E455" s="90">
        <v>61479002000523</v>
      </c>
      <c r="F455" s="92">
        <v>72299000</v>
      </c>
      <c r="G455" s="93">
        <v>3000</v>
      </c>
      <c r="H455" s="93">
        <v>156420</v>
      </c>
      <c r="I455">
        <v>453</v>
      </c>
      <c r="K455" s="82" t="str">
        <f t="shared" si="14"/>
        <v>66875 SERIE 001-27/10/2022-61479002000523-72299000-3000-156420</v>
      </c>
      <c r="L455" t="str">
        <v>66875 serie 001</v>
      </c>
      <c r="M455" t="str">
        <v>66875 serie 001-27/10/2022-61479002000523-72299000-3000-156420</v>
      </c>
      <c r="O455" t="str">
        <v>40419 serie 002</v>
      </c>
      <c r="P455" s="57">
        <v>45524</v>
      </c>
      <c r="Q455" t="str">
        <v>97434047000103</v>
      </c>
      <c r="R455">
        <v>72163100</v>
      </c>
      <c r="S455">
        <v>8.0474999999999994</v>
      </c>
      <c r="T455">
        <v>414</v>
      </c>
      <c r="V455" t="str">
        <f t="shared" si="15"/>
        <v>40419 serie 002-20/08/2024-97434047000103-72163100-8,05-414</v>
      </c>
    </row>
    <row r="456" spans="1:22" x14ac:dyDescent="0.25">
      <c r="A456" s="91" t="s">
        <v>6646</v>
      </c>
      <c r="B456" s="91" t="s">
        <v>8671</v>
      </c>
      <c r="C456" s="91" t="s">
        <v>9125</v>
      </c>
      <c r="D456" s="91" t="s">
        <v>8314</v>
      </c>
      <c r="E456" s="90">
        <v>16907419000161</v>
      </c>
      <c r="F456" s="92">
        <v>73041900</v>
      </c>
      <c r="G456" s="93">
        <v>13781</v>
      </c>
      <c r="H456" s="93">
        <v>198263.96</v>
      </c>
      <c r="I456">
        <v>454</v>
      </c>
      <c r="K456" s="82" t="str">
        <f t="shared" si="14"/>
        <v>9303 SERIE 001-06/09/2023-16907419000161-73041900-13781-198263,96</v>
      </c>
      <c r="L456" t="str">
        <v>9303 serie 001</v>
      </c>
      <c r="M456" t="str">
        <v>9303 serie 001-06/09/2023-16907419000161-73041900-13781-198263,96</v>
      </c>
      <c r="O456" t="str">
        <v>40297 serie 002</v>
      </c>
      <c r="P456" s="57">
        <v>45519</v>
      </c>
      <c r="Q456" t="str">
        <v>97434047000103</v>
      </c>
      <c r="R456">
        <v>73044190</v>
      </c>
      <c r="S456">
        <v>1.6223888888888891</v>
      </c>
      <c r="T456">
        <v>12606</v>
      </c>
      <c r="V456" t="str">
        <f t="shared" si="15"/>
        <v>40297 serie 002-15/08/2024-97434047000103-73044190-1,62-12606</v>
      </c>
    </row>
    <row r="457" spans="1:22" x14ac:dyDescent="0.25">
      <c r="A457" s="91" t="s">
        <v>6647</v>
      </c>
      <c r="B457" s="91" t="s">
        <v>8671</v>
      </c>
      <c r="C457" s="91" t="s">
        <v>9126</v>
      </c>
      <c r="D457" s="91" t="s">
        <v>8314</v>
      </c>
      <c r="E457" s="90">
        <v>16907419000161</v>
      </c>
      <c r="F457" s="92">
        <v>73041900</v>
      </c>
      <c r="G457" s="93">
        <v>2589</v>
      </c>
      <c r="H457" s="93">
        <v>41304.85</v>
      </c>
      <c r="I457">
        <v>455</v>
      </c>
      <c r="K457" s="82" t="str">
        <f t="shared" si="14"/>
        <v>9299 SERIE 001-06/09/2023-16907419000161-73041900-2589-41304,85</v>
      </c>
      <c r="L457" t="str">
        <v>9299 serie 001</v>
      </c>
      <c r="M457" t="str">
        <v>9299 serie 001-06/09/2023-16907419000161-73041900-2589-41304,85</v>
      </c>
      <c r="O457" t="str">
        <v>00040234 serie 002</v>
      </c>
      <c r="P457" s="57">
        <v>45518</v>
      </c>
      <c r="Q457" t="str">
        <v>97434047000103</v>
      </c>
      <c r="R457">
        <v>72085100</v>
      </c>
      <c r="S457">
        <v>1824</v>
      </c>
      <c r="T457">
        <v>11731.4</v>
      </c>
      <c r="V457" t="str">
        <f t="shared" si="15"/>
        <v>00040234 serie 002-14/08/2024-97434047000103-72085100-1824-11731,4</v>
      </c>
    </row>
    <row r="458" spans="1:22" x14ac:dyDescent="0.25">
      <c r="A458" s="91" t="s">
        <v>6648</v>
      </c>
      <c r="B458" s="91" t="s">
        <v>8671</v>
      </c>
      <c r="C458" s="91" t="s">
        <v>9127</v>
      </c>
      <c r="D458" s="91" t="s">
        <v>8323</v>
      </c>
      <c r="E458" s="90">
        <v>18210166000106</v>
      </c>
      <c r="F458" s="92">
        <v>73064000</v>
      </c>
      <c r="G458" s="92">
        <v>453</v>
      </c>
      <c r="H458" s="93">
        <v>43474.17</v>
      </c>
      <c r="I458">
        <v>456</v>
      </c>
      <c r="K458" s="82" t="str">
        <f t="shared" si="14"/>
        <v>3068 SERIE 001-25/05/2023-18210166000106-73064000-453-43474,17</v>
      </c>
      <c r="L458" t="str">
        <v>3068 serie 001</v>
      </c>
      <c r="M458" t="str">
        <v>3068 serie 001-25/05/2023-18210166000106-73064000-453-43474,17</v>
      </c>
      <c r="O458" t="str">
        <v>0040234 serie 002</v>
      </c>
      <c r="P458" s="57">
        <v>45518</v>
      </c>
      <c r="Q458" t="str">
        <v>97434047000103</v>
      </c>
      <c r="R458">
        <v>73066100</v>
      </c>
      <c r="S458">
        <v>1824</v>
      </c>
      <c r="T458">
        <v>3264.72</v>
      </c>
      <c r="V458" t="str">
        <f t="shared" si="15"/>
        <v>0040234 serie 002-14/08/2024-97434047000103-73066100-1824-3264,72</v>
      </c>
    </row>
    <row r="459" spans="1:22" x14ac:dyDescent="0.25">
      <c r="A459" s="91" t="s">
        <v>6649</v>
      </c>
      <c r="B459" s="91" t="s">
        <v>8671</v>
      </c>
      <c r="C459" s="91" t="s">
        <v>9128</v>
      </c>
      <c r="D459" s="91" t="s">
        <v>8310</v>
      </c>
      <c r="E459" s="90">
        <v>12143076000155</v>
      </c>
      <c r="F459" s="92">
        <v>73079100</v>
      </c>
      <c r="G459" s="93">
        <v>4037.2</v>
      </c>
      <c r="H459" s="93">
        <v>103007.93</v>
      </c>
      <c r="I459">
        <v>457</v>
      </c>
      <c r="K459" s="82" t="str">
        <f t="shared" si="14"/>
        <v>5749 SERIE 001-28/09/2023-12143076000155-73079100-4037,2-103007,93</v>
      </c>
      <c r="L459" t="str">
        <v>5749 serie 001</v>
      </c>
      <c r="M459" t="str">
        <v>5749 serie 001-28/09/2023-12143076000155-73079100-4037,2-103007,93</v>
      </c>
      <c r="O459" t="str">
        <v>040234 serie 002</v>
      </c>
      <c r="P459" s="57">
        <v>45518</v>
      </c>
      <c r="Q459" t="str">
        <v>97434047000103</v>
      </c>
      <c r="R459">
        <v>72085300</v>
      </c>
      <c r="S459">
        <v>1824</v>
      </c>
      <c r="T459">
        <v>1361.52</v>
      </c>
      <c r="V459" t="str">
        <f t="shared" si="15"/>
        <v>040234 serie 002-14/08/2024-97434047000103-72085300-1824-1361,52</v>
      </c>
    </row>
    <row r="460" spans="1:22" x14ac:dyDescent="0.25">
      <c r="A460" s="91" t="s">
        <v>6650</v>
      </c>
      <c r="B460" s="91" t="s">
        <v>8671</v>
      </c>
      <c r="C460" s="91" t="s">
        <v>9129</v>
      </c>
      <c r="D460" s="91" t="s">
        <v>8324</v>
      </c>
      <c r="E460" s="90">
        <v>62948658000187</v>
      </c>
      <c r="F460" s="92">
        <v>73079900</v>
      </c>
      <c r="G460" s="92">
        <v>1.4</v>
      </c>
      <c r="H460" s="92">
        <v>202</v>
      </c>
      <c r="I460">
        <v>458</v>
      </c>
      <c r="K460" s="82" t="str">
        <f t="shared" si="14"/>
        <v>215479 SERIE 001-06/07/2023-62948658000187-73079900-1,4-202</v>
      </c>
      <c r="L460" t="str">
        <v>215479 serie 001</v>
      </c>
      <c r="M460" t="str">
        <v>215479 serie 001-06/07/2023-62948658000187-73079900-1,4-202</v>
      </c>
      <c r="O460" t="str">
        <v>40234 serie 002</v>
      </c>
      <c r="P460" s="57">
        <v>45518</v>
      </c>
      <c r="Q460" t="str">
        <v>97434047000103</v>
      </c>
      <c r="R460">
        <v>72085200</v>
      </c>
      <c r="S460">
        <v>3648</v>
      </c>
      <c r="T460">
        <v>9951.02</v>
      </c>
      <c r="V460" t="str">
        <f t="shared" si="15"/>
        <v>40234 serie 002-14/08/2024-97434047000103-72085200-3648-9951,02</v>
      </c>
    </row>
    <row r="461" spans="1:22" x14ac:dyDescent="0.25">
      <c r="A461" s="91" t="s">
        <v>6651</v>
      </c>
      <c r="B461" s="91" t="s">
        <v>8671</v>
      </c>
      <c r="C461" s="91" t="s">
        <v>9130</v>
      </c>
      <c r="D461" s="91" t="s">
        <v>8313</v>
      </c>
      <c r="E461" s="90">
        <v>88416482000106</v>
      </c>
      <c r="F461" s="92">
        <v>73082000</v>
      </c>
      <c r="G461" s="93">
        <v>25422.81</v>
      </c>
      <c r="H461" s="93">
        <v>644944.86</v>
      </c>
      <c r="I461">
        <v>459</v>
      </c>
      <c r="K461" s="82" t="str">
        <f t="shared" si="14"/>
        <v>76351 SERIE 001-21/09/2023-88416482000106-73082000-25422,81-644944,86</v>
      </c>
      <c r="L461" t="str">
        <v>76351 serie 001</v>
      </c>
      <c r="M461" t="str">
        <v>76351 serie 001-21/09/2023-88416482000106-73082000-25422,81-644944,86</v>
      </c>
      <c r="O461" t="str">
        <v>040175 serie 002</v>
      </c>
      <c r="P461" s="57">
        <v>45516</v>
      </c>
      <c r="Q461" t="str">
        <v>97434047000103</v>
      </c>
      <c r="R461">
        <v>73041900</v>
      </c>
      <c r="S461">
        <v>250</v>
      </c>
      <c r="T461">
        <v>10800</v>
      </c>
      <c r="V461" t="str">
        <f t="shared" si="15"/>
        <v>040175 serie 002-12/08/2024-97434047000103-73041900-250-10800</v>
      </c>
    </row>
    <row r="462" spans="1:22" x14ac:dyDescent="0.25">
      <c r="A462" s="91" t="s">
        <v>6652</v>
      </c>
      <c r="B462" s="91" t="s">
        <v>8671</v>
      </c>
      <c r="C462" s="91" t="s">
        <v>9131</v>
      </c>
      <c r="D462" s="91" t="s">
        <v>8325</v>
      </c>
      <c r="E462" s="90">
        <v>88416482000106</v>
      </c>
      <c r="F462" s="92">
        <v>73082000</v>
      </c>
      <c r="G462" s="93">
        <v>24020.16</v>
      </c>
      <c r="H462" s="93">
        <v>341385.32</v>
      </c>
      <c r="I462">
        <v>460</v>
      </c>
      <c r="K462" s="82" t="str">
        <f t="shared" si="14"/>
        <v>76336 SERIE 001-19/09/2023-88416482000106-73082000-24020,16-341385,32</v>
      </c>
      <c r="L462" t="str">
        <v>76336 serie 001</v>
      </c>
      <c r="M462" t="str">
        <v>76336 serie 001-19/09/2023-88416482000106-73082000-24020,16-341385,32</v>
      </c>
      <c r="O462" t="str">
        <v>40175 serie 002</v>
      </c>
      <c r="P462" s="57">
        <v>45516</v>
      </c>
      <c r="Q462" t="str">
        <v>97434047000103</v>
      </c>
      <c r="R462">
        <v>73043910</v>
      </c>
      <c r="S462">
        <v>250</v>
      </c>
      <c r="T462">
        <v>1215</v>
      </c>
      <c r="V462" t="str">
        <f t="shared" si="15"/>
        <v>40175 serie 002-12/08/2024-97434047000103-73043910-250-1215</v>
      </c>
    </row>
    <row r="463" spans="1:22" x14ac:dyDescent="0.25">
      <c r="A463" s="91" t="s">
        <v>6653</v>
      </c>
      <c r="B463" s="91" t="s">
        <v>8671</v>
      </c>
      <c r="C463" s="91" t="s">
        <v>9132</v>
      </c>
      <c r="D463" s="91" t="s">
        <v>8326</v>
      </c>
      <c r="E463" s="90">
        <v>88416482000106</v>
      </c>
      <c r="F463" s="92">
        <v>73082000</v>
      </c>
      <c r="G463" s="93">
        <v>25591.41</v>
      </c>
      <c r="H463" s="93">
        <v>376752.76</v>
      </c>
      <c r="I463">
        <v>461</v>
      </c>
      <c r="K463" s="82" t="str">
        <f t="shared" si="14"/>
        <v>76253 SERIE 001-14/09/2023-88416482000106-73082000-25591,41-376752,76</v>
      </c>
      <c r="L463" t="str">
        <v>76253 serie 001</v>
      </c>
      <c r="M463" t="str">
        <v>76253 serie 001-14/09/2023-88416482000106-73082000-25591,41-376752,76</v>
      </c>
      <c r="O463" t="str">
        <v>40140 serie 002</v>
      </c>
      <c r="P463" s="57">
        <v>45513</v>
      </c>
      <c r="Q463" t="str">
        <v>97434047000103</v>
      </c>
      <c r="R463">
        <v>72193300</v>
      </c>
      <c r="S463">
        <v>50</v>
      </c>
      <c r="T463">
        <v>2404.8000000000002</v>
      </c>
      <c r="V463" t="str">
        <f t="shared" si="15"/>
        <v>40140 serie 002-09/08/2024-97434047000103-72193300-50-2404,8</v>
      </c>
    </row>
    <row r="464" spans="1:22" x14ac:dyDescent="0.25">
      <c r="A464" s="91" t="s">
        <v>6654</v>
      </c>
      <c r="B464" s="91" t="s">
        <v>8671</v>
      </c>
      <c r="C464" s="91" t="s">
        <v>9133</v>
      </c>
      <c r="D464" s="91" t="s">
        <v>8327</v>
      </c>
      <c r="E464" s="90">
        <v>88416482000106</v>
      </c>
      <c r="F464" s="92">
        <v>73082000</v>
      </c>
      <c r="G464" s="93">
        <v>27171.59</v>
      </c>
      <c r="H464" s="93">
        <v>382173.19</v>
      </c>
      <c r="I464">
        <v>462</v>
      </c>
      <c r="K464" s="82" t="str">
        <f t="shared" si="14"/>
        <v>76142 SERIE 001-07/09/2023-88416482000106-73082000-27171,59-382173,19</v>
      </c>
      <c r="L464" t="str">
        <v>76142 serie 001</v>
      </c>
      <c r="M464" t="str">
        <v>76142 serie 001-07/09/2023-88416482000106-73082000-27171,59-382173,19</v>
      </c>
      <c r="O464" t="str">
        <v>040139 serie 002</v>
      </c>
      <c r="P464" s="57">
        <v>45513</v>
      </c>
      <c r="Q464" t="str">
        <v>97434047000103</v>
      </c>
      <c r="R464">
        <v>72162100</v>
      </c>
      <c r="S464">
        <v>8.0474999999999994</v>
      </c>
      <c r="T464">
        <v>2907</v>
      </c>
      <c r="V464" t="str">
        <f t="shared" si="15"/>
        <v>040139 serie 002-09/08/2024-97434047000103-72162100-8,05-2907</v>
      </c>
    </row>
    <row r="465" spans="1:22" x14ac:dyDescent="0.25">
      <c r="A465" s="91" t="s">
        <v>6655</v>
      </c>
      <c r="B465" s="91" t="s">
        <v>8671</v>
      </c>
      <c r="C465" s="91" t="s">
        <v>9134</v>
      </c>
      <c r="D465" s="91" t="s">
        <v>8328</v>
      </c>
      <c r="E465" s="90">
        <v>88416482000106</v>
      </c>
      <c r="F465" s="92">
        <v>73082000</v>
      </c>
      <c r="G465" s="93">
        <v>25298.48</v>
      </c>
      <c r="H465" s="93">
        <v>273622.48</v>
      </c>
      <c r="I465">
        <v>463</v>
      </c>
      <c r="K465" s="82" t="str">
        <f t="shared" si="14"/>
        <v>76068 SERIE 001-04/09/2023-88416482000106-73082000-25298,48-273622,48</v>
      </c>
      <c r="L465" t="str">
        <v>76068 serie 001</v>
      </c>
      <c r="M465" t="str">
        <v>76068 serie 001-04/09/2023-88416482000106-73082000-25298,48-273622,48</v>
      </c>
      <c r="O465" t="str">
        <v>40139 serie 002</v>
      </c>
      <c r="P465" s="57">
        <v>45513</v>
      </c>
      <c r="Q465" t="str">
        <v>97434047000103</v>
      </c>
      <c r="R465">
        <v>72163100</v>
      </c>
      <c r="S465">
        <v>16.094999999999999</v>
      </c>
      <c r="T465">
        <v>7220.16</v>
      </c>
      <c r="V465" t="str">
        <f t="shared" si="15"/>
        <v>40139 serie 002-09/08/2024-97434047000103-72163100-16,1-7220,16</v>
      </c>
    </row>
    <row r="466" spans="1:22" x14ac:dyDescent="0.25">
      <c r="A466" s="91" t="s">
        <v>6656</v>
      </c>
      <c r="B466" s="91" t="s">
        <v>8671</v>
      </c>
      <c r="C466" s="91" t="s">
        <v>9135</v>
      </c>
      <c r="D466" s="91" t="s">
        <v>8328</v>
      </c>
      <c r="E466" s="90">
        <v>88416482000106</v>
      </c>
      <c r="F466" s="92">
        <v>73082000</v>
      </c>
      <c r="G466" s="93">
        <v>25490.15</v>
      </c>
      <c r="H466" s="93">
        <v>430273.73</v>
      </c>
      <c r="I466">
        <v>464</v>
      </c>
      <c r="K466" s="82" t="str">
        <f t="shared" si="14"/>
        <v>76065 SERIE 001-04/09/2023-88416482000106-73082000-25490,15-430273,73</v>
      </c>
      <c r="L466" t="str">
        <v>76065 serie 001</v>
      </c>
      <c r="M466" t="str">
        <v>76065 serie 001-04/09/2023-88416482000106-73082000-25490,15-430273,73</v>
      </c>
      <c r="O466" t="str">
        <v>040089 serie 002</v>
      </c>
      <c r="P466" s="57">
        <v>45512</v>
      </c>
      <c r="Q466" t="str">
        <v>97434047000103</v>
      </c>
      <c r="R466">
        <v>72085200</v>
      </c>
      <c r="S466">
        <v>480</v>
      </c>
      <c r="T466">
        <v>2955.45</v>
      </c>
      <c r="V466" t="str">
        <f t="shared" si="15"/>
        <v>040089 serie 002-08/08/2024-97434047000103-72085200-480-2955,45</v>
      </c>
    </row>
    <row r="467" spans="1:22" x14ac:dyDescent="0.25">
      <c r="A467" s="91" t="s">
        <v>6657</v>
      </c>
      <c r="B467" s="91" t="s">
        <v>8671</v>
      </c>
      <c r="C467" s="91" t="s">
        <v>9136</v>
      </c>
      <c r="D467" s="91" t="s">
        <v>8328</v>
      </c>
      <c r="E467" s="90">
        <v>88416482000106</v>
      </c>
      <c r="F467" s="92">
        <v>73082000</v>
      </c>
      <c r="G467" s="93">
        <v>24084.42</v>
      </c>
      <c r="H467" s="93">
        <v>384444.6</v>
      </c>
      <c r="I467">
        <v>465</v>
      </c>
      <c r="K467" s="82" t="str">
        <f t="shared" si="14"/>
        <v>76063 SERIE 001-04/09/2023-88416482000106-73082000-24084,42-384444,6</v>
      </c>
      <c r="L467" t="str">
        <v>76063 serie 001</v>
      </c>
      <c r="M467" t="str">
        <v>76063 serie 001-04/09/2023-88416482000106-73082000-24084,42-384444,6</v>
      </c>
      <c r="O467" t="str">
        <v>40089 serie 002</v>
      </c>
      <c r="P467" s="57">
        <v>45512</v>
      </c>
      <c r="Q467" t="str">
        <v>97434047000103</v>
      </c>
      <c r="R467">
        <v>72085200</v>
      </c>
      <c r="S467">
        <v>480</v>
      </c>
      <c r="T467">
        <v>4172.3999999999996</v>
      </c>
      <c r="V467" t="str">
        <f t="shared" si="15"/>
        <v>40089 serie 002-08/08/2024-97434047000103-72085200-480-4172,4</v>
      </c>
    </row>
    <row r="468" spans="1:22" x14ac:dyDescent="0.25">
      <c r="A468" s="91" t="s">
        <v>6658</v>
      </c>
      <c r="B468" s="91" t="s">
        <v>8671</v>
      </c>
      <c r="C468" s="91" t="s">
        <v>9137</v>
      </c>
      <c r="D468" s="91" t="s">
        <v>8328</v>
      </c>
      <c r="E468" s="90">
        <v>88416482000106</v>
      </c>
      <c r="F468" s="92">
        <v>73082000</v>
      </c>
      <c r="G468" s="93">
        <v>23268.35</v>
      </c>
      <c r="H468" s="93">
        <v>361221.14</v>
      </c>
      <c r="I468">
        <v>466</v>
      </c>
      <c r="K468" s="82" t="str">
        <f t="shared" si="14"/>
        <v>76062 SERIE 001-04/09/2023-88416482000106-73082000-23268,35-361221,14</v>
      </c>
      <c r="L468" t="str">
        <v>76062 serie 001</v>
      </c>
      <c r="M468" t="str">
        <v>76062 serie 001-04/09/2023-88416482000106-73082000-23268,35-361221,14</v>
      </c>
      <c r="O468" t="str">
        <v>40062 serie 002</v>
      </c>
      <c r="P468" s="57">
        <v>45511</v>
      </c>
      <c r="Q468" t="str">
        <v>97434047000103</v>
      </c>
      <c r="R468">
        <v>72166910</v>
      </c>
      <c r="S468">
        <v>1998</v>
      </c>
      <c r="T468">
        <v>17291.580000000002</v>
      </c>
      <c r="V468" t="str">
        <f t="shared" si="15"/>
        <v>40062 serie 002-07/08/2024-97434047000103-72166910-1998-17291,58</v>
      </c>
    </row>
    <row r="469" spans="1:22" x14ac:dyDescent="0.25">
      <c r="A469" s="91" t="s">
        <v>6659</v>
      </c>
      <c r="B469" s="91" t="s">
        <v>8671</v>
      </c>
      <c r="C469" s="91" t="s">
        <v>9138</v>
      </c>
      <c r="D469" s="91" t="s">
        <v>8329</v>
      </c>
      <c r="E469" s="90">
        <v>88416482000106</v>
      </c>
      <c r="F469" s="92">
        <v>73082000</v>
      </c>
      <c r="G469" s="93">
        <v>24096.84</v>
      </c>
      <c r="H469" s="93">
        <v>361157.34</v>
      </c>
      <c r="I469">
        <v>467</v>
      </c>
      <c r="K469" s="82" t="str">
        <f t="shared" si="14"/>
        <v>76001 SERIE 001-31/08/2023-88416482000106-73082000-24096,84-361157,34</v>
      </c>
      <c r="L469" t="str">
        <v>76001 serie 001</v>
      </c>
      <c r="M469" t="str">
        <v>76001 serie 001-31/08/2023-88416482000106-73082000-24096,84-361157,34</v>
      </c>
      <c r="O469" t="str">
        <v>039987 serie 002</v>
      </c>
      <c r="P469" s="57">
        <v>45509</v>
      </c>
      <c r="Q469" t="str">
        <v>97434047000103</v>
      </c>
      <c r="R469">
        <v>72149910</v>
      </c>
      <c r="S469">
        <v>25</v>
      </c>
      <c r="T469">
        <v>45</v>
      </c>
      <c r="V469" t="str">
        <f t="shared" si="15"/>
        <v>039987 serie 002-05/08/2024-97434047000103-72149910-25-45</v>
      </c>
    </row>
    <row r="470" spans="1:22" x14ac:dyDescent="0.25">
      <c r="A470" s="91" t="s">
        <v>6660</v>
      </c>
      <c r="B470" s="91" t="s">
        <v>8671</v>
      </c>
      <c r="C470" s="91" t="s">
        <v>9139</v>
      </c>
      <c r="D470" s="91" t="s">
        <v>8329</v>
      </c>
      <c r="E470" s="90">
        <v>88416482000106</v>
      </c>
      <c r="F470" s="92">
        <v>73082000</v>
      </c>
      <c r="G470" s="93">
        <v>4439.57</v>
      </c>
      <c r="H470" s="93">
        <v>35973.03</v>
      </c>
      <c r="I470">
        <v>468</v>
      </c>
      <c r="K470" s="82" t="str">
        <f t="shared" si="14"/>
        <v>76000 SERIE 001-31/08/2023-88416482000106-73082000-4439,57-35973,03</v>
      </c>
      <c r="L470" t="str">
        <v>76000 serie 001</v>
      </c>
      <c r="M470" t="str">
        <v>76000 serie 001-31/08/2023-88416482000106-73082000-4439,57-35973,03</v>
      </c>
      <c r="O470" t="str">
        <v>39987 serie 002</v>
      </c>
      <c r="P470" s="57">
        <v>45509</v>
      </c>
      <c r="Q470" t="str">
        <v>97434047000103</v>
      </c>
      <c r="R470">
        <v>72193300</v>
      </c>
      <c r="S470">
        <v>25</v>
      </c>
      <c r="T470">
        <v>2404.8000000000002</v>
      </c>
      <c r="V470" t="str">
        <f t="shared" si="15"/>
        <v>39987 serie 002-05/08/2024-97434047000103-72193300-25-2404,8</v>
      </c>
    </row>
    <row r="471" spans="1:22" x14ac:dyDescent="0.25">
      <c r="A471" s="91" t="s">
        <v>6661</v>
      </c>
      <c r="B471" s="91" t="s">
        <v>8671</v>
      </c>
      <c r="C471" s="91" t="s">
        <v>9140</v>
      </c>
      <c r="D471" s="91" t="s">
        <v>8329</v>
      </c>
      <c r="E471" s="90">
        <v>88416482000106</v>
      </c>
      <c r="F471" s="92">
        <v>73082000</v>
      </c>
      <c r="G471" s="93">
        <v>10173.23</v>
      </c>
      <c r="H471" s="93">
        <v>76812.69</v>
      </c>
      <c r="I471">
        <v>469</v>
      </c>
      <c r="K471" s="82" t="str">
        <f t="shared" si="14"/>
        <v>75997 SERIE 001-31/08/2023-88416482000106-73082000-10173,23-76812,69</v>
      </c>
      <c r="L471" t="str">
        <v>75997 serie 001</v>
      </c>
      <c r="M471" t="str">
        <v>75997 serie 001-31/08/2023-88416482000106-73082000-10173,23-76812,69</v>
      </c>
      <c r="O471" t="str">
        <v>39898 serie 002</v>
      </c>
      <c r="P471" s="57">
        <v>45505</v>
      </c>
      <c r="Q471" t="str">
        <v>97434047000103</v>
      </c>
      <c r="R471">
        <v>72085300</v>
      </c>
      <c r="S471">
        <v>2004</v>
      </c>
      <c r="T471">
        <v>13889.7</v>
      </c>
      <c r="V471" t="str">
        <f t="shared" si="15"/>
        <v>39898 serie 002-01/08/2024-97434047000103-72085300-2004-13889,7</v>
      </c>
    </row>
    <row r="472" spans="1:22" x14ac:dyDescent="0.25">
      <c r="A472" s="91" t="s">
        <v>6662</v>
      </c>
      <c r="B472" s="91" t="s">
        <v>8671</v>
      </c>
      <c r="C472" s="91" t="s">
        <v>9141</v>
      </c>
      <c r="D472" s="91" t="s">
        <v>8329</v>
      </c>
      <c r="E472" s="90">
        <v>88416482000106</v>
      </c>
      <c r="F472" s="92">
        <v>73082000</v>
      </c>
      <c r="G472" s="93">
        <v>3655.06</v>
      </c>
      <c r="H472" s="93">
        <v>59572.88</v>
      </c>
      <c r="I472">
        <v>470</v>
      </c>
      <c r="K472" s="82" t="str">
        <f t="shared" si="14"/>
        <v>75995 SERIE 001-31/08/2023-88416482000106-73082000-3655,06-59572,88</v>
      </c>
      <c r="L472" t="str">
        <v>75995 serie 001</v>
      </c>
      <c r="M472" t="str">
        <v>75995 serie 001-31/08/2023-88416482000106-73082000-3655,06-59572,88</v>
      </c>
      <c r="O472" t="str">
        <v>039287 serie 002</v>
      </c>
      <c r="P472" s="57">
        <v>45484</v>
      </c>
      <c r="Q472" t="str">
        <v>97434047000103</v>
      </c>
      <c r="R472">
        <v>72163100</v>
      </c>
      <c r="S472">
        <v>372.5</v>
      </c>
      <c r="T472">
        <v>1848</v>
      </c>
      <c r="V472" t="str">
        <f t="shared" si="15"/>
        <v>039287 serie 002-11/07/2024-97434047000103-72163100-372,5-1848</v>
      </c>
    </row>
    <row r="473" spans="1:22" x14ac:dyDescent="0.25">
      <c r="A473" s="91" t="s">
        <v>6663</v>
      </c>
      <c r="B473" s="91" t="s">
        <v>8671</v>
      </c>
      <c r="C473" s="91" t="s">
        <v>9142</v>
      </c>
      <c r="D473" s="91" t="s">
        <v>8329</v>
      </c>
      <c r="E473" s="90">
        <v>88416482000106</v>
      </c>
      <c r="F473" s="92">
        <v>73082000</v>
      </c>
      <c r="G473" s="93">
        <v>24591.8</v>
      </c>
      <c r="H473" s="93">
        <v>395307.47</v>
      </c>
      <c r="I473">
        <v>471</v>
      </c>
      <c r="K473" s="82" t="str">
        <f t="shared" si="14"/>
        <v>75982 SERIE 001-31/08/2023-88416482000106-73082000-24591,8-395307,47</v>
      </c>
      <c r="L473" t="str">
        <v>75982 serie 001</v>
      </c>
      <c r="M473" t="str">
        <v>75982 serie 001-31/08/2023-88416482000106-73082000-24591,8-395307,47</v>
      </c>
      <c r="O473" t="str">
        <v>39287 serie 002</v>
      </c>
      <c r="P473" s="57">
        <v>45484</v>
      </c>
      <c r="Q473" t="str">
        <v>97434047000103</v>
      </c>
      <c r="R473">
        <v>72163300</v>
      </c>
      <c r="S473">
        <v>372.5</v>
      </c>
      <c r="T473">
        <v>6042.24</v>
      </c>
      <c r="V473" t="str">
        <f t="shared" si="15"/>
        <v>39287 serie 002-11/07/2024-97434047000103-72163300-372,5-6042,24</v>
      </c>
    </row>
    <row r="474" spans="1:22" x14ac:dyDescent="0.25">
      <c r="A474" s="91" t="s">
        <v>6664</v>
      </c>
      <c r="B474" s="91" t="s">
        <v>8671</v>
      </c>
      <c r="C474" s="91" t="s">
        <v>9143</v>
      </c>
      <c r="D474" s="91" t="s">
        <v>8317</v>
      </c>
      <c r="E474" s="90">
        <v>88416482000106</v>
      </c>
      <c r="F474" s="92">
        <v>73082000</v>
      </c>
      <c r="G474" s="93">
        <v>21734.41</v>
      </c>
      <c r="H474" s="93">
        <v>349673.07</v>
      </c>
      <c r="I474">
        <v>472</v>
      </c>
      <c r="K474" s="82" t="str">
        <f t="shared" si="14"/>
        <v>75956 SERIE 001-30/08/2023-88416482000106-73082000-21734,41-349673,07</v>
      </c>
      <c r="L474" t="str">
        <v>75956 serie 001</v>
      </c>
      <c r="M474" t="str">
        <v>75956 serie 001-30/08/2023-88416482000106-73082000-21734,41-349673,07</v>
      </c>
      <c r="O474" t="str">
        <v>39279 serie 002</v>
      </c>
      <c r="P474" s="57">
        <v>45484</v>
      </c>
      <c r="Q474" t="str">
        <v>97434047000103</v>
      </c>
      <c r="R474">
        <v>72162100</v>
      </c>
      <c r="S474">
        <v>322</v>
      </c>
      <c r="T474">
        <v>2415.6</v>
      </c>
      <c r="V474" t="str">
        <f t="shared" si="15"/>
        <v>39279 serie 002-11/07/2024-97434047000103-72162100-322-2415,6</v>
      </c>
    </row>
    <row r="475" spans="1:22" x14ac:dyDescent="0.25">
      <c r="A475" s="91" t="s">
        <v>6665</v>
      </c>
      <c r="B475" s="91" t="s">
        <v>8671</v>
      </c>
      <c r="C475" s="91" t="s">
        <v>9144</v>
      </c>
      <c r="D475" s="91" t="s">
        <v>8317</v>
      </c>
      <c r="E475" s="90">
        <v>88416482000106</v>
      </c>
      <c r="F475" s="92">
        <v>73082000</v>
      </c>
      <c r="G475" s="92">
        <v>397.51</v>
      </c>
      <c r="H475" s="93">
        <v>5314.71</v>
      </c>
      <c r="I475">
        <v>473</v>
      </c>
      <c r="K475" s="82" t="str">
        <f t="shared" si="14"/>
        <v>75955 SERIE 001-30/08/2023-88416482000106-73082000-397,51-5314,71</v>
      </c>
      <c r="L475" t="str">
        <v>75955 serie 001</v>
      </c>
      <c r="M475" t="str">
        <v>75955 serie 001-30/08/2023-88416482000106-73082000-397,51-5314,71</v>
      </c>
      <c r="O475" t="str">
        <v>039228 serie 002</v>
      </c>
      <c r="P475" s="57">
        <v>45483</v>
      </c>
      <c r="Q475" t="str">
        <v>97434047000103</v>
      </c>
      <c r="R475">
        <v>72163200</v>
      </c>
      <c r="S475">
        <v>22328.759999999995</v>
      </c>
      <c r="T475">
        <v>31524</v>
      </c>
      <c r="V475" t="str">
        <f t="shared" si="15"/>
        <v>039228 serie 002-10/07/2024-97434047000103-72163200-22328,76-31524</v>
      </c>
    </row>
    <row r="476" spans="1:22" x14ac:dyDescent="0.25">
      <c r="A476" s="91" t="s">
        <v>6666</v>
      </c>
      <c r="B476" s="91" t="s">
        <v>8671</v>
      </c>
      <c r="C476" s="91" t="s">
        <v>9145</v>
      </c>
      <c r="D476" s="91" t="s">
        <v>8317</v>
      </c>
      <c r="E476" s="90">
        <v>88416482000106</v>
      </c>
      <c r="F476" s="92">
        <v>73082000</v>
      </c>
      <c r="G476" s="93">
        <v>13239.56</v>
      </c>
      <c r="H476" s="93">
        <v>217773.77</v>
      </c>
      <c r="I476">
        <v>474</v>
      </c>
      <c r="K476" s="82" t="str">
        <f t="shared" si="14"/>
        <v>75947 SERIE 001-30/08/2023-88416482000106-73082000-13239,56-217773,77</v>
      </c>
      <c r="L476" t="str">
        <v>75947 serie 001</v>
      </c>
      <c r="M476" t="str">
        <v>75947 serie 001-30/08/2023-88416482000106-73082000-13239,56-217773,77</v>
      </c>
      <c r="O476" t="str">
        <v>39228 serie 002</v>
      </c>
      <c r="P476" s="57">
        <v>45483</v>
      </c>
      <c r="Q476" t="str">
        <v>97434047000103</v>
      </c>
      <c r="R476">
        <v>72162100</v>
      </c>
      <c r="S476">
        <v>11164.379999999997</v>
      </c>
      <c r="T476">
        <v>20383.5</v>
      </c>
      <c r="V476" t="str">
        <f t="shared" si="15"/>
        <v>39228 serie 002-10/07/2024-97434047000103-72162100-11164,38-20383,5</v>
      </c>
    </row>
    <row r="477" spans="1:22" x14ac:dyDescent="0.25">
      <c r="A477" s="91" t="s">
        <v>6667</v>
      </c>
      <c r="B477" s="91" t="s">
        <v>8671</v>
      </c>
      <c r="C477" s="91" t="s">
        <v>9146</v>
      </c>
      <c r="D477" s="91" t="s">
        <v>8307</v>
      </c>
      <c r="E477" s="90">
        <v>88416482000106</v>
      </c>
      <c r="F477" s="92">
        <v>73082000</v>
      </c>
      <c r="G477" s="93">
        <v>24751.54</v>
      </c>
      <c r="H477" s="93">
        <v>422759.89</v>
      </c>
      <c r="I477">
        <v>475</v>
      </c>
      <c r="K477" s="82" t="str">
        <f t="shared" si="14"/>
        <v>75916 SERIE 001-28/08/2023-88416482000106-73082000-24751,54-422759,89</v>
      </c>
      <c r="L477" t="str">
        <v>75916 serie 001</v>
      </c>
      <c r="M477" t="str">
        <v>75916 serie 001-28/08/2023-88416482000106-73082000-24751,54-422759,89</v>
      </c>
      <c r="O477" t="str">
        <v>39214 serie 002</v>
      </c>
      <c r="P477" s="57">
        <v>45483</v>
      </c>
      <c r="Q477" t="str">
        <v>97434047000103</v>
      </c>
      <c r="R477">
        <v>73071920</v>
      </c>
      <c r="S477">
        <v>755.76</v>
      </c>
      <c r="T477">
        <v>643.20000000000005</v>
      </c>
      <c r="V477" t="str">
        <f t="shared" si="15"/>
        <v>39214 serie 002-10/07/2024-97434047000103-73071920-755,76-643,2</v>
      </c>
    </row>
    <row r="478" spans="1:22" x14ac:dyDescent="0.25">
      <c r="A478" s="91" t="s">
        <v>6668</v>
      </c>
      <c r="B478" s="91" t="s">
        <v>8671</v>
      </c>
      <c r="C478" s="91" t="s">
        <v>9147</v>
      </c>
      <c r="D478" s="91" t="s">
        <v>8330</v>
      </c>
      <c r="E478" s="90">
        <v>88416482000106</v>
      </c>
      <c r="F478" s="92">
        <v>73082000</v>
      </c>
      <c r="G478" s="93">
        <v>20364.919999999998</v>
      </c>
      <c r="H478" s="93">
        <v>336279.74</v>
      </c>
      <c r="I478">
        <v>476</v>
      </c>
      <c r="K478" s="82" t="str">
        <f t="shared" si="14"/>
        <v>75877 SERIE 001-25/08/2023-88416482000106-73082000-20364,92-336279,74</v>
      </c>
      <c r="L478" t="str">
        <v>75877 serie 001</v>
      </c>
      <c r="M478" t="str">
        <v>75877 serie 001-25/08/2023-88416482000106-73082000-20364,92-336279,74</v>
      </c>
      <c r="O478" t="str">
        <v>039184 serie 002</v>
      </c>
      <c r="P478" s="57">
        <v>45482</v>
      </c>
      <c r="Q478" t="str">
        <v>97434047000103</v>
      </c>
      <c r="R478">
        <v>72163100</v>
      </c>
      <c r="S478">
        <v>3620</v>
      </c>
      <c r="T478">
        <v>5382</v>
      </c>
      <c r="V478" t="str">
        <f t="shared" si="15"/>
        <v>039184 serie 002-09/07/2024-97434047000103-72163100-3620-5382</v>
      </c>
    </row>
    <row r="479" spans="1:22" x14ac:dyDescent="0.25">
      <c r="A479" s="91" t="s">
        <v>6669</v>
      </c>
      <c r="B479" s="91" t="s">
        <v>8671</v>
      </c>
      <c r="C479" s="91" t="s">
        <v>9148</v>
      </c>
      <c r="D479" s="91" t="s">
        <v>8331</v>
      </c>
      <c r="E479" s="90">
        <v>88416482000106</v>
      </c>
      <c r="F479" s="92">
        <v>73082000</v>
      </c>
      <c r="G479" s="93">
        <v>21000.07</v>
      </c>
      <c r="H479" s="93">
        <v>318911.84999999998</v>
      </c>
      <c r="I479">
        <v>477</v>
      </c>
      <c r="K479" s="82" t="str">
        <f t="shared" si="14"/>
        <v>75853 SERIE 001-24/08/2023-88416482000106-73082000-21000,07-318911,85</v>
      </c>
      <c r="L479" t="str">
        <v>75853 serie 001</v>
      </c>
      <c r="M479" t="str">
        <v>75853 serie 001-24/08/2023-88416482000106-73082000-21000,07-318911,85</v>
      </c>
      <c r="O479" t="str">
        <v>39184 serie 002</v>
      </c>
      <c r="P479" s="57">
        <v>45482</v>
      </c>
      <c r="Q479" t="str">
        <v>97434047000103</v>
      </c>
      <c r="R479">
        <v>72164010</v>
      </c>
      <c r="S479">
        <v>3620</v>
      </c>
      <c r="T479">
        <v>46854</v>
      </c>
      <c r="V479" t="str">
        <f t="shared" si="15"/>
        <v>39184 serie 002-09/07/2024-97434047000103-72164010-3620-46854</v>
      </c>
    </row>
    <row r="480" spans="1:22" x14ac:dyDescent="0.25">
      <c r="A480" s="91" t="s">
        <v>6670</v>
      </c>
      <c r="B480" s="91" t="s">
        <v>8671</v>
      </c>
      <c r="C480" s="91" t="s">
        <v>9149</v>
      </c>
      <c r="D480" s="91" t="s">
        <v>8331</v>
      </c>
      <c r="E480" s="90">
        <v>88416482000106</v>
      </c>
      <c r="F480" s="92">
        <v>73082000</v>
      </c>
      <c r="G480" s="93">
        <v>25868.39</v>
      </c>
      <c r="H480" s="93">
        <v>269352.37</v>
      </c>
      <c r="I480">
        <v>478</v>
      </c>
      <c r="K480" s="82" t="str">
        <f t="shared" si="14"/>
        <v>75847 SERIE 001-24/08/2023-88416482000106-73082000-25868,39-269352,37</v>
      </c>
      <c r="L480" t="str">
        <v>75847 serie 001</v>
      </c>
      <c r="M480" t="str">
        <v>75847 serie 001-24/08/2023-88416482000106-73082000-25868,39-269352,37</v>
      </c>
      <c r="O480" t="str">
        <v>039144 serie 002</v>
      </c>
      <c r="P480" s="57">
        <v>45481</v>
      </c>
      <c r="Q480" t="str">
        <v>97434047000103</v>
      </c>
      <c r="R480">
        <v>72085100</v>
      </c>
      <c r="S480">
        <v>1002.5</v>
      </c>
      <c r="T480">
        <v>10675.34</v>
      </c>
      <c r="V480" t="str">
        <f t="shared" si="15"/>
        <v>039144 serie 002-08/07/2024-97434047000103-72085100-1002,5-10675,34</v>
      </c>
    </row>
    <row r="481" spans="1:22" x14ac:dyDescent="0.25">
      <c r="A481" s="91" t="s">
        <v>6671</v>
      </c>
      <c r="B481" s="91" t="s">
        <v>8671</v>
      </c>
      <c r="C481" s="91" t="s">
        <v>9150</v>
      </c>
      <c r="D481" s="91" t="s">
        <v>8321</v>
      </c>
      <c r="E481" s="90">
        <v>88416482000106</v>
      </c>
      <c r="F481" s="92">
        <v>73082000</v>
      </c>
      <c r="G481" s="93">
        <v>27034.44</v>
      </c>
      <c r="H481" s="93">
        <v>238931.39</v>
      </c>
      <c r="I481">
        <v>479</v>
      </c>
      <c r="K481" s="82" t="str">
        <f t="shared" si="14"/>
        <v>75804 SERIE 001-23/08/2023-88416482000106-73082000-27034,44-238931,39</v>
      </c>
      <c r="L481" t="str">
        <v>75804 serie 001</v>
      </c>
      <c r="M481" t="str">
        <v>75804 serie 001-23/08/2023-88416482000106-73082000-27034,44-238931,39</v>
      </c>
      <c r="O481" t="str">
        <v>39144 serie 002</v>
      </c>
      <c r="P481" s="57">
        <v>45481</v>
      </c>
      <c r="Q481" t="str">
        <v>97434047000103</v>
      </c>
      <c r="R481">
        <v>72085200</v>
      </c>
      <c r="S481">
        <v>1002.5</v>
      </c>
      <c r="T481">
        <v>3597.93</v>
      </c>
      <c r="V481" t="str">
        <f t="shared" si="15"/>
        <v>39144 serie 002-08/07/2024-97434047000103-72085200-1002,5-3597,93</v>
      </c>
    </row>
    <row r="482" spans="1:22" x14ac:dyDescent="0.25">
      <c r="A482" s="91" t="s">
        <v>6672</v>
      </c>
      <c r="B482" s="91" t="s">
        <v>8671</v>
      </c>
      <c r="C482" s="91" t="s">
        <v>9151</v>
      </c>
      <c r="D482" s="91" t="s">
        <v>8332</v>
      </c>
      <c r="E482" s="90">
        <v>88416482000106</v>
      </c>
      <c r="F482" s="92">
        <v>73082000</v>
      </c>
      <c r="G482" s="93">
        <v>29007.37</v>
      </c>
      <c r="H482" s="93">
        <v>498295.35</v>
      </c>
      <c r="I482">
        <v>480</v>
      </c>
      <c r="K482" s="82" t="str">
        <f t="shared" si="14"/>
        <v>75652 SERIE 001-15/08/2023-88416482000106-73082000-29007,37-498295,35</v>
      </c>
      <c r="L482" t="str">
        <v>75652 serie 001</v>
      </c>
      <c r="M482" t="str">
        <v>75652 serie 001-15/08/2023-88416482000106-73082000-29007,37-498295,35</v>
      </c>
      <c r="O482" t="str">
        <v>039140 serie 002</v>
      </c>
      <c r="P482" s="57">
        <v>45481</v>
      </c>
      <c r="Q482" t="str">
        <v>97434047000103</v>
      </c>
      <c r="R482">
        <v>72163100</v>
      </c>
      <c r="S482">
        <v>696.6</v>
      </c>
      <c r="T482">
        <v>7038</v>
      </c>
      <c r="V482" t="str">
        <f t="shared" si="15"/>
        <v>039140 serie 002-08/07/2024-97434047000103-72163100-696,6-7038</v>
      </c>
    </row>
    <row r="483" spans="1:22" x14ac:dyDescent="0.25">
      <c r="A483" s="91" t="s">
        <v>6673</v>
      </c>
      <c r="B483" s="91" t="s">
        <v>8671</v>
      </c>
      <c r="C483" s="91" t="s">
        <v>9152</v>
      </c>
      <c r="D483" s="91" t="s">
        <v>8333</v>
      </c>
      <c r="E483" s="90">
        <v>88416482000106</v>
      </c>
      <c r="F483" s="92">
        <v>73082000</v>
      </c>
      <c r="G483" s="93">
        <v>23475.200000000001</v>
      </c>
      <c r="H483" s="93">
        <v>361476.74</v>
      </c>
      <c r="I483">
        <v>481</v>
      </c>
      <c r="K483" s="82" t="str">
        <f t="shared" si="14"/>
        <v>75403 SERIE 001-31/07/2023-88416482000106-73082000-23475,2-361476,74</v>
      </c>
      <c r="L483" t="str">
        <v>75403 serie 001</v>
      </c>
      <c r="M483" t="str">
        <v>75403 serie 001-31/07/2023-88416482000106-73082000-23475,2-361476,74</v>
      </c>
      <c r="O483" t="str">
        <v>39140 serie 002</v>
      </c>
      <c r="P483" s="57">
        <v>45481</v>
      </c>
      <c r="Q483" t="str">
        <v>97434047000103</v>
      </c>
      <c r="R483">
        <v>72163200</v>
      </c>
      <c r="S483">
        <v>696.6</v>
      </c>
      <c r="T483">
        <v>2484.54</v>
      </c>
      <c r="V483" t="str">
        <f t="shared" si="15"/>
        <v>39140 serie 002-08/07/2024-97434047000103-72163200-696,6-2484,54</v>
      </c>
    </row>
    <row r="484" spans="1:22" x14ac:dyDescent="0.25">
      <c r="A484" s="91" t="s">
        <v>6674</v>
      </c>
      <c r="B484" s="91" t="s">
        <v>8671</v>
      </c>
      <c r="C484" s="91" t="s">
        <v>9153</v>
      </c>
      <c r="D484" s="91" t="s">
        <v>8333</v>
      </c>
      <c r="E484" s="90">
        <v>88416482000106</v>
      </c>
      <c r="F484" s="92">
        <v>73082000</v>
      </c>
      <c r="G484" s="93">
        <v>29724.52</v>
      </c>
      <c r="H484" s="93">
        <v>582733.97</v>
      </c>
      <c r="I484">
        <v>482</v>
      </c>
      <c r="K484" s="82" t="str">
        <f t="shared" si="14"/>
        <v>75395 SERIE 001-31/07/2023-88416482000106-73082000-29724,52-582733,97</v>
      </c>
      <c r="L484" t="str">
        <v>75395 serie 001</v>
      </c>
      <c r="M484" t="str">
        <v>75395 serie 001-31/07/2023-88416482000106-73082000-29724,52-582733,97</v>
      </c>
      <c r="O484" t="str">
        <v>38900 serie 002</v>
      </c>
      <c r="P484" s="57">
        <v>45474</v>
      </c>
      <c r="Q484" t="str">
        <v>97434047000103</v>
      </c>
      <c r="R484">
        <v>72163200</v>
      </c>
      <c r="S484">
        <v>120</v>
      </c>
      <c r="T484">
        <v>7920</v>
      </c>
      <c r="V484" t="str">
        <f t="shared" si="15"/>
        <v>38900 serie 002-01/07/2024-97434047000103-72163200-120-7920</v>
      </c>
    </row>
    <row r="485" spans="1:22" x14ac:dyDescent="0.25">
      <c r="A485" s="91" t="s">
        <v>6675</v>
      </c>
      <c r="B485" s="91" t="s">
        <v>8671</v>
      </c>
      <c r="C485" s="91" t="s">
        <v>9154</v>
      </c>
      <c r="D485" s="91" t="s">
        <v>8334</v>
      </c>
      <c r="E485" s="90">
        <v>88416482000106</v>
      </c>
      <c r="F485" s="92">
        <v>73082000</v>
      </c>
      <c r="G485" s="93">
        <v>23554.11</v>
      </c>
      <c r="H485" s="93">
        <v>370693.8</v>
      </c>
      <c r="I485">
        <v>483</v>
      </c>
      <c r="K485" s="82" t="str">
        <f t="shared" si="14"/>
        <v>75378 SERIE 001-28/07/2023-88416482000106-73082000-23554,11-370693,8</v>
      </c>
      <c r="L485" t="str">
        <v>75378 serie 001</v>
      </c>
      <c r="M485" t="str">
        <v>75378 serie 001-28/07/2023-88416482000106-73082000-23554,11-370693,8</v>
      </c>
      <c r="O485" t="str">
        <v>038505 serie 002</v>
      </c>
      <c r="P485" s="57">
        <v>45462</v>
      </c>
      <c r="Q485" t="str">
        <v>97434047000103</v>
      </c>
      <c r="R485">
        <v>72149910</v>
      </c>
      <c r="S485">
        <v>88.844444444444449</v>
      </c>
      <c r="T485">
        <v>79.2</v>
      </c>
      <c r="V485" t="str">
        <f t="shared" si="15"/>
        <v>038505 serie 002-19/06/2024-97434047000103-72149910-88,84-79,2</v>
      </c>
    </row>
    <row r="486" spans="1:22" x14ac:dyDescent="0.25">
      <c r="A486" s="91" t="s">
        <v>6676</v>
      </c>
      <c r="B486" s="91" t="s">
        <v>8671</v>
      </c>
      <c r="C486" s="91" t="s">
        <v>9155</v>
      </c>
      <c r="D486" s="91" t="s">
        <v>8334</v>
      </c>
      <c r="E486" s="90">
        <v>88416482000106</v>
      </c>
      <c r="F486" s="92">
        <v>73082000</v>
      </c>
      <c r="G486" s="93">
        <v>20751.43</v>
      </c>
      <c r="H486" s="93">
        <v>346293.76000000001</v>
      </c>
      <c r="I486">
        <v>484</v>
      </c>
      <c r="K486" s="82" t="str">
        <f t="shared" si="14"/>
        <v>75351 SERIE 001-28/07/2023-88416482000106-73082000-20751,43-346293,76</v>
      </c>
      <c r="L486" t="str">
        <v>75351 serie 001</v>
      </c>
      <c r="M486" t="str">
        <v>75351 serie 001-28/07/2023-88416482000106-73082000-20751,43-346293,76</v>
      </c>
      <c r="O486" t="str">
        <v>38505 serie 002</v>
      </c>
      <c r="P486" s="57">
        <v>45462</v>
      </c>
      <c r="Q486" t="str">
        <v>97434047000103</v>
      </c>
      <c r="R486">
        <v>73079100</v>
      </c>
      <c r="S486">
        <v>88.844444444444449</v>
      </c>
      <c r="T486">
        <v>500</v>
      </c>
      <c r="V486" t="str">
        <f t="shared" si="15"/>
        <v>38505 serie 002-19/06/2024-97434047000103-73079100-88,84-500</v>
      </c>
    </row>
    <row r="487" spans="1:22" x14ac:dyDescent="0.25">
      <c r="A487" s="91" t="s">
        <v>6677</v>
      </c>
      <c r="B487" s="91" t="s">
        <v>8671</v>
      </c>
      <c r="C487" s="91" t="s">
        <v>9156</v>
      </c>
      <c r="D487" s="91" t="s">
        <v>8335</v>
      </c>
      <c r="E487" s="90">
        <v>88416482000106</v>
      </c>
      <c r="F487" s="92">
        <v>73082000</v>
      </c>
      <c r="G487" s="93">
        <v>24517.01</v>
      </c>
      <c r="H487" s="93">
        <v>421416.98</v>
      </c>
      <c r="I487">
        <v>485</v>
      </c>
      <c r="K487" s="82" t="str">
        <f t="shared" si="14"/>
        <v>75309 SERIE 001-27/07/2023-88416482000106-73082000-24517,01-421416,98</v>
      </c>
      <c r="L487" t="str">
        <v>75309 serie 001</v>
      </c>
      <c r="M487" t="str">
        <v>75309 serie 001-27/07/2023-88416482000106-73082000-24517,01-421416,98</v>
      </c>
      <c r="O487" t="str">
        <v>38332 serie 002</v>
      </c>
      <c r="P487" s="57">
        <v>45456</v>
      </c>
      <c r="Q487" t="str">
        <v>97434047000103</v>
      </c>
      <c r="R487">
        <v>73041900</v>
      </c>
      <c r="S487">
        <v>282</v>
      </c>
      <c r="T487">
        <v>7548</v>
      </c>
      <c r="V487" t="str">
        <f t="shared" si="15"/>
        <v>38332 serie 002-13/06/2024-97434047000103-73041900-282-7548</v>
      </c>
    </row>
    <row r="488" spans="1:22" x14ac:dyDescent="0.25">
      <c r="A488" s="91" t="s">
        <v>6678</v>
      </c>
      <c r="B488" s="91" t="s">
        <v>8671</v>
      </c>
      <c r="C488" s="91" t="s">
        <v>9157</v>
      </c>
      <c r="D488" s="91" t="s">
        <v>8336</v>
      </c>
      <c r="E488" s="90">
        <v>88416482000106</v>
      </c>
      <c r="F488" s="92">
        <v>73082000</v>
      </c>
      <c r="G488" s="93">
        <v>28200.76</v>
      </c>
      <c r="H488" s="93">
        <v>421108.86</v>
      </c>
      <c r="I488">
        <v>486</v>
      </c>
      <c r="K488" s="82" t="str">
        <f t="shared" si="14"/>
        <v>75292 SERIE 001-26/07/2023-88416482000106-73082000-28200,76-421108,86</v>
      </c>
      <c r="L488" t="str">
        <v>75292 serie 001</v>
      </c>
      <c r="M488" t="str">
        <v>75292 serie 001-26/07/2023-88416482000106-73082000-28200,76-421108,86</v>
      </c>
      <c r="O488" t="str">
        <v>038331 serie 002</v>
      </c>
      <c r="P488" s="57">
        <v>45456</v>
      </c>
      <c r="Q488" t="str">
        <v>97434047000103</v>
      </c>
      <c r="R488">
        <v>73063000</v>
      </c>
      <c r="S488">
        <v>18</v>
      </c>
      <c r="T488">
        <v>10458</v>
      </c>
      <c r="V488" t="str">
        <f t="shared" si="15"/>
        <v>038331 serie 002-13/06/2024-97434047000103-73063000-18-10458</v>
      </c>
    </row>
    <row r="489" spans="1:22" x14ac:dyDescent="0.25">
      <c r="A489" s="91" t="s">
        <v>6679</v>
      </c>
      <c r="B489" s="91" t="s">
        <v>8671</v>
      </c>
      <c r="C489" s="91" t="s">
        <v>9158</v>
      </c>
      <c r="D489" s="91" t="s">
        <v>8336</v>
      </c>
      <c r="E489" s="90">
        <v>88416482000106</v>
      </c>
      <c r="F489" s="92">
        <v>73082000</v>
      </c>
      <c r="G489" s="93">
        <v>27099.54</v>
      </c>
      <c r="H489" s="93">
        <v>401278.04</v>
      </c>
      <c r="I489">
        <v>487</v>
      </c>
      <c r="K489" s="82" t="str">
        <f t="shared" si="14"/>
        <v>75289 SERIE 001-26/07/2023-88416482000106-73082000-27099,54-401278,04</v>
      </c>
      <c r="L489" t="str">
        <v>75289 serie 001</v>
      </c>
      <c r="M489" t="str">
        <v>75289 serie 001-26/07/2023-88416482000106-73082000-27099,54-401278,04</v>
      </c>
      <c r="O489" t="str">
        <v>38331 serie 002</v>
      </c>
      <c r="P489" s="57">
        <v>45456</v>
      </c>
      <c r="Q489" t="str">
        <v>97434047000103</v>
      </c>
      <c r="R489">
        <v>73041900</v>
      </c>
      <c r="S489">
        <v>54</v>
      </c>
      <c r="T489">
        <v>59898</v>
      </c>
      <c r="V489" t="str">
        <f t="shared" si="15"/>
        <v>38331 serie 002-13/06/2024-97434047000103-73041900-54-59898</v>
      </c>
    </row>
    <row r="490" spans="1:22" x14ac:dyDescent="0.25">
      <c r="A490" s="91" t="s">
        <v>6680</v>
      </c>
      <c r="B490" s="91" t="s">
        <v>8671</v>
      </c>
      <c r="C490" s="91" t="s">
        <v>9159</v>
      </c>
      <c r="D490" s="91" t="s">
        <v>8337</v>
      </c>
      <c r="E490" s="90">
        <v>88416482000106</v>
      </c>
      <c r="F490" s="92">
        <v>73082000</v>
      </c>
      <c r="G490" s="93">
        <v>28699.71</v>
      </c>
      <c r="H490" s="93">
        <v>462843.94</v>
      </c>
      <c r="I490">
        <v>488</v>
      </c>
      <c r="K490" s="82" t="str">
        <f t="shared" si="14"/>
        <v>75252 SERIE 001-24/07/2023-88416482000106-73082000-28699,71-462843,94</v>
      </c>
      <c r="L490" t="str">
        <v>75252 serie 001</v>
      </c>
      <c r="M490" t="str">
        <v>75252 serie 001-24/07/2023-88416482000106-73082000-28699,71-462843,94</v>
      </c>
      <c r="O490" t="str">
        <v>0038300 serie 001</v>
      </c>
      <c r="P490" s="57">
        <v>45366</v>
      </c>
      <c r="Q490" t="str">
        <v>62821723000109</v>
      </c>
      <c r="R490">
        <v>73181900</v>
      </c>
      <c r="S490">
        <v>5.666666666666667</v>
      </c>
      <c r="T490">
        <v>1530.88</v>
      </c>
      <c r="V490" t="str">
        <f t="shared" si="15"/>
        <v>0038300 serie 001-15/03/2024-62821723000109-73181900-5,67-1530,88</v>
      </c>
    </row>
    <row r="491" spans="1:22" x14ac:dyDescent="0.25">
      <c r="A491" s="91" t="s">
        <v>6681</v>
      </c>
      <c r="B491" s="91" t="s">
        <v>8671</v>
      </c>
      <c r="C491" s="91" t="s">
        <v>9160</v>
      </c>
      <c r="D491" s="91" t="s">
        <v>8338</v>
      </c>
      <c r="E491" s="90">
        <v>88416482000106</v>
      </c>
      <c r="F491" s="92">
        <v>73082000</v>
      </c>
      <c r="G491" s="93">
        <v>23302.21</v>
      </c>
      <c r="H491" s="93">
        <v>303456.02</v>
      </c>
      <c r="I491">
        <v>489</v>
      </c>
      <c r="K491" s="82" t="str">
        <f t="shared" si="14"/>
        <v>75209 SERIE 001-21/07/2023-88416482000106-73082000-23302,21-303456,02</v>
      </c>
      <c r="L491" t="str">
        <v>75209 serie 001</v>
      </c>
      <c r="M491" t="str">
        <v>75209 serie 001-21/07/2023-88416482000106-73082000-23302,21-303456,02</v>
      </c>
      <c r="O491" t="str">
        <v>038300 serie 001</v>
      </c>
      <c r="P491" s="57">
        <v>45366</v>
      </c>
      <c r="Q491" t="str">
        <v>62821723000109</v>
      </c>
      <c r="R491">
        <v>73182200</v>
      </c>
      <c r="S491">
        <v>5.666666666666667</v>
      </c>
      <c r="T491">
        <v>191.18</v>
      </c>
      <c r="V491" t="str">
        <f t="shared" si="15"/>
        <v>038300 serie 001-15/03/2024-62821723000109-73182200-5,67-191,18</v>
      </c>
    </row>
    <row r="492" spans="1:22" x14ac:dyDescent="0.25">
      <c r="A492" s="91" t="s">
        <v>6682</v>
      </c>
      <c r="B492" s="91" t="s">
        <v>8671</v>
      </c>
      <c r="C492" s="91" t="s">
        <v>9161</v>
      </c>
      <c r="D492" s="91" t="s">
        <v>8318</v>
      </c>
      <c r="E492" s="90">
        <v>88416482000106</v>
      </c>
      <c r="F492" s="92">
        <v>73082000</v>
      </c>
      <c r="G492" s="93">
        <v>9126.07</v>
      </c>
      <c r="H492" s="93">
        <v>169535.15</v>
      </c>
      <c r="I492">
        <v>490</v>
      </c>
      <c r="K492" s="82" t="str">
        <f t="shared" si="14"/>
        <v>75156 SERIE 001-19/07/2023-88416482000106-73082000-9126,07-169535,15</v>
      </c>
      <c r="L492" t="str">
        <v>75156 serie 001</v>
      </c>
      <c r="M492" t="str">
        <v>75156 serie 001-19/07/2023-88416482000106-73082000-9126,07-169535,15</v>
      </c>
      <c r="O492" t="str">
        <v>38300 serie 001</v>
      </c>
      <c r="P492" s="57">
        <v>45366</v>
      </c>
      <c r="Q492" t="str">
        <v>62821723000109</v>
      </c>
      <c r="R492">
        <v>73181600</v>
      </c>
      <c r="S492">
        <v>5.666666666666667</v>
      </c>
      <c r="T492">
        <v>701.8</v>
      </c>
      <c r="V492" t="str">
        <f t="shared" si="15"/>
        <v>38300 serie 001-15/03/2024-62821723000109-73181600-5,67-701,8</v>
      </c>
    </row>
    <row r="493" spans="1:22" x14ac:dyDescent="0.25">
      <c r="A493" s="91" t="s">
        <v>6683</v>
      </c>
      <c r="B493" s="91" t="s">
        <v>8671</v>
      </c>
      <c r="C493" s="91" t="s">
        <v>9162</v>
      </c>
      <c r="D493" s="91" t="s">
        <v>8339</v>
      </c>
      <c r="E493" s="90">
        <v>88416482000106</v>
      </c>
      <c r="F493" s="92">
        <v>73082000</v>
      </c>
      <c r="G493" s="93">
        <v>27980.92</v>
      </c>
      <c r="H493" s="93">
        <v>351483.47</v>
      </c>
      <c r="I493">
        <v>491</v>
      </c>
      <c r="K493" s="82" t="str">
        <f t="shared" si="14"/>
        <v>74970 SERIE 001-07/07/2023-88416482000106-73082000-27980,92-351483,47</v>
      </c>
      <c r="L493" t="str">
        <v>74970 serie 001</v>
      </c>
      <c r="M493" t="str">
        <v>74970 serie 001-07/07/2023-88416482000106-73082000-27980,92-351483,47</v>
      </c>
      <c r="O493" t="str">
        <v>38295 serie 002</v>
      </c>
      <c r="P493" s="57">
        <v>45455</v>
      </c>
      <c r="Q493" t="str">
        <v>97434047000103</v>
      </c>
      <c r="R493">
        <v>72085100</v>
      </c>
      <c r="S493">
        <v>50</v>
      </c>
      <c r="T493">
        <v>2750</v>
      </c>
      <c r="V493" t="str">
        <f t="shared" si="15"/>
        <v>38295 serie 002-12/06/2024-97434047000103-72085100-50-2750</v>
      </c>
    </row>
    <row r="494" spans="1:22" x14ac:dyDescent="0.25">
      <c r="A494" s="91" t="s">
        <v>6684</v>
      </c>
      <c r="B494" s="91" t="s">
        <v>8671</v>
      </c>
      <c r="C494" s="91" t="s">
        <v>9163</v>
      </c>
      <c r="D494" s="91" t="s">
        <v>8283</v>
      </c>
      <c r="E494" s="90">
        <v>88416482000106</v>
      </c>
      <c r="F494" s="92">
        <v>73082000</v>
      </c>
      <c r="G494" s="93">
        <v>21253.919999999998</v>
      </c>
      <c r="H494" s="93">
        <v>348448.95</v>
      </c>
      <c r="I494">
        <v>492</v>
      </c>
      <c r="K494" s="82" t="str">
        <f t="shared" si="14"/>
        <v>74069 SERIE 001-26/05/2023-88416482000106-73082000-21253,92-348448,95</v>
      </c>
      <c r="L494" t="str">
        <v>74069 serie 001</v>
      </c>
      <c r="M494" t="str">
        <v>74069 serie 001-26/05/2023-88416482000106-73082000-21253,92-348448,95</v>
      </c>
      <c r="O494" t="str">
        <v>38134 serie 002</v>
      </c>
      <c r="P494" s="57">
        <v>45450</v>
      </c>
      <c r="Q494" t="str">
        <v>97434047000103</v>
      </c>
      <c r="R494">
        <v>72201100</v>
      </c>
      <c r="S494">
        <v>370</v>
      </c>
      <c r="T494">
        <v>15229.26</v>
      </c>
      <c r="V494" t="str">
        <f t="shared" si="15"/>
        <v>38134 serie 002-07/06/2024-97434047000103-72201100-370-15229,26</v>
      </c>
    </row>
    <row r="495" spans="1:22" x14ac:dyDescent="0.25">
      <c r="A495" s="91" t="s">
        <v>6685</v>
      </c>
      <c r="B495" s="91" t="s">
        <v>8671</v>
      </c>
      <c r="C495" s="91" t="s">
        <v>9164</v>
      </c>
      <c r="D495" s="91" t="s">
        <v>8140</v>
      </c>
      <c r="E495" s="90">
        <v>88416482000106</v>
      </c>
      <c r="F495" s="92">
        <v>73082000</v>
      </c>
      <c r="G495" s="93">
        <v>19739.919999999998</v>
      </c>
      <c r="H495" s="93">
        <v>355619.27</v>
      </c>
      <c r="I495">
        <v>493</v>
      </c>
      <c r="K495" s="82" t="str">
        <f t="shared" si="14"/>
        <v>66976 SERIE 001-30/07/2022-88416482000106-73082000-19739,92-355619,27</v>
      </c>
      <c r="L495" t="str">
        <v>66976 serie 001</v>
      </c>
      <c r="M495" t="str">
        <v>66976 serie 001-30/07/2022-88416482000106-73082000-19739,92-355619,27</v>
      </c>
      <c r="O495" t="str">
        <v>38062 serie 002</v>
      </c>
      <c r="P495" s="57">
        <v>45448</v>
      </c>
      <c r="Q495" t="str">
        <v>97434047000103</v>
      </c>
      <c r="R495">
        <v>73041900</v>
      </c>
      <c r="S495">
        <v>1329</v>
      </c>
      <c r="T495">
        <v>32814</v>
      </c>
      <c r="V495" t="str">
        <f t="shared" si="15"/>
        <v>38062 serie 002-05/06/2024-97434047000103-73041900-1329-32814</v>
      </c>
    </row>
    <row r="496" spans="1:22" x14ac:dyDescent="0.25">
      <c r="A496" s="91" t="s">
        <v>6686</v>
      </c>
      <c r="B496" s="91" t="s">
        <v>8671</v>
      </c>
      <c r="C496" s="91" t="s">
        <v>9165</v>
      </c>
      <c r="D496" s="91" t="s">
        <v>8319</v>
      </c>
      <c r="E496" s="90">
        <v>72797913000191</v>
      </c>
      <c r="F496" s="92">
        <v>73089010</v>
      </c>
      <c r="G496" s="93">
        <v>16629.53</v>
      </c>
      <c r="H496" s="93">
        <v>1091762.27</v>
      </c>
      <c r="I496">
        <v>494</v>
      </c>
      <c r="K496" s="82" t="str">
        <f t="shared" si="14"/>
        <v>120668 SERIE 001-29/08/2023-72797913000191-73089010-16629,53-1091762,27</v>
      </c>
      <c r="L496" t="str">
        <v>120668 serie 001</v>
      </c>
      <c r="M496" t="str">
        <v>120668 serie 001-29/08/2023-72797913000191-73089010-16629,53-1091762,27</v>
      </c>
      <c r="O496" t="str">
        <v>038056 serie 002</v>
      </c>
      <c r="P496" s="57">
        <v>45447</v>
      </c>
      <c r="Q496" t="str">
        <v>97434047000103</v>
      </c>
      <c r="R496">
        <v>72149100</v>
      </c>
      <c r="S496">
        <v>127.8</v>
      </c>
      <c r="T496">
        <v>582.6</v>
      </c>
      <c r="V496" t="str">
        <f t="shared" si="15"/>
        <v>038056 serie 002-04/06/2024-97434047000103-72149100-127,8-582,6</v>
      </c>
    </row>
    <row r="497" spans="1:22" x14ac:dyDescent="0.25">
      <c r="A497" s="91" t="s">
        <v>6687</v>
      </c>
      <c r="B497" s="91" t="s">
        <v>8671</v>
      </c>
      <c r="C497" s="91" t="s">
        <v>9166</v>
      </c>
      <c r="D497" s="91" t="s">
        <v>8319</v>
      </c>
      <c r="E497" s="90">
        <v>72797913000191</v>
      </c>
      <c r="F497" s="92">
        <v>73089010</v>
      </c>
      <c r="G497" s="93">
        <v>5897.86</v>
      </c>
      <c r="H497" s="93">
        <v>336689.28</v>
      </c>
      <c r="I497">
        <v>495</v>
      </c>
      <c r="K497" s="82" t="str">
        <f t="shared" si="14"/>
        <v>120667 SERIE 001-29/08/2023-72797913000191-73089010-5897,86-336689,28</v>
      </c>
      <c r="L497" t="str">
        <v>120667 serie 001</v>
      </c>
      <c r="M497" t="str">
        <v>120667 serie 001-29/08/2023-72797913000191-73089010-5897,86-336689,28</v>
      </c>
      <c r="O497" t="str">
        <v>38056 serie 002</v>
      </c>
      <c r="P497" s="57">
        <v>45447</v>
      </c>
      <c r="Q497" t="str">
        <v>97434047000103</v>
      </c>
      <c r="R497">
        <v>72085200</v>
      </c>
      <c r="S497">
        <v>127.8</v>
      </c>
      <c r="T497">
        <v>2790</v>
      </c>
      <c r="V497" t="str">
        <f t="shared" si="15"/>
        <v>38056 serie 002-04/06/2024-97434047000103-72085200-127,8-2790</v>
      </c>
    </row>
    <row r="498" spans="1:22" x14ac:dyDescent="0.25">
      <c r="A498" s="91" t="s">
        <v>6688</v>
      </c>
      <c r="B498" s="91" t="s">
        <v>8671</v>
      </c>
      <c r="C498" s="91" t="s">
        <v>9167</v>
      </c>
      <c r="D498" s="91" t="s">
        <v>8319</v>
      </c>
      <c r="E498" s="90">
        <v>72797913000191</v>
      </c>
      <c r="F498" s="92">
        <v>73089010</v>
      </c>
      <c r="G498" s="93">
        <v>16694.89</v>
      </c>
      <c r="H498" s="93">
        <v>1115310.3600000001</v>
      </c>
      <c r="I498">
        <v>496</v>
      </c>
      <c r="K498" s="82" t="str">
        <f t="shared" si="14"/>
        <v>120666 SERIE 001-29/08/2023-72797913000191-73089010-16694,89-1115310,36</v>
      </c>
      <c r="L498" t="str">
        <v>120666 serie 001</v>
      </c>
      <c r="M498" t="str">
        <v>120666 serie 001-29/08/2023-72797913000191-73089010-16694,89-1115310,36</v>
      </c>
      <c r="O498" t="str">
        <v>38044 serie 002</v>
      </c>
      <c r="P498" s="57">
        <v>45447</v>
      </c>
      <c r="Q498" t="str">
        <v>97434047000103</v>
      </c>
      <c r="R498">
        <v>72084000</v>
      </c>
      <c r="S498">
        <v>777</v>
      </c>
      <c r="T498">
        <v>12096</v>
      </c>
      <c r="V498" t="str">
        <f t="shared" si="15"/>
        <v>38044 serie 002-04/06/2024-97434047000103-72084000-777-12096</v>
      </c>
    </row>
    <row r="499" spans="1:22" x14ac:dyDescent="0.25">
      <c r="A499" s="91" t="s">
        <v>6689</v>
      </c>
      <c r="B499" s="91" t="s">
        <v>8671</v>
      </c>
      <c r="C499" s="91" t="s">
        <v>9168</v>
      </c>
      <c r="D499" s="91" t="s">
        <v>8335</v>
      </c>
      <c r="E499" s="90">
        <v>72797913000191</v>
      </c>
      <c r="F499" s="92">
        <v>73089010</v>
      </c>
      <c r="G499" s="92">
        <v>645</v>
      </c>
      <c r="H499" s="93">
        <v>34668.019999999997</v>
      </c>
      <c r="I499">
        <v>497</v>
      </c>
      <c r="K499" s="82" t="str">
        <f t="shared" si="14"/>
        <v>120421 SERIE 001-27/07/2023-72797913000191-73089010-645-34668,02</v>
      </c>
      <c r="L499" t="str">
        <v>120421 serie 001</v>
      </c>
      <c r="M499" t="str">
        <v>120421 serie 001-27/07/2023-72797913000191-73089010-645-34668,02</v>
      </c>
      <c r="O499" t="str">
        <v>0037976 serie 002</v>
      </c>
      <c r="P499" s="57">
        <v>45446</v>
      </c>
      <c r="Q499" t="str">
        <v>97434047000103</v>
      </c>
      <c r="R499">
        <v>72085200</v>
      </c>
      <c r="S499">
        <v>2100</v>
      </c>
      <c r="T499">
        <v>16504.399999999998</v>
      </c>
      <c r="V499" t="str">
        <f t="shared" si="15"/>
        <v>0037976 serie 002-03/06/2024-97434047000103-72085200-2100-16504,4</v>
      </c>
    </row>
    <row r="500" spans="1:22" x14ac:dyDescent="0.25">
      <c r="A500" s="91" t="s">
        <v>6690</v>
      </c>
      <c r="B500" s="91" t="s">
        <v>8671</v>
      </c>
      <c r="C500" s="91" t="s">
        <v>9169</v>
      </c>
      <c r="D500" s="91" t="s">
        <v>8335</v>
      </c>
      <c r="E500" s="90">
        <v>72797913000191</v>
      </c>
      <c r="F500" s="92">
        <v>73089010</v>
      </c>
      <c r="G500" s="93">
        <v>6509.16</v>
      </c>
      <c r="H500" s="93">
        <v>448509.54</v>
      </c>
      <c r="I500">
        <v>498</v>
      </c>
      <c r="K500" s="82" t="str">
        <f t="shared" si="14"/>
        <v>120420 SERIE 001-27/07/2023-72797913000191-73089010-6509,16-448509,54</v>
      </c>
      <c r="L500" t="str">
        <v>120420 serie 001</v>
      </c>
      <c r="M500" t="str">
        <v>120420 serie 001-27/07/2023-72797913000191-73089010-6509,16-448509,54</v>
      </c>
      <c r="O500" t="str">
        <v>037976 serie 002</v>
      </c>
      <c r="P500" s="57">
        <v>45446</v>
      </c>
      <c r="Q500" t="str">
        <v>97434047000103</v>
      </c>
      <c r="R500">
        <v>72085300</v>
      </c>
      <c r="S500">
        <v>700</v>
      </c>
      <c r="T500">
        <v>1361.52</v>
      </c>
      <c r="V500" t="str">
        <f t="shared" si="15"/>
        <v>037976 serie 002-03/06/2024-97434047000103-72085300-700-1361,52</v>
      </c>
    </row>
    <row r="501" spans="1:22" x14ac:dyDescent="0.25">
      <c r="A501" s="91" t="s">
        <v>6691</v>
      </c>
      <c r="B501" s="91" t="s">
        <v>8671</v>
      </c>
      <c r="C501" s="91" t="s">
        <v>9170</v>
      </c>
      <c r="D501" s="91" t="s">
        <v>8335</v>
      </c>
      <c r="E501" s="90">
        <v>72797913000191</v>
      </c>
      <c r="F501" s="92">
        <v>73089010</v>
      </c>
      <c r="G501" s="93">
        <v>10466.719999999999</v>
      </c>
      <c r="H501" s="93">
        <v>532004.44999999995</v>
      </c>
      <c r="I501">
        <v>499</v>
      </c>
      <c r="K501" s="82" t="str">
        <f t="shared" si="14"/>
        <v>120419 SERIE 001-27/07/2023-72797913000191-73089010-10466,72-532004,45</v>
      </c>
      <c r="L501" t="str">
        <v>120419 serie 001</v>
      </c>
      <c r="M501" t="str">
        <v>120419 serie 001-27/07/2023-72797913000191-73089010-10466,72-532004,45</v>
      </c>
      <c r="O501" t="str">
        <v>37976 serie 002</v>
      </c>
      <c r="P501" s="57">
        <v>45446</v>
      </c>
      <c r="Q501" t="str">
        <v>97434047000103</v>
      </c>
      <c r="R501">
        <v>72085100</v>
      </c>
      <c r="S501">
        <v>700</v>
      </c>
      <c r="T501">
        <v>9860.77</v>
      </c>
      <c r="V501" t="str">
        <f t="shared" si="15"/>
        <v>37976 serie 002-03/06/2024-97434047000103-72085100-700-9860,77</v>
      </c>
    </row>
    <row r="502" spans="1:22" x14ac:dyDescent="0.25">
      <c r="A502" s="91" t="s">
        <v>6692</v>
      </c>
      <c r="B502" s="91" t="s">
        <v>8671</v>
      </c>
      <c r="C502" s="91" t="s">
        <v>9171</v>
      </c>
      <c r="D502" s="91" t="s">
        <v>8335</v>
      </c>
      <c r="E502" s="90">
        <v>72797913000191</v>
      </c>
      <c r="F502" s="92">
        <v>73089010</v>
      </c>
      <c r="G502" s="93">
        <v>14623.58</v>
      </c>
      <c r="H502" s="93">
        <v>1110404.83</v>
      </c>
      <c r="I502">
        <v>500</v>
      </c>
      <c r="K502" s="82" t="str">
        <f t="shared" si="14"/>
        <v>120418 SERIE 001-27/07/2023-72797913000191-73089010-14623,58-1110404,83</v>
      </c>
      <c r="L502" t="str">
        <v>120418 serie 001</v>
      </c>
      <c r="M502" t="str">
        <v>120418 serie 001-27/07/2023-72797913000191-73089010-14623,58-1110404,83</v>
      </c>
      <c r="O502" t="str">
        <v>000037975 serie 002</v>
      </c>
      <c r="P502" s="57">
        <v>45446</v>
      </c>
      <c r="Q502" t="str">
        <v>97434047000103</v>
      </c>
      <c r="R502">
        <v>72163300</v>
      </c>
      <c r="S502">
        <v>375</v>
      </c>
      <c r="T502">
        <v>2806.8</v>
      </c>
      <c r="V502" t="str">
        <f t="shared" si="15"/>
        <v>000037975 serie 002-03/06/2024-97434047000103-72163300-375-2806,8</v>
      </c>
    </row>
    <row r="503" spans="1:22" x14ac:dyDescent="0.25">
      <c r="A503" s="91" t="s">
        <v>6693</v>
      </c>
      <c r="B503" s="91" t="s">
        <v>8671</v>
      </c>
      <c r="C503" s="91" t="s">
        <v>9172</v>
      </c>
      <c r="D503" s="91" t="s">
        <v>8335</v>
      </c>
      <c r="E503" s="90">
        <v>72797913000191</v>
      </c>
      <c r="F503" s="92">
        <v>73089010</v>
      </c>
      <c r="G503" s="93">
        <v>1104.27</v>
      </c>
      <c r="H503" s="93">
        <v>77305.25</v>
      </c>
      <c r="I503">
        <v>501</v>
      </c>
      <c r="K503" s="82" t="str">
        <f t="shared" si="14"/>
        <v>120417 SERIE 001-27/07/2023-72797913000191-73089010-1104,27-77305,25</v>
      </c>
      <c r="L503" t="str">
        <v>120417 serie 001</v>
      </c>
      <c r="M503" t="str">
        <v>120417 serie 001-27/07/2023-72797913000191-73089010-1104,27-77305,25</v>
      </c>
      <c r="O503" t="str">
        <v>00037975 serie 002</v>
      </c>
      <c r="P503" s="57">
        <v>45446</v>
      </c>
      <c r="Q503" t="str">
        <v>97434047000103</v>
      </c>
      <c r="R503">
        <v>72163200</v>
      </c>
      <c r="S503">
        <v>750</v>
      </c>
      <c r="T503">
        <v>14662.5</v>
      </c>
      <c r="V503" t="str">
        <f t="shared" si="15"/>
        <v>00037975 serie 002-03/06/2024-97434047000103-72163200-750-14662,5</v>
      </c>
    </row>
    <row r="504" spans="1:22" x14ac:dyDescent="0.25">
      <c r="A504" s="91" t="s">
        <v>6694</v>
      </c>
      <c r="B504" s="91" t="s">
        <v>8671</v>
      </c>
      <c r="C504" s="91" t="s">
        <v>9173</v>
      </c>
      <c r="D504" s="91" t="s">
        <v>8340</v>
      </c>
      <c r="E504" s="90">
        <v>72797913000191</v>
      </c>
      <c r="F504" s="92">
        <v>73089010</v>
      </c>
      <c r="G504" s="93">
        <v>8035.43</v>
      </c>
      <c r="H504" s="93">
        <v>476631.7</v>
      </c>
      <c r="I504">
        <v>502</v>
      </c>
      <c r="K504" s="82" t="str">
        <f t="shared" si="14"/>
        <v>120166 SERIE 001-29/06/2023-72797913000191-73089010-8035,43-476631,7</v>
      </c>
      <c r="L504" t="str">
        <v>120166 serie 001</v>
      </c>
      <c r="M504" t="str">
        <v>120166 serie 001-29/06/2023-72797913000191-73089010-8035,43-476631,7</v>
      </c>
      <c r="O504" t="str">
        <v>0037975 serie 002</v>
      </c>
      <c r="P504" s="57">
        <v>45446</v>
      </c>
      <c r="Q504" t="str">
        <v>97434047000103</v>
      </c>
      <c r="R504">
        <v>72163100</v>
      </c>
      <c r="S504">
        <v>1125</v>
      </c>
      <c r="T504">
        <v>4413.96</v>
      </c>
      <c r="V504" t="str">
        <f t="shared" si="15"/>
        <v>0037975 serie 002-03/06/2024-97434047000103-72163100-1125-4413,96</v>
      </c>
    </row>
    <row r="505" spans="1:22" x14ac:dyDescent="0.25">
      <c r="A505" s="91" t="s">
        <v>6695</v>
      </c>
      <c r="B505" s="91" t="s">
        <v>8671</v>
      </c>
      <c r="C505" s="91" t="s">
        <v>9174</v>
      </c>
      <c r="D505" s="91" t="s">
        <v>8340</v>
      </c>
      <c r="E505" s="90">
        <v>72797913000191</v>
      </c>
      <c r="F505" s="92">
        <v>73089010</v>
      </c>
      <c r="G505" s="93">
        <v>1396.69</v>
      </c>
      <c r="H505" s="93">
        <v>88255</v>
      </c>
      <c r="I505">
        <v>503</v>
      </c>
      <c r="K505" s="82" t="str">
        <f t="shared" si="14"/>
        <v>120165 SERIE 001-29/06/2023-72797913000191-73089010-1396,69-88255</v>
      </c>
      <c r="L505" t="str">
        <v>120165 serie 001</v>
      </c>
      <c r="M505" t="str">
        <v>120165 serie 001-29/06/2023-72797913000191-73089010-1396,69-88255</v>
      </c>
      <c r="O505" t="str">
        <v>037975 serie 002</v>
      </c>
      <c r="P505" s="57">
        <v>45446</v>
      </c>
      <c r="Q505" t="str">
        <v>97434047000103</v>
      </c>
      <c r="R505">
        <v>72162100</v>
      </c>
      <c r="S505">
        <v>1125</v>
      </c>
      <c r="T505">
        <v>12045.72</v>
      </c>
      <c r="V505" t="str">
        <f t="shared" si="15"/>
        <v>037975 serie 002-03/06/2024-97434047000103-72162100-1125-12045,72</v>
      </c>
    </row>
    <row r="506" spans="1:22" x14ac:dyDescent="0.25">
      <c r="A506" s="91" t="s">
        <v>6696</v>
      </c>
      <c r="B506" s="91" t="s">
        <v>8671</v>
      </c>
      <c r="C506" s="91" t="s">
        <v>9175</v>
      </c>
      <c r="D506" s="91" t="s">
        <v>8340</v>
      </c>
      <c r="E506" s="90">
        <v>72797913000191</v>
      </c>
      <c r="F506" s="92">
        <v>73089010</v>
      </c>
      <c r="G506" s="93">
        <v>3135.84</v>
      </c>
      <c r="H506" s="93">
        <v>52271.75</v>
      </c>
      <c r="I506">
        <v>504</v>
      </c>
      <c r="K506" s="82" t="str">
        <f t="shared" si="14"/>
        <v>120164 SERIE 001-29/06/2023-72797913000191-73089010-3135,84-52271,75</v>
      </c>
      <c r="L506" t="str">
        <v>120164 serie 001</v>
      </c>
      <c r="M506" t="str">
        <v>120164 serie 001-29/06/2023-72797913000191-73089010-3135,84-52271,75</v>
      </c>
      <c r="O506" t="str">
        <v>37975 serie 002</v>
      </c>
      <c r="P506" s="57">
        <v>45446</v>
      </c>
      <c r="Q506" t="str">
        <v>97434047000103</v>
      </c>
      <c r="R506">
        <v>72161000</v>
      </c>
      <c r="S506">
        <v>375</v>
      </c>
      <c r="T506">
        <v>371.1</v>
      </c>
      <c r="V506" t="str">
        <f t="shared" si="15"/>
        <v>37975 serie 002-03/06/2024-97434047000103-72161000-375-371,1</v>
      </c>
    </row>
    <row r="507" spans="1:22" x14ac:dyDescent="0.25">
      <c r="A507" s="91" t="s">
        <v>6697</v>
      </c>
      <c r="B507" s="91" t="s">
        <v>8671</v>
      </c>
      <c r="C507" s="91" t="s">
        <v>9176</v>
      </c>
      <c r="D507" s="91" t="s">
        <v>8340</v>
      </c>
      <c r="E507" s="90">
        <v>72797913000191</v>
      </c>
      <c r="F507" s="92">
        <v>73089010</v>
      </c>
      <c r="G507" s="93">
        <v>2113.19</v>
      </c>
      <c r="H507" s="93">
        <v>147472.82</v>
      </c>
      <c r="I507">
        <v>505</v>
      </c>
      <c r="K507" s="82" t="str">
        <f t="shared" si="14"/>
        <v>120163 SERIE 001-29/06/2023-72797913000191-73089010-2113,19-147472,82</v>
      </c>
      <c r="L507" t="str">
        <v>120163 serie 001</v>
      </c>
      <c r="M507" t="str">
        <v>120163 serie 001-29/06/2023-72797913000191-73089010-2113,19-147472,82</v>
      </c>
      <c r="O507" t="str">
        <v>037798 serie 002</v>
      </c>
      <c r="P507" s="57">
        <v>45439</v>
      </c>
      <c r="Q507" t="str">
        <v>97434047000103</v>
      </c>
      <c r="R507">
        <v>72163100</v>
      </c>
      <c r="S507">
        <v>1880</v>
      </c>
      <c r="T507">
        <v>5181.7200000000012</v>
      </c>
      <c r="V507" t="str">
        <f t="shared" si="15"/>
        <v>037798 serie 002-27/05/2024-97434047000103-72163100-1880-5181,72</v>
      </c>
    </row>
    <row r="508" spans="1:22" x14ac:dyDescent="0.25">
      <c r="A508" s="91" t="s">
        <v>6698</v>
      </c>
      <c r="B508" s="91" t="s">
        <v>8671</v>
      </c>
      <c r="C508" s="91" t="s">
        <v>9177</v>
      </c>
      <c r="D508" s="91" t="s">
        <v>8340</v>
      </c>
      <c r="E508" s="90">
        <v>72797913000191</v>
      </c>
      <c r="F508" s="92">
        <v>73089010</v>
      </c>
      <c r="G508" s="93">
        <v>7862.27</v>
      </c>
      <c r="H508" s="93">
        <v>449933.97</v>
      </c>
      <c r="I508">
        <v>506</v>
      </c>
      <c r="K508" s="82" t="str">
        <f t="shared" si="14"/>
        <v>120162 SERIE 001-29/06/2023-72797913000191-73089010-7862,27-449933,97</v>
      </c>
      <c r="L508" t="str">
        <v>120162 serie 001</v>
      </c>
      <c r="M508" t="str">
        <v>120162 serie 001-29/06/2023-72797913000191-73089010-7862,27-449933,97</v>
      </c>
      <c r="O508" t="str">
        <v>37798 serie 002</v>
      </c>
      <c r="P508" s="57">
        <v>45439</v>
      </c>
      <c r="Q508" t="str">
        <v>97434047000103</v>
      </c>
      <c r="R508">
        <v>72163200</v>
      </c>
      <c r="S508">
        <v>1880</v>
      </c>
      <c r="T508">
        <v>51624.36</v>
      </c>
      <c r="V508" t="str">
        <f t="shared" si="15"/>
        <v>37798 serie 002-27/05/2024-97434047000103-72163200-1880-51624,36</v>
      </c>
    </row>
    <row r="509" spans="1:22" x14ac:dyDescent="0.25">
      <c r="A509" s="91" t="s">
        <v>6699</v>
      </c>
      <c r="B509" s="91" t="s">
        <v>8671</v>
      </c>
      <c r="C509" s="91" t="s">
        <v>9178</v>
      </c>
      <c r="D509" s="91" t="s">
        <v>8340</v>
      </c>
      <c r="E509" s="90">
        <v>72797913000191</v>
      </c>
      <c r="F509" s="92">
        <v>73089010</v>
      </c>
      <c r="G509" s="93">
        <v>5243.2</v>
      </c>
      <c r="H509" s="93">
        <v>301267.74</v>
      </c>
      <c r="I509">
        <v>507</v>
      </c>
      <c r="K509" s="82" t="str">
        <f t="shared" si="14"/>
        <v>120161 SERIE 001-29/06/2023-72797913000191-73089010-5243,2-301267,74</v>
      </c>
      <c r="L509" t="str">
        <v>120161 serie 001</v>
      </c>
      <c r="M509" t="str">
        <v>120161 serie 001-29/06/2023-72797913000191-73089010-5243,2-301267,74</v>
      </c>
      <c r="O509" t="str">
        <v>37771 serie 002</v>
      </c>
      <c r="P509" s="57">
        <v>45436</v>
      </c>
      <c r="Q509" t="str">
        <v>97434047000103</v>
      </c>
      <c r="R509">
        <v>72163200</v>
      </c>
      <c r="S509">
        <v>868</v>
      </c>
      <c r="T509">
        <v>10491.9</v>
      </c>
      <c r="V509" t="str">
        <f t="shared" si="15"/>
        <v>37771 serie 002-24/05/2024-97434047000103-72163200-868-10491,9</v>
      </c>
    </row>
    <row r="510" spans="1:22" x14ac:dyDescent="0.25">
      <c r="A510" s="91" t="s">
        <v>6700</v>
      </c>
      <c r="B510" s="91" t="s">
        <v>8671</v>
      </c>
      <c r="C510" s="91" t="s">
        <v>9179</v>
      </c>
      <c r="D510" s="91" t="s">
        <v>8340</v>
      </c>
      <c r="E510" s="90">
        <v>72797913000191</v>
      </c>
      <c r="F510" s="92">
        <v>73089010</v>
      </c>
      <c r="G510" s="93">
        <v>6926.06</v>
      </c>
      <c r="H510" s="93">
        <v>357334.17</v>
      </c>
      <c r="I510">
        <v>508</v>
      </c>
      <c r="K510" s="82" t="str">
        <f t="shared" si="14"/>
        <v>120160 SERIE 001-29/06/2023-72797913000191-73089010-6926,06-357334,17</v>
      </c>
      <c r="L510" t="str">
        <v>120160 serie 001</v>
      </c>
      <c r="M510" t="str">
        <v>120160 serie 001-29/06/2023-72797913000191-73089010-6926,06-357334,17</v>
      </c>
      <c r="O510" t="str">
        <v>037742 serie 002</v>
      </c>
      <c r="P510" s="57">
        <v>45436</v>
      </c>
      <c r="Q510" t="str">
        <v>97434047000103</v>
      </c>
      <c r="R510">
        <v>72085100</v>
      </c>
      <c r="S510">
        <v>1000</v>
      </c>
      <c r="T510">
        <v>2625.08</v>
      </c>
      <c r="V510" t="str">
        <f t="shared" si="15"/>
        <v>037742 serie 002-24/05/2024-97434047000103-72085100-1000-2625,08</v>
      </c>
    </row>
    <row r="511" spans="1:22" x14ac:dyDescent="0.25">
      <c r="A511" s="91" t="s">
        <v>6701</v>
      </c>
      <c r="B511" s="91" t="s">
        <v>8671</v>
      </c>
      <c r="C511" s="91" t="s">
        <v>9180</v>
      </c>
      <c r="D511" s="91" t="s">
        <v>8340</v>
      </c>
      <c r="E511" s="90">
        <v>72797913000191</v>
      </c>
      <c r="F511" s="92">
        <v>73089010</v>
      </c>
      <c r="G511" s="93">
        <v>3020.36</v>
      </c>
      <c r="H511" s="93">
        <v>161796.56</v>
      </c>
      <c r="I511">
        <v>509</v>
      </c>
      <c r="K511" s="82" t="str">
        <f t="shared" si="14"/>
        <v>120159 SERIE 001-29/06/2023-72797913000191-73089010-3020,36-161796,56</v>
      </c>
      <c r="L511" t="str">
        <v>120159 serie 001</v>
      </c>
      <c r="M511" t="str">
        <v>120159 serie 001-29/06/2023-72797913000191-73089010-3020,36-161796,56</v>
      </c>
      <c r="O511" t="str">
        <v>37742 serie 002</v>
      </c>
      <c r="P511" s="57">
        <v>45436</v>
      </c>
      <c r="Q511" t="str">
        <v>97434047000103</v>
      </c>
      <c r="R511">
        <v>72085200</v>
      </c>
      <c r="S511">
        <v>1000</v>
      </c>
      <c r="T511">
        <v>11798.78</v>
      </c>
      <c r="V511" t="str">
        <f t="shared" si="15"/>
        <v>37742 serie 002-24/05/2024-97434047000103-72085200-1000-11798,78</v>
      </c>
    </row>
    <row r="512" spans="1:22" x14ac:dyDescent="0.25">
      <c r="A512" s="91" t="s">
        <v>6702</v>
      </c>
      <c r="B512" s="91" t="s">
        <v>8671</v>
      </c>
      <c r="C512" s="91" t="s">
        <v>9181</v>
      </c>
      <c r="D512" s="91" t="s">
        <v>8340</v>
      </c>
      <c r="E512" s="90">
        <v>72797913000191</v>
      </c>
      <c r="F512" s="92">
        <v>73089010</v>
      </c>
      <c r="G512" s="93">
        <v>7496.15</v>
      </c>
      <c r="H512" s="93">
        <v>410259.64</v>
      </c>
      <c r="I512">
        <v>510</v>
      </c>
      <c r="K512" s="82" t="str">
        <f t="shared" si="14"/>
        <v>120158 SERIE 001-29/06/2023-72797913000191-73089010-7496,15-410259,64</v>
      </c>
      <c r="L512" t="str">
        <v>120158 serie 001</v>
      </c>
      <c r="M512" t="str">
        <v>120158 serie 001-29/06/2023-72797913000191-73089010-7496,15-410259,64</v>
      </c>
      <c r="O512" t="str">
        <v>037740 serie 002</v>
      </c>
      <c r="P512" s="57">
        <v>45436</v>
      </c>
      <c r="Q512" t="str">
        <v>97434047000103</v>
      </c>
      <c r="R512">
        <v>72085100</v>
      </c>
      <c r="S512">
        <v>990</v>
      </c>
      <c r="T512">
        <v>2625.08</v>
      </c>
      <c r="V512" t="str">
        <f t="shared" si="15"/>
        <v>037740 serie 002-24/05/2024-97434047000103-72085100-990-2625,08</v>
      </c>
    </row>
    <row r="513" spans="1:22" x14ac:dyDescent="0.25">
      <c r="A513" s="91" t="s">
        <v>6703</v>
      </c>
      <c r="B513" s="91" t="s">
        <v>8671</v>
      </c>
      <c r="C513" s="91" t="s">
        <v>9182</v>
      </c>
      <c r="D513" s="91" t="s">
        <v>8341</v>
      </c>
      <c r="E513" s="90">
        <v>10371253000125</v>
      </c>
      <c r="F513" s="92">
        <v>73089010</v>
      </c>
      <c r="G513" s="93">
        <v>3980</v>
      </c>
      <c r="H513" s="93">
        <v>115022</v>
      </c>
      <c r="I513">
        <v>511</v>
      </c>
      <c r="K513" s="82" t="str">
        <f t="shared" si="14"/>
        <v>380 SERIE 001-20/07/2023-10371253000125-73089010-3980-115022</v>
      </c>
      <c r="L513" t="str">
        <v>380 serie 001</v>
      </c>
      <c r="M513" t="str">
        <v>380 serie 001-20/07/2023-10371253000125-73089010-3980-115022</v>
      </c>
      <c r="O513" t="str">
        <v>37740 serie 002</v>
      </c>
      <c r="P513" s="57">
        <v>45436</v>
      </c>
      <c r="Q513" t="str">
        <v>97434047000103</v>
      </c>
      <c r="R513">
        <v>72085200</v>
      </c>
      <c r="S513">
        <v>990</v>
      </c>
      <c r="T513">
        <v>11798.78</v>
      </c>
      <c r="V513" t="str">
        <f t="shared" si="15"/>
        <v>37740 serie 002-24/05/2024-97434047000103-72085200-990-11798,78</v>
      </c>
    </row>
    <row r="514" spans="1:22" x14ac:dyDescent="0.25">
      <c r="A514" s="91" t="s">
        <v>6704</v>
      </c>
      <c r="B514" s="91" t="s">
        <v>8671</v>
      </c>
      <c r="C514" s="91" t="s">
        <v>9183</v>
      </c>
      <c r="D514" s="91" t="s">
        <v>8341</v>
      </c>
      <c r="E514" s="90">
        <v>10371253000125</v>
      </c>
      <c r="F514" s="92">
        <v>73089010</v>
      </c>
      <c r="G514" s="93">
        <v>5030</v>
      </c>
      <c r="H514" s="93">
        <v>145367</v>
      </c>
      <c r="I514">
        <v>512</v>
      </c>
      <c r="K514" s="82" t="str">
        <f t="shared" si="14"/>
        <v>379 SERIE 001-20/07/2023-10371253000125-73089010-5030-145367</v>
      </c>
      <c r="L514" t="str">
        <v>379 serie 001</v>
      </c>
      <c r="M514" t="str">
        <v>379 serie 001-20/07/2023-10371253000125-73089010-5030-145367</v>
      </c>
      <c r="O514" t="str">
        <v>37650 serie 002</v>
      </c>
      <c r="P514" s="57">
        <v>45434</v>
      </c>
      <c r="Q514" t="str">
        <v>97434047000103</v>
      </c>
      <c r="R514">
        <v>72162100</v>
      </c>
      <c r="S514">
        <v>6710</v>
      </c>
      <c r="T514">
        <v>67832.100000000006</v>
      </c>
      <c r="V514" t="str">
        <f t="shared" si="15"/>
        <v>37650 serie 002-22/05/2024-97434047000103-72162100-6710-67832,1</v>
      </c>
    </row>
    <row r="515" spans="1:22" x14ac:dyDescent="0.25">
      <c r="A515" s="91" t="s">
        <v>6705</v>
      </c>
      <c r="B515" s="91" t="s">
        <v>8671</v>
      </c>
      <c r="C515" s="91" t="s">
        <v>9184</v>
      </c>
      <c r="D515" s="91" t="s">
        <v>8321</v>
      </c>
      <c r="E515" s="90">
        <v>29799921000571</v>
      </c>
      <c r="F515" s="92">
        <v>74081900</v>
      </c>
      <c r="G515" s="92">
        <v>50</v>
      </c>
      <c r="H515" s="93">
        <v>16200</v>
      </c>
      <c r="I515">
        <v>513</v>
      </c>
      <c r="K515" s="82" t="str">
        <f t="shared" si="14"/>
        <v>00110675 SERIE 000-23/08/2023-29799921000571-74081900-50-16200</v>
      </c>
      <c r="L515" t="str">
        <v>00110675 serie 000</v>
      </c>
      <c r="M515" t="str">
        <v>00110675 serie 000-23/08/2023-29799921000571-74081900-50-16200</v>
      </c>
      <c r="O515" t="str">
        <v>37648 serie 002</v>
      </c>
      <c r="P515" s="57">
        <v>45434</v>
      </c>
      <c r="Q515" t="str">
        <v>97434047000103</v>
      </c>
      <c r="R515">
        <v>72162100</v>
      </c>
      <c r="S515">
        <v>834.7199999999998</v>
      </c>
      <c r="T515">
        <v>68935.98</v>
      </c>
      <c r="V515" t="str">
        <f t="shared" si="15"/>
        <v>37648 serie 002-22/05/2024-97434047000103-72162100-834,72-68935,98</v>
      </c>
    </row>
    <row r="516" spans="1:22" x14ac:dyDescent="0.25">
      <c r="A516" s="91" t="s">
        <v>6706</v>
      </c>
      <c r="B516" s="91" t="s">
        <v>8671</v>
      </c>
      <c r="C516" s="91" t="s">
        <v>9185</v>
      </c>
      <c r="D516" s="91" t="s">
        <v>8321</v>
      </c>
      <c r="E516" s="90">
        <v>29799921000571</v>
      </c>
      <c r="F516" s="92">
        <v>75051210</v>
      </c>
      <c r="G516" s="92">
        <v>240</v>
      </c>
      <c r="H516" s="93">
        <v>75456</v>
      </c>
      <c r="I516">
        <v>514</v>
      </c>
      <c r="K516" s="82" t="str">
        <f t="shared" ref="K516:K579" si="16">_xlfn.CONCAT(A516,"-",TEXT(D516,"DD/MM/AAAA"),"-",TEXT(E516,"00000000000000"),"-",F516,"-",ROUND(G516,2),"-",ROUND(H516,2))</f>
        <v>110675 SERIE 000-23/08/2023-29799921000571-75051210-240-75456</v>
      </c>
      <c r="L516" t="str">
        <v>110675 serie 000</v>
      </c>
      <c r="M516" t="str">
        <v>110675 serie 000-23/08/2023-29799921000571-75051210-240-75456</v>
      </c>
      <c r="O516" t="str">
        <v>037645 serie 002</v>
      </c>
      <c r="P516" s="57">
        <v>45434</v>
      </c>
      <c r="Q516" t="str">
        <v>97434047000103</v>
      </c>
      <c r="R516">
        <v>72201100</v>
      </c>
      <c r="S516">
        <v>211.66666666666666</v>
      </c>
      <c r="T516">
        <v>4161</v>
      </c>
      <c r="V516" t="str">
        <f t="shared" ref="V516:V579" si="17">_xlfn.CONCAT(O516,"-",TEXT(P516,"DD/MM/AAAA"),"-",Q516,"-",R516,"-",ROUND(S516,2),"-",ROUND(T516,2))</f>
        <v>037645 serie 002-22/05/2024-97434047000103-72201100-211,67-4161</v>
      </c>
    </row>
    <row r="517" spans="1:22" x14ac:dyDescent="0.25">
      <c r="A517" s="91" t="s">
        <v>6707</v>
      </c>
      <c r="B517" s="91" t="s">
        <v>8671</v>
      </c>
      <c r="C517" s="91" t="s">
        <v>9186</v>
      </c>
      <c r="D517" s="91" t="s">
        <v>8266</v>
      </c>
      <c r="E517" s="90">
        <v>29799921000571</v>
      </c>
      <c r="F517" s="92">
        <v>75051210</v>
      </c>
      <c r="G517" s="92">
        <v>175</v>
      </c>
      <c r="H517" s="93">
        <v>55020</v>
      </c>
      <c r="I517">
        <v>515</v>
      </c>
      <c r="K517" s="82" t="str">
        <f t="shared" si="16"/>
        <v>0000108759 SERIE 000-14/04/2023-29799921000571-75051210-175-55020</v>
      </c>
      <c r="L517" t="str">
        <v>0000108759 serie 000</v>
      </c>
      <c r="M517" t="str">
        <v>0000108759 serie 000-14/04/2023-29799921000571-75051210-175-55020</v>
      </c>
      <c r="O517" t="str">
        <v>37645 serie 002</v>
      </c>
      <c r="P517" s="57">
        <v>45434</v>
      </c>
      <c r="Q517" t="str">
        <v>97434047000103</v>
      </c>
      <c r="R517">
        <v>72192200</v>
      </c>
      <c r="S517">
        <v>423.33333333333331</v>
      </c>
      <c r="T517">
        <v>21490.799999999999</v>
      </c>
      <c r="V517" t="str">
        <f t="shared" si="17"/>
        <v>37645 serie 002-22/05/2024-97434047000103-72192200-423,33-21490,8</v>
      </c>
    </row>
    <row r="518" spans="1:22" x14ac:dyDescent="0.25">
      <c r="A518" s="91" t="s">
        <v>6708</v>
      </c>
      <c r="B518" s="91" t="s">
        <v>8671</v>
      </c>
      <c r="C518" s="91" t="s">
        <v>9187</v>
      </c>
      <c r="D518" s="91" t="s">
        <v>8320</v>
      </c>
      <c r="E518" s="90">
        <v>29799921000571</v>
      </c>
      <c r="F518" s="92">
        <v>75052290</v>
      </c>
      <c r="G518" s="92">
        <v>135</v>
      </c>
      <c r="H518" s="93">
        <v>44910.45</v>
      </c>
      <c r="I518">
        <v>516</v>
      </c>
      <c r="K518" s="82" t="str">
        <f t="shared" si="16"/>
        <v>109830 SERIE 000-27/06/2023-29799921000571-75052290-135-44910,45</v>
      </c>
      <c r="L518" t="str">
        <v>109830 serie 000</v>
      </c>
      <c r="M518" t="str">
        <v>109830 serie 000-27/06/2023-29799921000571-75052290-135-44910,45</v>
      </c>
      <c r="O518" t="str">
        <v>37629 serie 002</v>
      </c>
      <c r="P518" s="57">
        <v>45434</v>
      </c>
      <c r="Q518" t="str">
        <v>97434047000103</v>
      </c>
      <c r="R518">
        <v>72164010</v>
      </c>
      <c r="S518">
        <v>4600</v>
      </c>
      <c r="T518">
        <v>47071.44</v>
      </c>
      <c r="V518" t="str">
        <f t="shared" si="17"/>
        <v>37629 serie 002-22/05/2024-97434047000103-72164010-4600-47071,44</v>
      </c>
    </row>
    <row r="519" spans="1:22" x14ac:dyDescent="0.25">
      <c r="A519" s="91" t="s">
        <v>6709</v>
      </c>
      <c r="B519" s="91" t="s">
        <v>8671</v>
      </c>
      <c r="C519" s="91" t="s">
        <v>9188</v>
      </c>
      <c r="D519" s="91" t="s">
        <v>8324</v>
      </c>
      <c r="E519" s="90">
        <v>14050990000187</v>
      </c>
      <c r="F519" s="92">
        <v>83015000</v>
      </c>
      <c r="G519" s="92">
        <v>31</v>
      </c>
      <c r="H519" s="93">
        <v>11384.4</v>
      </c>
      <c r="I519">
        <v>517</v>
      </c>
      <c r="K519" s="82" t="str">
        <f t="shared" si="16"/>
        <v>24870 SERIE 001-06/07/2023-14050990000187-83015000-31-11384,4</v>
      </c>
      <c r="L519" t="str">
        <v>24870 serie 001</v>
      </c>
      <c r="M519" t="str">
        <v>24870 serie 001-06/07/2023-14050990000187-83015000-31-11384,4</v>
      </c>
      <c r="O519" t="str">
        <v>0037603 serie 002</v>
      </c>
      <c r="P519" s="57">
        <v>45433</v>
      </c>
      <c r="Q519" t="str">
        <v>97434047000103</v>
      </c>
      <c r="R519">
        <v>72254090</v>
      </c>
      <c r="S519">
        <v>307.75</v>
      </c>
      <c r="T519">
        <v>5801.03</v>
      </c>
      <c r="V519" t="str">
        <f t="shared" si="17"/>
        <v>0037603 serie 002-21/05/2024-97434047000103-72254090-307,75-5801,03</v>
      </c>
    </row>
    <row r="520" spans="1:22" x14ac:dyDescent="0.25">
      <c r="A520" s="91" t="s">
        <v>6710</v>
      </c>
      <c r="B520" s="91" t="s">
        <v>8671</v>
      </c>
      <c r="C520" s="91" t="s">
        <v>9189</v>
      </c>
      <c r="D520" s="91" t="s">
        <v>8308</v>
      </c>
      <c r="E520" s="90">
        <v>29799921000571</v>
      </c>
      <c r="F520" s="92">
        <v>83111000</v>
      </c>
      <c r="G520" s="92">
        <v>45</v>
      </c>
      <c r="H520" s="92">
        <v>909.45</v>
      </c>
      <c r="I520">
        <v>518</v>
      </c>
      <c r="K520" s="82" t="str">
        <f t="shared" si="16"/>
        <v>111264 SERIE 000-04/10/2023-29799921000571-83111000-45-909,45</v>
      </c>
      <c r="L520" t="str">
        <v>111264 serie 000</v>
      </c>
      <c r="M520" t="str">
        <v>111264 serie 000-04/10/2023-29799921000571-83111000-45-909,45</v>
      </c>
      <c r="O520" t="str">
        <v>037603 serie 002</v>
      </c>
      <c r="P520" s="57">
        <v>45433</v>
      </c>
      <c r="Q520" t="str">
        <v>97434047000103</v>
      </c>
      <c r="R520">
        <v>72085100</v>
      </c>
      <c r="S520">
        <v>307.75</v>
      </c>
      <c r="T520">
        <v>1007.23</v>
      </c>
      <c r="V520" t="str">
        <f t="shared" si="17"/>
        <v>037603 serie 002-21/05/2024-97434047000103-72085100-307,75-1007,23</v>
      </c>
    </row>
    <row r="521" spans="1:22" x14ac:dyDescent="0.25">
      <c r="A521" s="91" t="s">
        <v>6711</v>
      </c>
      <c r="B521" s="91" t="s">
        <v>8671</v>
      </c>
      <c r="C521" s="91" t="s">
        <v>9190</v>
      </c>
      <c r="D521" s="91" t="s">
        <v>8317</v>
      </c>
      <c r="E521" s="90">
        <v>29799921000571</v>
      </c>
      <c r="F521" s="92">
        <v>83111000</v>
      </c>
      <c r="G521" s="92">
        <v>45</v>
      </c>
      <c r="H521" s="92">
        <v>909.45</v>
      </c>
      <c r="I521">
        <v>519</v>
      </c>
      <c r="K521" s="82" t="str">
        <f t="shared" si="16"/>
        <v>110750 SERIE 000-30/08/2023-29799921000571-83111000-45-909,45</v>
      </c>
      <c r="L521" t="str">
        <v>110750 serie 000</v>
      </c>
      <c r="M521" t="str">
        <v>110750 serie 000-30/08/2023-29799921000571-83111000-45-909,45</v>
      </c>
      <c r="O521" t="str">
        <v>37603 serie 002</v>
      </c>
      <c r="P521" s="57">
        <v>45433</v>
      </c>
      <c r="Q521" t="str">
        <v>97434047000103</v>
      </c>
      <c r="R521">
        <v>72085200</v>
      </c>
      <c r="S521">
        <v>615.5</v>
      </c>
      <c r="T521">
        <v>4339.2</v>
      </c>
      <c r="V521" t="str">
        <f t="shared" si="17"/>
        <v>37603 serie 002-21/05/2024-97434047000103-72085200-615,5-4339,2</v>
      </c>
    </row>
    <row r="522" spans="1:22" x14ac:dyDescent="0.25">
      <c r="A522" s="91" t="s">
        <v>6712</v>
      </c>
      <c r="B522" s="91" t="s">
        <v>8671</v>
      </c>
      <c r="C522" s="91" t="s">
        <v>9191</v>
      </c>
      <c r="D522" s="91" t="s">
        <v>8317</v>
      </c>
      <c r="E522" s="90">
        <v>29799921000571</v>
      </c>
      <c r="F522" s="92">
        <v>83111000</v>
      </c>
      <c r="G522" s="92">
        <v>420</v>
      </c>
      <c r="H522" s="93">
        <v>8488.2000000000007</v>
      </c>
      <c r="I522">
        <v>520</v>
      </c>
      <c r="K522" s="82" t="str">
        <f t="shared" si="16"/>
        <v>110749 SERIE 000-30/08/2023-29799921000571-83111000-420-8488,2</v>
      </c>
      <c r="L522" t="str">
        <v>110749 serie 000</v>
      </c>
      <c r="M522" t="str">
        <v>110749 serie 000-30/08/2023-29799921000571-83111000-420-8488,2</v>
      </c>
      <c r="O522" t="str">
        <v>0037602 serie 002</v>
      </c>
      <c r="P522" s="57">
        <v>45433</v>
      </c>
      <c r="Q522" t="str">
        <v>97434047000103</v>
      </c>
      <c r="R522">
        <v>72254090</v>
      </c>
      <c r="S522">
        <v>461</v>
      </c>
      <c r="T522">
        <v>3747.75</v>
      </c>
      <c r="V522" t="str">
        <f t="shared" si="17"/>
        <v>0037602 serie 002-21/05/2024-97434047000103-72254090-461-3747,75</v>
      </c>
    </row>
    <row r="523" spans="1:22" x14ac:dyDescent="0.25">
      <c r="A523" s="91" t="s">
        <v>6713</v>
      </c>
      <c r="B523" s="91" t="s">
        <v>8671</v>
      </c>
      <c r="C523" s="91" t="s">
        <v>9192</v>
      </c>
      <c r="D523" s="91" t="s">
        <v>8342</v>
      </c>
      <c r="E523" s="90">
        <v>29799921000571</v>
      </c>
      <c r="F523" s="92">
        <v>83111000</v>
      </c>
      <c r="G523" s="92">
        <v>90</v>
      </c>
      <c r="H523" s="93">
        <v>2104.1999999999998</v>
      </c>
      <c r="I523">
        <v>521</v>
      </c>
      <c r="K523" s="82" t="str">
        <f t="shared" si="16"/>
        <v>110651 SERIE 000-22/08/2023-29799921000571-83111000-90-2104,2</v>
      </c>
      <c r="L523" t="str">
        <v>110651 serie 000</v>
      </c>
      <c r="M523" t="str">
        <v>110651 serie 000-22/08/2023-29799921000571-83111000-90-2104,2</v>
      </c>
      <c r="O523" t="str">
        <v>037602 serie 002</v>
      </c>
      <c r="P523" s="57">
        <v>45433</v>
      </c>
      <c r="Q523" t="str">
        <v>97434047000103</v>
      </c>
      <c r="R523">
        <v>72085200</v>
      </c>
      <c r="S523">
        <v>461</v>
      </c>
      <c r="T523">
        <v>2007</v>
      </c>
      <c r="V523" t="str">
        <f t="shared" si="17"/>
        <v>037602 serie 002-21/05/2024-97434047000103-72085200-461-2007</v>
      </c>
    </row>
    <row r="524" spans="1:22" x14ac:dyDescent="0.25">
      <c r="A524" s="91" t="s">
        <v>6714</v>
      </c>
      <c r="B524" s="91" t="s">
        <v>8671</v>
      </c>
      <c r="C524" s="91" t="s">
        <v>9193</v>
      </c>
      <c r="D524" s="91" t="s">
        <v>8329</v>
      </c>
      <c r="E524" s="90">
        <v>61479002000523</v>
      </c>
      <c r="F524" s="92">
        <v>83112000</v>
      </c>
      <c r="G524" s="93">
        <v>11415</v>
      </c>
      <c r="H524" s="93">
        <v>318364.34999999998</v>
      </c>
      <c r="I524">
        <v>522</v>
      </c>
      <c r="K524" s="82" t="str">
        <f t="shared" si="16"/>
        <v>69393 SERIE 001-31/08/2023-61479002000523-83112000-11415-318364,35</v>
      </c>
      <c r="L524" t="str">
        <v>69393 serie 001</v>
      </c>
      <c r="M524" t="str">
        <v>69393 serie 001-31/08/2023-61479002000523-83112000-11415-318364,35</v>
      </c>
      <c r="O524" t="str">
        <v>37602 serie 002</v>
      </c>
      <c r="P524" s="57">
        <v>45433</v>
      </c>
      <c r="Q524" t="str">
        <v>97434047000103</v>
      </c>
      <c r="R524">
        <v>72085100</v>
      </c>
      <c r="S524">
        <v>461</v>
      </c>
      <c r="T524">
        <v>5036.16</v>
      </c>
      <c r="V524" t="str">
        <f t="shared" si="17"/>
        <v>37602 serie 002-21/05/2024-97434047000103-72085100-461-5036,16</v>
      </c>
    </row>
    <row r="525" spans="1:22" x14ac:dyDescent="0.25">
      <c r="A525" s="91" t="s">
        <v>6715</v>
      </c>
      <c r="B525" s="91" t="s">
        <v>8671</v>
      </c>
      <c r="C525" s="91" t="s">
        <v>9194</v>
      </c>
      <c r="D525" s="91" t="s">
        <v>8333</v>
      </c>
      <c r="E525" s="90">
        <v>61479002000523</v>
      </c>
      <c r="F525" s="92">
        <v>83112000</v>
      </c>
      <c r="G525" s="93">
        <v>9450</v>
      </c>
      <c r="H525" s="93">
        <v>263560.5</v>
      </c>
      <c r="I525">
        <v>523</v>
      </c>
      <c r="K525" s="82" t="str">
        <f t="shared" si="16"/>
        <v>69113 SERIE 001-31/07/2023-61479002000523-83112000-9450-263560,5</v>
      </c>
      <c r="L525" t="str">
        <v>69113 serie 001</v>
      </c>
      <c r="M525" t="str">
        <v>69113 serie 001-31/07/2023-61479002000523-83112000-9450-263560,5</v>
      </c>
      <c r="O525" t="str">
        <v>037581 serie 002</v>
      </c>
      <c r="P525" s="57">
        <v>45433</v>
      </c>
      <c r="Q525" t="str">
        <v>97434047000103</v>
      </c>
      <c r="R525">
        <v>72163100</v>
      </c>
      <c r="S525">
        <v>801</v>
      </c>
      <c r="T525">
        <v>719.82</v>
      </c>
      <c r="V525" t="str">
        <f t="shared" si="17"/>
        <v>037581 serie 002-21/05/2024-97434047000103-72163100-801-719,82</v>
      </c>
    </row>
    <row r="526" spans="1:22" x14ac:dyDescent="0.25">
      <c r="A526" s="91" t="s">
        <v>6716</v>
      </c>
      <c r="B526" s="91" t="s">
        <v>8671</v>
      </c>
      <c r="C526" s="91" t="s">
        <v>9195</v>
      </c>
      <c r="D526" s="91" t="s">
        <v>8333</v>
      </c>
      <c r="E526" s="90">
        <v>61479002000523</v>
      </c>
      <c r="F526" s="92">
        <v>83112000</v>
      </c>
      <c r="G526" s="93">
        <v>7275</v>
      </c>
      <c r="H526" s="93">
        <v>202899.75</v>
      </c>
      <c r="I526">
        <v>524</v>
      </c>
      <c r="K526" s="82" t="str">
        <f t="shared" si="16"/>
        <v>69112 SERIE 001-31/07/2023-61479002000523-83112000-7275-202899,75</v>
      </c>
      <c r="L526" t="str">
        <v>69112 serie 001</v>
      </c>
      <c r="M526" t="str">
        <v>69112 serie 001-31/07/2023-61479002000523-83112000-7275-202899,75</v>
      </c>
      <c r="O526" t="str">
        <v>37581 serie 002</v>
      </c>
      <c r="P526" s="57">
        <v>45433</v>
      </c>
      <c r="Q526" t="str">
        <v>97434047000103</v>
      </c>
      <c r="R526">
        <v>72163300</v>
      </c>
      <c r="S526">
        <v>801</v>
      </c>
      <c r="T526">
        <v>16525.740000000002</v>
      </c>
      <c r="V526" t="str">
        <f t="shared" si="17"/>
        <v>37581 serie 002-21/05/2024-97434047000103-72163300-801-16525,74</v>
      </c>
    </row>
    <row r="527" spans="1:22" x14ac:dyDescent="0.25">
      <c r="A527" s="91" t="s">
        <v>6717</v>
      </c>
      <c r="B527" s="91" t="s">
        <v>8671</v>
      </c>
      <c r="C527" s="91" t="s">
        <v>9196</v>
      </c>
      <c r="D527" s="91" t="s">
        <v>8343</v>
      </c>
      <c r="E527" s="90">
        <v>61479002000523</v>
      </c>
      <c r="F527" s="92">
        <v>83112000</v>
      </c>
      <c r="G527" s="93">
        <v>7410</v>
      </c>
      <c r="H527" s="93">
        <v>206664.9</v>
      </c>
      <c r="I527">
        <v>525</v>
      </c>
      <c r="K527" s="82" t="str">
        <f t="shared" si="16"/>
        <v>68863 SERIE 001-30/06/2023-61479002000523-83112000-7410-206664,9</v>
      </c>
      <c r="L527" t="str">
        <v>68863 serie 001</v>
      </c>
      <c r="M527" t="str">
        <v>68863 serie 001-30/06/2023-61479002000523-83112000-7410-206664,9</v>
      </c>
      <c r="O527" t="str">
        <v>0037575 serie 002</v>
      </c>
      <c r="P527" s="57">
        <v>45433</v>
      </c>
      <c r="Q527" t="str">
        <v>97434047000103</v>
      </c>
      <c r="R527">
        <v>72162100</v>
      </c>
      <c r="S527">
        <v>1878.3333333333333</v>
      </c>
      <c r="T527">
        <v>19008</v>
      </c>
      <c r="V527" t="str">
        <f t="shared" si="17"/>
        <v>0037575 serie 002-21/05/2024-97434047000103-72162100-1878,33-19008</v>
      </c>
    </row>
    <row r="528" spans="1:22" x14ac:dyDescent="0.25">
      <c r="A528" s="91" t="s">
        <v>6718</v>
      </c>
      <c r="B528" s="91" t="s">
        <v>8671</v>
      </c>
      <c r="C528" s="91" t="s">
        <v>9197</v>
      </c>
      <c r="D528" s="91" t="s">
        <v>8318</v>
      </c>
      <c r="E528" s="90">
        <v>62312426000138</v>
      </c>
      <c r="F528" s="92">
        <v>84813000</v>
      </c>
      <c r="G528" s="92">
        <v>6</v>
      </c>
      <c r="H528" s="93">
        <v>10796.28</v>
      </c>
      <c r="I528">
        <v>526</v>
      </c>
      <c r="K528" s="82" t="str">
        <f t="shared" si="16"/>
        <v>168197 SERIE 001-19/07/2023-62312426000138-84813000-6-10796,28</v>
      </c>
      <c r="L528" t="str">
        <v>168197 serie 001</v>
      </c>
      <c r="M528" t="str">
        <v>168197 serie 001-19/07/2023-62312426000138-84813000-6-10796,28</v>
      </c>
      <c r="O528" t="str">
        <v>037575 serie 002</v>
      </c>
      <c r="P528" s="57">
        <v>45433</v>
      </c>
      <c r="Q528" t="str">
        <v>97434047000103</v>
      </c>
      <c r="R528">
        <v>72163100</v>
      </c>
      <c r="S528">
        <v>1878.3333333333333</v>
      </c>
      <c r="T528">
        <v>61632</v>
      </c>
      <c r="V528" t="str">
        <f t="shared" si="17"/>
        <v>037575 serie 002-21/05/2024-97434047000103-72163100-1878,33-61632</v>
      </c>
    </row>
    <row r="529" spans="1:22" x14ac:dyDescent="0.25">
      <c r="A529" s="91" t="s">
        <v>6719</v>
      </c>
      <c r="B529" s="91" t="s">
        <v>8671</v>
      </c>
      <c r="C529" s="91" t="s">
        <v>9198</v>
      </c>
      <c r="D529" s="91" t="s">
        <v>8344</v>
      </c>
      <c r="E529" s="90">
        <v>62312426000138</v>
      </c>
      <c r="F529" s="92">
        <v>84813000</v>
      </c>
      <c r="G529" s="92">
        <v>14</v>
      </c>
      <c r="H529" s="93">
        <v>19956.830000000002</v>
      </c>
      <c r="I529">
        <v>527</v>
      </c>
      <c r="K529" s="82" t="str">
        <f t="shared" si="16"/>
        <v>167249 SERIE 001-04/07/2023-62312426000138-84813000-14-19956,83</v>
      </c>
      <c r="L529" t="str">
        <v>167249 serie 001</v>
      </c>
      <c r="M529" t="str">
        <v>167249 serie 001-04/07/2023-62312426000138-84813000-14-19956,83</v>
      </c>
      <c r="O529" t="str">
        <v>37575 serie 002</v>
      </c>
      <c r="P529" s="57">
        <v>45433</v>
      </c>
      <c r="Q529" t="str">
        <v>97434047000103</v>
      </c>
      <c r="R529">
        <v>72163300</v>
      </c>
      <c r="S529">
        <v>1878.3333333333333</v>
      </c>
      <c r="T529">
        <v>16525.740000000002</v>
      </c>
      <c r="V529" t="str">
        <f t="shared" si="17"/>
        <v>37575 serie 002-21/05/2024-97434047000103-72163300-1878,33-16525,74</v>
      </c>
    </row>
    <row r="530" spans="1:22" x14ac:dyDescent="0.25">
      <c r="A530" s="91" t="s">
        <v>6720</v>
      </c>
      <c r="B530" s="91" t="s">
        <v>8671</v>
      </c>
      <c r="C530" s="91" t="s">
        <v>9199</v>
      </c>
      <c r="D530" s="91" t="s">
        <v>8318</v>
      </c>
      <c r="E530" s="90">
        <v>62312426000138</v>
      </c>
      <c r="F530" s="92">
        <v>84818093</v>
      </c>
      <c r="G530" s="92">
        <v>2</v>
      </c>
      <c r="H530" s="93">
        <v>2776.39</v>
      </c>
      <c r="I530">
        <v>528</v>
      </c>
      <c r="K530" s="82" t="str">
        <f t="shared" si="16"/>
        <v>0168197 SERIE 001-19/07/2023-62312426000138-84818093-2-2776,39</v>
      </c>
      <c r="L530" t="str">
        <v>0168197 serie 001</v>
      </c>
      <c r="M530" t="str">
        <v>0168197 serie 001-19/07/2023-62312426000138-84818093-2-2776,39</v>
      </c>
      <c r="O530" t="str">
        <v>37543 serie 002</v>
      </c>
      <c r="P530" s="57">
        <v>45432</v>
      </c>
      <c r="Q530" t="str">
        <v>97434047000103</v>
      </c>
      <c r="R530">
        <v>72164010</v>
      </c>
      <c r="S530">
        <v>12300</v>
      </c>
      <c r="T530">
        <v>124316.88</v>
      </c>
      <c r="V530" t="str">
        <f t="shared" si="17"/>
        <v>37543 serie 002-20/05/2024-97434047000103-72164010-12300-124316,88</v>
      </c>
    </row>
    <row r="531" spans="1:22" x14ac:dyDescent="0.25">
      <c r="A531" s="91" t="s">
        <v>6721</v>
      </c>
      <c r="B531" s="91" t="s">
        <v>8671</v>
      </c>
      <c r="C531" s="91" t="s">
        <v>9200</v>
      </c>
      <c r="D531" s="91" t="s">
        <v>8344</v>
      </c>
      <c r="E531" s="90">
        <v>62312426000138</v>
      </c>
      <c r="F531" s="92">
        <v>84818093</v>
      </c>
      <c r="G531" s="92">
        <v>7</v>
      </c>
      <c r="H531" s="93">
        <v>5163.13</v>
      </c>
      <c r="I531">
        <v>529</v>
      </c>
      <c r="K531" s="82" t="str">
        <f t="shared" si="16"/>
        <v>0167249 SERIE 001-04/07/2023-62312426000138-84818093-7-5163,13</v>
      </c>
      <c r="L531" t="str">
        <v>0167249 serie 001</v>
      </c>
      <c r="M531" t="str">
        <v>0167249 serie 001-04/07/2023-62312426000138-84818093-7-5163,13</v>
      </c>
      <c r="O531" t="str">
        <v>37518 serie 002</v>
      </c>
      <c r="P531" s="57">
        <v>45432</v>
      </c>
      <c r="Q531" t="str">
        <v>97434047000103</v>
      </c>
      <c r="R531">
        <v>72163200</v>
      </c>
      <c r="S531">
        <v>540</v>
      </c>
      <c r="T531">
        <v>4896</v>
      </c>
      <c r="V531" t="str">
        <f t="shared" si="17"/>
        <v>37518 serie 002-20/05/2024-97434047000103-72163200-540-4896</v>
      </c>
    </row>
    <row r="532" spans="1:22" x14ac:dyDescent="0.25">
      <c r="A532" s="91" t="s">
        <v>6722</v>
      </c>
      <c r="B532" s="91" t="s">
        <v>8671</v>
      </c>
      <c r="C532" s="91" t="s">
        <v>9201</v>
      </c>
      <c r="D532" s="91" t="s">
        <v>8318</v>
      </c>
      <c r="E532" s="90">
        <v>62312426000138</v>
      </c>
      <c r="F532" s="92">
        <v>84818094</v>
      </c>
      <c r="G532" s="92">
        <v>1</v>
      </c>
      <c r="H532" s="93">
        <v>3634.63</v>
      </c>
      <c r="I532">
        <v>530</v>
      </c>
      <c r="K532" s="82" t="str">
        <f t="shared" si="16"/>
        <v>00168197 SERIE 001-19/07/2023-62312426000138-84818094-1-3634,63</v>
      </c>
      <c r="L532" t="str">
        <v>00168197 serie 001</v>
      </c>
      <c r="M532" t="str">
        <v>00168197 serie 001-19/07/2023-62312426000138-84818094-1-3634,63</v>
      </c>
      <c r="O532" t="str">
        <v>37317 serie 002</v>
      </c>
      <c r="P532" s="57">
        <v>45425</v>
      </c>
      <c r="Q532" t="str">
        <v>97434047000103</v>
      </c>
      <c r="R532">
        <v>72193400</v>
      </c>
      <c r="S532">
        <v>5636</v>
      </c>
      <c r="T532">
        <v>248899.4</v>
      </c>
      <c r="V532" t="str">
        <f t="shared" si="17"/>
        <v>37317 serie 002-13/05/2024-97434047000103-72193400-5636-248899,4</v>
      </c>
    </row>
    <row r="533" spans="1:22" x14ac:dyDescent="0.25">
      <c r="A533" s="91" t="s">
        <v>6723</v>
      </c>
      <c r="B533" s="91" t="s">
        <v>8671</v>
      </c>
      <c r="C533" s="91" t="s">
        <v>9202</v>
      </c>
      <c r="D533" s="91" t="s">
        <v>8344</v>
      </c>
      <c r="E533" s="90">
        <v>62312426000138</v>
      </c>
      <c r="F533" s="92">
        <v>84818094</v>
      </c>
      <c r="G533" s="92">
        <v>14</v>
      </c>
      <c r="H533" s="93">
        <v>53704.82</v>
      </c>
      <c r="I533">
        <v>531</v>
      </c>
      <c r="K533" s="82" t="str">
        <f t="shared" si="16"/>
        <v>00167249 SERIE 001-04/07/2023-62312426000138-84818094-14-53704,82</v>
      </c>
      <c r="L533" t="str">
        <v>00167249 serie 001</v>
      </c>
      <c r="M533" t="str">
        <v>00167249 serie 001-04/07/2023-62312426000138-84818094-14-53704,82</v>
      </c>
      <c r="O533" t="str">
        <v>00037273 serie 002</v>
      </c>
      <c r="P533" s="57">
        <v>45422</v>
      </c>
      <c r="Q533" t="str">
        <v>97434047000103</v>
      </c>
      <c r="R533">
        <v>72149100</v>
      </c>
      <c r="S533">
        <v>3715.2000000000003</v>
      </c>
      <c r="T533">
        <v>2310</v>
      </c>
      <c r="V533" t="str">
        <f t="shared" si="17"/>
        <v>00037273 serie 002-10/05/2024-97434047000103-72149100-3715,2-2310</v>
      </c>
    </row>
    <row r="534" spans="1:22" x14ac:dyDescent="0.25">
      <c r="A534" s="91" t="s">
        <v>6724</v>
      </c>
      <c r="B534" s="91" t="s">
        <v>8671</v>
      </c>
      <c r="C534" s="91" t="s">
        <v>9203</v>
      </c>
      <c r="D534" s="91" t="s">
        <v>8318</v>
      </c>
      <c r="E534" s="90">
        <v>62312426000138</v>
      </c>
      <c r="F534" s="92">
        <v>84818095</v>
      </c>
      <c r="G534" s="92">
        <v>9</v>
      </c>
      <c r="H534" s="93">
        <v>24508.43</v>
      </c>
      <c r="I534">
        <v>532</v>
      </c>
      <c r="K534" s="82" t="str">
        <f t="shared" si="16"/>
        <v>000168197 SERIE 001-19/07/2023-62312426000138-84818095-9-24508,43</v>
      </c>
      <c r="L534" t="str">
        <v>000168197 serie 001</v>
      </c>
      <c r="M534" t="str">
        <v>000168197 serie 001-19/07/2023-62312426000138-84818095-9-24508,43</v>
      </c>
      <c r="O534" t="str">
        <v>0037273 serie 002</v>
      </c>
      <c r="P534" s="57">
        <v>45422</v>
      </c>
      <c r="Q534" t="str">
        <v>97434047000103</v>
      </c>
      <c r="R534">
        <v>72163100</v>
      </c>
      <c r="S534">
        <v>3715.2000000000003</v>
      </c>
      <c r="T534">
        <v>1518</v>
      </c>
      <c r="V534" t="str">
        <f t="shared" si="17"/>
        <v>0037273 serie 002-10/05/2024-97434047000103-72163100-3715,2-1518</v>
      </c>
    </row>
    <row r="535" spans="1:22" x14ac:dyDescent="0.25">
      <c r="A535" s="91" t="s">
        <v>6725</v>
      </c>
      <c r="B535" s="91" t="s">
        <v>8671</v>
      </c>
      <c r="C535" s="91" t="s">
        <v>9204</v>
      </c>
      <c r="D535" s="91" t="s">
        <v>8344</v>
      </c>
      <c r="E535" s="90">
        <v>62312426000138</v>
      </c>
      <c r="F535" s="92">
        <v>84818095</v>
      </c>
      <c r="G535" s="92">
        <v>436</v>
      </c>
      <c r="H535" s="93">
        <v>825558.77</v>
      </c>
      <c r="I535">
        <v>533</v>
      </c>
      <c r="K535" s="82" t="str">
        <f t="shared" si="16"/>
        <v>000167249 SERIE 001-04/07/2023-62312426000138-84818095-436-825558,77</v>
      </c>
      <c r="L535" t="str">
        <v>000167249 serie 001</v>
      </c>
      <c r="M535" t="str">
        <v>000167249 serie 001-04/07/2023-62312426000138-84818095-436-825558,77</v>
      </c>
      <c r="O535" t="str">
        <v>037273 serie 002</v>
      </c>
      <c r="P535" s="57">
        <v>45422</v>
      </c>
      <c r="Q535" t="str">
        <v>97434047000103</v>
      </c>
      <c r="R535">
        <v>72163300</v>
      </c>
      <c r="S535">
        <v>7430.4000000000005</v>
      </c>
      <c r="T535">
        <v>16794</v>
      </c>
      <c r="V535" t="str">
        <f t="shared" si="17"/>
        <v>037273 serie 002-10/05/2024-97434047000103-72163300-7430,4-16794</v>
      </c>
    </row>
    <row r="536" spans="1:22" x14ac:dyDescent="0.25">
      <c r="A536" s="91" t="s">
        <v>6726</v>
      </c>
      <c r="B536" s="91" t="s">
        <v>8671</v>
      </c>
      <c r="C536" s="91" t="s">
        <v>9205</v>
      </c>
      <c r="D536" s="91" t="s">
        <v>8318</v>
      </c>
      <c r="E536" s="90">
        <v>62312426000138</v>
      </c>
      <c r="F536" s="92">
        <v>84818095</v>
      </c>
      <c r="G536" s="92">
        <v>151</v>
      </c>
      <c r="H536" s="93">
        <v>539062.51</v>
      </c>
      <c r="I536">
        <v>534</v>
      </c>
      <c r="K536" s="82" t="str">
        <f t="shared" si="16"/>
        <v>168198 SERIE 001-19/07/2023-62312426000138-84818095-151-539062,51</v>
      </c>
      <c r="L536" t="str">
        <v>168198 serie 001</v>
      </c>
      <c r="M536" t="str">
        <v>168198 serie 001-19/07/2023-62312426000138-84818095-151-539062,51</v>
      </c>
      <c r="O536" t="str">
        <v>37273 serie 002</v>
      </c>
      <c r="P536" s="57">
        <v>45422</v>
      </c>
      <c r="Q536" t="str">
        <v>97434047000103</v>
      </c>
      <c r="R536">
        <v>72163200</v>
      </c>
      <c r="S536">
        <v>3715.2000000000003</v>
      </c>
      <c r="T536">
        <v>13152</v>
      </c>
      <c r="V536" t="str">
        <f t="shared" si="17"/>
        <v>37273 serie 002-10/05/2024-97434047000103-72163200-3715,2-13152</v>
      </c>
    </row>
    <row r="537" spans="1:22" x14ac:dyDescent="0.25">
      <c r="A537" s="91" t="s">
        <v>6727</v>
      </c>
      <c r="B537" s="91" t="s">
        <v>8671</v>
      </c>
      <c r="C537" s="91" t="s">
        <v>9206</v>
      </c>
      <c r="D537" s="91" t="s">
        <v>8324</v>
      </c>
      <c r="E537" s="90">
        <v>62948658000187</v>
      </c>
      <c r="F537" s="92">
        <v>84842000</v>
      </c>
      <c r="G537" s="92">
        <v>461.65</v>
      </c>
      <c r="H537" s="93">
        <v>193209.58</v>
      </c>
      <c r="I537">
        <v>535</v>
      </c>
      <c r="K537" s="82" t="str">
        <f t="shared" si="16"/>
        <v>215486 SERIE 001-06/07/2023-62948658000187-84842000-461,65-193209,58</v>
      </c>
      <c r="L537" t="str">
        <v>215486 serie 001</v>
      </c>
      <c r="M537" t="str">
        <v>215486 serie 001-06/07/2023-62948658000187-84842000-461,65-193209,58</v>
      </c>
      <c r="O537" t="str">
        <v>037142 serie 002</v>
      </c>
      <c r="P537" s="57">
        <v>45419</v>
      </c>
      <c r="Q537" t="str">
        <v>97434047000103</v>
      </c>
      <c r="R537">
        <v>72085100</v>
      </c>
      <c r="S537">
        <v>1433.3333333333333</v>
      </c>
      <c r="T537">
        <v>15797.29</v>
      </c>
      <c r="V537" t="str">
        <f t="shared" si="17"/>
        <v>037142 serie 002-07/05/2024-97434047000103-72085100-1433,33-15797,29</v>
      </c>
    </row>
    <row r="538" spans="1:22" x14ac:dyDescent="0.25">
      <c r="A538" s="91" t="s">
        <v>6728</v>
      </c>
      <c r="B538" s="91" t="s">
        <v>8671</v>
      </c>
      <c r="C538" s="91" t="s">
        <v>9207</v>
      </c>
      <c r="D538" s="91" t="s">
        <v>8345</v>
      </c>
      <c r="E538" s="90">
        <v>3936142000153</v>
      </c>
      <c r="F538" s="92">
        <v>73181500</v>
      </c>
      <c r="G538" s="93">
        <v>3579.68</v>
      </c>
      <c r="H538" s="93">
        <v>97999.98</v>
      </c>
      <c r="I538">
        <v>536</v>
      </c>
      <c r="K538" s="82" t="str">
        <f t="shared" si="16"/>
        <v>106749 SERIE 001-14/11/2023-03936142000153-73181500-3579,68-97999,98</v>
      </c>
      <c r="L538" t="str">
        <v>106749 serie 001</v>
      </c>
      <c r="M538" t="str">
        <v>106749 serie 001-14/11/2023-03936142000153-73181500-3579,68-97999,98</v>
      </c>
      <c r="O538" t="str">
        <v>37142 serie 002</v>
      </c>
      <c r="P538" s="57">
        <v>45419</v>
      </c>
      <c r="Q538" t="str">
        <v>97434047000103</v>
      </c>
      <c r="R538">
        <v>72085200</v>
      </c>
      <c r="S538">
        <v>716.66666666666663</v>
      </c>
      <c r="T538">
        <v>3597.93</v>
      </c>
      <c r="V538" t="str">
        <f t="shared" si="17"/>
        <v>37142 serie 002-07/05/2024-97434047000103-72085200-716,67-3597,93</v>
      </c>
    </row>
    <row r="539" spans="1:22" x14ac:dyDescent="0.25">
      <c r="A539" s="91" t="s">
        <v>6729</v>
      </c>
      <c r="B539" s="91" t="s">
        <v>8671</v>
      </c>
      <c r="C539" s="91" t="s">
        <v>9208</v>
      </c>
      <c r="D539" s="91" t="s">
        <v>8346</v>
      </c>
      <c r="E539" s="90">
        <v>2907585000404</v>
      </c>
      <c r="F539" s="92">
        <v>32089010</v>
      </c>
      <c r="G539" s="92">
        <v>549.67999999999995</v>
      </c>
      <c r="H539" s="93">
        <v>19595.759999999998</v>
      </c>
      <c r="I539">
        <v>537</v>
      </c>
      <c r="K539" s="82" t="str">
        <f t="shared" si="16"/>
        <v>75551 SERIE 001-11/01/2024-02907585000404-32089010-549,68-19595,76</v>
      </c>
      <c r="L539" t="str">
        <v>75551 serie 001</v>
      </c>
      <c r="M539" t="str">
        <v>75551 serie 001-11/01/2024-02907585000404-32089010-549,68-19595,76</v>
      </c>
      <c r="O539" t="str">
        <v>37098 serie 002</v>
      </c>
      <c r="P539" s="57">
        <v>45419</v>
      </c>
      <c r="Q539" t="str">
        <v>97434047000103</v>
      </c>
      <c r="R539">
        <v>72163200</v>
      </c>
      <c r="S539">
        <v>175</v>
      </c>
      <c r="T539">
        <v>11880</v>
      </c>
      <c r="V539" t="str">
        <f t="shared" si="17"/>
        <v>37098 serie 002-07/05/2024-97434047000103-72163200-175-11880</v>
      </c>
    </row>
    <row r="540" spans="1:22" x14ac:dyDescent="0.25">
      <c r="A540" s="91" t="s">
        <v>6730</v>
      </c>
      <c r="B540" s="91" t="s">
        <v>8671</v>
      </c>
      <c r="C540" s="91" t="s">
        <v>9209</v>
      </c>
      <c r="D540" s="91" t="s">
        <v>8347</v>
      </c>
      <c r="E540" s="90">
        <v>2907585000404</v>
      </c>
      <c r="F540" s="92">
        <v>32089010</v>
      </c>
      <c r="G540" s="93">
        <v>3298.23</v>
      </c>
      <c r="H540" s="93">
        <v>100934.33</v>
      </c>
      <c r="I540">
        <v>538</v>
      </c>
      <c r="K540" s="82" t="str">
        <f t="shared" si="16"/>
        <v>74346 SERIE 001-30/11/2023-02907585000404-32089010-3298,23-100934,33</v>
      </c>
      <c r="L540" t="str">
        <v>74346 serie 001</v>
      </c>
      <c r="M540" t="str">
        <v>74346 serie 001-30/11/2023-02907585000404-32089010-3298,23-100934,33</v>
      </c>
      <c r="O540" t="str">
        <v>00037091 serie 002</v>
      </c>
      <c r="P540" s="57">
        <v>45419</v>
      </c>
      <c r="Q540" t="str">
        <v>97434047000103</v>
      </c>
      <c r="R540">
        <v>72164010</v>
      </c>
      <c r="S540">
        <v>18.837209302325579</v>
      </c>
      <c r="T540">
        <v>718.2</v>
      </c>
      <c r="V540" t="str">
        <f t="shared" si="17"/>
        <v>00037091 serie 002-07/05/2024-97434047000103-72164010-18,84-718,2</v>
      </c>
    </row>
    <row r="541" spans="1:22" x14ac:dyDescent="0.25">
      <c r="A541" s="91" t="s">
        <v>6731</v>
      </c>
      <c r="B541" s="91" t="s">
        <v>8671</v>
      </c>
      <c r="C541" s="91" t="s">
        <v>9210</v>
      </c>
      <c r="D541" s="91" t="s">
        <v>8348</v>
      </c>
      <c r="E541" s="90">
        <v>2907585000404</v>
      </c>
      <c r="F541" s="92">
        <v>32089010</v>
      </c>
      <c r="G541" s="93">
        <v>12873.27</v>
      </c>
      <c r="H541" s="93">
        <v>421347.62</v>
      </c>
      <c r="I541">
        <v>539</v>
      </c>
      <c r="K541" s="82" t="str">
        <f t="shared" si="16"/>
        <v>74336 SERIE 001-29/11/2023-02907585000404-32089010-12873,27-421347,62</v>
      </c>
      <c r="L541" t="str">
        <v>74336 serie 001</v>
      </c>
      <c r="M541" t="str">
        <v>74336 serie 001-29/11/2023-02907585000404-32089010-12873,27-421347,62</v>
      </c>
      <c r="O541" t="str">
        <v>0037091 serie 002</v>
      </c>
      <c r="P541" s="57">
        <v>45419</v>
      </c>
      <c r="Q541" t="str">
        <v>97434047000103</v>
      </c>
      <c r="R541">
        <v>72163200</v>
      </c>
      <c r="S541">
        <v>37.674418604651159</v>
      </c>
      <c r="T541">
        <v>13695.6</v>
      </c>
      <c r="V541" t="str">
        <f t="shared" si="17"/>
        <v>0037091 serie 002-07/05/2024-97434047000103-72163200-37,67-13695,6</v>
      </c>
    </row>
    <row r="542" spans="1:22" x14ac:dyDescent="0.25">
      <c r="A542" s="91" t="s">
        <v>6732</v>
      </c>
      <c r="B542" s="91" t="s">
        <v>8671</v>
      </c>
      <c r="C542" s="91" t="s">
        <v>9211</v>
      </c>
      <c r="D542" s="91" t="s">
        <v>8349</v>
      </c>
      <c r="E542" s="90">
        <v>2907585000404</v>
      </c>
      <c r="F542" s="92">
        <v>32089010</v>
      </c>
      <c r="G542" s="93">
        <v>14780.99</v>
      </c>
      <c r="H542" s="93">
        <v>419724.97</v>
      </c>
      <c r="I542">
        <v>540</v>
      </c>
      <c r="K542" s="82" t="str">
        <f t="shared" si="16"/>
        <v>73102 SERIE 001-20/10/2023-02907585000404-32089010-14780,99-419724,97</v>
      </c>
      <c r="L542" t="str">
        <v>73102 serie 001</v>
      </c>
      <c r="M542" t="str">
        <v>73102 serie 001-20/10/2023-02907585000404-32089010-14780,99-419724,97</v>
      </c>
      <c r="O542" t="str">
        <v>037091 serie 002</v>
      </c>
      <c r="P542" s="57">
        <v>45419</v>
      </c>
      <c r="Q542" t="str">
        <v>97434047000103</v>
      </c>
      <c r="R542">
        <v>72163100</v>
      </c>
      <c r="S542">
        <v>56.511627906976742</v>
      </c>
      <c r="T542">
        <v>4902.3599999999997</v>
      </c>
      <c r="V542" t="str">
        <f t="shared" si="17"/>
        <v>037091 serie 002-07/05/2024-97434047000103-72163100-56,51-4902,36</v>
      </c>
    </row>
    <row r="543" spans="1:22" x14ac:dyDescent="0.25">
      <c r="A543" s="91" t="s">
        <v>6733</v>
      </c>
      <c r="B543" s="91" t="s">
        <v>8671</v>
      </c>
      <c r="C543" s="91" t="s">
        <v>9212</v>
      </c>
      <c r="D543" s="91" t="s">
        <v>8347</v>
      </c>
      <c r="E543" s="90">
        <v>2907585000404</v>
      </c>
      <c r="F543" s="92">
        <v>38140090</v>
      </c>
      <c r="G543" s="93">
        <v>3967.15</v>
      </c>
      <c r="H543" s="93">
        <v>94557.7</v>
      </c>
      <c r="I543">
        <v>541</v>
      </c>
      <c r="K543" s="82" t="str">
        <f t="shared" si="16"/>
        <v>74339 SERIE 001-30/11/2023-02907585000404-38140090-3967,15-94557,7</v>
      </c>
      <c r="L543" t="str">
        <v>74339 serie 001</v>
      </c>
      <c r="M543" t="str">
        <v>74339 serie 001-30/11/2023-02907585000404-38140090-3967,15-94557,7</v>
      </c>
      <c r="O543" t="str">
        <v>37091 serie 002</v>
      </c>
      <c r="P543" s="57">
        <v>45419</v>
      </c>
      <c r="Q543" t="str">
        <v>97434047000103</v>
      </c>
      <c r="R543">
        <v>72162100</v>
      </c>
      <c r="S543">
        <v>56.511627906976742</v>
      </c>
      <c r="T543">
        <v>2105.1</v>
      </c>
      <c r="V543" t="str">
        <f t="shared" si="17"/>
        <v>37091 serie 002-07/05/2024-97434047000103-72162100-56,51-2105,1</v>
      </c>
    </row>
    <row r="544" spans="1:22" x14ac:dyDescent="0.25">
      <c r="A544" s="91" t="s">
        <v>6734</v>
      </c>
      <c r="B544" s="91" t="s">
        <v>8671</v>
      </c>
      <c r="C544" s="91" t="s">
        <v>9213</v>
      </c>
      <c r="D544" s="91" t="s">
        <v>8350</v>
      </c>
      <c r="E544" s="90">
        <v>4425862000540</v>
      </c>
      <c r="F544" s="92">
        <v>68069090</v>
      </c>
      <c r="G544" s="93">
        <v>1365.1</v>
      </c>
      <c r="H544" s="93">
        <v>202381.73</v>
      </c>
      <c r="I544">
        <v>542</v>
      </c>
      <c r="K544" s="82" t="str">
        <f t="shared" si="16"/>
        <v>62179 SERIE 005-01/03/2024-04425862000540-68069090-1365,1-202381,73</v>
      </c>
      <c r="L544" t="str">
        <v>62179 serie 005</v>
      </c>
      <c r="M544" t="str">
        <v>62179 serie 005-01/03/2024-04425862000540-68069090-1365,1-202381,73</v>
      </c>
      <c r="O544" t="str">
        <v>37085 serie 002</v>
      </c>
      <c r="P544" s="57">
        <v>45418</v>
      </c>
      <c r="Q544" t="str">
        <v>97434047000103</v>
      </c>
      <c r="R544">
        <v>72084000</v>
      </c>
      <c r="S544">
        <v>1361</v>
      </c>
      <c r="T544">
        <v>21168</v>
      </c>
      <c r="V544" t="str">
        <f t="shared" si="17"/>
        <v>37085 serie 002-06/05/2024-97434047000103-72084000-1361-21168</v>
      </c>
    </row>
    <row r="545" spans="1:22" x14ac:dyDescent="0.25">
      <c r="A545" s="91" t="s">
        <v>6735</v>
      </c>
      <c r="B545" s="91" t="s">
        <v>8671</v>
      </c>
      <c r="C545" s="91" t="s">
        <v>9214</v>
      </c>
      <c r="D545" s="91" t="s">
        <v>8350</v>
      </c>
      <c r="E545" s="90">
        <v>4425862000540</v>
      </c>
      <c r="F545" s="92">
        <v>68069090</v>
      </c>
      <c r="G545" s="93">
        <v>3699.86</v>
      </c>
      <c r="H545" s="93">
        <v>656536.05000000005</v>
      </c>
      <c r="I545">
        <v>543</v>
      </c>
      <c r="K545" s="82" t="str">
        <f t="shared" si="16"/>
        <v>62175 SERIE 005-01/03/2024-04425862000540-68069090-3699,86-656536,05</v>
      </c>
      <c r="L545" t="str">
        <v>62175 serie 005</v>
      </c>
      <c r="M545" t="str">
        <v>62175 serie 005-01/03/2024-04425862000540-68069090-3699,86-656536,05</v>
      </c>
      <c r="O545" t="str">
        <v>36894 serie 002</v>
      </c>
      <c r="P545" s="57">
        <v>45412</v>
      </c>
      <c r="Q545" t="str">
        <v>97434047000103</v>
      </c>
      <c r="R545">
        <v>72221100</v>
      </c>
      <c r="S545">
        <v>48</v>
      </c>
      <c r="T545">
        <v>2436</v>
      </c>
      <c r="V545" t="str">
        <f t="shared" si="17"/>
        <v>36894 serie 002-30/04/2024-97434047000103-72221100-48-2436</v>
      </c>
    </row>
    <row r="546" spans="1:22" x14ac:dyDescent="0.25">
      <c r="A546" s="91" t="s">
        <v>6736</v>
      </c>
      <c r="B546" s="91" t="s">
        <v>8671</v>
      </c>
      <c r="C546" s="91" t="s">
        <v>9215</v>
      </c>
      <c r="D546" s="91" t="s">
        <v>8351</v>
      </c>
      <c r="E546" s="90">
        <v>4425862000540</v>
      </c>
      <c r="F546" s="92">
        <v>68069090</v>
      </c>
      <c r="G546" s="92">
        <v>397.51</v>
      </c>
      <c r="H546" s="93">
        <v>62271.31</v>
      </c>
      <c r="I546">
        <v>544</v>
      </c>
      <c r="K546" s="82" t="str">
        <f t="shared" si="16"/>
        <v>56861 SERIE 005-25/10/2023-04425862000540-68069090-397,51-62271,31</v>
      </c>
      <c r="L546" t="str">
        <v>56861 serie 005</v>
      </c>
      <c r="M546" t="str">
        <v>56861 serie 005-25/10/2023-04425862000540-68069090-397,51-62271,31</v>
      </c>
      <c r="O546" t="str">
        <v>0036842 serie 002</v>
      </c>
      <c r="P546" s="57">
        <v>45411</v>
      </c>
      <c r="Q546" t="str">
        <v>97434047000103</v>
      </c>
      <c r="R546">
        <v>72085300</v>
      </c>
      <c r="S546">
        <v>2736</v>
      </c>
      <c r="T546">
        <v>1281</v>
      </c>
      <c r="V546" t="str">
        <f t="shared" si="17"/>
        <v>0036842 serie 002-29/04/2024-97434047000103-72085300-2736-1281</v>
      </c>
    </row>
    <row r="547" spans="1:22" x14ac:dyDescent="0.25">
      <c r="A547" s="91" t="s">
        <v>6737</v>
      </c>
      <c r="B547" s="91" t="s">
        <v>8671</v>
      </c>
      <c r="C547" s="91" t="s">
        <v>9216</v>
      </c>
      <c r="D547" s="91" t="s">
        <v>8352</v>
      </c>
      <c r="E547" s="90">
        <v>4425862000540</v>
      </c>
      <c r="F547" s="92">
        <v>68069090</v>
      </c>
      <c r="G547" s="92">
        <v>210.02</v>
      </c>
      <c r="H547" s="93">
        <v>31135.65</v>
      </c>
      <c r="I547">
        <v>545</v>
      </c>
      <c r="K547" s="82" t="str">
        <f t="shared" si="16"/>
        <v>60967 SERIE 005-30/01/2024-04425862000540-68069090-210,02-31135,65</v>
      </c>
      <c r="L547" t="str">
        <v>60967 serie 005</v>
      </c>
      <c r="M547" t="str">
        <v>60967 serie 005-30/01/2024-04425862000540-68069090-210,02-31135,65</v>
      </c>
      <c r="O547" t="str">
        <v>036842 serie 002</v>
      </c>
      <c r="P547" s="57">
        <v>45411</v>
      </c>
      <c r="Q547" t="str">
        <v>97434047000103</v>
      </c>
      <c r="R547">
        <v>72085100</v>
      </c>
      <c r="S547">
        <v>2736</v>
      </c>
      <c r="T547">
        <v>6383.04</v>
      </c>
      <c r="V547" t="str">
        <f t="shared" si="17"/>
        <v>036842 serie 002-29/04/2024-97434047000103-72085100-2736-6383,04</v>
      </c>
    </row>
    <row r="548" spans="1:22" x14ac:dyDescent="0.25">
      <c r="A548" s="91" t="s">
        <v>6738</v>
      </c>
      <c r="B548" s="91" t="s">
        <v>8671</v>
      </c>
      <c r="C548" s="91" t="s">
        <v>9217</v>
      </c>
      <c r="D548" s="91" t="s">
        <v>8353</v>
      </c>
      <c r="E548" s="90">
        <v>97434047000103</v>
      </c>
      <c r="F548" s="92">
        <v>72085100</v>
      </c>
      <c r="G548" s="92">
        <v>732</v>
      </c>
      <c r="H548" s="93">
        <v>4860.8500000000004</v>
      </c>
      <c r="I548">
        <v>546</v>
      </c>
      <c r="K548" s="82" t="str">
        <f t="shared" si="16"/>
        <v>33886 SERIE 002-05/02/2024-97434047000103-72085100-732-4860,85</v>
      </c>
      <c r="L548" t="str">
        <v>33886 serie 002</v>
      </c>
      <c r="M548" t="str">
        <v>33886 serie 002-05/02/2024-97434047000103-72085100-732-4860,85</v>
      </c>
      <c r="O548" t="str">
        <v>36842 serie 002</v>
      </c>
      <c r="P548" s="57">
        <v>45411</v>
      </c>
      <c r="Q548" t="str">
        <v>97434047000103</v>
      </c>
      <c r="R548">
        <v>72085200</v>
      </c>
      <c r="S548">
        <v>10944</v>
      </c>
      <c r="T548">
        <v>21917.040000000001</v>
      </c>
      <c r="V548" t="str">
        <f t="shared" si="17"/>
        <v>36842 serie 002-29/04/2024-97434047000103-72085200-10944-21917,04</v>
      </c>
    </row>
    <row r="549" spans="1:22" x14ac:dyDescent="0.25">
      <c r="A549" s="91" t="s">
        <v>6739</v>
      </c>
      <c r="B549" s="91" t="s">
        <v>8671</v>
      </c>
      <c r="C549" s="91" t="s">
        <v>9218</v>
      </c>
      <c r="D549" s="91" t="s">
        <v>8354</v>
      </c>
      <c r="E549" s="90">
        <v>97434047000103</v>
      </c>
      <c r="F549" s="92">
        <v>72085200</v>
      </c>
      <c r="G549" s="92">
        <v>270</v>
      </c>
      <c r="H549" s="93">
        <v>1880.09</v>
      </c>
      <c r="I549">
        <v>547</v>
      </c>
      <c r="K549" s="82" t="str">
        <f t="shared" si="16"/>
        <v>34611 SERIE 002-23/02/2024-97434047000103-72085200-270-1880,09</v>
      </c>
      <c r="L549" t="str">
        <v>34611 serie 002</v>
      </c>
      <c r="M549" t="str">
        <v>34611 serie 002-23/02/2024-97434047000103-72085200-270-1880,09</v>
      </c>
      <c r="O549" t="str">
        <v>0036805 serie 002</v>
      </c>
      <c r="P549" s="57">
        <v>45408</v>
      </c>
      <c r="Q549" t="str">
        <v>97434047000103</v>
      </c>
      <c r="R549">
        <v>72163200</v>
      </c>
      <c r="S549">
        <v>1252.0799999999997</v>
      </c>
      <c r="T549">
        <v>11886.18</v>
      </c>
      <c r="V549" t="str">
        <f t="shared" si="17"/>
        <v>0036805 serie 002-26/04/2024-97434047000103-72163200-1252,08-11886,18</v>
      </c>
    </row>
    <row r="550" spans="1:22" x14ac:dyDescent="0.25">
      <c r="A550" s="91" t="s">
        <v>6740</v>
      </c>
      <c r="B550" s="91" t="s">
        <v>8671</v>
      </c>
      <c r="C550" s="91" t="s">
        <v>9219</v>
      </c>
      <c r="D550" s="91" t="s">
        <v>8355</v>
      </c>
      <c r="E550" s="90">
        <v>97434047000103</v>
      </c>
      <c r="F550" s="92">
        <v>72085200</v>
      </c>
      <c r="G550" s="93">
        <v>1100</v>
      </c>
      <c r="H550" s="93">
        <v>7399.06</v>
      </c>
      <c r="I550">
        <v>548</v>
      </c>
      <c r="K550" s="82" t="str">
        <f t="shared" si="16"/>
        <v>34136 SERIE 002-09/02/2024-97434047000103-72085200-1100-7399,06</v>
      </c>
      <c r="L550" t="str">
        <v>34136 serie 002</v>
      </c>
      <c r="M550" t="str">
        <v>34136 serie 002-09/02/2024-97434047000103-72085200-1100-7399,06</v>
      </c>
      <c r="O550" t="str">
        <v>036805 serie 002</v>
      </c>
      <c r="P550" s="57">
        <v>45408</v>
      </c>
      <c r="Q550" t="str">
        <v>97434047000103</v>
      </c>
      <c r="R550">
        <v>72164010</v>
      </c>
      <c r="S550">
        <v>626.03999999999985</v>
      </c>
      <c r="T550">
        <v>29736.9</v>
      </c>
      <c r="V550" t="str">
        <f t="shared" si="17"/>
        <v>036805 serie 002-26/04/2024-97434047000103-72164010-626,04-29736,9</v>
      </c>
    </row>
    <row r="551" spans="1:22" x14ac:dyDescent="0.25">
      <c r="A551" s="91" t="s">
        <v>6741</v>
      </c>
      <c r="B551" s="91" t="s">
        <v>8671</v>
      </c>
      <c r="C551" s="91" t="s">
        <v>9220</v>
      </c>
      <c r="D551" s="91" t="s">
        <v>8356</v>
      </c>
      <c r="E551" s="90">
        <v>97434047000103</v>
      </c>
      <c r="F551" s="92">
        <v>72085200</v>
      </c>
      <c r="G551" s="93">
        <v>1450</v>
      </c>
      <c r="H551" s="93">
        <v>37310.04</v>
      </c>
      <c r="I551">
        <v>549</v>
      </c>
      <c r="K551" s="82" t="str">
        <f t="shared" si="16"/>
        <v>32355 SERIE 002-20/12/2023-97434047000103-72085200-1450-37310,04</v>
      </c>
      <c r="L551" t="str">
        <v>32355 serie 002</v>
      </c>
      <c r="M551" t="str">
        <v>32355 serie 002-20/12/2023-97434047000103-72085200-1450-37310,04</v>
      </c>
      <c r="O551" t="str">
        <v>36805 serie 002</v>
      </c>
      <c r="P551" s="57">
        <v>45408</v>
      </c>
      <c r="Q551" t="str">
        <v>97434047000103</v>
      </c>
      <c r="R551">
        <v>72162100</v>
      </c>
      <c r="S551">
        <v>626.03999999999985</v>
      </c>
      <c r="T551">
        <v>1751.04</v>
      </c>
      <c r="V551" t="str">
        <f t="shared" si="17"/>
        <v>36805 serie 002-26/04/2024-97434047000103-72162100-626,04-1751,04</v>
      </c>
    </row>
    <row r="552" spans="1:22" x14ac:dyDescent="0.25">
      <c r="A552" s="91" t="s">
        <v>6742</v>
      </c>
      <c r="B552" s="91" t="s">
        <v>8671</v>
      </c>
      <c r="C552" s="91" t="s">
        <v>9221</v>
      </c>
      <c r="D552" s="91" t="s">
        <v>8350</v>
      </c>
      <c r="E552" s="90">
        <v>97434047000103</v>
      </c>
      <c r="F552" s="92">
        <v>72085400</v>
      </c>
      <c r="G552" s="92">
        <v>703</v>
      </c>
      <c r="H552" s="93">
        <v>5006.88</v>
      </c>
      <c r="I552">
        <v>550</v>
      </c>
      <c r="K552" s="82" t="str">
        <f t="shared" si="16"/>
        <v>34813 SERIE 002-01/03/2024-97434047000103-72085400-703-5006,88</v>
      </c>
      <c r="L552" t="str">
        <v>34813 serie 002</v>
      </c>
      <c r="M552" t="str">
        <v>34813 serie 002-01/03/2024-97434047000103-72085400-703-5006,88</v>
      </c>
      <c r="O552" t="str">
        <v>00036803 serie 002</v>
      </c>
      <c r="P552" s="57">
        <v>45408</v>
      </c>
      <c r="Q552" t="str">
        <v>97434047000103</v>
      </c>
      <c r="R552">
        <v>72164010</v>
      </c>
      <c r="S552">
        <v>4876.2000000000007</v>
      </c>
      <c r="T552">
        <v>2872.8</v>
      </c>
      <c r="V552" t="str">
        <f t="shared" si="17"/>
        <v>00036803 serie 002-26/04/2024-97434047000103-72164010-4876,2-2872,8</v>
      </c>
    </row>
    <row r="553" spans="1:22" x14ac:dyDescent="0.25">
      <c r="A553" s="91" t="s">
        <v>6743</v>
      </c>
      <c r="B553" s="91" t="s">
        <v>8671</v>
      </c>
      <c r="C553" s="91" t="s">
        <v>9222</v>
      </c>
      <c r="D553" s="91" t="s">
        <v>8357</v>
      </c>
      <c r="E553" s="90">
        <v>97434047000103</v>
      </c>
      <c r="F553" s="92">
        <v>72163100</v>
      </c>
      <c r="G553" s="93">
        <v>1391</v>
      </c>
      <c r="H553" s="93">
        <v>9846.18</v>
      </c>
      <c r="I553">
        <v>551</v>
      </c>
      <c r="K553" s="82" t="str">
        <f t="shared" si="16"/>
        <v>35234 SERIE 002-12/03/2024-97434047000103-72163100-1391-9846,18</v>
      </c>
      <c r="L553" t="str">
        <v>35234 serie 002</v>
      </c>
      <c r="M553" t="str">
        <v>35234 serie 002-12/03/2024-97434047000103-72163100-1391-9846,18</v>
      </c>
      <c r="O553" t="str">
        <v>0036803 serie 002</v>
      </c>
      <c r="P553" s="57">
        <v>45408</v>
      </c>
      <c r="Q553" t="str">
        <v>97434047000103</v>
      </c>
      <c r="R553">
        <v>72162100</v>
      </c>
      <c r="S553">
        <v>9752.4000000000015</v>
      </c>
      <c r="T553">
        <v>1523.6999999999998</v>
      </c>
      <c r="V553" t="str">
        <f t="shared" si="17"/>
        <v>0036803 serie 002-26/04/2024-97434047000103-72162100-9752,4-1523,7</v>
      </c>
    </row>
    <row r="554" spans="1:22" x14ac:dyDescent="0.25">
      <c r="A554" s="91" t="s">
        <v>6744</v>
      </c>
      <c r="B554" s="91" t="s">
        <v>8671</v>
      </c>
      <c r="C554" s="91" t="s">
        <v>9223</v>
      </c>
      <c r="D554" s="91" t="s">
        <v>8350</v>
      </c>
      <c r="E554" s="90">
        <v>97434047000103</v>
      </c>
      <c r="F554" s="92">
        <v>72163100</v>
      </c>
      <c r="G554" s="92">
        <v>828</v>
      </c>
      <c r="H554" s="93">
        <v>7580.16</v>
      </c>
      <c r="I554">
        <v>552</v>
      </c>
      <c r="K554" s="82" t="str">
        <f t="shared" si="16"/>
        <v>34849 SERIE 002-01/03/2024-97434047000103-72163100-828-7580,16</v>
      </c>
      <c r="L554" t="str">
        <v>34849 serie 002</v>
      </c>
      <c r="M554" t="str">
        <v>34849 serie 002-01/03/2024-97434047000103-72163100-828-7580,16</v>
      </c>
      <c r="O554" t="str">
        <v>036803 serie 002</v>
      </c>
      <c r="P554" s="57">
        <v>45408</v>
      </c>
      <c r="Q554" t="str">
        <v>97434047000103</v>
      </c>
      <c r="R554">
        <v>72163100</v>
      </c>
      <c r="S554">
        <v>4876.2000000000007</v>
      </c>
      <c r="T554">
        <v>4145.76</v>
      </c>
      <c r="V554" t="str">
        <f t="shared" si="17"/>
        <v>036803 serie 002-26/04/2024-97434047000103-72163100-4876,2-4145,76</v>
      </c>
    </row>
    <row r="555" spans="1:22" x14ac:dyDescent="0.25">
      <c r="A555" s="91" t="s">
        <v>6745</v>
      </c>
      <c r="B555" s="91" t="s">
        <v>8671</v>
      </c>
      <c r="C555" s="91" t="s">
        <v>9224</v>
      </c>
      <c r="D555" s="91" t="s">
        <v>8358</v>
      </c>
      <c r="E555" s="90">
        <v>97434047000103</v>
      </c>
      <c r="F555" s="92">
        <v>72163200</v>
      </c>
      <c r="G555" s="93">
        <v>1872</v>
      </c>
      <c r="H555" s="93">
        <v>19728</v>
      </c>
      <c r="I555">
        <v>553</v>
      </c>
      <c r="K555" s="82" t="str">
        <f t="shared" si="16"/>
        <v>34404 SERIE 002-20/02/2024-97434047000103-72163200-1872-19728</v>
      </c>
      <c r="L555" t="str">
        <v>34404 serie 002</v>
      </c>
      <c r="M555" t="str">
        <v>34404 serie 002-20/02/2024-97434047000103-72163200-1872-19728</v>
      </c>
      <c r="O555" t="str">
        <v>36803 serie 002</v>
      </c>
      <c r="P555" s="57">
        <v>45408</v>
      </c>
      <c r="Q555" t="str">
        <v>97434047000103</v>
      </c>
      <c r="R555">
        <v>72163200</v>
      </c>
      <c r="S555">
        <v>9752.4000000000015</v>
      </c>
      <c r="T555">
        <v>22446</v>
      </c>
      <c r="V555" t="str">
        <f t="shared" si="17"/>
        <v>36803 serie 002-26/04/2024-97434047000103-72163200-9752,4-22446</v>
      </c>
    </row>
    <row r="556" spans="1:22" x14ac:dyDescent="0.25">
      <c r="A556" s="91" t="s">
        <v>6746</v>
      </c>
      <c r="B556" s="91" t="s">
        <v>8671</v>
      </c>
      <c r="C556" s="91" t="s">
        <v>9225</v>
      </c>
      <c r="D556" s="91" t="s">
        <v>8359</v>
      </c>
      <c r="E556" s="90">
        <v>97434047000103</v>
      </c>
      <c r="F556" s="92">
        <v>72164010</v>
      </c>
      <c r="G556" s="93">
        <v>2857</v>
      </c>
      <c r="H556" s="93">
        <v>20092.5</v>
      </c>
      <c r="I556">
        <v>554</v>
      </c>
      <c r="K556" s="82" t="str">
        <f t="shared" si="16"/>
        <v>34914 SERIE 002-04/03/2024-97434047000103-72164010-2857-20092,5</v>
      </c>
      <c r="L556" t="str">
        <v>34914 serie 002</v>
      </c>
      <c r="M556" t="str">
        <v>34914 serie 002-04/03/2024-97434047000103-72164010-2857-20092,5</v>
      </c>
      <c r="O556" t="str">
        <v>036751 serie 002</v>
      </c>
      <c r="P556" s="57">
        <v>45407</v>
      </c>
      <c r="Q556" t="str">
        <v>97434047000103</v>
      </c>
      <c r="R556">
        <v>73066100</v>
      </c>
      <c r="S556">
        <v>300</v>
      </c>
      <c r="T556">
        <v>1605.6</v>
      </c>
      <c r="V556" t="str">
        <f t="shared" si="17"/>
        <v>036751 serie 002-25/04/2024-97434047000103-73066100-300-1605,6</v>
      </c>
    </row>
    <row r="557" spans="1:22" x14ac:dyDescent="0.25">
      <c r="A557" s="91" t="s">
        <v>6747</v>
      </c>
      <c r="B557" s="91" t="s">
        <v>8671</v>
      </c>
      <c r="C557" s="91" t="s">
        <v>9226</v>
      </c>
      <c r="D557" s="91" t="s">
        <v>8360</v>
      </c>
      <c r="E557" s="90">
        <v>97434047000103</v>
      </c>
      <c r="F557" s="92">
        <v>72164010</v>
      </c>
      <c r="G557" s="93">
        <v>4451</v>
      </c>
      <c r="H557" s="93">
        <v>20092.5</v>
      </c>
      <c r="I557">
        <v>555</v>
      </c>
      <c r="K557" s="82" t="str">
        <f t="shared" si="16"/>
        <v>34155 SERIE 002-14/02/2024-97434047000103-72164010-4451-20092,5</v>
      </c>
      <c r="L557" t="str">
        <v>34155 serie 002</v>
      </c>
      <c r="M557" t="str">
        <v>34155 serie 002-14/02/2024-97434047000103-72164010-4451-20092,5</v>
      </c>
      <c r="O557" t="str">
        <v>36751 serie 002</v>
      </c>
      <c r="P557" s="57">
        <v>45407</v>
      </c>
      <c r="Q557" t="str">
        <v>97434047000103</v>
      </c>
      <c r="R557">
        <v>72085200</v>
      </c>
      <c r="S557">
        <v>300</v>
      </c>
      <c r="T557">
        <v>2496.12</v>
      </c>
      <c r="V557" t="str">
        <f t="shared" si="17"/>
        <v>36751 serie 002-25/04/2024-97434047000103-72085200-300-2496,12</v>
      </c>
    </row>
    <row r="558" spans="1:22" x14ac:dyDescent="0.25">
      <c r="A558" s="91" t="s">
        <v>6748</v>
      </c>
      <c r="B558" s="91" t="s">
        <v>8671</v>
      </c>
      <c r="C558" s="91" t="s">
        <v>9227</v>
      </c>
      <c r="D558" s="91" t="s">
        <v>8361</v>
      </c>
      <c r="E558" s="90">
        <v>97434047000103</v>
      </c>
      <c r="F558" s="92">
        <v>72164010</v>
      </c>
      <c r="G558" s="92">
        <v>457</v>
      </c>
      <c r="H558" s="93">
        <v>3214.8</v>
      </c>
      <c r="I558">
        <v>556</v>
      </c>
      <c r="K558" s="82" t="str">
        <f t="shared" si="16"/>
        <v>34070 SERIE 002-08/02/2024-97434047000103-72164010-457-3214,8</v>
      </c>
      <c r="L558" t="str">
        <v>34070 serie 002</v>
      </c>
      <c r="M558" t="str">
        <v>34070 serie 002-08/02/2024-97434047000103-72164010-457-3214,8</v>
      </c>
      <c r="O558" t="str">
        <v>36748 serie 002</v>
      </c>
      <c r="P558" s="57">
        <v>45407</v>
      </c>
      <c r="Q558" t="str">
        <v>97434047000103</v>
      </c>
      <c r="R558">
        <v>72085100</v>
      </c>
      <c r="S558">
        <v>732</v>
      </c>
      <c r="T558">
        <v>4860.8500000000004</v>
      </c>
      <c r="V558" t="str">
        <f t="shared" si="17"/>
        <v>36748 serie 002-25/04/2024-97434047000103-72085100-732-4860,85</v>
      </c>
    </row>
    <row r="559" spans="1:22" x14ac:dyDescent="0.25">
      <c r="A559" s="91" t="s">
        <v>6749</v>
      </c>
      <c r="B559" s="91" t="s">
        <v>8671</v>
      </c>
      <c r="C559" s="91" t="s">
        <v>9228</v>
      </c>
      <c r="D559" s="91" t="s">
        <v>8362</v>
      </c>
      <c r="E559" s="90">
        <v>97434047000103</v>
      </c>
      <c r="F559" s="92">
        <v>72164010</v>
      </c>
      <c r="G559" s="93">
        <v>7550</v>
      </c>
      <c r="H559" s="93">
        <v>53044.2</v>
      </c>
      <c r="I559">
        <v>557</v>
      </c>
      <c r="K559" s="82" t="str">
        <f t="shared" si="16"/>
        <v>32489 SERIE 002-26/12/2023-97434047000103-72164010-7550-53044,2</v>
      </c>
      <c r="L559" t="str">
        <v>32489 serie 002</v>
      </c>
      <c r="M559" t="str">
        <v>32489 serie 002-26/12/2023-97434047000103-72164010-7550-53044,2</v>
      </c>
      <c r="O559" t="str">
        <v>036704 serie 002</v>
      </c>
      <c r="P559" s="57">
        <v>45406</v>
      </c>
      <c r="Q559" t="str">
        <v>97434047000103</v>
      </c>
      <c r="R559">
        <v>73079300</v>
      </c>
      <c r="S559">
        <v>439.91999999999996</v>
      </c>
      <c r="T559">
        <v>122.88</v>
      </c>
      <c r="V559" t="str">
        <f t="shared" si="17"/>
        <v>036704 serie 002-24/04/2024-97434047000103-73079300-439,92-122,88</v>
      </c>
    </row>
    <row r="560" spans="1:22" x14ac:dyDescent="0.25">
      <c r="A560" s="91" t="s">
        <v>6750</v>
      </c>
      <c r="B560" s="91" t="s">
        <v>8671</v>
      </c>
      <c r="C560" s="91" t="s">
        <v>9229</v>
      </c>
      <c r="D560" s="91" t="s">
        <v>8362</v>
      </c>
      <c r="E560" s="90">
        <v>97434047000103</v>
      </c>
      <c r="F560" s="92">
        <v>72164010</v>
      </c>
      <c r="G560" s="93">
        <v>10900</v>
      </c>
      <c r="H560" s="93">
        <v>76351.5</v>
      </c>
      <c r="I560">
        <v>558</v>
      </c>
      <c r="K560" s="82" t="str">
        <f t="shared" si="16"/>
        <v>32485 SERIE 002-26/12/2023-97434047000103-72164010-10900-76351,5</v>
      </c>
      <c r="L560" t="str">
        <v>32485 serie 002</v>
      </c>
      <c r="M560" t="str">
        <v>32485 serie 002-26/12/2023-97434047000103-72164010-10900-76351,5</v>
      </c>
      <c r="O560" t="str">
        <v>36704 serie 002</v>
      </c>
      <c r="P560" s="57">
        <v>45406</v>
      </c>
      <c r="Q560" t="str">
        <v>97434047000103</v>
      </c>
      <c r="R560">
        <v>73071920</v>
      </c>
      <c r="S560">
        <v>439.91999999999996</v>
      </c>
      <c r="T560">
        <v>1497.6</v>
      </c>
      <c r="V560" t="str">
        <f t="shared" si="17"/>
        <v>36704 serie 002-24/04/2024-97434047000103-73071920-439,92-1497,6</v>
      </c>
    </row>
    <row r="561" spans="1:22" x14ac:dyDescent="0.25">
      <c r="A561" s="91" t="s">
        <v>6751</v>
      </c>
      <c r="B561" s="91" t="s">
        <v>8671</v>
      </c>
      <c r="C561" s="91" t="s">
        <v>9230</v>
      </c>
      <c r="D561" s="91" t="s">
        <v>8363</v>
      </c>
      <c r="E561" s="90">
        <v>97434047000103</v>
      </c>
      <c r="F561" s="92">
        <v>72193400</v>
      </c>
      <c r="G561" s="92">
        <v>580</v>
      </c>
      <c r="H561" s="93">
        <v>27216</v>
      </c>
      <c r="I561">
        <v>559</v>
      </c>
      <c r="K561" s="82" t="str">
        <f t="shared" si="16"/>
        <v>32108 SERIE 002-14/12/2023-97434047000103-72193400-580-27216</v>
      </c>
      <c r="L561" t="str">
        <v>32108 serie 002</v>
      </c>
      <c r="M561" t="str">
        <v>32108 serie 002-14/12/2023-97434047000103-72193400-580-27216</v>
      </c>
      <c r="O561" t="str">
        <v>036553 serie 002</v>
      </c>
      <c r="P561" s="57">
        <v>45401</v>
      </c>
      <c r="Q561" t="str">
        <v>97434047000103</v>
      </c>
      <c r="R561">
        <v>72163100</v>
      </c>
      <c r="S561">
        <v>492.5</v>
      </c>
      <c r="T561">
        <v>1676.16</v>
      </c>
      <c r="V561" t="str">
        <f t="shared" si="17"/>
        <v>036553 serie 002-19/04/2024-97434047000103-72163100-492,5-1676,16</v>
      </c>
    </row>
    <row r="562" spans="1:22" x14ac:dyDescent="0.25">
      <c r="A562" s="91" t="s">
        <v>6752</v>
      </c>
      <c r="B562" s="91" t="s">
        <v>8671</v>
      </c>
      <c r="C562" s="91" t="s">
        <v>9231</v>
      </c>
      <c r="D562" s="91" t="s">
        <v>8353</v>
      </c>
      <c r="E562" s="90">
        <v>97434047000103</v>
      </c>
      <c r="F562" s="92">
        <v>72201100</v>
      </c>
      <c r="G562" s="93">
        <v>1000</v>
      </c>
      <c r="H562" s="93">
        <v>36483.379999999997</v>
      </c>
      <c r="I562">
        <v>560</v>
      </c>
      <c r="K562" s="82" t="str">
        <f t="shared" si="16"/>
        <v>33897 SERIE 002-05/02/2024-97434047000103-72201100-1000-36483,38</v>
      </c>
      <c r="L562" t="str">
        <v>33897 serie 002</v>
      </c>
      <c r="M562" t="str">
        <v>33897 serie 002-05/02/2024-97434047000103-72201100-1000-36483,38</v>
      </c>
      <c r="O562" t="str">
        <v>36553 serie 002</v>
      </c>
      <c r="P562" s="57">
        <v>45401</v>
      </c>
      <c r="Q562" t="str">
        <v>97434047000103</v>
      </c>
      <c r="R562">
        <v>72163200</v>
      </c>
      <c r="S562">
        <v>492.5</v>
      </c>
      <c r="T562">
        <v>10632.96</v>
      </c>
      <c r="V562" t="str">
        <f t="shared" si="17"/>
        <v>36553 serie 002-19/04/2024-97434047000103-72163200-492,5-10632,96</v>
      </c>
    </row>
    <row r="563" spans="1:22" x14ac:dyDescent="0.25">
      <c r="A563" s="91" t="s">
        <v>6753</v>
      </c>
      <c r="B563" s="91" t="s">
        <v>8671</v>
      </c>
      <c r="C563" s="91" t="s">
        <v>9232</v>
      </c>
      <c r="D563" s="91" t="s">
        <v>8364</v>
      </c>
      <c r="E563" s="90">
        <v>61479002000523</v>
      </c>
      <c r="F563" s="92">
        <v>72285000</v>
      </c>
      <c r="G563" s="92">
        <v>250</v>
      </c>
      <c r="H563" s="93">
        <v>21375</v>
      </c>
      <c r="I563">
        <v>561</v>
      </c>
      <c r="K563" s="82" t="str">
        <f t="shared" si="16"/>
        <v>70757 SERIE 001-19/02/2024-61479002000523-72285000-250-21375</v>
      </c>
      <c r="L563" t="str">
        <v>70757 serie 001</v>
      </c>
      <c r="M563" t="str">
        <v>70757 serie 001-19/02/2024-61479002000523-72285000-250-21375</v>
      </c>
      <c r="O563" t="str">
        <v>000036277 serie 002</v>
      </c>
      <c r="P563" s="57">
        <v>45394</v>
      </c>
      <c r="Q563" t="str">
        <v>97434047000103</v>
      </c>
      <c r="R563">
        <v>72149100</v>
      </c>
      <c r="S563">
        <v>442.66666666666669</v>
      </c>
      <c r="T563">
        <v>178.74</v>
      </c>
      <c r="V563" t="str">
        <f t="shared" si="17"/>
        <v>000036277 serie 002-12/04/2024-97434047000103-72149100-442,67-178,74</v>
      </c>
    </row>
    <row r="564" spans="1:22" x14ac:dyDescent="0.25">
      <c r="A564" s="91" t="s">
        <v>6754</v>
      </c>
      <c r="B564" s="91" t="s">
        <v>8671</v>
      </c>
      <c r="C564" s="91" t="s">
        <v>9233</v>
      </c>
      <c r="D564" s="91" t="s">
        <v>8364</v>
      </c>
      <c r="E564" s="90">
        <v>61479002000523</v>
      </c>
      <c r="F564" s="92">
        <v>72285000</v>
      </c>
      <c r="G564" s="92">
        <v>85</v>
      </c>
      <c r="H564" s="93">
        <v>7267.5</v>
      </c>
      <c r="I564">
        <v>562</v>
      </c>
      <c r="K564" s="82" t="str">
        <f t="shared" si="16"/>
        <v>70756 SERIE 001-19/02/2024-61479002000523-72285000-85-7267,5</v>
      </c>
      <c r="L564" t="str">
        <v>70756 serie 001</v>
      </c>
      <c r="M564" t="str">
        <v>70756 serie 001-19/02/2024-61479002000523-72285000-85-7267,5</v>
      </c>
      <c r="O564" t="str">
        <v>00036277 serie 002</v>
      </c>
      <c r="P564" s="57">
        <v>45394</v>
      </c>
      <c r="Q564" t="str">
        <v>97434047000103</v>
      </c>
      <c r="R564">
        <v>72163100</v>
      </c>
      <c r="S564">
        <v>442.66666666666669</v>
      </c>
      <c r="T564">
        <v>9974.16</v>
      </c>
      <c r="V564" t="str">
        <f t="shared" si="17"/>
        <v>00036277 serie 002-12/04/2024-97434047000103-72163100-442,67-9974,16</v>
      </c>
    </row>
    <row r="565" spans="1:22" x14ac:dyDescent="0.25">
      <c r="A565" s="91" t="s">
        <v>6755</v>
      </c>
      <c r="B565" s="91" t="s">
        <v>8671</v>
      </c>
      <c r="C565" s="91" t="s">
        <v>9234</v>
      </c>
      <c r="D565" s="91" t="s">
        <v>8365</v>
      </c>
      <c r="E565" s="90">
        <v>61479002000523</v>
      </c>
      <c r="F565" s="92">
        <v>72285000</v>
      </c>
      <c r="G565" s="92">
        <v>80</v>
      </c>
      <c r="H565" s="93">
        <v>6840</v>
      </c>
      <c r="I565">
        <v>563</v>
      </c>
      <c r="K565" s="82" t="str">
        <f t="shared" si="16"/>
        <v>70469 SERIE 001-15/01/2024-61479002000523-72285000-80-6840</v>
      </c>
      <c r="L565" t="str">
        <v>70469 serie 001</v>
      </c>
      <c r="M565" t="str">
        <v>70469 serie 001-15/01/2024-61479002000523-72285000-80-6840</v>
      </c>
      <c r="O565" t="str">
        <v>0036277 serie 002</v>
      </c>
      <c r="P565" s="57">
        <v>45394</v>
      </c>
      <c r="Q565" t="str">
        <v>97434047000103</v>
      </c>
      <c r="R565">
        <v>72163200</v>
      </c>
      <c r="S565">
        <v>885.33333333333337</v>
      </c>
      <c r="T565">
        <v>8008.8600000000006</v>
      </c>
      <c r="V565" t="str">
        <f t="shared" si="17"/>
        <v>0036277 serie 002-12/04/2024-97434047000103-72163200-885,33-8008,86</v>
      </c>
    </row>
    <row r="566" spans="1:22" x14ac:dyDescent="0.25">
      <c r="A566" s="91" t="s">
        <v>6756</v>
      </c>
      <c r="B566" s="91" t="s">
        <v>8671</v>
      </c>
      <c r="C566" s="91" t="s">
        <v>9235</v>
      </c>
      <c r="D566" s="91" t="s">
        <v>8366</v>
      </c>
      <c r="E566" s="90">
        <v>61479002000523</v>
      </c>
      <c r="F566" s="92">
        <v>72285000</v>
      </c>
      <c r="G566" s="92">
        <v>85</v>
      </c>
      <c r="H566" s="93">
        <v>7267.5</v>
      </c>
      <c r="I566">
        <v>564</v>
      </c>
      <c r="K566" s="82" t="str">
        <f t="shared" si="16"/>
        <v>70342 SERIE 001-19/12/2023-61479002000523-72285000-85-7267,5</v>
      </c>
      <c r="L566" t="str">
        <v>70342 serie 001</v>
      </c>
      <c r="M566" t="str">
        <v>70342 serie 001-19/12/2023-61479002000523-72285000-85-7267,5</v>
      </c>
      <c r="O566" t="str">
        <v>036277 serie 002</v>
      </c>
      <c r="P566" s="57">
        <v>45394</v>
      </c>
      <c r="Q566" t="str">
        <v>97434047000103</v>
      </c>
      <c r="R566">
        <v>72164010</v>
      </c>
      <c r="S566">
        <v>442.66666666666669</v>
      </c>
      <c r="T566">
        <v>7233.3</v>
      </c>
      <c r="V566" t="str">
        <f t="shared" si="17"/>
        <v>036277 serie 002-12/04/2024-97434047000103-72164010-442,67-7233,3</v>
      </c>
    </row>
    <row r="567" spans="1:22" x14ac:dyDescent="0.25">
      <c r="A567" s="91" t="s">
        <v>6757</v>
      </c>
      <c r="B567" s="91" t="s">
        <v>8671</v>
      </c>
      <c r="C567" s="91" t="s">
        <v>9236</v>
      </c>
      <c r="D567" s="91" t="s">
        <v>8360</v>
      </c>
      <c r="E567" s="90">
        <v>97434047000103</v>
      </c>
      <c r="F567" s="92">
        <v>73041900</v>
      </c>
      <c r="G567" s="92">
        <v>442</v>
      </c>
      <c r="H567" s="93">
        <v>10062</v>
      </c>
      <c r="I567">
        <v>565</v>
      </c>
      <c r="K567" s="82" t="str">
        <f t="shared" si="16"/>
        <v>34177 SERIE 002-14/02/2024-97434047000103-73041900-442-10062</v>
      </c>
      <c r="L567" t="str">
        <v>34177 serie 002</v>
      </c>
      <c r="M567" t="str">
        <v>34177 serie 002-14/02/2024-97434047000103-73041900-442-10062</v>
      </c>
      <c r="O567" t="str">
        <v>36277 serie 002</v>
      </c>
      <c r="P567" s="57">
        <v>45394</v>
      </c>
      <c r="Q567" t="str">
        <v>97434047000103</v>
      </c>
      <c r="R567">
        <v>72162100</v>
      </c>
      <c r="S567">
        <v>442.66666666666669</v>
      </c>
      <c r="T567">
        <v>875.52</v>
      </c>
      <c r="V567" t="str">
        <f t="shared" si="17"/>
        <v>36277 serie 002-12/04/2024-97434047000103-72162100-442,67-875,52</v>
      </c>
    </row>
    <row r="568" spans="1:22" x14ac:dyDescent="0.25">
      <c r="A568" s="91" t="s">
        <v>6758</v>
      </c>
      <c r="B568" s="91" t="s">
        <v>8671</v>
      </c>
      <c r="C568" s="91" t="s">
        <v>9237</v>
      </c>
      <c r="D568" s="91" t="s">
        <v>8367</v>
      </c>
      <c r="E568" s="90">
        <v>97434047000103</v>
      </c>
      <c r="F568" s="92">
        <v>73043910</v>
      </c>
      <c r="G568" s="92">
        <v>516</v>
      </c>
      <c r="H568" s="93">
        <v>8112</v>
      </c>
      <c r="I568">
        <v>566</v>
      </c>
      <c r="K568" s="82" t="str">
        <f t="shared" si="16"/>
        <v>33960 SERIE 002-06/02/2024-97434047000103-73043910-516-8112</v>
      </c>
      <c r="L568" t="str">
        <v>33960 serie 002</v>
      </c>
      <c r="M568" t="str">
        <v>33960 serie 002-06/02/2024-97434047000103-73043910-516-8112</v>
      </c>
      <c r="O568" t="str">
        <v>0036236 serie 002</v>
      </c>
      <c r="P568" s="57">
        <v>45393</v>
      </c>
      <c r="Q568" t="str">
        <v>97434047000103</v>
      </c>
      <c r="R568">
        <v>72085200</v>
      </c>
      <c r="S568">
        <v>846</v>
      </c>
      <c r="T568">
        <v>3597.93</v>
      </c>
      <c r="V568" t="str">
        <f t="shared" si="17"/>
        <v>0036236 serie 002-11/04/2024-97434047000103-72085200-846-3597,93</v>
      </c>
    </row>
    <row r="569" spans="1:22" x14ac:dyDescent="0.25">
      <c r="A569" s="91" t="s">
        <v>6759</v>
      </c>
      <c r="B569" s="91" t="s">
        <v>8671</v>
      </c>
      <c r="C569" s="91" t="s">
        <v>9238</v>
      </c>
      <c r="D569" s="91" t="s">
        <v>8368</v>
      </c>
      <c r="E569" s="90">
        <v>88416482000106</v>
      </c>
      <c r="F569" s="92">
        <v>73082000</v>
      </c>
      <c r="G569" s="92">
        <v>46.24</v>
      </c>
      <c r="H569" s="92">
        <v>672.4</v>
      </c>
      <c r="I569">
        <v>567</v>
      </c>
      <c r="K569" s="82" t="str">
        <f t="shared" si="16"/>
        <v>77499 SERIE 001-23/11/2023-88416482000106-73082000-46,24-672,4</v>
      </c>
      <c r="L569" t="str">
        <v>77499 serie 001</v>
      </c>
      <c r="M569" t="str">
        <v>77499 serie 001-23/11/2023-88416482000106-73082000-46,24-672,4</v>
      </c>
      <c r="O569" t="str">
        <v>036236 serie 002</v>
      </c>
      <c r="P569" s="57">
        <v>45393</v>
      </c>
      <c r="Q569" t="str">
        <v>97434047000103</v>
      </c>
      <c r="R569">
        <v>73079300</v>
      </c>
      <c r="S569">
        <v>846</v>
      </c>
      <c r="T569">
        <v>1166</v>
      </c>
      <c r="V569" t="str">
        <f t="shared" si="17"/>
        <v>036236 serie 002-11/04/2024-97434047000103-73079300-846-1166</v>
      </c>
    </row>
    <row r="570" spans="1:22" x14ac:dyDescent="0.25">
      <c r="A570" s="91" t="s">
        <v>6760</v>
      </c>
      <c r="B570" s="91" t="s">
        <v>8671</v>
      </c>
      <c r="C570" s="91" t="s">
        <v>9239</v>
      </c>
      <c r="D570" s="91" t="s">
        <v>8368</v>
      </c>
      <c r="E570" s="90">
        <v>88416482000106</v>
      </c>
      <c r="F570" s="92">
        <v>73082000</v>
      </c>
      <c r="G570" s="92">
        <v>234.63</v>
      </c>
      <c r="H570" s="93">
        <v>3716.5</v>
      </c>
      <c r="I570">
        <v>568</v>
      </c>
      <c r="K570" s="82" t="str">
        <f t="shared" si="16"/>
        <v>77498 SERIE 001-23/11/2023-88416482000106-73082000-234,63-3716,5</v>
      </c>
      <c r="L570" t="str">
        <v>77498 serie 001</v>
      </c>
      <c r="M570" t="str">
        <v>77498 serie 001-23/11/2023-88416482000106-73082000-234,63-3716,5</v>
      </c>
      <c r="O570" t="str">
        <v>36236 serie 002</v>
      </c>
      <c r="P570" s="57">
        <v>45393</v>
      </c>
      <c r="Q570" t="str">
        <v>97434047000103</v>
      </c>
      <c r="R570">
        <v>73071920</v>
      </c>
      <c r="S570">
        <v>1692</v>
      </c>
      <c r="T570">
        <v>988.8</v>
      </c>
      <c r="V570" t="str">
        <f t="shared" si="17"/>
        <v>36236 serie 002-11/04/2024-97434047000103-73071920-1692-988,8</v>
      </c>
    </row>
    <row r="571" spans="1:22" x14ac:dyDescent="0.25">
      <c r="A571" s="91" t="s">
        <v>6761</v>
      </c>
      <c r="B571" s="91" t="s">
        <v>8671</v>
      </c>
      <c r="C571" s="91" t="s">
        <v>9240</v>
      </c>
      <c r="D571" s="91" t="s">
        <v>8368</v>
      </c>
      <c r="E571" s="90">
        <v>88416482000106</v>
      </c>
      <c r="F571" s="92">
        <v>73082000</v>
      </c>
      <c r="G571" s="93">
        <v>7601.89</v>
      </c>
      <c r="H571" s="93">
        <v>117064.85</v>
      </c>
      <c r="I571">
        <v>569</v>
      </c>
      <c r="K571" s="82" t="str">
        <f t="shared" si="16"/>
        <v>77497 SERIE 001-23/11/2023-88416482000106-73082000-7601,89-117064,85</v>
      </c>
      <c r="L571" t="str">
        <v>77497 serie 001</v>
      </c>
      <c r="M571" t="str">
        <v>77497 serie 001-23/11/2023-88416482000106-73082000-7601,89-117064,85</v>
      </c>
      <c r="O571" t="str">
        <v>36182 serie 002</v>
      </c>
      <c r="P571" s="57">
        <v>45391</v>
      </c>
      <c r="Q571" t="str">
        <v>97434047000103</v>
      </c>
      <c r="R571">
        <v>72164010</v>
      </c>
      <c r="S571">
        <v>2286</v>
      </c>
      <c r="T571">
        <v>16074</v>
      </c>
      <c r="V571" t="str">
        <f t="shared" si="17"/>
        <v>36182 serie 002-09/04/2024-97434047000103-72164010-2286-16074</v>
      </c>
    </row>
    <row r="572" spans="1:22" x14ac:dyDescent="0.25">
      <c r="A572" s="91" t="s">
        <v>6762</v>
      </c>
      <c r="B572" s="91" t="s">
        <v>8671</v>
      </c>
      <c r="C572" s="91" t="s">
        <v>9241</v>
      </c>
      <c r="D572" s="91" t="s">
        <v>8369</v>
      </c>
      <c r="E572" s="90">
        <v>88416482000106</v>
      </c>
      <c r="F572" s="92">
        <v>73082000</v>
      </c>
      <c r="G572" s="93">
        <v>25975</v>
      </c>
      <c r="H572" s="93">
        <v>494704.7</v>
      </c>
      <c r="I572">
        <v>570</v>
      </c>
      <c r="K572" s="82" t="str">
        <f t="shared" si="16"/>
        <v>77167 SERIE 001-06/11/2023-88416482000106-73082000-25975-494704,7</v>
      </c>
      <c r="L572" t="str">
        <v>77167 serie 001</v>
      </c>
      <c r="M572" t="str">
        <v>77167 serie 001-06/11/2023-88416482000106-73082000-25975-494704,7</v>
      </c>
      <c r="O572" t="str">
        <v>35780 serie 002</v>
      </c>
      <c r="P572" s="57">
        <v>45378</v>
      </c>
      <c r="Q572" t="str">
        <v>97434047000103</v>
      </c>
      <c r="R572">
        <v>72193400</v>
      </c>
      <c r="S572">
        <v>5610</v>
      </c>
      <c r="T572">
        <v>237793.88</v>
      </c>
      <c r="V572" t="str">
        <f t="shared" si="17"/>
        <v>35780 serie 002-27/03/2024-97434047000103-72193400-5610-237793,88</v>
      </c>
    </row>
    <row r="573" spans="1:22" x14ac:dyDescent="0.25">
      <c r="A573" s="91" t="s">
        <v>6763</v>
      </c>
      <c r="B573" s="91" t="s">
        <v>8671</v>
      </c>
      <c r="C573" s="91" t="s">
        <v>9242</v>
      </c>
      <c r="D573" s="91" t="s">
        <v>8370</v>
      </c>
      <c r="E573" s="90">
        <v>88416482000106</v>
      </c>
      <c r="F573" s="92">
        <v>73082000</v>
      </c>
      <c r="G573" s="93">
        <v>22409.59</v>
      </c>
      <c r="H573" s="93">
        <v>352916.4</v>
      </c>
      <c r="I573">
        <v>571</v>
      </c>
      <c r="K573" s="82" t="str">
        <f t="shared" si="16"/>
        <v>77141 SERIE 001-03/11/2023-88416482000106-73082000-22409,59-352916,4</v>
      </c>
      <c r="L573" t="str">
        <v>77141 serie 001</v>
      </c>
      <c r="M573" t="str">
        <v>77141 serie 001-03/11/2023-88416482000106-73082000-22409,59-352916,4</v>
      </c>
      <c r="O573" t="str">
        <v>00035657 serie 002</v>
      </c>
      <c r="P573" s="57">
        <v>45376</v>
      </c>
      <c r="Q573" t="str">
        <v>97434047000103</v>
      </c>
      <c r="R573">
        <v>72163300</v>
      </c>
      <c r="S573">
        <v>973.4</v>
      </c>
      <c r="T573">
        <v>9507</v>
      </c>
      <c r="V573" t="str">
        <f t="shared" si="17"/>
        <v>00035657 serie 002-25/03/2024-97434047000103-72163300-973,4-9507</v>
      </c>
    </row>
    <row r="574" spans="1:22" x14ac:dyDescent="0.25">
      <c r="A574" s="91" t="s">
        <v>6764</v>
      </c>
      <c r="B574" s="91" t="s">
        <v>8671</v>
      </c>
      <c r="C574" s="91" t="s">
        <v>9243</v>
      </c>
      <c r="D574" s="91" t="s">
        <v>8371</v>
      </c>
      <c r="E574" s="90">
        <v>88416482000106</v>
      </c>
      <c r="F574" s="92">
        <v>73082000</v>
      </c>
      <c r="G574" s="93">
        <v>14018.83</v>
      </c>
      <c r="H574" s="93">
        <v>215151.31</v>
      </c>
      <c r="I574">
        <v>572</v>
      </c>
      <c r="K574" s="82" t="str">
        <f t="shared" si="16"/>
        <v>77092 SERIE 001-31/10/2023-88416482000106-73082000-14018,83-215151,31</v>
      </c>
      <c r="L574" t="str">
        <v>77092 serie 001</v>
      </c>
      <c r="M574" t="str">
        <v>77092 serie 001-31/10/2023-88416482000106-73082000-14018,83-215151,31</v>
      </c>
      <c r="O574" t="str">
        <v>0035657 serie 002</v>
      </c>
      <c r="P574" s="57">
        <v>45376</v>
      </c>
      <c r="Q574" t="str">
        <v>97434047000103</v>
      </c>
      <c r="R574">
        <v>72163200</v>
      </c>
      <c r="S574">
        <v>973.4</v>
      </c>
      <c r="T574">
        <v>27280.5</v>
      </c>
      <c r="V574" t="str">
        <f t="shared" si="17"/>
        <v>0035657 serie 002-25/03/2024-97434047000103-72163200-973,4-27280,5</v>
      </c>
    </row>
    <row r="575" spans="1:22" x14ac:dyDescent="0.25">
      <c r="A575" s="91" t="s">
        <v>6765</v>
      </c>
      <c r="B575" s="91" t="s">
        <v>8671</v>
      </c>
      <c r="C575" s="91" t="s">
        <v>9244</v>
      </c>
      <c r="D575" s="91" t="s">
        <v>8351</v>
      </c>
      <c r="E575" s="90">
        <v>88416482000106</v>
      </c>
      <c r="F575" s="92">
        <v>73082000</v>
      </c>
      <c r="G575" s="93">
        <v>12104.44</v>
      </c>
      <c r="H575" s="93">
        <v>178393.36</v>
      </c>
      <c r="I575">
        <v>573</v>
      </c>
      <c r="K575" s="82" t="str">
        <f t="shared" si="16"/>
        <v>76955 SERIE 001-25/10/2023-88416482000106-73082000-12104,44-178393,36</v>
      </c>
      <c r="L575" t="str">
        <v>76955 serie 001</v>
      </c>
      <c r="M575" t="str">
        <v>76955 serie 001-25/10/2023-88416482000106-73082000-12104,44-178393,36</v>
      </c>
      <c r="O575" t="str">
        <v>035657 serie 002</v>
      </c>
      <c r="P575" s="57">
        <v>45376</v>
      </c>
      <c r="Q575" t="str">
        <v>97434047000103</v>
      </c>
      <c r="R575">
        <v>72163100</v>
      </c>
      <c r="S575">
        <v>973.4</v>
      </c>
      <c r="T575">
        <v>2755.92</v>
      </c>
      <c r="V575" t="str">
        <f t="shared" si="17"/>
        <v>035657 serie 002-25/03/2024-97434047000103-72163100-973,4-2755,92</v>
      </c>
    </row>
    <row r="576" spans="1:22" x14ac:dyDescent="0.25">
      <c r="A576" s="91" t="s">
        <v>6766</v>
      </c>
      <c r="B576" s="91" t="s">
        <v>8671</v>
      </c>
      <c r="C576" s="91" t="s">
        <v>9245</v>
      </c>
      <c r="D576" s="91" t="s">
        <v>8349</v>
      </c>
      <c r="E576" s="90">
        <v>88416482000106</v>
      </c>
      <c r="F576" s="92">
        <v>73082000</v>
      </c>
      <c r="G576" s="93">
        <v>14298.18</v>
      </c>
      <c r="H576" s="93">
        <v>309309.53999999998</v>
      </c>
      <c r="I576">
        <v>574</v>
      </c>
      <c r="K576" s="82" t="str">
        <f t="shared" si="16"/>
        <v>76877 SERIE 001-20/10/2023-88416482000106-73082000-14298,18-309309,54</v>
      </c>
      <c r="L576" t="str">
        <v>76877 serie 001</v>
      </c>
      <c r="M576" t="str">
        <v>76877 serie 001-20/10/2023-88416482000106-73082000-14298,18-309309,54</v>
      </c>
      <c r="O576" t="str">
        <v>35657 serie 002</v>
      </c>
      <c r="P576" s="57">
        <v>45376</v>
      </c>
      <c r="Q576" t="str">
        <v>97434047000103</v>
      </c>
      <c r="R576">
        <v>72162100</v>
      </c>
      <c r="S576">
        <v>1946.8</v>
      </c>
      <c r="T576">
        <v>7497.42</v>
      </c>
      <c r="V576" t="str">
        <f t="shared" si="17"/>
        <v>35657 serie 002-25/03/2024-97434047000103-72162100-1946,8-7497,42</v>
      </c>
    </row>
    <row r="577" spans="1:22" x14ac:dyDescent="0.25">
      <c r="A577" s="91" t="s">
        <v>6767</v>
      </c>
      <c r="B577" s="91" t="s">
        <v>8671</v>
      </c>
      <c r="C577" s="91" t="s">
        <v>9246</v>
      </c>
      <c r="D577" s="91" t="s">
        <v>8349</v>
      </c>
      <c r="E577" s="90">
        <v>88416482000106</v>
      </c>
      <c r="F577" s="92">
        <v>73082000</v>
      </c>
      <c r="G577" s="92">
        <v>163.11000000000001</v>
      </c>
      <c r="H577" s="93">
        <v>2482.5300000000002</v>
      </c>
      <c r="I577">
        <v>575</v>
      </c>
      <c r="K577" s="82" t="str">
        <f t="shared" si="16"/>
        <v>76876 SERIE 001-20/10/2023-88416482000106-73082000-163,11-2482,53</v>
      </c>
      <c r="L577" t="str">
        <v>76876 serie 001</v>
      </c>
      <c r="M577" t="str">
        <v>76876 serie 001-20/10/2023-88416482000106-73082000-163,11-2482,53</v>
      </c>
      <c r="O577" t="str">
        <v>35647 serie 002</v>
      </c>
      <c r="P577" s="57">
        <v>45373</v>
      </c>
      <c r="Q577" t="str">
        <v>97434047000103</v>
      </c>
      <c r="R577">
        <v>72085200</v>
      </c>
      <c r="S577">
        <v>1470</v>
      </c>
      <c r="T577">
        <v>9662.4</v>
      </c>
      <c r="V577" t="str">
        <f t="shared" si="17"/>
        <v>35647 serie 002-22/03/2024-97434047000103-72085200-1470-9662,4</v>
      </c>
    </row>
    <row r="578" spans="1:22" x14ac:dyDescent="0.25">
      <c r="A578" s="91" t="s">
        <v>6768</v>
      </c>
      <c r="B578" s="91" t="s">
        <v>8671</v>
      </c>
      <c r="C578" s="91" t="s">
        <v>9247</v>
      </c>
      <c r="D578" s="91" t="s">
        <v>8349</v>
      </c>
      <c r="E578" s="90">
        <v>88416482000106</v>
      </c>
      <c r="F578" s="92">
        <v>73082000</v>
      </c>
      <c r="G578" s="93">
        <v>9284.2199999999993</v>
      </c>
      <c r="H578" s="93">
        <v>150622.68</v>
      </c>
      <c r="I578">
        <v>576</v>
      </c>
      <c r="K578" s="82" t="str">
        <f t="shared" si="16"/>
        <v>76870 SERIE 001-20/10/2023-88416482000106-73082000-9284,22-150622,68</v>
      </c>
      <c r="L578" t="str">
        <v>76870 serie 001</v>
      </c>
      <c r="M578" t="str">
        <v>76870 serie 001-20/10/2023-88416482000106-73082000-9284,22-150622,68</v>
      </c>
      <c r="O578" t="str">
        <v>35532 serie 002</v>
      </c>
      <c r="P578" s="57">
        <v>45371</v>
      </c>
      <c r="Q578" t="str">
        <v>97434047000103</v>
      </c>
      <c r="R578">
        <v>72085100</v>
      </c>
      <c r="S578">
        <v>2650</v>
      </c>
      <c r="T578">
        <v>45061.919999999998</v>
      </c>
      <c r="V578" t="str">
        <f t="shared" si="17"/>
        <v>35532 serie 002-20/03/2024-97434047000103-72085100-2650-45061,92</v>
      </c>
    </row>
    <row r="579" spans="1:22" x14ac:dyDescent="0.25">
      <c r="A579" s="91" t="s">
        <v>6769</v>
      </c>
      <c r="B579" s="91" t="s">
        <v>8671</v>
      </c>
      <c r="C579" s="91" t="s">
        <v>9248</v>
      </c>
      <c r="D579" s="91" t="s">
        <v>8372</v>
      </c>
      <c r="E579" s="90">
        <v>88416482000106</v>
      </c>
      <c r="F579" s="92">
        <v>73082000</v>
      </c>
      <c r="G579" s="93">
        <v>16070.82</v>
      </c>
      <c r="H579" s="93">
        <v>248383.35999999999</v>
      </c>
      <c r="I579">
        <v>577</v>
      </c>
      <c r="K579" s="82" t="str">
        <f t="shared" si="16"/>
        <v>76786 SERIE 001-16/10/2023-88416482000106-73082000-16070,82-248383,36</v>
      </c>
      <c r="L579" t="str">
        <v>76786 serie 001</v>
      </c>
      <c r="M579" t="str">
        <v>76786 serie 001-16/10/2023-88416482000106-73082000-16070,82-248383,36</v>
      </c>
      <c r="O579" t="str">
        <v>35517 serie 002</v>
      </c>
      <c r="P579" s="57">
        <v>45371</v>
      </c>
      <c r="Q579" t="str">
        <v>97434047000103</v>
      </c>
      <c r="R579">
        <v>72085200</v>
      </c>
      <c r="S579">
        <v>3600</v>
      </c>
      <c r="T579">
        <v>23760</v>
      </c>
      <c r="V579" t="str">
        <f t="shared" si="17"/>
        <v>35517 serie 002-20/03/2024-97434047000103-72085200-3600-23760</v>
      </c>
    </row>
    <row r="580" spans="1:22" x14ac:dyDescent="0.25">
      <c r="A580" s="91" t="s">
        <v>6770</v>
      </c>
      <c r="B580" s="91" t="s">
        <v>8671</v>
      </c>
      <c r="C580" s="91" t="s">
        <v>9249</v>
      </c>
      <c r="D580" s="91" t="s">
        <v>8308</v>
      </c>
      <c r="E580" s="90">
        <v>88416482000106</v>
      </c>
      <c r="F580" s="92">
        <v>73082000</v>
      </c>
      <c r="G580" s="93">
        <v>19500.080000000002</v>
      </c>
      <c r="H580" s="93">
        <v>284176.21000000002</v>
      </c>
      <c r="I580">
        <v>578</v>
      </c>
      <c r="K580" s="82" t="str">
        <f t="shared" ref="K580:K643" si="18">_xlfn.CONCAT(A580,"-",TEXT(D580,"DD/MM/AAAA"),"-",TEXT(E580,"00000000000000"),"-",F580,"-",ROUND(G580,2),"-",ROUND(H580,2))</f>
        <v>76611 SERIE 001-04/10/2023-88416482000106-73082000-19500,08-284176,21</v>
      </c>
      <c r="L580" t="str">
        <v>76611 serie 001</v>
      </c>
      <c r="M580" t="str">
        <v>76611 serie 001-04/10/2023-88416482000106-73082000-19500,08-284176,21</v>
      </c>
      <c r="O580" t="str">
        <v>35345 serie 002</v>
      </c>
      <c r="P580" s="57">
        <v>45366</v>
      </c>
      <c r="Q580" t="str">
        <v>97434047000103</v>
      </c>
      <c r="R580">
        <v>72193400</v>
      </c>
      <c r="S580">
        <v>32.239770459081839</v>
      </c>
      <c r="T580">
        <v>292897.63</v>
      </c>
      <c r="V580" t="str">
        <f t="shared" ref="V580:V643" si="19">_xlfn.CONCAT(O580,"-",TEXT(P580,"DD/MM/AAAA"),"-",Q580,"-",R580,"-",ROUND(S580,2),"-",ROUND(T580,2))</f>
        <v>35345 serie 002-15/03/2024-97434047000103-72193400-32,24-292897,63</v>
      </c>
    </row>
    <row r="581" spans="1:22" x14ac:dyDescent="0.25">
      <c r="A581" s="91" t="s">
        <v>6771</v>
      </c>
      <c r="B581" s="91" t="s">
        <v>8671</v>
      </c>
      <c r="C581" s="91" t="s">
        <v>9250</v>
      </c>
      <c r="D581" s="91" t="s">
        <v>8336</v>
      </c>
      <c r="E581" s="90">
        <v>88416482000106</v>
      </c>
      <c r="F581" s="92">
        <v>73082000</v>
      </c>
      <c r="G581" s="93">
        <v>1432.62</v>
      </c>
      <c r="H581" s="93">
        <v>25161.41</v>
      </c>
      <c r="I581">
        <v>579</v>
      </c>
      <c r="K581" s="82" t="str">
        <f t="shared" si="18"/>
        <v>75296 SERIE 001-26/07/2023-88416482000106-73082000-1432,62-25161,41</v>
      </c>
      <c r="L581" t="str">
        <v>75296 serie 001</v>
      </c>
      <c r="M581" t="str">
        <v>75296 serie 001-26/07/2023-88416482000106-73082000-1432,62-25161,41</v>
      </c>
      <c r="O581" t="str">
        <v>35321 serie 002</v>
      </c>
      <c r="P581" s="57">
        <v>45365</v>
      </c>
      <c r="Q581" t="str">
        <v>97434047000103</v>
      </c>
      <c r="R581">
        <v>72085100</v>
      </c>
      <c r="S581">
        <v>27510</v>
      </c>
      <c r="T581">
        <v>436572.12</v>
      </c>
      <c r="V581" t="str">
        <f t="shared" si="19"/>
        <v>35321 serie 002-14/03/2024-97434047000103-72085100-27510-436572,12</v>
      </c>
    </row>
    <row r="582" spans="1:22" x14ac:dyDescent="0.25">
      <c r="A582" s="91" t="s">
        <v>6772</v>
      </c>
      <c r="B582" s="91" t="s">
        <v>8671</v>
      </c>
      <c r="C582" s="91" t="s">
        <v>9251</v>
      </c>
      <c r="D582" s="91" t="s">
        <v>8354</v>
      </c>
      <c r="E582" s="90">
        <v>62821723000109</v>
      </c>
      <c r="F582" s="92">
        <v>73181400</v>
      </c>
      <c r="G582" s="92">
        <v>36</v>
      </c>
      <c r="H582" s="93">
        <v>9750.4</v>
      </c>
      <c r="I582">
        <v>580</v>
      </c>
      <c r="K582" s="82" t="str">
        <f t="shared" si="18"/>
        <v>36401 SERIE 001-23/02/2024-62821723000109-73181400-36-9750,4</v>
      </c>
      <c r="L582" t="str">
        <v>36401 serie 001</v>
      </c>
      <c r="M582" t="str">
        <v>36401 serie 001-23/02/2024-62821723000109-73181400-36-9750,4</v>
      </c>
      <c r="O582" t="str">
        <v>35300 serie 002</v>
      </c>
      <c r="P582" s="57">
        <v>45365</v>
      </c>
      <c r="Q582" t="str">
        <v>97434047000103</v>
      </c>
      <c r="R582">
        <v>72163200</v>
      </c>
      <c r="S582">
        <v>2568</v>
      </c>
      <c r="T582">
        <v>29275.200000000001</v>
      </c>
      <c r="V582" t="str">
        <f t="shared" si="19"/>
        <v>35300 serie 002-14/03/2024-97434047000103-72163200-2568-29275,2</v>
      </c>
    </row>
    <row r="583" spans="1:22" x14ac:dyDescent="0.25">
      <c r="A583" s="91" t="s">
        <v>6773</v>
      </c>
      <c r="B583" s="91" t="s">
        <v>8671</v>
      </c>
      <c r="C583" s="91" t="s">
        <v>9252</v>
      </c>
      <c r="D583" s="91" t="s">
        <v>8373</v>
      </c>
      <c r="E583" s="90">
        <v>62821723000109</v>
      </c>
      <c r="F583" s="92">
        <v>73181500</v>
      </c>
      <c r="G583" s="92">
        <v>80</v>
      </c>
      <c r="H583" s="93">
        <v>2396.14</v>
      </c>
      <c r="I583">
        <v>581</v>
      </c>
      <c r="K583" s="82" t="str">
        <f t="shared" si="18"/>
        <v>38298 SERIE 001-15/03/2024-62821723000109-73181500-80-2396,14</v>
      </c>
      <c r="L583" t="str">
        <v>38298 serie 001</v>
      </c>
      <c r="M583" t="str">
        <v>38298 serie 001-15/03/2024-62821723000109-73181500-80-2396,14</v>
      </c>
      <c r="O583" t="str">
        <v>35282 serie 002</v>
      </c>
      <c r="P583" s="57">
        <v>45364</v>
      </c>
      <c r="Q583" t="str">
        <v>97434047000103</v>
      </c>
      <c r="R583">
        <v>72085100</v>
      </c>
      <c r="S583">
        <v>7700</v>
      </c>
      <c r="T583">
        <v>101659.5</v>
      </c>
      <c r="V583" t="str">
        <f t="shared" si="19"/>
        <v>35282 serie 002-13/03/2024-97434047000103-72085100-7700-101659,5</v>
      </c>
    </row>
    <row r="584" spans="1:22" x14ac:dyDescent="0.25">
      <c r="A584" s="91" t="s">
        <v>6774</v>
      </c>
      <c r="B584" s="91" t="s">
        <v>8671</v>
      </c>
      <c r="C584" s="91" t="s">
        <v>9253</v>
      </c>
      <c r="D584" s="91" t="s">
        <v>8350</v>
      </c>
      <c r="E584" s="90">
        <v>62821723000109</v>
      </c>
      <c r="F584" s="92">
        <v>73181500</v>
      </c>
      <c r="G584" s="92">
        <v>106</v>
      </c>
      <c r="H584" s="93">
        <v>3048.17</v>
      </c>
      <c r="I584">
        <v>582</v>
      </c>
      <c r="K584" s="82" t="str">
        <f t="shared" si="18"/>
        <v>37054 SERIE 001-01/03/2024-62821723000109-73181500-106-3048,17</v>
      </c>
      <c r="L584" t="str">
        <v>37054 serie 001</v>
      </c>
      <c r="M584" t="str">
        <v>37054 serie 001-01/03/2024-62821723000109-73181500-106-3048,17</v>
      </c>
      <c r="O584" t="str">
        <v>35186 serie 002</v>
      </c>
      <c r="P584" s="57">
        <v>45362</v>
      </c>
      <c r="Q584" t="str">
        <v>97434047000103</v>
      </c>
      <c r="R584">
        <v>72162100</v>
      </c>
      <c r="S584">
        <v>7866</v>
      </c>
      <c r="T584">
        <v>8652.6</v>
      </c>
      <c r="V584" t="str">
        <f t="shared" si="19"/>
        <v>35186 serie 002-11/03/2024-97434047000103-72162100-7866-8652,6</v>
      </c>
    </row>
    <row r="585" spans="1:22" x14ac:dyDescent="0.25">
      <c r="A585" s="91" t="s">
        <v>6775</v>
      </c>
      <c r="B585" s="91" t="s">
        <v>8671</v>
      </c>
      <c r="C585" s="91" t="s">
        <v>9254</v>
      </c>
      <c r="D585" s="91" t="s">
        <v>8374</v>
      </c>
      <c r="E585" s="90">
        <v>62821723000109</v>
      </c>
      <c r="F585" s="92">
        <v>73181500</v>
      </c>
      <c r="G585" s="92">
        <v>296</v>
      </c>
      <c r="H585" s="93">
        <v>8731.9599999999991</v>
      </c>
      <c r="I585">
        <v>583</v>
      </c>
      <c r="K585" s="82" t="str">
        <f t="shared" si="18"/>
        <v>32848 SERIE 001-12/01/2024-62821723000109-73181500-296-8731,96</v>
      </c>
      <c r="L585" t="str">
        <v>32848 serie 001</v>
      </c>
      <c r="M585" t="str">
        <v>32848 serie 001-12/01/2024-62821723000109-73181500-296-8731,96</v>
      </c>
      <c r="O585" t="str">
        <v>035111 serie 002</v>
      </c>
      <c r="P585" s="57">
        <v>45359</v>
      </c>
      <c r="Q585" t="str">
        <v>97434047000103</v>
      </c>
      <c r="R585">
        <v>72254090</v>
      </c>
      <c r="S585">
        <v>6000</v>
      </c>
      <c r="T585">
        <v>13419.05</v>
      </c>
      <c r="V585" t="str">
        <f t="shared" si="19"/>
        <v>035111 serie 002-08/03/2024-97434047000103-72254090-6000-13419,05</v>
      </c>
    </row>
    <row r="586" spans="1:22" x14ac:dyDescent="0.25">
      <c r="A586" s="91" t="s">
        <v>6776</v>
      </c>
      <c r="B586" s="91" t="s">
        <v>8671</v>
      </c>
      <c r="C586" s="91" t="s">
        <v>9255</v>
      </c>
      <c r="D586" s="91" t="s">
        <v>8373</v>
      </c>
      <c r="E586" s="90">
        <v>62821723000109</v>
      </c>
      <c r="F586" s="92">
        <v>73181900</v>
      </c>
      <c r="G586" s="92">
        <v>417</v>
      </c>
      <c r="H586" s="93">
        <v>143702.57</v>
      </c>
      <c r="I586">
        <v>584</v>
      </c>
      <c r="K586" s="82" t="str">
        <f t="shared" si="18"/>
        <v>38294 SERIE 001-15/03/2024-62821723000109-73181900-417-143702,57</v>
      </c>
      <c r="L586" t="str">
        <v>38294 serie 001</v>
      </c>
      <c r="M586" t="str">
        <v>38294 serie 001-15/03/2024-62821723000109-73181900-417-143702,57</v>
      </c>
      <c r="O586" t="str">
        <v>35111 serie 002</v>
      </c>
      <c r="P586" s="57">
        <v>45359</v>
      </c>
      <c r="Q586" t="str">
        <v>97434047000103</v>
      </c>
      <c r="R586">
        <v>72085100</v>
      </c>
      <c r="S586">
        <v>9000</v>
      </c>
      <c r="T586">
        <v>146212.98000000001</v>
      </c>
      <c r="V586" t="str">
        <f t="shared" si="19"/>
        <v>35111 serie 002-08/03/2024-97434047000103-72085100-9000-146212,98</v>
      </c>
    </row>
    <row r="587" spans="1:22" x14ac:dyDescent="0.25">
      <c r="A587" s="91" t="s">
        <v>6777</v>
      </c>
      <c r="B587" s="91" t="s">
        <v>8671</v>
      </c>
      <c r="C587" s="91" t="s">
        <v>9256</v>
      </c>
      <c r="D587" s="91" t="s">
        <v>8375</v>
      </c>
      <c r="E587" s="90">
        <v>62821723000109</v>
      </c>
      <c r="F587" s="92">
        <v>73181900</v>
      </c>
      <c r="G587" s="92">
        <v>21</v>
      </c>
      <c r="H587" s="93">
        <v>9763.77</v>
      </c>
      <c r="I587">
        <v>585</v>
      </c>
      <c r="K587" s="82" t="str">
        <f t="shared" si="18"/>
        <v>38240 SERIE 001-14/03/2024-62821723000109-73181900-21-9763,77</v>
      </c>
      <c r="L587" t="str">
        <v>38240 serie 001</v>
      </c>
      <c r="M587" t="str">
        <v>38240 serie 001-14/03/2024-62821723000109-73181900-21-9763,77</v>
      </c>
      <c r="O587" t="str">
        <v>034704 serie 002</v>
      </c>
      <c r="P587" s="57">
        <v>45350</v>
      </c>
      <c r="Q587" t="str">
        <v>97434047000103</v>
      </c>
      <c r="R587">
        <v>72104910</v>
      </c>
      <c r="S587">
        <v>4150</v>
      </c>
      <c r="T587">
        <v>55527.650000000009</v>
      </c>
      <c r="V587" t="str">
        <f t="shared" si="19"/>
        <v>034704 serie 002-28/02/2024-97434047000103-72104910-4150-55527,65</v>
      </c>
    </row>
    <row r="588" spans="1:22" x14ac:dyDescent="0.25">
      <c r="A588" s="91" t="s">
        <v>6778</v>
      </c>
      <c r="B588" s="91" t="s">
        <v>8671</v>
      </c>
      <c r="C588" s="91" t="s">
        <v>9257</v>
      </c>
      <c r="D588" s="91" t="s">
        <v>8364</v>
      </c>
      <c r="E588" s="90">
        <v>61479002000523</v>
      </c>
      <c r="F588" s="92">
        <v>83112000</v>
      </c>
      <c r="G588" s="93">
        <v>4620</v>
      </c>
      <c r="H588" s="93">
        <v>132132</v>
      </c>
      <c r="I588">
        <v>586</v>
      </c>
      <c r="K588" s="82" t="str">
        <f t="shared" si="18"/>
        <v>70758 SERIE 001-19/02/2024-61479002000523-83112000-4620-132132</v>
      </c>
      <c r="L588" t="str">
        <v>70758 serie 001</v>
      </c>
      <c r="M588" t="str">
        <v>70758 serie 001-19/02/2024-61479002000523-83112000-4620-132132</v>
      </c>
      <c r="O588" t="str">
        <v>34704 serie 002</v>
      </c>
      <c r="P588" s="57">
        <v>45350</v>
      </c>
      <c r="Q588" t="str">
        <v>97434047000103</v>
      </c>
      <c r="R588">
        <v>72083700</v>
      </c>
      <c r="S588">
        <v>2075</v>
      </c>
      <c r="T588">
        <v>12208.42</v>
      </c>
      <c r="V588" t="str">
        <f t="shared" si="19"/>
        <v>34704 serie 002-28/02/2024-97434047000103-72083700-2075-12208,42</v>
      </c>
    </row>
    <row r="589" spans="1:22" x14ac:dyDescent="0.25">
      <c r="A589" s="91" t="s">
        <v>6779</v>
      </c>
      <c r="B589" s="91" t="s">
        <v>8671</v>
      </c>
      <c r="C589" s="91" t="s">
        <v>9258</v>
      </c>
      <c r="D589" s="91" t="s">
        <v>8376</v>
      </c>
      <c r="E589" s="90">
        <v>61479002000523</v>
      </c>
      <c r="F589" s="92">
        <v>83112000</v>
      </c>
      <c r="G589" s="93">
        <v>9525</v>
      </c>
      <c r="H589" s="93">
        <v>272415</v>
      </c>
      <c r="I589">
        <v>587</v>
      </c>
      <c r="K589" s="82" t="str">
        <f t="shared" si="18"/>
        <v>70545 SERIE 001-23/01/2024-61479002000523-83112000-9525-272415</v>
      </c>
      <c r="L589" t="str">
        <v>70545 serie 001</v>
      </c>
      <c r="M589" t="str">
        <v>70545 serie 001-23/01/2024-61479002000523-83112000-9525-272415</v>
      </c>
      <c r="O589" t="str">
        <v>34307 serie 002</v>
      </c>
      <c r="P589" s="57">
        <v>45338</v>
      </c>
      <c r="Q589" t="str">
        <v>97434047000103</v>
      </c>
      <c r="R589">
        <v>72163200</v>
      </c>
      <c r="S589">
        <v>2340</v>
      </c>
      <c r="T589">
        <v>24660</v>
      </c>
      <c r="V589" t="str">
        <f t="shared" si="19"/>
        <v>34307 serie 002-16/02/2024-97434047000103-72163200-2340-24660</v>
      </c>
    </row>
    <row r="590" spans="1:22" x14ac:dyDescent="0.25">
      <c r="A590" s="91" t="s">
        <v>6780</v>
      </c>
      <c r="B590" s="91" t="s">
        <v>8671</v>
      </c>
      <c r="C590" s="91" t="s">
        <v>9259</v>
      </c>
      <c r="D590" s="91" t="s">
        <v>8377</v>
      </c>
      <c r="E590" s="90">
        <v>61479002000523</v>
      </c>
      <c r="F590" s="92">
        <v>83112000</v>
      </c>
      <c r="G590" s="92">
        <v>945</v>
      </c>
      <c r="H590" s="93">
        <v>27027</v>
      </c>
      <c r="I590">
        <v>588</v>
      </c>
      <c r="K590" s="82" t="str">
        <f t="shared" si="18"/>
        <v>70491 SERIE 001-16/01/2024-61479002000523-83112000-945-27027</v>
      </c>
      <c r="L590" t="str">
        <v>70491 serie 001</v>
      </c>
      <c r="M590" t="str">
        <v>70491 serie 001-16/01/2024-61479002000523-83112000-945-27027</v>
      </c>
      <c r="O590" t="str">
        <v>000034212 serie 002</v>
      </c>
      <c r="P590" s="57">
        <v>45337</v>
      </c>
      <c r="Q590" t="str">
        <v>97434047000103</v>
      </c>
      <c r="R590">
        <v>72164010</v>
      </c>
      <c r="S590">
        <v>665.21428571428567</v>
      </c>
      <c r="T590">
        <v>718.2</v>
      </c>
      <c r="V590" t="str">
        <f t="shared" si="19"/>
        <v>000034212 serie 002-15/02/2024-97434047000103-72164010-665,21-718,2</v>
      </c>
    </row>
    <row r="591" spans="1:22" x14ac:dyDescent="0.25">
      <c r="A591" s="91" t="s">
        <v>6781</v>
      </c>
      <c r="B591" s="91" t="s">
        <v>8671</v>
      </c>
      <c r="C591" s="91" t="s">
        <v>9260</v>
      </c>
      <c r="D591" s="91" t="s">
        <v>8377</v>
      </c>
      <c r="E591" s="90">
        <v>61479002000523</v>
      </c>
      <c r="F591" s="92">
        <v>83112000</v>
      </c>
      <c r="G591" s="93">
        <v>3960</v>
      </c>
      <c r="H591" s="93">
        <v>113256</v>
      </c>
      <c r="I591">
        <v>589</v>
      </c>
      <c r="K591" s="82" t="str">
        <f t="shared" si="18"/>
        <v>70490 SERIE 001-16/01/2024-61479002000523-83112000-3960-113256</v>
      </c>
      <c r="L591" t="str">
        <v>70490 serie 001</v>
      </c>
      <c r="M591" t="str">
        <v>70490 serie 001-16/01/2024-61479002000523-83112000-3960-113256</v>
      </c>
      <c r="O591" t="str">
        <v>00034212 serie 002</v>
      </c>
      <c r="P591" s="57">
        <v>45337</v>
      </c>
      <c r="Q591" t="str">
        <v>97434047000103</v>
      </c>
      <c r="R591">
        <v>72163300</v>
      </c>
      <c r="S591">
        <v>1995.6428571428569</v>
      </c>
      <c r="T591">
        <v>59915.64</v>
      </c>
      <c r="V591" t="str">
        <f t="shared" si="19"/>
        <v>00034212 serie 002-15/02/2024-97434047000103-72163300-1995,64-59915,64</v>
      </c>
    </row>
    <row r="592" spans="1:22" x14ac:dyDescent="0.25">
      <c r="A592" s="91" t="s">
        <v>6782</v>
      </c>
      <c r="B592" s="91" t="s">
        <v>8671</v>
      </c>
      <c r="C592" s="91" t="s">
        <v>9261</v>
      </c>
      <c r="D592" s="91" t="s">
        <v>8356</v>
      </c>
      <c r="E592" s="90">
        <v>61479002000523</v>
      </c>
      <c r="F592" s="92">
        <v>83112000</v>
      </c>
      <c r="G592" s="93">
        <v>14070</v>
      </c>
      <c r="H592" s="93">
        <v>402402</v>
      </c>
      <c r="I592">
        <v>590</v>
      </c>
      <c r="K592" s="82" t="str">
        <f t="shared" si="18"/>
        <v>70354 SERIE 001-20/12/2023-61479002000523-83112000-14070-402402</v>
      </c>
      <c r="L592" t="str">
        <v>70354 serie 001</v>
      </c>
      <c r="M592" t="str">
        <v>70354 serie 001-20/12/2023-61479002000523-83112000-14070-402402</v>
      </c>
      <c r="O592" t="str">
        <v>0034212 serie 002</v>
      </c>
      <c r="P592" s="57">
        <v>45337</v>
      </c>
      <c r="Q592" t="str">
        <v>97434047000103</v>
      </c>
      <c r="R592">
        <v>72163200</v>
      </c>
      <c r="S592">
        <v>1995.6428571428569</v>
      </c>
      <c r="T592">
        <v>27211.8</v>
      </c>
      <c r="V592" t="str">
        <f t="shared" si="19"/>
        <v>0034212 serie 002-15/02/2024-97434047000103-72163200-1995,64-27211,8</v>
      </c>
    </row>
    <row r="593" spans="1:22" x14ac:dyDescent="0.25">
      <c r="A593" s="91" t="s">
        <v>6783</v>
      </c>
      <c r="B593" s="91" t="s">
        <v>8671</v>
      </c>
      <c r="C593" s="91" t="s">
        <v>9262</v>
      </c>
      <c r="D593" s="91" t="s">
        <v>8366</v>
      </c>
      <c r="E593" s="90">
        <v>61479002000523</v>
      </c>
      <c r="F593" s="92">
        <v>83112000</v>
      </c>
      <c r="G593" s="93">
        <v>1890</v>
      </c>
      <c r="H593" s="93">
        <v>54054</v>
      </c>
      <c r="I593">
        <v>591</v>
      </c>
      <c r="K593" s="82" t="str">
        <f t="shared" si="18"/>
        <v>70341 SERIE 001-19/12/2023-61479002000523-83112000-1890-54054</v>
      </c>
      <c r="L593" t="str">
        <v>70341 serie 001</v>
      </c>
      <c r="M593" t="str">
        <v>70341 serie 001-19/12/2023-61479002000523-83112000-1890-54054</v>
      </c>
      <c r="O593" t="str">
        <v>034212 serie 002</v>
      </c>
      <c r="P593" s="57">
        <v>45337</v>
      </c>
      <c r="Q593" t="str">
        <v>97434047000103</v>
      </c>
      <c r="R593">
        <v>72163100</v>
      </c>
      <c r="S593">
        <v>2660.8571428571427</v>
      </c>
      <c r="T593">
        <v>12815.16</v>
      </c>
      <c r="V593" t="str">
        <f t="shared" si="19"/>
        <v>034212 serie 002-15/02/2024-97434047000103-72163100-2660,86-12815,16</v>
      </c>
    </row>
    <row r="594" spans="1:22" x14ac:dyDescent="0.25">
      <c r="A594" s="91" t="s">
        <v>6784</v>
      </c>
      <c r="B594" s="91" t="s">
        <v>8671</v>
      </c>
      <c r="C594" s="91" t="s">
        <v>9263</v>
      </c>
      <c r="D594" s="91" t="s">
        <v>8366</v>
      </c>
      <c r="E594" s="90">
        <v>61479002000523</v>
      </c>
      <c r="F594" s="92">
        <v>83112000</v>
      </c>
      <c r="G594" s="93">
        <v>1050</v>
      </c>
      <c r="H594" s="93">
        <v>30030</v>
      </c>
      <c r="I594">
        <v>592</v>
      </c>
      <c r="K594" s="82" t="str">
        <f t="shared" si="18"/>
        <v>70340 SERIE 001-19/12/2023-61479002000523-83112000-1050-30030</v>
      </c>
      <c r="L594" t="str">
        <v>70340 serie 001</v>
      </c>
      <c r="M594" t="str">
        <v>70340 serie 001-19/12/2023-61479002000523-83112000-1050-30030</v>
      </c>
      <c r="O594" t="str">
        <v>34212 serie 002</v>
      </c>
      <c r="P594" s="57">
        <v>45337</v>
      </c>
      <c r="Q594" t="str">
        <v>97434047000103</v>
      </c>
      <c r="R594">
        <v>72162100</v>
      </c>
      <c r="S594">
        <v>1995.6428571428569</v>
      </c>
      <c r="T594">
        <v>1772.58</v>
      </c>
      <c r="V594" t="str">
        <f t="shared" si="19"/>
        <v>34212 serie 002-15/02/2024-97434047000103-72162100-1995,64-1772,58</v>
      </c>
    </row>
    <row r="595" spans="1:22" x14ac:dyDescent="0.25">
      <c r="A595" s="91" t="s">
        <v>6785</v>
      </c>
      <c r="B595" s="91" t="s">
        <v>8671</v>
      </c>
      <c r="C595" s="91" t="s">
        <v>9264</v>
      </c>
      <c r="D595" s="91" t="s">
        <v>8347</v>
      </c>
      <c r="E595" s="90">
        <v>61479002000523</v>
      </c>
      <c r="F595" s="92">
        <v>83112000</v>
      </c>
      <c r="G595" s="93">
        <v>8565</v>
      </c>
      <c r="H595" s="93">
        <v>244959</v>
      </c>
      <c r="I595">
        <v>593</v>
      </c>
      <c r="K595" s="82" t="str">
        <f t="shared" si="18"/>
        <v>70162 SERIE 001-30/11/2023-61479002000523-83112000-8565-244959</v>
      </c>
      <c r="L595" t="str">
        <v>70162 serie 001</v>
      </c>
      <c r="M595" t="str">
        <v>70162 serie 001-30/11/2023-61479002000523-83112000-8565-244959</v>
      </c>
      <c r="O595" t="str">
        <v>33361 serie 001</v>
      </c>
      <c r="P595" s="57">
        <v>45373</v>
      </c>
      <c r="Q595" t="str">
        <v>50388768000152</v>
      </c>
      <c r="R595">
        <v>72230000</v>
      </c>
      <c r="S595">
        <v>56.22</v>
      </c>
      <c r="T595">
        <v>8714.1</v>
      </c>
      <c r="V595" t="str">
        <f t="shared" si="19"/>
        <v>33361 serie 001-22/03/2024-50388768000152-72230000-56,22-8714,1</v>
      </c>
    </row>
    <row r="596" spans="1:22" x14ac:dyDescent="0.25">
      <c r="A596" s="91" t="s">
        <v>6786</v>
      </c>
      <c r="B596" s="91" t="s">
        <v>8671</v>
      </c>
      <c r="C596" s="91" t="s">
        <v>9265</v>
      </c>
      <c r="D596" s="91" t="s">
        <v>8378</v>
      </c>
      <c r="E596" s="90">
        <v>61479002000523</v>
      </c>
      <c r="F596" s="92">
        <v>83112000</v>
      </c>
      <c r="G596" s="93">
        <v>5670</v>
      </c>
      <c r="H596" s="93">
        <v>162162</v>
      </c>
      <c r="I596">
        <v>594</v>
      </c>
      <c r="K596" s="82" t="str">
        <f t="shared" si="18"/>
        <v>70113 SERIE 001-27/11/2023-61479002000523-83112000-5670-162162</v>
      </c>
      <c r="L596" t="str">
        <v>70113 serie 001</v>
      </c>
      <c r="M596" t="str">
        <v>70113 serie 001-27/11/2023-61479002000523-83112000-5670-162162</v>
      </c>
      <c r="O596" t="str">
        <v>27692 serie 001</v>
      </c>
      <c r="P596" s="57">
        <v>45369</v>
      </c>
      <c r="Q596" t="str">
        <v>14050990000187</v>
      </c>
      <c r="R596">
        <v>83015000</v>
      </c>
      <c r="S596">
        <v>19</v>
      </c>
      <c r="T596">
        <v>6686.6</v>
      </c>
      <c r="V596" t="str">
        <f t="shared" si="19"/>
        <v>27692 serie 001-18/03/2024-14050990000187-83015000-19-6686,6</v>
      </c>
    </row>
    <row r="597" spans="1:22" x14ac:dyDescent="0.25">
      <c r="A597" s="91" t="s">
        <v>6787</v>
      </c>
      <c r="B597" s="91" t="s">
        <v>8671</v>
      </c>
      <c r="C597" s="91" t="s">
        <v>9266</v>
      </c>
      <c r="D597" s="91" t="s">
        <v>8379</v>
      </c>
      <c r="E597" s="90">
        <v>61479002000523</v>
      </c>
      <c r="F597" s="92">
        <v>83112000</v>
      </c>
      <c r="G597" s="92">
        <v>945</v>
      </c>
      <c r="H597" s="93">
        <v>27027</v>
      </c>
      <c r="I597">
        <v>595</v>
      </c>
      <c r="K597" s="82" t="str">
        <f t="shared" si="18"/>
        <v>70085 SERIE 001-21/11/2023-61479002000523-83112000-945-27027</v>
      </c>
      <c r="L597" t="str">
        <v>70085 serie 001</v>
      </c>
      <c r="M597" t="str">
        <v>70085 serie 001-21/11/2023-61479002000523-83112000-945-27027</v>
      </c>
      <c r="O597" t="str">
        <v>27628 serie 001</v>
      </c>
      <c r="P597" s="57">
        <v>45363</v>
      </c>
      <c r="Q597" t="str">
        <v>14050990000187</v>
      </c>
      <c r="R597">
        <v>83015000</v>
      </c>
      <c r="S597">
        <v>134</v>
      </c>
      <c r="T597">
        <v>58582.6</v>
      </c>
      <c r="V597" t="str">
        <f t="shared" si="19"/>
        <v>27628 serie 001-12/03/2024-14050990000187-83015000-134-58582,6</v>
      </c>
    </row>
    <row r="598" spans="1:22" x14ac:dyDescent="0.25">
      <c r="A598" s="91" t="s">
        <v>6788</v>
      </c>
      <c r="B598" s="91" t="s">
        <v>8671</v>
      </c>
      <c r="C598" s="91" t="s">
        <v>9267</v>
      </c>
      <c r="D598" s="91" t="s">
        <v>8380</v>
      </c>
      <c r="E598" s="90">
        <v>61479002000523</v>
      </c>
      <c r="F598" s="92">
        <v>83112000</v>
      </c>
      <c r="G598" s="93">
        <v>3780</v>
      </c>
      <c r="H598" s="93">
        <v>108108</v>
      </c>
      <c r="I598">
        <v>596</v>
      </c>
      <c r="K598" s="82" t="str">
        <f t="shared" si="18"/>
        <v>70072 SERIE 001-20/11/2023-61479002000523-83112000-3780-108108</v>
      </c>
      <c r="L598" t="str">
        <v>70072 serie 001</v>
      </c>
      <c r="M598" t="str">
        <v>70072 serie 001-20/11/2023-61479002000523-83112000-3780-108108</v>
      </c>
      <c r="O598" t="str">
        <v>0024087 serie 001</v>
      </c>
      <c r="P598" s="57">
        <v>45503</v>
      </c>
      <c r="Q598" t="str">
        <v>23440235000108</v>
      </c>
      <c r="R598">
        <v>73089010</v>
      </c>
      <c r="S598">
        <v>18.32</v>
      </c>
      <c r="T598">
        <v>6656.1399999999994</v>
      </c>
      <c r="V598" t="str">
        <f t="shared" si="19"/>
        <v>0024087 serie 001-30/07/2024-23440235000108-73089010-18,32-6656,14</v>
      </c>
    </row>
    <row r="599" spans="1:22" x14ac:dyDescent="0.25">
      <c r="A599" s="91" t="s">
        <v>6789</v>
      </c>
      <c r="B599" s="91" t="s">
        <v>8671</v>
      </c>
      <c r="C599" s="91" t="s">
        <v>9268</v>
      </c>
      <c r="D599" s="91" t="s">
        <v>8381</v>
      </c>
      <c r="E599" s="90">
        <v>61479002000523</v>
      </c>
      <c r="F599" s="92">
        <v>83112000</v>
      </c>
      <c r="G599" s="93">
        <v>2685</v>
      </c>
      <c r="H599" s="93">
        <v>76791</v>
      </c>
      <c r="I599">
        <v>597</v>
      </c>
      <c r="K599" s="82" t="str">
        <f t="shared" si="18"/>
        <v>70010 SERIE 001-10/11/2023-61479002000523-83112000-2685-76791</v>
      </c>
      <c r="L599" t="str">
        <v>70010 serie 001</v>
      </c>
      <c r="M599" t="str">
        <v>70010 serie 001-10/11/2023-61479002000523-83112000-2685-76791</v>
      </c>
      <c r="O599" t="str">
        <v>024087 serie 001</v>
      </c>
      <c r="P599" s="57">
        <v>45503</v>
      </c>
      <c r="Q599" t="str">
        <v>23440235000108</v>
      </c>
      <c r="R599">
        <v>73072900</v>
      </c>
      <c r="S599">
        <v>9.16</v>
      </c>
      <c r="T599">
        <v>2184.75</v>
      </c>
      <c r="V599" t="str">
        <f t="shared" si="19"/>
        <v>024087 serie 001-30/07/2024-23440235000108-73072900-9,16-2184,75</v>
      </c>
    </row>
    <row r="600" spans="1:22" x14ac:dyDescent="0.25">
      <c r="A600" s="91" t="s">
        <v>6790</v>
      </c>
      <c r="B600" s="91" t="s">
        <v>8671</v>
      </c>
      <c r="C600" s="91" t="s">
        <v>9269</v>
      </c>
      <c r="D600" s="91" t="s">
        <v>8382</v>
      </c>
      <c r="E600" s="90">
        <v>61479002000523</v>
      </c>
      <c r="F600" s="92">
        <v>83112000</v>
      </c>
      <c r="G600" s="93">
        <v>1890</v>
      </c>
      <c r="H600" s="93">
        <v>54054</v>
      </c>
      <c r="I600">
        <v>598</v>
      </c>
      <c r="K600" s="82" t="str">
        <f t="shared" si="18"/>
        <v>70000 SERIE 001-09/11/2023-61479002000523-83112000-1890-54054</v>
      </c>
      <c r="L600" t="str">
        <v>70000 serie 001</v>
      </c>
      <c r="M600" t="str">
        <v>70000 serie 001-09/11/2023-61479002000523-83112000-1890-54054</v>
      </c>
      <c r="O600" t="str">
        <v>24087 serie 001</v>
      </c>
      <c r="P600" s="57">
        <v>45503</v>
      </c>
      <c r="Q600" t="str">
        <v>23440235000108</v>
      </c>
      <c r="R600">
        <v>73041100</v>
      </c>
      <c r="S600">
        <v>18.32</v>
      </c>
      <c r="T600">
        <v>1524.5</v>
      </c>
      <c r="V600" t="str">
        <f t="shared" si="19"/>
        <v>24087 serie 001-30/07/2024-23440235000108-73041100-18,32-1524,5</v>
      </c>
    </row>
    <row r="601" spans="1:22" x14ac:dyDescent="0.25">
      <c r="A601" s="91" t="s">
        <v>6791</v>
      </c>
      <c r="B601" s="91" t="s">
        <v>8671</v>
      </c>
      <c r="C601" s="91" t="s">
        <v>9270</v>
      </c>
      <c r="D601" s="91" t="s">
        <v>8383</v>
      </c>
      <c r="E601" s="90">
        <v>61479002000523</v>
      </c>
      <c r="F601" s="92">
        <v>83112000</v>
      </c>
      <c r="G601" s="93">
        <v>8430</v>
      </c>
      <c r="H601" s="93">
        <v>241098</v>
      </c>
      <c r="I601">
        <v>599</v>
      </c>
      <c r="K601" s="82" t="str">
        <f t="shared" si="18"/>
        <v>69822 SERIE 001-23/10/2023-61479002000523-83112000-8430-241098</v>
      </c>
      <c r="L601" t="str">
        <v>69822 serie 001</v>
      </c>
      <c r="M601" t="str">
        <v>69822 serie 001-23/10/2023-61479002000523-83112000-8430-241098</v>
      </c>
      <c r="O601" t="str">
        <v>22825 serie 000</v>
      </c>
      <c r="P601" s="57">
        <v>45470</v>
      </c>
      <c r="Q601" t="str">
        <v>19667950000100</v>
      </c>
      <c r="R601">
        <v>73041900</v>
      </c>
      <c r="S601">
        <v>370</v>
      </c>
      <c r="T601">
        <v>6861.6</v>
      </c>
      <c r="V601" t="str">
        <f t="shared" si="19"/>
        <v>22825 serie 000-27/06/2024-19667950000100-73041900-370-6861,6</v>
      </c>
    </row>
    <row r="602" spans="1:22" x14ac:dyDescent="0.25">
      <c r="A602" s="91" t="s">
        <v>6792</v>
      </c>
      <c r="B602" s="91" t="s">
        <v>8671</v>
      </c>
      <c r="C602" s="91" t="s">
        <v>9271</v>
      </c>
      <c r="D602" s="91" t="s">
        <v>8384</v>
      </c>
      <c r="E602" s="90">
        <v>8381863000168</v>
      </c>
      <c r="F602" s="92">
        <v>85369090</v>
      </c>
      <c r="G602" s="93">
        <v>1530</v>
      </c>
      <c r="H602" s="93">
        <v>5003.1000000000004</v>
      </c>
      <c r="I602">
        <v>600</v>
      </c>
      <c r="K602" s="82" t="str">
        <f t="shared" si="18"/>
        <v>77611 SERIE 000-18/12/2023-08381863000168-85369090-1530-5003,1</v>
      </c>
      <c r="L602" t="str">
        <v>77611 serie 000</v>
      </c>
      <c r="M602" t="str">
        <v>77611 serie 000-18/12/2023-08381863000168-85369090-1530-5003,1</v>
      </c>
      <c r="O602" t="str">
        <v>23208 serie 001</v>
      </c>
      <c r="P602" s="57">
        <v>45468</v>
      </c>
      <c r="Q602" t="str">
        <v>23440235000108</v>
      </c>
      <c r="R602">
        <v>73089010</v>
      </c>
      <c r="S602">
        <v>20</v>
      </c>
      <c r="T602">
        <v>6120</v>
      </c>
      <c r="V602" t="str">
        <f t="shared" si="19"/>
        <v>23208 serie 001-25/06/2024-23440235000108-73089010-20-6120</v>
      </c>
    </row>
    <row r="603" spans="1:22" x14ac:dyDescent="0.25">
      <c r="A603" s="91" t="s">
        <v>6793</v>
      </c>
      <c r="B603" s="91" t="s">
        <v>8671</v>
      </c>
      <c r="C603" s="91" t="s">
        <v>9272</v>
      </c>
      <c r="D603" s="91" t="s">
        <v>8384</v>
      </c>
      <c r="E603" s="90">
        <v>8381863000168</v>
      </c>
      <c r="F603" s="92">
        <v>85369090</v>
      </c>
      <c r="G603" s="93">
        <v>14740</v>
      </c>
      <c r="H603" s="93">
        <v>3598.77</v>
      </c>
      <c r="I603">
        <v>601</v>
      </c>
      <c r="K603" s="82" t="str">
        <f t="shared" si="18"/>
        <v>77599 SERIE 000-18/12/2023-08381863000168-85369090-14740-3598,77</v>
      </c>
      <c r="L603" t="str">
        <v>77599 serie 000</v>
      </c>
      <c r="M603" t="str">
        <v>77599 serie 000-18/12/2023-08381863000168-85369090-14740-3598,77</v>
      </c>
      <c r="O603" t="str">
        <v>21731 serie 000</v>
      </c>
      <c r="P603" s="57">
        <v>45468</v>
      </c>
      <c r="Q603" t="str">
        <v>11352758000105</v>
      </c>
      <c r="R603">
        <v>73089090</v>
      </c>
      <c r="S603">
        <v>12900</v>
      </c>
      <c r="T603">
        <v>287957.82</v>
      </c>
      <c r="V603" t="str">
        <f t="shared" si="19"/>
        <v>21731 serie 000-25/06/2024-11352758000105-73089090-12900-287957,82</v>
      </c>
    </row>
    <row r="604" spans="1:22" x14ac:dyDescent="0.25">
      <c r="A604" s="91" t="s">
        <v>6794</v>
      </c>
      <c r="B604" s="91" t="s">
        <v>8671</v>
      </c>
      <c r="C604" s="91" t="s">
        <v>9273</v>
      </c>
      <c r="D604" s="91" t="s">
        <v>8371</v>
      </c>
      <c r="E604" s="90">
        <v>8381863000168</v>
      </c>
      <c r="F604" s="92">
        <v>85369090</v>
      </c>
      <c r="G604" s="93">
        <v>3142</v>
      </c>
      <c r="H604" s="93">
        <v>6636.96</v>
      </c>
      <c r="I604">
        <v>602</v>
      </c>
      <c r="K604" s="82" t="str">
        <f t="shared" si="18"/>
        <v>76810 SERIE 001-31/10/2023-08381863000168-85369090-3142-6636,96</v>
      </c>
      <c r="L604" t="str">
        <v>76810 serie 001</v>
      </c>
      <c r="M604" t="str">
        <v>76810 serie 001-31/10/2023-08381863000168-85369090-3142-6636,96</v>
      </c>
      <c r="O604" t="str">
        <v>21730 serie 000</v>
      </c>
      <c r="P604" s="57">
        <v>45468</v>
      </c>
      <c r="Q604" t="str">
        <v>11352758000105</v>
      </c>
      <c r="R604">
        <v>73089090</v>
      </c>
      <c r="S604">
        <v>8700</v>
      </c>
      <c r="T604">
        <v>161460.17000000001</v>
      </c>
      <c r="V604" t="str">
        <f t="shared" si="19"/>
        <v>21730 serie 000-25/06/2024-11352758000105-73089090-8700-161460,17</v>
      </c>
    </row>
    <row r="605" spans="1:22" x14ac:dyDescent="0.25">
      <c r="A605" s="91" t="s">
        <v>6795</v>
      </c>
      <c r="B605" s="91" t="s">
        <v>8671</v>
      </c>
      <c r="C605" s="91" t="s">
        <v>9274</v>
      </c>
      <c r="D605" s="91" t="s">
        <v>8346</v>
      </c>
      <c r="E605" s="90">
        <v>62948658000187</v>
      </c>
      <c r="F605" s="92">
        <v>39174090</v>
      </c>
      <c r="G605" s="92">
        <v>13.98</v>
      </c>
      <c r="H605" s="93">
        <v>18887.34</v>
      </c>
      <c r="I605">
        <v>603</v>
      </c>
      <c r="K605" s="82" t="str">
        <f t="shared" si="18"/>
        <v>225412 SERIE 001-11/01/2024-62948658000187-39174090-13,98-18887,34</v>
      </c>
      <c r="L605" t="str">
        <v>225412 serie 001</v>
      </c>
      <c r="M605" t="str">
        <v>225412 serie 001-11/01/2024-62948658000187-39174090-13,98-18887,34</v>
      </c>
      <c r="O605" t="str">
        <v>21361 serie 000</v>
      </c>
      <c r="P605" s="57">
        <v>45406</v>
      </c>
      <c r="Q605" t="str">
        <v>11352758000105</v>
      </c>
      <c r="R605">
        <v>73089090</v>
      </c>
      <c r="S605">
        <v>6600</v>
      </c>
      <c r="T605">
        <v>123526.86</v>
      </c>
      <c r="V605" t="str">
        <f t="shared" si="19"/>
        <v>21361 serie 000-24/04/2024-11352758000105-73089090-6600-123526,86</v>
      </c>
    </row>
    <row r="606" spans="1:22" x14ac:dyDescent="0.25">
      <c r="A606" s="91" t="s">
        <v>6796</v>
      </c>
      <c r="B606" s="91" t="s">
        <v>8671</v>
      </c>
      <c r="C606" s="91" t="s">
        <v>9275</v>
      </c>
      <c r="D606" s="91" t="s">
        <v>8385</v>
      </c>
      <c r="E606" s="90">
        <v>62948658000187</v>
      </c>
      <c r="F606" s="92">
        <v>40169300</v>
      </c>
      <c r="G606" s="92">
        <v>14.62</v>
      </c>
      <c r="H606" s="93">
        <v>4592.6099999999997</v>
      </c>
      <c r="I606">
        <v>604</v>
      </c>
      <c r="K606" s="82" t="str">
        <f t="shared" si="18"/>
        <v>224438 SERIE 001-15/12/2023-62948658000187-40169300-14,62-4592,61</v>
      </c>
      <c r="L606" t="str">
        <v>224438 serie 001</v>
      </c>
      <c r="M606" t="str">
        <v>224438 serie 001-15/12/2023-62948658000187-40169300-14,62-4592,61</v>
      </c>
      <c r="O606" t="str">
        <v>21360 serie 000</v>
      </c>
      <c r="P606" s="57">
        <v>45406</v>
      </c>
      <c r="Q606" t="str">
        <v>11352758000105</v>
      </c>
      <c r="R606">
        <v>73089090</v>
      </c>
      <c r="S606">
        <v>10800</v>
      </c>
      <c r="T606">
        <v>201211.84</v>
      </c>
      <c r="V606" t="str">
        <f t="shared" si="19"/>
        <v>21360 serie 000-24/04/2024-11352758000105-73089090-10800-201211,84</v>
      </c>
    </row>
    <row r="607" spans="1:22" x14ac:dyDescent="0.25">
      <c r="A607" s="91" t="s">
        <v>6797</v>
      </c>
      <c r="B607" s="91" t="s">
        <v>8671</v>
      </c>
      <c r="C607" s="91" t="s">
        <v>9276</v>
      </c>
      <c r="D607" s="91" t="s">
        <v>8385</v>
      </c>
      <c r="E607" s="90">
        <v>62948658000187</v>
      </c>
      <c r="F607" s="92">
        <v>40169300</v>
      </c>
      <c r="G607" s="92">
        <v>26.36</v>
      </c>
      <c r="H607" s="93">
        <v>7853.68</v>
      </c>
      <c r="I607">
        <v>605</v>
      </c>
      <c r="K607" s="82" t="str">
        <f t="shared" si="18"/>
        <v>224436 SERIE 001-15/12/2023-62948658000187-40169300-26,36-7853,68</v>
      </c>
      <c r="L607" t="str">
        <v>224436 serie 001</v>
      </c>
      <c r="M607" t="str">
        <v>224436 serie 001-15/12/2023-62948658000187-40169300-26,36-7853,68</v>
      </c>
      <c r="O607" t="str">
        <v>021225 serie 001</v>
      </c>
      <c r="P607" s="57">
        <v>45474</v>
      </c>
      <c r="Q607" t="str">
        <v>02677285000125</v>
      </c>
      <c r="R607">
        <v>72201210</v>
      </c>
      <c r="S607">
        <v>322.20499999999998</v>
      </c>
      <c r="T607">
        <v>15985</v>
      </c>
      <c r="V607" t="str">
        <f t="shared" si="19"/>
        <v>021225 serie 001-01/07/2024-02677285000125-72201210-322,21-15985</v>
      </c>
    </row>
    <row r="608" spans="1:22" x14ac:dyDescent="0.25">
      <c r="A608" s="91" t="s">
        <v>6798</v>
      </c>
      <c r="B608" s="91" t="s">
        <v>8671</v>
      </c>
      <c r="C608" s="91" t="s">
        <v>9277</v>
      </c>
      <c r="D608" s="91" t="s">
        <v>8386</v>
      </c>
      <c r="E608" s="90">
        <v>72797913000191</v>
      </c>
      <c r="F608" s="92">
        <v>72085200</v>
      </c>
      <c r="G608" s="92">
        <v>773.76</v>
      </c>
      <c r="H608" s="93">
        <v>52468.67</v>
      </c>
      <c r="I608">
        <v>606</v>
      </c>
      <c r="K608" s="82" t="str">
        <f t="shared" si="18"/>
        <v>121506 SERIE 001-17/01/2024-72797913000191-72085200-773,76-52468,67</v>
      </c>
      <c r="L608" t="str">
        <v>121506 serie 001</v>
      </c>
      <c r="M608" t="str">
        <v>121506 serie 001-17/01/2024-72797913000191-72085200-773,76-52468,67</v>
      </c>
      <c r="O608" t="str">
        <v>21225 serie 001</v>
      </c>
      <c r="P608" s="57">
        <v>45474</v>
      </c>
      <c r="Q608" t="str">
        <v>02677285000125</v>
      </c>
      <c r="R608">
        <v>72202090</v>
      </c>
      <c r="S608">
        <v>322.20499999999998</v>
      </c>
      <c r="T608">
        <v>47984.9</v>
      </c>
      <c r="V608" t="str">
        <f t="shared" si="19"/>
        <v>21225 serie 001-01/07/2024-02677285000125-72202090-322,21-47984,9</v>
      </c>
    </row>
    <row r="609" spans="1:22" x14ac:dyDescent="0.25">
      <c r="A609" s="91" t="s">
        <v>6799</v>
      </c>
      <c r="B609" s="91" t="s">
        <v>8671</v>
      </c>
      <c r="C609" s="91" t="s">
        <v>9278</v>
      </c>
      <c r="D609" s="91" t="s">
        <v>8387</v>
      </c>
      <c r="E609" s="90">
        <v>33150053000733</v>
      </c>
      <c r="F609" s="92">
        <v>72193400</v>
      </c>
      <c r="G609" s="93">
        <v>17071</v>
      </c>
      <c r="H609" s="93">
        <v>557368.15</v>
      </c>
      <c r="I609">
        <v>607</v>
      </c>
      <c r="K609" s="82" t="str">
        <f t="shared" si="18"/>
        <v>247797 SERIE 000-31/01/2024-33150053000733-72193400-17071-557368,15</v>
      </c>
      <c r="L609" t="str">
        <v>247797 serie 000</v>
      </c>
      <c r="M609" t="str">
        <v>247797 serie 000-31/01/2024-33150053000733-72193400-17071-557368,15</v>
      </c>
      <c r="O609" t="str">
        <v>17752 serie 001</v>
      </c>
      <c r="P609" s="57">
        <v>45407</v>
      </c>
      <c r="Q609" t="str">
        <v>03872011000150</v>
      </c>
      <c r="R609">
        <v>73042400</v>
      </c>
      <c r="S609">
        <v>100</v>
      </c>
      <c r="T609">
        <v>11200</v>
      </c>
      <c r="V609" t="str">
        <f t="shared" si="19"/>
        <v>17752 serie 001-25/04/2024-03872011000150-73042400-100-11200</v>
      </c>
    </row>
    <row r="610" spans="1:22" x14ac:dyDescent="0.25">
      <c r="A610" s="91" t="s">
        <v>6800</v>
      </c>
      <c r="B610" s="91" t="s">
        <v>8671</v>
      </c>
      <c r="C610" s="91" t="s">
        <v>9279</v>
      </c>
      <c r="D610" s="91" t="s">
        <v>8388</v>
      </c>
      <c r="E610" s="90">
        <v>29799921000571</v>
      </c>
      <c r="F610" s="92">
        <v>72222000</v>
      </c>
      <c r="G610" s="92">
        <v>800</v>
      </c>
      <c r="H610" s="93">
        <v>93280</v>
      </c>
      <c r="I610">
        <v>608</v>
      </c>
      <c r="K610" s="82" t="str">
        <f t="shared" si="18"/>
        <v>112557 SERIE 000-05/01/2024-29799921000571-72222000-800-93280</v>
      </c>
      <c r="L610" t="str">
        <v>112557 serie 000</v>
      </c>
      <c r="M610" t="str">
        <v>112557 serie 000-05/01/2024-29799921000571-72222000-800-93280</v>
      </c>
      <c r="O610" t="str">
        <v>17433 serie 001</v>
      </c>
      <c r="P610" s="57">
        <v>45366</v>
      </c>
      <c r="Q610" t="str">
        <v>03872011000150</v>
      </c>
      <c r="R610">
        <v>73042400</v>
      </c>
      <c r="S610">
        <v>5</v>
      </c>
      <c r="T610">
        <v>1680</v>
      </c>
      <c r="V610" t="str">
        <f t="shared" si="19"/>
        <v>17433 serie 001-15/03/2024-03872011000150-73042400-5-1680</v>
      </c>
    </row>
    <row r="611" spans="1:22" x14ac:dyDescent="0.25">
      <c r="A611" s="91" t="s">
        <v>6801</v>
      </c>
      <c r="B611" s="91" t="s">
        <v>8671</v>
      </c>
      <c r="C611" s="91" t="s">
        <v>9280</v>
      </c>
      <c r="D611" s="91" t="s">
        <v>8389</v>
      </c>
      <c r="E611" s="90">
        <v>29799921000571</v>
      </c>
      <c r="F611" s="92">
        <v>72282000</v>
      </c>
      <c r="G611" s="93">
        <v>1100</v>
      </c>
      <c r="H611" s="93">
        <v>17248</v>
      </c>
      <c r="I611">
        <v>609</v>
      </c>
      <c r="K611" s="82" t="str">
        <f t="shared" si="18"/>
        <v>0113129 SERIE 000-22/02/2024-29799921000571-72282000-1100-17248</v>
      </c>
      <c r="L611" t="str">
        <v>0113129 serie 000</v>
      </c>
      <c r="M611" t="str">
        <v>0113129 serie 000-22/02/2024-29799921000571-72282000-1100-17248</v>
      </c>
      <c r="O611" t="str">
        <v>0016882 serie 001</v>
      </c>
      <c r="P611" s="57">
        <v>45449</v>
      </c>
      <c r="Q611" t="str">
        <v>18289917000113</v>
      </c>
      <c r="R611">
        <v>73181900</v>
      </c>
      <c r="S611">
        <v>50.555555555555557</v>
      </c>
      <c r="T611">
        <v>15427.13</v>
      </c>
      <c r="V611" t="str">
        <f t="shared" si="19"/>
        <v>0016882 serie 001-06/06/2024-18289917000113-73181900-50,56-15427,13</v>
      </c>
    </row>
    <row r="612" spans="1:22" x14ac:dyDescent="0.25">
      <c r="A612" s="91" t="s">
        <v>6802</v>
      </c>
      <c r="B612" s="91" t="s">
        <v>8671</v>
      </c>
      <c r="C612" s="91" t="s">
        <v>9281</v>
      </c>
      <c r="D612" s="91" t="s">
        <v>8390</v>
      </c>
      <c r="E612" s="90">
        <v>62312426000138</v>
      </c>
      <c r="F612" s="92">
        <v>73041100</v>
      </c>
      <c r="G612" s="92">
        <v>55.85</v>
      </c>
      <c r="H612" s="93">
        <v>89534.25</v>
      </c>
      <c r="I612">
        <v>610</v>
      </c>
      <c r="K612" s="82" t="str">
        <f t="shared" si="18"/>
        <v>0177626 SERIE 001-26/01/2024-62312426000138-73041100-55,85-89534,25</v>
      </c>
      <c r="L612" t="str">
        <v>0177626 serie 001</v>
      </c>
      <c r="M612" t="str">
        <v>0177626 serie 001-26/01/2024-62312426000138-73041100-55,85-89534,25</v>
      </c>
      <c r="O612" t="str">
        <v>016882 serie 001</v>
      </c>
      <c r="P612" s="57">
        <v>45449</v>
      </c>
      <c r="Q612" t="str">
        <v>18289917000113</v>
      </c>
      <c r="R612">
        <v>73181600</v>
      </c>
      <c r="S612">
        <v>28.888888888888889</v>
      </c>
      <c r="T612">
        <v>17948.29</v>
      </c>
      <c r="V612" t="str">
        <f t="shared" si="19"/>
        <v>016882 serie 001-06/06/2024-18289917000113-73181600-28,89-17948,29</v>
      </c>
    </row>
    <row r="613" spans="1:22" x14ac:dyDescent="0.25">
      <c r="A613" s="91" t="s">
        <v>6803</v>
      </c>
      <c r="B613" s="91" t="s">
        <v>8671</v>
      </c>
      <c r="C613" s="91" t="s">
        <v>9282</v>
      </c>
      <c r="D613" s="91" t="s">
        <v>8391</v>
      </c>
      <c r="E613" s="90">
        <v>43919968000129</v>
      </c>
      <c r="F613" s="92">
        <v>73041900</v>
      </c>
      <c r="G613" s="92">
        <v>137</v>
      </c>
      <c r="H613" s="93">
        <v>2031.71</v>
      </c>
      <c r="I613">
        <v>611</v>
      </c>
      <c r="K613" s="82" t="str">
        <f t="shared" si="18"/>
        <v>707574 SERIE 000-05/03/2024-43919968000129-73041900-137-2031,71</v>
      </c>
      <c r="L613" t="str">
        <v>707574 serie 000</v>
      </c>
      <c r="M613" t="str">
        <v>707574 serie 000-05/03/2024-43919968000129-73041900-137-2031,71</v>
      </c>
      <c r="O613" t="str">
        <v>16882 serie 001</v>
      </c>
      <c r="P613" s="57">
        <v>45449</v>
      </c>
      <c r="Q613" t="str">
        <v>18289917000113</v>
      </c>
      <c r="R613">
        <v>73181500</v>
      </c>
      <c r="S613">
        <v>14.444444444444445</v>
      </c>
      <c r="T613">
        <v>3176.93</v>
      </c>
      <c r="V613" t="str">
        <f t="shared" si="19"/>
        <v>16882 serie 001-06/06/2024-18289917000113-73181500-14,44-3176,93</v>
      </c>
    </row>
    <row r="614" spans="1:22" x14ac:dyDescent="0.25">
      <c r="A614" s="91" t="s">
        <v>6804</v>
      </c>
      <c r="B614" s="91" t="s">
        <v>8671</v>
      </c>
      <c r="C614" s="91" t="s">
        <v>9283</v>
      </c>
      <c r="D614" s="91" t="s">
        <v>8389</v>
      </c>
      <c r="E614" s="90">
        <v>43919968000129</v>
      </c>
      <c r="F614" s="92">
        <v>73041900</v>
      </c>
      <c r="G614" s="93">
        <v>4898</v>
      </c>
      <c r="H614" s="93">
        <v>71384.740000000005</v>
      </c>
      <c r="I614">
        <v>612</v>
      </c>
      <c r="K614" s="82" t="str">
        <f t="shared" si="18"/>
        <v>706165 SERIE 000-22/02/2024-43919968000129-73041900-4898-71384,74</v>
      </c>
      <c r="L614" t="str">
        <v>706165 serie 000</v>
      </c>
      <c r="M614" t="str">
        <v>706165 serie 000-22/02/2024-43919968000129-73041900-4898-71384,74</v>
      </c>
      <c r="O614" t="str">
        <v>16878 serie 001</v>
      </c>
      <c r="P614" s="57">
        <v>45449</v>
      </c>
      <c r="Q614" t="str">
        <v>18289917000113</v>
      </c>
      <c r="R614">
        <v>73181500</v>
      </c>
      <c r="S614">
        <v>21</v>
      </c>
      <c r="T614">
        <v>12577.6</v>
      </c>
      <c r="V614" t="str">
        <f t="shared" si="19"/>
        <v>16878 serie 001-06/06/2024-18289917000113-73181500-21-12577,6</v>
      </c>
    </row>
    <row r="615" spans="1:22" x14ac:dyDescent="0.25">
      <c r="A615" s="91" t="s">
        <v>6805</v>
      </c>
      <c r="B615" s="91" t="s">
        <v>8671</v>
      </c>
      <c r="C615" s="91" t="s">
        <v>9284</v>
      </c>
      <c r="D615" s="91" t="s">
        <v>8392</v>
      </c>
      <c r="E615" s="90">
        <v>43919968000129</v>
      </c>
      <c r="F615" s="92">
        <v>73041900</v>
      </c>
      <c r="G615" s="92">
        <v>757</v>
      </c>
      <c r="H615" s="93">
        <v>10448.200000000001</v>
      </c>
      <c r="I615">
        <v>613</v>
      </c>
      <c r="K615" s="82" t="str">
        <f t="shared" si="18"/>
        <v>705542 SERIE 000-16/02/2024-43919968000129-73041900-757-10448,2</v>
      </c>
      <c r="L615" t="str">
        <v>705542 serie 000</v>
      </c>
      <c r="M615" t="str">
        <v>705542 serie 000-16/02/2024-43919968000129-73041900-757-10448,2</v>
      </c>
      <c r="O615" t="str">
        <v>016798 serie 001</v>
      </c>
      <c r="P615" s="57">
        <v>45441</v>
      </c>
      <c r="Q615" t="str">
        <v>18289917000113</v>
      </c>
      <c r="R615">
        <v>73181900</v>
      </c>
      <c r="S615">
        <v>22.5</v>
      </c>
      <c r="T615">
        <v>13110.8</v>
      </c>
      <c r="V615" t="str">
        <f t="shared" si="19"/>
        <v>016798 serie 001-29/05/2024-18289917000113-73181900-22,5-13110,8</v>
      </c>
    </row>
    <row r="616" spans="1:22" x14ac:dyDescent="0.25">
      <c r="A616" s="91" t="s">
        <v>6806</v>
      </c>
      <c r="B616" s="91" t="s">
        <v>8671</v>
      </c>
      <c r="C616" s="91" t="s">
        <v>9285</v>
      </c>
      <c r="D616" s="91" t="s">
        <v>8387</v>
      </c>
      <c r="E616" s="90">
        <v>43919968000129</v>
      </c>
      <c r="F616" s="92">
        <v>73041900</v>
      </c>
      <c r="G616" s="93">
        <v>1802</v>
      </c>
      <c r="H616" s="93">
        <v>25097.98</v>
      </c>
      <c r="I616">
        <v>614</v>
      </c>
      <c r="K616" s="82" t="str">
        <f t="shared" si="18"/>
        <v>704203 SERIE 000-31/01/2024-43919968000129-73041900-1802-25097,98</v>
      </c>
      <c r="L616" t="str">
        <v>704203 serie 000</v>
      </c>
      <c r="M616" t="str">
        <v>704203 serie 000-31/01/2024-43919968000129-73041900-1802-25097,98</v>
      </c>
      <c r="O616" t="str">
        <v>16798 serie 001</v>
      </c>
      <c r="P616" s="57">
        <v>45441</v>
      </c>
      <c r="Q616" t="str">
        <v>18289917000113</v>
      </c>
      <c r="R616">
        <v>73181600</v>
      </c>
      <c r="S616">
        <v>22.5</v>
      </c>
      <c r="T616">
        <v>19972.8</v>
      </c>
      <c r="V616" t="str">
        <f t="shared" si="19"/>
        <v>16798 serie 001-29/05/2024-18289917000113-73181600-22,5-19972,8</v>
      </c>
    </row>
    <row r="617" spans="1:22" x14ac:dyDescent="0.25">
      <c r="A617" s="91" t="s">
        <v>6807</v>
      </c>
      <c r="B617" s="91" t="s">
        <v>8671</v>
      </c>
      <c r="C617" s="91" t="s">
        <v>9286</v>
      </c>
      <c r="D617" s="91" t="s">
        <v>8387</v>
      </c>
      <c r="E617" s="90">
        <v>43919968000129</v>
      </c>
      <c r="F617" s="92">
        <v>73041900</v>
      </c>
      <c r="G617" s="93">
        <v>6989</v>
      </c>
      <c r="H617" s="93">
        <v>92589.41</v>
      </c>
      <c r="I617">
        <v>615</v>
      </c>
      <c r="K617" s="82" t="str">
        <f t="shared" si="18"/>
        <v>704095 SERIE 000-31/01/2024-43919968000129-73041900-6989-92589,41</v>
      </c>
      <c r="L617" t="str">
        <v>704095 serie 000</v>
      </c>
      <c r="M617" t="str">
        <v>704095 serie 000-31/01/2024-43919968000129-73041900-6989-92589,41</v>
      </c>
      <c r="O617" t="str">
        <v>0016797 serie 001</v>
      </c>
      <c r="P617" s="57">
        <v>45441</v>
      </c>
      <c r="Q617" t="str">
        <v>18289917000113</v>
      </c>
      <c r="R617">
        <v>73181900</v>
      </c>
      <c r="S617">
        <v>82.764705882352942</v>
      </c>
      <c r="T617">
        <v>59923.3</v>
      </c>
      <c r="V617" t="str">
        <f t="shared" si="19"/>
        <v>0016797 serie 001-29/05/2024-18289917000113-73181900-82,76-59923,3</v>
      </c>
    </row>
    <row r="618" spans="1:22" x14ac:dyDescent="0.25">
      <c r="A618" s="91" t="s">
        <v>6808</v>
      </c>
      <c r="B618" s="91" t="s">
        <v>8671</v>
      </c>
      <c r="C618" s="91" t="s">
        <v>9287</v>
      </c>
      <c r="D618" s="91" t="s">
        <v>8387</v>
      </c>
      <c r="E618" s="90">
        <v>43919968000129</v>
      </c>
      <c r="F618" s="92">
        <v>73041900</v>
      </c>
      <c r="G618" s="93">
        <v>1005</v>
      </c>
      <c r="H618" s="93">
        <v>14043.35</v>
      </c>
      <c r="I618">
        <v>616</v>
      </c>
      <c r="K618" s="82" t="str">
        <f t="shared" si="18"/>
        <v>704093 SERIE 000-31/01/2024-43919968000129-73041900-1005-14043,35</v>
      </c>
      <c r="L618" t="str">
        <v>704093 serie 000</v>
      </c>
      <c r="M618" t="str">
        <v>704093 serie 000-31/01/2024-43919968000129-73041900-1005-14043,35</v>
      </c>
      <c r="O618" t="str">
        <v>016797 serie 001</v>
      </c>
      <c r="P618" s="57">
        <v>45441</v>
      </c>
      <c r="Q618" t="str">
        <v>18289917000113</v>
      </c>
      <c r="R618">
        <v>73181600</v>
      </c>
      <c r="S618">
        <v>59.117647058823536</v>
      </c>
      <c r="T618">
        <v>57590.8</v>
      </c>
      <c r="V618" t="str">
        <f t="shared" si="19"/>
        <v>016797 serie 001-29/05/2024-18289917000113-73181600-59,12-57590,8</v>
      </c>
    </row>
    <row r="619" spans="1:22" x14ac:dyDescent="0.25">
      <c r="A619" s="91" t="s">
        <v>6809</v>
      </c>
      <c r="B619" s="91" t="s">
        <v>8671</v>
      </c>
      <c r="C619" s="91" t="s">
        <v>9288</v>
      </c>
      <c r="D619" s="91" t="s">
        <v>8387</v>
      </c>
      <c r="E619" s="90">
        <v>43919968000129</v>
      </c>
      <c r="F619" s="92">
        <v>73041900</v>
      </c>
      <c r="G619" s="93">
        <v>1094</v>
      </c>
      <c r="H619" s="93">
        <v>15250.21</v>
      </c>
      <c r="I619">
        <v>617</v>
      </c>
      <c r="K619" s="82" t="str">
        <f t="shared" si="18"/>
        <v>704061 SERIE 000-31/01/2024-43919968000129-73041900-1094-15250,21</v>
      </c>
      <c r="L619" t="str">
        <v>704061 serie 000</v>
      </c>
      <c r="M619" t="str">
        <v>704061 serie 000-31/01/2024-43919968000129-73041900-1094-15250,21</v>
      </c>
      <c r="O619" t="str">
        <v>16797 serie 001</v>
      </c>
      <c r="P619" s="57">
        <v>45441</v>
      </c>
      <c r="Q619" t="str">
        <v>18289917000113</v>
      </c>
      <c r="R619">
        <v>73181500</v>
      </c>
      <c r="S619">
        <v>23.647058823529413</v>
      </c>
      <c r="T619">
        <v>17564.400000000001</v>
      </c>
      <c r="V619" t="str">
        <f t="shared" si="19"/>
        <v>16797 serie 001-29/05/2024-18289917000113-73181500-23,65-17564,4</v>
      </c>
    </row>
    <row r="620" spans="1:22" x14ac:dyDescent="0.25">
      <c r="A620" s="91" t="s">
        <v>6810</v>
      </c>
      <c r="B620" s="91" t="s">
        <v>8671</v>
      </c>
      <c r="C620" s="91" t="s">
        <v>9289</v>
      </c>
      <c r="D620" s="91" t="s">
        <v>8385</v>
      </c>
      <c r="E620" s="90">
        <v>43919968000129</v>
      </c>
      <c r="F620" s="92">
        <v>73041900</v>
      </c>
      <c r="G620" s="92">
        <v>68</v>
      </c>
      <c r="H620" s="93">
        <v>1251.75</v>
      </c>
      <c r="I620">
        <v>618</v>
      </c>
      <c r="K620" s="82" t="str">
        <f t="shared" si="18"/>
        <v>700685 SERIE 000-15/12/2023-43919968000129-73041900-68-1251,75</v>
      </c>
      <c r="L620" t="str">
        <v>700685 serie 000</v>
      </c>
      <c r="M620" t="str">
        <v>700685 serie 000-15/12/2023-43919968000129-73041900-68-1251,75</v>
      </c>
      <c r="O620" t="str">
        <v>00016305 serie 001</v>
      </c>
      <c r="P620" s="57">
        <v>45385</v>
      </c>
      <c r="Q620" t="str">
        <v>18289917000113</v>
      </c>
      <c r="R620">
        <v>73182200</v>
      </c>
      <c r="S620">
        <v>99</v>
      </c>
      <c r="T620">
        <v>10700.39</v>
      </c>
      <c r="V620" t="str">
        <f t="shared" si="19"/>
        <v>00016305 serie 001-03/04/2024-18289917000113-73182200-99-10700,39</v>
      </c>
    </row>
    <row r="621" spans="1:22" x14ac:dyDescent="0.25">
      <c r="A621" s="91" t="s">
        <v>6811</v>
      </c>
      <c r="B621" s="91" t="s">
        <v>8671</v>
      </c>
      <c r="C621" s="91" t="s">
        <v>9290</v>
      </c>
      <c r="D621" s="91" t="s">
        <v>8385</v>
      </c>
      <c r="E621" s="90">
        <v>43919968000129</v>
      </c>
      <c r="F621" s="92">
        <v>73041900</v>
      </c>
      <c r="G621" s="93">
        <v>4574</v>
      </c>
      <c r="H621" s="93">
        <v>61125.3</v>
      </c>
      <c r="I621">
        <v>619</v>
      </c>
      <c r="K621" s="82" t="str">
        <f t="shared" si="18"/>
        <v>700561 SERIE 000-15/12/2023-43919968000129-73041900-4574-61125,3</v>
      </c>
      <c r="L621" t="str">
        <v>700561 serie 000</v>
      </c>
      <c r="M621" t="str">
        <v>700561 serie 000-15/12/2023-43919968000129-73041900-4574-61125,3</v>
      </c>
      <c r="O621" t="str">
        <v>0016305 serie 001</v>
      </c>
      <c r="P621" s="57">
        <v>45385</v>
      </c>
      <c r="Q621" t="str">
        <v>18289917000113</v>
      </c>
      <c r="R621">
        <v>73181900</v>
      </c>
      <c r="S621">
        <v>66</v>
      </c>
      <c r="T621">
        <v>2987.56</v>
      </c>
      <c r="V621" t="str">
        <f t="shared" si="19"/>
        <v>0016305 serie 001-03/04/2024-18289917000113-73181900-66-2987,56</v>
      </c>
    </row>
    <row r="622" spans="1:22" x14ac:dyDescent="0.25">
      <c r="A622" s="91" t="s">
        <v>6812</v>
      </c>
      <c r="B622" s="91" t="s">
        <v>8671</v>
      </c>
      <c r="C622" s="91" t="s">
        <v>9291</v>
      </c>
      <c r="D622" s="91" t="s">
        <v>8385</v>
      </c>
      <c r="E622" s="90">
        <v>43919968000129</v>
      </c>
      <c r="F622" s="92">
        <v>73041900</v>
      </c>
      <c r="G622" s="92">
        <v>466</v>
      </c>
      <c r="H622" s="93">
        <v>6723.26</v>
      </c>
      <c r="I622">
        <v>620</v>
      </c>
      <c r="K622" s="82" t="str">
        <f t="shared" si="18"/>
        <v>700543 SERIE 000-15/12/2023-43919968000129-73041900-466-6723,26</v>
      </c>
      <c r="L622" t="str">
        <v>700543 serie 000</v>
      </c>
      <c r="M622" t="str">
        <v>700543 serie 000-15/12/2023-43919968000129-73041900-466-6723,26</v>
      </c>
      <c r="O622" t="str">
        <v>016305 serie 001</v>
      </c>
      <c r="P622" s="57">
        <v>45385</v>
      </c>
      <c r="Q622" t="str">
        <v>18289917000113</v>
      </c>
      <c r="R622">
        <v>73181600</v>
      </c>
      <c r="S622">
        <v>198</v>
      </c>
      <c r="T622">
        <v>18886.21</v>
      </c>
      <c r="V622" t="str">
        <f t="shared" si="19"/>
        <v>016305 serie 001-03/04/2024-18289917000113-73181600-198-18886,21</v>
      </c>
    </row>
    <row r="623" spans="1:22" x14ac:dyDescent="0.25">
      <c r="A623" s="91" t="s">
        <v>6813</v>
      </c>
      <c r="B623" s="91" t="s">
        <v>8671</v>
      </c>
      <c r="C623" s="91" t="s">
        <v>9292</v>
      </c>
      <c r="D623" s="91" t="s">
        <v>8383</v>
      </c>
      <c r="E623" s="90">
        <v>62312426000138</v>
      </c>
      <c r="F623" s="92">
        <v>73041900</v>
      </c>
      <c r="G623" s="93">
        <v>1105</v>
      </c>
      <c r="H623" s="93">
        <v>25919.71</v>
      </c>
      <c r="I623">
        <v>621</v>
      </c>
      <c r="K623" s="82" t="str">
        <f t="shared" si="18"/>
        <v>173176 SERIE 001-23/10/2023-62312426000138-73041900-1105-25919,71</v>
      </c>
      <c r="L623" t="str">
        <v>173176 serie 001</v>
      </c>
      <c r="M623" t="str">
        <v>173176 serie 001-23/10/2023-62312426000138-73041900-1105-25919,71</v>
      </c>
      <c r="O623" t="str">
        <v>16305 serie 001</v>
      </c>
      <c r="P623" s="57">
        <v>45385</v>
      </c>
      <c r="Q623" t="str">
        <v>18289917000113</v>
      </c>
      <c r="R623">
        <v>73181500</v>
      </c>
      <c r="S623">
        <v>264</v>
      </c>
      <c r="T623">
        <v>33796.620000000003</v>
      </c>
      <c r="V623" t="str">
        <f t="shared" si="19"/>
        <v>16305 serie 001-03/04/2024-18289917000113-73181500-264-33796,62</v>
      </c>
    </row>
    <row r="624" spans="1:22" x14ac:dyDescent="0.25">
      <c r="A624" s="91" t="s">
        <v>6814</v>
      </c>
      <c r="B624" s="91" t="s">
        <v>8671</v>
      </c>
      <c r="C624" s="91" t="s">
        <v>9293</v>
      </c>
      <c r="D624" s="91" t="s">
        <v>8391</v>
      </c>
      <c r="E624" s="90">
        <v>43919968000129</v>
      </c>
      <c r="F624" s="92">
        <v>73043910</v>
      </c>
      <c r="G624" s="92">
        <v>659</v>
      </c>
      <c r="H624" s="93">
        <v>9233.94</v>
      </c>
      <c r="I624">
        <v>622</v>
      </c>
      <c r="K624" s="82" t="str">
        <f t="shared" si="18"/>
        <v>707575 SERIE 000-05/03/2024-43919968000129-73043910-659-9233,94</v>
      </c>
      <c r="L624" t="str">
        <v>707575 serie 000</v>
      </c>
      <c r="M624" t="str">
        <v>707575 serie 000-05/03/2024-43919968000129-73043910-659-9233,94</v>
      </c>
      <c r="O624" t="str">
        <v>015208 serie 001</v>
      </c>
      <c r="P624" s="57">
        <v>45399</v>
      </c>
      <c r="Q624" t="str">
        <v>43919968000129</v>
      </c>
      <c r="R624">
        <v>73079300</v>
      </c>
      <c r="S624">
        <v>11.285714285714286</v>
      </c>
      <c r="T624">
        <v>757.06999999999994</v>
      </c>
      <c r="V624" t="str">
        <f t="shared" si="19"/>
        <v>015208 serie 001-17/04/2024-43919968000129-73079300-11,29-757,07</v>
      </c>
    </row>
    <row r="625" spans="1:22" x14ac:dyDescent="0.25">
      <c r="A625" s="91" t="s">
        <v>6815</v>
      </c>
      <c r="B625" s="91" t="s">
        <v>8671</v>
      </c>
      <c r="C625" s="91" t="s">
        <v>9294</v>
      </c>
      <c r="D625" s="91" t="s">
        <v>8394</v>
      </c>
      <c r="E625" s="90">
        <v>33150053000733</v>
      </c>
      <c r="F625" s="92">
        <v>73044190</v>
      </c>
      <c r="G625" s="93">
        <v>1347</v>
      </c>
      <c r="H625" s="93">
        <v>66454.080000000002</v>
      </c>
      <c r="I625">
        <v>623</v>
      </c>
      <c r="K625" s="82" t="str">
        <f t="shared" si="18"/>
        <v>244874 SERIE 000-13/12/2023-33150053000733-73044190-1347-66454,08</v>
      </c>
      <c r="L625" t="str">
        <v>244874 serie 000</v>
      </c>
      <c r="M625" t="str">
        <v>244874 serie 000-13/12/2023-33150053000733-73044190-1347-66454,08</v>
      </c>
      <c r="O625" t="str">
        <v>15208 serie 001</v>
      </c>
      <c r="P625" s="57">
        <v>45399</v>
      </c>
      <c r="Q625" t="str">
        <v>43919968000129</v>
      </c>
      <c r="R625">
        <v>73079900</v>
      </c>
      <c r="S625">
        <v>28.214285714285715</v>
      </c>
      <c r="T625">
        <v>657.22</v>
      </c>
      <c r="V625" t="str">
        <f t="shared" si="19"/>
        <v>15208 serie 001-17/04/2024-43919968000129-73079900-28,21-657,22</v>
      </c>
    </row>
    <row r="626" spans="1:22" x14ac:dyDescent="0.25">
      <c r="A626" s="91" t="s">
        <v>6816</v>
      </c>
      <c r="B626" s="91" t="s">
        <v>8671</v>
      </c>
      <c r="C626" s="91" t="s">
        <v>9295</v>
      </c>
      <c r="D626" s="91" t="s">
        <v>8395</v>
      </c>
      <c r="E626" s="90">
        <v>60933017000123</v>
      </c>
      <c r="F626" s="92">
        <v>73044190</v>
      </c>
      <c r="G626" s="92">
        <v>64.62</v>
      </c>
      <c r="H626" s="93">
        <v>27738.9</v>
      </c>
      <c r="I626">
        <v>624</v>
      </c>
      <c r="K626" s="82" t="str">
        <f t="shared" si="18"/>
        <v>126912 SERIE 001-15/02/2024-60933017000123-73044190-64,62-27738,9</v>
      </c>
      <c r="L626" t="str">
        <v>126912 serie 001</v>
      </c>
      <c r="M626" t="str">
        <v>126912 serie 001-15/02/2024-60933017000123-73044190-64,62-27738,9</v>
      </c>
      <c r="O626" t="str">
        <v>015207 serie 001</v>
      </c>
      <c r="P626" s="57">
        <v>45399</v>
      </c>
      <c r="Q626" t="str">
        <v>43919968000129</v>
      </c>
      <c r="R626">
        <v>73079900</v>
      </c>
      <c r="S626">
        <v>12.806666666666667</v>
      </c>
      <c r="T626">
        <v>412.75</v>
      </c>
      <c r="V626" t="str">
        <f t="shared" si="19"/>
        <v>015207 serie 001-17/04/2024-43919968000129-73079900-12,81-412,75</v>
      </c>
    </row>
    <row r="627" spans="1:22" x14ac:dyDescent="0.25">
      <c r="A627" s="91" t="s">
        <v>6817</v>
      </c>
      <c r="B627" s="91" t="s">
        <v>8671</v>
      </c>
      <c r="C627" s="91" t="s">
        <v>9296</v>
      </c>
      <c r="D627" s="91" t="s">
        <v>8376</v>
      </c>
      <c r="E627" s="90">
        <v>60933017000123</v>
      </c>
      <c r="F627" s="92">
        <v>73044190</v>
      </c>
      <c r="G627" s="92">
        <v>15</v>
      </c>
      <c r="H627" s="93">
        <v>35613.599999999999</v>
      </c>
      <c r="I627">
        <v>625</v>
      </c>
      <c r="K627" s="82" t="str">
        <f t="shared" si="18"/>
        <v>126293 SERIE 001-23/01/2024-60933017000123-73044190-15-35613,6</v>
      </c>
      <c r="L627" t="str">
        <v>126293 serie 001</v>
      </c>
      <c r="M627" t="str">
        <v>126293 serie 001-23/01/2024-60933017000123-73044190-15-35613,6</v>
      </c>
      <c r="O627" t="str">
        <v>15207 serie 001</v>
      </c>
      <c r="P627" s="57">
        <v>45399</v>
      </c>
      <c r="Q627" t="str">
        <v>43919968000129</v>
      </c>
      <c r="R627">
        <v>73079100</v>
      </c>
      <c r="S627">
        <v>6.4033333333333333</v>
      </c>
      <c r="T627">
        <v>304.64999999999998</v>
      </c>
      <c r="V627" t="str">
        <f t="shared" si="19"/>
        <v>15207 serie 001-17/04/2024-43919968000129-73079100-6,4-304,65</v>
      </c>
    </row>
    <row r="628" spans="1:22" x14ac:dyDescent="0.25">
      <c r="A628" s="91" t="s">
        <v>6818</v>
      </c>
      <c r="B628" s="91" t="s">
        <v>8671</v>
      </c>
      <c r="C628" s="91" t="s">
        <v>9297</v>
      </c>
      <c r="D628" s="91" t="s">
        <v>8390</v>
      </c>
      <c r="E628" s="90">
        <v>62312426000138</v>
      </c>
      <c r="F628" s="92">
        <v>73045990</v>
      </c>
      <c r="G628" s="93">
        <v>1009.15</v>
      </c>
      <c r="H628" s="93">
        <v>18979.41</v>
      </c>
      <c r="I628">
        <v>626</v>
      </c>
      <c r="K628" s="82" t="str">
        <f t="shared" si="18"/>
        <v>177626 SERIE 001-26/01/2024-62312426000138-73045990-1009,15-18979,41</v>
      </c>
      <c r="L628" t="str">
        <v>177626 serie 001</v>
      </c>
      <c r="M628" t="str">
        <v>177626 serie 001-26/01/2024-62312426000138-73045990-1009,15-18979,41</v>
      </c>
      <c r="O628" t="str">
        <v>0015075 serie 001</v>
      </c>
      <c r="P628" s="57">
        <v>45412</v>
      </c>
      <c r="Q628" t="str">
        <v>10657791000180</v>
      </c>
      <c r="R628">
        <v>84818095</v>
      </c>
      <c r="S628">
        <v>31</v>
      </c>
      <c r="T628">
        <v>100575.44</v>
      </c>
      <c r="V628" t="str">
        <f t="shared" si="19"/>
        <v>0015075 serie 001-30/04/2024-10657791000180-84818095-31-100575,44</v>
      </c>
    </row>
    <row r="629" spans="1:22" x14ac:dyDescent="0.25">
      <c r="A629" s="91" t="s">
        <v>6819</v>
      </c>
      <c r="B629" s="91" t="s">
        <v>8671</v>
      </c>
      <c r="C629" s="91" t="s">
        <v>9298</v>
      </c>
      <c r="D629" s="91" t="s">
        <v>8385</v>
      </c>
      <c r="E629" s="90">
        <v>43919968000129</v>
      </c>
      <c r="F629" s="92">
        <v>73051100</v>
      </c>
      <c r="G629" s="93">
        <v>4330</v>
      </c>
      <c r="H629" s="93">
        <v>82055.179999999993</v>
      </c>
      <c r="I629">
        <v>627</v>
      </c>
      <c r="K629" s="82" t="str">
        <f t="shared" si="18"/>
        <v>700723 SERIE 000-15/12/2023-43919968000129-73051100-4330-82055,18</v>
      </c>
      <c r="L629" t="str">
        <v>700723 serie 000</v>
      </c>
      <c r="M629" t="str">
        <v>700723 serie 000-15/12/2023-43919968000129-73051100-4330-82055,18</v>
      </c>
      <c r="O629" t="str">
        <v>015075 serie 001</v>
      </c>
      <c r="P629" s="57">
        <v>45412</v>
      </c>
      <c r="Q629" t="str">
        <v>10657791000180</v>
      </c>
      <c r="R629">
        <v>84818093</v>
      </c>
      <c r="S629">
        <v>23</v>
      </c>
      <c r="T629">
        <v>30801.4</v>
      </c>
      <c r="V629" t="str">
        <f t="shared" si="19"/>
        <v>015075 serie 001-30/04/2024-10657791000180-84818093-23-30801,4</v>
      </c>
    </row>
    <row r="630" spans="1:22" x14ac:dyDescent="0.25">
      <c r="A630" s="91" t="s">
        <v>6820</v>
      </c>
      <c r="B630" s="91" t="s">
        <v>8671</v>
      </c>
      <c r="C630" s="91" t="s">
        <v>9299</v>
      </c>
      <c r="D630" s="91" t="s">
        <v>8385</v>
      </c>
      <c r="E630" s="90">
        <v>43919968000129</v>
      </c>
      <c r="F630" s="92">
        <v>73051100</v>
      </c>
      <c r="G630" s="93">
        <v>2435</v>
      </c>
      <c r="H630" s="93">
        <v>45176.46</v>
      </c>
      <c r="I630">
        <v>628</v>
      </c>
      <c r="K630" s="82" t="str">
        <f t="shared" si="18"/>
        <v>700722 SERIE 000-15/12/2023-43919968000129-73051100-2435-45176,46</v>
      </c>
      <c r="L630" t="str">
        <v>700722 serie 000</v>
      </c>
      <c r="M630" t="str">
        <v>700722 serie 000-15/12/2023-43919968000129-73051100-2435-45176,46</v>
      </c>
      <c r="O630" t="str">
        <v>15075 serie 001</v>
      </c>
      <c r="P630" s="57">
        <v>45412</v>
      </c>
      <c r="Q630" t="str">
        <v>10657791000180</v>
      </c>
      <c r="R630">
        <v>84813000</v>
      </c>
      <c r="S630">
        <v>4</v>
      </c>
      <c r="T630">
        <v>6396.46</v>
      </c>
      <c r="V630" t="str">
        <f t="shared" si="19"/>
        <v>15075 serie 001-30/04/2024-10657791000180-84813000-4-6396,46</v>
      </c>
    </row>
    <row r="631" spans="1:22" x14ac:dyDescent="0.25">
      <c r="A631" s="91" t="s">
        <v>6821</v>
      </c>
      <c r="B631" s="91" t="s">
        <v>8671</v>
      </c>
      <c r="C631" s="91" t="s">
        <v>9300</v>
      </c>
      <c r="D631" s="91" t="s">
        <v>8396</v>
      </c>
      <c r="E631" s="90">
        <v>43919968000129</v>
      </c>
      <c r="F631" s="92">
        <v>73061900</v>
      </c>
      <c r="G631" s="93">
        <v>1496</v>
      </c>
      <c r="H631" s="93">
        <v>20883.29</v>
      </c>
      <c r="I631">
        <v>629</v>
      </c>
      <c r="K631" s="82" t="str">
        <f t="shared" si="18"/>
        <v>699011 SERIE 000-01/12/2023-43919968000129-73061900-1496-20883,29</v>
      </c>
      <c r="L631" t="str">
        <v>699011 serie 000</v>
      </c>
      <c r="M631" t="str">
        <v>699011 serie 000-01/12/2023-43919968000129-73061900-1496-20883,29</v>
      </c>
      <c r="O631" t="str">
        <v>14667 serie 001</v>
      </c>
      <c r="P631" s="57">
        <v>45462</v>
      </c>
      <c r="Q631" t="str">
        <v>04971788000134</v>
      </c>
      <c r="R631">
        <v>84818093</v>
      </c>
      <c r="S631">
        <v>5</v>
      </c>
      <c r="T631">
        <v>5335</v>
      </c>
      <c r="V631" t="str">
        <f t="shared" si="19"/>
        <v>14667 serie 001-19/06/2024-04971788000134-84818093-5-5335</v>
      </c>
    </row>
    <row r="632" spans="1:22" x14ac:dyDescent="0.25">
      <c r="A632" s="91" t="s">
        <v>6822</v>
      </c>
      <c r="B632" s="91" t="s">
        <v>8671</v>
      </c>
      <c r="C632" s="91" t="s">
        <v>9301</v>
      </c>
      <c r="D632" s="91" t="s">
        <v>8385</v>
      </c>
      <c r="E632" s="90">
        <v>33150053000733</v>
      </c>
      <c r="F632" s="92">
        <v>73064000</v>
      </c>
      <c r="G632" s="92">
        <v>400</v>
      </c>
      <c r="H632" s="93">
        <v>19074.419999999998</v>
      </c>
      <c r="I632">
        <v>630</v>
      </c>
      <c r="K632" s="82" t="str">
        <f t="shared" si="18"/>
        <v>245201 SERIE 000-15/12/2023-33150053000733-73064000-400-19074,42</v>
      </c>
      <c r="L632" t="str">
        <v>245201 serie 000</v>
      </c>
      <c r="M632" t="str">
        <v>245201 serie 000-15/12/2023-33150053000733-73064000-400-19074,42</v>
      </c>
      <c r="O632" t="str">
        <v>14497 serie 001</v>
      </c>
      <c r="P632" s="57">
        <v>45428</v>
      </c>
      <c r="Q632" t="str">
        <v>04971788000134</v>
      </c>
      <c r="R632">
        <v>84818095</v>
      </c>
      <c r="S632">
        <v>1</v>
      </c>
      <c r="T632">
        <v>11239.39</v>
      </c>
      <c r="V632" t="str">
        <f t="shared" si="19"/>
        <v>14497 serie 001-16/05/2024-04971788000134-84818095-1-11239,39</v>
      </c>
    </row>
    <row r="633" spans="1:22" x14ac:dyDescent="0.25">
      <c r="A633" s="91" t="s">
        <v>6823</v>
      </c>
      <c r="B633" s="91" t="s">
        <v>8671</v>
      </c>
      <c r="C633" s="91" t="s">
        <v>9302</v>
      </c>
      <c r="D633" s="91" t="s">
        <v>8390</v>
      </c>
      <c r="E633" s="90">
        <v>62312426000138</v>
      </c>
      <c r="F633" s="92">
        <v>73072900</v>
      </c>
      <c r="G633" s="92">
        <v>5</v>
      </c>
      <c r="H633" s="93">
        <v>5726.31</v>
      </c>
      <c r="I633">
        <v>631</v>
      </c>
      <c r="K633" s="82" t="str">
        <f t="shared" si="18"/>
        <v>0177627 SERIE 001-26/01/2024-62312426000138-73072900-5-5726,31</v>
      </c>
      <c r="L633" t="str">
        <v>0177627 serie 001</v>
      </c>
      <c r="M633" t="str">
        <v>0177627 serie 001-26/01/2024-62312426000138-73072900-5-5726,31</v>
      </c>
      <c r="O633" t="str">
        <v>14368 serie 001</v>
      </c>
      <c r="P633" s="57">
        <v>45401</v>
      </c>
      <c r="Q633" t="str">
        <v>04971788000134</v>
      </c>
      <c r="R633">
        <v>84818095</v>
      </c>
      <c r="S633">
        <v>2</v>
      </c>
      <c r="T633">
        <v>2774.2</v>
      </c>
      <c r="V633" t="str">
        <f t="shared" si="19"/>
        <v>14368 serie 001-19/04/2024-04971788000134-84818095-2-2774,2</v>
      </c>
    </row>
    <row r="634" spans="1:22" x14ac:dyDescent="0.25">
      <c r="A634" s="91" t="s">
        <v>6824</v>
      </c>
      <c r="B634" s="91" t="s">
        <v>8671</v>
      </c>
      <c r="C634" s="91" t="s">
        <v>9303</v>
      </c>
      <c r="D634" s="91" t="s">
        <v>8397</v>
      </c>
      <c r="E634" s="90">
        <v>62948658000187</v>
      </c>
      <c r="F634" s="92">
        <v>73079900</v>
      </c>
      <c r="G634" s="92">
        <v>27.74</v>
      </c>
      <c r="H634" s="93">
        <v>24249</v>
      </c>
      <c r="I634">
        <v>632</v>
      </c>
      <c r="K634" s="82" t="str">
        <f t="shared" si="18"/>
        <v>228499 SERIE 001-29/02/2024-62948658000187-73079900-27,74-24249</v>
      </c>
      <c r="L634" t="str">
        <v>228499 serie 001</v>
      </c>
      <c r="M634" t="str">
        <v>228499 serie 001-29/02/2024-62948658000187-73079900-27,74-24249</v>
      </c>
      <c r="O634" t="str">
        <v>14232 serie 001</v>
      </c>
      <c r="P634" s="57">
        <v>45484</v>
      </c>
      <c r="Q634" t="str">
        <v>26662248000101</v>
      </c>
      <c r="R634">
        <v>39202090</v>
      </c>
      <c r="S634">
        <v>39</v>
      </c>
      <c r="T634">
        <v>7512.88</v>
      </c>
      <c r="V634" t="str">
        <f t="shared" si="19"/>
        <v>14232 serie 001-11/07/2024-26662248000101-39202090-39-7512,88</v>
      </c>
    </row>
    <row r="635" spans="1:22" x14ac:dyDescent="0.25">
      <c r="A635" s="91" t="s">
        <v>6825</v>
      </c>
      <c r="B635" s="91" t="s">
        <v>8671</v>
      </c>
      <c r="C635" s="91" t="s">
        <v>9304</v>
      </c>
      <c r="D635" s="91" t="s">
        <v>8397</v>
      </c>
      <c r="E635" s="90">
        <v>62948658000187</v>
      </c>
      <c r="F635" s="92">
        <v>73079900</v>
      </c>
      <c r="G635" s="92">
        <v>0.99</v>
      </c>
      <c r="H635" s="93">
        <v>1431.13</v>
      </c>
      <c r="I635">
        <v>633</v>
      </c>
      <c r="K635" s="82" t="str">
        <f t="shared" si="18"/>
        <v>228497 SERIE 001-29/02/2024-62948658000187-73079900-0,99-1431,13</v>
      </c>
      <c r="L635" t="str">
        <v>228497 serie 001</v>
      </c>
      <c r="M635" t="str">
        <v>228497 serie 001-29/02/2024-62948658000187-73079900-0,99-1431,13</v>
      </c>
      <c r="O635" t="str">
        <v>14114 serie 001</v>
      </c>
      <c r="P635" s="57">
        <v>45468</v>
      </c>
      <c r="Q635" t="str">
        <v>26662248000101</v>
      </c>
      <c r="R635">
        <v>39269090</v>
      </c>
      <c r="S635">
        <v>88</v>
      </c>
      <c r="T635">
        <v>55746.74</v>
      </c>
      <c r="V635" t="str">
        <f t="shared" si="19"/>
        <v>14114 serie 001-25/06/2024-26662248000101-39269090-88-55746,74</v>
      </c>
    </row>
    <row r="636" spans="1:22" x14ac:dyDescent="0.25">
      <c r="A636" s="91" t="s">
        <v>6826</v>
      </c>
      <c r="B636" s="91" t="s">
        <v>8671</v>
      </c>
      <c r="C636" s="91" t="s">
        <v>9305</v>
      </c>
      <c r="D636" s="91" t="s">
        <v>8352</v>
      </c>
      <c r="E636" s="90">
        <v>62948658000187</v>
      </c>
      <c r="F636" s="92">
        <v>73079900</v>
      </c>
      <c r="G636" s="92">
        <v>163.31</v>
      </c>
      <c r="H636" s="93">
        <v>136513.4</v>
      </c>
      <c r="I636">
        <v>634</v>
      </c>
      <c r="K636" s="82" t="str">
        <f t="shared" si="18"/>
        <v>226518 SERIE 001-30/01/2024-62948658000187-73079900-163,31-136513,4</v>
      </c>
      <c r="L636" t="str">
        <v>226518 serie 001</v>
      </c>
      <c r="M636" t="str">
        <v>226518 serie 001-30/01/2024-62948658000187-73079900-163,31-136513,4</v>
      </c>
      <c r="O636" t="str">
        <v>13831 serie 001</v>
      </c>
      <c r="P636" s="57">
        <v>45435</v>
      </c>
      <c r="Q636" t="str">
        <v>26662248000101</v>
      </c>
      <c r="R636">
        <v>39202090</v>
      </c>
      <c r="S636">
        <v>22</v>
      </c>
      <c r="T636">
        <v>4982.1499999999996</v>
      </c>
      <c r="V636" t="str">
        <f t="shared" si="19"/>
        <v>13831 serie 001-23/05/2024-26662248000101-39202090-22-4982,15</v>
      </c>
    </row>
    <row r="637" spans="1:22" x14ac:dyDescent="0.25">
      <c r="A637" s="91" t="s">
        <v>6827</v>
      </c>
      <c r="B637" s="91" t="s">
        <v>8671</v>
      </c>
      <c r="C637" s="91" t="s">
        <v>9306</v>
      </c>
      <c r="D637" s="91" t="s">
        <v>8398</v>
      </c>
      <c r="E637" s="90">
        <v>62948658000187</v>
      </c>
      <c r="F637" s="92">
        <v>73079900</v>
      </c>
      <c r="G637" s="92">
        <v>15</v>
      </c>
      <c r="H637" s="93">
        <v>4864.74</v>
      </c>
      <c r="I637">
        <v>635</v>
      </c>
      <c r="K637" s="82" t="str">
        <f t="shared" si="18"/>
        <v>226229 SERIE 001-25/01/2024-62948658000187-73079900-15-4864,74</v>
      </c>
      <c r="L637" t="str">
        <v>226229 serie 001</v>
      </c>
      <c r="M637" t="str">
        <v>226229 serie 001-25/01/2024-62948658000187-73079900-15-4864,74</v>
      </c>
      <c r="O637" t="str">
        <v>13830 serie 001</v>
      </c>
      <c r="P637" s="57">
        <v>45435</v>
      </c>
      <c r="Q637" t="str">
        <v>26662248000101</v>
      </c>
      <c r="R637">
        <v>39202090</v>
      </c>
      <c r="S637">
        <v>100</v>
      </c>
      <c r="T637">
        <v>20433.939999999999</v>
      </c>
      <c r="V637" t="str">
        <f t="shared" si="19"/>
        <v>13830 serie 001-23/05/2024-26662248000101-39202090-100-20433,94</v>
      </c>
    </row>
    <row r="638" spans="1:22" x14ac:dyDescent="0.25">
      <c r="A638" s="91" t="s">
        <v>6828</v>
      </c>
      <c r="B638" s="91" t="s">
        <v>8671</v>
      </c>
      <c r="C638" s="91" t="s">
        <v>9307</v>
      </c>
      <c r="D638" s="91" t="s">
        <v>8398</v>
      </c>
      <c r="E638" s="90">
        <v>62948658000187</v>
      </c>
      <c r="F638" s="92">
        <v>73079900</v>
      </c>
      <c r="G638" s="92">
        <v>7.8</v>
      </c>
      <c r="H638" s="93">
        <v>7864.6</v>
      </c>
      <c r="I638">
        <v>636</v>
      </c>
      <c r="K638" s="82" t="str">
        <f t="shared" si="18"/>
        <v>226225 SERIE 001-25/01/2024-62948658000187-73079900-7,8-7864,6</v>
      </c>
      <c r="L638" t="str">
        <v>226225 serie 001</v>
      </c>
      <c r="M638" t="str">
        <v>226225 serie 001-25/01/2024-62948658000187-73079900-7,8-7864,6</v>
      </c>
      <c r="O638" t="str">
        <v>13325 serie 001</v>
      </c>
      <c r="P638" s="57">
        <v>45376</v>
      </c>
      <c r="Q638" t="str">
        <v>26662248000101</v>
      </c>
      <c r="R638">
        <v>39269090</v>
      </c>
      <c r="S638">
        <v>900</v>
      </c>
      <c r="T638">
        <v>139200</v>
      </c>
      <c r="V638" t="str">
        <f t="shared" si="19"/>
        <v>13325 serie 001-25/03/2024-26662248000101-39269090-900-139200</v>
      </c>
    </row>
    <row r="639" spans="1:22" x14ac:dyDescent="0.25">
      <c r="A639" s="91" t="s">
        <v>6829</v>
      </c>
      <c r="B639" s="91" t="s">
        <v>8671</v>
      </c>
      <c r="C639" s="91" t="s">
        <v>9308</v>
      </c>
      <c r="D639" s="91" t="s">
        <v>8398</v>
      </c>
      <c r="E639" s="90">
        <v>62948658000187</v>
      </c>
      <c r="F639" s="92">
        <v>73079900</v>
      </c>
      <c r="G639" s="92">
        <v>0.4</v>
      </c>
      <c r="H639" s="92">
        <v>139.47</v>
      </c>
      <c r="I639">
        <v>637</v>
      </c>
      <c r="K639" s="82" t="str">
        <f t="shared" si="18"/>
        <v>226222 SERIE 001-25/01/2024-62948658000187-73079900-0,4-139,47</v>
      </c>
      <c r="L639" t="str">
        <v>226222 serie 001</v>
      </c>
      <c r="M639" t="str">
        <v>226222 serie 001-25/01/2024-62948658000187-73079900-0,4-139,47</v>
      </c>
      <c r="O639" t="str">
        <v>11686 serie 001</v>
      </c>
      <c r="P639" s="57">
        <v>45523</v>
      </c>
      <c r="Q639" t="str">
        <v>05461822000193</v>
      </c>
      <c r="R639">
        <v>73269090</v>
      </c>
      <c r="S639">
        <v>290.7</v>
      </c>
      <c r="T639">
        <v>85900.55</v>
      </c>
      <c r="V639" t="str">
        <f t="shared" si="19"/>
        <v>11686 serie 001-19/08/2024-05461822000193-73269090-290,7-85900,55</v>
      </c>
    </row>
    <row r="640" spans="1:22" x14ac:dyDescent="0.25">
      <c r="A640" s="91" t="s">
        <v>6830</v>
      </c>
      <c r="B640" s="91" t="s">
        <v>8671</v>
      </c>
      <c r="C640" s="91" t="s">
        <v>9309</v>
      </c>
      <c r="D640" s="91" t="s">
        <v>8399</v>
      </c>
      <c r="E640" s="90">
        <v>62948658000187</v>
      </c>
      <c r="F640" s="92">
        <v>73079900</v>
      </c>
      <c r="G640" s="92">
        <v>18.46</v>
      </c>
      <c r="H640" s="93">
        <v>4501.67</v>
      </c>
      <c r="I640">
        <v>638</v>
      </c>
      <c r="K640" s="82" t="str">
        <f t="shared" si="18"/>
        <v>224793 SERIE 001-28/12/2023-62948658000187-73079900-18,46-4501,67</v>
      </c>
      <c r="L640" t="str">
        <v>224793 serie 001</v>
      </c>
      <c r="M640" t="str">
        <v>224793 serie 001-28/12/2023-62948658000187-73079900-18,46-4501,67</v>
      </c>
      <c r="O640" t="str">
        <v>00011658 serie 001</v>
      </c>
      <c r="P640" s="57">
        <v>45509</v>
      </c>
      <c r="Q640" t="str">
        <v>05461822000193</v>
      </c>
      <c r="R640">
        <v>73269090</v>
      </c>
      <c r="S640">
        <v>41.06</v>
      </c>
      <c r="T640">
        <v>88732.28</v>
      </c>
      <c r="V640" t="str">
        <f t="shared" si="19"/>
        <v>00011658 serie 001-05/08/2024-05461822000193-73269090-41,06-88732,28</v>
      </c>
    </row>
    <row r="641" spans="1:22" x14ac:dyDescent="0.25">
      <c r="A641" s="91" t="s">
        <v>6831</v>
      </c>
      <c r="B641" s="91" t="s">
        <v>8671</v>
      </c>
      <c r="C641" s="91" t="s">
        <v>9310</v>
      </c>
      <c r="D641" s="91" t="s">
        <v>8400</v>
      </c>
      <c r="E641" s="90">
        <v>62948658000187</v>
      </c>
      <c r="F641" s="92">
        <v>73079900</v>
      </c>
      <c r="G641" s="92">
        <v>6.02</v>
      </c>
      <c r="H641" s="93">
        <v>6888.14</v>
      </c>
      <c r="I641">
        <v>639</v>
      </c>
      <c r="K641" s="82" t="str">
        <f t="shared" si="18"/>
        <v>224094 SERIE 001-11/12/2023-62948658000187-73079900-6,02-6888,14</v>
      </c>
      <c r="L641" t="str">
        <v>224094 serie 001</v>
      </c>
      <c r="M641" t="str">
        <v>224094 serie 001-11/12/2023-62948658000187-73079900-6,02-6888,14</v>
      </c>
      <c r="O641" t="str">
        <v>0011658 serie 001</v>
      </c>
      <c r="P641" s="57">
        <v>45509</v>
      </c>
      <c r="Q641" t="str">
        <v>05461822000193</v>
      </c>
      <c r="R641">
        <v>73145000</v>
      </c>
      <c r="S641">
        <v>82.12</v>
      </c>
      <c r="T641">
        <v>17657.97</v>
      </c>
      <c r="V641" t="str">
        <f t="shared" si="19"/>
        <v>0011658 serie 001-05/08/2024-05461822000193-73145000-82,12-17657,97</v>
      </c>
    </row>
    <row r="642" spans="1:22" x14ac:dyDescent="0.25">
      <c r="A642" s="91" t="s">
        <v>6832</v>
      </c>
      <c r="B642" s="91" t="s">
        <v>8671</v>
      </c>
      <c r="C642" s="91" t="s">
        <v>9311</v>
      </c>
      <c r="D642" s="91" t="s">
        <v>8400</v>
      </c>
      <c r="E642" s="90">
        <v>62948658000187</v>
      </c>
      <c r="F642" s="92">
        <v>73079900</v>
      </c>
      <c r="G642" s="92">
        <v>1.1399999999999999</v>
      </c>
      <c r="H642" s="93">
        <v>1367.4</v>
      </c>
      <c r="I642">
        <v>640</v>
      </c>
      <c r="K642" s="82" t="str">
        <f t="shared" si="18"/>
        <v>224093 SERIE 001-11/12/2023-62948658000187-73079900-1,14-1367,4</v>
      </c>
      <c r="L642" t="str">
        <v>224093 serie 001</v>
      </c>
      <c r="M642" t="str">
        <v>224093 serie 001-11/12/2023-62948658000187-73079900-1,14-1367,4</v>
      </c>
      <c r="O642" t="str">
        <v>011658 serie 001</v>
      </c>
      <c r="P642" s="57">
        <v>45509</v>
      </c>
      <c r="Q642" t="str">
        <v>05461822000193</v>
      </c>
      <c r="R642">
        <v>40069000</v>
      </c>
      <c r="S642">
        <v>287.42</v>
      </c>
      <c r="T642">
        <v>246664.63</v>
      </c>
      <c r="V642" t="str">
        <f t="shared" si="19"/>
        <v>011658 serie 001-05/08/2024-05461822000193-40069000-287,42-246664,63</v>
      </c>
    </row>
    <row r="643" spans="1:22" x14ac:dyDescent="0.25">
      <c r="A643" s="91" t="s">
        <v>6833</v>
      </c>
      <c r="B643" s="91" t="s">
        <v>8671</v>
      </c>
      <c r="C643" s="91" t="s">
        <v>9312</v>
      </c>
      <c r="D643" s="91" t="s">
        <v>8400</v>
      </c>
      <c r="E643" s="90">
        <v>62948658000187</v>
      </c>
      <c r="F643" s="92">
        <v>73079900</v>
      </c>
      <c r="G643" s="92">
        <v>7.8</v>
      </c>
      <c r="H643" s="93">
        <v>10262.200000000001</v>
      </c>
      <c r="I643">
        <v>641</v>
      </c>
      <c r="K643" s="82" t="str">
        <f t="shared" si="18"/>
        <v>224092 SERIE 001-11/12/2023-62948658000187-73079900-7,8-10262,2</v>
      </c>
      <c r="L643" t="str">
        <v>224092 serie 001</v>
      </c>
      <c r="M643" t="str">
        <v>224092 serie 001-11/12/2023-62948658000187-73079900-7,8-10262,2</v>
      </c>
      <c r="O643" t="str">
        <v>11658 serie 001</v>
      </c>
      <c r="P643" s="57">
        <v>45509</v>
      </c>
      <c r="Q643" t="str">
        <v>05461822000193</v>
      </c>
      <c r="R643">
        <v>38249989</v>
      </c>
      <c r="S643">
        <v>41.06</v>
      </c>
      <c r="T643">
        <v>3473.96</v>
      </c>
      <c r="V643" t="str">
        <f t="shared" si="19"/>
        <v>11658 serie 001-05/08/2024-05461822000193-38249989-41,06-3473,96</v>
      </c>
    </row>
    <row r="644" spans="1:22" x14ac:dyDescent="0.25">
      <c r="A644" s="91" t="s">
        <v>6834</v>
      </c>
      <c r="B644" s="91" t="s">
        <v>8671</v>
      </c>
      <c r="C644" s="91" t="s">
        <v>9313</v>
      </c>
      <c r="D644" s="91" t="s">
        <v>8401</v>
      </c>
      <c r="E644" s="90">
        <v>62948658000187</v>
      </c>
      <c r="F644" s="92">
        <v>73079900</v>
      </c>
      <c r="G644" s="92">
        <v>132.29</v>
      </c>
      <c r="H644" s="93">
        <v>51357.03</v>
      </c>
      <c r="I644">
        <v>642</v>
      </c>
      <c r="K644" s="82" t="str">
        <f t="shared" ref="K644:K707" si="20">_xlfn.CONCAT(A644,"-",TEXT(D644,"DD/MM/AAAA"),"-",TEXT(E644,"00000000000000"),"-",F644,"-",ROUND(G644,2),"-",ROUND(H644,2))</f>
        <v>223425 SERIE 001-28/11/2023-62948658000187-73079900-132,29-51357,03</v>
      </c>
      <c r="L644" t="str">
        <v>223425 serie 001</v>
      </c>
      <c r="M644" t="str">
        <v>223425 serie 001-28/11/2023-62948658000187-73079900-132,29-51357,03</v>
      </c>
      <c r="O644" t="str">
        <v>00011588 serie 001</v>
      </c>
      <c r="P644" s="57">
        <v>45482</v>
      </c>
      <c r="Q644" t="str">
        <v>05461822000193</v>
      </c>
      <c r="R644">
        <v>73269090</v>
      </c>
      <c r="S644">
        <v>39.903500000000001</v>
      </c>
      <c r="T644">
        <v>47233.3</v>
      </c>
      <c r="V644" t="str">
        <f t="shared" ref="V644:V707" si="21">_xlfn.CONCAT(O644,"-",TEXT(P644,"DD/MM/AAAA"),"-",Q644,"-",R644,"-",ROUND(S644,2),"-",ROUND(T644,2))</f>
        <v>00011588 serie 001-09/07/2024-05461822000193-73269090-39,9-47233,3</v>
      </c>
    </row>
    <row r="645" spans="1:22" x14ac:dyDescent="0.25">
      <c r="A645" s="91" t="s">
        <v>6835</v>
      </c>
      <c r="B645" s="91" t="s">
        <v>8671</v>
      </c>
      <c r="C645" s="91" t="s">
        <v>9314</v>
      </c>
      <c r="D645" s="91" t="s">
        <v>8402</v>
      </c>
      <c r="E645" s="90">
        <v>62948658000187</v>
      </c>
      <c r="F645" s="92">
        <v>73079900</v>
      </c>
      <c r="G645" s="92">
        <v>0.28000000000000003</v>
      </c>
      <c r="H645" s="92">
        <v>189.85</v>
      </c>
      <c r="I645">
        <v>643</v>
      </c>
      <c r="K645" s="82" t="str">
        <f t="shared" si="20"/>
        <v>222734 SERIE 001-16/11/2023-62948658000187-73079900-0,28-189,85</v>
      </c>
      <c r="L645" t="str">
        <v>222734 serie 001</v>
      </c>
      <c r="M645" t="str">
        <v>222734 serie 001-16/11/2023-62948658000187-73079900-0,28-189,85</v>
      </c>
      <c r="O645" t="str">
        <v>0011588 serie 001</v>
      </c>
      <c r="P645" s="57">
        <v>45482</v>
      </c>
      <c r="Q645" t="str">
        <v>05461822000193</v>
      </c>
      <c r="R645">
        <v>73145000</v>
      </c>
      <c r="S645">
        <v>11.401</v>
      </c>
      <c r="T645">
        <v>13119.09</v>
      </c>
      <c r="V645" t="str">
        <f t="shared" si="21"/>
        <v>0011588 serie 001-09/07/2024-05461822000193-73145000-11,4-13119,09</v>
      </c>
    </row>
    <row r="646" spans="1:22" x14ac:dyDescent="0.25">
      <c r="A646" s="91" t="s">
        <v>6836</v>
      </c>
      <c r="B646" s="91" t="s">
        <v>8671</v>
      </c>
      <c r="C646" s="91" t="s">
        <v>9315</v>
      </c>
      <c r="D646" s="91" t="s">
        <v>8402</v>
      </c>
      <c r="E646" s="90">
        <v>62948658000187</v>
      </c>
      <c r="F646" s="92">
        <v>73079900</v>
      </c>
      <c r="G646" s="92">
        <v>6.32</v>
      </c>
      <c r="H646" s="93">
        <v>1855.13</v>
      </c>
      <c r="I646">
        <v>644</v>
      </c>
      <c r="K646" s="82" t="str">
        <f t="shared" si="20"/>
        <v>222733 SERIE 001-16/11/2023-62948658000187-73079900-6,32-1855,13</v>
      </c>
      <c r="L646" t="str">
        <v>222733 serie 001</v>
      </c>
      <c r="M646" t="str">
        <v>222733 serie 001-16/11/2023-62948658000187-73079900-6,32-1855,13</v>
      </c>
      <c r="O646" t="str">
        <v>011588 serie 001</v>
      </c>
      <c r="P646" s="57">
        <v>45482</v>
      </c>
      <c r="Q646" t="str">
        <v>05461822000193</v>
      </c>
      <c r="R646">
        <v>38249989</v>
      </c>
      <c r="S646">
        <v>5.7004999999999999</v>
      </c>
      <c r="T646">
        <v>1488.6</v>
      </c>
      <c r="V646" t="str">
        <f t="shared" si="21"/>
        <v>011588 serie 001-09/07/2024-05461822000193-38249989-5,7-1488,6</v>
      </c>
    </row>
    <row r="647" spans="1:22" x14ac:dyDescent="0.25">
      <c r="A647" s="91" t="s">
        <v>6837</v>
      </c>
      <c r="B647" s="91" t="s">
        <v>8671</v>
      </c>
      <c r="C647" s="91" t="s">
        <v>9316</v>
      </c>
      <c r="D647" s="91" t="s">
        <v>8390</v>
      </c>
      <c r="E647" s="90">
        <v>62312426000138</v>
      </c>
      <c r="F647" s="92">
        <v>73079900</v>
      </c>
      <c r="G647" s="92">
        <v>9</v>
      </c>
      <c r="H647" s="93">
        <v>1054.82</v>
      </c>
      <c r="I647">
        <v>645</v>
      </c>
      <c r="K647" s="82" t="str">
        <f t="shared" si="20"/>
        <v>177627 SERIE 001-26/01/2024-62312426000138-73079900-9-1054,82</v>
      </c>
      <c r="L647" t="str">
        <v>177627 serie 001</v>
      </c>
      <c r="M647" t="str">
        <v>177627 serie 001-26/01/2024-62312426000138-73079900-9-1054,82</v>
      </c>
      <c r="O647" t="str">
        <v>11588 serie 001</v>
      </c>
      <c r="P647" s="57">
        <v>45482</v>
      </c>
      <c r="Q647" t="str">
        <v>05461822000193</v>
      </c>
      <c r="R647">
        <v>40069000</v>
      </c>
      <c r="S647">
        <v>57.004999999999995</v>
      </c>
      <c r="T647">
        <v>55185.31</v>
      </c>
      <c r="V647" t="str">
        <f t="shared" si="21"/>
        <v>11588 serie 001-09/07/2024-05461822000193-40069000-57,01-55185,31</v>
      </c>
    </row>
    <row r="648" spans="1:22" x14ac:dyDescent="0.25">
      <c r="A648" s="91" t="s">
        <v>6838</v>
      </c>
      <c r="B648" s="91" t="s">
        <v>8671</v>
      </c>
      <c r="C648" s="91" t="s">
        <v>9317</v>
      </c>
      <c r="D648" s="91" t="s">
        <v>8404</v>
      </c>
      <c r="E648" s="90">
        <v>62312426000138</v>
      </c>
      <c r="F648" s="92">
        <v>73079900</v>
      </c>
      <c r="G648" s="92">
        <v>1</v>
      </c>
      <c r="H648" s="92">
        <v>420</v>
      </c>
      <c r="I648">
        <v>646</v>
      </c>
      <c r="K648" s="82" t="str">
        <f t="shared" si="20"/>
        <v>176103 SERIE 001-21/12/2023-62312426000138-73079900-1-420</v>
      </c>
      <c r="L648" t="str">
        <v>176103 serie 001</v>
      </c>
      <c r="M648" t="str">
        <v>176103 serie 001-21/12/2023-62312426000138-73079900-1-420</v>
      </c>
      <c r="O648" t="str">
        <v>10133 serie 001</v>
      </c>
      <c r="P648" s="57">
        <v>45446</v>
      </c>
      <c r="Q648" t="str">
        <v>08691720000152</v>
      </c>
      <c r="R648">
        <v>76090000</v>
      </c>
      <c r="S648">
        <v>30.65</v>
      </c>
      <c r="T648">
        <v>42156.15</v>
      </c>
      <c r="V648" t="str">
        <f t="shared" si="21"/>
        <v>10133 serie 001-03/06/2024-08691720000152-76090000-30,65-42156,15</v>
      </c>
    </row>
    <row r="649" spans="1:22" x14ac:dyDescent="0.25">
      <c r="A649" s="91" t="s">
        <v>6839</v>
      </c>
      <c r="B649" s="91" t="s">
        <v>8671</v>
      </c>
      <c r="C649" s="91" t="s">
        <v>9318</v>
      </c>
      <c r="D649" s="91" t="s">
        <v>8371</v>
      </c>
      <c r="E649" s="90">
        <v>62312426000138</v>
      </c>
      <c r="F649" s="92">
        <v>73079900</v>
      </c>
      <c r="G649" s="92">
        <v>8</v>
      </c>
      <c r="H649" s="93">
        <v>1935.15</v>
      </c>
      <c r="I649">
        <v>647</v>
      </c>
      <c r="K649" s="82" t="str">
        <f t="shared" si="20"/>
        <v>173670 SERIE 001-31/10/2023-62312426000138-73079900-8-1935,15</v>
      </c>
      <c r="L649" t="str">
        <v>173670 serie 001</v>
      </c>
      <c r="M649" t="str">
        <v>173670 serie 001-31/10/2023-62312426000138-73079900-8-1935,15</v>
      </c>
      <c r="O649" t="str">
        <v>7889 serie 001</v>
      </c>
      <c r="P649" s="57">
        <v>45471</v>
      </c>
      <c r="Q649" t="str">
        <v>00429640000111</v>
      </c>
      <c r="R649">
        <v>85044010</v>
      </c>
      <c r="S649">
        <v>1</v>
      </c>
      <c r="T649">
        <v>48500</v>
      </c>
      <c r="V649" t="str">
        <f t="shared" si="21"/>
        <v>7889 serie 001-28/06/2024-00429640000111-85044010-1-48500</v>
      </c>
    </row>
    <row r="650" spans="1:22" x14ac:dyDescent="0.25">
      <c r="A650" s="91" t="s">
        <v>6840</v>
      </c>
      <c r="B650" s="91" t="s">
        <v>8671</v>
      </c>
      <c r="C650" s="91" t="s">
        <v>9319</v>
      </c>
      <c r="D650" s="91" t="s">
        <v>8405</v>
      </c>
      <c r="E650" s="90">
        <v>72797913000191</v>
      </c>
      <c r="F650" s="92">
        <v>73089010</v>
      </c>
      <c r="G650" s="93">
        <v>24836.83</v>
      </c>
      <c r="H650" s="93">
        <v>1932648.32</v>
      </c>
      <c r="I650">
        <v>648</v>
      </c>
      <c r="K650" s="82" t="str">
        <f t="shared" si="20"/>
        <v>121583 SERIE 001-29/01/2024-72797913000191-73089010-24836,83-1932648,32</v>
      </c>
      <c r="L650" t="str">
        <v>121583 serie 001</v>
      </c>
      <c r="M650" t="str">
        <v>121583 serie 001-29/01/2024-72797913000191-73089010-24836,83-1932648,32</v>
      </c>
      <c r="O650" t="str">
        <v>7512 serie 001</v>
      </c>
      <c r="P650" s="57">
        <v>45503</v>
      </c>
      <c r="Q650" t="str">
        <v>01017274000156</v>
      </c>
      <c r="R650">
        <v>68069090</v>
      </c>
      <c r="S650">
        <v>8100</v>
      </c>
      <c r="T650">
        <v>306384.36</v>
      </c>
      <c r="V650" t="str">
        <f t="shared" si="21"/>
        <v>7512 serie 001-30/07/2024-01017274000156-68069090-8100-306384,36</v>
      </c>
    </row>
    <row r="651" spans="1:22" x14ac:dyDescent="0.25">
      <c r="A651" s="91" t="s">
        <v>6841</v>
      </c>
      <c r="B651" s="91" t="s">
        <v>8671</v>
      </c>
      <c r="C651" s="91" t="s">
        <v>9320</v>
      </c>
      <c r="D651" s="91" t="s">
        <v>8405</v>
      </c>
      <c r="E651" s="90">
        <v>72797913000191</v>
      </c>
      <c r="F651" s="92">
        <v>73089010</v>
      </c>
      <c r="G651" s="93">
        <v>13768.23</v>
      </c>
      <c r="H651" s="93">
        <v>724529.86</v>
      </c>
      <c r="I651">
        <v>649</v>
      </c>
      <c r="K651" s="82" t="str">
        <f t="shared" si="20"/>
        <v>121582 SERIE 001-29/01/2024-72797913000191-73089010-13768,23-724529,86</v>
      </c>
      <c r="L651" t="str">
        <v>121582 serie 001</v>
      </c>
      <c r="M651" t="str">
        <v>121582 serie 001-29/01/2024-72797913000191-73089010-13768,23-724529,86</v>
      </c>
      <c r="O651" t="str">
        <v>7436 serie 001</v>
      </c>
      <c r="P651" s="57">
        <v>45436</v>
      </c>
      <c r="Q651" t="str">
        <v>01017274000156</v>
      </c>
      <c r="R651">
        <v>68069090</v>
      </c>
      <c r="S651">
        <v>2.1539999999999999</v>
      </c>
      <c r="T651">
        <v>101949.36</v>
      </c>
      <c r="V651" t="str">
        <f t="shared" si="21"/>
        <v>7436 serie 001-24/05/2024-01017274000156-68069090-2,15-101949,36</v>
      </c>
    </row>
    <row r="652" spans="1:22" x14ac:dyDescent="0.25">
      <c r="A652" s="91" t="s">
        <v>6842</v>
      </c>
      <c r="B652" s="91" t="s">
        <v>8671</v>
      </c>
      <c r="C652" s="91" t="s">
        <v>9321</v>
      </c>
      <c r="D652" s="91" t="s">
        <v>8366</v>
      </c>
      <c r="E652" s="90">
        <v>72797913000191</v>
      </c>
      <c r="F652" s="92">
        <v>73089010</v>
      </c>
      <c r="G652" s="93">
        <v>18333.12</v>
      </c>
      <c r="H652" s="93">
        <v>1087649.47</v>
      </c>
      <c r="I652">
        <v>650</v>
      </c>
      <c r="K652" s="82" t="str">
        <f t="shared" si="20"/>
        <v>121390 SERIE 001-19/12/2023-72797913000191-73089010-18333,12-1087649,47</v>
      </c>
      <c r="L652" t="str">
        <v>121390 serie 001</v>
      </c>
      <c r="M652" t="str">
        <v>121390 serie 001-19/12/2023-72797913000191-73089010-18333,12-1087649,47</v>
      </c>
      <c r="O652" t="str">
        <v>6975 serie 001</v>
      </c>
      <c r="P652" s="57">
        <v>45485</v>
      </c>
      <c r="Q652" t="str">
        <v>42480108000179</v>
      </c>
      <c r="R652">
        <v>73066100</v>
      </c>
      <c r="S652">
        <v>1304</v>
      </c>
      <c r="T652">
        <v>12869.1</v>
      </c>
      <c r="V652" t="str">
        <f t="shared" si="21"/>
        <v>6975 serie 001-12/07/2024-42480108000179-73066100-1304-12869,1</v>
      </c>
    </row>
    <row r="653" spans="1:22" x14ac:dyDescent="0.25">
      <c r="A653" s="91" t="s">
        <v>6843</v>
      </c>
      <c r="B653" s="91" t="s">
        <v>8671</v>
      </c>
      <c r="C653" s="91" t="s">
        <v>9322</v>
      </c>
      <c r="D653" s="91" t="s">
        <v>8392</v>
      </c>
      <c r="E653" s="90">
        <v>72797913000191</v>
      </c>
      <c r="F653" s="92">
        <v>73181500</v>
      </c>
      <c r="G653" s="92">
        <v>595</v>
      </c>
      <c r="H653" s="93">
        <v>259999.04</v>
      </c>
      <c r="I653">
        <v>651</v>
      </c>
      <c r="K653" s="82" t="str">
        <f t="shared" si="20"/>
        <v>121713 SERIE 001-16/02/2024-72797913000191-73181500-595-259999,04</v>
      </c>
      <c r="L653" t="str">
        <v>121713 serie 001</v>
      </c>
      <c r="M653" t="str">
        <v>121713 serie 001-16/02/2024-72797913000191-73181500-595-259999,04</v>
      </c>
      <c r="O653" t="str">
        <v>6944 serie 001</v>
      </c>
      <c r="P653" s="57">
        <v>45518</v>
      </c>
      <c r="Q653" t="str">
        <v>06186188000190</v>
      </c>
      <c r="R653">
        <v>73072300</v>
      </c>
      <c r="S653">
        <v>5.8</v>
      </c>
      <c r="T653">
        <v>26042</v>
      </c>
      <c r="V653" t="str">
        <f t="shared" si="21"/>
        <v>6944 serie 001-14/08/2024-06186188000190-73072300-5,8-26042</v>
      </c>
    </row>
    <row r="654" spans="1:22" x14ac:dyDescent="0.25">
      <c r="A654" s="91" t="s">
        <v>6187</v>
      </c>
      <c r="B654" s="91" t="s">
        <v>8671</v>
      </c>
      <c r="C654" s="91" t="s">
        <v>9323</v>
      </c>
      <c r="D654" s="91" t="s">
        <v>8397</v>
      </c>
      <c r="E654" s="90">
        <v>62948658000187</v>
      </c>
      <c r="F654" s="92">
        <v>75089090</v>
      </c>
      <c r="G654" s="92">
        <v>14.88</v>
      </c>
      <c r="H654" s="93">
        <v>110875.2</v>
      </c>
      <c r="I654">
        <v>652</v>
      </c>
      <c r="K654" s="82" t="str">
        <f t="shared" si="20"/>
        <v>228522 SEIRE 001-29/02/2024-62948658000187-75089090-14,88-110875,2</v>
      </c>
      <c r="L654" t="str">
        <v>228522 seire 001</v>
      </c>
      <c r="M654" t="str">
        <v>228522 seire 001-29/02/2024-62948658000187-75089090-14,88-110875,2</v>
      </c>
      <c r="O654" t="str">
        <v>0006943 serie 001</v>
      </c>
      <c r="P654" s="57">
        <v>45518</v>
      </c>
      <c r="Q654" t="str">
        <v>06186188000190</v>
      </c>
      <c r="R654">
        <v>73072100</v>
      </c>
      <c r="S654">
        <v>154</v>
      </c>
      <c r="T654">
        <v>2342.6</v>
      </c>
      <c r="V654" t="str">
        <f t="shared" si="21"/>
        <v>0006943 serie 001-14/08/2024-06186188000190-73072100-154-2342,6</v>
      </c>
    </row>
    <row r="655" spans="1:22" x14ac:dyDescent="0.25">
      <c r="A655" s="91" t="s">
        <v>6844</v>
      </c>
      <c r="B655" s="91" t="s">
        <v>8671</v>
      </c>
      <c r="C655" s="91" t="s">
        <v>9324</v>
      </c>
      <c r="D655" s="91" t="s">
        <v>8360</v>
      </c>
      <c r="E655" s="90">
        <v>62948658000187</v>
      </c>
      <c r="F655" s="92">
        <v>75089090</v>
      </c>
      <c r="G655" s="92">
        <v>27.47</v>
      </c>
      <c r="H655" s="93">
        <v>131456.9</v>
      </c>
      <c r="I655">
        <v>653</v>
      </c>
      <c r="K655" s="82" t="str">
        <f t="shared" si="20"/>
        <v>227414 SERIE 001-14/02/2024-62948658000187-75089090-27,47-131456,9</v>
      </c>
      <c r="L655" t="str">
        <v>227414 serie 001</v>
      </c>
      <c r="M655" t="str">
        <v>227414 serie 001-14/02/2024-62948658000187-75089090-27,47-131456,9</v>
      </c>
      <c r="O655" t="str">
        <v>006943 serie 001</v>
      </c>
      <c r="P655" s="57">
        <v>45518</v>
      </c>
      <c r="Q655" t="str">
        <v>06186188000190</v>
      </c>
      <c r="R655">
        <v>73072200</v>
      </c>
      <c r="S655">
        <v>154</v>
      </c>
      <c r="T655">
        <v>780</v>
      </c>
      <c r="V655" t="str">
        <f t="shared" si="21"/>
        <v>006943 serie 001-14/08/2024-06186188000190-73072200-154-780</v>
      </c>
    </row>
    <row r="656" spans="1:22" x14ac:dyDescent="0.25">
      <c r="A656" s="91" t="s">
        <v>6845</v>
      </c>
      <c r="B656" s="91" t="s">
        <v>8671</v>
      </c>
      <c r="C656" s="91" t="s">
        <v>9325</v>
      </c>
      <c r="D656" s="91" t="s">
        <v>8406</v>
      </c>
      <c r="E656" s="90">
        <v>29799921000571</v>
      </c>
      <c r="F656" s="92">
        <v>83111000</v>
      </c>
      <c r="G656" s="93">
        <v>1545</v>
      </c>
      <c r="H656" s="93">
        <v>38856.75</v>
      </c>
      <c r="I656">
        <v>654</v>
      </c>
      <c r="K656" s="82" t="str">
        <f t="shared" si="20"/>
        <v>113382 SERIE 000-13/03/2024-29799921000571-83111000-1545-38856,75</v>
      </c>
      <c r="L656" t="str">
        <v>113382 serie 000</v>
      </c>
      <c r="M656" t="str">
        <v>113382 serie 000-13/03/2024-29799921000571-83111000-1545-38856,75</v>
      </c>
      <c r="O656" t="str">
        <v>06943 serie 001</v>
      </c>
      <c r="P656" s="57">
        <v>45518</v>
      </c>
      <c r="Q656" t="str">
        <v>06186188000190</v>
      </c>
      <c r="R656">
        <v>73072300</v>
      </c>
      <c r="S656">
        <v>154</v>
      </c>
      <c r="T656">
        <v>980</v>
      </c>
      <c r="V656" t="str">
        <f t="shared" si="21"/>
        <v>06943 serie 001-14/08/2024-06186188000190-73072300-154-980</v>
      </c>
    </row>
    <row r="657" spans="1:22" x14ac:dyDescent="0.25">
      <c r="A657" s="91" t="s">
        <v>6846</v>
      </c>
      <c r="B657" s="91" t="s">
        <v>8671</v>
      </c>
      <c r="C657" s="91" t="s">
        <v>9326</v>
      </c>
      <c r="D657" s="91" t="s">
        <v>8389</v>
      </c>
      <c r="E657" s="90">
        <v>29799921000571</v>
      </c>
      <c r="F657" s="92">
        <v>83111000</v>
      </c>
      <c r="G657" s="92">
        <v>465</v>
      </c>
      <c r="H657" s="93">
        <v>11694.75</v>
      </c>
      <c r="I657">
        <v>655</v>
      </c>
      <c r="K657" s="82" t="str">
        <f t="shared" si="20"/>
        <v>113129 SERIE 000-22/02/2024-29799921000571-83111000-465-11694,75</v>
      </c>
      <c r="L657" t="str">
        <v>113129 serie 000</v>
      </c>
      <c r="M657" t="str">
        <v>113129 serie 000-22/02/2024-29799921000571-83111000-465-11694,75</v>
      </c>
      <c r="O657" t="str">
        <v>6943 serie 001</v>
      </c>
      <c r="P657" s="57">
        <v>45518</v>
      </c>
      <c r="Q657" t="str">
        <v>06186188000190</v>
      </c>
      <c r="R657">
        <v>73041900</v>
      </c>
      <c r="S657">
        <v>154</v>
      </c>
      <c r="T657">
        <v>60060</v>
      </c>
      <c r="V657" t="str">
        <f t="shared" si="21"/>
        <v>6943 serie 001-14/08/2024-06186188000190-73041900-154-60060</v>
      </c>
    </row>
    <row r="658" spans="1:22" x14ac:dyDescent="0.25">
      <c r="A658" s="91" t="s">
        <v>6847</v>
      </c>
      <c r="B658" s="91" t="s">
        <v>8671</v>
      </c>
      <c r="C658" s="91" t="s">
        <v>9327</v>
      </c>
      <c r="D658" s="91" t="s">
        <v>8407</v>
      </c>
      <c r="E658" s="90">
        <v>29799921000571</v>
      </c>
      <c r="F658" s="92">
        <v>83111000</v>
      </c>
      <c r="G658" s="92">
        <v>735</v>
      </c>
      <c r="H658" s="93">
        <v>21006.3</v>
      </c>
      <c r="I658">
        <v>656</v>
      </c>
      <c r="K658" s="82" t="str">
        <f t="shared" si="20"/>
        <v>112226 SERIE 000-05/12/2023-29799921000571-83111000-735-21006,3</v>
      </c>
      <c r="L658" t="str">
        <v>112226 serie 000</v>
      </c>
      <c r="M658" t="str">
        <v>112226 serie 000-05/12/2023-29799921000571-83111000-735-21006,3</v>
      </c>
      <c r="O658" t="str">
        <v>006939 serie 001</v>
      </c>
      <c r="P658" s="57">
        <v>45506</v>
      </c>
      <c r="Q658" t="str">
        <v>06186188000190</v>
      </c>
      <c r="R658">
        <v>73072300</v>
      </c>
      <c r="S658">
        <v>10.4</v>
      </c>
      <c r="T658">
        <v>3192</v>
      </c>
      <c r="V658" t="str">
        <f t="shared" si="21"/>
        <v>006939 serie 001-02/08/2024-06186188000190-73072300-10,4-3192</v>
      </c>
    </row>
    <row r="659" spans="1:22" x14ac:dyDescent="0.25">
      <c r="A659" s="91" t="s">
        <v>6848</v>
      </c>
      <c r="B659" s="91" t="s">
        <v>8671</v>
      </c>
      <c r="C659" s="91" t="s">
        <v>9328</v>
      </c>
      <c r="D659" s="91" t="s">
        <v>8408</v>
      </c>
      <c r="E659" s="90">
        <v>29799921000571</v>
      </c>
      <c r="F659" s="92">
        <v>83111000</v>
      </c>
      <c r="G659" s="92">
        <v>270</v>
      </c>
      <c r="H659" s="93">
        <v>7716.6</v>
      </c>
      <c r="I659">
        <v>657</v>
      </c>
      <c r="K659" s="82" t="str">
        <f t="shared" si="20"/>
        <v>111914 SERIE 000-13/11/2023-29799921000571-83111000-270-7716,6</v>
      </c>
      <c r="L659" t="str">
        <v>111914 serie 000</v>
      </c>
      <c r="M659" t="str">
        <v>111914 serie 000-13/11/2023-29799921000571-83111000-270-7716,6</v>
      </c>
      <c r="O659" t="str">
        <v>06939 serie 001</v>
      </c>
      <c r="P659" s="57">
        <v>45506</v>
      </c>
      <c r="Q659" t="str">
        <v>06186188000190</v>
      </c>
      <c r="R659">
        <v>73072100</v>
      </c>
      <c r="S659">
        <v>10.4</v>
      </c>
      <c r="T659">
        <v>121380</v>
      </c>
      <c r="V659" t="str">
        <f t="shared" si="21"/>
        <v>06939 serie 001-02/08/2024-06186188000190-73072100-10,4-121380</v>
      </c>
    </row>
    <row r="660" spans="1:22" x14ac:dyDescent="0.25">
      <c r="A660" s="91" t="s">
        <v>6849</v>
      </c>
      <c r="B660" s="91" t="s">
        <v>8671</v>
      </c>
      <c r="C660" s="91" t="s">
        <v>9329</v>
      </c>
      <c r="D660" s="91" t="s">
        <v>8398</v>
      </c>
      <c r="E660" s="90">
        <v>62948658000187</v>
      </c>
      <c r="F660" s="92">
        <v>84842000</v>
      </c>
      <c r="G660" s="92">
        <v>74.239999999999995</v>
      </c>
      <c r="H660" s="93">
        <v>29071.62</v>
      </c>
      <c r="I660">
        <v>658</v>
      </c>
      <c r="K660" s="82" t="str">
        <f t="shared" si="20"/>
        <v>226228 SERIE 001-25/01/2024-62948658000187-84842000-74,24-29071,62</v>
      </c>
      <c r="L660" t="str">
        <v>226228 serie 001</v>
      </c>
      <c r="M660" t="str">
        <v>226228 serie 001-25/01/2024-62948658000187-84842000-74,24-29071,62</v>
      </c>
      <c r="O660" t="str">
        <v>6939 serie 001</v>
      </c>
      <c r="P660" s="57">
        <v>45506</v>
      </c>
      <c r="Q660" t="str">
        <v>06186188000190</v>
      </c>
      <c r="R660">
        <v>74122000</v>
      </c>
      <c r="S660">
        <v>31.200000000000003</v>
      </c>
      <c r="T660">
        <v>14712</v>
      </c>
      <c r="V660" t="str">
        <f t="shared" si="21"/>
        <v>6939 serie 001-02/08/2024-06186188000190-74122000-31,2-14712</v>
      </c>
    </row>
    <row r="661" spans="1:22" x14ac:dyDescent="0.25">
      <c r="A661" s="91" t="s">
        <v>6850</v>
      </c>
      <c r="B661" s="91" t="s">
        <v>8671</v>
      </c>
      <c r="C661" s="91" t="s">
        <v>9330</v>
      </c>
      <c r="D661" s="91" t="s">
        <v>8398</v>
      </c>
      <c r="E661" s="90">
        <v>62948658000187</v>
      </c>
      <c r="F661" s="92">
        <v>84842000</v>
      </c>
      <c r="G661" s="92">
        <v>13.46</v>
      </c>
      <c r="H661" s="93">
        <v>6486.66</v>
      </c>
      <c r="I661">
        <v>659</v>
      </c>
      <c r="K661" s="82" t="str">
        <f t="shared" si="20"/>
        <v>226226 SERIE 001-25/01/2024-62948658000187-84842000-13,46-6486,66</v>
      </c>
      <c r="L661" t="str">
        <v>226226 serie 001</v>
      </c>
      <c r="M661" t="str">
        <v>226226 serie 001-25/01/2024-62948658000187-84842000-13,46-6486,66</v>
      </c>
      <c r="O661" t="str">
        <v>5906 serie 000</v>
      </c>
      <c r="P661" s="57">
        <v>45484</v>
      </c>
      <c r="Q661" t="str">
        <v>04039451000193</v>
      </c>
      <c r="R661">
        <v>85371090</v>
      </c>
      <c r="S661">
        <v>535.79999999999995</v>
      </c>
      <c r="T661">
        <v>60414.74</v>
      </c>
      <c r="V661" t="str">
        <f t="shared" si="21"/>
        <v>5906 serie 000-11/07/2024-04039451000193-85371090-535,8-60414,74</v>
      </c>
    </row>
    <row r="662" spans="1:22" x14ac:dyDescent="0.25">
      <c r="A662" s="91" t="s">
        <v>6851</v>
      </c>
      <c r="B662" s="91" t="s">
        <v>8671</v>
      </c>
      <c r="C662" s="91" t="s">
        <v>9331</v>
      </c>
      <c r="D662" s="91" t="s">
        <v>8386</v>
      </c>
      <c r="E662" s="90">
        <v>62948658000187</v>
      </c>
      <c r="F662" s="92">
        <v>84842000</v>
      </c>
      <c r="G662" s="92">
        <v>26.66</v>
      </c>
      <c r="H662" s="93">
        <v>8244.0499999999993</v>
      </c>
      <c r="I662">
        <v>660</v>
      </c>
      <c r="K662" s="82" t="str">
        <f t="shared" si="20"/>
        <v>225778 SERIE 001-17/01/2024-62948658000187-84842000-26,66-8244,05</v>
      </c>
      <c r="L662" t="str">
        <v>225778 serie 001</v>
      </c>
      <c r="M662" t="str">
        <v>225778 serie 001-17/01/2024-62948658000187-84842000-26,66-8244,05</v>
      </c>
      <c r="O662" t="str">
        <v>05116 serie 001</v>
      </c>
      <c r="P662" s="57">
        <v>45478</v>
      </c>
      <c r="Q662" t="str">
        <v>23504631000143</v>
      </c>
      <c r="R662">
        <v>76042919</v>
      </c>
      <c r="S662">
        <v>1.6</v>
      </c>
      <c r="T662">
        <v>514.23</v>
      </c>
      <c r="V662" t="str">
        <f t="shared" si="21"/>
        <v>05116 serie 001-05/07/2024-23504631000143-76042919-1,6-514,23</v>
      </c>
    </row>
    <row r="663" spans="1:22" x14ac:dyDescent="0.25">
      <c r="A663" s="91" t="s">
        <v>6852</v>
      </c>
      <c r="B663" s="91" t="s">
        <v>8671</v>
      </c>
      <c r="C663" s="91" t="s">
        <v>9332</v>
      </c>
      <c r="D663" s="91" t="s">
        <v>8346</v>
      </c>
      <c r="E663" s="90">
        <v>62948658000187</v>
      </c>
      <c r="F663" s="92">
        <v>84842000</v>
      </c>
      <c r="G663" s="92">
        <v>3.97</v>
      </c>
      <c r="H663" s="93">
        <v>1685.78</v>
      </c>
      <c r="I663">
        <v>661</v>
      </c>
      <c r="K663" s="82" t="str">
        <f t="shared" si="20"/>
        <v>225413 SERIE 001-11/01/2024-62948658000187-84842000-3,97-1685,78</v>
      </c>
      <c r="L663" t="str">
        <v>225413 serie 001</v>
      </c>
      <c r="M663" t="str">
        <v>225413 serie 001-11/01/2024-62948658000187-84842000-3,97-1685,78</v>
      </c>
      <c r="O663" t="str">
        <v>5116 serie 001</v>
      </c>
      <c r="P663" s="57">
        <v>45478</v>
      </c>
      <c r="Q663" t="str">
        <v>23504631000143</v>
      </c>
      <c r="R663">
        <v>76042920</v>
      </c>
      <c r="S663">
        <v>0.8</v>
      </c>
      <c r="T663">
        <v>208.09</v>
      </c>
      <c r="V663" t="str">
        <f t="shared" si="21"/>
        <v>5116 serie 001-05/07/2024-23504631000143-76042920-0,8-208,09</v>
      </c>
    </row>
    <row r="664" spans="1:22" x14ac:dyDescent="0.25">
      <c r="A664" s="91" t="s">
        <v>6853</v>
      </c>
      <c r="B664" s="91" t="s">
        <v>8671</v>
      </c>
      <c r="C664" s="91" t="s">
        <v>9333</v>
      </c>
      <c r="D664" s="91" t="s">
        <v>8409</v>
      </c>
      <c r="E664" s="90">
        <v>62948658000187</v>
      </c>
      <c r="F664" s="92">
        <v>84842000</v>
      </c>
      <c r="G664" s="92">
        <v>3.66</v>
      </c>
      <c r="H664" s="93">
        <v>1518.88</v>
      </c>
      <c r="I664">
        <v>662</v>
      </c>
      <c r="K664" s="82" t="str">
        <f t="shared" si="20"/>
        <v>225053 SERIE 001-08/01/2024-62948658000187-84842000-3,66-1518,88</v>
      </c>
      <c r="L664" t="str">
        <v>225053 serie 001</v>
      </c>
      <c r="M664" t="str">
        <v>225053 serie 001-08/01/2024-62948658000187-84842000-3,66-1518,88</v>
      </c>
      <c r="O664" t="str">
        <v>4611 serie 000</v>
      </c>
      <c r="P664" s="57">
        <v>45517</v>
      </c>
      <c r="Q664" t="str">
        <v>97533434000199</v>
      </c>
      <c r="R664">
        <v>73079900</v>
      </c>
      <c r="S664">
        <v>336</v>
      </c>
      <c r="T664">
        <v>226980</v>
      </c>
      <c r="V664" t="str">
        <f t="shared" si="21"/>
        <v>4611 serie 000-13/08/2024-97533434000199-73079900-336-226980</v>
      </c>
    </row>
    <row r="665" spans="1:22" x14ac:dyDescent="0.25">
      <c r="A665" s="91" t="s">
        <v>6854</v>
      </c>
      <c r="B665" s="91" t="s">
        <v>8671</v>
      </c>
      <c r="C665" s="91" t="s">
        <v>9334</v>
      </c>
      <c r="D665" s="91" t="s">
        <v>8402</v>
      </c>
      <c r="E665" s="90">
        <v>62948658000187</v>
      </c>
      <c r="F665" s="92">
        <v>84842000</v>
      </c>
      <c r="G665" s="92">
        <v>92.82</v>
      </c>
      <c r="H665" s="93">
        <v>57465.59</v>
      </c>
      <c r="I665">
        <v>663</v>
      </c>
      <c r="K665" s="82" t="str">
        <f t="shared" si="20"/>
        <v>222785 SERIE 001-16/11/2023-62948658000187-84842000-92,82-57465,59</v>
      </c>
      <c r="L665" t="str">
        <v>222785 serie 001</v>
      </c>
      <c r="M665" t="str">
        <v>222785 serie 001-16/11/2023-62948658000187-84842000-92,82-57465,59</v>
      </c>
      <c r="O665" t="str">
        <v>4610 serie 000</v>
      </c>
      <c r="P665" s="57">
        <v>45517</v>
      </c>
      <c r="Q665" t="str">
        <v>97533434000199</v>
      </c>
      <c r="R665">
        <v>73072900</v>
      </c>
      <c r="S665">
        <v>270</v>
      </c>
      <c r="T665">
        <v>144336</v>
      </c>
      <c r="V665" t="str">
        <f t="shared" si="21"/>
        <v>4610 serie 000-13/08/2024-97533434000199-73072900-270-144336</v>
      </c>
    </row>
    <row r="666" spans="1:22" x14ac:dyDescent="0.25">
      <c r="A666" s="91" t="s">
        <v>6855</v>
      </c>
      <c r="B666" s="91" t="s">
        <v>8671</v>
      </c>
      <c r="C666" s="91" t="s">
        <v>9335</v>
      </c>
      <c r="D666" s="91" t="s">
        <v>8402</v>
      </c>
      <c r="E666" s="90">
        <v>62948658000187</v>
      </c>
      <c r="F666" s="92">
        <v>84842000</v>
      </c>
      <c r="G666" s="92">
        <v>124.01</v>
      </c>
      <c r="H666" s="93">
        <v>56849.91</v>
      </c>
      <c r="I666">
        <v>664</v>
      </c>
      <c r="K666" s="82" t="str">
        <f t="shared" si="20"/>
        <v>222784 SERIE 001-16/11/2023-62948658000187-84842000-124,01-56849,91</v>
      </c>
      <c r="L666" t="str">
        <v>222784 serie 001</v>
      </c>
      <c r="M666" t="str">
        <v>222784 serie 001-16/11/2023-62948658000187-84842000-124,01-56849,91</v>
      </c>
      <c r="O666" t="str">
        <v>004605 serie 000</v>
      </c>
      <c r="P666" s="57">
        <v>45512</v>
      </c>
      <c r="Q666" t="str">
        <v>97533434000199</v>
      </c>
      <c r="R666">
        <v>73072900</v>
      </c>
      <c r="S666">
        <v>16.385000000000002</v>
      </c>
      <c r="T666">
        <v>7178</v>
      </c>
      <c r="V666" t="str">
        <f t="shared" si="21"/>
        <v>004605 serie 000-08/08/2024-97533434000199-73072900-16,39-7178</v>
      </c>
    </row>
    <row r="667" spans="1:22" x14ac:dyDescent="0.25">
      <c r="A667" s="91" t="s">
        <v>6856</v>
      </c>
      <c r="B667" s="91" t="s">
        <v>8671</v>
      </c>
      <c r="C667" s="91" t="s">
        <v>9336</v>
      </c>
      <c r="D667" s="91" t="s">
        <v>8402</v>
      </c>
      <c r="E667" s="90">
        <v>62948658000187</v>
      </c>
      <c r="F667" s="92">
        <v>84842000</v>
      </c>
      <c r="G667" s="92">
        <v>179.37</v>
      </c>
      <c r="H667" s="93">
        <v>59846.400000000001</v>
      </c>
      <c r="I667">
        <v>665</v>
      </c>
      <c r="K667" s="82" t="str">
        <f t="shared" si="20"/>
        <v>222744 SERIE 001-16/11/2023-62948658000187-84842000-179,37-59846,4</v>
      </c>
      <c r="L667" t="str">
        <v>222744 serie 001</v>
      </c>
      <c r="M667" t="str">
        <v>222744 serie 001-16/11/2023-62948658000187-84842000-179,37-59846,4</v>
      </c>
      <c r="O667" t="str">
        <v>04605 serie 000</v>
      </c>
      <c r="P667" s="57">
        <v>45512</v>
      </c>
      <c r="Q667" t="str">
        <v>97533434000199</v>
      </c>
      <c r="R667">
        <v>73079900</v>
      </c>
      <c r="S667">
        <v>8.1925000000000008</v>
      </c>
      <c r="T667">
        <v>10786.4</v>
      </c>
      <c r="V667" t="str">
        <f t="shared" si="21"/>
        <v>04605 serie 000-08/08/2024-97533434000199-73079900-8,19-10786,4</v>
      </c>
    </row>
    <row r="668" spans="1:22" x14ac:dyDescent="0.25">
      <c r="A668" s="91" t="s">
        <v>6857</v>
      </c>
      <c r="B668" s="91" t="s">
        <v>8671</v>
      </c>
      <c r="C668" s="91" t="s">
        <v>9337</v>
      </c>
      <c r="D668" s="91" t="s">
        <v>8402</v>
      </c>
      <c r="E668" s="90">
        <v>62948658000187</v>
      </c>
      <c r="F668" s="92">
        <v>84842000</v>
      </c>
      <c r="G668" s="92">
        <v>268.3</v>
      </c>
      <c r="H668" s="93">
        <v>89540.31</v>
      </c>
      <c r="I668">
        <v>666</v>
      </c>
      <c r="K668" s="82" t="str">
        <f t="shared" si="20"/>
        <v>222743 SERIE 001-16/11/2023-62948658000187-84842000-268,3-89540,31</v>
      </c>
      <c r="L668" t="str">
        <v>222743 serie 001</v>
      </c>
      <c r="M668" t="str">
        <v>222743 serie 001-16/11/2023-62948658000187-84842000-268,3-89540,31</v>
      </c>
      <c r="O668" t="str">
        <v>4605 serie 000</v>
      </c>
      <c r="P668" s="57">
        <v>45512</v>
      </c>
      <c r="Q668" t="str">
        <v>97533434000199</v>
      </c>
      <c r="R668">
        <v>73072100</v>
      </c>
      <c r="S668">
        <v>8.1925000000000008</v>
      </c>
      <c r="T668">
        <v>47336</v>
      </c>
      <c r="V668" t="str">
        <f t="shared" si="21"/>
        <v>4605 serie 000-08/08/2024-97533434000199-73072100-8,19-47336</v>
      </c>
    </row>
    <row r="669" spans="1:22" x14ac:dyDescent="0.25">
      <c r="A669" s="91" t="s">
        <v>6858</v>
      </c>
      <c r="B669" s="91" t="s">
        <v>8671</v>
      </c>
      <c r="C669" s="91" t="s">
        <v>9338</v>
      </c>
      <c r="D669" s="91" t="s">
        <v>8403</v>
      </c>
      <c r="E669" s="90">
        <v>62948658000187</v>
      </c>
      <c r="F669" s="92">
        <v>84842000</v>
      </c>
      <c r="G669" s="92">
        <v>176.89</v>
      </c>
      <c r="H669" s="93">
        <v>45645.72</v>
      </c>
      <c r="I669">
        <v>667</v>
      </c>
      <c r="K669" s="82" t="str">
        <f t="shared" si="20"/>
        <v>221867 SERIE 001-27/10/2023-62948658000187-84842000-176,89-45645,72</v>
      </c>
      <c r="L669" t="str">
        <v>221867 serie 001</v>
      </c>
      <c r="M669" t="str">
        <v>221867 serie 001-27/10/2023-62948658000187-84842000-176,89-45645,72</v>
      </c>
      <c r="O669" t="str">
        <v>04599 serie 000</v>
      </c>
      <c r="P669" s="57">
        <v>45506</v>
      </c>
      <c r="Q669" t="str">
        <v>97533434000199</v>
      </c>
      <c r="R669">
        <v>73079100</v>
      </c>
      <c r="S669">
        <v>13</v>
      </c>
      <c r="T669">
        <v>727.5</v>
      </c>
      <c r="V669" t="str">
        <f t="shared" si="21"/>
        <v>04599 serie 000-02/08/2024-97533434000199-73079100-13-727,5</v>
      </c>
    </row>
    <row r="670" spans="1:22" x14ac:dyDescent="0.25">
      <c r="A670" s="91" t="s">
        <v>6859</v>
      </c>
      <c r="B670" s="91" t="s">
        <v>8671</v>
      </c>
      <c r="C670" s="91" t="s">
        <v>9339</v>
      </c>
      <c r="D670" s="91" t="s">
        <v>8403</v>
      </c>
      <c r="E670" s="90">
        <v>62948658000187</v>
      </c>
      <c r="F670" s="92">
        <v>84842000</v>
      </c>
      <c r="G670" s="92">
        <v>139.80000000000001</v>
      </c>
      <c r="H670" s="93">
        <v>34781.19</v>
      </c>
      <c r="I670">
        <v>668</v>
      </c>
      <c r="K670" s="82" t="str">
        <f t="shared" si="20"/>
        <v>221860 SERIE 001-27/10/2023-62948658000187-84842000-139,8-34781,19</v>
      </c>
      <c r="L670" t="str">
        <v>221860 serie 001</v>
      </c>
      <c r="M670" t="str">
        <v>221860 serie 001-27/10/2023-62948658000187-84842000-139,8-34781,19</v>
      </c>
      <c r="O670" t="str">
        <v>4599 serie 000</v>
      </c>
      <c r="P670" s="57">
        <v>45506</v>
      </c>
      <c r="Q670" t="str">
        <v>97533434000199</v>
      </c>
      <c r="R670">
        <v>73079300</v>
      </c>
      <c r="S670">
        <v>13</v>
      </c>
      <c r="T670">
        <v>2900.3</v>
      </c>
      <c r="V670" t="str">
        <f t="shared" si="21"/>
        <v>4599 serie 000-02/08/2024-97533434000199-73079300-13-2900,3</v>
      </c>
    </row>
    <row r="671" spans="1:22" x14ac:dyDescent="0.25">
      <c r="A671" s="91" t="s">
        <v>6860</v>
      </c>
      <c r="B671" s="91" t="s">
        <v>8671</v>
      </c>
      <c r="C671" s="91" t="s">
        <v>9340</v>
      </c>
      <c r="D671" s="91" t="s">
        <v>8407</v>
      </c>
      <c r="E671" s="90">
        <v>43562859000105</v>
      </c>
      <c r="F671" s="92">
        <v>85161000</v>
      </c>
      <c r="G671" s="92">
        <v>3</v>
      </c>
      <c r="H671" s="93">
        <v>4125.96</v>
      </c>
      <c r="I671">
        <v>669</v>
      </c>
      <c r="K671" s="82" t="str">
        <f t="shared" si="20"/>
        <v>152574 SERIE 001-05/12/2023-43562859000105-85161000-3-4125,96</v>
      </c>
      <c r="L671" t="str">
        <v>152574 serie 001</v>
      </c>
      <c r="M671" t="str">
        <v>152574 serie 001-05/12/2023-43562859000105-85161000-3-4125,96</v>
      </c>
      <c r="O671" t="str">
        <v>0000004598 serie 000</v>
      </c>
      <c r="P671" s="57">
        <v>45506</v>
      </c>
      <c r="Q671" t="str">
        <v>97533434000199</v>
      </c>
      <c r="R671">
        <v>73079900</v>
      </c>
      <c r="S671">
        <v>98.686888888888902</v>
      </c>
      <c r="T671">
        <v>20725.75</v>
      </c>
      <c r="V671" t="str">
        <f t="shared" si="21"/>
        <v>0000004598 serie 000-02/08/2024-97533434000199-73079900-98,69-20725,75</v>
      </c>
    </row>
    <row r="672" spans="1:22" x14ac:dyDescent="0.25">
      <c r="A672" s="91" t="s">
        <v>6861</v>
      </c>
      <c r="B672" s="91" t="s">
        <v>8671</v>
      </c>
      <c r="C672" s="91" t="s">
        <v>9341</v>
      </c>
      <c r="D672" s="91" t="s">
        <v>8410</v>
      </c>
      <c r="E672" s="90">
        <v>12143076000155</v>
      </c>
      <c r="F672" s="92">
        <v>73079100</v>
      </c>
      <c r="G672" s="92">
        <v>830</v>
      </c>
      <c r="H672" s="93">
        <v>23517.13</v>
      </c>
      <c r="I672">
        <v>670</v>
      </c>
      <c r="K672" s="82" t="str">
        <f t="shared" si="20"/>
        <v>6034 SERIE 001-06/03/2024-12143076000155-73079100-830-23517,13</v>
      </c>
      <c r="L672" t="str">
        <v>6034 serie 001</v>
      </c>
      <c r="M672" t="str">
        <v>6034 serie 001-06/03/2024-12143076000155-73079100-830-23517,13</v>
      </c>
      <c r="O672" t="str">
        <v>000004598 serie 000</v>
      </c>
      <c r="P672" s="57">
        <v>45506</v>
      </c>
      <c r="Q672" t="str">
        <v>97533434000199</v>
      </c>
      <c r="R672">
        <v>73079300</v>
      </c>
      <c r="S672">
        <v>23.220444444444446</v>
      </c>
      <c r="T672">
        <v>4025.5</v>
      </c>
      <c r="V672" t="str">
        <f t="shared" si="21"/>
        <v>000004598 serie 000-02/08/2024-97533434000199-73079300-23,22-4025,5</v>
      </c>
    </row>
    <row r="673" spans="1:22" x14ac:dyDescent="0.25">
      <c r="A673" s="91" t="s">
        <v>6862</v>
      </c>
      <c r="B673" s="91" t="s">
        <v>8671</v>
      </c>
      <c r="C673" s="91" t="s">
        <v>9342</v>
      </c>
      <c r="D673" s="91" t="s">
        <v>8411</v>
      </c>
      <c r="E673" s="90">
        <v>97533434000199</v>
      </c>
      <c r="F673" s="92">
        <v>73079100</v>
      </c>
      <c r="G673" s="92">
        <v>706</v>
      </c>
      <c r="H673" s="93">
        <v>36731</v>
      </c>
      <c r="I673">
        <v>671</v>
      </c>
      <c r="K673" s="82" t="str">
        <f t="shared" si="20"/>
        <v>3788 SERIE 000-01/11/2023-97533434000199-73079100-706-36731</v>
      </c>
      <c r="L673" t="str">
        <v>3788 serie 000</v>
      </c>
      <c r="M673" t="str">
        <v>3788 serie 000-01/11/2023-97533434000199-73079100-706-36731</v>
      </c>
      <c r="O673" t="str">
        <v>00004598 serie 000</v>
      </c>
      <c r="P673" s="57">
        <v>45506</v>
      </c>
      <c r="Q673" t="str">
        <v>97533434000199</v>
      </c>
      <c r="R673">
        <v>73079200</v>
      </c>
      <c r="S673">
        <v>11.610222222222223</v>
      </c>
      <c r="T673">
        <v>241.54</v>
      </c>
      <c r="V673" t="str">
        <f t="shared" si="21"/>
        <v>00004598 serie 000-02/08/2024-97533434000199-73079200-11,61-241,54</v>
      </c>
    </row>
    <row r="674" spans="1:22" x14ac:dyDescent="0.25">
      <c r="A674" s="91" t="s">
        <v>6863</v>
      </c>
      <c r="B674" s="91" t="s">
        <v>8671</v>
      </c>
      <c r="C674" s="91" t="s">
        <v>9343</v>
      </c>
      <c r="D674" s="91" t="s">
        <v>8411</v>
      </c>
      <c r="E674" s="90">
        <v>97533434000199</v>
      </c>
      <c r="F674" s="92">
        <v>73079100</v>
      </c>
      <c r="G674" s="92">
        <v>706</v>
      </c>
      <c r="H674" s="93">
        <v>36731</v>
      </c>
      <c r="I674">
        <v>672</v>
      </c>
      <c r="K674" s="82" t="str">
        <f t="shared" si="20"/>
        <v>3787 SERIE 000-01/11/2023-97533434000199-73079100-706-36731</v>
      </c>
      <c r="L674" t="str">
        <v>3787 serie 000</v>
      </c>
      <c r="M674" t="str">
        <v>3787 serie 000-01/11/2023-97533434000199-73079100-706-36731</v>
      </c>
      <c r="O674" t="str">
        <v>0004598 serie 000</v>
      </c>
      <c r="P674" s="57">
        <v>45506</v>
      </c>
      <c r="Q674" t="str">
        <v>97533434000199</v>
      </c>
      <c r="R674">
        <v>73079100</v>
      </c>
      <c r="S674">
        <v>29.025555555555556</v>
      </c>
      <c r="T674">
        <v>842.64</v>
      </c>
      <c r="V674" t="str">
        <f t="shared" si="21"/>
        <v>0004598 serie 000-02/08/2024-97533434000199-73079100-29,03-842,64</v>
      </c>
    </row>
    <row r="675" spans="1:22" x14ac:dyDescent="0.25">
      <c r="A675" s="91" t="s">
        <v>6864</v>
      </c>
      <c r="B675" s="91" t="s">
        <v>8671</v>
      </c>
      <c r="C675" s="91" t="s">
        <v>9344</v>
      </c>
      <c r="D675" s="91" t="s">
        <v>8411</v>
      </c>
      <c r="E675" s="90">
        <v>97533434000199</v>
      </c>
      <c r="F675" s="92">
        <v>73079100</v>
      </c>
      <c r="G675" s="92">
        <v>706</v>
      </c>
      <c r="H675" s="93">
        <v>36731</v>
      </c>
      <c r="I675">
        <v>673</v>
      </c>
      <c r="K675" s="82" t="str">
        <f t="shared" si="20"/>
        <v>3786 SERIE 000-01/11/2023-97533434000199-73079100-706-36731</v>
      </c>
      <c r="L675" t="str">
        <v>3786 serie 000</v>
      </c>
      <c r="M675" t="str">
        <v>3786 serie 000-01/11/2023-97533434000199-73079100-706-36731</v>
      </c>
      <c r="O675" t="str">
        <v>004598 serie 000</v>
      </c>
      <c r="P675" s="57">
        <v>45506</v>
      </c>
      <c r="Q675" t="str">
        <v>97533434000199</v>
      </c>
      <c r="R675">
        <v>73072900</v>
      </c>
      <c r="S675">
        <v>69.661333333333346</v>
      </c>
      <c r="T675">
        <v>19369.91</v>
      </c>
      <c r="V675" t="str">
        <f t="shared" si="21"/>
        <v>004598 serie 000-02/08/2024-97533434000199-73072900-69,66-19369,91</v>
      </c>
    </row>
    <row r="676" spans="1:22" x14ac:dyDescent="0.25">
      <c r="A676" s="91" t="s">
        <v>6865</v>
      </c>
      <c r="B676" s="91" t="s">
        <v>8671</v>
      </c>
      <c r="C676" s="91" t="s">
        <v>9345</v>
      </c>
      <c r="D676" s="91" t="s">
        <v>8411</v>
      </c>
      <c r="E676" s="90">
        <v>97533434000199</v>
      </c>
      <c r="F676" s="92">
        <v>73079100</v>
      </c>
      <c r="G676" s="92">
        <v>710</v>
      </c>
      <c r="H676" s="93">
        <v>43890</v>
      </c>
      <c r="I676">
        <v>674</v>
      </c>
      <c r="K676" s="82" t="str">
        <f t="shared" si="20"/>
        <v>3785 SERIE 000-01/11/2023-97533434000199-73079100-710-43890</v>
      </c>
      <c r="L676" t="str">
        <v>3785 serie 000</v>
      </c>
      <c r="M676" t="str">
        <v>3785 serie 000-01/11/2023-97533434000199-73079100-710-43890</v>
      </c>
      <c r="O676" t="str">
        <v>04598 serie 000</v>
      </c>
      <c r="P676" s="57">
        <v>45506</v>
      </c>
      <c r="Q676" t="str">
        <v>97533434000199</v>
      </c>
      <c r="R676">
        <v>73072200</v>
      </c>
      <c r="S676">
        <v>17.415333333333336</v>
      </c>
      <c r="T676">
        <v>1932.24</v>
      </c>
      <c r="V676" t="str">
        <f t="shared" si="21"/>
        <v>04598 serie 000-02/08/2024-97533434000199-73072200-17,42-1932,24</v>
      </c>
    </row>
    <row r="677" spans="1:22" x14ac:dyDescent="0.25">
      <c r="A677" s="91" t="s">
        <v>6866</v>
      </c>
      <c r="B677" s="91" t="s">
        <v>8671</v>
      </c>
      <c r="C677" s="91" t="s">
        <v>9346</v>
      </c>
      <c r="D677" s="91" t="s">
        <v>8411</v>
      </c>
      <c r="E677" s="90">
        <v>97533434000199</v>
      </c>
      <c r="F677" s="92">
        <v>73079100</v>
      </c>
      <c r="G677" s="92">
        <v>780</v>
      </c>
      <c r="H677" s="93">
        <v>47880</v>
      </c>
      <c r="I677">
        <v>675</v>
      </c>
      <c r="K677" s="82" t="str">
        <f t="shared" si="20"/>
        <v>3784 SERIE 000-01/11/2023-97533434000199-73079100-780-47880</v>
      </c>
      <c r="L677" t="str">
        <v>3784 serie 000</v>
      </c>
      <c r="M677" t="str">
        <v>3784 serie 000-01/11/2023-97533434000199-73079100-780-47880</v>
      </c>
      <c r="O677" t="str">
        <v>4598 serie 000</v>
      </c>
      <c r="P677" s="57">
        <v>45506</v>
      </c>
      <c r="Q677" t="str">
        <v>97533434000199</v>
      </c>
      <c r="R677">
        <v>73072100</v>
      </c>
      <c r="S677">
        <v>11.610222222222223</v>
      </c>
      <c r="T677">
        <v>4597.8</v>
      </c>
      <c r="V677" t="str">
        <f t="shared" si="21"/>
        <v>4598 serie 000-02/08/2024-97533434000199-73072100-11,61-4597,8</v>
      </c>
    </row>
    <row r="678" spans="1:22" x14ac:dyDescent="0.25">
      <c r="A678" s="91" t="s">
        <v>6867</v>
      </c>
      <c r="B678" s="91" t="s">
        <v>8671</v>
      </c>
      <c r="C678" s="91" t="s">
        <v>9347</v>
      </c>
      <c r="D678" s="91" t="s">
        <v>8412</v>
      </c>
      <c r="E678" s="90">
        <v>97533434000199</v>
      </c>
      <c r="F678" s="92">
        <v>73079100</v>
      </c>
      <c r="G678" s="92">
        <v>998</v>
      </c>
      <c r="H678" s="93">
        <v>33929.800000000003</v>
      </c>
      <c r="I678">
        <v>676</v>
      </c>
      <c r="K678" s="82" t="str">
        <f t="shared" si="20"/>
        <v>3681 SERIE 000-09/10/2023-97533434000199-73079100-998-33929,8</v>
      </c>
      <c r="L678" t="str">
        <v>3681 serie 000</v>
      </c>
      <c r="M678" t="str">
        <v>3681 serie 000-09/10/2023-97533434000199-73079100-998-33929,8</v>
      </c>
      <c r="O678" t="str">
        <v>0000004597 serie 000</v>
      </c>
      <c r="P678" s="57">
        <v>45506</v>
      </c>
      <c r="Q678" t="str">
        <v>97533434000199</v>
      </c>
      <c r="R678">
        <v>73079900</v>
      </c>
      <c r="S678">
        <v>50.967843137254903</v>
      </c>
      <c r="T678">
        <v>11176.04</v>
      </c>
      <c r="V678" t="str">
        <f t="shared" si="21"/>
        <v>0000004597 serie 000-02/08/2024-97533434000199-73079900-50,97-11176,04</v>
      </c>
    </row>
    <row r="679" spans="1:22" x14ac:dyDescent="0.25">
      <c r="A679" s="91" t="s">
        <v>6868</v>
      </c>
      <c r="B679" s="91" t="s">
        <v>8671</v>
      </c>
      <c r="C679" s="91" t="s">
        <v>9348</v>
      </c>
      <c r="D679" s="91" t="s">
        <v>8386</v>
      </c>
      <c r="E679" s="90">
        <v>94478518000260</v>
      </c>
      <c r="F679" s="92">
        <v>35061090</v>
      </c>
      <c r="G679" s="92">
        <v>230</v>
      </c>
      <c r="H679" s="93">
        <v>7222.8</v>
      </c>
      <c r="I679">
        <v>677</v>
      </c>
      <c r="K679" s="82" t="str">
        <f t="shared" si="20"/>
        <v>12181 SERIE 001-17/01/2024-94478518000260-35061090-230-7222,8</v>
      </c>
      <c r="L679" t="str">
        <v>12181 serie 001</v>
      </c>
      <c r="M679" t="str">
        <v>12181 serie 001-17/01/2024-94478518000260-35061090-230-7222,8</v>
      </c>
      <c r="O679" t="str">
        <v>000004597 serie 000</v>
      </c>
      <c r="P679" s="57">
        <v>45506</v>
      </c>
      <c r="Q679" t="str">
        <v>97533434000199</v>
      </c>
      <c r="R679">
        <v>73079300</v>
      </c>
      <c r="S679">
        <v>38.225882352941177</v>
      </c>
      <c r="T679">
        <v>3618.1</v>
      </c>
      <c r="V679" t="str">
        <f t="shared" si="21"/>
        <v>000004597 serie 000-02/08/2024-97533434000199-73079300-38,23-3618,1</v>
      </c>
    </row>
    <row r="680" spans="1:22" x14ac:dyDescent="0.25">
      <c r="A680" s="91" t="s">
        <v>6869</v>
      </c>
      <c r="B680" s="91" t="s">
        <v>8671</v>
      </c>
      <c r="C680" s="91" t="s">
        <v>9349</v>
      </c>
      <c r="D680" s="91" t="s">
        <v>8386</v>
      </c>
      <c r="E680" s="90">
        <v>94478518000260</v>
      </c>
      <c r="F680" s="92">
        <v>35061090</v>
      </c>
      <c r="G680" s="92">
        <v>209.25</v>
      </c>
      <c r="H680" s="93">
        <v>6536.4</v>
      </c>
      <c r="I680">
        <v>678</v>
      </c>
      <c r="K680" s="82" t="str">
        <f t="shared" si="20"/>
        <v>12180 SERIE 001-17/01/2024-94478518000260-35061090-209,25-6536,4</v>
      </c>
      <c r="L680" t="str">
        <v>12180 serie 001</v>
      </c>
      <c r="M680" t="str">
        <v>12180 serie 001-17/01/2024-94478518000260-35061090-209,25-6536,4</v>
      </c>
      <c r="O680" t="str">
        <v>00004597 serie 000</v>
      </c>
      <c r="P680" s="57">
        <v>45506</v>
      </c>
      <c r="Q680" t="str">
        <v>97533434000199</v>
      </c>
      <c r="R680">
        <v>73079200</v>
      </c>
      <c r="S680">
        <v>31.854901960784314</v>
      </c>
      <c r="T680">
        <v>118.83</v>
      </c>
      <c r="V680" t="str">
        <f t="shared" si="21"/>
        <v>00004597 serie 000-02/08/2024-97533434000199-73079200-31,85-118,83</v>
      </c>
    </row>
    <row r="681" spans="1:22" x14ac:dyDescent="0.25">
      <c r="A681" s="91" t="s">
        <v>6870</v>
      </c>
      <c r="B681" s="91" t="s">
        <v>8671</v>
      </c>
      <c r="C681" s="91" t="s">
        <v>9350</v>
      </c>
      <c r="D681" s="91" t="s">
        <v>8385</v>
      </c>
      <c r="E681" s="90">
        <v>26662248000101</v>
      </c>
      <c r="F681" s="92">
        <v>39012029</v>
      </c>
      <c r="G681" s="92">
        <v>134</v>
      </c>
      <c r="H681" s="93">
        <v>22807.26</v>
      </c>
      <c r="I681">
        <v>679</v>
      </c>
      <c r="K681" s="82" t="str">
        <f t="shared" si="20"/>
        <v>12600 SERIE 001-15/12/2023-26662248000101-39012029-134-22807,26</v>
      </c>
      <c r="L681" t="str">
        <v>12600 serie 001</v>
      </c>
      <c r="M681" t="str">
        <v>12600 serie 001-15/12/2023-26662248000101-39012029-134-22807,26</v>
      </c>
      <c r="O681" t="str">
        <v>0004597 serie 000</v>
      </c>
      <c r="P681" s="57">
        <v>45506</v>
      </c>
      <c r="Q681" t="str">
        <v>97533434000199</v>
      </c>
      <c r="R681">
        <v>73079100</v>
      </c>
      <c r="S681">
        <v>50.967843137254903</v>
      </c>
      <c r="T681">
        <v>3242.42</v>
      </c>
      <c r="V681" t="str">
        <f t="shared" si="21"/>
        <v>0004597 serie 000-02/08/2024-97533434000199-73079100-50,97-3242,42</v>
      </c>
    </row>
    <row r="682" spans="1:22" x14ac:dyDescent="0.25">
      <c r="A682" s="91" t="s">
        <v>6871</v>
      </c>
      <c r="B682" s="91" t="s">
        <v>8671</v>
      </c>
      <c r="C682" s="91" t="s">
        <v>9351</v>
      </c>
      <c r="D682" s="91" t="s">
        <v>8396</v>
      </c>
      <c r="E682" s="90">
        <v>26662248000101</v>
      </c>
      <c r="F682" s="92">
        <v>39269090</v>
      </c>
      <c r="G682" s="92">
        <v>396</v>
      </c>
      <c r="H682" s="93">
        <v>44186.22</v>
      </c>
      <c r="I682">
        <v>680</v>
      </c>
      <c r="K682" s="82" t="str">
        <f t="shared" si="20"/>
        <v>12502 SERIE 001-01/12/2023-26662248000101-39269090-396-44186,22</v>
      </c>
      <c r="L682" t="str">
        <v>12502 serie 001</v>
      </c>
      <c r="M682" t="str">
        <v>12502 serie 001-01/12/2023-26662248000101-39269090-396-44186,22</v>
      </c>
      <c r="O682" t="str">
        <v>004597 serie 000</v>
      </c>
      <c r="P682" s="57">
        <v>45506</v>
      </c>
      <c r="Q682" t="str">
        <v>97533434000199</v>
      </c>
      <c r="R682">
        <v>73072900</v>
      </c>
      <c r="S682">
        <v>121.04862745098039</v>
      </c>
      <c r="T682">
        <v>119484.98</v>
      </c>
      <c r="V682" t="str">
        <f t="shared" si="21"/>
        <v>004597 serie 000-02/08/2024-97533434000199-73072900-121,05-119484,98</v>
      </c>
    </row>
    <row r="683" spans="1:22" x14ac:dyDescent="0.25">
      <c r="A683" s="91" t="s">
        <v>6872</v>
      </c>
      <c r="B683" s="91" t="s">
        <v>8671</v>
      </c>
      <c r="C683" s="91" t="s">
        <v>9352</v>
      </c>
      <c r="D683" s="91" t="s">
        <v>8348</v>
      </c>
      <c r="E683" s="90">
        <v>26662248000101</v>
      </c>
      <c r="F683" s="92">
        <v>40169300</v>
      </c>
      <c r="G683" s="92">
        <v>12</v>
      </c>
      <c r="H683" s="92">
        <v>396</v>
      </c>
      <c r="I683">
        <v>681</v>
      </c>
      <c r="K683" s="82" t="str">
        <f t="shared" si="20"/>
        <v>12468 SERIE 001-29/11/2023-26662248000101-40169300-12-396</v>
      </c>
      <c r="L683" t="str">
        <v>12468 serie 001</v>
      </c>
      <c r="M683" t="str">
        <v>12468 serie 001-29/11/2023-26662248000101-40169300-12-396</v>
      </c>
      <c r="O683" t="str">
        <v>04597 serie 000</v>
      </c>
      <c r="P683" s="57">
        <v>45506</v>
      </c>
      <c r="Q683" t="str">
        <v>97533434000199</v>
      </c>
      <c r="R683">
        <v>73072200</v>
      </c>
      <c r="S683">
        <v>25.483921568627451</v>
      </c>
      <c r="T683">
        <v>3590.46</v>
      </c>
      <c r="V683" t="str">
        <f t="shared" si="21"/>
        <v>04597 serie 000-02/08/2024-97533434000199-73072200-25,48-3590,46</v>
      </c>
    </row>
    <row r="684" spans="1:22" x14ac:dyDescent="0.25">
      <c r="A684" s="91" t="s">
        <v>6873</v>
      </c>
      <c r="B684" s="91" t="s">
        <v>8671</v>
      </c>
      <c r="C684" s="91" t="s">
        <v>9353</v>
      </c>
      <c r="D684" s="91" t="s">
        <v>8352</v>
      </c>
      <c r="E684" s="90">
        <v>42623046000107</v>
      </c>
      <c r="F684" s="92">
        <v>40169300</v>
      </c>
      <c r="G684" s="92">
        <v>20.8</v>
      </c>
      <c r="H684" s="93">
        <v>8933.9</v>
      </c>
      <c r="I684">
        <v>682</v>
      </c>
      <c r="K684" s="82" t="str">
        <f t="shared" si="20"/>
        <v>5 SERIE 001-30/01/2024-42623046000107-40169300-20,8-8933,9</v>
      </c>
      <c r="L684" t="str">
        <v>5 serie 001</v>
      </c>
      <c r="M684" t="str">
        <v>5 serie 001-30/01/2024-42623046000107-40169300-20,8-8933,9</v>
      </c>
      <c r="O684" t="str">
        <v>4597 serie 000</v>
      </c>
      <c r="P684" s="57">
        <v>45506</v>
      </c>
      <c r="Q684" t="str">
        <v>97533434000199</v>
      </c>
      <c r="R684">
        <v>73072100</v>
      </c>
      <c r="S684">
        <v>25.483921568627451</v>
      </c>
      <c r="T684">
        <v>2020.22</v>
      </c>
      <c r="V684" t="str">
        <f t="shared" si="21"/>
        <v>4597 serie 000-02/08/2024-97533434000199-73072100-25,48-2020,22</v>
      </c>
    </row>
    <row r="685" spans="1:22" x14ac:dyDescent="0.25">
      <c r="A685" s="91" t="s">
        <v>6874</v>
      </c>
      <c r="B685" s="91" t="s">
        <v>8671</v>
      </c>
      <c r="C685" s="91" t="s">
        <v>9354</v>
      </c>
      <c r="D685" s="91" t="s">
        <v>8413</v>
      </c>
      <c r="E685" s="90">
        <v>42623046000107</v>
      </c>
      <c r="F685" s="92">
        <v>40169300</v>
      </c>
      <c r="G685" s="92">
        <v>22.2</v>
      </c>
      <c r="H685" s="93">
        <v>9379.16</v>
      </c>
      <c r="I685">
        <v>683</v>
      </c>
      <c r="K685" s="82" t="str">
        <f t="shared" si="20"/>
        <v>4 SERIE 001-22/01/2024-42623046000107-40169300-22,2-9379,16</v>
      </c>
      <c r="L685" t="str">
        <v>4 serie 001</v>
      </c>
      <c r="M685" t="str">
        <v>4 serie 001-22/01/2024-42623046000107-40169300-22,2-9379,16</v>
      </c>
      <c r="O685" t="str">
        <v>4476 serie 000</v>
      </c>
      <c r="P685" s="57">
        <v>45470</v>
      </c>
      <c r="Q685" t="str">
        <v>97533434000199</v>
      </c>
      <c r="R685">
        <v>73079900</v>
      </c>
      <c r="S685">
        <v>4.3899999999999997</v>
      </c>
      <c r="T685">
        <v>3880</v>
      </c>
      <c r="V685" t="str">
        <f t="shared" si="21"/>
        <v>4476 serie 000-27/06/2024-97533434000199-73079900-4,39-3880</v>
      </c>
    </row>
    <row r="686" spans="1:22" x14ac:dyDescent="0.25">
      <c r="A686" s="91" t="s">
        <v>6875</v>
      </c>
      <c r="B686" s="91" t="s">
        <v>8671</v>
      </c>
      <c r="C686" s="91" t="s">
        <v>9355</v>
      </c>
      <c r="D686" s="91" t="s">
        <v>8414</v>
      </c>
      <c r="E686" s="90">
        <v>97434047000103</v>
      </c>
      <c r="F686" s="92">
        <v>72085100</v>
      </c>
      <c r="G686" s="93">
        <v>1950</v>
      </c>
      <c r="H686" s="93">
        <v>41828.53</v>
      </c>
      <c r="I686">
        <v>684</v>
      </c>
      <c r="K686" s="82" t="str">
        <f t="shared" si="20"/>
        <v>29875 SERIE 002-13/10/2023-97434047000103-72085100-1950-41828,53</v>
      </c>
      <c r="L686" t="str">
        <v>29875 serie 002</v>
      </c>
      <c r="M686" t="str">
        <v>29875 serie 002-13/10/2023-97434047000103-72085100-1950-41828,53</v>
      </c>
      <c r="O686" t="str">
        <v>4467 serie 000</v>
      </c>
      <c r="P686" s="57">
        <v>45467</v>
      </c>
      <c r="Q686" t="str">
        <v>97533434000199</v>
      </c>
      <c r="R686">
        <v>84818095</v>
      </c>
      <c r="S686">
        <v>10</v>
      </c>
      <c r="T686">
        <v>23396</v>
      </c>
      <c r="V686" t="str">
        <f t="shared" si="21"/>
        <v>4467 serie 000-24/06/2024-97533434000199-84818095-10-23396</v>
      </c>
    </row>
    <row r="687" spans="1:22" x14ac:dyDescent="0.25">
      <c r="A687" s="91" t="s">
        <v>6876</v>
      </c>
      <c r="B687" s="91" t="s">
        <v>8671</v>
      </c>
      <c r="C687" s="91" t="s">
        <v>9356</v>
      </c>
      <c r="D687" s="91" t="s">
        <v>8363</v>
      </c>
      <c r="E687" s="90">
        <v>97434047000103</v>
      </c>
      <c r="F687" s="92">
        <v>72085200</v>
      </c>
      <c r="G687" s="93">
        <v>1500</v>
      </c>
      <c r="H687" s="93">
        <v>10182.120000000001</v>
      </c>
      <c r="I687">
        <v>685</v>
      </c>
      <c r="K687" s="82" t="str">
        <f t="shared" si="20"/>
        <v>32098 SERIE 002-14/12/2023-97434047000103-72085200-1500-10182,12</v>
      </c>
      <c r="L687" t="str">
        <v>32098 serie 002</v>
      </c>
      <c r="M687" t="str">
        <v>32098 serie 002-14/12/2023-97434047000103-72085200-1500-10182,12</v>
      </c>
      <c r="O687" t="str">
        <v>0000004426 serie 000</v>
      </c>
      <c r="P687" s="57">
        <v>45455</v>
      </c>
      <c r="Q687" t="str">
        <v>97533434000199</v>
      </c>
      <c r="R687">
        <v>73079900</v>
      </c>
      <c r="S687">
        <v>137.46499999999997</v>
      </c>
      <c r="T687">
        <v>27543.219999999998</v>
      </c>
      <c r="V687" t="str">
        <f t="shared" si="21"/>
        <v>0000004426 serie 000-12/06/2024-97533434000199-73079900-137,47-27543,22</v>
      </c>
    </row>
    <row r="688" spans="1:22" x14ac:dyDescent="0.25">
      <c r="A688" s="91" t="s">
        <v>6877</v>
      </c>
      <c r="B688" s="91" t="s">
        <v>8671</v>
      </c>
      <c r="C688" s="91" t="s">
        <v>9357</v>
      </c>
      <c r="D688" s="91" t="s">
        <v>8415</v>
      </c>
      <c r="E688" s="90">
        <v>97434047000103</v>
      </c>
      <c r="F688" s="92">
        <v>72085200</v>
      </c>
      <c r="G688" s="93">
        <v>1100</v>
      </c>
      <c r="H688" s="93">
        <v>7399.06</v>
      </c>
      <c r="I688">
        <v>686</v>
      </c>
      <c r="K688" s="82" t="str">
        <f t="shared" si="20"/>
        <v>31827 SERIE 002-07/12/2023-97434047000103-72085200-1100-7399,06</v>
      </c>
      <c r="L688" t="str">
        <v>31827 serie 002</v>
      </c>
      <c r="M688" t="str">
        <v>31827 serie 002-07/12/2023-97434047000103-72085200-1100-7399,06</v>
      </c>
      <c r="O688" t="str">
        <v>000004426 serie 000</v>
      </c>
      <c r="P688" s="57">
        <v>45455</v>
      </c>
      <c r="Q688" t="str">
        <v>97533434000199</v>
      </c>
      <c r="R688">
        <v>73079300</v>
      </c>
      <c r="S688">
        <v>28.939999999999998</v>
      </c>
      <c r="T688">
        <v>1926.18</v>
      </c>
      <c r="V688" t="str">
        <f t="shared" si="21"/>
        <v>000004426 serie 000-12/06/2024-97533434000199-73079300-28,94-1926,18</v>
      </c>
    </row>
    <row r="689" spans="1:22" x14ac:dyDescent="0.25">
      <c r="A689" s="91" t="s">
        <v>6878</v>
      </c>
      <c r="B689" s="91" t="s">
        <v>8671</v>
      </c>
      <c r="C689" s="91" t="s">
        <v>9358</v>
      </c>
      <c r="D689" s="91" t="s">
        <v>8396</v>
      </c>
      <c r="E689" s="90">
        <v>97434047000103</v>
      </c>
      <c r="F689" s="92">
        <v>72085200</v>
      </c>
      <c r="G689" s="92">
        <v>540</v>
      </c>
      <c r="H689" s="93">
        <v>13845</v>
      </c>
      <c r="I689">
        <v>687</v>
      </c>
      <c r="K689" s="82" t="str">
        <f t="shared" si="20"/>
        <v>31604 SERIE 002-01/12/2023-97434047000103-72085200-540-13845</v>
      </c>
      <c r="L689" t="str">
        <v>31604 serie 002</v>
      </c>
      <c r="M689" t="str">
        <v>31604 serie 002-01/12/2023-97434047000103-72085200-540-13845</v>
      </c>
      <c r="O689" t="str">
        <v>00004426 serie 000</v>
      </c>
      <c r="P689" s="57">
        <v>45455</v>
      </c>
      <c r="Q689" t="str">
        <v>97533434000199</v>
      </c>
      <c r="R689">
        <v>73079200</v>
      </c>
      <c r="S689">
        <v>7.2349999999999994</v>
      </c>
      <c r="T689">
        <v>626.04999999999995</v>
      </c>
      <c r="V689" t="str">
        <f t="shared" si="21"/>
        <v>00004426 serie 000-12/06/2024-97533434000199-73079200-7,24-626,05</v>
      </c>
    </row>
    <row r="690" spans="1:22" x14ac:dyDescent="0.25">
      <c r="A690" s="91" t="s">
        <v>6879</v>
      </c>
      <c r="B690" s="91" t="s">
        <v>8671</v>
      </c>
      <c r="C690" s="91" t="s">
        <v>9359</v>
      </c>
      <c r="D690" s="91" t="s">
        <v>8396</v>
      </c>
      <c r="E690" s="90">
        <v>97434047000103</v>
      </c>
      <c r="F690" s="92">
        <v>72149100</v>
      </c>
      <c r="G690" s="92">
        <v>76</v>
      </c>
      <c r="H690" s="92">
        <v>684</v>
      </c>
      <c r="I690">
        <v>688</v>
      </c>
      <c r="K690" s="82" t="str">
        <f t="shared" si="20"/>
        <v>31614 SERIE 002-01/12/2023-97434047000103-72149100-76-684</v>
      </c>
      <c r="L690" t="str">
        <v>31614 serie 002</v>
      </c>
      <c r="M690" t="str">
        <v>31614 serie 002-01/12/2023-97434047000103-72149100-76-684</v>
      </c>
      <c r="O690" t="str">
        <v>0004426 serie 000</v>
      </c>
      <c r="P690" s="57">
        <v>45455</v>
      </c>
      <c r="Q690" t="str">
        <v>97533434000199</v>
      </c>
      <c r="R690">
        <v>73079100</v>
      </c>
      <c r="S690">
        <v>65.114999999999995</v>
      </c>
      <c r="T690">
        <v>3253.73</v>
      </c>
      <c r="V690" t="str">
        <f t="shared" si="21"/>
        <v>0004426 serie 000-12/06/2024-97533434000199-73079100-65,12-3253,73</v>
      </c>
    </row>
    <row r="691" spans="1:22" x14ac:dyDescent="0.25">
      <c r="A691" s="91" t="s">
        <v>6880</v>
      </c>
      <c r="B691" s="91" t="s">
        <v>8671</v>
      </c>
      <c r="C691" s="91" t="s">
        <v>9360</v>
      </c>
      <c r="D691" s="91" t="s">
        <v>8369</v>
      </c>
      <c r="E691" s="90">
        <v>97434047000103</v>
      </c>
      <c r="F691" s="92">
        <v>72162100</v>
      </c>
      <c r="G691" s="93">
        <v>12200</v>
      </c>
      <c r="H691" s="92">
        <v>933.72</v>
      </c>
      <c r="I691">
        <v>689</v>
      </c>
      <c r="K691" s="82" t="str">
        <f t="shared" si="20"/>
        <v>30617 SERIE 002-06/11/2023-97434047000103-72162100-12200-933,72</v>
      </c>
      <c r="L691" t="str">
        <v>30617 serie 002</v>
      </c>
      <c r="M691" t="str">
        <v>30617 serie 002-06/11/2023-97434047000103-72162100-12200-933,72</v>
      </c>
      <c r="O691" t="str">
        <v>004426 serie 000</v>
      </c>
      <c r="P691" s="57">
        <v>45455</v>
      </c>
      <c r="Q691" t="str">
        <v>97533434000199</v>
      </c>
      <c r="R691">
        <v>73072900</v>
      </c>
      <c r="S691">
        <v>21.704999999999998</v>
      </c>
      <c r="T691">
        <v>1387.44</v>
      </c>
      <c r="V691" t="str">
        <f t="shared" si="21"/>
        <v>004426 serie 000-12/06/2024-97533434000199-73072900-21,71-1387,44</v>
      </c>
    </row>
    <row r="692" spans="1:22" x14ac:dyDescent="0.25">
      <c r="A692" s="91" t="s">
        <v>6881</v>
      </c>
      <c r="B692" s="91" t="s">
        <v>8671</v>
      </c>
      <c r="C692" s="91" t="s">
        <v>9361</v>
      </c>
      <c r="D692" s="91" t="s">
        <v>8416</v>
      </c>
      <c r="E692" s="90">
        <v>97434047000103</v>
      </c>
      <c r="F692" s="92">
        <v>72162100</v>
      </c>
      <c r="G692" s="93">
        <v>10766</v>
      </c>
      <c r="H692" s="93">
        <v>96683.4</v>
      </c>
      <c r="I692">
        <v>690</v>
      </c>
      <c r="K692" s="82" t="str">
        <f t="shared" si="20"/>
        <v>29518 SERIE 002-03/10/2023-97434047000103-72162100-10766-96683,4</v>
      </c>
      <c r="L692" t="str">
        <v>29518 serie 002</v>
      </c>
      <c r="M692" t="str">
        <v>29518 serie 002-03/10/2023-97434047000103-72162100-10766-96683,4</v>
      </c>
      <c r="O692" t="str">
        <v>04426 serie 000</v>
      </c>
      <c r="P692" s="57">
        <v>45455</v>
      </c>
      <c r="Q692" t="str">
        <v>97533434000199</v>
      </c>
      <c r="R692">
        <v>73072200</v>
      </c>
      <c r="S692">
        <v>21.704999999999998</v>
      </c>
      <c r="T692">
        <v>2286.75</v>
      </c>
      <c r="V692" t="str">
        <f t="shared" si="21"/>
        <v>04426 serie 000-12/06/2024-97533434000199-73072200-21,71-2286,75</v>
      </c>
    </row>
    <row r="693" spans="1:22" x14ac:dyDescent="0.25">
      <c r="A693" s="91" t="s">
        <v>6882</v>
      </c>
      <c r="B693" s="91" t="s">
        <v>8671</v>
      </c>
      <c r="C693" s="91" t="s">
        <v>9362</v>
      </c>
      <c r="D693" s="91" t="s">
        <v>8305</v>
      </c>
      <c r="E693" s="90">
        <v>97434047000103</v>
      </c>
      <c r="F693" s="92">
        <v>72162100</v>
      </c>
      <c r="G693" s="93">
        <v>5100</v>
      </c>
      <c r="H693" s="93">
        <v>37051.5</v>
      </c>
      <c r="I693">
        <v>691</v>
      </c>
      <c r="K693" s="82" t="str">
        <f t="shared" si="20"/>
        <v>29323 SERIE 002-27/09/2023-97434047000103-72162100-5100-37051,5</v>
      </c>
      <c r="L693" t="str">
        <v>29323 serie 002</v>
      </c>
      <c r="M693" t="str">
        <v>29323 serie 002-27/09/2023-97434047000103-72162100-5100-37051,5</v>
      </c>
      <c r="O693" t="str">
        <v>4426 serie 000</v>
      </c>
      <c r="P693" s="57">
        <v>45455</v>
      </c>
      <c r="Q693" t="str">
        <v>97533434000199</v>
      </c>
      <c r="R693">
        <v>73072100</v>
      </c>
      <c r="S693">
        <v>7.2349999999999994</v>
      </c>
      <c r="T693">
        <v>101.52</v>
      </c>
      <c r="V693" t="str">
        <f t="shared" si="21"/>
        <v>4426 serie 000-12/06/2024-97533434000199-73072100-7,24-101,52</v>
      </c>
    </row>
    <row r="694" spans="1:22" x14ac:dyDescent="0.25">
      <c r="A694" s="91" t="s">
        <v>6883</v>
      </c>
      <c r="B694" s="91" t="s">
        <v>8671</v>
      </c>
      <c r="C694" s="91" t="s">
        <v>9363</v>
      </c>
      <c r="D694" s="91" t="s">
        <v>8400</v>
      </c>
      <c r="E694" s="90">
        <v>97434047000103</v>
      </c>
      <c r="F694" s="92">
        <v>72163100</v>
      </c>
      <c r="G694" s="93">
        <v>2511</v>
      </c>
      <c r="H694" s="93">
        <v>17280</v>
      </c>
      <c r="I694">
        <v>692</v>
      </c>
      <c r="K694" s="82" t="str">
        <f t="shared" si="20"/>
        <v>31921 SERIE 002-11/12/2023-97434047000103-72163100-2511-17280</v>
      </c>
      <c r="L694" t="str">
        <v>31921 serie 002</v>
      </c>
      <c r="M694" t="str">
        <v>31921 serie 002-11/12/2023-97434047000103-72163100-2511-17280</v>
      </c>
      <c r="O694" t="str">
        <v>4425 serie 000</v>
      </c>
      <c r="P694" s="57">
        <v>45455</v>
      </c>
      <c r="Q694" t="str">
        <v>97533434000199</v>
      </c>
      <c r="R694">
        <v>73072900</v>
      </c>
      <c r="S694">
        <v>0.65</v>
      </c>
      <c r="T694">
        <v>507.6</v>
      </c>
      <c r="V694" t="str">
        <f t="shared" si="21"/>
        <v>4425 serie 000-12/06/2024-97533434000199-73072900-0,65-507,6</v>
      </c>
    </row>
    <row r="695" spans="1:22" x14ac:dyDescent="0.25">
      <c r="A695" s="91" t="s">
        <v>6884</v>
      </c>
      <c r="B695" s="91" t="s">
        <v>8671</v>
      </c>
      <c r="C695" s="91" t="s">
        <v>9364</v>
      </c>
      <c r="D695" s="91" t="s">
        <v>8417</v>
      </c>
      <c r="E695" s="90">
        <v>97434047000103</v>
      </c>
      <c r="F695" s="92">
        <v>72163300</v>
      </c>
      <c r="G695" s="93">
        <v>3066</v>
      </c>
      <c r="H695" s="93">
        <v>41514.06</v>
      </c>
      <c r="I695">
        <v>693</v>
      </c>
      <c r="K695" s="82" t="str">
        <f t="shared" si="20"/>
        <v>30421 SERIE 002-30/10/2023-97434047000103-72163300-3066-41514,06</v>
      </c>
      <c r="L695" t="str">
        <v>30421 serie 002</v>
      </c>
      <c r="M695" t="str">
        <v>30421 serie 002-30/10/2023-97434047000103-72163300-3066-41514,06</v>
      </c>
      <c r="O695" t="str">
        <v>00004424 serie 000</v>
      </c>
      <c r="P695" s="57">
        <v>45455</v>
      </c>
      <c r="Q695" t="str">
        <v>97533434000199</v>
      </c>
      <c r="R695">
        <v>73072900</v>
      </c>
      <c r="S695">
        <v>3.5714285714285716</v>
      </c>
      <c r="T695">
        <v>71.91</v>
      </c>
      <c r="V695" t="str">
        <f t="shared" si="21"/>
        <v>00004424 serie 000-12/06/2024-97533434000199-73072900-3,57-71,91</v>
      </c>
    </row>
    <row r="696" spans="1:22" x14ac:dyDescent="0.25">
      <c r="A696" s="91" t="s">
        <v>6885</v>
      </c>
      <c r="B696" s="91" t="s">
        <v>8671</v>
      </c>
      <c r="C696" s="91" t="s">
        <v>9365</v>
      </c>
      <c r="D696" s="91" t="s">
        <v>8382</v>
      </c>
      <c r="E696" s="90">
        <v>97434047000103</v>
      </c>
      <c r="F696" s="92">
        <v>72164010</v>
      </c>
      <c r="G696" s="92">
        <v>350</v>
      </c>
      <c r="H696" s="93">
        <v>2512.3200000000002</v>
      </c>
      <c r="I696">
        <v>694</v>
      </c>
      <c r="K696" s="82" t="str">
        <f t="shared" si="20"/>
        <v>30751 SERIE 002-09/11/2023-97434047000103-72164010-350-2512,32</v>
      </c>
      <c r="L696" t="str">
        <v>30751 serie 002</v>
      </c>
      <c r="M696" t="str">
        <v>30751 serie 002-09/11/2023-97434047000103-72164010-350-2512,32</v>
      </c>
      <c r="O696" t="str">
        <v>0004424 serie 000</v>
      </c>
      <c r="P696" s="57">
        <v>45455</v>
      </c>
      <c r="Q696" t="str">
        <v>97533434000199</v>
      </c>
      <c r="R696">
        <v>73079200</v>
      </c>
      <c r="S696">
        <v>3.5714285714285716</v>
      </c>
      <c r="T696">
        <v>51.9</v>
      </c>
      <c r="V696" t="str">
        <f t="shared" si="21"/>
        <v>0004424 serie 000-12/06/2024-97533434000199-73079200-3,57-51,9</v>
      </c>
    </row>
    <row r="697" spans="1:22" x14ac:dyDescent="0.25">
      <c r="A697" s="91" t="s">
        <v>6886</v>
      </c>
      <c r="B697" s="91" t="s">
        <v>8671</v>
      </c>
      <c r="C697" s="91" t="s">
        <v>9366</v>
      </c>
      <c r="D697" s="91" t="s">
        <v>8416</v>
      </c>
      <c r="E697" s="90">
        <v>97434047000103</v>
      </c>
      <c r="F697" s="92">
        <v>72164010</v>
      </c>
      <c r="G697" s="93">
        <v>4749</v>
      </c>
      <c r="H697" s="93">
        <v>34353.9</v>
      </c>
      <c r="I697">
        <v>695</v>
      </c>
      <c r="K697" s="82" t="str">
        <f t="shared" si="20"/>
        <v>29528 SERIE 002-03/10/2023-97434047000103-72164010-4749-34353,9</v>
      </c>
      <c r="L697" t="str">
        <v>29528 serie 002</v>
      </c>
      <c r="M697" t="str">
        <v>29528 serie 002-03/10/2023-97434047000103-72164010-4749-34353,9</v>
      </c>
      <c r="O697" t="str">
        <v>004424 serie 000</v>
      </c>
      <c r="P697" s="57">
        <v>45455</v>
      </c>
      <c r="Q697" t="str">
        <v>97533434000199</v>
      </c>
      <c r="R697">
        <v>73079300</v>
      </c>
      <c r="S697">
        <v>3.5714285714285716</v>
      </c>
      <c r="T697">
        <v>113.2</v>
      </c>
      <c r="V697" t="str">
        <f t="shared" si="21"/>
        <v>004424 serie 000-12/06/2024-97533434000199-73079300-3,57-113,2</v>
      </c>
    </row>
    <row r="698" spans="1:22" x14ac:dyDescent="0.25">
      <c r="A698" s="91" t="s">
        <v>6887</v>
      </c>
      <c r="B698" s="91" t="s">
        <v>8671</v>
      </c>
      <c r="C698" s="91" t="s">
        <v>9367</v>
      </c>
      <c r="D698" s="91" t="s">
        <v>8418</v>
      </c>
      <c r="E698" s="90">
        <v>6186188000190</v>
      </c>
      <c r="F698" s="92">
        <v>73041900</v>
      </c>
      <c r="G698" s="93">
        <v>5700</v>
      </c>
      <c r="H698" s="93">
        <v>126739.68</v>
      </c>
      <c r="I698">
        <v>696</v>
      </c>
      <c r="K698" s="82" t="str">
        <f t="shared" si="20"/>
        <v>6834 SERIE 001-17/11/2023-06186188000190-73041900-5700-126739,68</v>
      </c>
      <c r="L698" t="str">
        <v>6834 serie 001</v>
      </c>
      <c r="M698" t="str">
        <v>6834 serie 001-17/11/2023-06186188000190-73041900-5700-126739,68</v>
      </c>
      <c r="O698" t="str">
        <v>04424 serie 000</v>
      </c>
      <c r="P698" s="57">
        <v>45455</v>
      </c>
      <c r="Q698" t="str">
        <v>97533434000199</v>
      </c>
      <c r="R698">
        <v>73079900</v>
      </c>
      <c r="S698">
        <v>10.714285714285715</v>
      </c>
      <c r="T698">
        <v>941.2</v>
      </c>
      <c r="V698" t="str">
        <f t="shared" si="21"/>
        <v>04424 serie 000-12/06/2024-97533434000199-73079900-10,71-941,2</v>
      </c>
    </row>
    <row r="699" spans="1:22" x14ac:dyDescent="0.25">
      <c r="A699" s="91" t="s">
        <v>6888</v>
      </c>
      <c r="B699" s="91" t="s">
        <v>8671</v>
      </c>
      <c r="C699" s="91" t="s">
        <v>9368</v>
      </c>
      <c r="D699" s="91" t="s">
        <v>8411</v>
      </c>
      <c r="E699" s="90">
        <v>97533434000199</v>
      </c>
      <c r="F699" s="92">
        <v>73072300</v>
      </c>
      <c r="G699" s="92">
        <v>350</v>
      </c>
      <c r="H699" s="93">
        <v>51849.45</v>
      </c>
      <c r="I699">
        <v>697</v>
      </c>
      <c r="K699" s="82" t="str">
        <f t="shared" si="20"/>
        <v>3792 SERIE 000-01/11/2023-97533434000199-73072300-350-51849,45</v>
      </c>
      <c r="L699" t="str">
        <v>3792 serie 000</v>
      </c>
      <c r="M699" t="str">
        <v>3792 serie 000-01/11/2023-97533434000199-73072300-350-51849,45</v>
      </c>
      <c r="O699" t="str">
        <v>4424 serie 000</v>
      </c>
      <c r="P699" s="57">
        <v>45455</v>
      </c>
      <c r="Q699" t="str">
        <v>97533434000199</v>
      </c>
      <c r="R699">
        <v>73079100</v>
      </c>
      <c r="S699">
        <v>3.5714285714285716</v>
      </c>
      <c r="T699">
        <v>891.1</v>
      </c>
      <c r="V699" t="str">
        <f t="shared" si="21"/>
        <v>4424 serie 000-12/06/2024-97533434000199-73079100-3,57-891,1</v>
      </c>
    </row>
    <row r="700" spans="1:22" x14ac:dyDescent="0.25">
      <c r="A700" s="91" t="s">
        <v>6889</v>
      </c>
      <c r="B700" s="91" t="s">
        <v>8671</v>
      </c>
      <c r="C700" s="91" t="s">
        <v>9369</v>
      </c>
      <c r="D700" s="91" t="s">
        <v>8411</v>
      </c>
      <c r="E700" s="90">
        <v>97533434000199</v>
      </c>
      <c r="F700" s="92">
        <v>73072300</v>
      </c>
      <c r="G700" s="92">
        <v>350</v>
      </c>
      <c r="H700" s="93">
        <v>51849.45</v>
      </c>
      <c r="I700">
        <v>698</v>
      </c>
      <c r="K700" s="82" t="str">
        <f t="shared" si="20"/>
        <v>3791 SERIE 000-01/11/2023-97533434000199-73072300-350-51849,45</v>
      </c>
      <c r="L700" t="str">
        <v>3791 serie 000</v>
      </c>
      <c r="M700" t="str">
        <v>3791 serie 000-01/11/2023-97533434000199-73072300-350-51849,45</v>
      </c>
      <c r="O700" t="str">
        <v>04422 serie 000</v>
      </c>
      <c r="P700" s="57">
        <v>45455</v>
      </c>
      <c r="Q700" t="str">
        <v>97533434000199</v>
      </c>
      <c r="R700">
        <v>73072100</v>
      </c>
      <c r="S700">
        <v>4.666666666666667</v>
      </c>
      <c r="T700">
        <v>1800</v>
      </c>
      <c r="V700" t="str">
        <f t="shared" si="21"/>
        <v>04422 serie 000-12/06/2024-97533434000199-73072100-4,67-1800</v>
      </c>
    </row>
    <row r="701" spans="1:22" x14ac:dyDescent="0.25">
      <c r="A701" s="91" t="s">
        <v>6890</v>
      </c>
      <c r="B701" s="91" t="s">
        <v>8671</v>
      </c>
      <c r="C701" s="91" t="s">
        <v>9370</v>
      </c>
      <c r="D701" s="91" t="s">
        <v>8418</v>
      </c>
      <c r="E701" s="90">
        <v>6186188000190</v>
      </c>
      <c r="F701" s="92">
        <v>73079300</v>
      </c>
      <c r="G701" s="92">
        <v>130</v>
      </c>
      <c r="H701" s="93">
        <v>6058.14</v>
      </c>
      <c r="I701">
        <v>699</v>
      </c>
      <c r="K701" s="82" t="str">
        <f t="shared" si="20"/>
        <v>6833 SERIE 001-17/11/2023-06186188000190-73079300-130-6058,14</v>
      </c>
      <c r="L701" t="str">
        <v>6833 serie 001</v>
      </c>
      <c r="M701" t="str">
        <v>6833 serie 001-17/11/2023-06186188000190-73079300-130-6058,14</v>
      </c>
      <c r="O701" t="str">
        <v>4422 serie 000</v>
      </c>
      <c r="P701" s="57">
        <v>45455</v>
      </c>
      <c r="Q701" t="str">
        <v>97533434000199</v>
      </c>
      <c r="R701">
        <v>72089000</v>
      </c>
      <c r="S701">
        <v>9.3333333333333339</v>
      </c>
      <c r="T701">
        <v>22780</v>
      </c>
      <c r="V701" t="str">
        <f t="shared" si="21"/>
        <v>4422 serie 000-12/06/2024-97533434000199-72089000-9,33-22780</v>
      </c>
    </row>
    <row r="702" spans="1:22" x14ac:dyDescent="0.25">
      <c r="A702" s="91" t="s">
        <v>6891</v>
      </c>
      <c r="B702" s="91" t="s">
        <v>8671</v>
      </c>
      <c r="C702" s="91" t="s">
        <v>9371</v>
      </c>
      <c r="D702" s="91" t="s">
        <v>8418</v>
      </c>
      <c r="E702" s="90">
        <v>6186188000190</v>
      </c>
      <c r="F702" s="92">
        <v>73079300</v>
      </c>
      <c r="G702" s="92">
        <v>40.200000000000003</v>
      </c>
      <c r="H702" s="93">
        <v>14821.81</v>
      </c>
      <c r="I702">
        <v>700</v>
      </c>
      <c r="K702" s="82" t="str">
        <f t="shared" si="20"/>
        <v>6832 SERIE 001-17/11/2023-06186188000190-73079300-40,2-14821,81</v>
      </c>
      <c r="L702" t="str">
        <v>6832 serie 001</v>
      </c>
      <c r="M702" t="str">
        <v>6832 serie 001-17/11/2023-06186188000190-73079300-40,2-14821,81</v>
      </c>
      <c r="O702" t="str">
        <v>004342 serie 000</v>
      </c>
      <c r="P702" s="57">
        <v>45429</v>
      </c>
      <c r="Q702" t="str">
        <v>97533434000199</v>
      </c>
      <c r="R702">
        <v>73079900</v>
      </c>
      <c r="S702">
        <v>9.5111111111111111</v>
      </c>
      <c r="T702">
        <v>186.81</v>
      </c>
      <c r="V702" t="str">
        <f t="shared" si="21"/>
        <v>004342 serie 000-17/05/2024-97533434000199-73079900-9,51-186,81</v>
      </c>
    </row>
    <row r="703" spans="1:22" x14ac:dyDescent="0.25">
      <c r="A703" s="91" t="s">
        <v>6892</v>
      </c>
      <c r="B703" s="91" t="s">
        <v>8671</v>
      </c>
      <c r="C703" s="91" t="s">
        <v>9372</v>
      </c>
      <c r="D703" s="91" t="s">
        <v>8393</v>
      </c>
      <c r="E703" s="90">
        <v>6186188000190</v>
      </c>
      <c r="F703" s="92">
        <v>73079300</v>
      </c>
      <c r="G703" s="92">
        <v>146</v>
      </c>
      <c r="H703" s="93">
        <v>23769.07</v>
      </c>
      <c r="I703">
        <v>701</v>
      </c>
      <c r="K703" s="82" t="str">
        <f t="shared" si="20"/>
        <v>6808 SERIE 001-06/10/2023-06186188000190-73079300-146-23769,07</v>
      </c>
      <c r="L703" t="str">
        <v>6808 serie 001</v>
      </c>
      <c r="M703" t="str">
        <v>6808 serie 001-06/10/2023-06186188000190-73079300-146-23769,07</v>
      </c>
      <c r="O703" t="str">
        <v>04342 serie 000</v>
      </c>
      <c r="P703" s="57">
        <v>45429</v>
      </c>
      <c r="Q703" t="str">
        <v>97533434000199</v>
      </c>
      <c r="R703">
        <v>73072900</v>
      </c>
      <c r="S703">
        <v>57.066666666666663</v>
      </c>
      <c r="T703">
        <v>27211.32</v>
      </c>
      <c r="V703" t="str">
        <f t="shared" si="21"/>
        <v>04342 serie 000-17/05/2024-97533434000199-73072900-57,07-27211,32</v>
      </c>
    </row>
    <row r="704" spans="1:22" x14ac:dyDescent="0.25">
      <c r="A704" s="91" t="s">
        <v>6893</v>
      </c>
      <c r="B704" s="91" t="s">
        <v>8671</v>
      </c>
      <c r="C704" s="91" t="s">
        <v>9373</v>
      </c>
      <c r="D704" s="91" t="s">
        <v>8391</v>
      </c>
      <c r="E704" s="90">
        <v>97533434000199</v>
      </c>
      <c r="F704" s="92">
        <v>73079300</v>
      </c>
      <c r="G704" s="92">
        <v>108.24</v>
      </c>
      <c r="H704" s="93">
        <v>8163.02</v>
      </c>
      <c r="I704">
        <v>702</v>
      </c>
      <c r="K704" s="82" t="str">
        <f t="shared" si="20"/>
        <v>4110 SERIE 000-05/03/2024-97533434000199-73079300-108,24-8163,02</v>
      </c>
      <c r="L704" t="str">
        <v>4110 serie 000</v>
      </c>
      <c r="M704" t="str">
        <v>4110 serie 000-05/03/2024-97533434000199-73079300-108,24-8163,02</v>
      </c>
      <c r="O704" t="str">
        <v>4342 serie 000</v>
      </c>
      <c r="P704" s="57">
        <v>45429</v>
      </c>
      <c r="Q704" t="str">
        <v>97533434000199</v>
      </c>
      <c r="R704">
        <v>73072200</v>
      </c>
      <c r="S704">
        <v>19.022222222222222</v>
      </c>
      <c r="T704">
        <v>7222.88</v>
      </c>
      <c r="V704" t="str">
        <f t="shared" si="21"/>
        <v>4342 serie 000-17/05/2024-97533434000199-73072200-19,02-7222,88</v>
      </c>
    </row>
    <row r="705" spans="1:22" x14ac:dyDescent="0.25">
      <c r="A705" s="91" t="s">
        <v>6894</v>
      </c>
      <c r="B705" s="91" t="s">
        <v>8671</v>
      </c>
      <c r="C705" s="91" t="s">
        <v>9374</v>
      </c>
      <c r="D705" s="91" t="s">
        <v>8365</v>
      </c>
      <c r="E705" s="90">
        <v>97533434000199</v>
      </c>
      <c r="F705" s="92">
        <v>73079300</v>
      </c>
      <c r="G705" s="92">
        <v>335</v>
      </c>
      <c r="H705" s="93">
        <v>19788</v>
      </c>
      <c r="I705">
        <v>703</v>
      </c>
      <c r="K705" s="82" t="str">
        <f t="shared" si="20"/>
        <v>3948 SERIE 000-15/01/2024-97533434000199-73079300-335-19788</v>
      </c>
      <c r="L705" t="str">
        <v>3948 serie 000</v>
      </c>
      <c r="M705" t="str">
        <v>3948 serie 000-15/01/2024-97533434000199-73079300-335-19788</v>
      </c>
      <c r="O705" t="str">
        <v>004341 serie 000</v>
      </c>
      <c r="P705" s="57">
        <v>45429</v>
      </c>
      <c r="Q705" t="str">
        <v>97533434000199</v>
      </c>
      <c r="R705">
        <v>73079900</v>
      </c>
      <c r="S705">
        <v>88.36363636363636</v>
      </c>
      <c r="T705">
        <v>49965.48</v>
      </c>
      <c r="V705" t="str">
        <f t="shared" si="21"/>
        <v>004341 serie 000-17/05/2024-97533434000199-73079900-88,36-49965,48</v>
      </c>
    </row>
    <row r="706" spans="1:22" x14ac:dyDescent="0.25">
      <c r="A706" s="91" t="s">
        <v>6895</v>
      </c>
      <c r="B706" s="91" t="s">
        <v>8671</v>
      </c>
      <c r="C706" s="91" t="s">
        <v>9375</v>
      </c>
      <c r="D706" s="91" t="s">
        <v>8394</v>
      </c>
      <c r="E706" s="90">
        <v>97533434000199</v>
      </c>
      <c r="F706" s="92">
        <v>73079300</v>
      </c>
      <c r="G706" s="93">
        <v>2940</v>
      </c>
      <c r="H706" s="93">
        <v>117952</v>
      </c>
      <c r="I706">
        <v>704</v>
      </c>
      <c r="K706" s="82" t="str">
        <f t="shared" si="20"/>
        <v>3895 SERIE 000-13/12/2023-97533434000199-73079300-2940-117952</v>
      </c>
      <c r="L706" t="str">
        <v>3895 serie 000</v>
      </c>
      <c r="M706" t="str">
        <v>3895 serie 000-13/12/2023-97533434000199-73079300-2940-117952</v>
      </c>
      <c r="O706" t="str">
        <v>04341 serie 000</v>
      </c>
      <c r="P706" s="57">
        <v>45429</v>
      </c>
      <c r="Q706" t="str">
        <v>97533434000199</v>
      </c>
      <c r="R706">
        <v>73079300</v>
      </c>
      <c r="S706">
        <v>14.727272727272727</v>
      </c>
      <c r="T706">
        <v>1093.95</v>
      </c>
      <c r="V706" t="str">
        <f t="shared" si="21"/>
        <v>04341 serie 000-17/05/2024-97533434000199-73079300-14,73-1093,95</v>
      </c>
    </row>
    <row r="707" spans="1:22" x14ac:dyDescent="0.25">
      <c r="A707" s="91" t="s">
        <v>6896</v>
      </c>
      <c r="B707" s="91" t="s">
        <v>8671</v>
      </c>
      <c r="C707" s="91" t="s">
        <v>9376</v>
      </c>
      <c r="D707" s="91" t="s">
        <v>8349</v>
      </c>
      <c r="E707" s="90">
        <v>97533434000199</v>
      </c>
      <c r="F707" s="92">
        <v>73079300</v>
      </c>
      <c r="G707" s="92">
        <v>652</v>
      </c>
      <c r="H707" s="93">
        <v>33151.449999999997</v>
      </c>
      <c r="I707">
        <v>705</v>
      </c>
      <c r="K707" s="82" t="str">
        <f t="shared" si="20"/>
        <v>3726 SERIE 000-20/10/2023-97533434000199-73079300-652-33151,45</v>
      </c>
      <c r="L707" t="str">
        <v>3726 serie 000</v>
      </c>
      <c r="M707" t="str">
        <v>3726 serie 000-20/10/2023-97533434000199-73079300-652-33151,45</v>
      </c>
      <c r="O707" t="str">
        <v>4341 serie 000</v>
      </c>
      <c r="P707" s="57">
        <v>45429</v>
      </c>
      <c r="Q707" t="str">
        <v>97533434000199</v>
      </c>
      <c r="R707">
        <v>73072200</v>
      </c>
      <c r="S707">
        <v>44.18181818181818</v>
      </c>
      <c r="T707">
        <v>4735.9399999999996</v>
      </c>
      <c r="V707" t="str">
        <f t="shared" si="21"/>
        <v>4341 serie 000-17/05/2024-97533434000199-73072200-44,18-4735,94</v>
      </c>
    </row>
    <row r="708" spans="1:22" x14ac:dyDescent="0.25">
      <c r="A708" s="91" t="s">
        <v>6897</v>
      </c>
      <c r="B708" s="91" t="s">
        <v>8671</v>
      </c>
      <c r="C708" s="91" t="s">
        <v>9377</v>
      </c>
      <c r="D708" s="91" t="s">
        <v>8419</v>
      </c>
      <c r="E708" s="90">
        <v>97533434000199</v>
      </c>
      <c r="F708" s="92">
        <v>73079900</v>
      </c>
      <c r="G708" s="92">
        <v>140</v>
      </c>
      <c r="H708" s="93">
        <v>17500</v>
      </c>
      <c r="I708">
        <v>706</v>
      </c>
      <c r="K708" s="82" t="str">
        <f t="shared" ref="K708:K771" si="22">_xlfn.CONCAT(A708,"-",TEXT(D708,"DD/MM/AAAA"),"-",TEXT(E708,"00000000000000"),"-",F708,"-",ROUND(G708,2),"-",ROUND(H708,2))</f>
        <v>4091 SERIE 000-28/02/2024-97533434000199-73079900-140-17500</v>
      </c>
      <c r="L708" t="str">
        <v>4091 serie 000</v>
      </c>
      <c r="M708" t="str">
        <v>4091 serie 000-28/02/2024-97533434000199-73079900-140-17500</v>
      </c>
      <c r="O708" t="str">
        <v>4340 serie 000</v>
      </c>
      <c r="P708" s="57">
        <v>45429</v>
      </c>
      <c r="Q708" t="str">
        <v>97533434000199</v>
      </c>
      <c r="R708">
        <v>73079300</v>
      </c>
      <c r="S708">
        <v>4</v>
      </c>
      <c r="T708">
        <v>825</v>
      </c>
      <c r="V708" t="str">
        <f t="shared" ref="V708:V771" si="23">_xlfn.CONCAT(O708,"-",TEXT(P708,"DD/MM/AAAA"),"-",Q708,"-",R708,"-",ROUND(S708,2),"-",ROUND(T708,2))</f>
        <v>4340 serie 000-17/05/2024-97533434000199-73079300-4-825</v>
      </c>
    </row>
    <row r="709" spans="1:22" x14ac:dyDescent="0.25">
      <c r="A709" s="91" t="s">
        <v>6898</v>
      </c>
      <c r="B709" s="91" t="s">
        <v>8671</v>
      </c>
      <c r="C709" s="91" t="s">
        <v>9378</v>
      </c>
      <c r="D709" s="91" t="s">
        <v>8420</v>
      </c>
      <c r="E709" s="90">
        <v>97533434000199</v>
      </c>
      <c r="F709" s="92">
        <v>73079900</v>
      </c>
      <c r="G709" s="92">
        <v>27.7</v>
      </c>
      <c r="H709" s="93">
        <v>6174.05</v>
      </c>
      <c r="I709">
        <v>707</v>
      </c>
      <c r="K709" s="82" t="str">
        <f t="shared" si="22"/>
        <v>3993 SERIE 000-02/02/2024-97533434000199-73079900-27,7-6174,05</v>
      </c>
      <c r="L709" t="str">
        <v>3993 serie 000</v>
      </c>
      <c r="M709" t="str">
        <v>3993 serie 000-02/02/2024-97533434000199-73079900-27,7-6174,05</v>
      </c>
      <c r="O709" t="str">
        <v>4339 serie 000</v>
      </c>
      <c r="P709" s="57">
        <v>45429</v>
      </c>
      <c r="Q709" t="str">
        <v>97533434000199</v>
      </c>
      <c r="R709">
        <v>73079100</v>
      </c>
      <c r="S709">
        <v>37</v>
      </c>
      <c r="T709">
        <v>4237.42</v>
      </c>
      <c r="V709" t="str">
        <f t="shared" si="23"/>
        <v>4339 serie 000-17/05/2024-97533434000199-73079100-37-4237,42</v>
      </c>
    </row>
    <row r="710" spans="1:22" x14ac:dyDescent="0.25">
      <c r="A710" s="91" t="s">
        <v>6899</v>
      </c>
      <c r="B710" s="91" t="s">
        <v>8671</v>
      </c>
      <c r="C710" s="91" t="s">
        <v>9379</v>
      </c>
      <c r="D710" s="91" t="s">
        <v>8411</v>
      </c>
      <c r="E710" s="90">
        <v>97533434000199</v>
      </c>
      <c r="F710" s="92">
        <v>73079900</v>
      </c>
      <c r="G710" s="92">
        <v>320</v>
      </c>
      <c r="H710" s="93">
        <v>66290.48</v>
      </c>
      <c r="I710">
        <v>708</v>
      </c>
      <c r="K710" s="82" t="str">
        <f t="shared" si="22"/>
        <v>3790 SERIE 000-01/11/2023-97533434000199-73079900-320-66290,48</v>
      </c>
      <c r="L710" t="str">
        <v>3790 serie 000</v>
      </c>
      <c r="M710" t="str">
        <v>3790 serie 000-01/11/2023-97533434000199-73079900-320-66290,48</v>
      </c>
      <c r="O710" t="str">
        <v>0000004272 serie 000</v>
      </c>
      <c r="P710" s="57">
        <v>45406</v>
      </c>
      <c r="Q710" t="str">
        <v>97533434000199</v>
      </c>
      <c r="R710">
        <v>73079900</v>
      </c>
      <c r="S710">
        <v>291.79047619047623</v>
      </c>
      <c r="T710">
        <v>21015.87</v>
      </c>
      <c r="V710" t="str">
        <f t="shared" si="23"/>
        <v>0000004272 serie 000-24/04/2024-97533434000199-73079900-291,79-21015,87</v>
      </c>
    </row>
    <row r="711" spans="1:22" x14ac:dyDescent="0.25">
      <c r="A711" s="91" t="s">
        <v>6900</v>
      </c>
      <c r="B711" s="91" t="s">
        <v>8671</v>
      </c>
      <c r="C711" s="91" t="s">
        <v>9380</v>
      </c>
      <c r="D711" s="91" t="s">
        <v>8373</v>
      </c>
      <c r="E711" s="90">
        <v>10371253000125</v>
      </c>
      <c r="F711" s="92">
        <v>73089010</v>
      </c>
      <c r="G711" s="93">
        <v>3990</v>
      </c>
      <c r="H711" s="93">
        <v>115311</v>
      </c>
      <c r="I711">
        <v>709</v>
      </c>
      <c r="K711" s="82" t="str">
        <f t="shared" si="22"/>
        <v>434 SERIE 001-15/03/2024-10371253000125-73089010-3990-115311</v>
      </c>
      <c r="L711" t="str">
        <v>434 serie 001</v>
      </c>
      <c r="M711" t="str">
        <v>434 serie 001-15/03/2024-10371253000125-73089010-3990-115311</v>
      </c>
      <c r="O711" t="str">
        <v>000004272 serie 000</v>
      </c>
      <c r="P711" s="57">
        <v>45406</v>
      </c>
      <c r="Q711" t="str">
        <v>97533434000199</v>
      </c>
      <c r="R711">
        <v>73079300</v>
      </c>
      <c r="S711">
        <v>145.89523809523811</v>
      </c>
      <c r="T711">
        <v>19288.400000000001</v>
      </c>
      <c r="V711" t="str">
        <f t="shared" si="23"/>
        <v>000004272 serie 000-24/04/2024-97533434000199-73079300-145,9-19288,4</v>
      </c>
    </row>
    <row r="712" spans="1:22" x14ac:dyDescent="0.25">
      <c r="A712" s="91" t="s">
        <v>6901</v>
      </c>
      <c r="B712" s="91" t="s">
        <v>8671</v>
      </c>
      <c r="C712" s="91" t="s">
        <v>9381</v>
      </c>
      <c r="D712" s="91" t="s">
        <v>8350</v>
      </c>
      <c r="E712" s="90">
        <v>10371253000125</v>
      </c>
      <c r="F712" s="92">
        <v>73089010</v>
      </c>
      <c r="G712" s="93">
        <v>12960</v>
      </c>
      <c r="H712" s="93">
        <v>374544</v>
      </c>
      <c r="I712">
        <v>710</v>
      </c>
      <c r="K712" s="82" t="str">
        <f t="shared" si="22"/>
        <v>426 SERIE 001-01/03/2024-10371253000125-73089010-12960-374544</v>
      </c>
      <c r="L712" t="str">
        <v>426 serie 001</v>
      </c>
      <c r="M712" t="str">
        <v>426 serie 001-01/03/2024-10371253000125-73089010-12960-374544</v>
      </c>
      <c r="O712" t="str">
        <v>00004272 serie 000</v>
      </c>
      <c r="P712" s="57">
        <v>45406</v>
      </c>
      <c r="Q712" t="str">
        <v>97533434000199</v>
      </c>
      <c r="R712">
        <v>73079200</v>
      </c>
      <c r="S712">
        <v>36.473809523809528</v>
      </c>
      <c r="T712">
        <v>2573.6999999999998</v>
      </c>
      <c r="V712" t="str">
        <f t="shared" si="23"/>
        <v>00004272 serie 000-24/04/2024-97533434000199-73079200-36,47-2573,7</v>
      </c>
    </row>
    <row r="713" spans="1:22" x14ac:dyDescent="0.25">
      <c r="A713" s="91" t="s">
        <v>6902</v>
      </c>
      <c r="B713" s="91" t="s">
        <v>8671</v>
      </c>
      <c r="C713" s="91" t="s">
        <v>9382</v>
      </c>
      <c r="D713" s="91" t="s">
        <v>8392</v>
      </c>
      <c r="E713" s="90">
        <v>10371253000125</v>
      </c>
      <c r="F713" s="92">
        <v>73089010</v>
      </c>
      <c r="G713" s="93">
        <v>4690</v>
      </c>
      <c r="H713" s="93">
        <v>135541</v>
      </c>
      <c r="I713">
        <v>711</v>
      </c>
      <c r="K713" s="82" t="str">
        <f t="shared" si="22"/>
        <v>419 SERIE 001-16/02/2024-10371253000125-73089010-4690-135541</v>
      </c>
      <c r="L713" t="str">
        <v>419 serie 001</v>
      </c>
      <c r="M713" t="str">
        <v>419 serie 001-16/02/2024-10371253000125-73089010-4690-135541</v>
      </c>
      <c r="O713" t="str">
        <v>0004272 serie 000</v>
      </c>
      <c r="P713" s="57">
        <v>45406</v>
      </c>
      <c r="Q713" t="str">
        <v>97533434000199</v>
      </c>
      <c r="R713">
        <v>73079100</v>
      </c>
      <c r="S713">
        <v>72.947619047619057</v>
      </c>
      <c r="T713">
        <v>12367.09</v>
      </c>
      <c r="V713" t="str">
        <f t="shared" si="23"/>
        <v>0004272 serie 000-24/04/2024-97533434000199-73079100-72,95-12367,09</v>
      </c>
    </row>
    <row r="714" spans="1:22" x14ac:dyDescent="0.25">
      <c r="A714" s="91" t="s">
        <v>6903</v>
      </c>
      <c r="B714" s="91" t="s">
        <v>8671</v>
      </c>
      <c r="C714" s="91" t="s">
        <v>9383</v>
      </c>
      <c r="D714" s="91" t="s">
        <v>8355</v>
      </c>
      <c r="E714" s="90">
        <v>10371253000125</v>
      </c>
      <c r="F714" s="92">
        <v>73089010</v>
      </c>
      <c r="G714" s="93">
        <v>7800</v>
      </c>
      <c r="H714" s="93">
        <v>225420</v>
      </c>
      <c r="I714">
        <v>712</v>
      </c>
      <c r="K714" s="82" t="str">
        <f t="shared" si="22"/>
        <v>418 SERIE 001-09/02/2024-10371253000125-73089010-7800-225420</v>
      </c>
      <c r="L714" t="str">
        <v>418 serie 001</v>
      </c>
      <c r="M714" t="str">
        <v>418 serie 001-09/02/2024-10371253000125-73089010-7800-225420</v>
      </c>
      <c r="O714" t="str">
        <v>004272 serie 000</v>
      </c>
      <c r="P714" s="57">
        <v>45406</v>
      </c>
      <c r="Q714" t="str">
        <v>97533434000199</v>
      </c>
      <c r="R714">
        <v>73072900</v>
      </c>
      <c r="S714">
        <v>109.42142857142858</v>
      </c>
      <c r="T714">
        <v>10782</v>
      </c>
      <c r="V714" t="str">
        <f t="shared" si="23"/>
        <v>004272 serie 000-24/04/2024-97533434000199-73072900-109,42-10782</v>
      </c>
    </row>
    <row r="715" spans="1:22" x14ac:dyDescent="0.25">
      <c r="A715" s="91" t="s">
        <v>6904</v>
      </c>
      <c r="B715" s="91" t="s">
        <v>8671</v>
      </c>
      <c r="C715" s="91" t="s">
        <v>9384</v>
      </c>
      <c r="D715" s="91" t="s">
        <v>8355</v>
      </c>
      <c r="E715" s="90">
        <v>10371253000125</v>
      </c>
      <c r="F715" s="92">
        <v>73089010</v>
      </c>
      <c r="G715" s="93">
        <v>2280</v>
      </c>
      <c r="H715" s="93">
        <v>65892</v>
      </c>
      <c r="I715">
        <v>713</v>
      </c>
      <c r="K715" s="82" t="str">
        <f t="shared" si="22"/>
        <v>417 SERIE 001-09/02/2024-10371253000125-73089010-2280-65892</v>
      </c>
      <c r="L715" t="str">
        <v>417 serie 001</v>
      </c>
      <c r="M715" t="str">
        <v>417 serie 001-09/02/2024-10371253000125-73089010-2280-65892</v>
      </c>
      <c r="O715" t="str">
        <v>04272 serie 000</v>
      </c>
      <c r="P715" s="57">
        <v>45406</v>
      </c>
      <c r="Q715" t="str">
        <v>97533434000199</v>
      </c>
      <c r="R715">
        <v>73072200</v>
      </c>
      <c r="S715">
        <v>54.710714285714289</v>
      </c>
      <c r="T715">
        <v>5164.8100000000004</v>
      </c>
      <c r="V715" t="str">
        <f t="shared" si="23"/>
        <v>04272 serie 000-24/04/2024-97533434000199-73072200-54,71-5164,81</v>
      </c>
    </row>
    <row r="716" spans="1:22" x14ac:dyDescent="0.25">
      <c r="A716" s="91" t="s">
        <v>6905</v>
      </c>
      <c r="B716" s="91" t="s">
        <v>8671</v>
      </c>
      <c r="C716" s="91" t="s">
        <v>9385</v>
      </c>
      <c r="D716" s="91" t="s">
        <v>8421</v>
      </c>
      <c r="E716" s="90">
        <v>10371253000125</v>
      </c>
      <c r="F716" s="92">
        <v>73089010</v>
      </c>
      <c r="G716" s="93">
        <v>2770</v>
      </c>
      <c r="H716" s="93">
        <v>80053</v>
      </c>
      <c r="I716">
        <v>714</v>
      </c>
      <c r="K716" s="82" t="str">
        <f t="shared" si="22"/>
        <v>416 SERIE 001-07/02/2024-10371253000125-73089010-2770-80053</v>
      </c>
      <c r="L716" t="str">
        <v>416 serie 001</v>
      </c>
      <c r="M716" t="str">
        <v>416 serie 001-07/02/2024-10371253000125-73089010-2770-80053</v>
      </c>
      <c r="O716" t="str">
        <v>4272 serie 000</v>
      </c>
      <c r="P716" s="57">
        <v>45406</v>
      </c>
      <c r="Q716" t="str">
        <v>97533434000199</v>
      </c>
      <c r="R716">
        <v>73072100</v>
      </c>
      <c r="S716">
        <v>36.473809523809528</v>
      </c>
      <c r="T716">
        <v>2464.2800000000002</v>
      </c>
      <c r="V716" t="str">
        <f t="shared" si="23"/>
        <v>4272 serie 000-24/04/2024-97533434000199-73072100-36,47-2464,28</v>
      </c>
    </row>
    <row r="717" spans="1:22" x14ac:dyDescent="0.25">
      <c r="A717" s="91" t="s">
        <v>6906</v>
      </c>
      <c r="B717" s="91" t="s">
        <v>8671</v>
      </c>
      <c r="C717" s="91" t="s">
        <v>9386</v>
      </c>
      <c r="D717" s="91" t="s">
        <v>8388</v>
      </c>
      <c r="E717" s="90">
        <v>10371253000125</v>
      </c>
      <c r="F717" s="92">
        <v>73089010</v>
      </c>
      <c r="G717" s="93">
        <v>6070</v>
      </c>
      <c r="H717" s="93">
        <v>175423</v>
      </c>
      <c r="I717">
        <v>715</v>
      </c>
      <c r="K717" s="82" t="str">
        <f t="shared" si="22"/>
        <v>407 SERIE 001-05/01/2024-10371253000125-73089010-6070-175423</v>
      </c>
      <c r="L717" t="str">
        <v>407 serie 001</v>
      </c>
      <c r="M717" t="str">
        <v>407 serie 001-05/01/2024-10371253000125-73089010-6070-175423</v>
      </c>
      <c r="O717" t="str">
        <v>32098 serie 002</v>
      </c>
      <c r="P717" s="57">
        <v>45274</v>
      </c>
      <c r="Q717" t="str">
        <v>97434047000103</v>
      </c>
      <c r="R717">
        <v>72085200</v>
      </c>
      <c r="S717">
        <v>1500</v>
      </c>
      <c r="T717">
        <v>10182.120000000001</v>
      </c>
      <c r="V717" t="str">
        <f t="shared" si="23"/>
        <v>32098 serie 002-14/12/2023-97434047000103-72085200-1500-10182,12</v>
      </c>
    </row>
    <row r="718" spans="1:22" x14ac:dyDescent="0.25">
      <c r="A718" s="91" t="s">
        <v>6907</v>
      </c>
      <c r="B718" s="91" t="s">
        <v>8671</v>
      </c>
      <c r="C718" s="91" t="s">
        <v>9387</v>
      </c>
      <c r="D718" s="91" t="s">
        <v>8422</v>
      </c>
      <c r="E718" s="90">
        <v>10371253000125</v>
      </c>
      <c r="F718" s="92">
        <v>73089010</v>
      </c>
      <c r="G718" s="93">
        <v>9220</v>
      </c>
      <c r="H718" s="93">
        <v>266458</v>
      </c>
      <c r="I718">
        <v>716</v>
      </c>
      <c r="K718" s="82" t="str">
        <f t="shared" si="22"/>
        <v>406 SERIE 001-27/12/2023-10371253000125-73089010-9220-266458</v>
      </c>
      <c r="L718" t="str">
        <v>406 serie 001</v>
      </c>
      <c r="M718" t="str">
        <v>406 serie 001-27/12/2023-10371253000125-73089010-9220-266458</v>
      </c>
      <c r="O718" t="str">
        <v>000032058 serie 002</v>
      </c>
      <c r="P718" s="57">
        <v>45273</v>
      </c>
      <c r="Q718" t="str">
        <v>97434047000103</v>
      </c>
      <c r="R718">
        <v>72164010</v>
      </c>
      <c r="S718">
        <v>174.96</v>
      </c>
      <c r="T718">
        <v>1272</v>
      </c>
      <c r="V718" t="str">
        <f t="shared" si="23"/>
        <v>000032058 serie 002-13/12/2023-97434047000103-72164010-174,96-1272</v>
      </c>
    </row>
    <row r="719" spans="1:22" x14ac:dyDescent="0.25">
      <c r="A719" s="91" t="s">
        <v>6908</v>
      </c>
      <c r="B719" s="91" t="s">
        <v>8671</v>
      </c>
      <c r="C719" s="91" t="s">
        <v>9388</v>
      </c>
      <c r="D719" s="91" t="s">
        <v>8423</v>
      </c>
      <c r="E719" s="90">
        <v>10371253000125</v>
      </c>
      <c r="F719" s="92">
        <v>73089010</v>
      </c>
      <c r="G719" s="93">
        <v>8270</v>
      </c>
      <c r="H719" s="93">
        <v>239003</v>
      </c>
      <c r="I719">
        <v>717</v>
      </c>
      <c r="K719" s="82" t="str">
        <f t="shared" si="22"/>
        <v>389 SERIE 001-24/11/2023-10371253000125-73089010-8270-239003</v>
      </c>
      <c r="L719" t="str">
        <v>389 serie 001</v>
      </c>
      <c r="M719" t="str">
        <v>389 serie 001-24/11/2023-10371253000125-73089010-8270-239003</v>
      </c>
      <c r="O719" t="str">
        <v>00032058 serie 002</v>
      </c>
      <c r="P719" s="57">
        <v>45273</v>
      </c>
      <c r="Q719" t="str">
        <v>97434047000103</v>
      </c>
      <c r="R719">
        <v>72163300</v>
      </c>
      <c r="S719">
        <v>1389.6</v>
      </c>
      <c r="T719">
        <v>14520</v>
      </c>
      <c r="V719" t="str">
        <f t="shared" si="23"/>
        <v>00032058 serie 002-13/12/2023-97434047000103-72163300-1389,6-14520</v>
      </c>
    </row>
    <row r="720" spans="1:22" x14ac:dyDescent="0.25">
      <c r="A720" s="91" t="s">
        <v>6909</v>
      </c>
      <c r="B720" s="91" t="s">
        <v>8671</v>
      </c>
      <c r="C720" s="91" t="s">
        <v>9389</v>
      </c>
      <c r="D720" s="91" t="s">
        <v>8424</v>
      </c>
      <c r="E720" s="90">
        <v>10371253000125</v>
      </c>
      <c r="F720" s="92">
        <v>73089010</v>
      </c>
      <c r="G720" s="93">
        <v>15093.77</v>
      </c>
      <c r="H720" s="93">
        <v>436209.95</v>
      </c>
      <c r="I720">
        <v>718</v>
      </c>
      <c r="K720" s="82" t="str">
        <f t="shared" si="22"/>
        <v>388 SERIE 001-22/11/2023-10371253000125-73089010-15093,77-436209,95</v>
      </c>
      <c r="L720" t="str">
        <v>388 serie 001</v>
      </c>
      <c r="M720" t="str">
        <v>388 serie 001-22/11/2023-10371253000125-73089010-15093,77-436209,95</v>
      </c>
      <c r="O720" t="str">
        <v>0032058 serie 002</v>
      </c>
      <c r="P720" s="57">
        <v>45273</v>
      </c>
      <c r="Q720" t="str">
        <v>97434047000103</v>
      </c>
      <c r="R720">
        <v>72163200</v>
      </c>
      <c r="S720">
        <v>78</v>
      </c>
      <c r="T720">
        <v>828</v>
      </c>
      <c r="V720" t="str">
        <f t="shared" si="23"/>
        <v>0032058 serie 002-13/12/2023-97434047000103-72163200-78-828</v>
      </c>
    </row>
    <row r="721" spans="1:22" x14ac:dyDescent="0.25">
      <c r="A721" s="91" t="s">
        <v>6910</v>
      </c>
      <c r="B721" s="91" t="s">
        <v>8671</v>
      </c>
      <c r="C721" s="91" t="s">
        <v>9390</v>
      </c>
      <c r="D721" s="91" t="s">
        <v>8425</v>
      </c>
      <c r="E721" s="90">
        <v>10371253000125</v>
      </c>
      <c r="F721" s="92">
        <v>73089010</v>
      </c>
      <c r="G721" s="93">
        <v>20990</v>
      </c>
      <c r="H721" s="93">
        <v>606611</v>
      </c>
      <c r="I721">
        <v>719</v>
      </c>
      <c r="K721" s="82" t="str">
        <f t="shared" si="22"/>
        <v>382 SERIE 001-21/10/2023-10371253000125-73089010-20990-606611</v>
      </c>
      <c r="L721" t="str">
        <v>382 serie 001</v>
      </c>
      <c r="M721" t="str">
        <v>382 serie 001-21/10/2023-10371253000125-73089010-20990-606611</v>
      </c>
      <c r="O721" t="str">
        <v>032058 serie 002</v>
      </c>
      <c r="P721" s="57">
        <v>45273</v>
      </c>
      <c r="Q721" t="str">
        <v>97434047000103</v>
      </c>
      <c r="R721">
        <v>72162100</v>
      </c>
      <c r="S721">
        <v>2299.3200000000002</v>
      </c>
      <c r="T721">
        <v>15382.2</v>
      </c>
      <c r="V721" t="str">
        <f t="shared" si="23"/>
        <v>032058 serie 002-13/12/2023-97434047000103-72162100-2299,32-15382,2</v>
      </c>
    </row>
    <row r="722" spans="1:22" x14ac:dyDescent="0.25">
      <c r="A722" s="91" t="s">
        <v>6911</v>
      </c>
      <c r="B722" s="91" t="s">
        <v>8671</v>
      </c>
      <c r="C722" s="91" t="s">
        <v>9391</v>
      </c>
      <c r="D722" s="91" t="s">
        <v>8419</v>
      </c>
      <c r="E722" s="90">
        <v>11352758000105</v>
      </c>
      <c r="F722" s="92">
        <v>73089090</v>
      </c>
      <c r="G722" s="93">
        <v>12800</v>
      </c>
      <c r="H722" s="93">
        <v>238353.42</v>
      </c>
      <c r="I722">
        <v>720</v>
      </c>
      <c r="K722" s="82" t="str">
        <f t="shared" si="22"/>
        <v>21032 SERIE 000-28/02/2024-11352758000105-73089090-12800-238353,42</v>
      </c>
      <c r="L722" t="str">
        <v>21032 serie 000</v>
      </c>
      <c r="M722" t="str">
        <v>21032 serie 000-28/02/2024-11352758000105-73089090-12800-238353,42</v>
      </c>
      <c r="O722" t="str">
        <v>32058 serie 002</v>
      </c>
      <c r="P722" s="57">
        <v>45273</v>
      </c>
      <c r="Q722" t="str">
        <v>97434047000103</v>
      </c>
      <c r="R722">
        <v>72149100</v>
      </c>
      <c r="S722">
        <v>60.72</v>
      </c>
      <c r="T722">
        <v>594</v>
      </c>
      <c r="V722" t="str">
        <f t="shared" si="23"/>
        <v>32058 serie 002-13/12/2023-97434047000103-72149100-60,72-594</v>
      </c>
    </row>
    <row r="723" spans="1:22" x14ac:dyDescent="0.25">
      <c r="A723" s="91" t="s">
        <v>6912</v>
      </c>
      <c r="B723" s="91" t="s">
        <v>8671</v>
      </c>
      <c r="C723" s="91" t="s">
        <v>9392</v>
      </c>
      <c r="D723" s="91" t="s">
        <v>8419</v>
      </c>
      <c r="E723" s="90">
        <v>11352758000105</v>
      </c>
      <c r="F723" s="92">
        <v>73089090</v>
      </c>
      <c r="G723" s="93">
        <v>1400</v>
      </c>
      <c r="H723" s="93">
        <v>26796.93</v>
      </c>
      <c r="I723">
        <v>721</v>
      </c>
      <c r="K723" s="82" t="str">
        <f t="shared" si="22"/>
        <v>21031 SERIE 000-28/02/2024-11352758000105-73089090-1400-26796,93</v>
      </c>
      <c r="L723" t="str">
        <v>21031 serie 000</v>
      </c>
      <c r="M723" t="str">
        <v>21031 serie 000-28/02/2024-11352758000105-73089090-1400-26796,93</v>
      </c>
      <c r="O723" t="str">
        <v>31921 serie 002</v>
      </c>
      <c r="P723" s="57">
        <v>45271</v>
      </c>
      <c r="Q723" t="str">
        <v>97434047000103</v>
      </c>
      <c r="R723">
        <v>72163100</v>
      </c>
      <c r="S723">
        <v>2511</v>
      </c>
      <c r="T723">
        <v>17280</v>
      </c>
      <c r="V723" t="str">
        <f t="shared" si="23"/>
        <v>31921 serie 002-11/12/2023-97434047000103-72163100-2511-17280</v>
      </c>
    </row>
    <row r="724" spans="1:22" x14ac:dyDescent="0.25">
      <c r="A724" s="91" t="s">
        <v>6913</v>
      </c>
      <c r="B724" s="91" t="s">
        <v>8671</v>
      </c>
      <c r="C724" s="91" t="s">
        <v>9393</v>
      </c>
      <c r="D724" s="91" t="s">
        <v>8419</v>
      </c>
      <c r="E724" s="90">
        <v>11352758000105</v>
      </c>
      <c r="F724" s="92">
        <v>73089090</v>
      </c>
      <c r="G724" s="92">
        <v>900</v>
      </c>
      <c r="H724" s="93">
        <v>16774.18</v>
      </c>
      <c r="I724">
        <v>722</v>
      </c>
      <c r="K724" s="82" t="str">
        <f t="shared" si="22"/>
        <v>21029 SERIE 000-28/02/2024-11352758000105-73089090-900-16774,18</v>
      </c>
      <c r="L724" t="str">
        <v>21029 serie 000</v>
      </c>
      <c r="M724" t="str">
        <v>21029 serie 000-28/02/2024-11352758000105-73089090-900-16774,18</v>
      </c>
      <c r="O724" t="str">
        <v>31844 serie 001</v>
      </c>
      <c r="P724" s="57">
        <v>45287</v>
      </c>
      <c r="Q724" t="str">
        <v>62821723000109</v>
      </c>
      <c r="R724">
        <v>73181500</v>
      </c>
      <c r="S724">
        <v>48</v>
      </c>
      <c r="T724">
        <v>29825.3</v>
      </c>
      <c r="V724" t="str">
        <f t="shared" si="23"/>
        <v>31844 serie 001-27/12/2023-62821723000109-73181500-48-29825,3</v>
      </c>
    </row>
    <row r="725" spans="1:22" x14ac:dyDescent="0.25">
      <c r="A725" s="91" t="s">
        <v>6914</v>
      </c>
      <c r="B725" s="91" t="s">
        <v>8671</v>
      </c>
      <c r="C725" s="91" t="s">
        <v>9394</v>
      </c>
      <c r="D725" s="91" t="s">
        <v>8419</v>
      </c>
      <c r="E725" s="90">
        <v>11352758000105</v>
      </c>
      <c r="F725" s="92">
        <v>73089090</v>
      </c>
      <c r="G725" s="93">
        <v>1200</v>
      </c>
      <c r="H725" s="93">
        <v>22664.28</v>
      </c>
      <c r="I725">
        <v>723</v>
      </c>
      <c r="K725" s="82" t="str">
        <f t="shared" si="22"/>
        <v>21028 SERIE 000-28/02/2024-11352758000105-73089090-1200-22664,28</v>
      </c>
      <c r="L725" t="str">
        <v>21028 serie 000</v>
      </c>
      <c r="M725" t="str">
        <v>21028 serie 000-28/02/2024-11352758000105-73089090-1200-22664,28</v>
      </c>
      <c r="O725" t="str">
        <v>31827 serie 002</v>
      </c>
      <c r="P725" s="57">
        <v>45267</v>
      </c>
      <c r="Q725" t="str">
        <v>97434047000103</v>
      </c>
      <c r="R725">
        <v>72085200</v>
      </c>
      <c r="S725">
        <v>1100</v>
      </c>
      <c r="T725">
        <v>7399.06</v>
      </c>
      <c r="V725" t="str">
        <f t="shared" si="23"/>
        <v>31827 serie 002-07/12/2023-97434047000103-72085200-1100-7399,06</v>
      </c>
    </row>
    <row r="726" spans="1:22" x14ac:dyDescent="0.25">
      <c r="A726" s="91" t="s">
        <v>6915</v>
      </c>
      <c r="B726" s="91" t="s">
        <v>8671</v>
      </c>
      <c r="C726" s="91" t="s">
        <v>9395</v>
      </c>
      <c r="D726" s="91" t="s">
        <v>8426</v>
      </c>
      <c r="E726" s="90">
        <v>11352758000105</v>
      </c>
      <c r="F726" s="92">
        <v>73089090</v>
      </c>
      <c r="G726" s="92">
        <v>870</v>
      </c>
      <c r="H726" s="93">
        <v>21047.759999999998</v>
      </c>
      <c r="I726">
        <v>724</v>
      </c>
      <c r="K726" s="82" t="str">
        <f t="shared" si="22"/>
        <v>20932 SERIE 000-12/02/2024-11352758000105-73089090-870-21047,76</v>
      </c>
      <c r="L726" t="str">
        <v>20932 serie 000</v>
      </c>
      <c r="M726" t="str">
        <v>20932 serie 000-12/02/2024-11352758000105-73089090-870-21047,76</v>
      </c>
      <c r="O726" t="str">
        <v>031652 serie 002</v>
      </c>
      <c r="P726" s="57">
        <v>45261</v>
      </c>
      <c r="Q726" t="str">
        <v>97434047000103</v>
      </c>
      <c r="R726">
        <v>72163300</v>
      </c>
      <c r="S726">
        <v>474</v>
      </c>
      <c r="T726">
        <v>5232</v>
      </c>
      <c r="V726" t="str">
        <f t="shared" si="23"/>
        <v>031652 serie 002-01/12/2023-97434047000103-72163300-474-5232</v>
      </c>
    </row>
    <row r="727" spans="1:22" x14ac:dyDescent="0.25">
      <c r="A727" s="91" t="s">
        <v>6916</v>
      </c>
      <c r="B727" s="91" t="s">
        <v>8671</v>
      </c>
      <c r="C727" s="91" t="s">
        <v>9396</v>
      </c>
      <c r="D727" s="91" t="s">
        <v>8426</v>
      </c>
      <c r="E727" s="90">
        <v>11352758000105</v>
      </c>
      <c r="F727" s="92">
        <v>73089090</v>
      </c>
      <c r="G727" s="93">
        <v>1000</v>
      </c>
      <c r="H727" s="93">
        <v>24103.08</v>
      </c>
      <c r="I727">
        <v>725</v>
      </c>
      <c r="K727" s="82" t="str">
        <f t="shared" si="22"/>
        <v>20931 SERIE 000-12/02/2024-11352758000105-73089090-1000-24103,08</v>
      </c>
      <c r="L727" t="str">
        <v>20931 serie 000</v>
      </c>
      <c r="M727" t="str">
        <v>20931 serie 000-12/02/2024-11352758000105-73089090-1000-24103,08</v>
      </c>
      <c r="O727" t="str">
        <v>31652 serie 002</v>
      </c>
      <c r="P727" s="57">
        <v>45261</v>
      </c>
      <c r="Q727" t="str">
        <v>97434047000103</v>
      </c>
      <c r="R727">
        <v>72163200</v>
      </c>
      <c r="S727">
        <v>3630</v>
      </c>
      <c r="T727">
        <v>35910</v>
      </c>
      <c r="V727" t="str">
        <f t="shared" si="23"/>
        <v>31652 serie 002-01/12/2023-97434047000103-72163200-3630-35910</v>
      </c>
    </row>
    <row r="728" spans="1:22" x14ac:dyDescent="0.25">
      <c r="A728" s="91" t="s">
        <v>6917</v>
      </c>
      <c r="B728" s="91" t="s">
        <v>8671</v>
      </c>
      <c r="C728" s="91" t="s">
        <v>9397</v>
      </c>
      <c r="D728" s="91" t="s">
        <v>8426</v>
      </c>
      <c r="E728" s="90">
        <v>11352758000105</v>
      </c>
      <c r="F728" s="92">
        <v>73089090</v>
      </c>
      <c r="G728" s="92">
        <v>600</v>
      </c>
      <c r="H728" s="93">
        <v>14597.64</v>
      </c>
      <c r="I728">
        <v>726</v>
      </c>
      <c r="K728" s="82" t="str">
        <f t="shared" si="22"/>
        <v>20930 SERIE 000-12/02/2024-11352758000105-73089090-600-14597,64</v>
      </c>
      <c r="L728" t="str">
        <v>20930 serie 000</v>
      </c>
      <c r="M728" t="str">
        <v>20930 serie 000-12/02/2024-11352758000105-73089090-600-14597,64</v>
      </c>
      <c r="O728" t="str">
        <v>31614 serie 002</v>
      </c>
      <c r="P728" s="57">
        <v>45261</v>
      </c>
      <c r="Q728" t="str">
        <v>97434047000103</v>
      </c>
      <c r="R728">
        <v>72149100</v>
      </c>
      <c r="S728">
        <v>76</v>
      </c>
      <c r="T728">
        <v>684</v>
      </c>
      <c r="V728" t="str">
        <f t="shared" si="23"/>
        <v>31614 serie 002-01/12/2023-97434047000103-72149100-76-684</v>
      </c>
    </row>
    <row r="729" spans="1:22" x14ac:dyDescent="0.25">
      <c r="A729" s="91" t="s">
        <v>6918</v>
      </c>
      <c r="B729" s="91" t="s">
        <v>8671</v>
      </c>
      <c r="C729" s="91" t="s">
        <v>9398</v>
      </c>
      <c r="D729" s="91" t="s">
        <v>8426</v>
      </c>
      <c r="E729" s="90">
        <v>11352758000105</v>
      </c>
      <c r="F729" s="92">
        <v>73089090</v>
      </c>
      <c r="G729" s="93">
        <v>1200</v>
      </c>
      <c r="H729" s="93">
        <v>35984.879999999997</v>
      </c>
      <c r="I729">
        <v>727</v>
      </c>
      <c r="K729" s="82" t="str">
        <f t="shared" si="22"/>
        <v>20929 SERIE 000-12/02/2024-11352758000105-73089090-1200-35984,88</v>
      </c>
      <c r="L729" t="str">
        <v>20929 serie 000</v>
      </c>
      <c r="M729" t="str">
        <v>20929 serie 000-12/02/2024-11352758000105-73089090-1200-35984,88</v>
      </c>
      <c r="O729" t="str">
        <v>31604 serie 002</v>
      </c>
      <c r="P729" s="57">
        <v>45261</v>
      </c>
      <c r="Q729" t="str">
        <v>97434047000103</v>
      </c>
      <c r="R729">
        <v>72085200</v>
      </c>
      <c r="S729">
        <v>540</v>
      </c>
      <c r="T729">
        <v>13845</v>
      </c>
      <c r="V729" t="str">
        <f t="shared" si="23"/>
        <v>31604 serie 002-01/12/2023-97434047000103-72085200-540-13845</v>
      </c>
    </row>
    <row r="730" spans="1:22" x14ac:dyDescent="0.25">
      <c r="A730" s="91" t="s">
        <v>6919</v>
      </c>
      <c r="B730" s="91" t="s">
        <v>8671</v>
      </c>
      <c r="C730" s="91" t="s">
        <v>9399</v>
      </c>
      <c r="D730" s="91" t="s">
        <v>8426</v>
      </c>
      <c r="E730" s="90">
        <v>11352758000105</v>
      </c>
      <c r="F730" s="92">
        <v>73089090</v>
      </c>
      <c r="G730" s="93">
        <v>2300</v>
      </c>
      <c r="H730" s="93">
        <v>56014.2</v>
      </c>
      <c r="I730">
        <v>728</v>
      </c>
      <c r="K730" s="82" t="str">
        <f t="shared" si="22"/>
        <v>20928 SERIE 000-12/02/2024-11352758000105-73089090-2300-56014,2</v>
      </c>
      <c r="L730" t="str">
        <v>20928 serie 000</v>
      </c>
      <c r="M730" t="str">
        <v>20928 serie 000-12/02/2024-11352758000105-73089090-2300-56014,2</v>
      </c>
      <c r="O730" t="str">
        <v>031504 serie 002</v>
      </c>
      <c r="P730" s="57">
        <v>45259</v>
      </c>
      <c r="Q730" t="str">
        <v>97434047000103</v>
      </c>
      <c r="R730">
        <v>72085200</v>
      </c>
      <c r="S730">
        <v>925</v>
      </c>
      <c r="T730">
        <v>7399.06</v>
      </c>
      <c r="V730" t="str">
        <f t="shared" si="23"/>
        <v>031504 serie 002-29/11/2023-97434047000103-72085200-925-7399,06</v>
      </c>
    </row>
    <row r="731" spans="1:22" x14ac:dyDescent="0.25">
      <c r="A731" s="91" t="s">
        <v>6920</v>
      </c>
      <c r="B731" s="91" t="s">
        <v>8671</v>
      </c>
      <c r="C731" s="91" t="s">
        <v>9400</v>
      </c>
      <c r="D731" s="91" t="s">
        <v>8426</v>
      </c>
      <c r="E731" s="90">
        <v>11352758000105</v>
      </c>
      <c r="F731" s="92">
        <v>73089090</v>
      </c>
      <c r="G731" s="93">
        <v>10900</v>
      </c>
      <c r="H731" s="93">
        <v>203961.13</v>
      </c>
      <c r="I731">
        <v>729</v>
      </c>
      <c r="K731" s="82" t="str">
        <f t="shared" si="22"/>
        <v>20927 SERIE 000-12/02/2024-11352758000105-73089090-10900-203961,13</v>
      </c>
      <c r="L731" t="str">
        <v>20927 serie 000</v>
      </c>
      <c r="M731" t="str">
        <v>20927 serie 000-12/02/2024-11352758000105-73089090-10900-203961,13</v>
      </c>
      <c r="O731" t="str">
        <v>31504 serie 002</v>
      </c>
      <c r="P731" s="57">
        <v>45259</v>
      </c>
      <c r="Q731" t="str">
        <v>97434047000103</v>
      </c>
      <c r="R731">
        <v>72085100</v>
      </c>
      <c r="S731">
        <v>925</v>
      </c>
      <c r="T731">
        <v>4860.8500000000004</v>
      </c>
      <c r="V731" t="str">
        <f t="shared" si="23"/>
        <v>31504 serie 002-29/11/2023-97434047000103-72085100-925-4860,85</v>
      </c>
    </row>
    <row r="732" spans="1:22" x14ac:dyDescent="0.25">
      <c r="A732" s="91" t="s">
        <v>6921</v>
      </c>
      <c r="B732" s="91" t="s">
        <v>8671</v>
      </c>
      <c r="C732" s="91" t="s">
        <v>9401</v>
      </c>
      <c r="D732" s="91" t="s">
        <v>8401</v>
      </c>
      <c r="E732" s="90">
        <v>11352758000105</v>
      </c>
      <c r="F732" s="92">
        <v>73089090</v>
      </c>
      <c r="G732" s="93">
        <v>16000</v>
      </c>
      <c r="H732" s="93">
        <v>296871.63</v>
      </c>
      <c r="I732">
        <v>730</v>
      </c>
      <c r="K732" s="82" t="str">
        <f t="shared" si="22"/>
        <v>20578 SERIE 000-28/11/2023-11352758000105-73089090-16000-296871,63</v>
      </c>
      <c r="L732" t="str">
        <v>20578 serie 000</v>
      </c>
      <c r="M732" t="str">
        <v>20578 serie 000-28/11/2023-11352758000105-73089090-16000-296871,63</v>
      </c>
      <c r="O732" t="str">
        <v>31489 serie 001</v>
      </c>
      <c r="P732" s="57">
        <v>45278</v>
      </c>
      <c r="Q732" t="str">
        <v>62821723000109</v>
      </c>
      <c r="R732">
        <v>73181400</v>
      </c>
      <c r="S732">
        <v>8000</v>
      </c>
      <c r="T732">
        <v>8000</v>
      </c>
      <c r="V732" t="str">
        <f t="shared" si="23"/>
        <v>31489 serie 001-18/12/2023-62821723000109-73181400-8000-8000</v>
      </c>
    </row>
    <row r="733" spans="1:22" x14ac:dyDescent="0.25">
      <c r="A733" s="91" t="s">
        <v>6922</v>
      </c>
      <c r="B733" s="91" t="s">
        <v>8671</v>
      </c>
      <c r="C733" s="91" t="s">
        <v>9402</v>
      </c>
      <c r="D733" s="91" t="s">
        <v>8384</v>
      </c>
      <c r="E733" s="90">
        <v>62821723000109</v>
      </c>
      <c r="F733" s="92">
        <v>73181400</v>
      </c>
      <c r="G733" s="93">
        <v>8000</v>
      </c>
      <c r="H733" s="93">
        <v>8000</v>
      </c>
      <c r="I733">
        <v>731</v>
      </c>
      <c r="K733" s="82" t="str">
        <f t="shared" si="22"/>
        <v>31489 SERIE 001-18/12/2023-62821723000109-73181400-8000-8000</v>
      </c>
      <c r="L733" t="str">
        <v>31489 serie 001</v>
      </c>
      <c r="M733" t="str">
        <v>31489 serie 001-18/12/2023-62821723000109-73181400-8000-8000</v>
      </c>
      <c r="O733" t="str">
        <v>0000031470 serie 002</v>
      </c>
      <c r="P733" s="57">
        <v>45258</v>
      </c>
      <c r="Q733" t="str">
        <v>97434047000103</v>
      </c>
      <c r="R733">
        <v>72085200</v>
      </c>
      <c r="S733">
        <v>270</v>
      </c>
      <c r="T733">
        <v>1819.44</v>
      </c>
      <c r="V733" t="str">
        <f t="shared" si="23"/>
        <v>0000031470 serie 002-28/11/2023-97434047000103-72085200-270-1819,44</v>
      </c>
    </row>
    <row r="734" spans="1:22" x14ac:dyDescent="0.25">
      <c r="A734" s="91" t="s">
        <v>6923</v>
      </c>
      <c r="B734" s="91" t="s">
        <v>8671</v>
      </c>
      <c r="C734" s="91" t="s">
        <v>9403</v>
      </c>
      <c r="D734" s="91" t="s">
        <v>8422</v>
      </c>
      <c r="E734" s="90">
        <v>62821723000109</v>
      </c>
      <c r="F734" s="92">
        <v>73181500</v>
      </c>
      <c r="G734" s="92">
        <v>48</v>
      </c>
      <c r="H734" s="93">
        <v>29825.3</v>
      </c>
      <c r="I734">
        <v>732</v>
      </c>
      <c r="K734" s="82" t="str">
        <f t="shared" si="22"/>
        <v>31844 SERIE 001-27/12/2023-62821723000109-73181500-48-29825,3</v>
      </c>
      <c r="L734" t="str">
        <v>31844 serie 001</v>
      </c>
      <c r="M734" t="str">
        <v>31844 serie 001-27/12/2023-62821723000109-73181500-48-29825,3</v>
      </c>
      <c r="O734" t="str">
        <v>000031470 serie 002</v>
      </c>
      <c r="P734" s="57">
        <v>45258</v>
      </c>
      <c r="Q734" t="str">
        <v>97434047000103</v>
      </c>
      <c r="R734">
        <v>72085100</v>
      </c>
      <c r="S734">
        <v>240</v>
      </c>
      <c r="T734">
        <v>1593.72</v>
      </c>
      <c r="V734" t="str">
        <f t="shared" si="23"/>
        <v>000031470 serie 002-28/11/2023-97434047000103-72085100-240-1593,72</v>
      </c>
    </row>
    <row r="735" spans="1:22" x14ac:dyDescent="0.25">
      <c r="A735" s="91" t="s">
        <v>6924</v>
      </c>
      <c r="B735" s="91" t="s">
        <v>8671</v>
      </c>
      <c r="C735" s="91" t="s">
        <v>9404</v>
      </c>
      <c r="D735" s="91" t="s">
        <v>8395</v>
      </c>
      <c r="E735" s="90">
        <v>41454106000142</v>
      </c>
      <c r="F735" s="92">
        <v>73181500</v>
      </c>
      <c r="G735" s="92">
        <v>14.74</v>
      </c>
      <c r="H735" s="93">
        <v>2216.4</v>
      </c>
      <c r="I735">
        <v>733</v>
      </c>
      <c r="K735" s="82" t="str">
        <f t="shared" si="22"/>
        <v>2108 SERIE 001-15/02/2024-41454106000142-73181500-14,74-2216,4</v>
      </c>
      <c r="L735" t="str">
        <v>2108 serie 001</v>
      </c>
      <c r="M735" t="str">
        <v>2108 serie 001-15/02/2024-41454106000142-73181500-14,74-2216,4</v>
      </c>
      <c r="O735" t="str">
        <v>00031470 serie 002</v>
      </c>
      <c r="P735" s="57">
        <v>45258</v>
      </c>
      <c r="Q735" t="str">
        <v>97434047000103</v>
      </c>
      <c r="R735">
        <v>72149100</v>
      </c>
      <c r="S735">
        <v>8.52</v>
      </c>
      <c r="T735">
        <v>91.2</v>
      </c>
      <c r="V735" t="str">
        <f t="shared" si="23"/>
        <v>00031470 serie 002-28/11/2023-97434047000103-72149100-8,52-91,2</v>
      </c>
    </row>
    <row r="736" spans="1:22" x14ac:dyDescent="0.25">
      <c r="A736" s="91" t="s">
        <v>6925</v>
      </c>
      <c r="B736" s="91" t="s">
        <v>8671</v>
      </c>
      <c r="C736" s="91" t="s">
        <v>9405</v>
      </c>
      <c r="D736" s="91" t="s">
        <v>8392</v>
      </c>
      <c r="E736" s="90">
        <v>13401034000130</v>
      </c>
      <c r="F736" s="92">
        <v>73209000</v>
      </c>
      <c r="G736" s="92">
        <v>0.5</v>
      </c>
      <c r="H736" s="92">
        <v>247.5</v>
      </c>
      <c r="I736">
        <v>734</v>
      </c>
      <c r="K736" s="82" t="str">
        <f t="shared" si="22"/>
        <v>11113 SERIE 001-16/02/2024-13401034000130-73209000-0,5-247,5</v>
      </c>
      <c r="L736" t="str">
        <v>11113 serie 001</v>
      </c>
      <c r="M736" t="str">
        <v>11113 serie 001-16/02/2024-13401034000130-73209000-0,5-247,5</v>
      </c>
      <c r="O736" t="str">
        <v>0031470 serie 002</v>
      </c>
      <c r="P736" s="57">
        <v>45258</v>
      </c>
      <c r="Q736" t="str">
        <v>97434047000103</v>
      </c>
      <c r="R736">
        <v>72162100</v>
      </c>
      <c r="S736">
        <v>2759.4</v>
      </c>
      <c r="T736">
        <v>18385.919999999998</v>
      </c>
      <c r="V736" t="str">
        <f t="shared" si="23"/>
        <v>0031470 serie 002-28/11/2023-97434047000103-72162100-2759,4-18385,92</v>
      </c>
    </row>
    <row r="737" spans="1:22" x14ac:dyDescent="0.25">
      <c r="A737" s="91" t="s">
        <v>6926</v>
      </c>
      <c r="B737" s="91" t="s">
        <v>8671</v>
      </c>
      <c r="C737" s="91" t="s">
        <v>9406</v>
      </c>
      <c r="D737" s="91" t="s">
        <v>8400</v>
      </c>
      <c r="E737" s="90">
        <v>14777639000192</v>
      </c>
      <c r="F737" s="92">
        <v>73239300</v>
      </c>
      <c r="G737" s="92">
        <v>7.6</v>
      </c>
      <c r="H737" s="93">
        <v>17602.11</v>
      </c>
      <c r="I737">
        <v>735</v>
      </c>
      <c r="K737" s="82" t="str">
        <f t="shared" si="22"/>
        <v>2310 SERIE 001-11/12/2023-14777639000192-73239300-7,6-17602,11</v>
      </c>
      <c r="L737" t="str">
        <v>2310 serie 001</v>
      </c>
      <c r="M737" t="str">
        <v>2310 serie 001-11/12/2023-14777639000192-73239300-7,6-17602,11</v>
      </c>
      <c r="O737" t="str">
        <v>031470 serie 002</v>
      </c>
      <c r="P737" s="57">
        <v>45258</v>
      </c>
      <c r="Q737" t="str">
        <v>97434047000103</v>
      </c>
      <c r="R737">
        <v>72164010</v>
      </c>
      <c r="S737">
        <v>7315.2</v>
      </c>
      <c r="T737">
        <v>51436.800000000003</v>
      </c>
      <c r="V737" t="str">
        <f t="shared" si="23"/>
        <v>031470 serie 002-28/11/2023-97434047000103-72164010-7315,2-51436,8</v>
      </c>
    </row>
    <row r="738" spans="1:22" x14ac:dyDescent="0.25">
      <c r="A738" s="91" t="s">
        <v>6927</v>
      </c>
      <c r="B738" s="91" t="s">
        <v>8671</v>
      </c>
      <c r="C738" s="91" t="s">
        <v>9407</v>
      </c>
      <c r="D738" s="91" t="s">
        <v>8413</v>
      </c>
      <c r="E738" s="90">
        <v>14050990000187</v>
      </c>
      <c r="F738" s="92">
        <v>83015000</v>
      </c>
      <c r="G738" s="92">
        <v>12</v>
      </c>
      <c r="H738" s="93">
        <v>3992</v>
      </c>
      <c r="I738">
        <v>736</v>
      </c>
      <c r="K738" s="82" t="str">
        <f t="shared" si="22"/>
        <v>27098 SERIE 001-22/01/2024-14050990000187-83015000-12-3992</v>
      </c>
      <c r="L738" t="str">
        <v>27098 serie 001</v>
      </c>
      <c r="M738" t="str">
        <v>27098 serie 001-22/01/2024-14050990000187-83015000-12-3992</v>
      </c>
      <c r="O738" t="str">
        <v>31470 serie 002</v>
      </c>
      <c r="P738" s="57">
        <v>45258</v>
      </c>
      <c r="Q738" t="str">
        <v>97434047000103</v>
      </c>
      <c r="R738">
        <v>72163200</v>
      </c>
      <c r="S738">
        <v>3784.2</v>
      </c>
      <c r="T738">
        <v>37597.199999999997</v>
      </c>
      <c r="V738" t="str">
        <f t="shared" si="23"/>
        <v>31470 serie 002-28/11/2023-97434047000103-72163200-3784,2-37597,2</v>
      </c>
    </row>
    <row r="739" spans="1:22" x14ac:dyDescent="0.25">
      <c r="A739" s="91" t="s">
        <v>6928</v>
      </c>
      <c r="B739" s="91" t="s">
        <v>8671</v>
      </c>
      <c r="C739" s="91" t="s">
        <v>9408</v>
      </c>
      <c r="D739" s="91" t="s">
        <v>8397</v>
      </c>
      <c r="E739" s="90">
        <v>14777639000192</v>
      </c>
      <c r="F739" s="92">
        <v>85369010</v>
      </c>
      <c r="G739" s="92">
        <v>277</v>
      </c>
      <c r="H739" s="93">
        <v>5617.45</v>
      </c>
      <c r="I739">
        <v>737</v>
      </c>
      <c r="K739" s="82" t="str">
        <f t="shared" si="22"/>
        <v>02373 SERIE 001-29/02/2024-14777639000192-85369010-277-5617,45</v>
      </c>
      <c r="L739" t="str">
        <v>02373 serie 001</v>
      </c>
      <c r="M739" t="str">
        <v>02373 serie 001-29/02/2024-14777639000192-85369010-277-5617,45</v>
      </c>
      <c r="O739" t="str">
        <v>000031457 serie 002</v>
      </c>
      <c r="P739" s="57">
        <v>45258</v>
      </c>
      <c r="Q739" t="str">
        <v>97434047000103</v>
      </c>
      <c r="R739">
        <v>72164010</v>
      </c>
      <c r="S739">
        <v>262.44</v>
      </c>
      <c r="T739">
        <v>2154.6</v>
      </c>
      <c r="V739" t="str">
        <f t="shared" si="23"/>
        <v>000031457 serie 002-28/11/2023-97434047000103-72164010-262,44-2154,6</v>
      </c>
    </row>
    <row r="740" spans="1:22" x14ac:dyDescent="0.25">
      <c r="A740" s="91" t="s">
        <v>6929</v>
      </c>
      <c r="B740" s="91" t="s">
        <v>8671</v>
      </c>
      <c r="C740" s="91" t="s">
        <v>9409</v>
      </c>
      <c r="D740" s="91" t="s">
        <v>8427</v>
      </c>
      <c r="E740" s="90">
        <v>50978183000192</v>
      </c>
      <c r="F740" s="92">
        <v>91052900</v>
      </c>
      <c r="G740" s="92">
        <v>1</v>
      </c>
      <c r="H740" s="92">
        <v>299.27</v>
      </c>
      <c r="I740">
        <v>738</v>
      </c>
      <c r="K740" s="82" t="str">
        <f t="shared" si="22"/>
        <v>9 SERIE 002-07/03/2024-50978183000192-91052900-1-299,27</v>
      </c>
      <c r="L740" t="str">
        <v>9 serie 002</v>
      </c>
      <c r="M740" t="str">
        <v>9 serie 002-07/03/2024-50978183000192-91052900-1-299,27</v>
      </c>
      <c r="O740" t="str">
        <v>00031457 serie 002</v>
      </c>
      <c r="P740" s="57">
        <v>45258</v>
      </c>
      <c r="Q740" t="str">
        <v>97434047000103</v>
      </c>
      <c r="R740">
        <v>72163300</v>
      </c>
      <c r="S740">
        <v>4985.3999999999996</v>
      </c>
      <c r="T740">
        <v>54256.74</v>
      </c>
      <c r="V740" t="str">
        <f t="shared" si="23"/>
        <v>00031457 serie 002-28/11/2023-97434047000103-72163300-4985,4-54256,74</v>
      </c>
    </row>
    <row r="741" spans="1:22" x14ac:dyDescent="0.25">
      <c r="A741" s="91" t="s">
        <v>6930</v>
      </c>
      <c r="B741" s="91" t="s">
        <v>8671</v>
      </c>
      <c r="C741" s="91" t="s">
        <v>9410</v>
      </c>
      <c r="D741" s="91" t="s">
        <v>8428</v>
      </c>
      <c r="E741" s="90">
        <v>29799921000571</v>
      </c>
      <c r="F741" s="92">
        <v>38109000</v>
      </c>
      <c r="G741" s="92">
        <v>320</v>
      </c>
      <c r="H741" s="93">
        <v>4985.6000000000004</v>
      </c>
      <c r="I741">
        <v>739</v>
      </c>
      <c r="K741" s="82" t="str">
        <f t="shared" si="22"/>
        <v>00111394 SERIE 000-11/10/2023-29799921000571-38109000-320-4985,6</v>
      </c>
      <c r="L741" t="str">
        <v>00111394 serie 000</v>
      </c>
      <c r="M741" t="str">
        <v>00111394 serie 000-11/10/2023-29799921000571-38109000-320-4985,6</v>
      </c>
      <c r="O741" t="str">
        <v>0031457 serie 002</v>
      </c>
      <c r="P741" s="57">
        <v>45258</v>
      </c>
      <c r="Q741" t="str">
        <v>97434047000103</v>
      </c>
      <c r="R741">
        <v>72163200</v>
      </c>
      <c r="S741">
        <v>936</v>
      </c>
      <c r="T741">
        <v>10465.200000000001</v>
      </c>
      <c r="V741" t="str">
        <f t="shared" si="23"/>
        <v>0031457 serie 002-28/11/2023-97434047000103-72163200-936-10465,2</v>
      </c>
    </row>
    <row r="742" spans="1:22" x14ac:dyDescent="0.25">
      <c r="A742" s="91" t="s">
        <v>6931</v>
      </c>
      <c r="B742" s="91" t="s">
        <v>8671</v>
      </c>
      <c r="C742" s="91" t="s">
        <v>9411</v>
      </c>
      <c r="D742" s="91" t="s">
        <v>8409</v>
      </c>
      <c r="E742" s="90">
        <v>93101343000123</v>
      </c>
      <c r="F742" s="92">
        <v>39173290</v>
      </c>
      <c r="G742" s="92">
        <v>26</v>
      </c>
      <c r="H742" s="92">
        <v>140.94</v>
      </c>
      <c r="I742">
        <v>740</v>
      </c>
      <c r="K742" s="82" t="str">
        <f t="shared" si="22"/>
        <v>551320 SERIE 001-08/01/2024-93101343000123-39173290-26-140,94</v>
      </c>
      <c r="L742" t="str">
        <v>551320 serie 001</v>
      </c>
      <c r="M742" t="str">
        <v>551320 serie 001-08/01/2024-93101343000123-39173290-26-140,94</v>
      </c>
      <c r="O742" t="str">
        <v>031457 serie 002</v>
      </c>
      <c r="P742" s="57">
        <v>45258</v>
      </c>
      <c r="Q742" t="str">
        <v>97434047000103</v>
      </c>
      <c r="R742">
        <v>72163100</v>
      </c>
      <c r="S742">
        <v>885.3</v>
      </c>
      <c r="T742">
        <v>11235.18</v>
      </c>
      <c r="V742" t="str">
        <f t="shared" si="23"/>
        <v>031457 serie 002-28/11/2023-97434047000103-72163100-885,3-11235,18</v>
      </c>
    </row>
    <row r="743" spans="1:22" x14ac:dyDescent="0.25">
      <c r="A743" s="91" t="s">
        <v>6932</v>
      </c>
      <c r="B743" s="91" t="s">
        <v>8671</v>
      </c>
      <c r="C743" s="91" t="s">
        <v>9412</v>
      </c>
      <c r="D743" s="91" t="s">
        <v>8409</v>
      </c>
      <c r="E743" s="90">
        <v>93101343000123</v>
      </c>
      <c r="F743" s="92">
        <v>39173290</v>
      </c>
      <c r="G743" s="92">
        <v>39</v>
      </c>
      <c r="H743" s="92">
        <v>206.19</v>
      </c>
      <c r="I743">
        <v>741</v>
      </c>
      <c r="K743" s="82" t="str">
        <f t="shared" si="22"/>
        <v>551291 SERIE 001-08/01/2024-93101343000123-39173290-39-206,19</v>
      </c>
      <c r="L743" t="str">
        <v>551291 serie 001</v>
      </c>
      <c r="M743" t="str">
        <v>551291 serie 001-08/01/2024-93101343000123-39173290-39-206,19</v>
      </c>
      <c r="O743" t="str">
        <v>31457 serie 002</v>
      </c>
      <c r="P743" s="57">
        <v>45258</v>
      </c>
      <c r="Q743" t="str">
        <v>97434047000103</v>
      </c>
      <c r="R743">
        <v>72162100</v>
      </c>
      <c r="S743">
        <v>109.2</v>
      </c>
      <c r="T743">
        <v>933.72</v>
      </c>
      <c r="V743" t="str">
        <f t="shared" si="23"/>
        <v>31457 serie 002-28/11/2023-97434047000103-72162100-109,2-933,72</v>
      </c>
    </row>
    <row r="744" spans="1:22" x14ac:dyDescent="0.25">
      <c r="A744" s="91" t="s">
        <v>6933</v>
      </c>
      <c r="B744" s="91" t="s">
        <v>8671</v>
      </c>
      <c r="C744" s="91" t="s">
        <v>9413</v>
      </c>
      <c r="D744" s="91" t="s">
        <v>8293</v>
      </c>
      <c r="E744" s="90">
        <v>62948658000187</v>
      </c>
      <c r="F744" s="92">
        <v>39174090</v>
      </c>
      <c r="G744" s="92">
        <v>5.94</v>
      </c>
      <c r="H744" s="93">
        <v>94006.61</v>
      </c>
      <c r="I744">
        <v>742</v>
      </c>
      <c r="K744" s="82" t="str">
        <f t="shared" si="22"/>
        <v>211441 SERIE 001-20/04/2023-62948658000187-39174090-5,94-94006,61</v>
      </c>
      <c r="L744" t="str">
        <v>211441 serie 001</v>
      </c>
      <c r="M744" t="str">
        <v>211441 serie 001-20/04/2023-62948658000187-39174090-5,94-94006,61</v>
      </c>
      <c r="O744" t="str">
        <v>031455 serie 002</v>
      </c>
      <c r="P744" s="57">
        <v>45258</v>
      </c>
      <c r="Q744" t="str">
        <v>97434047000103</v>
      </c>
      <c r="R744">
        <v>72085100</v>
      </c>
      <c r="S744">
        <v>2745</v>
      </c>
      <c r="T744">
        <v>22662.720000000001</v>
      </c>
      <c r="V744" t="str">
        <f t="shared" si="23"/>
        <v>031455 serie 002-28/11/2023-97434047000103-72085100-2745-22662,72</v>
      </c>
    </row>
    <row r="745" spans="1:22" x14ac:dyDescent="0.25">
      <c r="A745" s="91" t="s">
        <v>6934</v>
      </c>
      <c r="B745" s="91" t="s">
        <v>8671</v>
      </c>
      <c r="C745" s="91" t="s">
        <v>9414</v>
      </c>
      <c r="D745" s="91" t="s">
        <v>8303</v>
      </c>
      <c r="E745" s="90">
        <v>62948658000187</v>
      </c>
      <c r="F745" s="92">
        <v>39174090</v>
      </c>
      <c r="G745" s="92">
        <v>0.28000000000000003</v>
      </c>
      <c r="H745" s="93">
        <v>350515.17</v>
      </c>
      <c r="I745">
        <v>743</v>
      </c>
      <c r="K745" s="82" t="str">
        <f t="shared" si="22"/>
        <v>210599 SERIE 001-06/04/2023-62948658000187-39174090-0,28-350515,17</v>
      </c>
      <c r="L745" t="str">
        <v>210599 serie 001</v>
      </c>
      <c r="M745" t="str">
        <v>210599 serie 001-06/04/2023-62948658000187-39174090-0,28-350515,17</v>
      </c>
      <c r="O745" t="str">
        <v>31455 serie 002</v>
      </c>
      <c r="P745" s="57">
        <v>45258</v>
      </c>
      <c r="Q745" t="str">
        <v>97434047000103</v>
      </c>
      <c r="R745">
        <v>72085200</v>
      </c>
      <c r="S745">
        <v>5256.1992</v>
      </c>
      <c r="T745">
        <v>38572.449999999997</v>
      </c>
      <c r="V745" t="str">
        <f t="shared" si="23"/>
        <v>31455 serie 002-28/11/2023-97434047000103-72085200-5256,2-38572,45</v>
      </c>
    </row>
    <row r="746" spans="1:22" x14ac:dyDescent="0.25">
      <c r="A746" s="91" t="s">
        <v>6935</v>
      </c>
      <c r="B746" s="91" t="s">
        <v>8671</v>
      </c>
      <c r="C746" s="91" t="s">
        <v>9415</v>
      </c>
      <c r="D746" s="91" t="s">
        <v>8278</v>
      </c>
      <c r="E746" s="90">
        <v>69196657000172</v>
      </c>
      <c r="F746" s="92">
        <v>39211900</v>
      </c>
      <c r="G746" s="92">
        <v>810.3</v>
      </c>
      <c r="H746" s="93">
        <v>93351</v>
      </c>
      <c r="I746">
        <v>744</v>
      </c>
      <c r="K746" s="82" t="str">
        <f t="shared" si="22"/>
        <v>0110655 SERIE 001-31/05/2023-69196657000172-39211900-810,3-93351</v>
      </c>
      <c r="L746" t="str">
        <v>0110655 serie 001</v>
      </c>
      <c r="M746" t="str">
        <v>0110655 serie 001-31/05/2023-69196657000172-39211900-810,3-93351</v>
      </c>
      <c r="O746" t="str">
        <v>0031303 serie 002</v>
      </c>
      <c r="P746" s="57">
        <v>45254</v>
      </c>
      <c r="Q746" t="str">
        <v>97434047000103</v>
      </c>
      <c r="R746">
        <v>73043190</v>
      </c>
      <c r="S746">
        <v>6</v>
      </c>
      <c r="T746">
        <v>25200</v>
      </c>
      <c r="V746" t="str">
        <f t="shared" si="23"/>
        <v>0031303 serie 002-24/11/2023-97434047000103-73043190-6-25200</v>
      </c>
    </row>
    <row r="747" spans="1:22" x14ac:dyDescent="0.25">
      <c r="A747" s="91" t="s">
        <v>6936</v>
      </c>
      <c r="B747" s="91" t="s">
        <v>8671</v>
      </c>
      <c r="C747" s="91" t="s">
        <v>9416</v>
      </c>
      <c r="D747" s="91" t="s">
        <v>8429</v>
      </c>
      <c r="E747" s="90">
        <v>13997203000146</v>
      </c>
      <c r="F747" s="92">
        <v>39229000</v>
      </c>
      <c r="G747" s="92">
        <v>1</v>
      </c>
      <c r="H747" s="93">
        <v>3600</v>
      </c>
      <c r="I747">
        <v>745</v>
      </c>
      <c r="K747" s="82" t="str">
        <f t="shared" si="22"/>
        <v>03648 SERIE 001-18/09/2023-13997203000146-39229000-1-3600</v>
      </c>
      <c r="L747" t="str">
        <v>03648 serie 001</v>
      </c>
      <c r="M747" t="str">
        <v>03648 serie 001-18/09/2023-13997203000146-39229000-1-3600</v>
      </c>
      <c r="O747" t="str">
        <v>031303 serie 002</v>
      </c>
      <c r="P747" s="57">
        <v>45254</v>
      </c>
      <c r="Q747" t="str">
        <v>97434047000103</v>
      </c>
      <c r="R747">
        <v>73043990</v>
      </c>
      <c r="S747">
        <v>6</v>
      </c>
      <c r="T747">
        <v>7794</v>
      </c>
      <c r="V747" t="str">
        <f t="shared" si="23"/>
        <v>031303 serie 002-24/11/2023-97434047000103-73043990-6-7794</v>
      </c>
    </row>
    <row r="748" spans="1:22" x14ac:dyDescent="0.25">
      <c r="A748" s="91" t="s">
        <v>6937</v>
      </c>
      <c r="B748" s="91" t="s">
        <v>8671</v>
      </c>
      <c r="C748" s="91" t="s">
        <v>9417</v>
      </c>
      <c r="D748" s="91" t="s">
        <v>8278</v>
      </c>
      <c r="E748" s="90">
        <v>69196657000172</v>
      </c>
      <c r="F748" s="92">
        <v>39269090</v>
      </c>
      <c r="G748" s="92">
        <v>18.46</v>
      </c>
      <c r="H748" s="93">
        <v>5493.88</v>
      </c>
      <c r="I748">
        <v>746</v>
      </c>
      <c r="K748" s="82" t="str">
        <f t="shared" si="22"/>
        <v>110655 SERIE 001-31/05/2023-69196657000172-39269090-18,46-5493,88</v>
      </c>
      <c r="L748" t="str">
        <v>110655 serie 001</v>
      </c>
      <c r="M748" t="str">
        <v>110655 serie 001-31/05/2023-69196657000172-39269090-18,46-5493,88</v>
      </c>
      <c r="O748" t="str">
        <v>31303 serie 002</v>
      </c>
      <c r="P748" s="57">
        <v>45254</v>
      </c>
      <c r="Q748" t="str">
        <v>97434047000103</v>
      </c>
      <c r="R748">
        <v>73041900</v>
      </c>
      <c r="S748">
        <v>6</v>
      </c>
      <c r="T748">
        <v>2028</v>
      </c>
      <c r="V748" t="str">
        <f t="shared" si="23"/>
        <v>31303 serie 002-24/11/2023-97434047000103-73041900-6-2028</v>
      </c>
    </row>
    <row r="749" spans="1:22" x14ac:dyDescent="0.25">
      <c r="A749" s="91" t="s">
        <v>6938</v>
      </c>
      <c r="B749" s="91" t="s">
        <v>8671</v>
      </c>
      <c r="C749" s="91" t="s">
        <v>9418</v>
      </c>
      <c r="D749" s="91" t="s">
        <v>8430</v>
      </c>
      <c r="E749" s="90">
        <v>26662248000101</v>
      </c>
      <c r="F749" s="92">
        <v>40169300</v>
      </c>
      <c r="G749" s="92">
        <v>430</v>
      </c>
      <c r="H749" s="93">
        <v>70690.899999999994</v>
      </c>
      <c r="I749">
        <v>747</v>
      </c>
      <c r="K749" s="82" t="str">
        <f t="shared" si="22"/>
        <v>12656 SERIE 001-22/12/2023-26662248000101-40169300-430-70690,9</v>
      </c>
      <c r="L749" t="str">
        <v>12656 serie 001</v>
      </c>
      <c r="M749" t="str">
        <v>12656 serie 001-22/12/2023-26662248000101-40169300-430-70690,9</v>
      </c>
      <c r="O749" t="str">
        <v>31241 serie 002</v>
      </c>
      <c r="P749" s="57">
        <v>45252</v>
      </c>
      <c r="Q749" t="str">
        <v>97434047000103</v>
      </c>
      <c r="R749">
        <v>72201100</v>
      </c>
      <c r="S749">
        <v>76.5</v>
      </c>
      <c r="T749">
        <v>5661</v>
      </c>
      <c r="V749" t="str">
        <f t="shared" si="23"/>
        <v>31241 serie 002-22/11/2023-97434047000103-72201100-76,5-5661</v>
      </c>
    </row>
    <row r="750" spans="1:22" x14ac:dyDescent="0.25">
      <c r="A750" s="91" t="s">
        <v>6939</v>
      </c>
      <c r="B750" s="91" t="s">
        <v>8671</v>
      </c>
      <c r="C750" s="91" t="s">
        <v>9419</v>
      </c>
      <c r="D750" s="91" t="s">
        <v>8430</v>
      </c>
      <c r="E750" s="90">
        <v>26662248000101</v>
      </c>
      <c r="F750" s="92">
        <v>40169300</v>
      </c>
      <c r="G750" s="93">
        <v>1360</v>
      </c>
      <c r="H750" s="93">
        <v>222171.4</v>
      </c>
      <c r="I750">
        <v>748</v>
      </c>
      <c r="K750" s="82" t="str">
        <f t="shared" si="22"/>
        <v>12655 SERIE 001-22/12/2023-26662248000101-40169300-1360-222171,4</v>
      </c>
      <c r="L750" t="str">
        <v>12655 serie 001</v>
      </c>
      <c r="M750" t="str">
        <v>12655 serie 001-22/12/2023-26662248000101-40169300-1360-222171,4</v>
      </c>
      <c r="O750" t="str">
        <v>30887 serie 002</v>
      </c>
      <c r="P750" s="57">
        <v>45243</v>
      </c>
      <c r="Q750" t="str">
        <v>97434047000103</v>
      </c>
      <c r="R750">
        <v>72085200</v>
      </c>
      <c r="S750">
        <v>10899.48</v>
      </c>
      <c r="T750">
        <v>76054.8</v>
      </c>
      <c r="V750" t="str">
        <f t="shared" si="23"/>
        <v>30887 serie 002-13/11/2023-97434047000103-72085200-10899,48-76054,8</v>
      </c>
    </row>
    <row r="751" spans="1:22" x14ac:dyDescent="0.25">
      <c r="A751" s="91" t="s">
        <v>6940</v>
      </c>
      <c r="B751" s="91" t="s">
        <v>8671</v>
      </c>
      <c r="C751" s="91" t="s">
        <v>9420</v>
      </c>
      <c r="D751" s="91" t="s">
        <v>8293</v>
      </c>
      <c r="E751" s="90">
        <v>62948658000187</v>
      </c>
      <c r="F751" s="92">
        <v>40169300</v>
      </c>
      <c r="G751" s="92">
        <v>1.08</v>
      </c>
      <c r="H751" s="93">
        <v>14351.91</v>
      </c>
      <c r="I751">
        <v>749</v>
      </c>
      <c r="K751" s="82" t="str">
        <f t="shared" si="22"/>
        <v>0211441 SERIE 001-20/04/2023-62948658000187-40169300-1,08-14351,91</v>
      </c>
      <c r="L751" t="str">
        <v>0211441 serie 001</v>
      </c>
      <c r="M751" t="str">
        <v>0211441 serie 001-20/04/2023-62948658000187-40169300-1,08-14351,91</v>
      </c>
      <c r="O751" t="str">
        <v>30751 serie 002</v>
      </c>
      <c r="P751" s="57">
        <v>45239</v>
      </c>
      <c r="Q751" t="str">
        <v>97434047000103</v>
      </c>
      <c r="R751">
        <v>72164010</v>
      </c>
      <c r="S751">
        <v>350</v>
      </c>
      <c r="T751">
        <v>2512.3200000000002</v>
      </c>
      <c r="V751" t="str">
        <f t="shared" si="23"/>
        <v>30751 serie 002-09/11/2023-97434047000103-72164010-350-2512,32</v>
      </c>
    </row>
    <row r="752" spans="1:22" x14ac:dyDescent="0.25">
      <c r="A752" s="91" t="s">
        <v>6941</v>
      </c>
      <c r="B752" s="91" t="s">
        <v>8671</v>
      </c>
      <c r="C752" s="91" t="s">
        <v>9421</v>
      </c>
      <c r="D752" s="91" t="s">
        <v>8303</v>
      </c>
      <c r="E752" s="90">
        <v>62948658000187</v>
      </c>
      <c r="F752" s="92">
        <v>40169300</v>
      </c>
      <c r="G752" s="92">
        <v>0.55000000000000004</v>
      </c>
      <c r="H752" s="93">
        <v>75418.31</v>
      </c>
      <c r="I752">
        <v>750</v>
      </c>
      <c r="K752" s="82" t="str">
        <f t="shared" si="22"/>
        <v>0210599 SERIE 001-06/04/2023-62948658000187-40169300-0,55-75418,31</v>
      </c>
      <c r="L752" t="str">
        <v>0210599 serie 001</v>
      </c>
      <c r="M752" t="str">
        <v>0210599 serie 001-06/04/2023-62948658000187-40169300-0,55-75418,31</v>
      </c>
      <c r="O752" t="str">
        <v>30617 serie 002</v>
      </c>
      <c r="P752" s="57">
        <v>45236</v>
      </c>
      <c r="Q752" t="str">
        <v>97434047000103</v>
      </c>
      <c r="R752">
        <v>72162100</v>
      </c>
      <c r="S752">
        <v>12200</v>
      </c>
      <c r="T752">
        <v>933.72</v>
      </c>
      <c r="V752" t="str">
        <f t="shared" si="23"/>
        <v>30617 serie 002-06/11/2023-97434047000103-72162100-12200-933,72</v>
      </c>
    </row>
    <row r="753" spans="1:22" x14ac:dyDescent="0.25">
      <c r="A753" s="91" t="s">
        <v>6942</v>
      </c>
      <c r="B753" s="91" t="s">
        <v>8671</v>
      </c>
      <c r="C753" s="91" t="s">
        <v>9422</v>
      </c>
      <c r="D753" s="91" t="s">
        <v>8293</v>
      </c>
      <c r="E753" s="90">
        <v>62948658000187</v>
      </c>
      <c r="F753" s="92">
        <v>68159990</v>
      </c>
      <c r="G753" s="92">
        <v>6.9</v>
      </c>
      <c r="H753" s="92">
        <v>274.05</v>
      </c>
      <c r="I753">
        <v>751</v>
      </c>
      <c r="K753" s="82" t="str">
        <f t="shared" si="22"/>
        <v>00211441 SERIE 001-20/04/2023-62948658000187-68159990-6,9-274,05</v>
      </c>
      <c r="L753" t="str">
        <v>00211441 serie 001</v>
      </c>
      <c r="M753" t="str">
        <v>00211441 serie 001-20/04/2023-62948658000187-68159990-6,9-274,05</v>
      </c>
      <c r="O753" t="str">
        <v>0030452 serie 002</v>
      </c>
      <c r="P753" s="57">
        <v>45229</v>
      </c>
      <c r="Q753" t="str">
        <v>97434047000103</v>
      </c>
      <c r="R753">
        <v>72192300</v>
      </c>
      <c r="S753">
        <v>409.92</v>
      </c>
      <c r="T753">
        <v>19184.620000000003</v>
      </c>
      <c r="V753" t="str">
        <f t="shared" si="23"/>
        <v>0030452 serie 002-30/10/2023-97434047000103-72192300-409,92-19184,62</v>
      </c>
    </row>
    <row r="754" spans="1:22" x14ac:dyDescent="0.25">
      <c r="A754" s="91" t="s">
        <v>6943</v>
      </c>
      <c r="B754" s="91" t="s">
        <v>8671</v>
      </c>
      <c r="C754" s="91" t="s">
        <v>9423</v>
      </c>
      <c r="D754" s="91" t="s">
        <v>8303</v>
      </c>
      <c r="E754" s="90">
        <v>62948658000187</v>
      </c>
      <c r="F754" s="92">
        <v>68159990</v>
      </c>
      <c r="G754" s="92">
        <v>1.29</v>
      </c>
      <c r="H754" s="93">
        <v>1950.25</v>
      </c>
      <c r="I754">
        <v>752</v>
      </c>
      <c r="K754" s="82" t="str">
        <f t="shared" si="22"/>
        <v>00210599 SERIE 001-06/04/2023-62948658000187-68159990-1,29-1950,25</v>
      </c>
      <c r="L754" t="str">
        <v>00210599 serie 001</v>
      </c>
      <c r="M754" t="str">
        <v>00210599 serie 001-06/04/2023-62948658000187-68159990-1,29-1950,25</v>
      </c>
      <c r="O754" t="str">
        <v>030452 serie 002</v>
      </c>
      <c r="P754" s="57">
        <v>45229</v>
      </c>
      <c r="Q754" t="str">
        <v>97434047000103</v>
      </c>
      <c r="R754">
        <v>72085300</v>
      </c>
      <c r="S754">
        <v>183</v>
      </c>
      <c r="T754">
        <v>1361.52</v>
      </c>
      <c r="V754" t="str">
        <f t="shared" si="23"/>
        <v>030452 serie 002-30/10/2023-97434047000103-72085300-183-1361,52</v>
      </c>
    </row>
    <row r="755" spans="1:22" x14ac:dyDescent="0.25">
      <c r="A755" s="91" t="s">
        <v>6944</v>
      </c>
      <c r="B755" s="91" t="s">
        <v>8671</v>
      </c>
      <c r="C755" s="91" t="s">
        <v>9424</v>
      </c>
      <c r="D755" s="91" t="s">
        <v>8431</v>
      </c>
      <c r="E755" s="90">
        <v>97434047000103</v>
      </c>
      <c r="F755" s="92">
        <v>72085100</v>
      </c>
      <c r="G755" s="93">
        <v>2196</v>
      </c>
      <c r="H755" s="93">
        <v>16612.3</v>
      </c>
      <c r="I755">
        <v>753</v>
      </c>
      <c r="K755" s="82" t="str">
        <f t="shared" si="22"/>
        <v>029141 SERIE 002-20/09/2023-97434047000103-72085100-2196-16612,3</v>
      </c>
      <c r="L755" t="str">
        <v>029141 serie 002</v>
      </c>
      <c r="M755" t="str">
        <v>029141 serie 002-20/09/2023-97434047000103-72085100-2196-16612,3</v>
      </c>
      <c r="O755" t="str">
        <v>30452 serie 002</v>
      </c>
      <c r="P755" s="57">
        <v>45229</v>
      </c>
      <c r="Q755" t="str">
        <v>97434047000103</v>
      </c>
      <c r="R755">
        <v>72085100</v>
      </c>
      <c r="S755">
        <v>1464</v>
      </c>
      <c r="T755">
        <v>11873.04</v>
      </c>
      <c r="V755" t="str">
        <f t="shared" si="23"/>
        <v>30452 serie 002-30/10/2023-97434047000103-72085100-1464-11873,04</v>
      </c>
    </row>
    <row r="756" spans="1:22" x14ac:dyDescent="0.25">
      <c r="A756" s="91" t="s">
        <v>6945</v>
      </c>
      <c r="B756" s="91" t="s">
        <v>8671</v>
      </c>
      <c r="C756" s="91" t="s">
        <v>9425</v>
      </c>
      <c r="D756" s="91" t="s">
        <v>8323</v>
      </c>
      <c r="E756" s="90">
        <v>97434047000103</v>
      </c>
      <c r="F756" s="92">
        <v>72085100</v>
      </c>
      <c r="G756" s="93">
        <v>7669</v>
      </c>
      <c r="H756" s="93">
        <v>64798.79</v>
      </c>
      <c r="I756">
        <v>754</v>
      </c>
      <c r="K756" s="82" t="str">
        <f t="shared" si="22"/>
        <v>025337 SERIE 002-25/05/2023-97434047000103-72085100-7669-64798,79</v>
      </c>
      <c r="L756" t="str">
        <v>025337 serie 002</v>
      </c>
      <c r="M756" t="str">
        <v>025337 serie 002-25/05/2023-97434047000103-72085100-7669-64798,79</v>
      </c>
      <c r="O756" t="str">
        <v>30421 serie 002</v>
      </c>
      <c r="P756" s="57">
        <v>45229</v>
      </c>
      <c r="Q756" t="str">
        <v>97434047000103</v>
      </c>
      <c r="R756">
        <v>72163300</v>
      </c>
      <c r="S756">
        <v>3066</v>
      </c>
      <c r="T756">
        <v>41514.06</v>
      </c>
      <c r="V756" t="str">
        <f t="shared" si="23"/>
        <v>30421 serie 002-30/10/2023-97434047000103-72163300-3066-41514,06</v>
      </c>
    </row>
    <row r="757" spans="1:22" x14ac:dyDescent="0.25">
      <c r="A757" s="91" t="s">
        <v>6946</v>
      </c>
      <c r="B757" s="91" t="s">
        <v>8671</v>
      </c>
      <c r="C757" s="91" t="s">
        <v>9426</v>
      </c>
      <c r="D757" s="91" t="s">
        <v>8269</v>
      </c>
      <c r="E757" s="90">
        <v>97434047000103</v>
      </c>
      <c r="F757" s="92">
        <v>72085100</v>
      </c>
      <c r="G757" s="93">
        <v>1155.0999999999999</v>
      </c>
      <c r="H757" s="93">
        <v>8224.02</v>
      </c>
      <c r="I757">
        <v>755</v>
      </c>
      <c r="K757" s="82" t="str">
        <f t="shared" si="22"/>
        <v>25089 SERIE 002-18/05/2023-97434047000103-72085100-1155,1-8224,02</v>
      </c>
      <c r="L757" t="str">
        <v>25089 serie 002</v>
      </c>
      <c r="M757" t="str">
        <v>25089 serie 002-18/05/2023-97434047000103-72085100-1155,1-8224,02</v>
      </c>
      <c r="O757" t="str">
        <v>0030236 serie 002</v>
      </c>
      <c r="P757" s="57">
        <v>45224</v>
      </c>
      <c r="Q757" t="str">
        <v>97434047000103</v>
      </c>
      <c r="R757">
        <v>72161000</v>
      </c>
      <c r="S757">
        <v>47.4</v>
      </c>
      <c r="T757">
        <v>371.1</v>
      </c>
      <c r="V757" t="str">
        <f t="shared" si="23"/>
        <v>0030236 serie 002-25/10/2023-97434047000103-72161000-47,4-371,1</v>
      </c>
    </row>
    <row r="758" spans="1:22" x14ac:dyDescent="0.25">
      <c r="A758" s="91" t="s">
        <v>6947</v>
      </c>
      <c r="B758" s="91" t="s">
        <v>8671</v>
      </c>
      <c r="C758" s="91" t="s">
        <v>9427</v>
      </c>
      <c r="D758" s="91" t="s">
        <v>8271</v>
      </c>
      <c r="E758" s="90">
        <v>97434047000103</v>
      </c>
      <c r="F758" s="92">
        <v>72085100</v>
      </c>
      <c r="G758" s="93">
        <v>2928</v>
      </c>
      <c r="H758" s="93">
        <v>20614.88</v>
      </c>
      <c r="I758">
        <v>756</v>
      </c>
      <c r="K758" s="82" t="str">
        <f t="shared" si="22"/>
        <v>024475 SERIE 002-26/04/2023-97434047000103-72085100-2928-20614,88</v>
      </c>
      <c r="L758" t="str">
        <v>024475 serie 002</v>
      </c>
      <c r="M758" t="str">
        <v>024475 serie 002-26/04/2023-97434047000103-72085100-2928-20614,88</v>
      </c>
      <c r="O758" t="str">
        <v>030236 serie 002</v>
      </c>
      <c r="P758" s="57">
        <v>45224</v>
      </c>
      <c r="Q758" t="str">
        <v>97434047000103</v>
      </c>
      <c r="R758">
        <v>72163100</v>
      </c>
      <c r="S758">
        <v>399.6</v>
      </c>
      <c r="T758">
        <v>3835.5600000000004</v>
      </c>
      <c r="V758" t="str">
        <f t="shared" si="23"/>
        <v>030236 serie 002-25/10/2023-97434047000103-72163100-399,6-3835,56</v>
      </c>
    </row>
    <row r="759" spans="1:22" x14ac:dyDescent="0.25">
      <c r="A759" s="91" t="s">
        <v>6948</v>
      </c>
      <c r="B759" s="91" t="s">
        <v>8671</v>
      </c>
      <c r="C759" s="91" t="s">
        <v>9428</v>
      </c>
      <c r="D759" s="91" t="s">
        <v>8271</v>
      </c>
      <c r="E759" s="90">
        <v>97434047000103</v>
      </c>
      <c r="F759" s="92">
        <v>72085100</v>
      </c>
      <c r="G759" s="93">
        <v>2562</v>
      </c>
      <c r="H759" s="93">
        <v>19189.38</v>
      </c>
      <c r="I759">
        <v>757</v>
      </c>
      <c r="K759" s="82" t="str">
        <f t="shared" si="22"/>
        <v>024474 SERIE 002-26/04/2023-97434047000103-72085100-2562-19189,38</v>
      </c>
      <c r="L759" t="str">
        <v>024474 serie 002</v>
      </c>
      <c r="M759" t="str">
        <v>024474 serie 002-26/04/2023-97434047000103-72085100-2562-19189,38</v>
      </c>
      <c r="O759" t="str">
        <v>30236 serie 002</v>
      </c>
      <c r="P759" s="57">
        <v>45224</v>
      </c>
      <c r="Q759" t="str">
        <v>97434047000103</v>
      </c>
      <c r="R759">
        <v>72163300</v>
      </c>
      <c r="S759">
        <v>11599.2</v>
      </c>
      <c r="T759">
        <v>119012.40000000001</v>
      </c>
      <c r="V759" t="str">
        <f t="shared" si="23"/>
        <v>30236 serie 002-25/10/2023-97434047000103-72163300-11599,2-119012,4</v>
      </c>
    </row>
    <row r="760" spans="1:22" x14ac:dyDescent="0.25">
      <c r="A760" s="91" t="s">
        <v>6949</v>
      </c>
      <c r="B760" s="91" t="s">
        <v>8671</v>
      </c>
      <c r="C760" s="91" t="s">
        <v>9429</v>
      </c>
      <c r="D760" s="91" t="s">
        <v>8432</v>
      </c>
      <c r="E760" s="90">
        <v>97434047000103</v>
      </c>
      <c r="F760" s="92">
        <v>72085100</v>
      </c>
      <c r="G760" s="92">
        <v>805.2</v>
      </c>
      <c r="H760" s="93">
        <v>15298.8</v>
      </c>
      <c r="I760">
        <v>758</v>
      </c>
      <c r="K760" s="82" t="str">
        <f t="shared" si="22"/>
        <v>23262 SERIE 002-06/03/2023-97434047000103-72085100-805,2-15298,8</v>
      </c>
      <c r="L760" t="str">
        <v>23262 serie 002</v>
      </c>
      <c r="M760" t="str">
        <v>23262 serie 002-06/03/2023-97434047000103-72085100-805,2-15298,8</v>
      </c>
      <c r="O760" t="str">
        <v>0030045 serie 002</v>
      </c>
      <c r="P760" s="57">
        <v>45217</v>
      </c>
      <c r="Q760" t="str">
        <v>97434047000103</v>
      </c>
      <c r="R760">
        <v>72085100</v>
      </c>
      <c r="S760">
        <v>366</v>
      </c>
      <c r="T760">
        <v>10540.8</v>
      </c>
      <c r="V760" t="str">
        <f t="shared" si="23"/>
        <v>0030045 serie 002-18/10/2023-97434047000103-72085100-366-10540,8</v>
      </c>
    </row>
    <row r="761" spans="1:22" x14ac:dyDescent="0.25">
      <c r="A761" s="91" t="s">
        <v>6950</v>
      </c>
      <c r="B761" s="91" t="s">
        <v>8671</v>
      </c>
      <c r="C761" s="91" t="s">
        <v>9430</v>
      </c>
      <c r="D761" s="91" t="s">
        <v>8173</v>
      </c>
      <c r="E761" s="90">
        <v>97434047000103</v>
      </c>
      <c r="F761" s="92">
        <v>72085100</v>
      </c>
      <c r="G761" s="93">
        <v>4113.3599999999997</v>
      </c>
      <c r="H761" s="93">
        <v>32466.06</v>
      </c>
      <c r="I761">
        <v>759</v>
      </c>
      <c r="K761" s="82" t="str">
        <f t="shared" si="22"/>
        <v>0022160 SERIE 002-19/01/2023-97434047000103-72085100-4113,36-32466,06</v>
      </c>
      <c r="L761" t="str">
        <v>0022160 serie 002</v>
      </c>
      <c r="M761" t="str">
        <v>0022160 serie 002-19/01/2023-97434047000103-72085100-4113,36-32466,06</v>
      </c>
      <c r="O761" t="str">
        <v>030045 serie 002</v>
      </c>
      <c r="P761" s="57">
        <v>45217</v>
      </c>
      <c r="Q761" t="str">
        <v>97434047000103</v>
      </c>
      <c r="R761">
        <v>72085200</v>
      </c>
      <c r="S761">
        <v>366</v>
      </c>
      <c r="T761">
        <v>2755.17</v>
      </c>
      <c r="V761" t="str">
        <f t="shared" si="23"/>
        <v>030045 serie 002-18/10/2023-97434047000103-72085200-366-2755,17</v>
      </c>
    </row>
    <row r="762" spans="1:22" x14ac:dyDescent="0.25">
      <c r="A762" s="91" t="s">
        <v>6951</v>
      </c>
      <c r="B762" s="91" t="s">
        <v>8671</v>
      </c>
      <c r="C762" s="91" t="s">
        <v>9431</v>
      </c>
      <c r="D762" s="91" t="s">
        <v>8194</v>
      </c>
      <c r="E762" s="90">
        <v>97434047000103</v>
      </c>
      <c r="F762" s="92">
        <v>72085100</v>
      </c>
      <c r="G762" s="92">
        <v>637.28</v>
      </c>
      <c r="H762" s="93">
        <v>134977.14000000001</v>
      </c>
      <c r="I762">
        <v>760</v>
      </c>
      <c r="K762" s="82" t="str">
        <f t="shared" si="22"/>
        <v>21089 SERIE 002-02/12/2022-97434047000103-72085100-637,28-134977,14</v>
      </c>
      <c r="L762" t="str">
        <v>21089 serie 002</v>
      </c>
      <c r="M762" t="str">
        <v>21089 serie 002-02/12/2022-97434047000103-72085100-637,28-134977,14</v>
      </c>
      <c r="O762" t="str">
        <v>30045 serie 002</v>
      </c>
      <c r="P762" s="57">
        <v>45217</v>
      </c>
      <c r="Q762" t="str">
        <v>97434047000103</v>
      </c>
      <c r="R762">
        <v>72192300</v>
      </c>
      <c r="S762">
        <v>409.92</v>
      </c>
      <c r="T762">
        <v>19184.620000000003</v>
      </c>
      <c r="V762" t="str">
        <f t="shared" si="23"/>
        <v>30045 serie 002-18/10/2023-97434047000103-72192300-409,92-19184,62</v>
      </c>
    </row>
    <row r="763" spans="1:22" x14ac:dyDescent="0.25">
      <c r="A763" s="91" t="s">
        <v>6952</v>
      </c>
      <c r="B763" s="91" t="s">
        <v>8671</v>
      </c>
      <c r="C763" s="91" t="s">
        <v>9432</v>
      </c>
      <c r="D763" s="91" t="s">
        <v>8431</v>
      </c>
      <c r="E763" s="90">
        <v>97434047000103</v>
      </c>
      <c r="F763" s="92">
        <v>72085200</v>
      </c>
      <c r="G763" s="93">
        <v>3572.16</v>
      </c>
      <c r="H763" s="93">
        <v>25868.51</v>
      </c>
      <c r="I763">
        <v>761</v>
      </c>
      <c r="K763" s="82" t="str">
        <f t="shared" si="22"/>
        <v>29141 SERIE 002-20/09/2023-97434047000103-72085200-3572,16-25868,51</v>
      </c>
      <c r="L763" t="str">
        <v>29141 serie 002</v>
      </c>
      <c r="M763" t="str">
        <v>29141 serie 002-20/09/2023-97434047000103-72085200-3572,16-25868,51</v>
      </c>
      <c r="O763" t="str">
        <v>29875 serie 002</v>
      </c>
      <c r="P763" s="57">
        <v>45212</v>
      </c>
      <c r="Q763" t="str">
        <v>97434047000103</v>
      </c>
      <c r="R763">
        <v>72085100</v>
      </c>
      <c r="S763">
        <v>1950</v>
      </c>
      <c r="T763">
        <v>41828.53</v>
      </c>
      <c r="V763" t="str">
        <f t="shared" si="23"/>
        <v>29875 serie 002-13/10/2023-97434047000103-72085100-1950-41828,53</v>
      </c>
    </row>
    <row r="764" spans="1:22" x14ac:dyDescent="0.25">
      <c r="A764" s="91" t="s">
        <v>6953</v>
      </c>
      <c r="B764" s="91" t="s">
        <v>8671</v>
      </c>
      <c r="C764" s="91" t="s">
        <v>9433</v>
      </c>
      <c r="D764" s="91" t="s">
        <v>8281</v>
      </c>
      <c r="E764" s="90">
        <v>97434047000103</v>
      </c>
      <c r="F764" s="92">
        <v>72085200</v>
      </c>
      <c r="G764" s="93">
        <v>13026</v>
      </c>
      <c r="H764" s="93">
        <v>118987.5</v>
      </c>
      <c r="I764">
        <v>762</v>
      </c>
      <c r="K764" s="82" t="str">
        <f t="shared" si="22"/>
        <v>25465 SERIE 002-30/05/2023-97434047000103-72085200-13026-118987,5</v>
      </c>
      <c r="L764" t="str">
        <v>25465 serie 002</v>
      </c>
      <c r="M764" t="str">
        <v>25465 serie 002-30/05/2023-97434047000103-72085200-13026-118987,5</v>
      </c>
      <c r="O764" t="str">
        <v>0029725 serie 002</v>
      </c>
      <c r="P764" s="57">
        <v>45208</v>
      </c>
      <c r="Q764" t="str">
        <v>97434047000103</v>
      </c>
      <c r="R764">
        <v>72163100</v>
      </c>
      <c r="S764">
        <v>294.60000000000002</v>
      </c>
      <c r="T764">
        <v>2705.88</v>
      </c>
      <c r="V764" t="str">
        <f t="shared" si="23"/>
        <v>0029725 serie 002-09/10/2023-97434047000103-72163100-294,6-2705,88</v>
      </c>
    </row>
    <row r="765" spans="1:22" x14ac:dyDescent="0.25">
      <c r="A765" s="91" t="s">
        <v>6954</v>
      </c>
      <c r="B765" s="91" t="s">
        <v>8671</v>
      </c>
      <c r="C765" s="91" t="s">
        <v>9434</v>
      </c>
      <c r="D765" s="91" t="s">
        <v>8281</v>
      </c>
      <c r="E765" s="90">
        <v>97434047000103</v>
      </c>
      <c r="F765" s="92">
        <v>72085200</v>
      </c>
      <c r="G765" s="93">
        <v>19000</v>
      </c>
      <c r="H765" s="93">
        <v>173137.5</v>
      </c>
      <c r="I765">
        <v>763</v>
      </c>
      <c r="K765" s="82" t="str">
        <f t="shared" si="22"/>
        <v>25464 SERIE 002-30/05/2023-97434047000103-72085200-19000-173137,5</v>
      </c>
      <c r="L765" t="str">
        <v>25464 serie 002</v>
      </c>
      <c r="M765" t="str">
        <v>25464 serie 002-30/05/2023-97434047000103-72085200-19000-173137,5</v>
      </c>
      <c r="O765" t="str">
        <v>029725 serie 002</v>
      </c>
      <c r="P765" s="57">
        <v>45208</v>
      </c>
      <c r="Q765" t="str">
        <v>97434047000103</v>
      </c>
      <c r="R765">
        <v>72163300</v>
      </c>
      <c r="S765">
        <v>1485</v>
      </c>
      <c r="T765">
        <v>15397.14</v>
      </c>
      <c r="V765" t="str">
        <f t="shared" si="23"/>
        <v>029725 serie 002-09/10/2023-97434047000103-72163300-1485-15397,14</v>
      </c>
    </row>
    <row r="766" spans="1:22" x14ac:dyDescent="0.25">
      <c r="A766" s="91" t="s">
        <v>6955</v>
      </c>
      <c r="B766" s="91" t="s">
        <v>8671</v>
      </c>
      <c r="C766" s="91" t="s">
        <v>9435</v>
      </c>
      <c r="D766" s="91" t="s">
        <v>8323</v>
      </c>
      <c r="E766" s="90">
        <v>97434047000103</v>
      </c>
      <c r="F766" s="92">
        <v>72085200</v>
      </c>
      <c r="G766" s="93">
        <v>21331</v>
      </c>
      <c r="H766" s="93">
        <v>168230.75</v>
      </c>
      <c r="I766">
        <v>764</v>
      </c>
      <c r="K766" s="82" t="str">
        <f t="shared" si="22"/>
        <v>25337 SERIE 002-25/05/2023-97434047000103-72085200-21331-168230,75</v>
      </c>
      <c r="L766" t="str">
        <v>25337 serie 002</v>
      </c>
      <c r="M766" t="str">
        <v>25337 serie 002-25/05/2023-97434047000103-72085200-21331-168230,75</v>
      </c>
      <c r="O766" t="str">
        <v>29725 serie 002</v>
      </c>
      <c r="P766" s="57">
        <v>45208</v>
      </c>
      <c r="Q766" t="str">
        <v>97434047000103</v>
      </c>
      <c r="R766">
        <v>72162100</v>
      </c>
      <c r="S766">
        <v>49.8</v>
      </c>
      <c r="T766">
        <v>443.7</v>
      </c>
      <c r="V766" t="str">
        <f t="shared" si="23"/>
        <v>29725 serie 002-09/10/2023-97434047000103-72162100-49,8-443,7</v>
      </c>
    </row>
    <row r="767" spans="1:22" x14ac:dyDescent="0.25">
      <c r="A767" s="91" t="s">
        <v>6956</v>
      </c>
      <c r="B767" s="91" t="s">
        <v>8671</v>
      </c>
      <c r="C767" s="91" t="s">
        <v>9436</v>
      </c>
      <c r="D767" s="91" t="s">
        <v>8269</v>
      </c>
      <c r="E767" s="90">
        <v>97434047000103</v>
      </c>
      <c r="F767" s="92">
        <v>72085200</v>
      </c>
      <c r="G767" s="93">
        <v>1903.2</v>
      </c>
      <c r="H767" s="93">
        <v>13139.4</v>
      </c>
      <c r="I767">
        <v>765</v>
      </c>
      <c r="K767" s="82" t="str">
        <f t="shared" si="22"/>
        <v>025090 SERIE 002-18/05/2023-97434047000103-72085200-1903,2-13139,4</v>
      </c>
      <c r="L767" t="str">
        <v>025090 serie 002</v>
      </c>
      <c r="M767" t="str">
        <v>025090 serie 002-18/05/2023-97434047000103-72085200-1903,2-13139,4</v>
      </c>
      <c r="O767" t="str">
        <v>0029693 serie 002</v>
      </c>
      <c r="P767" s="57">
        <v>45205</v>
      </c>
      <c r="Q767" t="str">
        <v>97434047000103</v>
      </c>
      <c r="R767">
        <v>73079300</v>
      </c>
      <c r="S767">
        <v>102</v>
      </c>
      <c r="T767">
        <v>122.88</v>
      </c>
      <c r="V767" t="str">
        <f t="shared" si="23"/>
        <v>0029693 serie 002-06/10/2023-97434047000103-73079300-102-122,88</v>
      </c>
    </row>
    <row r="768" spans="1:22" x14ac:dyDescent="0.25">
      <c r="A768" s="91" t="s">
        <v>6957</v>
      </c>
      <c r="B768" s="91" t="s">
        <v>8671</v>
      </c>
      <c r="C768" s="91" t="s">
        <v>9437</v>
      </c>
      <c r="D768" s="91" t="s">
        <v>8298</v>
      </c>
      <c r="E768" s="90">
        <v>97434047000103</v>
      </c>
      <c r="F768" s="92">
        <v>72085200</v>
      </c>
      <c r="G768" s="93">
        <v>3129.3</v>
      </c>
      <c r="H768" s="93">
        <v>22545.599999999999</v>
      </c>
      <c r="I768">
        <v>766</v>
      </c>
      <c r="K768" s="82" t="str">
        <f t="shared" si="22"/>
        <v>24517 SERIE 002-27/04/2023-97434047000103-72085200-3129,3-22545,6</v>
      </c>
      <c r="L768" t="str">
        <v>24517 serie 002</v>
      </c>
      <c r="M768" t="str">
        <v>24517 serie 002-27/04/2023-97434047000103-72085200-3129,3-22545,6</v>
      </c>
      <c r="O768" t="str">
        <v>029693 serie 002</v>
      </c>
      <c r="P768" s="57">
        <v>45205</v>
      </c>
      <c r="Q768" t="str">
        <v>97434047000103</v>
      </c>
      <c r="R768">
        <v>73071920</v>
      </c>
      <c r="S768">
        <v>204</v>
      </c>
      <c r="T768">
        <v>1881.6000000000001</v>
      </c>
      <c r="V768" t="str">
        <f t="shared" si="23"/>
        <v>029693 serie 002-06/10/2023-97434047000103-73071920-204-1881,6</v>
      </c>
    </row>
    <row r="769" spans="1:22" x14ac:dyDescent="0.25">
      <c r="A769" s="91" t="s">
        <v>6958</v>
      </c>
      <c r="B769" s="91" t="s">
        <v>8671</v>
      </c>
      <c r="C769" s="91" t="s">
        <v>9438</v>
      </c>
      <c r="D769" s="91" t="s">
        <v>8271</v>
      </c>
      <c r="E769" s="90">
        <v>97434047000103</v>
      </c>
      <c r="F769" s="92">
        <v>72085200</v>
      </c>
      <c r="G769" s="93">
        <v>2657.16</v>
      </c>
      <c r="H769" s="93">
        <v>18137.78</v>
      </c>
      <c r="I769">
        <v>767</v>
      </c>
      <c r="K769" s="82" t="str">
        <f t="shared" si="22"/>
        <v>24475 SERIE 002-26/04/2023-97434047000103-72085200-2657,16-18137,78</v>
      </c>
      <c r="L769" t="str">
        <v>24475 serie 002</v>
      </c>
      <c r="M769" t="str">
        <v>24475 serie 002-26/04/2023-97434047000103-72085200-2657,16-18137,78</v>
      </c>
      <c r="O769" t="str">
        <v>29693 serie 002</v>
      </c>
      <c r="P769" s="57">
        <v>45205</v>
      </c>
      <c r="Q769" t="str">
        <v>97434047000103</v>
      </c>
      <c r="R769">
        <v>73041900</v>
      </c>
      <c r="S769">
        <v>204</v>
      </c>
      <c r="T769">
        <v>39450.239999999998</v>
      </c>
      <c r="V769" t="str">
        <f t="shared" si="23"/>
        <v>29693 serie 002-06/10/2023-97434047000103-73041900-204-39450,24</v>
      </c>
    </row>
    <row r="770" spans="1:22" x14ac:dyDescent="0.25">
      <c r="A770" s="91" t="s">
        <v>6959</v>
      </c>
      <c r="B770" s="91" t="s">
        <v>8671</v>
      </c>
      <c r="C770" s="91" t="s">
        <v>9439</v>
      </c>
      <c r="D770" s="91" t="s">
        <v>8271</v>
      </c>
      <c r="E770" s="90">
        <v>97434047000103</v>
      </c>
      <c r="F770" s="92">
        <v>72085200</v>
      </c>
      <c r="G770" s="93">
        <v>6492</v>
      </c>
      <c r="H770" s="93">
        <v>46689.96</v>
      </c>
      <c r="I770">
        <v>768</v>
      </c>
      <c r="K770" s="82" t="str">
        <f t="shared" si="22"/>
        <v>24474 SERIE 002-26/04/2023-97434047000103-72085200-6492-46689,96</v>
      </c>
      <c r="L770" t="str">
        <v>24474 serie 002</v>
      </c>
      <c r="M770" t="str">
        <v>24474 serie 002-26/04/2023-97434047000103-72085200-6492-46689,96</v>
      </c>
      <c r="O770" t="str">
        <v>29528 serie 002</v>
      </c>
      <c r="P770" s="57">
        <v>45202</v>
      </c>
      <c r="Q770" t="str">
        <v>97434047000103</v>
      </c>
      <c r="R770">
        <v>72164010</v>
      </c>
      <c r="S770">
        <v>4749</v>
      </c>
      <c r="T770">
        <v>34353.9</v>
      </c>
      <c r="V770" t="str">
        <f t="shared" si="23"/>
        <v>29528 serie 002-03/10/2023-97434047000103-72164010-4749-34353,9</v>
      </c>
    </row>
    <row r="771" spans="1:22" x14ac:dyDescent="0.25">
      <c r="A771" s="91" t="s">
        <v>6960</v>
      </c>
      <c r="B771" s="91" t="s">
        <v>8671</v>
      </c>
      <c r="C771" s="91" t="s">
        <v>9440</v>
      </c>
      <c r="D771" s="91" t="s">
        <v>8266</v>
      </c>
      <c r="E771" s="90">
        <v>97434047000103</v>
      </c>
      <c r="F771" s="92">
        <v>72085200</v>
      </c>
      <c r="G771" s="92">
        <v>32.369999999999997</v>
      </c>
      <c r="H771" s="93">
        <v>295687.5</v>
      </c>
      <c r="I771">
        <v>769</v>
      </c>
      <c r="K771" s="82" t="str">
        <f t="shared" si="22"/>
        <v>24194 SERIE 002-14/04/2023-97434047000103-72085200-32,37-295687,5</v>
      </c>
      <c r="L771" t="str">
        <v>24194 serie 002</v>
      </c>
      <c r="M771" t="str">
        <v>24194 serie 002-14/04/2023-97434047000103-72085200-32,37-295687,5</v>
      </c>
      <c r="O771" t="str">
        <v>29518 serie 002</v>
      </c>
      <c r="P771" s="57">
        <v>45202</v>
      </c>
      <c r="Q771" t="str">
        <v>97434047000103</v>
      </c>
      <c r="R771">
        <v>72162100</v>
      </c>
      <c r="S771">
        <v>10766</v>
      </c>
      <c r="T771">
        <v>96683.4</v>
      </c>
      <c r="V771" t="str">
        <f t="shared" si="23"/>
        <v>29518 serie 002-03/10/2023-97434047000103-72162100-10766-96683,4</v>
      </c>
    </row>
    <row r="772" spans="1:22" x14ac:dyDescent="0.25">
      <c r="A772" s="91" t="s">
        <v>6961</v>
      </c>
      <c r="B772" s="91" t="s">
        <v>8671</v>
      </c>
      <c r="C772" s="91" t="s">
        <v>9441</v>
      </c>
      <c r="D772" s="91" t="s">
        <v>8432</v>
      </c>
      <c r="E772" s="90">
        <v>97434047000103</v>
      </c>
      <c r="F772" s="92">
        <v>72085200</v>
      </c>
      <c r="G772" s="93">
        <v>3694.8</v>
      </c>
      <c r="H772" s="93">
        <v>73434.240000000005</v>
      </c>
      <c r="I772">
        <v>770</v>
      </c>
      <c r="K772" s="82" t="str">
        <f t="shared" ref="K772:K835" si="24">_xlfn.CONCAT(A772,"-",TEXT(D772,"DD/MM/AAAA"),"-",TEXT(E772,"00000000000000"),"-",F772,"-",ROUND(G772,2),"-",ROUND(H772,2))</f>
        <v>023262 SERIE 002-06/03/2023-97434047000103-72085200-3694,8-73434,24</v>
      </c>
      <c r="L772" t="str">
        <v>023262 serie 002</v>
      </c>
      <c r="M772" t="str">
        <v>023262 serie 002-06/03/2023-97434047000103-72085200-3694,8-73434,24</v>
      </c>
      <c r="O772" t="str">
        <v>029516 serie 002</v>
      </c>
      <c r="P772" s="57">
        <v>45202</v>
      </c>
      <c r="Q772" t="str">
        <v>97434047000103</v>
      </c>
      <c r="R772">
        <v>72162100</v>
      </c>
      <c r="S772">
        <v>10152</v>
      </c>
      <c r="T772">
        <v>67716</v>
      </c>
      <c r="V772" t="str">
        <f t="shared" ref="V772:V835" si="25">_xlfn.CONCAT(O772,"-",TEXT(P772,"DD/MM/AAAA"),"-",Q772,"-",R772,"-",ROUND(S772,2),"-",ROUND(T772,2))</f>
        <v>029516 serie 002-03/10/2023-97434047000103-72162100-10152-67716</v>
      </c>
    </row>
    <row r="773" spans="1:22" x14ac:dyDescent="0.25">
      <c r="A773" s="91" t="s">
        <v>6962</v>
      </c>
      <c r="B773" s="91" t="s">
        <v>8671</v>
      </c>
      <c r="C773" s="91" t="s">
        <v>9442</v>
      </c>
      <c r="D773" s="91" t="s">
        <v>8173</v>
      </c>
      <c r="E773" s="90">
        <v>97434047000103</v>
      </c>
      <c r="F773" s="92">
        <v>72085200</v>
      </c>
      <c r="G773" s="93">
        <v>10924.64</v>
      </c>
      <c r="H773" s="93">
        <v>83449.06</v>
      </c>
      <c r="I773">
        <v>771</v>
      </c>
      <c r="K773" s="82" t="str">
        <f t="shared" si="24"/>
        <v>022160 SERIE 002-19/01/2023-97434047000103-72085200-10924,64-83449,06</v>
      </c>
      <c r="L773" t="str">
        <v>022160 serie 002</v>
      </c>
      <c r="M773" t="str">
        <v>022160 serie 002-19/01/2023-97434047000103-72085200-10924,64-83449,06</v>
      </c>
      <c r="O773" t="str">
        <v>29516 serie 002</v>
      </c>
      <c r="P773" s="57">
        <v>45202</v>
      </c>
      <c r="Q773" t="str">
        <v>97434047000103</v>
      </c>
      <c r="R773">
        <v>72163200</v>
      </c>
      <c r="S773">
        <v>10846.8</v>
      </c>
      <c r="T773">
        <v>114288.84</v>
      </c>
      <c r="V773" t="str">
        <f t="shared" si="25"/>
        <v>29516 serie 002-03/10/2023-97434047000103-72163200-10846,8-114288,84</v>
      </c>
    </row>
    <row r="774" spans="1:22" x14ac:dyDescent="0.25">
      <c r="A774" s="91" t="s">
        <v>6963</v>
      </c>
      <c r="B774" s="91" t="s">
        <v>8671</v>
      </c>
      <c r="C774" s="91" t="s">
        <v>9443</v>
      </c>
      <c r="D774" s="91" t="s">
        <v>8194</v>
      </c>
      <c r="E774" s="90">
        <v>97434047000103</v>
      </c>
      <c r="F774" s="92">
        <v>72085200</v>
      </c>
      <c r="G774" s="92">
        <v>143.52000000000001</v>
      </c>
      <c r="H774" s="93">
        <v>41536.239999999998</v>
      </c>
      <c r="I774">
        <v>772</v>
      </c>
      <c r="K774" s="82" t="str">
        <f t="shared" si="24"/>
        <v>021089 SERIE 002-02/12/2022-97434047000103-72085200-143,52-41536,24</v>
      </c>
      <c r="L774" t="str">
        <v>021089 serie 002</v>
      </c>
      <c r="M774" t="str">
        <v>021089 serie 002-02/12/2022-97434047000103-72085200-143,52-41536,24</v>
      </c>
      <c r="O774" t="str">
        <v>29323 serie 002</v>
      </c>
      <c r="P774" s="57">
        <v>45196</v>
      </c>
      <c r="Q774" t="str">
        <v>97434047000103</v>
      </c>
      <c r="R774">
        <v>72162100</v>
      </c>
      <c r="S774">
        <v>5100</v>
      </c>
      <c r="T774">
        <v>37051.5</v>
      </c>
      <c r="V774" t="str">
        <f t="shared" si="25"/>
        <v>29323 serie 002-27/09/2023-97434047000103-72162100-5100-37051,5</v>
      </c>
    </row>
    <row r="775" spans="1:22" x14ac:dyDescent="0.25">
      <c r="A775" s="91" t="s">
        <v>6964</v>
      </c>
      <c r="B775" s="91" t="s">
        <v>8671</v>
      </c>
      <c r="C775" s="91" t="s">
        <v>9444</v>
      </c>
      <c r="D775" s="91" t="s">
        <v>8433</v>
      </c>
      <c r="E775" s="90">
        <v>97434047000103</v>
      </c>
      <c r="F775" s="92">
        <v>72085300</v>
      </c>
      <c r="G775" s="92">
        <v>761.28</v>
      </c>
      <c r="H775" s="93">
        <v>5446.08</v>
      </c>
      <c r="I775">
        <v>773</v>
      </c>
      <c r="K775" s="82" t="str">
        <f t="shared" si="24"/>
        <v>00028674 SERIE 002-05/09/2023-97434047000103-72085300-761,28-5446,08</v>
      </c>
      <c r="L775" t="str">
        <v>00028674 serie 002</v>
      </c>
      <c r="M775" t="str">
        <v>00028674 serie 002-05/09/2023-97434047000103-72085300-761,28-5446,08</v>
      </c>
      <c r="O775" t="str">
        <v>029291 serie 002</v>
      </c>
      <c r="P775" s="57">
        <v>45195</v>
      </c>
      <c r="Q775" t="str">
        <v>97434047000103</v>
      </c>
      <c r="R775">
        <v>72085100</v>
      </c>
      <c r="S775">
        <v>734</v>
      </c>
      <c r="T775">
        <v>4992.97</v>
      </c>
      <c r="V775" t="str">
        <f t="shared" si="25"/>
        <v>029291 serie 002-26/09/2023-97434047000103-72085100-734-4992,97</v>
      </c>
    </row>
    <row r="776" spans="1:22" x14ac:dyDescent="0.25">
      <c r="A776" s="91" t="s">
        <v>6965</v>
      </c>
      <c r="B776" s="91" t="s">
        <v>8671</v>
      </c>
      <c r="C776" s="91" t="s">
        <v>9445</v>
      </c>
      <c r="D776" s="91" t="s">
        <v>8268</v>
      </c>
      <c r="E776" s="90">
        <v>50641174000101</v>
      </c>
      <c r="F776" s="92">
        <v>72104910</v>
      </c>
      <c r="G776" s="93">
        <v>5272</v>
      </c>
      <c r="H776" s="93">
        <v>67429.3</v>
      </c>
      <c r="I776">
        <v>774</v>
      </c>
      <c r="K776" s="82" t="str">
        <f t="shared" si="24"/>
        <v>0066172 SERIE 001-29/05/2023-50641174000101-72104910-5272-67429,3</v>
      </c>
      <c r="L776" t="str">
        <v>0066172 serie 001</v>
      </c>
      <c r="M776" t="str">
        <v>0066172 serie 001-29/05/2023-50641174000101-72104910-5272-67429,3</v>
      </c>
      <c r="O776" t="str">
        <v>29291 serie 002</v>
      </c>
      <c r="P776" s="57">
        <v>45195</v>
      </c>
      <c r="Q776" t="str">
        <v>97434047000103</v>
      </c>
      <c r="R776">
        <v>72085200</v>
      </c>
      <c r="S776">
        <v>2200</v>
      </c>
      <c r="T776">
        <v>14798.11</v>
      </c>
      <c r="V776" t="str">
        <f t="shared" si="25"/>
        <v>29291 serie 002-26/09/2023-97434047000103-72085200-2200-14798,11</v>
      </c>
    </row>
    <row r="777" spans="1:22" x14ac:dyDescent="0.25">
      <c r="A777" s="91" t="s">
        <v>6966</v>
      </c>
      <c r="B777" s="91" t="s">
        <v>8671</v>
      </c>
      <c r="C777" s="91" t="s">
        <v>9446</v>
      </c>
      <c r="D777" s="91" t="s">
        <v>8268</v>
      </c>
      <c r="E777" s="90">
        <v>50641174000101</v>
      </c>
      <c r="F777" s="92">
        <v>72149100</v>
      </c>
      <c r="G777" s="92">
        <v>214</v>
      </c>
      <c r="H777" s="93">
        <v>2932.2</v>
      </c>
      <c r="I777">
        <v>775</v>
      </c>
      <c r="K777" s="82" t="str">
        <f t="shared" si="24"/>
        <v>000066172 SERIE 001-29/05/2023-50641174000101-72149100-214-2932,2</v>
      </c>
      <c r="L777" t="str">
        <v>000066172 serie 001</v>
      </c>
      <c r="M777" t="str">
        <v>000066172 serie 001-29/05/2023-50641174000101-72149100-214-2932,2</v>
      </c>
      <c r="O777" t="str">
        <v>27098 serie 001</v>
      </c>
      <c r="P777" s="57">
        <v>45313</v>
      </c>
      <c r="Q777" t="str">
        <v>14050990000187</v>
      </c>
      <c r="R777">
        <v>83015000</v>
      </c>
      <c r="S777">
        <v>12</v>
      </c>
      <c r="T777">
        <v>3992</v>
      </c>
      <c r="V777" t="str">
        <f t="shared" si="25"/>
        <v>27098 serie 001-22/01/2024-14050990000187-83015000-12-3992</v>
      </c>
    </row>
    <row r="778" spans="1:22" x14ac:dyDescent="0.25">
      <c r="A778" s="91" t="s">
        <v>6967</v>
      </c>
      <c r="B778" s="91" t="s">
        <v>8671</v>
      </c>
      <c r="C778" s="91" t="s">
        <v>9447</v>
      </c>
      <c r="D778" s="91" t="s">
        <v>8310</v>
      </c>
      <c r="E778" s="90">
        <v>97434047000103</v>
      </c>
      <c r="F778" s="92">
        <v>72149100</v>
      </c>
      <c r="G778" s="92">
        <v>14.4</v>
      </c>
      <c r="H778" s="92">
        <v>92.16</v>
      </c>
      <c r="I778">
        <v>776</v>
      </c>
      <c r="K778" s="82" t="str">
        <f t="shared" si="24"/>
        <v>000029379 SERIE 002-28/09/2023-97434047000103-72149100-14,4-92,16</v>
      </c>
      <c r="L778" t="str">
        <v>000029379 serie 002</v>
      </c>
      <c r="M778" t="str">
        <v>000029379 serie 002-28/09/2023-97434047000103-72149100-14,4-92,16</v>
      </c>
      <c r="O778" t="str">
        <v>022545 serie 001</v>
      </c>
      <c r="P778" s="57">
        <v>45331</v>
      </c>
      <c r="Q778" t="str">
        <v>00866937000144</v>
      </c>
      <c r="R778">
        <v>73181500</v>
      </c>
      <c r="S778">
        <v>224.8792</v>
      </c>
      <c r="T778">
        <v>141564.56</v>
      </c>
      <c r="V778" t="str">
        <f t="shared" si="25"/>
        <v>022545 serie 001-09/02/2024-00866937000144-73181500-224,88-141564,56</v>
      </c>
    </row>
    <row r="779" spans="1:22" x14ac:dyDescent="0.25">
      <c r="A779" s="91" t="s">
        <v>6968</v>
      </c>
      <c r="B779" s="91" t="s">
        <v>8671</v>
      </c>
      <c r="C779" s="91" t="s">
        <v>9448</v>
      </c>
      <c r="D779" s="91" t="s">
        <v>8312</v>
      </c>
      <c r="E779" s="90">
        <v>97434047000103</v>
      </c>
      <c r="F779" s="92">
        <v>72149100</v>
      </c>
      <c r="G779" s="92">
        <v>189.48</v>
      </c>
      <c r="H779" s="93">
        <v>2564.16</v>
      </c>
      <c r="I779">
        <v>777</v>
      </c>
      <c r="K779" s="82" t="str">
        <f t="shared" si="24"/>
        <v>29216 SERIE 002-22/09/2023-97434047000103-72149100-189,48-2564,16</v>
      </c>
      <c r="L779" t="str">
        <v>29216 serie 002</v>
      </c>
      <c r="M779" t="str">
        <v>29216 serie 002-22/09/2023-97434047000103-72149100-189,48-2564,16</v>
      </c>
      <c r="O779" t="str">
        <v>22545 serie 001</v>
      </c>
      <c r="P779" s="57">
        <v>45331</v>
      </c>
      <c r="Q779" t="str">
        <v>00866937000144</v>
      </c>
      <c r="R779">
        <v>73181600</v>
      </c>
      <c r="S779">
        <v>192.75360000000001</v>
      </c>
      <c r="T779">
        <v>28706.34</v>
      </c>
      <c r="V779" t="str">
        <f t="shared" si="25"/>
        <v>22545 serie 001-09/02/2024-00866937000144-73181600-192,75-28706,34</v>
      </c>
    </row>
    <row r="780" spans="1:22" x14ac:dyDescent="0.25">
      <c r="A780" s="91" t="s">
        <v>6969</v>
      </c>
      <c r="B780" s="91" t="s">
        <v>8671</v>
      </c>
      <c r="C780" s="91" t="s">
        <v>9449</v>
      </c>
      <c r="D780" s="91" t="s">
        <v>8280</v>
      </c>
      <c r="E780" s="90">
        <v>97434047000103</v>
      </c>
      <c r="F780" s="92">
        <v>72149100</v>
      </c>
      <c r="G780" s="92">
        <v>136.62</v>
      </c>
      <c r="H780" s="93">
        <v>4215.4399999999996</v>
      </c>
      <c r="I780">
        <v>778</v>
      </c>
      <c r="K780" s="82" t="str">
        <f t="shared" si="24"/>
        <v>25726 SERIE 002-06/06/2023-97434047000103-72149100-136,62-4215,44</v>
      </c>
      <c r="L780" t="str">
        <v>25726 serie 002</v>
      </c>
      <c r="M780" t="str">
        <v>25726 serie 002-06/06/2023-97434047000103-72149100-136,62-4215,44</v>
      </c>
      <c r="O780" t="str">
        <v>022544 serie 001</v>
      </c>
      <c r="P780" s="57">
        <v>45331</v>
      </c>
      <c r="Q780" t="str">
        <v>00866937000144</v>
      </c>
      <c r="R780">
        <v>73181600</v>
      </c>
      <c r="S780">
        <v>33.777542168674699</v>
      </c>
      <c r="T780">
        <v>25.04</v>
      </c>
      <c r="V780" t="str">
        <f t="shared" si="25"/>
        <v>022544 serie 001-09/02/2024-00866937000144-73181600-33,78-25,04</v>
      </c>
    </row>
    <row r="781" spans="1:22" x14ac:dyDescent="0.25">
      <c r="A781" s="91" t="s">
        <v>6970</v>
      </c>
      <c r="B781" s="91" t="s">
        <v>8671</v>
      </c>
      <c r="C781" s="91" t="s">
        <v>9450</v>
      </c>
      <c r="D781" s="91" t="s">
        <v>8434</v>
      </c>
      <c r="E781" s="90">
        <v>97434047000103</v>
      </c>
      <c r="F781" s="92">
        <v>72149100</v>
      </c>
      <c r="G781" s="92">
        <v>12.1</v>
      </c>
      <c r="H781" s="92">
        <v>108</v>
      </c>
      <c r="I781">
        <v>779</v>
      </c>
      <c r="K781" s="82" t="str">
        <f t="shared" si="24"/>
        <v>24595 SERIE 002-03/05/2023-97434047000103-72149100-12,1-108</v>
      </c>
      <c r="L781" t="str">
        <v>24595 serie 002</v>
      </c>
      <c r="M781" t="str">
        <v>24595 serie 002-03/05/2023-97434047000103-72149100-12,1-108</v>
      </c>
      <c r="O781" t="str">
        <v>22544 serie 001</v>
      </c>
      <c r="P781" s="57">
        <v>45331</v>
      </c>
      <c r="Q781" t="str">
        <v>00866937000144</v>
      </c>
      <c r="R781">
        <v>73181900</v>
      </c>
      <c r="S781">
        <v>135.1101686746988</v>
      </c>
      <c r="T781">
        <v>6979.08</v>
      </c>
      <c r="V781" t="str">
        <f t="shared" si="25"/>
        <v>22544 serie 001-09/02/2024-00866937000144-73181900-135,11-6979,08</v>
      </c>
    </row>
    <row r="782" spans="1:22" x14ac:dyDescent="0.25">
      <c r="A782" s="91" t="s">
        <v>6971</v>
      </c>
      <c r="B782" s="91" t="s">
        <v>8671</v>
      </c>
      <c r="C782" s="91" t="s">
        <v>9451</v>
      </c>
      <c r="D782" s="91" t="s">
        <v>8298</v>
      </c>
      <c r="E782" s="90">
        <v>97434047000103</v>
      </c>
      <c r="F782" s="92">
        <v>72149100</v>
      </c>
      <c r="G782" s="92">
        <v>72</v>
      </c>
      <c r="H782" s="92">
        <v>432</v>
      </c>
      <c r="I782">
        <v>780</v>
      </c>
      <c r="K782" s="82" t="str">
        <f t="shared" si="24"/>
        <v>024517 SERIE 002-27/04/2023-97434047000103-72149100-72-432</v>
      </c>
      <c r="L782" t="str">
        <v>024517 serie 002</v>
      </c>
      <c r="M782" t="str">
        <v>024517 serie 002-27/04/2023-97434047000103-72149100-72-432</v>
      </c>
      <c r="O782" t="str">
        <v>22360 serie 001</v>
      </c>
      <c r="P782" s="57">
        <v>45322</v>
      </c>
      <c r="Q782" t="str">
        <v>00866937000144</v>
      </c>
      <c r="R782">
        <v>73181600</v>
      </c>
      <c r="S782">
        <v>34.515777049180329</v>
      </c>
      <c r="T782">
        <v>539.24</v>
      </c>
      <c r="V782" t="str">
        <f t="shared" si="25"/>
        <v>22360 serie 001-31/01/2024-00866937000144-73181600-34,52-539,24</v>
      </c>
    </row>
    <row r="783" spans="1:22" x14ac:dyDescent="0.25">
      <c r="A783" s="91" t="s">
        <v>6972</v>
      </c>
      <c r="B783" s="91" t="s">
        <v>8671</v>
      </c>
      <c r="C783" s="91" t="s">
        <v>9452</v>
      </c>
      <c r="D783" s="91" t="s">
        <v>8306</v>
      </c>
      <c r="E783" s="90">
        <v>97434047000103</v>
      </c>
      <c r="F783" s="92">
        <v>72161000</v>
      </c>
      <c r="G783" s="92">
        <v>44.64</v>
      </c>
      <c r="H783" s="92">
        <v>371.1</v>
      </c>
      <c r="I783">
        <v>781</v>
      </c>
      <c r="K783" s="82" t="str">
        <f t="shared" si="24"/>
        <v>0028815 SERIE 002-12/09/2023-97434047000103-72161000-44,64-371,1</v>
      </c>
      <c r="L783" t="str">
        <v>0028815 serie 002</v>
      </c>
      <c r="M783" t="str">
        <v>0028815 serie 002-12/09/2023-97434047000103-72161000-44,64-371,1</v>
      </c>
      <c r="O783" t="str">
        <v>22359 serie 001</v>
      </c>
      <c r="P783" s="57">
        <v>45322</v>
      </c>
      <c r="Q783" t="str">
        <v>00866937000144</v>
      </c>
      <c r="R783">
        <v>73181500</v>
      </c>
      <c r="S783">
        <v>1257.5520000000001</v>
      </c>
      <c r="T783">
        <v>5411.28</v>
      </c>
      <c r="V783" t="str">
        <f t="shared" si="25"/>
        <v>22359 serie 001-31/01/2024-00866937000144-73181500-1257,55-5411,28</v>
      </c>
    </row>
    <row r="784" spans="1:22" x14ac:dyDescent="0.25">
      <c r="A784" s="91" t="s">
        <v>6973</v>
      </c>
      <c r="B784" s="91" t="s">
        <v>8671</v>
      </c>
      <c r="C784" s="91" t="s">
        <v>9453</v>
      </c>
      <c r="D784" s="91" t="s">
        <v>8173</v>
      </c>
      <c r="E784" s="90">
        <v>97434047000103</v>
      </c>
      <c r="F784" s="92">
        <v>72161000</v>
      </c>
      <c r="G784" s="92">
        <v>48</v>
      </c>
      <c r="H784" s="92">
        <v>371.1</v>
      </c>
      <c r="I784">
        <v>782</v>
      </c>
      <c r="K784" s="82" t="str">
        <f t="shared" si="24"/>
        <v>022189 SERIE 002-19/01/2023-97434047000103-72161000-48-371,1</v>
      </c>
      <c r="L784" t="str">
        <v>022189 serie 002</v>
      </c>
      <c r="M784" t="str">
        <v>022189 serie 002-19/01/2023-97434047000103-72161000-48-371,1</v>
      </c>
      <c r="O784" t="str">
        <v>21032 serie 000</v>
      </c>
      <c r="P784" s="57">
        <v>45350</v>
      </c>
      <c r="Q784" t="str">
        <v>11352758000105</v>
      </c>
      <c r="R784">
        <v>73089090</v>
      </c>
      <c r="S784">
        <v>12800</v>
      </c>
      <c r="T784">
        <v>238353.42</v>
      </c>
      <c r="V784" t="str">
        <f t="shared" si="25"/>
        <v>21032 serie 000-28/02/2024-11352758000105-73089090-12800-238353,42</v>
      </c>
    </row>
    <row r="785" spans="1:22" x14ac:dyDescent="0.25">
      <c r="A785" s="91" t="s">
        <v>6974</v>
      </c>
      <c r="B785" s="91" t="s">
        <v>8671</v>
      </c>
      <c r="C785" s="91" t="s">
        <v>9454</v>
      </c>
      <c r="D785" s="91" t="s">
        <v>8268</v>
      </c>
      <c r="E785" s="90">
        <v>50641174000101</v>
      </c>
      <c r="F785" s="92">
        <v>72162100</v>
      </c>
      <c r="G785" s="93">
        <v>1769</v>
      </c>
      <c r="H785" s="93">
        <v>13097.16</v>
      </c>
      <c r="I785">
        <v>783</v>
      </c>
      <c r="K785" s="82" t="str">
        <f t="shared" si="24"/>
        <v>00066172 SERIE 001-29/05/2023-50641174000101-72162100-1769-13097,16</v>
      </c>
      <c r="L785" t="str">
        <v>00066172 serie 001</v>
      </c>
      <c r="M785" t="str">
        <v>00066172 serie 001-29/05/2023-50641174000101-72162100-1769-13097,16</v>
      </c>
      <c r="O785" t="str">
        <v>21031 serie 000</v>
      </c>
      <c r="P785" s="57">
        <v>45350</v>
      </c>
      <c r="Q785" t="str">
        <v>11352758000105</v>
      </c>
      <c r="R785">
        <v>73089090</v>
      </c>
      <c r="S785">
        <v>1400</v>
      </c>
      <c r="T785">
        <v>26796.93</v>
      </c>
      <c r="V785" t="str">
        <f t="shared" si="25"/>
        <v>21031 serie 000-28/02/2024-11352758000105-73089090-1400-26796,93</v>
      </c>
    </row>
    <row r="786" spans="1:22" x14ac:dyDescent="0.25">
      <c r="A786" s="91" t="s">
        <v>6975</v>
      </c>
      <c r="B786" s="91" t="s">
        <v>8671</v>
      </c>
      <c r="C786" s="91" t="s">
        <v>9455</v>
      </c>
      <c r="D786" s="91" t="s">
        <v>8310</v>
      </c>
      <c r="E786" s="90">
        <v>97434047000103</v>
      </c>
      <c r="F786" s="92">
        <v>72162100</v>
      </c>
      <c r="G786" s="93">
        <v>8436</v>
      </c>
      <c r="H786" s="93">
        <v>59673.599999999999</v>
      </c>
      <c r="I786">
        <v>784</v>
      </c>
      <c r="K786" s="82" t="str">
        <f t="shared" si="24"/>
        <v>0029379 SERIE 002-28/09/2023-97434047000103-72162100-8436-59673,6</v>
      </c>
      <c r="L786" t="str">
        <v>0029379 serie 002</v>
      </c>
      <c r="M786" t="str">
        <v>0029379 serie 002-28/09/2023-97434047000103-72162100-8436-59673,6</v>
      </c>
      <c r="O786" t="str">
        <v>21029 serie 000</v>
      </c>
      <c r="P786" s="57">
        <v>45350</v>
      </c>
      <c r="Q786" t="str">
        <v>11352758000105</v>
      </c>
      <c r="R786">
        <v>73089090</v>
      </c>
      <c r="S786">
        <v>900</v>
      </c>
      <c r="T786">
        <v>16774.18</v>
      </c>
      <c r="V786" t="str">
        <f t="shared" si="25"/>
        <v>21029 serie 000-28/02/2024-11352758000105-73089090-900-16774,18</v>
      </c>
    </row>
    <row r="787" spans="1:22" x14ac:dyDescent="0.25">
      <c r="A787" s="91" t="s">
        <v>6976</v>
      </c>
      <c r="B787" s="91" t="s">
        <v>8671</v>
      </c>
      <c r="C787" s="91" t="s">
        <v>9456</v>
      </c>
      <c r="D787" s="91" t="s">
        <v>8312</v>
      </c>
      <c r="E787" s="90">
        <v>97434047000103</v>
      </c>
      <c r="F787" s="92">
        <v>72162100</v>
      </c>
      <c r="G787" s="92">
        <v>54.6</v>
      </c>
      <c r="H787" s="92">
        <v>449.28</v>
      </c>
      <c r="I787">
        <v>785</v>
      </c>
      <c r="K787" s="82" t="str">
        <f t="shared" si="24"/>
        <v>029216 SERIE 002-22/09/2023-97434047000103-72162100-54,6-449,28</v>
      </c>
      <c r="L787" t="str">
        <v>029216 serie 002</v>
      </c>
      <c r="M787" t="str">
        <v>029216 serie 002-22/09/2023-97434047000103-72162100-54,6-449,28</v>
      </c>
      <c r="O787" t="str">
        <v>21028 serie 000</v>
      </c>
      <c r="P787" s="57">
        <v>45350</v>
      </c>
      <c r="Q787" t="str">
        <v>11352758000105</v>
      </c>
      <c r="R787">
        <v>73089090</v>
      </c>
      <c r="S787">
        <v>1200</v>
      </c>
      <c r="T787">
        <v>22664.28</v>
      </c>
      <c r="V787" t="str">
        <f t="shared" si="25"/>
        <v>21028 serie 000-28/02/2024-11352758000105-73089090-1200-22664,28</v>
      </c>
    </row>
    <row r="788" spans="1:22" x14ac:dyDescent="0.25">
      <c r="A788" s="91" t="s">
        <v>6977</v>
      </c>
      <c r="B788" s="91" t="s">
        <v>8671</v>
      </c>
      <c r="C788" s="91" t="s">
        <v>9457</v>
      </c>
      <c r="D788" s="91" t="s">
        <v>8306</v>
      </c>
      <c r="E788" s="90">
        <v>97434047000103</v>
      </c>
      <c r="F788" s="92">
        <v>72162100</v>
      </c>
      <c r="G788" s="92">
        <v>266.33999999999997</v>
      </c>
      <c r="H788" s="93">
        <v>2066.7600000000002</v>
      </c>
      <c r="I788">
        <v>786</v>
      </c>
      <c r="K788" s="82" t="str">
        <f t="shared" si="24"/>
        <v>028815 SERIE 002-12/09/2023-97434047000103-72162100-266,34-2066,76</v>
      </c>
      <c r="L788" t="str">
        <v>028815 serie 002</v>
      </c>
      <c r="M788" t="str">
        <v>028815 serie 002-12/09/2023-97434047000103-72162100-266,34-2066,76</v>
      </c>
      <c r="O788" t="str">
        <v>20932 serie 000</v>
      </c>
      <c r="P788" s="57">
        <v>45334</v>
      </c>
      <c r="Q788" t="str">
        <v>11352758000105</v>
      </c>
      <c r="R788">
        <v>73089090</v>
      </c>
      <c r="S788">
        <v>870</v>
      </c>
      <c r="T788">
        <v>21047.759999999998</v>
      </c>
      <c r="V788" t="str">
        <f t="shared" si="25"/>
        <v>20932 serie 000-12/02/2024-11352758000105-73089090-870-21047,76</v>
      </c>
    </row>
    <row r="789" spans="1:22" x14ac:dyDescent="0.25">
      <c r="A789" s="91" t="s">
        <v>6978</v>
      </c>
      <c r="B789" s="91" t="s">
        <v>8671</v>
      </c>
      <c r="C789" s="91" t="s">
        <v>9458</v>
      </c>
      <c r="D789" s="91" t="s">
        <v>8306</v>
      </c>
      <c r="E789" s="90">
        <v>97434047000103</v>
      </c>
      <c r="F789" s="92">
        <v>72162100</v>
      </c>
      <c r="G789" s="92">
        <v>429</v>
      </c>
      <c r="H789" s="93">
        <v>3324.42</v>
      </c>
      <c r="I789">
        <v>787</v>
      </c>
      <c r="K789" s="82" t="str">
        <f t="shared" si="24"/>
        <v>028813 SERIE 002-12/09/2023-97434047000103-72162100-429-3324,42</v>
      </c>
      <c r="L789" t="str">
        <v>028813 serie 002</v>
      </c>
      <c r="M789" t="str">
        <v>028813 serie 002-12/09/2023-97434047000103-72162100-429-3324,42</v>
      </c>
      <c r="O789" t="str">
        <v>20931 serie 000</v>
      </c>
      <c r="P789" s="57">
        <v>45334</v>
      </c>
      <c r="Q789" t="str">
        <v>11352758000105</v>
      </c>
      <c r="R789">
        <v>73089090</v>
      </c>
      <c r="S789">
        <v>1000</v>
      </c>
      <c r="T789">
        <v>24103.08</v>
      </c>
      <c r="V789" t="str">
        <f t="shared" si="25"/>
        <v>20931 serie 000-12/02/2024-11352758000105-73089090-1000-24103,08</v>
      </c>
    </row>
    <row r="790" spans="1:22" x14ac:dyDescent="0.25">
      <c r="A790" s="91" t="s">
        <v>6979</v>
      </c>
      <c r="B790" s="91" t="s">
        <v>8671</v>
      </c>
      <c r="C790" s="91" t="s">
        <v>9459</v>
      </c>
      <c r="D790" s="91" t="s">
        <v>8433</v>
      </c>
      <c r="E790" s="90">
        <v>97434047000103</v>
      </c>
      <c r="F790" s="92">
        <v>72162100</v>
      </c>
      <c r="G790" s="92">
        <v>130.97999999999999</v>
      </c>
      <c r="H790" s="93">
        <v>1099.02</v>
      </c>
      <c r="I790">
        <v>788</v>
      </c>
      <c r="K790" s="82" t="str">
        <f t="shared" si="24"/>
        <v>028674 SERIE 002-05/09/2023-97434047000103-72162100-130,98-1099,02</v>
      </c>
      <c r="L790" t="str">
        <v>028674 serie 002</v>
      </c>
      <c r="M790" t="str">
        <v>028674 serie 002-05/09/2023-97434047000103-72162100-130,98-1099,02</v>
      </c>
      <c r="O790" t="str">
        <v>20930 serie 000</v>
      </c>
      <c r="P790" s="57">
        <v>45334</v>
      </c>
      <c r="Q790" t="str">
        <v>11352758000105</v>
      </c>
      <c r="R790">
        <v>73089090</v>
      </c>
      <c r="S790">
        <v>600</v>
      </c>
      <c r="T790">
        <v>14597.64</v>
      </c>
      <c r="V790" t="str">
        <f t="shared" si="25"/>
        <v>20930 serie 000-12/02/2024-11352758000105-73089090-600-14597,64</v>
      </c>
    </row>
    <row r="791" spans="1:22" x14ac:dyDescent="0.25">
      <c r="A791" s="91" t="s">
        <v>6980</v>
      </c>
      <c r="B791" s="91" t="s">
        <v>8671</v>
      </c>
      <c r="C791" s="91" t="s">
        <v>9460</v>
      </c>
      <c r="D791" s="91" t="s">
        <v>8319</v>
      </c>
      <c r="E791" s="90">
        <v>97434047000103</v>
      </c>
      <c r="F791" s="92">
        <v>72162100</v>
      </c>
      <c r="G791" s="92">
        <v>940</v>
      </c>
      <c r="H791" s="93">
        <v>7915.2</v>
      </c>
      <c r="I791">
        <v>789</v>
      </c>
      <c r="K791" s="82" t="str">
        <f t="shared" si="24"/>
        <v>00028400 SERIE 002-29/08/2023-97434047000103-72162100-940-7915,2</v>
      </c>
      <c r="L791" t="str">
        <v>00028400 serie 002</v>
      </c>
      <c r="M791" t="str">
        <v>00028400 serie 002-29/08/2023-97434047000103-72162100-940-7915,2</v>
      </c>
      <c r="O791" t="str">
        <v>20929 serie 000</v>
      </c>
      <c r="P791" s="57">
        <v>45334</v>
      </c>
      <c r="Q791" t="str">
        <v>11352758000105</v>
      </c>
      <c r="R791">
        <v>73089090</v>
      </c>
      <c r="S791">
        <v>1200</v>
      </c>
      <c r="T791">
        <v>35984.879999999997</v>
      </c>
      <c r="V791" t="str">
        <f t="shared" si="25"/>
        <v>20929 serie 000-12/02/2024-11352758000105-73089090-1200-35984,88</v>
      </c>
    </row>
    <row r="792" spans="1:22" x14ac:dyDescent="0.25">
      <c r="A792" s="91" t="s">
        <v>6981</v>
      </c>
      <c r="B792" s="91" t="s">
        <v>8671</v>
      </c>
      <c r="C792" s="91" t="s">
        <v>9461</v>
      </c>
      <c r="D792" s="91" t="s">
        <v>8307</v>
      </c>
      <c r="E792" s="90">
        <v>97434047000103</v>
      </c>
      <c r="F792" s="92">
        <v>72162100</v>
      </c>
      <c r="G792" s="92">
        <v>213</v>
      </c>
      <c r="H792" s="93">
        <v>1792.56</v>
      </c>
      <c r="I792">
        <v>790</v>
      </c>
      <c r="K792" s="82" t="str">
        <f t="shared" si="24"/>
        <v>28344 SERIE 002-28/08/2023-97434047000103-72162100-213-1792,56</v>
      </c>
      <c r="L792" t="str">
        <v>28344 serie 002</v>
      </c>
      <c r="M792" t="str">
        <v>28344 serie 002-28/08/2023-97434047000103-72162100-213-1792,56</v>
      </c>
      <c r="O792" t="str">
        <v>20928 serie 000</v>
      </c>
      <c r="P792" s="57">
        <v>45334</v>
      </c>
      <c r="Q792" t="str">
        <v>11352758000105</v>
      </c>
      <c r="R792">
        <v>73089090</v>
      </c>
      <c r="S792">
        <v>2300</v>
      </c>
      <c r="T792">
        <v>56014.2</v>
      </c>
      <c r="V792" t="str">
        <f t="shared" si="25"/>
        <v>20928 serie 000-12/02/2024-11352758000105-73089090-2300-56014,2</v>
      </c>
    </row>
    <row r="793" spans="1:22" x14ac:dyDescent="0.25">
      <c r="A793" s="91" t="s">
        <v>6982</v>
      </c>
      <c r="B793" s="91" t="s">
        <v>8671</v>
      </c>
      <c r="C793" s="91" t="s">
        <v>9462</v>
      </c>
      <c r="D793" s="91" t="s">
        <v>8269</v>
      </c>
      <c r="E793" s="90">
        <v>97434047000103</v>
      </c>
      <c r="F793" s="92">
        <v>72162100</v>
      </c>
      <c r="G793" s="93">
        <v>1766.8</v>
      </c>
      <c r="H793" s="93">
        <v>12696</v>
      </c>
      <c r="I793">
        <v>791</v>
      </c>
      <c r="K793" s="82" t="str">
        <f t="shared" si="24"/>
        <v>0025090 SERIE 002-18/05/2023-97434047000103-72162100-1766,8-12696</v>
      </c>
      <c r="L793" t="str">
        <v>0025090 serie 002</v>
      </c>
      <c r="M793" t="str">
        <v>0025090 serie 002-18/05/2023-97434047000103-72162100-1766,8-12696</v>
      </c>
      <c r="O793" t="str">
        <v>20927 serie 000</v>
      </c>
      <c r="P793" s="57">
        <v>45334</v>
      </c>
      <c r="Q793" t="str">
        <v>11352758000105</v>
      </c>
      <c r="R793">
        <v>73089090</v>
      </c>
      <c r="S793">
        <v>10900</v>
      </c>
      <c r="T793">
        <v>203961.13</v>
      </c>
      <c r="V793" t="str">
        <f t="shared" si="25"/>
        <v>20927 serie 000-12/02/2024-11352758000105-73089090-10900-203961,13</v>
      </c>
    </row>
    <row r="794" spans="1:22" x14ac:dyDescent="0.25">
      <c r="A794" s="91" t="s">
        <v>6983</v>
      </c>
      <c r="B794" s="91" t="s">
        <v>8671</v>
      </c>
      <c r="C794" s="91" t="s">
        <v>9463</v>
      </c>
      <c r="D794" s="91" t="s">
        <v>8434</v>
      </c>
      <c r="E794" s="90">
        <v>97434047000103</v>
      </c>
      <c r="F794" s="92">
        <v>72162100</v>
      </c>
      <c r="G794" s="93">
        <v>8226.7199999999993</v>
      </c>
      <c r="H794" s="93">
        <v>64032</v>
      </c>
      <c r="I794">
        <v>792</v>
      </c>
      <c r="K794" s="82" t="str">
        <f t="shared" si="24"/>
        <v>024595 SERIE 002-03/05/2023-97434047000103-72162100-8226,72-64032</v>
      </c>
      <c r="L794" t="str">
        <v>024595 serie 002</v>
      </c>
      <c r="M794" t="str">
        <v>024595 serie 002-03/05/2023-97434047000103-72162100-8226,72-64032</v>
      </c>
      <c r="O794" t="str">
        <v>020805 serie 001</v>
      </c>
      <c r="P794" s="57">
        <v>45358</v>
      </c>
      <c r="Q794" t="str">
        <v>02677285000125</v>
      </c>
      <c r="R794">
        <v>72201210</v>
      </c>
      <c r="S794">
        <v>661.47</v>
      </c>
      <c r="T794">
        <v>32700</v>
      </c>
      <c r="V794" t="str">
        <f t="shared" si="25"/>
        <v>020805 serie 001-07/03/2024-02677285000125-72201210-661,47-32700</v>
      </c>
    </row>
    <row r="795" spans="1:22" x14ac:dyDescent="0.25">
      <c r="A795" s="91" t="s">
        <v>6984</v>
      </c>
      <c r="B795" s="91" t="s">
        <v>8671</v>
      </c>
      <c r="C795" s="91" t="s">
        <v>9464</v>
      </c>
      <c r="D795" s="91" t="s">
        <v>8298</v>
      </c>
      <c r="E795" s="90">
        <v>97434047000103</v>
      </c>
      <c r="F795" s="92">
        <v>72162100</v>
      </c>
      <c r="G795" s="92">
        <v>518.72</v>
      </c>
      <c r="H795" s="93">
        <v>3835.2</v>
      </c>
      <c r="I795">
        <v>793</v>
      </c>
      <c r="K795" s="82" t="str">
        <f t="shared" si="24"/>
        <v>024518 SERIE 002-27/04/2023-97434047000103-72162100-518,72-3835,2</v>
      </c>
      <c r="L795" t="str">
        <v>024518 serie 002</v>
      </c>
      <c r="M795" t="str">
        <v>024518 serie 002-27/04/2023-97434047000103-72162100-518,72-3835,2</v>
      </c>
      <c r="O795" t="str">
        <v>20805 serie 001</v>
      </c>
      <c r="P795" s="57">
        <v>45358</v>
      </c>
      <c r="Q795" t="str">
        <v>02677285000125</v>
      </c>
      <c r="R795">
        <v>72202090</v>
      </c>
      <c r="S795">
        <v>661.47</v>
      </c>
      <c r="T795">
        <v>63308</v>
      </c>
      <c r="V795" t="str">
        <f t="shared" si="25"/>
        <v>20805 serie 001-07/03/2024-02677285000125-72202090-661,47-63308</v>
      </c>
    </row>
    <row r="796" spans="1:22" x14ac:dyDescent="0.25">
      <c r="A796" s="91" t="s">
        <v>6985</v>
      </c>
      <c r="B796" s="91" t="s">
        <v>8671</v>
      </c>
      <c r="C796" s="91" t="s">
        <v>9465</v>
      </c>
      <c r="D796" s="91" t="s">
        <v>8298</v>
      </c>
      <c r="E796" s="90">
        <v>97434047000103</v>
      </c>
      <c r="F796" s="92">
        <v>72162100</v>
      </c>
      <c r="G796" s="93">
        <v>1023.6</v>
      </c>
      <c r="H796" s="93">
        <v>7228.08</v>
      </c>
      <c r="I796">
        <v>794</v>
      </c>
      <c r="K796" s="82" t="str">
        <f t="shared" si="24"/>
        <v>0024517 SERIE 002-27/04/2023-97434047000103-72162100-1023,6-7228,08</v>
      </c>
      <c r="L796" t="str">
        <v>0024517 serie 002</v>
      </c>
      <c r="M796" t="str">
        <v>0024517 serie 002-27/04/2023-97434047000103-72162100-1023,6-7228,08</v>
      </c>
      <c r="O796" t="str">
        <v>020804 serie 001</v>
      </c>
      <c r="P796" s="57">
        <v>45358</v>
      </c>
      <c r="Q796" t="str">
        <v>02677285000125</v>
      </c>
      <c r="R796">
        <v>72202090</v>
      </c>
      <c r="S796">
        <v>1122.49</v>
      </c>
      <c r="T796">
        <v>120785</v>
      </c>
      <c r="V796" t="str">
        <f t="shared" si="25"/>
        <v>020804 serie 001-07/03/2024-02677285000125-72202090-1122,49-120785</v>
      </c>
    </row>
    <row r="797" spans="1:22" x14ac:dyDescent="0.25">
      <c r="A797" s="91" t="s">
        <v>6986</v>
      </c>
      <c r="B797" s="91" t="s">
        <v>8671</v>
      </c>
      <c r="C797" s="91" t="s">
        <v>9466</v>
      </c>
      <c r="D797" s="91" t="s">
        <v>8176</v>
      </c>
      <c r="E797" s="90">
        <v>97434047000103</v>
      </c>
      <c r="F797" s="92">
        <v>72162100</v>
      </c>
      <c r="G797" s="92">
        <v>218.79</v>
      </c>
      <c r="H797" s="93">
        <v>9957</v>
      </c>
      <c r="I797">
        <v>795</v>
      </c>
      <c r="K797" s="82" t="str">
        <f t="shared" si="24"/>
        <v>21982 SERIE 002-12/01/2023-97434047000103-72162100-218,79-9957</v>
      </c>
      <c r="L797" t="str">
        <v>21982 serie 002</v>
      </c>
      <c r="M797" t="str">
        <v>21982 serie 002-12/01/2023-97434047000103-72162100-218,79-9957</v>
      </c>
      <c r="O797" t="str">
        <v>20804 serie 001</v>
      </c>
      <c r="P797" s="57">
        <v>45358</v>
      </c>
      <c r="Q797" t="str">
        <v>02677285000125</v>
      </c>
      <c r="R797">
        <v>72201210</v>
      </c>
      <c r="S797">
        <v>1122.49</v>
      </c>
      <c r="T797">
        <v>34600</v>
      </c>
      <c r="V797" t="str">
        <f t="shared" si="25"/>
        <v>20804 serie 001-07/03/2024-02677285000125-72201210-1122,49-34600</v>
      </c>
    </row>
    <row r="798" spans="1:22" x14ac:dyDescent="0.25">
      <c r="A798" s="91" t="s">
        <v>6987</v>
      </c>
      <c r="B798" s="91" t="s">
        <v>8671</v>
      </c>
      <c r="C798" s="91" t="s">
        <v>9467</v>
      </c>
      <c r="D798" s="91" t="s">
        <v>8310</v>
      </c>
      <c r="E798" s="90">
        <v>97434047000103</v>
      </c>
      <c r="F798" s="92">
        <v>72163100</v>
      </c>
      <c r="G798" s="93">
        <v>1392.6</v>
      </c>
      <c r="H798" s="93">
        <v>16427.52</v>
      </c>
      <c r="I798">
        <v>796</v>
      </c>
      <c r="K798" s="82" t="str">
        <f t="shared" si="24"/>
        <v>29379 SERIE 002-28/09/2023-97434047000103-72163100-1392,6-16427,52</v>
      </c>
      <c r="L798" t="str">
        <v>29379 serie 002</v>
      </c>
      <c r="M798" t="str">
        <v>29379 serie 002-28/09/2023-97434047000103-72163100-1392,6-16427,52</v>
      </c>
      <c r="O798" t="str">
        <v>20578 serie 000</v>
      </c>
      <c r="P798" s="57">
        <v>45258</v>
      </c>
      <c r="Q798" t="str">
        <v>11352758000105</v>
      </c>
      <c r="R798">
        <v>73089090</v>
      </c>
      <c r="S798">
        <v>16000</v>
      </c>
      <c r="T798">
        <v>296871.63</v>
      </c>
      <c r="V798" t="str">
        <f t="shared" si="25"/>
        <v>20578 serie 000-28/11/2023-11352758000105-73089090-16000-296871,63</v>
      </c>
    </row>
    <row r="799" spans="1:22" x14ac:dyDescent="0.25">
      <c r="A799" s="91" t="s">
        <v>6988</v>
      </c>
      <c r="B799" s="91" t="s">
        <v>8671</v>
      </c>
      <c r="C799" s="91" t="s">
        <v>9468</v>
      </c>
      <c r="D799" s="91" t="s">
        <v>8306</v>
      </c>
      <c r="E799" s="90">
        <v>97434047000103</v>
      </c>
      <c r="F799" s="92">
        <v>72163100</v>
      </c>
      <c r="G799" s="92">
        <v>103.5</v>
      </c>
      <c r="H799" s="93">
        <v>1664.7</v>
      </c>
      <c r="I799">
        <v>797</v>
      </c>
      <c r="K799" s="82" t="str">
        <f t="shared" si="24"/>
        <v>28815 SERIE 002-12/09/2023-97434047000103-72163100-103,5-1664,7</v>
      </c>
      <c r="L799" t="str">
        <v>28815 serie 002</v>
      </c>
      <c r="M799" t="str">
        <v>28815 serie 002-12/09/2023-97434047000103-72163100-103,5-1664,7</v>
      </c>
      <c r="O799" t="str">
        <v>17370 serie 001</v>
      </c>
      <c r="P799" s="57">
        <v>45357</v>
      </c>
      <c r="Q799" t="str">
        <v>03872011000150</v>
      </c>
      <c r="R799">
        <v>73042400</v>
      </c>
      <c r="S799">
        <v>8</v>
      </c>
      <c r="T799">
        <v>10500</v>
      </c>
      <c r="V799" t="str">
        <f t="shared" si="25"/>
        <v>17370 serie 001-06/03/2024-03872011000150-73042400-8-10500</v>
      </c>
    </row>
    <row r="800" spans="1:22" x14ac:dyDescent="0.25">
      <c r="A800" s="91" t="s">
        <v>6989</v>
      </c>
      <c r="B800" s="91" t="s">
        <v>8671</v>
      </c>
      <c r="C800" s="91" t="s">
        <v>9469</v>
      </c>
      <c r="D800" s="91" t="s">
        <v>8306</v>
      </c>
      <c r="E800" s="90">
        <v>97434047000103</v>
      </c>
      <c r="F800" s="92">
        <v>72163100</v>
      </c>
      <c r="G800" s="92">
        <v>188</v>
      </c>
      <c r="H800" s="93">
        <v>2770.5</v>
      </c>
      <c r="I800">
        <v>798</v>
      </c>
      <c r="K800" s="82" t="str">
        <f t="shared" si="24"/>
        <v>28813 SERIE 002-12/09/2023-97434047000103-72163100-188-2770,5</v>
      </c>
      <c r="L800" t="str">
        <v>28813 serie 002</v>
      </c>
      <c r="M800" t="str">
        <v>28813 serie 002-12/09/2023-97434047000103-72163100-188-2770,5</v>
      </c>
      <c r="O800" t="str">
        <v>015934 serie 001</v>
      </c>
      <c r="P800" s="57">
        <v>45338</v>
      </c>
      <c r="Q800" t="str">
        <v>18289917000113</v>
      </c>
      <c r="R800">
        <v>73181900</v>
      </c>
      <c r="S800">
        <v>214</v>
      </c>
      <c r="T800">
        <v>7648.4</v>
      </c>
      <c r="V800" t="str">
        <f t="shared" si="25"/>
        <v>015934 serie 001-16/02/2024-18289917000113-73181900-214-7648,4</v>
      </c>
    </row>
    <row r="801" spans="1:22" x14ac:dyDescent="0.25">
      <c r="A801" s="91" t="s">
        <v>6990</v>
      </c>
      <c r="B801" s="91" t="s">
        <v>8671</v>
      </c>
      <c r="C801" s="91" t="s">
        <v>9470</v>
      </c>
      <c r="D801" s="91" t="s">
        <v>8433</v>
      </c>
      <c r="E801" s="90">
        <v>97434047000103</v>
      </c>
      <c r="F801" s="92">
        <v>72163100</v>
      </c>
      <c r="G801" s="92">
        <v>636.29999999999995</v>
      </c>
      <c r="H801" s="93">
        <v>11139.9</v>
      </c>
      <c r="I801">
        <v>799</v>
      </c>
      <c r="K801" s="82" t="str">
        <f t="shared" si="24"/>
        <v>28674 SERIE 002-05/09/2023-97434047000103-72163100-636,3-11139,9</v>
      </c>
      <c r="L801" t="str">
        <v>28674 serie 002</v>
      </c>
      <c r="M801" t="str">
        <v>28674 serie 002-05/09/2023-97434047000103-72163100-636,3-11139,9</v>
      </c>
      <c r="O801" t="str">
        <v>15934 serie 001</v>
      </c>
      <c r="P801" s="57">
        <v>45338</v>
      </c>
      <c r="Q801" t="str">
        <v>18289917000113</v>
      </c>
      <c r="R801">
        <v>73181500</v>
      </c>
      <c r="S801">
        <v>5</v>
      </c>
      <c r="T801">
        <v>166.4</v>
      </c>
      <c r="V801" t="str">
        <f t="shared" si="25"/>
        <v>15934 serie 001-16/02/2024-18289917000113-73181500-5-166,4</v>
      </c>
    </row>
    <row r="802" spans="1:22" x14ac:dyDescent="0.25">
      <c r="A802" s="91" t="s">
        <v>6991</v>
      </c>
      <c r="B802" s="91" t="s">
        <v>8671</v>
      </c>
      <c r="C802" s="91" t="s">
        <v>9471</v>
      </c>
      <c r="D802" s="91" t="s">
        <v>8319</v>
      </c>
      <c r="E802" s="90">
        <v>97434047000103</v>
      </c>
      <c r="F802" s="92">
        <v>72163100</v>
      </c>
      <c r="G802" s="92">
        <v>146</v>
      </c>
      <c r="H802" s="93">
        <v>1140.72</v>
      </c>
      <c r="I802">
        <v>800</v>
      </c>
      <c r="K802" s="82" t="str">
        <f t="shared" si="24"/>
        <v>28400 SERIE 002-29/08/2023-97434047000103-72163100-146-1140,72</v>
      </c>
      <c r="L802" t="str">
        <v>28400 serie 002</v>
      </c>
      <c r="M802" t="str">
        <v>28400 serie 002-29/08/2023-97434047000103-72163100-146-1140,72</v>
      </c>
      <c r="O802" t="str">
        <v>015702 serie 001</v>
      </c>
      <c r="P802" s="57">
        <v>45309</v>
      </c>
      <c r="Q802" t="str">
        <v>18289917000113</v>
      </c>
      <c r="R802">
        <v>73182200</v>
      </c>
      <c r="S802">
        <v>31</v>
      </c>
      <c r="T802">
        <v>5200.5</v>
      </c>
      <c r="V802" t="str">
        <f t="shared" si="25"/>
        <v>015702 serie 001-18/01/2024-18289917000113-73182200-31-5200,5</v>
      </c>
    </row>
    <row r="803" spans="1:22" x14ac:dyDescent="0.25">
      <c r="A803" s="91" t="s">
        <v>6992</v>
      </c>
      <c r="B803" s="91" t="s">
        <v>8671</v>
      </c>
      <c r="C803" s="91" t="s">
        <v>9472</v>
      </c>
      <c r="D803" s="91" t="s">
        <v>8283</v>
      </c>
      <c r="E803" s="90">
        <v>97434047000103</v>
      </c>
      <c r="F803" s="92">
        <v>72163100</v>
      </c>
      <c r="G803" s="92">
        <v>410</v>
      </c>
      <c r="H803" s="93">
        <v>3024</v>
      </c>
      <c r="I803">
        <v>801</v>
      </c>
      <c r="K803" s="82" t="str">
        <f t="shared" si="24"/>
        <v>0025365 SERIE 002-26/05/2023-97434047000103-72163100-410-3024</v>
      </c>
      <c r="L803" t="str">
        <v>0025365 serie 002</v>
      </c>
      <c r="M803" t="str">
        <v>0025365 serie 002-26/05/2023-97434047000103-72163100-410-3024</v>
      </c>
      <c r="O803" t="str">
        <v>15702 serie 001</v>
      </c>
      <c r="P803" s="57">
        <v>45309</v>
      </c>
      <c r="Q803" t="str">
        <v>18289917000113</v>
      </c>
      <c r="R803">
        <v>73181500</v>
      </c>
      <c r="S803">
        <v>216</v>
      </c>
      <c r="T803">
        <v>19678.599999999999</v>
      </c>
      <c r="V803" t="str">
        <f t="shared" si="25"/>
        <v>15702 serie 001-18/01/2024-18289917000113-73181500-216-19678,6</v>
      </c>
    </row>
    <row r="804" spans="1:22" x14ac:dyDescent="0.25">
      <c r="A804" s="91" t="s">
        <v>6993</v>
      </c>
      <c r="B804" s="91" t="s">
        <v>8671</v>
      </c>
      <c r="C804" s="91" t="s">
        <v>9473</v>
      </c>
      <c r="D804" s="91" t="s">
        <v>8269</v>
      </c>
      <c r="E804" s="90">
        <v>97434047000103</v>
      </c>
      <c r="F804" s="92">
        <v>72163100</v>
      </c>
      <c r="G804" s="92">
        <v>150</v>
      </c>
      <c r="H804" s="93">
        <v>1746</v>
      </c>
      <c r="I804">
        <v>802</v>
      </c>
      <c r="K804" s="82" t="str">
        <f t="shared" si="24"/>
        <v>25090 SERIE 002-18/05/2023-97434047000103-72163100-150-1746</v>
      </c>
      <c r="L804" t="str">
        <v>25090 serie 002</v>
      </c>
      <c r="M804" t="str">
        <v>25090 serie 002-18/05/2023-97434047000103-72163100-150-1746</v>
      </c>
      <c r="O804" t="str">
        <v>13073 serie 001</v>
      </c>
      <c r="P804" s="57">
        <v>45316</v>
      </c>
      <c r="Q804" t="str">
        <v>36193928000772</v>
      </c>
      <c r="R804">
        <v>69149000</v>
      </c>
      <c r="S804">
        <v>73.840999999999994</v>
      </c>
      <c r="T804">
        <v>11643.07</v>
      </c>
      <c r="V804" t="str">
        <f t="shared" si="25"/>
        <v>13073 serie 001-25/01/2024-36193928000772-69149000-73,84-11643,07</v>
      </c>
    </row>
    <row r="805" spans="1:22" x14ac:dyDescent="0.25">
      <c r="A805" s="91" t="s">
        <v>6994</v>
      </c>
      <c r="B805" s="91" t="s">
        <v>8671</v>
      </c>
      <c r="C805" s="91" t="s">
        <v>9474</v>
      </c>
      <c r="D805" s="91" t="s">
        <v>8272</v>
      </c>
      <c r="E805" s="90">
        <v>97434047000103</v>
      </c>
      <c r="F805" s="92">
        <v>72163100</v>
      </c>
      <c r="G805" s="93">
        <v>2452.8000000000002</v>
      </c>
      <c r="H805" s="93">
        <v>29685.599999999999</v>
      </c>
      <c r="I805">
        <v>803</v>
      </c>
      <c r="K805" s="82" t="str">
        <f t="shared" si="24"/>
        <v>024643 SERIE 002-04/05/2023-97434047000103-72163100-2452,8-29685,6</v>
      </c>
      <c r="L805" t="str">
        <v>024643 serie 002</v>
      </c>
      <c r="M805" t="str">
        <v>024643 serie 002-04/05/2023-97434047000103-72163100-2452,8-29685,6</v>
      </c>
      <c r="O805" t="str">
        <v>12656 serie 001</v>
      </c>
      <c r="P805" s="57">
        <v>45282</v>
      </c>
      <c r="Q805" t="str">
        <v>26662248000101</v>
      </c>
      <c r="R805">
        <v>40169300</v>
      </c>
      <c r="S805">
        <v>430</v>
      </c>
      <c r="T805">
        <v>70690.899999999994</v>
      </c>
      <c r="V805" t="str">
        <f t="shared" si="25"/>
        <v>12656 serie 001-22/12/2023-26662248000101-40169300-430-70690,9</v>
      </c>
    </row>
    <row r="806" spans="1:22" x14ac:dyDescent="0.25">
      <c r="A806" s="91" t="s">
        <v>6995</v>
      </c>
      <c r="B806" s="91" t="s">
        <v>8671</v>
      </c>
      <c r="C806" s="91" t="s">
        <v>9475</v>
      </c>
      <c r="D806" s="91" t="s">
        <v>8298</v>
      </c>
      <c r="E806" s="90">
        <v>97434047000103</v>
      </c>
      <c r="F806" s="92">
        <v>72163100</v>
      </c>
      <c r="G806" s="93">
        <v>1634.64</v>
      </c>
      <c r="H806" s="93">
        <v>11088</v>
      </c>
      <c r="I806">
        <v>804</v>
      </c>
      <c r="K806" s="82" t="str">
        <f t="shared" si="24"/>
        <v>00024517 SERIE 002-27/04/2023-97434047000103-72163100-1634,64-11088</v>
      </c>
      <c r="L806" t="str">
        <v>00024517 serie 002</v>
      </c>
      <c r="M806" t="str">
        <v>00024517 serie 002-27/04/2023-97434047000103-72163100-1634,64-11088</v>
      </c>
      <c r="O806" t="str">
        <v>12655 serie 001</v>
      </c>
      <c r="P806" s="57">
        <v>45282</v>
      </c>
      <c r="Q806" t="str">
        <v>26662248000101</v>
      </c>
      <c r="R806">
        <v>40169300</v>
      </c>
      <c r="S806">
        <v>1360</v>
      </c>
      <c r="T806">
        <v>222171.4</v>
      </c>
      <c r="V806" t="str">
        <f t="shared" si="25"/>
        <v>12655 serie 001-22/12/2023-26662248000101-40169300-1360-222171,4</v>
      </c>
    </row>
    <row r="807" spans="1:22" x14ac:dyDescent="0.25">
      <c r="A807" s="91" t="s">
        <v>6996</v>
      </c>
      <c r="B807" s="91" t="s">
        <v>8671</v>
      </c>
      <c r="C807" s="91" t="s">
        <v>9476</v>
      </c>
      <c r="D807" s="91" t="s">
        <v>8173</v>
      </c>
      <c r="E807" s="90">
        <v>97434047000103</v>
      </c>
      <c r="F807" s="92">
        <v>72163100</v>
      </c>
      <c r="G807" s="93">
        <v>5443.08</v>
      </c>
      <c r="H807" s="93">
        <v>48974.400000000001</v>
      </c>
      <c r="I807">
        <v>805</v>
      </c>
      <c r="K807" s="82" t="str">
        <f t="shared" si="24"/>
        <v>22189 SERIE 002-19/01/2023-97434047000103-72163100-5443,08-48974,4</v>
      </c>
      <c r="L807" t="str">
        <v>22189 serie 002</v>
      </c>
      <c r="M807" t="str">
        <v>22189 serie 002-19/01/2023-97434047000103-72163100-5443,08-48974,4</v>
      </c>
      <c r="O807" t="str">
        <v>12600 serie 001</v>
      </c>
      <c r="P807" s="57">
        <v>45275</v>
      </c>
      <c r="Q807" t="str">
        <v>26662248000101</v>
      </c>
      <c r="R807">
        <v>39012029</v>
      </c>
      <c r="S807">
        <v>134</v>
      </c>
      <c r="T807">
        <v>22807.26</v>
      </c>
      <c r="V807" t="str">
        <f t="shared" si="25"/>
        <v>12600 serie 001-15/12/2023-26662248000101-39012029-134-22807,26</v>
      </c>
    </row>
    <row r="808" spans="1:22" x14ac:dyDescent="0.25">
      <c r="A808" s="91" t="s">
        <v>6997</v>
      </c>
      <c r="B808" s="91" t="s">
        <v>8671</v>
      </c>
      <c r="C808" s="91" t="s">
        <v>9477</v>
      </c>
      <c r="D808" s="91" t="s">
        <v>8310</v>
      </c>
      <c r="E808" s="90">
        <v>97434047000103</v>
      </c>
      <c r="F808" s="92">
        <v>72163200</v>
      </c>
      <c r="G808" s="93">
        <v>4572</v>
      </c>
      <c r="H808" s="93">
        <v>56966.400000000001</v>
      </c>
      <c r="I808">
        <v>806</v>
      </c>
      <c r="K808" s="82" t="str">
        <f t="shared" si="24"/>
        <v>029379 SERIE 002-28/09/2023-97434047000103-72163200-4572-56966,4</v>
      </c>
      <c r="L808" t="str">
        <v>029379 serie 002</v>
      </c>
      <c r="M808" t="str">
        <v>029379 serie 002-28/09/2023-97434047000103-72163200-4572-56966,4</v>
      </c>
      <c r="O808" t="str">
        <v>12502 serie 001</v>
      </c>
      <c r="P808" s="57">
        <v>45261</v>
      </c>
      <c r="Q808" t="str">
        <v>26662248000101</v>
      </c>
      <c r="R808">
        <v>39269090</v>
      </c>
      <c r="S808">
        <v>396</v>
      </c>
      <c r="T808">
        <v>44186.22</v>
      </c>
      <c r="V808" t="str">
        <f t="shared" si="25"/>
        <v>12502 serie 001-01/12/2023-26662248000101-39269090-396-44186,22</v>
      </c>
    </row>
    <row r="809" spans="1:22" x14ac:dyDescent="0.25">
      <c r="A809" s="91" t="s">
        <v>6998</v>
      </c>
      <c r="B809" s="91" t="s">
        <v>8671</v>
      </c>
      <c r="C809" s="91" t="s">
        <v>9478</v>
      </c>
      <c r="D809" s="91" t="s">
        <v>8319</v>
      </c>
      <c r="E809" s="90">
        <v>97434047000103</v>
      </c>
      <c r="F809" s="92">
        <v>72163200</v>
      </c>
      <c r="G809" s="92">
        <v>936</v>
      </c>
      <c r="H809" s="93">
        <v>12501.36</v>
      </c>
      <c r="I809">
        <v>807</v>
      </c>
      <c r="K809" s="82" t="str">
        <f t="shared" si="24"/>
        <v>000028400 SERIE 002-29/08/2023-97434047000103-72163200-936-12501,36</v>
      </c>
      <c r="L809" t="str">
        <v>000028400 serie 002</v>
      </c>
      <c r="M809" t="str">
        <v>000028400 serie 002-29/08/2023-97434047000103-72163200-936-12501,36</v>
      </c>
      <c r="O809" t="str">
        <v>12468 serie 001</v>
      </c>
      <c r="P809" s="57">
        <v>45259</v>
      </c>
      <c r="Q809" t="str">
        <v>26662248000101</v>
      </c>
      <c r="R809">
        <v>40169300</v>
      </c>
      <c r="S809">
        <v>12</v>
      </c>
      <c r="T809">
        <v>396</v>
      </c>
      <c r="V809" t="str">
        <f t="shared" si="25"/>
        <v>12468 serie 001-29/11/2023-26662248000101-40169300-12-396</v>
      </c>
    </row>
    <row r="810" spans="1:22" x14ac:dyDescent="0.25">
      <c r="A810" s="91" t="s">
        <v>6999</v>
      </c>
      <c r="B810" s="91" t="s">
        <v>8671</v>
      </c>
      <c r="C810" s="91" t="s">
        <v>9479</v>
      </c>
      <c r="D810" s="91" t="s">
        <v>8307</v>
      </c>
      <c r="E810" s="90">
        <v>97434047000103</v>
      </c>
      <c r="F810" s="92">
        <v>72163200</v>
      </c>
      <c r="G810" s="92">
        <v>317</v>
      </c>
      <c r="H810" s="93">
        <v>4167.12</v>
      </c>
      <c r="I810">
        <v>808</v>
      </c>
      <c r="K810" s="82" t="str">
        <f t="shared" si="24"/>
        <v>028344 SERIE 002-28/08/2023-97434047000103-72163200-317-4167,12</v>
      </c>
      <c r="L810" t="str">
        <v>028344 serie 002</v>
      </c>
      <c r="M810" t="str">
        <v>028344 serie 002-28/08/2023-97434047000103-72163200-317-4167,12</v>
      </c>
      <c r="O810" t="str">
        <v>12181 serie 001</v>
      </c>
      <c r="P810" s="57">
        <v>45308</v>
      </c>
      <c r="Q810" t="str">
        <v>94478518000260</v>
      </c>
      <c r="R810">
        <v>35061090</v>
      </c>
      <c r="S810">
        <v>230</v>
      </c>
      <c r="T810">
        <v>7222.8</v>
      </c>
      <c r="V810" t="str">
        <f t="shared" si="25"/>
        <v>12181 serie 001-17/01/2024-94478518000260-35061090-230-7222,8</v>
      </c>
    </row>
    <row r="811" spans="1:22" x14ac:dyDescent="0.25">
      <c r="A811" s="91" t="s">
        <v>7000</v>
      </c>
      <c r="B811" s="91" t="s">
        <v>8671</v>
      </c>
      <c r="C811" s="91" t="s">
        <v>9480</v>
      </c>
      <c r="D811" s="91" t="s">
        <v>8283</v>
      </c>
      <c r="E811" s="90">
        <v>97434047000103</v>
      </c>
      <c r="F811" s="92">
        <v>72163200</v>
      </c>
      <c r="G811" s="93">
        <v>6792</v>
      </c>
      <c r="H811" s="93">
        <v>77770.8</v>
      </c>
      <c r="I811">
        <v>809</v>
      </c>
      <c r="K811" s="82" t="str">
        <f t="shared" si="24"/>
        <v>25365 SERIE 002-26/05/2023-97434047000103-72163200-6792-77770,8</v>
      </c>
      <c r="L811" t="str">
        <v>25365 serie 002</v>
      </c>
      <c r="M811" t="str">
        <v>25365 serie 002-26/05/2023-97434047000103-72163200-6792-77770,8</v>
      </c>
      <c r="O811" t="str">
        <v>12180 serie 001</v>
      </c>
      <c r="P811" s="57">
        <v>45308</v>
      </c>
      <c r="Q811" t="str">
        <v>94478518000260</v>
      </c>
      <c r="R811">
        <v>35061090</v>
      </c>
      <c r="S811">
        <v>209.25</v>
      </c>
      <c r="T811">
        <v>6536.4</v>
      </c>
      <c r="V811" t="str">
        <f t="shared" si="25"/>
        <v>12180 serie 001-17/01/2024-94478518000260-35061090-209,25-6536,4</v>
      </c>
    </row>
    <row r="812" spans="1:22" x14ac:dyDescent="0.25">
      <c r="A812" s="91" t="s">
        <v>7001</v>
      </c>
      <c r="B812" s="91" t="s">
        <v>8671</v>
      </c>
      <c r="C812" s="91" t="s">
        <v>9481</v>
      </c>
      <c r="D812" s="91" t="s">
        <v>8272</v>
      </c>
      <c r="E812" s="90">
        <v>97434047000103</v>
      </c>
      <c r="F812" s="92">
        <v>72163200</v>
      </c>
      <c r="G812" s="93">
        <v>13889.2</v>
      </c>
      <c r="H812" s="93">
        <v>147658.14000000001</v>
      </c>
      <c r="I812">
        <v>810</v>
      </c>
      <c r="K812" s="82" t="str">
        <f t="shared" si="24"/>
        <v>24643 SERIE 002-04/05/2023-97434047000103-72163200-13889,2-147658,14</v>
      </c>
      <c r="L812" t="str">
        <v>24643 serie 002</v>
      </c>
      <c r="M812" t="str">
        <v>24643 serie 002-04/05/2023-97434047000103-72163200-13889,2-147658,14</v>
      </c>
      <c r="O812" t="str">
        <v>11991 serie 001</v>
      </c>
      <c r="P812" s="57">
        <v>45278</v>
      </c>
      <c r="Q812" t="str">
        <v>36193928000772</v>
      </c>
      <c r="R812">
        <v>70196900</v>
      </c>
      <c r="S812">
        <v>17.568000000000001</v>
      </c>
      <c r="T812">
        <v>2565.66</v>
      </c>
      <c r="V812" t="str">
        <f t="shared" si="25"/>
        <v>11991 serie 001-18/12/2023-36193928000772-70196900-17,57-2565,66</v>
      </c>
    </row>
    <row r="813" spans="1:22" x14ac:dyDescent="0.25">
      <c r="A813" s="91" t="s">
        <v>7002</v>
      </c>
      <c r="B813" s="91" t="s">
        <v>8671</v>
      </c>
      <c r="C813" s="91" t="s">
        <v>9482</v>
      </c>
      <c r="D813" s="91" t="s">
        <v>8298</v>
      </c>
      <c r="E813" s="90">
        <v>97434047000103</v>
      </c>
      <c r="F813" s="92">
        <v>72163200</v>
      </c>
      <c r="G813" s="92">
        <v>936</v>
      </c>
      <c r="H813" s="93">
        <v>11167.2</v>
      </c>
      <c r="I813">
        <v>811</v>
      </c>
      <c r="K813" s="82" t="str">
        <f t="shared" si="24"/>
        <v>0024518 SERIE 002-27/04/2023-97434047000103-72163200-936-11167,2</v>
      </c>
      <c r="L813" t="str">
        <v>0024518 serie 002</v>
      </c>
      <c r="M813" t="str">
        <v>0024518 serie 002-27/04/2023-97434047000103-72163200-936-11167,2</v>
      </c>
      <c r="O813" t="str">
        <v>00011151 serie 001</v>
      </c>
      <c r="P813" s="57">
        <v>45289</v>
      </c>
      <c r="Q813" t="str">
        <v>05461822000193</v>
      </c>
      <c r="R813">
        <v>73269090</v>
      </c>
      <c r="S813">
        <v>82.948125000000005</v>
      </c>
      <c r="T813">
        <v>86537.67</v>
      </c>
      <c r="V813" t="str">
        <f t="shared" si="25"/>
        <v>00011151 serie 001-29/12/2023-05461822000193-73269090-82,95-86537,67</v>
      </c>
    </row>
    <row r="814" spans="1:22" x14ac:dyDescent="0.25">
      <c r="A814" s="91" t="s">
        <v>7003</v>
      </c>
      <c r="B814" s="91" t="s">
        <v>8671</v>
      </c>
      <c r="C814" s="91" t="s">
        <v>9483</v>
      </c>
      <c r="D814" s="91" t="s">
        <v>8168</v>
      </c>
      <c r="E814" s="90">
        <v>97434047000103</v>
      </c>
      <c r="F814" s="92">
        <v>72163200</v>
      </c>
      <c r="G814" s="93">
        <v>4320</v>
      </c>
      <c r="H814" s="93">
        <v>48336</v>
      </c>
      <c r="I814">
        <v>812</v>
      </c>
      <c r="K814" s="82" t="str">
        <f t="shared" si="24"/>
        <v>022482 SERIE 002-31/01/2023-97434047000103-72163200-4320-48336</v>
      </c>
      <c r="L814" t="str">
        <v>022482 serie 002</v>
      </c>
      <c r="M814" t="str">
        <v>022482 serie 002-31/01/2023-97434047000103-72163200-4320-48336</v>
      </c>
      <c r="O814" t="str">
        <v>0011151 serie 001</v>
      </c>
      <c r="P814" s="57">
        <v>45289</v>
      </c>
      <c r="Q814" t="str">
        <v>05461822000193</v>
      </c>
      <c r="R814">
        <v>73145000</v>
      </c>
      <c r="S814">
        <v>25.522500000000001</v>
      </c>
      <c r="T814">
        <v>23428.45</v>
      </c>
      <c r="V814" t="str">
        <f t="shared" si="25"/>
        <v>0011151 serie 001-29/12/2023-05461822000193-73145000-25,52-23428,45</v>
      </c>
    </row>
    <row r="815" spans="1:22" x14ac:dyDescent="0.25">
      <c r="A815" s="91" t="s">
        <v>7004</v>
      </c>
      <c r="B815" s="91" t="s">
        <v>8671</v>
      </c>
      <c r="C815" s="91" t="s">
        <v>9484</v>
      </c>
      <c r="D815" s="91" t="s">
        <v>8173</v>
      </c>
      <c r="E815" s="90">
        <v>97434047000103</v>
      </c>
      <c r="F815" s="92">
        <v>72163200</v>
      </c>
      <c r="G815" s="93">
        <v>16318.8</v>
      </c>
      <c r="H815" s="93">
        <v>182308.8</v>
      </c>
      <c r="I815">
        <v>813</v>
      </c>
      <c r="K815" s="82" t="str">
        <f t="shared" si="24"/>
        <v>0022189 SERIE 002-19/01/2023-97434047000103-72163200-16318,8-182308,8</v>
      </c>
      <c r="L815" t="str">
        <v>0022189 serie 002</v>
      </c>
      <c r="M815" t="str">
        <v>0022189 serie 002-19/01/2023-97434047000103-72163200-16318,8-182308,8</v>
      </c>
      <c r="O815" t="str">
        <v>011151 serie 001</v>
      </c>
      <c r="P815" s="57">
        <v>45289</v>
      </c>
      <c r="Q815" t="str">
        <v>05461822000193</v>
      </c>
      <c r="R815">
        <v>40069000</v>
      </c>
      <c r="S815">
        <v>89.328749999999999</v>
      </c>
      <c r="T815">
        <v>121872.95</v>
      </c>
      <c r="V815" t="str">
        <f t="shared" si="25"/>
        <v>011151 serie 001-29/12/2023-05461822000193-40069000-89,33-121872,95</v>
      </c>
    </row>
    <row r="816" spans="1:22" x14ac:dyDescent="0.25">
      <c r="A816" s="91" t="s">
        <v>7005</v>
      </c>
      <c r="B816" s="91" t="s">
        <v>8671</v>
      </c>
      <c r="C816" s="91" t="s">
        <v>9485</v>
      </c>
      <c r="D816" s="91" t="s">
        <v>8306</v>
      </c>
      <c r="E816" s="90">
        <v>97434047000103</v>
      </c>
      <c r="F816" s="92">
        <v>72163300</v>
      </c>
      <c r="G816" s="93">
        <v>1161</v>
      </c>
      <c r="H816" s="93">
        <v>17791.740000000002</v>
      </c>
      <c r="I816">
        <v>814</v>
      </c>
      <c r="K816" s="82" t="str">
        <f t="shared" si="24"/>
        <v>0028813 SERIE 002-12/09/2023-97434047000103-72163300-1161-17791,74</v>
      </c>
      <c r="L816" t="str">
        <v>0028813 serie 002</v>
      </c>
      <c r="M816" t="str">
        <v>0028813 serie 002-12/09/2023-97434047000103-72163300-1161-17791,74</v>
      </c>
      <c r="O816" t="str">
        <v>11151 serie 001</v>
      </c>
      <c r="P816" s="57">
        <v>45289</v>
      </c>
      <c r="Q816" t="str">
        <v>05461822000193</v>
      </c>
      <c r="R816">
        <v>38249989</v>
      </c>
      <c r="S816">
        <v>6.3806250000000002</v>
      </c>
      <c r="T816">
        <v>2419</v>
      </c>
      <c r="V816" t="str">
        <f t="shared" si="25"/>
        <v>11151 serie 001-29/12/2023-05461822000193-38249989-6,38-2419</v>
      </c>
    </row>
    <row r="817" spans="1:22" x14ac:dyDescent="0.25">
      <c r="A817" s="91" t="s">
        <v>7006</v>
      </c>
      <c r="B817" s="91" t="s">
        <v>8671</v>
      </c>
      <c r="C817" s="91" t="s">
        <v>9486</v>
      </c>
      <c r="D817" s="91" t="s">
        <v>8319</v>
      </c>
      <c r="E817" s="90">
        <v>97434047000103</v>
      </c>
      <c r="F817" s="92">
        <v>72163300</v>
      </c>
      <c r="G817" s="93">
        <v>1080</v>
      </c>
      <c r="H817" s="93">
        <v>14666.4</v>
      </c>
      <c r="I817">
        <v>815</v>
      </c>
      <c r="K817" s="82" t="str">
        <f t="shared" si="24"/>
        <v>028400 SERIE 002-29/08/2023-97434047000103-72163300-1080-14666,4</v>
      </c>
      <c r="L817" t="str">
        <v>028400 serie 002</v>
      </c>
      <c r="M817" t="str">
        <v>028400 serie 002-29/08/2023-97434047000103-72163300-1080-14666,4</v>
      </c>
      <c r="O817" t="str">
        <v>11113 serie 001</v>
      </c>
      <c r="P817" s="57">
        <v>45338</v>
      </c>
      <c r="Q817" t="str">
        <v>13401034000130</v>
      </c>
      <c r="R817">
        <v>73209000</v>
      </c>
      <c r="S817">
        <v>0.5</v>
      </c>
      <c r="T817">
        <v>247.5</v>
      </c>
      <c r="V817" t="str">
        <f t="shared" si="25"/>
        <v>11113 serie 001-16/02/2024-13401034000130-73209000-0,5-247,5</v>
      </c>
    </row>
    <row r="818" spans="1:22" x14ac:dyDescent="0.25">
      <c r="A818" s="91" t="s">
        <v>7007</v>
      </c>
      <c r="B818" s="91" t="s">
        <v>8671</v>
      </c>
      <c r="C818" s="91" t="s">
        <v>9487</v>
      </c>
      <c r="D818" s="91" t="s">
        <v>8283</v>
      </c>
      <c r="E818" s="90">
        <v>97434047000103</v>
      </c>
      <c r="F818" s="92">
        <v>72163300</v>
      </c>
      <c r="G818" s="93">
        <v>11126</v>
      </c>
      <c r="H818" s="93">
        <v>119620.2</v>
      </c>
      <c r="I818">
        <v>816</v>
      </c>
      <c r="K818" s="82" t="str">
        <f t="shared" si="24"/>
        <v>025365 SERIE 002-26/05/2023-97434047000103-72163300-11126-119620,2</v>
      </c>
      <c r="L818" t="str">
        <v>025365 serie 002</v>
      </c>
      <c r="M818" t="str">
        <v>025365 serie 002-26/05/2023-97434047000103-72163300-11126-119620,2</v>
      </c>
      <c r="O818" t="str">
        <v>9695 serie 000</v>
      </c>
      <c r="P818" s="57">
        <v>45252</v>
      </c>
      <c r="Q818" t="str">
        <v>00631494000102</v>
      </c>
      <c r="R818">
        <v>68061000</v>
      </c>
      <c r="S818">
        <v>192.39999999999998</v>
      </c>
      <c r="T818">
        <v>13167.44</v>
      </c>
      <c r="V818" t="str">
        <f t="shared" si="25"/>
        <v>9695 serie 000-22/11/2023-00631494000102-68061000-192,4-13167,44</v>
      </c>
    </row>
    <row r="819" spans="1:22" x14ac:dyDescent="0.25">
      <c r="A819" s="91" t="s">
        <v>7008</v>
      </c>
      <c r="B819" s="91" t="s">
        <v>8671</v>
      </c>
      <c r="C819" s="91" t="s">
        <v>9488</v>
      </c>
      <c r="D819" s="91" t="s">
        <v>8168</v>
      </c>
      <c r="E819" s="90">
        <v>97434047000103</v>
      </c>
      <c r="F819" s="92">
        <v>72163300</v>
      </c>
      <c r="G819" s="93">
        <v>20244</v>
      </c>
      <c r="H819" s="93">
        <v>216486</v>
      </c>
      <c r="I819">
        <v>817</v>
      </c>
      <c r="K819" s="82" t="str">
        <f t="shared" si="24"/>
        <v>22482 SERIE 002-31/01/2023-97434047000103-72163300-20244-216486</v>
      </c>
      <c r="L819" t="str">
        <v>22482 serie 002</v>
      </c>
      <c r="M819" t="str">
        <v>22482 serie 002-31/01/2023-97434047000103-72163300-20244-216486</v>
      </c>
      <c r="O819" t="str">
        <v>9694 serie 000</v>
      </c>
      <c r="P819" s="57">
        <v>45252</v>
      </c>
      <c r="Q819" t="str">
        <v>00631494000102</v>
      </c>
      <c r="R819">
        <v>68061000</v>
      </c>
      <c r="S819">
        <v>2231.1</v>
      </c>
      <c r="T819">
        <v>146408.79999999999</v>
      </c>
      <c r="V819" t="str">
        <f t="shared" si="25"/>
        <v>9694 serie 000-22/11/2023-00631494000102-68061000-2231,1-146408,8</v>
      </c>
    </row>
    <row r="820" spans="1:22" x14ac:dyDescent="0.25">
      <c r="A820" s="91" t="s">
        <v>7009</v>
      </c>
      <c r="B820" s="91" t="s">
        <v>8671</v>
      </c>
      <c r="C820" s="91" t="s">
        <v>9489</v>
      </c>
      <c r="D820" s="91" t="s">
        <v>8173</v>
      </c>
      <c r="E820" s="90">
        <v>97434047000103</v>
      </c>
      <c r="F820" s="92">
        <v>72163300</v>
      </c>
      <c r="G820" s="93">
        <v>2190.12</v>
      </c>
      <c r="H820" s="93">
        <v>29652.9</v>
      </c>
      <c r="I820">
        <v>818</v>
      </c>
      <c r="K820" s="82" t="str">
        <f t="shared" si="24"/>
        <v>00022189 SERIE 002-19/01/2023-97434047000103-72163300-2190,12-29652,9</v>
      </c>
      <c r="L820" t="str">
        <v>00022189 serie 002</v>
      </c>
      <c r="M820" t="str">
        <v>00022189 serie 002-19/01/2023-97434047000103-72163300-2190,12-29652,9</v>
      </c>
      <c r="O820" t="str">
        <v>09688 serie 000</v>
      </c>
      <c r="P820" s="57">
        <v>45250</v>
      </c>
      <c r="Q820" t="str">
        <v>00631494000102</v>
      </c>
      <c r="R820">
        <v>70199000</v>
      </c>
      <c r="S820">
        <v>1040.5999999999999</v>
      </c>
      <c r="T820">
        <v>6500</v>
      </c>
      <c r="V820" t="str">
        <f t="shared" si="25"/>
        <v>09688 serie 000-20/11/2023-00631494000102-70199000-1040,6-6500</v>
      </c>
    </row>
    <row r="821" spans="1:22" x14ac:dyDescent="0.25">
      <c r="A821" s="91" t="s">
        <v>7010</v>
      </c>
      <c r="B821" s="91" t="s">
        <v>8671</v>
      </c>
      <c r="C821" s="91" t="s">
        <v>9490</v>
      </c>
      <c r="D821" s="91" t="s">
        <v>8310</v>
      </c>
      <c r="E821" s="90">
        <v>97434047000103</v>
      </c>
      <c r="F821" s="92">
        <v>72164010</v>
      </c>
      <c r="G821" s="92">
        <v>144.6</v>
      </c>
      <c r="H821" s="93">
        <v>1468.8</v>
      </c>
      <c r="I821">
        <v>819</v>
      </c>
      <c r="K821" s="82" t="str">
        <f t="shared" si="24"/>
        <v>00029379 SERIE 002-28/09/2023-97434047000103-72164010-144,6-1468,8</v>
      </c>
      <c r="L821" t="str">
        <v>00029379 serie 002</v>
      </c>
      <c r="M821" t="str">
        <v>00029379 serie 002-28/09/2023-97434047000103-72164010-144,6-1468,8</v>
      </c>
      <c r="O821" t="str">
        <v>9688 serie 000</v>
      </c>
      <c r="P821" s="57">
        <v>45250</v>
      </c>
      <c r="Q821" t="str">
        <v>00631494000102</v>
      </c>
      <c r="R821">
        <v>68061000</v>
      </c>
      <c r="S821">
        <v>1040.5999999999999</v>
      </c>
      <c r="T821">
        <v>20706.73</v>
      </c>
      <c r="V821" t="str">
        <f t="shared" si="25"/>
        <v>9688 serie 000-20/11/2023-00631494000102-68061000-1040,6-20706,73</v>
      </c>
    </row>
    <row r="822" spans="1:22" x14ac:dyDescent="0.25">
      <c r="A822" s="91" t="s">
        <v>7011</v>
      </c>
      <c r="B822" s="91" t="s">
        <v>8671</v>
      </c>
      <c r="C822" s="91" t="s">
        <v>9491</v>
      </c>
      <c r="D822" s="91" t="s">
        <v>8312</v>
      </c>
      <c r="E822" s="90">
        <v>97434047000103</v>
      </c>
      <c r="F822" s="92">
        <v>72164010</v>
      </c>
      <c r="G822" s="93">
        <v>4457.7</v>
      </c>
      <c r="H822" s="93">
        <v>39487.5</v>
      </c>
      <c r="I822">
        <v>820</v>
      </c>
      <c r="K822" s="82" t="str">
        <f t="shared" si="24"/>
        <v>0029216 SERIE 002-22/09/2023-97434047000103-72164010-4457,7-39487,5</v>
      </c>
      <c r="L822" t="str">
        <v>0029216 serie 002</v>
      </c>
      <c r="M822" t="str">
        <v>0029216 serie 002-22/09/2023-97434047000103-72164010-4457,7-39487,5</v>
      </c>
      <c r="O822" t="str">
        <v>09354 serie 001</v>
      </c>
      <c r="P822" s="57">
        <v>45343</v>
      </c>
      <c r="Q822" t="str">
        <v>18370495000106</v>
      </c>
      <c r="R822">
        <v>72189900</v>
      </c>
      <c r="S822">
        <v>16.84</v>
      </c>
      <c r="T822">
        <v>6308</v>
      </c>
      <c r="V822" t="str">
        <f t="shared" si="25"/>
        <v>09354 serie 001-21/02/2024-18370495000106-72189900-16,84-6308</v>
      </c>
    </row>
    <row r="823" spans="1:22" x14ac:dyDescent="0.25">
      <c r="A823" s="91" t="s">
        <v>7012</v>
      </c>
      <c r="B823" s="91" t="s">
        <v>8671</v>
      </c>
      <c r="C823" s="91" t="s">
        <v>9492</v>
      </c>
      <c r="D823" s="91" t="s">
        <v>8319</v>
      </c>
      <c r="E823" s="90">
        <v>97434047000103</v>
      </c>
      <c r="F823" s="92">
        <v>72164010</v>
      </c>
      <c r="G823" s="92">
        <v>349</v>
      </c>
      <c r="H823" s="93">
        <v>2538.48</v>
      </c>
      <c r="I823">
        <v>821</v>
      </c>
      <c r="K823" s="82" t="str">
        <f t="shared" si="24"/>
        <v>0028400 SERIE 002-29/08/2023-97434047000103-72164010-349-2538,48</v>
      </c>
      <c r="L823" t="str">
        <v>0028400 serie 002</v>
      </c>
      <c r="M823" t="str">
        <v>0028400 serie 002-29/08/2023-97434047000103-72164010-349-2538,48</v>
      </c>
      <c r="O823" t="str">
        <v>9354 serie 001</v>
      </c>
      <c r="P823" s="57">
        <v>45343</v>
      </c>
      <c r="Q823" t="str">
        <v>18370495000106</v>
      </c>
      <c r="R823">
        <v>73249000</v>
      </c>
      <c r="S823">
        <v>22.574999999999999</v>
      </c>
      <c r="T823">
        <v>5916.91</v>
      </c>
      <c r="V823" t="str">
        <f t="shared" si="25"/>
        <v>9354 serie 001-21/02/2024-18370495000106-73249000-22,58-5916,91</v>
      </c>
    </row>
    <row r="824" spans="1:22" x14ac:dyDescent="0.25">
      <c r="A824" s="91" t="s">
        <v>7013</v>
      </c>
      <c r="B824" s="91" t="s">
        <v>8671</v>
      </c>
      <c r="C824" s="91" t="s">
        <v>9493</v>
      </c>
      <c r="D824" s="91" t="s">
        <v>8283</v>
      </c>
      <c r="E824" s="90">
        <v>97434047000103</v>
      </c>
      <c r="F824" s="92">
        <v>72164010</v>
      </c>
      <c r="G824" s="92">
        <v>672</v>
      </c>
      <c r="H824" s="93">
        <v>5745.6</v>
      </c>
      <c r="I824">
        <v>822</v>
      </c>
      <c r="K824" s="82" t="str">
        <f t="shared" si="24"/>
        <v>00025365 SERIE 002-26/05/2023-97434047000103-72164010-672-5745,6</v>
      </c>
      <c r="L824" t="str">
        <v>00025365 serie 002</v>
      </c>
      <c r="M824" t="str">
        <v>00025365 serie 002-26/05/2023-97434047000103-72164010-672-5745,6</v>
      </c>
      <c r="O824" t="str">
        <v>06859 serie 001</v>
      </c>
      <c r="P824" s="57">
        <v>45273</v>
      </c>
      <c r="Q824" t="str">
        <v>06186188000190</v>
      </c>
      <c r="R824">
        <v>73079300</v>
      </c>
      <c r="S824">
        <v>90</v>
      </c>
      <c r="T824">
        <v>171.69</v>
      </c>
      <c r="V824" t="str">
        <f t="shared" si="25"/>
        <v>06859 serie 001-13/12/2023-06186188000190-73079300-90-171,69</v>
      </c>
    </row>
    <row r="825" spans="1:22" x14ac:dyDescent="0.25">
      <c r="A825" s="91" t="s">
        <v>7014</v>
      </c>
      <c r="B825" s="91" t="s">
        <v>8671</v>
      </c>
      <c r="C825" s="91" t="s">
        <v>9494</v>
      </c>
      <c r="D825" s="91" t="s">
        <v>8269</v>
      </c>
      <c r="E825" s="90">
        <v>97434047000103</v>
      </c>
      <c r="F825" s="92">
        <v>72164010</v>
      </c>
      <c r="G825" s="93">
        <v>16144.9</v>
      </c>
      <c r="H825" s="93">
        <v>147655.20000000001</v>
      </c>
      <c r="I825">
        <v>823</v>
      </c>
      <c r="K825" s="82" t="str">
        <f t="shared" si="24"/>
        <v>025089 SERIE 002-18/05/2023-97434047000103-72164010-16144,9-147655,2</v>
      </c>
      <c r="L825" t="str">
        <v>025089 serie 002</v>
      </c>
      <c r="M825" t="str">
        <v>025089 serie 002-18/05/2023-97434047000103-72164010-16144,9-147655,2</v>
      </c>
      <c r="O825" t="str">
        <v>6859 serie 001</v>
      </c>
      <c r="P825" s="57">
        <v>45273</v>
      </c>
      <c r="Q825" t="str">
        <v>06186188000190</v>
      </c>
      <c r="R825">
        <v>73041900</v>
      </c>
      <c r="S825">
        <v>90</v>
      </c>
      <c r="T825">
        <v>35970.300000000003</v>
      </c>
      <c r="V825" t="str">
        <f t="shared" si="25"/>
        <v>6859 serie 001-13/12/2023-06186188000190-73041900-90-35970,3</v>
      </c>
    </row>
    <row r="826" spans="1:22" x14ac:dyDescent="0.25">
      <c r="A826" s="91" t="s">
        <v>7015</v>
      </c>
      <c r="B826" s="91" t="s">
        <v>8671</v>
      </c>
      <c r="C826" s="91" t="s">
        <v>9495</v>
      </c>
      <c r="D826" s="91" t="s">
        <v>8298</v>
      </c>
      <c r="E826" s="90">
        <v>97434047000103</v>
      </c>
      <c r="F826" s="92">
        <v>72164010</v>
      </c>
      <c r="G826" s="93">
        <v>3445.28</v>
      </c>
      <c r="H826" s="93">
        <v>31239.96</v>
      </c>
      <c r="I826">
        <v>824</v>
      </c>
      <c r="K826" s="82" t="str">
        <f t="shared" si="24"/>
        <v>24518 SERIE 002-27/04/2023-97434047000103-72164010-3445,28-31239,96</v>
      </c>
      <c r="L826" t="str">
        <v>24518 serie 002</v>
      </c>
      <c r="M826" t="str">
        <v>24518 serie 002-27/04/2023-97434047000103-72164010-3445,28-31239,96</v>
      </c>
      <c r="O826" t="str">
        <v>6834 serie 001</v>
      </c>
      <c r="P826" s="57">
        <v>45247</v>
      </c>
      <c r="Q826" t="str">
        <v>06186188000190</v>
      </c>
      <c r="R826">
        <v>73041900</v>
      </c>
      <c r="S826">
        <v>5700</v>
      </c>
      <c r="T826">
        <v>126739.68</v>
      </c>
      <c r="V826" t="str">
        <f t="shared" si="25"/>
        <v>6834 serie 001-17/11/2023-06186188000190-73041900-5700-126739,68</v>
      </c>
    </row>
    <row r="827" spans="1:22" x14ac:dyDescent="0.25">
      <c r="A827" s="91" t="s">
        <v>7016</v>
      </c>
      <c r="B827" s="91" t="s">
        <v>8671</v>
      </c>
      <c r="C827" s="91" t="s">
        <v>9496</v>
      </c>
      <c r="D827" s="91" t="s">
        <v>8176</v>
      </c>
      <c r="E827" s="90">
        <v>97434047000103</v>
      </c>
      <c r="F827" s="92">
        <v>72164010</v>
      </c>
      <c r="G827" s="92">
        <v>74.58</v>
      </c>
      <c r="H827" s="93">
        <v>7182</v>
      </c>
      <c r="I827">
        <v>825</v>
      </c>
      <c r="K827" s="82" t="str">
        <f t="shared" si="24"/>
        <v>021982 SERIE 002-12/01/2023-97434047000103-72164010-74,58-7182</v>
      </c>
      <c r="L827" t="str">
        <v>021982 serie 002</v>
      </c>
      <c r="M827" t="str">
        <v>021982 serie 002-12/01/2023-97434047000103-72164010-74,58-7182</v>
      </c>
      <c r="O827" t="str">
        <v>6833 serie 001</v>
      </c>
      <c r="P827" s="57">
        <v>45247</v>
      </c>
      <c r="Q827" t="str">
        <v>06186188000190</v>
      </c>
      <c r="R827">
        <v>73079300</v>
      </c>
      <c r="S827">
        <v>130</v>
      </c>
      <c r="T827">
        <v>6058.14</v>
      </c>
      <c r="V827" t="str">
        <f t="shared" si="25"/>
        <v>6833 serie 001-17/11/2023-06186188000190-73079300-130-6058,14</v>
      </c>
    </row>
    <row r="828" spans="1:22" x14ac:dyDescent="0.25">
      <c r="A828" s="91" t="s">
        <v>7017</v>
      </c>
      <c r="B828" s="91" t="s">
        <v>8671</v>
      </c>
      <c r="C828" s="91" t="s">
        <v>9497</v>
      </c>
      <c r="D828" s="91" t="s">
        <v>8435</v>
      </c>
      <c r="E828" s="90">
        <v>18370495000106</v>
      </c>
      <c r="F828" s="92">
        <v>72189900</v>
      </c>
      <c r="G828" s="92">
        <v>16.84</v>
      </c>
      <c r="H828" s="93">
        <v>6308</v>
      </c>
      <c r="I828">
        <v>826</v>
      </c>
      <c r="K828" s="82" t="str">
        <f t="shared" si="24"/>
        <v>09354 SERIE 001-21/02/2024-18370495000106-72189900-16,84-6308</v>
      </c>
      <c r="L828" t="str">
        <v>09354 serie 001</v>
      </c>
      <c r="M828" t="str">
        <v>09354 serie 001-21/02/2024-18370495000106-72189900-16,84-6308</v>
      </c>
      <c r="O828" t="str">
        <v>6832 serie 001</v>
      </c>
      <c r="P828" s="57">
        <v>45247</v>
      </c>
      <c r="Q828" t="str">
        <v>06186188000190</v>
      </c>
      <c r="R828">
        <v>73079300</v>
      </c>
      <c r="S828">
        <v>40.200000000000003</v>
      </c>
      <c r="T828">
        <v>14821.81</v>
      </c>
      <c r="V828" t="str">
        <f t="shared" si="25"/>
        <v>6832 serie 001-17/11/2023-06186188000190-73079300-40,2-14821,81</v>
      </c>
    </row>
    <row r="829" spans="1:22" x14ac:dyDescent="0.25">
      <c r="A829" s="91" t="s">
        <v>7018</v>
      </c>
      <c r="B829" s="91" t="s">
        <v>8671</v>
      </c>
      <c r="C829" s="91" t="s">
        <v>9498</v>
      </c>
      <c r="D829" s="91" t="s">
        <v>8173</v>
      </c>
      <c r="E829" s="90">
        <v>97434047000103</v>
      </c>
      <c r="F829" s="92">
        <v>72191200</v>
      </c>
      <c r="G829" s="92">
        <v>79.36</v>
      </c>
      <c r="H829" s="93">
        <v>3675.36</v>
      </c>
      <c r="I829">
        <v>827</v>
      </c>
      <c r="K829" s="82" t="str">
        <f t="shared" si="24"/>
        <v>0022185 SERIE 002-19/01/2023-97434047000103-72191200-79,36-3675,36</v>
      </c>
      <c r="L829" t="str">
        <v>0022185 serie 002</v>
      </c>
      <c r="M829" t="str">
        <v>0022185 serie 002-19/01/2023-97434047000103-72191200-79,36-3675,36</v>
      </c>
      <c r="O829" t="str">
        <v>06809 serie 001</v>
      </c>
      <c r="P829" s="57">
        <v>45209</v>
      </c>
      <c r="Q829" t="str">
        <v>06186188000190</v>
      </c>
      <c r="R829">
        <v>73072300</v>
      </c>
      <c r="S829">
        <v>1.661111111111111</v>
      </c>
      <c r="T829">
        <v>32148.65</v>
      </c>
      <c r="V829" t="str">
        <f t="shared" si="25"/>
        <v>06809 serie 001-10/10/2023-06186188000190-73072300-1,66-32148,65</v>
      </c>
    </row>
    <row r="830" spans="1:22" x14ac:dyDescent="0.25">
      <c r="A830" s="91" t="s">
        <v>7019</v>
      </c>
      <c r="B830" s="91" t="s">
        <v>8671</v>
      </c>
      <c r="C830" s="91" t="s">
        <v>9499</v>
      </c>
      <c r="D830" s="91" t="s">
        <v>8436</v>
      </c>
      <c r="E830" s="90">
        <v>97434047000103</v>
      </c>
      <c r="F830" s="92">
        <v>72191200</v>
      </c>
      <c r="G830" s="92">
        <v>549</v>
      </c>
      <c r="H830" s="93">
        <v>65089.440000000002</v>
      </c>
      <c r="I830">
        <v>828</v>
      </c>
      <c r="K830" s="82" t="str">
        <f t="shared" si="24"/>
        <v>000021290 SERIE 002-12/12/2022-97434047000103-72191200-549-65089,44</v>
      </c>
      <c r="L830" t="str">
        <v>000021290 serie 002</v>
      </c>
      <c r="M830" t="str">
        <v>000021290 serie 002-12/12/2022-97434047000103-72191200-549-65089,44</v>
      </c>
      <c r="O830" t="str">
        <v>6809 serie 001</v>
      </c>
      <c r="P830" s="57">
        <v>45209</v>
      </c>
      <c r="Q830" t="str">
        <v>06186188000190</v>
      </c>
      <c r="R830">
        <v>73079300</v>
      </c>
      <c r="S830">
        <v>0.99666666666666659</v>
      </c>
      <c r="T830">
        <v>8774.32</v>
      </c>
      <c r="V830" t="str">
        <f t="shared" si="25"/>
        <v>6809 serie 001-10/10/2023-06186188000190-73079300-1-8774,32</v>
      </c>
    </row>
    <row r="831" spans="1:22" x14ac:dyDescent="0.25">
      <c r="A831" s="91" t="s">
        <v>7020</v>
      </c>
      <c r="B831" s="91" t="s">
        <v>8671</v>
      </c>
      <c r="C831" s="91" t="s">
        <v>9500</v>
      </c>
      <c r="D831" s="91" t="s">
        <v>8326</v>
      </c>
      <c r="E831" s="90">
        <v>97434047000103</v>
      </c>
      <c r="F831" s="92">
        <v>72192100</v>
      </c>
      <c r="G831" s="92">
        <v>780.29</v>
      </c>
      <c r="H831" s="93">
        <v>43537.919999999998</v>
      </c>
      <c r="I831">
        <v>829</v>
      </c>
      <c r="K831" s="82" t="str">
        <f t="shared" si="24"/>
        <v>28920 SERIE 002-14/09/2023-97434047000103-72192100-780,29-43537,92</v>
      </c>
      <c r="L831" t="str">
        <v>28920 serie 002</v>
      </c>
      <c r="M831" t="str">
        <v>28920 serie 002-14/09/2023-97434047000103-72192100-780,29-43537,92</v>
      </c>
      <c r="O831" t="str">
        <v>6808 serie 001</v>
      </c>
      <c r="P831" s="57">
        <v>45205</v>
      </c>
      <c r="Q831" t="str">
        <v>06186188000190</v>
      </c>
      <c r="R831">
        <v>73079300</v>
      </c>
      <c r="S831">
        <v>146</v>
      </c>
      <c r="T831">
        <v>23769.07</v>
      </c>
      <c r="V831" t="str">
        <f t="shared" si="25"/>
        <v>6808 serie 001-06/10/2023-06186188000190-73079300-146-23769,07</v>
      </c>
    </row>
    <row r="832" spans="1:22" x14ac:dyDescent="0.25">
      <c r="A832" s="91" t="s">
        <v>7021</v>
      </c>
      <c r="B832" s="91" t="s">
        <v>8671</v>
      </c>
      <c r="C832" s="91" t="s">
        <v>9501</v>
      </c>
      <c r="D832" s="91" t="s">
        <v>8436</v>
      </c>
      <c r="E832" s="90">
        <v>97434047000103</v>
      </c>
      <c r="F832" s="92">
        <v>72192100</v>
      </c>
      <c r="G832" s="92">
        <v>132.32</v>
      </c>
      <c r="H832" s="93">
        <v>50451.27</v>
      </c>
      <c r="I832">
        <v>830</v>
      </c>
      <c r="K832" s="82" t="str">
        <f t="shared" si="24"/>
        <v>00021290 SERIE 002-12/12/2022-97434047000103-72192100-132,32-50451,27</v>
      </c>
      <c r="L832" t="str">
        <v>00021290 serie 002</v>
      </c>
      <c r="M832" t="str">
        <v>00021290 serie 002-12/12/2022-97434047000103-72192100-132,32-50451,27</v>
      </c>
      <c r="O832" t="str">
        <v>6034 serie 001</v>
      </c>
      <c r="P832" s="57">
        <v>45357</v>
      </c>
      <c r="Q832" t="str">
        <v>12143076000155</v>
      </c>
      <c r="R832">
        <v>73079100</v>
      </c>
      <c r="S832">
        <v>830</v>
      </c>
      <c r="T832">
        <v>23517.13</v>
      </c>
      <c r="V832" t="str">
        <f t="shared" si="25"/>
        <v>6034 serie 001-06/03/2024-12143076000155-73079100-830-23517,13</v>
      </c>
    </row>
    <row r="833" spans="1:22" x14ac:dyDescent="0.25">
      <c r="A833" s="91" t="s">
        <v>7022</v>
      </c>
      <c r="B833" s="91" t="s">
        <v>8671</v>
      </c>
      <c r="C833" s="91" t="s">
        <v>9502</v>
      </c>
      <c r="D833" s="91" t="s">
        <v>8385</v>
      </c>
      <c r="E833" s="90">
        <v>33150053000733</v>
      </c>
      <c r="F833" s="92">
        <v>72192100</v>
      </c>
      <c r="G833" s="92">
        <v>615</v>
      </c>
      <c r="H833" s="93">
        <v>18094.740000000002</v>
      </c>
      <c r="I833">
        <v>831</v>
      </c>
      <c r="K833" s="82" t="str">
        <f t="shared" si="24"/>
        <v>0245349 SERIE 000-15/12/2023-33150053000733-72192100-615-18094,74</v>
      </c>
      <c r="L833" t="str">
        <v>0245349 serie 000</v>
      </c>
      <c r="M833" t="str">
        <v>0245349 serie 000-15/12/2023-33150053000733-72192100-615-18094,74</v>
      </c>
      <c r="O833" t="str">
        <v>06033 serie 001</v>
      </c>
      <c r="P833" s="57">
        <v>45357</v>
      </c>
      <c r="Q833" t="str">
        <v>12143076000155</v>
      </c>
      <c r="R833">
        <v>73072100</v>
      </c>
      <c r="S833">
        <v>163.84</v>
      </c>
      <c r="T833">
        <v>657.3</v>
      </c>
      <c r="V833" t="str">
        <f t="shared" si="25"/>
        <v>06033 serie 001-06/03/2024-12143076000155-73072100-163,84-657,3</v>
      </c>
    </row>
    <row r="834" spans="1:22" x14ac:dyDescent="0.25">
      <c r="A834" s="91" t="s">
        <v>7023</v>
      </c>
      <c r="B834" s="91" t="s">
        <v>8671</v>
      </c>
      <c r="C834" s="91" t="s">
        <v>9503</v>
      </c>
      <c r="D834" s="91" t="s">
        <v>8268</v>
      </c>
      <c r="E834" s="90">
        <v>50641174000101</v>
      </c>
      <c r="F834" s="92">
        <v>72192200</v>
      </c>
      <c r="G834" s="92">
        <v>78</v>
      </c>
      <c r="H834" s="93">
        <v>5340</v>
      </c>
      <c r="I834">
        <v>832</v>
      </c>
      <c r="K834" s="82" t="str">
        <f t="shared" si="24"/>
        <v>066172 SERIE 001-29/05/2023-50641174000101-72192200-78-5340</v>
      </c>
      <c r="L834" t="str">
        <v>066172 serie 001</v>
      </c>
      <c r="M834" t="str">
        <v>066172 serie 001-29/05/2023-50641174000101-72192200-78-5340</v>
      </c>
      <c r="O834" t="str">
        <v>6033 serie 001</v>
      </c>
      <c r="P834" s="57">
        <v>45357</v>
      </c>
      <c r="Q834" t="str">
        <v>12143076000155</v>
      </c>
      <c r="R834">
        <v>73079100</v>
      </c>
      <c r="S834">
        <v>2048</v>
      </c>
      <c r="T834">
        <v>68087.209999999992</v>
      </c>
      <c r="V834" t="str">
        <f t="shared" si="25"/>
        <v>6033 serie 001-06/03/2024-12143076000155-73079100-2048-68087,21</v>
      </c>
    </row>
    <row r="835" spans="1:22" x14ac:dyDescent="0.25">
      <c r="A835" s="91" t="s">
        <v>7024</v>
      </c>
      <c r="B835" s="91" t="s">
        <v>8671</v>
      </c>
      <c r="C835" s="91" t="s">
        <v>9504</v>
      </c>
      <c r="D835" s="91" t="s">
        <v>8280</v>
      </c>
      <c r="E835" s="90">
        <v>97434047000103</v>
      </c>
      <c r="F835" s="92">
        <v>72192200</v>
      </c>
      <c r="G835" s="92">
        <v>757.5</v>
      </c>
      <c r="H835" s="93">
        <v>42105.9</v>
      </c>
      <c r="I835">
        <v>833</v>
      </c>
      <c r="K835" s="82" t="str">
        <f t="shared" si="24"/>
        <v>025726 SERIE 002-06/06/2023-97434047000103-72192200-757,5-42105,9</v>
      </c>
      <c r="L835" t="str">
        <v>025726 serie 002</v>
      </c>
      <c r="M835" t="str">
        <v>025726 serie 002-06/06/2023-97434047000103-72192200-757,5-42105,9</v>
      </c>
      <c r="O835" t="str">
        <v>05914 serie 001</v>
      </c>
      <c r="P835" s="57">
        <v>45280</v>
      </c>
      <c r="Q835" t="str">
        <v>12143076000155</v>
      </c>
      <c r="R835">
        <v>73072100</v>
      </c>
      <c r="S835">
        <v>20</v>
      </c>
      <c r="T835">
        <v>1245.4000000000001</v>
      </c>
      <c r="V835" t="str">
        <f t="shared" si="25"/>
        <v>05914 serie 001-20/12/2023-12143076000155-73072100-20-1245,4</v>
      </c>
    </row>
    <row r="836" spans="1:22" x14ac:dyDescent="0.25">
      <c r="A836" s="91" t="s">
        <v>7025</v>
      </c>
      <c r="B836" s="91" t="s">
        <v>8671</v>
      </c>
      <c r="C836" s="91" t="s">
        <v>9505</v>
      </c>
      <c r="D836" s="91" t="s">
        <v>8173</v>
      </c>
      <c r="E836" s="90">
        <v>97434047000103</v>
      </c>
      <c r="F836" s="92">
        <v>72192200</v>
      </c>
      <c r="G836" s="92">
        <v>571.5</v>
      </c>
      <c r="H836" s="93">
        <v>34200</v>
      </c>
      <c r="I836">
        <v>834</v>
      </c>
      <c r="K836" s="82" t="str">
        <f t="shared" ref="K836:K899" si="26">_xlfn.CONCAT(A836,"-",TEXT(D836,"DD/MM/AAAA"),"-",TEXT(E836,"00000000000000"),"-",F836,"-",ROUND(G836,2),"-",ROUND(H836,2))</f>
        <v>022185 SERIE 002-19/01/2023-97434047000103-72192200-571,5-34200</v>
      </c>
      <c r="L836" t="str">
        <v>022185 serie 002</v>
      </c>
      <c r="M836" t="str">
        <v>022185 serie 002-19/01/2023-97434047000103-72192200-571,5-34200</v>
      </c>
      <c r="O836" t="str">
        <v>5914 serie 001</v>
      </c>
      <c r="P836" s="57">
        <v>45280</v>
      </c>
      <c r="Q836" t="str">
        <v>12143076000155</v>
      </c>
      <c r="R836">
        <v>73079100</v>
      </c>
      <c r="S836">
        <v>120</v>
      </c>
      <c r="T836">
        <v>8380.91</v>
      </c>
      <c r="V836" t="str">
        <f t="shared" ref="V836:V899" si="27">_xlfn.CONCAT(O836,"-",TEXT(P836,"DD/MM/AAAA"),"-",Q836,"-",R836,"-",ROUND(S836,2),"-",ROUND(T836,2))</f>
        <v>5914 serie 001-20/12/2023-12143076000155-73079100-120-8380,91</v>
      </c>
    </row>
    <row r="837" spans="1:22" x14ac:dyDescent="0.25">
      <c r="A837" s="91" t="s">
        <v>7026</v>
      </c>
      <c r="B837" s="91" t="s">
        <v>8671</v>
      </c>
      <c r="C837" s="91" t="s">
        <v>9506</v>
      </c>
      <c r="D837" s="91" t="s">
        <v>8436</v>
      </c>
      <c r="E837" s="90">
        <v>97434047000103</v>
      </c>
      <c r="F837" s="92">
        <v>72192200</v>
      </c>
      <c r="G837" s="93">
        <v>1139.32</v>
      </c>
      <c r="H837" s="93">
        <v>80110.080000000002</v>
      </c>
      <c r="I837">
        <v>835</v>
      </c>
      <c r="K837" s="82" t="str">
        <f t="shared" si="26"/>
        <v>021290 SERIE 002-12/12/2022-97434047000103-72192200-1139,32-80110,08</v>
      </c>
      <c r="L837" t="str">
        <v>021290 serie 002</v>
      </c>
      <c r="M837" t="str">
        <v>021290 serie 002-12/12/2022-97434047000103-72192200-1139,32-80110,08</v>
      </c>
      <c r="O837" t="str">
        <v>004871 serie 001</v>
      </c>
      <c r="P837" s="57">
        <v>45344</v>
      </c>
      <c r="Q837" t="str">
        <v>23504631000143</v>
      </c>
      <c r="R837">
        <v>76042919</v>
      </c>
      <c r="S837">
        <v>6.25</v>
      </c>
      <c r="T837">
        <v>698.8599999999999</v>
      </c>
      <c r="V837" t="str">
        <f t="shared" si="27"/>
        <v>004871 serie 001-22/02/2024-23504631000143-76042919-6,25-698,86</v>
      </c>
    </row>
    <row r="838" spans="1:22" x14ac:dyDescent="0.25">
      <c r="A838" s="91" t="s">
        <v>7027</v>
      </c>
      <c r="B838" s="91" t="s">
        <v>8671</v>
      </c>
      <c r="C838" s="91" t="s">
        <v>9507</v>
      </c>
      <c r="D838" s="91" t="s">
        <v>8385</v>
      </c>
      <c r="E838" s="90">
        <v>33150053000733</v>
      </c>
      <c r="F838" s="92">
        <v>72192200</v>
      </c>
      <c r="G838" s="92">
        <v>953</v>
      </c>
      <c r="H838" s="93">
        <v>30825.56</v>
      </c>
      <c r="I838">
        <v>836</v>
      </c>
      <c r="K838" s="82" t="str">
        <f t="shared" si="26"/>
        <v>245349 SERIE 000-15/12/2023-33150053000733-72192200-953-30825,56</v>
      </c>
      <c r="L838" t="str">
        <v>245349 serie 000</v>
      </c>
      <c r="M838" t="str">
        <v>245349 serie 000-15/12/2023-33150053000733-72192200-953-30825,56</v>
      </c>
      <c r="O838" t="str">
        <v>04871 serie 001</v>
      </c>
      <c r="P838" s="57">
        <v>45344</v>
      </c>
      <c r="Q838" t="str">
        <v>23504631000143</v>
      </c>
      <c r="R838">
        <v>39174090</v>
      </c>
      <c r="S838">
        <v>1.25</v>
      </c>
      <c r="T838">
        <v>61.54</v>
      </c>
      <c r="V838" t="str">
        <f t="shared" si="27"/>
        <v>04871 serie 001-22/02/2024-23504631000143-39174090-1,25-61,54</v>
      </c>
    </row>
    <row r="839" spans="1:22" x14ac:dyDescent="0.25">
      <c r="A839" s="91" t="s">
        <v>7028</v>
      </c>
      <c r="B839" s="91" t="s">
        <v>8671</v>
      </c>
      <c r="C839" s="91" t="s">
        <v>9508</v>
      </c>
      <c r="D839" s="91" t="s">
        <v>8436</v>
      </c>
      <c r="E839" s="90">
        <v>97434047000103</v>
      </c>
      <c r="F839" s="92">
        <v>72192300</v>
      </c>
      <c r="G839" s="92">
        <v>183</v>
      </c>
      <c r="H839" s="93">
        <v>8337.48</v>
      </c>
      <c r="I839">
        <v>837</v>
      </c>
      <c r="K839" s="82" t="str">
        <f t="shared" si="26"/>
        <v>21290 SERIE 002-12/12/2022-97434047000103-72192300-183-8337,48</v>
      </c>
      <c r="L839" t="str">
        <v>21290 serie 002</v>
      </c>
      <c r="M839" t="str">
        <v>21290 serie 002-12/12/2022-97434047000103-72192300-183-8337,48</v>
      </c>
      <c r="O839" t="str">
        <v>4871 serie 001</v>
      </c>
      <c r="P839" s="57">
        <v>45344</v>
      </c>
      <c r="Q839" t="str">
        <v>23504631000143</v>
      </c>
      <c r="R839">
        <v>76042920</v>
      </c>
      <c r="S839">
        <v>2.5</v>
      </c>
      <c r="T839">
        <v>660.40000000000009</v>
      </c>
      <c r="V839" t="str">
        <f t="shared" si="27"/>
        <v>4871 serie 001-22/02/2024-23504631000143-76042920-2,5-660,4</v>
      </c>
    </row>
    <row r="840" spans="1:22" x14ac:dyDescent="0.25">
      <c r="A840" s="91" t="s">
        <v>7029</v>
      </c>
      <c r="B840" s="91" t="s">
        <v>8671</v>
      </c>
      <c r="C840" s="91" t="s">
        <v>9509</v>
      </c>
      <c r="D840" s="91" t="s">
        <v>8280</v>
      </c>
      <c r="E840" s="90">
        <v>97434047000103</v>
      </c>
      <c r="F840" s="92">
        <v>72201100</v>
      </c>
      <c r="G840" s="92">
        <v>468.72</v>
      </c>
      <c r="H840" s="93">
        <v>22052.16</v>
      </c>
      <c r="I840">
        <v>838</v>
      </c>
      <c r="K840" s="82" t="str">
        <f t="shared" si="26"/>
        <v>0025726 SERIE 002-06/06/2023-97434047000103-72201100-468,72-22052,16</v>
      </c>
      <c r="L840" t="str">
        <v>0025726 serie 002</v>
      </c>
      <c r="M840" t="str">
        <v>0025726 serie 002-06/06/2023-97434047000103-72201100-468,72-22052,16</v>
      </c>
      <c r="O840" t="str">
        <v>000004145 serie 000</v>
      </c>
      <c r="P840" s="57">
        <v>45366</v>
      </c>
      <c r="Q840" t="str">
        <v>97533434000199</v>
      </c>
      <c r="R840">
        <v>73079900</v>
      </c>
      <c r="S840">
        <v>32</v>
      </c>
      <c r="T840">
        <v>10300</v>
      </c>
      <c r="V840" t="str">
        <f t="shared" si="27"/>
        <v>000004145 serie 000-15/03/2024-97533434000199-73079900-32-10300</v>
      </c>
    </row>
    <row r="841" spans="1:22" x14ac:dyDescent="0.25">
      <c r="A841" s="91" t="s">
        <v>7030</v>
      </c>
      <c r="B841" s="91" t="s">
        <v>8671</v>
      </c>
      <c r="C841" s="91" t="s">
        <v>9510</v>
      </c>
      <c r="D841" s="91" t="s">
        <v>8173</v>
      </c>
      <c r="E841" s="90">
        <v>97434047000103</v>
      </c>
      <c r="F841" s="92">
        <v>72201100</v>
      </c>
      <c r="G841" s="92">
        <v>178.56</v>
      </c>
      <c r="H841" s="93">
        <v>7739.46</v>
      </c>
      <c r="I841">
        <v>839</v>
      </c>
      <c r="K841" s="82" t="str">
        <f t="shared" si="26"/>
        <v>22185 SERIE 002-19/01/2023-97434047000103-72201100-178,56-7739,46</v>
      </c>
      <c r="L841" t="str">
        <v>22185 serie 002</v>
      </c>
      <c r="M841" t="str">
        <v>22185 serie 002-19/01/2023-97434047000103-72201100-178,56-7739,46</v>
      </c>
      <c r="O841" t="str">
        <v>00004145 serie 000</v>
      </c>
      <c r="P841" s="57">
        <v>45366</v>
      </c>
      <c r="Q841" t="str">
        <v>97533434000199</v>
      </c>
      <c r="R841">
        <v>73079300</v>
      </c>
      <c r="S841">
        <v>24</v>
      </c>
      <c r="T841">
        <v>16293</v>
      </c>
      <c r="V841" t="str">
        <f t="shared" si="27"/>
        <v>00004145 serie 000-15/03/2024-97533434000199-73079300-24-16293</v>
      </c>
    </row>
    <row r="842" spans="1:22" x14ac:dyDescent="0.25">
      <c r="A842" s="91" t="s">
        <v>7031</v>
      </c>
      <c r="B842" s="91" t="s">
        <v>8671</v>
      </c>
      <c r="C842" s="91" t="s">
        <v>9511</v>
      </c>
      <c r="D842" s="91" t="s">
        <v>8436</v>
      </c>
      <c r="E842" s="90">
        <v>97434047000103</v>
      </c>
      <c r="F842" s="92">
        <v>72201100</v>
      </c>
      <c r="G842" s="92">
        <v>57.32</v>
      </c>
      <c r="H842" s="93">
        <v>16030.8</v>
      </c>
      <c r="I842">
        <v>840</v>
      </c>
      <c r="K842" s="82" t="str">
        <f t="shared" si="26"/>
        <v>0021290 SERIE 002-12/12/2022-97434047000103-72201100-57,32-16030,8</v>
      </c>
      <c r="L842" t="str">
        <v>0021290 serie 002</v>
      </c>
      <c r="M842" t="str">
        <v>0021290 serie 002-12/12/2022-97434047000103-72201100-57,32-16030,8</v>
      </c>
      <c r="O842" t="str">
        <v>0004145 serie 000</v>
      </c>
      <c r="P842" s="57">
        <v>45366</v>
      </c>
      <c r="Q842" t="str">
        <v>97533434000199</v>
      </c>
      <c r="R842">
        <v>73079100</v>
      </c>
      <c r="S842">
        <v>24</v>
      </c>
      <c r="T842">
        <v>5384.1</v>
      </c>
      <c r="V842" t="str">
        <f t="shared" si="27"/>
        <v>0004145 serie 000-15/03/2024-97533434000199-73079100-24-5384,1</v>
      </c>
    </row>
    <row r="843" spans="1:22" x14ac:dyDescent="0.25">
      <c r="A843" s="91" t="s">
        <v>7032</v>
      </c>
      <c r="B843" s="91" t="s">
        <v>8671</v>
      </c>
      <c r="C843" s="91" t="s">
        <v>9512</v>
      </c>
      <c r="D843" s="91" t="s">
        <v>8310</v>
      </c>
      <c r="E843" s="90">
        <v>97434047000103</v>
      </c>
      <c r="F843" s="92">
        <v>72221100</v>
      </c>
      <c r="G843" s="92">
        <v>144</v>
      </c>
      <c r="H843" s="93">
        <v>7308</v>
      </c>
      <c r="I843">
        <v>841</v>
      </c>
      <c r="K843" s="82" t="str">
        <f t="shared" si="26"/>
        <v>29368 SERIE 002-28/09/2023-97434047000103-72221100-144-7308</v>
      </c>
      <c r="L843" t="str">
        <v>29368 serie 002</v>
      </c>
      <c r="M843" t="str">
        <v>29368 serie 002-28/09/2023-97434047000103-72221100-144-7308</v>
      </c>
      <c r="O843" t="str">
        <v>004145 serie 000</v>
      </c>
      <c r="P843" s="57">
        <v>45366</v>
      </c>
      <c r="Q843" t="str">
        <v>97533434000199</v>
      </c>
      <c r="R843">
        <v>73072900</v>
      </c>
      <c r="S843">
        <v>24</v>
      </c>
      <c r="T843">
        <v>5925</v>
      </c>
      <c r="V843" t="str">
        <f t="shared" si="27"/>
        <v>004145 serie 000-15/03/2024-97533434000199-73072900-24-5925</v>
      </c>
    </row>
    <row r="844" spans="1:22" x14ac:dyDescent="0.25">
      <c r="A844" s="91" t="s">
        <v>7033</v>
      </c>
      <c r="B844" s="91" t="s">
        <v>8671</v>
      </c>
      <c r="C844" s="91" t="s">
        <v>9513</v>
      </c>
      <c r="D844" s="91" t="s">
        <v>8437</v>
      </c>
      <c r="E844" s="90">
        <v>33150053000733</v>
      </c>
      <c r="F844" s="92">
        <v>72221910</v>
      </c>
      <c r="G844" s="92">
        <v>198</v>
      </c>
      <c r="H844" s="93">
        <v>10347.9</v>
      </c>
      <c r="I844">
        <v>842</v>
      </c>
      <c r="K844" s="82" t="str">
        <f t="shared" si="26"/>
        <v>0250714 SERIE 000-08/03/2024-33150053000733-72221910-198-10347,9</v>
      </c>
      <c r="L844" t="str">
        <v>0250714 serie 000</v>
      </c>
      <c r="M844" t="str">
        <v>0250714 serie 000-08/03/2024-33150053000733-72221910-198-10347,9</v>
      </c>
      <c r="O844" t="str">
        <v>04145 serie 000</v>
      </c>
      <c r="P844" s="57">
        <v>45366</v>
      </c>
      <c r="Q844" t="str">
        <v>97533434000199</v>
      </c>
      <c r="R844">
        <v>72164010</v>
      </c>
      <c r="S844">
        <v>8</v>
      </c>
      <c r="T844">
        <v>720</v>
      </c>
      <c r="V844" t="str">
        <f t="shared" si="27"/>
        <v>04145 serie 000-15/03/2024-97533434000199-72164010-8-720</v>
      </c>
    </row>
    <row r="845" spans="1:22" x14ac:dyDescent="0.25">
      <c r="A845" s="91" t="s">
        <v>7034</v>
      </c>
      <c r="B845" s="91" t="s">
        <v>8671</v>
      </c>
      <c r="C845" s="91" t="s">
        <v>9514</v>
      </c>
      <c r="D845" s="91" t="s">
        <v>8268</v>
      </c>
      <c r="E845" s="90">
        <v>50641174000101</v>
      </c>
      <c r="F845" s="92">
        <v>72222000</v>
      </c>
      <c r="G845" s="93">
        <v>3748</v>
      </c>
      <c r="H845" s="93">
        <v>195406.4</v>
      </c>
      <c r="I845">
        <v>843</v>
      </c>
      <c r="K845" s="82" t="str">
        <f t="shared" si="26"/>
        <v>66172 SERIE 001-29/05/2023-50641174000101-72222000-3748-195406,4</v>
      </c>
      <c r="L845" t="str">
        <v>66172 serie 001</v>
      </c>
      <c r="M845" t="str">
        <v>66172 serie 001-29/05/2023-50641174000101-72222000-3748-195406,4</v>
      </c>
      <c r="O845" t="str">
        <v>4145 serie 000</v>
      </c>
      <c r="P845" s="57">
        <v>45366</v>
      </c>
      <c r="Q845" t="str">
        <v>97533434000199</v>
      </c>
      <c r="R845">
        <v>73072100</v>
      </c>
      <c r="S845">
        <v>8</v>
      </c>
      <c r="T845">
        <v>330</v>
      </c>
      <c r="V845" t="str">
        <f t="shared" si="27"/>
        <v>4145 serie 000-15/03/2024-97533434000199-73072100-8-330</v>
      </c>
    </row>
    <row r="846" spans="1:22" x14ac:dyDescent="0.25">
      <c r="A846" s="91" t="s">
        <v>7035</v>
      </c>
      <c r="B846" s="91" t="s">
        <v>8671</v>
      </c>
      <c r="C846" s="91" t="s">
        <v>9515</v>
      </c>
      <c r="D846" s="91" t="s">
        <v>8310</v>
      </c>
      <c r="E846" s="90">
        <v>97434047000103</v>
      </c>
      <c r="F846" s="92">
        <v>72222000</v>
      </c>
      <c r="G846" s="92">
        <v>189</v>
      </c>
      <c r="H846" s="93">
        <v>9756</v>
      </c>
      <c r="I846">
        <v>844</v>
      </c>
      <c r="K846" s="82" t="str">
        <f t="shared" si="26"/>
        <v>029368 SERIE 002-28/09/2023-97434047000103-72222000-189-9756</v>
      </c>
      <c r="L846" t="str">
        <v>029368 serie 002</v>
      </c>
      <c r="M846" t="str">
        <v>029368 serie 002-28/09/2023-97434047000103-72222000-189-9756</v>
      </c>
      <c r="O846" t="str">
        <v>4110 serie 000</v>
      </c>
      <c r="P846" s="57">
        <v>45356</v>
      </c>
      <c r="Q846" t="str">
        <v>97533434000199</v>
      </c>
      <c r="R846">
        <v>73079300</v>
      </c>
      <c r="S846">
        <v>108.24</v>
      </c>
      <c r="T846">
        <v>8163.02</v>
      </c>
      <c r="V846" t="str">
        <f t="shared" si="27"/>
        <v>4110 serie 000-05/03/2024-97533434000199-73079300-108,24-8163,02</v>
      </c>
    </row>
    <row r="847" spans="1:22" x14ac:dyDescent="0.25">
      <c r="A847" s="91" t="s">
        <v>7036</v>
      </c>
      <c r="B847" s="91" t="s">
        <v>8671</v>
      </c>
      <c r="C847" s="91" t="s">
        <v>9516</v>
      </c>
      <c r="D847" s="91" t="s">
        <v>8349</v>
      </c>
      <c r="E847" s="90">
        <v>29799921000571</v>
      </c>
      <c r="F847" s="92">
        <v>72222000</v>
      </c>
      <c r="G847" s="92">
        <v>200</v>
      </c>
      <c r="H847" s="93">
        <v>23678</v>
      </c>
      <c r="I847">
        <v>845</v>
      </c>
      <c r="K847" s="82" t="str">
        <f t="shared" si="26"/>
        <v>111569 SERIE 000-20/10/2023-29799921000571-72222000-200-23678</v>
      </c>
      <c r="L847" t="str">
        <v>111569 serie 000</v>
      </c>
      <c r="M847" t="str">
        <v>111569 serie 000-20/10/2023-29799921000571-72222000-200-23678</v>
      </c>
      <c r="O847" t="str">
        <v>4091 serie 000</v>
      </c>
      <c r="P847" s="57">
        <v>45350</v>
      </c>
      <c r="Q847" t="str">
        <v>97533434000199</v>
      </c>
      <c r="R847">
        <v>73079900</v>
      </c>
      <c r="S847">
        <v>140</v>
      </c>
      <c r="T847">
        <v>17500</v>
      </c>
      <c r="V847" t="str">
        <f t="shared" si="27"/>
        <v>4091 serie 000-28/02/2024-97533434000199-73079900-140-17500</v>
      </c>
    </row>
    <row r="848" spans="1:22" x14ac:dyDescent="0.25">
      <c r="A848" s="91" t="s">
        <v>7037</v>
      </c>
      <c r="B848" s="91" t="s">
        <v>8671</v>
      </c>
      <c r="C848" s="91" t="s">
        <v>9517</v>
      </c>
      <c r="D848" s="91" t="s">
        <v>8437</v>
      </c>
      <c r="E848" s="90">
        <v>33150053000733</v>
      </c>
      <c r="F848" s="92">
        <v>72224090</v>
      </c>
      <c r="G848" s="93">
        <v>1966</v>
      </c>
      <c r="H848" s="93">
        <v>110460.66</v>
      </c>
      <c r="I848">
        <v>846</v>
      </c>
      <c r="K848" s="82" t="str">
        <f t="shared" si="26"/>
        <v>250714 SERIE 000-08/03/2024-33150053000733-72224090-1966-110460,66</v>
      </c>
      <c r="L848" t="str">
        <v>250714 serie 000</v>
      </c>
      <c r="M848" t="str">
        <v>250714 serie 000-08/03/2024-33150053000733-72224090-1966-110460,66</v>
      </c>
      <c r="O848" t="str">
        <v>004067 serie 000</v>
      </c>
      <c r="P848" s="57">
        <v>45344</v>
      </c>
      <c r="Q848" t="str">
        <v>97533434000199</v>
      </c>
      <c r="R848">
        <v>73079900</v>
      </c>
      <c r="S848">
        <v>5616</v>
      </c>
      <c r="T848">
        <v>9558.69</v>
      </c>
      <c r="V848" t="str">
        <f t="shared" si="27"/>
        <v>004067 serie 000-22/02/2024-97533434000199-73079900-5616-9558,69</v>
      </c>
    </row>
    <row r="849" spans="1:22" x14ac:dyDescent="0.25">
      <c r="A849" s="91" t="s">
        <v>7038</v>
      </c>
      <c r="B849" s="91" t="s">
        <v>8671</v>
      </c>
      <c r="C849" s="91" t="s">
        <v>9518</v>
      </c>
      <c r="D849" s="91" t="s">
        <v>8319</v>
      </c>
      <c r="E849" s="90">
        <v>97434047000103</v>
      </c>
      <c r="F849" s="92">
        <v>72254090</v>
      </c>
      <c r="G849" s="92">
        <v>549</v>
      </c>
      <c r="H849" s="93">
        <v>5801.03</v>
      </c>
      <c r="I849">
        <v>847</v>
      </c>
      <c r="K849" s="82" t="str">
        <f t="shared" si="26"/>
        <v>0000028400 SERIE 002-29/08/2023-97434047000103-72254090-549-5801,03</v>
      </c>
      <c r="L849" t="str">
        <v>0000028400 serie 002</v>
      </c>
      <c r="M849" t="str">
        <v>0000028400 serie 002-29/08/2023-97434047000103-72254090-549-5801,03</v>
      </c>
      <c r="O849" t="str">
        <v>04067 serie 000</v>
      </c>
      <c r="P849" s="57">
        <v>45344</v>
      </c>
      <c r="Q849" t="str">
        <v>97533434000199</v>
      </c>
      <c r="R849">
        <v>73079300</v>
      </c>
      <c r="S849">
        <v>1728</v>
      </c>
      <c r="T849">
        <v>3173.6</v>
      </c>
      <c r="V849" t="str">
        <f t="shared" si="27"/>
        <v>04067 serie 000-22/02/2024-97533434000199-73079300-1728-3173,6</v>
      </c>
    </row>
    <row r="850" spans="1:22" x14ac:dyDescent="0.25">
      <c r="A850" s="91" t="s">
        <v>7039</v>
      </c>
      <c r="B850" s="91" t="s">
        <v>8671</v>
      </c>
      <c r="C850" s="91" t="s">
        <v>9519</v>
      </c>
      <c r="D850" s="91" t="s">
        <v>8428</v>
      </c>
      <c r="E850" s="90">
        <v>29799921000571</v>
      </c>
      <c r="F850" s="92">
        <v>72292000</v>
      </c>
      <c r="G850" s="92">
        <v>306</v>
      </c>
      <c r="H850" s="93">
        <v>3803.58</v>
      </c>
      <c r="I850">
        <v>848</v>
      </c>
      <c r="K850" s="82" t="str">
        <f t="shared" si="26"/>
        <v>0111394 SERIE 000-11/10/2023-29799921000571-72292000-306-3803,58</v>
      </c>
      <c r="L850" t="str">
        <v>0111394 serie 000</v>
      </c>
      <c r="M850" t="str">
        <v>0111394 serie 000-11/10/2023-29799921000571-72292000-306-3803,58</v>
      </c>
      <c r="O850" t="str">
        <v>4067 serie 000</v>
      </c>
      <c r="P850" s="57">
        <v>45344</v>
      </c>
      <c r="Q850" t="str">
        <v>97533434000199</v>
      </c>
      <c r="R850">
        <v>73079100</v>
      </c>
      <c r="S850">
        <v>864</v>
      </c>
      <c r="T850">
        <v>164.99</v>
      </c>
      <c r="V850" t="str">
        <f t="shared" si="27"/>
        <v>4067 serie 000-22/02/2024-97533434000199-73079100-864-164,99</v>
      </c>
    </row>
    <row r="851" spans="1:22" x14ac:dyDescent="0.25">
      <c r="A851" s="91" t="s">
        <v>7040</v>
      </c>
      <c r="B851" s="91" t="s">
        <v>8671</v>
      </c>
      <c r="C851" s="91" t="s">
        <v>9520</v>
      </c>
      <c r="D851" s="91" t="s">
        <v>8314</v>
      </c>
      <c r="E851" s="90">
        <v>97434047000103</v>
      </c>
      <c r="F851" s="92">
        <v>73041900</v>
      </c>
      <c r="G851" s="92">
        <v>408</v>
      </c>
      <c r="H851" s="93">
        <v>21289.5</v>
      </c>
      <c r="I851">
        <v>849</v>
      </c>
      <c r="K851" s="82" t="str">
        <f t="shared" si="26"/>
        <v>28710 SERIE 002-06/09/2023-97434047000103-73041900-408-21289,5</v>
      </c>
      <c r="L851" t="str">
        <v>28710 serie 002</v>
      </c>
      <c r="M851" t="str">
        <v>28710 serie 002-06/09/2023-97434047000103-73041900-408-21289,5</v>
      </c>
      <c r="O851" t="str">
        <v>00004066 serie 000</v>
      </c>
      <c r="P851" s="57">
        <v>45344</v>
      </c>
      <c r="Q851" t="str">
        <v>97533434000199</v>
      </c>
      <c r="R851">
        <v>73079900</v>
      </c>
      <c r="S851">
        <v>5.7200000000000006</v>
      </c>
      <c r="T851">
        <v>24203.899999999998</v>
      </c>
      <c r="V851" t="str">
        <f t="shared" si="27"/>
        <v>00004066 serie 000-22/02/2024-97533434000199-73079900-5,72-24203,9</v>
      </c>
    </row>
    <row r="852" spans="1:22" x14ac:dyDescent="0.25">
      <c r="A852" s="91" t="s">
        <v>7041</v>
      </c>
      <c r="B852" s="91" t="s">
        <v>8671</v>
      </c>
      <c r="C852" s="91" t="s">
        <v>9521</v>
      </c>
      <c r="D852" s="91" t="s">
        <v>8265</v>
      </c>
      <c r="E852" s="90">
        <v>43919968000129</v>
      </c>
      <c r="F852" s="92">
        <v>73041900</v>
      </c>
      <c r="G852" s="92">
        <v>602</v>
      </c>
      <c r="H852" s="93">
        <v>9514.09</v>
      </c>
      <c r="I852">
        <v>850</v>
      </c>
      <c r="K852" s="82" t="str">
        <f t="shared" si="26"/>
        <v>00671672 SERIE 000-18/04/2023-43919968000129-73041900-602-9514,09</v>
      </c>
      <c r="L852" t="str">
        <v>00671672 serie 000</v>
      </c>
      <c r="M852" t="str">
        <v>00671672 serie 000-18/04/2023-43919968000129-73041900-602-9514,09</v>
      </c>
      <c r="O852" t="str">
        <v>0004066 serie 000</v>
      </c>
      <c r="P852" s="57">
        <v>45344</v>
      </c>
      <c r="Q852" t="str">
        <v>97533434000199</v>
      </c>
      <c r="R852">
        <v>73079300</v>
      </c>
      <c r="S852">
        <v>5.46</v>
      </c>
      <c r="T852">
        <v>43509.599999999999</v>
      </c>
      <c r="V852" t="str">
        <f t="shared" si="27"/>
        <v>0004066 serie 000-22/02/2024-97533434000199-73079300-5,46-43509,6</v>
      </c>
    </row>
    <row r="853" spans="1:22" x14ac:dyDescent="0.25">
      <c r="A853" s="91" t="s">
        <v>7042</v>
      </c>
      <c r="B853" s="91" t="s">
        <v>8671</v>
      </c>
      <c r="C853" s="91" t="s">
        <v>9522</v>
      </c>
      <c r="D853" s="91" t="s">
        <v>8387</v>
      </c>
      <c r="E853" s="90">
        <v>43919968000129</v>
      </c>
      <c r="F853" s="92">
        <v>73041900</v>
      </c>
      <c r="G853" s="92">
        <v>560</v>
      </c>
      <c r="H853" s="93">
        <v>7789.6</v>
      </c>
      <c r="I853">
        <v>851</v>
      </c>
      <c r="K853" s="82" t="str">
        <f t="shared" si="26"/>
        <v>0704071 SERIE 000-31/01/2024-43919968000129-73041900-560-7789,6</v>
      </c>
      <c r="L853" t="str">
        <v>0704071 serie 000</v>
      </c>
      <c r="M853" t="str">
        <v>0704071 serie 000-31/01/2024-43919968000129-73041900-560-7789,6</v>
      </c>
      <c r="O853" t="str">
        <v>004066 serie 000</v>
      </c>
      <c r="P853" s="57">
        <v>45344</v>
      </c>
      <c r="Q853" t="str">
        <v>97533434000199</v>
      </c>
      <c r="R853">
        <v>73079200</v>
      </c>
      <c r="S853">
        <v>0.52</v>
      </c>
      <c r="T853">
        <v>764</v>
      </c>
      <c r="V853" t="str">
        <f t="shared" si="27"/>
        <v>004066 serie 000-22/02/2024-97533434000199-73079200-0,52-764</v>
      </c>
    </row>
    <row r="854" spans="1:22" x14ac:dyDescent="0.25">
      <c r="A854" s="91" t="s">
        <v>7043</v>
      </c>
      <c r="B854" s="91" t="s">
        <v>8671</v>
      </c>
      <c r="C854" s="91" t="s">
        <v>9523</v>
      </c>
      <c r="D854" s="91" t="s">
        <v>8348</v>
      </c>
      <c r="E854" s="90">
        <v>43919968000129</v>
      </c>
      <c r="F854" s="92">
        <v>73041900</v>
      </c>
      <c r="G854" s="93">
        <v>1728</v>
      </c>
      <c r="H854" s="93">
        <v>24546.45</v>
      </c>
      <c r="I854">
        <v>852</v>
      </c>
      <c r="K854" s="82" t="str">
        <f t="shared" si="26"/>
        <v>0698496 SERIE 000-29/11/2023-43919968000129-73041900-1728-24546,45</v>
      </c>
      <c r="L854" t="str">
        <v>0698496 serie 000</v>
      </c>
      <c r="M854" t="str">
        <v>0698496 serie 000-29/11/2023-43919968000129-73041900-1728-24546,45</v>
      </c>
      <c r="O854" t="str">
        <v>04066 serie 000</v>
      </c>
      <c r="P854" s="57">
        <v>45344</v>
      </c>
      <c r="Q854" t="str">
        <v>97533434000199</v>
      </c>
      <c r="R854">
        <v>73072900</v>
      </c>
      <c r="S854">
        <v>2.08</v>
      </c>
      <c r="T854">
        <v>7173.8</v>
      </c>
      <c r="V854" t="str">
        <f t="shared" si="27"/>
        <v>04066 serie 000-22/02/2024-97533434000199-73072900-2,08-7173,8</v>
      </c>
    </row>
    <row r="855" spans="1:22" x14ac:dyDescent="0.25">
      <c r="A855" s="91" t="s">
        <v>7044</v>
      </c>
      <c r="B855" s="91" t="s">
        <v>8671</v>
      </c>
      <c r="C855" s="91" t="s">
        <v>9524</v>
      </c>
      <c r="D855" s="91" t="s">
        <v>8424</v>
      </c>
      <c r="E855" s="90">
        <v>43919968000129</v>
      </c>
      <c r="F855" s="92">
        <v>73041900</v>
      </c>
      <c r="G855" s="93">
        <v>4444</v>
      </c>
      <c r="H855" s="93">
        <v>58874.07</v>
      </c>
      <c r="I855">
        <v>853</v>
      </c>
      <c r="K855" s="82" t="str">
        <f t="shared" si="26"/>
        <v>697659 SERIE 000-22/11/2023-43919968000129-73041900-4444-58874,07</v>
      </c>
      <c r="L855" t="str">
        <v>697659 serie 000</v>
      </c>
      <c r="M855" t="str">
        <v>697659 serie 000-22/11/2023-43919968000129-73041900-4444-58874,07</v>
      </c>
      <c r="O855" t="str">
        <v>4066 serie 000</v>
      </c>
      <c r="P855" s="57">
        <v>45344</v>
      </c>
      <c r="Q855" t="str">
        <v>97533434000199</v>
      </c>
      <c r="R855">
        <v>73072200</v>
      </c>
      <c r="S855">
        <v>3.9000000000000004</v>
      </c>
      <c r="T855">
        <v>8955</v>
      </c>
      <c r="V855" t="str">
        <f t="shared" si="27"/>
        <v>4066 serie 000-22/02/2024-97533434000199-73072200-3,9-8955</v>
      </c>
    </row>
    <row r="856" spans="1:22" x14ac:dyDescent="0.25">
      <c r="A856" s="91" t="s">
        <v>7045</v>
      </c>
      <c r="B856" s="91" t="s">
        <v>8671</v>
      </c>
      <c r="C856" s="91" t="s">
        <v>9525</v>
      </c>
      <c r="D856" s="91" t="s">
        <v>8345</v>
      </c>
      <c r="E856" s="90">
        <v>43919968000129</v>
      </c>
      <c r="F856" s="92">
        <v>73041900</v>
      </c>
      <c r="G856" s="92">
        <v>434</v>
      </c>
      <c r="H856" s="93">
        <v>7704.55</v>
      </c>
      <c r="I856">
        <v>854</v>
      </c>
      <c r="K856" s="82" t="str">
        <f t="shared" si="26"/>
        <v>696954 SERIE 000-14/11/2023-43919968000129-73041900-434-7704,55</v>
      </c>
      <c r="L856" t="str">
        <v>696954 serie 000</v>
      </c>
      <c r="M856" t="str">
        <v>696954 serie 000-14/11/2023-43919968000129-73041900-434-7704,55</v>
      </c>
      <c r="O856" t="str">
        <v>0004065 serie 000</v>
      </c>
      <c r="P856" s="57">
        <v>45344</v>
      </c>
      <c r="Q856" t="str">
        <v>97533434000199</v>
      </c>
      <c r="R856">
        <v>73079900</v>
      </c>
      <c r="S856">
        <v>7.54</v>
      </c>
      <c r="T856">
        <v>29798.399999999998</v>
      </c>
      <c r="V856" t="str">
        <f t="shared" si="27"/>
        <v>0004065 serie 000-22/02/2024-97533434000199-73079900-7,54-29798,4</v>
      </c>
    </row>
    <row r="857" spans="1:22" x14ac:dyDescent="0.25">
      <c r="A857" s="91" t="s">
        <v>7046</v>
      </c>
      <c r="B857" s="91" t="s">
        <v>8671</v>
      </c>
      <c r="C857" s="91" t="s">
        <v>9526</v>
      </c>
      <c r="D857" s="91" t="s">
        <v>8387</v>
      </c>
      <c r="E857" s="90">
        <v>43919968000129</v>
      </c>
      <c r="F857" s="92">
        <v>73043110</v>
      </c>
      <c r="G857" s="92">
        <v>591</v>
      </c>
      <c r="H857" s="93">
        <v>14747.56</v>
      </c>
      <c r="I857">
        <v>855</v>
      </c>
      <c r="K857" s="82" t="str">
        <f t="shared" si="26"/>
        <v>00704071 SERIE 000-31/01/2024-43919968000129-73043110-591-14747,56</v>
      </c>
      <c r="L857" t="str">
        <v>00704071 serie 000</v>
      </c>
      <c r="M857" t="str">
        <v>00704071 serie 000-31/01/2024-43919968000129-73043110-591-14747,56</v>
      </c>
      <c r="O857" t="str">
        <v>004065 serie 000</v>
      </c>
      <c r="P857" s="57">
        <v>45344</v>
      </c>
      <c r="Q857" t="str">
        <v>97533434000199</v>
      </c>
      <c r="R857">
        <v>73079300</v>
      </c>
      <c r="S857">
        <v>8.06</v>
      </c>
      <c r="T857">
        <v>56951.999999999993</v>
      </c>
      <c r="V857" t="str">
        <f t="shared" si="27"/>
        <v>004065 serie 000-22/02/2024-97533434000199-73079300-8,06-56952</v>
      </c>
    </row>
    <row r="858" spans="1:22" x14ac:dyDescent="0.25">
      <c r="A858" s="91" t="s">
        <v>7047</v>
      </c>
      <c r="B858" s="91" t="s">
        <v>8671</v>
      </c>
      <c r="C858" s="91" t="s">
        <v>9527</v>
      </c>
      <c r="D858" s="91" t="s">
        <v>8314</v>
      </c>
      <c r="E858" s="90">
        <v>97434047000103</v>
      </c>
      <c r="F858" s="92">
        <v>73043190</v>
      </c>
      <c r="G858" s="93">
        <v>1104</v>
      </c>
      <c r="H858" s="93">
        <v>34200</v>
      </c>
      <c r="I858">
        <v>856</v>
      </c>
      <c r="K858" s="82" t="str">
        <f t="shared" si="26"/>
        <v>028710 SERIE 002-06/09/2023-97434047000103-73043190-1104-34200</v>
      </c>
      <c r="L858" t="str">
        <v>028710 serie 002</v>
      </c>
      <c r="M858" t="str">
        <v>028710 serie 002-06/09/2023-97434047000103-73043190-1104-34200</v>
      </c>
      <c r="O858" t="str">
        <v>04065 serie 000</v>
      </c>
      <c r="P858" s="57">
        <v>45344</v>
      </c>
      <c r="Q858" t="str">
        <v>97533434000199</v>
      </c>
      <c r="R858">
        <v>73079200</v>
      </c>
      <c r="S858">
        <v>0.26</v>
      </c>
      <c r="T858">
        <v>106.4</v>
      </c>
      <c r="V858" t="str">
        <f t="shared" si="27"/>
        <v>04065 serie 000-22/02/2024-97533434000199-73079200-0,26-106,4</v>
      </c>
    </row>
    <row r="859" spans="1:22" x14ac:dyDescent="0.25">
      <c r="A859" s="91" t="s">
        <v>7048</v>
      </c>
      <c r="B859" s="91" t="s">
        <v>8671</v>
      </c>
      <c r="C859" s="91" t="s">
        <v>9528</v>
      </c>
      <c r="D859" s="91" t="s">
        <v>8265</v>
      </c>
      <c r="E859" s="90">
        <v>43919968000129</v>
      </c>
      <c r="F859" s="92">
        <v>73043910</v>
      </c>
      <c r="G859" s="93">
        <v>1800</v>
      </c>
      <c r="H859" s="93">
        <v>25917.97</v>
      </c>
      <c r="I859">
        <v>857</v>
      </c>
      <c r="K859" s="82" t="str">
        <f t="shared" si="26"/>
        <v>0671672 SERIE 000-18/04/2023-43919968000129-73043910-1800-25917,97</v>
      </c>
      <c r="L859" t="str">
        <v>0671672 serie 000</v>
      </c>
      <c r="M859" t="str">
        <v>0671672 serie 000-18/04/2023-43919968000129-73043910-1800-25917,97</v>
      </c>
      <c r="O859" t="str">
        <v>4065 serie 000</v>
      </c>
      <c r="P859" s="57">
        <v>45344</v>
      </c>
      <c r="Q859" t="str">
        <v>97533434000199</v>
      </c>
      <c r="R859">
        <v>73072200</v>
      </c>
      <c r="S859">
        <v>1.04</v>
      </c>
      <c r="T859">
        <v>1548</v>
      </c>
      <c r="V859" t="str">
        <f t="shared" si="27"/>
        <v>4065 serie 000-22/02/2024-97533434000199-73072200-1,04-1548</v>
      </c>
    </row>
    <row r="860" spans="1:22" x14ac:dyDescent="0.25">
      <c r="A860" s="91" t="s">
        <v>7049</v>
      </c>
      <c r="B860" s="91" t="s">
        <v>8671</v>
      </c>
      <c r="C860" s="91" t="s">
        <v>9529</v>
      </c>
      <c r="D860" s="91" t="s">
        <v>8424</v>
      </c>
      <c r="E860" s="90">
        <v>43919968000129</v>
      </c>
      <c r="F860" s="92">
        <v>73043910</v>
      </c>
      <c r="G860" s="92">
        <v>34</v>
      </c>
      <c r="H860" s="92">
        <v>450.21</v>
      </c>
      <c r="I860">
        <v>858</v>
      </c>
      <c r="K860" s="82" t="str">
        <f t="shared" si="26"/>
        <v>00697659 SERIE 000-22/11/2023-43919968000129-73043910-34-450,21</v>
      </c>
      <c r="L860" t="str">
        <v>00697659 serie 000</v>
      </c>
      <c r="M860" t="str">
        <v>00697659 serie 000-22/11/2023-43919968000129-73043910-34-450,21</v>
      </c>
      <c r="O860" t="str">
        <v>000004064 serie 000</v>
      </c>
      <c r="P860" s="57">
        <v>45344</v>
      </c>
      <c r="Q860" t="str">
        <v>97533434000199</v>
      </c>
      <c r="R860">
        <v>73079900</v>
      </c>
      <c r="S860">
        <v>906.35416666666674</v>
      </c>
      <c r="T860">
        <v>34660.5</v>
      </c>
      <c r="V860" t="str">
        <f t="shared" si="27"/>
        <v>000004064 serie 000-22/02/2024-97533434000199-73079900-906,35-34660,5</v>
      </c>
    </row>
    <row r="861" spans="1:22" x14ac:dyDescent="0.25">
      <c r="A861" s="91" t="s">
        <v>7050</v>
      </c>
      <c r="B861" s="91" t="s">
        <v>8671</v>
      </c>
      <c r="C861" s="91" t="s">
        <v>9530</v>
      </c>
      <c r="D861" s="91" t="s">
        <v>8265</v>
      </c>
      <c r="E861" s="90">
        <v>43919968000129</v>
      </c>
      <c r="F861" s="92">
        <v>73043990</v>
      </c>
      <c r="G861" s="92">
        <v>830</v>
      </c>
      <c r="H861" s="93">
        <v>12385.09</v>
      </c>
      <c r="I861">
        <v>859</v>
      </c>
      <c r="K861" s="82" t="str">
        <f t="shared" si="26"/>
        <v>671672 SERIE 000-18/04/2023-43919968000129-73043990-830-12385,09</v>
      </c>
      <c r="L861" t="str">
        <v>671672 serie 000</v>
      </c>
      <c r="M861" t="str">
        <v>671672 serie 000-18/04/2023-43919968000129-73043990-830-12385,09</v>
      </c>
      <c r="O861" t="str">
        <v>00004064 serie 000</v>
      </c>
      <c r="P861" s="57">
        <v>45344</v>
      </c>
      <c r="Q861" t="str">
        <v>97533434000199</v>
      </c>
      <c r="R861">
        <v>73079300</v>
      </c>
      <c r="S861">
        <v>906.35416666666674</v>
      </c>
      <c r="T861">
        <v>35931.4</v>
      </c>
      <c r="V861" t="str">
        <f t="shared" si="27"/>
        <v>00004064 serie 000-22/02/2024-97533434000199-73079300-906,35-35931,4</v>
      </c>
    </row>
    <row r="862" spans="1:22" x14ac:dyDescent="0.25">
      <c r="A862" s="91" t="s">
        <v>7051</v>
      </c>
      <c r="B862" s="91" t="s">
        <v>8671</v>
      </c>
      <c r="C862" s="91" t="s">
        <v>9531</v>
      </c>
      <c r="D862" s="91" t="s">
        <v>8385</v>
      </c>
      <c r="E862" s="90">
        <v>33150053000733</v>
      </c>
      <c r="F862" s="92">
        <v>73044190</v>
      </c>
      <c r="G862" s="92">
        <v>424</v>
      </c>
      <c r="H862" s="93">
        <v>18286.740000000002</v>
      </c>
      <c r="I862">
        <v>860</v>
      </c>
      <c r="K862" s="82" t="str">
        <f t="shared" si="26"/>
        <v>00245349 SERIE 000-15/12/2023-33150053000733-73044190-424-18286,74</v>
      </c>
      <c r="L862" t="str">
        <v>00245349 serie 000</v>
      </c>
      <c r="M862" t="str">
        <v>00245349 serie 000-15/12/2023-33150053000733-73044190-424-18286,74</v>
      </c>
      <c r="O862" t="str">
        <v>0004064 serie 000</v>
      </c>
      <c r="P862" s="57">
        <v>45344</v>
      </c>
      <c r="Q862" t="str">
        <v>97533434000199</v>
      </c>
      <c r="R862">
        <v>73079200</v>
      </c>
      <c r="S862">
        <v>120.84722222222223</v>
      </c>
      <c r="T862">
        <v>5618.5</v>
      </c>
      <c r="V862" t="str">
        <f t="shared" si="27"/>
        <v>0004064 serie 000-22/02/2024-97533434000199-73079200-120,85-5618,5</v>
      </c>
    </row>
    <row r="863" spans="1:22" x14ac:dyDescent="0.25">
      <c r="A863" s="91" t="s">
        <v>7052</v>
      </c>
      <c r="B863" s="91" t="s">
        <v>8671</v>
      </c>
      <c r="C863" s="91" t="s">
        <v>9532</v>
      </c>
      <c r="D863" s="91" t="s">
        <v>8348</v>
      </c>
      <c r="E863" s="90">
        <v>43919968000129</v>
      </c>
      <c r="F863" s="92">
        <v>73051100</v>
      </c>
      <c r="G863" s="92">
        <v>934</v>
      </c>
      <c r="H863" s="93">
        <v>17139.78</v>
      </c>
      <c r="I863">
        <v>861</v>
      </c>
      <c r="K863" s="82" t="str">
        <f t="shared" si="26"/>
        <v>698496 SERIE 000-29/11/2023-43919968000129-73051100-934-17139,78</v>
      </c>
      <c r="L863" t="str">
        <v>698496 serie 000</v>
      </c>
      <c r="M863" t="str">
        <v>698496 serie 000-29/11/2023-43919968000129-73051100-934-17139,78</v>
      </c>
      <c r="O863" t="str">
        <v>004064 serie 000</v>
      </c>
      <c r="P863" s="57">
        <v>45344</v>
      </c>
      <c r="Q863" t="str">
        <v>97533434000199</v>
      </c>
      <c r="R863">
        <v>73072900</v>
      </c>
      <c r="S863">
        <v>60.423611111111114</v>
      </c>
      <c r="T863">
        <v>1540</v>
      </c>
      <c r="V863" t="str">
        <f t="shared" si="27"/>
        <v>004064 serie 000-22/02/2024-97533434000199-73072900-60,42-1540</v>
      </c>
    </row>
    <row r="864" spans="1:22" x14ac:dyDescent="0.25">
      <c r="A864" s="91" t="s">
        <v>7053</v>
      </c>
      <c r="B864" s="91" t="s">
        <v>8671</v>
      </c>
      <c r="C864" s="91" t="s">
        <v>9533</v>
      </c>
      <c r="D864" s="91" t="s">
        <v>8424</v>
      </c>
      <c r="E864" s="90">
        <v>43919968000129</v>
      </c>
      <c r="F864" s="92">
        <v>73051100</v>
      </c>
      <c r="G864" s="93">
        <v>1722</v>
      </c>
      <c r="H864" s="93">
        <v>30861.58</v>
      </c>
      <c r="I864">
        <v>862</v>
      </c>
      <c r="K864" s="82" t="str">
        <f t="shared" si="26"/>
        <v>0697659 SERIE 000-22/11/2023-43919968000129-73051100-1722-30861,58</v>
      </c>
      <c r="L864" t="str">
        <v>0697659 serie 000</v>
      </c>
      <c r="M864" t="str">
        <v>0697659 serie 000-22/11/2023-43919968000129-73051100-1722-30861,58</v>
      </c>
      <c r="O864" t="str">
        <v>04064 serie 000</v>
      </c>
      <c r="P864" s="57">
        <v>45344</v>
      </c>
      <c r="Q864" t="str">
        <v>97533434000199</v>
      </c>
      <c r="R864">
        <v>73072100</v>
      </c>
      <c r="S864">
        <v>120.84722222222223</v>
      </c>
      <c r="T864">
        <v>555.4</v>
      </c>
      <c r="V864" t="str">
        <f t="shared" si="27"/>
        <v>04064 serie 000-22/02/2024-97533434000199-73072100-120,85-555,4</v>
      </c>
    </row>
    <row r="865" spans="1:22" x14ac:dyDescent="0.25">
      <c r="A865" s="91" t="s">
        <v>7054</v>
      </c>
      <c r="B865" s="91" t="s">
        <v>8671</v>
      </c>
      <c r="C865" s="91" t="s">
        <v>9534</v>
      </c>
      <c r="D865" s="91" t="s">
        <v>8387</v>
      </c>
      <c r="E865" s="90">
        <v>43919968000129</v>
      </c>
      <c r="F865" s="92">
        <v>73051200</v>
      </c>
      <c r="G865" s="92">
        <v>634</v>
      </c>
      <c r="H865" s="93">
        <v>8350.2999999999993</v>
      </c>
      <c r="I865">
        <v>863</v>
      </c>
      <c r="K865" s="82" t="str">
        <f t="shared" si="26"/>
        <v>704071 SERIE 000-31/01/2024-43919968000129-73051200-634-8350,3</v>
      </c>
      <c r="L865" t="str">
        <v>704071 serie 000</v>
      </c>
      <c r="M865" t="str">
        <v>704071 serie 000-31/01/2024-43919968000129-73051200-634-8350,3</v>
      </c>
      <c r="O865" t="str">
        <v>4064 serie 000</v>
      </c>
      <c r="P865" s="57">
        <v>45344</v>
      </c>
      <c r="Q865" t="str">
        <v>97533434000199</v>
      </c>
      <c r="R865">
        <v>73065000</v>
      </c>
      <c r="S865">
        <v>60.423611111111114</v>
      </c>
      <c r="T865">
        <v>29116.799999999999</v>
      </c>
      <c r="V865" t="str">
        <f t="shared" si="27"/>
        <v>4064 serie 000-22/02/2024-97533434000199-73065000-60,42-29116,8</v>
      </c>
    </row>
    <row r="866" spans="1:22" x14ac:dyDescent="0.25">
      <c r="A866" s="91" t="s">
        <v>7055</v>
      </c>
      <c r="B866" s="91" t="s">
        <v>8671</v>
      </c>
      <c r="C866" s="91" t="s">
        <v>9535</v>
      </c>
      <c r="D866" s="91" t="s">
        <v>8345</v>
      </c>
      <c r="E866" s="90">
        <v>43919968000129</v>
      </c>
      <c r="F866" s="92">
        <v>73061900</v>
      </c>
      <c r="G866" s="92">
        <v>620</v>
      </c>
      <c r="H866" s="93">
        <v>8990.23</v>
      </c>
      <c r="I866">
        <v>864</v>
      </c>
      <c r="K866" s="82" t="str">
        <f t="shared" si="26"/>
        <v>0696954 SERIE 000-14/11/2023-43919968000129-73061900-620-8990,23</v>
      </c>
      <c r="L866" t="str">
        <v>0696954 serie 000</v>
      </c>
      <c r="M866" t="str">
        <v>0696954 serie 000-14/11/2023-43919968000129-73061900-620-8990,23</v>
      </c>
      <c r="O866" t="str">
        <v>3993 serie 000</v>
      </c>
      <c r="P866" s="57">
        <v>45324</v>
      </c>
      <c r="Q866" t="str">
        <v>97533434000199</v>
      </c>
      <c r="R866">
        <v>73079900</v>
      </c>
      <c r="S866">
        <v>27.7</v>
      </c>
      <c r="T866">
        <v>6174.05</v>
      </c>
      <c r="V866" t="str">
        <f t="shared" si="27"/>
        <v>3993 serie 000-02/02/2024-97533434000199-73079900-27,7-6174,05</v>
      </c>
    </row>
    <row r="867" spans="1:22" x14ac:dyDescent="0.25">
      <c r="A867" s="91" t="s">
        <v>7056</v>
      </c>
      <c r="B867" s="91" t="s">
        <v>8671</v>
      </c>
      <c r="C867" s="91" t="s">
        <v>9536</v>
      </c>
      <c r="D867" s="91" t="s">
        <v>8312</v>
      </c>
      <c r="E867" s="90">
        <v>97434047000103</v>
      </c>
      <c r="F867" s="92">
        <v>73066100</v>
      </c>
      <c r="G867" s="93">
        <v>9510</v>
      </c>
      <c r="H867" s="93">
        <v>19584</v>
      </c>
      <c r="I867">
        <v>865</v>
      </c>
      <c r="K867" s="82" t="str">
        <f t="shared" si="26"/>
        <v>29208 SERIE 002-22/09/2023-97434047000103-73066100-9510-19584</v>
      </c>
      <c r="L867" t="str">
        <v>29208 serie 002</v>
      </c>
      <c r="M867" t="str">
        <v>29208 serie 002-22/09/2023-97434047000103-73066100-9510-19584</v>
      </c>
      <c r="O867" t="str">
        <v>00003984 serie 000</v>
      </c>
      <c r="P867" s="57">
        <v>45320</v>
      </c>
      <c r="Q867" t="str">
        <v>97533434000199</v>
      </c>
      <c r="R867">
        <v>73079900</v>
      </c>
      <c r="S867">
        <v>46.08</v>
      </c>
      <c r="T867">
        <v>14342.8</v>
      </c>
      <c r="V867" t="str">
        <f t="shared" si="27"/>
        <v>00003984 serie 000-29/01/2024-97533434000199-73079900-46,08-14342,8</v>
      </c>
    </row>
    <row r="868" spans="1:22" x14ac:dyDescent="0.25">
      <c r="A868" s="91" t="s">
        <v>7057</v>
      </c>
      <c r="B868" s="91" t="s">
        <v>8671</v>
      </c>
      <c r="C868" s="91" t="s">
        <v>9537</v>
      </c>
      <c r="D868" s="91" t="s">
        <v>8433</v>
      </c>
      <c r="E868" s="90">
        <v>97434047000103</v>
      </c>
      <c r="F868" s="92">
        <v>73066100</v>
      </c>
      <c r="G868" s="92">
        <v>384</v>
      </c>
      <c r="H868" s="93">
        <v>2712</v>
      </c>
      <c r="I868">
        <v>866</v>
      </c>
      <c r="K868" s="82" t="str">
        <f t="shared" si="26"/>
        <v>0028674 SERIE 002-05/09/2023-97434047000103-73066100-384-2712</v>
      </c>
      <c r="L868" t="str">
        <v>0028674 serie 002</v>
      </c>
      <c r="M868" t="str">
        <v>0028674 serie 002-05/09/2023-97434047000103-73066100-384-2712</v>
      </c>
      <c r="O868" t="str">
        <v>0003984 serie 000</v>
      </c>
      <c r="P868" s="57">
        <v>45320</v>
      </c>
      <c r="Q868" t="str">
        <v>97533434000199</v>
      </c>
      <c r="R868">
        <v>73079100</v>
      </c>
      <c r="S868">
        <v>2.88</v>
      </c>
      <c r="T868">
        <v>170</v>
      </c>
      <c r="V868" t="str">
        <f t="shared" si="27"/>
        <v>0003984 serie 000-29/01/2024-97533434000199-73079100-2,88-170</v>
      </c>
    </row>
    <row r="869" spans="1:22" x14ac:dyDescent="0.25">
      <c r="A869" s="91" t="s">
        <v>7058</v>
      </c>
      <c r="B869" s="91" t="s">
        <v>8671</v>
      </c>
      <c r="C869" s="91" t="s">
        <v>9538</v>
      </c>
      <c r="D869" s="91" t="s">
        <v>8173</v>
      </c>
      <c r="E869" s="90">
        <v>97434047000103</v>
      </c>
      <c r="F869" s="92">
        <v>73066100</v>
      </c>
      <c r="G869" s="92">
        <v>962</v>
      </c>
      <c r="H869" s="93">
        <v>7634.58</v>
      </c>
      <c r="I869">
        <v>867</v>
      </c>
      <c r="K869" s="82" t="str">
        <f t="shared" si="26"/>
        <v>22160 SERIE 002-19/01/2023-97434047000103-73066100-962-7634,58</v>
      </c>
      <c r="L869" t="str">
        <v>22160 serie 002</v>
      </c>
      <c r="M869" t="str">
        <v>22160 serie 002-19/01/2023-97434047000103-73066100-962-7634,58</v>
      </c>
      <c r="O869" t="str">
        <v>003984 serie 000</v>
      </c>
      <c r="P869" s="57">
        <v>45320</v>
      </c>
      <c r="Q869" t="str">
        <v>97533434000199</v>
      </c>
      <c r="R869">
        <v>73072900</v>
      </c>
      <c r="S869">
        <v>5.76</v>
      </c>
      <c r="T869">
        <v>2096</v>
      </c>
      <c r="V869" t="str">
        <f t="shared" si="27"/>
        <v>003984 serie 000-29/01/2024-97533434000199-73072900-5,76-2096</v>
      </c>
    </row>
    <row r="870" spans="1:22" x14ac:dyDescent="0.25">
      <c r="A870" s="91" t="s">
        <v>7059</v>
      </c>
      <c r="B870" s="91" t="s">
        <v>8671</v>
      </c>
      <c r="C870" s="91" t="s">
        <v>9539</v>
      </c>
      <c r="D870" s="91" t="s">
        <v>8438</v>
      </c>
      <c r="E870" s="90">
        <v>97434047000103</v>
      </c>
      <c r="F870" s="92">
        <v>73071920</v>
      </c>
      <c r="G870" s="92">
        <v>387.1</v>
      </c>
      <c r="H870" s="93">
        <v>7736.47</v>
      </c>
      <c r="I870">
        <v>868</v>
      </c>
      <c r="K870" s="82" t="str">
        <f t="shared" si="26"/>
        <v>29241 SERIE 002-25/09/2023-97434047000103-73071920-387,1-7736,47</v>
      </c>
      <c r="L870" t="str">
        <v>29241 serie 002</v>
      </c>
      <c r="M870" t="str">
        <v>29241 serie 002-25/09/2023-97434047000103-73071920-387,1-7736,47</v>
      </c>
      <c r="O870" t="str">
        <v>03984 serie 000</v>
      </c>
      <c r="P870" s="57">
        <v>45320</v>
      </c>
      <c r="Q870" t="str">
        <v>97533434000199</v>
      </c>
      <c r="R870">
        <v>73072200</v>
      </c>
      <c r="S870">
        <v>2.88</v>
      </c>
      <c r="T870">
        <v>85</v>
      </c>
      <c r="V870" t="str">
        <f t="shared" si="27"/>
        <v>03984 serie 000-29/01/2024-97533434000199-73072200-2,88-85</v>
      </c>
    </row>
    <row r="871" spans="1:22" x14ac:dyDescent="0.25">
      <c r="A871" s="91" t="s">
        <v>7060</v>
      </c>
      <c r="B871" s="91" t="s">
        <v>8671</v>
      </c>
      <c r="C871" s="91" t="s">
        <v>9540</v>
      </c>
      <c r="D871" s="91" t="s">
        <v>8434</v>
      </c>
      <c r="E871" s="90">
        <v>97434047000103</v>
      </c>
      <c r="F871" s="92">
        <v>73071920</v>
      </c>
      <c r="G871" s="92">
        <v>16.18</v>
      </c>
      <c r="H871" s="92">
        <v>744</v>
      </c>
      <c r="I871">
        <v>869</v>
      </c>
      <c r="K871" s="82" t="str">
        <f t="shared" si="26"/>
        <v>0024595 SERIE 002-03/05/2023-97434047000103-73071920-16,18-744</v>
      </c>
      <c r="L871" t="str">
        <v>0024595 serie 002</v>
      </c>
      <c r="M871" t="str">
        <v>0024595 serie 002-03/05/2023-97434047000103-73071920-16,18-744</v>
      </c>
      <c r="O871" t="str">
        <v>3984 serie 000</v>
      </c>
      <c r="P871" s="57">
        <v>45320</v>
      </c>
      <c r="Q871" t="str">
        <v>97533434000199</v>
      </c>
      <c r="R871">
        <v>73072100</v>
      </c>
      <c r="S871">
        <v>2.88</v>
      </c>
      <c r="T871">
        <v>190</v>
      </c>
      <c r="V871" t="str">
        <f t="shared" si="27"/>
        <v>3984 serie 000-29/01/2024-97533434000199-73072100-2,88-190</v>
      </c>
    </row>
    <row r="872" spans="1:22" x14ac:dyDescent="0.25">
      <c r="A872" s="91" t="s">
        <v>7061</v>
      </c>
      <c r="B872" s="91" t="s">
        <v>8671</v>
      </c>
      <c r="C872" s="91" t="s">
        <v>9541</v>
      </c>
      <c r="D872" s="91" t="s">
        <v>8324</v>
      </c>
      <c r="E872" s="90">
        <v>62948658000187</v>
      </c>
      <c r="F872" s="92">
        <v>73079900</v>
      </c>
      <c r="G872" s="92">
        <v>52.5</v>
      </c>
      <c r="H872" s="93">
        <v>6545.3</v>
      </c>
      <c r="I872">
        <v>870</v>
      </c>
      <c r="K872" s="82" t="str">
        <f t="shared" si="26"/>
        <v>215485 SERIE 001-06/07/2023-62948658000187-73079900-52,5-6545,3</v>
      </c>
      <c r="L872" t="str">
        <v>215485 serie 001</v>
      </c>
      <c r="M872" t="str">
        <v>215485 serie 001-06/07/2023-62948658000187-73079900-52,5-6545,3</v>
      </c>
      <c r="O872" t="str">
        <v>3948 serie 000</v>
      </c>
      <c r="P872" s="57">
        <v>45306</v>
      </c>
      <c r="Q872" t="str">
        <v>97533434000199</v>
      </c>
      <c r="R872">
        <v>73079300</v>
      </c>
      <c r="S872">
        <v>335</v>
      </c>
      <c r="T872">
        <v>19788</v>
      </c>
      <c r="V872" t="str">
        <f t="shared" si="27"/>
        <v>3948 serie 000-15/01/2024-97533434000199-73079300-335-19788</v>
      </c>
    </row>
    <row r="873" spans="1:22" x14ac:dyDescent="0.25">
      <c r="A873" s="91" t="s">
        <v>7062</v>
      </c>
      <c r="B873" s="91" t="s">
        <v>8671</v>
      </c>
      <c r="C873" s="91" t="s">
        <v>9542</v>
      </c>
      <c r="D873" s="91" t="s">
        <v>8303</v>
      </c>
      <c r="E873" s="90">
        <v>62948658000187</v>
      </c>
      <c r="F873" s="92">
        <v>73079900</v>
      </c>
      <c r="G873" s="92">
        <v>1.5</v>
      </c>
      <c r="H873" s="93">
        <v>7967.23</v>
      </c>
      <c r="I873">
        <v>871</v>
      </c>
      <c r="K873" s="82" t="str">
        <f t="shared" si="26"/>
        <v>000210599 SERIE 001-06/04/2023-62948658000187-73079900-1,5-7967,23</v>
      </c>
      <c r="L873" t="str">
        <v>000210599 serie 001</v>
      </c>
      <c r="M873" t="str">
        <v>000210599 serie 001-06/04/2023-62948658000187-73079900-1,5-7967,23</v>
      </c>
      <c r="O873" t="str">
        <v>3895 serie 000</v>
      </c>
      <c r="P873" s="57">
        <v>45273</v>
      </c>
      <c r="Q873" t="str">
        <v>97533434000199</v>
      </c>
      <c r="R873">
        <v>73079300</v>
      </c>
      <c r="S873">
        <v>2940</v>
      </c>
      <c r="T873">
        <v>117952</v>
      </c>
      <c r="V873" t="str">
        <f t="shared" si="27"/>
        <v>3895 serie 000-13/12/2023-97533434000199-73079300-2940-117952</v>
      </c>
    </row>
    <row r="874" spans="1:22" x14ac:dyDescent="0.25">
      <c r="A874" s="91" t="s">
        <v>7063</v>
      </c>
      <c r="B874" s="91" t="s">
        <v>8671</v>
      </c>
      <c r="C874" s="91" t="s">
        <v>9543</v>
      </c>
      <c r="D874" s="91" t="s">
        <v>8439</v>
      </c>
      <c r="E874" s="90">
        <v>10464098000191</v>
      </c>
      <c r="F874" s="92">
        <v>73089010</v>
      </c>
      <c r="G874" s="92">
        <v>158.5</v>
      </c>
      <c r="H874" s="93">
        <v>144544.4</v>
      </c>
      <c r="I874">
        <v>872</v>
      </c>
      <c r="K874" s="82" t="str">
        <f t="shared" si="26"/>
        <v>052018339 SERIE 890-11/03/2024-10464098000191-73089010-158,5-144544,4</v>
      </c>
      <c r="L874" t="str">
        <v>052018339 serie 890</v>
      </c>
      <c r="M874" t="str">
        <v>052018339 serie 890-11/03/2024-10464098000191-73089010-158,5-144544,4</v>
      </c>
      <c r="O874" t="str">
        <v>3792 serie 000</v>
      </c>
      <c r="P874" s="57">
        <v>45231</v>
      </c>
      <c r="Q874" t="str">
        <v>97533434000199</v>
      </c>
      <c r="R874">
        <v>73072300</v>
      </c>
      <c r="S874">
        <v>350</v>
      </c>
      <c r="T874">
        <v>51849.45</v>
      </c>
      <c r="V874" t="str">
        <f t="shared" si="27"/>
        <v>3792 serie 000-01/11/2023-97533434000199-73072300-350-51849,45</v>
      </c>
    </row>
    <row r="875" spans="1:22" x14ac:dyDescent="0.25">
      <c r="A875" s="91" t="s">
        <v>7064</v>
      </c>
      <c r="B875" s="91" t="s">
        <v>8671</v>
      </c>
      <c r="C875" s="91" t="s">
        <v>9544</v>
      </c>
      <c r="D875" s="91" t="s">
        <v>8392</v>
      </c>
      <c r="E875" s="90">
        <v>10464098000191</v>
      </c>
      <c r="F875" s="92">
        <v>73089010</v>
      </c>
      <c r="G875" s="92">
        <v>119</v>
      </c>
      <c r="H875" s="93">
        <v>112775.69</v>
      </c>
      <c r="I875">
        <v>873</v>
      </c>
      <c r="K875" s="82" t="str">
        <f t="shared" si="26"/>
        <v>051594613 SERIE 890-16/02/2024-10464098000191-73089010-119-112775,69</v>
      </c>
      <c r="L875" t="str">
        <v>051594613 serie 890</v>
      </c>
      <c r="M875" t="str">
        <v>051594613 serie 890-16/02/2024-10464098000191-73089010-119-112775,69</v>
      </c>
      <c r="O875" t="str">
        <v>3791 serie 000</v>
      </c>
      <c r="P875" s="57">
        <v>45231</v>
      </c>
      <c r="Q875" t="str">
        <v>97533434000199</v>
      </c>
      <c r="R875">
        <v>73072300</v>
      </c>
      <c r="S875">
        <v>350</v>
      </c>
      <c r="T875">
        <v>51849.45</v>
      </c>
      <c r="V875" t="str">
        <f t="shared" si="27"/>
        <v>3791 serie 000-01/11/2023-97533434000199-73072300-350-51849,45</v>
      </c>
    </row>
    <row r="876" spans="1:22" x14ac:dyDescent="0.25">
      <c r="A876" s="91" t="s">
        <v>7065</v>
      </c>
      <c r="B876" s="91" t="s">
        <v>8671</v>
      </c>
      <c r="C876" s="91" t="s">
        <v>9545</v>
      </c>
      <c r="D876" s="91" t="s">
        <v>8428</v>
      </c>
      <c r="E876" s="90">
        <v>10464098000191</v>
      </c>
      <c r="F876" s="92">
        <v>73089010</v>
      </c>
      <c r="G876" s="92">
        <v>197</v>
      </c>
      <c r="H876" s="93">
        <v>98111.88</v>
      </c>
      <c r="I876">
        <v>874</v>
      </c>
      <c r="K876" s="82" t="str">
        <f t="shared" si="26"/>
        <v>49500052 SERIE 890-11/10/2023-10464098000191-73089010-197-98111,88</v>
      </c>
      <c r="L876" t="str">
        <v>49500052 serie 890</v>
      </c>
      <c r="M876" t="str">
        <v>49500052 serie 890-11/10/2023-10464098000191-73089010-197-98111,88</v>
      </c>
      <c r="O876" t="str">
        <v>3790 serie 000</v>
      </c>
      <c r="P876" s="57">
        <v>45231</v>
      </c>
      <c r="Q876" t="str">
        <v>97533434000199</v>
      </c>
      <c r="R876">
        <v>73079900</v>
      </c>
      <c r="S876">
        <v>320</v>
      </c>
      <c r="T876">
        <v>66290.48</v>
      </c>
      <c r="V876" t="str">
        <f t="shared" si="27"/>
        <v>3790 serie 000-01/11/2023-97533434000199-73079900-320-66290,48</v>
      </c>
    </row>
    <row r="877" spans="1:22" x14ac:dyDescent="0.25">
      <c r="A877" s="91" t="s">
        <v>7066</v>
      </c>
      <c r="B877" s="91" t="s">
        <v>8671</v>
      </c>
      <c r="C877" s="91" t="s">
        <v>9546</v>
      </c>
      <c r="D877" s="91" t="s">
        <v>8392</v>
      </c>
      <c r="E877" s="90">
        <v>18289917000113</v>
      </c>
      <c r="F877" s="92">
        <v>73181500</v>
      </c>
      <c r="G877" s="92">
        <v>5</v>
      </c>
      <c r="H877" s="92">
        <v>166.4</v>
      </c>
      <c r="I877">
        <v>875</v>
      </c>
      <c r="K877" s="82" t="str">
        <f t="shared" si="26"/>
        <v>15934 SERIE 001-16/02/2024-18289917000113-73181500-5-166,4</v>
      </c>
      <c r="L877" t="str">
        <v>15934 serie 001</v>
      </c>
      <c r="M877" t="str">
        <v>15934 serie 001-16/02/2024-18289917000113-73181500-5-166,4</v>
      </c>
      <c r="O877" t="str">
        <v>03789 serie 000</v>
      </c>
      <c r="P877" s="57">
        <v>45231</v>
      </c>
      <c r="Q877" t="str">
        <v>97533434000199</v>
      </c>
      <c r="R877">
        <v>73079900</v>
      </c>
      <c r="S877">
        <v>80</v>
      </c>
      <c r="T877">
        <v>33145.24</v>
      </c>
      <c r="V877" t="str">
        <f t="shared" si="27"/>
        <v>03789 serie 000-01/11/2023-97533434000199-73079900-80-33145,24</v>
      </c>
    </row>
    <row r="878" spans="1:22" x14ac:dyDescent="0.25">
      <c r="A878" s="91" t="s">
        <v>7067</v>
      </c>
      <c r="B878" s="91" t="s">
        <v>8671</v>
      </c>
      <c r="C878" s="91" t="s">
        <v>9547</v>
      </c>
      <c r="D878" s="91" t="s">
        <v>8440</v>
      </c>
      <c r="E878" s="90">
        <v>18289917000113</v>
      </c>
      <c r="F878" s="92">
        <v>73181500</v>
      </c>
      <c r="G878" s="92">
        <v>216</v>
      </c>
      <c r="H878" s="93">
        <v>19678.599999999999</v>
      </c>
      <c r="I878">
        <v>876</v>
      </c>
      <c r="K878" s="82" t="str">
        <f t="shared" si="26"/>
        <v>15702 SERIE 001-18/01/2024-18289917000113-73181500-216-19678,6</v>
      </c>
      <c r="L878" t="str">
        <v>15702 serie 001</v>
      </c>
      <c r="M878" t="str">
        <v>15702 serie 001-18/01/2024-18289917000113-73181500-216-19678,6</v>
      </c>
      <c r="O878" t="str">
        <v>3789 serie 000</v>
      </c>
      <c r="P878" s="57">
        <v>45231</v>
      </c>
      <c r="Q878" t="str">
        <v>97533434000199</v>
      </c>
      <c r="R878">
        <v>73079300</v>
      </c>
      <c r="S878">
        <v>80</v>
      </c>
      <c r="T878">
        <v>959.69</v>
      </c>
      <c r="V878" t="str">
        <f t="shared" si="27"/>
        <v>3789 serie 000-01/11/2023-97533434000199-73079300-80-959,69</v>
      </c>
    </row>
    <row r="879" spans="1:22" x14ac:dyDescent="0.25">
      <c r="A879" s="91" t="s">
        <v>7068</v>
      </c>
      <c r="B879" s="91" t="s">
        <v>8671</v>
      </c>
      <c r="C879" s="91" t="s">
        <v>9548</v>
      </c>
      <c r="D879" s="91" t="s">
        <v>8392</v>
      </c>
      <c r="E879" s="90">
        <v>18289917000113</v>
      </c>
      <c r="F879" s="92">
        <v>73181900</v>
      </c>
      <c r="G879" s="92">
        <v>214</v>
      </c>
      <c r="H879" s="93">
        <v>7648.4</v>
      </c>
      <c r="I879">
        <v>877</v>
      </c>
      <c r="K879" s="82" t="str">
        <f t="shared" si="26"/>
        <v>015934 SERIE 001-16/02/2024-18289917000113-73181900-214-7648,4</v>
      </c>
      <c r="L879" t="str">
        <v>015934 serie 001</v>
      </c>
      <c r="M879" t="str">
        <v>015934 serie 001-16/02/2024-18289917000113-73181900-214-7648,4</v>
      </c>
      <c r="O879" t="str">
        <v>3788 serie 000</v>
      </c>
      <c r="P879" s="57">
        <v>45231</v>
      </c>
      <c r="Q879" t="str">
        <v>97533434000199</v>
      </c>
      <c r="R879">
        <v>73079100</v>
      </c>
      <c r="S879">
        <v>706</v>
      </c>
      <c r="T879">
        <v>36731</v>
      </c>
      <c r="V879" t="str">
        <f t="shared" si="27"/>
        <v>3788 serie 000-01/11/2023-97533434000199-73079100-706-36731</v>
      </c>
    </row>
    <row r="880" spans="1:22" x14ac:dyDescent="0.25">
      <c r="A880" s="91" t="s">
        <v>7069</v>
      </c>
      <c r="B880" s="91" t="s">
        <v>8671</v>
      </c>
      <c r="C880" s="91" t="s">
        <v>9549</v>
      </c>
      <c r="D880" s="91" t="s">
        <v>8440</v>
      </c>
      <c r="E880" s="90">
        <v>18289917000113</v>
      </c>
      <c r="F880" s="92">
        <v>73182200</v>
      </c>
      <c r="G880" s="92">
        <v>31</v>
      </c>
      <c r="H880" s="93">
        <v>5200.5</v>
      </c>
      <c r="I880">
        <v>878</v>
      </c>
      <c r="K880" s="82" t="str">
        <f t="shared" si="26"/>
        <v>015702 SERIE 001-18/01/2024-18289917000113-73182200-31-5200,5</v>
      </c>
      <c r="L880" t="str">
        <v>015702 serie 001</v>
      </c>
      <c r="M880" t="str">
        <v>015702 serie 001-18/01/2024-18289917000113-73182200-31-5200,5</v>
      </c>
      <c r="O880" t="str">
        <v>3787 serie 000</v>
      </c>
      <c r="P880" s="57">
        <v>45231</v>
      </c>
      <c r="Q880" t="str">
        <v>97533434000199</v>
      </c>
      <c r="R880">
        <v>73079100</v>
      </c>
      <c r="S880">
        <v>706</v>
      </c>
      <c r="T880">
        <v>36731</v>
      </c>
      <c r="V880" t="str">
        <f t="shared" si="27"/>
        <v>3787 serie 000-01/11/2023-97533434000199-73079100-706-36731</v>
      </c>
    </row>
    <row r="881" spans="1:22" x14ac:dyDescent="0.25">
      <c r="A881" s="91" t="s">
        <v>7070</v>
      </c>
      <c r="B881" s="91" t="s">
        <v>8671</v>
      </c>
      <c r="C881" s="91" t="s">
        <v>9550</v>
      </c>
      <c r="D881" s="91" t="s">
        <v>8397</v>
      </c>
      <c r="E881" s="90">
        <v>14777639000192</v>
      </c>
      <c r="F881" s="92">
        <v>73239300</v>
      </c>
      <c r="G881" s="92">
        <v>26.83</v>
      </c>
      <c r="H881" s="93">
        <v>105845.75999999999</v>
      </c>
      <c r="I881">
        <v>879</v>
      </c>
      <c r="K881" s="82" t="str">
        <f t="shared" si="26"/>
        <v>2373 SERIE 001-29/02/2024-14777639000192-73239300-26,83-105845,76</v>
      </c>
      <c r="L881" t="str">
        <v>2373 serie 001</v>
      </c>
      <c r="M881" t="str">
        <v>2373 serie 001-29/02/2024-14777639000192-73239300-26,83-105845,76</v>
      </c>
      <c r="O881" t="str">
        <v>3786 serie 000</v>
      </c>
      <c r="P881" s="57">
        <v>45231</v>
      </c>
      <c r="Q881" t="str">
        <v>97533434000199</v>
      </c>
      <c r="R881">
        <v>73079100</v>
      </c>
      <c r="S881">
        <v>706</v>
      </c>
      <c r="T881">
        <v>36731</v>
      </c>
      <c r="V881" t="str">
        <f t="shared" si="27"/>
        <v>3786 serie 000-01/11/2023-97533434000199-73079100-706-36731</v>
      </c>
    </row>
    <row r="882" spans="1:22" x14ac:dyDescent="0.25">
      <c r="A882" s="91" t="s">
        <v>7071</v>
      </c>
      <c r="B882" s="91" t="s">
        <v>8671</v>
      </c>
      <c r="C882" s="91" t="s">
        <v>9551</v>
      </c>
      <c r="D882" s="91" t="s">
        <v>8435</v>
      </c>
      <c r="E882" s="90">
        <v>18370495000106</v>
      </c>
      <c r="F882" s="92">
        <v>73249000</v>
      </c>
      <c r="G882" s="92">
        <v>22.58</v>
      </c>
      <c r="H882" s="93">
        <v>5916.91</v>
      </c>
      <c r="I882">
        <v>880</v>
      </c>
      <c r="K882" s="82" t="str">
        <f t="shared" si="26"/>
        <v>9354 SERIE 001-21/02/2024-18370495000106-73249000-22,58-5916,91</v>
      </c>
      <c r="L882" t="str">
        <v>9354 serie 001</v>
      </c>
      <c r="M882" t="str">
        <v>9354 serie 001-21/02/2024-18370495000106-73249000-22,58-5916,91</v>
      </c>
      <c r="O882" t="str">
        <v>3785 serie 000</v>
      </c>
      <c r="P882" s="57">
        <v>45231</v>
      </c>
      <c r="Q882" t="str">
        <v>97533434000199</v>
      </c>
      <c r="R882">
        <v>73079100</v>
      </c>
      <c r="S882">
        <v>710</v>
      </c>
      <c r="T882">
        <v>43890</v>
      </c>
      <c r="V882" t="str">
        <f t="shared" si="27"/>
        <v>3785 serie 000-01/11/2023-97533434000199-73079100-710-43890</v>
      </c>
    </row>
    <row r="883" spans="1:22" x14ac:dyDescent="0.25">
      <c r="A883" s="91" t="s">
        <v>7072</v>
      </c>
      <c r="B883" s="91" t="s">
        <v>8671</v>
      </c>
      <c r="C883" s="91" t="s">
        <v>9552</v>
      </c>
      <c r="D883" s="91" t="s">
        <v>8428</v>
      </c>
      <c r="E883" s="90">
        <v>29799921000571</v>
      </c>
      <c r="F883" s="92">
        <v>75051210</v>
      </c>
      <c r="G883" s="92">
        <v>5</v>
      </c>
      <c r="H883" s="93">
        <v>1572</v>
      </c>
      <c r="I883">
        <v>881</v>
      </c>
      <c r="K883" s="82" t="str">
        <f t="shared" si="26"/>
        <v>000111394 SERIE 000-11/10/2023-29799921000571-75051210-5-1572</v>
      </c>
      <c r="L883" t="str">
        <v>000111394 serie 000</v>
      </c>
      <c r="M883" t="str">
        <v>000111394 serie 000-11/10/2023-29799921000571-75051210-5-1572</v>
      </c>
      <c r="O883" t="str">
        <v>3784 serie 000</v>
      </c>
      <c r="P883" s="57">
        <v>45231</v>
      </c>
      <c r="Q883" t="str">
        <v>97533434000199</v>
      </c>
      <c r="R883">
        <v>73079100</v>
      </c>
      <c r="S883">
        <v>780</v>
      </c>
      <c r="T883">
        <v>47880</v>
      </c>
      <c r="V883" t="str">
        <f t="shared" si="27"/>
        <v>3784 serie 000-01/11/2023-97533434000199-73079100-780-47880</v>
      </c>
    </row>
    <row r="884" spans="1:22" x14ac:dyDescent="0.25">
      <c r="A884" s="91" t="s">
        <v>7073</v>
      </c>
      <c r="B884" s="91" t="s">
        <v>8671</v>
      </c>
      <c r="C884" s="91" t="s">
        <v>9553</v>
      </c>
      <c r="D884" s="91" t="s">
        <v>8324</v>
      </c>
      <c r="E884" s="90">
        <v>62948658000187</v>
      </c>
      <c r="F884" s="92">
        <v>75089090</v>
      </c>
      <c r="G884" s="92">
        <v>0.22</v>
      </c>
      <c r="H884" s="93">
        <v>225317.17</v>
      </c>
      <c r="I884">
        <v>882</v>
      </c>
      <c r="K884" s="82" t="str">
        <f t="shared" si="26"/>
        <v>0215485 SERIE 001-06/07/2023-62948658000187-75089090-0,22-225317,17</v>
      </c>
      <c r="L884" t="str">
        <v>0215485 serie 001</v>
      </c>
      <c r="M884" t="str">
        <v>0215485 serie 001-06/07/2023-62948658000187-75089090-0,22-225317,17</v>
      </c>
      <c r="O884" t="str">
        <v>3781 serie 001</v>
      </c>
      <c r="P884" s="57">
        <v>45296</v>
      </c>
      <c r="Q884" t="str">
        <v>13997203000146</v>
      </c>
      <c r="R884">
        <v>69101000</v>
      </c>
      <c r="S884">
        <v>1</v>
      </c>
      <c r="T884">
        <v>4800</v>
      </c>
      <c r="V884" t="str">
        <f t="shared" si="27"/>
        <v>3781 serie 001-05/01/2024-13997203000146-69101000-1-4800</v>
      </c>
    </row>
    <row r="885" spans="1:22" x14ac:dyDescent="0.25">
      <c r="A885" s="91" t="s">
        <v>6188</v>
      </c>
      <c r="B885" s="91" t="s">
        <v>8671</v>
      </c>
      <c r="C885" s="91" t="s">
        <v>9554</v>
      </c>
      <c r="D885" s="91" t="s">
        <v>8428</v>
      </c>
      <c r="E885" s="90">
        <v>29799921000571</v>
      </c>
      <c r="F885" s="92">
        <v>83111000</v>
      </c>
      <c r="G885" s="92">
        <v>16.8</v>
      </c>
      <c r="H885" s="93">
        <v>4729.2</v>
      </c>
      <c r="I885">
        <v>883</v>
      </c>
      <c r="K885" s="82" t="str">
        <f t="shared" si="26"/>
        <v>111394 SERIA 000-11/10/2023-29799921000571-83111000-16,8-4729,2</v>
      </c>
      <c r="L885" t="str">
        <v>111394 seria 000</v>
      </c>
      <c r="M885" t="str">
        <v>111394 seria 000-11/10/2023-29799921000571-83111000-16,8-4729,2</v>
      </c>
      <c r="O885" t="str">
        <v>3726 serie 000</v>
      </c>
      <c r="P885" s="57">
        <v>45219</v>
      </c>
      <c r="Q885" t="str">
        <v>97533434000199</v>
      </c>
      <c r="R885">
        <v>73079300</v>
      </c>
      <c r="S885">
        <v>652</v>
      </c>
      <c r="T885">
        <v>33151.449999999997</v>
      </c>
      <c r="V885" t="str">
        <f t="shared" si="27"/>
        <v>3726 serie 000-20/10/2023-97533434000199-73079300-652-33151,45</v>
      </c>
    </row>
    <row r="886" spans="1:22" x14ac:dyDescent="0.25">
      <c r="A886" s="91" t="s">
        <v>7074</v>
      </c>
      <c r="B886" s="91" t="s">
        <v>8671</v>
      </c>
      <c r="C886" s="91" t="s">
        <v>9555</v>
      </c>
      <c r="D886" s="91" t="s">
        <v>8324</v>
      </c>
      <c r="E886" s="90">
        <v>62948658000187</v>
      </c>
      <c r="F886" s="92">
        <v>84842000</v>
      </c>
      <c r="G886" s="93">
        <v>215485</v>
      </c>
      <c r="H886" s="93">
        <v>61636.87</v>
      </c>
      <c r="I886">
        <v>884</v>
      </c>
      <c r="K886" s="82" t="str">
        <f t="shared" si="26"/>
        <v>00215485 SERIE 001-06/07/2023-62948658000187-84842000-215485-61636,87</v>
      </c>
      <c r="L886" t="str">
        <v>00215485 serie 001</v>
      </c>
      <c r="M886" t="str">
        <v>00215485 serie 001-06/07/2023-62948658000187-84842000-215485-61636,87</v>
      </c>
      <c r="O886" t="str">
        <v>03725 serie 000</v>
      </c>
      <c r="P886" s="57">
        <v>45219</v>
      </c>
      <c r="Q886" t="str">
        <v>97533434000199</v>
      </c>
      <c r="R886">
        <v>73079300</v>
      </c>
      <c r="S886">
        <v>516.75</v>
      </c>
      <c r="T886">
        <v>3100</v>
      </c>
      <c r="V886" t="str">
        <f t="shared" si="27"/>
        <v>03725 serie 000-20/10/2023-97533434000199-73079300-516,75-3100</v>
      </c>
    </row>
    <row r="887" spans="1:22" x14ac:dyDescent="0.25">
      <c r="A887" s="91" t="s">
        <v>7075</v>
      </c>
      <c r="B887" s="91" t="s">
        <v>8671</v>
      </c>
      <c r="C887" s="91" t="s">
        <v>9556</v>
      </c>
      <c r="D887" s="91" t="s">
        <v>8441</v>
      </c>
      <c r="E887" s="90">
        <v>2907585000404</v>
      </c>
      <c r="F887" s="92">
        <v>32089010</v>
      </c>
      <c r="G887" s="93">
        <v>2849</v>
      </c>
      <c r="H887" s="93">
        <v>122727.6</v>
      </c>
      <c r="I887">
        <v>885</v>
      </c>
      <c r="K887" s="82" t="str">
        <f t="shared" si="26"/>
        <v>81863 SERIE 001-26/07/2024-02907585000404-32089010-2849-122727,6</v>
      </c>
      <c r="L887" t="str">
        <v>81863 serie 001</v>
      </c>
      <c r="M887" t="str">
        <v>81863 serie 001-26/07/2024-02907585000404-32089010-2849-122727,6</v>
      </c>
      <c r="O887" t="str">
        <v>3725 serie 000</v>
      </c>
      <c r="P887" s="57">
        <v>45219</v>
      </c>
      <c r="Q887" t="str">
        <v>97533434000199</v>
      </c>
      <c r="R887">
        <v>73079100</v>
      </c>
      <c r="S887">
        <v>1550.25</v>
      </c>
      <c r="T887">
        <v>82908.3</v>
      </c>
      <c r="V887" t="str">
        <f t="shared" si="27"/>
        <v>3725 serie 000-20/10/2023-97533434000199-73079100-1550,25-82908,3</v>
      </c>
    </row>
    <row r="888" spans="1:22" x14ac:dyDescent="0.25">
      <c r="A888" s="91" t="s">
        <v>7076</v>
      </c>
      <c r="B888" s="91" t="s">
        <v>8671</v>
      </c>
      <c r="C888" s="91" t="s">
        <v>9557</v>
      </c>
      <c r="D888" s="91" t="s">
        <v>8442</v>
      </c>
      <c r="E888" s="90">
        <v>2907585000404</v>
      </c>
      <c r="F888" s="92">
        <v>32089010</v>
      </c>
      <c r="G888" s="92">
        <v>223.73</v>
      </c>
      <c r="H888" s="93">
        <v>8130.24</v>
      </c>
      <c r="I888">
        <v>886</v>
      </c>
      <c r="K888" s="82" t="str">
        <f t="shared" si="26"/>
        <v>81151 SERIE 001-03/07/2024-02907585000404-32089010-223,73-8130,24</v>
      </c>
      <c r="L888" t="str">
        <v>81151 serie 001</v>
      </c>
      <c r="M888" t="str">
        <v>81151 serie 001-03/07/2024-02907585000404-32089010-223,73-8130,24</v>
      </c>
      <c r="O888" t="str">
        <v>3724 serie 000</v>
      </c>
      <c r="P888" s="57">
        <v>45219</v>
      </c>
      <c r="Q888" t="str">
        <v>97533434000199</v>
      </c>
      <c r="R888">
        <v>73079300</v>
      </c>
      <c r="S888">
        <v>176</v>
      </c>
      <c r="T888">
        <v>10665.76</v>
      </c>
      <c r="V888" t="str">
        <f t="shared" si="27"/>
        <v>3724 serie 000-20/10/2023-97533434000199-73079300-176-10665,76</v>
      </c>
    </row>
    <row r="889" spans="1:22" x14ac:dyDescent="0.25">
      <c r="A889" s="91" t="s">
        <v>7077</v>
      </c>
      <c r="B889" s="91" t="s">
        <v>8671</v>
      </c>
      <c r="C889" s="91" t="s">
        <v>9558</v>
      </c>
      <c r="D889" s="91" t="s">
        <v>8443</v>
      </c>
      <c r="E889" s="90">
        <v>2907585000404</v>
      </c>
      <c r="F889" s="92">
        <v>32089010</v>
      </c>
      <c r="G889" s="93">
        <v>1497.88</v>
      </c>
      <c r="H889" s="93">
        <v>60448.56</v>
      </c>
      <c r="I889">
        <v>887</v>
      </c>
      <c r="K889" s="82" t="str">
        <f t="shared" si="26"/>
        <v>80714 SERIE 001-20/06/2024-02907585000404-32089010-1497,88-60448,56</v>
      </c>
      <c r="L889" t="str">
        <v>80714 serie 001</v>
      </c>
      <c r="M889" t="str">
        <v>80714 serie 001-20/06/2024-02907585000404-32089010-1497,88-60448,56</v>
      </c>
      <c r="O889" t="str">
        <v>000003689 serie 000</v>
      </c>
      <c r="P889" s="57">
        <v>45209</v>
      </c>
      <c r="Q889" t="str">
        <v>97533434000199</v>
      </c>
      <c r="R889">
        <v>73079900</v>
      </c>
      <c r="S889">
        <v>606.03773584905662</v>
      </c>
      <c r="T889">
        <v>166528.87999999998</v>
      </c>
      <c r="V889" t="str">
        <f t="shared" si="27"/>
        <v>000003689 serie 000-10/10/2023-97533434000199-73079900-606,04-166528,88</v>
      </c>
    </row>
    <row r="890" spans="1:22" x14ac:dyDescent="0.25">
      <c r="A890" s="91" t="s">
        <v>7078</v>
      </c>
      <c r="B890" s="91" t="s">
        <v>8671</v>
      </c>
      <c r="C890" s="91" t="s">
        <v>9559</v>
      </c>
      <c r="D890" s="91" t="s">
        <v>8444</v>
      </c>
      <c r="E890" s="90">
        <v>2907585000404</v>
      </c>
      <c r="F890" s="92">
        <v>32089010</v>
      </c>
      <c r="G890" s="92">
        <v>570.79999999999995</v>
      </c>
      <c r="H890" s="93">
        <v>24545.599999999999</v>
      </c>
      <c r="I890">
        <v>888</v>
      </c>
      <c r="K890" s="82" t="str">
        <f t="shared" si="26"/>
        <v>80473 SERIE 001-13/06/2024-02907585000404-32089010-570,8-24545,6</v>
      </c>
      <c r="L890" t="str">
        <v>80473 serie 001</v>
      </c>
      <c r="M890" t="str">
        <v>80473 serie 001-13/06/2024-02907585000404-32089010-570,8-24545,6</v>
      </c>
      <c r="O890" t="str">
        <v>00003689 serie 000</v>
      </c>
      <c r="P890" s="57">
        <v>45209</v>
      </c>
      <c r="Q890" t="str">
        <v>97533434000199</v>
      </c>
      <c r="R890">
        <v>73079300</v>
      </c>
      <c r="S890">
        <v>495.84905660377353</v>
      </c>
      <c r="T890">
        <v>47828.270000000004</v>
      </c>
      <c r="V890" t="str">
        <f t="shared" si="27"/>
        <v>00003689 serie 000-10/10/2023-97533434000199-73079300-495,85-47828,27</v>
      </c>
    </row>
    <row r="891" spans="1:22" x14ac:dyDescent="0.25">
      <c r="A891" s="91" t="s">
        <v>7079</v>
      </c>
      <c r="B891" s="91" t="s">
        <v>8671</v>
      </c>
      <c r="C891" s="91" t="s">
        <v>9560</v>
      </c>
      <c r="D891" s="91" t="s">
        <v>8445</v>
      </c>
      <c r="E891" s="90">
        <v>2907585000404</v>
      </c>
      <c r="F891" s="92">
        <v>32089010</v>
      </c>
      <c r="G891" s="93">
        <v>1932.06</v>
      </c>
      <c r="H891" s="93">
        <v>37288.44</v>
      </c>
      <c r="I891">
        <v>889</v>
      </c>
      <c r="K891" s="82" t="str">
        <f t="shared" si="26"/>
        <v>78827 SERIE 001-22/04/2024-02907585000404-32089010-1932,06-37288,44</v>
      </c>
      <c r="L891" t="str">
        <v>78827 serie 001</v>
      </c>
      <c r="M891" t="str">
        <v>78827 serie 001-22/04/2024-02907585000404-32089010-1932,06-37288,44</v>
      </c>
      <c r="O891" t="str">
        <v>0003689 serie 000</v>
      </c>
      <c r="P891" s="57">
        <v>45209</v>
      </c>
      <c r="Q891" t="str">
        <v>97533434000199</v>
      </c>
      <c r="R891">
        <v>73079200</v>
      </c>
      <c r="S891">
        <v>27.547169811320753</v>
      </c>
      <c r="T891">
        <v>1312.4</v>
      </c>
      <c r="V891" t="str">
        <f t="shared" si="27"/>
        <v>0003689 serie 000-10/10/2023-97533434000199-73079200-27,55-1312,4</v>
      </c>
    </row>
    <row r="892" spans="1:22" x14ac:dyDescent="0.25">
      <c r="A892" s="91" t="s">
        <v>7081</v>
      </c>
      <c r="B892" s="91" t="s">
        <v>8671</v>
      </c>
      <c r="C892" s="91" t="s">
        <v>9561</v>
      </c>
      <c r="D892" s="91" t="s">
        <v>8447</v>
      </c>
      <c r="E892" s="90">
        <v>62895792000167</v>
      </c>
      <c r="F892" s="92">
        <v>39173210</v>
      </c>
      <c r="G892" s="92">
        <v>7.19</v>
      </c>
      <c r="H892" s="93">
        <v>41311.32</v>
      </c>
      <c r="I892">
        <v>890</v>
      </c>
      <c r="K892" s="82" t="str">
        <f t="shared" si="26"/>
        <v>508283 SERIE 000-26/06/2024-62895792000167-39173210-7,19-41311,32</v>
      </c>
      <c r="L892" t="str">
        <v>508283 serie 000</v>
      </c>
      <c r="M892" t="str">
        <v>508283 serie 000-26/06/2024-62895792000167-39173210-7,19-41311,32</v>
      </c>
      <c r="O892" t="str">
        <v>003689 serie 000</v>
      </c>
      <c r="P892" s="57">
        <v>45209</v>
      </c>
      <c r="Q892" t="str">
        <v>97533434000199</v>
      </c>
      <c r="R892">
        <v>73072900</v>
      </c>
      <c r="S892">
        <v>110.18867924528301</v>
      </c>
      <c r="T892">
        <v>3142.06</v>
      </c>
      <c r="V892" t="str">
        <f t="shared" si="27"/>
        <v>003689 serie 000-10/10/2023-97533434000199-73072900-110,19-3142,06</v>
      </c>
    </row>
    <row r="893" spans="1:22" x14ac:dyDescent="0.25">
      <c r="A893" s="91" t="s">
        <v>7082</v>
      </c>
      <c r="B893" s="91" t="s">
        <v>8671</v>
      </c>
      <c r="C893" s="91" t="s">
        <v>9562</v>
      </c>
      <c r="D893" s="91" t="s">
        <v>8448</v>
      </c>
      <c r="E893" s="90">
        <v>62895792000167</v>
      </c>
      <c r="F893" s="92">
        <v>39173210</v>
      </c>
      <c r="G893" s="92">
        <v>5.9</v>
      </c>
      <c r="H893" s="93">
        <v>44638.45</v>
      </c>
      <c r="I893">
        <v>891</v>
      </c>
      <c r="K893" s="82" t="str">
        <f t="shared" si="26"/>
        <v>507464 SERIE 000-19/06/2024-62895792000167-39173210-5,9-44638,45</v>
      </c>
      <c r="L893" t="str">
        <v>507464 serie 000</v>
      </c>
      <c r="M893" t="str">
        <v>507464 serie 000-19/06/2024-62895792000167-39173210-5,9-44638,45</v>
      </c>
      <c r="O893" t="str">
        <v>03689 serie 000</v>
      </c>
      <c r="P893" s="57">
        <v>45209</v>
      </c>
      <c r="Q893" t="str">
        <v>97533434000199</v>
      </c>
      <c r="R893">
        <v>73072200</v>
      </c>
      <c r="S893">
        <v>137.73584905660377</v>
      </c>
      <c r="T893">
        <v>1358.72</v>
      </c>
      <c r="V893" t="str">
        <f t="shared" si="27"/>
        <v>03689 serie 000-10/10/2023-97533434000199-73072200-137,74-1358,72</v>
      </c>
    </row>
    <row r="894" spans="1:22" x14ac:dyDescent="0.25">
      <c r="A894" s="91" t="s">
        <v>7083</v>
      </c>
      <c r="B894" s="91" t="s">
        <v>8671</v>
      </c>
      <c r="C894" s="91" t="s">
        <v>9563</v>
      </c>
      <c r="D894" s="91" t="s">
        <v>8449</v>
      </c>
      <c r="E894" s="90">
        <v>72178353000197</v>
      </c>
      <c r="F894" s="92">
        <v>39173290</v>
      </c>
      <c r="G894" s="92">
        <v>94.35</v>
      </c>
      <c r="H894" s="93">
        <v>13685.86</v>
      </c>
      <c r="I894">
        <v>892</v>
      </c>
      <c r="K894" s="82" t="str">
        <f t="shared" si="26"/>
        <v>268857 SERIE 000-06/08/2024-72178353000197-39173290-94,35-13685,86</v>
      </c>
      <c r="L894" t="str">
        <v>268857 serie 000</v>
      </c>
      <c r="M894" t="str">
        <v>268857 serie 000-06/08/2024-72178353000197-39173290-94,35-13685,86</v>
      </c>
      <c r="O894" t="str">
        <v>3689 serie 000</v>
      </c>
      <c r="P894" s="57">
        <v>45209</v>
      </c>
      <c r="Q894" t="str">
        <v>97533434000199</v>
      </c>
      <c r="R894">
        <v>73072100</v>
      </c>
      <c r="S894">
        <v>55.094339622641506</v>
      </c>
      <c r="T894">
        <v>36273.949999999997</v>
      </c>
      <c r="V894" t="str">
        <f t="shared" si="27"/>
        <v>3689 serie 000-10/10/2023-97533434000199-73072100-55,09-36273,95</v>
      </c>
    </row>
    <row r="895" spans="1:22" x14ac:dyDescent="0.25">
      <c r="A895" s="91" t="s">
        <v>7084</v>
      </c>
      <c r="B895" s="91" t="s">
        <v>8671</v>
      </c>
      <c r="C895" s="91" t="s">
        <v>9564</v>
      </c>
      <c r="D895" s="91" t="s">
        <v>8450</v>
      </c>
      <c r="E895" s="90">
        <v>72178353000197</v>
      </c>
      <c r="F895" s="92">
        <v>39173290</v>
      </c>
      <c r="G895" s="92">
        <v>18.239999999999998</v>
      </c>
      <c r="H895" s="93">
        <v>2466.08</v>
      </c>
      <c r="I895">
        <v>893</v>
      </c>
      <c r="K895" s="82" t="str">
        <f t="shared" si="26"/>
        <v>262584 SERIE 000-20/05/2024-72178353000197-39173290-18,24-2466,08</v>
      </c>
      <c r="L895" t="str">
        <v>262584 serie 000</v>
      </c>
      <c r="M895" t="str">
        <v>262584 serie 000-20/05/2024-72178353000197-39173290-18,24-2466,08</v>
      </c>
      <c r="O895" t="str">
        <v>003682 serie 000</v>
      </c>
      <c r="P895" s="57">
        <v>45208</v>
      </c>
      <c r="Q895" t="str">
        <v>97533434000199</v>
      </c>
      <c r="R895">
        <v>73079900</v>
      </c>
      <c r="S895">
        <v>230</v>
      </c>
      <c r="T895">
        <v>8305</v>
      </c>
      <c r="V895" t="str">
        <f t="shared" si="27"/>
        <v>003682 serie 000-09/10/2023-97533434000199-73079900-230-8305</v>
      </c>
    </row>
    <row r="896" spans="1:22" x14ac:dyDescent="0.25">
      <c r="A896" s="91" t="s">
        <v>7085</v>
      </c>
      <c r="B896" s="91" t="s">
        <v>8671</v>
      </c>
      <c r="C896" s="91" t="s">
        <v>9565</v>
      </c>
      <c r="D896" s="91" t="s">
        <v>8451</v>
      </c>
      <c r="E896" s="90">
        <v>62948658000187</v>
      </c>
      <c r="F896" s="92">
        <v>39174090</v>
      </c>
      <c r="G896" s="92">
        <v>0.84</v>
      </c>
      <c r="H896" s="93">
        <v>1758.49</v>
      </c>
      <c r="I896">
        <v>894</v>
      </c>
      <c r="K896" s="82" t="str">
        <f t="shared" si="26"/>
        <v>232256 SERIE 001-30/04/2024-62948658000187-39174090-0,84-1758,49</v>
      </c>
      <c r="L896" t="str">
        <v>232256 serie 001</v>
      </c>
      <c r="M896" t="str">
        <v>232256 serie 001-30/04/2024-62948658000187-39174090-0,84-1758,49</v>
      </c>
      <c r="O896" t="str">
        <v>03682 serie 000</v>
      </c>
      <c r="P896" s="57">
        <v>45208</v>
      </c>
      <c r="Q896" t="str">
        <v>97533434000199</v>
      </c>
      <c r="R896">
        <v>73079300</v>
      </c>
      <c r="S896">
        <v>460</v>
      </c>
      <c r="T896">
        <v>30741.3</v>
      </c>
      <c r="V896" t="str">
        <f t="shared" si="27"/>
        <v>03682 serie 000-09/10/2023-97533434000199-73079300-460-30741,3</v>
      </c>
    </row>
    <row r="897" spans="1:22" x14ac:dyDescent="0.25">
      <c r="A897" s="91" t="s">
        <v>7086</v>
      </c>
      <c r="B897" s="91" t="s">
        <v>8671</v>
      </c>
      <c r="C897" s="91" t="s">
        <v>9566</v>
      </c>
      <c r="D897" s="91" t="s">
        <v>8452</v>
      </c>
      <c r="E897" s="90">
        <v>26662248000101</v>
      </c>
      <c r="F897" s="92">
        <v>39202090</v>
      </c>
      <c r="G897" s="92">
        <v>39</v>
      </c>
      <c r="H897" s="93">
        <v>7512.88</v>
      </c>
      <c r="I897">
        <v>895</v>
      </c>
      <c r="K897" s="82" t="str">
        <f t="shared" si="26"/>
        <v>14232 SERIE 001-11/07/2024-26662248000101-39202090-39-7512,88</v>
      </c>
      <c r="L897" t="str">
        <v>14232 serie 001</v>
      </c>
      <c r="M897" t="str">
        <v>14232 serie 001-11/07/2024-26662248000101-39202090-39-7512,88</v>
      </c>
      <c r="O897" t="str">
        <v>3682 serie 000</v>
      </c>
      <c r="P897" s="57">
        <v>45208</v>
      </c>
      <c r="Q897" t="str">
        <v>97533434000199</v>
      </c>
      <c r="R897">
        <v>73079100</v>
      </c>
      <c r="S897">
        <v>115</v>
      </c>
      <c r="T897">
        <v>1380.65</v>
      </c>
      <c r="V897" t="str">
        <f t="shared" si="27"/>
        <v>3682 serie 000-09/10/2023-97533434000199-73079100-115-1380,65</v>
      </c>
    </row>
    <row r="898" spans="1:22" x14ac:dyDescent="0.25">
      <c r="A898" s="91" t="s">
        <v>7087</v>
      </c>
      <c r="B898" s="91" t="s">
        <v>8671</v>
      </c>
      <c r="C898" s="91" t="s">
        <v>9567</v>
      </c>
      <c r="D898" s="91" t="s">
        <v>8453</v>
      </c>
      <c r="E898" s="90">
        <v>26662248000101</v>
      </c>
      <c r="F898" s="92">
        <v>39202090</v>
      </c>
      <c r="G898" s="92">
        <v>22</v>
      </c>
      <c r="H898" s="93">
        <v>4982.1499999999996</v>
      </c>
      <c r="I898">
        <v>896</v>
      </c>
      <c r="K898" s="82" t="str">
        <f t="shared" si="26"/>
        <v>13831 SERIE 001-23/05/2024-26662248000101-39202090-22-4982,15</v>
      </c>
      <c r="L898" t="str">
        <v>13831 serie 001</v>
      </c>
      <c r="M898" t="str">
        <v>13831 serie 001-23/05/2024-26662248000101-39202090-22-4982,15</v>
      </c>
      <c r="O898" t="str">
        <v>3681 serie 000</v>
      </c>
      <c r="P898" s="57">
        <v>45208</v>
      </c>
      <c r="Q898" t="str">
        <v>97533434000199</v>
      </c>
      <c r="R898">
        <v>73079100</v>
      </c>
      <c r="S898">
        <v>998</v>
      </c>
      <c r="T898">
        <v>33929.800000000003</v>
      </c>
      <c r="V898" t="str">
        <f t="shared" si="27"/>
        <v>3681 serie 000-09/10/2023-97533434000199-73079100-998-33929,8</v>
      </c>
    </row>
    <row r="899" spans="1:22" x14ac:dyDescent="0.25">
      <c r="A899" s="91" t="s">
        <v>7088</v>
      </c>
      <c r="B899" s="91" t="s">
        <v>8671</v>
      </c>
      <c r="C899" s="91" t="s">
        <v>9568</v>
      </c>
      <c r="D899" s="91" t="s">
        <v>8453</v>
      </c>
      <c r="E899" s="90">
        <v>26662248000101</v>
      </c>
      <c r="F899" s="92">
        <v>39202090</v>
      </c>
      <c r="G899" s="92">
        <v>100</v>
      </c>
      <c r="H899" s="93">
        <v>20433.939999999999</v>
      </c>
      <c r="I899">
        <v>897</v>
      </c>
      <c r="K899" s="82" t="str">
        <f t="shared" si="26"/>
        <v>13830 SERIE 001-23/05/2024-26662248000101-39202090-100-20433,94</v>
      </c>
      <c r="L899" t="str">
        <v>13830 serie 001</v>
      </c>
      <c r="M899" t="str">
        <v>13830 serie 001-23/05/2024-26662248000101-39202090-100-20433,94</v>
      </c>
      <c r="O899" t="str">
        <v>02373 serie 001</v>
      </c>
      <c r="P899" s="57">
        <v>45351</v>
      </c>
      <c r="Q899" t="str">
        <v>14777639000192</v>
      </c>
      <c r="R899">
        <v>85369010</v>
      </c>
      <c r="S899">
        <v>277</v>
      </c>
      <c r="T899">
        <v>5617.4499999999989</v>
      </c>
      <c r="V899" t="str">
        <f t="shared" si="27"/>
        <v>02373 serie 001-29/02/2024-14777639000192-85369010-277-5617,45</v>
      </c>
    </row>
    <row r="900" spans="1:22" x14ac:dyDescent="0.25">
      <c r="A900" s="91" t="s">
        <v>7089</v>
      </c>
      <c r="B900" s="91" t="s">
        <v>8671</v>
      </c>
      <c r="C900" s="91" t="s">
        <v>9569</v>
      </c>
      <c r="D900" s="91" t="s">
        <v>8454</v>
      </c>
      <c r="E900" s="90">
        <v>73212722000183</v>
      </c>
      <c r="F900" s="92">
        <v>39209990</v>
      </c>
      <c r="G900" s="93">
        <v>3052.6</v>
      </c>
      <c r="H900" s="93">
        <v>273543.76</v>
      </c>
      <c r="I900">
        <v>898</v>
      </c>
      <c r="K900" s="82" t="str">
        <f t="shared" ref="K900:K963" si="28">_xlfn.CONCAT(A900,"-",TEXT(D900,"DD/MM/AAAA"),"-",TEXT(E900,"00000000000000"),"-",F900,"-",ROUND(G900,2),"-",ROUND(H900,2))</f>
        <v>200647 SERIE 003-08/07/2024-73212722000183-39209990-3052,6-273543,76</v>
      </c>
      <c r="L900" t="str">
        <v>200647 serie 003</v>
      </c>
      <c r="M900" t="str">
        <v>200647 serie 003-08/07/2024-73212722000183-39209990-3052,6-273543,76</v>
      </c>
      <c r="O900" t="str">
        <v>2373 serie 001</v>
      </c>
      <c r="P900" s="57">
        <v>45351</v>
      </c>
      <c r="Q900" t="str">
        <v>14777639000192</v>
      </c>
      <c r="R900">
        <v>73239300</v>
      </c>
      <c r="S900">
        <v>26.824999999999999</v>
      </c>
      <c r="T900">
        <v>105845.75999999999</v>
      </c>
      <c r="V900" t="str">
        <f t="shared" ref="V900:V963" si="29">_xlfn.CONCAT(O900,"-",TEXT(P900,"DD/MM/AAAA"),"-",Q900,"-",R900,"-",ROUND(S900,2),"-",ROUND(T900,2))</f>
        <v>2373 serie 001-29/02/2024-14777639000192-73239300-26,83-105845,76</v>
      </c>
    </row>
    <row r="901" spans="1:22" x14ac:dyDescent="0.25">
      <c r="A901" s="91" t="s">
        <v>7090</v>
      </c>
      <c r="B901" s="91" t="s">
        <v>8671</v>
      </c>
      <c r="C901" s="91" t="s">
        <v>9570</v>
      </c>
      <c r="D901" s="91" t="s">
        <v>8449</v>
      </c>
      <c r="E901" s="90">
        <v>72178353000197</v>
      </c>
      <c r="F901" s="92">
        <v>39269090</v>
      </c>
      <c r="G901" s="92">
        <v>105.6</v>
      </c>
      <c r="H901" s="93">
        <v>6122.29</v>
      </c>
      <c r="I901">
        <v>899</v>
      </c>
      <c r="K901" s="82" t="str">
        <f t="shared" si="28"/>
        <v>268854 SERIE 000-06/08/2024-72178353000197-39269090-105,6-6122,29</v>
      </c>
      <c r="L901" t="str">
        <v>268854 serie 000</v>
      </c>
      <c r="M901" t="str">
        <v>268854 serie 000-06/08/2024-72178353000197-39269090-105,6-6122,29</v>
      </c>
      <c r="O901" t="str">
        <v>2310 serie 001</v>
      </c>
      <c r="P901" s="57">
        <v>45271</v>
      </c>
      <c r="Q901" t="str">
        <v>14777639000192</v>
      </c>
      <c r="R901">
        <v>73239300</v>
      </c>
      <c r="S901">
        <v>7.6</v>
      </c>
      <c r="T901">
        <v>17602.11</v>
      </c>
      <c r="V901" t="str">
        <f t="shared" si="29"/>
        <v>2310 serie 001-11/12/2023-14777639000192-73239300-7,6-17602,11</v>
      </c>
    </row>
    <row r="902" spans="1:22" x14ac:dyDescent="0.25">
      <c r="A902" s="91" t="s">
        <v>7091</v>
      </c>
      <c r="B902" s="91" t="s">
        <v>8671</v>
      </c>
      <c r="C902" s="91" t="s">
        <v>9571</v>
      </c>
      <c r="D902" s="91" t="s">
        <v>8439</v>
      </c>
      <c r="E902" s="90">
        <v>3279094000178</v>
      </c>
      <c r="F902" s="92">
        <v>39269090</v>
      </c>
      <c r="G902" s="92">
        <v>62</v>
      </c>
      <c r="H902" s="93">
        <v>203184</v>
      </c>
      <c r="I902">
        <v>900</v>
      </c>
      <c r="K902" s="82" t="str">
        <f t="shared" si="28"/>
        <v>136704 SERIE 003-11/03/2024-03279094000178-39269090-62-203184</v>
      </c>
      <c r="L902" t="str">
        <v>136704 serie 003</v>
      </c>
      <c r="M902" t="str">
        <v>136704 serie 003-11/03/2024-03279094000178-39269090-62-203184</v>
      </c>
      <c r="O902" t="str">
        <v>2108 serie 001</v>
      </c>
      <c r="P902" s="57">
        <v>45337</v>
      </c>
      <c r="Q902" t="str">
        <v>41454106000142</v>
      </c>
      <c r="R902">
        <v>73181500</v>
      </c>
      <c r="S902">
        <v>14.74</v>
      </c>
      <c r="T902">
        <v>2216.4</v>
      </c>
      <c r="V902" t="str">
        <f t="shared" si="29"/>
        <v>2108 serie 001-15/02/2024-41454106000142-73181500-14,74-2216,4</v>
      </c>
    </row>
    <row r="903" spans="1:22" x14ac:dyDescent="0.25">
      <c r="A903" s="91" t="s">
        <v>7092</v>
      </c>
      <c r="B903" s="91" t="s">
        <v>8671</v>
      </c>
      <c r="C903" s="91" t="s">
        <v>9572</v>
      </c>
      <c r="D903" s="91" t="s">
        <v>8455</v>
      </c>
      <c r="E903" s="90">
        <v>26662248000101</v>
      </c>
      <c r="F903" s="92">
        <v>39269090</v>
      </c>
      <c r="G903" s="92">
        <v>88</v>
      </c>
      <c r="H903" s="93">
        <v>55746.74</v>
      </c>
      <c r="I903">
        <v>901</v>
      </c>
      <c r="K903" s="82" t="str">
        <f t="shared" si="28"/>
        <v>14114 SERIE 001-25/06/2024-26662248000101-39269090-88-55746,74</v>
      </c>
      <c r="L903" t="str">
        <v>14114 serie 001</v>
      </c>
      <c r="M903" t="str">
        <v>14114 serie 001-25/06/2024-26662248000101-39269090-88-55746,74</v>
      </c>
      <c r="O903" t="str">
        <v>782 serie 001</v>
      </c>
      <c r="P903" s="57">
        <v>45350</v>
      </c>
      <c r="Q903" t="str">
        <v>39875101000141</v>
      </c>
      <c r="R903">
        <v>85444900</v>
      </c>
      <c r="S903">
        <v>795</v>
      </c>
      <c r="T903">
        <v>59644.33</v>
      </c>
      <c r="V903" t="str">
        <f t="shared" si="29"/>
        <v>782 serie 001-28/02/2024-39875101000141-85444900-795-59644,33</v>
      </c>
    </row>
    <row r="904" spans="1:22" x14ac:dyDescent="0.25">
      <c r="A904" s="91" t="s">
        <v>7093</v>
      </c>
      <c r="B904" s="91" t="s">
        <v>8671</v>
      </c>
      <c r="C904" s="91" t="s">
        <v>9573</v>
      </c>
      <c r="D904" s="91" t="s">
        <v>8456</v>
      </c>
      <c r="E904" s="90">
        <v>26662248000101</v>
      </c>
      <c r="F904" s="92">
        <v>39269090</v>
      </c>
      <c r="G904" s="92">
        <v>900</v>
      </c>
      <c r="H904" s="93">
        <v>139200</v>
      </c>
      <c r="I904">
        <v>902</v>
      </c>
      <c r="K904" s="82" t="str">
        <f t="shared" si="28"/>
        <v>13325 SERIE 001-25/03/2024-26662248000101-39269090-900-139200</v>
      </c>
      <c r="L904" t="str">
        <v>13325 serie 001</v>
      </c>
      <c r="M904" t="str">
        <v>13325 serie 001-25/03/2024-26662248000101-39269090-900-139200</v>
      </c>
      <c r="O904" t="str">
        <v>434 serie 001</v>
      </c>
      <c r="P904" s="57">
        <v>45366</v>
      </c>
      <c r="Q904" t="str">
        <v>10371253000125</v>
      </c>
      <c r="R904">
        <v>73089010</v>
      </c>
      <c r="S904">
        <v>3990</v>
      </c>
      <c r="T904">
        <v>115311</v>
      </c>
      <c r="V904" t="str">
        <f t="shared" si="29"/>
        <v>434 serie 001-15/03/2024-10371253000125-73089010-3990-115311</v>
      </c>
    </row>
    <row r="905" spans="1:22" x14ac:dyDescent="0.25">
      <c r="A905" s="91" t="s">
        <v>7094</v>
      </c>
      <c r="B905" s="91" t="s">
        <v>8671</v>
      </c>
      <c r="C905" s="91" t="s">
        <v>9574</v>
      </c>
      <c r="D905" s="91" t="s">
        <v>8457</v>
      </c>
      <c r="E905" s="90">
        <v>52285143000190</v>
      </c>
      <c r="F905" s="92">
        <v>40082900</v>
      </c>
      <c r="G905" s="92">
        <v>284</v>
      </c>
      <c r="H905" s="93">
        <v>5095</v>
      </c>
      <c r="I905">
        <v>903</v>
      </c>
      <c r="K905" s="82" t="str">
        <f t="shared" si="28"/>
        <v>1220 SERIE 001-27/06/2024-52285143000190-40082900-284-5095</v>
      </c>
      <c r="L905" t="str">
        <v>1220 serie 001</v>
      </c>
      <c r="M905" t="str">
        <v>1220 serie 001-27/06/2024-52285143000190-40082900-284-5095</v>
      </c>
      <c r="O905" t="str">
        <v>426 serie 001</v>
      </c>
      <c r="P905" s="57">
        <v>45352</v>
      </c>
      <c r="Q905" t="str">
        <v>10371253000125</v>
      </c>
      <c r="R905">
        <v>73089010</v>
      </c>
      <c r="S905">
        <v>12960</v>
      </c>
      <c r="T905">
        <v>374544</v>
      </c>
      <c r="V905" t="str">
        <f t="shared" si="29"/>
        <v>426 serie 001-01/03/2024-10371253000125-73089010-12960-374544</v>
      </c>
    </row>
    <row r="906" spans="1:22" x14ac:dyDescent="0.25">
      <c r="A906" s="91" t="s">
        <v>7095</v>
      </c>
      <c r="B906" s="91" t="s">
        <v>8671</v>
      </c>
      <c r="C906" s="91" t="s">
        <v>9575</v>
      </c>
      <c r="D906" s="91" t="s">
        <v>8458</v>
      </c>
      <c r="E906" s="90">
        <v>72459373000136</v>
      </c>
      <c r="F906" s="92">
        <v>44079990</v>
      </c>
      <c r="G906" s="92">
        <v>337.28</v>
      </c>
      <c r="H906" s="93">
        <v>307278.02</v>
      </c>
      <c r="I906">
        <v>904</v>
      </c>
      <c r="K906" s="82" t="str">
        <f t="shared" si="28"/>
        <v>94300 SERIE 000-30/07/2024-72459373000136-44079990-337,28-307278,02</v>
      </c>
      <c r="L906" t="str">
        <v>94300 serie 000</v>
      </c>
      <c r="M906" t="str">
        <v>94300 serie 000-30/07/2024-72459373000136-44079990-337,28-307278,02</v>
      </c>
      <c r="O906" t="str">
        <v>419 serie 001</v>
      </c>
      <c r="P906" s="57">
        <v>45338</v>
      </c>
      <c r="Q906" t="str">
        <v>10371253000125</v>
      </c>
      <c r="R906">
        <v>73089010</v>
      </c>
      <c r="S906">
        <v>4690</v>
      </c>
      <c r="T906">
        <v>135541</v>
      </c>
      <c r="V906" t="str">
        <f t="shared" si="29"/>
        <v>419 serie 001-16/02/2024-10371253000125-73089010-4690-135541</v>
      </c>
    </row>
    <row r="907" spans="1:22" x14ac:dyDescent="0.25">
      <c r="A907" s="91" t="s">
        <v>7096</v>
      </c>
      <c r="B907" s="91" t="s">
        <v>8671</v>
      </c>
      <c r="C907" s="91" t="s">
        <v>9576</v>
      </c>
      <c r="D907" s="91" t="s">
        <v>8437</v>
      </c>
      <c r="E907" s="90">
        <v>71712855000193</v>
      </c>
      <c r="F907" s="92">
        <v>68061000</v>
      </c>
      <c r="G907" s="92">
        <v>938.95</v>
      </c>
      <c r="H907" s="93">
        <v>16182.5</v>
      </c>
      <c r="I907">
        <v>905</v>
      </c>
      <c r="K907" s="82" t="str">
        <f t="shared" si="28"/>
        <v>96038 SERIE 002-08/03/2024-71712855000193-68061000-938,95-16182,5</v>
      </c>
      <c r="L907" t="str">
        <v>96038 serie 002</v>
      </c>
      <c r="M907" t="str">
        <v>96038 serie 002-08/03/2024-71712855000193-68061000-938,95-16182,5</v>
      </c>
      <c r="O907" t="str">
        <v>418 serie 001</v>
      </c>
      <c r="P907" s="57">
        <v>45331</v>
      </c>
      <c r="Q907" t="str">
        <v>10371253000125</v>
      </c>
      <c r="R907">
        <v>73089010</v>
      </c>
      <c r="S907">
        <v>7800</v>
      </c>
      <c r="T907">
        <v>225420</v>
      </c>
      <c r="V907" t="str">
        <f t="shared" si="29"/>
        <v>418 serie 001-09/02/2024-10371253000125-73089010-7800-225420</v>
      </c>
    </row>
    <row r="908" spans="1:22" x14ac:dyDescent="0.25">
      <c r="A908" s="91" t="s">
        <v>7097</v>
      </c>
      <c r="B908" s="91" t="s">
        <v>8671</v>
      </c>
      <c r="C908" s="91" t="s">
        <v>9577</v>
      </c>
      <c r="D908" s="91" t="s">
        <v>8458</v>
      </c>
      <c r="E908" s="90">
        <v>1017274000156</v>
      </c>
      <c r="F908" s="92">
        <v>68069090</v>
      </c>
      <c r="G908" s="93">
        <v>8100</v>
      </c>
      <c r="H908" s="93">
        <v>306384.36</v>
      </c>
      <c r="I908">
        <v>906</v>
      </c>
      <c r="K908" s="82" t="str">
        <f t="shared" si="28"/>
        <v>7512 SERIE 001-30/07/2024-01017274000156-68069090-8100-306384,36</v>
      </c>
      <c r="L908" t="str">
        <v>7512 serie 001</v>
      </c>
      <c r="M908" t="str">
        <v>7512 serie 001-30/07/2024-01017274000156-68069090-8100-306384,36</v>
      </c>
      <c r="O908" t="str">
        <v>417 serie 001</v>
      </c>
      <c r="P908" s="57">
        <v>45331</v>
      </c>
      <c r="Q908" t="str">
        <v>10371253000125</v>
      </c>
      <c r="R908">
        <v>73089010</v>
      </c>
      <c r="S908">
        <v>2280</v>
      </c>
      <c r="T908">
        <v>65892</v>
      </c>
      <c r="V908" t="str">
        <f t="shared" si="29"/>
        <v>417 serie 001-09/02/2024-10371253000125-73089010-2280-65892</v>
      </c>
    </row>
    <row r="909" spans="1:22" x14ac:dyDescent="0.25">
      <c r="A909" s="91" t="s">
        <v>7098</v>
      </c>
      <c r="B909" s="91" t="s">
        <v>8671</v>
      </c>
      <c r="C909" s="91" t="s">
        <v>9578</v>
      </c>
      <c r="D909" s="91" t="s">
        <v>8456</v>
      </c>
      <c r="E909" s="90">
        <v>4425862000540</v>
      </c>
      <c r="F909" s="92">
        <v>68069090</v>
      </c>
      <c r="G909" s="93">
        <v>8799.6</v>
      </c>
      <c r="H909" s="93">
        <v>1428741.6</v>
      </c>
      <c r="I909">
        <v>907</v>
      </c>
      <c r="K909" s="82" t="str">
        <f t="shared" si="28"/>
        <v>63029 SERIE 005-25/03/2024-04425862000540-68069090-8799,6-1428741,6</v>
      </c>
      <c r="L909" t="str">
        <v>63029 serie 005</v>
      </c>
      <c r="M909" t="str">
        <v>63029 serie 005-25/03/2024-04425862000540-68069090-8799,6-1428741,6</v>
      </c>
      <c r="O909" t="str">
        <v>416 serie 001</v>
      </c>
      <c r="P909" s="57">
        <v>45329</v>
      </c>
      <c r="Q909" t="str">
        <v>10371253000125</v>
      </c>
      <c r="R909">
        <v>73089010</v>
      </c>
      <c r="S909">
        <v>2770</v>
      </c>
      <c r="T909">
        <v>80053</v>
      </c>
      <c r="V909" t="str">
        <f t="shared" si="29"/>
        <v>416 serie 001-07/02/2024-10371253000125-73089010-2770-80053</v>
      </c>
    </row>
    <row r="910" spans="1:22" x14ac:dyDescent="0.25">
      <c r="A910" s="91" t="s">
        <v>7099</v>
      </c>
      <c r="B910" s="91" t="s">
        <v>8671</v>
      </c>
      <c r="C910" s="91" t="s">
        <v>9579</v>
      </c>
      <c r="D910" s="91" t="s">
        <v>8456</v>
      </c>
      <c r="E910" s="90">
        <v>4425862000540</v>
      </c>
      <c r="F910" s="92">
        <v>68069090</v>
      </c>
      <c r="G910" s="92">
        <v>384</v>
      </c>
      <c r="H910" s="93">
        <v>64976.639999999999</v>
      </c>
      <c r="I910">
        <v>908</v>
      </c>
      <c r="K910" s="82" t="str">
        <f t="shared" si="28"/>
        <v>63030 SERIE 005-25/03/2024-04425862000540-68069090-384-64976,64</v>
      </c>
      <c r="L910" t="str">
        <v>63030 serie 005</v>
      </c>
      <c r="M910" t="str">
        <v>63030 serie 005-25/03/2024-04425862000540-68069090-384-64976,64</v>
      </c>
      <c r="O910" t="str">
        <v>407 serie 001</v>
      </c>
      <c r="P910" s="57">
        <v>45296</v>
      </c>
      <c r="Q910" t="str">
        <v>10371253000125</v>
      </c>
      <c r="R910">
        <v>73089010</v>
      </c>
      <c r="S910">
        <v>6070</v>
      </c>
      <c r="T910">
        <v>175423</v>
      </c>
      <c r="V910" t="str">
        <f t="shared" si="29"/>
        <v>407 serie 001-05/01/2024-10371253000125-73089010-6070-175423</v>
      </c>
    </row>
    <row r="911" spans="1:22" x14ac:dyDescent="0.25">
      <c r="A911" s="91" t="s">
        <v>7100</v>
      </c>
      <c r="B911" s="91" t="s">
        <v>8671</v>
      </c>
      <c r="C911" s="91" t="s">
        <v>9580</v>
      </c>
      <c r="D911" s="91" t="s">
        <v>8459</v>
      </c>
      <c r="E911" s="90">
        <v>86532538002963</v>
      </c>
      <c r="F911" s="92">
        <v>69072100</v>
      </c>
      <c r="G911" s="92">
        <v>60.48</v>
      </c>
      <c r="H911" s="93">
        <v>5357.92</v>
      </c>
      <c r="I911">
        <v>909</v>
      </c>
      <c r="K911" s="82" t="str">
        <f t="shared" si="28"/>
        <v>438884 SERIE 001-17/04/2024-86532538002963-69072100-60,48-5357,92</v>
      </c>
      <c r="L911" t="str">
        <v>438884 serie 001</v>
      </c>
      <c r="M911" t="str">
        <v>438884 serie 001-17/04/2024-86532538002963-69072100-60,48-5357,92</v>
      </c>
      <c r="O911" t="str">
        <v>406 serie 001</v>
      </c>
      <c r="P911" s="57">
        <v>45287</v>
      </c>
      <c r="Q911" t="str">
        <v>10371253000125</v>
      </c>
      <c r="R911">
        <v>73089010</v>
      </c>
      <c r="S911">
        <v>9220</v>
      </c>
      <c r="T911">
        <v>266458</v>
      </c>
      <c r="V911" t="str">
        <f t="shared" si="29"/>
        <v>406 serie 001-27/12/2023-10371253000125-73089010-9220-266458</v>
      </c>
    </row>
    <row r="912" spans="1:22" x14ac:dyDescent="0.25">
      <c r="A912" s="91" t="s">
        <v>7101</v>
      </c>
      <c r="B912" s="91" t="s">
        <v>8671</v>
      </c>
      <c r="C912" s="91" t="s">
        <v>9581</v>
      </c>
      <c r="D912" s="91" t="s">
        <v>8429</v>
      </c>
      <c r="E912" s="90">
        <v>13997203000146</v>
      </c>
      <c r="F912" s="92">
        <v>69101000</v>
      </c>
      <c r="G912" s="92">
        <v>48</v>
      </c>
      <c r="H912" s="93">
        <v>8980</v>
      </c>
      <c r="I912">
        <v>910</v>
      </c>
      <c r="K912" s="82" t="str">
        <f t="shared" si="28"/>
        <v>3648 SERIE 001-18/09/2023-13997203000146-69101000-48-8980</v>
      </c>
      <c r="L912" t="str">
        <v>3648 serie 001</v>
      </c>
      <c r="M912" t="str">
        <v>3648 serie 001-18/09/2023-13997203000146-69101000-48-8980</v>
      </c>
      <c r="O912" t="str">
        <v>389 serie 001</v>
      </c>
      <c r="P912" s="57">
        <v>45254</v>
      </c>
      <c r="Q912" t="str">
        <v>10371253000125</v>
      </c>
      <c r="R912">
        <v>73089010</v>
      </c>
      <c r="S912">
        <v>8270</v>
      </c>
      <c r="T912">
        <v>239003</v>
      </c>
      <c r="V912" t="str">
        <f t="shared" si="29"/>
        <v>389 serie 001-24/11/2023-10371253000125-73089010-8270-239003</v>
      </c>
    </row>
    <row r="913" spans="1:22" x14ac:dyDescent="0.25">
      <c r="A913" s="91" t="s">
        <v>7102</v>
      </c>
      <c r="B913" s="91" t="s">
        <v>8671</v>
      </c>
      <c r="C913" s="91" t="s">
        <v>9582</v>
      </c>
      <c r="D913" s="91" t="s">
        <v>8388</v>
      </c>
      <c r="E913" s="90">
        <v>13997203000146</v>
      </c>
      <c r="F913" s="92">
        <v>69101000</v>
      </c>
      <c r="G913" s="92">
        <v>1</v>
      </c>
      <c r="H913" s="93">
        <v>4800</v>
      </c>
      <c r="I913">
        <v>911</v>
      </c>
      <c r="K913" s="82" t="str">
        <f t="shared" si="28"/>
        <v>3781 SERIE 001-05/01/2024-13997203000146-69101000-1-4800</v>
      </c>
      <c r="L913" t="str">
        <v>3781 serie 001</v>
      </c>
      <c r="M913" t="str">
        <v>3781 serie 001-05/01/2024-13997203000146-69101000-1-4800</v>
      </c>
      <c r="O913" t="str">
        <v>388 serie 001</v>
      </c>
      <c r="P913" s="57">
        <v>45252</v>
      </c>
      <c r="Q913" t="str">
        <v>10371253000125</v>
      </c>
      <c r="R913">
        <v>73089010</v>
      </c>
      <c r="S913">
        <v>15093.77</v>
      </c>
      <c r="T913">
        <v>436209.95</v>
      </c>
      <c r="V913" t="str">
        <f t="shared" si="29"/>
        <v>388 serie 001-22/11/2023-10371253000125-73089010-15093,77-436209,95</v>
      </c>
    </row>
    <row r="914" spans="1:22" x14ac:dyDescent="0.25">
      <c r="A914" s="91" t="s">
        <v>7103</v>
      </c>
      <c r="B914" s="91" t="s">
        <v>8671</v>
      </c>
      <c r="C914" s="91" t="s">
        <v>9583</v>
      </c>
      <c r="D914" s="91" t="s">
        <v>8460</v>
      </c>
      <c r="E914" s="90">
        <v>97434047000103</v>
      </c>
      <c r="F914" s="92">
        <v>72084000</v>
      </c>
      <c r="G914" s="92">
        <v>777</v>
      </c>
      <c r="H914" s="93">
        <v>12096</v>
      </c>
      <c r="I914">
        <v>912</v>
      </c>
      <c r="K914" s="82" t="str">
        <f t="shared" si="28"/>
        <v>38044 SERIE 002-04/06/2024-97434047000103-72084000-777-12096</v>
      </c>
      <c r="L914" t="str">
        <v>38044 serie 002</v>
      </c>
      <c r="M914" t="str">
        <v>38044 serie 002-04/06/2024-97434047000103-72084000-777-12096</v>
      </c>
      <c r="O914" t="str">
        <v>382 serie 001</v>
      </c>
      <c r="P914" s="57">
        <v>45220</v>
      </c>
      <c r="Q914" t="str">
        <v>10371253000125</v>
      </c>
      <c r="R914">
        <v>73089010</v>
      </c>
      <c r="S914">
        <v>20990</v>
      </c>
      <c r="T914">
        <v>606611</v>
      </c>
      <c r="V914" t="str">
        <f t="shared" si="29"/>
        <v>382 serie 001-21/10/2023-10371253000125-73089010-20990-606611</v>
      </c>
    </row>
    <row r="915" spans="1:22" x14ac:dyDescent="0.25">
      <c r="A915" s="91" t="s">
        <v>7104</v>
      </c>
      <c r="B915" s="91" t="s">
        <v>8671</v>
      </c>
      <c r="C915" s="91" t="s">
        <v>9584</v>
      </c>
      <c r="D915" s="91" t="s">
        <v>8461</v>
      </c>
      <c r="E915" s="90">
        <v>97434047000103</v>
      </c>
      <c r="F915" s="92">
        <v>72084000</v>
      </c>
      <c r="G915" s="93">
        <v>1361</v>
      </c>
      <c r="H915" s="93">
        <v>21168</v>
      </c>
      <c r="I915">
        <v>913</v>
      </c>
      <c r="K915" s="82" t="str">
        <f t="shared" si="28"/>
        <v>37085 SERIE 002-06/05/2024-97434047000103-72084000-1361-21168</v>
      </c>
      <c r="L915" t="str">
        <v>37085 serie 002</v>
      </c>
      <c r="M915" t="str">
        <v>37085 serie 002-06/05/2024-97434047000103-72084000-1361-21168</v>
      </c>
      <c r="O915" t="str">
        <v>9 serie 002</v>
      </c>
      <c r="P915" s="57">
        <v>45358</v>
      </c>
      <c r="Q915" t="str">
        <v>50978183000192</v>
      </c>
      <c r="R915">
        <v>91052900</v>
      </c>
      <c r="S915">
        <v>1</v>
      </c>
      <c r="T915">
        <v>299.27</v>
      </c>
      <c r="V915" t="str">
        <f t="shared" si="29"/>
        <v>9 serie 002-07/03/2024-50978183000192-91052900-1-299,27</v>
      </c>
    </row>
    <row r="916" spans="1:22" x14ac:dyDescent="0.25">
      <c r="A916" s="91" t="s">
        <v>7105</v>
      </c>
      <c r="B916" s="91" t="s">
        <v>8671</v>
      </c>
      <c r="C916" s="91" t="s">
        <v>9585</v>
      </c>
      <c r="D916" s="91" t="s">
        <v>8406</v>
      </c>
      <c r="E916" s="90">
        <v>97434047000103</v>
      </c>
      <c r="F916" s="92">
        <v>72085100</v>
      </c>
      <c r="G916" s="93">
        <v>7700</v>
      </c>
      <c r="H916" s="93">
        <v>101659.5</v>
      </c>
      <c r="I916">
        <v>914</v>
      </c>
      <c r="K916" s="82" t="str">
        <f t="shared" si="28"/>
        <v>35282 SERIE 002-13/03/2024-97434047000103-72085100-7700-101659,5</v>
      </c>
      <c r="L916" t="str">
        <v>35282 serie 002</v>
      </c>
      <c r="M916" t="str">
        <v>35282 serie 002-13/03/2024-97434047000103-72085100-7700-101659,5</v>
      </c>
      <c r="O916" t="str">
        <v>08 serie 001</v>
      </c>
      <c r="P916" s="57">
        <v>45352</v>
      </c>
      <c r="Q916" t="str">
        <v>42623046000107</v>
      </c>
      <c r="R916">
        <v>73181900</v>
      </c>
      <c r="S916">
        <v>43</v>
      </c>
      <c r="T916">
        <v>14155</v>
      </c>
      <c r="V916" t="str">
        <f t="shared" si="29"/>
        <v>08 serie 001-01/03/2024-42623046000107-73181900-43-14155</v>
      </c>
    </row>
    <row r="917" spans="1:22" x14ac:dyDescent="0.25">
      <c r="A917" s="91" t="s">
        <v>7106</v>
      </c>
      <c r="B917" s="91" t="s">
        <v>8671</v>
      </c>
      <c r="C917" s="91" t="s">
        <v>9586</v>
      </c>
      <c r="D917" s="91" t="s">
        <v>8375</v>
      </c>
      <c r="E917" s="90">
        <v>97434047000103</v>
      </c>
      <c r="F917" s="92">
        <v>72085100</v>
      </c>
      <c r="G917" s="93">
        <v>27510</v>
      </c>
      <c r="H917" s="93">
        <v>436572.12</v>
      </c>
      <c r="I917">
        <v>915</v>
      </c>
      <c r="K917" s="82" t="str">
        <f t="shared" si="28"/>
        <v>35321 SERIE 002-14/03/2024-97434047000103-72085100-27510-436572,12</v>
      </c>
      <c r="L917" t="str">
        <v>35321 serie 002</v>
      </c>
      <c r="M917" t="str">
        <v>35321 serie 002-14/03/2024-97434047000103-72085100-27510-436572,12</v>
      </c>
      <c r="O917" t="str">
        <v>8 serie 001</v>
      </c>
      <c r="P917" s="57">
        <v>45352</v>
      </c>
      <c r="Q917" t="str">
        <v>42623046000107</v>
      </c>
      <c r="R917">
        <v>73181500</v>
      </c>
      <c r="S917">
        <v>43</v>
      </c>
      <c r="T917">
        <v>8740.7900000000009</v>
      </c>
      <c r="V917" t="str">
        <f t="shared" si="29"/>
        <v>8 serie 001-01/03/2024-42623046000107-73181500-43-8740,79</v>
      </c>
    </row>
    <row r="918" spans="1:22" x14ac:dyDescent="0.25">
      <c r="A918" s="91" t="s">
        <v>7107</v>
      </c>
      <c r="B918" s="91" t="s">
        <v>8671</v>
      </c>
      <c r="C918" s="91" t="s">
        <v>9587</v>
      </c>
      <c r="D918" s="91" t="s">
        <v>8462</v>
      </c>
      <c r="E918" s="90">
        <v>97434047000103</v>
      </c>
      <c r="F918" s="92">
        <v>72085100</v>
      </c>
      <c r="G918" s="93">
        <v>2650</v>
      </c>
      <c r="H918" s="93">
        <v>45061.919999999998</v>
      </c>
      <c r="I918">
        <v>916</v>
      </c>
      <c r="K918" s="82" t="str">
        <f t="shared" si="28"/>
        <v>35532 SERIE 002-20/03/2024-97434047000103-72085100-2650-45061,92</v>
      </c>
      <c r="L918" t="str">
        <v>35532 serie 002</v>
      </c>
      <c r="M918" t="str">
        <v>35532 serie 002-20/03/2024-97434047000103-72085100-2650-45061,92</v>
      </c>
      <c r="O918" t="str">
        <v>7 serie 001</v>
      </c>
      <c r="P918" s="57">
        <v>45330</v>
      </c>
      <c r="Q918" t="str">
        <v>42623046000107</v>
      </c>
      <c r="R918">
        <v>73181500</v>
      </c>
      <c r="S918">
        <v>5918.106867469879</v>
      </c>
      <c r="T918">
        <v>3574.25</v>
      </c>
      <c r="V918" t="str">
        <f t="shared" si="29"/>
        <v>7 serie 001-08/02/2024-42623046000107-73181500-5918,11-3574,25</v>
      </c>
    </row>
    <row r="919" spans="1:22" x14ac:dyDescent="0.25">
      <c r="A919" s="91" t="s">
        <v>7108</v>
      </c>
      <c r="B919" s="91" t="s">
        <v>8671</v>
      </c>
      <c r="C919" s="91" t="s">
        <v>9588</v>
      </c>
      <c r="D919" s="91" t="s">
        <v>8463</v>
      </c>
      <c r="E919" s="90">
        <v>97434047000103</v>
      </c>
      <c r="F919" s="92">
        <v>72085100</v>
      </c>
      <c r="G919" s="92">
        <v>732</v>
      </c>
      <c r="H919" s="93">
        <v>4860.8500000000004</v>
      </c>
      <c r="I919">
        <v>917</v>
      </c>
      <c r="K919" s="82" t="str">
        <f t="shared" si="28"/>
        <v>36748 SERIE 002-25/04/2024-97434047000103-72085100-732-4860,85</v>
      </c>
      <c r="L919" t="str">
        <v>36748 serie 002</v>
      </c>
      <c r="M919" t="str">
        <v>36748 serie 002-25/04/2024-97434047000103-72085100-732-4860,85</v>
      </c>
      <c r="O919" t="str">
        <v>06 serie 001</v>
      </c>
      <c r="P919" s="57">
        <v>45321</v>
      </c>
      <c r="Q919" t="str">
        <v>42623046000107</v>
      </c>
      <c r="R919">
        <v>73181500</v>
      </c>
      <c r="S919">
        <v>254</v>
      </c>
      <c r="T919">
        <v>55783.18</v>
      </c>
      <c r="V919" t="str">
        <f t="shared" si="29"/>
        <v>06 serie 001-30/01/2024-42623046000107-73181500-254-55783,18</v>
      </c>
    </row>
    <row r="920" spans="1:22" x14ac:dyDescent="0.25">
      <c r="A920" s="91" t="s">
        <v>7109</v>
      </c>
      <c r="B920" s="91" t="s">
        <v>8671</v>
      </c>
      <c r="C920" s="91" t="s">
        <v>9589</v>
      </c>
      <c r="D920" s="91" t="s">
        <v>8464</v>
      </c>
      <c r="E920" s="90">
        <v>97434047000103</v>
      </c>
      <c r="F920" s="92">
        <v>72085100</v>
      </c>
      <c r="G920" s="92">
        <v>50</v>
      </c>
      <c r="H920" s="93">
        <v>2750</v>
      </c>
      <c r="I920">
        <v>918</v>
      </c>
      <c r="K920" s="82" t="str">
        <f t="shared" si="28"/>
        <v>38295 SERIE 002-12/06/2024-97434047000103-72085100-50-2750</v>
      </c>
      <c r="L920" t="str">
        <v>38295 serie 002</v>
      </c>
      <c r="M920" t="str">
        <v>38295 serie 002-12/06/2024-97434047000103-72085100-50-2750</v>
      </c>
      <c r="O920" t="str">
        <v>6 serie 001</v>
      </c>
      <c r="P920" s="57">
        <v>45321</v>
      </c>
      <c r="Q920" t="str">
        <v>42623046000107</v>
      </c>
      <c r="R920">
        <v>40169300</v>
      </c>
      <c r="S920">
        <v>254</v>
      </c>
      <c r="T920">
        <v>12840.79</v>
      </c>
      <c r="V920" t="str">
        <f t="shared" si="29"/>
        <v>6 serie 001-30/01/2024-42623046000107-40169300-254-12840,79</v>
      </c>
    </row>
    <row r="921" spans="1:22" x14ac:dyDescent="0.25">
      <c r="A921" s="91" t="s">
        <v>7110</v>
      </c>
      <c r="B921" s="91" t="s">
        <v>8671</v>
      </c>
      <c r="C921" s="91" t="s">
        <v>9590</v>
      </c>
      <c r="D921" s="91" t="s">
        <v>8465</v>
      </c>
      <c r="E921" s="90">
        <v>72797913000191</v>
      </c>
      <c r="F921" s="92">
        <v>72085200</v>
      </c>
      <c r="G921" s="93">
        <v>1152</v>
      </c>
      <c r="H921" s="93">
        <v>78117.119999999995</v>
      </c>
      <c r="I921">
        <v>919</v>
      </c>
      <c r="K921" s="82" t="str">
        <f t="shared" si="28"/>
        <v>122015 SERIE 001-26/03/2024-72797913000191-72085200-1152-78117,12</v>
      </c>
      <c r="L921" t="str">
        <v>122015 serie 001</v>
      </c>
      <c r="M921" t="str">
        <v>122015 serie 001-26/03/2024-72797913000191-72085200-1152-78117,12</v>
      </c>
      <c r="O921" t="str">
        <v>5 serie 001</v>
      </c>
      <c r="P921" s="57">
        <v>45321</v>
      </c>
      <c r="Q921" t="str">
        <v>42623046000107</v>
      </c>
      <c r="R921">
        <v>40169300</v>
      </c>
      <c r="S921">
        <v>20.8</v>
      </c>
      <c r="T921">
        <v>8933.9</v>
      </c>
      <c r="V921" t="str">
        <f t="shared" si="29"/>
        <v>5 serie 001-30/01/2024-42623046000107-40169300-20,8-8933,9</v>
      </c>
    </row>
    <row r="922" spans="1:22" x14ac:dyDescent="0.25">
      <c r="A922" s="91" t="s">
        <v>7111</v>
      </c>
      <c r="B922" s="91" t="s">
        <v>8671</v>
      </c>
      <c r="C922" s="91" t="s">
        <v>9591</v>
      </c>
      <c r="D922" s="91" t="s">
        <v>8466</v>
      </c>
      <c r="E922" s="90">
        <v>72797913000191</v>
      </c>
      <c r="F922" s="92">
        <v>72085200</v>
      </c>
      <c r="G922" s="93">
        <v>8928</v>
      </c>
      <c r="H922" s="93">
        <v>605407.68000000005</v>
      </c>
      <c r="I922">
        <v>920</v>
      </c>
      <c r="K922" s="82" t="str">
        <f t="shared" si="28"/>
        <v>121785 SERIE 001-27/02/2024-72797913000191-72085200-8928-605407,68</v>
      </c>
      <c r="L922" t="str">
        <v>121785 serie 001</v>
      </c>
      <c r="M922" t="str">
        <v>121785 serie 001-27/02/2024-72797913000191-72085200-8928-605407,68</v>
      </c>
      <c r="O922" t="str">
        <v>4 serie 001</v>
      </c>
      <c r="P922" s="57">
        <v>45313</v>
      </c>
      <c r="Q922" t="str">
        <v>42623046000107</v>
      </c>
      <c r="R922">
        <v>40169300</v>
      </c>
      <c r="S922">
        <v>22.2</v>
      </c>
      <c r="T922">
        <v>9379.16</v>
      </c>
      <c r="V922" t="str">
        <f t="shared" si="29"/>
        <v>4 serie 001-22/01/2024-42623046000107-40169300-22,2-9379,16</v>
      </c>
    </row>
    <row r="923" spans="1:22" x14ac:dyDescent="0.25">
      <c r="A923" s="91" t="s">
        <v>7112</v>
      </c>
      <c r="B923" s="91" t="s">
        <v>8671</v>
      </c>
      <c r="C923" s="91" t="s">
        <v>9592</v>
      </c>
      <c r="D923" s="91" t="s">
        <v>8467</v>
      </c>
      <c r="E923" s="90">
        <v>97434047000103</v>
      </c>
      <c r="F923" s="92">
        <v>72085200</v>
      </c>
      <c r="G923" s="93">
        <v>1470</v>
      </c>
      <c r="H923" s="93">
        <v>9662.4</v>
      </c>
      <c r="I923">
        <v>921</v>
      </c>
      <c r="K923" s="82" t="str">
        <f t="shared" si="28"/>
        <v>35647 SERIE 002-22/03/2024-97434047000103-72085200-1470-9662,4</v>
      </c>
      <c r="L923" t="str">
        <v>35647 serie 002</v>
      </c>
      <c r="M923" t="str">
        <v>35647 serie 002-22/03/2024-97434047000103-72085200-1470-9662,4</v>
      </c>
      <c r="O923" t="str">
        <v>00215485 serie 001</v>
      </c>
      <c r="P923" s="57">
        <v>45113</v>
      </c>
      <c r="Q923" t="str">
        <v>62948658000187</v>
      </c>
      <c r="R923">
        <v>84842000</v>
      </c>
      <c r="S923">
        <v>215485</v>
      </c>
      <c r="T923">
        <v>61636.869999999995</v>
      </c>
      <c r="V923" t="str">
        <f t="shared" si="29"/>
        <v>00215485 serie 001-06/07/2023-62948658000187-84842000-215485-61636,87</v>
      </c>
    </row>
    <row r="924" spans="1:22" x14ac:dyDescent="0.25">
      <c r="A924" s="91" t="s">
        <v>7113</v>
      </c>
      <c r="B924" s="91" t="s">
        <v>8671</v>
      </c>
      <c r="C924" s="91" t="s">
        <v>9593</v>
      </c>
      <c r="D924" s="91" t="s">
        <v>8462</v>
      </c>
      <c r="E924" s="90">
        <v>97434047000103</v>
      </c>
      <c r="F924" s="92">
        <v>72085200</v>
      </c>
      <c r="G924" s="93">
        <v>3600</v>
      </c>
      <c r="H924" s="93">
        <v>23760</v>
      </c>
      <c r="I924">
        <v>922</v>
      </c>
      <c r="K924" s="82" t="str">
        <f t="shared" si="28"/>
        <v>35517 SERIE 002-20/03/2024-97434047000103-72085200-3600-23760</v>
      </c>
      <c r="L924" t="str">
        <v>35517 serie 002</v>
      </c>
      <c r="M924" t="str">
        <v>35517 serie 002-20/03/2024-97434047000103-72085200-3600-23760</v>
      </c>
      <c r="O924" t="str">
        <v>0215485 serie 001</v>
      </c>
      <c r="P924" s="57">
        <v>45113</v>
      </c>
      <c r="Q924" t="str">
        <v>62948658000187</v>
      </c>
      <c r="R924">
        <v>75089090</v>
      </c>
      <c r="S924">
        <v>0.22</v>
      </c>
      <c r="T924">
        <v>225317.16999999998</v>
      </c>
      <c r="V924" t="str">
        <f t="shared" si="29"/>
        <v>0215485 serie 001-06/07/2023-62948658000187-75089090-0,22-225317,17</v>
      </c>
    </row>
    <row r="925" spans="1:22" x14ac:dyDescent="0.25">
      <c r="A925" s="91" t="s">
        <v>7114</v>
      </c>
      <c r="B925" s="91" t="s">
        <v>8671</v>
      </c>
      <c r="C925" s="91" t="s">
        <v>9594</v>
      </c>
      <c r="D925" s="91" t="s">
        <v>8468</v>
      </c>
      <c r="E925" s="90">
        <v>97434047000103</v>
      </c>
      <c r="F925" s="92">
        <v>72085300</v>
      </c>
      <c r="G925" s="93">
        <v>2004</v>
      </c>
      <c r="H925" s="93">
        <v>13889.7</v>
      </c>
      <c r="I925">
        <v>923</v>
      </c>
      <c r="K925" s="82" t="str">
        <f t="shared" si="28"/>
        <v>39898 SERIE 002-01/08/2024-97434047000103-72085300-2004-13889,7</v>
      </c>
      <c r="L925" t="str">
        <v>39898 serie 002</v>
      </c>
      <c r="M925" t="str">
        <v>39898 serie 002-01/08/2024-97434047000103-72085300-2004-13889,7</v>
      </c>
      <c r="O925" t="str">
        <v>215485 serie 001</v>
      </c>
      <c r="P925" s="57">
        <v>45113</v>
      </c>
      <c r="Q925" t="str">
        <v>62948658000187</v>
      </c>
      <c r="R925">
        <v>73079900</v>
      </c>
      <c r="S925">
        <v>52.5</v>
      </c>
      <c r="T925">
        <v>6545.3</v>
      </c>
      <c r="V925" t="str">
        <f t="shared" si="29"/>
        <v>215485 serie 001-06/07/2023-62948658000187-73079900-52,5-6545,3</v>
      </c>
    </row>
    <row r="926" spans="1:22" x14ac:dyDescent="0.25">
      <c r="A926" s="91" t="s">
        <v>7115</v>
      </c>
      <c r="B926" s="91" t="s">
        <v>8671</v>
      </c>
      <c r="C926" s="91" t="s">
        <v>9595</v>
      </c>
      <c r="D926" s="91" t="s">
        <v>8452</v>
      </c>
      <c r="E926" s="90">
        <v>97434047000103</v>
      </c>
      <c r="F926" s="92">
        <v>72162100</v>
      </c>
      <c r="G926" s="92">
        <v>322</v>
      </c>
      <c r="H926" s="93">
        <v>2415.6</v>
      </c>
      <c r="I926">
        <v>924</v>
      </c>
      <c r="K926" s="82" t="str">
        <f t="shared" si="28"/>
        <v>39279 SERIE 002-11/07/2024-97434047000103-72162100-322-2415,6</v>
      </c>
      <c r="L926" t="str">
        <v>39279 serie 002</v>
      </c>
      <c r="M926" t="str">
        <v>39279 serie 002-11/07/2024-97434047000103-72162100-322-2415,6</v>
      </c>
      <c r="O926" t="str">
        <v>000168197 serie 001</v>
      </c>
      <c r="P926" s="57">
        <v>45126</v>
      </c>
      <c r="Q926" t="str">
        <v>62312426000138</v>
      </c>
      <c r="R926">
        <v>84818095</v>
      </c>
      <c r="S926">
        <v>9</v>
      </c>
      <c r="T926">
        <v>24508.43</v>
      </c>
      <c r="V926" t="str">
        <f t="shared" si="29"/>
        <v>000168197 serie 001-19/07/2023-62312426000138-84818095-9-24508,43</v>
      </c>
    </row>
    <row r="927" spans="1:22" x14ac:dyDescent="0.25">
      <c r="A927" s="91" t="s">
        <v>7116</v>
      </c>
      <c r="B927" s="91" t="s">
        <v>8671</v>
      </c>
      <c r="C927" s="91" t="s">
        <v>9596</v>
      </c>
      <c r="D927" s="91" t="s">
        <v>8469</v>
      </c>
      <c r="E927" s="90">
        <v>97434047000103</v>
      </c>
      <c r="F927" s="92">
        <v>72162100</v>
      </c>
      <c r="G927" s="93">
        <v>6710</v>
      </c>
      <c r="H927" s="93">
        <v>67832.100000000006</v>
      </c>
      <c r="I927">
        <v>925</v>
      </c>
      <c r="K927" s="82" t="str">
        <f t="shared" si="28"/>
        <v>37650 SERIE 002-22/05/2024-97434047000103-72162100-6710-67832,1</v>
      </c>
      <c r="L927" t="str">
        <v>37650 serie 002</v>
      </c>
      <c r="M927" t="str">
        <v>37650 serie 002-22/05/2024-97434047000103-72162100-6710-67832,1</v>
      </c>
      <c r="O927" t="str">
        <v>00168197 serie 001</v>
      </c>
      <c r="P927" s="57">
        <v>45126</v>
      </c>
      <c r="Q927" t="str">
        <v>62312426000138</v>
      </c>
      <c r="R927">
        <v>84818094</v>
      </c>
      <c r="S927">
        <v>1</v>
      </c>
      <c r="T927">
        <v>3634.63</v>
      </c>
      <c r="V927" t="str">
        <f t="shared" si="29"/>
        <v>00168197 serie 001-19/07/2023-62312426000138-84818094-1-3634,63</v>
      </c>
    </row>
    <row r="928" spans="1:22" x14ac:dyDescent="0.25">
      <c r="A928" s="91" t="s">
        <v>7117</v>
      </c>
      <c r="B928" s="91" t="s">
        <v>8671</v>
      </c>
      <c r="C928" s="91" t="s">
        <v>9597</v>
      </c>
      <c r="D928" s="91" t="s">
        <v>8439</v>
      </c>
      <c r="E928" s="90">
        <v>97434047000103</v>
      </c>
      <c r="F928" s="92">
        <v>72162100</v>
      </c>
      <c r="G928" s="93">
        <v>7866</v>
      </c>
      <c r="H928" s="93">
        <v>8652.6</v>
      </c>
      <c r="I928">
        <v>926</v>
      </c>
      <c r="K928" s="82" t="str">
        <f t="shared" si="28"/>
        <v>35186 SERIE 002-11/03/2024-97434047000103-72162100-7866-8652,6</v>
      </c>
      <c r="L928" t="str">
        <v>35186 serie 002</v>
      </c>
      <c r="M928" t="str">
        <v>35186 serie 002-11/03/2024-97434047000103-72162100-7866-8652,6</v>
      </c>
      <c r="O928" t="str">
        <v>0168197 serie 001</v>
      </c>
      <c r="P928" s="57">
        <v>45126</v>
      </c>
      <c r="Q928" t="str">
        <v>62312426000138</v>
      </c>
      <c r="R928">
        <v>84818093</v>
      </c>
      <c r="S928">
        <v>2</v>
      </c>
      <c r="T928">
        <v>2776.3900000000003</v>
      </c>
      <c r="V928" t="str">
        <f t="shared" si="29"/>
        <v>0168197 serie 001-19/07/2023-62312426000138-84818093-2-2776,39</v>
      </c>
    </row>
    <row r="929" spans="1:22" x14ac:dyDescent="0.25">
      <c r="A929" s="91" t="s">
        <v>7118</v>
      </c>
      <c r="B929" s="91" t="s">
        <v>8671</v>
      </c>
      <c r="C929" s="91" t="s">
        <v>9598</v>
      </c>
      <c r="D929" s="91" t="s">
        <v>8470</v>
      </c>
      <c r="E929" s="90">
        <v>97434047000103</v>
      </c>
      <c r="F929" s="92">
        <v>72163200</v>
      </c>
      <c r="G929" s="92">
        <v>120</v>
      </c>
      <c r="H929" s="93">
        <v>7920</v>
      </c>
      <c r="I929">
        <v>927</v>
      </c>
      <c r="K929" s="82" t="str">
        <f t="shared" si="28"/>
        <v>38900 SERIE 002-01/07/2024-97434047000103-72163200-120-7920</v>
      </c>
      <c r="L929" t="str">
        <v>38900 serie 002</v>
      </c>
      <c r="M929" t="str">
        <v>38900 serie 002-01/07/2024-97434047000103-72163200-120-7920</v>
      </c>
      <c r="O929" t="str">
        <v>168197 serie 001</v>
      </c>
      <c r="P929" s="57">
        <v>45126</v>
      </c>
      <c r="Q929" t="str">
        <v>62312426000138</v>
      </c>
      <c r="R929">
        <v>84813000</v>
      </c>
      <c r="S929">
        <v>6</v>
      </c>
      <c r="T929">
        <v>10796.28</v>
      </c>
      <c r="V929" t="str">
        <f t="shared" si="29"/>
        <v>168197 serie 001-19/07/2023-62312426000138-84813000-6-10796,28</v>
      </c>
    </row>
    <row r="930" spans="1:22" x14ac:dyDescent="0.25">
      <c r="A930" s="91" t="s">
        <v>7119</v>
      </c>
      <c r="B930" s="91" t="s">
        <v>8671</v>
      </c>
      <c r="C930" s="91" t="s">
        <v>9599</v>
      </c>
      <c r="D930" s="91" t="s">
        <v>8471</v>
      </c>
      <c r="E930" s="90">
        <v>97434047000103</v>
      </c>
      <c r="F930" s="92">
        <v>72163200</v>
      </c>
      <c r="G930" s="92">
        <v>868</v>
      </c>
      <c r="H930" s="93">
        <v>10491.9</v>
      </c>
      <c r="I930">
        <v>928</v>
      </c>
      <c r="K930" s="82" t="str">
        <f t="shared" si="28"/>
        <v>37771 SERIE 002-24/05/2024-97434047000103-72163200-868-10491,9</v>
      </c>
      <c r="L930" t="str">
        <v>37771 serie 002</v>
      </c>
      <c r="M930" t="str">
        <v>37771 serie 002-24/05/2024-97434047000103-72163200-868-10491,9</v>
      </c>
      <c r="O930" t="str">
        <v>000167249 serie 001</v>
      </c>
      <c r="P930" s="57">
        <v>45111</v>
      </c>
      <c r="Q930" t="str">
        <v>62312426000138</v>
      </c>
      <c r="R930">
        <v>84818095</v>
      </c>
      <c r="S930">
        <v>436</v>
      </c>
      <c r="T930">
        <v>825558.77</v>
      </c>
      <c r="V930" t="str">
        <f t="shared" si="29"/>
        <v>000167249 serie 001-04/07/2023-62312426000138-84818095-436-825558,77</v>
      </c>
    </row>
    <row r="931" spans="1:22" x14ac:dyDescent="0.25">
      <c r="A931" s="91" t="s">
        <v>7120</v>
      </c>
      <c r="B931" s="91" t="s">
        <v>8671</v>
      </c>
      <c r="C931" s="91" t="s">
        <v>9600</v>
      </c>
      <c r="D931" s="91" t="s">
        <v>8450</v>
      </c>
      <c r="E931" s="90">
        <v>97434047000103</v>
      </c>
      <c r="F931" s="92">
        <v>72163200</v>
      </c>
      <c r="G931" s="92">
        <v>540</v>
      </c>
      <c r="H931" s="93">
        <v>4896</v>
      </c>
      <c r="I931">
        <v>929</v>
      </c>
      <c r="K931" s="82" t="str">
        <f t="shared" si="28"/>
        <v>37518 SERIE 002-20/05/2024-97434047000103-72163200-540-4896</v>
      </c>
      <c r="L931" t="str">
        <v>37518 serie 002</v>
      </c>
      <c r="M931" t="str">
        <v>37518 serie 002-20/05/2024-97434047000103-72163200-540-4896</v>
      </c>
      <c r="O931" t="str">
        <v>00167249 serie 001</v>
      </c>
      <c r="P931" s="57">
        <v>45111</v>
      </c>
      <c r="Q931" t="str">
        <v>62312426000138</v>
      </c>
      <c r="R931">
        <v>84818094</v>
      </c>
      <c r="S931">
        <v>14</v>
      </c>
      <c r="T931">
        <v>53704.82</v>
      </c>
      <c r="V931" t="str">
        <f t="shared" si="29"/>
        <v>00167249 serie 001-04/07/2023-62312426000138-84818094-14-53704,82</v>
      </c>
    </row>
    <row r="932" spans="1:22" x14ac:dyDescent="0.25">
      <c r="A932" s="91" t="s">
        <v>7121</v>
      </c>
      <c r="B932" s="91" t="s">
        <v>8671</v>
      </c>
      <c r="C932" s="91" t="s">
        <v>9601</v>
      </c>
      <c r="D932" s="91" t="s">
        <v>8472</v>
      </c>
      <c r="E932" s="90">
        <v>97434047000103</v>
      </c>
      <c r="F932" s="92">
        <v>72163200</v>
      </c>
      <c r="G932" s="92">
        <v>175</v>
      </c>
      <c r="H932" s="93">
        <v>11880</v>
      </c>
      <c r="I932">
        <v>930</v>
      </c>
      <c r="K932" s="82" t="str">
        <f t="shared" si="28"/>
        <v>37098 SERIE 002-07/05/2024-97434047000103-72163200-175-11880</v>
      </c>
      <c r="L932" t="str">
        <v>37098 serie 002</v>
      </c>
      <c r="M932" t="str">
        <v>37098 serie 002-07/05/2024-97434047000103-72163200-175-11880</v>
      </c>
      <c r="O932" t="str">
        <v>0167249 serie 001</v>
      </c>
      <c r="P932" s="57">
        <v>45111</v>
      </c>
      <c r="Q932" t="str">
        <v>62312426000138</v>
      </c>
      <c r="R932">
        <v>84818093</v>
      </c>
      <c r="S932">
        <v>7</v>
      </c>
      <c r="T932">
        <v>5163.13</v>
      </c>
      <c r="V932" t="str">
        <f t="shared" si="29"/>
        <v>0167249 serie 001-04/07/2023-62312426000138-84818093-7-5163,13</v>
      </c>
    </row>
    <row r="933" spans="1:22" x14ac:dyDescent="0.25">
      <c r="A933" s="91" t="s">
        <v>7122</v>
      </c>
      <c r="B933" s="91" t="s">
        <v>8671</v>
      </c>
      <c r="C933" s="91" t="s">
        <v>9602</v>
      </c>
      <c r="D933" s="91" t="s">
        <v>8375</v>
      </c>
      <c r="E933" s="90">
        <v>97434047000103</v>
      </c>
      <c r="F933" s="92">
        <v>72163200</v>
      </c>
      <c r="G933" s="93">
        <v>2568</v>
      </c>
      <c r="H933" s="93">
        <v>29275.200000000001</v>
      </c>
      <c r="I933">
        <v>931</v>
      </c>
      <c r="K933" s="82" t="str">
        <f t="shared" si="28"/>
        <v>35300 SERIE 002-14/03/2024-97434047000103-72163200-2568-29275,2</v>
      </c>
      <c r="L933" t="str">
        <v>35300 serie 002</v>
      </c>
      <c r="M933" t="str">
        <v>35300 serie 002-14/03/2024-97434047000103-72163200-2568-29275,2</v>
      </c>
      <c r="O933" t="str">
        <v>167249 serie 001</v>
      </c>
      <c r="P933" s="57">
        <v>45111</v>
      </c>
      <c r="Q933" t="str">
        <v>62312426000138</v>
      </c>
      <c r="R933">
        <v>84813000</v>
      </c>
      <c r="S933">
        <v>14</v>
      </c>
      <c r="T933">
        <v>19956.830000000002</v>
      </c>
      <c r="V933" t="str">
        <f t="shared" si="29"/>
        <v>167249 serie 001-04/07/2023-62312426000138-84813000-14-19956,83</v>
      </c>
    </row>
    <row r="934" spans="1:22" x14ac:dyDescent="0.25">
      <c r="A934" s="91" t="s">
        <v>7123</v>
      </c>
      <c r="B934" s="91" t="s">
        <v>8671</v>
      </c>
      <c r="C934" s="91" t="s">
        <v>9603</v>
      </c>
      <c r="D934" s="91" t="s">
        <v>8392</v>
      </c>
      <c r="E934" s="90">
        <v>97434047000103</v>
      </c>
      <c r="F934" s="92">
        <v>72163200</v>
      </c>
      <c r="G934" s="93">
        <v>2340</v>
      </c>
      <c r="H934" s="93">
        <v>24660</v>
      </c>
      <c r="I934">
        <v>932</v>
      </c>
      <c r="K934" s="82" t="str">
        <f t="shared" si="28"/>
        <v>34307 SERIE 002-16/02/2024-97434047000103-72163200-2340-24660</v>
      </c>
      <c r="L934" t="str">
        <v>34307 serie 002</v>
      </c>
      <c r="M934" t="str">
        <v>34307 serie 002-16/02/2024-97434047000103-72163200-2340-24660</v>
      </c>
      <c r="O934" t="str">
        <v>532137 serie 001</v>
      </c>
      <c r="P934" s="57">
        <v>45154</v>
      </c>
      <c r="Q934" t="str">
        <v>93101343000123</v>
      </c>
      <c r="R934">
        <v>35061090</v>
      </c>
      <c r="S934">
        <v>374.58600000000001</v>
      </c>
      <c r="T934">
        <v>15293.5</v>
      </c>
      <c r="V934" t="str">
        <f t="shared" si="29"/>
        <v>532137 serie 001-16/08/2023-93101343000123-35061090-374,59-15293,5</v>
      </c>
    </row>
    <row r="935" spans="1:22" x14ac:dyDescent="0.25">
      <c r="A935" s="91" t="s">
        <v>7124</v>
      </c>
      <c r="B935" s="91" t="s">
        <v>8671</v>
      </c>
      <c r="C935" s="91" t="s">
        <v>9604</v>
      </c>
      <c r="D935" s="91" t="s">
        <v>8469</v>
      </c>
      <c r="E935" s="90">
        <v>97434047000103</v>
      </c>
      <c r="F935" s="92">
        <v>72164010</v>
      </c>
      <c r="G935" s="93">
        <v>4600</v>
      </c>
      <c r="H935" s="93">
        <v>47071.44</v>
      </c>
      <c r="I935">
        <v>933</v>
      </c>
      <c r="K935" s="82" t="str">
        <f t="shared" si="28"/>
        <v>37629 SERIE 002-22/05/2024-97434047000103-72164010-4600-47071,44</v>
      </c>
      <c r="L935" t="str">
        <v>37629 serie 002</v>
      </c>
      <c r="M935" t="str">
        <v>37629 serie 002-22/05/2024-97434047000103-72164010-4600-47071,44</v>
      </c>
      <c r="O935" t="str">
        <v>168198 serie 001</v>
      </c>
      <c r="P935" s="57">
        <v>45126</v>
      </c>
      <c r="Q935" t="str">
        <v>62312426000138</v>
      </c>
      <c r="R935">
        <v>84818095</v>
      </c>
      <c r="S935">
        <v>151</v>
      </c>
      <c r="T935">
        <v>539062.51</v>
      </c>
      <c r="V935" t="str">
        <f t="shared" si="29"/>
        <v>168198 serie 001-19/07/2023-62312426000138-84818095-151-539062,51</v>
      </c>
    </row>
    <row r="936" spans="1:22" x14ac:dyDescent="0.25">
      <c r="A936" s="91" t="s">
        <v>7125</v>
      </c>
      <c r="B936" s="91" t="s">
        <v>8671</v>
      </c>
      <c r="C936" s="91" t="s">
        <v>9605</v>
      </c>
      <c r="D936" s="91" t="s">
        <v>8450</v>
      </c>
      <c r="E936" s="90">
        <v>97434047000103</v>
      </c>
      <c r="F936" s="92">
        <v>72164010</v>
      </c>
      <c r="G936" s="93">
        <v>12300</v>
      </c>
      <c r="H936" s="93">
        <v>124316.88</v>
      </c>
      <c r="I936">
        <v>934</v>
      </c>
      <c r="K936" s="82" t="str">
        <f t="shared" si="28"/>
        <v>37543 SERIE 002-20/05/2024-97434047000103-72164010-12300-124316,88</v>
      </c>
      <c r="L936" t="str">
        <v>37543 serie 002</v>
      </c>
      <c r="M936" t="str">
        <v>37543 serie 002-20/05/2024-97434047000103-72164010-12300-124316,88</v>
      </c>
      <c r="O936" t="str">
        <v>215486 serie 001</v>
      </c>
      <c r="P936" s="57">
        <v>45113</v>
      </c>
      <c r="Q936" t="str">
        <v>62948658000187</v>
      </c>
      <c r="R936">
        <v>84842000</v>
      </c>
      <c r="S936">
        <v>461.65</v>
      </c>
      <c r="T936">
        <v>193209.58</v>
      </c>
      <c r="V936" t="str">
        <f t="shared" si="29"/>
        <v>215486 serie 001-06/07/2023-62948658000187-84842000-461,65-193209,58</v>
      </c>
    </row>
    <row r="937" spans="1:22" x14ac:dyDescent="0.25">
      <c r="A937" s="91" t="s">
        <v>7126</v>
      </c>
      <c r="B937" s="91" t="s">
        <v>8671</v>
      </c>
      <c r="C937" s="91" t="s">
        <v>9606</v>
      </c>
      <c r="D937" s="91" t="s">
        <v>8473</v>
      </c>
      <c r="E937" s="90">
        <v>97434047000103</v>
      </c>
      <c r="F937" s="92">
        <v>72164010</v>
      </c>
      <c r="G937" s="93">
        <v>2286</v>
      </c>
      <c r="H937" s="93">
        <v>16074</v>
      </c>
      <c r="I937">
        <v>935</v>
      </c>
      <c r="K937" s="82" t="str">
        <f t="shared" si="28"/>
        <v>36182 SERIE 002-09/04/2024-97434047000103-72164010-2286-16074</v>
      </c>
      <c r="L937" t="str">
        <v>36182 serie 002</v>
      </c>
      <c r="M937" t="str">
        <v>36182 serie 002-09/04/2024-97434047000103-72164010-2286-16074</v>
      </c>
      <c r="O937" t="str">
        <v>215479 serie 001</v>
      </c>
      <c r="P937" s="57">
        <v>45113</v>
      </c>
      <c r="Q937" t="str">
        <v>62948658000187</v>
      </c>
      <c r="R937">
        <v>73079900</v>
      </c>
      <c r="S937">
        <v>1.4</v>
      </c>
      <c r="T937">
        <v>202</v>
      </c>
      <c r="V937" t="str">
        <f t="shared" si="29"/>
        <v>215479 serie 001-06/07/2023-62948658000187-73079900-1,4-202</v>
      </c>
    </row>
    <row r="938" spans="1:22" x14ac:dyDescent="0.25">
      <c r="A938" s="91" t="s">
        <v>7127</v>
      </c>
      <c r="B938" s="91" t="s">
        <v>8671</v>
      </c>
      <c r="C938" s="91" t="s">
        <v>9607</v>
      </c>
      <c r="D938" s="91" t="s">
        <v>8474</v>
      </c>
      <c r="E938" s="90">
        <v>33150053000733</v>
      </c>
      <c r="F938" s="92">
        <v>72191300</v>
      </c>
      <c r="G938" s="92">
        <v>862</v>
      </c>
      <c r="H938" s="93">
        <v>27911.65</v>
      </c>
      <c r="I938">
        <v>936</v>
      </c>
      <c r="K938" s="82" t="str">
        <f t="shared" si="28"/>
        <v>260288 SERIE 000-10/07/2024-33150053000733-72191300-862-27911,65</v>
      </c>
      <c r="L938" t="str">
        <v>260288 serie 000</v>
      </c>
      <c r="M938" t="str">
        <v>260288 serie 000-10/07/2024-33150053000733-72191300-862-27911,65</v>
      </c>
      <c r="O938" t="str">
        <v>0120676 serie 001</v>
      </c>
      <c r="P938" s="57">
        <v>45167</v>
      </c>
      <c r="Q938" t="str">
        <v>72797913000191</v>
      </c>
      <c r="R938">
        <v>73181500</v>
      </c>
      <c r="S938">
        <v>2.12636</v>
      </c>
      <c r="T938">
        <v>11417.93</v>
      </c>
      <c r="V938" t="str">
        <f t="shared" si="29"/>
        <v>0120676 serie 001-29/08/2023-72797913000191-73181500-2,13-11417,93</v>
      </c>
    </row>
    <row r="939" spans="1:22" x14ac:dyDescent="0.25">
      <c r="A939" s="91" t="s">
        <v>7128</v>
      </c>
      <c r="B939" s="91" t="s">
        <v>8671</v>
      </c>
      <c r="C939" s="91" t="s">
        <v>9608</v>
      </c>
      <c r="D939" s="91" t="s">
        <v>8459</v>
      </c>
      <c r="E939" s="90">
        <v>33150053000733</v>
      </c>
      <c r="F939" s="92">
        <v>72193300</v>
      </c>
      <c r="G939" s="92">
        <v>575</v>
      </c>
      <c r="H939" s="93">
        <v>25443.75</v>
      </c>
      <c r="I939">
        <v>937</v>
      </c>
      <c r="K939" s="82" t="str">
        <f t="shared" si="28"/>
        <v>253755 SERIE 000-17/04/2024-33150053000733-72193300-575-25443,75</v>
      </c>
      <c r="L939" t="str">
        <v>253755 serie 000</v>
      </c>
      <c r="M939" t="str">
        <v>253755 serie 000-17/04/2024-33150053000733-72193300-575-25443,75</v>
      </c>
      <c r="O939" t="str">
        <v>120676 serie 001</v>
      </c>
      <c r="P939" s="57">
        <v>45167</v>
      </c>
      <c r="Q939" t="str">
        <v>72797913000191</v>
      </c>
      <c r="R939">
        <v>73089010</v>
      </c>
      <c r="S939">
        <v>3569.24</v>
      </c>
      <c r="T939">
        <v>1222157.95</v>
      </c>
      <c r="V939" t="str">
        <f t="shared" si="29"/>
        <v>120676 serie 001-29/08/2023-72797913000191-73089010-3569,24-1222157,95</v>
      </c>
    </row>
    <row r="940" spans="1:22" x14ac:dyDescent="0.25">
      <c r="A940" s="91" t="s">
        <v>7129</v>
      </c>
      <c r="B940" s="91" t="s">
        <v>8671</v>
      </c>
      <c r="C940" s="91" t="s">
        <v>9609</v>
      </c>
      <c r="D940" s="91" t="s">
        <v>8475</v>
      </c>
      <c r="E940" s="90">
        <v>33150053000733</v>
      </c>
      <c r="F940" s="92">
        <v>72193300</v>
      </c>
      <c r="G940" s="93">
        <v>3214</v>
      </c>
      <c r="H940" s="93">
        <v>142219.5</v>
      </c>
      <c r="I940">
        <v>938</v>
      </c>
      <c r="K940" s="82" t="str">
        <f t="shared" si="28"/>
        <v>252928 SERIE 000-05/04/2024-33150053000733-72193300-3214-142219,5</v>
      </c>
      <c r="L940" t="str">
        <v>252928 serie 000</v>
      </c>
      <c r="M940" t="str">
        <v>252928 serie 000-05/04/2024-33150053000733-72193300-3214-142219,5</v>
      </c>
      <c r="O940" t="str">
        <v>120668 serie 001</v>
      </c>
      <c r="P940" s="57">
        <v>45167</v>
      </c>
      <c r="Q940" t="str">
        <v>72797913000191</v>
      </c>
      <c r="R940">
        <v>73089010</v>
      </c>
      <c r="S940">
        <v>16629.53</v>
      </c>
      <c r="T940">
        <v>1091762.27</v>
      </c>
      <c r="V940" t="str">
        <f t="shared" si="29"/>
        <v>120668 serie 001-29/08/2023-72797913000191-73089010-16629,53-1091762,27</v>
      </c>
    </row>
    <row r="941" spans="1:22" x14ac:dyDescent="0.25">
      <c r="A941" s="91" t="s">
        <v>7130</v>
      </c>
      <c r="B941" s="91" t="s">
        <v>8671</v>
      </c>
      <c r="C941" s="91" t="s">
        <v>9610</v>
      </c>
      <c r="D941" s="91" t="s">
        <v>8476</v>
      </c>
      <c r="E941" s="90">
        <v>97434047000103</v>
      </c>
      <c r="F941" s="92">
        <v>72193300</v>
      </c>
      <c r="G941" s="92">
        <v>50</v>
      </c>
      <c r="H941" s="93">
        <v>2404.8000000000002</v>
      </c>
      <c r="I941">
        <v>939</v>
      </c>
      <c r="K941" s="82" t="str">
        <f t="shared" si="28"/>
        <v>40140 SERIE 002-09/08/2024-97434047000103-72193300-50-2404,8</v>
      </c>
      <c r="L941" t="str">
        <v>40140 serie 002</v>
      </c>
      <c r="M941" t="str">
        <v>40140 serie 002-09/08/2024-97434047000103-72193300-50-2404,8</v>
      </c>
      <c r="O941" t="str">
        <v>120667 serie 001</v>
      </c>
      <c r="P941" s="57">
        <v>45167</v>
      </c>
      <c r="Q941" t="str">
        <v>72797913000191</v>
      </c>
      <c r="R941">
        <v>73089010</v>
      </c>
      <c r="S941">
        <v>5897.86</v>
      </c>
      <c r="T941">
        <v>336689.28</v>
      </c>
      <c r="V941" t="str">
        <f t="shared" si="29"/>
        <v>120667 serie 001-29/08/2023-72797913000191-73089010-5897,86-336689,28</v>
      </c>
    </row>
    <row r="942" spans="1:22" x14ac:dyDescent="0.25">
      <c r="A942" s="91" t="s">
        <v>7131</v>
      </c>
      <c r="B942" s="91" t="s">
        <v>8671</v>
      </c>
      <c r="C942" s="91" t="s">
        <v>9611</v>
      </c>
      <c r="D942" s="91" t="s">
        <v>8477</v>
      </c>
      <c r="E942" s="90">
        <v>97434047000103</v>
      </c>
      <c r="F942" s="92">
        <v>72193400</v>
      </c>
      <c r="G942" s="93">
        <v>5636</v>
      </c>
      <c r="H942" s="93">
        <v>248899.4</v>
      </c>
      <c r="I942">
        <v>940</v>
      </c>
      <c r="K942" s="82" t="str">
        <f t="shared" si="28"/>
        <v>37317 SERIE 002-13/05/2024-97434047000103-72193400-5636-248899,4</v>
      </c>
      <c r="L942" t="str">
        <v>37317 serie 002</v>
      </c>
      <c r="M942" t="str">
        <v>37317 serie 002-13/05/2024-97434047000103-72193400-5636-248899,4</v>
      </c>
      <c r="O942" t="str">
        <v>120666 serie 001</v>
      </c>
      <c r="P942" s="57">
        <v>45167</v>
      </c>
      <c r="Q942" t="str">
        <v>72797913000191</v>
      </c>
      <c r="R942">
        <v>73089010</v>
      </c>
      <c r="S942">
        <v>16694.89</v>
      </c>
      <c r="T942">
        <v>1115310.3600000001</v>
      </c>
      <c r="V942" t="str">
        <f t="shared" si="29"/>
        <v>120666 serie 001-29/08/2023-72797913000191-73089010-16694,89-1115310,36</v>
      </c>
    </row>
    <row r="943" spans="1:22" x14ac:dyDescent="0.25">
      <c r="A943" s="91" t="s">
        <v>7132</v>
      </c>
      <c r="B943" s="91" t="s">
        <v>8671</v>
      </c>
      <c r="C943" s="91" t="s">
        <v>9612</v>
      </c>
      <c r="D943" s="91" t="s">
        <v>8478</v>
      </c>
      <c r="E943" s="90">
        <v>97434047000103</v>
      </c>
      <c r="F943" s="92">
        <v>72193400</v>
      </c>
      <c r="G943" s="93">
        <v>5610</v>
      </c>
      <c r="H943" s="93">
        <v>237793.88</v>
      </c>
      <c r="I943">
        <v>941</v>
      </c>
      <c r="K943" s="82" t="str">
        <f t="shared" si="28"/>
        <v>35780 SERIE 002-27/03/2024-97434047000103-72193400-5610-237793,88</v>
      </c>
      <c r="L943" t="str">
        <v>35780 serie 002</v>
      </c>
      <c r="M943" t="str">
        <v>35780 serie 002-27/03/2024-97434047000103-72193400-5610-237793,88</v>
      </c>
      <c r="O943" t="str">
        <v>120421 serie 001</v>
      </c>
      <c r="P943" s="57">
        <v>45134</v>
      </c>
      <c r="Q943" t="str">
        <v>72797913000191</v>
      </c>
      <c r="R943">
        <v>73089010</v>
      </c>
      <c r="S943">
        <v>645</v>
      </c>
      <c r="T943">
        <v>34668.019999999997</v>
      </c>
      <c r="V943" t="str">
        <f t="shared" si="29"/>
        <v>120421 serie 001-27/07/2023-72797913000191-73089010-645-34668,02</v>
      </c>
    </row>
    <row r="944" spans="1:22" x14ac:dyDescent="0.25">
      <c r="A944" s="91" t="s">
        <v>7133</v>
      </c>
      <c r="B944" s="91" t="s">
        <v>8671</v>
      </c>
      <c r="C944" s="91" t="s">
        <v>9613</v>
      </c>
      <c r="D944" s="91" t="s">
        <v>8479</v>
      </c>
      <c r="E944" s="90">
        <v>97434047000103</v>
      </c>
      <c r="F944" s="92">
        <v>72201100</v>
      </c>
      <c r="G944" s="92">
        <v>370</v>
      </c>
      <c r="H944" s="93">
        <v>15229.26</v>
      </c>
      <c r="I944">
        <v>942</v>
      </c>
      <c r="K944" s="82" t="str">
        <f t="shared" si="28"/>
        <v>38134 SERIE 002-07/06/2024-97434047000103-72201100-370-15229,26</v>
      </c>
      <c r="L944" t="str">
        <v>38134 serie 002</v>
      </c>
      <c r="M944" t="str">
        <v>38134 serie 002-07/06/2024-97434047000103-72201100-370-15229,26</v>
      </c>
      <c r="O944" t="str">
        <v>120420 serie 001</v>
      </c>
      <c r="P944" s="57">
        <v>45134</v>
      </c>
      <c r="Q944" t="str">
        <v>72797913000191</v>
      </c>
      <c r="R944">
        <v>73089010</v>
      </c>
      <c r="S944">
        <v>6509.16</v>
      </c>
      <c r="T944">
        <v>448509.54</v>
      </c>
      <c r="V944" t="str">
        <f t="shared" si="29"/>
        <v>120420 serie 001-27/07/2023-72797913000191-73089010-6509,16-448509,54</v>
      </c>
    </row>
    <row r="945" spans="1:22" x14ac:dyDescent="0.25">
      <c r="A945" s="91" t="s">
        <v>7134</v>
      </c>
      <c r="B945" s="91" t="s">
        <v>8671</v>
      </c>
      <c r="C945" s="91" t="s">
        <v>9614</v>
      </c>
      <c r="D945" s="91" t="s">
        <v>8451</v>
      </c>
      <c r="E945" s="90">
        <v>97434047000103</v>
      </c>
      <c r="F945" s="92">
        <v>72221100</v>
      </c>
      <c r="G945" s="92">
        <v>48</v>
      </c>
      <c r="H945" s="93">
        <v>2436</v>
      </c>
      <c r="I945">
        <v>943</v>
      </c>
      <c r="K945" s="82" t="str">
        <f t="shared" si="28"/>
        <v>36894 SERIE 002-30/04/2024-97434047000103-72221100-48-2436</v>
      </c>
      <c r="L945" t="str">
        <v>36894 serie 002</v>
      </c>
      <c r="M945" t="str">
        <v>36894 serie 002-30/04/2024-97434047000103-72221100-48-2436</v>
      </c>
      <c r="O945" t="str">
        <v>120419 serie 001</v>
      </c>
      <c r="P945" s="57">
        <v>45134</v>
      </c>
      <c r="Q945" t="str">
        <v>72797913000191</v>
      </c>
      <c r="R945">
        <v>73089010</v>
      </c>
      <c r="S945">
        <v>10466.719999999999</v>
      </c>
      <c r="T945">
        <v>532004.44999999995</v>
      </c>
      <c r="V945" t="str">
        <f t="shared" si="29"/>
        <v>120419 serie 001-27/07/2023-72797913000191-73089010-10466,72-532004,45</v>
      </c>
    </row>
    <row r="946" spans="1:22" x14ac:dyDescent="0.25">
      <c r="A946" s="91" t="s">
        <v>7135</v>
      </c>
      <c r="B946" s="91" t="s">
        <v>8671</v>
      </c>
      <c r="C946" s="91" t="s">
        <v>9615</v>
      </c>
      <c r="D946" s="91" t="s">
        <v>8480</v>
      </c>
      <c r="E946" s="90">
        <v>61479002000523</v>
      </c>
      <c r="F946" s="92">
        <v>72222000</v>
      </c>
      <c r="G946" s="92">
        <v>20</v>
      </c>
      <c r="H946" s="93">
        <v>1993.8</v>
      </c>
      <c r="I946">
        <v>944</v>
      </c>
      <c r="K946" s="82" t="str">
        <f t="shared" si="28"/>
        <v>071753 SERIE 001-28/06/2024-61479002000523-72222000-20-1993,8</v>
      </c>
      <c r="L946" t="str">
        <v>071753 serie 001</v>
      </c>
      <c r="M946" t="str">
        <v>071753 serie 001-28/06/2024-61479002000523-72222000-20-1993,8</v>
      </c>
      <c r="O946" t="str">
        <v>120418 serie 001</v>
      </c>
      <c r="P946" s="57">
        <v>45134</v>
      </c>
      <c r="Q946" t="str">
        <v>72797913000191</v>
      </c>
      <c r="R946">
        <v>73089010</v>
      </c>
      <c r="S946">
        <v>14623.58</v>
      </c>
      <c r="T946">
        <v>1110404.83</v>
      </c>
      <c r="V946" t="str">
        <f t="shared" si="29"/>
        <v>120418 serie 001-27/07/2023-72797913000191-73089010-14623,58-1110404,83</v>
      </c>
    </row>
    <row r="947" spans="1:22" x14ac:dyDescent="0.25">
      <c r="A947" s="91" t="s">
        <v>7136</v>
      </c>
      <c r="B947" s="91" t="s">
        <v>8671</v>
      </c>
      <c r="C947" s="91" t="s">
        <v>9616</v>
      </c>
      <c r="D947" s="91" t="s">
        <v>8481</v>
      </c>
      <c r="E947" s="90">
        <v>61479002000523</v>
      </c>
      <c r="F947" s="92">
        <v>72222000</v>
      </c>
      <c r="G947" s="92">
        <v>50</v>
      </c>
      <c r="H947" s="93">
        <v>4984.5</v>
      </c>
      <c r="I947">
        <v>945</v>
      </c>
      <c r="K947" s="82" t="str">
        <f t="shared" si="28"/>
        <v>71462 SERIE 001-31/05/2024-61479002000523-72222000-50-4984,5</v>
      </c>
      <c r="L947" t="str">
        <v>71462 serie 001</v>
      </c>
      <c r="M947" t="str">
        <v>71462 serie 001-31/05/2024-61479002000523-72222000-50-4984,5</v>
      </c>
      <c r="O947" t="str">
        <v>120417 serie 001</v>
      </c>
      <c r="P947" s="57">
        <v>45134</v>
      </c>
      <c r="Q947" t="str">
        <v>72797913000191</v>
      </c>
      <c r="R947">
        <v>73089010</v>
      </c>
      <c r="S947">
        <v>1104.27</v>
      </c>
      <c r="T947">
        <v>77305.25</v>
      </c>
      <c r="V947" t="str">
        <f t="shared" si="29"/>
        <v>120417 serie 001-27/07/2023-72797913000191-73089010-1104,27-77305,25</v>
      </c>
    </row>
    <row r="948" spans="1:22" x14ac:dyDescent="0.25">
      <c r="A948" s="91" t="s">
        <v>7137</v>
      </c>
      <c r="B948" s="91" t="s">
        <v>8671</v>
      </c>
      <c r="C948" s="91" t="s">
        <v>9617</v>
      </c>
      <c r="D948" s="91" t="s">
        <v>8467</v>
      </c>
      <c r="E948" s="90">
        <v>50388768000152</v>
      </c>
      <c r="F948" s="92">
        <v>72230000</v>
      </c>
      <c r="G948" s="92">
        <v>56.22</v>
      </c>
      <c r="H948" s="93">
        <v>8714.1</v>
      </c>
      <c r="I948">
        <v>946</v>
      </c>
      <c r="K948" s="82" t="str">
        <f t="shared" si="28"/>
        <v>33361 SERIE 001-22/03/2024-50388768000152-72230000-56,22-8714,1</v>
      </c>
      <c r="L948" t="str">
        <v>33361 serie 001</v>
      </c>
      <c r="M948" t="str">
        <v>33361 serie 001-22/03/2024-50388768000152-72230000-56,22-8714,1</v>
      </c>
      <c r="O948" t="str">
        <v>120166 serie 001</v>
      </c>
      <c r="P948" s="57">
        <v>45106</v>
      </c>
      <c r="Q948" t="str">
        <v>72797913000191</v>
      </c>
      <c r="R948">
        <v>73089010</v>
      </c>
      <c r="S948">
        <v>8035.43</v>
      </c>
      <c r="T948">
        <v>476631.7</v>
      </c>
      <c r="V948" t="str">
        <f t="shared" si="29"/>
        <v>120166 serie 001-29/06/2023-72797913000191-73089010-8035,43-476631,7</v>
      </c>
    </row>
    <row r="949" spans="1:22" x14ac:dyDescent="0.25">
      <c r="A949" s="91" t="s">
        <v>7138</v>
      </c>
      <c r="B949" s="91" t="s">
        <v>8671</v>
      </c>
      <c r="C949" s="91" t="s">
        <v>9618</v>
      </c>
      <c r="D949" s="91" t="s">
        <v>8449</v>
      </c>
      <c r="E949" s="90">
        <v>29799921000571</v>
      </c>
      <c r="F949" s="92">
        <v>72282000</v>
      </c>
      <c r="G949" s="92">
        <v>100</v>
      </c>
      <c r="H949" s="93">
        <v>1568</v>
      </c>
      <c r="I949">
        <v>947</v>
      </c>
      <c r="K949" s="82" t="str">
        <f t="shared" si="28"/>
        <v>115463 SERIE 000-06/08/2024-29799921000571-72282000-100-1568</v>
      </c>
      <c r="L949" t="str">
        <v>115463 serie 000</v>
      </c>
      <c r="M949" t="str">
        <v>115463 serie 000-06/08/2024-29799921000571-72282000-100-1568</v>
      </c>
      <c r="O949" t="str">
        <v>120165 serie 001</v>
      </c>
      <c r="P949" s="57">
        <v>45106</v>
      </c>
      <c r="Q949" t="str">
        <v>72797913000191</v>
      </c>
      <c r="R949">
        <v>73089010</v>
      </c>
      <c r="S949">
        <v>1396.69</v>
      </c>
      <c r="T949">
        <v>88255</v>
      </c>
      <c r="V949" t="str">
        <f t="shared" si="29"/>
        <v>120165 serie 001-29/06/2023-72797913000191-73089010-1396,69-88255</v>
      </c>
    </row>
    <row r="950" spans="1:22" x14ac:dyDescent="0.25">
      <c r="A950" s="91" t="s">
        <v>7139</v>
      </c>
      <c r="B950" s="91" t="s">
        <v>8671</v>
      </c>
      <c r="C950" s="91" t="s">
        <v>9619</v>
      </c>
      <c r="D950" s="91" t="s">
        <v>8482</v>
      </c>
      <c r="E950" s="90">
        <v>43919968000129</v>
      </c>
      <c r="F950" s="92">
        <v>73041900</v>
      </c>
      <c r="G950" s="93">
        <v>3306</v>
      </c>
      <c r="H950" s="93">
        <v>47621.09</v>
      </c>
      <c r="I950">
        <v>948</v>
      </c>
      <c r="K950" s="82" t="str">
        <f t="shared" si="28"/>
        <v>710491 SERIE 000-30/03/2024-43919968000129-73041900-3306-47621,09</v>
      </c>
      <c r="L950" t="str">
        <v>710491 serie 000</v>
      </c>
      <c r="M950" t="str">
        <v>710491 serie 000-30/03/2024-43919968000129-73041900-3306-47621,09</v>
      </c>
      <c r="O950" t="str">
        <v>120164 serie 001</v>
      </c>
      <c r="P950" s="57">
        <v>45106</v>
      </c>
      <c r="Q950" t="str">
        <v>72797913000191</v>
      </c>
      <c r="R950">
        <v>73089010</v>
      </c>
      <c r="S950">
        <v>3135.84</v>
      </c>
      <c r="T950">
        <v>52271.75</v>
      </c>
      <c r="V950" t="str">
        <f t="shared" si="29"/>
        <v>120164 serie 001-29/06/2023-72797913000191-73089010-3135,84-52271,75</v>
      </c>
    </row>
    <row r="951" spans="1:22" x14ac:dyDescent="0.25">
      <c r="A951" s="91" t="s">
        <v>7140</v>
      </c>
      <c r="B951" s="91" t="s">
        <v>8671</v>
      </c>
      <c r="C951" s="91" t="s">
        <v>9620</v>
      </c>
      <c r="D951" s="91" t="s">
        <v>8397</v>
      </c>
      <c r="E951" s="90">
        <v>43919968000129</v>
      </c>
      <c r="F951" s="92">
        <v>73041900</v>
      </c>
      <c r="G951" s="92">
        <v>518</v>
      </c>
      <c r="H951" s="93">
        <v>8435.7800000000007</v>
      </c>
      <c r="I951">
        <v>949</v>
      </c>
      <c r="K951" s="82" t="str">
        <f t="shared" si="28"/>
        <v>707036 SERIE 000-29/02/2024-43919968000129-73041900-518-8435,78</v>
      </c>
      <c r="L951" t="str">
        <v>707036 serie 000</v>
      </c>
      <c r="M951" t="str">
        <v>707036 serie 000-29/02/2024-43919968000129-73041900-518-8435,78</v>
      </c>
      <c r="O951" t="str">
        <v>120163 serie 001</v>
      </c>
      <c r="P951" s="57">
        <v>45106</v>
      </c>
      <c r="Q951" t="str">
        <v>72797913000191</v>
      </c>
      <c r="R951">
        <v>73089010</v>
      </c>
      <c r="S951">
        <v>2113.19</v>
      </c>
      <c r="T951">
        <v>147472.82</v>
      </c>
      <c r="V951" t="str">
        <f t="shared" si="29"/>
        <v>120163 serie 001-29/06/2023-72797913000191-73089010-2113,19-147472,82</v>
      </c>
    </row>
    <row r="952" spans="1:22" x14ac:dyDescent="0.25">
      <c r="A952" s="91" t="s">
        <v>7141</v>
      </c>
      <c r="B952" s="91" t="s">
        <v>8671</v>
      </c>
      <c r="C952" s="91" t="s">
        <v>9621</v>
      </c>
      <c r="D952" s="91" t="s">
        <v>8483</v>
      </c>
      <c r="E952" s="90">
        <v>43919968000129</v>
      </c>
      <c r="F952" s="92">
        <v>73041900</v>
      </c>
      <c r="G952" s="93">
        <v>2114</v>
      </c>
      <c r="H952" s="93">
        <v>29050.03</v>
      </c>
      <c r="I952">
        <v>950</v>
      </c>
      <c r="K952" s="82" t="str">
        <f t="shared" si="28"/>
        <v>714570 SERIE 000-08/05/2024-43919968000129-73041900-2114-29050,03</v>
      </c>
      <c r="L952" t="str">
        <v>714570 serie 000</v>
      </c>
      <c r="M952" t="str">
        <v>714570 serie 000-08/05/2024-43919968000129-73041900-2114-29050,03</v>
      </c>
      <c r="O952" t="str">
        <v>120162 serie 001</v>
      </c>
      <c r="P952" s="57">
        <v>45106</v>
      </c>
      <c r="Q952" t="str">
        <v>72797913000191</v>
      </c>
      <c r="R952">
        <v>73089010</v>
      </c>
      <c r="S952">
        <v>7862.27</v>
      </c>
      <c r="T952">
        <v>449933.97</v>
      </c>
      <c r="V952" t="str">
        <f t="shared" si="29"/>
        <v>120162 serie 001-29/06/2023-72797913000191-73089010-7862,27-449933,97</v>
      </c>
    </row>
    <row r="953" spans="1:22" x14ac:dyDescent="0.25">
      <c r="A953" s="91" t="s">
        <v>7142</v>
      </c>
      <c r="B953" s="91" t="s">
        <v>8671</v>
      </c>
      <c r="C953" s="91" t="s">
        <v>9622</v>
      </c>
      <c r="D953" s="91" t="s">
        <v>8483</v>
      </c>
      <c r="E953" s="90">
        <v>43919968000129</v>
      </c>
      <c r="F953" s="92">
        <v>73041900</v>
      </c>
      <c r="G953" s="93">
        <v>3015</v>
      </c>
      <c r="H953" s="93">
        <v>41562.22</v>
      </c>
      <c r="I953">
        <v>951</v>
      </c>
      <c r="K953" s="82" t="str">
        <f t="shared" si="28"/>
        <v>714568 SERIE 000-08/05/2024-43919968000129-73041900-3015-41562,22</v>
      </c>
      <c r="L953" t="str">
        <v>714568 serie 000</v>
      </c>
      <c r="M953" t="str">
        <v>714568 serie 000-08/05/2024-43919968000129-73041900-3015-41562,22</v>
      </c>
      <c r="O953" t="str">
        <v>120161 serie 001</v>
      </c>
      <c r="P953" s="57">
        <v>45106</v>
      </c>
      <c r="Q953" t="str">
        <v>72797913000191</v>
      </c>
      <c r="R953">
        <v>73089010</v>
      </c>
      <c r="S953">
        <v>5243.2</v>
      </c>
      <c r="T953">
        <v>301267.74</v>
      </c>
      <c r="V953" t="str">
        <f t="shared" si="29"/>
        <v>120161 serie 001-29/06/2023-72797913000191-73089010-5243,2-301267,74</v>
      </c>
    </row>
    <row r="954" spans="1:22" x14ac:dyDescent="0.25">
      <c r="A954" s="91" t="s">
        <v>7143</v>
      </c>
      <c r="B954" s="91" t="s">
        <v>8671</v>
      </c>
      <c r="C954" s="91" t="s">
        <v>9623</v>
      </c>
      <c r="D954" s="91" t="s">
        <v>8480</v>
      </c>
      <c r="E954" s="90">
        <v>43919968000129</v>
      </c>
      <c r="F954" s="92">
        <v>73041900</v>
      </c>
      <c r="G954" s="93">
        <v>1746</v>
      </c>
      <c r="H954" s="93">
        <v>21573.8</v>
      </c>
      <c r="I954">
        <v>952</v>
      </c>
      <c r="K954" s="82" t="str">
        <f t="shared" si="28"/>
        <v>721004 SERIE 000-28/06/2024-43919968000129-73041900-1746-21573,8</v>
      </c>
      <c r="L954" t="str">
        <v>721004 serie 000</v>
      </c>
      <c r="M954" t="str">
        <v>721004 serie 000-28/06/2024-43919968000129-73041900-1746-21573,8</v>
      </c>
      <c r="O954" t="str">
        <v>120160 serie 001</v>
      </c>
      <c r="P954" s="57">
        <v>45106</v>
      </c>
      <c r="Q954" t="str">
        <v>72797913000191</v>
      </c>
      <c r="R954">
        <v>73089010</v>
      </c>
      <c r="S954">
        <v>6926.06</v>
      </c>
      <c r="T954">
        <v>357334.17</v>
      </c>
      <c r="V954" t="str">
        <f t="shared" si="29"/>
        <v>120160 serie 001-29/06/2023-72797913000191-73089010-6926,06-357334,17</v>
      </c>
    </row>
    <row r="955" spans="1:22" x14ac:dyDescent="0.25">
      <c r="A955" s="91" t="s">
        <v>7144</v>
      </c>
      <c r="B955" s="91" t="s">
        <v>8671</v>
      </c>
      <c r="C955" s="91" t="s">
        <v>9624</v>
      </c>
      <c r="D955" s="91" t="s">
        <v>8393</v>
      </c>
      <c r="E955" s="90">
        <v>62312426000138</v>
      </c>
      <c r="F955" s="92">
        <v>73041900</v>
      </c>
      <c r="G955" s="93">
        <v>1786</v>
      </c>
      <c r="H955" s="93">
        <v>35495.699999999997</v>
      </c>
      <c r="I955">
        <v>953</v>
      </c>
      <c r="K955" s="82" t="str">
        <f t="shared" si="28"/>
        <v>172444 SERIE 001-06/10/2023-62312426000138-73041900-1786-35495,7</v>
      </c>
      <c r="L955" t="str">
        <v>172444 serie 001</v>
      </c>
      <c r="M955" t="str">
        <v>172444 serie 001-06/10/2023-62312426000138-73041900-1786-35495,7</v>
      </c>
      <c r="O955" t="str">
        <v>120159 serie 001</v>
      </c>
      <c r="P955" s="57">
        <v>45106</v>
      </c>
      <c r="Q955" t="str">
        <v>72797913000191</v>
      </c>
      <c r="R955">
        <v>73089010</v>
      </c>
      <c r="S955">
        <v>3020.36</v>
      </c>
      <c r="T955">
        <v>161796.56</v>
      </c>
      <c r="V955" t="str">
        <f t="shared" si="29"/>
        <v>120159 serie 001-29/06/2023-72797913000191-73089010-3020,36-161796,56</v>
      </c>
    </row>
    <row r="956" spans="1:22" x14ac:dyDescent="0.25">
      <c r="A956" s="91" t="s">
        <v>7145</v>
      </c>
      <c r="B956" s="91" t="s">
        <v>8671</v>
      </c>
      <c r="C956" s="91" t="s">
        <v>9625</v>
      </c>
      <c r="D956" s="91" t="s">
        <v>8444</v>
      </c>
      <c r="E956" s="90">
        <v>97434047000103</v>
      </c>
      <c r="F956" s="92">
        <v>73041900</v>
      </c>
      <c r="G956" s="92">
        <v>282</v>
      </c>
      <c r="H956" s="93">
        <v>7548</v>
      </c>
      <c r="I956">
        <v>954</v>
      </c>
      <c r="K956" s="82" t="str">
        <f t="shared" si="28"/>
        <v>38332 SERIE 002-13/06/2024-97434047000103-73041900-282-7548</v>
      </c>
      <c r="L956" t="str">
        <v>38332 serie 002</v>
      </c>
      <c r="M956" t="str">
        <v>38332 serie 002-13/06/2024-97434047000103-73041900-282-7548</v>
      </c>
      <c r="O956" t="str">
        <v>120158 serie 001</v>
      </c>
      <c r="P956" s="57">
        <v>45106</v>
      </c>
      <c r="Q956" t="str">
        <v>72797913000191</v>
      </c>
      <c r="R956">
        <v>73089010</v>
      </c>
      <c r="S956">
        <v>7496.15</v>
      </c>
      <c r="T956">
        <v>410259.64</v>
      </c>
      <c r="V956" t="str">
        <f t="shared" si="29"/>
        <v>120158 serie 001-29/06/2023-72797913000191-73089010-7496,15-410259,64</v>
      </c>
    </row>
    <row r="957" spans="1:22" x14ac:dyDescent="0.25">
      <c r="A957" s="91" t="s">
        <v>7146</v>
      </c>
      <c r="B957" s="91" t="s">
        <v>8671</v>
      </c>
      <c r="C957" s="91" t="s">
        <v>9626</v>
      </c>
      <c r="D957" s="91" t="s">
        <v>8457</v>
      </c>
      <c r="E957" s="90">
        <v>19667950000100</v>
      </c>
      <c r="F957" s="92">
        <v>73041900</v>
      </c>
      <c r="G957" s="92">
        <v>370</v>
      </c>
      <c r="H957" s="93">
        <v>6861.6</v>
      </c>
      <c r="I957">
        <v>955</v>
      </c>
      <c r="K957" s="82" t="str">
        <f t="shared" si="28"/>
        <v>22825 SERIE 000-27/06/2024-19667950000100-73041900-370-6861,6</v>
      </c>
      <c r="L957" t="str">
        <v>22825 serie 000</v>
      </c>
      <c r="M957" t="str">
        <v>22825 serie 000-27/06/2024-19667950000100-73041900-370-6861,6</v>
      </c>
      <c r="O957" t="str">
        <v>111264 serie 000</v>
      </c>
      <c r="P957" s="57">
        <v>45203</v>
      </c>
      <c r="Q957" t="str">
        <v>29799921000571</v>
      </c>
      <c r="R957">
        <v>83111000</v>
      </c>
      <c r="S957">
        <v>45</v>
      </c>
      <c r="T957">
        <v>909.45</v>
      </c>
      <c r="V957" t="str">
        <f t="shared" si="29"/>
        <v>111264 serie 000-04/10/2023-29799921000571-83111000-45-909,45</v>
      </c>
    </row>
    <row r="958" spans="1:22" x14ac:dyDescent="0.25">
      <c r="A958" s="91" t="s">
        <v>7147</v>
      </c>
      <c r="B958" s="91" t="s">
        <v>8671</v>
      </c>
      <c r="C958" s="91" t="s">
        <v>9627</v>
      </c>
      <c r="D958" s="91" t="s">
        <v>8373</v>
      </c>
      <c r="E958" s="90">
        <v>3872011000150</v>
      </c>
      <c r="F958" s="92">
        <v>73042400</v>
      </c>
      <c r="G958" s="92">
        <v>5</v>
      </c>
      <c r="H958" s="93">
        <v>1680</v>
      </c>
      <c r="I958">
        <v>956</v>
      </c>
      <c r="K958" s="82" t="str">
        <f t="shared" si="28"/>
        <v>17433 SERIE 001-15/03/2024-03872011000150-73042400-5-1680</v>
      </c>
      <c r="L958" t="str">
        <v>17433 serie 001</v>
      </c>
      <c r="M958" t="str">
        <v>17433 serie 001-15/03/2024-03872011000150-73042400-5-1680</v>
      </c>
      <c r="O958" t="str">
        <v>111225 serie 000</v>
      </c>
      <c r="P958" s="57">
        <v>45201</v>
      </c>
      <c r="Q958" t="str">
        <v>29799921000571</v>
      </c>
      <c r="R958">
        <v>72282000</v>
      </c>
      <c r="S958">
        <v>500</v>
      </c>
      <c r="T958">
        <v>9445</v>
      </c>
      <c r="V958" t="str">
        <f t="shared" si="29"/>
        <v>111225 serie 000-02/10/2023-29799921000571-72282000-500-9445</v>
      </c>
    </row>
    <row r="959" spans="1:22" x14ac:dyDescent="0.25">
      <c r="A959" s="91" t="s">
        <v>7148</v>
      </c>
      <c r="B959" s="91" t="s">
        <v>8671</v>
      </c>
      <c r="C959" s="91" t="s">
        <v>9628</v>
      </c>
      <c r="D959" s="91" t="s">
        <v>8481</v>
      </c>
      <c r="E959" s="90">
        <v>43919968000129</v>
      </c>
      <c r="F959" s="92">
        <v>73043110</v>
      </c>
      <c r="G959" s="92">
        <v>90</v>
      </c>
      <c r="H959" s="93">
        <v>2895.55</v>
      </c>
      <c r="I959">
        <v>957</v>
      </c>
      <c r="K959" s="82" t="str">
        <f t="shared" si="28"/>
        <v>717231 SERIE 000-31/05/2024-43919968000129-73043110-90-2895,55</v>
      </c>
      <c r="L959" t="str">
        <v>717231 serie 000</v>
      </c>
      <c r="M959" t="str">
        <v>717231 serie 000-31/05/2024-43919968000129-73043110-90-2895,55</v>
      </c>
      <c r="O959" t="str">
        <v>111155 serie 001</v>
      </c>
      <c r="P959" s="57">
        <v>45126</v>
      </c>
      <c r="Q959" t="str">
        <v>69196657000172</v>
      </c>
      <c r="R959">
        <v>39269090</v>
      </c>
      <c r="S959">
        <v>0.751</v>
      </c>
      <c r="T959">
        <v>364.56</v>
      </c>
      <c r="V959" t="str">
        <f t="shared" si="29"/>
        <v>111155 serie 001-19/07/2023-69196657000172-39269090-0,75-364,56</v>
      </c>
    </row>
    <row r="960" spans="1:22" x14ac:dyDescent="0.25">
      <c r="A960" s="91" t="s">
        <v>7149</v>
      </c>
      <c r="B960" s="91" t="s">
        <v>8671</v>
      </c>
      <c r="C960" s="91" t="s">
        <v>9629</v>
      </c>
      <c r="D960" s="91" t="s">
        <v>8373</v>
      </c>
      <c r="E960" s="90">
        <v>43919968000129</v>
      </c>
      <c r="F960" s="92">
        <v>73043910</v>
      </c>
      <c r="G960" s="92">
        <v>70</v>
      </c>
      <c r="H960" s="93">
        <v>1950.41</v>
      </c>
      <c r="I960">
        <v>958</v>
      </c>
      <c r="K960" s="82" t="str">
        <f t="shared" si="28"/>
        <v>708875 SERIE 000-15/03/2024-43919968000129-73043910-70-1950,41</v>
      </c>
      <c r="L960" t="str">
        <v>708875 serie 000</v>
      </c>
      <c r="M960" t="str">
        <v>708875 serie 000-15/03/2024-43919968000129-73043910-70-1950,41</v>
      </c>
      <c r="O960" t="str">
        <v>110750 serie 000</v>
      </c>
      <c r="P960" s="57">
        <v>45168</v>
      </c>
      <c r="Q960" t="str">
        <v>29799921000571</v>
      </c>
      <c r="R960">
        <v>83111000</v>
      </c>
      <c r="S960">
        <v>45</v>
      </c>
      <c r="T960">
        <v>909.45</v>
      </c>
      <c r="V960" t="str">
        <f t="shared" si="29"/>
        <v>110750 serie 000-30/08/2023-29799921000571-83111000-45-909,45</v>
      </c>
    </row>
    <row r="961" spans="1:22" x14ac:dyDescent="0.25">
      <c r="A961" s="91" t="s">
        <v>7150</v>
      </c>
      <c r="B961" s="91" t="s">
        <v>8671</v>
      </c>
      <c r="C961" s="91" t="s">
        <v>9630</v>
      </c>
      <c r="D961" s="91" t="s">
        <v>8484</v>
      </c>
      <c r="E961" s="90">
        <v>62312426000138</v>
      </c>
      <c r="F961" s="92">
        <v>73045990</v>
      </c>
      <c r="G961" s="92">
        <v>450</v>
      </c>
      <c r="H961" s="93">
        <v>17080.349999999999</v>
      </c>
      <c r="I961">
        <v>959</v>
      </c>
      <c r="K961" s="82" t="str">
        <f t="shared" si="28"/>
        <v>180973 SERIE 001-11/04/2024-62312426000138-73045990-450-17080,35</v>
      </c>
      <c r="L961" t="str">
        <v>180973 serie 001</v>
      </c>
      <c r="M961" t="str">
        <v>180973 serie 001-11/04/2024-62312426000138-73045990-450-17080,35</v>
      </c>
      <c r="O961" t="str">
        <v>110749 serie 000</v>
      </c>
      <c r="P961" s="57">
        <v>45168</v>
      </c>
      <c r="Q961" t="str">
        <v>29799921000571</v>
      </c>
      <c r="R961">
        <v>83111000</v>
      </c>
      <c r="S961">
        <v>420</v>
      </c>
      <c r="T961">
        <v>8488.2000000000007</v>
      </c>
      <c r="V961" t="str">
        <f t="shared" si="29"/>
        <v>110749 serie 000-30/08/2023-29799921000571-83111000-420-8488,2</v>
      </c>
    </row>
    <row r="962" spans="1:22" x14ac:dyDescent="0.25">
      <c r="A962" s="91" t="s">
        <v>7151</v>
      </c>
      <c r="B962" s="91" t="s">
        <v>8671</v>
      </c>
      <c r="C962" s="91" t="s">
        <v>9631</v>
      </c>
      <c r="D962" s="91" t="s">
        <v>8485</v>
      </c>
      <c r="E962" s="90">
        <v>33150053000733</v>
      </c>
      <c r="F962" s="92">
        <v>73064000</v>
      </c>
      <c r="G962" s="92">
        <v>714</v>
      </c>
      <c r="H962" s="93">
        <v>44560.44</v>
      </c>
      <c r="I962">
        <v>960</v>
      </c>
      <c r="K962" s="82" t="str">
        <f t="shared" si="28"/>
        <v>252225 SERIE 000-28/03/2024-33150053000733-73064000-714-44560,44</v>
      </c>
      <c r="L962" t="str">
        <v>252225 serie 000</v>
      </c>
      <c r="M962" t="str">
        <v>252225 serie 000-28/03/2024-33150053000733-73064000-714-44560,44</v>
      </c>
      <c r="O962" t="str">
        <v>110748 serie 000</v>
      </c>
      <c r="P962" s="57">
        <v>45168</v>
      </c>
      <c r="Q962" t="str">
        <v>29799921000571</v>
      </c>
      <c r="R962">
        <v>38109000</v>
      </c>
      <c r="S962">
        <v>1000</v>
      </c>
      <c r="T962">
        <v>26700</v>
      </c>
      <c r="V962" t="str">
        <f t="shared" si="29"/>
        <v>110748 serie 000-30/08/2023-29799921000571-38109000-1000-26700</v>
      </c>
    </row>
    <row r="963" spans="1:22" x14ac:dyDescent="0.25">
      <c r="A963" s="91" t="s">
        <v>7152</v>
      </c>
      <c r="B963" s="91" t="s">
        <v>8671</v>
      </c>
      <c r="C963" s="91" t="s">
        <v>9632</v>
      </c>
      <c r="D963" s="91" t="s">
        <v>8450</v>
      </c>
      <c r="E963" s="90">
        <v>33150053000733</v>
      </c>
      <c r="F963" s="92">
        <v>73064000</v>
      </c>
      <c r="G963" s="92">
        <v>861</v>
      </c>
      <c r="H963" s="93">
        <v>64080</v>
      </c>
      <c r="I963">
        <v>961</v>
      </c>
      <c r="K963" s="82" t="str">
        <f t="shared" si="28"/>
        <v>256328 SERIE 000-20/05/2024-33150053000733-73064000-861-64080</v>
      </c>
      <c r="L963" t="str">
        <v>256328 serie 000</v>
      </c>
      <c r="M963" t="str">
        <v>256328 serie 000-20/05/2024-33150053000733-73064000-861-64080</v>
      </c>
      <c r="O963" t="str">
        <v>00110675 serie 000</v>
      </c>
      <c r="P963" s="57">
        <v>45161</v>
      </c>
      <c r="Q963" t="str">
        <v>29799921000571</v>
      </c>
      <c r="R963">
        <v>74081900</v>
      </c>
      <c r="S963">
        <v>50</v>
      </c>
      <c r="T963">
        <v>16200</v>
      </c>
      <c r="V963" t="str">
        <f t="shared" si="29"/>
        <v>00110675 serie 000-23/08/2023-29799921000571-74081900-50-16200</v>
      </c>
    </row>
    <row r="964" spans="1:22" x14ac:dyDescent="0.25">
      <c r="A964" s="91" t="s">
        <v>7153</v>
      </c>
      <c r="B964" s="91" t="s">
        <v>8671</v>
      </c>
      <c r="C964" s="91" t="s">
        <v>9633</v>
      </c>
      <c r="D964" s="91" t="s">
        <v>8486</v>
      </c>
      <c r="E964" s="90">
        <v>42480108000179</v>
      </c>
      <c r="F964" s="92">
        <v>73066100</v>
      </c>
      <c r="G964" s="93">
        <v>1304</v>
      </c>
      <c r="H964" s="93">
        <v>12869.1</v>
      </c>
      <c r="I964">
        <v>962</v>
      </c>
      <c r="K964" s="82" t="str">
        <f t="shared" ref="K964:K1027" si="30">_xlfn.CONCAT(A964,"-",TEXT(D964,"DD/MM/AAAA"),"-",TEXT(E964,"00000000000000"),"-",F964,"-",ROUND(G964,2),"-",ROUND(H964,2))</f>
        <v>6975 SERIE 001-12/07/2024-42480108000179-73066100-1304-12869,1</v>
      </c>
      <c r="L964" t="str">
        <v>6975 serie 001</v>
      </c>
      <c r="M964" t="str">
        <v>6975 serie 001-12/07/2024-42480108000179-73066100-1304-12869,1</v>
      </c>
      <c r="O964" t="str">
        <v>0110675 serie 000</v>
      </c>
      <c r="P964" s="57">
        <v>45161</v>
      </c>
      <c r="Q964" t="str">
        <v>29799921000571</v>
      </c>
      <c r="R964">
        <v>72222000</v>
      </c>
      <c r="S964">
        <v>20</v>
      </c>
      <c r="T964">
        <v>2310.1999999999998</v>
      </c>
      <c r="V964" t="str">
        <f t="shared" ref="V964:V1027" si="31">_xlfn.CONCAT(O964,"-",TEXT(P964,"DD/MM/AAAA"),"-",Q964,"-",R964,"-",ROUND(S964,2),"-",ROUND(T964,2))</f>
        <v>0110675 serie 000-23/08/2023-29799921000571-72222000-20-2310,2</v>
      </c>
    </row>
    <row r="965" spans="1:22" x14ac:dyDescent="0.25">
      <c r="A965" s="91" t="s">
        <v>7154</v>
      </c>
      <c r="B965" s="91" t="s">
        <v>8671</v>
      </c>
      <c r="C965" s="91" t="s">
        <v>9634</v>
      </c>
      <c r="D965" s="91" t="s">
        <v>8487</v>
      </c>
      <c r="E965" s="90">
        <v>6186188000190</v>
      </c>
      <c r="F965" s="92">
        <v>73072300</v>
      </c>
      <c r="G965" s="92">
        <v>5.8</v>
      </c>
      <c r="H965" s="93">
        <v>26042</v>
      </c>
      <c r="I965">
        <v>963</v>
      </c>
      <c r="K965" s="82" t="str">
        <f t="shared" si="30"/>
        <v>6944 SERIE 001-14/08/2024-06186188000190-73072300-5,8-26042</v>
      </c>
      <c r="L965" t="str">
        <v>6944 serie 001</v>
      </c>
      <c r="M965" t="str">
        <v>6944 serie 001-14/08/2024-06186188000190-73072300-5,8-26042</v>
      </c>
      <c r="O965" t="str">
        <v>110675 serie 000</v>
      </c>
      <c r="P965" s="57">
        <v>45161</v>
      </c>
      <c r="Q965" t="str">
        <v>29799921000571</v>
      </c>
      <c r="R965">
        <v>75051210</v>
      </c>
      <c r="S965">
        <v>240</v>
      </c>
      <c r="T965">
        <v>75456</v>
      </c>
      <c r="V965" t="str">
        <f t="shared" si="31"/>
        <v>110675 serie 000-23/08/2023-29799921000571-75051210-240-75456</v>
      </c>
    </row>
    <row r="966" spans="1:22" x14ac:dyDescent="0.25">
      <c r="A966" s="91" t="s">
        <v>7155</v>
      </c>
      <c r="B966" s="91" t="s">
        <v>8671</v>
      </c>
      <c r="C966" s="91" t="s">
        <v>9635</v>
      </c>
      <c r="D966" s="91" t="s">
        <v>8488</v>
      </c>
      <c r="E966" s="90">
        <v>97533434000199</v>
      </c>
      <c r="F966" s="92">
        <v>73072900</v>
      </c>
      <c r="G966" s="92">
        <v>270</v>
      </c>
      <c r="H966" s="93">
        <v>144336</v>
      </c>
      <c r="I966">
        <v>964</v>
      </c>
      <c r="K966" s="82" t="str">
        <f t="shared" si="30"/>
        <v>4610 SERIE 000-13/08/2024-97533434000199-73072900-270-144336</v>
      </c>
      <c r="L966" t="str">
        <v>4610 serie 000</v>
      </c>
      <c r="M966" t="str">
        <v>4610 serie 000-13/08/2024-97533434000199-73072900-270-144336</v>
      </c>
      <c r="O966" t="str">
        <v>110651 serie 000</v>
      </c>
      <c r="P966" s="57">
        <v>45160</v>
      </c>
      <c r="Q966" t="str">
        <v>29799921000571</v>
      </c>
      <c r="R966">
        <v>83111000</v>
      </c>
      <c r="S966">
        <v>90</v>
      </c>
      <c r="T966">
        <v>2104.1999999999998</v>
      </c>
      <c r="V966" t="str">
        <f t="shared" si="31"/>
        <v>110651 serie 000-22/08/2023-29799921000571-83111000-90-2104,2</v>
      </c>
    </row>
    <row r="967" spans="1:22" x14ac:dyDescent="0.25">
      <c r="A967" s="91" t="s">
        <v>7156</v>
      </c>
      <c r="B967" s="91" t="s">
        <v>8671</v>
      </c>
      <c r="C967" s="91" t="s">
        <v>9636</v>
      </c>
      <c r="D967" s="91" t="s">
        <v>8489</v>
      </c>
      <c r="E967" s="90">
        <v>97533434000199</v>
      </c>
      <c r="F967" s="92">
        <v>73079100</v>
      </c>
      <c r="G967" s="92">
        <v>37</v>
      </c>
      <c r="H967" s="93">
        <v>4237.42</v>
      </c>
      <c r="I967">
        <v>965</v>
      </c>
      <c r="K967" s="82" t="str">
        <f t="shared" si="30"/>
        <v>4339 SERIE 000-17/05/2024-97533434000199-73079100-37-4237,42</v>
      </c>
      <c r="L967" t="str">
        <v>4339 serie 000</v>
      </c>
      <c r="M967" t="str">
        <v>4339 serie 000-17/05/2024-97533434000199-73079100-37-4237,42</v>
      </c>
      <c r="O967" t="str">
        <v>109830 serie 000</v>
      </c>
      <c r="P967" s="57">
        <v>45104</v>
      </c>
      <c r="Q967" t="str">
        <v>29799921000571</v>
      </c>
      <c r="R967">
        <v>75052290</v>
      </c>
      <c r="S967">
        <v>135</v>
      </c>
      <c r="T967">
        <v>44910.45</v>
      </c>
      <c r="V967" t="str">
        <f t="shared" si="31"/>
        <v>109830 serie 000-27/06/2023-29799921000571-75052290-135-44910,45</v>
      </c>
    </row>
    <row r="968" spans="1:22" x14ac:dyDescent="0.25">
      <c r="A968" s="91" t="s">
        <v>7157</v>
      </c>
      <c r="B968" s="91" t="s">
        <v>8671</v>
      </c>
      <c r="C968" s="91" t="s">
        <v>9637</v>
      </c>
      <c r="D968" s="91" t="s">
        <v>8489</v>
      </c>
      <c r="E968" s="90">
        <v>97533434000199</v>
      </c>
      <c r="F968" s="92">
        <v>73079300</v>
      </c>
      <c r="G968" s="92">
        <v>4</v>
      </c>
      <c r="H968" s="92">
        <v>825</v>
      </c>
      <c r="I968">
        <v>966</v>
      </c>
      <c r="K968" s="82" t="str">
        <f t="shared" si="30"/>
        <v>4340 SERIE 000-17/05/2024-97533434000199-73079300-4-825</v>
      </c>
      <c r="L968" t="str">
        <v>4340 serie 000</v>
      </c>
      <c r="M968" t="str">
        <v>4340 serie 000-17/05/2024-97533434000199-73079300-4-825</v>
      </c>
      <c r="O968" t="str">
        <v>76616 serie 001</v>
      </c>
      <c r="P968" s="57">
        <v>45203</v>
      </c>
      <c r="Q968" t="str">
        <v>88416482000106</v>
      </c>
      <c r="R968">
        <v>73082000</v>
      </c>
      <c r="S968">
        <v>23692.74</v>
      </c>
      <c r="T968">
        <v>343702.35</v>
      </c>
      <c r="V968" t="str">
        <f t="shared" si="31"/>
        <v>76616 serie 001-04/10/2023-88416482000106-73082000-23692,74-343702,35</v>
      </c>
    </row>
    <row r="969" spans="1:22" x14ac:dyDescent="0.25">
      <c r="A969" s="91" t="s">
        <v>7158</v>
      </c>
      <c r="B969" s="91" t="s">
        <v>8671</v>
      </c>
      <c r="C969" s="91" t="s">
        <v>9638</v>
      </c>
      <c r="D969" s="91" t="s">
        <v>8490</v>
      </c>
      <c r="E969" s="90">
        <v>62312426000138</v>
      </c>
      <c r="F969" s="92">
        <v>73079300</v>
      </c>
      <c r="G969" s="92">
        <v>110</v>
      </c>
      <c r="H969" s="93">
        <v>4005.38</v>
      </c>
      <c r="I969">
        <v>967</v>
      </c>
      <c r="K969" s="82" t="str">
        <f t="shared" si="30"/>
        <v>185070 SERIE 001-16/07/2024-62312426000138-73079300-110-4005,38</v>
      </c>
      <c r="L969" t="str">
        <v>185070 serie 001</v>
      </c>
      <c r="M969" t="str">
        <v>185070 serie 001-16/07/2024-62312426000138-73079300-110-4005,38</v>
      </c>
      <c r="O969" t="str">
        <v>76542 serie 001</v>
      </c>
      <c r="P969" s="57">
        <v>45198</v>
      </c>
      <c r="Q969" t="str">
        <v>88416482000106</v>
      </c>
      <c r="R969">
        <v>73082000</v>
      </c>
      <c r="S969">
        <v>2305.4899999999998</v>
      </c>
      <c r="T969">
        <v>35105.42</v>
      </c>
      <c r="V969" t="str">
        <f t="shared" si="31"/>
        <v>76542 serie 001-29/09/2023-88416482000106-73082000-2305,49-35105,42</v>
      </c>
    </row>
    <row r="970" spans="1:22" x14ac:dyDescent="0.25">
      <c r="A970" s="91" t="s">
        <v>7159</v>
      </c>
      <c r="B970" s="91" t="s">
        <v>8671</v>
      </c>
      <c r="C970" s="91" t="s">
        <v>9639</v>
      </c>
      <c r="D970" s="91" t="s">
        <v>8449</v>
      </c>
      <c r="E970" s="90">
        <v>65000655001691</v>
      </c>
      <c r="F970" s="92">
        <v>73089090</v>
      </c>
      <c r="G970" s="92">
        <v>58.99</v>
      </c>
      <c r="H970" s="93">
        <v>133537.5</v>
      </c>
      <c r="I970">
        <v>968</v>
      </c>
      <c r="K970" s="82" t="str">
        <f t="shared" si="30"/>
        <v>205789 SERIE 001-06/08/2024-65000655001691-73089090-58,99-133537,5</v>
      </c>
      <c r="L970" t="str">
        <v>205789 serie 001</v>
      </c>
      <c r="M970" t="str">
        <v>205789 serie 001-06/08/2024-65000655001691-73089090-58,99-133537,5</v>
      </c>
      <c r="O970" t="str">
        <v>76504 serie 001</v>
      </c>
      <c r="P970" s="57">
        <v>45197</v>
      </c>
      <c r="Q970" t="str">
        <v>88416482000106</v>
      </c>
      <c r="R970">
        <v>73082000</v>
      </c>
      <c r="S970">
        <v>19844.95</v>
      </c>
      <c r="T970">
        <v>315888.05</v>
      </c>
      <c r="V970" t="str">
        <f t="shared" si="31"/>
        <v>76504 serie 001-28/09/2023-88416482000106-73082000-19844,95-315888,05</v>
      </c>
    </row>
    <row r="971" spans="1:22" x14ac:dyDescent="0.25">
      <c r="A971" s="91" t="s">
        <v>7160</v>
      </c>
      <c r="B971" s="91" t="s">
        <v>8671</v>
      </c>
      <c r="C971" s="91" t="s">
        <v>9640</v>
      </c>
      <c r="D971" s="91" t="s">
        <v>8455</v>
      </c>
      <c r="E971" s="90">
        <v>11352758000105</v>
      </c>
      <c r="F971" s="92">
        <v>73089090</v>
      </c>
      <c r="G971" s="93">
        <v>12900</v>
      </c>
      <c r="H971" s="93">
        <v>287957.82</v>
      </c>
      <c r="I971">
        <v>969</v>
      </c>
      <c r="K971" s="82" t="str">
        <f t="shared" si="30"/>
        <v>21731 SERIE 000-25/06/2024-11352758000105-73089090-12900-287957,82</v>
      </c>
      <c r="L971" t="str">
        <v>21731 serie 000</v>
      </c>
      <c r="M971" t="str">
        <v>21731 serie 000-25/06/2024-11352758000105-73089090-12900-287957,82</v>
      </c>
      <c r="O971" t="str">
        <v>76446 serie 001</v>
      </c>
      <c r="P971" s="57">
        <v>45196</v>
      </c>
      <c r="Q971" t="str">
        <v>88416482000106</v>
      </c>
      <c r="R971">
        <v>73082000</v>
      </c>
      <c r="S971">
        <v>1965.73</v>
      </c>
      <c r="T971">
        <v>29885.06</v>
      </c>
      <c r="V971" t="str">
        <f t="shared" si="31"/>
        <v>76446 serie 001-27/09/2023-88416482000106-73082000-1965,73-29885,06</v>
      </c>
    </row>
    <row r="972" spans="1:22" x14ac:dyDescent="0.25">
      <c r="A972" s="91" t="s">
        <v>7161</v>
      </c>
      <c r="B972" s="91" t="s">
        <v>8671</v>
      </c>
      <c r="C972" s="91" t="s">
        <v>9641</v>
      </c>
      <c r="D972" s="91" t="s">
        <v>8455</v>
      </c>
      <c r="E972" s="90">
        <v>11352758000105</v>
      </c>
      <c r="F972" s="92">
        <v>73089090</v>
      </c>
      <c r="G972" s="93">
        <v>8700</v>
      </c>
      <c r="H972" s="93">
        <v>161460.17000000001</v>
      </c>
      <c r="I972">
        <v>970</v>
      </c>
      <c r="K972" s="82" t="str">
        <f t="shared" si="30"/>
        <v>21730 SERIE 000-25/06/2024-11352758000105-73089090-8700-161460,17</v>
      </c>
      <c r="L972" t="str">
        <v>21730 serie 000</v>
      </c>
      <c r="M972" t="str">
        <v>21730 serie 000-25/06/2024-11352758000105-73089090-8700-161460,17</v>
      </c>
      <c r="O972" t="str">
        <v>76427 serie 001</v>
      </c>
      <c r="P972" s="57">
        <v>45195</v>
      </c>
      <c r="Q972" t="str">
        <v>88416482000106</v>
      </c>
      <c r="R972">
        <v>73082000</v>
      </c>
      <c r="S972">
        <v>22840.639999999999</v>
      </c>
      <c r="T972">
        <v>321402.40999999997</v>
      </c>
      <c r="V972" t="str">
        <f t="shared" si="31"/>
        <v>76427 serie 001-26/09/2023-88416482000106-73082000-22840,64-321402,41</v>
      </c>
    </row>
    <row r="973" spans="1:22" x14ac:dyDescent="0.25">
      <c r="A973" s="91" t="s">
        <v>7162</v>
      </c>
      <c r="B973" s="91" t="s">
        <v>8671</v>
      </c>
      <c r="C973" s="91" t="s">
        <v>9642</v>
      </c>
      <c r="D973" s="91" t="s">
        <v>8491</v>
      </c>
      <c r="E973" s="90">
        <v>11352758000105</v>
      </c>
      <c r="F973" s="92">
        <v>73089090</v>
      </c>
      <c r="G973" s="93">
        <v>6600</v>
      </c>
      <c r="H973" s="93">
        <v>123526.86</v>
      </c>
      <c r="I973">
        <v>971</v>
      </c>
      <c r="K973" s="82" t="str">
        <f t="shared" si="30"/>
        <v>21361 SERIE 000-24/04/2024-11352758000105-73089090-6600-123526,86</v>
      </c>
      <c r="L973" t="str">
        <v>21361 serie 000</v>
      </c>
      <c r="M973" t="str">
        <v>21361 serie 000-24/04/2024-11352758000105-73089090-6600-123526,86</v>
      </c>
      <c r="O973" t="str">
        <v>76426 serie 001</v>
      </c>
      <c r="P973" s="57">
        <v>45195</v>
      </c>
      <c r="Q973" t="str">
        <v>88416482000106</v>
      </c>
      <c r="R973">
        <v>73082000</v>
      </c>
      <c r="S973">
        <v>28294.33</v>
      </c>
      <c r="T973">
        <v>382984.99</v>
      </c>
      <c r="V973" t="str">
        <f t="shared" si="31"/>
        <v>76426 serie 001-26/09/2023-88416482000106-73082000-28294,33-382984,99</v>
      </c>
    </row>
    <row r="974" spans="1:22" x14ac:dyDescent="0.25">
      <c r="A974" s="91" t="s">
        <v>7163</v>
      </c>
      <c r="B974" s="91" t="s">
        <v>8671</v>
      </c>
      <c r="C974" s="91" t="s">
        <v>9643</v>
      </c>
      <c r="D974" s="91" t="s">
        <v>8491</v>
      </c>
      <c r="E974" s="90">
        <v>11352758000105</v>
      </c>
      <c r="F974" s="92">
        <v>73089090</v>
      </c>
      <c r="G974" s="93">
        <v>10800</v>
      </c>
      <c r="H974" s="93">
        <v>201211.84</v>
      </c>
      <c r="I974">
        <v>972</v>
      </c>
      <c r="K974" s="82" t="str">
        <f t="shared" si="30"/>
        <v>21360 SERIE 000-24/04/2024-11352758000105-73089090-10800-201211,84</v>
      </c>
      <c r="L974" t="str">
        <v>21360 serie 000</v>
      </c>
      <c r="M974" t="str">
        <v>21360 serie 000-24/04/2024-11352758000105-73089090-10800-201211,84</v>
      </c>
      <c r="O974" t="str">
        <v>76425 serie 001</v>
      </c>
      <c r="P974" s="57">
        <v>45195</v>
      </c>
      <c r="Q974" t="str">
        <v>88416482000106</v>
      </c>
      <c r="R974">
        <v>73082000</v>
      </c>
      <c r="S974">
        <v>27440.83</v>
      </c>
      <c r="T974">
        <v>454050.68</v>
      </c>
      <c r="V974" t="str">
        <f t="shared" si="31"/>
        <v>76425 serie 001-26/09/2023-88416482000106-73082000-27440,83-454050,68</v>
      </c>
    </row>
    <row r="975" spans="1:22" x14ac:dyDescent="0.25">
      <c r="A975" s="91" t="s">
        <v>7164</v>
      </c>
      <c r="B975" s="91" t="s">
        <v>8671</v>
      </c>
      <c r="C975" s="91" t="s">
        <v>9644</v>
      </c>
      <c r="D975" s="91" t="s">
        <v>8492</v>
      </c>
      <c r="E975" s="90">
        <v>60933017000123</v>
      </c>
      <c r="F975" s="92">
        <v>73110000</v>
      </c>
      <c r="G975" s="92">
        <v>15</v>
      </c>
      <c r="H975" s="93">
        <v>41784.6</v>
      </c>
      <c r="I975">
        <v>973</v>
      </c>
      <c r="K975" s="82" t="str">
        <f t="shared" si="30"/>
        <v>128259 SERIE 001-08/04/2024-60933017000123-73110000-15-41784,6</v>
      </c>
      <c r="L975" t="str">
        <v>128259 serie 001</v>
      </c>
      <c r="M975" t="str">
        <v>128259 serie 001-08/04/2024-60933017000123-73110000-15-41784,6</v>
      </c>
      <c r="O975" t="str">
        <v>76374 serie 001</v>
      </c>
      <c r="P975" s="57">
        <v>45191</v>
      </c>
      <c r="Q975" t="str">
        <v>88416482000106</v>
      </c>
      <c r="R975">
        <v>73082000</v>
      </c>
      <c r="S975">
        <v>22412.98</v>
      </c>
      <c r="T975">
        <v>339976.55</v>
      </c>
      <c r="V975" t="str">
        <f t="shared" si="31"/>
        <v>76374 serie 001-22/09/2023-88416482000106-73082000-22412,98-339976,55</v>
      </c>
    </row>
    <row r="976" spans="1:22" x14ac:dyDescent="0.25">
      <c r="A976" s="91" t="s">
        <v>7165</v>
      </c>
      <c r="B976" s="91" t="s">
        <v>8671</v>
      </c>
      <c r="C976" s="91" t="s">
        <v>9645</v>
      </c>
      <c r="D976" s="91" t="s">
        <v>8480</v>
      </c>
      <c r="E976" s="90">
        <v>14777639000192</v>
      </c>
      <c r="F976" s="92">
        <v>73239300</v>
      </c>
      <c r="G976" s="92">
        <v>11.4</v>
      </c>
      <c r="H976" s="93">
        <v>33028.9</v>
      </c>
      <c r="I976">
        <v>974</v>
      </c>
      <c r="K976" s="82" t="str">
        <f t="shared" si="30"/>
        <v>2453 SERIE 001-28/06/2024-14777639000192-73239300-11,4-33028,9</v>
      </c>
      <c r="L976" t="str">
        <v>2453 serie 001</v>
      </c>
      <c r="M976" t="str">
        <v>2453 serie 001-28/06/2024-14777639000192-73239300-11,4-33028,9</v>
      </c>
      <c r="O976" t="str">
        <v>76352 serie 001</v>
      </c>
      <c r="P976" s="57">
        <v>45190</v>
      </c>
      <c r="Q976" t="str">
        <v>88416482000106</v>
      </c>
      <c r="R976">
        <v>73082000</v>
      </c>
      <c r="S976">
        <v>26402.94</v>
      </c>
      <c r="T976">
        <v>420907.44</v>
      </c>
      <c r="V976" t="str">
        <f t="shared" si="31"/>
        <v>76352 serie 001-21/09/2023-88416482000106-73082000-26402,94-420907,44</v>
      </c>
    </row>
    <row r="977" spans="1:22" x14ac:dyDescent="0.25">
      <c r="A977" s="91" t="s">
        <v>7166</v>
      </c>
      <c r="B977" s="91" t="s">
        <v>8671</v>
      </c>
      <c r="C977" s="91" t="s">
        <v>9646</v>
      </c>
      <c r="D977" s="91" t="s">
        <v>8477</v>
      </c>
      <c r="E977" s="90">
        <v>14777639000192</v>
      </c>
      <c r="F977" s="92">
        <v>73239300</v>
      </c>
      <c r="G977" s="92">
        <v>2</v>
      </c>
      <c r="H977" s="93">
        <v>5941.4</v>
      </c>
      <c r="I977">
        <v>975</v>
      </c>
      <c r="K977" s="82" t="str">
        <f t="shared" si="30"/>
        <v>2426 SERIE 001-13/05/2024-14777639000192-73239300-2-5941,4</v>
      </c>
      <c r="L977" t="str">
        <v>2426 serie 001</v>
      </c>
      <c r="M977" t="str">
        <v>2426 serie 001-13/05/2024-14777639000192-73239300-2-5941,4</v>
      </c>
      <c r="O977" t="str">
        <v>76351 serie 001</v>
      </c>
      <c r="P977" s="57">
        <v>45190</v>
      </c>
      <c r="Q977" t="str">
        <v>88416482000106</v>
      </c>
      <c r="R977">
        <v>73082000</v>
      </c>
      <c r="S977">
        <v>25422.81</v>
      </c>
      <c r="T977">
        <v>644944.86</v>
      </c>
      <c r="V977" t="str">
        <f t="shared" si="31"/>
        <v>76351 serie 001-21/09/2023-88416482000106-73082000-25422,81-644944,86</v>
      </c>
    </row>
    <row r="978" spans="1:22" x14ac:dyDescent="0.25">
      <c r="A978" s="91" t="s">
        <v>7167</v>
      </c>
      <c r="B978" s="91" t="s">
        <v>8671</v>
      </c>
      <c r="C978" s="91" t="s">
        <v>9647</v>
      </c>
      <c r="D978" s="91" t="s">
        <v>8450</v>
      </c>
      <c r="E978" s="90">
        <v>33150053000733</v>
      </c>
      <c r="F978" s="92">
        <v>73044190</v>
      </c>
      <c r="G978" s="92">
        <v>214</v>
      </c>
      <c r="H978" s="93">
        <v>31094.28</v>
      </c>
      <c r="I978">
        <v>976</v>
      </c>
      <c r="K978" s="82" t="str">
        <f t="shared" si="30"/>
        <v>256324 SERIE 000-20/05/2024-33150053000733-73044190-214-31094,28</v>
      </c>
      <c r="L978" t="str">
        <v>256324 serie 000</v>
      </c>
      <c r="M978" t="str">
        <v>256324 serie 000-20/05/2024-33150053000733-73044190-214-31094,28</v>
      </c>
      <c r="O978" t="str">
        <v>76336 serie 001</v>
      </c>
      <c r="P978" s="57">
        <v>45188</v>
      </c>
      <c r="Q978" t="str">
        <v>88416482000106</v>
      </c>
      <c r="R978">
        <v>73082000</v>
      </c>
      <c r="S978">
        <v>24020.16</v>
      </c>
      <c r="T978">
        <v>341385.32</v>
      </c>
      <c r="V978" t="str">
        <f t="shared" si="31"/>
        <v>76336 serie 001-19/09/2023-88416482000106-73082000-24020,16-341385,32</v>
      </c>
    </row>
    <row r="979" spans="1:22" x14ac:dyDescent="0.25">
      <c r="A979" s="91" t="s">
        <v>7168</v>
      </c>
      <c r="B979" s="91" t="s">
        <v>8671</v>
      </c>
      <c r="C979" s="91" t="s">
        <v>9648</v>
      </c>
      <c r="D979" s="91" t="s">
        <v>8450</v>
      </c>
      <c r="E979" s="90">
        <v>33150053000733</v>
      </c>
      <c r="F979" s="92">
        <v>73044190</v>
      </c>
      <c r="G979" s="92">
        <v>468</v>
      </c>
      <c r="H979" s="93">
        <v>24090.48</v>
      </c>
      <c r="I979">
        <v>977</v>
      </c>
      <c r="K979" s="82" t="str">
        <f t="shared" si="30"/>
        <v>256322 SERIE 000-20/05/2024-33150053000733-73044190-468-24090,48</v>
      </c>
      <c r="L979" t="str">
        <v>256322 serie 000</v>
      </c>
      <c r="M979" t="str">
        <v>256322 serie 000-20/05/2024-33150053000733-73044190-468-24090,48</v>
      </c>
      <c r="O979" t="str">
        <v>76253 serie 001</v>
      </c>
      <c r="P979" s="57">
        <v>45183</v>
      </c>
      <c r="Q979" t="str">
        <v>88416482000106</v>
      </c>
      <c r="R979">
        <v>73082000</v>
      </c>
      <c r="S979">
        <v>25591.41</v>
      </c>
      <c r="T979">
        <v>376752.76</v>
      </c>
      <c r="V979" t="str">
        <f t="shared" si="31"/>
        <v>76253 serie 001-14/09/2023-88416482000106-73082000-25591,41-376752,76</v>
      </c>
    </row>
    <row r="980" spans="1:22" x14ac:dyDescent="0.25">
      <c r="A980" s="91" t="s">
        <v>7169</v>
      </c>
      <c r="B980" s="91" t="s">
        <v>8671</v>
      </c>
      <c r="C980" s="91" t="s">
        <v>9649</v>
      </c>
      <c r="D980" s="91" t="s">
        <v>8450</v>
      </c>
      <c r="E980" s="90">
        <v>33150053000733</v>
      </c>
      <c r="F980" s="92">
        <v>73044190</v>
      </c>
      <c r="G980" s="92">
        <v>945</v>
      </c>
      <c r="H980" s="93">
        <v>45174.6</v>
      </c>
      <c r="I980">
        <v>978</v>
      </c>
      <c r="K980" s="82" t="str">
        <f t="shared" si="30"/>
        <v>256319 SERIE 000-20/05/2024-33150053000733-73044190-945-45174,6</v>
      </c>
      <c r="L980" t="str">
        <v>256319 serie 000</v>
      </c>
      <c r="M980" t="str">
        <v>256319 serie 000-20/05/2024-33150053000733-73044190-945-45174,6</v>
      </c>
      <c r="O980" t="str">
        <v>76142 serie 001</v>
      </c>
      <c r="P980" s="57">
        <v>45176</v>
      </c>
      <c r="Q980" t="str">
        <v>88416482000106</v>
      </c>
      <c r="R980">
        <v>73082000</v>
      </c>
      <c r="S980">
        <v>27171.59</v>
      </c>
      <c r="T980">
        <v>382173.19</v>
      </c>
      <c r="V980" t="str">
        <f t="shared" si="31"/>
        <v>76142 serie 001-07/09/2023-88416482000106-73082000-27171,59-382173,19</v>
      </c>
    </row>
    <row r="981" spans="1:22" x14ac:dyDescent="0.25">
      <c r="A981" s="91" t="s">
        <v>7170</v>
      </c>
      <c r="B981" s="91" t="s">
        <v>8671</v>
      </c>
      <c r="C981" s="91" t="s">
        <v>9650</v>
      </c>
      <c r="D981" s="91" t="s">
        <v>8493</v>
      </c>
      <c r="E981" s="90">
        <v>60933017000123</v>
      </c>
      <c r="F981" s="92">
        <v>73044190</v>
      </c>
      <c r="G981" s="92">
        <v>645.6</v>
      </c>
      <c r="H981" s="93">
        <v>685380</v>
      </c>
      <c r="I981">
        <v>979</v>
      </c>
      <c r="K981" s="82" t="str">
        <f t="shared" si="30"/>
        <v>129382 SERIE 001-27/05/2024-60933017000123-73044190-645,6-685380</v>
      </c>
      <c r="L981" t="str">
        <v>129382 serie 001</v>
      </c>
      <c r="M981" t="str">
        <v>129382 serie 001-27/05/2024-60933017000123-73044190-645,6-685380</v>
      </c>
      <c r="O981" t="str">
        <v>76123 serie 001</v>
      </c>
      <c r="P981" s="57">
        <v>45175</v>
      </c>
      <c r="Q981" t="str">
        <v>88416482000106</v>
      </c>
      <c r="R981">
        <v>73082000</v>
      </c>
      <c r="S981">
        <v>4663.17</v>
      </c>
      <c r="T981">
        <v>66719.66</v>
      </c>
      <c r="V981" t="str">
        <f t="shared" si="31"/>
        <v>76123 serie 001-06/09/2023-88416482000106-73082000-4663,17-66719,66</v>
      </c>
    </row>
    <row r="982" spans="1:22" x14ac:dyDescent="0.25">
      <c r="A982" s="91" t="s">
        <v>7171</v>
      </c>
      <c r="B982" s="91" t="s">
        <v>8671</v>
      </c>
      <c r="C982" s="91" t="s">
        <v>9651</v>
      </c>
      <c r="D982" s="91" t="s">
        <v>8439</v>
      </c>
      <c r="E982" s="90">
        <v>60933017000123</v>
      </c>
      <c r="F982" s="92">
        <v>73044190</v>
      </c>
      <c r="G982" s="92">
        <v>22.9</v>
      </c>
      <c r="H982" s="93">
        <v>16927.2</v>
      </c>
      <c r="I982">
        <v>980</v>
      </c>
      <c r="K982" s="82" t="str">
        <f t="shared" si="30"/>
        <v>127544 SERIE 001-11/03/2024-60933017000123-73044190-22,9-16927,2</v>
      </c>
      <c r="L982" t="str">
        <v>127544 serie 001</v>
      </c>
      <c r="M982" t="str">
        <v>127544 serie 001-11/03/2024-60933017000123-73044190-22,9-16927,2</v>
      </c>
      <c r="O982" t="str">
        <v>76068 serie 001</v>
      </c>
      <c r="P982" s="57">
        <v>45173</v>
      </c>
      <c r="Q982" t="str">
        <v>88416482000106</v>
      </c>
      <c r="R982">
        <v>73082000</v>
      </c>
      <c r="S982">
        <v>25298.48</v>
      </c>
      <c r="T982">
        <v>273622.48</v>
      </c>
      <c r="V982" t="str">
        <f t="shared" si="31"/>
        <v>76068 serie 001-04/09/2023-88416482000106-73082000-25298,48-273622,48</v>
      </c>
    </row>
    <row r="983" spans="1:22" x14ac:dyDescent="0.25">
      <c r="A983" s="91" t="s">
        <v>7172</v>
      </c>
      <c r="B983" s="91" t="s">
        <v>8671</v>
      </c>
      <c r="C983" s="91" t="s">
        <v>9652</v>
      </c>
      <c r="D983" s="91" t="s">
        <v>8403</v>
      </c>
      <c r="E983" s="90">
        <v>62948658000187</v>
      </c>
      <c r="F983" s="92">
        <v>73079900</v>
      </c>
      <c r="G983" s="92">
        <v>0.43</v>
      </c>
      <c r="H983" s="92">
        <v>139.47</v>
      </c>
      <c r="I983">
        <v>981</v>
      </c>
      <c r="K983" s="82" t="str">
        <f t="shared" si="30"/>
        <v>221859 SERIE 001-27/10/2023-62948658000187-73079900-0,43-139,47</v>
      </c>
      <c r="L983" t="str">
        <v>221859 serie 001</v>
      </c>
      <c r="M983" t="str">
        <v>221859 serie 001-27/10/2023-62948658000187-73079900-0,43-139,47</v>
      </c>
      <c r="O983" t="str">
        <v>76065 serie 001</v>
      </c>
      <c r="P983" s="57">
        <v>45173</v>
      </c>
      <c r="Q983" t="str">
        <v>88416482000106</v>
      </c>
      <c r="R983">
        <v>73082000</v>
      </c>
      <c r="S983">
        <v>25490.15</v>
      </c>
      <c r="T983">
        <v>430273.73</v>
      </c>
      <c r="V983" t="str">
        <f t="shared" si="31"/>
        <v>76065 serie 001-04/09/2023-88416482000106-73082000-25490,15-430273,73</v>
      </c>
    </row>
    <row r="984" spans="1:22" x14ac:dyDescent="0.25">
      <c r="A984" s="91" t="s">
        <v>7173</v>
      </c>
      <c r="B984" s="91" t="s">
        <v>8671</v>
      </c>
      <c r="C984" s="91" t="s">
        <v>9653</v>
      </c>
      <c r="D984" s="91" t="s">
        <v>8488</v>
      </c>
      <c r="E984" s="90">
        <v>97533434000199</v>
      </c>
      <c r="F984" s="92">
        <v>73079900</v>
      </c>
      <c r="G984" s="92">
        <v>336</v>
      </c>
      <c r="H984" s="93">
        <v>226980</v>
      </c>
      <c r="I984">
        <v>982</v>
      </c>
      <c r="K984" s="82" t="str">
        <f t="shared" si="30"/>
        <v>4611 SERIE 000-13/08/2024-97533434000199-73079900-336-226980</v>
      </c>
      <c r="L984" t="str">
        <v>4611 serie 000</v>
      </c>
      <c r="M984" t="str">
        <v>4611 serie 000-13/08/2024-97533434000199-73079900-336-226980</v>
      </c>
      <c r="O984" t="str">
        <v>76063 serie 001</v>
      </c>
      <c r="P984" s="57">
        <v>45173</v>
      </c>
      <c r="Q984" t="str">
        <v>88416482000106</v>
      </c>
      <c r="R984">
        <v>73082000</v>
      </c>
      <c r="S984">
        <v>24084.42</v>
      </c>
      <c r="T984">
        <v>384444.6</v>
      </c>
      <c r="V984" t="str">
        <f t="shared" si="31"/>
        <v>76063 serie 001-04/09/2023-88416482000106-73082000-24084,42-384444,6</v>
      </c>
    </row>
    <row r="985" spans="1:22" x14ac:dyDescent="0.25">
      <c r="A985" s="91" t="s">
        <v>7174</v>
      </c>
      <c r="B985" s="91" t="s">
        <v>8671</v>
      </c>
      <c r="C985" s="91" t="s">
        <v>9654</v>
      </c>
      <c r="D985" s="91" t="s">
        <v>8457</v>
      </c>
      <c r="E985" s="90">
        <v>97533434000199</v>
      </c>
      <c r="F985" s="92">
        <v>73079900</v>
      </c>
      <c r="G985" s="92">
        <v>4.3899999999999997</v>
      </c>
      <c r="H985" s="93">
        <v>3880</v>
      </c>
      <c r="I985">
        <v>983</v>
      </c>
      <c r="K985" s="82" t="str">
        <f t="shared" si="30"/>
        <v>4476 SERIE 000-27/06/2024-97533434000199-73079900-4,39-3880</v>
      </c>
      <c r="L985" t="str">
        <v>4476 serie 000</v>
      </c>
      <c r="M985" t="str">
        <v>4476 serie 000-27/06/2024-97533434000199-73079900-4,39-3880</v>
      </c>
      <c r="O985" t="str">
        <v>76062 serie 001</v>
      </c>
      <c r="P985" s="57">
        <v>45173</v>
      </c>
      <c r="Q985" t="str">
        <v>88416482000106</v>
      </c>
      <c r="R985">
        <v>73082000</v>
      </c>
      <c r="S985">
        <v>23268.35</v>
      </c>
      <c r="T985">
        <v>361221.14</v>
      </c>
      <c r="V985" t="str">
        <f t="shared" si="31"/>
        <v>76062 serie 001-04/09/2023-88416482000106-73082000-23268,35-361221,14</v>
      </c>
    </row>
    <row r="986" spans="1:22" x14ac:dyDescent="0.25">
      <c r="A986" s="91" t="s">
        <v>7175</v>
      </c>
      <c r="B986" s="91" t="s">
        <v>8671</v>
      </c>
      <c r="C986" s="91" t="s">
        <v>9655</v>
      </c>
      <c r="D986" s="91" t="s">
        <v>8494</v>
      </c>
      <c r="E986" s="90">
        <v>10464098000191</v>
      </c>
      <c r="F986" s="92">
        <v>73089010</v>
      </c>
      <c r="G986" s="92">
        <v>26.1</v>
      </c>
      <c r="H986" s="93">
        <v>12661.83</v>
      </c>
      <c r="I986">
        <v>984</v>
      </c>
      <c r="K986" s="82" t="str">
        <f t="shared" si="30"/>
        <v>56238839 SERIE 890-12/08/2024-10464098000191-73089010-26,1-12661,83</v>
      </c>
      <c r="L986" t="str">
        <v>56238839 serie 890</v>
      </c>
      <c r="M986" t="str">
        <v>56238839 serie 890-12/08/2024-10464098000191-73089010-26,1-12661,83</v>
      </c>
      <c r="O986" t="str">
        <v>76034 serie 001</v>
      </c>
      <c r="P986" s="57">
        <v>45170</v>
      </c>
      <c r="Q986" t="str">
        <v>88416482000106</v>
      </c>
      <c r="R986">
        <v>73082000</v>
      </c>
      <c r="S986">
        <v>620.38</v>
      </c>
      <c r="T986">
        <v>9391.52</v>
      </c>
      <c r="V986" t="str">
        <f t="shared" si="31"/>
        <v>76034 serie 001-01/09/2023-88416482000106-73082000-620,38-9391,52</v>
      </c>
    </row>
    <row r="987" spans="1:22" x14ac:dyDescent="0.25">
      <c r="A987" s="91" t="s">
        <v>7176</v>
      </c>
      <c r="B987" s="91" t="s">
        <v>8671</v>
      </c>
      <c r="C987" s="91" t="s">
        <v>9656</v>
      </c>
      <c r="D987" s="91" t="s">
        <v>8448</v>
      </c>
      <c r="E987" s="90">
        <v>10464098000191</v>
      </c>
      <c r="F987" s="92">
        <v>73089010</v>
      </c>
      <c r="G987" s="92">
        <v>155.4</v>
      </c>
      <c r="H987" s="93">
        <v>154073.82999999999</v>
      </c>
      <c r="I987">
        <v>985</v>
      </c>
      <c r="K987" s="82" t="str">
        <f t="shared" si="30"/>
        <v>55400807 SERIE 890-19/06/2024-10464098000191-73089010-155,4-154073,83</v>
      </c>
      <c r="L987" t="str">
        <v>55400807 serie 890</v>
      </c>
      <c r="M987" t="str">
        <v>55400807 serie 890-19/06/2024-10464098000191-73089010-155,4-154073,83</v>
      </c>
      <c r="O987" t="str">
        <v>76001 serie 001</v>
      </c>
      <c r="P987" s="57">
        <v>45169</v>
      </c>
      <c r="Q987" t="str">
        <v>88416482000106</v>
      </c>
      <c r="R987">
        <v>73082000</v>
      </c>
      <c r="S987">
        <v>24096.84</v>
      </c>
      <c r="T987">
        <v>361157.34</v>
      </c>
      <c r="V987" t="str">
        <f t="shared" si="31"/>
        <v>76001 serie 001-31/08/2023-88416482000106-73082000-24096,84-361157,34</v>
      </c>
    </row>
    <row r="988" spans="1:22" x14ac:dyDescent="0.25">
      <c r="A988" s="91" t="s">
        <v>7177</v>
      </c>
      <c r="B988" s="91" t="s">
        <v>8671</v>
      </c>
      <c r="C988" s="91" t="s">
        <v>9657</v>
      </c>
      <c r="D988" s="91" t="s">
        <v>8447</v>
      </c>
      <c r="E988" s="90">
        <v>72797913000191</v>
      </c>
      <c r="F988" s="92">
        <v>73089010</v>
      </c>
      <c r="G988" s="93">
        <v>19236.560000000001</v>
      </c>
      <c r="H988" s="93">
        <v>1266683.76</v>
      </c>
      <c r="I988">
        <v>986</v>
      </c>
      <c r="K988" s="82" t="str">
        <f t="shared" si="30"/>
        <v>122642 SERIE 001-26/06/2024-72797913000191-73089010-19236,56-1266683,76</v>
      </c>
      <c r="L988" t="str">
        <v>122642 serie 001</v>
      </c>
      <c r="M988" t="str">
        <v>122642 serie 001-26/06/2024-72797913000191-73089010-19236,56-1266683,76</v>
      </c>
      <c r="O988" t="str">
        <v>76000 serie 001</v>
      </c>
      <c r="P988" s="57">
        <v>45169</v>
      </c>
      <c r="Q988" t="str">
        <v>88416482000106</v>
      </c>
      <c r="R988">
        <v>73082000</v>
      </c>
      <c r="S988">
        <v>4439.57</v>
      </c>
      <c r="T988">
        <v>35973.03</v>
      </c>
      <c r="V988" t="str">
        <f t="shared" si="31"/>
        <v>76000 serie 001-31/08/2023-88416482000106-73082000-4439,57-35973,03</v>
      </c>
    </row>
    <row r="989" spans="1:22" x14ac:dyDescent="0.25">
      <c r="A989" s="91" t="s">
        <v>7178</v>
      </c>
      <c r="B989" s="91" t="s">
        <v>8671</v>
      </c>
      <c r="C989" s="91" t="s">
        <v>9658</v>
      </c>
      <c r="D989" s="91" t="s">
        <v>8455</v>
      </c>
      <c r="E989" s="90">
        <v>23440235000108</v>
      </c>
      <c r="F989" s="92">
        <v>73089010</v>
      </c>
      <c r="G989" s="92">
        <v>20</v>
      </c>
      <c r="H989" s="93">
        <v>6120</v>
      </c>
      <c r="I989">
        <v>987</v>
      </c>
      <c r="K989" s="82" t="str">
        <f t="shared" si="30"/>
        <v>23208 SERIE 001-25/06/2024-23440235000108-73089010-20-6120</v>
      </c>
      <c r="L989" t="str">
        <v>23208 serie 001</v>
      </c>
      <c r="M989" t="str">
        <v>23208 serie 001-25/06/2024-23440235000108-73089010-20-6120</v>
      </c>
      <c r="O989" t="str">
        <v>75997 serie 001</v>
      </c>
      <c r="P989" s="57">
        <v>45169</v>
      </c>
      <c r="Q989" t="str">
        <v>88416482000106</v>
      </c>
      <c r="R989">
        <v>73082000</v>
      </c>
      <c r="S989">
        <v>10173.23</v>
      </c>
      <c r="T989">
        <v>76812.69</v>
      </c>
      <c r="V989" t="str">
        <f t="shared" si="31"/>
        <v>75997 serie 001-31/08/2023-88416482000106-73082000-10173,23-76812,69</v>
      </c>
    </row>
    <row r="990" spans="1:22" x14ac:dyDescent="0.25">
      <c r="A990" s="91" t="s">
        <v>7179</v>
      </c>
      <c r="B990" s="91" t="s">
        <v>8671</v>
      </c>
      <c r="C990" s="91" t="s">
        <v>9659</v>
      </c>
      <c r="D990" s="91" t="s">
        <v>6147</v>
      </c>
      <c r="E990" s="90">
        <v>10371253000125</v>
      </c>
      <c r="F990" s="92">
        <v>73089010</v>
      </c>
      <c r="G990" s="93">
        <v>5915</v>
      </c>
      <c r="H990" s="93">
        <v>170943.5</v>
      </c>
      <c r="I990">
        <v>988</v>
      </c>
      <c r="K990" s="82" t="str">
        <f t="shared" si="30"/>
        <v>748 SERIE 001-15/08/2024-10371253000125-73089010-5915-170943,5</v>
      </c>
      <c r="L990" t="str">
        <v>748 serie 001</v>
      </c>
      <c r="M990" t="str">
        <v>748 serie 001-15/08/2024-10371253000125-73089010-5915-170943,5</v>
      </c>
      <c r="O990" t="str">
        <v>75995 serie 001</v>
      </c>
      <c r="P990" s="57">
        <v>45169</v>
      </c>
      <c r="Q990" t="str">
        <v>88416482000106</v>
      </c>
      <c r="R990">
        <v>73082000</v>
      </c>
      <c r="S990">
        <v>3655.06</v>
      </c>
      <c r="T990">
        <v>59572.88</v>
      </c>
      <c r="V990" t="str">
        <f t="shared" si="31"/>
        <v>75995 serie 001-31/08/2023-88416482000106-73082000-3655,06-59572,88</v>
      </c>
    </row>
    <row r="991" spans="1:22" x14ac:dyDescent="0.25">
      <c r="A991" s="91" t="s">
        <v>7180</v>
      </c>
      <c r="B991" s="91" t="s">
        <v>8671</v>
      </c>
      <c r="C991" s="91" t="s">
        <v>9660</v>
      </c>
      <c r="D991" s="91" t="s">
        <v>8476</v>
      </c>
      <c r="E991" s="90">
        <v>10371253000125</v>
      </c>
      <c r="F991" s="92">
        <v>73089010</v>
      </c>
      <c r="G991" s="93">
        <v>5980</v>
      </c>
      <c r="H991" s="93">
        <v>186278.87</v>
      </c>
      <c r="I991">
        <v>989</v>
      </c>
      <c r="K991" s="82" t="str">
        <f t="shared" si="30"/>
        <v>737 SERIE 001-09/08/2024-10371253000125-73089010-5980-186278,87</v>
      </c>
      <c r="L991" t="str">
        <v>737 serie 001</v>
      </c>
      <c r="M991" t="str">
        <v>737 serie 001-09/08/2024-10371253000125-73089010-5980-186278,87</v>
      </c>
      <c r="O991" t="str">
        <v>75982 serie 001</v>
      </c>
      <c r="P991" s="57">
        <v>45169</v>
      </c>
      <c r="Q991" t="str">
        <v>88416482000106</v>
      </c>
      <c r="R991">
        <v>73082000</v>
      </c>
      <c r="S991">
        <v>24591.8</v>
      </c>
      <c r="T991">
        <v>395307.47</v>
      </c>
      <c r="V991" t="str">
        <f t="shared" si="31"/>
        <v>75982 serie 001-31/08/2023-88416482000106-73082000-24591,8-395307,47</v>
      </c>
    </row>
    <row r="992" spans="1:22" x14ac:dyDescent="0.25">
      <c r="A992" s="91" t="s">
        <v>7181</v>
      </c>
      <c r="B992" s="91" t="s">
        <v>8671</v>
      </c>
      <c r="C992" s="91" t="s">
        <v>9661</v>
      </c>
      <c r="D992" s="91" t="s">
        <v>8495</v>
      </c>
      <c r="E992" s="90">
        <v>10371253000125</v>
      </c>
      <c r="F992" s="92">
        <v>73089010</v>
      </c>
      <c r="G992" s="93">
        <v>5022.45</v>
      </c>
      <c r="H992" s="93">
        <v>145148.81</v>
      </c>
      <c r="I992">
        <v>990</v>
      </c>
      <c r="K992" s="82" t="str">
        <f t="shared" si="30"/>
        <v>730 SERIE 001-02/08/2024-10371253000125-73089010-5022,45-145148,81</v>
      </c>
      <c r="L992" t="str">
        <v>730 serie 001</v>
      </c>
      <c r="M992" t="str">
        <v>730 serie 001-02/08/2024-10371253000125-73089010-5022,45-145148,81</v>
      </c>
      <c r="O992" t="str">
        <v>75956 serie 001</v>
      </c>
      <c r="P992" s="57">
        <v>45168</v>
      </c>
      <c r="Q992" t="str">
        <v>88416482000106</v>
      </c>
      <c r="R992">
        <v>73082000</v>
      </c>
      <c r="S992">
        <v>21734.41</v>
      </c>
      <c r="T992">
        <v>349673.07</v>
      </c>
      <c r="V992" t="str">
        <f t="shared" si="31"/>
        <v>75956 serie 001-30/08/2023-88416482000106-73082000-21734,41-349673,07</v>
      </c>
    </row>
    <row r="993" spans="1:22" x14ac:dyDescent="0.25">
      <c r="A993" s="91" t="s">
        <v>7182</v>
      </c>
      <c r="B993" s="91" t="s">
        <v>8671</v>
      </c>
      <c r="C993" s="91" t="s">
        <v>9662</v>
      </c>
      <c r="D993" s="91" t="s">
        <v>8474</v>
      </c>
      <c r="E993" s="90">
        <v>10371253000125</v>
      </c>
      <c r="F993" s="92">
        <v>73089010</v>
      </c>
      <c r="G993" s="93">
        <v>7402.08</v>
      </c>
      <c r="H993" s="93">
        <v>213920.11</v>
      </c>
      <c r="I993">
        <v>991</v>
      </c>
      <c r="K993" s="82" t="str">
        <f t="shared" si="30"/>
        <v>705 SERIE 001-10/07/2024-10371253000125-73089010-7402,08-213920,11</v>
      </c>
      <c r="L993" t="str">
        <v>705 serie 001</v>
      </c>
      <c r="M993" t="str">
        <v>705 serie 001-10/07/2024-10371253000125-73089010-7402,08-213920,11</v>
      </c>
      <c r="O993" t="str">
        <v>75955 serie 001</v>
      </c>
      <c r="P993" s="57">
        <v>45168</v>
      </c>
      <c r="Q993" t="str">
        <v>88416482000106</v>
      </c>
      <c r="R993">
        <v>73082000</v>
      </c>
      <c r="S993">
        <v>397.51</v>
      </c>
      <c r="T993">
        <v>5314.71</v>
      </c>
      <c r="V993" t="str">
        <f t="shared" si="31"/>
        <v>75955 serie 001-30/08/2023-88416482000106-73082000-397,51-5314,71</v>
      </c>
    </row>
    <row r="994" spans="1:22" x14ac:dyDescent="0.25">
      <c r="A994" s="91" t="s">
        <v>7183</v>
      </c>
      <c r="B994" s="91" t="s">
        <v>8671</v>
      </c>
      <c r="C994" s="91" t="s">
        <v>9663</v>
      </c>
      <c r="D994" s="91" t="s">
        <v>8496</v>
      </c>
      <c r="E994" s="90">
        <v>10371253000125</v>
      </c>
      <c r="F994" s="92">
        <v>73089010</v>
      </c>
      <c r="G994" s="93">
        <v>2520</v>
      </c>
      <c r="H994" s="93">
        <v>72828</v>
      </c>
      <c r="I994">
        <v>992</v>
      </c>
      <c r="K994" s="82" t="str">
        <f t="shared" si="30"/>
        <v>682 SERIE 001-29/06/2024-10371253000125-73089010-2520-72828</v>
      </c>
      <c r="L994" t="str">
        <v>682 serie 001</v>
      </c>
      <c r="M994" t="str">
        <v>682 serie 001-29/06/2024-10371253000125-73089010-2520-72828</v>
      </c>
      <c r="O994" t="str">
        <v>75947 serie 001</v>
      </c>
      <c r="P994" s="57">
        <v>45168</v>
      </c>
      <c r="Q994" t="str">
        <v>88416482000106</v>
      </c>
      <c r="R994">
        <v>73082000</v>
      </c>
      <c r="S994">
        <v>13239.56</v>
      </c>
      <c r="T994">
        <v>217773.77</v>
      </c>
      <c r="V994" t="str">
        <f t="shared" si="31"/>
        <v>75947 serie 001-30/08/2023-88416482000106-73082000-13239,56-217773,77</v>
      </c>
    </row>
    <row r="995" spans="1:22" x14ac:dyDescent="0.25">
      <c r="A995" s="91" t="s">
        <v>7184</v>
      </c>
      <c r="B995" s="91" t="s">
        <v>8671</v>
      </c>
      <c r="C995" s="91" t="s">
        <v>9664</v>
      </c>
      <c r="D995" s="91" t="s">
        <v>8497</v>
      </c>
      <c r="E995" s="90">
        <v>10371253000125</v>
      </c>
      <c r="F995" s="92">
        <v>73089010</v>
      </c>
      <c r="G995" s="93">
        <v>2014.65</v>
      </c>
      <c r="H995" s="93">
        <v>58223.39</v>
      </c>
      <c r="I995">
        <v>993</v>
      </c>
      <c r="K995" s="82" t="str">
        <f t="shared" si="30"/>
        <v>639 SERIE 001-15/06/2024-10371253000125-73089010-2014,65-58223,39</v>
      </c>
      <c r="L995" t="str">
        <v>639 serie 001</v>
      </c>
      <c r="M995" t="str">
        <v>639 serie 001-15/06/2024-10371253000125-73089010-2014,65-58223,39</v>
      </c>
      <c r="O995" t="str">
        <v>75916 serie 001</v>
      </c>
      <c r="P995" s="57">
        <v>45166</v>
      </c>
      <c r="Q995" t="str">
        <v>88416482000106</v>
      </c>
      <c r="R995">
        <v>73082000</v>
      </c>
      <c r="S995">
        <v>24751.54</v>
      </c>
      <c r="T995">
        <v>422759.89</v>
      </c>
      <c r="V995" t="str">
        <f t="shared" si="31"/>
        <v>75916 serie 001-28/08/2023-88416482000106-73082000-24751,54-422759,89</v>
      </c>
    </row>
    <row r="996" spans="1:22" x14ac:dyDescent="0.25">
      <c r="A996" s="91" t="s">
        <v>7185</v>
      </c>
      <c r="B996" s="91" t="s">
        <v>8671</v>
      </c>
      <c r="C996" s="91" t="s">
        <v>9665</v>
      </c>
      <c r="D996" s="91" t="s">
        <v>8469</v>
      </c>
      <c r="E996" s="90">
        <v>10371253000125</v>
      </c>
      <c r="F996" s="92">
        <v>73089010</v>
      </c>
      <c r="G996" s="93">
        <v>5887.43</v>
      </c>
      <c r="H996" s="93">
        <v>170146.73</v>
      </c>
      <c r="I996">
        <v>994</v>
      </c>
      <c r="K996" s="82" t="str">
        <f t="shared" si="30"/>
        <v>552 SERIE 001-22/05/2024-10371253000125-73089010-5887,43-170146,73</v>
      </c>
      <c r="L996" t="str">
        <v>552 serie 001</v>
      </c>
      <c r="M996" t="str">
        <v>552 serie 001-22/05/2024-10371253000125-73089010-5887,43-170146,73</v>
      </c>
      <c r="O996" t="str">
        <v>75877 serie 001</v>
      </c>
      <c r="P996" s="57">
        <v>45163</v>
      </c>
      <c r="Q996" t="str">
        <v>88416482000106</v>
      </c>
      <c r="R996">
        <v>73082000</v>
      </c>
      <c r="S996">
        <v>20364.919999999998</v>
      </c>
      <c r="T996">
        <v>336279.74</v>
      </c>
      <c r="V996" t="str">
        <f t="shared" si="31"/>
        <v>75877 serie 001-25/08/2023-88416482000106-73082000-20364,92-336279,74</v>
      </c>
    </row>
    <row r="997" spans="1:22" x14ac:dyDescent="0.25">
      <c r="A997" s="91" t="s">
        <v>7186</v>
      </c>
      <c r="B997" s="91" t="s">
        <v>8671</v>
      </c>
      <c r="C997" s="91" t="s">
        <v>9666</v>
      </c>
      <c r="D997" s="91" t="s">
        <v>8498</v>
      </c>
      <c r="E997" s="90">
        <v>10371253000125</v>
      </c>
      <c r="F997" s="92">
        <v>73089010</v>
      </c>
      <c r="G997" s="93">
        <v>3584.58</v>
      </c>
      <c r="H997" s="93">
        <v>103594.36</v>
      </c>
      <c r="I997">
        <v>995</v>
      </c>
      <c r="K997" s="82" t="str">
        <f t="shared" si="30"/>
        <v>503 SERIE 001-01/05/2024-10371253000125-73089010-3584,58-103594,36</v>
      </c>
      <c r="L997" t="str">
        <v>503 serie 001</v>
      </c>
      <c r="M997" t="str">
        <v>503 serie 001-01/05/2024-10371253000125-73089010-3584,58-103594,36</v>
      </c>
      <c r="O997" t="str">
        <v>75853 serie 001</v>
      </c>
      <c r="P997" s="57">
        <v>45162</v>
      </c>
      <c r="Q997" t="str">
        <v>88416482000106</v>
      </c>
      <c r="R997">
        <v>73082000</v>
      </c>
      <c r="S997">
        <v>21000.07</v>
      </c>
      <c r="T997">
        <v>318911.84999999998</v>
      </c>
      <c r="V997" t="str">
        <f t="shared" si="31"/>
        <v>75853 serie 001-24/08/2023-88416482000106-73082000-21000,07-318911,85</v>
      </c>
    </row>
    <row r="998" spans="1:22" x14ac:dyDescent="0.25">
      <c r="A998" s="91" t="s">
        <v>7187</v>
      </c>
      <c r="B998" s="91" t="s">
        <v>8671</v>
      </c>
      <c r="C998" s="91" t="s">
        <v>9667</v>
      </c>
      <c r="D998" s="91" t="s">
        <v>8491</v>
      </c>
      <c r="E998" s="90">
        <v>10371253000125</v>
      </c>
      <c r="F998" s="92">
        <v>73089010</v>
      </c>
      <c r="G998" s="93">
        <v>3321</v>
      </c>
      <c r="H998" s="93">
        <v>95976.9</v>
      </c>
      <c r="I998">
        <v>996</v>
      </c>
      <c r="K998" s="82" t="str">
        <f t="shared" si="30"/>
        <v>488 SERIE 001-24/04/2024-10371253000125-73089010-3321-95976,9</v>
      </c>
      <c r="L998" t="str">
        <v>488 serie 001</v>
      </c>
      <c r="M998" t="str">
        <v>488 serie 001-24/04/2024-10371253000125-73089010-3321-95976,9</v>
      </c>
      <c r="O998" t="str">
        <v>75847 serie 001</v>
      </c>
      <c r="P998" s="57">
        <v>45162</v>
      </c>
      <c r="Q998" t="str">
        <v>88416482000106</v>
      </c>
      <c r="R998">
        <v>73082000</v>
      </c>
      <c r="S998">
        <v>25868.39</v>
      </c>
      <c r="T998">
        <v>269352.37</v>
      </c>
      <c r="V998" t="str">
        <f t="shared" si="31"/>
        <v>75847 serie 001-24/08/2023-88416482000106-73082000-25868,39-269352,37</v>
      </c>
    </row>
    <row r="999" spans="1:22" x14ac:dyDescent="0.25">
      <c r="A999" s="91" t="s">
        <v>7188</v>
      </c>
      <c r="B999" s="91" t="s">
        <v>8671</v>
      </c>
      <c r="C999" s="91" t="s">
        <v>9668</v>
      </c>
      <c r="D999" s="91" t="s">
        <v>8499</v>
      </c>
      <c r="E999" s="90">
        <v>10371253000125</v>
      </c>
      <c r="F999" s="92">
        <v>73089010</v>
      </c>
      <c r="G999" s="93">
        <v>6780</v>
      </c>
      <c r="H999" s="93">
        <v>195942</v>
      </c>
      <c r="I999">
        <v>997</v>
      </c>
      <c r="K999" s="82" t="str">
        <f t="shared" si="30"/>
        <v>436 SERIE 001-19/03/2024-10371253000125-73089010-6780-195942</v>
      </c>
      <c r="L999" t="str">
        <v>436 serie 001</v>
      </c>
      <c r="M999" t="str">
        <v>436 serie 001-19/03/2024-10371253000125-73089010-6780-195942</v>
      </c>
      <c r="O999" t="str">
        <v>75804 serie 001</v>
      </c>
      <c r="P999" s="57">
        <v>45161</v>
      </c>
      <c r="Q999" t="str">
        <v>88416482000106</v>
      </c>
      <c r="R999">
        <v>73082000</v>
      </c>
      <c r="S999">
        <v>27034.44</v>
      </c>
      <c r="T999">
        <v>238931.39</v>
      </c>
      <c r="V999" t="str">
        <f t="shared" si="31"/>
        <v>75804 serie 001-23/08/2023-88416482000106-73082000-27034,44-238931,39</v>
      </c>
    </row>
    <row r="1000" spans="1:22" x14ac:dyDescent="0.25">
      <c r="A1000" s="91" t="s">
        <v>7189</v>
      </c>
      <c r="B1000" s="91" t="s">
        <v>8671</v>
      </c>
      <c r="C1000" s="91" t="s">
        <v>9669</v>
      </c>
      <c r="D1000" s="91" t="s">
        <v>8500</v>
      </c>
      <c r="E1000" s="90">
        <v>34153937000119</v>
      </c>
      <c r="F1000" s="92">
        <v>73142000</v>
      </c>
      <c r="G1000" s="92">
        <v>411.3</v>
      </c>
      <c r="H1000" s="93">
        <v>5858.1</v>
      </c>
      <c r="I1000">
        <v>998</v>
      </c>
      <c r="K1000" s="82" t="str">
        <f t="shared" si="30"/>
        <v>2120 SERIE 001-31/07/2024-34153937000119-73142000-411,3-5858,1</v>
      </c>
      <c r="L1000" t="str">
        <v>2120 serie 001</v>
      </c>
      <c r="M1000" t="str">
        <v>2120 serie 001-31/07/2024-34153937000119-73142000-411,3-5858,1</v>
      </c>
      <c r="O1000" t="str">
        <v>75652 serie 001</v>
      </c>
      <c r="P1000" s="57">
        <v>45153</v>
      </c>
      <c r="Q1000" t="str">
        <v>88416482000106</v>
      </c>
      <c r="R1000">
        <v>73082000</v>
      </c>
      <c r="S1000">
        <v>29007.37</v>
      </c>
      <c r="T1000">
        <v>498295.35</v>
      </c>
      <c r="V1000" t="str">
        <f t="shared" si="31"/>
        <v>75652 serie 001-15/08/2023-88416482000106-73082000-29007,37-498295,35</v>
      </c>
    </row>
    <row r="1001" spans="1:22" x14ac:dyDescent="0.25">
      <c r="A1001" s="91" t="s">
        <v>7190</v>
      </c>
      <c r="B1001" s="91" t="s">
        <v>8671</v>
      </c>
      <c r="C1001" s="91" t="s">
        <v>9670</v>
      </c>
      <c r="D1001" s="91" t="s">
        <v>8501</v>
      </c>
      <c r="E1001" s="90">
        <v>65000655001691</v>
      </c>
      <c r="F1001" s="92">
        <v>73181500</v>
      </c>
      <c r="G1001" s="92">
        <v>27.9</v>
      </c>
      <c r="H1001" s="93">
        <v>80456.69</v>
      </c>
      <c r="I1001">
        <v>999</v>
      </c>
      <c r="K1001" s="82" t="str">
        <f t="shared" si="30"/>
        <v>199333 SERIE 001-26/04/2024-65000655001691-73181500-27,9-80456,69</v>
      </c>
      <c r="L1001" t="str">
        <v>199333 serie 001</v>
      </c>
      <c r="M1001" t="str">
        <v>199333 serie 001-26/04/2024-65000655001691-73181500-27,9-80456,69</v>
      </c>
      <c r="O1001" t="str">
        <v>75403 serie 001</v>
      </c>
      <c r="P1001" s="57">
        <v>45138</v>
      </c>
      <c r="Q1001" t="str">
        <v>88416482000106</v>
      </c>
      <c r="R1001">
        <v>73082000</v>
      </c>
      <c r="S1001">
        <v>23475.200000000001</v>
      </c>
      <c r="T1001">
        <v>361476.74</v>
      </c>
      <c r="V1001" t="str">
        <f t="shared" si="31"/>
        <v>75403 serie 001-31/07/2023-88416482000106-73082000-23475,2-361476,74</v>
      </c>
    </row>
    <row r="1002" spans="1:22" x14ac:dyDescent="0.25">
      <c r="A1002" s="91" t="s">
        <v>7191</v>
      </c>
      <c r="B1002" s="91" t="s">
        <v>8671</v>
      </c>
      <c r="C1002" s="91" t="s">
        <v>9671</v>
      </c>
      <c r="D1002" s="91" t="s">
        <v>8492</v>
      </c>
      <c r="E1002" s="90">
        <v>3936142000153</v>
      </c>
      <c r="F1002" s="92">
        <v>73181500</v>
      </c>
      <c r="G1002" s="92">
        <v>25.44</v>
      </c>
      <c r="H1002" s="93">
        <v>3201.2</v>
      </c>
      <c r="I1002">
        <v>1000</v>
      </c>
      <c r="K1002" s="82" t="str">
        <f t="shared" si="30"/>
        <v>109702 SERIE 001-08/04/2024-03936142000153-73181500-25,44-3201,2</v>
      </c>
      <c r="L1002" t="str">
        <v>109702 serie 001</v>
      </c>
      <c r="M1002" t="str">
        <v>109702 serie 001-08/04/2024-03936142000153-73181500-25,44-3201,2</v>
      </c>
      <c r="O1002" t="str">
        <v>75395 serie 001</v>
      </c>
      <c r="P1002" s="57">
        <v>45138</v>
      </c>
      <c r="Q1002" t="str">
        <v>88416482000106</v>
      </c>
      <c r="R1002">
        <v>73082000</v>
      </c>
      <c r="S1002">
        <v>29724.52</v>
      </c>
      <c r="T1002">
        <v>582733.97</v>
      </c>
      <c r="V1002" t="str">
        <f t="shared" si="31"/>
        <v>75395 serie 001-31/07/2023-88416482000106-73082000-29724,52-582733,97</v>
      </c>
    </row>
    <row r="1003" spans="1:22" x14ac:dyDescent="0.25">
      <c r="A1003" s="91" t="s">
        <v>7192</v>
      </c>
      <c r="B1003" s="91" t="s">
        <v>8671</v>
      </c>
      <c r="C1003" s="91" t="s">
        <v>9672</v>
      </c>
      <c r="D1003" s="91" t="s">
        <v>8502</v>
      </c>
      <c r="E1003" s="90">
        <v>62821723000109</v>
      </c>
      <c r="F1003" s="92">
        <v>73181500</v>
      </c>
      <c r="G1003" s="92">
        <v>31</v>
      </c>
      <c r="H1003" s="92">
        <v>956.89</v>
      </c>
      <c r="I1003">
        <v>1001</v>
      </c>
      <c r="K1003" s="82" t="str">
        <f t="shared" si="30"/>
        <v>49658 SERIE 001-25/07/2024-62821723000109-73181500-31-956,89</v>
      </c>
      <c r="L1003" t="str">
        <v>49658 serie 001</v>
      </c>
      <c r="M1003" t="str">
        <v>49658 serie 001-25/07/2024-62821723000109-73181500-31-956,89</v>
      </c>
      <c r="O1003" t="str">
        <v>75378 serie 001</v>
      </c>
      <c r="P1003" s="57">
        <v>45135</v>
      </c>
      <c r="Q1003" t="str">
        <v>88416482000106</v>
      </c>
      <c r="R1003">
        <v>73082000</v>
      </c>
      <c r="S1003">
        <v>23554.11</v>
      </c>
      <c r="T1003">
        <v>370693.8</v>
      </c>
      <c r="V1003" t="str">
        <f t="shared" si="31"/>
        <v>75378 serie 001-28/07/2023-88416482000106-73082000-23554,11-370693,8</v>
      </c>
    </row>
    <row r="1004" spans="1:22" x14ac:dyDescent="0.25">
      <c r="A1004" s="91" t="s">
        <v>7193</v>
      </c>
      <c r="B1004" s="91" t="s">
        <v>8671</v>
      </c>
      <c r="C1004" s="91" t="s">
        <v>9673</v>
      </c>
      <c r="D1004" s="91" t="s">
        <v>8503</v>
      </c>
      <c r="E1004" s="90">
        <v>62821723000109</v>
      </c>
      <c r="F1004" s="92">
        <v>73181500</v>
      </c>
      <c r="G1004" s="92">
        <v>26</v>
      </c>
      <c r="H1004" s="93">
        <v>12385.22</v>
      </c>
      <c r="I1004">
        <v>1002</v>
      </c>
      <c r="K1004" s="82" t="str">
        <f t="shared" si="30"/>
        <v>49162 SERIE 001-19/07/2024-62821723000109-73181500-26-12385,22</v>
      </c>
      <c r="L1004" t="str">
        <v>49162 serie 001</v>
      </c>
      <c r="M1004" t="str">
        <v>49162 serie 001-19/07/2024-62821723000109-73181500-26-12385,22</v>
      </c>
      <c r="O1004" t="str">
        <v>75351 serie 001</v>
      </c>
      <c r="P1004" s="57">
        <v>45135</v>
      </c>
      <c r="Q1004" t="str">
        <v>88416482000106</v>
      </c>
      <c r="R1004">
        <v>73082000</v>
      </c>
      <c r="S1004">
        <v>20751.43</v>
      </c>
      <c r="T1004">
        <v>346293.76000000001</v>
      </c>
      <c r="V1004" t="str">
        <f t="shared" si="31"/>
        <v>75351 serie 001-28/07/2023-88416482000106-73082000-20751,43-346293,76</v>
      </c>
    </row>
    <row r="1005" spans="1:22" x14ac:dyDescent="0.25">
      <c r="A1005" s="91" t="s">
        <v>7194</v>
      </c>
      <c r="B1005" s="91" t="s">
        <v>8671</v>
      </c>
      <c r="C1005" s="91" t="s">
        <v>9674</v>
      </c>
      <c r="D1005" s="91" t="s">
        <v>8479</v>
      </c>
      <c r="E1005" s="90">
        <v>62821723000109</v>
      </c>
      <c r="F1005" s="92">
        <v>73181500</v>
      </c>
      <c r="G1005" s="92">
        <v>18</v>
      </c>
      <c r="H1005" s="92">
        <v>531.92999999999995</v>
      </c>
      <c r="I1005">
        <v>1003</v>
      </c>
      <c r="K1005" s="82" t="str">
        <f t="shared" si="30"/>
        <v>45567 SERIE 001-07/06/2024-62821723000109-73181500-18-531,93</v>
      </c>
      <c r="L1005" t="str">
        <v>45567 serie 001</v>
      </c>
      <c r="M1005" t="str">
        <v>45567 serie 001-07/06/2024-62821723000109-73181500-18-531,93</v>
      </c>
      <c r="O1005" t="str">
        <v>75309 serie 001</v>
      </c>
      <c r="P1005" s="57">
        <v>45134</v>
      </c>
      <c r="Q1005" t="str">
        <v>88416482000106</v>
      </c>
      <c r="R1005">
        <v>73082000</v>
      </c>
      <c r="S1005">
        <v>24517.01</v>
      </c>
      <c r="T1005">
        <v>421416.98</v>
      </c>
      <c r="V1005" t="str">
        <f t="shared" si="31"/>
        <v>75309 serie 001-27/07/2023-88416482000106-73082000-24517,01-421416,98</v>
      </c>
    </row>
    <row r="1006" spans="1:22" x14ac:dyDescent="0.25">
      <c r="A1006" s="91" t="s">
        <v>7195</v>
      </c>
      <c r="B1006" s="91" t="s">
        <v>8671</v>
      </c>
      <c r="C1006" s="91" t="s">
        <v>9675</v>
      </c>
      <c r="D1006" s="91" t="s">
        <v>8504</v>
      </c>
      <c r="E1006" s="90">
        <v>62821723000109</v>
      </c>
      <c r="F1006" s="92">
        <v>73181500</v>
      </c>
      <c r="G1006" s="92">
        <v>18</v>
      </c>
      <c r="H1006" s="92">
        <v>562.20000000000005</v>
      </c>
      <c r="I1006">
        <v>1004</v>
      </c>
      <c r="K1006" s="82" t="str">
        <f t="shared" si="30"/>
        <v>44796 SERIE 001-29/05/2024-62821723000109-73181500-18-562,2</v>
      </c>
      <c r="L1006" t="str">
        <v>44796 serie 001</v>
      </c>
      <c r="M1006" t="str">
        <v>44796 serie 001-29/05/2024-62821723000109-73181500-18-562,2</v>
      </c>
      <c r="O1006" t="str">
        <v>75292 serie 001</v>
      </c>
      <c r="P1006" s="57">
        <v>45133</v>
      </c>
      <c r="Q1006" t="str">
        <v>88416482000106</v>
      </c>
      <c r="R1006">
        <v>73082000</v>
      </c>
      <c r="S1006">
        <v>28200.76</v>
      </c>
      <c r="T1006">
        <v>421108.86</v>
      </c>
      <c r="V1006" t="str">
        <f t="shared" si="31"/>
        <v>75292 serie 001-26/07/2023-88416482000106-73082000-28200,76-421108,86</v>
      </c>
    </row>
    <row r="1007" spans="1:22" x14ac:dyDescent="0.25">
      <c r="A1007" s="91" t="s">
        <v>7196</v>
      </c>
      <c r="B1007" s="91" t="s">
        <v>8671</v>
      </c>
      <c r="C1007" s="91" t="s">
        <v>9676</v>
      </c>
      <c r="D1007" s="91" t="s">
        <v>8505</v>
      </c>
      <c r="E1007" s="90">
        <v>62821723000109</v>
      </c>
      <c r="F1007" s="92">
        <v>73181500</v>
      </c>
      <c r="G1007" s="92">
        <v>4</v>
      </c>
      <c r="H1007" s="93">
        <v>5612.42</v>
      </c>
      <c r="I1007">
        <v>1005</v>
      </c>
      <c r="K1007" s="82" t="str">
        <f t="shared" si="30"/>
        <v>44674 SERIE 001-28/05/2024-62821723000109-73181500-4-5612,42</v>
      </c>
      <c r="L1007" t="str">
        <v>44674 serie 001</v>
      </c>
      <c r="M1007" t="str">
        <v>44674 serie 001-28/05/2024-62821723000109-73181500-4-5612,42</v>
      </c>
      <c r="O1007" t="str">
        <v>75289 serie 001</v>
      </c>
      <c r="P1007" s="57">
        <v>45133</v>
      </c>
      <c r="Q1007" t="str">
        <v>88416482000106</v>
      </c>
      <c r="R1007">
        <v>73082000</v>
      </c>
      <c r="S1007">
        <v>27099.54</v>
      </c>
      <c r="T1007">
        <v>401278.04</v>
      </c>
      <c r="V1007" t="str">
        <f t="shared" si="31"/>
        <v>75289 serie 001-26/07/2023-88416482000106-73082000-27099,54-401278,04</v>
      </c>
    </row>
    <row r="1008" spans="1:22" x14ac:dyDescent="0.25">
      <c r="A1008" s="91" t="s">
        <v>7197</v>
      </c>
      <c r="B1008" s="91" t="s">
        <v>8671</v>
      </c>
      <c r="C1008" s="91" t="s">
        <v>9677</v>
      </c>
      <c r="D1008" s="91" t="s">
        <v>8451</v>
      </c>
      <c r="E1008" s="90">
        <v>62821723000109</v>
      </c>
      <c r="F1008" s="92">
        <v>73181500</v>
      </c>
      <c r="G1008" s="92">
        <v>42</v>
      </c>
      <c r="H1008" s="93">
        <v>1323.43</v>
      </c>
      <c r="I1008">
        <v>1006</v>
      </c>
      <c r="K1008" s="82" t="str">
        <f t="shared" si="30"/>
        <v>42339 SERIE 001-30/04/2024-62821723000109-73181500-42-1323,43</v>
      </c>
      <c r="L1008" t="str">
        <v>42339 serie 001</v>
      </c>
      <c r="M1008" t="str">
        <v>42339 serie 001-30/04/2024-62821723000109-73181500-42-1323,43</v>
      </c>
      <c r="O1008" t="str">
        <v>75252 serie 001</v>
      </c>
      <c r="P1008" s="57">
        <v>45131</v>
      </c>
      <c r="Q1008" t="str">
        <v>88416482000106</v>
      </c>
      <c r="R1008">
        <v>73082000</v>
      </c>
      <c r="S1008">
        <v>28699.71</v>
      </c>
      <c r="T1008">
        <v>462843.94</v>
      </c>
      <c r="V1008" t="str">
        <f t="shared" si="31"/>
        <v>75252 serie 001-24/07/2023-88416482000106-73082000-28699,71-462843,94</v>
      </c>
    </row>
    <row r="1009" spans="1:22" x14ac:dyDescent="0.25">
      <c r="A1009" s="91" t="s">
        <v>7198</v>
      </c>
      <c r="B1009" s="91" t="s">
        <v>8671</v>
      </c>
      <c r="C1009" s="91" t="s">
        <v>9678</v>
      </c>
      <c r="D1009" s="91" t="s">
        <v>8451</v>
      </c>
      <c r="E1009" s="90">
        <v>62821723000109</v>
      </c>
      <c r="F1009" s="92">
        <v>73181500</v>
      </c>
      <c r="G1009" s="92">
        <v>56</v>
      </c>
      <c r="H1009" s="93">
        <v>1740.36</v>
      </c>
      <c r="I1009">
        <v>1007</v>
      </c>
      <c r="K1009" s="82" t="str">
        <f t="shared" si="30"/>
        <v>42338 SERIE 001-30/04/2024-62821723000109-73181500-56-1740,36</v>
      </c>
      <c r="L1009" t="str">
        <v>42338 serie 001</v>
      </c>
      <c r="M1009" t="str">
        <v>42338 serie 001-30/04/2024-62821723000109-73181500-56-1740,36</v>
      </c>
      <c r="O1009" t="str">
        <v>75209 serie 001</v>
      </c>
      <c r="P1009" s="57">
        <v>45128</v>
      </c>
      <c r="Q1009" t="str">
        <v>88416482000106</v>
      </c>
      <c r="R1009">
        <v>73082000</v>
      </c>
      <c r="S1009">
        <v>23302.21</v>
      </c>
      <c r="T1009">
        <v>303456.02</v>
      </c>
      <c r="V1009" t="str">
        <f t="shared" si="31"/>
        <v>75209 serie 001-21/07/2023-88416482000106-73082000-23302,21-303456,02</v>
      </c>
    </row>
    <row r="1010" spans="1:22" x14ac:dyDescent="0.25">
      <c r="A1010" s="91" t="s">
        <v>7199</v>
      </c>
      <c r="B1010" s="91" t="s">
        <v>8671</v>
      </c>
      <c r="C1010" s="91" t="s">
        <v>9679</v>
      </c>
      <c r="D1010" s="91" t="s">
        <v>8484</v>
      </c>
      <c r="E1010" s="90">
        <v>62821723000109</v>
      </c>
      <c r="F1010" s="92">
        <v>73181500</v>
      </c>
      <c r="G1010" s="92">
        <v>694</v>
      </c>
      <c r="H1010" s="93">
        <v>22540.55</v>
      </c>
      <c r="I1010">
        <v>1008</v>
      </c>
      <c r="K1010" s="82" t="str">
        <f t="shared" si="30"/>
        <v>40667 SERIE 001-11/04/2024-62821723000109-73181500-694-22540,55</v>
      </c>
      <c r="L1010" t="str">
        <v>40667 serie 001</v>
      </c>
      <c r="M1010" t="str">
        <v>40667 serie 001-11/04/2024-62821723000109-73181500-694-22540,55</v>
      </c>
      <c r="O1010" t="str">
        <v>75156 serie 001</v>
      </c>
      <c r="P1010" s="57">
        <v>45126</v>
      </c>
      <c r="Q1010" t="str">
        <v>88416482000106</v>
      </c>
      <c r="R1010">
        <v>73082000</v>
      </c>
      <c r="S1010">
        <v>9126.07</v>
      </c>
      <c r="T1010">
        <v>169535.15</v>
      </c>
      <c r="V1010" t="str">
        <f t="shared" si="31"/>
        <v>75156 serie 001-19/07/2023-88416482000106-73082000-9126,07-169535,15</v>
      </c>
    </row>
    <row r="1011" spans="1:22" x14ac:dyDescent="0.25">
      <c r="A1011" s="91" t="s">
        <v>7200</v>
      </c>
      <c r="B1011" s="91" t="s">
        <v>8671</v>
      </c>
      <c r="C1011" s="91" t="s">
        <v>9680</v>
      </c>
      <c r="D1011" s="91" t="s">
        <v>8506</v>
      </c>
      <c r="E1011" s="90">
        <v>18289917000113</v>
      </c>
      <c r="F1011" s="92">
        <v>73181500</v>
      </c>
      <c r="G1011" s="92">
        <v>21</v>
      </c>
      <c r="H1011" s="93">
        <v>12577.6</v>
      </c>
      <c r="I1011">
        <v>1009</v>
      </c>
      <c r="K1011" s="82" t="str">
        <f t="shared" si="30"/>
        <v>16878 SERIE 001-06/06/2024-18289917000113-73181500-21-12577,6</v>
      </c>
      <c r="L1011" t="str">
        <v>16878 serie 001</v>
      </c>
      <c r="M1011" t="str">
        <v>16878 serie 001-06/06/2024-18289917000113-73181500-21-12577,6</v>
      </c>
      <c r="O1011" t="str">
        <v>74970 serie 001</v>
      </c>
      <c r="P1011" s="57">
        <v>45114</v>
      </c>
      <c r="Q1011" t="str">
        <v>88416482000106</v>
      </c>
      <c r="R1011">
        <v>73082000</v>
      </c>
      <c r="S1011">
        <v>27980.92</v>
      </c>
      <c r="T1011">
        <v>351483.47</v>
      </c>
      <c r="V1011" t="str">
        <f t="shared" si="31"/>
        <v>74970 serie 001-07/07/2023-88416482000106-73082000-27980,92-351483,47</v>
      </c>
    </row>
    <row r="1012" spans="1:22" x14ac:dyDescent="0.25">
      <c r="A1012" s="91" t="s">
        <v>7201</v>
      </c>
      <c r="B1012" s="91" t="s">
        <v>8671</v>
      </c>
      <c r="C1012" s="91" t="s">
        <v>9681</v>
      </c>
      <c r="D1012" s="91" t="s">
        <v>8506</v>
      </c>
      <c r="E1012" s="90">
        <v>41454106000142</v>
      </c>
      <c r="F1012" s="92">
        <v>73181500</v>
      </c>
      <c r="G1012" s="92">
        <v>47.6</v>
      </c>
      <c r="H1012" s="93">
        <v>6160</v>
      </c>
      <c r="I1012">
        <v>1010</v>
      </c>
      <c r="K1012" s="82" t="str">
        <f t="shared" si="30"/>
        <v>2827 SERIE 001-06/06/2024-41454106000142-73181500-47,6-6160</v>
      </c>
      <c r="L1012" t="str">
        <v>2827 serie 001</v>
      </c>
      <c r="M1012" t="str">
        <v>2827 serie 001-06/06/2024-41454106000142-73181500-47,6-6160</v>
      </c>
      <c r="O1012" t="str">
        <v>74069 serie 001</v>
      </c>
      <c r="P1012" s="57">
        <v>45072</v>
      </c>
      <c r="Q1012" t="str">
        <v>88416482000106</v>
      </c>
      <c r="R1012">
        <v>73082000</v>
      </c>
      <c r="S1012">
        <v>21253.919999999998</v>
      </c>
      <c r="T1012">
        <v>348448.95</v>
      </c>
      <c r="V1012" t="str">
        <f t="shared" si="31"/>
        <v>74069 serie 001-26/05/2023-88416482000106-73082000-21253,92-348448,95</v>
      </c>
    </row>
    <row r="1013" spans="1:22" x14ac:dyDescent="0.25">
      <c r="A1013" s="91" t="s">
        <v>7202</v>
      </c>
      <c r="B1013" s="91" t="s">
        <v>8671</v>
      </c>
      <c r="C1013" s="91" t="s">
        <v>9682</v>
      </c>
      <c r="D1013" s="91" t="s">
        <v>8507</v>
      </c>
      <c r="E1013" s="90">
        <v>41454106000142</v>
      </c>
      <c r="F1013" s="92">
        <v>73181500</v>
      </c>
      <c r="G1013" s="92">
        <v>75</v>
      </c>
      <c r="H1013" s="93">
        <v>10120</v>
      </c>
      <c r="I1013">
        <v>1011</v>
      </c>
      <c r="K1013" s="82" t="str">
        <f t="shared" si="30"/>
        <v>2595 SERIE 001-03/05/2024-41454106000142-73181500-75-10120</v>
      </c>
      <c r="L1013" t="str">
        <v>2595 serie 001</v>
      </c>
      <c r="M1013" t="str">
        <v>2595 serie 001-03/05/2024-41454106000142-73181500-75-10120</v>
      </c>
      <c r="O1013" t="str">
        <v>72295 serie 001</v>
      </c>
      <c r="P1013" s="57">
        <v>45196</v>
      </c>
      <c r="Q1013" t="str">
        <v>02907585000404</v>
      </c>
      <c r="R1013">
        <v>32089010</v>
      </c>
      <c r="S1013">
        <v>16063.63</v>
      </c>
      <c r="T1013">
        <v>486181.67</v>
      </c>
      <c r="V1013" t="str">
        <f t="shared" si="31"/>
        <v>72295 serie 001-27/09/2023-02907585000404-32089010-16063,63-486181,67</v>
      </c>
    </row>
    <row r="1014" spans="1:22" x14ac:dyDescent="0.25">
      <c r="A1014" s="91" t="s">
        <v>7203</v>
      </c>
      <c r="B1014" s="91" t="s">
        <v>8671</v>
      </c>
      <c r="C1014" s="91" t="s">
        <v>9683</v>
      </c>
      <c r="D1014" s="91" t="s">
        <v>8501</v>
      </c>
      <c r="E1014" s="90">
        <v>41454106000142</v>
      </c>
      <c r="F1014" s="92">
        <v>73181500</v>
      </c>
      <c r="G1014" s="92">
        <v>197</v>
      </c>
      <c r="H1014" s="93">
        <v>35890.400000000001</v>
      </c>
      <c r="I1014">
        <v>1012</v>
      </c>
      <c r="K1014" s="82" t="str">
        <f t="shared" si="30"/>
        <v>2560 SERIE 001-26/04/2024-41454106000142-73181500-197-35890,4</v>
      </c>
      <c r="L1014" t="str">
        <v>2560 serie 001</v>
      </c>
      <c r="M1014" t="str">
        <v>2560 serie 001-26/04/2024-41454106000142-73181500-197-35890,4</v>
      </c>
      <c r="O1014" t="str">
        <v>0071767 serie 001</v>
      </c>
      <c r="P1014" s="57">
        <v>45181</v>
      </c>
      <c r="Q1014" t="str">
        <v>02907585000404</v>
      </c>
      <c r="R1014">
        <v>79031000</v>
      </c>
      <c r="S1014">
        <v>21.48</v>
      </c>
      <c r="T1014">
        <v>3909.16</v>
      </c>
      <c r="V1014" t="str">
        <f t="shared" si="31"/>
        <v>0071767 serie 001-12/09/2023-02907585000404-79031000-21,48-3909,16</v>
      </c>
    </row>
    <row r="1015" spans="1:22" x14ac:dyDescent="0.25">
      <c r="A1015" s="91" t="s">
        <v>7204</v>
      </c>
      <c r="B1015" s="91" t="s">
        <v>8671</v>
      </c>
      <c r="C1015" s="91" t="s">
        <v>9684</v>
      </c>
      <c r="D1015" s="91" t="s">
        <v>8487</v>
      </c>
      <c r="E1015" s="90">
        <v>62821723000109</v>
      </c>
      <c r="F1015" s="92">
        <v>73181900</v>
      </c>
      <c r="G1015" s="92">
        <v>50</v>
      </c>
      <c r="H1015" s="93">
        <v>3265.69</v>
      </c>
      <c r="I1015">
        <v>1013</v>
      </c>
      <c r="K1015" s="82" t="str">
        <f t="shared" si="30"/>
        <v>51438 SERIE 001-14/08/2024-62821723000109-73181900-50-3265,69</v>
      </c>
      <c r="L1015" t="str">
        <v>51438 serie 001</v>
      </c>
      <c r="M1015" t="str">
        <v>51438 serie 001-14/08/2024-62821723000109-73181900-50-3265,69</v>
      </c>
      <c r="O1015" t="str">
        <v>071767 serie 001</v>
      </c>
      <c r="P1015" s="57">
        <v>45181</v>
      </c>
      <c r="Q1015" t="str">
        <v>02907585000404</v>
      </c>
      <c r="R1015">
        <v>29051999</v>
      </c>
      <c r="S1015">
        <v>40.28</v>
      </c>
      <c r="T1015">
        <v>1404.41</v>
      </c>
      <c r="V1015" t="str">
        <f t="shared" si="31"/>
        <v>071767 serie 001-12/09/2023-02907585000404-29051999-40,28-1404,41</v>
      </c>
    </row>
    <row r="1016" spans="1:22" x14ac:dyDescent="0.25">
      <c r="A1016" s="91" t="s">
        <v>7205</v>
      </c>
      <c r="B1016" s="91" t="s">
        <v>8671</v>
      </c>
      <c r="C1016" s="91" t="s">
        <v>9685</v>
      </c>
      <c r="D1016" s="91" t="s">
        <v>8508</v>
      </c>
      <c r="E1016" s="90">
        <v>18289917000113</v>
      </c>
      <c r="F1016" s="92">
        <v>73181900</v>
      </c>
      <c r="G1016" s="92">
        <v>23</v>
      </c>
      <c r="H1016" s="93">
        <v>15578.66</v>
      </c>
      <c r="I1016">
        <v>1014</v>
      </c>
      <c r="K1016" s="82" t="str">
        <f t="shared" si="30"/>
        <v>16304 SERIE 001-02/04/2024-18289917000113-73181900-23-15578,66</v>
      </c>
      <c r="L1016" t="str">
        <v>16304 serie 001</v>
      </c>
      <c r="M1016" t="str">
        <v>16304 serie 001-02/04/2024-18289917000113-73181900-23-15578,66</v>
      </c>
      <c r="O1016" t="str">
        <v>71767 serie 001</v>
      </c>
      <c r="P1016" s="57">
        <v>45181</v>
      </c>
      <c r="Q1016" t="str">
        <v>02907585000404</v>
      </c>
      <c r="R1016">
        <v>32089010</v>
      </c>
      <c r="S1016">
        <v>833.19</v>
      </c>
      <c r="T1016">
        <v>53645</v>
      </c>
      <c r="V1016" t="str">
        <f t="shared" si="31"/>
        <v>71767 serie 001-12/09/2023-02907585000404-32089010-833,19-53645</v>
      </c>
    </row>
    <row r="1017" spans="1:22" x14ac:dyDescent="0.25">
      <c r="A1017" s="91" t="s">
        <v>7206</v>
      </c>
      <c r="B1017" s="91" t="s">
        <v>8671</v>
      </c>
      <c r="C1017" s="91" t="s">
        <v>9686</v>
      </c>
      <c r="D1017" s="91" t="s">
        <v>8503</v>
      </c>
      <c r="E1017" s="90">
        <v>18289917000113</v>
      </c>
      <c r="F1017" s="92">
        <v>73181900</v>
      </c>
      <c r="G1017" s="92">
        <v>57</v>
      </c>
      <c r="H1017" s="93">
        <v>28972.2</v>
      </c>
      <c r="I1017">
        <v>1015</v>
      </c>
      <c r="K1017" s="82" t="str">
        <f t="shared" si="30"/>
        <v>17307 SERIE 001-19/07/2024-18289917000113-73181900-57-28972,2</v>
      </c>
      <c r="L1017" t="str">
        <v>17307 serie 001</v>
      </c>
      <c r="M1017" t="str">
        <v>17307 serie 001-19/07/2024-18289917000113-73181900-57-28972,2</v>
      </c>
      <c r="O1017" t="str">
        <v>71766 serie 001</v>
      </c>
      <c r="P1017" s="57">
        <v>45181</v>
      </c>
      <c r="Q1017" t="str">
        <v>02907585000404</v>
      </c>
      <c r="R1017">
        <v>32089010</v>
      </c>
      <c r="S1017">
        <v>5643.93</v>
      </c>
      <c r="T1017">
        <v>208428.05</v>
      </c>
      <c r="V1017" t="str">
        <f t="shared" si="31"/>
        <v>71766 serie 001-12/09/2023-02907585000404-32089010-5643,93-208428,05</v>
      </c>
    </row>
    <row r="1018" spans="1:22" x14ac:dyDescent="0.25">
      <c r="A1018" s="91" t="s">
        <v>7207</v>
      </c>
      <c r="B1018" s="91" t="s">
        <v>8671</v>
      </c>
      <c r="C1018" s="91" t="s">
        <v>9687</v>
      </c>
      <c r="D1018" s="91" t="s">
        <v>8509</v>
      </c>
      <c r="E1018" s="90">
        <v>42623046000107</v>
      </c>
      <c r="F1018" s="92">
        <v>73181900</v>
      </c>
      <c r="G1018" s="92">
        <v>31.57</v>
      </c>
      <c r="H1018" s="93">
        <v>8369.33</v>
      </c>
      <c r="I1018">
        <v>1016</v>
      </c>
      <c r="K1018" s="82" t="str">
        <f t="shared" si="30"/>
        <v>14 SERIE 001-29/04/2024-42623046000107-73181900-31,57-8369,33</v>
      </c>
      <c r="L1018" t="str">
        <v>14 serie 001</v>
      </c>
      <c r="M1018" t="str">
        <v>14 serie 001-29/04/2024-42623046000107-73181900-31,57-8369,33</v>
      </c>
      <c r="O1018" t="str">
        <v>71765 serie 001</v>
      </c>
      <c r="P1018" s="57">
        <v>45181</v>
      </c>
      <c r="Q1018" t="str">
        <v>02907585000404</v>
      </c>
      <c r="R1018">
        <v>32089010</v>
      </c>
      <c r="S1018">
        <v>234.34</v>
      </c>
      <c r="T1018">
        <v>9997.9</v>
      </c>
      <c r="V1018" t="str">
        <f t="shared" si="31"/>
        <v>71765 serie 001-12/09/2023-02907585000404-32089010-234,34-9997,9</v>
      </c>
    </row>
    <row r="1019" spans="1:22" x14ac:dyDescent="0.25">
      <c r="A1019" s="91" t="s">
        <v>7208</v>
      </c>
      <c r="B1019" s="91" t="s">
        <v>8671</v>
      </c>
      <c r="C1019" s="91" t="s">
        <v>9688</v>
      </c>
      <c r="D1019" s="91" t="s">
        <v>8510</v>
      </c>
      <c r="E1019" s="90">
        <v>42623046000107</v>
      </c>
      <c r="F1019" s="92">
        <v>73181900</v>
      </c>
      <c r="G1019" s="92">
        <v>25</v>
      </c>
      <c r="H1019" s="93">
        <v>6541.1</v>
      </c>
      <c r="I1019">
        <v>1017</v>
      </c>
      <c r="K1019" s="82" t="str">
        <f t="shared" si="30"/>
        <v>11 SERIE 001-10/04/2024-42623046000107-73181900-25-6541,1</v>
      </c>
      <c r="L1019" t="str">
        <v>11 serie 001</v>
      </c>
      <c r="M1019" t="str">
        <v>11 serie 001-10/04/2024-42623046000107-73181900-25-6541,1</v>
      </c>
      <c r="O1019" t="str">
        <v>71246 serie 001</v>
      </c>
      <c r="P1019" s="57">
        <v>45166</v>
      </c>
      <c r="Q1019" t="str">
        <v>02907585000404</v>
      </c>
      <c r="R1019">
        <v>32089010</v>
      </c>
      <c r="S1019">
        <v>835.49</v>
      </c>
      <c r="T1019">
        <v>36687.980000000003</v>
      </c>
      <c r="V1019" t="str">
        <f t="shared" si="31"/>
        <v>71246 serie 001-28/08/2023-02907585000404-32089010-835,49-36687,98</v>
      </c>
    </row>
    <row r="1020" spans="1:22" x14ac:dyDescent="0.25">
      <c r="A1020" s="91" t="s">
        <v>7209</v>
      </c>
      <c r="B1020" s="91" t="s">
        <v>8671</v>
      </c>
      <c r="C1020" s="91" t="s">
        <v>9689</v>
      </c>
      <c r="D1020" s="91" t="s">
        <v>8357</v>
      </c>
      <c r="E1020" s="90">
        <v>42623046000107</v>
      </c>
      <c r="F1020" s="92">
        <v>73181900</v>
      </c>
      <c r="G1020" s="92">
        <v>51.91</v>
      </c>
      <c r="H1020" s="93">
        <v>17480.439999999999</v>
      </c>
      <c r="I1020">
        <v>1018</v>
      </c>
      <c r="K1020" s="82" t="str">
        <f t="shared" si="30"/>
        <v>9 SERIE 001-12/03/2024-42623046000107-73181900-51,91-17480,44</v>
      </c>
      <c r="L1020" t="str">
        <v>9 serie 001</v>
      </c>
      <c r="M1020" t="str">
        <v>9 serie 001-12/03/2024-42623046000107-73181900-51,91-17480,44</v>
      </c>
      <c r="O1020" t="str">
        <v>0071244 serie 001</v>
      </c>
      <c r="P1020" s="57">
        <v>45166</v>
      </c>
      <c r="Q1020" t="str">
        <v>02907585000404</v>
      </c>
      <c r="R1020">
        <v>79031000</v>
      </c>
      <c r="S1020">
        <v>687.66800000000001</v>
      </c>
      <c r="T1020">
        <v>624.79999999999995</v>
      </c>
      <c r="V1020" t="str">
        <f t="shared" si="31"/>
        <v>0071244 serie 001-28/08/2023-02907585000404-79031000-687,67-624,8</v>
      </c>
    </row>
    <row r="1021" spans="1:22" x14ac:dyDescent="0.25">
      <c r="A1021" s="91" t="s">
        <v>7210</v>
      </c>
      <c r="B1021" s="91" t="s">
        <v>8671</v>
      </c>
      <c r="C1021" s="91" t="s">
        <v>9690</v>
      </c>
      <c r="D1021" s="91" t="s">
        <v>8476</v>
      </c>
      <c r="E1021" s="90">
        <v>62821723000109</v>
      </c>
      <c r="F1021" s="92">
        <v>73261900</v>
      </c>
      <c r="G1021" s="92">
        <v>26</v>
      </c>
      <c r="H1021" s="93">
        <v>2076.8000000000002</v>
      </c>
      <c r="I1021">
        <v>1019</v>
      </c>
      <c r="K1021" s="82" t="str">
        <f t="shared" si="30"/>
        <v>51130 SERIE 001-09/08/2024-62821723000109-73261900-26-2076,8</v>
      </c>
      <c r="L1021" t="str">
        <v>51130 serie 001</v>
      </c>
      <c r="M1021" t="str">
        <v>51130 serie 001-09/08/2024-62821723000109-73261900-26-2076,8</v>
      </c>
      <c r="O1021" t="str">
        <v>071244 serie 001</v>
      </c>
      <c r="P1021" s="57">
        <v>45166</v>
      </c>
      <c r="Q1021" t="str">
        <v>02907585000404</v>
      </c>
      <c r="R1021">
        <v>29051999</v>
      </c>
      <c r="S1021">
        <v>2850</v>
      </c>
      <c r="T1021">
        <v>889.9</v>
      </c>
      <c r="V1021" t="str">
        <f t="shared" si="31"/>
        <v>071244 serie 001-28/08/2023-02907585000404-29051999-2850-889,9</v>
      </c>
    </row>
    <row r="1022" spans="1:22" x14ac:dyDescent="0.25">
      <c r="A1022" s="91" t="s">
        <v>7211</v>
      </c>
      <c r="B1022" s="91" t="s">
        <v>8671</v>
      </c>
      <c r="C1022" s="91" t="s">
        <v>9691</v>
      </c>
      <c r="D1022" s="91" t="s">
        <v>8447</v>
      </c>
      <c r="E1022" s="90">
        <v>62895792000167</v>
      </c>
      <c r="F1022" s="92">
        <v>73269090</v>
      </c>
      <c r="G1022" s="92">
        <v>7.2</v>
      </c>
      <c r="H1022" s="93">
        <v>8613.2199999999993</v>
      </c>
      <c r="I1022">
        <v>1020</v>
      </c>
      <c r="K1022" s="82" t="str">
        <f t="shared" si="30"/>
        <v>508282 SERIE 000-26/06/2024-62895792000167-73269090-7,2-8613,22</v>
      </c>
      <c r="L1022" t="str">
        <v>508282 serie 000</v>
      </c>
      <c r="M1022" t="str">
        <v>508282 serie 000-26/06/2024-62895792000167-73269090-7,2-8613,22</v>
      </c>
      <c r="O1022" t="str">
        <v>71244 serie 001</v>
      </c>
      <c r="P1022" s="57">
        <v>45166</v>
      </c>
      <c r="Q1022" t="str">
        <v>02907585000404</v>
      </c>
      <c r="R1022">
        <v>32089010</v>
      </c>
      <c r="S1022">
        <v>6174.3499999999995</v>
      </c>
      <c r="T1022">
        <v>330416.60000000003</v>
      </c>
      <c r="V1022" t="str">
        <f t="shared" si="31"/>
        <v>71244 serie 001-28/08/2023-02907585000404-32089010-6174,35-330416,6</v>
      </c>
    </row>
    <row r="1023" spans="1:22" x14ac:dyDescent="0.25">
      <c r="A1023" s="91" t="s">
        <v>7212</v>
      </c>
      <c r="B1023" s="91" t="s">
        <v>8671</v>
      </c>
      <c r="C1023" s="91" t="s">
        <v>9692</v>
      </c>
      <c r="D1023" s="91" t="s">
        <v>8448</v>
      </c>
      <c r="E1023" s="90">
        <v>62895792000167</v>
      </c>
      <c r="F1023" s="92">
        <v>73269090</v>
      </c>
      <c r="G1023" s="92">
        <v>9.8000000000000007</v>
      </c>
      <c r="H1023" s="93">
        <v>17129.939999999999</v>
      </c>
      <c r="I1023">
        <v>1021</v>
      </c>
      <c r="K1023" s="82" t="str">
        <f t="shared" si="30"/>
        <v>507465 SERIE 000-19/06/2024-62895792000167-73269090-9,8-17129,94</v>
      </c>
      <c r="L1023" t="str">
        <v>507465 serie 000</v>
      </c>
      <c r="M1023" t="str">
        <v>507465 serie 000-19/06/2024-62895792000167-73269090-9,8-17129,94</v>
      </c>
      <c r="O1023" t="str">
        <v>69393 serie 001</v>
      </c>
      <c r="P1023" s="57">
        <v>45169</v>
      </c>
      <c r="Q1023" t="str">
        <v>61479002000523</v>
      </c>
      <c r="R1023">
        <v>83112000</v>
      </c>
      <c r="S1023">
        <v>11415</v>
      </c>
      <c r="T1023">
        <v>318364.34999999998</v>
      </c>
      <c r="V1023" t="str">
        <f t="shared" si="31"/>
        <v>69393 serie 001-31/08/2023-61479002000523-83112000-11415-318364,35</v>
      </c>
    </row>
    <row r="1024" spans="1:22" x14ac:dyDescent="0.25">
      <c r="A1024" s="91" t="s">
        <v>7213</v>
      </c>
      <c r="B1024" s="91" t="s">
        <v>8671</v>
      </c>
      <c r="C1024" s="91" t="s">
        <v>9693</v>
      </c>
      <c r="D1024" s="91" t="s">
        <v>8511</v>
      </c>
      <c r="E1024" s="90">
        <v>72178353000197</v>
      </c>
      <c r="F1024" s="92">
        <v>73269090</v>
      </c>
      <c r="G1024" s="92">
        <v>15.5</v>
      </c>
      <c r="H1024" s="93">
        <v>5732.09</v>
      </c>
      <c r="I1024">
        <v>1022</v>
      </c>
      <c r="K1024" s="82" t="str">
        <f t="shared" si="30"/>
        <v>267549 SERIE 000-22/07/2024-72178353000197-73269090-15,5-5732,09</v>
      </c>
      <c r="L1024" t="str">
        <v>267549 serie 000</v>
      </c>
      <c r="M1024" t="str">
        <v>267549 serie 000-22/07/2024-72178353000197-73269090-15,5-5732,09</v>
      </c>
      <c r="O1024" t="str">
        <v>69113 serie 001</v>
      </c>
      <c r="P1024" s="57">
        <v>45138</v>
      </c>
      <c r="Q1024" t="str">
        <v>61479002000523</v>
      </c>
      <c r="R1024">
        <v>83112000</v>
      </c>
      <c r="S1024">
        <v>9450</v>
      </c>
      <c r="T1024">
        <v>263560.5</v>
      </c>
      <c r="V1024" t="str">
        <f t="shared" si="31"/>
        <v>69113 serie 001-31/07/2023-61479002000523-83112000-9450-263560,5</v>
      </c>
    </row>
    <row r="1025" spans="1:22" x14ac:dyDescent="0.25">
      <c r="A1025" s="91" t="s">
        <v>7214</v>
      </c>
      <c r="B1025" s="91" t="s">
        <v>8671</v>
      </c>
      <c r="C1025" s="91" t="s">
        <v>9694</v>
      </c>
      <c r="D1025" s="91" t="s">
        <v>8457</v>
      </c>
      <c r="E1025" s="90">
        <v>72178353000197</v>
      </c>
      <c r="F1025" s="92">
        <v>73269090</v>
      </c>
      <c r="G1025" s="92">
        <v>18.600000000000001</v>
      </c>
      <c r="H1025" s="93">
        <v>6878.52</v>
      </c>
      <c r="I1025">
        <v>1023</v>
      </c>
      <c r="K1025" s="82" t="str">
        <f t="shared" si="30"/>
        <v>265596 SERIE 000-27/06/2024-72178353000197-73269090-18,6-6878,52</v>
      </c>
      <c r="L1025" t="str">
        <v>265596 serie 000</v>
      </c>
      <c r="M1025" t="str">
        <v>265596 serie 000-27/06/2024-72178353000197-73269090-18,6-6878,52</v>
      </c>
      <c r="O1025" t="str">
        <v>69112 serie 001</v>
      </c>
      <c r="P1025" s="57">
        <v>45138</v>
      </c>
      <c r="Q1025" t="str">
        <v>61479002000523</v>
      </c>
      <c r="R1025">
        <v>83112000</v>
      </c>
      <c r="S1025">
        <v>7275</v>
      </c>
      <c r="T1025">
        <v>202899.75</v>
      </c>
      <c r="V1025" t="str">
        <f t="shared" si="31"/>
        <v>69112 serie 001-31/07/2023-61479002000523-83112000-7275-202899,75</v>
      </c>
    </row>
    <row r="1026" spans="1:22" x14ac:dyDescent="0.25">
      <c r="A1026" s="91" t="s">
        <v>7215</v>
      </c>
      <c r="B1026" s="91" t="s">
        <v>8671</v>
      </c>
      <c r="C1026" s="91" t="s">
        <v>9695</v>
      </c>
      <c r="D1026" s="91" t="s">
        <v>8505</v>
      </c>
      <c r="E1026" s="90">
        <v>72178353000197</v>
      </c>
      <c r="F1026" s="92">
        <v>73269090</v>
      </c>
      <c r="G1026" s="92">
        <v>34.1</v>
      </c>
      <c r="H1026" s="93">
        <v>12610.64</v>
      </c>
      <c r="I1026">
        <v>1024</v>
      </c>
      <c r="K1026" s="82" t="str">
        <f t="shared" si="30"/>
        <v>263205 SERIE 000-28/05/2024-72178353000197-73269090-34,1-12610,64</v>
      </c>
      <c r="L1026" t="str">
        <v>263205 serie 000</v>
      </c>
      <c r="M1026" t="str">
        <v>263205 serie 000-28/05/2024-72178353000197-73269090-34,1-12610,64</v>
      </c>
      <c r="O1026" t="str">
        <v>68863 serie 001</v>
      </c>
      <c r="P1026" s="57">
        <v>45107</v>
      </c>
      <c r="Q1026" t="str">
        <v>61479002000523</v>
      </c>
      <c r="R1026">
        <v>83112000</v>
      </c>
      <c r="S1026">
        <v>7410</v>
      </c>
      <c r="T1026">
        <v>206664.9</v>
      </c>
      <c r="V1026" t="str">
        <f t="shared" si="31"/>
        <v>68863 serie 001-30/06/2023-61479002000523-83112000-7410-206664,9</v>
      </c>
    </row>
    <row r="1027" spans="1:22" x14ac:dyDescent="0.25">
      <c r="A1027" s="91" t="s">
        <v>7216</v>
      </c>
      <c r="B1027" s="91" t="s">
        <v>8671</v>
      </c>
      <c r="C1027" s="91" t="s">
        <v>9696</v>
      </c>
      <c r="D1027" s="91" t="s">
        <v>8512</v>
      </c>
      <c r="E1027" s="90">
        <v>5461822000193</v>
      </c>
      <c r="F1027" s="92">
        <v>73269090</v>
      </c>
      <c r="G1027" s="92">
        <v>290.7</v>
      </c>
      <c r="H1027" s="93">
        <v>85900.55</v>
      </c>
      <c r="I1027">
        <v>1025</v>
      </c>
      <c r="K1027" s="82" t="str">
        <f t="shared" si="30"/>
        <v>11686 SERIE 001-19/08/2024-05461822000193-73269090-290,7-85900,55</v>
      </c>
      <c r="L1027" t="str">
        <v>11686 serie 001</v>
      </c>
      <c r="M1027" t="str">
        <v>11686 serie 001-19/08/2024-05461822000193-73269090-290,7-85900,55</v>
      </c>
      <c r="O1027" t="str">
        <v>000066172 serie 001</v>
      </c>
      <c r="P1027" s="57">
        <v>45075</v>
      </c>
      <c r="Q1027" t="str">
        <v>50641174000101</v>
      </c>
      <c r="R1027">
        <v>72149100</v>
      </c>
      <c r="S1027">
        <v>214</v>
      </c>
      <c r="T1027">
        <v>2932.2</v>
      </c>
      <c r="V1027" t="str">
        <f t="shared" si="31"/>
        <v>000066172 serie 001-29/05/2023-50641174000101-72149100-214-2932,2</v>
      </c>
    </row>
    <row r="1028" spans="1:22" x14ac:dyDescent="0.25">
      <c r="A1028" s="91" t="s">
        <v>7217</v>
      </c>
      <c r="B1028" s="91" t="s">
        <v>8671</v>
      </c>
      <c r="C1028" s="91" t="s">
        <v>9697</v>
      </c>
      <c r="D1028" s="91" t="s">
        <v>8373</v>
      </c>
      <c r="E1028" s="90">
        <v>29799921000571</v>
      </c>
      <c r="F1028" s="92">
        <v>75051210</v>
      </c>
      <c r="G1028" s="92">
        <v>400</v>
      </c>
      <c r="H1028" s="93">
        <v>125656</v>
      </c>
      <c r="I1028">
        <v>1026</v>
      </c>
      <c r="K1028" s="82" t="str">
        <f t="shared" ref="K1028:K1091" si="32">_xlfn.CONCAT(A1028,"-",TEXT(D1028,"DD/MM/AAAA"),"-",TEXT(E1028,"00000000000000"),"-",F1028,"-",ROUND(G1028,2),"-",ROUND(H1028,2))</f>
        <v>113398 SERIE 000-15/03/2024-29799921000571-75051210-400-125656</v>
      </c>
      <c r="L1028" t="str">
        <v>113398 serie 000</v>
      </c>
      <c r="M1028" t="str">
        <v>113398 serie 000-15/03/2024-29799921000571-75051210-400-125656</v>
      </c>
      <c r="O1028" t="str">
        <v>00066172 serie 001</v>
      </c>
      <c r="P1028" s="57">
        <v>45075</v>
      </c>
      <c r="Q1028" t="str">
        <v>50641174000101</v>
      </c>
      <c r="R1028">
        <v>72162100</v>
      </c>
      <c r="S1028">
        <v>1769</v>
      </c>
      <c r="T1028">
        <v>13097.16</v>
      </c>
      <c r="V1028" t="str">
        <f t="shared" ref="V1028:V1091" si="33">_xlfn.CONCAT(O1028,"-",TEXT(P1028,"DD/MM/AAAA"),"-",Q1028,"-",R1028,"-",ROUND(S1028,2),"-",ROUND(T1028,2))</f>
        <v>00066172 serie 001-29/05/2023-50641174000101-72162100-1769-13097,16</v>
      </c>
    </row>
    <row r="1029" spans="1:22" x14ac:dyDescent="0.25">
      <c r="A1029" s="91" t="s">
        <v>7218</v>
      </c>
      <c r="B1029" s="91" t="s">
        <v>8671</v>
      </c>
      <c r="C1029" s="91" t="s">
        <v>9698</v>
      </c>
      <c r="D1029" s="91" t="s">
        <v>8389</v>
      </c>
      <c r="E1029" s="90">
        <v>62948658000187</v>
      </c>
      <c r="F1029" s="92">
        <v>75089090</v>
      </c>
      <c r="G1029" s="92">
        <v>7.95</v>
      </c>
      <c r="H1029" s="93">
        <v>37749.15</v>
      </c>
      <c r="I1029">
        <v>1027</v>
      </c>
      <c r="K1029" s="82" t="str">
        <f t="shared" si="32"/>
        <v>228052 SERIE 001-22/02/2024-62948658000187-75089090-7,95-37749,15</v>
      </c>
      <c r="L1029" t="str">
        <v>228052 serie 001</v>
      </c>
      <c r="M1029" t="str">
        <v>228052 serie 001-22/02/2024-62948658000187-75089090-7,95-37749,15</v>
      </c>
      <c r="O1029" t="str">
        <v>0066172 serie 001</v>
      </c>
      <c r="P1029" s="57">
        <v>45075</v>
      </c>
      <c r="Q1029" t="str">
        <v>50641174000101</v>
      </c>
      <c r="R1029">
        <v>72104910</v>
      </c>
      <c r="S1029">
        <v>5272</v>
      </c>
      <c r="T1029">
        <v>67429.3</v>
      </c>
      <c r="V1029" t="str">
        <f t="shared" si="33"/>
        <v>0066172 serie 001-29/05/2023-50641174000101-72104910-5272-67429,3</v>
      </c>
    </row>
    <row r="1030" spans="1:22" x14ac:dyDescent="0.25">
      <c r="A1030" s="91" t="s">
        <v>7220</v>
      </c>
      <c r="B1030" s="91" t="s">
        <v>8671</v>
      </c>
      <c r="C1030" s="91" t="s">
        <v>9699</v>
      </c>
      <c r="D1030" s="91" t="s">
        <v>8513</v>
      </c>
      <c r="E1030" s="90">
        <v>57158057000130</v>
      </c>
      <c r="F1030" s="92">
        <v>76090000</v>
      </c>
      <c r="G1030" s="92">
        <v>1</v>
      </c>
      <c r="H1030" s="92">
        <v>276.95999999999998</v>
      </c>
      <c r="I1030">
        <v>1028</v>
      </c>
      <c r="K1030" s="82" t="str">
        <f t="shared" si="32"/>
        <v>461417 SERIE 002-09/05/2024-57158057000130-76090000-1-276,96</v>
      </c>
      <c r="L1030" t="str">
        <v>461417 serie 002</v>
      </c>
      <c r="M1030" t="str">
        <v>461417 serie 002-09/05/2024-57158057000130-76090000-1-276,96</v>
      </c>
      <c r="O1030" t="str">
        <v>066172 serie 001</v>
      </c>
      <c r="P1030" s="57">
        <v>45075</v>
      </c>
      <c r="Q1030" t="str">
        <v>50641174000101</v>
      </c>
      <c r="R1030">
        <v>72192200</v>
      </c>
      <c r="S1030">
        <v>78</v>
      </c>
      <c r="T1030">
        <v>5340</v>
      </c>
      <c r="V1030" t="str">
        <f t="shared" si="33"/>
        <v>066172 serie 001-29/05/2023-50641174000101-72192200-78-5340</v>
      </c>
    </row>
    <row r="1031" spans="1:22" x14ac:dyDescent="0.25">
      <c r="A1031" s="91" t="s">
        <v>7221</v>
      </c>
      <c r="B1031" s="91" t="s">
        <v>8671</v>
      </c>
      <c r="C1031" s="91" t="s">
        <v>9700</v>
      </c>
      <c r="D1031" s="91" t="s">
        <v>8514</v>
      </c>
      <c r="E1031" s="90">
        <v>8691720000152</v>
      </c>
      <c r="F1031" s="92">
        <v>76090000</v>
      </c>
      <c r="G1031" s="92">
        <v>30.65</v>
      </c>
      <c r="H1031" s="93">
        <v>42156.15</v>
      </c>
      <c r="I1031">
        <v>1029</v>
      </c>
      <c r="K1031" s="82" t="str">
        <f t="shared" si="32"/>
        <v>10133 SERIE 001-03/06/2024-08691720000152-76090000-30,65-42156,15</v>
      </c>
      <c r="L1031" t="str">
        <v>10133 serie 001</v>
      </c>
      <c r="M1031" t="str">
        <v>10133 serie 001-03/06/2024-08691720000152-76090000-30,65-42156,15</v>
      </c>
      <c r="O1031" t="str">
        <v>66172 serie 001</v>
      </c>
      <c r="P1031" s="57">
        <v>45075</v>
      </c>
      <c r="Q1031" t="str">
        <v>50641174000101</v>
      </c>
      <c r="R1031">
        <v>72222000</v>
      </c>
      <c r="S1031">
        <v>3748</v>
      </c>
      <c r="T1031">
        <v>195406.4</v>
      </c>
      <c r="V1031" t="str">
        <f t="shared" si="33"/>
        <v>66172 serie 001-29/05/2023-50641174000101-72222000-3748-195406,4</v>
      </c>
    </row>
    <row r="1032" spans="1:22" x14ac:dyDescent="0.25">
      <c r="A1032" s="91" t="s">
        <v>7222</v>
      </c>
      <c r="B1032" s="91" t="s">
        <v>8671</v>
      </c>
      <c r="C1032" s="91" t="s">
        <v>9701</v>
      </c>
      <c r="D1032" s="91" t="s">
        <v>8515</v>
      </c>
      <c r="E1032" s="90">
        <v>14050990000187</v>
      </c>
      <c r="F1032" s="92">
        <v>83015000</v>
      </c>
      <c r="G1032" s="92">
        <v>19</v>
      </c>
      <c r="H1032" s="93">
        <v>6686.6</v>
      </c>
      <c r="I1032">
        <v>1030</v>
      </c>
      <c r="K1032" s="82" t="str">
        <f t="shared" si="32"/>
        <v>27692 SERIE 001-18/03/2024-14050990000187-83015000-19-6686,6</v>
      </c>
      <c r="L1032" t="str">
        <v>27692 serie 001</v>
      </c>
      <c r="M1032" t="str">
        <v>27692 serie 001-18/03/2024-14050990000187-83015000-19-6686,6</v>
      </c>
      <c r="O1032" t="str">
        <v>000029379 serie 002</v>
      </c>
      <c r="P1032" s="57">
        <v>45197</v>
      </c>
      <c r="Q1032" t="str">
        <v>97434047000103</v>
      </c>
      <c r="R1032">
        <v>72149100</v>
      </c>
      <c r="S1032">
        <v>14.4</v>
      </c>
      <c r="T1032">
        <v>92.16</v>
      </c>
      <c r="V1032" t="str">
        <f t="shared" si="33"/>
        <v>000029379 serie 002-28/09/2023-97434047000103-72149100-14,4-92,16</v>
      </c>
    </row>
    <row r="1033" spans="1:22" x14ac:dyDescent="0.25">
      <c r="A1033" s="91" t="s">
        <v>7223</v>
      </c>
      <c r="B1033" s="91" t="s">
        <v>8671</v>
      </c>
      <c r="C1033" s="91" t="s">
        <v>9702</v>
      </c>
      <c r="D1033" s="91" t="s">
        <v>8357</v>
      </c>
      <c r="E1033" s="90">
        <v>14050990000187</v>
      </c>
      <c r="F1033" s="92">
        <v>83015000</v>
      </c>
      <c r="G1033" s="92">
        <v>134</v>
      </c>
      <c r="H1033" s="93">
        <v>58582.6</v>
      </c>
      <c r="I1033">
        <v>1031</v>
      </c>
      <c r="K1033" s="82" t="str">
        <f t="shared" si="32"/>
        <v>27628 SERIE 001-12/03/2024-14050990000187-83015000-134-58582,6</v>
      </c>
      <c r="L1033" t="str">
        <v>27628 serie 001</v>
      </c>
      <c r="M1033" t="str">
        <v>27628 serie 001-12/03/2024-14050990000187-83015000-134-58582,6</v>
      </c>
      <c r="O1033" t="str">
        <v>00029379 serie 002</v>
      </c>
      <c r="P1033" s="57">
        <v>45197</v>
      </c>
      <c r="Q1033" t="str">
        <v>97434047000103</v>
      </c>
      <c r="R1033">
        <v>72164010</v>
      </c>
      <c r="S1033">
        <v>144.6</v>
      </c>
      <c r="T1033">
        <v>1468.8</v>
      </c>
      <c r="V1033" t="str">
        <f t="shared" si="33"/>
        <v>00029379 serie 002-28/09/2023-97434047000103-72164010-144,6-1468,8</v>
      </c>
    </row>
    <row r="1034" spans="1:22" x14ac:dyDescent="0.25">
      <c r="A1034" s="91" t="s">
        <v>7224</v>
      </c>
      <c r="B1034" s="91" t="s">
        <v>8671</v>
      </c>
      <c r="C1034" s="91" t="s">
        <v>9703</v>
      </c>
      <c r="D1034" s="91" t="s">
        <v>8516</v>
      </c>
      <c r="E1034" s="90">
        <v>85027837000187</v>
      </c>
      <c r="F1034" s="92">
        <v>83100000</v>
      </c>
      <c r="G1034" s="92">
        <v>22</v>
      </c>
      <c r="H1034" s="93">
        <v>5628</v>
      </c>
      <c r="I1034">
        <v>1032</v>
      </c>
      <c r="K1034" s="82" t="str">
        <f t="shared" si="32"/>
        <v>68162 SERIE 001-05/07/2024-85027837000187-83100000-22-5628</v>
      </c>
      <c r="L1034" t="str">
        <v>68162 serie 001</v>
      </c>
      <c r="M1034" t="str">
        <v>68162 serie 001-05/07/2024-85027837000187-83100000-22-5628</v>
      </c>
      <c r="O1034" t="str">
        <v>0029379 serie 002</v>
      </c>
      <c r="P1034" s="57">
        <v>45197</v>
      </c>
      <c r="Q1034" t="str">
        <v>97434047000103</v>
      </c>
      <c r="R1034">
        <v>72162100</v>
      </c>
      <c r="S1034">
        <v>8436</v>
      </c>
      <c r="T1034">
        <v>59673.599999999999</v>
      </c>
      <c r="V1034" t="str">
        <f t="shared" si="33"/>
        <v>0029379 serie 002-28/09/2023-97434047000103-72162100-8436-59673,6</v>
      </c>
    </row>
    <row r="1035" spans="1:22" x14ac:dyDescent="0.25">
      <c r="A1035" s="91" t="s">
        <v>7225</v>
      </c>
      <c r="B1035" s="91" t="s">
        <v>8671</v>
      </c>
      <c r="C1035" s="91" t="s">
        <v>9704</v>
      </c>
      <c r="D1035" s="91" t="s">
        <v>8516</v>
      </c>
      <c r="E1035" s="90">
        <v>85027837000187</v>
      </c>
      <c r="F1035" s="92">
        <v>83100000</v>
      </c>
      <c r="G1035" s="92">
        <v>26</v>
      </c>
      <c r="H1035" s="93">
        <v>3768.05</v>
      </c>
      <c r="I1035">
        <v>1033</v>
      </c>
      <c r="K1035" s="82" t="str">
        <f t="shared" si="32"/>
        <v>68161 SERIE 001-05/07/2024-85027837000187-83100000-26-3768,05</v>
      </c>
      <c r="L1035" t="str">
        <v>68161 serie 001</v>
      </c>
      <c r="M1035" t="str">
        <v>68161 serie 001-05/07/2024-85027837000187-83100000-26-3768,05</v>
      </c>
      <c r="O1035" t="str">
        <v>029379 serie 002</v>
      </c>
      <c r="P1035" s="57">
        <v>45197</v>
      </c>
      <c r="Q1035" t="str">
        <v>97434047000103</v>
      </c>
      <c r="R1035">
        <v>72163200</v>
      </c>
      <c r="S1035">
        <v>4572</v>
      </c>
      <c r="T1035">
        <v>56966.400000000001</v>
      </c>
      <c r="V1035" t="str">
        <f t="shared" si="33"/>
        <v>029379 serie 002-28/09/2023-97434047000103-72163200-4572-56966,4</v>
      </c>
    </row>
    <row r="1036" spans="1:22" x14ac:dyDescent="0.25">
      <c r="A1036" s="91" t="s">
        <v>7226</v>
      </c>
      <c r="B1036" s="91" t="s">
        <v>8671</v>
      </c>
      <c r="C1036" s="91" t="s">
        <v>9705</v>
      </c>
      <c r="D1036" s="91" t="s">
        <v>8517</v>
      </c>
      <c r="E1036" s="90">
        <v>85027837000187</v>
      </c>
      <c r="F1036" s="92">
        <v>83100000</v>
      </c>
      <c r="G1036" s="92">
        <v>85</v>
      </c>
      <c r="H1036" s="93">
        <v>21222</v>
      </c>
      <c r="I1036">
        <v>1034</v>
      </c>
      <c r="K1036" s="82" t="str">
        <f t="shared" si="32"/>
        <v>67102 SERIE 001-21/05/2024-85027837000187-83100000-85-21222</v>
      </c>
      <c r="L1036" t="str">
        <v>67102 serie 001</v>
      </c>
      <c r="M1036" t="str">
        <v>67102 serie 001-21/05/2024-85027837000187-83100000-85-21222</v>
      </c>
      <c r="O1036" t="str">
        <v>29379 serie 002</v>
      </c>
      <c r="P1036" s="57">
        <v>45197</v>
      </c>
      <c r="Q1036" t="str">
        <v>97434047000103</v>
      </c>
      <c r="R1036">
        <v>72163100</v>
      </c>
      <c r="S1036">
        <v>1392.6</v>
      </c>
      <c r="T1036">
        <v>16427.52</v>
      </c>
      <c r="V1036" t="str">
        <f t="shared" si="33"/>
        <v>29379 serie 002-28/09/2023-97434047000103-72163100-1392,6-16427,52</v>
      </c>
    </row>
    <row r="1037" spans="1:22" x14ac:dyDescent="0.25">
      <c r="A1037" s="91" t="s">
        <v>7227</v>
      </c>
      <c r="B1037" s="91" t="s">
        <v>8671</v>
      </c>
      <c r="C1037" s="91" t="s">
        <v>9706</v>
      </c>
      <c r="D1037" s="91" t="s">
        <v>8518</v>
      </c>
      <c r="E1037" s="90">
        <v>29799921000571</v>
      </c>
      <c r="F1037" s="92">
        <v>83111000</v>
      </c>
      <c r="G1037" s="92">
        <v>300</v>
      </c>
      <c r="H1037" s="93">
        <v>8151</v>
      </c>
      <c r="I1037">
        <v>1035</v>
      </c>
      <c r="K1037" s="82" t="str">
        <f t="shared" si="32"/>
        <v>115621 SERIE 000-16/08/2024-29799921000571-83111000-300-8151</v>
      </c>
      <c r="L1037" t="str">
        <v>115621 serie 000</v>
      </c>
      <c r="M1037" t="str">
        <v>115621 serie 000-16/08/2024-29799921000571-83111000-300-8151</v>
      </c>
      <c r="O1037" t="str">
        <v>029368 serie 002</v>
      </c>
      <c r="P1037" s="57">
        <v>45197</v>
      </c>
      <c r="Q1037" t="str">
        <v>97434047000103</v>
      </c>
      <c r="R1037">
        <v>72222000</v>
      </c>
      <c r="S1037">
        <v>189</v>
      </c>
      <c r="T1037">
        <v>9756</v>
      </c>
      <c r="V1037" t="str">
        <f t="shared" si="33"/>
        <v>029368 serie 002-28/09/2023-97434047000103-72222000-189-9756</v>
      </c>
    </row>
    <row r="1038" spans="1:22" x14ac:dyDescent="0.25">
      <c r="A1038" s="91" t="s">
        <v>7228</v>
      </c>
      <c r="B1038" s="91" t="s">
        <v>8671</v>
      </c>
      <c r="C1038" s="91" t="s">
        <v>9707</v>
      </c>
      <c r="D1038" s="91" t="s">
        <v>8519</v>
      </c>
      <c r="E1038" s="90">
        <v>29799921000571</v>
      </c>
      <c r="F1038" s="92">
        <v>83111000</v>
      </c>
      <c r="G1038" s="92">
        <v>510</v>
      </c>
      <c r="H1038" s="93">
        <v>13856.7</v>
      </c>
      <c r="I1038">
        <v>1036</v>
      </c>
      <c r="K1038" s="82" t="str">
        <f t="shared" si="32"/>
        <v>115282 SERIE 000-24/07/2024-29799921000571-83111000-510-13856,7</v>
      </c>
      <c r="L1038" t="str">
        <v>115282 serie 000</v>
      </c>
      <c r="M1038" t="str">
        <v>115282 serie 000-24/07/2024-29799921000571-83111000-510-13856,7</v>
      </c>
      <c r="O1038" t="str">
        <v>29368 serie 002</v>
      </c>
      <c r="P1038" s="57">
        <v>45197</v>
      </c>
      <c r="Q1038" t="str">
        <v>97434047000103</v>
      </c>
      <c r="R1038">
        <v>72221100</v>
      </c>
      <c r="S1038">
        <v>144</v>
      </c>
      <c r="T1038">
        <v>7308</v>
      </c>
      <c r="V1038" t="str">
        <f t="shared" si="33"/>
        <v>29368 serie 002-28/09/2023-97434047000103-72221100-144-7308</v>
      </c>
    </row>
    <row r="1039" spans="1:22" x14ac:dyDescent="0.25">
      <c r="A1039" s="91" t="s">
        <v>7229</v>
      </c>
      <c r="B1039" s="91" t="s">
        <v>8671</v>
      </c>
      <c r="C1039" s="91" t="s">
        <v>9708</v>
      </c>
      <c r="D1039" s="91" t="s">
        <v>8458</v>
      </c>
      <c r="E1039" s="90">
        <v>61479002000523</v>
      </c>
      <c r="F1039" s="92">
        <v>83111000</v>
      </c>
      <c r="G1039" s="92">
        <v>638.4</v>
      </c>
      <c r="H1039" s="93">
        <v>89024.88</v>
      </c>
      <c r="I1039">
        <v>1037</v>
      </c>
      <c r="K1039" s="82" t="str">
        <f t="shared" si="32"/>
        <v>72073 SERIE 001-30/07/2024-61479002000523-83111000-638,4-89024,88</v>
      </c>
      <c r="L1039" t="str">
        <v>72073 serie 001</v>
      </c>
      <c r="M1039" t="str">
        <v>72073 serie 001-30/07/2024-61479002000523-83111000-638,4-89024,88</v>
      </c>
      <c r="O1039" t="str">
        <v>29241 serie 002</v>
      </c>
      <c r="P1039" s="57">
        <v>45194</v>
      </c>
      <c r="Q1039" t="str">
        <v>97434047000103</v>
      </c>
      <c r="R1039">
        <v>73071920</v>
      </c>
      <c r="S1039">
        <v>387.1</v>
      </c>
      <c r="T1039">
        <v>7736.47</v>
      </c>
      <c r="V1039" t="str">
        <f t="shared" si="33"/>
        <v>29241 serie 002-25/09/2023-97434047000103-73071920-387,1-7736,47</v>
      </c>
    </row>
    <row r="1040" spans="1:22" x14ac:dyDescent="0.25">
      <c r="A1040" s="91" t="s">
        <v>7230</v>
      </c>
      <c r="B1040" s="91" t="s">
        <v>8671</v>
      </c>
      <c r="C1040" s="91" t="s">
        <v>9709</v>
      </c>
      <c r="D1040" s="91" t="s">
        <v>8520</v>
      </c>
      <c r="E1040" s="90">
        <v>61479002000523</v>
      </c>
      <c r="F1040" s="92">
        <v>83111000</v>
      </c>
      <c r="G1040" s="92">
        <v>419.1</v>
      </c>
      <c r="H1040" s="93">
        <v>49411.89</v>
      </c>
      <c r="I1040">
        <v>1038</v>
      </c>
      <c r="K1040" s="82" t="str">
        <f t="shared" si="32"/>
        <v>71225 SERIE 001-15/04/2024-61479002000523-83111000-419,1-49411,89</v>
      </c>
      <c r="L1040" t="str">
        <v>71225 serie 001</v>
      </c>
      <c r="M1040" t="str">
        <v>71225 serie 001-15/04/2024-61479002000523-83111000-419,1-49411,89</v>
      </c>
      <c r="O1040" t="str">
        <v>0029216 serie 002</v>
      </c>
      <c r="P1040" s="57">
        <v>45191</v>
      </c>
      <c r="Q1040" t="str">
        <v>97434047000103</v>
      </c>
      <c r="R1040">
        <v>72164010</v>
      </c>
      <c r="S1040">
        <v>4457.7</v>
      </c>
      <c r="T1040">
        <v>39487.5</v>
      </c>
      <c r="V1040" t="str">
        <f t="shared" si="33"/>
        <v>0029216 serie 002-22/09/2023-97434047000103-72164010-4457,7-39487,5</v>
      </c>
    </row>
    <row r="1041" spans="1:22" x14ac:dyDescent="0.25">
      <c r="A1041" s="91" t="s">
        <v>7231</v>
      </c>
      <c r="B1041" s="91" t="s">
        <v>8671</v>
      </c>
      <c r="C1041" s="91" t="s">
        <v>9710</v>
      </c>
      <c r="D1041" s="91" t="s">
        <v>8458</v>
      </c>
      <c r="E1041" s="90">
        <v>61479002000523</v>
      </c>
      <c r="F1041" s="92">
        <v>83112000</v>
      </c>
      <c r="G1041" s="92">
        <v>810</v>
      </c>
      <c r="H1041" s="93">
        <v>23166</v>
      </c>
      <c r="I1041">
        <v>1039</v>
      </c>
      <c r="K1041" s="82" t="str">
        <f t="shared" si="32"/>
        <v>72079 SERIE 001-30/07/2024-61479002000523-83112000-810-23166</v>
      </c>
      <c r="L1041" t="str">
        <v>72079 serie 001</v>
      </c>
      <c r="M1041" t="str">
        <v>72079 serie 001-30/07/2024-61479002000523-83112000-810-23166</v>
      </c>
      <c r="O1041" t="str">
        <v>029216 serie 002</v>
      </c>
      <c r="P1041" s="57">
        <v>45191</v>
      </c>
      <c r="Q1041" t="str">
        <v>97434047000103</v>
      </c>
      <c r="R1041">
        <v>72162100</v>
      </c>
      <c r="S1041">
        <v>54.6</v>
      </c>
      <c r="T1041">
        <v>449.28</v>
      </c>
      <c r="V1041" t="str">
        <f t="shared" si="33"/>
        <v>029216 serie 002-22/09/2023-97434047000103-72162100-54,6-449,28</v>
      </c>
    </row>
    <row r="1042" spans="1:22" x14ac:dyDescent="0.25">
      <c r="A1042" s="91" t="s">
        <v>7232</v>
      </c>
      <c r="B1042" s="91" t="s">
        <v>8671</v>
      </c>
      <c r="C1042" s="91" t="s">
        <v>9711</v>
      </c>
      <c r="D1042" s="91" t="s">
        <v>8458</v>
      </c>
      <c r="E1042" s="90">
        <v>61479002000523</v>
      </c>
      <c r="F1042" s="92">
        <v>83112000</v>
      </c>
      <c r="G1042" s="93">
        <v>2610</v>
      </c>
      <c r="H1042" s="93">
        <v>74646</v>
      </c>
      <c r="I1042">
        <v>1040</v>
      </c>
      <c r="K1042" s="82" t="str">
        <f t="shared" si="32"/>
        <v>72074 SERIE 001-30/07/2024-61479002000523-83112000-2610-74646</v>
      </c>
      <c r="L1042" t="str">
        <v>72074 serie 001</v>
      </c>
      <c r="M1042" t="str">
        <v>72074 serie 001-30/07/2024-61479002000523-83112000-2610-74646</v>
      </c>
      <c r="O1042" t="str">
        <v>29216 serie 002</v>
      </c>
      <c r="P1042" s="57">
        <v>45191</v>
      </c>
      <c r="Q1042" t="str">
        <v>97434047000103</v>
      </c>
      <c r="R1042">
        <v>72149100</v>
      </c>
      <c r="S1042">
        <v>189.48</v>
      </c>
      <c r="T1042">
        <v>2564.1600000000003</v>
      </c>
      <c r="V1042" t="str">
        <f t="shared" si="33"/>
        <v>29216 serie 002-22/09/2023-97434047000103-72149100-189,48-2564,16</v>
      </c>
    </row>
    <row r="1043" spans="1:22" x14ac:dyDescent="0.25">
      <c r="A1043" s="91" t="s">
        <v>7233</v>
      </c>
      <c r="B1043" s="91" t="s">
        <v>8671</v>
      </c>
      <c r="C1043" s="91" t="s">
        <v>9712</v>
      </c>
      <c r="D1043" s="91" t="s">
        <v>8490</v>
      </c>
      <c r="E1043" s="90">
        <v>61479002000523</v>
      </c>
      <c r="F1043" s="92">
        <v>83112000</v>
      </c>
      <c r="G1043" s="92">
        <v>945</v>
      </c>
      <c r="H1043" s="93">
        <v>27027</v>
      </c>
      <c r="I1043">
        <v>1041</v>
      </c>
      <c r="K1043" s="82" t="str">
        <f t="shared" si="32"/>
        <v>71946 SERIE 001-16/07/2024-61479002000523-83112000-945-27027</v>
      </c>
      <c r="L1043" t="str">
        <v>71946 serie 001</v>
      </c>
      <c r="M1043" t="str">
        <v>71946 serie 001-16/07/2024-61479002000523-83112000-945-27027</v>
      </c>
      <c r="O1043" t="str">
        <v>29208 serie 002</v>
      </c>
      <c r="P1043" s="57">
        <v>45191</v>
      </c>
      <c r="Q1043" t="str">
        <v>97434047000103</v>
      </c>
      <c r="R1043">
        <v>73066100</v>
      </c>
      <c r="S1043">
        <v>9510</v>
      </c>
      <c r="T1043">
        <v>19584</v>
      </c>
      <c r="V1043" t="str">
        <f t="shared" si="33"/>
        <v>29208 serie 002-22/09/2023-97434047000103-73066100-9510-19584</v>
      </c>
    </row>
    <row r="1044" spans="1:22" x14ac:dyDescent="0.25">
      <c r="A1044" s="91" t="s">
        <v>7234</v>
      </c>
      <c r="B1044" s="91" t="s">
        <v>8671</v>
      </c>
      <c r="C1044" s="91" t="s">
        <v>9713</v>
      </c>
      <c r="D1044" s="91" t="s">
        <v>8486</v>
      </c>
      <c r="E1044" s="90">
        <v>61479002000523</v>
      </c>
      <c r="F1044" s="92">
        <v>83112000</v>
      </c>
      <c r="G1044" s="92">
        <v>945</v>
      </c>
      <c r="H1044" s="93">
        <v>27027</v>
      </c>
      <c r="I1044">
        <v>1042</v>
      </c>
      <c r="K1044" s="82" t="str">
        <f t="shared" si="32"/>
        <v>71896 SERIE 001-12/07/2024-61479002000523-83112000-945-27027</v>
      </c>
      <c r="L1044" t="str">
        <v>71896 serie 001</v>
      </c>
      <c r="M1044" t="str">
        <v>71896 serie 001-12/07/2024-61479002000523-83112000-945-27027</v>
      </c>
      <c r="O1044" t="str">
        <v>029141 serie 002</v>
      </c>
      <c r="P1044" s="57">
        <v>45189</v>
      </c>
      <c r="Q1044" t="str">
        <v>97434047000103</v>
      </c>
      <c r="R1044">
        <v>72085100</v>
      </c>
      <c r="S1044">
        <v>2196</v>
      </c>
      <c r="T1044">
        <v>16612.3</v>
      </c>
      <c r="V1044" t="str">
        <f t="shared" si="33"/>
        <v>029141 serie 002-20/09/2023-97434047000103-72085100-2196-16612,3</v>
      </c>
    </row>
    <row r="1045" spans="1:22" x14ac:dyDescent="0.25">
      <c r="A1045" s="91" t="s">
        <v>7235</v>
      </c>
      <c r="B1045" s="91" t="s">
        <v>8671</v>
      </c>
      <c r="C1045" s="91" t="s">
        <v>9714</v>
      </c>
      <c r="D1045" s="91" t="s">
        <v>8486</v>
      </c>
      <c r="E1045" s="90">
        <v>61479002000523</v>
      </c>
      <c r="F1045" s="92">
        <v>83112000</v>
      </c>
      <c r="G1045" s="93">
        <v>2835</v>
      </c>
      <c r="H1045" s="93">
        <v>81081</v>
      </c>
      <c r="I1045">
        <v>1043</v>
      </c>
      <c r="K1045" s="82" t="str">
        <f t="shared" si="32"/>
        <v>71891 SERIE 001-12/07/2024-61479002000523-83112000-2835-81081</v>
      </c>
      <c r="L1045" t="str">
        <v>71891 serie 001</v>
      </c>
      <c r="M1045" t="str">
        <v>71891 serie 001-12/07/2024-61479002000523-83112000-2835-81081</v>
      </c>
      <c r="O1045" t="str">
        <v>29141 serie 002</v>
      </c>
      <c r="P1045" s="57">
        <v>45189</v>
      </c>
      <c r="Q1045" t="str">
        <v>97434047000103</v>
      </c>
      <c r="R1045">
        <v>72085200</v>
      </c>
      <c r="S1045">
        <v>3572.16</v>
      </c>
      <c r="T1045">
        <v>25868.51</v>
      </c>
      <c r="V1045" t="str">
        <f t="shared" si="33"/>
        <v>29141 serie 002-20/09/2023-97434047000103-72085200-3572,16-25868,51</v>
      </c>
    </row>
    <row r="1046" spans="1:22" x14ac:dyDescent="0.25">
      <c r="A1046" s="91" t="s">
        <v>7236</v>
      </c>
      <c r="B1046" s="91" t="s">
        <v>8671</v>
      </c>
      <c r="C1046" s="91" t="s">
        <v>9715</v>
      </c>
      <c r="D1046" s="91" t="s">
        <v>8474</v>
      </c>
      <c r="E1046" s="90">
        <v>61479002000523</v>
      </c>
      <c r="F1046" s="92">
        <v>83112000</v>
      </c>
      <c r="G1046" s="93">
        <v>1890</v>
      </c>
      <c r="H1046" s="93">
        <v>54054</v>
      </c>
      <c r="I1046">
        <v>1044</v>
      </c>
      <c r="K1046" s="82" t="str">
        <f t="shared" si="32"/>
        <v>71876 SERIE 001-10/07/2024-61479002000523-83112000-1890-54054</v>
      </c>
      <c r="L1046" t="str">
        <v>71876 serie 001</v>
      </c>
      <c r="M1046" t="str">
        <v>71876 serie 001-10/07/2024-61479002000523-83112000-1890-54054</v>
      </c>
      <c r="O1046" t="str">
        <v>28920 serie 002</v>
      </c>
      <c r="P1046" s="57">
        <v>45183</v>
      </c>
      <c r="Q1046" t="str">
        <v>97434047000103</v>
      </c>
      <c r="R1046">
        <v>72192100</v>
      </c>
      <c r="S1046">
        <v>780.28800000000001</v>
      </c>
      <c r="T1046">
        <v>43537.919999999998</v>
      </c>
      <c r="V1046" t="str">
        <f t="shared" si="33"/>
        <v>28920 serie 002-14/09/2023-97434047000103-72192100-780,29-43537,92</v>
      </c>
    </row>
    <row r="1047" spans="1:22" x14ac:dyDescent="0.25">
      <c r="A1047" s="91" t="s">
        <v>7237</v>
      </c>
      <c r="B1047" s="91" t="s">
        <v>8671</v>
      </c>
      <c r="C1047" s="91" t="s">
        <v>9716</v>
      </c>
      <c r="D1047" s="91" t="s">
        <v>8480</v>
      </c>
      <c r="E1047" s="90">
        <v>61479002000523</v>
      </c>
      <c r="F1047" s="92">
        <v>83112000</v>
      </c>
      <c r="G1047" s="93">
        <v>3075</v>
      </c>
      <c r="H1047" s="93">
        <v>87945</v>
      </c>
      <c r="I1047">
        <v>1045</v>
      </c>
      <c r="K1047" s="82" t="str">
        <f t="shared" si="32"/>
        <v>071755 SERIE 001-28/06/2024-61479002000523-83112000-3075-87945</v>
      </c>
      <c r="L1047" t="str">
        <v>071755 serie 001</v>
      </c>
      <c r="M1047" t="str">
        <v>071755 serie 001-28/06/2024-61479002000523-83112000-3075-87945</v>
      </c>
      <c r="O1047" t="str">
        <v>0028815 serie 002</v>
      </c>
      <c r="P1047" s="57">
        <v>45181</v>
      </c>
      <c r="Q1047" t="str">
        <v>97434047000103</v>
      </c>
      <c r="R1047">
        <v>72161000</v>
      </c>
      <c r="S1047">
        <v>44.64</v>
      </c>
      <c r="T1047">
        <v>371.1</v>
      </c>
      <c r="V1047" t="str">
        <f t="shared" si="33"/>
        <v>0028815 serie 002-12/09/2023-97434047000103-72161000-44,64-371,1</v>
      </c>
    </row>
    <row r="1048" spans="1:22" x14ac:dyDescent="0.25">
      <c r="A1048" s="91" t="s">
        <v>7238</v>
      </c>
      <c r="B1048" s="91" t="s">
        <v>8671</v>
      </c>
      <c r="C1048" s="91" t="s">
        <v>9717</v>
      </c>
      <c r="D1048" s="91" t="s">
        <v>8480</v>
      </c>
      <c r="E1048" s="90">
        <v>61479002000523</v>
      </c>
      <c r="F1048" s="92">
        <v>83112000</v>
      </c>
      <c r="G1048" s="93">
        <v>1890</v>
      </c>
      <c r="H1048" s="93">
        <v>54054</v>
      </c>
      <c r="I1048">
        <v>1046</v>
      </c>
      <c r="K1048" s="82" t="str">
        <f t="shared" si="32"/>
        <v>71753 SERIE 001-28/06/2024-61479002000523-83112000-1890-54054</v>
      </c>
      <c r="L1048" t="str">
        <v>71753 serie 001</v>
      </c>
      <c r="M1048" t="str">
        <v>71753 serie 001-28/06/2024-61479002000523-83112000-1890-54054</v>
      </c>
      <c r="O1048" t="str">
        <v>028815 serie 002</v>
      </c>
      <c r="P1048" s="57">
        <v>45181</v>
      </c>
      <c r="Q1048" t="str">
        <v>97434047000103</v>
      </c>
      <c r="R1048">
        <v>72162100</v>
      </c>
      <c r="S1048">
        <v>266.33999999999997</v>
      </c>
      <c r="T1048">
        <v>2066.7600000000002</v>
      </c>
      <c r="V1048" t="str">
        <f t="shared" si="33"/>
        <v>028815 serie 002-12/09/2023-97434047000103-72162100-266,34-2066,76</v>
      </c>
    </row>
    <row r="1049" spans="1:22" x14ac:dyDescent="0.25">
      <c r="A1049" s="91" t="s">
        <v>7239</v>
      </c>
      <c r="B1049" s="91" t="s">
        <v>8671</v>
      </c>
      <c r="C1049" s="91" t="s">
        <v>9718</v>
      </c>
      <c r="D1049" s="91" t="s">
        <v>6147</v>
      </c>
      <c r="E1049" s="90">
        <v>54858055000166</v>
      </c>
      <c r="F1049" s="92">
        <v>84148039</v>
      </c>
      <c r="G1049" s="92">
        <v>1</v>
      </c>
      <c r="H1049" s="93">
        <v>221957.64</v>
      </c>
      <c r="I1049">
        <v>1047</v>
      </c>
      <c r="K1049" s="82" t="str">
        <f t="shared" si="32"/>
        <v>03959 SERIE 001-15/08/2024-54858055000166-84148039-1-221957,64</v>
      </c>
      <c r="L1049" t="str">
        <v>03959 serie 001</v>
      </c>
      <c r="M1049" t="str">
        <v>03959 serie 001-15/08/2024-54858055000166-84148039-1-221957,64</v>
      </c>
      <c r="O1049" t="str">
        <v>28815 serie 002</v>
      </c>
      <c r="P1049" s="57">
        <v>45181</v>
      </c>
      <c r="Q1049" t="str">
        <v>97434047000103</v>
      </c>
      <c r="R1049">
        <v>72163100</v>
      </c>
      <c r="S1049">
        <v>103.5</v>
      </c>
      <c r="T1049">
        <v>1664.7</v>
      </c>
      <c r="V1049" t="str">
        <f t="shared" si="33"/>
        <v>28815 serie 002-12/09/2023-97434047000103-72163100-103,5-1664,7</v>
      </c>
    </row>
    <row r="1050" spans="1:22" x14ac:dyDescent="0.25">
      <c r="A1050" s="91" t="s">
        <v>7240</v>
      </c>
      <c r="B1050" s="91" t="s">
        <v>8671</v>
      </c>
      <c r="C1050" s="91" t="s">
        <v>9719</v>
      </c>
      <c r="D1050" s="91" t="s">
        <v>8476</v>
      </c>
      <c r="E1050" s="90">
        <v>54858055000166</v>
      </c>
      <c r="F1050" s="92">
        <v>84148039</v>
      </c>
      <c r="G1050" s="92">
        <v>2</v>
      </c>
      <c r="H1050" s="93">
        <v>251246.11</v>
      </c>
      <c r="I1050">
        <v>1048</v>
      </c>
      <c r="K1050" s="82" t="str">
        <f t="shared" si="32"/>
        <v>03958 SERIE 001-09/08/2024-54858055000166-84148039-2-251246,11</v>
      </c>
      <c r="L1050" t="str">
        <v>03958 serie 001</v>
      </c>
      <c r="M1050" t="str">
        <v>03958 serie 001-09/08/2024-54858055000166-84148039-2-251246,11</v>
      </c>
      <c r="O1050" t="str">
        <v>0028813 serie 002</v>
      </c>
      <c r="P1050" s="57">
        <v>45181</v>
      </c>
      <c r="Q1050" t="str">
        <v>97434047000103</v>
      </c>
      <c r="R1050">
        <v>72163300</v>
      </c>
      <c r="S1050">
        <v>1161</v>
      </c>
      <c r="T1050">
        <v>17791.740000000002</v>
      </c>
      <c r="V1050" t="str">
        <f t="shared" si="33"/>
        <v>0028813 serie 002-12/09/2023-97434047000103-72163300-1161-17791,74</v>
      </c>
    </row>
    <row r="1051" spans="1:22" x14ac:dyDescent="0.25">
      <c r="A1051" s="91" t="s">
        <v>7241</v>
      </c>
      <c r="B1051" s="91" t="s">
        <v>8671</v>
      </c>
      <c r="C1051" s="91" t="s">
        <v>9720</v>
      </c>
      <c r="D1051" s="91" t="s">
        <v>6147</v>
      </c>
      <c r="E1051" s="90">
        <v>54858055000166</v>
      </c>
      <c r="F1051" s="92">
        <v>84148090</v>
      </c>
      <c r="G1051" s="92">
        <v>2</v>
      </c>
      <c r="H1051" s="93">
        <v>53661.599999999999</v>
      </c>
      <c r="I1051">
        <v>1049</v>
      </c>
      <c r="K1051" s="82" t="str">
        <f t="shared" si="32"/>
        <v>003959 SERIE 001-15/08/2024-54858055000166-84148090-2-53661,6</v>
      </c>
      <c r="L1051" t="str">
        <v>003959 serie 001</v>
      </c>
      <c r="M1051" t="str">
        <v>003959 serie 001-15/08/2024-54858055000166-84148090-2-53661,6</v>
      </c>
      <c r="O1051" t="str">
        <v>028813 serie 002</v>
      </c>
      <c r="P1051" s="57">
        <v>45181</v>
      </c>
      <c r="Q1051" t="str">
        <v>97434047000103</v>
      </c>
      <c r="R1051">
        <v>72162100</v>
      </c>
      <c r="S1051">
        <v>429</v>
      </c>
      <c r="T1051">
        <v>3324.42</v>
      </c>
      <c r="V1051" t="str">
        <f t="shared" si="33"/>
        <v>028813 serie 002-12/09/2023-97434047000103-72162100-429-3324,42</v>
      </c>
    </row>
    <row r="1052" spans="1:22" x14ac:dyDescent="0.25">
      <c r="A1052" s="91" t="s">
        <v>7242</v>
      </c>
      <c r="B1052" s="91" t="s">
        <v>8671</v>
      </c>
      <c r="C1052" s="91" t="s">
        <v>9721</v>
      </c>
      <c r="D1052" s="91" t="s">
        <v>8476</v>
      </c>
      <c r="E1052" s="90">
        <v>54858055000166</v>
      </c>
      <c r="F1052" s="92">
        <v>84212100</v>
      </c>
      <c r="G1052" s="92">
        <v>2</v>
      </c>
      <c r="H1052" s="93">
        <v>12515.86</v>
      </c>
      <c r="I1052">
        <v>1050</v>
      </c>
      <c r="K1052" s="82" t="str">
        <f t="shared" si="32"/>
        <v>003958 SERIE 001-09/08/2024-54858055000166-84212100-2-12515,86</v>
      </c>
      <c r="L1052" t="str">
        <v>003958 serie 001</v>
      </c>
      <c r="M1052" t="str">
        <v>003958 serie 001-09/08/2024-54858055000166-84212100-2-12515,86</v>
      </c>
      <c r="O1052" t="str">
        <v>28813 serie 002</v>
      </c>
      <c r="P1052" s="57">
        <v>45181</v>
      </c>
      <c r="Q1052" t="str">
        <v>97434047000103</v>
      </c>
      <c r="R1052">
        <v>72163100</v>
      </c>
      <c r="S1052">
        <v>188</v>
      </c>
      <c r="T1052">
        <v>2770.5</v>
      </c>
      <c r="V1052" t="str">
        <f t="shared" si="33"/>
        <v>28813 serie 002-12/09/2023-97434047000103-72163100-188-2770,5</v>
      </c>
    </row>
    <row r="1053" spans="1:22" x14ac:dyDescent="0.25">
      <c r="A1053" s="91" t="s">
        <v>7243</v>
      </c>
      <c r="B1053" s="91" t="s">
        <v>8671</v>
      </c>
      <c r="C1053" s="91" t="s">
        <v>9722</v>
      </c>
      <c r="D1053" s="91" t="s">
        <v>8476</v>
      </c>
      <c r="E1053" s="90">
        <v>54858055000166</v>
      </c>
      <c r="F1053" s="92">
        <v>84241000</v>
      </c>
      <c r="G1053" s="92">
        <v>6</v>
      </c>
      <c r="H1053" s="93">
        <v>5330.1</v>
      </c>
      <c r="I1053">
        <v>1051</v>
      </c>
      <c r="K1053" s="82" t="str">
        <f t="shared" si="32"/>
        <v>0003958 SERIE 001-09/08/2024-54858055000166-84241000-6-5330,1</v>
      </c>
      <c r="L1053" t="str">
        <v>0003958 serie 001</v>
      </c>
      <c r="M1053" t="str">
        <v>0003958 serie 001-09/08/2024-54858055000166-84241000-6-5330,1</v>
      </c>
      <c r="O1053" t="str">
        <v>028710 serie 002</v>
      </c>
      <c r="P1053" s="57">
        <v>45175</v>
      </c>
      <c r="Q1053" t="str">
        <v>97434047000103</v>
      </c>
      <c r="R1053">
        <v>73043190</v>
      </c>
      <c r="S1053">
        <v>1104</v>
      </c>
      <c r="T1053">
        <v>34200</v>
      </c>
      <c r="V1053" t="str">
        <f t="shared" si="33"/>
        <v>028710 serie 002-06/09/2023-97434047000103-73043190-1104-34200</v>
      </c>
    </row>
    <row r="1054" spans="1:22" x14ac:dyDescent="0.25">
      <c r="A1054" s="91" t="s">
        <v>7244</v>
      </c>
      <c r="B1054" s="91" t="s">
        <v>8671</v>
      </c>
      <c r="C1054" s="91" t="s">
        <v>9723</v>
      </c>
      <c r="D1054" s="91" t="s">
        <v>6147</v>
      </c>
      <c r="E1054" s="90">
        <v>54858055000166</v>
      </c>
      <c r="F1054" s="92">
        <v>84243090</v>
      </c>
      <c r="G1054" s="92">
        <v>2</v>
      </c>
      <c r="H1054" s="93">
        <v>4540.0200000000004</v>
      </c>
      <c r="I1054">
        <v>1052</v>
      </c>
      <c r="K1054" s="82" t="str">
        <f t="shared" si="32"/>
        <v>0003959 SERIE 001-15/08/2024-54858055000166-84243090-2-4540,02</v>
      </c>
      <c r="L1054" t="str">
        <v>0003959 serie 001</v>
      </c>
      <c r="M1054" t="str">
        <v>0003959 serie 001-15/08/2024-54858055000166-84243090-2-4540,02</v>
      </c>
      <c r="O1054" t="str">
        <v>28710 serie 002</v>
      </c>
      <c r="P1054" s="57">
        <v>45175</v>
      </c>
      <c r="Q1054" t="str">
        <v>97434047000103</v>
      </c>
      <c r="R1054">
        <v>73041900</v>
      </c>
      <c r="S1054">
        <v>408</v>
      </c>
      <c r="T1054">
        <v>21289.5</v>
      </c>
      <c r="V1054" t="str">
        <f t="shared" si="33"/>
        <v>28710 serie 002-06/09/2023-97434047000103-73041900-408-21289,5</v>
      </c>
    </row>
    <row r="1055" spans="1:22" x14ac:dyDescent="0.25">
      <c r="A1055" s="91" t="s">
        <v>7245</v>
      </c>
      <c r="B1055" s="91" t="s">
        <v>8671</v>
      </c>
      <c r="C1055" s="91" t="s">
        <v>9724</v>
      </c>
      <c r="D1055" s="91" t="s">
        <v>8443</v>
      </c>
      <c r="E1055" s="90">
        <v>62312426000138</v>
      </c>
      <c r="F1055" s="92">
        <v>84813000</v>
      </c>
      <c r="G1055" s="92">
        <v>1</v>
      </c>
      <c r="H1055" s="93">
        <v>2050.84</v>
      </c>
      <c r="I1055">
        <v>1053</v>
      </c>
      <c r="K1055" s="82" t="str">
        <f t="shared" si="32"/>
        <v>183772 SERIE 001-20/06/2024-62312426000138-84813000-1-2050,84</v>
      </c>
      <c r="L1055" t="str">
        <v>183772 serie 001</v>
      </c>
      <c r="M1055" t="str">
        <v>183772 serie 001-20/06/2024-62312426000138-84813000-1-2050,84</v>
      </c>
      <c r="O1055" t="str">
        <v>00028674 serie 002</v>
      </c>
      <c r="P1055" s="57">
        <v>45174</v>
      </c>
      <c r="Q1055" t="str">
        <v>97434047000103</v>
      </c>
      <c r="R1055">
        <v>72085300</v>
      </c>
      <c r="S1055">
        <v>761.28</v>
      </c>
      <c r="T1055">
        <v>5446.08</v>
      </c>
      <c r="V1055" t="str">
        <f t="shared" si="33"/>
        <v>00028674 serie 002-05/09/2023-97434047000103-72085300-761,28-5446,08</v>
      </c>
    </row>
    <row r="1056" spans="1:22" x14ac:dyDescent="0.25">
      <c r="A1056" s="91" t="s">
        <v>7246</v>
      </c>
      <c r="B1056" s="91" t="s">
        <v>8671</v>
      </c>
      <c r="C1056" s="91" t="s">
        <v>9725</v>
      </c>
      <c r="D1056" s="91" t="s">
        <v>8294</v>
      </c>
      <c r="E1056" s="90">
        <v>62312426000138</v>
      </c>
      <c r="F1056" s="92">
        <v>84813000</v>
      </c>
      <c r="G1056" s="92">
        <v>4</v>
      </c>
      <c r="H1056" s="93">
        <v>5516.84</v>
      </c>
      <c r="I1056">
        <v>1054</v>
      </c>
      <c r="K1056" s="82" t="str">
        <f t="shared" si="32"/>
        <v>162670 SERIE 001-17/04/2023-62312426000138-84813000-4-5516,84</v>
      </c>
      <c r="L1056" t="str">
        <v>162670 serie 001</v>
      </c>
      <c r="M1056" t="str">
        <v>162670 serie 001-17/04/2023-62312426000138-84813000-4-5516,84</v>
      </c>
      <c r="O1056" t="str">
        <v>0028674 serie 002</v>
      </c>
      <c r="P1056" s="57">
        <v>45174</v>
      </c>
      <c r="Q1056" t="str">
        <v>97434047000103</v>
      </c>
      <c r="R1056">
        <v>73066100</v>
      </c>
      <c r="S1056">
        <v>384</v>
      </c>
      <c r="T1056">
        <v>2712</v>
      </c>
      <c r="V1056" t="str">
        <f t="shared" si="33"/>
        <v>0028674 serie 002-05/09/2023-97434047000103-73066100-384-2712</v>
      </c>
    </row>
    <row r="1057" spans="1:22" x14ac:dyDescent="0.25">
      <c r="A1057" s="91" t="s">
        <v>7247</v>
      </c>
      <c r="B1057" s="91" t="s">
        <v>8671</v>
      </c>
      <c r="C1057" s="91" t="s">
        <v>9726</v>
      </c>
      <c r="D1057" s="91" t="s">
        <v>8451</v>
      </c>
      <c r="E1057" s="90">
        <v>10657791000180</v>
      </c>
      <c r="F1057" s="92">
        <v>84813000</v>
      </c>
      <c r="G1057" s="92">
        <v>4</v>
      </c>
      <c r="H1057" s="93">
        <v>6396.46</v>
      </c>
      <c r="I1057">
        <v>1055</v>
      </c>
      <c r="K1057" s="82" t="str">
        <f t="shared" si="32"/>
        <v>15075 SERIE 001-30/04/2024-10657791000180-84813000-4-6396,46</v>
      </c>
      <c r="L1057" t="str">
        <v>15075 serie 001</v>
      </c>
      <c r="M1057" t="str">
        <v>15075 serie 001-30/04/2024-10657791000180-84813000-4-6396,46</v>
      </c>
      <c r="O1057" t="str">
        <v>028674 serie 002</v>
      </c>
      <c r="P1057" s="57">
        <v>45174</v>
      </c>
      <c r="Q1057" t="str">
        <v>97434047000103</v>
      </c>
      <c r="R1057">
        <v>72162100</v>
      </c>
      <c r="S1057">
        <v>130.97999999999999</v>
      </c>
      <c r="T1057">
        <v>1099.02</v>
      </c>
      <c r="V1057" t="str">
        <f t="shared" si="33"/>
        <v>028674 serie 002-05/09/2023-97434047000103-72162100-130,98-1099,02</v>
      </c>
    </row>
    <row r="1058" spans="1:22" x14ac:dyDescent="0.25">
      <c r="A1058" s="91" t="s">
        <v>7248</v>
      </c>
      <c r="B1058" s="91" t="s">
        <v>8671</v>
      </c>
      <c r="C1058" s="91" t="s">
        <v>9727</v>
      </c>
      <c r="D1058" s="91" t="s">
        <v>8470</v>
      </c>
      <c r="E1058" s="90">
        <v>54858055000166</v>
      </c>
      <c r="F1058" s="92">
        <v>84818011</v>
      </c>
      <c r="G1058" s="92">
        <v>2</v>
      </c>
      <c r="H1058" s="92">
        <v>457.72</v>
      </c>
      <c r="I1058">
        <v>1056</v>
      </c>
      <c r="K1058" s="82" t="str">
        <f t="shared" si="32"/>
        <v>000000003934 SERIE 001-01/07/2024-54858055000166-84818011-2-457,72</v>
      </c>
      <c r="L1058" t="str">
        <v>000000003934 serie 001</v>
      </c>
      <c r="M1058" t="str">
        <v>000000003934 serie 001-01/07/2024-54858055000166-84818011-2-457,72</v>
      </c>
      <c r="O1058" t="str">
        <v>28674 serie 002</v>
      </c>
      <c r="P1058" s="57">
        <v>45174</v>
      </c>
      <c r="Q1058" t="str">
        <v>97434047000103</v>
      </c>
      <c r="R1058">
        <v>72163100</v>
      </c>
      <c r="S1058">
        <v>636.29999999999995</v>
      </c>
      <c r="T1058">
        <v>11139.9</v>
      </c>
      <c r="V1058" t="str">
        <f t="shared" si="33"/>
        <v>28674 serie 002-05/09/2023-97434047000103-72163100-636,3-11139,9</v>
      </c>
    </row>
    <row r="1059" spans="1:22" x14ac:dyDescent="0.25">
      <c r="A1059" s="91" t="s">
        <v>7249</v>
      </c>
      <c r="B1059" s="91" t="s">
        <v>8671</v>
      </c>
      <c r="C1059" s="91" t="s">
        <v>9728</v>
      </c>
      <c r="D1059" s="91" t="s">
        <v>8470</v>
      </c>
      <c r="E1059" s="90">
        <v>54858055000166</v>
      </c>
      <c r="F1059" s="92">
        <v>84818019</v>
      </c>
      <c r="G1059" s="92">
        <v>12</v>
      </c>
      <c r="H1059" s="93">
        <v>17939.740000000002</v>
      </c>
      <c r="I1059">
        <v>1057</v>
      </c>
      <c r="K1059" s="82" t="str">
        <f t="shared" si="32"/>
        <v>0000000003934 SERIE 001-01/07/2024-54858055000166-84818019-12-17939,74</v>
      </c>
      <c r="L1059" t="str">
        <v>0000000003934 serie 001</v>
      </c>
      <c r="M1059" t="str">
        <v>0000000003934 serie 001-01/07/2024-54858055000166-84818019-12-17939,74</v>
      </c>
      <c r="O1059" t="str">
        <v>28448 serie 002</v>
      </c>
      <c r="P1059" s="57">
        <v>45168</v>
      </c>
      <c r="Q1059" t="str">
        <v>97434047000103</v>
      </c>
      <c r="R1059">
        <v>72085100</v>
      </c>
      <c r="S1059">
        <v>2930</v>
      </c>
      <c r="T1059">
        <v>93063.52</v>
      </c>
      <c r="V1059" t="str">
        <f t="shared" si="33"/>
        <v>28448 serie 002-30/08/2023-97434047000103-72085100-2930-93063,52</v>
      </c>
    </row>
    <row r="1060" spans="1:22" x14ac:dyDescent="0.25">
      <c r="A1060" s="91" t="s">
        <v>7250</v>
      </c>
      <c r="B1060" s="91" t="s">
        <v>8671</v>
      </c>
      <c r="C1060" s="91" t="s">
        <v>9729</v>
      </c>
      <c r="D1060" s="91" t="s">
        <v>8443</v>
      </c>
      <c r="E1060" s="90">
        <v>62312426000138</v>
      </c>
      <c r="F1060" s="92">
        <v>84818093</v>
      </c>
      <c r="G1060" s="92">
        <v>8</v>
      </c>
      <c r="H1060" s="93">
        <v>32006.53</v>
      </c>
      <c r="I1060">
        <v>1058</v>
      </c>
      <c r="K1060" s="82" t="str">
        <f t="shared" si="32"/>
        <v>0183772 SERIE 001-20/06/2024-62312426000138-84818093-8-32006,53</v>
      </c>
      <c r="L1060" t="str">
        <v>0183772 serie 001</v>
      </c>
      <c r="M1060" t="str">
        <v>0183772 serie 001-20/06/2024-62312426000138-84818093-8-32006,53</v>
      </c>
      <c r="O1060" t="str">
        <v>28416 serie 002</v>
      </c>
      <c r="P1060" s="57">
        <v>45167</v>
      </c>
      <c r="Q1060" t="str">
        <v>97434047000103</v>
      </c>
      <c r="R1060">
        <v>72163200</v>
      </c>
      <c r="S1060">
        <v>2496</v>
      </c>
      <c r="T1060">
        <v>32685.119999999999</v>
      </c>
      <c r="V1060" t="str">
        <f t="shared" si="33"/>
        <v>28416 serie 002-29/08/2023-97434047000103-72163200-2496-32685,12</v>
      </c>
    </row>
    <row r="1061" spans="1:22" x14ac:dyDescent="0.25">
      <c r="A1061" s="91" t="s">
        <v>7251</v>
      </c>
      <c r="B1061" s="91" t="s">
        <v>8671</v>
      </c>
      <c r="C1061" s="91" t="s">
        <v>9730</v>
      </c>
      <c r="D1061" s="91" t="s">
        <v>8521</v>
      </c>
      <c r="E1061" s="90">
        <v>62312426000138</v>
      </c>
      <c r="F1061" s="92">
        <v>84818093</v>
      </c>
      <c r="G1061" s="92">
        <v>25</v>
      </c>
      <c r="H1061" s="93">
        <v>29409.15</v>
      </c>
      <c r="I1061">
        <v>1059</v>
      </c>
      <c r="K1061" s="82" t="str">
        <f t="shared" si="32"/>
        <v>182292 SERIE 001-16/05/2024-62312426000138-84818093-25-29409,15</v>
      </c>
      <c r="L1061" t="str">
        <v>182292 serie 001</v>
      </c>
      <c r="M1061" t="str">
        <v>182292 serie 001-16/05/2024-62312426000138-84818093-25-29409,15</v>
      </c>
      <c r="O1061" t="str">
        <v>0000028400 serie 002</v>
      </c>
      <c r="P1061" s="57">
        <v>45167</v>
      </c>
      <c r="Q1061" t="str">
        <v>97434047000103</v>
      </c>
      <c r="R1061">
        <v>72254090</v>
      </c>
      <c r="S1061">
        <v>549</v>
      </c>
      <c r="T1061">
        <v>5801.03</v>
      </c>
      <c r="V1061" t="str">
        <f t="shared" si="33"/>
        <v>0000028400 serie 002-29/08/2023-97434047000103-72254090-549-5801,03</v>
      </c>
    </row>
    <row r="1062" spans="1:22" x14ac:dyDescent="0.25">
      <c r="A1062" s="91" t="s">
        <v>7252</v>
      </c>
      <c r="B1062" s="91" t="s">
        <v>8671</v>
      </c>
      <c r="C1062" s="91" t="s">
        <v>9731</v>
      </c>
      <c r="D1062" s="91" t="s">
        <v>8451</v>
      </c>
      <c r="E1062" s="90">
        <v>10657791000180</v>
      </c>
      <c r="F1062" s="92">
        <v>84818093</v>
      </c>
      <c r="G1062" s="92">
        <v>23</v>
      </c>
      <c r="H1062" s="93">
        <v>30801.4</v>
      </c>
      <c r="I1062">
        <v>1060</v>
      </c>
      <c r="K1062" s="82" t="str">
        <f t="shared" si="32"/>
        <v>015075 SERIE 001-30/04/2024-10657791000180-84818093-23-30801,4</v>
      </c>
      <c r="L1062" t="str">
        <v>015075 serie 001</v>
      </c>
      <c r="M1062" t="str">
        <v>015075 serie 001-30/04/2024-10657791000180-84818093-23-30801,4</v>
      </c>
      <c r="O1062" t="str">
        <v>000028400 serie 002</v>
      </c>
      <c r="P1062" s="57">
        <v>45167</v>
      </c>
      <c r="Q1062" t="str">
        <v>97434047000103</v>
      </c>
      <c r="R1062">
        <v>72163200</v>
      </c>
      <c r="S1062">
        <v>936</v>
      </c>
      <c r="T1062">
        <v>12501.36</v>
      </c>
      <c r="V1062" t="str">
        <f t="shared" si="33"/>
        <v>000028400 serie 002-29/08/2023-97434047000103-72163200-936-12501,36</v>
      </c>
    </row>
    <row r="1063" spans="1:22" x14ac:dyDescent="0.25">
      <c r="A1063" s="91" t="s">
        <v>7253</v>
      </c>
      <c r="B1063" s="91" t="s">
        <v>8671</v>
      </c>
      <c r="C1063" s="91" t="s">
        <v>9732</v>
      </c>
      <c r="D1063" s="91" t="s">
        <v>8448</v>
      </c>
      <c r="E1063" s="90">
        <v>4971788000134</v>
      </c>
      <c r="F1063" s="92">
        <v>84818093</v>
      </c>
      <c r="G1063" s="92">
        <v>5</v>
      </c>
      <c r="H1063" s="93">
        <v>5335</v>
      </c>
      <c r="I1063">
        <v>1061</v>
      </c>
      <c r="K1063" s="82" t="str">
        <f t="shared" si="32"/>
        <v>14667 SERIE 001-19/06/2024-04971788000134-84818093-5-5335</v>
      </c>
      <c r="L1063" t="str">
        <v>14667 serie 001</v>
      </c>
      <c r="M1063" t="str">
        <v>14667 serie 001-19/06/2024-04971788000134-84818093-5-5335</v>
      </c>
      <c r="O1063" t="str">
        <v>00028400 serie 002</v>
      </c>
      <c r="P1063" s="57">
        <v>45167</v>
      </c>
      <c r="Q1063" t="str">
        <v>97434047000103</v>
      </c>
      <c r="R1063">
        <v>72162100</v>
      </c>
      <c r="S1063">
        <v>940</v>
      </c>
      <c r="T1063">
        <v>7915.2</v>
      </c>
      <c r="V1063" t="str">
        <f t="shared" si="33"/>
        <v>00028400 serie 002-29/08/2023-97434047000103-72162100-940-7915,2</v>
      </c>
    </row>
    <row r="1064" spans="1:22" x14ac:dyDescent="0.25">
      <c r="A1064" s="91" t="s">
        <v>7254</v>
      </c>
      <c r="B1064" s="91" t="s">
        <v>8671</v>
      </c>
      <c r="C1064" s="91" t="s">
        <v>9733</v>
      </c>
      <c r="D1064" s="91" t="s">
        <v>8443</v>
      </c>
      <c r="E1064" s="90">
        <v>62312426000138</v>
      </c>
      <c r="F1064" s="92">
        <v>84818094</v>
      </c>
      <c r="G1064" s="92">
        <v>2</v>
      </c>
      <c r="H1064" s="93">
        <v>15313.49</v>
      </c>
      <c r="I1064">
        <v>1062</v>
      </c>
      <c r="K1064" s="82" t="str">
        <f t="shared" si="32"/>
        <v>00183772 SERIE 001-20/06/2024-62312426000138-84818094-2-15313,49</v>
      </c>
      <c r="L1064" t="str">
        <v>00183772 serie 001</v>
      </c>
      <c r="M1064" t="str">
        <v>00183772 serie 001-20/06/2024-62312426000138-84818094-2-15313,49</v>
      </c>
      <c r="O1064" t="str">
        <v>0028400 serie 002</v>
      </c>
      <c r="P1064" s="57">
        <v>45167</v>
      </c>
      <c r="Q1064" t="str">
        <v>97434047000103</v>
      </c>
      <c r="R1064">
        <v>72164010</v>
      </c>
      <c r="S1064">
        <v>349</v>
      </c>
      <c r="T1064">
        <v>2538.48</v>
      </c>
      <c r="V1064" t="str">
        <f t="shared" si="33"/>
        <v>0028400 serie 002-29/08/2023-97434047000103-72164010-349-2538,48</v>
      </c>
    </row>
    <row r="1065" spans="1:22" x14ac:dyDescent="0.25">
      <c r="A1065" s="91" t="s">
        <v>7255</v>
      </c>
      <c r="B1065" s="91" t="s">
        <v>8671</v>
      </c>
      <c r="C1065" s="91" t="s">
        <v>9734</v>
      </c>
      <c r="D1065" s="91" t="s">
        <v>8443</v>
      </c>
      <c r="E1065" s="90">
        <v>62312426000138</v>
      </c>
      <c r="F1065" s="92">
        <v>84818095</v>
      </c>
      <c r="G1065" s="92">
        <v>20</v>
      </c>
      <c r="H1065" s="93">
        <v>54314.11</v>
      </c>
      <c r="I1065">
        <v>1063</v>
      </c>
      <c r="K1065" s="82" t="str">
        <f t="shared" si="32"/>
        <v>183774 SERIE 001-20/06/2024-62312426000138-84818095-20-54314,11</v>
      </c>
      <c r="L1065" t="str">
        <v>183774 serie 001</v>
      </c>
      <c r="M1065" t="str">
        <v>183774 serie 001-20/06/2024-62312426000138-84818095-20-54314,11</v>
      </c>
      <c r="O1065" t="str">
        <v>028400 serie 002</v>
      </c>
      <c r="P1065" s="57">
        <v>45167</v>
      </c>
      <c r="Q1065" t="str">
        <v>97434047000103</v>
      </c>
      <c r="R1065">
        <v>72163300</v>
      </c>
      <c r="S1065">
        <v>1080</v>
      </c>
      <c r="T1065">
        <v>14666.4</v>
      </c>
      <c r="V1065" t="str">
        <f t="shared" si="33"/>
        <v>028400 serie 002-29/08/2023-97434047000103-72163300-1080-14666,4</v>
      </c>
    </row>
    <row r="1066" spans="1:22" x14ac:dyDescent="0.25">
      <c r="A1066" s="91" t="s">
        <v>7256</v>
      </c>
      <c r="B1066" s="91" t="s">
        <v>8671</v>
      </c>
      <c r="C1066" s="91" t="s">
        <v>9735</v>
      </c>
      <c r="D1066" s="91" t="s">
        <v>8443</v>
      </c>
      <c r="E1066" s="90">
        <v>62312426000138</v>
      </c>
      <c r="F1066" s="92">
        <v>84818095</v>
      </c>
      <c r="G1066" s="92">
        <v>52</v>
      </c>
      <c r="H1066" s="93">
        <v>257979.84</v>
      </c>
      <c r="I1066">
        <v>1064</v>
      </c>
      <c r="K1066" s="82" t="str">
        <f t="shared" si="32"/>
        <v>000183772 SERIE 001-20/06/2024-62312426000138-84818095-52-257979,84</v>
      </c>
      <c r="L1066" t="str">
        <v>000183772 serie 001</v>
      </c>
      <c r="M1066" t="str">
        <v>000183772 serie 001-20/06/2024-62312426000138-84818095-52-257979,84</v>
      </c>
      <c r="O1066" t="str">
        <v>28400 serie 002</v>
      </c>
      <c r="P1066" s="57">
        <v>45167</v>
      </c>
      <c r="Q1066" t="str">
        <v>97434047000103</v>
      </c>
      <c r="R1066">
        <v>72163100</v>
      </c>
      <c r="S1066">
        <v>146</v>
      </c>
      <c r="T1066">
        <v>1140.72</v>
      </c>
      <c r="V1066" t="str">
        <f t="shared" si="33"/>
        <v>28400 serie 002-29/08/2023-97434047000103-72163100-146-1140,72</v>
      </c>
    </row>
    <row r="1067" spans="1:22" x14ac:dyDescent="0.25">
      <c r="A1067" s="91" t="s">
        <v>7257</v>
      </c>
      <c r="B1067" s="91" t="s">
        <v>8671</v>
      </c>
      <c r="C1067" s="91" t="s">
        <v>9736</v>
      </c>
      <c r="D1067" s="91" t="s">
        <v>8443</v>
      </c>
      <c r="E1067" s="90">
        <v>62312426000138</v>
      </c>
      <c r="F1067" s="92">
        <v>84818095</v>
      </c>
      <c r="G1067" s="92">
        <v>1</v>
      </c>
      <c r="H1067" s="93">
        <v>1988.89</v>
      </c>
      <c r="I1067">
        <v>1065</v>
      </c>
      <c r="K1067" s="82" t="str">
        <f t="shared" si="32"/>
        <v>183770 SERIE 001-20/06/2024-62312426000138-84818095-1-1988,89</v>
      </c>
      <c r="L1067" t="str">
        <v>183770 serie 001</v>
      </c>
      <c r="M1067" t="str">
        <v>183770 serie 001-20/06/2024-62312426000138-84818095-1-1988,89</v>
      </c>
      <c r="O1067" t="str">
        <v>28367 serie 002</v>
      </c>
      <c r="P1067" s="57">
        <v>45166</v>
      </c>
      <c r="Q1067" t="str">
        <v>97434047000103</v>
      </c>
      <c r="R1067">
        <v>72085200</v>
      </c>
      <c r="S1067">
        <v>14650</v>
      </c>
      <c r="T1067">
        <v>107642.06</v>
      </c>
      <c r="V1067" t="str">
        <f t="shared" si="33"/>
        <v>28367 serie 002-28/08/2023-97434047000103-72085200-14650-107642,06</v>
      </c>
    </row>
    <row r="1068" spans="1:22" x14ac:dyDescent="0.25">
      <c r="A1068" s="91" t="s">
        <v>7258</v>
      </c>
      <c r="B1068" s="91" t="s">
        <v>8671</v>
      </c>
      <c r="C1068" s="91" t="s">
        <v>9737</v>
      </c>
      <c r="D1068" s="91" t="s">
        <v>8443</v>
      </c>
      <c r="E1068" s="90">
        <v>62312426000138</v>
      </c>
      <c r="F1068" s="92">
        <v>84818095</v>
      </c>
      <c r="G1068" s="92">
        <v>4</v>
      </c>
      <c r="H1068" s="93">
        <v>15215.2</v>
      </c>
      <c r="I1068">
        <v>1066</v>
      </c>
      <c r="K1068" s="82" t="str">
        <f t="shared" si="32"/>
        <v>183769 SERIE 001-20/06/2024-62312426000138-84818095-4-15215,2</v>
      </c>
      <c r="L1068" t="str">
        <v>183769 serie 001</v>
      </c>
      <c r="M1068" t="str">
        <v>183769 serie 001-20/06/2024-62312426000138-84818095-4-15215,2</v>
      </c>
      <c r="O1068" t="str">
        <v>028344 serie 002</v>
      </c>
      <c r="P1068" s="57">
        <v>45166</v>
      </c>
      <c r="Q1068" t="str">
        <v>97434047000103</v>
      </c>
      <c r="R1068">
        <v>72163200</v>
      </c>
      <c r="S1068">
        <v>317</v>
      </c>
      <c r="T1068">
        <v>4167.12</v>
      </c>
      <c r="V1068" t="str">
        <f t="shared" si="33"/>
        <v>028344 serie 002-28/08/2023-97434047000103-72163200-317-4167,12</v>
      </c>
    </row>
    <row r="1069" spans="1:22" x14ac:dyDescent="0.25">
      <c r="A1069" s="91" t="s">
        <v>7259</v>
      </c>
      <c r="B1069" s="91" t="s">
        <v>8671</v>
      </c>
      <c r="C1069" s="91" t="s">
        <v>9738</v>
      </c>
      <c r="D1069" s="91" t="s">
        <v>8521</v>
      </c>
      <c r="E1069" s="90">
        <v>62312426000138</v>
      </c>
      <c r="F1069" s="92">
        <v>84818095</v>
      </c>
      <c r="G1069" s="92">
        <v>2</v>
      </c>
      <c r="H1069" s="93">
        <v>3084.92</v>
      </c>
      <c r="I1069">
        <v>1067</v>
      </c>
      <c r="K1069" s="82" t="str">
        <f t="shared" si="32"/>
        <v>182295 SERIE 001-16/05/2024-62312426000138-84818095-2-3084,92</v>
      </c>
      <c r="L1069" t="str">
        <v>182295 serie 001</v>
      </c>
      <c r="M1069" t="str">
        <v>182295 serie 001-16/05/2024-62312426000138-84818095-2-3084,92</v>
      </c>
      <c r="O1069" t="str">
        <v>28344 serie 002</v>
      </c>
      <c r="P1069" s="57">
        <v>45166</v>
      </c>
      <c r="Q1069" t="str">
        <v>97434047000103</v>
      </c>
      <c r="R1069">
        <v>72162100</v>
      </c>
      <c r="S1069">
        <v>213</v>
      </c>
      <c r="T1069">
        <v>1792.56</v>
      </c>
      <c r="V1069" t="str">
        <f t="shared" si="33"/>
        <v>28344 serie 002-28/08/2023-97434047000103-72162100-213-1792,56</v>
      </c>
    </row>
    <row r="1070" spans="1:22" x14ac:dyDescent="0.25">
      <c r="A1070" s="91" t="s">
        <v>7260</v>
      </c>
      <c r="B1070" s="91" t="s">
        <v>8671</v>
      </c>
      <c r="C1070" s="91" t="s">
        <v>9739</v>
      </c>
      <c r="D1070" s="91" t="s">
        <v>8521</v>
      </c>
      <c r="E1070" s="90">
        <v>62312426000138</v>
      </c>
      <c r="F1070" s="92">
        <v>84818095</v>
      </c>
      <c r="G1070" s="92">
        <v>2</v>
      </c>
      <c r="H1070" s="93">
        <v>3084.92</v>
      </c>
      <c r="I1070">
        <v>1068</v>
      </c>
      <c r="K1070" s="82" t="str">
        <f t="shared" si="32"/>
        <v>182294 SERIE 001-16/05/2024-62312426000138-84818095-2-3084,92</v>
      </c>
      <c r="L1070" t="str">
        <v>182294 serie 001</v>
      </c>
      <c r="M1070" t="str">
        <v>182294 serie 001-16/05/2024-62312426000138-84818095-2-3084,92</v>
      </c>
      <c r="O1070" t="str">
        <v>0025726 serie 002</v>
      </c>
      <c r="P1070" s="57">
        <v>45083</v>
      </c>
      <c r="Q1070" t="str">
        <v>97434047000103</v>
      </c>
      <c r="R1070">
        <v>72201100</v>
      </c>
      <c r="S1070">
        <v>468.72</v>
      </c>
      <c r="T1070">
        <v>22052.16</v>
      </c>
      <c r="V1070" t="str">
        <f t="shared" si="33"/>
        <v>0025726 serie 002-06/06/2023-97434047000103-72201100-468,72-22052,16</v>
      </c>
    </row>
    <row r="1071" spans="1:22" x14ac:dyDescent="0.25">
      <c r="A1071" s="91" t="s">
        <v>7261</v>
      </c>
      <c r="B1071" s="91" t="s">
        <v>8671</v>
      </c>
      <c r="C1071" s="91" t="s">
        <v>9740</v>
      </c>
      <c r="D1071" s="91" t="s">
        <v>8521</v>
      </c>
      <c r="E1071" s="90">
        <v>62312426000138</v>
      </c>
      <c r="F1071" s="92">
        <v>84818095</v>
      </c>
      <c r="G1071" s="92">
        <v>1</v>
      </c>
      <c r="H1071" s="93">
        <v>2603.15</v>
      </c>
      <c r="I1071">
        <v>1069</v>
      </c>
      <c r="K1071" s="82" t="str">
        <f t="shared" si="32"/>
        <v>182293 SERIE 001-16/05/2024-62312426000138-84818095-1-2603,15</v>
      </c>
      <c r="L1071" t="str">
        <v>182293 serie 001</v>
      </c>
      <c r="M1071" t="str">
        <v>182293 serie 001-16/05/2024-62312426000138-84818095-1-2603,15</v>
      </c>
      <c r="O1071" t="str">
        <v>025726 serie 002</v>
      </c>
      <c r="P1071" s="57">
        <v>45083</v>
      </c>
      <c r="Q1071" t="str">
        <v>97434047000103</v>
      </c>
      <c r="R1071">
        <v>72192200</v>
      </c>
      <c r="S1071">
        <v>757.5</v>
      </c>
      <c r="T1071">
        <v>42105.9</v>
      </c>
      <c r="V1071" t="str">
        <f t="shared" si="33"/>
        <v>025726 serie 002-06/06/2023-97434047000103-72192200-757,5-42105,9</v>
      </c>
    </row>
    <row r="1072" spans="1:22" x14ac:dyDescent="0.25">
      <c r="A1072" s="91" t="s">
        <v>7262</v>
      </c>
      <c r="B1072" s="91" t="s">
        <v>8671</v>
      </c>
      <c r="C1072" s="91" t="s">
        <v>9741</v>
      </c>
      <c r="D1072" s="91" t="s">
        <v>8521</v>
      </c>
      <c r="E1072" s="90">
        <v>62312426000138</v>
      </c>
      <c r="F1072" s="92">
        <v>84818095</v>
      </c>
      <c r="G1072" s="92">
        <v>30</v>
      </c>
      <c r="H1072" s="93">
        <v>83492.78</v>
      </c>
      <c r="I1072">
        <v>1070</v>
      </c>
      <c r="K1072" s="82" t="str">
        <f t="shared" si="32"/>
        <v>0182292 SERIE 001-16/05/2024-62312426000138-84818095-30-83492,78</v>
      </c>
      <c r="L1072" t="str">
        <v>0182292 serie 001</v>
      </c>
      <c r="M1072" t="str">
        <v>0182292 serie 001-16/05/2024-62312426000138-84818095-30-83492,78</v>
      </c>
      <c r="O1072" t="str">
        <v>25726 serie 002</v>
      </c>
      <c r="P1072" s="57">
        <v>45083</v>
      </c>
      <c r="Q1072" t="str">
        <v>97434047000103</v>
      </c>
      <c r="R1072">
        <v>72149100</v>
      </c>
      <c r="S1072">
        <v>136.62</v>
      </c>
      <c r="T1072">
        <v>4215.4400000000005</v>
      </c>
      <c r="V1072" t="str">
        <f t="shared" si="33"/>
        <v>25726 serie 002-06/06/2023-97434047000103-72149100-136,62-4215,44</v>
      </c>
    </row>
    <row r="1073" spans="1:22" x14ac:dyDescent="0.25">
      <c r="A1073" s="91" t="s">
        <v>7263</v>
      </c>
      <c r="B1073" s="91" t="s">
        <v>8671</v>
      </c>
      <c r="C1073" s="91" t="s">
        <v>9742</v>
      </c>
      <c r="D1073" s="91" t="s">
        <v>8451</v>
      </c>
      <c r="E1073" s="90">
        <v>10657791000180</v>
      </c>
      <c r="F1073" s="92">
        <v>84818095</v>
      </c>
      <c r="G1073" s="92">
        <v>31</v>
      </c>
      <c r="H1073" s="93">
        <v>100575.44</v>
      </c>
      <c r="I1073">
        <v>1071</v>
      </c>
      <c r="K1073" s="82" t="str">
        <f t="shared" si="32"/>
        <v>0015075 SERIE 001-30/04/2024-10657791000180-84818095-31-100575,44</v>
      </c>
      <c r="L1073" t="str">
        <v>0015075 serie 001</v>
      </c>
      <c r="M1073" t="str">
        <v>0015075 serie 001-30/04/2024-10657791000180-84818095-31-100575,44</v>
      </c>
      <c r="O1073" t="str">
        <v>24870 serie 001</v>
      </c>
      <c r="P1073" s="57">
        <v>45113</v>
      </c>
      <c r="Q1073" t="str">
        <v>14050990000187</v>
      </c>
      <c r="R1073">
        <v>83015000</v>
      </c>
      <c r="S1073">
        <v>31</v>
      </c>
      <c r="T1073">
        <v>11384.4</v>
      </c>
      <c r="V1073" t="str">
        <f t="shared" si="33"/>
        <v>24870 serie 001-06/07/2023-14050990000187-83015000-31-11384,4</v>
      </c>
    </row>
    <row r="1074" spans="1:22" x14ac:dyDescent="0.25">
      <c r="A1074" s="91" t="s">
        <v>7264</v>
      </c>
      <c r="B1074" s="91" t="s">
        <v>8671</v>
      </c>
      <c r="C1074" s="91" t="s">
        <v>9743</v>
      </c>
      <c r="D1074" s="91" t="s">
        <v>8521</v>
      </c>
      <c r="E1074" s="90">
        <v>4971788000134</v>
      </c>
      <c r="F1074" s="92">
        <v>84818095</v>
      </c>
      <c r="G1074" s="92">
        <v>1</v>
      </c>
      <c r="H1074" s="93">
        <v>11239.39</v>
      </c>
      <c r="I1074">
        <v>1072</v>
      </c>
      <c r="K1074" s="82" t="str">
        <f t="shared" si="32"/>
        <v>14497 SERIE 001-16/05/2024-04971788000134-84818095-1-11239,39</v>
      </c>
      <c r="L1074" t="str">
        <v>14497 serie 001</v>
      </c>
      <c r="M1074" t="str">
        <v>14497 serie 001-16/05/2024-04971788000134-84818095-1-11239,39</v>
      </c>
      <c r="O1074" t="str">
        <v>00021838 serie 001</v>
      </c>
      <c r="P1074" s="57">
        <v>45145</v>
      </c>
      <c r="Q1074" t="str">
        <v>62821723000109</v>
      </c>
      <c r="R1074">
        <v>73182100</v>
      </c>
      <c r="S1074">
        <v>6.1</v>
      </c>
      <c r="T1074">
        <v>926.89</v>
      </c>
      <c r="V1074" t="str">
        <f t="shared" si="33"/>
        <v>00021838 serie 001-07/08/2023-62821723000109-73182100-6,1-926,89</v>
      </c>
    </row>
    <row r="1075" spans="1:22" x14ac:dyDescent="0.25">
      <c r="A1075" s="91" t="s">
        <v>7265</v>
      </c>
      <c r="B1075" s="91" t="s">
        <v>8671</v>
      </c>
      <c r="C1075" s="91" t="s">
        <v>9744</v>
      </c>
      <c r="D1075" s="91" t="s">
        <v>8522</v>
      </c>
      <c r="E1075" s="90">
        <v>4971788000134</v>
      </c>
      <c r="F1075" s="92">
        <v>84818095</v>
      </c>
      <c r="G1075" s="92">
        <v>2</v>
      </c>
      <c r="H1075" s="93">
        <v>2774.2</v>
      </c>
      <c r="I1075">
        <v>1073</v>
      </c>
      <c r="K1075" s="82" t="str">
        <f t="shared" si="32"/>
        <v>14368 SERIE 001-19/04/2024-04971788000134-84818095-2-2774,2</v>
      </c>
      <c r="L1075" t="str">
        <v>14368 serie 001</v>
      </c>
      <c r="M1075" t="str">
        <v>14368 serie 001-19/04/2024-04971788000134-84818095-2-2774,2</v>
      </c>
      <c r="O1075" t="str">
        <v>0021838 serie 001</v>
      </c>
      <c r="P1075" s="57">
        <v>45145</v>
      </c>
      <c r="Q1075" t="str">
        <v>62821723000109</v>
      </c>
      <c r="R1075">
        <v>73181600</v>
      </c>
      <c r="S1075">
        <v>9.1999999999999993</v>
      </c>
      <c r="T1075">
        <v>4555.8999999999996</v>
      </c>
      <c r="V1075" t="str">
        <f t="shared" si="33"/>
        <v>0021838 serie 001-07/08/2023-62821723000109-73181600-9,2-4555,9</v>
      </c>
    </row>
    <row r="1076" spans="1:22" x14ac:dyDescent="0.25">
      <c r="A1076" s="91" t="s">
        <v>7266</v>
      </c>
      <c r="B1076" s="91" t="s">
        <v>8671</v>
      </c>
      <c r="C1076" s="91" t="s">
        <v>9745</v>
      </c>
      <c r="D1076" s="91" t="s">
        <v>8523</v>
      </c>
      <c r="E1076" s="90">
        <v>97533434000199</v>
      </c>
      <c r="F1076" s="92">
        <v>84818095</v>
      </c>
      <c r="G1076" s="92">
        <v>10</v>
      </c>
      <c r="H1076" s="93">
        <v>23396</v>
      </c>
      <c r="I1076">
        <v>1074</v>
      </c>
      <c r="K1076" s="82" t="str">
        <f t="shared" si="32"/>
        <v>4467 SERIE 000-24/06/2024-97533434000199-84818095-10-23396</v>
      </c>
      <c r="L1076" t="str">
        <v>4467 serie 000</v>
      </c>
      <c r="M1076" t="str">
        <v>4467 serie 000-24/06/2024-97533434000199-84818095-10-23396</v>
      </c>
      <c r="O1076" t="str">
        <v>021838 serie 001</v>
      </c>
      <c r="P1076" s="57">
        <v>45145</v>
      </c>
      <c r="Q1076" t="str">
        <v>62821723000109</v>
      </c>
      <c r="R1076">
        <v>73182200</v>
      </c>
      <c r="S1076">
        <v>30.4</v>
      </c>
      <c r="T1076">
        <v>2482.1799999999998</v>
      </c>
      <c r="V1076" t="str">
        <f t="shared" si="33"/>
        <v>021838 serie 001-07/08/2023-62821723000109-73182200-30,4-2482,18</v>
      </c>
    </row>
    <row r="1077" spans="1:22" x14ac:dyDescent="0.25">
      <c r="A1077" s="91" t="s">
        <v>7267</v>
      </c>
      <c r="B1077" s="91" t="s">
        <v>8671</v>
      </c>
      <c r="C1077" s="91" t="s">
        <v>9746</v>
      </c>
      <c r="D1077" s="91" t="s">
        <v>8449</v>
      </c>
      <c r="E1077" s="90">
        <v>7695648000179</v>
      </c>
      <c r="F1077" s="92">
        <v>84818095</v>
      </c>
      <c r="G1077" s="92">
        <v>2</v>
      </c>
      <c r="H1077" s="93">
        <v>6674</v>
      </c>
      <c r="I1077">
        <v>1075</v>
      </c>
      <c r="K1077" s="82" t="str">
        <f t="shared" si="32"/>
        <v>4168 SERIE 001-06/08/2024-07695648000179-84818095-2-6674</v>
      </c>
      <c r="L1077" t="str">
        <v>4168 serie 001</v>
      </c>
      <c r="M1077" t="str">
        <v>4168 serie 001-06/08/2024-07695648000179-84818095-2-6674</v>
      </c>
      <c r="O1077" t="str">
        <v>21838 serie 001</v>
      </c>
      <c r="P1077" s="57">
        <v>45145</v>
      </c>
      <c r="Q1077" t="str">
        <v>62821723000109</v>
      </c>
      <c r="R1077">
        <v>73181900</v>
      </c>
      <c r="S1077">
        <v>41.3</v>
      </c>
      <c r="T1077">
        <v>5724.16</v>
      </c>
      <c r="V1077" t="str">
        <f t="shared" si="33"/>
        <v>21838 serie 001-07/08/2023-62821723000109-73181900-41,3-5724,16</v>
      </c>
    </row>
    <row r="1078" spans="1:22" x14ac:dyDescent="0.25">
      <c r="A1078" s="91" t="s">
        <v>7268</v>
      </c>
      <c r="B1078" s="91" t="s">
        <v>8671</v>
      </c>
      <c r="C1078" s="91" t="s">
        <v>9747</v>
      </c>
      <c r="D1078" s="91" t="s">
        <v>8480</v>
      </c>
      <c r="E1078" s="91">
        <v>429640000111</v>
      </c>
      <c r="F1078" s="92">
        <v>85044010</v>
      </c>
      <c r="G1078" s="92">
        <v>1</v>
      </c>
      <c r="H1078" s="93">
        <v>48500</v>
      </c>
      <c r="I1078">
        <v>1076</v>
      </c>
      <c r="K1078" s="82" t="str">
        <f t="shared" si="32"/>
        <v>7889 SERIE 001-28/06/2024-00429640000111-85044010-1-48500</v>
      </c>
      <c r="L1078" t="str">
        <v>7889 serie 001</v>
      </c>
      <c r="M1078" t="str">
        <v>7889 serie 001-28/06/2024-00429640000111-85044010-1-48500</v>
      </c>
      <c r="O1078" t="str">
        <v>20638 serie 001</v>
      </c>
      <c r="P1078" s="57">
        <v>45167</v>
      </c>
      <c r="Q1078" t="str">
        <v>00866937000144</v>
      </c>
      <c r="R1078">
        <v>73181500</v>
      </c>
      <c r="S1078">
        <v>93.24</v>
      </c>
      <c r="T1078">
        <v>6737.68</v>
      </c>
      <c r="V1078" t="str">
        <f t="shared" si="33"/>
        <v>20638 serie 001-29/08/2023-00866937000144-73181500-93,24-6737,68</v>
      </c>
    </row>
    <row r="1079" spans="1:22" x14ac:dyDescent="0.25">
      <c r="A1079" s="91" t="s">
        <v>7269</v>
      </c>
      <c r="B1079" s="91" t="s">
        <v>8671</v>
      </c>
      <c r="C1079" s="91" t="s">
        <v>9748</v>
      </c>
      <c r="D1079" s="91" t="s">
        <v>8478</v>
      </c>
      <c r="E1079" s="90">
        <v>57158057000130</v>
      </c>
      <c r="F1079" s="92">
        <v>85359090</v>
      </c>
      <c r="G1079" s="93">
        <v>20875</v>
      </c>
      <c r="H1079" s="93">
        <v>33400</v>
      </c>
      <c r="I1079">
        <v>1077</v>
      </c>
      <c r="K1079" s="82" t="str">
        <f t="shared" si="32"/>
        <v>448606 SERIE 002-27/03/2024-57158057000130-85359090-20875-33400</v>
      </c>
      <c r="L1079" t="str">
        <v>448606 serie 002</v>
      </c>
      <c r="M1079" t="str">
        <v>448606 serie 002-27/03/2024-57158057000130-85359090-20875-33400</v>
      </c>
      <c r="O1079" t="str">
        <v>020027 serie 001</v>
      </c>
      <c r="P1079" s="57">
        <v>45111</v>
      </c>
      <c r="Q1079" t="str">
        <v>02677285000125</v>
      </c>
      <c r="R1079">
        <v>72201210</v>
      </c>
      <c r="S1079">
        <v>17</v>
      </c>
      <c r="T1079">
        <v>10044</v>
      </c>
      <c r="V1079" t="str">
        <f t="shared" si="33"/>
        <v>020027 serie 001-04/07/2023-02677285000125-72201210-17-10044</v>
      </c>
    </row>
    <row r="1080" spans="1:22" x14ac:dyDescent="0.25">
      <c r="A1080" s="91" t="s">
        <v>7270</v>
      </c>
      <c r="B1080" s="91" t="s">
        <v>8671</v>
      </c>
      <c r="C1080" s="91" t="s">
        <v>9749</v>
      </c>
      <c r="D1080" s="91" t="s">
        <v>8510</v>
      </c>
      <c r="E1080" s="90">
        <v>57158057000130</v>
      </c>
      <c r="F1080" s="92">
        <v>85359090</v>
      </c>
      <c r="G1080" s="93">
        <v>22171</v>
      </c>
      <c r="H1080" s="93">
        <v>35473.599999999999</v>
      </c>
      <c r="I1080">
        <v>1078</v>
      </c>
      <c r="K1080" s="82" t="str">
        <f t="shared" si="32"/>
        <v>452338 SERIE 002-10/04/2024-57158057000130-85359090-22171-35473,6</v>
      </c>
      <c r="L1080" t="str">
        <v>452338 serie 002</v>
      </c>
      <c r="M1080" t="str">
        <v>452338 serie 002-10/04/2024-57158057000130-85359090-22171-35473,6</v>
      </c>
      <c r="O1080" t="str">
        <v>20027 serie 001</v>
      </c>
      <c r="P1080" s="57">
        <v>45111</v>
      </c>
      <c r="Q1080" t="str">
        <v>02677285000125</v>
      </c>
      <c r="R1080">
        <v>72202090</v>
      </c>
      <c r="S1080">
        <v>324</v>
      </c>
      <c r="T1080">
        <v>22795</v>
      </c>
      <c r="V1080" t="str">
        <f t="shared" si="33"/>
        <v>20027 serie 001-04/07/2023-02677285000125-72202090-324-22795</v>
      </c>
    </row>
    <row r="1081" spans="1:22" x14ac:dyDescent="0.25">
      <c r="A1081" s="91" t="s">
        <v>7271</v>
      </c>
      <c r="B1081" s="91" t="s">
        <v>8671</v>
      </c>
      <c r="C1081" s="91" t="s">
        <v>9750</v>
      </c>
      <c r="D1081" s="91" t="s">
        <v>8455</v>
      </c>
      <c r="E1081" s="90">
        <v>57158057000130</v>
      </c>
      <c r="F1081" s="92">
        <v>85359090</v>
      </c>
      <c r="G1081" s="93">
        <v>6337</v>
      </c>
      <c r="H1081" s="93">
        <v>10899.64</v>
      </c>
      <c r="I1081">
        <v>1079</v>
      </c>
      <c r="K1081" s="82" t="str">
        <f t="shared" si="32"/>
        <v>474949 SERIE 002-25/06/2024-57158057000130-85359090-6337-10899,64</v>
      </c>
      <c r="L1081" t="str">
        <v>474949 serie 002</v>
      </c>
      <c r="M1081" t="str">
        <v>474949 serie 002-25/06/2024-57158057000130-85359090-6337-10899,64</v>
      </c>
      <c r="O1081" t="str">
        <v>20008 serie 001</v>
      </c>
      <c r="P1081" s="57">
        <v>45104</v>
      </c>
      <c r="Q1081" t="str">
        <v>02677285000125</v>
      </c>
      <c r="R1081">
        <v>72202090</v>
      </c>
      <c r="S1081">
        <v>907.24</v>
      </c>
      <c r="T1081">
        <v>53312</v>
      </c>
      <c r="V1081" t="str">
        <f t="shared" si="33"/>
        <v>20008 serie 001-27/06/2023-02677285000125-72202090-907,24-53312</v>
      </c>
    </row>
    <row r="1082" spans="1:22" x14ac:dyDescent="0.25">
      <c r="A1082" s="91" t="s">
        <v>7272</v>
      </c>
      <c r="B1082" s="91" t="s">
        <v>8671</v>
      </c>
      <c r="C1082" s="91" t="s">
        <v>9751</v>
      </c>
      <c r="D1082" s="91" t="s">
        <v>8464</v>
      </c>
      <c r="E1082" s="90">
        <v>57158057000130</v>
      </c>
      <c r="F1082" s="92">
        <v>85359090</v>
      </c>
      <c r="G1082" s="93">
        <v>14673</v>
      </c>
      <c r="H1082" s="93">
        <v>22302.959999999999</v>
      </c>
      <c r="I1082">
        <v>1080</v>
      </c>
      <c r="K1082" s="82" t="str">
        <f t="shared" si="32"/>
        <v>471393 SERIE 002-12/06/2024-57158057000130-85359090-14673-22302,96</v>
      </c>
      <c r="L1082" t="str">
        <v>471393 serie 002</v>
      </c>
      <c r="M1082" t="str">
        <v>471393 serie 002-12/06/2024-57158057000130-85359090-14673-22302,96</v>
      </c>
      <c r="O1082" t="str">
        <v>9303 serie 001</v>
      </c>
      <c r="P1082" s="57">
        <v>45175</v>
      </c>
      <c r="Q1082" t="str">
        <v>16907419000161</v>
      </c>
      <c r="R1082">
        <v>73041900</v>
      </c>
      <c r="S1082">
        <v>13781</v>
      </c>
      <c r="T1082">
        <v>198263.96</v>
      </c>
      <c r="V1082" t="str">
        <f t="shared" si="33"/>
        <v>9303 serie 001-06/09/2023-16907419000161-73041900-13781-198263,96</v>
      </c>
    </row>
    <row r="1083" spans="1:22" x14ac:dyDescent="0.25">
      <c r="A1083" s="91" t="s">
        <v>7273</v>
      </c>
      <c r="B1083" s="91" t="s">
        <v>8671</v>
      </c>
      <c r="C1083" s="91" t="s">
        <v>9752</v>
      </c>
      <c r="D1083" s="91" t="s">
        <v>8353</v>
      </c>
      <c r="E1083" s="90">
        <v>59274316000467</v>
      </c>
      <c r="F1083" s="92">
        <v>85366910</v>
      </c>
      <c r="G1083" s="92">
        <v>75</v>
      </c>
      <c r="H1083" s="93">
        <v>1971.16</v>
      </c>
      <c r="I1083">
        <v>1081</v>
      </c>
      <c r="K1083" s="82" t="str">
        <f t="shared" si="32"/>
        <v>82486 SERIE 001-05/02/2024-59274316000467-85366910-75-1971,16</v>
      </c>
      <c r="L1083" t="str">
        <v>82486 serie 001</v>
      </c>
      <c r="M1083" t="str">
        <v>82486 serie 001-05/02/2024-59274316000467-85366910-75-1971,16</v>
      </c>
      <c r="O1083" t="str">
        <v>9299 serie 001</v>
      </c>
      <c r="P1083" s="57">
        <v>45175</v>
      </c>
      <c r="Q1083" t="str">
        <v>16907419000161</v>
      </c>
      <c r="R1083">
        <v>73041900</v>
      </c>
      <c r="S1083">
        <v>2589</v>
      </c>
      <c r="T1083">
        <v>41304.85</v>
      </c>
      <c r="V1083" t="str">
        <f t="shared" si="33"/>
        <v>9299 serie 001-06/09/2023-16907419000161-73041900-2589-41304,85</v>
      </c>
    </row>
    <row r="1084" spans="1:22" x14ac:dyDescent="0.25">
      <c r="A1084" s="91" t="s">
        <v>7274</v>
      </c>
      <c r="B1084" s="91" t="s">
        <v>8671</v>
      </c>
      <c r="C1084" s="91" t="s">
        <v>9753</v>
      </c>
      <c r="D1084" s="91" t="s">
        <v>8513</v>
      </c>
      <c r="E1084" s="90">
        <v>57158057000130</v>
      </c>
      <c r="F1084" s="92">
        <v>85369090</v>
      </c>
      <c r="G1084" s="92">
        <v>35</v>
      </c>
      <c r="H1084" s="93">
        <v>2553.39</v>
      </c>
      <c r="I1084">
        <v>1082</v>
      </c>
      <c r="K1084" s="82" t="str">
        <f t="shared" si="32"/>
        <v>0461566 SERIE 002-09/05/2024-57158057000130-85369090-35-2553,39</v>
      </c>
      <c r="L1084" t="str">
        <v>0461566 serie 002</v>
      </c>
      <c r="M1084" t="str">
        <v>0461566 serie 002-09/05/2024-57158057000130-85369090-35-2553,39</v>
      </c>
      <c r="O1084" t="str">
        <v>5749 serie 001</v>
      </c>
      <c r="P1084" s="57">
        <v>45197</v>
      </c>
      <c r="Q1084" t="str">
        <v>12143076000155</v>
      </c>
      <c r="R1084">
        <v>73079100</v>
      </c>
      <c r="S1084">
        <v>4037.2</v>
      </c>
      <c r="T1084">
        <v>103007.93</v>
      </c>
      <c r="V1084" t="str">
        <f t="shared" si="33"/>
        <v>5749 serie 001-28/09/2023-12143076000155-73079100-4037,2-103007,93</v>
      </c>
    </row>
    <row r="1085" spans="1:22" x14ac:dyDescent="0.25">
      <c r="A1085" s="91" t="s">
        <v>7275</v>
      </c>
      <c r="B1085" s="91" t="s">
        <v>8671</v>
      </c>
      <c r="C1085" s="91" t="s">
        <v>9754</v>
      </c>
      <c r="D1085" s="91" t="s">
        <v>8456</v>
      </c>
      <c r="E1085" s="90">
        <v>88674080000101</v>
      </c>
      <c r="F1085" s="92">
        <v>85369090</v>
      </c>
      <c r="G1085" s="92">
        <v>74</v>
      </c>
      <c r="H1085" s="93">
        <v>126541.47</v>
      </c>
      <c r="I1085">
        <v>1083</v>
      </c>
      <c r="K1085" s="82" t="str">
        <f t="shared" si="32"/>
        <v>731566 SERIE 001-25/03/2024-88674080000101-85369090-74-126541,47</v>
      </c>
      <c r="L1085" t="str">
        <v>731566 serie 001</v>
      </c>
      <c r="M1085" t="str">
        <v>731566 serie 001-25/03/2024-88674080000101-85369090-74-126541,47</v>
      </c>
      <c r="O1085" t="str">
        <v>05748 serie 001</v>
      </c>
      <c r="P1085" s="57">
        <v>45197</v>
      </c>
      <c r="Q1085" t="str">
        <v>12143076000155</v>
      </c>
      <c r="R1085">
        <v>73072100</v>
      </c>
      <c r="S1085">
        <v>41.1</v>
      </c>
      <c r="T1085">
        <v>2036.56</v>
      </c>
      <c r="V1085" t="str">
        <f t="shared" si="33"/>
        <v>05748 serie 001-28/09/2023-12143076000155-73072100-41,1-2036,56</v>
      </c>
    </row>
    <row r="1086" spans="1:22" x14ac:dyDescent="0.25">
      <c r="A1086" s="91" t="s">
        <v>7276</v>
      </c>
      <c r="B1086" s="91" t="s">
        <v>8671</v>
      </c>
      <c r="C1086" s="91" t="s">
        <v>9755</v>
      </c>
      <c r="D1086" s="91" t="s">
        <v>8524</v>
      </c>
      <c r="E1086" s="90">
        <v>8381863000168</v>
      </c>
      <c r="F1086" s="92">
        <v>85369090</v>
      </c>
      <c r="G1086" s="93">
        <v>3160</v>
      </c>
      <c r="H1086" s="93">
        <v>4076.42</v>
      </c>
      <c r="I1086">
        <v>1084</v>
      </c>
      <c r="K1086" s="82" t="str">
        <f t="shared" si="32"/>
        <v>80369 SERIE 000-18/07/2024-08381863000168-85369090-3160-4076,42</v>
      </c>
      <c r="L1086" t="str">
        <v>80369 serie 000</v>
      </c>
      <c r="M1086" t="str">
        <v>80369 serie 000-18/07/2024-08381863000168-85369090-3160-4076,42</v>
      </c>
      <c r="O1086" t="str">
        <v>5748 serie 001</v>
      </c>
      <c r="P1086" s="57">
        <v>45197</v>
      </c>
      <c r="Q1086" t="str">
        <v>12143076000155</v>
      </c>
      <c r="R1086">
        <v>73079100</v>
      </c>
      <c r="S1086">
        <v>4040.5</v>
      </c>
      <c r="T1086">
        <v>112549.63</v>
      </c>
      <c r="V1086" t="str">
        <f t="shared" si="33"/>
        <v>5748 serie 001-28/09/2023-12143076000155-73079100-4040,5-112549,63</v>
      </c>
    </row>
    <row r="1087" spans="1:22" x14ac:dyDescent="0.25">
      <c r="A1087" s="91" t="s">
        <v>7277</v>
      </c>
      <c r="B1087" s="91" t="s">
        <v>8671</v>
      </c>
      <c r="C1087" s="91" t="s">
        <v>9756</v>
      </c>
      <c r="D1087" s="91" t="s">
        <v>8474</v>
      </c>
      <c r="E1087" s="90">
        <v>8381863000168</v>
      </c>
      <c r="F1087" s="92">
        <v>85369090</v>
      </c>
      <c r="G1087" s="93">
        <v>6074</v>
      </c>
      <c r="H1087" s="93">
        <v>11176.16</v>
      </c>
      <c r="I1087">
        <v>1085</v>
      </c>
      <c r="K1087" s="82" t="str">
        <f t="shared" si="32"/>
        <v>80228 SERIE 000-10/07/2024-08381863000168-85369090-6074-11176,16</v>
      </c>
      <c r="L1087" t="str">
        <v>80228 serie 000</v>
      </c>
      <c r="M1087" t="str">
        <v>80228 serie 000-10/07/2024-08381863000168-85369090-6074-11176,16</v>
      </c>
      <c r="O1087" t="str">
        <v>03648 serie 001</v>
      </c>
      <c r="P1087" s="57">
        <v>45187</v>
      </c>
      <c r="Q1087" t="str">
        <v>13997203000146</v>
      </c>
      <c r="R1087">
        <v>39229000</v>
      </c>
      <c r="S1087">
        <v>1</v>
      </c>
      <c r="T1087">
        <v>3600</v>
      </c>
      <c r="V1087" t="str">
        <f t="shared" si="33"/>
        <v>03648 serie 001-18/09/2023-13997203000146-39229000-1-3600</v>
      </c>
    </row>
    <row r="1088" spans="1:22" x14ac:dyDescent="0.25">
      <c r="A1088" s="91" t="s">
        <v>7278</v>
      </c>
      <c r="B1088" s="91" t="s">
        <v>8671</v>
      </c>
      <c r="C1088" s="91" t="s">
        <v>9757</v>
      </c>
      <c r="D1088" s="91" t="s">
        <v>8525</v>
      </c>
      <c r="E1088" s="90">
        <v>8381863000168</v>
      </c>
      <c r="F1088" s="92">
        <v>85369090</v>
      </c>
      <c r="G1088" s="93">
        <v>2900</v>
      </c>
      <c r="H1088" s="92">
        <v>359.6</v>
      </c>
      <c r="I1088">
        <v>1086</v>
      </c>
      <c r="K1088" s="82" t="str">
        <f t="shared" si="32"/>
        <v>79787 SERIE 000-11/06/2024-08381863000168-85369090-2900-359,6</v>
      </c>
      <c r="L1088" t="str">
        <v>79787 serie 000</v>
      </c>
      <c r="M1088" t="str">
        <v>79787 serie 000-11/06/2024-08381863000168-85369090-2900-359,6</v>
      </c>
      <c r="O1088" t="str">
        <v>3648 serie 001</v>
      </c>
      <c r="P1088" s="57">
        <v>45187</v>
      </c>
      <c r="Q1088" t="str">
        <v>13997203000146</v>
      </c>
      <c r="R1088">
        <v>69101000</v>
      </c>
      <c r="S1088">
        <v>48</v>
      </c>
      <c r="T1088">
        <v>8980</v>
      </c>
      <c r="V1088" t="str">
        <f t="shared" si="33"/>
        <v>3648 serie 001-18/09/2023-13997203000146-69101000-48-8980</v>
      </c>
    </row>
    <row r="1089" spans="1:22" x14ac:dyDescent="0.25">
      <c r="A1089" s="91" t="s">
        <v>7279</v>
      </c>
      <c r="B1089" s="91" t="s">
        <v>8671</v>
      </c>
      <c r="C1089" s="91" t="s">
        <v>9758</v>
      </c>
      <c r="D1089" s="91" t="s">
        <v>8507</v>
      </c>
      <c r="E1089" s="90">
        <v>8381863000168</v>
      </c>
      <c r="F1089" s="92">
        <v>85369090</v>
      </c>
      <c r="G1089" s="93">
        <v>6000</v>
      </c>
      <c r="H1089" s="92">
        <v>600</v>
      </c>
      <c r="I1089">
        <v>1087</v>
      </c>
      <c r="K1089" s="82" t="str">
        <f t="shared" si="32"/>
        <v>79435 SERIE 000-03/05/2024-08381863000168-85369090-6000-600</v>
      </c>
      <c r="L1089" t="str">
        <v>79435 serie 000</v>
      </c>
      <c r="M1089" t="str">
        <v>79435 serie 000-03/05/2024-08381863000168-85369090-6000-600</v>
      </c>
      <c r="O1089" t="str">
        <v>03641 serie 000</v>
      </c>
      <c r="P1089" s="57">
        <v>45188</v>
      </c>
      <c r="Q1089" t="str">
        <v>97533434000199</v>
      </c>
      <c r="R1089">
        <v>73079100</v>
      </c>
      <c r="S1089">
        <v>2487.5</v>
      </c>
      <c r="T1089">
        <v>96155.31</v>
      </c>
      <c r="V1089" t="str">
        <f t="shared" si="33"/>
        <v>03641 serie 000-19/09/2023-97533434000199-73079100-2487,5-96155,31</v>
      </c>
    </row>
    <row r="1090" spans="1:22" x14ac:dyDescent="0.25">
      <c r="A1090" s="91" t="s">
        <v>7280</v>
      </c>
      <c r="B1090" s="91" t="s">
        <v>8671</v>
      </c>
      <c r="C1090" s="91" t="s">
        <v>9759</v>
      </c>
      <c r="D1090" s="91" t="s">
        <v>8456</v>
      </c>
      <c r="E1090" s="90">
        <v>8381863000168</v>
      </c>
      <c r="F1090" s="92">
        <v>85369090</v>
      </c>
      <c r="G1090" s="93">
        <v>16900</v>
      </c>
      <c r="H1090" s="92">
        <v>787.49</v>
      </c>
      <c r="I1090">
        <v>1088</v>
      </c>
      <c r="K1090" s="82" t="str">
        <f t="shared" si="32"/>
        <v>78819 SERIE 000-25/03/2024-08381863000168-85369090-16900-787,49</v>
      </c>
      <c r="L1090" t="str">
        <v>78819 serie 000</v>
      </c>
      <c r="M1090" t="str">
        <v>78819 serie 000-25/03/2024-08381863000168-85369090-16900-787,49</v>
      </c>
      <c r="O1090" t="str">
        <v>3641 serie 000</v>
      </c>
      <c r="P1090" s="57">
        <v>45188</v>
      </c>
      <c r="Q1090" t="str">
        <v>97533434000199</v>
      </c>
      <c r="R1090">
        <v>73079300</v>
      </c>
      <c r="S1090">
        <v>106.5</v>
      </c>
      <c r="T1090">
        <v>2494.59</v>
      </c>
      <c r="V1090" t="str">
        <f t="shared" si="33"/>
        <v>3641 serie 000-19/09/2023-97533434000199-73079300-106,5-2494,59</v>
      </c>
    </row>
    <row r="1091" spans="1:22" x14ac:dyDescent="0.25">
      <c r="A1091" s="91" t="s">
        <v>7281</v>
      </c>
      <c r="B1091" s="91" t="s">
        <v>8671</v>
      </c>
      <c r="C1091" s="91" t="s">
        <v>9760</v>
      </c>
      <c r="D1091" s="91" t="s">
        <v>8446</v>
      </c>
      <c r="E1091" s="90">
        <v>39222187000103</v>
      </c>
      <c r="F1091" s="92">
        <v>94051190</v>
      </c>
      <c r="G1091" s="92">
        <v>12</v>
      </c>
      <c r="H1091" s="93">
        <v>52109.4</v>
      </c>
      <c r="I1091">
        <v>1089</v>
      </c>
      <c r="K1091" s="82" t="str">
        <f t="shared" si="32"/>
        <v>76076 SERIE 001-08/08/2024-39222187000103-94051190-12-52109,4</v>
      </c>
      <c r="L1091" t="str">
        <v>76076 serie 001</v>
      </c>
      <c r="M1091" t="str">
        <v>76076 serie 001-08/08/2024-39222187000103-94051190-12-52109,4</v>
      </c>
      <c r="O1091" t="str">
        <v>3068 serie 001</v>
      </c>
      <c r="P1091" s="57">
        <v>45071</v>
      </c>
      <c r="Q1091" t="str">
        <v>18210166000106</v>
      </c>
      <c r="R1091">
        <v>73064000</v>
      </c>
      <c r="S1091">
        <v>453</v>
      </c>
      <c r="T1091">
        <v>43474.17</v>
      </c>
      <c r="V1091" t="str">
        <f t="shared" si="33"/>
        <v>3068 serie 001-25/05/2023-18210166000106-73064000-453-43474,17</v>
      </c>
    </row>
    <row r="1092" spans="1:22" x14ac:dyDescent="0.25">
      <c r="A1092" s="91" t="s">
        <v>7282</v>
      </c>
      <c r="B1092" s="91" t="s">
        <v>8671</v>
      </c>
      <c r="C1092" s="91" t="s">
        <v>9761</v>
      </c>
      <c r="D1092" s="91" t="s">
        <v>8443</v>
      </c>
      <c r="E1092" s="90">
        <v>39222187000103</v>
      </c>
      <c r="F1092" s="92">
        <v>94054200</v>
      </c>
      <c r="G1092" s="92">
        <v>527.79999999999995</v>
      </c>
      <c r="H1092" s="93">
        <v>243789.48</v>
      </c>
      <c r="I1092">
        <v>1090</v>
      </c>
      <c r="K1092" s="82" t="str">
        <f t="shared" ref="K1092:K1155" si="34">_xlfn.CONCAT(A1092,"-",TEXT(D1092,"DD/MM/AAAA"),"-",TEXT(E1092,"00000000000000"),"-",F1092,"-",ROUND(G1092,2),"-",ROUND(H1092,2))</f>
        <v>75697 SERIE 001-20/06/2024-39222187000103-94054200-527,8-243789,48</v>
      </c>
      <c r="L1092" t="str">
        <v>75697 serie 001</v>
      </c>
      <c r="M1092" t="str">
        <v>75697 serie 001-20/06/2024-39222187000103-94054200-527,8-243789,48</v>
      </c>
      <c r="O1092" t="str">
        <v>2074 serie 001</v>
      </c>
      <c r="P1092" s="57">
        <v>45167</v>
      </c>
      <c r="Q1092" t="str">
        <v>01209357000228</v>
      </c>
      <c r="R1092">
        <v>85444900</v>
      </c>
      <c r="S1092">
        <v>591</v>
      </c>
      <c r="T1092">
        <v>56685.01</v>
      </c>
      <c r="V1092" t="str">
        <f t="shared" ref="V1092:V1155" si="35">_xlfn.CONCAT(O1092,"-",TEXT(P1092,"DD/MM/AAAA"),"-",Q1092,"-",R1092,"-",ROUND(S1092,2),"-",ROUND(T1092,2))</f>
        <v>2074 serie 001-29/08/2023-01209357000228-85444900-591-56685,01</v>
      </c>
    </row>
    <row r="1093" spans="1:22" x14ac:dyDescent="0.25">
      <c r="A1093" s="91" t="s">
        <v>7283</v>
      </c>
      <c r="B1093" s="91" t="s">
        <v>8671</v>
      </c>
      <c r="C1093" s="91" t="s">
        <v>9762</v>
      </c>
      <c r="D1093" s="91" t="s">
        <v>8310</v>
      </c>
      <c r="E1093" s="90">
        <v>12143076000155</v>
      </c>
      <c r="F1093" s="92">
        <v>73072100</v>
      </c>
      <c r="G1093" s="92">
        <v>41.1</v>
      </c>
      <c r="H1093" s="93">
        <v>2036.56</v>
      </c>
      <c r="I1093">
        <v>1091</v>
      </c>
      <c r="K1093" s="82" t="str">
        <f t="shared" si="34"/>
        <v>05748 SERIE 001-28/09/2023-12143076000155-73072100-41,1-2036,56</v>
      </c>
      <c r="L1093" t="str">
        <v>05748 serie 001</v>
      </c>
      <c r="M1093" t="str">
        <v>05748 serie 001-28/09/2023-12143076000155-73072100-41,1-2036,56</v>
      </c>
      <c r="O1093" t="str">
        <v>380 serie 001</v>
      </c>
      <c r="P1093" s="57">
        <v>45127</v>
      </c>
      <c r="Q1093" t="str">
        <v>10371253000125</v>
      </c>
      <c r="R1093">
        <v>73089010</v>
      </c>
      <c r="S1093">
        <v>3980</v>
      </c>
      <c r="T1093">
        <v>115022</v>
      </c>
      <c r="V1093" t="str">
        <f t="shared" si="35"/>
        <v>380 serie 001-20/07/2023-10371253000125-73089010-3980-115022</v>
      </c>
    </row>
    <row r="1094" spans="1:22" x14ac:dyDescent="0.25">
      <c r="A1094" s="91" t="s">
        <v>7284</v>
      </c>
      <c r="B1094" s="91" t="s">
        <v>8671</v>
      </c>
      <c r="C1094" s="91" t="s">
        <v>9763</v>
      </c>
      <c r="D1094" s="91" t="s">
        <v>8310</v>
      </c>
      <c r="E1094" s="90">
        <v>12143076000155</v>
      </c>
      <c r="F1094" s="92">
        <v>73079100</v>
      </c>
      <c r="G1094" s="93">
        <v>4040.5</v>
      </c>
      <c r="H1094" s="93">
        <v>112549.63</v>
      </c>
      <c r="I1094">
        <v>1092</v>
      </c>
      <c r="K1094" s="82" t="str">
        <f t="shared" si="34"/>
        <v>5748 SERIE 001-28/09/2023-12143076000155-73079100-4040,5-112549,63</v>
      </c>
      <c r="L1094" t="str">
        <v>5748 serie 001</v>
      </c>
      <c r="M1094" t="str">
        <v>5748 serie 001-28/09/2023-12143076000155-73079100-4040,5-112549,63</v>
      </c>
      <c r="O1094" t="str">
        <v>379 serie 001</v>
      </c>
      <c r="P1094" s="57">
        <v>45127</v>
      </c>
      <c r="Q1094" t="str">
        <v>10371253000125</v>
      </c>
      <c r="R1094">
        <v>73089010</v>
      </c>
      <c r="S1094">
        <v>5030</v>
      </c>
      <c r="T1094">
        <v>145367</v>
      </c>
      <c r="V1094" t="str">
        <f t="shared" si="35"/>
        <v>379 serie 001-20/07/2023-10371253000125-73089010-5030-145367</v>
      </c>
    </row>
    <row r="1095" spans="1:22" x14ac:dyDescent="0.25">
      <c r="A1095" s="91" t="s">
        <v>7285</v>
      </c>
      <c r="B1095" s="91" t="s">
        <v>8671</v>
      </c>
      <c r="C1095" s="91" t="s">
        <v>9764</v>
      </c>
      <c r="D1095" s="91" t="s">
        <v>8393</v>
      </c>
      <c r="E1095" s="90">
        <v>88416482000106</v>
      </c>
      <c r="F1095" s="92">
        <v>73082000</v>
      </c>
      <c r="G1095" s="93">
        <v>24160.15</v>
      </c>
      <c r="H1095" s="93">
        <v>435353.84</v>
      </c>
      <c r="I1095">
        <v>1093</v>
      </c>
      <c r="K1095" s="82" t="str">
        <f t="shared" si="34"/>
        <v>76685 SERIE 001-06/10/2023-88416482000106-73082000-24160,15-435353,84</v>
      </c>
      <c r="L1095" t="str">
        <v>76685 serie 001</v>
      </c>
      <c r="M1095" t="str">
        <v>76685 serie 001-06/10/2023-88416482000106-73082000-24160,15-435353,84</v>
      </c>
      <c r="O1095" t="str">
        <v>00671672 serie 000</v>
      </c>
      <c r="P1095" s="57">
        <v>45034</v>
      </c>
      <c r="Q1095" t="str">
        <v>43919968000129</v>
      </c>
      <c r="R1095">
        <v>73041900</v>
      </c>
      <c r="S1095">
        <v>602</v>
      </c>
      <c r="T1095">
        <v>9514.09</v>
      </c>
      <c r="V1095" t="str">
        <f t="shared" si="35"/>
        <v>00671672 serie 000-18/04/2023-43919968000129-73041900-602-9514,09</v>
      </c>
    </row>
    <row r="1096" spans="1:22" x14ac:dyDescent="0.25">
      <c r="A1096" s="91" t="s">
        <v>7286</v>
      </c>
      <c r="B1096" s="91" t="s">
        <v>8671</v>
      </c>
      <c r="C1096" s="91" t="s">
        <v>9765</v>
      </c>
      <c r="D1096" s="91" t="s">
        <v>8393</v>
      </c>
      <c r="E1096" s="90">
        <v>88416482000106</v>
      </c>
      <c r="F1096" s="92">
        <v>73089010</v>
      </c>
      <c r="G1096" s="92">
        <v>239.32</v>
      </c>
      <c r="H1096" s="93">
        <v>5279.4</v>
      </c>
      <c r="I1096">
        <v>1094</v>
      </c>
      <c r="K1096" s="82" t="str">
        <f t="shared" si="34"/>
        <v>076685 SERIE 001-06/10/2023-88416482000106-73089010-239,32-5279,4</v>
      </c>
      <c r="L1096" t="str">
        <v>076685 serie 001</v>
      </c>
      <c r="M1096" t="str">
        <v>076685 serie 001-06/10/2023-88416482000106-73089010-239,32-5279,4</v>
      </c>
      <c r="O1096" t="str">
        <v>0671672 serie 000</v>
      </c>
      <c r="P1096" s="57">
        <v>45034</v>
      </c>
      <c r="Q1096" t="str">
        <v>43919968000129</v>
      </c>
      <c r="R1096">
        <v>73043910</v>
      </c>
      <c r="S1096">
        <v>1800</v>
      </c>
      <c r="T1096">
        <v>25917.97</v>
      </c>
      <c r="V1096" t="str">
        <f t="shared" si="35"/>
        <v>0671672 serie 000-18/04/2023-43919968000129-73043910-1800-25917,97</v>
      </c>
    </row>
    <row r="1097" spans="1:22" x14ac:dyDescent="0.25">
      <c r="A1097" s="91" t="s">
        <v>7287</v>
      </c>
      <c r="B1097" s="91" t="s">
        <v>8671</v>
      </c>
      <c r="C1097" s="91" t="s">
        <v>9766</v>
      </c>
      <c r="D1097" s="91" t="s">
        <v>8264</v>
      </c>
      <c r="E1097" s="90">
        <v>2907585000404</v>
      </c>
      <c r="F1097" s="92">
        <v>32089010</v>
      </c>
      <c r="G1097" s="93">
        <v>1488</v>
      </c>
      <c r="H1097" s="93">
        <v>116250</v>
      </c>
      <c r="I1097">
        <v>1095</v>
      </c>
      <c r="K1097" s="82" t="str">
        <f t="shared" si="34"/>
        <v>067481 SERIE 001-28/04/2023-02907585000404-32089010-1488-116250</v>
      </c>
      <c r="L1097" t="str">
        <v>067481 serie 001</v>
      </c>
      <c r="M1097" t="str">
        <v>067481 serie 001-28/04/2023-02907585000404-32089010-1488-116250</v>
      </c>
      <c r="O1097" t="str">
        <v>671672 serie 000</v>
      </c>
      <c r="P1097" s="57">
        <v>45034</v>
      </c>
      <c r="Q1097" t="str">
        <v>43919968000129</v>
      </c>
      <c r="R1097">
        <v>73043990</v>
      </c>
      <c r="S1097">
        <v>830</v>
      </c>
      <c r="T1097">
        <v>12385.09</v>
      </c>
      <c r="V1097" t="str">
        <f t="shared" si="35"/>
        <v>671672 serie 000-18/04/2023-43919968000129-73043990-830-12385,09</v>
      </c>
    </row>
    <row r="1098" spans="1:22" x14ac:dyDescent="0.25">
      <c r="A1098" s="91" t="s">
        <v>7288</v>
      </c>
      <c r="B1098" s="91" t="s">
        <v>8671</v>
      </c>
      <c r="C1098" s="91" t="s">
        <v>9767</v>
      </c>
      <c r="D1098" s="91" t="s">
        <v>8148</v>
      </c>
      <c r="E1098" s="90">
        <v>2907585000404</v>
      </c>
      <c r="F1098" s="92">
        <v>32089010</v>
      </c>
      <c r="G1098" s="93">
        <v>3521.55</v>
      </c>
      <c r="H1098" s="93">
        <v>149665.64000000001</v>
      </c>
      <c r="I1098">
        <v>1096</v>
      </c>
      <c r="K1098" s="82" t="str">
        <f t="shared" si="34"/>
        <v>066424 SERIE 001-24/03/2023-02907585000404-32089010-3521,55-149665,64</v>
      </c>
      <c r="L1098" t="str">
        <v>066424 serie 001</v>
      </c>
      <c r="M1098" t="str">
        <v>066424 serie 001-24/03/2023-02907585000404-32089010-3521,55-149665,64</v>
      </c>
      <c r="O1098" t="str">
        <v>00303306 serie 017</v>
      </c>
      <c r="P1098" s="57">
        <v>45063</v>
      </c>
      <c r="Q1098" t="str">
        <v>43996693000127</v>
      </c>
      <c r="R1098">
        <v>32089010</v>
      </c>
      <c r="S1098">
        <v>696.52</v>
      </c>
      <c r="T1098">
        <v>23363.19</v>
      </c>
      <c r="V1098" t="str">
        <f t="shared" si="35"/>
        <v>00303306 serie 017-17/05/2023-43996693000127-32089010-696,52-23363,19</v>
      </c>
    </row>
    <row r="1099" spans="1:22" x14ac:dyDescent="0.25">
      <c r="A1099" s="91" t="s">
        <v>7289</v>
      </c>
      <c r="B1099" s="91" t="s">
        <v>8671</v>
      </c>
      <c r="C1099" s="91" t="s">
        <v>9768</v>
      </c>
      <c r="D1099" s="91" t="s">
        <v>8164</v>
      </c>
      <c r="E1099" s="90">
        <v>2907585000404</v>
      </c>
      <c r="F1099" s="92">
        <v>32089010</v>
      </c>
      <c r="G1099" s="93">
        <v>7405</v>
      </c>
      <c r="H1099" s="93">
        <v>293709.8</v>
      </c>
      <c r="I1099">
        <v>1097</v>
      </c>
      <c r="K1099" s="82" t="str">
        <f t="shared" si="34"/>
        <v>065183 SERIE 001-09/02/2023-02907585000404-32089010-7405-293709,8</v>
      </c>
      <c r="L1099" t="str">
        <v>065183 serie 001</v>
      </c>
      <c r="M1099" t="str">
        <v>065183 serie 001-09/02/2023-02907585000404-32089010-7405-293709,8</v>
      </c>
      <c r="O1099" t="str">
        <v>0303306 serie 017</v>
      </c>
      <c r="P1099" s="57">
        <v>45063</v>
      </c>
      <c r="Q1099" t="str">
        <v>43996693000127</v>
      </c>
      <c r="R1099">
        <v>29024400</v>
      </c>
      <c r="S1099">
        <v>54.2</v>
      </c>
      <c r="T1099">
        <v>1436.48</v>
      </c>
      <c r="V1099" t="str">
        <f t="shared" si="35"/>
        <v>0303306 serie 017-17/05/2023-43996693000127-29024400-54,2-1436,48</v>
      </c>
    </row>
    <row r="1100" spans="1:22" x14ac:dyDescent="0.25">
      <c r="A1100" s="91" t="s">
        <v>7290</v>
      </c>
      <c r="B1100" s="91" t="s">
        <v>8671</v>
      </c>
      <c r="C1100" s="91" t="s">
        <v>9769</v>
      </c>
      <c r="D1100" s="91" t="s">
        <v>8526</v>
      </c>
      <c r="E1100" s="90">
        <v>2907585000404</v>
      </c>
      <c r="F1100" s="92">
        <v>32089010</v>
      </c>
      <c r="G1100" s="92">
        <v>225.36</v>
      </c>
      <c r="H1100" s="93">
        <v>14496.63</v>
      </c>
      <c r="I1100">
        <v>1098</v>
      </c>
      <c r="K1100" s="82" t="str">
        <f t="shared" si="34"/>
        <v>62792 SERIE 001-16/11/2022-02907585000404-32089010-225,36-14496,63</v>
      </c>
      <c r="L1100" t="str">
        <v>62792 serie 001</v>
      </c>
      <c r="M1100" t="str">
        <v>62792 serie 001-16/11/2022-02907585000404-32089010-225,36-14496,63</v>
      </c>
      <c r="O1100" t="str">
        <v>303306 serie 017</v>
      </c>
      <c r="P1100" s="57">
        <v>45063</v>
      </c>
      <c r="Q1100" t="str">
        <v>43996693000127</v>
      </c>
      <c r="R1100">
        <v>32082020</v>
      </c>
      <c r="S1100">
        <v>696.6</v>
      </c>
      <c r="T1100">
        <v>53375.040000000001</v>
      </c>
      <c r="V1100" t="str">
        <f t="shared" si="35"/>
        <v>303306 serie 017-17/05/2023-43996693000127-32082020-696,6-53375,04</v>
      </c>
    </row>
    <row r="1101" spans="1:22" x14ac:dyDescent="0.25">
      <c r="A1101" s="91" t="s">
        <v>7291</v>
      </c>
      <c r="B1101" s="91" t="s">
        <v>8671</v>
      </c>
      <c r="C1101" s="91" t="s">
        <v>9770</v>
      </c>
      <c r="D1101" s="91" t="s">
        <v>8397</v>
      </c>
      <c r="E1101" s="90">
        <v>2907585000404</v>
      </c>
      <c r="F1101" s="92">
        <v>32089010</v>
      </c>
      <c r="G1101" s="93">
        <v>6646.15</v>
      </c>
      <c r="H1101" s="93">
        <v>180224.42</v>
      </c>
      <c r="I1101">
        <v>1099</v>
      </c>
      <c r="K1101" s="82" t="str">
        <f t="shared" si="34"/>
        <v>077061 SERIE 001-29/02/2024-02907585000404-32089010-6646,15-180224,42</v>
      </c>
      <c r="L1101" t="str">
        <v>077061 serie 001</v>
      </c>
      <c r="M1101" t="str">
        <v>077061 serie 001-29/02/2024-02907585000404-32089010-6646,15-180224,42</v>
      </c>
      <c r="O1101" t="str">
        <v>00211441 serie 001</v>
      </c>
      <c r="P1101" s="57">
        <v>45036</v>
      </c>
      <c r="Q1101" t="str">
        <v>62948658000187</v>
      </c>
      <c r="R1101">
        <v>68159990</v>
      </c>
      <c r="S1101">
        <v>6.9</v>
      </c>
      <c r="T1101">
        <v>274.05</v>
      </c>
      <c r="V1101" t="str">
        <f t="shared" si="35"/>
        <v>00211441 serie 001-20/04/2023-62948658000187-68159990-6,9-274,05</v>
      </c>
    </row>
    <row r="1102" spans="1:22" x14ac:dyDescent="0.25">
      <c r="A1102" s="91" t="s">
        <v>7292</v>
      </c>
      <c r="B1102" s="91" t="s">
        <v>8671</v>
      </c>
      <c r="C1102" s="91" t="s">
        <v>9771</v>
      </c>
      <c r="D1102" s="91" t="s">
        <v>8346</v>
      </c>
      <c r="E1102" s="90">
        <v>2907585000404</v>
      </c>
      <c r="F1102" s="92">
        <v>32089010</v>
      </c>
      <c r="G1102" s="93">
        <v>9277.11</v>
      </c>
      <c r="H1102" s="93">
        <v>193490.49</v>
      </c>
      <c r="I1102">
        <v>1100</v>
      </c>
      <c r="K1102" s="82" t="str">
        <f t="shared" si="34"/>
        <v>075552 SERIE 001-11/01/2024-02907585000404-32089010-9277,11-193490,49</v>
      </c>
      <c r="L1102" t="str">
        <v>075552 serie 001</v>
      </c>
      <c r="M1102" t="str">
        <v>075552 serie 001-11/01/2024-02907585000404-32089010-9277,11-193490,49</v>
      </c>
      <c r="O1102" t="str">
        <v>0211441 serie 001</v>
      </c>
      <c r="P1102" s="57">
        <v>45036</v>
      </c>
      <c r="Q1102" t="str">
        <v>62948658000187</v>
      </c>
      <c r="R1102">
        <v>40169300</v>
      </c>
      <c r="S1102">
        <v>1.08</v>
      </c>
      <c r="T1102">
        <v>14351.910000000002</v>
      </c>
      <c r="V1102" t="str">
        <f t="shared" si="35"/>
        <v>0211441 serie 001-20/04/2023-62948658000187-40169300-1,08-14351,91</v>
      </c>
    </row>
    <row r="1103" spans="1:22" x14ac:dyDescent="0.25">
      <c r="A1103" s="91" t="s">
        <v>7293</v>
      </c>
      <c r="B1103" s="91" t="s">
        <v>8671</v>
      </c>
      <c r="C1103" s="91" t="s">
        <v>9772</v>
      </c>
      <c r="D1103" s="91" t="s">
        <v>8347</v>
      </c>
      <c r="E1103" s="90">
        <v>2907585000404</v>
      </c>
      <c r="F1103" s="92">
        <v>32089010</v>
      </c>
      <c r="G1103" s="93">
        <v>9321.68</v>
      </c>
      <c r="H1103" s="93">
        <v>440726.98</v>
      </c>
      <c r="I1103">
        <v>1101</v>
      </c>
      <c r="K1103" s="82" t="str">
        <f t="shared" si="34"/>
        <v>74343 SERIE 001-30/11/2023-02907585000404-32089010-9321,68-440726,98</v>
      </c>
      <c r="L1103" t="str">
        <v>74343 serie 001</v>
      </c>
      <c r="M1103" t="str">
        <v>74343 serie 001-30/11/2023-02907585000404-32089010-9321,68-440726,98</v>
      </c>
      <c r="O1103" t="str">
        <v>211441 serie 001</v>
      </c>
      <c r="P1103" s="57">
        <v>45036</v>
      </c>
      <c r="Q1103" t="str">
        <v>62948658000187</v>
      </c>
      <c r="R1103">
        <v>39174090</v>
      </c>
      <c r="S1103">
        <v>5.94</v>
      </c>
      <c r="T1103">
        <v>94006.609999999986</v>
      </c>
      <c r="V1103" t="str">
        <f t="shared" si="35"/>
        <v>211441 serie 001-20/04/2023-62948658000187-39174090-5,94-94006,61</v>
      </c>
    </row>
    <row r="1104" spans="1:22" x14ac:dyDescent="0.25">
      <c r="A1104" s="91" t="s">
        <v>7294</v>
      </c>
      <c r="B1104" s="91" t="s">
        <v>8671</v>
      </c>
      <c r="C1104" s="91" t="s">
        <v>9773</v>
      </c>
      <c r="D1104" s="91" t="s">
        <v>8308</v>
      </c>
      <c r="E1104" s="90">
        <v>2907585000404</v>
      </c>
      <c r="F1104" s="92">
        <v>32089010</v>
      </c>
      <c r="G1104" s="92">
        <v>239.31</v>
      </c>
      <c r="H1104" s="93">
        <v>17048.7</v>
      </c>
      <c r="I1104">
        <v>1102</v>
      </c>
      <c r="K1104" s="82" t="str">
        <f t="shared" si="34"/>
        <v>72550 SERIE 001-04/10/2023-02907585000404-32089010-239,31-17048,7</v>
      </c>
      <c r="L1104" t="str">
        <v>72550 serie 001</v>
      </c>
      <c r="M1104" t="str">
        <v>72550 serie 001-04/10/2023-02907585000404-32089010-239,31-17048,7</v>
      </c>
      <c r="O1104" t="str">
        <v>210609 serie 001</v>
      </c>
      <c r="P1104" s="57">
        <v>45022</v>
      </c>
      <c r="Q1104" t="str">
        <v>62948658000187</v>
      </c>
      <c r="R1104">
        <v>84842000</v>
      </c>
      <c r="S1104">
        <v>1136.78</v>
      </c>
      <c r="T1104">
        <v>463069.42</v>
      </c>
      <c r="V1104" t="str">
        <f t="shared" si="35"/>
        <v>210609 serie 001-06/04/2023-62948658000187-84842000-1136,78-463069,42</v>
      </c>
    </row>
    <row r="1105" spans="1:22" x14ac:dyDescent="0.25">
      <c r="A1105" s="91" t="s">
        <v>7295</v>
      </c>
      <c r="B1105" s="91" t="s">
        <v>8671</v>
      </c>
      <c r="C1105" s="91" t="s">
        <v>9774</v>
      </c>
      <c r="D1105" s="91" t="s">
        <v>8309</v>
      </c>
      <c r="E1105" s="90">
        <v>2907585000404</v>
      </c>
      <c r="F1105" s="92">
        <v>32089010</v>
      </c>
      <c r="G1105" s="92">
        <v>952.65</v>
      </c>
      <c r="H1105" s="93">
        <v>55207.26</v>
      </c>
      <c r="I1105">
        <v>1103</v>
      </c>
      <c r="K1105" s="82" t="str">
        <f t="shared" si="34"/>
        <v>072389 SERIE 001-29/09/2023-02907585000404-32089010-952,65-55207,26</v>
      </c>
      <c r="L1105" t="str">
        <v>072389 serie 001</v>
      </c>
      <c r="M1105" t="str">
        <v>072389 serie 001-29/09/2023-02907585000404-32089010-952,65-55207,26</v>
      </c>
      <c r="O1105" t="str">
        <v>210600 serie 001</v>
      </c>
      <c r="P1105" s="57">
        <v>45022</v>
      </c>
      <c r="Q1105" t="str">
        <v>62948658000187</v>
      </c>
      <c r="R1105">
        <v>84842000</v>
      </c>
      <c r="S1105">
        <v>1098.67</v>
      </c>
      <c r="T1105">
        <v>420603.08</v>
      </c>
      <c r="V1105" t="str">
        <f t="shared" si="35"/>
        <v>210600 serie 001-06/04/2023-62948658000187-84842000-1098,67-420603,08</v>
      </c>
    </row>
    <row r="1106" spans="1:22" x14ac:dyDescent="0.25">
      <c r="A1106" s="91" t="s">
        <v>7296</v>
      </c>
      <c r="B1106" s="91" t="s">
        <v>8671</v>
      </c>
      <c r="C1106" s="91" t="s">
        <v>9775</v>
      </c>
      <c r="D1106" s="91" t="s">
        <v>8309</v>
      </c>
      <c r="E1106" s="90">
        <v>2907585000404</v>
      </c>
      <c r="F1106" s="92">
        <v>32089010</v>
      </c>
      <c r="G1106" s="92">
        <v>337.5</v>
      </c>
      <c r="H1106" s="93">
        <v>17472</v>
      </c>
      <c r="I1106">
        <v>1104</v>
      </c>
      <c r="K1106" s="82" t="str">
        <f t="shared" si="34"/>
        <v>072382 SERIE 001-29/09/2023-02907585000404-32089010-337,5-17472</v>
      </c>
      <c r="L1106" t="str">
        <v>072382 serie 001</v>
      </c>
      <c r="M1106" t="str">
        <v>072382 serie 001-29/09/2023-02907585000404-32089010-337,5-17472</v>
      </c>
      <c r="O1106" t="str">
        <v>000210599 serie 001</v>
      </c>
      <c r="P1106" s="57">
        <v>45022</v>
      </c>
      <c r="Q1106" t="str">
        <v>62948658000187</v>
      </c>
      <c r="R1106">
        <v>73079900</v>
      </c>
      <c r="S1106">
        <v>1.5</v>
      </c>
      <c r="T1106">
        <v>7967.23</v>
      </c>
      <c r="V1106" t="str">
        <f t="shared" si="35"/>
        <v>000210599 serie 001-06/04/2023-62948658000187-73079900-1,5-7967,23</v>
      </c>
    </row>
    <row r="1107" spans="1:22" x14ac:dyDescent="0.25">
      <c r="A1107" s="91" t="s">
        <v>7297</v>
      </c>
      <c r="B1107" s="91" t="s">
        <v>8671</v>
      </c>
      <c r="C1107" s="91" t="s">
        <v>9776</v>
      </c>
      <c r="D1107" s="91" t="s">
        <v>8148</v>
      </c>
      <c r="E1107" s="90">
        <v>2907585000404</v>
      </c>
      <c r="F1107" s="92">
        <v>38140090</v>
      </c>
      <c r="G1107" s="92">
        <v>87</v>
      </c>
      <c r="H1107" s="93">
        <v>2050</v>
      </c>
      <c r="I1107">
        <v>1105</v>
      </c>
      <c r="K1107" s="82" t="str">
        <f t="shared" si="34"/>
        <v>66424 SERIE 001-24/03/2023-02907585000404-38140090-87-2050</v>
      </c>
      <c r="L1107" t="str">
        <v>66424 serie 001</v>
      </c>
      <c r="M1107" t="str">
        <v>66424 serie 001-24/03/2023-02907585000404-38140090-87-2050</v>
      </c>
      <c r="O1107" t="str">
        <v>00210599 serie 001</v>
      </c>
      <c r="P1107" s="57">
        <v>45022</v>
      </c>
      <c r="Q1107" t="str">
        <v>62948658000187</v>
      </c>
      <c r="R1107">
        <v>68159990</v>
      </c>
      <c r="S1107">
        <v>1.29</v>
      </c>
      <c r="T1107">
        <v>1950.25</v>
      </c>
      <c r="V1107" t="str">
        <f t="shared" si="35"/>
        <v>00210599 serie 001-06/04/2023-62948658000187-68159990-1,29-1950,25</v>
      </c>
    </row>
    <row r="1108" spans="1:22" x14ac:dyDescent="0.25">
      <c r="A1108" s="91" t="s">
        <v>7298</v>
      </c>
      <c r="B1108" s="91" t="s">
        <v>8671</v>
      </c>
      <c r="C1108" s="91" t="s">
        <v>9777</v>
      </c>
      <c r="D1108" s="91" t="s">
        <v>8164</v>
      </c>
      <c r="E1108" s="90">
        <v>2907585000404</v>
      </c>
      <c r="F1108" s="92">
        <v>38140090</v>
      </c>
      <c r="G1108" s="92">
        <v>400.2</v>
      </c>
      <c r="H1108" s="93">
        <v>9080</v>
      </c>
      <c r="I1108">
        <v>1106</v>
      </c>
      <c r="K1108" s="82" t="str">
        <f t="shared" si="34"/>
        <v>0065183 SERIE 001-09/02/2023-02907585000404-38140090-400,2-9080</v>
      </c>
      <c r="L1108" t="str">
        <v>0065183 serie 001</v>
      </c>
      <c r="M1108" t="str">
        <v>0065183 serie 001-09/02/2023-02907585000404-38140090-400,2-9080</v>
      </c>
      <c r="O1108" t="str">
        <v>0210599 serie 001</v>
      </c>
      <c r="P1108" s="57">
        <v>45022</v>
      </c>
      <c r="Q1108" t="str">
        <v>62948658000187</v>
      </c>
      <c r="R1108">
        <v>40169300</v>
      </c>
      <c r="S1108">
        <v>0.55000000000000004</v>
      </c>
      <c r="T1108">
        <v>75418.31</v>
      </c>
      <c r="V1108" t="str">
        <f t="shared" si="35"/>
        <v>0210599 serie 001-06/04/2023-62948658000187-40169300-0,55-75418,31</v>
      </c>
    </row>
    <row r="1109" spans="1:22" x14ac:dyDescent="0.25">
      <c r="A1109" s="91" t="s">
        <v>7299</v>
      </c>
      <c r="B1109" s="91" t="s">
        <v>8671</v>
      </c>
      <c r="C1109" s="91" t="s">
        <v>9778</v>
      </c>
      <c r="D1109" s="91" t="s">
        <v>8346</v>
      </c>
      <c r="E1109" s="90">
        <v>2907585000404</v>
      </c>
      <c r="F1109" s="92">
        <v>38140090</v>
      </c>
      <c r="G1109" s="92">
        <v>860</v>
      </c>
      <c r="H1109" s="93">
        <v>20500</v>
      </c>
      <c r="I1109">
        <v>1107</v>
      </c>
      <c r="K1109" s="82" t="str">
        <f t="shared" si="34"/>
        <v>0075552 SERIE 001-11/01/2024-02907585000404-38140090-860-20500</v>
      </c>
      <c r="L1109" t="str">
        <v>0075552 serie 001</v>
      </c>
      <c r="M1109" t="str">
        <v>0075552 serie 001-11/01/2024-02907585000404-38140090-860-20500</v>
      </c>
      <c r="O1109" t="str">
        <v>210599 serie 001</v>
      </c>
      <c r="P1109" s="57">
        <v>45022</v>
      </c>
      <c r="Q1109" t="str">
        <v>62948658000187</v>
      </c>
      <c r="R1109">
        <v>39174090</v>
      </c>
      <c r="S1109">
        <v>0.28000000000000003</v>
      </c>
      <c r="T1109">
        <v>350515.17</v>
      </c>
      <c r="V1109" t="str">
        <f t="shared" si="35"/>
        <v>210599 serie 001-06/04/2023-62948658000187-39174090-0,28-350515,17</v>
      </c>
    </row>
    <row r="1110" spans="1:22" x14ac:dyDescent="0.25">
      <c r="A1110" s="91" t="s">
        <v>7300</v>
      </c>
      <c r="B1110" s="91" t="s">
        <v>8671</v>
      </c>
      <c r="C1110" s="91" t="s">
        <v>9779</v>
      </c>
      <c r="D1110" s="91" t="s">
        <v>8309</v>
      </c>
      <c r="E1110" s="90">
        <v>2907585000404</v>
      </c>
      <c r="F1110" s="92">
        <v>38140090</v>
      </c>
      <c r="G1110" s="92">
        <v>90.75</v>
      </c>
      <c r="H1110" s="93">
        <v>2315.1999999999998</v>
      </c>
      <c r="I1110">
        <v>1108</v>
      </c>
      <c r="K1110" s="82" t="str">
        <f t="shared" si="34"/>
        <v>0072389 SERIE 001-29/09/2023-02907585000404-38140090-90,75-2315,2</v>
      </c>
      <c r="L1110" t="str">
        <v>0072389 serie 001</v>
      </c>
      <c r="M1110" t="str">
        <v>0072389 serie 001-29/09/2023-02907585000404-38140090-90,75-2315,2</v>
      </c>
      <c r="O1110" t="str">
        <v>166582 serie 001</v>
      </c>
      <c r="P1110" s="57">
        <v>45100</v>
      </c>
      <c r="Q1110" t="str">
        <v>62312426000138</v>
      </c>
      <c r="R1110">
        <v>73041900</v>
      </c>
      <c r="S1110">
        <v>439</v>
      </c>
      <c r="T1110">
        <v>482828.25</v>
      </c>
      <c r="V1110" t="str">
        <f t="shared" si="35"/>
        <v>166582 serie 001-23/06/2023-62312426000138-73041900-439-482828,25</v>
      </c>
    </row>
    <row r="1111" spans="1:22" x14ac:dyDescent="0.25">
      <c r="A1111" s="91" t="s">
        <v>7301</v>
      </c>
      <c r="B1111" s="91" t="s">
        <v>8671</v>
      </c>
      <c r="C1111" s="91" t="s">
        <v>9780</v>
      </c>
      <c r="D1111" s="91" t="s">
        <v>8309</v>
      </c>
      <c r="E1111" s="90">
        <v>2907585000404</v>
      </c>
      <c r="F1111" s="92">
        <v>38140090</v>
      </c>
      <c r="G1111" s="92">
        <v>19.5</v>
      </c>
      <c r="H1111" s="92">
        <v>609.5</v>
      </c>
      <c r="I1111">
        <v>1109</v>
      </c>
      <c r="K1111" s="82" t="str">
        <f t="shared" si="34"/>
        <v>72382 SERIE 001-29/09/2023-02907585000404-38140090-19,5-609,5</v>
      </c>
      <c r="L1111" t="str">
        <v>72382 serie 001</v>
      </c>
      <c r="M1111" t="str">
        <v>72382 serie 001-29/09/2023-02907585000404-38140090-19,5-609,5</v>
      </c>
      <c r="O1111" t="str">
        <v>0162495 serie 001</v>
      </c>
      <c r="P1111" s="57">
        <v>45029</v>
      </c>
      <c r="Q1111" t="str">
        <v>62312426000138</v>
      </c>
      <c r="R1111">
        <v>84813000</v>
      </c>
      <c r="S1111">
        <v>16</v>
      </c>
      <c r="T1111">
        <v>16720.98</v>
      </c>
      <c r="V1111" t="str">
        <f t="shared" si="35"/>
        <v>0162495 serie 001-13/04/2023-62312426000138-84813000-16-16720,98</v>
      </c>
    </row>
    <row r="1112" spans="1:22" x14ac:dyDescent="0.25">
      <c r="A1112" s="91" t="s">
        <v>7302</v>
      </c>
      <c r="B1112" s="91" t="s">
        <v>8671</v>
      </c>
      <c r="C1112" s="91" t="s">
        <v>9781</v>
      </c>
      <c r="D1112" s="91" t="s">
        <v>8527</v>
      </c>
      <c r="E1112" s="90">
        <v>72178353000197</v>
      </c>
      <c r="F1112" s="92">
        <v>39173290</v>
      </c>
      <c r="G1112" s="92">
        <v>97.89</v>
      </c>
      <c r="H1112" s="93">
        <v>13278.17</v>
      </c>
      <c r="I1112">
        <v>1110</v>
      </c>
      <c r="K1112" s="82" t="str">
        <f t="shared" si="34"/>
        <v>271366 SERIE 000-04/09/2024-72178353000197-39173290-97,89-13278,17</v>
      </c>
      <c r="L1112" t="str">
        <v>271366 serie 000</v>
      </c>
      <c r="M1112" t="str">
        <v>271366 serie 000-04/09/2024-72178353000197-39173290-97,89-13278,17</v>
      </c>
      <c r="O1112" t="str">
        <v>162495 serie 001</v>
      </c>
      <c r="P1112" s="57">
        <v>45029</v>
      </c>
      <c r="Q1112" t="str">
        <v>62312426000138</v>
      </c>
      <c r="R1112">
        <v>84818093</v>
      </c>
      <c r="S1112">
        <v>223</v>
      </c>
      <c r="T1112">
        <v>150126.54999999999</v>
      </c>
      <c r="V1112" t="str">
        <f t="shared" si="35"/>
        <v>162495 serie 001-13/04/2023-62312426000138-84818093-223-150126,55</v>
      </c>
    </row>
    <row r="1113" spans="1:22" x14ac:dyDescent="0.25">
      <c r="A1113" s="91" t="s">
        <v>7303</v>
      </c>
      <c r="B1113" s="91" t="s">
        <v>8671</v>
      </c>
      <c r="C1113" s="91" t="s">
        <v>9782</v>
      </c>
      <c r="D1113" s="91" t="s">
        <v>8528</v>
      </c>
      <c r="E1113" s="90">
        <v>62948658000187</v>
      </c>
      <c r="F1113" s="92">
        <v>39174090</v>
      </c>
      <c r="G1113" s="92">
        <v>224.09</v>
      </c>
      <c r="H1113" s="93">
        <v>121884.55</v>
      </c>
      <c r="I1113">
        <v>1111</v>
      </c>
      <c r="K1113" s="82" t="str">
        <f t="shared" si="34"/>
        <v>238708 SERIE 001-21/08/2024-62948658000187-39174090-224,09-121884,55</v>
      </c>
      <c r="L1113" t="str">
        <v>238708 serie 001</v>
      </c>
      <c r="M1113" t="str">
        <v>238708 serie 001-21/08/2024-62948658000187-39174090-224,09-121884,55</v>
      </c>
      <c r="O1113" t="str">
        <v>150523 serie 001</v>
      </c>
      <c r="P1113" s="57">
        <v>45051</v>
      </c>
      <c r="Q1113" t="str">
        <v>17227422015129</v>
      </c>
      <c r="R1113">
        <v>72085200</v>
      </c>
      <c r="S1113">
        <v>20218</v>
      </c>
      <c r="T1113">
        <v>193095.92</v>
      </c>
      <c r="V1113" t="str">
        <f t="shared" si="35"/>
        <v>150523 serie 001-05/05/2023-17227422015129-72085200-20218-193095,92</v>
      </c>
    </row>
    <row r="1114" spans="1:22" x14ac:dyDescent="0.25">
      <c r="A1114" s="91" t="s">
        <v>7304</v>
      </c>
      <c r="B1114" s="91" t="s">
        <v>8671</v>
      </c>
      <c r="C1114" s="91" t="s">
        <v>9783</v>
      </c>
      <c r="D1114" s="91" t="s">
        <v>8529</v>
      </c>
      <c r="E1114" s="90">
        <v>73212722000183</v>
      </c>
      <c r="F1114" s="92">
        <v>39209990</v>
      </c>
      <c r="G1114" s="92">
        <v>33.75</v>
      </c>
      <c r="H1114" s="93">
        <v>3080.7</v>
      </c>
      <c r="I1114">
        <v>1112</v>
      </c>
      <c r="K1114" s="82" t="str">
        <f t="shared" si="34"/>
        <v>204359 SERIE 003-28/08/2024-73212722000183-39209990-33,75-3080,7</v>
      </c>
      <c r="L1114" t="str">
        <v>204359 serie 003</v>
      </c>
      <c r="M1114" t="str">
        <v>204359 serie 003-28/08/2024-73212722000183-39209990-33,75-3080,7</v>
      </c>
      <c r="O1114" t="str">
        <v>150522 serie 001</v>
      </c>
      <c r="P1114" s="57">
        <v>45051</v>
      </c>
      <c r="Q1114" t="str">
        <v>17227422015129</v>
      </c>
      <c r="R1114">
        <v>72085200</v>
      </c>
      <c r="S1114">
        <v>5514</v>
      </c>
      <c r="T1114">
        <v>52662.53</v>
      </c>
      <c r="V1114" t="str">
        <f t="shared" si="35"/>
        <v>150522 serie 001-05/05/2023-17227422015129-72085200-5514-52662,53</v>
      </c>
    </row>
    <row r="1115" spans="1:22" x14ac:dyDescent="0.25">
      <c r="A1115" s="91" t="s">
        <v>7305</v>
      </c>
      <c r="B1115" s="91" t="s">
        <v>8671</v>
      </c>
      <c r="C1115" s="91" t="s">
        <v>9784</v>
      </c>
      <c r="D1115" s="91" t="s">
        <v>8530</v>
      </c>
      <c r="E1115" s="90">
        <v>52285143000190</v>
      </c>
      <c r="F1115" s="92">
        <v>40082100</v>
      </c>
      <c r="G1115" s="92">
        <v>40</v>
      </c>
      <c r="H1115" s="93">
        <v>4080</v>
      </c>
      <c r="I1115">
        <v>1113</v>
      </c>
      <c r="K1115" s="82" t="str">
        <f t="shared" si="34"/>
        <v>1562 SERIE 001-16/09/2024-52285143000190-40082100-40-4080</v>
      </c>
      <c r="L1115" t="str">
        <v>1562 serie 001</v>
      </c>
      <c r="M1115" t="str">
        <v>1562 serie 001-16/09/2024-52285143000190-40082100-40-4080</v>
      </c>
      <c r="O1115" t="str">
        <v>150460 serie 001</v>
      </c>
      <c r="P1115" s="57">
        <v>45050</v>
      </c>
      <c r="Q1115" t="str">
        <v>17227422015129</v>
      </c>
      <c r="R1115">
        <v>72085200</v>
      </c>
      <c r="S1115">
        <v>22056</v>
      </c>
      <c r="T1115">
        <v>210650.06</v>
      </c>
      <c r="V1115" t="str">
        <f t="shared" si="35"/>
        <v>150460 serie 001-04/05/2023-17227422015129-72085200-22056-210650,06</v>
      </c>
    </row>
    <row r="1116" spans="1:22" x14ac:dyDescent="0.25">
      <c r="A1116" s="91" t="s">
        <v>7306</v>
      </c>
      <c r="B1116" s="91" t="s">
        <v>8671</v>
      </c>
      <c r="C1116" s="91" t="s">
        <v>9785</v>
      </c>
      <c r="D1116" s="91" t="s">
        <v>8530</v>
      </c>
      <c r="E1116" s="90">
        <v>52285143000190</v>
      </c>
      <c r="F1116" s="92">
        <v>40082100</v>
      </c>
      <c r="G1116" s="92">
        <v>675</v>
      </c>
      <c r="H1116" s="93">
        <v>73440</v>
      </c>
      <c r="I1116">
        <v>1114</v>
      </c>
      <c r="K1116" s="82" t="str">
        <f t="shared" si="34"/>
        <v>1561 SERIE 001-16/09/2024-52285143000190-40082100-675-73440</v>
      </c>
      <c r="L1116" t="str">
        <v>1561 serie 001</v>
      </c>
      <c r="M1116" t="str">
        <v>1561 serie 001-16/09/2024-52285143000190-40082100-675-73440</v>
      </c>
      <c r="O1116" t="str">
        <v>150357 serie 001</v>
      </c>
      <c r="P1116" s="57">
        <v>45044</v>
      </c>
      <c r="Q1116" t="str">
        <v>17227422015129</v>
      </c>
      <c r="R1116">
        <v>72085200</v>
      </c>
      <c r="S1116">
        <v>23894</v>
      </c>
      <c r="T1116">
        <v>228204.26</v>
      </c>
      <c r="V1116" t="str">
        <f t="shared" si="35"/>
        <v>150357 serie 001-28/04/2023-17227422015129-72085200-23894-228204,26</v>
      </c>
    </row>
    <row r="1117" spans="1:22" x14ac:dyDescent="0.25">
      <c r="A1117" s="91" t="s">
        <v>7307</v>
      </c>
      <c r="B1117" s="91" t="s">
        <v>8671</v>
      </c>
      <c r="C1117" s="91" t="s">
        <v>9786</v>
      </c>
      <c r="D1117" s="91" t="s">
        <v>8531</v>
      </c>
      <c r="E1117" s="90">
        <v>52285143000190</v>
      </c>
      <c r="F1117" s="92">
        <v>40082100</v>
      </c>
      <c r="G1117" s="92">
        <v>960</v>
      </c>
      <c r="H1117" s="93">
        <v>97920</v>
      </c>
      <c r="I1117">
        <v>1115</v>
      </c>
      <c r="K1117" s="82" t="str">
        <f t="shared" si="34"/>
        <v>1552 SERIE 001-02/09/2024-52285143000190-40082100-960-97920</v>
      </c>
      <c r="L1117" t="str">
        <v>1552 serie 001</v>
      </c>
      <c r="M1117" t="str">
        <v>1552 serie 001-02/09/2024-52285143000190-40082100-960-97920</v>
      </c>
      <c r="O1117" t="str">
        <v>150327 serie 001</v>
      </c>
      <c r="P1117" s="57">
        <v>45044</v>
      </c>
      <c r="Q1117" t="str">
        <v>17227422015129</v>
      </c>
      <c r="R1117">
        <v>72085200</v>
      </c>
      <c r="S1117">
        <v>20218</v>
      </c>
      <c r="T1117">
        <v>193095.92</v>
      </c>
      <c r="V1117" t="str">
        <f t="shared" si="35"/>
        <v>150327 serie 001-28/04/2023-17227422015129-72085200-20218-193095,92</v>
      </c>
    </row>
    <row r="1118" spans="1:22" x14ac:dyDescent="0.25">
      <c r="A1118" s="91" t="s">
        <v>7308</v>
      </c>
      <c r="B1118" s="91" t="s">
        <v>8671</v>
      </c>
      <c r="C1118" s="91" t="s">
        <v>9787</v>
      </c>
      <c r="D1118" s="91" t="s">
        <v>6147</v>
      </c>
      <c r="E1118" s="90">
        <v>52285143000190</v>
      </c>
      <c r="F1118" s="92">
        <v>40082100</v>
      </c>
      <c r="G1118" s="92">
        <v>960</v>
      </c>
      <c r="H1118" s="93">
        <v>97920</v>
      </c>
      <c r="I1118">
        <v>1116</v>
      </c>
      <c r="K1118" s="82" t="str">
        <f t="shared" si="34"/>
        <v>1497 SERIE 001-15/08/2024-52285143000190-40082100-960-97920</v>
      </c>
      <c r="L1118" t="str">
        <v>1497 serie 001</v>
      </c>
      <c r="M1118" t="str">
        <v>1497 serie 001-15/08/2024-52285143000190-40082100-960-97920</v>
      </c>
      <c r="O1118" t="str">
        <v>150237 serie 001</v>
      </c>
      <c r="P1118" s="57">
        <v>45044</v>
      </c>
      <c r="Q1118" t="str">
        <v>17227422015129</v>
      </c>
      <c r="R1118">
        <v>72085200</v>
      </c>
      <c r="S1118">
        <v>7352</v>
      </c>
      <c r="T1118">
        <v>70216.69</v>
      </c>
      <c r="V1118" t="str">
        <f t="shared" si="35"/>
        <v>150237 serie 001-28/04/2023-17227422015129-72085200-7352-70216,69</v>
      </c>
    </row>
    <row r="1119" spans="1:22" x14ac:dyDescent="0.25">
      <c r="A1119" s="91" t="s">
        <v>7309</v>
      </c>
      <c r="B1119" s="91" t="s">
        <v>8671</v>
      </c>
      <c r="C1119" s="91" t="s">
        <v>9788</v>
      </c>
      <c r="D1119" s="91" t="s">
        <v>8408</v>
      </c>
      <c r="E1119" s="90">
        <v>97434047000103</v>
      </c>
      <c r="F1119" s="92">
        <v>72085100</v>
      </c>
      <c r="G1119" s="93">
        <v>3100.75</v>
      </c>
      <c r="H1119" s="93">
        <v>20423.39</v>
      </c>
      <c r="I1119">
        <v>1117</v>
      </c>
      <c r="K1119" s="82" t="str">
        <f t="shared" si="34"/>
        <v>030887 SERIE 002-13/11/2023-97434047000103-72085100-3100,75-20423,39</v>
      </c>
      <c r="L1119" t="str">
        <v>030887 serie 002</v>
      </c>
      <c r="M1119" t="str">
        <v>030887 serie 002-13/11/2023-97434047000103-72085100-3100,75-20423,39</v>
      </c>
      <c r="O1119" t="str">
        <v>150236 serie 001</v>
      </c>
      <c r="P1119" s="57">
        <v>45044</v>
      </c>
      <c r="Q1119" t="str">
        <v>17227422015129</v>
      </c>
      <c r="R1119">
        <v>72085200</v>
      </c>
      <c r="S1119">
        <v>20218</v>
      </c>
      <c r="T1119">
        <v>193095.92</v>
      </c>
      <c r="V1119" t="str">
        <f t="shared" si="35"/>
        <v>150236 serie 001-28/04/2023-17227422015129-72085200-20218-193095,92</v>
      </c>
    </row>
    <row r="1120" spans="1:22" x14ac:dyDescent="0.25">
      <c r="A1120" s="91" t="s">
        <v>7310</v>
      </c>
      <c r="B1120" s="91" t="s">
        <v>8671</v>
      </c>
      <c r="C1120" s="91" t="s">
        <v>9789</v>
      </c>
      <c r="D1120" s="91" t="s">
        <v>8401</v>
      </c>
      <c r="E1120" s="90">
        <v>97434047000103</v>
      </c>
      <c r="F1120" s="92">
        <v>72085100</v>
      </c>
      <c r="G1120" s="92">
        <v>240</v>
      </c>
      <c r="H1120" s="93">
        <v>1593.72</v>
      </c>
      <c r="I1120">
        <v>1118</v>
      </c>
      <c r="K1120" s="82" t="str">
        <f t="shared" si="34"/>
        <v>000031470 SERIE 002-28/11/2023-97434047000103-72085100-240-1593,72</v>
      </c>
      <c r="L1120" t="str">
        <v>000031470 serie 002</v>
      </c>
      <c r="M1120" t="str">
        <v>000031470 serie 002-28/11/2023-97434047000103-72085100-240-1593,72</v>
      </c>
      <c r="O1120" t="str">
        <v>150234 serie 001</v>
      </c>
      <c r="P1120" s="57">
        <v>45044</v>
      </c>
      <c r="Q1120" t="str">
        <v>17227422015129</v>
      </c>
      <c r="R1120">
        <v>72085200</v>
      </c>
      <c r="S1120">
        <v>12866</v>
      </c>
      <c r="T1120">
        <v>122879.21</v>
      </c>
      <c r="V1120" t="str">
        <f t="shared" si="35"/>
        <v>150234 serie 001-28/04/2023-17227422015129-72085200-12866-122879,21</v>
      </c>
    </row>
    <row r="1121" spans="1:22" x14ac:dyDescent="0.25">
      <c r="A1121" s="91" t="s">
        <v>7311</v>
      </c>
      <c r="B1121" s="91" t="s">
        <v>8671</v>
      </c>
      <c r="C1121" s="91" t="s">
        <v>9790</v>
      </c>
      <c r="D1121" s="91" t="s">
        <v>8401</v>
      </c>
      <c r="E1121" s="90">
        <v>97434047000103</v>
      </c>
      <c r="F1121" s="92">
        <v>72085100</v>
      </c>
      <c r="G1121" s="93">
        <v>2745</v>
      </c>
      <c r="H1121" s="93">
        <v>22662.720000000001</v>
      </c>
      <c r="I1121">
        <v>1119</v>
      </c>
      <c r="K1121" s="82" t="str">
        <f t="shared" si="34"/>
        <v>031455 SERIE 002-28/11/2023-97434047000103-72085100-2745-22662,72</v>
      </c>
      <c r="L1121" t="str">
        <v>031455 serie 002</v>
      </c>
      <c r="M1121" t="str">
        <v>031455 serie 002-28/11/2023-97434047000103-72085100-2745-22662,72</v>
      </c>
      <c r="O1121" t="str">
        <v>120301 serie 001</v>
      </c>
      <c r="P1121" s="57">
        <v>45077</v>
      </c>
      <c r="Q1121" t="str">
        <v>60933017000123</v>
      </c>
      <c r="R1121">
        <v>73044190</v>
      </c>
      <c r="S1121">
        <v>30</v>
      </c>
      <c r="T1121">
        <v>12388.8</v>
      </c>
      <c r="V1121" t="str">
        <f t="shared" si="35"/>
        <v>120301 serie 001-31/05/2023-60933017000123-73044190-30-12388,8</v>
      </c>
    </row>
    <row r="1122" spans="1:22" x14ac:dyDescent="0.25">
      <c r="A1122" s="91" t="s">
        <v>7312</v>
      </c>
      <c r="B1122" s="91" t="s">
        <v>8671</v>
      </c>
      <c r="C1122" s="91" t="s">
        <v>9791</v>
      </c>
      <c r="D1122" s="91" t="s">
        <v>8417</v>
      </c>
      <c r="E1122" s="90">
        <v>97434047000103</v>
      </c>
      <c r="F1122" s="92">
        <v>72085100</v>
      </c>
      <c r="G1122" s="93">
        <v>1464</v>
      </c>
      <c r="H1122" s="93">
        <v>11873.04</v>
      </c>
      <c r="I1122">
        <v>1120</v>
      </c>
      <c r="K1122" s="82" t="str">
        <f t="shared" si="34"/>
        <v>30452 SERIE 002-30/10/2023-97434047000103-72085100-1464-11873,04</v>
      </c>
      <c r="L1122" t="str">
        <v>30452 serie 002</v>
      </c>
      <c r="M1122" t="str">
        <v>30452 serie 002-30/10/2023-97434047000103-72085100-1464-11873,04</v>
      </c>
      <c r="O1122" t="str">
        <v>119900 serie 001</v>
      </c>
      <c r="P1122" s="57">
        <v>45075</v>
      </c>
      <c r="Q1122" t="str">
        <v>72797913000191</v>
      </c>
      <c r="R1122">
        <v>72085200</v>
      </c>
      <c r="S1122">
        <v>2190.35</v>
      </c>
      <c r="T1122">
        <v>165337.65</v>
      </c>
      <c r="V1122" t="str">
        <f t="shared" si="35"/>
        <v>119900 serie 001-29/05/2023-72797913000191-72085200-2190,35-165337,65</v>
      </c>
    </row>
    <row r="1123" spans="1:22" x14ac:dyDescent="0.25">
      <c r="A1123" s="91" t="s">
        <v>7313</v>
      </c>
      <c r="B1123" s="91" t="s">
        <v>8671</v>
      </c>
      <c r="C1123" s="91" t="s">
        <v>9792</v>
      </c>
      <c r="D1123" s="91" t="s">
        <v>8532</v>
      </c>
      <c r="E1123" s="90">
        <v>97434047000103</v>
      </c>
      <c r="F1123" s="92">
        <v>72085100</v>
      </c>
      <c r="G1123" s="92">
        <v>366</v>
      </c>
      <c r="H1123" s="93">
        <v>10540.8</v>
      </c>
      <c r="I1123">
        <v>1121</v>
      </c>
      <c r="K1123" s="82" t="str">
        <f t="shared" si="34"/>
        <v>0030045 SERIE 002-18/10/2023-97434047000103-72085100-366-10540,8</v>
      </c>
      <c r="L1123" t="str">
        <v>0030045 serie 002</v>
      </c>
      <c r="M1123" t="str">
        <v>0030045 serie 002-18/10/2023-97434047000103-72085100-366-10540,8</v>
      </c>
      <c r="O1123" t="str">
        <v>119693 serie 001</v>
      </c>
      <c r="P1123" s="57">
        <v>45042</v>
      </c>
      <c r="Q1123" t="str">
        <v>72797913000191</v>
      </c>
      <c r="R1123">
        <v>73089010</v>
      </c>
      <c r="S1123">
        <v>15187.2</v>
      </c>
      <c r="T1123">
        <v>875152.41</v>
      </c>
      <c r="V1123" t="str">
        <f t="shared" si="35"/>
        <v>119693 serie 001-26/04/2023-72797913000191-73089010-15187,2-875152,41</v>
      </c>
    </row>
    <row r="1124" spans="1:22" x14ac:dyDescent="0.25">
      <c r="A1124" s="91" t="s">
        <v>7314</v>
      </c>
      <c r="B1124" s="91" t="s">
        <v>8671</v>
      </c>
      <c r="C1124" s="91" t="s">
        <v>9793</v>
      </c>
      <c r="D1124" s="91" t="s">
        <v>8311</v>
      </c>
      <c r="E1124" s="90">
        <v>97434047000103</v>
      </c>
      <c r="F1124" s="92">
        <v>72085100</v>
      </c>
      <c r="G1124" s="92">
        <v>734</v>
      </c>
      <c r="H1124" s="93">
        <v>4992.97</v>
      </c>
      <c r="I1124">
        <v>1122</v>
      </c>
      <c r="K1124" s="82" t="str">
        <f t="shared" si="34"/>
        <v>029291 SERIE 002-26/09/2023-97434047000103-72085100-734-4992,97</v>
      </c>
      <c r="L1124" t="str">
        <v>029291 serie 002</v>
      </c>
      <c r="M1124" t="str">
        <v>029291 serie 002-26/09/2023-97434047000103-72085100-734-4992,97</v>
      </c>
      <c r="O1124" t="str">
        <v>119691 serie 001</v>
      </c>
      <c r="P1124" s="57">
        <v>45043</v>
      </c>
      <c r="Q1124" t="str">
        <v>72797913000191</v>
      </c>
      <c r="R1124">
        <v>73089010</v>
      </c>
      <c r="S1124">
        <v>2467.92</v>
      </c>
      <c r="T1124">
        <v>146328</v>
      </c>
      <c r="V1124" t="str">
        <f t="shared" si="35"/>
        <v>119691 serie 001-27/04/2023-72797913000191-73089010-2467,92-146328</v>
      </c>
    </row>
    <row r="1125" spans="1:22" x14ac:dyDescent="0.25">
      <c r="A1125" s="91" t="s">
        <v>7315</v>
      </c>
      <c r="B1125" s="91" t="s">
        <v>8671</v>
      </c>
      <c r="C1125" s="91" t="s">
        <v>9794</v>
      </c>
      <c r="D1125" s="91" t="s">
        <v>8395</v>
      </c>
      <c r="E1125" s="90">
        <v>97434047000103</v>
      </c>
      <c r="F1125" s="92">
        <v>72085100</v>
      </c>
      <c r="G1125" s="92">
        <v>732</v>
      </c>
      <c r="H1125" s="93">
        <v>6144.12</v>
      </c>
      <c r="I1125">
        <v>1123</v>
      </c>
      <c r="K1125" s="82" t="str">
        <f t="shared" si="34"/>
        <v>0034225 SERIE 002-15/02/2024-97434047000103-72085100-732-6144,12</v>
      </c>
      <c r="L1125" t="str">
        <v>0034225 serie 002</v>
      </c>
      <c r="M1125" t="str">
        <v>0034225 serie 002-15/02/2024-97434047000103-72085100-732-6144,12</v>
      </c>
      <c r="O1125" t="str">
        <v>119485 serie 001</v>
      </c>
      <c r="P1125" s="57">
        <v>45014</v>
      </c>
      <c r="Q1125" t="str">
        <v>72797913000191</v>
      </c>
      <c r="R1125">
        <v>73089010</v>
      </c>
      <c r="S1125">
        <v>1619.45</v>
      </c>
      <c r="T1125">
        <v>119242.8</v>
      </c>
      <c r="V1125" t="str">
        <f t="shared" si="35"/>
        <v>119485 serie 001-29/03/2023-72797913000191-73089010-1619,45-119242,8</v>
      </c>
    </row>
    <row r="1126" spans="1:22" x14ac:dyDescent="0.25">
      <c r="A1126" s="91" t="s">
        <v>7316</v>
      </c>
      <c r="B1126" s="91" t="s">
        <v>8671</v>
      </c>
      <c r="C1126" s="91" t="s">
        <v>9795</v>
      </c>
      <c r="D1126" s="91" t="s">
        <v>8361</v>
      </c>
      <c r="E1126" s="90">
        <v>97434047000103</v>
      </c>
      <c r="F1126" s="92">
        <v>72085100</v>
      </c>
      <c r="G1126" s="93">
        <v>8054.64</v>
      </c>
      <c r="H1126" s="93">
        <v>50632.53</v>
      </c>
      <c r="I1126">
        <v>1124</v>
      </c>
      <c r="K1126" s="82" t="str">
        <f t="shared" si="34"/>
        <v>034066 SERIE 002-08/02/2024-97434047000103-72085100-8054,64-50632,53</v>
      </c>
      <c r="L1126" t="str">
        <v>034066 serie 002</v>
      </c>
      <c r="M1126" t="str">
        <v>034066 serie 002-08/02/2024-97434047000103-72085100-8054,64-50632,53</v>
      </c>
      <c r="O1126" t="str">
        <v>119484 serie 001</v>
      </c>
      <c r="P1126" s="57">
        <v>45014</v>
      </c>
      <c r="Q1126" t="str">
        <v>72797913000191</v>
      </c>
      <c r="R1126">
        <v>73089010</v>
      </c>
      <c r="S1126">
        <v>13176.54</v>
      </c>
      <c r="T1126">
        <v>793287.51</v>
      </c>
      <c r="V1126" t="str">
        <f t="shared" si="35"/>
        <v>119484 serie 001-29/03/2023-72797913000191-73089010-13176,54-793287,51</v>
      </c>
    </row>
    <row r="1127" spans="1:22" x14ac:dyDescent="0.25">
      <c r="A1127" s="91" t="s">
        <v>7317</v>
      </c>
      <c r="B1127" s="91" t="s">
        <v>8671</v>
      </c>
      <c r="C1127" s="91" t="s">
        <v>9796</v>
      </c>
      <c r="D1127" s="91" t="s">
        <v>8533</v>
      </c>
      <c r="E1127" s="90">
        <v>97434047000103</v>
      </c>
      <c r="F1127" s="92">
        <v>72085100</v>
      </c>
      <c r="G1127" s="92">
        <v>732</v>
      </c>
      <c r="H1127" s="93">
        <v>4860.8500000000004</v>
      </c>
      <c r="I1127">
        <v>1125</v>
      </c>
      <c r="K1127" s="82" t="str">
        <f t="shared" si="34"/>
        <v>33774 SERIE 002-01/02/2024-97434047000103-72085100-732-4860,85</v>
      </c>
      <c r="L1127" t="str">
        <v>33774 serie 002</v>
      </c>
      <c r="M1127" t="str">
        <v>33774 serie 002-01/02/2024-97434047000103-72085100-732-4860,85</v>
      </c>
      <c r="O1127" t="str">
        <v>119468 serie 001</v>
      </c>
      <c r="P1127" s="57">
        <v>45014</v>
      </c>
      <c r="Q1127" t="str">
        <v>72797913000191</v>
      </c>
      <c r="R1127">
        <v>73089010</v>
      </c>
      <c r="S1127">
        <v>12485.39</v>
      </c>
      <c r="T1127">
        <v>621875.35</v>
      </c>
      <c r="V1127" t="str">
        <f t="shared" si="35"/>
        <v>119468 serie 001-29/03/2023-72797913000191-73089010-12485,39-621875,35</v>
      </c>
    </row>
    <row r="1128" spans="1:22" x14ac:dyDescent="0.25">
      <c r="A1128" s="91" t="s">
        <v>7318</v>
      </c>
      <c r="B1128" s="91" t="s">
        <v>8671</v>
      </c>
      <c r="C1128" s="91" t="s">
        <v>9797</v>
      </c>
      <c r="D1128" s="91" t="s">
        <v>8534</v>
      </c>
      <c r="E1128" s="90">
        <v>97434047000103</v>
      </c>
      <c r="F1128" s="92">
        <v>72085100</v>
      </c>
      <c r="G1128" s="92">
        <v>124.08</v>
      </c>
      <c r="H1128" s="93">
        <v>1285.92</v>
      </c>
      <c r="I1128">
        <v>1126</v>
      </c>
      <c r="K1128" s="82" t="str">
        <f t="shared" si="34"/>
        <v>033465 SERIE 002-24/01/2024-97434047000103-72085100-124,08-1285,92</v>
      </c>
      <c r="L1128" t="str">
        <v>033465 serie 002</v>
      </c>
      <c r="M1128" t="str">
        <v>033465 serie 002-24/01/2024-97434047000103-72085100-124,08-1285,92</v>
      </c>
      <c r="O1128" t="str">
        <v>119466 serie 001</v>
      </c>
      <c r="P1128" s="57">
        <v>45014</v>
      </c>
      <c r="Q1128" t="str">
        <v>72797913000191</v>
      </c>
      <c r="R1128">
        <v>73089010</v>
      </c>
      <c r="S1128">
        <v>16452.8</v>
      </c>
      <c r="T1128">
        <v>975520</v>
      </c>
      <c r="V1128" t="str">
        <f t="shared" si="35"/>
        <v>119466 serie 001-29/03/2023-72797913000191-73089010-16452,8-975520</v>
      </c>
    </row>
    <row r="1129" spans="1:22" x14ac:dyDescent="0.25">
      <c r="A1129" s="91" t="s">
        <v>7319</v>
      </c>
      <c r="B1129" s="91" t="s">
        <v>8671</v>
      </c>
      <c r="C1129" s="91" t="s">
        <v>9798</v>
      </c>
      <c r="D1129" s="91" t="s">
        <v>8366</v>
      </c>
      <c r="E1129" s="90">
        <v>97434047000103</v>
      </c>
      <c r="F1129" s="92">
        <v>72085100</v>
      </c>
      <c r="G1129" s="93">
        <v>1105.32</v>
      </c>
      <c r="H1129" s="93">
        <v>10614</v>
      </c>
      <c r="I1129">
        <v>1127</v>
      </c>
      <c r="K1129" s="82" t="str">
        <f t="shared" si="34"/>
        <v>0032263 SERIE 002-19/12/2023-97434047000103-72085100-1105,32-10614</v>
      </c>
      <c r="L1129" t="str">
        <v>0032263 serie 002</v>
      </c>
      <c r="M1129" t="str">
        <v>0032263 serie 002-19/12/2023-97434047000103-72085100-1105,32-10614</v>
      </c>
      <c r="O1129" t="str">
        <v>0110655 serie 001</v>
      </c>
      <c r="P1129" s="57">
        <v>45077</v>
      </c>
      <c r="Q1129" t="str">
        <v>69196657000172</v>
      </c>
      <c r="R1129">
        <v>39211900</v>
      </c>
      <c r="S1129">
        <v>810.3</v>
      </c>
      <c r="T1129">
        <v>93351</v>
      </c>
      <c r="V1129" t="str">
        <f t="shared" si="35"/>
        <v>0110655 serie 001-31/05/2023-69196657000172-39211900-810,3-93351</v>
      </c>
    </row>
    <row r="1130" spans="1:22" x14ac:dyDescent="0.25">
      <c r="A1130" s="91" t="s">
        <v>7320</v>
      </c>
      <c r="B1130" s="91" t="s">
        <v>8671</v>
      </c>
      <c r="C1130" s="91" t="s">
        <v>9799</v>
      </c>
      <c r="D1130" s="91" t="s">
        <v>8366</v>
      </c>
      <c r="E1130" s="90">
        <v>97434047000103</v>
      </c>
      <c r="F1130" s="92">
        <v>72085100</v>
      </c>
      <c r="G1130" s="92">
        <v>929.64</v>
      </c>
      <c r="H1130" s="93">
        <v>6383.04</v>
      </c>
      <c r="I1130">
        <v>1128</v>
      </c>
      <c r="K1130" s="82" t="str">
        <f t="shared" si="34"/>
        <v>32263 SERIE 002-19/12/2023-97434047000103-72085100-929,64-6383,04</v>
      </c>
      <c r="L1130" t="str">
        <v>32263 serie 002</v>
      </c>
      <c r="M1130" t="str">
        <v>32263 serie 002-19/12/2023-97434047000103-72085100-929,64-6383,04</v>
      </c>
      <c r="O1130" t="str">
        <v>110655 serie 001</v>
      </c>
      <c r="P1130" s="57">
        <v>45077</v>
      </c>
      <c r="Q1130" t="str">
        <v>69196657000172</v>
      </c>
      <c r="R1130">
        <v>39269090</v>
      </c>
      <c r="S1130">
        <v>18.462</v>
      </c>
      <c r="T1130">
        <v>5493.8800000000047</v>
      </c>
      <c r="V1130" t="str">
        <f t="shared" si="35"/>
        <v>110655 serie 001-31/05/2023-69196657000172-39269090-18,46-5493,88</v>
      </c>
    </row>
    <row r="1131" spans="1:22" x14ac:dyDescent="0.25">
      <c r="A1131" s="91" t="s">
        <v>7321</v>
      </c>
      <c r="B1131" s="91" t="s">
        <v>8671</v>
      </c>
      <c r="C1131" s="91" t="s">
        <v>9800</v>
      </c>
      <c r="D1131" s="91" t="s">
        <v>8465</v>
      </c>
      <c r="E1131" s="90">
        <v>72797913000191</v>
      </c>
      <c r="F1131" s="92">
        <v>72085200</v>
      </c>
      <c r="G1131" s="93">
        <v>10080</v>
      </c>
      <c r="H1131" s="93">
        <v>683524.8</v>
      </c>
      <c r="I1131">
        <v>1129</v>
      </c>
      <c r="K1131" s="82" t="str">
        <f t="shared" si="34"/>
        <v>122016 SERIE 001-26/03/2024-72797913000191-72085200-10080-683524,8</v>
      </c>
      <c r="L1131" t="str">
        <v>122016 serie 001</v>
      </c>
      <c r="M1131" t="str">
        <v>122016 serie 001-26/03/2024-72797913000191-72085200-10080-683524,8</v>
      </c>
      <c r="O1131" t="str">
        <v>0109122 serie 000</v>
      </c>
      <c r="P1131" s="57">
        <v>45057</v>
      </c>
      <c r="Q1131" t="str">
        <v>29799921000571</v>
      </c>
      <c r="R1131">
        <v>74072910</v>
      </c>
      <c r="S1131">
        <v>20</v>
      </c>
      <c r="T1131">
        <v>6079.8</v>
      </c>
      <c r="V1131" t="str">
        <f t="shared" si="35"/>
        <v>0109122 serie 000-11/05/2023-29799921000571-74072910-20-6079,8</v>
      </c>
    </row>
    <row r="1132" spans="1:22" x14ac:dyDescent="0.25">
      <c r="A1132" s="91" t="s">
        <v>7322</v>
      </c>
      <c r="B1132" s="91" t="s">
        <v>8671</v>
      </c>
      <c r="C1132" s="91" t="s">
        <v>9801</v>
      </c>
      <c r="D1132" s="91" t="s">
        <v>8401</v>
      </c>
      <c r="E1132" s="90">
        <v>97434047000103</v>
      </c>
      <c r="F1132" s="92">
        <v>72085200</v>
      </c>
      <c r="G1132" s="92">
        <v>270</v>
      </c>
      <c r="H1132" s="93">
        <v>1819.44</v>
      </c>
      <c r="I1132">
        <v>1130</v>
      </c>
      <c r="K1132" s="82" t="str">
        <f t="shared" si="34"/>
        <v>0000031470 SERIE 002-28/11/2023-97434047000103-72085200-270-1819,44</v>
      </c>
      <c r="L1132" t="str">
        <v>0000031470 serie 002</v>
      </c>
      <c r="M1132" t="str">
        <v>0000031470 serie 002-28/11/2023-97434047000103-72085200-270-1819,44</v>
      </c>
      <c r="O1132" t="str">
        <v>109122 serie 000</v>
      </c>
      <c r="P1132" s="57">
        <v>45057</v>
      </c>
      <c r="Q1132" t="str">
        <v>29799921000571</v>
      </c>
      <c r="R1132">
        <v>72222000</v>
      </c>
      <c r="S1132">
        <v>1620</v>
      </c>
      <c r="T1132">
        <v>233193.75</v>
      </c>
      <c r="V1132" t="str">
        <f t="shared" si="35"/>
        <v>109122 serie 000-11/05/2023-29799921000571-72222000-1620-233193,75</v>
      </c>
    </row>
    <row r="1133" spans="1:22" x14ac:dyDescent="0.25">
      <c r="A1133" s="91" t="s">
        <v>7323</v>
      </c>
      <c r="B1133" s="91" t="s">
        <v>8671</v>
      </c>
      <c r="C1133" s="91" t="s">
        <v>9802</v>
      </c>
      <c r="D1133" s="91" t="s">
        <v>8401</v>
      </c>
      <c r="E1133" s="90">
        <v>97434047000103</v>
      </c>
      <c r="F1133" s="92">
        <v>72085200</v>
      </c>
      <c r="G1133" s="93">
        <v>5256.2</v>
      </c>
      <c r="H1133" s="93">
        <v>38572.449999999997</v>
      </c>
      <c r="I1133">
        <v>1131</v>
      </c>
      <c r="K1133" s="82" t="str">
        <f t="shared" si="34"/>
        <v>31455 SERIE 002-28/11/2023-97434047000103-72085200-5256,2-38572,45</v>
      </c>
      <c r="L1133" t="str">
        <v>31455 serie 002</v>
      </c>
      <c r="M1133" t="str">
        <v>31455 serie 002-28/11/2023-97434047000103-72085200-5256,2-38572,45</v>
      </c>
      <c r="O1133" t="str">
        <v>00000108946 serie 000</v>
      </c>
      <c r="P1133" s="57">
        <v>45044</v>
      </c>
      <c r="Q1133" t="str">
        <v>29799921000571</v>
      </c>
      <c r="R1133">
        <v>83111000</v>
      </c>
      <c r="S1133">
        <v>106.2</v>
      </c>
      <c r="T1133">
        <v>28080.18</v>
      </c>
      <c r="V1133" t="str">
        <f t="shared" si="35"/>
        <v>00000108946 serie 000-28/04/2023-29799921000571-83111000-106,2-28080,18</v>
      </c>
    </row>
    <row r="1134" spans="1:22" x14ac:dyDescent="0.25">
      <c r="A1134" s="91" t="s">
        <v>7324</v>
      </c>
      <c r="B1134" s="91" t="s">
        <v>8671</v>
      </c>
      <c r="C1134" s="91" t="s">
        <v>9803</v>
      </c>
      <c r="D1134" s="91" t="s">
        <v>8408</v>
      </c>
      <c r="E1134" s="90">
        <v>97434047000103</v>
      </c>
      <c r="F1134" s="92">
        <v>72085200</v>
      </c>
      <c r="G1134" s="93">
        <v>10899.48</v>
      </c>
      <c r="H1134" s="93">
        <v>76054.8</v>
      </c>
      <c r="I1134">
        <v>1132</v>
      </c>
      <c r="K1134" s="82" t="str">
        <f t="shared" si="34"/>
        <v>30887 SERIE 002-13/11/2023-97434047000103-72085200-10899,48-76054,8</v>
      </c>
      <c r="L1134" t="str">
        <v>30887 serie 002</v>
      </c>
      <c r="M1134" t="str">
        <v>30887 serie 002-13/11/2023-97434047000103-72085200-10899,48-76054,8</v>
      </c>
      <c r="O1134" t="str">
        <v>0000108946 serie 000</v>
      </c>
      <c r="P1134" s="57">
        <v>45044</v>
      </c>
      <c r="Q1134" t="str">
        <v>29799921000571</v>
      </c>
      <c r="R1134">
        <v>75052290</v>
      </c>
      <c r="S1134">
        <v>270</v>
      </c>
      <c r="T1134">
        <v>72900</v>
      </c>
      <c r="V1134" t="str">
        <f t="shared" si="35"/>
        <v>0000108946 serie 000-28/04/2023-29799921000571-75052290-270-72900</v>
      </c>
    </row>
    <row r="1135" spans="1:22" x14ac:dyDescent="0.25">
      <c r="A1135" s="91" t="s">
        <v>7325</v>
      </c>
      <c r="B1135" s="91" t="s">
        <v>8671</v>
      </c>
      <c r="C1135" s="91" t="s">
        <v>9804</v>
      </c>
      <c r="D1135" s="91" t="s">
        <v>8532</v>
      </c>
      <c r="E1135" s="90">
        <v>97434047000103</v>
      </c>
      <c r="F1135" s="92">
        <v>72085200</v>
      </c>
      <c r="G1135" s="92">
        <v>366</v>
      </c>
      <c r="H1135" s="93">
        <v>2755.17</v>
      </c>
      <c r="I1135">
        <v>1133</v>
      </c>
      <c r="K1135" s="82" t="str">
        <f t="shared" si="34"/>
        <v>030045 SERIE 002-18/10/2023-97434047000103-72085200-366-2755,17</v>
      </c>
      <c r="L1135" t="str">
        <v>030045 serie 002</v>
      </c>
      <c r="M1135" t="str">
        <v>030045 serie 002-18/10/2023-97434047000103-72085200-366-2755,17</v>
      </c>
      <c r="O1135" t="str">
        <v>000108946 serie 000</v>
      </c>
      <c r="P1135" s="57">
        <v>45044</v>
      </c>
      <c r="Q1135" t="str">
        <v>29799921000571</v>
      </c>
      <c r="R1135">
        <v>74081900</v>
      </c>
      <c r="S1135">
        <v>200</v>
      </c>
      <c r="T1135">
        <v>64800</v>
      </c>
      <c r="V1135" t="str">
        <f t="shared" si="35"/>
        <v>000108946 serie 000-28/04/2023-29799921000571-74081900-200-64800</v>
      </c>
    </row>
    <row r="1136" spans="1:22" x14ac:dyDescent="0.25">
      <c r="A1136" s="91" t="s">
        <v>7326</v>
      </c>
      <c r="B1136" s="91" t="s">
        <v>8671</v>
      </c>
      <c r="C1136" s="91" t="s">
        <v>9805</v>
      </c>
      <c r="D1136" s="91" t="s">
        <v>8311</v>
      </c>
      <c r="E1136" s="90">
        <v>97434047000103</v>
      </c>
      <c r="F1136" s="92">
        <v>72085200</v>
      </c>
      <c r="G1136" s="93">
        <v>2200</v>
      </c>
      <c r="H1136" s="93">
        <v>14798.11</v>
      </c>
      <c r="I1136">
        <v>1134</v>
      </c>
      <c r="K1136" s="82" t="str">
        <f t="shared" si="34"/>
        <v>29291 SERIE 002-26/09/2023-97434047000103-72085200-2200-14798,11</v>
      </c>
      <c r="L1136" t="str">
        <v>29291 serie 002</v>
      </c>
      <c r="M1136" t="str">
        <v>29291 serie 002-26/09/2023-97434047000103-72085200-2200-14798,11</v>
      </c>
      <c r="O1136" t="str">
        <v>00108946 serie 000</v>
      </c>
      <c r="P1136" s="57">
        <v>45044</v>
      </c>
      <c r="Q1136" t="str">
        <v>29799921000571</v>
      </c>
      <c r="R1136">
        <v>72230000</v>
      </c>
      <c r="S1136">
        <v>1140</v>
      </c>
      <c r="T1136">
        <v>196376.4</v>
      </c>
      <c r="V1136" t="str">
        <f t="shared" si="35"/>
        <v>00108946 serie 000-28/04/2023-29799921000571-72230000-1140-196376,4</v>
      </c>
    </row>
    <row r="1137" spans="1:22" x14ac:dyDescent="0.25">
      <c r="A1137" s="91" t="s">
        <v>7327</v>
      </c>
      <c r="B1137" s="91" t="s">
        <v>8671</v>
      </c>
      <c r="C1137" s="91" t="s">
        <v>9806</v>
      </c>
      <c r="D1137" s="91" t="s">
        <v>8395</v>
      </c>
      <c r="E1137" s="90">
        <v>97434047000103</v>
      </c>
      <c r="F1137" s="92">
        <v>72085200</v>
      </c>
      <c r="G1137" s="92">
        <v>366</v>
      </c>
      <c r="H1137" s="93">
        <v>3004.64</v>
      </c>
      <c r="I1137">
        <v>1135</v>
      </c>
      <c r="K1137" s="82" t="str">
        <f t="shared" si="34"/>
        <v>34225 SERIE 002-15/02/2024-97434047000103-72085200-366-3004,64</v>
      </c>
      <c r="L1137" t="str">
        <v>34225 serie 002</v>
      </c>
      <c r="M1137" t="str">
        <v>34225 serie 002-15/02/2024-97434047000103-72085200-366-3004,64</v>
      </c>
      <c r="O1137" t="str">
        <v>0108946 serie 000</v>
      </c>
      <c r="P1137" s="57">
        <v>45044</v>
      </c>
      <c r="Q1137" t="str">
        <v>29799921000571</v>
      </c>
      <c r="R1137">
        <v>72222000</v>
      </c>
      <c r="S1137">
        <v>90</v>
      </c>
      <c r="T1137">
        <v>10395.9</v>
      </c>
      <c r="V1137" t="str">
        <f t="shared" si="35"/>
        <v>0108946 serie 000-28/04/2023-29799921000571-72222000-90-10395,9</v>
      </c>
    </row>
    <row r="1138" spans="1:22" x14ac:dyDescent="0.25">
      <c r="A1138" s="91" t="s">
        <v>7328</v>
      </c>
      <c r="B1138" s="91" t="s">
        <v>8671</v>
      </c>
      <c r="C1138" s="91" t="s">
        <v>9807</v>
      </c>
      <c r="D1138" s="91" t="s">
        <v>8361</v>
      </c>
      <c r="E1138" s="90">
        <v>97434047000103</v>
      </c>
      <c r="F1138" s="92">
        <v>72085200</v>
      </c>
      <c r="G1138" s="93">
        <v>5445</v>
      </c>
      <c r="H1138" s="93">
        <v>50789.95</v>
      </c>
      <c r="I1138">
        <v>1136</v>
      </c>
      <c r="K1138" s="82" t="str">
        <f t="shared" si="34"/>
        <v>34066 SERIE 002-08/02/2024-97434047000103-72085200-5445-50789,95</v>
      </c>
      <c r="L1138" t="str">
        <v>34066 serie 002</v>
      </c>
      <c r="M1138" t="str">
        <v>34066 serie 002-08/02/2024-97434047000103-72085200-5445-50789,95</v>
      </c>
      <c r="O1138" t="str">
        <v>108946 serie 000</v>
      </c>
      <c r="P1138" s="57">
        <v>45044</v>
      </c>
      <c r="Q1138" t="str">
        <v>29799921000571</v>
      </c>
      <c r="R1138">
        <v>38109000</v>
      </c>
      <c r="S1138">
        <v>120</v>
      </c>
      <c r="T1138">
        <v>1869.6</v>
      </c>
      <c r="V1138" t="str">
        <f t="shared" si="35"/>
        <v>108946 serie 000-28/04/2023-29799921000571-38109000-120-1869,6</v>
      </c>
    </row>
    <row r="1139" spans="1:22" x14ac:dyDescent="0.25">
      <c r="A1139" s="91" t="s">
        <v>7329</v>
      </c>
      <c r="B1139" s="91" t="s">
        <v>8671</v>
      </c>
      <c r="C1139" s="91" t="s">
        <v>9808</v>
      </c>
      <c r="D1139" s="91" t="s">
        <v>8533</v>
      </c>
      <c r="E1139" s="90">
        <v>97434047000103</v>
      </c>
      <c r="F1139" s="92">
        <v>72085200</v>
      </c>
      <c r="G1139" s="92">
        <v>568</v>
      </c>
      <c r="H1139" s="93">
        <v>3699.53</v>
      </c>
      <c r="I1139">
        <v>1137</v>
      </c>
      <c r="K1139" s="82" t="str">
        <f t="shared" si="34"/>
        <v>033774 SERIE 002-01/02/2024-97434047000103-72085200-568-3699,53</v>
      </c>
      <c r="L1139" t="str">
        <v>033774 serie 002</v>
      </c>
      <c r="M1139" t="str">
        <v>033774 serie 002-01/02/2024-97434047000103-72085200-568-3699,53</v>
      </c>
      <c r="O1139" t="str">
        <v>108803 serie 000</v>
      </c>
      <c r="P1139" s="57">
        <v>45034</v>
      </c>
      <c r="Q1139" t="str">
        <v>29799921000571</v>
      </c>
      <c r="R1139">
        <v>38109000</v>
      </c>
      <c r="S1139">
        <v>1100</v>
      </c>
      <c r="T1139">
        <v>29370</v>
      </c>
      <c r="V1139" t="str">
        <f t="shared" si="35"/>
        <v>108803 serie 000-18/04/2023-29799921000571-38109000-1100-29370</v>
      </c>
    </row>
    <row r="1140" spans="1:22" x14ac:dyDescent="0.25">
      <c r="A1140" s="91" t="s">
        <v>7330</v>
      </c>
      <c r="B1140" s="91" t="s">
        <v>8671</v>
      </c>
      <c r="C1140" s="91" t="s">
        <v>9809</v>
      </c>
      <c r="D1140" s="91" t="s">
        <v>8390</v>
      </c>
      <c r="E1140" s="90">
        <v>97434047000103</v>
      </c>
      <c r="F1140" s="92">
        <v>72085200</v>
      </c>
      <c r="G1140" s="93">
        <v>3725.88</v>
      </c>
      <c r="H1140" s="93">
        <v>24156</v>
      </c>
      <c r="I1140">
        <v>1138</v>
      </c>
      <c r="K1140" s="82" t="str">
        <f t="shared" si="34"/>
        <v>033543 SERIE 002-26/01/2024-97434047000103-72085200-3725,88-24156</v>
      </c>
      <c r="L1140" t="str">
        <v>033543 serie 002</v>
      </c>
      <c r="M1140" t="str">
        <v>033543 serie 002-26/01/2024-97434047000103-72085200-3725,88-24156</v>
      </c>
      <c r="O1140" t="str">
        <v>00000108759 serie 000</v>
      </c>
      <c r="P1140" s="57">
        <v>45030</v>
      </c>
      <c r="Q1140" t="str">
        <v>29799921000571</v>
      </c>
      <c r="R1140">
        <v>75052290</v>
      </c>
      <c r="S1140">
        <v>360</v>
      </c>
      <c r="T1140">
        <v>97200</v>
      </c>
      <c r="V1140" t="str">
        <f t="shared" si="35"/>
        <v>00000108759 serie 000-14/04/2023-29799921000571-75052290-360-97200</v>
      </c>
    </row>
    <row r="1141" spans="1:22" x14ac:dyDescent="0.25">
      <c r="A1141" s="91" t="s">
        <v>7331</v>
      </c>
      <c r="B1141" s="91" t="s">
        <v>8671</v>
      </c>
      <c r="C1141" s="91" t="s">
        <v>9810</v>
      </c>
      <c r="D1141" s="91" t="s">
        <v>8534</v>
      </c>
      <c r="E1141" s="90">
        <v>97434047000103</v>
      </c>
      <c r="F1141" s="92">
        <v>72085200</v>
      </c>
      <c r="G1141" s="93">
        <v>13376</v>
      </c>
      <c r="H1141" s="93">
        <v>86507.520000000004</v>
      </c>
      <c r="I1141">
        <v>1139</v>
      </c>
      <c r="K1141" s="82" t="str">
        <f t="shared" si="34"/>
        <v>33465 SERIE 002-24/01/2024-97434047000103-72085200-13376-86507,52</v>
      </c>
      <c r="L1141" t="str">
        <v>33465 serie 002</v>
      </c>
      <c r="M1141" t="str">
        <v>33465 serie 002-24/01/2024-97434047000103-72085200-13376-86507,52</v>
      </c>
      <c r="O1141" t="str">
        <v>0000108759 serie 000</v>
      </c>
      <c r="P1141" s="57">
        <v>45030</v>
      </c>
      <c r="Q1141" t="str">
        <v>29799921000571</v>
      </c>
      <c r="R1141">
        <v>75051210</v>
      </c>
      <c r="S1141">
        <v>175</v>
      </c>
      <c r="T1141">
        <v>55020</v>
      </c>
      <c r="V1141" t="str">
        <f t="shared" si="35"/>
        <v>0000108759 serie 000-14/04/2023-29799921000571-75051210-175-55020</v>
      </c>
    </row>
    <row r="1142" spans="1:22" x14ac:dyDescent="0.25">
      <c r="A1142" s="91" t="s">
        <v>7332</v>
      </c>
      <c r="B1142" s="91" t="s">
        <v>8671</v>
      </c>
      <c r="C1142" s="91" t="s">
        <v>9811</v>
      </c>
      <c r="D1142" s="91" t="s">
        <v>8366</v>
      </c>
      <c r="E1142" s="90">
        <v>97434047000103</v>
      </c>
      <c r="F1142" s="92">
        <v>72085200</v>
      </c>
      <c r="G1142" s="93">
        <v>1229.76</v>
      </c>
      <c r="H1142" s="93">
        <v>7510.32</v>
      </c>
      <c r="I1142">
        <v>1140</v>
      </c>
      <c r="K1142" s="82" t="str">
        <f t="shared" si="34"/>
        <v>000000032263 SERIE 002-19/12/2023-97434047000103-72085200-1229,76-7510,32</v>
      </c>
      <c r="L1142" t="str">
        <v>000000032263 serie 002</v>
      </c>
      <c r="M1142" t="str">
        <v>000000032263 serie 002-19/12/2023-97434047000103-72085200-1229,76-7510,32</v>
      </c>
      <c r="O1142" t="str">
        <v>000108759 serie 000</v>
      </c>
      <c r="P1142" s="57">
        <v>45030</v>
      </c>
      <c r="Q1142" t="str">
        <v>29799921000571</v>
      </c>
      <c r="R1142">
        <v>74072910</v>
      </c>
      <c r="S1142">
        <v>100</v>
      </c>
      <c r="T1142">
        <v>30399</v>
      </c>
      <c r="V1142" t="str">
        <f t="shared" si="35"/>
        <v>000108759 serie 000-14/04/2023-29799921000571-74072910-100-30399</v>
      </c>
    </row>
    <row r="1143" spans="1:22" x14ac:dyDescent="0.25">
      <c r="A1143" s="91" t="s">
        <v>6189</v>
      </c>
      <c r="B1143" s="91" t="s">
        <v>8671</v>
      </c>
      <c r="C1143" s="91" t="s">
        <v>9812</v>
      </c>
      <c r="D1143" s="91" t="s">
        <v>8366</v>
      </c>
      <c r="E1143" s="90">
        <v>97434047000103</v>
      </c>
      <c r="F1143" s="92">
        <v>72085200</v>
      </c>
      <c r="G1143" s="93">
        <v>2196</v>
      </c>
      <c r="H1143" s="93">
        <v>14317.92</v>
      </c>
      <c r="I1143">
        <v>1141</v>
      </c>
      <c r="K1143" s="82" t="str">
        <f t="shared" si="34"/>
        <v>000032263 SEREI 002-19/12/2023-97434047000103-72085200-2196-14317,92</v>
      </c>
      <c r="L1143" t="str">
        <v>000032263 serei 002</v>
      </c>
      <c r="M1143" t="str">
        <v>000032263 serei 002-19/12/2023-97434047000103-72085200-2196-14317,92</v>
      </c>
      <c r="O1143" t="str">
        <v>00108759 serie 000</v>
      </c>
      <c r="P1143" s="57">
        <v>45030</v>
      </c>
      <c r="Q1143" t="str">
        <v>29799921000571</v>
      </c>
      <c r="R1143">
        <v>72230000</v>
      </c>
      <c r="S1143">
        <v>460</v>
      </c>
      <c r="T1143">
        <v>73022.600000000006</v>
      </c>
      <c r="V1143" t="str">
        <f t="shared" si="35"/>
        <v>00108759 serie 000-14/04/2023-29799921000571-72230000-460-73022,6</v>
      </c>
    </row>
    <row r="1144" spans="1:22" x14ac:dyDescent="0.25">
      <c r="A1144" s="91" t="s">
        <v>7333</v>
      </c>
      <c r="B1144" s="91" t="s">
        <v>8671</v>
      </c>
      <c r="C1144" s="91" t="s">
        <v>9813</v>
      </c>
      <c r="D1144" s="91" t="s">
        <v>8366</v>
      </c>
      <c r="E1144" s="90">
        <v>97434047000103</v>
      </c>
      <c r="F1144" s="92">
        <v>72085200</v>
      </c>
      <c r="G1144" s="92">
        <v>285.48</v>
      </c>
      <c r="H1144" s="93">
        <v>1947.12</v>
      </c>
      <c r="I1144">
        <v>1142</v>
      </c>
      <c r="K1144" s="82" t="str">
        <f t="shared" si="34"/>
        <v>00032263 SERIE 002-19/12/2023-97434047000103-72085200-285,48-1947,12</v>
      </c>
      <c r="L1144" t="str">
        <v>00032263 serie 002</v>
      </c>
      <c r="M1144" t="str">
        <v>00032263 serie 002-19/12/2023-97434047000103-72085200-285,48-1947,12</v>
      </c>
      <c r="O1144" t="str">
        <v>0108759 serie 000</v>
      </c>
      <c r="P1144" s="57">
        <v>45030</v>
      </c>
      <c r="Q1144" t="str">
        <v>29799921000571</v>
      </c>
      <c r="R1144">
        <v>72222000</v>
      </c>
      <c r="S1144">
        <v>700</v>
      </c>
      <c r="T1144">
        <v>94689.5</v>
      </c>
      <c r="V1144" t="str">
        <f t="shared" si="35"/>
        <v>0108759 serie 000-14/04/2023-29799921000571-72222000-700-94689,5</v>
      </c>
    </row>
    <row r="1145" spans="1:22" x14ac:dyDescent="0.25">
      <c r="A1145" s="91" t="s">
        <v>7334</v>
      </c>
      <c r="B1145" s="91" t="s">
        <v>8671</v>
      </c>
      <c r="C1145" s="91" t="s">
        <v>9814</v>
      </c>
      <c r="D1145" s="91" t="s">
        <v>8417</v>
      </c>
      <c r="E1145" s="90">
        <v>97434047000103</v>
      </c>
      <c r="F1145" s="92">
        <v>72085300</v>
      </c>
      <c r="G1145" s="92">
        <v>183</v>
      </c>
      <c r="H1145" s="93">
        <v>1361.52</v>
      </c>
      <c r="I1145">
        <v>1143</v>
      </c>
      <c r="K1145" s="82" t="str">
        <f t="shared" si="34"/>
        <v>030452 SERIE 002-30/10/2023-97434047000103-72085300-183-1361,52</v>
      </c>
      <c r="L1145" t="str">
        <v>030452 serie 002</v>
      </c>
      <c r="M1145" t="str">
        <v>030452 serie 002-30/10/2023-97434047000103-72085300-183-1361,52</v>
      </c>
      <c r="O1145" t="str">
        <v>108759 serie 000</v>
      </c>
      <c r="P1145" s="57">
        <v>45030</v>
      </c>
      <c r="Q1145" t="str">
        <v>29799921000571</v>
      </c>
      <c r="R1145">
        <v>38109000</v>
      </c>
      <c r="S1145">
        <v>160</v>
      </c>
      <c r="T1145">
        <v>2492.8000000000002</v>
      </c>
      <c r="V1145" t="str">
        <f t="shared" si="35"/>
        <v>108759 serie 000-14/04/2023-29799921000571-38109000-160-2492,8</v>
      </c>
    </row>
    <row r="1146" spans="1:22" x14ac:dyDescent="0.25">
      <c r="A1146" s="91" t="s">
        <v>7335</v>
      </c>
      <c r="B1146" s="91" t="s">
        <v>8671</v>
      </c>
      <c r="C1146" s="91" t="s">
        <v>9815</v>
      </c>
      <c r="D1146" s="91" t="s">
        <v>8366</v>
      </c>
      <c r="E1146" s="90">
        <v>97434047000103</v>
      </c>
      <c r="F1146" s="92">
        <v>72085300</v>
      </c>
      <c r="G1146" s="92">
        <v>267.18</v>
      </c>
      <c r="H1146" s="93">
        <v>1742.16</v>
      </c>
      <c r="I1146">
        <v>1144</v>
      </c>
      <c r="K1146" s="82" t="str">
        <f t="shared" si="34"/>
        <v>0000032263 SERIE 002-19/12/2023-97434047000103-72085300-267,18-1742,16</v>
      </c>
      <c r="L1146" t="str">
        <v>0000032263 serie 002</v>
      </c>
      <c r="M1146" t="str">
        <v>0000032263 serie 002-19/12/2023-97434047000103-72085300-267,18-1742,16</v>
      </c>
      <c r="O1146" t="str">
        <v>74219 serie 001</v>
      </c>
      <c r="P1146" s="57">
        <v>45077</v>
      </c>
      <c r="Q1146" t="str">
        <v>88416482000106</v>
      </c>
      <c r="R1146">
        <v>73082000</v>
      </c>
      <c r="S1146">
        <v>12230.05</v>
      </c>
      <c r="T1146">
        <v>154934.46</v>
      </c>
      <c r="V1146" t="str">
        <f t="shared" si="35"/>
        <v>74219 serie 001-31/05/2023-88416482000106-73082000-12230,05-154934,46</v>
      </c>
    </row>
    <row r="1147" spans="1:22" x14ac:dyDescent="0.25">
      <c r="A1147" s="91" t="s">
        <v>6190</v>
      </c>
      <c r="B1147" s="91" t="s">
        <v>8671</v>
      </c>
      <c r="C1147" s="91" t="s">
        <v>9816</v>
      </c>
      <c r="D1147" s="91" t="s">
        <v>8366</v>
      </c>
      <c r="E1147" s="90">
        <v>97434047000103</v>
      </c>
      <c r="F1147" s="92">
        <v>72085300</v>
      </c>
      <c r="G1147" s="92">
        <v>186.66</v>
      </c>
      <c r="H1147" s="93">
        <v>1281</v>
      </c>
      <c r="I1147">
        <v>1145</v>
      </c>
      <c r="K1147" s="82" t="str">
        <f t="shared" si="34"/>
        <v>032263 SEREI 002-19/12/2023-97434047000103-72085300-186,66-1281</v>
      </c>
      <c r="L1147" t="str">
        <v>032263 serei 002</v>
      </c>
      <c r="M1147" t="str">
        <v>032263 serei 002-19/12/2023-97434047000103-72085300-186,66-1281</v>
      </c>
      <c r="O1147" t="str">
        <v>74162 serie 001</v>
      </c>
      <c r="P1147" s="57">
        <v>45077</v>
      </c>
      <c r="Q1147" t="str">
        <v>88416482000106</v>
      </c>
      <c r="R1147">
        <v>73082000</v>
      </c>
      <c r="S1147">
        <v>19366.3</v>
      </c>
      <c r="T1147">
        <v>307539.92</v>
      </c>
      <c r="V1147" t="str">
        <f t="shared" si="35"/>
        <v>74162 serie 001-31/05/2023-88416482000106-73082000-19366,3-307539,92</v>
      </c>
    </row>
    <row r="1148" spans="1:22" x14ac:dyDescent="0.25">
      <c r="A1148" s="91" t="s">
        <v>7336</v>
      </c>
      <c r="B1148" s="91" t="s">
        <v>8671</v>
      </c>
      <c r="C1148" s="91" t="s">
        <v>9817</v>
      </c>
      <c r="D1148" s="91" t="s">
        <v>8394</v>
      </c>
      <c r="E1148" s="90">
        <v>97434047000103</v>
      </c>
      <c r="F1148" s="92">
        <v>72149100</v>
      </c>
      <c r="G1148" s="92">
        <v>60.72</v>
      </c>
      <c r="H1148" s="92">
        <v>594</v>
      </c>
      <c r="I1148">
        <v>1146</v>
      </c>
      <c r="K1148" s="82" t="str">
        <f t="shared" si="34"/>
        <v>32058 SERIE 002-13/12/2023-97434047000103-72149100-60,72-594</v>
      </c>
      <c r="L1148" t="str">
        <v>32058 serie 002</v>
      </c>
      <c r="M1148" t="str">
        <v>32058 serie 002-13/12/2023-97434047000103-72149100-60,72-594</v>
      </c>
      <c r="O1148" t="str">
        <v>74159 serie 001</v>
      </c>
      <c r="P1148" s="57">
        <v>45077</v>
      </c>
      <c r="Q1148" t="str">
        <v>88416482000106</v>
      </c>
      <c r="R1148">
        <v>73082000</v>
      </c>
      <c r="S1148">
        <v>2722.23</v>
      </c>
      <c r="T1148">
        <v>41146.11</v>
      </c>
      <c r="V1148" t="str">
        <f t="shared" si="35"/>
        <v>74159 serie 001-31/05/2023-88416482000106-73082000-2722,23-41146,11</v>
      </c>
    </row>
    <row r="1149" spans="1:22" x14ac:dyDescent="0.25">
      <c r="A1149" s="91" t="s">
        <v>7337</v>
      </c>
      <c r="B1149" s="91" t="s">
        <v>8671</v>
      </c>
      <c r="C1149" s="91" t="s">
        <v>9818</v>
      </c>
      <c r="D1149" s="91" t="s">
        <v>8401</v>
      </c>
      <c r="E1149" s="90">
        <v>97434047000103</v>
      </c>
      <c r="F1149" s="92">
        <v>72149100</v>
      </c>
      <c r="G1149" s="92">
        <v>8.52</v>
      </c>
      <c r="H1149" s="92">
        <v>91.2</v>
      </c>
      <c r="I1149">
        <v>1147</v>
      </c>
      <c r="K1149" s="82" t="str">
        <f t="shared" si="34"/>
        <v>00031470 SERIE 002-28/11/2023-97434047000103-72149100-8,52-91,2</v>
      </c>
      <c r="L1149" t="str">
        <v>00031470 serie 002</v>
      </c>
      <c r="M1149" t="str">
        <v>00031470 serie 002-28/11/2023-97434047000103-72149100-8,52-91,2</v>
      </c>
      <c r="O1149" t="str">
        <v>74148 serie 001</v>
      </c>
      <c r="P1149" s="57">
        <v>45077</v>
      </c>
      <c r="Q1149" t="str">
        <v>88416482000106</v>
      </c>
      <c r="R1149">
        <v>73082000</v>
      </c>
      <c r="S1149">
        <v>1245.1500000000001</v>
      </c>
      <c r="T1149">
        <v>18916.98</v>
      </c>
      <c r="V1149" t="str">
        <f t="shared" si="35"/>
        <v>74148 serie 001-31/05/2023-88416482000106-73082000-1245,15-18916,98</v>
      </c>
    </row>
    <row r="1150" spans="1:22" x14ac:dyDescent="0.25">
      <c r="A1150" s="91" t="s">
        <v>7338</v>
      </c>
      <c r="B1150" s="91" t="s">
        <v>8671</v>
      </c>
      <c r="C1150" s="91" t="s">
        <v>9819</v>
      </c>
      <c r="D1150" s="91" t="s">
        <v>8361</v>
      </c>
      <c r="E1150" s="90">
        <v>97434047000103</v>
      </c>
      <c r="F1150" s="92">
        <v>72149100</v>
      </c>
      <c r="G1150" s="92">
        <v>315.18</v>
      </c>
      <c r="H1150" s="93">
        <v>2033.16</v>
      </c>
      <c r="I1150">
        <v>1148</v>
      </c>
      <c r="K1150" s="82" t="str">
        <f t="shared" si="34"/>
        <v>034068 SERIE 002-08/02/2024-97434047000103-72149100-315,18-2033,16</v>
      </c>
      <c r="L1150" t="str">
        <v>034068 serie 002</v>
      </c>
      <c r="M1150" t="str">
        <v>034068 serie 002-08/02/2024-97434047000103-72149100-315,18-2033,16</v>
      </c>
      <c r="O1150" t="str">
        <v>74139 serie 001</v>
      </c>
      <c r="P1150" s="57">
        <v>45077</v>
      </c>
      <c r="Q1150" t="str">
        <v>88416482000106</v>
      </c>
      <c r="R1150">
        <v>73082000</v>
      </c>
      <c r="S1150">
        <v>29419.23</v>
      </c>
      <c r="T1150">
        <v>462018.28</v>
      </c>
      <c r="V1150" t="str">
        <f t="shared" si="35"/>
        <v>74139 serie 001-31/05/2023-88416482000106-73082000-29419,23-462018,28</v>
      </c>
    </row>
    <row r="1151" spans="1:22" x14ac:dyDescent="0.25">
      <c r="A1151" s="91" t="s">
        <v>7339</v>
      </c>
      <c r="B1151" s="91" t="s">
        <v>8671</v>
      </c>
      <c r="C1151" s="91" t="s">
        <v>9820</v>
      </c>
      <c r="D1151" s="91" t="s">
        <v>8384</v>
      </c>
      <c r="E1151" s="90">
        <v>97434047000103</v>
      </c>
      <c r="F1151" s="92">
        <v>72149100</v>
      </c>
      <c r="G1151" s="92">
        <v>42.48</v>
      </c>
      <c r="H1151" s="93">
        <v>1072.44</v>
      </c>
      <c r="I1151">
        <v>1149</v>
      </c>
      <c r="K1151" s="82" t="str">
        <f t="shared" si="34"/>
        <v>0032205 SERIE 002-18/12/2023-97434047000103-72149100-42,48-1072,44</v>
      </c>
      <c r="L1151" t="str">
        <v>0032205 serie 002</v>
      </c>
      <c r="M1151" t="str">
        <v>0032205 serie 002-18/12/2023-97434047000103-72149100-42,48-1072,44</v>
      </c>
      <c r="O1151" t="str">
        <v>74131 serie 001</v>
      </c>
      <c r="P1151" s="57">
        <v>45076</v>
      </c>
      <c r="Q1151" t="str">
        <v>88416482000106</v>
      </c>
      <c r="R1151">
        <v>73082000</v>
      </c>
      <c r="S1151">
        <v>22343.27</v>
      </c>
      <c r="T1151">
        <v>227698.1</v>
      </c>
      <c r="V1151" t="str">
        <f t="shared" si="35"/>
        <v>74131 serie 001-30/05/2023-88416482000106-73082000-22343,27-227698,1</v>
      </c>
    </row>
    <row r="1152" spans="1:22" x14ac:dyDescent="0.25">
      <c r="A1152" s="91" t="s">
        <v>7340</v>
      </c>
      <c r="B1152" s="91" t="s">
        <v>8671</v>
      </c>
      <c r="C1152" s="91" t="s">
        <v>9821</v>
      </c>
      <c r="D1152" s="91" t="s">
        <v>8361</v>
      </c>
      <c r="E1152" s="90">
        <v>97434047000103</v>
      </c>
      <c r="F1152" s="92">
        <v>72149910</v>
      </c>
      <c r="G1152" s="92">
        <v>13.2</v>
      </c>
      <c r="H1152" s="92">
        <v>109.44</v>
      </c>
      <c r="I1152">
        <v>1150</v>
      </c>
      <c r="K1152" s="82" t="str">
        <f t="shared" si="34"/>
        <v>34068 SERIE 002-08/02/2024-97434047000103-72149910-13,2-109,44</v>
      </c>
      <c r="L1152" t="str">
        <v>34068 serie 002</v>
      </c>
      <c r="M1152" t="str">
        <v>34068 serie 002-08/02/2024-97434047000103-72149910-13,2-109,44</v>
      </c>
      <c r="O1152" t="str">
        <v>74107 serie 001</v>
      </c>
      <c r="P1152" s="57">
        <v>45075</v>
      </c>
      <c r="Q1152" t="str">
        <v>88416482000106</v>
      </c>
      <c r="R1152">
        <v>73082000</v>
      </c>
      <c r="S1152">
        <v>24598.18</v>
      </c>
      <c r="T1152">
        <v>251951.28</v>
      </c>
      <c r="V1152" t="str">
        <f t="shared" si="35"/>
        <v>74107 serie 001-29/05/2023-88416482000106-73082000-24598,18-251951,28</v>
      </c>
    </row>
    <row r="1153" spans="1:22" x14ac:dyDescent="0.25">
      <c r="A1153" s="91" t="s">
        <v>7341</v>
      </c>
      <c r="B1153" s="91" t="s">
        <v>8671</v>
      </c>
      <c r="C1153" s="91" t="s">
        <v>9822</v>
      </c>
      <c r="D1153" s="91" t="s">
        <v>8351</v>
      </c>
      <c r="E1153" s="90">
        <v>97434047000103</v>
      </c>
      <c r="F1153" s="92">
        <v>72161000</v>
      </c>
      <c r="G1153" s="92">
        <v>47.4</v>
      </c>
      <c r="H1153" s="92">
        <v>371.1</v>
      </c>
      <c r="I1153">
        <v>1151</v>
      </c>
      <c r="K1153" s="82" t="str">
        <f t="shared" si="34"/>
        <v>0030236 SERIE 002-25/10/2023-97434047000103-72161000-47,4-371,1</v>
      </c>
      <c r="L1153" t="str">
        <v>0030236 serie 002</v>
      </c>
      <c r="M1153" t="str">
        <v>0030236 serie 002-25/10/2023-97434047000103-72161000-47,4-371,1</v>
      </c>
      <c r="O1153" t="str">
        <v>74105 serie 001</v>
      </c>
      <c r="P1153" s="57">
        <v>45075</v>
      </c>
      <c r="Q1153" t="str">
        <v>88416482000106</v>
      </c>
      <c r="R1153">
        <v>73082000</v>
      </c>
      <c r="S1153">
        <v>32459.75</v>
      </c>
      <c r="T1153">
        <v>594674.63</v>
      </c>
      <c r="V1153" t="str">
        <f t="shared" si="35"/>
        <v>74105 serie 001-29/05/2023-88416482000106-73082000-32459,75-594674,63</v>
      </c>
    </row>
    <row r="1154" spans="1:22" x14ac:dyDescent="0.25">
      <c r="A1154" s="91" t="s">
        <v>7342</v>
      </c>
      <c r="B1154" s="91" t="s">
        <v>8671</v>
      </c>
      <c r="C1154" s="91" t="s">
        <v>9823</v>
      </c>
      <c r="D1154" s="91" t="s">
        <v>8533</v>
      </c>
      <c r="E1154" s="90">
        <v>97434047000103</v>
      </c>
      <c r="F1154" s="92">
        <v>72161000</v>
      </c>
      <c r="G1154" s="92">
        <v>410.4</v>
      </c>
      <c r="H1154" s="93">
        <v>2808</v>
      </c>
      <c r="I1154">
        <v>1152</v>
      </c>
      <c r="K1154" s="82" t="str">
        <f t="shared" si="34"/>
        <v>33778 SERIE 002-01/02/2024-97434047000103-72161000-410,4-2808</v>
      </c>
      <c r="L1154" t="str">
        <v>33778 serie 002</v>
      </c>
      <c r="M1154" t="str">
        <v>33778 serie 002-01/02/2024-97434047000103-72161000-410,4-2808</v>
      </c>
      <c r="O1154" t="str">
        <v>74103 serie 001</v>
      </c>
      <c r="P1154" s="57">
        <v>45075</v>
      </c>
      <c r="Q1154" t="str">
        <v>88416482000106</v>
      </c>
      <c r="R1154">
        <v>73082000</v>
      </c>
      <c r="S1154">
        <v>23383.4</v>
      </c>
      <c r="T1154">
        <v>375054.96</v>
      </c>
      <c r="V1154" t="str">
        <f t="shared" si="35"/>
        <v>74103 serie 001-29/05/2023-88416482000106-73082000-23383,4-375054,96</v>
      </c>
    </row>
    <row r="1155" spans="1:22" x14ac:dyDescent="0.25">
      <c r="A1155" s="91" t="s">
        <v>7343</v>
      </c>
      <c r="B1155" s="91" t="s">
        <v>8671</v>
      </c>
      <c r="C1155" s="91" t="s">
        <v>9824</v>
      </c>
      <c r="D1155" s="91" t="s">
        <v>8394</v>
      </c>
      <c r="E1155" s="90">
        <v>97434047000103</v>
      </c>
      <c r="F1155" s="92">
        <v>72162100</v>
      </c>
      <c r="G1155" s="93">
        <v>2299.3200000000002</v>
      </c>
      <c r="H1155" s="93">
        <v>15382.2</v>
      </c>
      <c r="I1155">
        <v>1153</v>
      </c>
      <c r="K1155" s="82" t="str">
        <f t="shared" si="34"/>
        <v>032058 SERIE 002-13/12/2023-97434047000103-72162100-2299,32-15382,2</v>
      </c>
      <c r="L1155" t="str">
        <v>032058 serie 002</v>
      </c>
      <c r="M1155" t="str">
        <v>032058 serie 002-13/12/2023-97434047000103-72162100-2299,32-15382,2</v>
      </c>
      <c r="O1155" t="str">
        <v>74071 serie 001</v>
      </c>
      <c r="P1155" s="57">
        <v>45073</v>
      </c>
      <c r="Q1155" t="str">
        <v>88416482000106</v>
      </c>
      <c r="R1155">
        <v>73082000</v>
      </c>
      <c r="S1155">
        <v>22224.58</v>
      </c>
      <c r="T1155">
        <v>320631.77</v>
      </c>
      <c r="V1155" t="str">
        <f t="shared" si="35"/>
        <v>74071 serie 001-27/05/2023-88416482000106-73082000-22224,58-320631,77</v>
      </c>
    </row>
    <row r="1156" spans="1:22" x14ac:dyDescent="0.25">
      <c r="A1156" s="91" t="s">
        <v>7344</v>
      </c>
      <c r="B1156" s="91" t="s">
        <v>8671</v>
      </c>
      <c r="C1156" s="91" t="s">
        <v>9825</v>
      </c>
      <c r="D1156" s="91" t="s">
        <v>8401</v>
      </c>
      <c r="E1156" s="90">
        <v>97434047000103</v>
      </c>
      <c r="F1156" s="92">
        <v>72162100</v>
      </c>
      <c r="G1156" s="93">
        <v>2759.4</v>
      </c>
      <c r="H1156" s="93">
        <v>18385.919999999998</v>
      </c>
      <c r="I1156">
        <v>1154</v>
      </c>
      <c r="K1156" s="82" t="str">
        <f t="shared" ref="K1156:K1219" si="36">_xlfn.CONCAT(A1156,"-",TEXT(D1156,"DD/MM/AAAA"),"-",TEXT(E1156,"00000000000000"),"-",F1156,"-",ROUND(G1156,2),"-",ROUND(H1156,2))</f>
        <v>0031470 SERIE 002-28/11/2023-97434047000103-72162100-2759,4-18385,92</v>
      </c>
      <c r="L1156" t="str">
        <v>0031470 serie 002</v>
      </c>
      <c r="M1156" t="str">
        <v>0031470 serie 002-28/11/2023-97434047000103-72162100-2759,4-18385,92</v>
      </c>
      <c r="O1156" t="str">
        <v>74048 serie 001</v>
      </c>
      <c r="P1156" s="57">
        <v>45072</v>
      </c>
      <c r="Q1156" t="str">
        <v>88416482000106</v>
      </c>
      <c r="R1156">
        <v>73082000</v>
      </c>
      <c r="S1156">
        <v>23329.18</v>
      </c>
      <c r="T1156">
        <v>398704.34</v>
      </c>
      <c r="V1156" t="str">
        <f t="shared" ref="V1156:V1219" si="37">_xlfn.CONCAT(O1156,"-",TEXT(P1156,"DD/MM/AAAA"),"-",Q1156,"-",R1156,"-",ROUND(S1156,2),"-",ROUND(T1156,2))</f>
        <v>74048 serie 001-26/05/2023-88416482000106-73082000-23329,18-398704,34</v>
      </c>
    </row>
    <row r="1157" spans="1:22" x14ac:dyDescent="0.25">
      <c r="A1157" s="91" t="s">
        <v>7345</v>
      </c>
      <c r="B1157" s="91" t="s">
        <v>8671</v>
      </c>
      <c r="C1157" s="91" t="s">
        <v>9826</v>
      </c>
      <c r="D1157" s="91" t="s">
        <v>8401</v>
      </c>
      <c r="E1157" s="90">
        <v>97434047000103</v>
      </c>
      <c r="F1157" s="92">
        <v>72162100</v>
      </c>
      <c r="G1157" s="92">
        <v>109.2</v>
      </c>
      <c r="H1157" s="92">
        <v>933.72</v>
      </c>
      <c r="I1157">
        <v>1155</v>
      </c>
      <c r="K1157" s="82" t="str">
        <f t="shared" si="36"/>
        <v>31457 SERIE 002-28/11/2023-97434047000103-72162100-109,2-933,72</v>
      </c>
      <c r="L1157" t="str">
        <v>31457 serie 002</v>
      </c>
      <c r="M1157" t="str">
        <v>31457 serie 002-28/11/2023-97434047000103-72162100-109,2-933,72</v>
      </c>
      <c r="O1157" t="str">
        <v>74043 serie 001</v>
      </c>
      <c r="P1157" s="57">
        <v>45072</v>
      </c>
      <c r="Q1157" t="str">
        <v>88416482000106</v>
      </c>
      <c r="R1157">
        <v>73082000</v>
      </c>
      <c r="S1157">
        <v>21727.91</v>
      </c>
      <c r="T1157">
        <v>351677.1</v>
      </c>
      <c r="V1157" t="str">
        <f t="shared" si="37"/>
        <v>74043 serie 001-26/05/2023-88416482000106-73082000-21727,91-351677,1</v>
      </c>
    </row>
    <row r="1158" spans="1:22" x14ac:dyDescent="0.25">
      <c r="A1158" s="91" t="s">
        <v>7346</v>
      </c>
      <c r="B1158" s="91" t="s">
        <v>8671</v>
      </c>
      <c r="C1158" s="91" t="s">
        <v>9827</v>
      </c>
      <c r="D1158" s="91" t="s">
        <v>8412</v>
      </c>
      <c r="E1158" s="90">
        <v>97434047000103</v>
      </c>
      <c r="F1158" s="92">
        <v>72162100</v>
      </c>
      <c r="G1158" s="92">
        <v>49.8</v>
      </c>
      <c r="H1158" s="92">
        <v>443.7</v>
      </c>
      <c r="I1158">
        <v>1156</v>
      </c>
      <c r="K1158" s="82" t="str">
        <f t="shared" si="36"/>
        <v>29725 SERIE 002-09/10/2023-97434047000103-72162100-49,8-443,7</v>
      </c>
      <c r="L1158" t="str">
        <v>29725 serie 002</v>
      </c>
      <c r="M1158" t="str">
        <v>29725 serie 002-09/10/2023-97434047000103-72162100-49,8-443,7</v>
      </c>
      <c r="O1158" t="str">
        <v>73973 serie 001</v>
      </c>
      <c r="P1158" s="57">
        <v>45070</v>
      </c>
      <c r="Q1158" t="str">
        <v>88416482000106</v>
      </c>
      <c r="R1158">
        <v>73082000</v>
      </c>
      <c r="S1158">
        <v>21349.51</v>
      </c>
      <c r="T1158">
        <v>348500.33</v>
      </c>
      <c r="V1158" t="str">
        <f t="shared" si="37"/>
        <v>73973 serie 001-24/05/2023-88416482000106-73082000-21349,51-348500,33</v>
      </c>
    </row>
    <row r="1159" spans="1:22" x14ac:dyDescent="0.25">
      <c r="A1159" s="91" t="s">
        <v>7347</v>
      </c>
      <c r="B1159" s="91" t="s">
        <v>8671</v>
      </c>
      <c r="C1159" s="91" t="s">
        <v>9828</v>
      </c>
      <c r="D1159" s="91" t="s">
        <v>8416</v>
      </c>
      <c r="E1159" s="90">
        <v>97434047000103</v>
      </c>
      <c r="F1159" s="92">
        <v>72162100</v>
      </c>
      <c r="G1159" s="93">
        <v>10152</v>
      </c>
      <c r="H1159" s="93">
        <v>67716</v>
      </c>
      <c r="I1159">
        <v>1157</v>
      </c>
      <c r="K1159" s="82" t="str">
        <f t="shared" si="36"/>
        <v>029516 SERIE 002-03/10/2023-97434047000103-72162100-10152-67716</v>
      </c>
      <c r="L1159" t="str">
        <v>029516 serie 002</v>
      </c>
      <c r="M1159" t="str">
        <v>029516 serie 002-03/10/2023-97434047000103-72162100-10152-67716</v>
      </c>
      <c r="O1159" t="str">
        <v>73963 serie 001</v>
      </c>
      <c r="P1159" s="57">
        <v>45070</v>
      </c>
      <c r="Q1159" t="str">
        <v>88416482000106</v>
      </c>
      <c r="R1159">
        <v>73082000</v>
      </c>
      <c r="S1159">
        <v>17313.32</v>
      </c>
      <c r="T1159">
        <v>289916.15999999997</v>
      </c>
      <c r="V1159" t="str">
        <f t="shared" si="37"/>
        <v>73963 serie 001-24/05/2023-88416482000106-73082000-17313,32-289916,16</v>
      </c>
    </row>
    <row r="1160" spans="1:22" x14ac:dyDescent="0.25">
      <c r="A1160" s="91" t="s">
        <v>7348</v>
      </c>
      <c r="B1160" s="91" t="s">
        <v>8671</v>
      </c>
      <c r="C1160" s="91" t="s">
        <v>9829</v>
      </c>
      <c r="D1160" s="91" t="s">
        <v>8391</v>
      </c>
      <c r="E1160" s="90">
        <v>97434047000103</v>
      </c>
      <c r="F1160" s="92">
        <v>72162100</v>
      </c>
      <c r="G1160" s="92">
        <v>710.8</v>
      </c>
      <c r="H1160" s="93">
        <v>4905.84</v>
      </c>
      <c r="I1160">
        <v>1158</v>
      </c>
      <c r="K1160" s="82" t="str">
        <f t="shared" si="36"/>
        <v>00034946 SERIE 002-05/03/2024-97434047000103-72162100-710,8-4905,84</v>
      </c>
      <c r="L1160" t="str">
        <v>00034946 serie 002</v>
      </c>
      <c r="M1160" t="str">
        <v>00034946 serie 002-05/03/2024-97434047000103-72162100-710,8-4905,84</v>
      </c>
      <c r="O1160" t="str">
        <v>73891 serie 001</v>
      </c>
      <c r="P1160" s="57">
        <v>45068</v>
      </c>
      <c r="Q1160" t="str">
        <v>88416482000106</v>
      </c>
      <c r="R1160">
        <v>73082000</v>
      </c>
      <c r="S1160">
        <v>23416.89</v>
      </c>
      <c r="T1160">
        <v>397303.51</v>
      </c>
      <c r="V1160" t="str">
        <f t="shared" si="37"/>
        <v>73891 serie 001-22/05/2023-88416482000106-73082000-23416,89-397303,51</v>
      </c>
    </row>
    <row r="1161" spans="1:22" x14ac:dyDescent="0.25">
      <c r="A1161" s="91" t="s">
        <v>7349</v>
      </c>
      <c r="B1161" s="91" t="s">
        <v>8671</v>
      </c>
      <c r="C1161" s="91" t="s">
        <v>9830</v>
      </c>
      <c r="D1161" s="91" t="s">
        <v>8359</v>
      </c>
      <c r="E1161" s="90">
        <v>97434047000103</v>
      </c>
      <c r="F1161" s="92">
        <v>72162100</v>
      </c>
      <c r="G1161" s="93">
        <v>3237.6</v>
      </c>
      <c r="H1161" s="93">
        <v>18867</v>
      </c>
      <c r="I1161">
        <v>1159</v>
      </c>
      <c r="K1161" s="82" t="str">
        <f t="shared" si="36"/>
        <v>0034921 SERIE 002-04/03/2024-97434047000103-72162100-3237,6-18867</v>
      </c>
      <c r="L1161" t="str">
        <v>0034921 serie 002</v>
      </c>
      <c r="M1161" t="str">
        <v>0034921 serie 002-04/03/2024-97434047000103-72162100-3237,6-18867</v>
      </c>
      <c r="O1161" t="str">
        <v>73867 serie 001</v>
      </c>
      <c r="P1161" s="57">
        <v>45065</v>
      </c>
      <c r="Q1161" t="str">
        <v>88416482000106</v>
      </c>
      <c r="R1161">
        <v>73082000</v>
      </c>
      <c r="S1161">
        <v>22744</v>
      </c>
      <c r="T1161">
        <v>321026.44</v>
      </c>
      <c r="V1161" t="str">
        <f t="shared" si="37"/>
        <v>73867 serie 001-19/05/2023-88416482000106-73082000-22744-321026,44</v>
      </c>
    </row>
    <row r="1162" spans="1:22" x14ac:dyDescent="0.25">
      <c r="A1162" s="91" t="s">
        <v>7350</v>
      </c>
      <c r="B1162" s="91" t="s">
        <v>8671</v>
      </c>
      <c r="C1162" s="91" t="s">
        <v>9831</v>
      </c>
      <c r="D1162" s="91" t="s">
        <v>8359</v>
      </c>
      <c r="E1162" s="90">
        <v>97434047000103</v>
      </c>
      <c r="F1162" s="92">
        <v>72162100</v>
      </c>
      <c r="G1162" s="93">
        <v>3106.8</v>
      </c>
      <c r="H1162" s="93">
        <v>26213.279999999999</v>
      </c>
      <c r="I1162">
        <v>1160</v>
      </c>
      <c r="K1162" s="82" t="str">
        <f t="shared" si="36"/>
        <v>34912 SERIE 002-04/03/2024-97434047000103-72162100-3106,8-26213,28</v>
      </c>
      <c r="L1162" t="str">
        <v>34912 serie 002</v>
      </c>
      <c r="M1162" t="str">
        <v>34912 serie 002-04/03/2024-97434047000103-72162100-3106,8-26213,28</v>
      </c>
      <c r="O1162" t="str">
        <v>73853 serie 001</v>
      </c>
      <c r="P1162" s="57">
        <v>45065</v>
      </c>
      <c r="Q1162" t="str">
        <v>88416482000106</v>
      </c>
      <c r="R1162">
        <v>73082000</v>
      </c>
      <c r="S1162">
        <v>6078.37</v>
      </c>
      <c r="T1162">
        <v>121026.91</v>
      </c>
      <c r="V1162" t="str">
        <f t="shared" si="37"/>
        <v>73853 serie 001-19/05/2023-88416482000106-73082000-6078,37-121026,91</v>
      </c>
    </row>
    <row r="1163" spans="1:22" x14ac:dyDescent="0.25">
      <c r="A1163" s="91" t="s">
        <v>7351</v>
      </c>
      <c r="B1163" s="91" t="s">
        <v>8671</v>
      </c>
      <c r="C1163" s="91" t="s">
        <v>9832</v>
      </c>
      <c r="D1163" s="91" t="s">
        <v>8392</v>
      </c>
      <c r="E1163" s="90">
        <v>97434047000103</v>
      </c>
      <c r="F1163" s="92">
        <v>72162100</v>
      </c>
      <c r="G1163" s="92">
        <v>283.32</v>
      </c>
      <c r="H1163" s="93">
        <v>1932.3</v>
      </c>
      <c r="I1163">
        <v>1161</v>
      </c>
      <c r="K1163" s="82" t="str">
        <f t="shared" si="36"/>
        <v>034277 SERIE 002-16/02/2024-97434047000103-72162100-283,32-1932,3</v>
      </c>
      <c r="L1163" t="str">
        <v>034277 serie 002</v>
      </c>
      <c r="M1163" t="str">
        <v>034277 serie 002-16/02/2024-97434047000103-72162100-283,32-1932,3</v>
      </c>
      <c r="O1163" t="str">
        <v>73821 serie 001</v>
      </c>
      <c r="P1163" s="57">
        <v>45064</v>
      </c>
      <c r="Q1163" t="str">
        <v>88416482000106</v>
      </c>
      <c r="R1163">
        <v>73082000</v>
      </c>
      <c r="S1163">
        <v>18984.43</v>
      </c>
      <c r="T1163">
        <v>271609.64</v>
      </c>
      <c r="V1163" t="str">
        <f t="shared" si="37"/>
        <v>73821 serie 001-18/05/2023-88416482000106-73082000-18984,43-271609,64</v>
      </c>
    </row>
    <row r="1164" spans="1:22" x14ac:dyDescent="0.25">
      <c r="A1164" s="91" t="s">
        <v>7352</v>
      </c>
      <c r="B1164" s="91" t="s">
        <v>8671</v>
      </c>
      <c r="C1164" s="91" t="s">
        <v>9833</v>
      </c>
      <c r="D1164" s="91" t="s">
        <v>8361</v>
      </c>
      <c r="E1164" s="90">
        <v>97434047000103</v>
      </c>
      <c r="F1164" s="92">
        <v>72162100</v>
      </c>
      <c r="G1164" s="93">
        <v>1225.2</v>
      </c>
      <c r="H1164" s="93">
        <v>7973.4</v>
      </c>
      <c r="I1164">
        <v>1162</v>
      </c>
      <c r="K1164" s="82" t="str">
        <f t="shared" si="36"/>
        <v>0034068 SERIE 002-08/02/2024-97434047000103-72162100-1225,2-7973,4</v>
      </c>
      <c r="L1164" t="str">
        <v>0034068 serie 002</v>
      </c>
      <c r="M1164" t="str">
        <v>0034068 serie 002-08/02/2024-97434047000103-72162100-1225,2-7973,4</v>
      </c>
      <c r="O1164" t="str">
        <v>73768 serie 001</v>
      </c>
      <c r="P1164" s="57">
        <v>45063</v>
      </c>
      <c r="Q1164" t="str">
        <v>88416482000106</v>
      </c>
      <c r="R1164">
        <v>73082000</v>
      </c>
      <c r="S1164">
        <v>25659.84</v>
      </c>
      <c r="T1164">
        <v>393183.85</v>
      </c>
      <c r="V1164" t="str">
        <f t="shared" si="37"/>
        <v>73768 serie 001-17/05/2023-88416482000106-73082000-25659,84-393183,85</v>
      </c>
    </row>
    <row r="1165" spans="1:22" x14ac:dyDescent="0.25">
      <c r="A1165" s="91" t="s">
        <v>7353</v>
      </c>
      <c r="B1165" s="91" t="s">
        <v>8671</v>
      </c>
      <c r="C1165" s="91" t="s">
        <v>9834</v>
      </c>
      <c r="D1165" s="91" t="s">
        <v>8534</v>
      </c>
      <c r="E1165" s="90">
        <v>97434047000103</v>
      </c>
      <c r="F1165" s="92">
        <v>72162100</v>
      </c>
      <c r="G1165" s="92">
        <v>115.8</v>
      </c>
      <c r="H1165" s="93">
        <v>1306.02</v>
      </c>
      <c r="I1165">
        <v>1163</v>
      </c>
      <c r="K1165" s="82" t="str">
        <f t="shared" si="36"/>
        <v>33475 SERIE 002-24/01/2024-97434047000103-72162100-115,8-1306,02</v>
      </c>
      <c r="L1165" t="str">
        <v>33475 serie 002</v>
      </c>
      <c r="M1165" t="str">
        <v>33475 serie 002-24/01/2024-97434047000103-72162100-115,8-1306,02</v>
      </c>
      <c r="O1165" t="str">
        <v>73689 serie 001</v>
      </c>
      <c r="P1165" s="57">
        <v>45058</v>
      </c>
      <c r="Q1165" t="str">
        <v>88416482000106</v>
      </c>
      <c r="R1165">
        <v>73082000</v>
      </c>
      <c r="S1165">
        <v>21833.42</v>
      </c>
      <c r="T1165">
        <v>378189.12</v>
      </c>
      <c r="V1165" t="str">
        <f t="shared" si="37"/>
        <v>73689 serie 001-12/05/2023-88416482000106-73082000-21833,42-378189,12</v>
      </c>
    </row>
    <row r="1166" spans="1:22" x14ac:dyDescent="0.25">
      <c r="A1166" s="91" t="s">
        <v>7354</v>
      </c>
      <c r="B1166" s="91" t="s">
        <v>8671</v>
      </c>
      <c r="C1166" s="91" t="s">
        <v>9835</v>
      </c>
      <c r="D1166" s="91" t="s">
        <v>8356</v>
      </c>
      <c r="E1166" s="90">
        <v>97434047000103</v>
      </c>
      <c r="F1166" s="92">
        <v>72162100</v>
      </c>
      <c r="G1166" s="93">
        <v>1839.6</v>
      </c>
      <c r="H1166" s="93">
        <v>12257.28</v>
      </c>
      <c r="I1166">
        <v>1164</v>
      </c>
      <c r="K1166" s="82" t="str">
        <f t="shared" si="36"/>
        <v>032344 SERIE 002-20/12/2023-97434047000103-72162100-1839,6-12257,28</v>
      </c>
      <c r="L1166" t="str">
        <v>032344 serie 002</v>
      </c>
      <c r="M1166" t="str">
        <v>032344 serie 002-20/12/2023-97434047000103-72162100-1839,6-12257,28</v>
      </c>
      <c r="O1166" t="str">
        <v>73665 serie 001</v>
      </c>
      <c r="P1166" s="57">
        <v>45058</v>
      </c>
      <c r="Q1166" t="str">
        <v>88416482000106</v>
      </c>
      <c r="R1166">
        <v>73082000</v>
      </c>
      <c r="S1166">
        <v>21540.19</v>
      </c>
      <c r="T1166">
        <v>361114.1</v>
      </c>
      <c r="V1166" t="str">
        <f t="shared" si="37"/>
        <v>73665 serie 001-12/05/2023-88416482000106-73082000-21540,19-361114,1</v>
      </c>
    </row>
    <row r="1167" spans="1:22" x14ac:dyDescent="0.25">
      <c r="A1167" s="91" t="s">
        <v>7355</v>
      </c>
      <c r="B1167" s="91" t="s">
        <v>8671</v>
      </c>
      <c r="C1167" s="91" t="s">
        <v>9836</v>
      </c>
      <c r="D1167" s="91" t="s">
        <v>8356</v>
      </c>
      <c r="E1167" s="90">
        <v>97434047000103</v>
      </c>
      <c r="F1167" s="92">
        <v>72162100</v>
      </c>
      <c r="G1167" s="93">
        <v>1795.8</v>
      </c>
      <c r="H1167" s="93">
        <v>11965.44</v>
      </c>
      <c r="I1167">
        <v>1165</v>
      </c>
      <c r="K1167" s="82" t="str">
        <f t="shared" si="36"/>
        <v>032342 SERIE 002-20/12/2023-97434047000103-72162100-1795,8-11965,44</v>
      </c>
      <c r="L1167" t="str">
        <v>032342 serie 002</v>
      </c>
      <c r="M1167" t="str">
        <v>032342 serie 002-20/12/2023-97434047000103-72162100-1795,8-11965,44</v>
      </c>
      <c r="O1167" t="str">
        <v>73612 serie 001</v>
      </c>
      <c r="P1167" s="57">
        <v>45056</v>
      </c>
      <c r="Q1167" t="str">
        <v>88416482000106</v>
      </c>
      <c r="R1167">
        <v>73082000</v>
      </c>
      <c r="S1167">
        <v>26627.34</v>
      </c>
      <c r="T1167">
        <v>468078.83</v>
      </c>
      <c r="V1167" t="str">
        <f t="shared" si="37"/>
        <v>73612 serie 001-10/05/2023-88416482000106-73082000-26627,34-468078,83</v>
      </c>
    </row>
    <row r="1168" spans="1:22" x14ac:dyDescent="0.25">
      <c r="A1168" s="91" t="s">
        <v>7356</v>
      </c>
      <c r="B1168" s="91" t="s">
        <v>8671</v>
      </c>
      <c r="C1168" s="91" t="s">
        <v>9837</v>
      </c>
      <c r="D1168" s="91" t="s">
        <v>8384</v>
      </c>
      <c r="E1168" s="90">
        <v>97434047000103</v>
      </c>
      <c r="F1168" s="92">
        <v>72162100</v>
      </c>
      <c r="G1168" s="92">
        <v>541.5</v>
      </c>
      <c r="H1168" s="93">
        <v>3573.9</v>
      </c>
      <c r="I1168">
        <v>1166</v>
      </c>
      <c r="K1168" s="82" t="str">
        <f t="shared" si="36"/>
        <v>32205 SERIE 002-18/12/2023-97434047000103-72162100-541,5-3573,9</v>
      </c>
      <c r="L1168" t="str">
        <v>32205 serie 002</v>
      </c>
      <c r="M1168" t="str">
        <v>32205 serie 002-18/12/2023-97434047000103-72162100-541,5-3573,9</v>
      </c>
      <c r="O1168" t="str">
        <v>73582 serie 001</v>
      </c>
      <c r="P1168" s="57">
        <v>45054</v>
      </c>
      <c r="Q1168" t="str">
        <v>88416482000106</v>
      </c>
      <c r="R1168">
        <v>73082000</v>
      </c>
      <c r="S1168">
        <v>22184.43</v>
      </c>
      <c r="T1168">
        <v>377402.92</v>
      </c>
      <c r="V1168" t="str">
        <f t="shared" si="37"/>
        <v>73582 serie 001-08/05/2023-88416482000106-73082000-22184,43-377402,92</v>
      </c>
    </row>
    <row r="1169" spans="1:22" x14ac:dyDescent="0.25">
      <c r="A1169" s="91" t="s">
        <v>7357</v>
      </c>
      <c r="B1169" s="91" t="s">
        <v>8671</v>
      </c>
      <c r="C1169" s="91" t="s">
        <v>9838</v>
      </c>
      <c r="D1169" s="91" t="s">
        <v>8401</v>
      </c>
      <c r="E1169" s="90">
        <v>97434047000103</v>
      </c>
      <c r="F1169" s="92">
        <v>72163100</v>
      </c>
      <c r="G1169" s="92">
        <v>885.3</v>
      </c>
      <c r="H1169" s="93">
        <v>11235.18</v>
      </c>
      <c r="I1169">
        <v>1167</v>
      </c>
      <c r="K1169" s="82" t="str">
        <f t="shared" si="36"/>
        <v>031457 SERIE 002-28/11/2023-97434047000103-72163100-885,3-11235,18</v>
      </c>
      <c r="L1169" t="str">
        <v>031457 serie 002</v>
      </c>
      <c r="M1169" t="str">
        <v>031457 serie 002-28/11/2023-97434047000103-72163100-885,3-11235,18</v>
      </c>
      <c r="O1169" t="str">
        <v>73543 serie 001</v>
      </c>
      <c r="P1169" s="57">
        <v>45051</v>
      </c>
      <c r="Q1169" t="str">
        <v>88416482000106</v>
      </c>
      <c r="R1169">
        <v>73082000</v>
      </c>
      <c r="S1169">
        <v>16988.55</v>
      </c>
      <c r="T1169">
        <v>278500.18</v>
      </c>
      <c r="V1169" t="str">
        <f t="shared" si="37"/>
        <v>73543 serie 001-05/05/2023-88416482000106-73082000-16988,55-278500,18</v>
      </c>
    </row>
    <row r="1170" spans="1:22" x14ac:dyDescent="0.25">
      <c r="A1170" s="91" t="s">
        <v>7358</v>
      </c>
      <c r="B1170" s="91" t="s">
        <v>8671</v>
      </c>
      <c r="C1170" s="91" t="s">
        <v>9839</v>
      </c>
      <c r="D1170" s="91" t="s">
        <v>8351</v>
      </c>
      <c r="E1170" s="90">
        <v>97434047000103</v>
      </c>
      <c r="F1170" s="92">
        <v>72163100</v>
      </c>
      <c r="G1170" s="92">
        <v>399.6</v>
      </c>
      <c r="H1170" s="93">
        <v>3835.56</v>
      </c>
      <c r="I1170">
        <v>1168</v>
      </c>
      <c r="K1170" s="82" t="str">
        <f t="shared" si="36"/>
        <v>030236 SERIE 002-25/10/2023-97434047000103-72163100-399,6-3835,56</v>
      </c>
      <c r="L1170" t="str">
        <v>030236 serie 002</v>
      </c>
      <c r="M1170" t="str">
        <v>030236 serie 002-25/10/2023-97434047000103-72163100-399,6-3835,56</v>
      </c>
      <c r="O1170" t="str">
        <v>73460 serie 001</v>
      </c>
      <c r="P1170" s="57">
        <v>45044</v>
      </c>
      <c r="Q1170" t="str">
        <v>88416482000106</v>
      </c>
      <c r="R1170">
        <v>73082000</v>
      </c>
      <c r="S1170">
        <v>21281.86</v>
      </c>
      <c r="T1170">
        <v>388264.41</v>
      </c>
      <c r="V1170" t="str">
        <f t="shared" si="37"/>
        <v>73460 serie 001-28/04/2023-88416482000106-73082000-21281,86-388264,41</v>
      </c>
    </row>
    <row r="1171" spans="1:22" x14ac:dyDescent="0.25">
      <c r="A1171" s="91" t="s">
        <v>7359</v>
      </c>
      <c r="B1171" s="91" t="s">
        <v>8671</v>
      </c>
      <c r="C1171" s="91" t="s">
        <v>9840</v>
      </c>
      <c r="D1171" s="91" t="s">
        <v>8412</v>
      </c>
      <c r="E1171" s="90">
        <v>97434047000103</v>
      </c>
      <c r="F1171" s="92">
        <v>72163100</v>
      </c>
      <c r="G1171" s="92">
        <v>294.60000000000002</v>
      </c>
      <c r="H1171" s="93">
        <v>2705.88</v>
      </c>
      <c r="I1171">
        <v>1169</v>
      </c>
      <c r="K1171" s="82" t="str">
        <f t="shared" si="36"/>
        <v>0029725 SERIE 002-09/10/2023-97434047000103-72163100-294,6-2705,88</v>
      </c>
      <c r="L1171" t="str">
        <v>0029725 serie 002</v>
      </c>
      <c r="M1171" t="str">
        <v>0029725 serie 002-09/10/2023-97434047000103-72163100-294,6-2705,88</v>
      </c>
      <c r="O1171" t="str">
        <v>73456 serie 001</v>
      </c>
      <c r="P1171" s="57">
        <v>45044</v>
      </c>
      <c r="Q1171" t="str">
        <v>88416482000106</v>
      </c>
      <c r="R1171">
        <v>73082000</v>
      </c>
      <c r="S1171">
        <v>18459.75</v>
      </c>
      <c r="T1171">
        <v>341721.34</v>
      </c>
      <c r="V1171" t="str">
        <f t="shared" si="37"/>
        <v>73456 serie 001-28/04/2023-88416482000106-73082000-18459,75-341721,34</v>
      </c>
    </row>
    <row r="1172" spans="1:22" x14ac:dyDescent="0.25">
      <c r="A1172" s="91" t="s">
        <v>7360</v>
      </c>
      <c r="B1172" s="91" t="s">
        <v>8671</v>
      </c>
      <c r="C1172" s="91" t="s">
        <v>9841</v>
      </c>
      <c r="D1172" s="91" t="s">
        <v>8391</v>
      </c>
      <c r="E1172" s="90">
        <v>97434047000103</v>
      </c>
      <c r="F1172" s="92">
        <v>72163100</v>
      </c>
      <c r="G1172" s="92">
        <v>369</v>
      </c>
      <c r="H1172" s="93">
        <v>4274.6400000000003</v>
      </c>
      <c r="I1172">
        <v>1170</v>
      </c>
      <c r="K1172" s="82" t="str">
        <f t="shared" si="36"/>
        <v>0034946 SERIE 002-05/03/2024-97434047000103-72163100-369-4274,64</v>
      </c>
      <c r="L1172" t="str">
        <v>0034946 serie 002</v>
      </c>
      <c r="M1172" t="str">
        <v>0034946 serie 002-05/03/2024-97434047000103-72163100-369-4274,64</v>
      </c>
      <c r="O1172" t="str">
        <v>73450 serie 001</v>
      </c>
      <c r="P1172" s="57">
        <v>45044</v>
      </c>
      <c r="Q1172" t="str">
        <v>88416482000106</v>
      </c>
      <c r="R1172">
        <v>73082000</v>
      </c>
      <c r="S1172">
        <v>23358.959999999999</v>
      </c>
      <c r="T1172">
        <v>438700.5</v>
      </c>
      <c r="V1172" t="str">
        <f t="shared" si="37"/>
        <v>73450 serie 001-28/04/2023-88416482000106-73082000-23358,96-438700,5</v>
      </c>
    </row>
    <row r="1173" spans="1:22" x14ac:dyDescent="0.25">
      <c r="A1173" s="91" t="s">
        <v>7361</v>
      </c>
      <c r="B1173" s="91" t="s">
        <v>8671</v>
      </c>
      <c r="C1173" s="91" t="s">
        <v>9842</v>
      </c>
      <c r="D1173" s="91" t="s">
        <v>8359</v>
      </c>
      <c r="E1173" s="90">
        <v>97434047000103</v>
      </c>
      <c r="F1173" s="92">
        <v>72163100</v>
      </c>
      <c r="G1173" s="92">
        <v>288</v>
      </c>
      <c r="H1173" s="93">
        <v>2124</v>
      </c>
      <c r="I1173">
        <v>1171</v>
      </c>
      <c r="K1173" s="82" t="str">
        <f t="shared" si="36"/>
        <v>0034912 SERIE 002-04/03/2024-97434047000103-72163100-288-2124</v>
      </c>
      <c r="L1173" t="str">
        <v>0034912 serie 002</v>
      </c>
      <c r="M1173" t="str">
        <v>0034912 serie 002-04/03/2024-97434047000103-72163100-288-2124</v>
      </c>
      <c r="O1173" t="str">
        <v>73446 serie 001</v>
      </c>
      <c r="P1173" s="57">
        <v>45044</v>
      </c>
      <c r="Q1173" t="str">
        <v>88416482000106</v>
      </c>
      <c r="R1173">
        <v>73082000</v>
      </c>
      <c r="S1173">
        <v>11708.18</v>
      </c>
      <c r="T1173">
        <v>186360.73</v>
      </c>
      <c r="V1173" t="str">
        <f t="shared" si="37"/>
        <v>73446 serie 001-28/04/2023-88416482000106-73082000-11708,18-186360,73</v>
      </c>
    </row>
    <row r="1174" spans="1:22" x14ac:dyDescent="0.25">
      <c r="A1174" s="91" t="s">
        <v>7362</v>
      </c>
      <c r="B1174" s="91" t="s">
        <v>8671</v>
      </c>
      <c r="C1174" s="91" t="s">
        <v>9843</v>
      </c>
      <c r="D1174" s="91" t="s">
        <v>8392</v>
      </c>
      <c r="E1174" s="90">
        <v>97434047000103</v>
      </c>
      <c r="F1174" s="92">
        <v>72163100</v>
      </c>
      <c r="G1174" s="92">
        <v>205.2</v>
      </c>
      <c r="H1174" s="93">
        <v>2849.76</v>
      </c>
      <c r="I1174">
        <v>1172</v>
      </c>
      <c r="K1174" s="82" t="str">
        <f t="shared" si="36"/>
        <v>00034277 SERIE 002-16/02/2024-97434047000103-72163100-205,2-2849,76</v>
      </c>
      <c r="L1174" t="str">
        <v>00034277 serie 002</v>
      </c>
      <c r="M1174" t="str">
        <v>00034277 serie 002-16/02/2024-97434047000103-72163100-205,2-2849,76</v>
      </c>
      <c r="O1174" t="str">
        <v>73441 serie 001</v>
      </c>
      <c r="P1174" s="57">
        <v>45044</v>
      </c>
      <c r="Q1174" t="str">
        <v>88416482000106</v>
      </c>
      <c r="R1174">
        <v>73082000</v>
      </c>
      <c r="S1174">
        <v>22309.82</v>
      </c>
      <c r="T1174">
        <v>418301.71</v>
      </c>
      <c r="V1174" t="str">
        <f t="shared" si="37"/>
        <v>73441 serie 001-28/04/2023-88416482000106-73082000-22309,82-418301,71</v>
      </c>
    </row>
    <row r="1175" spans="1:22" x14ac:dyDescent="0.25">
      <c r="A1175" s="91" t="s">
        <v>7363</v>
      </c>
      <c r="B1175" s="91" t="s">
        <v>8671</v>
      </c>
      <c r="C1175" s="91" t="s">
        <v>9844</v>
      </c>
      <c r="D1175" s="91" t="s">
        <v>8367</v>
      </c>
      <c r="E1175" s="90">
        <v>97434047000103</v>
      </c>
      <c r="F1175" s="92">
        <v>72163100</v>
      </c>
      <c r="G1175" s="92">
        <v>756</v>
      </c>
      <c r="H1175" s="93">
        <v>8549.2800000000007</v>
      </c>
      <c r="I1175">
        <v>1173</v>
      </c>
      <c r="K1175" s="82" t="str">
        <f t="shared" si="36"/>
        <v>33958 SERIE 002-06/02/2024-97434047000103-72163100-756-8549,28</v>
      </c>
      <c r="L1175" t="str">
        <v>33958 serie 002</v>
      </c>
      <c r="M1175" t="str">
        <v>33958 serie 002-06/02/2024-97434047000103-72163100-756-8549,28</v>
      </c>
      <c r="O1175" t="str">
        <v>73340 serie 001</v>
      </c>
      <c r="P1175" s="57">
        <v>45041</v>
      </c>
      <c r="Q1175" t="str">
        <v>88416482000106</v>
      </c>
      <c r="R1175">
        <v>73082000</v>
      </c>
      <c r="S1175">
        <v>22739.29</v>
      </c>
      <c r="T1175">
        <v>389455.61</v>
      </c>
      <c r="V1175" t="str">
        <f t="shared" si="37"/>
        <v>73340 serie 001-25/04/2023-88416482000106-73082000-22739,29-389455,61</v>
      </c>
    </row>
    <row r="1176" spans="1:22" x14ac:dyDescent="0.25">
      <c r="A1176" s="91" t="s">
        <v>7364</v>
      </c>
      <c r="B1176" s="91" t="s">
        <v>8671</v>
      </c>
      <c r="C1176" s="91" t="s">
        <v>9845</v>
      </c>
      <c r="D1176" s="91" t="s">
        <v>8533</v>
      </c>
      <c r="E1176" s="90">
        <v>97434047000103</v>
      </c>
      <c r="F1176" s="92">
        <v>72163100</v>
      </c>
      <c r="G1176" s="93">
        <v>2089.8000000000002</v>
      </c>
      <c r="H1176" s="93">
        <v>14514</v>
      </c>
      <c r="I1176">
        <v>1174</v>
      </c>
      <c r="K1176" s="82" t="str">
        <f t="shared" si="36"/>
        <v>033778 SERIE 002-01/02/2024-97434047000103-72163100-2089,8-14514</v>
      </c>
      <c r="L1176" t="str">
        <v>033778 serie 002</v>
      </c>
      <c r="M1176" t="str">
        <v>033778 serie 002-01/02/2024-97434047000103-72163100-2089,8-14514</v>
      </c>
      <c r="O1176" t="str">
        <v>73309 serie 001</v>
      </c>
      <c r="P1176" s="57">
        <v>45040</v>
      </c>
      <c r="Q1176" t="str">
        <v>88416482000106</v>
      </c>
      <c r="R1176">
        <v>73082000</v>
      </c>
      <c r="S1176">
        <v>26069.29</v>
      </c>
      <c r="T1176">
        <v>419915.69</v>
      </c>
      <c r="V1176" t="str">
        <f t="shared" si="37"/>
        <v>73309 serie 001-24/04/2023-88416482000106-73082000-26069,29-419915,69</v>
      </c>
    </row>
    <row r="1177" spans="1:22" x14ac:dyDescent="0.25">
      <c r="A1177" s="91" t="s">
        <v>7365</v>
      </c>
      <c r="B1177" s="91" t="s">
        <v>8671</v>
      </c>
      <c r="C1177" s="91" t="s">
        <v>9846</v>
      </c>
      <c r="D1177" s="91" t="s">
        <v>8534</v>
      </c>
      <c r="E1177" s="90">
        <v>97434047000103</v>
      </c>
      <c r="F1177" s="92">
        <v>72163100</v>
      </c>
      <c r="G1177" s="92">
        <v>206.2</v>
      </c>
      <c r="H1177" s="93">
        <v>1889.28</v>
      </c>
      <c r="I1177">
        <v>1175</v>
      </c>
      <c r="K1177" s="82" t="str">
        <f t="shared" si="36"/>
        <v>033475 SERIE 002-24/01/2024-97434047000103-72163100-206,2-1889,28</v>
      </c>
      <c r="L1177" t="str">
        <v>033475 serie 002</v>
      </c>
      <c r="M1177" t="str">
        <v>033475 serie 002-24/01/2024-97434047000103-72163100-206,2-1889,28</v>
      </c>
      <c r="O1177" t="str">
        <v>73286 serie 001</v>
      </c>
      <c r="P1177" s="57">
        <v>45036</v>
      </c>
      <c r="Q1177" t="str">
        <v>88416482000106</v>
      </c>
      <c r="R1177">
        <v>73082000</v>
      </c>
      <c r="S1177">
        <v>21890.13</v>
      </c>
      <c r="T1177">
        <v>438941.28</v>
      </c>
      <c r="V1177" t="str">
        <f t="shared" si="37"/>
        <v>73286 serie 001-20/04/2023-88416482000106-73082000-21890,13-438941,28</v>
      </c>
    </row>
    <row r="1178" spans="1:22" x14ac:dyDescent="0.25">
      <c r="A1178" s="91" t="s">
        <v>7366</v>
      </c>
      <c r="B1178" s="91" t="s">
        <v>8671</v>
      </c>
      <c r="C1178" s="91" t="s">
        <v>9847</v>
      </c>
      <c r="D1178" s="91" t="s">
        <v>8399</v>
      </c>
      <c r="E1178" s="90">
        <v>97434047000103</v>
      </c>
      <c r="F1178" s="92">
        <v>72163100</v>
      </c>
      <c r="G1178" s="92">
        <v>288</v>
      </c>
      <c r="H1178" s="93">
        <v>2615.7600000000002</v>
      </c>
      <c r="I1178">
        <v>1176</v>
      </c>
      <c r="K1178" s="82" t="str">
        <f t="shared" si="36"/>
        <v>032580 SERIE 002-28/12/2023-97434047000103-72163100-288-2615,76</v>
      </c>
      <c r="L1178" t="str">
        <v>032580 serie 002</v>
      </c>
      <c r="M1178" t="str">
        <v>032580 serie 002-28/12/2023-97434047000103-72163100-288-2615,76</v>
      </c>
      <c r="O1178" t="str">
        <v>073190 serie 001</v>
      </c>
      <c r="P1178" s="57">
        <v>45033</v>
      </c>
      <c r="Q1178" t="str">
        <v>88416482000106</v>
      </c>
      <c r="R1178">
        <v>73082000</v>
      </c>
      <c r="S1178">
        <v>23038.77</v>
      </c>
      <c r="T1178">
        <v>413639.93</v>
      </c>
      <c r="V1178" t="str">
        <f t="shared" si="37"/>
        <v>073190 serie 001-17/04/2023-88416482000106-73082000-23038,77-413639,93</v>
      </c>
    </row>
    <row r="1179" spans="1:22" x14ac:dyDescent="0.25">
      <c r="A1179" s="91" t="s">
        <v>7367</v>
      </c>
      <c r="B1179" s="91" t="s">
        <v>8671</v>
      </c>
      <c r="C1179" s="91" t="s">
        <v>9848</v>
      </c>
      <c r="D1179" s="91" t="s">
        <v>8384</v>
      </c>
      <c r="E1179" s="90">
        <v>97434047000103</v>
      </c>
      <c r="F1179" s="92">
        <v>72163100</v>
      </c>
      <c r="G1179" s="93">
        <v>1339.2</v>
      </c>
      <c r="H1179" s="93">
        <v>9936</v>
      </c>
      <c r="I1179">
        <v>1177</v>
      </c>
      <c r="K1179" s="82" t="str">
        <f t="shared" si="36"/>
        <v>032205 SERIE 002-18/12/2023-97434047000103-72163100-1339,2-9936</v>
      </c>
      <c r="L1179" t="str">
        <v>032205 serie 002</v>
      </c>
      <c r="M1179" t="str">
        <v>032205 serie 002-18/12/2023-97434047000103-72163100-1339,2-9936</v>
      </c>
      <c r="O1179" t="str">
        <v>73190 serie 001</v>
      </c>
      <c r="P1179" s="57">
        <v>45033</v>
      </c>
      <c r="Q1179" t="str">
        <v>88416482000106</v>
      </c>
      <c r="R1179">
        <v>73089010</v>
      </c>
      <c r="S1179">
        <v>160.58999999999997</v>
      </c>
      <c r="T1179">
        <v>2710.76</v>
      </c>
      <c r="V1179" t="str">
        <f t="shared" si="37"/>
        <v>73190 serie 001-17/04/2023-88416482000106-73089010-160,59-2710,76</v>
      </c>
    </row>
    <row r="1180" spans="1:22" x14ac:dyDescent="0.25">
      <c r="A1180" s="91" t="s">
        <v>7368</v>
      </c>
      <c r="B1180" s="91" t="s">
        <v>8671</v>
      </c>
      <c r="C1180" s="91" t="s">
        <v>9849</v>
      </c>
      <c r="D1180" s="91" t="s">
        <v>8394</v>
      </c>
      <c r="E1180" s="90">
        <v>97434047000103</v>
      </c>
      <c r="F1180" s="92">
        <v>72163200</v>
      </c>
      <c r="G1180" s="92">
        <v>78</v>
      </c>
      <c r="H1180" s="92">
        <v>828</v>
      </c>
      <c r="I1180">
        <v>1178</v>
      </c>
      <c r="K1180" s="82" t="str">
        <f t="shared" si="36"/>
        <v>0032058 SERIE 002-13/12/2023-97434047000103-72163200-78-828</v>
      </c>
      <c r="L1180" t="str">
        <v>0032058 serie 002</v>
      </c>
      <c r="M1180" t="str">
        <v>0032058 serie 002-13/12/2023-97434047000103-72163200-78-828</v>
      </c>
      <c r="O1180" t="str">
        <v>73154 serie 001</v>
      </c>
      <c r="P1180" s="57">
        <v>45030</v>
      </c>
      <c r="Q1180" t="str">
        <v>88416482000106</v>
      </c>
      <c r="R1180">
        <v>73082000</v>
      </c>
      <c r="S1180">
        <v>20565.23</v>
      </c>
      <c r="T1180">
        <v>341451.46</v>
      </c>
      <c r="V1180" t="str">
        <f t="shared" si="37"/>
        <v>73154 serie 001-14/04/2023-88416482000106-73082000-20565,23-341451,46</v>
      </c>
    </row>
    <row r="1181" spans="1:22" x14ac:dyDescent="0.25">
      <c r="A1181" s="91" t="s">
        <v>7369</v>
      </c>
      <c r="B1181" s="91" t="s">
        <v>8671</v>
      </c>
      <c r="C1181" s="91" t="s">
        <v>9850</v>
      </c>
      <c r="D1181" s="91" t="s">
        <v>8396</v>
      </c>
      <c r="E1181" s="90">
        <v>97434047000103</v>
      </c>
      <c r="F1181" s="92">
        <v>72163200</v>
      </c>
      <c r="G1181" s="93">
        <v>3630</v>
      </c>
      <c r="H1181" s="93">
        <v>35910</v>
      </c>
      <c r="I1181">
        <v>1179</v>
      </c>
      <c r="K1181" s="82" t="str">
        <f t="shared" si="36"/>
        <v>31652 SERIE 002-01/12/2023-97434047000103-72163200-3630-35910</v>
      </c>
      <c r="L1181" t="str">
        <v>31652 serie 002</v>
      </c>
      <c r="M1181" t="str">
        <v>31652 serie 002-01/12/2023-97434047000103-72163200-3630-35910</v>
      </c>
      <c r="O1181" t="str">
        <v>73104 serie 001</v>
      </c>
      <c r="P1181" s="57">
        <v>45028</v>
      </c>
      <c r="Q1181" t="str">
        <v>88416482000106</v>
      </c>
      <c r="R1181">
        <v>73082000</v>
      </c>
      <c r="S1181">
        <v>21725.02</v>
      </c>
      <c r="T1181">
        <v>370943.87</v>
      </c>
      <c r="V1181" t="str">
        <f t="shared" si="37"/>
        <v>73104 serie 001-12/04/2023-88416482000106-73082000-21725,02-370943,87</v>
      </c>
    </row>
    <row r="1182" spans="1:22" x14ac:dyDescent="0.25">
      <c r="A1182" s="91" t="s">
        <v>7370</v>
      </c>
      <c r="B1182" s="91" t="s">
        <v>8671</v>
      </c>
      <c r="C1182" s="91" t="s">
        <v>9851</v>
      </c>
      <c r="D1182" s="91" t="s">
        <v>8401</v>
      </c>
      <c r="E1182" s="90">
        <v>97434047000103</v>
      </c>
      <c r="F1182" s="92">
        <v>72163200</v>
      </c>
      <c r="G1182" s="93">
        <v>3784.2</v>
      </c>
      <c r="H1182" s="93">
        <v>37597.199999999997</v>
      </c>
      <c r="I1182">
        <v>1180</v>
      </c>
      <c r="K1182" s="82" t="str">
        <f t="shared" si="36"/>
        <v>31470 SERIE 002-28/11/2023-97434047000103-72163200-3784,2-37597,2</v>
      </c>
      <c r="L1182" t="str">
        <v>31470 serie 002</v>
      </c>
      <c r="M1182" t="str">
        <v>31470 serie 002-28/11/2023-97434047000103-72163200-3784,2-37597,2</v>
      </c>
      <c r="O1182" t="str">
        <v>073053 serie 001</v>
      </c>
      <c r="P1182" s="57">
        <v>45027</v>
      </c>
      <c r="Q1182" t="str">
        <v>88416482000106</v>
      </c>
      <c r="R1182">
        <v>73045990</v>
      </c>
      <c r="S1182">
        <v>17.16</v>
      </c>
      <c r="T1182">
        <v>289.66000000000003</v>
      </c>
      <c r="V1182" t="str">
        <f t="shared" si="37"/>
        <v>073053 serie 001-11/04/2023-88416482000106-73045990-17,16-289,66</v>
      </c>
    </row>
    <row r="1183" spans="1:22" x14ac:dyDescent="0.25">
      <c r="A1183" s="91" t="s">
        <v>7371</v>
      </c>
      <c r="B1183" s="91" t="s">
        <v>8671</v>
      </c>
      <c r="C1183" s="91" t="s">
        <v>9852</v>
      </c>
      <c r="D1183" s="91" t="s">
        <v>8401</v>
      </c>
      <c r="E1183" s="90">
        <v>97434047000103</v>
      </c>
      <c r="F1183" s="92">
        <v>72163200</v>
      </c>
      <c r="G1183" s="92">
        <v>936</v>
      </c>
      <c r="H1183" s="93">
        <v>10465.200000000001</v>
      </c>
      <c r="I1183">
        <v>1181</v>
      </c>
      <c r="K1183" s="82" t="str">
        <f t="shared" si="36"/>
        <v>0031457 SERIE 002-28/11/2023-97434047000103-72163200-936-10465,2</v>
      </c>
      <c r="L1183" t="str">
        <v>0031457 serie 002</v>
      </c>
      <c r="M1183" t="str">
        <v>0031457 serie 002-28/11/2023-97434047000103-72163200-936-10465,2</v>
      </c>
      <c r="O1183" t="str">
        <v>73053 serie 001</v>
      </c>
      <c r="P1183" s="57">
        <v>45027</v>
      </c>
      <c r="Q1183" t="str">
        <v>88416482000106</v>
      </c>
      <c r="R1183">
        <v>73082000</v>
      </c>
      <c r="S1183">
        <v>23157.119999999999</v>
      </c>
      <c r="T1183">
        <v>480732.15</v>
      </c>
      <c r="V1183" t="str">
        <f t="shared" si="37"/>
        <v>73053 serie 001-11/04/2023-88416482000106-73082000-23157,12-480732,15</v>
      </c>
    </row>
    <row r="1184" spans="1:22" x14ac:dyDescent="0.25">
      <c r="A1184" s="91" t="s">
        <v>7372</v>
      </c>
      <c r="B1184" s="91" t="s">
        <v>8671</v>
      </c>
      <c r="C1184" s="91" t="s">
        <v>9853</v>
      </c>
      <c r="D1184" s="91" t="s">
        <v>8416</v>
      </c>
      <c r="E1184" s="90">
        <v>97434047000103</v>
      </c>
      <c r="F1184" s="92">
        <v>72163200</v>
      </c>
      <c r="G1184" s="93">
        <v>10846.8</v>
      </c>
      <c r="H1184" s="93">
        <v>114288.84</v>
      </c>
      <c r="I1184">
        <v>1182</v>
      </c>
      <c r="K1184" s="82" t="str">
        <f t="shared" si="36"/>
        <v>29516 SERIE 002-03/10/2023-97434047000103-72163200-10846,8-114288,84</v>
      </c>
      <c r="L1184" t="str">
        <v>29516 serie 002</v>
      </c>
      <c r="M1184" t="str">
        <v>29516 serie 002-03/10/2023-97434047000103-72163200-10846,8-114288,84</v>
      </c>
      <c r="O1184" t="str">
        <v>73008 serie 001</v>
      </c>
      <c r="P1184" s="57">
        <v>45021</v>
      </c>
      <c r="Q1184" t="str">
        <v>88416482000106</v>
      </c>
      <c r="R1184">
        <v>73082000</v>
      </c>
      <c r="S1184">
        <v>25005.64</v>
      </c>
      <c r="T1184">
        <v>339161.97</v>
      </c>
      <c r="V1184" t="str">
        <f t="shared" si="37"/>
        <v>73008 serie 001-05/04/2023-88416482000106-73082000-25005,64-339161,97</v>
      </c>
    </row>
    <row r="1185" spans="1:22" x14ac:dyDescent="0.25">
      <c r="A1185" s="91" t="s">
        <v>7373</v>
      </c>
      <c r="B1185" s="91" t="s">
        <v>8671</v>
      </c>
      <c r="C1185" s="91" t="s">
        <v>9854</v>
      </c>
      <c r="D1185" s="91" t="s">
        <v>8391</v>
      </c>
      <c r="E1185" s="90">
        <v>97434047000103</v>
      </c>
      <c r="F1185" s="92">
        <v>72163200</v>
      </c>
      <c r="G1185" s="93">
        <v>3562.6</v>
      </c>
      <c r="H1185" s="93">
        <v>35385.599999999999</v>
      </c>
      <c r="I1185">
        <v>1183</v>
      </c>
      <c r="K1185" s="82" t="str">
        <f t="shared" si="36"/>
        <v>034946 SERIE 002-05/03/2024-97434047000103-72163200-3562,6-35385,6</v>
      </c>
      <c r="L1185" t="str">
        <v>034946 serie 002</v>
      </c>
      <c r="M1185" t="str">
        <v>034946 serie 002-05/03/2024-97434047000103-72163200-3562,6-35385,6</v>
      </c>
      <c r="O1185" t="str">
        <v>73000 serie 001</v>
      </c>
      <c r="P1185" s="57">
        <v>45021</v>
      </c>
      <c r="Q1185" t="str">
        <v>88416482000106</v>
      </c>
      <c r="R1185">
        <v>73082000</v>
      </c>
      <c r="S1185">
        <v>20317.41</v>
      </c>
      <c r="T1185">
        <v>305439.49</v>
      </c>
      <c r="V1185" t="str">
        <f t="shared" si="37"/>
        <v>73000 serie 001-05/04/2023-88416482000106-73082000-20317,41-305439,49</v>
      </c>
    </row>
    <row r="1186" spans="1:22" x14ac:dyDescent="0.25">
      <c r="A1186" s="91" t="s">
        <v>7374</v>
      </c>
      <c r="B1186" s="91" t="s">
        <v>8671</v>
      </c>
      <c r="C1186" s="91" t="s">
        <v>9855</v>
      </c>
      <c r="D1186" s="91" t="s">
        <v>8359</v>
      </c>
      <c r="E1186" s="90">
        <v>97434047000103</v>
      </c>
      <c r="F1186" s="92">
        <v>72163200</v>
      </c>
      <c r="G1186" s="93">
        <v>1339.2</v>
      </c>
      <c r="H1186" s="93">
        <v>13269.6</v>
      </c>
      <c r="I1186">
        <v>1184</v>
      </c>
      <c r="K1186" s="82" t="str">
        <f t="shared" si="36"/>
        <v>034921 SERIE 002-04/03/2024-97434047000103-72163200-1339,2-13269,6</v>
      </c>
      <c r="L1186" t="str">
        <v>034921 serie 002</v>
      </c>
      <c r="M1186" t="str">
        <v>034921 serie 002-04/03/2024-97434047000103-72163200-1339,2-13269,6</v>
      </c>
      <c r="O1186" t="str">
        <v>72926 serie 001</v>
      </c>
      <c r="P1186" s="57">
        <v>45016</v>
      </c>
      <c r="Q1186" t="str">
        <v>88416482000106</v>
      </c>
      <c r="R1186">
        <v>73082000</v>
      </c>
      <c r="S1186">
        <v>20812.52</v>
      </c>
      <c r="T1186">
        <v>369488.17</v>
      </c>
      <c r="V1186" t="str">
        <f t="shared" si="37"/>
        <v>72926 serie 001-31/03/2023-88416482000106-73082000-20812,52-369488,17</v>
      </c>
    </row>
    <row r="1187" spans="1:22" x14ac:dyDescent="0.25">
      <c r="A1187" s="91" t="s">
        <v>7375</v>
      </c>
      <c r="B1187" s="91" t="s">
        <v>8671</v>
      </c>
      <c r="C1187" s="91" t="s">
        <v>9856</v>
      </c>
      <c r="D1187" s="91" t="s">
        <v>8359</v>
      </c>
      <c r="E1187" s="90">
        <v>97434047000103</v>
      </c>
      <c r="F1187" s="92">
        <v>72163200</v>
      </c>
      <c r="G1187" s="92">
        <v>950.4</v>
      </c>
      <c r="H1187" s="93">
        <v>10478.16</v>
      </c>
      <c r="I1187">
        <v>1185</v>
      </c>
      <c r="K1187" s="82" t="str">
        <f t="shared" si="36"/>
        <v>034912 SERIE 002-04/03/2024-97434047000103-72163200-950,4-10478,16</v>
      </c>
      <c r="L1187" t="str">
        <v>034912 serie 002</v>
      </c>
      <c r="M1187" t="str">
        <v>034912 serie 002-04/03/2024-97434047000103-72163200-950,4-10478,16</v>
      </c>
      <c r="O1187" t="str">
        <v>72923 serie 001</v>
      </c>
      <c r="P1187" s="57">
        <v>45016</v>
      </c>
      <c r="Q1187" t="str">
        <v>88416482000106</v>
      </c>
      <c r="R1187">
        <v>73082000</v>
      </c>
      <c r="S1187">
        <v>20135.48</v>
      </c>
      <c r="T1187">
        <v>348412.71</v>
      </c>
      <c r="V1187" t="str">
        <f t="shared" si="37"/>
        <v>72923 serie 001-31/03/2023-88416482000106-73082000-20135,48-348412,71</v>
      </c>
    </row>
    <row r="1188" spans="1:22" x14ac:dyDescent="0.25">
      <c r="A1188" s="91" t="s">
        <v>7376</v>
      </c>
      <c r="B1188" s="91" t="s">
        <v>8671</v>
      </c>
      <c r="C1188" s="91" t="s">
        <v>9857</v>
      </c>
      <c r="D1188" s="91" t="s">
        <v>8392</v>
      </c>
      <c r="E1188" s="90">
        <v>97434047000103</v>
      </c>
      <c r="F1188" s="92">
        <v>72163200</v>
      </c>
      <c r="G1188" s="93">
        <v>2895</v>
      </c>
      <c r="H1188" s="93">
        <v>33152.1</v>
      </c>
      <c r="I1188">
        <v>1186</v>
      </c>
      <c r="K1188" s="82" t="str">
        <f t="shared" si="36"/>
        <v>34277 SERIE 002-16/02/2024-97434047000103-72163200-2895-33152,1</v>
      </c>
      <c r="L1188" t="str">
        <v>34277 serie 002</v>
      </c>
      <c r="M1188" t="str">
        <v>34277 serie 002-16/02/2024-97434047000103-72163200-2895-33152,1</v>
      </c>
      <c r="O1188" t="str">
        <v>72922 serie 001</v>
      </c>
      <c r="P1188" s="57">
        <v>45016</v>
      </c>
      <c r="Q1188" t="str">
        <v>88416482000106</v>
      </c>
      <c r="R1188">
        <v>73082000</v>
      </c>
      <c r="S1188">
        <v>21900.43</v>
      </c>
      <c r="T1188">
        <v>426792.67</v>
      </c>
      <c r="V1188" t="str">
        <f t="shared" si="37"/>
        <v>72922 serie 001-31/03/2023-88416482000106-73082000-21900,43-426792,67</v>
      </c>
    </row>
    <row r="1189" spans="1:22" x14ac:dyDescent="0.25">
      <c r="A1189" s="91" t="s">
        <v>7377</v>
      </c>
      <c r="B1189" s="91" t="s">
        <v>8671</v>
      </c>
      <c r="C1189" s="91" t="s">
        <v>9858</v>
      </c>
      <c r="D1189" s="91" t="s">
        <v>8361</v>
      </c>
      <c r="E1189" s="90">
        <v>97434047000103</v>
      </c>
      <c r="F1189" s="92">
        <v>72163200</v>
      </c>
      <c r="G1189" s="92">
        <v>675</v>
      </c>
      <c r="H1189" s="93">
        <v>7020</v>
      </c>
      <c r="I1189">
        <v>1187</v>
      </c>
      <c r="K1189" s="82" t="str">
        <f t="shared" si="36"/>
        <v>34075 SERIE 002-08/02/2024-97434047000103-72163200-675-7020</v>
      </c>
      <c r="L1189" t="str">
        <v>34075 serie 002</v>
      </c>
      <c r="M1189" t="str">
        <v>34075 serie 002-08/02/2024-97434047000103-72163200-675-7020</v>
      </c>
      <c r="O1189" t="str">
        <v>72911 serie 001</v>
      </c>
      <c r="P1189" s="57">
        <v>45016</v>
      </c>
      <c r="Q1189" t="str">
        <v>88416482000106</v>
      </c>
      <c r="R1189">
        <v>73082000</v>
      </c>
      <c r="S1189">
        <v>25894.23</v>
      </c>
      <c r="T1189">
        <v>461974.68</v>
      </c>
      <c r="V1189" t="str">
        <f t="shared" si="37"/>
        <v>72911 serie 001-31/03/2023-88416482000106-73082000-25894,23-461974,68</v>
      </c>
    </row>
    <row r="1190" spans="1:22" x14ac:dyDescent="0.25">
      <c r="A1190" s="91" t="s">
        <v>7378</v>
      </c>
      <c r="B1190" s="91" t="s">
        <v>8671</v>
      </c>
      <c r="C1190" s="91" t="s">
        <v>9859</v>
      </c>
      <c r="D1190" s="91" t="s">
        <v>8367</v>
      </c>
      <c r="E1190" s="90">
        <v>97434047000103</v>
      </c>
      <c r="F1190" s="92">
        <v>72163200</v>
      </c>
      <c r="G1190" s="93">
        <v>9744</v>
      </c>
      <c r="H1190" s="93">
        <v>107071.38</v>
      </c>
      <c r="I1190">
        <v>1188</v>
      </c>
      <c r="K1190" s="82" t="str">
        <f t="shared" si="36"/>
        <v>033958 SERIE 002-06/02/2024-97434047000103-72163200-9744-107071,38</v>
      </c>
      <c r="L1190" t="str">
        <v>033958 serie 002</v>
      </c>
      <c r="M1190" t="str">
        <v>033958 serie 002-06/02/2024-97434047000103-72163200-9744-107071,38</v>
      </c>
      <c r="O1190" t="str">
        <v>72909 serie 001</v>
      </c>
      <c r="P1190" s="57">
        <v>45016</v>
      </c>
      <c r="Q1190" t="str">
        <v>88416482000106</v>
      </c>
      <c r="R1190">
        <v>73082000</v>
      </c>
      <c r="S1190">
        <v>17526.59</v>
      </c>
      <c r="T1190">
        <v>284142.90000000002</v>
      </c>
      <c r="V1190" t="str">
        <f t="shared" si="37"/>
        <v>72909 serie 001-31/03/2023-88416482000106-73082000-17526,59-284142,9</v>
      </c>
    </row>
    <row r="1191" spans="1:22" x14ac:dyDescent="0.25">
      <c r="A1191" s="91" t="s">
        <v>7379</v>
      </c>
      <c r="B1191" s="91" t="s">
        <v>8671</v>
      </c>
      <c r="C1191" s="91" t="s">
        <v>9860</v>
      </c>
      <c r="D1191" s="91" t="s">
        <v>8534</v>
      </c>
      <c r="E1191" s="90">
        <v>97434047000103</v>
      </c>
      <c r="F1191" s="92">
        <v>72163200</v>
      </c>
      <c r="G1191" s="92">
        <v>588.79999999999995</v>
      </c>
      <c r="H1191" s="93">
        <v>6287.33</v>
      </c>
      <c r="I1191">
        <v>1189</v>
      </c>
      <c r="K1191" s="82" t="str">
        <f t="shared" si="36"/>
        <v>0033475 SERIE 002-24/01/2024-97434047000103-72163200-588,8-6287,33</v>
      </c>
      <c r="L1191" t="str">
        <v>0033475 serie 002</v>
      </c>
      <c r="M1191" t="str">
        <v>0033475 serie 002-24/01/2024-97434047000103-72163200-588,8-6287,33</v>
      </c>
      <c r="O1191" t="str">
        <v>72887 serie 001</v>
      </c>
      <c r="P1191" s="57">
        <v>45016</v>
      </c>
      <c r="Q1191" t="str">
        <v>88416482000106</v>
      </c>
      <c r="R1191">
        <v>73082000</v>
      </c>
      <c r="S1191">
        <v>9111.07</v>
      </c>
      <c r="T1191">
        <v>140594.34</v>
      </c>
      <c r="V1191" t="str">
        <f t="shared" si="37"/>
        <v>72887 serie 001-31/03/2023-88416482000106-73082000-9111,07-140594,34</v>
      </c>
    </row>
    <row r="1192" spans="1:22" x14ac:dyDescent="0.25">
      <c r="A1192" s="91" t="s">
        <v>7380</v>
      </c>
      <c r="B1192" s="91" t="s">
        <v>8671</v>
      </c>
      <c r="C1192" s="91" t="s">
        <v>9861</v>
      </c>
      <c r="D1192" s="91" t="s">
        <v>8399</v>
      </c>
      <c r="E1192" s="90">
        <v>97434047000103</v>
      </c>
      <c r="F1192" s="92">
        <v>72163200</v>
      </c>
      <c r="G1192" s="92">
        <v>588</v>
      </c>
      <c r="H1192" s="93">
        <v>6549.3</v>
      </c>
      <c r="I1192">
        <v>1190</v>
      </c>
      <c r="K1192" s="82" t="str">
        <f t="shared" si="36"/>
        <v>0032580 SERIE 002-28/12/2023-97434047000103-72163200-588-6549,3</v>
      </c>
      <c r="L1192" t="str">
        <v>0032580 serie 002</v>
      </c>
      <c r="M1192" t="str">
        <v>0032580 serie 002-28/12/2023-97434047000103-72163200-588-6549,3</v>
      </c>
      <c r="O1192" t="str">
        <v>72883 serie 001</v>
      </c>
      <c r="P1192" s="57">
        <v>45016</v>
      </c>
      <c r="Q1192" t="str">
        <v>88416482000106</v>
      </c>
      <c r="R1192">
        <v>73082000</v>
      </c>
      <c r="S1192">
        <v>14435.61</v>
      </c>
      <c r="T1192">
        <v>230877.16</v>
      </c>
      <c r="V1192" t="str">
        <f t="shared" si="37"/>
        <v>72883 serie 001-31/03/2023-88416482000106-73082000-14435,61-230877,16</v>
      </c>
    </row>
    <row r="1193" spans="1:22" x14ac:dyDescent="0.25">
      <c r="A1193" s="91" t="s">
        <v>7381</v>
      </c>
      <c r="B1193" s="91" t="s">
        <v>8671</v>
      </c>
      <c r="C1193" s="91" t="s">
        <v>9862</v>
      </c>
      <c r="D1193" s="91" t="s">
        <v>8356</v>
      </c>
      <c r="E1193" s="90">
        <v>97434047000103</v>
      </c>
      <c r="F1193" s="92">
        <v>72163200</v>
      </c>
      <c r="G1193" s="93">
        <v>1113</v>
      </c>
      <c r="H1193" s="93">
        <v>11058</v>
      </c>
      <c r="I1193">
        <v>1191</v>
      </c>
      <c r="K1193" s="82" t="str">
        <f t="shared" si="36"/>
        <v>32344 SERIE 002-20/12/2023-97434047000103-72163200-1113-11058</v>
      </c>
      <c r="L1193" t="str">
        <v>32344 serie 002</v>
      </c>
      <c r="M1193" t="str">
        <v>32344 serie 002-20/12/2023-97434047000103-72163200-1113-11058</v>
      </c>
      <c r="O1193" t="str">
        <v>072855 serie 001</v>
      </c>
      <c r="P1193" s="57">
        <v>45015</v>
      </c>
      <c r="Q1193" t="str">
        <v>88416482000106</v>
      </c>
      <c r="R1193">
        <v>73082000</v>
      </c>
      <c r="S1193">
        <v>21223.27</v>
      </c>
      <c r="T1193">
        <v>403692.35</v>
      </c>
      <c r="V1193" t="str">
        <f t="shared" si="37"/>
        <v>072855 serie 001-30/03/2023-88416482000106-73082000-21223,27-403692,35</v>
      </c>
    </row>
    <row r="1194" spans="1:22" x14ac:dyDescent="0.25">
      <c r="A1194" s="91" t="s">
        <v>7382</v>
      </c>
      <c r="B1194" s="91" t="s">
        <v>8671</v>
      </c>
      <c r="C1194" s="91" t="s">
        <v>9863</v>
      </c>
      <c r="D1194" s="91" t="s">
        <v>8356</v>
      </c>
      <c r="E1194" s="90">
        <v>97434047000103</v>
      </c>
      <c r="F1194" s="92">
        <v>72163200</v>
      </c>
      <c r="G1194" s="93">
        <v>4904.46</v>
      </c>
      <c r="H1194" s="93">
        <v>48655.199999999997</v>
      </c>
      <c r="I1194">
        <v>1192</v>
      </c>
      <c r="K1194" s="82" t="str">
        <f t="shared" si="36"/>
        <v>32342 SERIE 002-20/12/2023-97434047000103-72163200-4904,46-48655,2</v>
      </c>
      <c r="L1194" t="str">
        <v>32342 serie 002</v>
      </c>
      <c r="M1194" t="str">
        <v>32342 serie 002-20/12/2023-97434047000103-72163200-4904,46-48655,2</v>
      </c>
      <c r="O1194" t="str">
        <v>72855 serie 001</v>
      </c>
      <c r="P1194" s="57">
        <v>45015</v>
      </c>
      <c r="Q1194" t="str">
        <v>88416482000106</v>
      </c>
      <c r="R1194">
        <v>73089010</v>
      </c>
      <c r="S1194">
        <v>5279.41</v>
      </c>
      <c r="T1194">
        <v>92772.760000000009</v>
      </c>
      <c r="V1194" t="str">
        <f t="shared" si="37"/>
        <v>72855 serie 001-30/03/2023-88416482000106-73089010-5279,41-92772,76</v>
      </c>
    </row>
    <row r="1195" spans="1:22" x14ac:dyDescent="0.25">
      <c r="A1195" s="91" t="s">
        <v>7383</v>
      </c>
      <c r="B1195" s="91" t="s">
        <v>8671</v>
      </c>
      <c r="C1195" s="91" t="s">
        <v>9864</v>
      </c>
      <c r="D1195" s="91" t="s">
        <v>8394</v>
      </c>
      <c r="E1195" s="90">
        <v>97434047000103</v>
      </c>
      <c r="F1195" s="92">
        <v>72163300</v>
      </c>
      <c r="G1195" s="93">
        <v>1389.6</v>
      </c>
      <c r="H1195" s="93">
        <v>14520</v>
      </c>
      <c r="I1195">
        <v>1193</v>
      </c>
      <c r="K1195" s="82" t="str">
        <f t="shared" si="36"/>
        <v>00032058 SERIE 002-13/12/2023-97434047000103-72163300-1389,6-14520</v>
      </c>
      <c r="L1195" t="str">
        <v>00032058 serie 002</v>
      </c>
      <c r="M1195" t="str">
        <v>00032058 serie 002-13/12/2023-97434047000103-72163300-1389,6-14520</v>
      </c>
      <c r="O1195" t="str">
        <v>72851 serie 001</v>
      </c>
      <c r="P1195" s="57">
        <v>45015</v>
      </c>
      <c r="Q1195" t="str">
        <v>88416482000106</v>
      </c>
      <c r="R1195">
        <v>73082000</v>
      </c>
      <c r="S1195">
        <v>13541.89</v>
      </c>
      <c r="T1195">
        <v>217112.53</v>
      </c>
      <c r="V1195" t="str">
        <f t="shared" si="37"/>
        <v>72851 serie 001-30/03/2023-88416482000106-73082000-13541,89-217112,53</v>
      </c>
    </row>
    <row r="1196" spans="1:22" x14ac:dyDescent="0.25">
      <c r="A1196" s="91" t="s">
        <v>7384</v>
      </c>
      <c r="B1196" s="91" t="s">
        <v>8671</v>
      </c>
      <c r="C1196" s="91" t="s">
        <v>9865</v>
      </c>
      <c r="D1196" s="91" t="s">
        <v>8396</v>
      </c>
      <c r="E1196" s="90">
        <v>97434047000103</v>
      </c>
      <c r="F1196" s="92">
        <v>72163300</v>
      </c>
      <c r="G1196" s="92">
        <v>474</v>
      </c>
      <c r="H1196" s="93">
        <v>5232</v>
      </c>
      <c r="I1196">
        <v>1194</v>
      </c>
      <c r="K1196" s="82" t="str">
        <f t="shared" si="36"/>
        <v>031652 SERIE 002-01/12/2023-97434047000103-72163300-474-5232</v>
      </c>
      <c r="L1196" t="str">
        <v>031652 serie 002</v>
      </c>
      <c r="M1196" t="str">
        <v>031652 serie 002-01/12/2023-97434047000103-72163300-474-5232</v>
      </c>
      <c r="O1196" t="str">
        <v>72847 serie 001</v>
      </c>
      <c r="P1196" s="57">
        <v>45015</v>
      </c>
      <c r="Q1196" t="str">
        <v>88416482000106</v>
      </c>
      <c r="R1196">
        <v>73082000</v>
      </c>
      <c r="S1196">
        <v>12149.94</v>
      </c>
      <c r="T1196">
        <v>234114.08</v>
      </c>
      <c r="V1196" t="str">
        <f t="shared" si="37"/>
        <v>72847 serie 001-30/03/2023-88416482000106-73082000-12149,94-234114,08</v>
      </c>
    </row>
    <row r="1197" spans="1:22" x14ac:dyDescent="0.25">
      <c r="A1197" s="91" t="s">
        <v>7385</v>
      </c>
      <c r="B1197" s="91" t="s">
        <v>8671</v>
      </c>
      <c r="C1197" s="91" t="s">
        <v>9866</v>
      </c>
      <c r="D1197" s="91" t="s">
        <v>8401</v>
      </c>
      <c r="E1197" s="90">
        <v>97434047000103</v>
      </c>
      <c r="F1197" s="92">
        <v>72163300</v>
      </c>
      <c r="G1197" s="93">
        <v>4985.3999999999996</v>
      </c>
      <c r="H1197" s="93">
        <v>54256.74</v>
      </c>
      <c r="I1197">
        <v>1195</v>
      </c>
      <c r="K1197" s="82" t="str">
        <f t="shared" si="36"/>
        <v>00031457 SERIE 002-28/11/2023-97434047000103-72163300-4985,4-54256,74</v>
      </c>
      <c r="L1197" t="str">
        <v>00031457 serie 002</v>
      </c>
      <c r="M1197" t="str">
        <v>00031457 serie 002-28/11/2023-97434047000103-72163300-4985,4-54256,74</v>
      </c>
      <c r="O1197" t="str">
        <v>72806 serie 001</v>
      </c>
      <c r="P1197" s="57">
        <v>45014</v>
      </c>
      <c r="Q1197" t="str">
        <v>88416482000106</v>
      </c>
      <c r="R1197">
        <v>73082000</v>
      </c>
      <c r="S1197">
        <v>19217.53</v>
      </c>
      <c r="T1197">
        <v>312314.96000000002</v>
      </c>
      <c r="V1197" t="str">
        <f t="shared" si="37"/>
        <v>72806 serie 001-29/03/2023-88416482000106-73082000-19217,53-312314,96</v>
      </c>
    </row>
    <row r="1198" spans="1:22" x14ac:dyDescent="0.25">
      <c r="A1198" s="91" t="s">
        <v>7386</v>
      </c>
      <c r="B1198" s="91" t="s">
        <v>8671</v>
      </c>
      <c r="C1198" s="91" t="s">
        <v>9867</v>
      </c>
      <c r="D1198" s="91" t="s">
        <v>8351</v>
      </c>
      <c r="E1198" s="90">
        <v>97434047000103</v>
      </c>
      <c r="F1198" s="92">
        <v>72163300</v>
      </c>
      <c r="G1198" s="93">
        <v>11599.2</v>
      </c>
      <c r="H1198" s="93">
        <v>119012.4</v>
      </c>
      <c r="I1198">
        <v>1196</v>
      </c>
      <c r="K1198" s="82" t="str">
        <f t="shared" si="36"/>
        <v>30236 SERIE 002-25/10/2023-97434047000103-72163300-11599,2-119012,4</v>
      </c>
      <c r="L1198" t="str">
        <v>30236 serie 002</v>
      </c>
      <c r="M1198" t="str">
        <v>30236 serie 002-25/10/2023-97434047000103-72163300-11599,2-119012,4</v>
      </c>
      <c r="O1198" t="str">
        <v>72756 serie 001</v>
      </c>
      <c r="P1198" s="57">
        <v>45009</v>
      </c>
      <c r="Q1198" t="str">
        <v>88416482000106</v>
      </c>
      <c r="R1198">
        <v>73082000</v>
      </c>
      <c r="S1198">
        <v>27105.32</v>
      </c>
      <c r="T1198">
        <v>434126.5</v>
      </c>
      <c r="V1198" t="str">
        <f t="shared" si="37"/>
        <v>72756 serie 001-24/03/2023-88416482000106-73082000-27105,32-434126,5</v>
      </c>
    </row>
    <row r="1199" spans="1:22" x14ac:dyDescent="0.25">
      <c r="A1199" s="91" t="s">
        <v>7387</v>
      </c>
      <c r="B1199" s="91" t="s">
        <v>8671</v>
      </c>
      <c r="C1199" s="91" t="s">
        <v>9868</v>
      </c>
      <c r="D1199" s="91" t="s">
        <v>8412</v>
      </c>
      <c r="E1199" s="90">
        <v>97434047000103</v>
      </c>
      <c r="F1199" s="92">
        <v>72163300</v>
      </c>
      <c r="G1199" s="93">
        <v>1485</v>
      </c>
      <c r="H1199" s="93">
        <v>15397.14</v>
      </c>
      <c r="I1199">
        <v>1197</v>
      </c>
      <c r="K1199" s="82" t="str">
        <f t="shared" si="36"/>
        <v>029725 SERIE 002-09/10/2023-97434047000103-72163300-1485-15397,14</v>
      </c>
      <c r="L1199" t="str">
        <v>029725 serie 002</v>
      </c>
      <c r="M1199" t="str">
        <v>029725 serie 002-09/10/2023-97434047000103-72163300-1485-15397,14</v>
      </c>
      <c r="O1199" t="str">
        <v>72754 serie 001</v>
      </c>
      <c r="P1199" s="57">
        <v>45009</v>
      </c>
      <c r="Q1199" t="str">
        <v>88416482000106</v>
      </c>
      <c r="R1199">
        <v>73082000</v>
      </c>
      <c r="S1199">
        <v>22559.25</v>
      </c>
      <c r="T1199">
        <v>546901.24</v>
      </c>
      <c r="V1199" t="str">
        <f t="shared" si="37"/>
        <v>72754 serie 001-24/03/2023-88416482000106-73082000-22559,25-546901,24</v>
      </c>
    </row>
    <row r="1200" spans="1:22" x14ac:dyDescent="0.25">
      <c r="A1200" s="91" t="s">
        <v>7388</v>
      </c>
      <c r="B1200" s="91" t="s">
        <v>8671</v>
      </c>
      <c r="C1200" s="91" t="s">
        <v>9869</v>
      </c>
      <c r="D1200" s="91" t="s">
        <v>8359</v>
      </c>
      <c r="E1200" s="90">
        <v>97434047000103</v>
      </c>
      <c r="F1200" s="92">
        <v>72163300</v>
      </c>
      <c r="G1200" s="92">
        <v>355.2</v>
      </c>
      <c r="H1200" s="93">
        <v>3871.38</v>
      </c>
      <c r="I1200">
        <v>1198</v>
      </c>
      <c r="K1200" s="82" t="str">
        <f t="shared" si="36"/>
        <v>00034912 SERIE 002-04/03/2024-97434047000103-72163300-355,2-3871,38</v>
      </c>
      <c r="L1200" t="str">
        <v>00034912 serie 002</v>
      </c>
      <c r="M1200" t="str">
        <v>00034912 serie 002-04/03/2024-97434047000103-72163300-355,2-3871,38</v>
      </c>
      <c r="O1200" t="str">
        <v>72678 serie 001</v>
      </c>
      <c r="P1200" s="57">
        <v>45006</v>
      </c>
      <c r="Q1200" t="str">
        <v>88416482000106</v>
      </c>
      <c r="R1200">
        <v>73082000</v>
      </c>
      <c r="S1200">
        <v>25886.720000000001</v>
      </c>
      <c r="T1200">
        <v>475224.89</v>
      </c>
      <c r="V1200" t="str">
        <f t="shared" si="37"/>
        <v>72678 serie 001-21/03/2023-88416482000106-73082000-25886,72-475224,89</v>
      </c>
    </row>
    <row r="1201" spans="1:22" x14ac:dyDescent="0.25">
      <c r="A1201" s="91" t="s">
        <v>7389</v>
      </c>
      <c r="B1201" s="91" t="s">
        <v>8671</v>
      </c>
      <c r="C1201" s="91" t="s">
        <v>9870</v>
      </c>
      <c r="D1201" s="91" t="s">
        <v>8399</v>
      </c>
      <c r="E1201" s="90">
        <v>97434047000103</v>
      </c>
      <c r="F1201" s="92">
        <v>72163300</v>
      </c>
      <c r="G1201" s="92">
        <v>444</v>
      </c>
      <c r="H1201" s="93">
        <v>5930.58</v>
      </c>
      <c r="I1201">
        <v>1199</v>
      </c>
      <c r="K1201" s="82" t="str">
        <f t="shared" si="36"/>
        <v>32580 SERIE 002-28/12/2023-97434047000103-72163300-444-5930,58</v>
      </c>
      <c r="L1201" t="str">
        <v>32580 serie 002</v>
      </c>
      <c r="M1201" t="str">
        <v>32580 serie 002-28/12/2023-97434047000103-72163300-444-5930,58</v>
      </c>
      <c r="O1201" t="str">
        <v>72507 serie 001</v>
      </c>
      <c r="P1201" s="57">
        <v>44995</v>
      </c>
      <c r="Q1201" t="str">
        <v>88416482000106</v>
      </c>
      <c r="R1201">
        <v>73082000</v>
      </c>
      <c r="S1201">
        <v>22650.9</v>
      </c>
      <c r="T1201">
        <v>360739.28</v>
      </c>
      <c r="V1201" t="str">
        <f t="shared" si="37"/>
        <v>72507 serie 001-10/03/2023-88416482000106-73082000-22650,9-360739,28</v>
      </c>
    </row>
    <row r="1202" spans="1:22" x14ac:dyDescent="0.25">
      <c r="A1202" s="91" t="s">
        <v>7390</v>
      </c>
      <c r="B1202" s="91" t="s">
        <v>8671</v>
      </c>
      <c r="C1202" s="91" t="s">
        <v>9871</v>
      </c>
      <c r="D1202" s="91" t="s">
        <v>8460</v>
      </c>
      <c r="E1202" s="90">
        <v>97434047000103</v>
      </c>
      <c r="F1202" s="92">
        <v>72164010</v>
      </c>
      <c r="G1202" s="93">
        <v>4600</v>
      </c>
      <c r="H1202" s="93">
        <v>47071.44</v>
      </c>
      <c r="I1202">
        <v>1200</v>
      </c>
      <c r="K1202" s="82" t="str">
        <f t="shared" si="36"/>
        <v>38052 SERIE 002-04/06/2024-97434047000103-72164010-4600-47071,44</v>
      </c>
      <c r="L1202" t="str">
        <v>38052 serie 002</v>
      </c>
      <c r="M1202" t="str">
        <v>38052 serie 002-04/06/2024-97434047000103-72164010-4600-47071,44</v>
      </c>
      <c r="O1202" t="str">
        <v>71844 serie 001</v>
      </c>
      <c r="P1202" s="57">
        <v>44964</v>
      </c>
      <c r="Q1202" t="str">
        <v>88416482000106</v>
      </c>
      <c r="R1202">
        <v>73082000</v>
      </c>
      <c r="S1202">
        <v>18387.8</v>
      </c>
      <c r="T1202">
        <v>160341.62</v>
      </c>
      <c r="V1202" t="str">
        <f t="shared" si="37"/>
        <v>71844 serie 001-07/02/2023-88416482000106-73082000-18387,8-160341,62</v>
      </c>
    </row>
    <row r="1203" spans="1:22" x14ac:dyDescent="0.25">
      <c r="A1203" s="91" t="s">
        <v>7391</v>
      </c>
      <c r="B1203" s="91" t="s">
        <v>8671</v>
      </c>
      <c r="C1203" s="91" t="s">
        <v>9872</v>
      </c>
      <c r="D1203" s="91" t="s">
        <v>8394</v>
      </c>
      <c r="E1203" s="90">
        <v>97434047000103</v>
      </c>
      <c r="F1203" s="92">
        <v>72164010</v>
      </c>
      <c r="G1203" s="92">
        <v>174.96</v>
      </c>
      <c r="H1203" s="93">
        <v>1272</v>
      </c>
      <c r="I1203">
        <v>1201</v>
      </c>
      <c r="K1203" s="82" t="str">
        <f t="shared" si="36"/>
        <v>000032058 SERIE 002-13/12/2023-97434047000103-72164010-174,96-1272</v>
      </c>
      <c r="L1203" t="str">
        <v>000032058 serie 002</v>
      </c>
      <c r="M1203" t="str">
        <v>000032058 serie 002-13/12/2023-97434047000103-72164010-174,96-1272</v>
      </c>
      <c r="O1203" t="str">
        <v>69476 serie 001</v>
      </c>
      <c r="P1203" s="57">
        <v>44865</v>
      </c>
      <c r="Q1203" t="str">
        <v>88416482000106</v>
      </c>
      <c r="R1203">
        <v>73082000</v>
      </c>
      <c r="S1203">
        <v>21855.24</v>
      </c>
      <c r="T1203">
        <v>353669.53</v>
      </c>
      <c r="V1203" t="str">
        <f t="shared" si="37"/>
        <v>69476 serie 001-31/10/2022-88416482000106-73082000-21855,24-353669,53</v>
      </c>
    </row>
    <row r="1204" spans="1:22" x14ac:dyDescent="0.25">
      <c r="A1204" s="91" t="s">
        <v>7392</v>
      </c>
      <c r="B1204" s="91" t="s">
        <v>8671</v>
      </c>
      <c r="C1204" s="91" t="s">
        <v>9873</v>
      </c>
      <c r="D1204" s="91" t="s">
        <v>8401</v>
      </c>
      <c r="E1204" s="90">
        <v>97434047000103</v>
      </c>
      <c r="F1204" s="92">
        <v>72164010</v>
      </c>
      <c r="G1204" s="93">
        <v>7315.2</v>
      </c>
      <c r="H1204" s="93">
        <v>51436.800000000003</v>
      </c>
      <c r="I1204">
        <v>1202</v>
      </c>
      <c r="K1204" s="82" t="str">
        <f t="shared" si="36"/>
        <v>031470 SERIE 002-28/11/2023-97434047000103-72164010-7315,2-51436,8</v>
      </c>
      <c r="L1204" t="str">
        <v>031470 serie 002</v>
      </c>
      <c r="M1204" t="str">
        <v>031470 serie 002-28/11/2023-97434047000103-72164010-7315,2-51436,8</v>
      </c>
      <c r="O1204" t="str">
        <v>68760 serie 001</v>
      </c>
      <c r="P1204" s="57">
        <v>45098</v>
      </c>
      <c r="Q1204" t="str">
        <v>61479002000523</v>
      </c>
      <c r="R1204">
        <v>83112000</v>
      </c>
      <c r="S1204">
        <v>10395</v>
      </c>
      <c r="T1204">
        <v>289916.55</v>
      </c>
      <c r="V1204" t="str">
        <f t="shared" si="37"/>
        <v>68760 serie 001-21/06/2023-61479002000523-83112000-10395-289916,55</v>
      </c>
    </row>
    <row r="1205" spans="1:22" x14ac:dyDescent="0.25">
      <c r="A1205" s="91" t="s">
        <v>7393</v>
      </c>
      <c r="B1205" s="91" t="s">
        <v>8671</v>
      </c>
      <c r="C1205" s="91" t="s">
        <v>9874</v>
      </c>
      <c r="D1205" s="91" t="s">
        <v>8401</v>
      </c>
      <c r="E1205" s="90">
        <v>97434047000103</v>
      </c>
      <c r="F1205" s="92">
        <v>72164010</v>
      </c>
      <c r="G1205" s="92">
        <v>262.44</v>
      </c>
      <c r="H1205" s="93">
        <v>2154.6</v>
      </c>
      <c r="I1205">
        <v>1203</v>
      </c>
      <c r="K1205" s="82" t="str">
        <f t="shared" si="36"/>
        <v>000031457 SERIE 002-28/11/2023-97434047000103-72164010-262,44-2154,6</v>
      </c>
      <c r="L1205" t="str">
        <v>000031457 serie 002</v>
      </c>
      <c r="M1205" t="str">
        <v>000031457 serie 002-28/11/2023-97434047000103-72164010-262,44-2154,6</v>
      </c>
      <c r="O1205" t="str">
        <v>68696 serie 001</v>
      </c>
      <c r="P1205" s="57">
        <v>45089</v>
      </c>
      <c r="Q1205" t="str">
        <v>61479002000523</v>
      </c>
      <c r="R1205">
        <v>83112000</v>
      </c>
      <c r="S1205">
        <v>2790</v>
      </c>
      <c r="T1205">
        <v>77813.100000000006</v>
      </c>
      <c r="V1205" t="str">
        <f t="shared" si="37"/>
        <v>68696 serie 001-12/06/2023-61479002000523-83112000-2790-77813,1</v>
      </c>
    </row>
    <row r="1206" spans="1:22" x14ac:dyDescent="0.25">
      <c r="A1206" s="91" t="s">
        <v>7394</v>
      </c>
      <c r="B1206" s="91" t="s">
        <v>8671</v>
      </c>
      <c r="C1206" s="91" t="s">
        <v>9875</v>
      </c>
      <c r="D1206" s="91" t="s">
        <v>8391</v>
      </c>
      <c r="E1206" s="90">
        <v>97434047000103</v>
      </c>
      <c r="F1206" s="92">
        <v>72164010</v>
      </c>
      <c r="G1206" s="93">
        <v>4687.3</v>
      </c>
      <c r="H1206" s="93">
        <v>32951.699999999997</v>
      </c>
      <c r="I1206">
        <v>1204</v>
      </c>
      <c r="K1206" s="82" t="str">
        <f t="shared" si="36"/>
        <v>34946 SERIE 002-05/03/2024-97434047000103-72164010-4687,3-32951,7</v>
      </c>
      <c r="L1206" t="str">
        <v>34946 serie 002</v>
      </c>
      <c r="M1206" t="str">
        <v>34946 serie 002-05/03/2024-97434047000103-72164010-4687,3-32951,7</v>
      </c>
      <c r="O1206" t="str">
        <v>68677 serie 001</v>
      </c>
      <c r="P1206" s="57">
        <v>45084</v>
      </c>
      <c r="Q1206" t="str">
        <v>61479002000523</v>
      </c>
      <c r="R1206">
        <v>83112000</v>
      </c>
      <c r="S1206">
        <v>3780</v>
      </c>
      <c r="T1206">
        <v>105424.2</v>
      </c>
      <c r="V1206" t="str">
        <f t="shared" si="37"/>
        <v>68677 serie 001-07/06/2023-61479002000523-83112000-3780-105424,2</v>
      </c>
    </row>
    <row r="1207" spans="1:22" x14ac:dyDescent="0.25">
      <c r="A1207" s="91" t="s">
        <v>7395</v>
      </c>
      <c r="B1207" s="91" t="s">
        <v>8671</v>
      </c>
      <c r="C1207" s="91" t="s">
        <v>9876</v>
      </c>
      <c r="D1207" s="91" t="s">
        <v>8359</v>
      </c>
      <c r="E1207" s="90">
        <v>97434047000103</v>
      </c>
      <c r="F1207" s="92">
        <v>72164010</v>
      </c>
      <c r="G1207" s="93">
        <v>8572.5</v>
      </c>
      <c r="H1207" s="93">
        <v>60277.5</v>
      </c>
      <c r="I1207">
        <v>1205</v>
      </c>
      <c r="K1207" s="82" t="str">
        <f t="shared" si="36"/>
        <v>34921 SERIE 002-04/03/2024-97434047000103-72164010-8572,5-60277,5</v>
      </c>
      <c r="L1207" t="str">
        <v>34921 serie 002</v>
      </c>
      <c r="M1207" t="str">
        <v>34921 serie 002-04/03/2024-97434047000103-72164010-8572,5-60277,5</v>
      </c>
      <c r="O1207" t="str">
        <v>68654 serie 001</v>
      </c>
      <c r="P1207" s="57">
        <v>45083</v>
      </c>
      <c r="Q1207" t="str">
        <v>61479002000523</v>
      </c>
      <c r="R1207">
        <v>83112000</v>
      </c>
      <c r="S1207">
        <v>3780</v>
      </c>
      <c r="T1207">
        <v>105424.2</v>
      </c>
      <c r="V1207" t="str">
        <f t="shared" si="37"/>
        <v>68654 serie 001-06/06/2023-61479002000523-83112000-3780-105424,2</v>
      </c>
    </row>
    <row r="1208" spans="1:22" x14ac:dyDescent="0.25">
      <c r="A1208" s="91" t="s">
        <v>7396</v>
      </c>
      <c r="B1208" s="91" t="s">
        <v>8671</v>
      </c>
      <c r="C1208" s="91" t="s">
        <v>9877</v>
      </c>
      <c r="D1208" s="91" t="s">
        <v>8392</v>
      </c>
      <c r="E1208" s="90">
        <v>97434047000103</v>
      </c>
      <c r="F1208" s="92">
        <v>72164010</v>
      </c>
      <c r="G1208" s="93">
        <v>2057.4</v>
      </c>
      <c r="H1208" s="93">
        <v>14434.2</v>
      </c>
      <c r="I1208">
        <v>1206</v>
      </c>
      <c r="K1208" s="82" t="str">
        <f t="shared" si="36"/>
        <v>0034277 SERIE 002-16/02/2024-97434047000103-72164010-2057,4-14434,2</v>
      </c>
      <c r="L1208" t="str">
        <v>0034277 serie 002</v>
      </c>
      <c r="M1208" t="str">
        <v>0034277 serie 002-16/02/2024-97434047000103-72164010-2057,4-14434,2</v>
      </c>
      <c r="O1208" t="str">
        <v>00068127 serie 001</v>
      </c>
      <c r="P1208" s="57">
        <v>45065</v>
      </c>
      <c r="Q1208" t="str">
        <v>02907585000404</v>
      </c>
      <c r="R1208">
        <v>79031000</v>
      </c>
      <c r="S1208">
        <v>9800</v>
      </c>
      <c r="T1208">
        <v>761.12</v>
      </c>
      <c r="V1208" t="str">
        <f t="shared" si="37"/>
        <v>00068127 serie 001-19/05/2023-02907585000404-79031000-9800-761,12</v>
      </c>
    </row>
    <row r="1209" spans="1:22" x14ac:dyDescent="0.25">
      <c r="A1209" s="91" t="s">
        <v>7397</v>
      </c>
      <c r="B1209" s="91" t="s">
        <v>8671</v>
      </c>
      <c r="C1209" s="91" t="s">
        <v>9878</v>
      </c>
      <c r="D1209" s="91" t="s">
        <v>8535</v>
      </c>
      <c r="E1209" s="90">
        <v>97434047000103</v>
      </c>
      <c r="F1209" s="92">
        <v>72192200</v>
      </c>
      <c r="G1209" s="92">
        <v>80</v>
      </c>
      <c r="H1209" s="93">
        <v>6630</v>
      </c>
      <c r="I1209">
        <v>1207</v>
      </c>
      <c r="K1209" s="82" t="str">
        <f t="shared" si="36"/>
        <v>40749 SERIE 002-30/08/2024-97434047000103-72192200-80-6630</v>
      </c>
      <c r="L1209" t="str">
        <v>40749 serie 002</v>
      </c>
      <c r="M1209" t="str">
        <v>40749 serie 002-30/08/2024-97434047000103-72192200-80-6630</v>
      </c>
      <c r="O1209" t="str">
        <v>0068127 serie 001</v>
      </c>
      <c r="P1209" s="57">
        <v>45065</v>
      </c>
      <c r="Q1209" t="str">
        <v>02907585000404</v>
      </c>
      <c r="R1209">
        <v>38140090</v>
      </c>
      <c r="S1209">
        <v>1805.45</v>
      </c>
      <c r="T1209">
        <v>28090</v>
      </c>
      <c r="V1209" t="str">
        <f t="shared" si="37"/>
        <v>0068127 serie 001-19/05/2023-02907585000404-38140090-1805,45-28090</v>
      </c>
    </row>
    <row r="1210" spans="1:22" x14ac:dyDescent="0.25">
      <c r="A1210" s="91" t="s">
        <v>7398</v>
      </c>
      <c r="B1210" s="91" t="s">
        <v>8671</v>
      </c>
      <c r="C1210" s="91" t="s">
        <v>9879</v>
      </c>
      <c r="D1210" s="91" t="s">
        <v>8435</v>
      </c>
      <c r="E1210" s="90">
        <v>97434047000103</v>
      </c>
      <c r="F1210" s="92">
        <v>72192200</v>
      </c>
      <c r="G1210" s="92">
        <v>594.36</v>
      </c>
      <c r="H1210" s="93">
        <v>35568</v>
      </c>
      <c r="I1210">
        <v>1208</v>
      </c>
      <c r="K1210" s="82" t="str">
        <f t="shared" si="36"/>
        <v>34495 SERIE 002-21/02/2024-97434047000103-72192200-594,36-35568</v>
      </c>
      <c r="L1210" t="str">
        <v>34495 serie 002</v>
      </c>
      <c r="M1210" t="str">
        <v>34495 serie 002-21/02/2024-97434047000103-72192200-594,36-35568</v>
      </c>
      <c r="O1210" t="str">
        <v>068127 serie 001</v>
      </c>
      <c r="P1210" s="57">
        <v>45065</v>
      </c>
      <c r="Q1210" t="str">
        <v>02907585000404</v>
      </c>
      <c r="R1210">
        <v>32089010</v>
      </c>
      <c r="S1210">
        <v>8899.4700000000012</v>
      </c>
      <c r="T1210">
        <v>632550.82999999996</v>
      </c>
      <c r="V1210" t="str">
        <f t="shared" si="37"/>
        <v>068127 serie 001-19/05/2023-02907585000404-32089010-8899,47-632550,83</v>
      </c>
    </row>
    <row r="1211" spans="1:22" x14ac:dyDescent="0.25">
      <c r="A1211" s="91" t="s">
        <v>7399</v>
      </c>
      <c r="B1211" s="91" t="s">
        <v>8671</v>
      </c>
      <c r="C1211" s="91" t="s">
        <v>9880</v>
      </c>
      <c r="D1211" s="91" t="s">
        <v>8366</v>
      </c>
      <c r="E1211" s="90">
        <v>97434047000103</v>
      </c>
      <c r="F1211" s="92">
        <v>72192200</v>
      </c>
      <c r="G1211" s="92">
        <v>300.12</v>
      </c>
      <c r="H1211" s="93">
        <v>12370.8</v>
      </c>
      <c r="I1211">
        <v>1209</v>
      </c>
      <c r="K1211" s="82" t="str">
        <f t="shared" si="36"/>
        <v>00000032263 SERIE 002-19/12/2023-97434047000103-72192200-300,12-12370,8</v>
      </c>
      <c r="L1211" t="str">
        <v>00000032263 serie 002</v>
      </c>
      <c r="M1211" t="str">
        <v>00000032263 serie 002-19/12/2023-97434047000103-72192200-300,12-12370,8</v>
      </c>
      <c r="O1211" t="str">
        <v>68127 serie 001</v>
      </c>
      <c r="P1211" s="57">
        <v>45065</v>
      </c>
      <c r="Q1211" t="str">
        <v>02907585000404</v>
      </c>
      <c r="R1211">
        <v>29051999</v>
      </c>
      <c r="S1211">
        <v>1000</v>
      </c>
      <c r="T1211">
        <v>614.84</v>
      </c>
      <c r="V1211" t="str">
        <f t="shared" si="37"/>
        <v>68127 serie 001-19/05/2023-02907585000404-29051999-1000-614,84</v>
      </c>
    </row>
    <row r="1212" spans="1:22" x14ac:dyDescent="0.25">
      <c r="A1212" s="91" t="s">
        <v>7400</v>
      </c>
      <c r="B1212" s="91" t="s">
        <v>8671</v>
      </c>
      <c r="C1212" s="91" t="s">
        <v>9881</v>
      </c>
      <c r="D1212" s="91" t="s">
        <v>8417</v>
      </c>
      <c r="E1212" s="90">
        <v>97434047000103</v>
      </c>
      <c r="F1212" s="92">
        <v>72192300</v>
      </c>
      <c r="G1212" s="92">
        <v>409.92</v>
      </c>
      <c r="H1212" s="93">
        <v>19184.62</v>
      </c>
      <c r="I1212">
        <v>1210</v>
      </c>
      <c r="K1212" s="82" t="str">
        <f t="shared" si="36"/>
        <v>0030452 SERIE 002-30/10/2023-97434047000103-72192300-409,92-19184,62</v>
      </c>
      <c r="L1212" t="str">
        <v>0030452 serie 002</v>
      </c>
      <c r="M1212" t="str">
        <v>0030452 serie 002-30/10/2023-97434047000103-72192300-409,92-19184,62</v>
      </c>
      <c r="O1212" t="str">
        <v>067482 serie 001</v>
      </c>
      <c r="P1212" s="57">
        <v>45044</v>
      </c>
      <c r="Q1212" t="str">
        <v>02907585000404</v>
      </c>
      <c r="R1212">
        <v>32089010</v>
      </c>
      <c r="S1212">
        <v>8157.6779999999999</v>
      </c>
      <c r="T1212">
        <v>257163.08</v>
      </c>
      <c r="V1212" t="str">
        <f t="shared" si="37"/>
        <v>067482 serie 001-28/04/2023-02907585000404-32089010-8157,68-257163,08</v>
      </c>
    </row>
    <row r="1213" spans="1:22" x14ac:dyDescent="0.25">
      <c r="A1213" s="91" t="s">
        <v>7401</v>
      </c>
      <c r="B1213" s="91" t="s">
        <v>8671</v>
      </c>
      <c r="C1213" s="91" t="s">
        <v>9882</v>
      </c>
      <c r="D1213" s="91" t="s">
        <v>8532</v>
      </c>
      <c r="E1213" s="90">
        <v>97434047000103</v>
      </c>
      <c r="F1213" s="92">
        <v>72192300</v>
      </c>
      <c r="G1213" s="92">
        <v>409.92</v>
      </c>
      <c r="H1213" s="93">
        <v>19184.62</v>
      </c>
      <c r="I1213">
        <v>1211</v>
      </c>
      <c r="K1213" s="82" t="str">
        <f t="shared" si="36"/>
        <v>30045 SERIE 002-18/10/2023-97434047000103-72192300-409,92-19184,62</v>
      </c>
      <c r="L1213" t="str">
        <v>30045 serie 002</v>
      </c>
      <c r="M1213" t="str">
        <v>30045 serie 002-18/10/2023-97434047000103-72192300-409,92-19184,62</v>
      </c>
      <c r="O1213" t="str">
        <v>067481 serie 001</v>
      </c>
      <c r="P1213" s="57">
        <v>45044</v>
      </c>
      <c r="Q1213" t="str">
        <v>02907585000404</v>
      </c>
      <c r="R1213">
        <v>32089010</v>
      </c>
      <c r="S1213">
        <v>1488</v>
      </c>
      <c r="T1213">
        <v>116250</v>
      </c>
      <c r="V1213" t="str">
        <f t="shared" si="37"/>
        <v>067481 serie 001-28/04/2023-02907585000404-32089010-1488-116250</v>
      </c>
    </row>
    <row r="1214" spans="1:22" x14ac:dyDescent="0.25">
      <c r="A1214" s="91" t="s">
        <v>7402</v>
      </c>
      <c r="B1214" s="91" t="s">
        <v>8671</v>
      </c>
      <c r="C1214" s="91" t="s">
        <v>9883</v>
      </c>
      <c r="D1214" s="91" t="s">
        <v>8435</v>
      </c>
      <c r="E1214" s="90">
        <v>97434047000103</v>
      </c>
      <c r="F1214" s="92">
        <v>72192300</v>
      </c>
      <c r="G1214" s="92">
        <v>180</v>
      </c>
      <c r="H1214" s="93">
        <v>7948.88</v>
      </c>
      <c r="I1214">
        <v>1212</v>
      </c>
      <c r="K1214" s="82" t="str">
        <f t="shared" si="36"/>
        <v>0034495 SERIE 002-21/02/2024-97434047000103-72192300-180-7948,88</v>
      </c>
      <c r="L1214" t="str">
        <v>0034495 serie 002</v>
      </c>
      <c r="M1214" t="str">
        <v>0034495 serie 002-21/02/2024-97434047000103-72192300-180-7948,88</v>
      </c>
      <c r="O1214" t="str">
        <v>67481 serie 001</v>
      </c>
      <c r="P1214" s="57">
        <v>45044</v>
      </c>
      <c r="Q1214" t="str">
        <v>02907585000404</v>
      </c>
      <c r="R1214">
        <v>29291090</v>
      </c>
      <c r="S1214">
        <v>520</v>
      </c>
      <c r="T1214">
        <v>73750</v>
      </c>
      <c r="V1214" t="str">
        <f t="shared" si="37"/>
        <v>67481 serie 001-28/04/2023-02907585000404-29291090-520-73750</v>
      </c>
    </row>
    <row r="1215" spans="1:22" x14ac:dyDescent="0.25">
      <c r="A1215" s="91" t="s">
        <v>7403</v>
      </c>
      <c r="B1215" s="91" t="s">
        <v>8671</v>
      </c>
      <c r="C1215" s="91" t="s">
        <v>9884</v>
      </c>
      <c r="D1215" s="91" t="s">
        <v>8424</v>
      </c>
      <c r="E1215" s="90">
        <v>97434047000103</v>
      </c>
      <c r="F1215" s="92">
        <v>72201100</v>
      </c>
      <c r="G1215" s="92">
        <v>76.5</v>
      </c>
      <c r="H1215" s="93">
        <v>5661</v>
      </c>
      <c r="I1215">
        <v>1213</v>
      </c>
      <c r="K1215" s="82" t="str">
        <f t="shared" si="36"/>
        <v>31241 SERIE 002-22/11/2023-97434047000103-72201100-76,5-5661</v>
      </c>
      <c r="L1215" t="str">
        <v>31241 serie 002</v>
      </c>
      <c r="M1215" t="str">
        <v>31241 serie 002-22/11/2023-97434047000103-72201100-76,5-5661</v>
      </c>
      <c r="O1215" t="str">
        <v>66809 serie 001</v>
      </c>
      <c r="P1215" s="57">
        <v>45021</v>
      </c>
      <c r="Q1215" t="str">
        <v>02907585000404</v>
      </c>
      <c r="R1215">
        <v>38140090</v>
      </c>
      <c r="S1215">
        <v>313.2</v>
      </c>
      <c r="T1215">
        <v>6480</v>
      </c>
      <c r="V1215" t="str">
        <f t="shared" si="37"/>
        <v>66809 serie 001-05/04/2023-02907585000404-38140090-313,2-6480</v>
      </c>
    </row>
    <row r="1216" spans="1:22" x14ac:dyDescent="0.25">
      <c r="A1216" s="91" t="s">
        <v>7404</v>
      </c>
      <c r="B1216" s="91" t="s">
        <v>8671</v>
      </c>
      <c r="C1216" s="91" t="s">
        <v>9885</v>
      </c>
      <c r="D1216" s="91" t="s">
        <v>8435</v>
      </c>
      <c r="E1216" s="90">
        <v>97434047000103</v>
      </c>
      <c r="F1216" s="92">
        <v>72201100</v>
      </c>
      <c r="G1216" s="92">
        <v>360</v>
      </c>
      <c r="H1216" s="93">
        <v>15603.75</v>
      </c>
      <c r="I1216">
        <v>1214</v>
      </c>
      <c r="K1216" s="82" t="str">
        <f t="shared" si="36"/>
        <v>034495 SERIE 002-21/02/2024-97434047000103-72201100-360-15603,75</v>
      </c>
      <c r="L1216" t="str">
        <v>034495 serie 002</v>
      </c>
      <c r="M1216" t="str">
        <v>034495 serie 002-21/02/2024-97434047000103-72201100-360-15603,75</v>
      </c>
      <c r="O1216" t="str">
        <v>65472 serie 001</v>
      </c>
      <c r="P1216" s="57">
        <v>44980</v>
      </c>
      <c r="Q1216" t="str">
        <v>02907585000404</v>
      </c>
      <c r="R1216">
        <v>38140090</v>
      </c>
      <c r="S1216">
        <v>121.4</v>
      </c>
      <c r="T1216">
        <v>2870</v>
      </c>
      <c r="V1216" t="str">
        <f t="shared" si="37"/>
        <v>65472 serie 001-23/02/2023-02907585000404-38140090-121,4-2870</v>
      </c>
    </row>
    <row r="1217" spans="1:22" x14ac:dyDescent="0.25">
      <c r="A1217" s="91" t="s">
        <v>7405</v>
      </c>
      <c r="B1217" s="91" t="s">
        <v>8671</v>
      </c>
      <c r="C1217" s="91" t="s">
        <v>9886</v>
      </c>
      <c r="D1217" s="91" t="s">
        <v>8435</v>
      </c>
      <c r="E1217" s="90">
        <v>97434047000103</v>
      </c>
      <c r="F1217" s="92">
        <v>72201100</v>
      </c>
      <c r="G1217" s="92">
        <v>199.11</v>
      </c>
      <c r="H1217" s="93">
        <v>9878.5</v>
      </c>
      <c r="I1217">
        <v>1215</v>
      </c>
      <c r="K1217" s="82" t="str">
        <f t="shared" si="36"/>
        <v>34487 SERIE 002-21/02/2024-97434047000103-72201100-199,11-9878,5</v>
      </c>
      <c r="L1217" t="str">
        <v>34487 serie 002</v>
      </c>
      <c r="M1217" t="str">
        <v>34487 serie 002-21/02/2024-97434047000103-72201100-199,11-9878,5</v>
      </c>
      <c r="O1217" t="str">
        <v>31319 serie 001</v>
      </c>
      <c r="P1217" s="57">
        <v>45099</v>
      </c>
      <c r="Q1217" t="str">
        <v>50388768000152</v>
      </c>
      <c r="R1217">
        <v>72230000</v>
      </c>
      <c r="S1217">
        <v>10</v>
      </c>
      <c r="T1217">
        <v>1670</v>
      </c>
      <c r="V1217" t="str">
        <f t="shared" si="37"/>
        <v>31319 serie 001-22/06/2023-50388768000152-72230000-10-1670</v>
      </c>
    </row>
    <row r="1218" spans="1:22" x14ac:dyDescent="0.25">
      <c r="A1218" s="91" t="s">
        <v>7406</v>
      </c>
      <c r="B1218" s="91" t="s">
        <v>8671</v>
      </c>
      <c r="C1218" s="91" t="s">
        <v>9887</v>
      </c>
      <c r="D1218" s="91" t="s">
        <v>8527</v>
      </c>
      <c r="E1218" s="90">
        <v>2677285000125</v>
      </c>
      <c r="F1218" s="92">
        <v>72202090</v>
      </c>
      <c r="G1218" s="92">
        <v>328</v>
      </c>
      <c r="H1218" s="93">
        <v>90000</v>
      </c>
      <c r="I1218">
        <v>1216</v>
      </c>
      <c r="K1218" s="82" t="str">
        <f t="shared" si="36"/>
        <v>21449 SERIE 001-04/09/2024-02677285000125-72202090-328-90000</v>
      </c>
      <c r="L1218" t="str">
        <v>21449 serie 001</v>
      </c>
      <c r="M1218" t="str">
        <v>21449 serie 001-04/09/2024-02677285000125-72202090-328-90000</v>
      </c>
      <c r="O1218" t="str">
        <v>25742 serie 002</v>
      </c>
      <c r="P1218" s="57">
        <v>45083</v>
      </c>
      <c r="Q1218" t="str">
        <v>97434047000103</v>
      </c>
      <c r="R1218">
        <v>73071920</v>
      </c>
      <c r="S1218">
        <v>117</v>
      </c>
      <c r="T1218">
        <v>3248</v>
      </c>
      <c r="V1218" t="str">
        <f t="shared" si="37"/>
        <v>25742 serie 002-06/06/2023-97434047000103-73071920-117-3248</v>
      </c>
    </row>
    <row r="1219" spans="1:22" x14ac:dyDescent="0.25">
      <c r="A1219" s="91" t="s">
        <v>7407</v>
      </c>
      <c r="B1219" s="91" t="s">
        <v>8671</v>
      </c>
      <c r="C1219" s="91" t="s">
        <v>9888</v>
      </c>
      <c r="D1219" s="91" t="s">
        <v>8536</v>
      </c>
      <c r="E1219" s="90">
        <v>2677285000125</v>
      </c>
      <c r="F1219" s="92">
        <v>72202090</v>
      </c>
      <c r="G1219" s="92">
        <v>308</v>
      </c>
      <c r="H1219" s="93">
        <v>78000</v>
      </c>
      <c r="I1219">
        <v>1217</v>
      </c>
      <c r="K1219" s="82" t="str">
        <f t="shared" si="36"/>
        <v>21404 SERIE 001-27/08/2024-02677285000125-72202090-308-78000</v>
      </c>
      <c r="L1219" t="str">
        <v>21404 serie 001</v>
      </c>
      <c r="M1219" t="str">
        <v>21404 serie 001-27/08/2024-02677285000125-72202090-308-78000</v>
      </c>
      <c r="O1219" t="str">
        <v>25465 serie 002</v>
      </c>
      <c r="P1219" s="57">
        <v>45076</v>
      </c>
      <c r="Q1219" t="str">
        <v>97434047000103</v>
      </c>
      <c r="R1219">
        <v>72085200</v>
      </c>
      <c r="S1219">
        <v>13026</v>
      </c>
      <c r="T1219">
        <v>118987.5</v>
      </c>
      <c r="V1219" t="str">
        <f t="shared" si="37"/>
        <v>25465 serie 002-30/05/2023-97434047000103-72085200-13026-118987,5</v>
      </c>
    </row>
    <row r="1220" spans="1:22" x14ac:dyDescent="0.25">
      <c r="A1220" s="91" t="s">
        <v>7408</v>
      </c>
      <c r="B1220" s="91" t="s">
        <v>8671</v>
      </c>
      <c r="C1220" s="91" t="s">
        <v>9889</v>
      </c>
      <c r="D1220" s="91" t="s">
        <v>6147</v>
      </c>
      <c r="E1220" s="90">
        <v>2677285000125</v>
      </c>
      <c r="F1220" s="92">
        <v>72202090</v>
      </c>
      <c r="G1220" s="92">
        <v>134.1</v>
      </c>
      <c r="H1220" s="93">
        <v>78500</v>
      </c>
      <c r="I1220">
        <v>1218</v>
      </c>
      <c r="K1220" s="82" t="str">
        <f t="shared" ref="K1220:K1283" si="38">_xlfn.CONCAT(A1220,"-",TEXT(D1220,"DD/MM/AAAA"),"-",TEXT(E1220,"00000000000000"),"-",F1220,"-",ROUND(G1220,2),"-",ROUND(H1220,2))</f>
        <v>21376 SERIE 001-15/08/2024-02677285000125-72202090-134,1-78500</v>
      </c>
      <c r="L1220" t="str">
        <v>21376 serie 001</v>
      </c>
      <c r="M1220" t="str">
        <v>21376 serie 001-15/08/2024-02677285000125-72202090-134,1-78500</v>
      </c>
      <c r="O1220" t="str">
        <v>25464 serie 002</v>
      </c>
      <c r="P1220" s="57">
        <v>45076</v>
      </c>
      <c r="Q1220" t="str">
        <v>97434047000103</v>
      </c>
      <c r="R1220">
        <v>72085200</v>
      </c>
      <c r="S1220">
        <v>19000</v>
      </c>
      <c r="T1220">
        <v>173137.5</v>
      </c>
      <c r="V1220" t="str">
        <f t="shared" ref="V1220:V1283" si="39">_xlfn.CONCAT(O1220,"-",TEXT(P1220,"DD/MM/AAAA"),"-",Q1220,"-",R1220,"-",ROUND(S1220,2),"-",ROUND(T1220,2))</f>
        <v>25464 serie 002-30/05/2023-97434047000103-72085200-19000-173137,5</v>
      </c>
    </row>
    <row r="1221" spans="1:22" x14ac:dyDescent="0.25">
      <c r="A1221" s="91" t="s">
        <v>7409</v>
      </c>
      <c r="B1221" s="91" t="s">
        <v>8671</v>
      </c>
      <c r="C1221" s="91" t="s">
        <v>9890</v>
      </c>
      <c r="D1221" s="91" t="s">
        <v>8435</v>
      </c>
      <c r="E1221" s="90">
        <v>97434047000103</v>
      </c>
      <c r="F1221" s="92">
        <v>72221100</v>
      </c>
      <c r="G1221" s="92">
        <v>21</v>
      </c>
      <c r="H1221" s="92">
        <v>858</v>
      </c>
      <c r="I1221">
        <v>1219</v>
      </c>
      <c r="K1221" s="82" t="str">
        <f t="shared" si="38"/>
        <v>034487 SERIE 002-21/02/2024-97434047000103-72221100-21-858</v>
      </c>
      <c r="L1221" t="str">
        <v>034487 serie 002</v>
      </c>
      <c r="M1221" t="str">
        <v>034487 serie 002-21/02/2024-97434047000103-72221100-21-858</v>
      </c>
      <c r="O1221" t="str">
        <v>00025365 serie 002</v>
      </c>
      <c r="P1221" s="57">
        <v>45072</v>
      </c>
      <c r="Q1221" t="str">
        <v>97434047000103</v>
      </c>
      <c r="R1221">
        <v>72164010</v>
      </c>
      <c r="S1221">
        <v>672</v>
      </c>
      <c r="T1221">
        <v>5745.6</v>
      </c>
      <c r="V1221" t="str">
        <f t="shared" si="39"/>
        <v>00025365 serie 002-26/05/2023-97434047000103-72164010-672-5745,6</v>
      </c>
    </row>
    <row r="1222" spans="1:22" x14ac:dyDescent="0.25">
      <c r="A1222" s="91" t="s">
        <v>7410</v>
      </c>
      <c r="B1222" s="91" t="s">
        <v>8671</v>
      </c>
      <c r="C1222" s="91" t="s">
        <v>9891</v>
      </c>
      <c r="D1222" s="91" t="s">
        <v>8488</v>
      </c>
      <c r="E1222" s="90">
        <v>97434047000103</v>
      </c>
      <c r="F1222" s="92">
        <v>72222000</v>
      </c>
      <c r="G1222" s="92">
        <v>15</v>
      </c>
      <c r="H1222" s="92">
        <v>342</v>
      </c>
      <c r="I1222">
        <v>1220</v>
      </c>
      <c r="K1222" s="82" t="str">
        <f t="shared" si="38"/>
        <v>40195 SERIE 002-13/08/2024-97434047000103-72222000-15-342</v>
      </c>
      <c r="L1222" t="str">
        <v>40195 serie 002</v>
      </c>
      <c r="M1222" t="str">
        <v>40195 serie 002-13/08/2024-97434047000103-72222000-15-342</v>
      </c>
      <c r="O1222" t="str">
        <v>0025365 serie 002</v>
      </c>
      <c r="P1222" s="57">
        <v>45072</v>
      </c>
      <c r="Q1222" t="str">
        <v>97434047000103</v>
      </c>
      <c r="R1222">
        <v>72163100</v>
      </c>
      <c r="S1222">
        <v>410</v>
      </c>
      <c r="T1222">
        <v>3024</v>
      </c>
      <c r="V1222" t="str">
        <f t="shared" si="39"/>
        <v>0025365 serie 002-26/05/2023-97434047000103-72163100-410-3024</v>
      </c>
    </row>
    <row r="1223" spans="1:22" x14ac:dyDescent="0.25">
      <c r="A1223" s="91" t="s">
        <v>7411</v>
      </c>
      <c r="B1223" s="91" t="s">
        <v>8671</v>
      </c>
      <c r="C1223" s="91" t="s">
        <v>9892</v>
      </c>
      <c r="D1223" s="91" t="s">
        <v>8395</v>
      </c>
      <c r="E1223" s="90">
        <v>97434047000103</v>
      </c>
      <c r="F1223" s="92">
        <v>72254090</v>
      </c>
      <c r="G1223" s="92">
        <v>461.16</v>
      </c>
      <c r="H1223" s="93">
        <v>3786.71</v>
      </c>
      <c r="I1223">
        <v>1221</v>
      </c>
      <c r="K1223" s="82" t="str">
        <f t="shared" si="38"/>
        <v>034225 SERIE 002-15/02/2024-97434047000103-72254090-461,16-3786,71</v>
      </c>
      <c r="L1223" t="str">
        <v>034225 serie 002</v>
      </c>
      <c r="M1223" t="str">
        <v>034225 serie 002-15/02/2024-97434047000103-72254090-461,16-3786,71</v>
      </c>
      <c r="O1223" t="str">
        <v>025365 serie 002</v>
      </c>
      <c r="P1223" s="57">
        <v>45072</v>
      </c>
      <c r="Q1223" t="str">
        <v>97434047000103</v>
      </c>
      <c r="R1223">
        <v>72163300</v>
      </c>
      <c r="S1223">
        <v>11126</v>
      </c>
      <c r="T1223">
        <v>119620.2</v>
      </c>
      <c r="V1223" t="str">
        <f t="shared" si="39"/>
        <v>025365 serie 002-26/05/2023-97434047000103-72163300-11126-119620,2</v>
      </c>
    </row>
    <row r="1224" spans="1:22" x14ac:dyDescent="0.25">
      <c r="A1224" s="91" t="s">
        <v>7412</v>
      </c>
      <c r="B1224" s="91" t="s">
        <v>8671</v>
      </c>
      <c r="C1224" s="91" t="s">
        <v>9893</v>
      </c>
      <c r="D1224" s="91" t="s">
        <v>8537</v>
      </c>
      <c r="E1224" s="90">
        <v>43919968000129</v>
      </c>
      <c r="F1224" s="92">
        <v>73041900</v>
      </c>
      <c r="G1224" s="92">
        <v>728</v>
      </c>
      <c r="H1224" s="93">
        <v>10328.209999999999</v>
      </c>
      <c r="I1224">
        <v>1222</v>
      </c>
      <c r="K1224" s="82" t="str">
        <f t="shared" si="38"/>
        <v>725716 SERIE 000-05/08/2024-43919968000129-73041900-728-10328,21</v>
      </c>
      <c r="L1224" t="str">
        <v>725716 serie 000</v>
      </c>
      <c r="M1224" t="str">
        <v>725716 serie 000-05/08/2024-43919968000129-73041900-728-10328,21</v>
      </c>
      <c r="O1224" t="str">
        <v>25365 serie 002</v>
      </c>
      <c r="P1224" s="57">
        <v>45072</v>
      </c>
      <c r="Q1224" t="str">
        <v>97434047000103</v>
      </c>
      <c r="R1224">
        <v>72163200</v>
      </c>
      <c r="S1224">
        <v>6792</v>
      </c>
      <c r="T1224">
        <v>77770.8</v>
      </c>
      <c r="V1224" t="str">
        <f t="shared" si="39"/>
        <v>25365 serie 002-26/05/2023-97434047000103-72163200-6792-77770,8</v>
      </c>
    </row>
    <row r="1225" spans="1:22" x14ac:dyDescent="0.25">
      <c r="A1225" s="91" t="s">
        <v>7413</v>
      </c>
      <c r="B1225" s="91" t="s">
        <v>8671</v>
      </c>
      <c r="C1225" s="91" t="s">
        <v>9894</v>
      </c>
      <c r="D1225" s="91" t="s">
        <v>8536</v>
      </c>
      <c r="E1225" s="90">
        <v>43919968000129</v>
      </c>
      <c r="F1225" s="92">
        <v>73041900</v>
      </c>
      <c r="G1225" s="92">
        <v>236</v>
      </c>
      <c r="H1225" s="93">
        <v>3560.04</v>
      </c>
      <c r="I1225">
        <v>1223</v>
      </c>
      <c r="K1225" s="82" t="str">
        <f t="shared" si="38"/>
        <v>728543 SERIE 000-27/08/2024-43919968000129-73041900-236-3560,04</v>
      </c>
      <c r="L1225" t="str">
        <v>728543 serie 000</v>
      </c>
      <c r="M1225" t="str">
        <v>728543 serie 000-27/08/2024-43919968000129-73041900-236-3560,04</v>
      </c>
      <c r="O1225" t="str">
        <v>025337 serie 002</v>
      </c>
      <c r="P1225" s="57">
        <v>45071</v>
      </c>
      <c r="Q1225" t="str">
        <v>97434047000103</v>
      </c>
      <c r="R1225">
        <v>72085100</v>
      </c>
      <c r="S1225">
        <v>7669</v>
      </c>
      <c r="T1225">
        <v>64798.79</v>
      </c>
      <c r="V1225" t="str">
        <f t="shared" si="39"/>
        <v>025337 serie 002-25/05/2023-97434047000103-72085100-7669-64798,79</v>
      </c>
    </row>
    <row r="1226" spans="1:22" x14ac:dyDescent="0.25">
      <c r="A1226" s="91" t="s">
        <v>7414</v>
      </c>
      <c r="B1226" s="91" t="s">
        <v>8671</v>
      </c>
      <c r="C1226" s="91" t="s">
        <v>9895</v>
      </c>
      <c r="D1226" s="91" t="s">
        <v>8536</v>
      </c>
      <c r="E1226" s="90">
        <v>43919968000129</v>
      </c>
      <c r="F1226" s="92">
        <v>73041900</v>
      </c>
      <c r="G1226" s="93">
        <v>2612</v>
      </c>
      <c r="H1226" s="93">
        <v>32473.97</v>
      </c>
      <c r="I1226">
        <v>1224</v>
      </c>
      <c r="K1226" s="82" t="str">
        <f t="shared" si="38"/>
        <v>728541 SERIE 000-27/08/2024-43919968000129-73041900-2612-32473,97</v>
      </c>
      <c r="L1226" t="str">
        <v>728541 serie 000</v>
      </c>
      <c r="M1226" t="str">
        <v>728541 serie 000-27/08/2024-43919968000129-73041900-2612-32473,97</v>
      </c>
      <c r="O1226" t="str">
        <v>25337 serie 002</v>
      </c>
      <c r="P1226" s="57">
        <v>45071</v>
      </c>
      <c r="Q1226" t="str">
        <v>97434047000103</v>
      </c>
      <c r="R1226">
        <v>72085200</v>
      </c>
      <c r="S1226">
        <v>21331</v>
      </c>
      <c r="T1226">
        <v>168230.75</v>
      </c>
      <c r="V1226" t="str">
        <f t="shared" si="39"/>
        <v>25337 serie 002-25/05/2023-97434047000103-72085200-21331-168230,75</v>
      </c>
    </row>
    <row r="1227" spans="1:22" x14ac:dyDescent="0.25">
      <c r="A1227" s="91" t="s">
        <v>7415</v>
      </c>
      <c r="B1227" s="91" t="s">
        <v>8671</v>
      </c>
      <c r="C1227" s="91" t="s">
        <v>9896</v>
      </c>
      <c r="D1227" s="91" t="s">
        <v>8528</v>
      </c>
      <c r="E1227" s="90">
        <v>97434047000103</v>
      </c>
      <c r="F1227" s="92">
        <v>73066100</v>
      </c>
      <c r="G1227" s="93">
        <v>3308</v>
      </c>
      <c r="H1227" s="93">
        <v>16243.32</v>
      </c>
      <c r="I1227">
        <v>1225</v>
      </c>
      <c r="K1227" s="82" t="str">
        <f t="shared" si="38"/>
        <v>40482 SERIE 002-21/08/2024-97434047000103-73066100-3308-16243,32</v>
      </c>
      <c r="L1227" t="str">
        <v>40482 serie 002</v>
      </c>
      <c r="M1227" t="str">
        <v>40482 serie 002-21/08/2024-97434047000103-73066100-3308-16243,32</v>
      </c>
      <c r="O1227" t="str">
        <v>25091 serie 002</v>
      </c>
      <c r="P1227" s="57">
        <v>45064</v>
      </c>
      <c r="Q1227" t="str">
        <v>97434047000103</v>
      </c>
      <c r="R1227">
        <v>72162100</v>
      </c>
      <c r="S1227">
        <v>750</v>
      </c>
      <c r="T1227">
        <v>5610</v>
      </c>
      <c r="V1227" t="str">
        <f t="shared" si="39"/>
        <v>25091 serie 002-18/05/2023-97434047000103-72162100-750-5610</v>
      </c>
    </row>
    <row r="1228" spans="1:22" x14ac:dyDescent="0.25">
      <c r="A1228" s="91" t="s">
        <v>7416</v>
      </c>
      <c r="B1228" s="91" t="s">
        <v>8671</v>
      </c>
      <c r="C1228" s="91" t="s">
        <v>9897</v>
      </c>
      <c r="D1228" s="91" t="s">
        <v>8538</v>
      </c>
      <c r="E1228" s="90">
        <v>42480108000179</v>
      </c>
      <c r="F1228" s="92">
        <v>73066100</v>
      </c>
      <c r="G1228" s="93">
        <v>3490</v>
      </c>
      <c r="H1228" s="93">
        <v>43560.46</v>
      </c>
      <c r="I1228">
        <v>1226</v>
      </c>
      <c r="K1228" s="82" t="str">
        <f t="shared" si="38"/>
        <v>7564 SERIE 001-05/09/2024-42480108000179-73066100-3490-43560,46</v>
      </c>
      <c r="L1228" t="str">
        <v>7564 serie 001</v>
      </c>
      <c r="M1228" t="str">
        <v>7564 serie 001-05/09/2024-42480108000179-73066100-3490-43560,46</v>
      </c>
      <c r="O1228" t="str">
        <v>0025090 serie 002</v>
      </c>
      <c r="P1228" s="57">
        <v>45064</v>
      </c>
      <c r="Q1228" t="str">
        <v>97434047000103</v>
      </c>
      <c r="R1228">
        <v>72162100</v>
      </c>
      <c r="S1228">
        <v>1766.8</v>
      </c>
      <c r="T1228">
        <v>12696</v>
      </c>
      <c r="V1228" t="str">
        <f t="shared" si="39"/>
        <v>0025090 serie 002-18/05/2023-97434047000103-72162100-1766,8-12696</v>
      </c>
    </row>
    <row r="1229" spans="1:22" x14ac:dyDescent="0.25">
      <c r="A1229" s="91" t="s">
        <v>7417</v>
      </c>
      <c r="B1229" s="91" t="s">
        <v>8671</v>
      </c>
      <c r="C1229" s="91" t="s">
        <v>9898</v>
      </c>
      <c r="D1229" s="91" t="s">
        <v>8390</v>
      </c>
      <c r="E1229" s="90">
        <v>97434047000103</v>
      </c>
      <c r="F1229" s="92">
        <v>73066100</v>
      </c>
      <c r="G1229" s="93">
        <v>3274.24</v>
      </c>
      <c r="H1229" s="93">
        <v>22033.200000000001</v>
      </c>
      <c r="I1229">
        <v>1227</v>
      </c>
      <c r="K1229" s="82" t="str">
        <f t="shared" si="38"/>
        <v>33543 SERIE 002-26/01/2024-97434047000103-73066100-3274,24-22033,2</v>
      </c>
      <c r="L1229" t="str">
        <v>33543 serie 002</v>
      </c>
      <c r="M1229" t="str">
        <v>33543 serie 002-26/01/2024-97434047000103-73066100-3274,24-22033,2</v>
      </c>
      <c r="O1229" t="str">
        <v>025090 serie 002</v>
      </c>
      <c r="P1229" s="57">
        <v>45064</v>
      </c>
      <c r="Q1229" t="str">
        <v>97434047000103</v>
      </c>
      <c r="R1229">
        <v>72085200</v>
      </c>
      <c r="S1229">
        <v>1903.2</v>
      </c>
      <c r="T1229">
        <v>13139.400000000001</v>
      </c>
      <c r="V1229" t="str">
        <f t="shared" si="39"/>
        <v>025090 serie 002-18/05/2023-97434047000103-72085200-1903,2-13139,4</v>
      </c>
    </row>
    <row r="1230" spans="1:22" x14ac:dyDescent="0.25">
      <c r="A1230" s="91" t="s">
        <v>7418</v>
      </c>
      <c r="B1230" s="91" t="s">
        <v>8671</v>
      </c>
      <c r="C1230" s="91" t="s">
        <v>9899</v>
      </c>
      <c r="D1230" s="91" t="s">
        <v>8539</v>
      </c>
      <c r="E1230" s="90">
        <v>6186188000190</v>
      </c>
      <c r="F1230" s="92">
        <v>73072300</v>
      </c>
      <c r="G1230" s="92">
        <v>1.6</v>
      </c>
      <c r="H1230" s="93">
        <v>3950</v>
      </c>
      <c r="I1230">
        <v>1228</v>
      </c>
      <c r="K1230" s="82" t="str">
        <f t="shared" si="38"/>
        <v>6946 SERIE 001-23/08/2024-06186188000190-73072300-1,6-3950</v>
      </c>
      <c r="L1230" t="str">
        <v>6946 serie 001</v>
      </c>
      <c r="M1230" t="str">
        <v>6946 serie 001-23/08/2024-06186188000190-73072300-1,6-3950</v>
      </c>
      <c r="O1230" t="str">
        <v>25090 serie 002</v>
      </c>
      <c r="P1230" s="57">
        <v>45064</v>
      </c>
      <c r="Q1230" t="str">
        <v>97434047000103</v>
      </c>
      <c r="R1230">
        <v>72163100</v>
      </c>
      <c r="S1230">
        <v>150</v>
      </c>
      <c r="T1230">
        <v>1746</v>
      </c>
      <c r="V1230" t="str">
        <f t="shared" si="39"/>
        <v>25090 serie 002-18/05/2023-97434047000103-72163100-150-1746</v>
      </c>
    </row>
    <row r="1231" spans="1:22" x14ac:dyDescent="0.25">
      <c r="A1231" s="91" t="s">
        <v>7419</v>
      </c>
      <c r="B1231" s="91" t="s">
        <v>8671</v>
      </c>
      <c r="C1231" s="91" t="s">
        <v>9900</v>
      </c>
      <c r="D1231" s="91" t="s">
        <v>8325</v>
      </c>
      <c r="E1231" s="90">
        <v>97533434000199</v>
      </c>
      <c r="F1231" s="92">
        <v>73079100</v>
      </c>
      <c r="G1231" s="93">
        <v>2487.5</v>
      </c>
      <c r="H1231" s="93">
        <v>96155.31</v>
      </c>
      <c r="I1231">
        <v>1229</v>
      </c>
      <c r="K1231" s="82" t="str">
        <f t="shared" si="38"/>
        <v>03641 SERIE 000-19/09/2023-97533434000199-73079100-2487,5-96155,31</v>
      </c>
      <c r="L1231" t="str">
        <v>03641 serie 000</v>
      </c>
      <c r="M1231" t="str">
        <v>03641 serie 000-19/09/2023-97533434000199-73079100-2487,5-96155,31</v>
      </c>
      <c r="O1231" t="str">
        <v>025089 serie 002</v>
      </c>
      <c r="P1231" s="57">
        <v>45064</v>
      </c>
      <c r="Q1231" t="str">
        <v>97434047000103</v>
      </c>
      <c r="R1231">
        <v>72164010</v>
      </c>
      <c r="S1231">
        <v>16144.9</v>
      </c>
      <c r="T1231">
        <v>147655.20000000001</v>
      </c>
      <c r="V1231" t="str">
        <f t="shared" si="39"/>
        <v>025089 serie 002-18/05/2023-97434047000103-72164010-16144,9-147655,2</v>
      </c>
    </row>
    <row r="1232" spans="1:22" x14ac:dyDescent="0.25">
      <c r="A1232" s="91" t="s">
        <v>7420</v>
      </c>
      <c r="B1232" s="91" t="s">
        <v>8671</v>
      </c>
      <c r="C1232" s="91" t="s">
        <v>9901</v>
      </c>
      <c r="D1232" s="91" t="s">
        <v>8325</v>
      </c>
      <c r="E1232" s="90">
        <v>97533434000199</v>
      </c>
      <c r="F1232" s="92">
        <v>73079300</v>
      </c>
      <c r="G1232" s="92">
        <v>106.5</v>
      </c>
      <c r="H1232" s="93">
        <v>2494.59</v>
      </c>
      <c r="I1232">
        <v>1230</v>
      </c>
      <c r="K1232" s="82" t="str">
        <f t="shared" si="38"/>
        <v>3641 SERIE 000-19/09/2023-97533434000199-73079300-106,5-2494,59</v>
      </c>
      <c r="L1232" t="str">
        <v>3641 serie 000</v>
      </c>
      <c r="M1232" t="str">
        <v>3641 serie 000-19/09/2023-97533434000199-73079300-106,5-2494,59</v>
      </c>
      <c r="O1232" t="str">
        <v>25089 serie 002</v>
      </c>
      <c r="P1232" s="57">
        <v>45064</v>
      </c>
      <c r="Q1232" t="str">
        <v>97434047000103</v>
      </c>
      <c r="R1232">
        <v>72085100</v>
      </c>
      <c r="S1232">
        <v>1155.0999999999999</v>
      </c>
      <c r="T1232">
        <v>8224.02</v>
      </c>
      <c r="V1232" t="str">
        <f t="shared" si="39"/>
        <v>25089 serie 002-18/05/2023-97434047000103-72085100-1155,1-8224,02</v>
      </c>
    </row>
    <row r="1233" spans="1:22" x14ac:dyDescent="0.25">
      <c r="A1233" s="91" t="s">
        <v>7421</v>
      </c>
      <c r="B1233" s="91" t="s">
        <v>8671</v>
      </c>
      <c r="C1233" s="91" t="s">
        <v>9902</v>
      </c>
      <c r="D1233" s="91" t="s">
        <v>8539</v>
      </c>
      <c r="E1233" s="90">
        <v>72797913000191</v>
      </c>
      <c r="F1233" s="92">
        <v>73089010</v>
      </c>
      <c r="G1233" s="92">
        <v>67.3</v>
      </c>
      <c r="H1233" s="93">
        <v>5231.2</v>
      </c>
      <c r="I1233">
        <v>1231</v>
      </c>
      <c r="K1233" s="82" t="str">
        <f t="shared" si="38"/>
        <v>123046 SERIE 001-23/08/2024-72797913000191-73089010-67,3-5231,2</v>
      </c>
      <c r="L1233" t="str">
        <v>123046 serie 001</v>
      </c>
      <c r="M1233" t="str">
        <v>123046 serie 001-23/08/2024-72797913000191-73089010-67,3-5231,2</v>
      </c>
      <c r="O1233" t="str">
        <v>24683 serie 002</v>
      </c>
      <c r="P1233" s="57">
        <v>45051</v>
      </c>
      <c r="Q1233" t="str">
        <v>97434047000103</v>
      </c>
      <c r="R1233">
        <v>72164010</v>
      </c>
      <c r="S1233">
        <v>9892</v>
      </c>
      <c r="T1233">
        <v>90702.48</v>
      </c>
      <c r="V1233" t="str">
        <f t="shared" si="39"/>
        <v>24683 serie 002-05/05/2023-97434047000103-72164010-9892-90702,48</v>
      </c>
    </row>
    <row r="1234" spans="1:22" x14ac:dyDescent="0.25">
      <c r="A1234" s="91" t="s">
        <v>7422</v>
      </c>
      <c r="B1234" s="91" t="s">
        <v>8671</v>
      </c>
      <c r="C1234" s="91" t="s">
        <v>9903</v>
      </c>
      <c r="D1234" s="91" t="s">
        <v>8540</v>
      </c>
      <c r="E1234" s="90">
        <v>30084622000106</v>
      </c>
      <c r="F1234" s="92">
        <v>73089010</v>
      </c>
      <c r="G1234" s="93">
        <v>4600</v>
      </c>
      <c r="H1234" s="93">
        <v>300334</v>
      </c>
      <c r="I1234">
        <v>1232</v>
      </c>
      <c r="K1234" s="82" t="str">
        <f t="shared" si="38"/>
        <v>5620 SERIE 001-07/09/2024-30084622000106-73089010-4600-300334</v>
      </c>
      <c r="L1234" t="str">
        <v>5620 serie 001</v>
      </c>
      <c r="M1234" t="str">
        <v>5620 serie 001-07/09/2024-30084622000106-73089010-4600-300334</v>
      </c>
      <c r="O1234" t="str">
        <v>24644 serie 002</v>
      </c>
      <c r="P1234" s="57">
        <v>45050</v>
      </c>
      <c r="Q1234" t="str">
        <v>97434047000103</v>
      </c>
      <c r="R1234">
        <v>72163200</v>
      </c>
      <c r="S1234">
        <v>10500</v>
      </c>
      <c r="T1234">
        <v>111165.66</v>
      </c>
      <c r="V1234" t="str">
        <f t="shared" si="39"/>
        <v>24644 serie 002-04/05/2023-97434047000103-72163200-10500-111165,66</v>
      </c>
    </row>
    <row r="1235" spans="1:22" x14ac:dyDescent="0.25">
      <c r="A1235" s="91" t="s">
        <v>7423</v>
      </c>
      <c r="B1235" s="91" t="s">
        <v>8671</v>
      </c>
      <c r="C1235" s="91" t="s">
        <v>9904</v>
      </c>
      <c r="D1235" s="91" t="s">
        <v>8541</v>
      </c>
      <c r="E1235" s="90">
        <v>30084622000106</v>
      </c>
      <c r="F1235" s="92">
        <v>73089010</v>
      </c>
      <c r="G1235" s="93">
        <v>6340</v>
      </c>
      <c r="H1235" s="93">
        <v>413938.6</v>
      </c>
      <c r="I1235">
        <v>1233</v>
      </c>
      <c r="K1235" s="82" t="str">
        <f t="shared" si="38"/>
        <v>5598 SERIE 001-29/08/2024-30084622000106-73089010-6340-413938,6</v>
      </c>
      <c r="L1235" t="str">
        <v>5598 serie 001</v>
      </c>
      <c r="M1235" t="str">
        <v>5598 serie 001-29/08/2024-30084622000106-73089010-6340-413938,6</v>
      </c>
      <c r="O1235" t="str">
        <v>024643 serie 002</v>
      </c>
      <c r="P1235" s="57">
        <v>45050</v>
      </c>
      <c r="Q1235" t="str">
        <v>97434047000103</v>
      </c>
      <c r="R1235">
        <v>72163100</v>
      </c>
      <c r="S1235">
        <v>2452.8000000000002</v>
      </c>
      <c r="T1235">
        <v>29685.599999999999</v>
      </c>
      <c r="V1235" t="str">
        <f t="shared" si="39"/>
        <v>024643 serie 002-04/05/2023-97434047000103-72163100-2452,8-29685,6</v>
      </c>
    </row>
    <row r="1236" spans="1:22" x14ac:dyDescent="0.25">
      <c r="A1236" s="91" t="s">
        <v>7424</v>
      </c>
      <c r="B1236" s="91" t="s">
        <v>8671</v>
      </c>
      <c r="C1236" s="91" t="s">
        <v>9905</v>
      </c>
      <c r="D1236" s="91" t="s">
        <v>8319</v>
      </c>
      <c r="E1236" s="90">
        <v>72797913000191</v>
      </c>
      <c r="F1236" s="92">
        <v>73089010</v>
      </c>
      <c r="G1236" s="93">
        <v>3569.24</v>
      </c>
      <c r="H1236" s="93">
        <v>1222157.95</v>
      </c>
      <c r="I1236">
        <v>1234</v>
      </c>
      <c r="K1236" s="82" t="str">
        <f t="shared" si="38"/>
        <v>120676 SERIE 001-29/08/2023-72797913000191-73089010-3569,24-1222157,95</v>
      </c>
      <c r="L1236" t="str">
        <v>120676 serie 001</v>
      </c>
      <c r="M1236" t="str">
        <v>120676 serie 001-29/08/2023-72797913000191-73089010-3569,24-1222157,95</v>
      </c>
      <c r="O1236" t="str">
        <v>24643 serie 002</v>
      </c>
      <c r="P1236" s="57">
        <v>45050</v>
      </c>
      <c r="Q1236" t="str">
        <v>97434047000103</v>
      </c>
      <c r="R1236">
        <v>72163200</v>
      </c>
      <c r="S1236">
        <v>13889.2</v>
      </c>
      <c r="T1236">
        <v>147658.13999999998</v>
      </c>
      <c r="V1236" t="str">
        <f t="shared" si="39"/>
        <v>24643 serie 002-04/05/2023-97434047000103-72163200-13889,2-147658,14</v>
      </c>
    </row>
    <row r="1237" spans="1:22" x14ac:dyDescent="0.25">
      <c r="A1237" s="91" t="s">
        <v>7425</v>
      </c>
      <c r="B1237" s="91" t="s">
        <v>8671</v>
      </c>
      <c r="C1237" s="91" t="s">
        <v>9906</v>
      </c>
      <c r="D1237" s="91" t="s">
        <v>8535</v>
      </c>
      <c r="E1237" s="90">
        <v>11352758000105</v>
      </c>
      <c r="F1237" s="92">
        <v>73089090</v>
      </c>
      <c r="G1237" s="92">
        <v>300</v>
      </c>
      <c r="H1237" s="93">
        <v>9165.9599999999991</v>
      </c>
      <c r="I1237">
        <v>1235</v>
      </c>
      <c r="K1237" s="82" t="str">
        <f t="shared" si="38"/>
        <v>22116 SERIE 000-30/08/2024-11352758000105-73089090-300-9165,96</v>
      </c>
      <c r="L1237" t="str">
        <v>22116 serie 000</v>
      </c>
      <c r="M1237" t="str">
        <v>22116 serie 000-30/08/2024-11352758000105-73089090-300-9165,96</v>
      </c>
      <c r="O1237" t="str">
        <v>0024595 serie 002</v>
      </c>
      <c r="P1237" s="57">
        <v>45049</v>
      </c>
      <c r="Q1237" t="str">
        <v>97434047000103</v>
      </c>
      <c r="R1237">
        <v>73071920</v>
      </c>
      <c r="S1237">
        <v>16.181999999999999</v>
      </c>
      <c r="T1237">
        <v>744</v>
      </c>
      <c r="V1237" t="str">
        <f t="shared" si="39"/>
        <v>0024595 serie 002-03/05/2023-97434047000103-73071920-16,18-744</v>
      </c>
    </row>
    <row r="1238" spans="1:22" x14ac:dyDescent="0.25">
      <c r="A1238" s="91" t="s">
        <v>7426</v>
      </c>
      <c r="B1238" s="91" t="s">
        <v>8671</v>
      </c>
      <c r="C1238" s="91" t="s">
        <v>9907</v>
      </c>
      <c r="D1238" s="91" t="s">
        <v>8535</v>
      </c>
      <c r="E1238" s="90">
        <v>11352758000105</v>
      </c>
      <c r="F1238" s="92">
        <v>73089090</v>
      </c>
      <c r="G1238" s="93">
        <v>1400</v>
      </c>
      <c r="H1238" s="93">
        <v>32929.56</v>
      </c>
      <c r="I1238">
        <v>1236</v>
      </c>
      <c r="K1238" s="82" t="str">
        <f t="shared" si="38"/>
        <v>22115 SERIE 000-30/08/2024-11352758000105-73089090-1400-32929,56</v>
      </c>
      <c r="L1238" t="str">
        <v>22115 serie 000</v>
      </c>
      <c r="M1238" t="str">
        <v>22115 serie 000-30/08/2024-11352758000105-73089090-1400-32929,56</v>
      </c>
      <c r="O1238" t="str">
        <v>024595 serie 002</v>
      </c>
      <c r="P1238" s="57">
        <v>45049</v>
      </c>
      <c r="Q1238" t="str">
        <v>97434047000103</v>
      </c>
      <c r="R1238">
        <v>72162100</v>
      </c>
      <c r="S1238">
        <v>8226.7199999999993</v>
      </c>
      <c r="T1238">
        <v>64032</v>
      </c>
      <c r="V1238" t="str">
        <f t="shared" si="39"/>
        <v>024595 serie 002-03/05/2023-97434047000103-72162100-8226,72-64032</v>
      </c>
    </row>
    <row r="1239" spans="1:22" x14ac:dyDescent="0.25">
      <c r="A1239" s="91" t="s">
        <v>7427</v>
      </c>
      <c r="B1239" s="91" t="s">
        <v>8671</v>
      </c>
      <c r="C1239" s="91" t="s">
        <v>9908</v>
      </c>
      <c r="D1239" s="91" t="s">
        <v>8535</v>
      </c>
      <c r="E1239" s="90">
        <v>11352758000105</v>
      </c>
      <c r="F1239" s="92">
        <v>73089090</v>
      </c>
      <c r="G1239" s="92">
        <v>300</v>
      </c>
      <c r="H1239" s="93">
        <v>5481.19</v>
      </c>
      <c r="I1239">
        <v>1237</v>
      </c>
      <c r="K1239" s="82" t="str">
        <f t="shared" si="38"/>
        <v>22114 SERIE 000-30/08/2024-11352758000105-73089090-300-5481,19</v>
      </c>
      <c r="L1239" t="str">
        <v>22114 serie 000</v>
      </c>
      <c r="M1239" t="str">
        <v>22114 serie 000-30/08/2024-11352758000105-73089090-300-5481,19</v>
      </c>
      <c r="O1239" t="str">
        <v>24595 serie 002</v>
      </c>
      <c r="P1239" s="57">
        <v>45049</v>
      </c>
      <c r="Q1239" t="str">
        <v>97434047000103</v>
      </c>
      <c r="R1239">
        <v>72149100</v>
      </c>
      <c r="S1239">
        <v>12.1</v>
      </c>
      <c r="T1239">
        <v>108</v>
      </c>
      <c r="V1239" t="str">
        <f t="shared" si="39"/>
        <v>24595 serie 002-03/05/2023-97434047000103-72149100-12,1-108</v>
      </c>
    </row>
    <row r="1240" spans="1:22" x14ac:dyDescent="0.25">
      <c r="A1240" s="91" t="s">
        <v>7428</v>
      </c>
      <c r="B1240" s="91" t="s">
        <v>8671</v>
      </c>
      <c r="C1240" s="91" t="s">
        <v>9909</v>
      </c>
      <c r="D1240" s="91" t="s">
        <v>8535</v>
      </c>
      <c r="E1240" s="90">
        <v>11352758000105</v>
      </c>
      <c r="F1240" s="92">
        <v>73089090</v>
      </c>
      <c r="G1240" s="92">
        <v>200</v>
      </c>
      <c r="H1240" s="93">
        <v>6110.64</v>
      </c>
      <c r="I1240">
        <v>1238</v>
      </c>
      <c r="K1240" s="82" t="str">
        <f t="shared" si="38"/>
        <v>22113 SERIE 000-30/08/2024-11352758000105-73089090-200-6110,64</v>
      </c>
      <c r="L1240" t="str">
        <v>22113 serie 000</v>
      </c>
      <c r="M1240" t="str">
        <v>22113 serie 000-30/08/2024-11352758000105-73089090-200-6110,64</v>
      </c>
      <c r="O1240" t="str">
        <v>24560 serie 002</v>
      </c>
      <c r="P1240" s="57">
        <v>45048</v>
      </c>
      <c r="Q1240" t="str">
        <v>97434047000103</v>
      </c>
      <c r="R1240">
        <v>72163100</v>
      </c>
      <c r="S1240">
        <v>12000</v>
      </c>
      <c r="T1240">
        <v>85140</v>
      </c>
      <c r="V1240" t="str">
        <f t="shared" si="39"/>
        <v>24560 serie 002-02/05/2023-97434047000103-72163100-12000-85140</v>
      </c>
    </row>
    <row r="1241" spans="1:22" x14ac:dyDescent="0.25">
      <c r="A1241" s="91" t="s">
        <v>7429</v>
      </c>
      <c r="B1241" s="91" t="s">
        <v>8671</v>
      </c>
      <c r="C1241" s="91" t="s">
        <v>9910</v>
      </c>
      <c r="D1241" s="91" t="s">
        <v>8535</v>
      </c>
      <c r="E1241" s="90">
        <v>11352758000105</v>
      </c>
      <c r="F1241" s="92">
        <v>73089090</v>
      </c>
      <c r="G1241" s="93">
        <v>11400</v>
      </c>
      <c r="H1241" s="93">
        <v>211104.08</v>
      </c>
      <c r="I1241">
        <v>1239</v>
      </c>
      <c r="K1241" s="82" t="str">
        <f t="shared" si="38"/>
        <v>22112 SERIE 000-30/08/2024-11352758000105-73089090-11400-211104,08</v>
      </c>
      <c r="L1241" t="str">
        <v>22112 serie 000</v>
      </c>
      <c r="M1241" t="str">
        <v>22112 serie 000-30/08/2024-11352758000105-73089090-11400-211104,08</v>
      </c>
      <c r="O1241" t="str">
        <v>0024518 serie 002</v>
      </c>
      <c r="P1241" s="57">
        <v>45043</v>
      </c>
      <c r="Q1241" t="str">
        <v>97434047000103</v>
      </c>
      <c r="R1241">
        <v>72163200</v>
      </c>
      <c r="S1241">
        <v>936</v>
      </c>
      <c r="T1241">
        <v>11167.2</v>
      </c>
      <c r="V1241" t="str">
        <f t="shared" si="39"/>
        <v>0024518 serie 002-27/04/2023-97434047000103-72163200-936-11167,2</v>
      </c>
    </row>
    <row r="1242" spans="1:22" x14ac:dyDescent="0.25">
      <c r="A1242" s="91" t="s">
        <v>7430</v>
      </c>
      <c r="B1242" s="91" t="s">
        <v>8671</v>
      </c>
      <c r="C1242" s="91" t="s">
        <v>9911</v>
      </c>
      <c r="D1242" s="91" t="s">
        <v>8535</v>
      </c>
      <c r="E1242" s="90">
        <v>11352758000105</v>
      </c>
      <c r="F1242" s="92">
        <v>73089090</v>
      </c>
      <c r="G1242" s="93">
        <v>7230</v>
      </c>
      <c r="H1242" s="93">
        <v>124449.09</v>
      </c>
      <c r="I1242">
        <v>1240</v>
      </c>
      <c r="K1242" s="82" t="str">
        <f t="shared" si="38"/>
        <v>22111 SERIE 000-30/08/2024-11352758000105-73089090-7230-124449,09</v>
      </c>
      <c r="L1242" t="str">
        <v>22111 serie 000</v>
      </c>
      <c r="M1242" t="str">
        <v>22111 serie 000-30/08/2024-11352758000105-73089090-7230-124449,09</v>
      </c>
      <c r="O1242" t="str">
        <v>024518 serie 002</v>
      </c>
      <c r="P1242" s="57">
        <v>45043</v>
      </c>
      <c r="Q1242" t="str">
        <v>97434047000103</v>
      </c>
      <c r="R1242">
        <v>72162100</v>
      </c>
      <c r="S1242">
        <v>518.72</v>
      </c>
      <c r="T1242">
        <v>3835.2</v>
      </c>
      <c r="V1242" t="str">
        <f t="shared" si="39"/>
        <v>024518 serie 002-27/04/2023-97434047000103-72162100-518,72-3835,2</v>
      </c>
    </row>
    <row r="1243" spans="1:22" x14ac:dyDescent="0.25">
      <c r="A1243" s="91" t="s">
        <v>7431</v>
      </c>
      <c r="B1243" s="91" t="s">
        <v>8671</v>
      </c>
      <c r="C1243" s="91" t="s">
        <v>9912</v>
      </c>
      <c r="D1243" s="91" t="s">
        <v>8542</v>
      </c>
      <c r="E1243" s="90">
        <v>3936142000153</v>
      </c>
      <c r="F1243" s="92">
        <v>73181500</v>
      </c>
      <c r="G1243" s="92">
        <v>2.54</v>
      </c>
      <c r="H1243" s="93">
        <v>2000.22</v>
      </c>
      <c r="I1243">
        <v>1241</v>
      </c>
      <c r="K1243" s="82" t="str">
        <f t="shared" si="38"/>
        <v>113098 SERIE 001-23/09/2024-03936142000153-73181500-2,54-2000,22</v>
      </c>
      <c r="L1243" t="str">
        <v>113098 serie 001</v>
      </c>
      <c r="M1243" t="str">
        <v>113098 serie 001-23/09/2024-03936142000153-73181500-2,54-2000,22</v>
      </c>
      <c r="O1243" t="str">
        <v>24518 serie 002</v>
      </c>
      <c r="P1243" s="57">
        <v>45043</v>
      </c>
      <c r="Q1243" t="str">
        <v>97434047000103</v>
      </c>
      <c r="R1243">
        <v>72164010</v>
      </c>
      <c r="S1243">
        <v>3445.28</v>
      </c>
      <c r="T1243">
        <v>31239.960000000003</v>
      </c>
      <c r="V1243" t="str">
        <f t="shared" si="39"/>
        <v>24518 serie 002-27/04/2023-97434047000103-72164010-3445,28-31239,96</v>
      </c>
    </row>
    <row r="1244" spans="1:22" x14ac:dyDescent="0.25">
      <c r="A1244" s="91" t="s">
        <v>7432</v>
      </c>
      <c r="B1244" s="91" t="s">
        <v>8671</v>
      </c>
      <c r="C1244" s="91" t="s">
        <v>9913</v>
      </c>
      <c r="D1244" s="91" t="s">
        <v>8543</v>
      </c>
      <c r="E1244" s="90">
        <v>62821723000109</v>
      </c>
      <c r="F1244" s="92">
        <v>73181500</v>
      </c>
      <c r="G1244" s="92">
        <v>18</v>
      </c>
      <c r="H1244" s="92">
        <v>906.1</v>
      </c>
      <c r="I1244">
        <v>1242</v>
      </c>
      <c r="K1244" s="82" t="str">
        <f t="shared" si="38"/>
        <v>55022 SERIE 001-20/09/2024-62821723000109-73181500-18-906,1</v>
      </c>
      <c r="L1244" t="str">
        <v>55022 serie 001</v>
      </c>
      <c r="M1244" t="str">
        <v>55022 serie 001-20/09/2024-62821723000109-73181500-18-906,1</v>
      </c>
      <c r="O1244" t="str">
        <v>00024517 serie 002</v>
      </c>
      <c r="P1244" s="57">
        <v>45043</v>
      </c>
      <c r="Q1244" t="str">
        <v>97434047000103</v>
      </c>
      <c r="R1244">
        <v>72163100</v>
      </c>
      <c r="S1244">
        <v>1634.64</v>
      </c>
      <c r="T1244">
        <v>11088</v>
      </c>
      <c r="V1244" t="str">
        <f t="shared" si="39"/>
        <v>00024517 serie 002-27/04/2023-97434047000103-72163100-1634,64-11088</v>
      </c>
    </row>
    <row r="1245" spans="1:22" x14ac:dyDescent="0.25">
      <c r="A1245" s="91" t="s">
        <v>7433</v>
      </c>
      <c r="B1245" s="91" t="s">
        <v>8671</v>
      </c>
      <c r="C1245" s="91" t="s">
        <v>9914</v>
      </c>
      <c r="D1245" s="91" t="s">
        <v>8538</v>
      </c>
      <c r="E1245" s="90">
        <v>62821723000109</v>
      </c>
      <c r="F1245" s="92">
        <v>73181500</v>
      </c>
      <c r="G1245" s="92">
        <v>4</v>
      </c>
      <c r="H1245" s="92">
        <v>389.5</v>
      </c>
      <c r="I1245">
        <v>1243</v>
      </c>
      <c r="K1245" s="82" t="str">
        <f t="shared" si="38"/>
        <v>53649 SERIE 001-05/09/2024-62821723000109-73181500-4-389,5</v>
      </c>
      <c r="L1245" t="str">
        <v>53649 serie 001</v>
      </c>
      <c r="M1245" t="str">
        <v>53649 serie 001-05/09/2024-62821723000109-73181500-4-389,5</v>
      </c>
      <c r="O1245" t="str">
        <v>0024517 serie 002</v>
      </c>
      <c r="P1245" s="57">
        <v>45043</v>
      </c>
      <c r="Q1245" t="str">
        <v>97434047000103</v>
      </c>
      <c r="R1245">
        <v>72162100</v>
      </c>
      <c r="S1245">
        <v>1023.6</v>
      </c>
      <c r="T1245">
        <v>7228.08</v>
      </c>
      <c r="V1245" t="str">
        <f t="shared" si="39"/>
        <v>0024517 serie 002-27/04/2023-97434047000103-72162100-1023,6-7228,08</v>
      </c>
    </row>
    <row r="1246" spans="1:22" x14ac:dyDescent="0.25">
      <c r="A1246" s="91" t="s">
        <v>7434</v>
      </c>
      <c r="B1246" s="91" t="s">
        <v>8671</v>
      </c>
      <c r="C1246" s="91" t="s">
        <v>9915</v>
      </c>
      <c r="D1246" s="91" t="s">
        <v>8487</v>
      </c>
      <c r="E1246" s="90">
        <v>62821723000109</v>
      </c>
      <c r="F1246" s="92">
        <v>73181500</v>
      </c>
      <c r="G1246" s="92">
        <v>14</v>
      </c>
      <c r="H1246" s="93">
        <v>4576</v>
      </c>
      <c r="I1246">
        <v>1244</v>
      </c>
      <c r="K1246" s="82" t="str">
        <f t="shared" si="38"/>
        <v>51458 SERIE 001-14/08/2024-62821723000109-73181500-14-4576</v>
      </c>
      <c r="L1246" t="str">
        <v>51458 serie 001</v>
      </c>
      <c r="M1246" t="str">
        <v>51458 serie 001-14/08/2024-62821723000109-73181500-14-4576</v>
      </c>
      <c r="O1246" t="str">
        <v>024517 serie 002</v>
      </c>
      <c r="P1246" s="57">
        <v>45043</v>
      </c>
      <c r="Q1246" t="str">
        <v>97434047000103</v>
      </c>
      <c r="R1246">
        <v>72149100</v>
      </c>
      <c r="S1246">
        <v>72</v>
      </c>
      <c r="T1246">
        <v>432</v>
      </c>
      <c r="V1246" t="str">
        <f t="shared" si="39"/>
        <v>024517 serie 002-27/04/2023-97434047000103-72149100-72-432</v>
      </c>
    </row>
    <row r="1247" spans="1:22" x14ac:dyDescent="0.25">
      <c r="A1247" s="91" t="s">
        <v>7435</v>
      </c>
      <c r="B1247" s="91" t="s">
        <v>8671</v>
      </c>
      <c r="C1247" s="91" t="s">
        <v>9916</v>
      </c>
      <c r="D1247" s="91" t="s">
        <v>8541</v>
      </c>
      <c r="E1247" s="90">
        <v>62821723000109</v>
      </c>
      <c r="F1247" s="92">
        <v>73181500</v>
      </c>
      <c r="G1247" s="92">
        <v>12</v>
      </c>
      <c r="H1247" s="93">
        <v>3871.39</v>
      </c>
      <c r="I1247">
        <v>1245</v>
      </c>
      <c r="K1247" s="82" t="str">
        <f t="shared" si="38"/>
        <v>52917 SERIE 001-29/08/2024-62821723000109-73181500-12-3871,39</v>
      </c>
      <c r="L1247" t="str">
        <v>52917 serie 001</v>
      </c>
      <c r="M1247" t="str">
        <v>52917 serie 001-29/08/2024-62821723000109-73181500-12-3871,39</v>
      </c>
      <c r="O1247" t="str">
        <v>24517 serie 002</v>
      </c>
      <c r="P1247" s="57">
        <v>45043</v>
      </c>
      <c r="Q1247" t="str">
        <v>97434047000103</v>
      </c>
      <c r="R1247">
        <v>72085200</v>
      </c>
      <c r="S1247">
        <v>3129.3</v>
      </c>
      <c r="T1247">
        <v>22545.599999999999</v>
      </c>
      <c r="V1247" t="str">
        <f t="shared" si="39"/>
        <v>24517 serie 002-27/04/2023-97434047000103-72085200-3129,3-22545,6</v>
      </c>
    </row>
    <row r="1248" spans="1:22" x14ac:dyDescent="0.25">
      <c r="A1248" s="91" t="s">
        <v>7436</v>
      </c>
      <c r="B1248" s="91" t="s">
        <v>8671</v>
      </c>
      <c r="C1248" s="91" t="s">
        <v>9917</v>
      </c>
      <c r="D1248" s="91" t="s">
        <v>8319</v>
      </c>
      <c r="E1248" s="90">
        <v>72797913000191</v>
      </c>
      <c r="F1248" s="92">
        <v>73181500</v>
      </c>
      <c r="G1248" s="92">
        <v>2.13</v>
      </c>
      <c r="H1248" s="93">
        <v>11417.93</v>
      </c>
      <c r="I1248">
        <v>1246</v>
      </c>
      <c r="K1248" s="82" t="str">
        <f t="shared" si="38"/>
        <v>0120676 SERIE 001-29/08/2023-72797913000191-73181500-2,13-11417,93</v>
      </c>
      <c r="L1248" t="str">
        <v>0120676 serie 001</v>
      </c>
      <c r="M1248" t="str">
        <v>0120676 serie 001-29/08/2023-72797913000191-73181500-2,13-11417,93</v>
      </c>
      <c r="O1248" t="str">
        <v>024475 serie 002</v>
      </c>
      <c r="P1248" s="57">
        <v>45042</v>
      </c>
      <c r="Q1248" t="str">
        <v>97434047000103</v>
      </c>
      <c r="R1248">
        <v>72085100</v>
      </c>
      <c r="S1248">
        <v>2928</v>
      </c>
      <c r="T1248">
        <v>20614.88</v>
      </c>
      <c r="V1248" t="str">
        <f t="shared" si="39"/>
        <v>024475 serie 002-26/04/2023-97434047000103-72085100-2928-20614,88</v>
      </c>
    </row>
    <row r="1249" spans="1:22" x14ac:dyDescent="0.25">
      <c r="A1249" s="91" t="s">
        <v>7437</v>
      </c>
      <c r="B1249" s="91" t="s">
        <v>8671</v>
      </c>
      <c r="C1249" s="91" t="s">
        <v>9918</v>
      </c>
      <c r="D1249" s="91" t="s">
        <v>8544</v>
      </c>
      <c r="E1249" s="90">
        <v>3777490000125</v>
      </c>
      <c r="F1249" s="92">
        <v>73239300</v>
      </c>
      <c r="G1249" s="92">
        <v>1</v>
      </c>
      <c r="H1249" s="93">
        <v>18500</v>
      </c>
      <c r="I1249">
        <v>1247</v>
      </c>
      <c r="K1249" s="82" t="str">
        <f t="shared" si="38"/>
        <v>1134 SERIE 001-12/09/2024-03777490000125-73239300-1-18500</v>
      </c>
      <c r="L1249" t="str">
        <v>1134 serie 001</v>
      </c>
      <c r="M1249" t="str">
        <v>1134 serie 001-12/09/2024-03777490000125-73239300-1-18500</v>
      </c>
      <c r="O1249" t="str">
        <v>24475 serie 002</v>
      </c>
      <c r="P1249" s="57">
        <v>45042</v>
      </c>
      <c r="Q1249" t="str">
        <v>97434047000103</v>
      </c>
      <c r="R1249">
        <v>72085200</v>
      </c>
      <c r="S1249">
        <v>2657.16</v>
      </c>
      <c r="T1249">
        <v>18137.780000000002</v>
      </c>
      <c r="V1249" t="str">
        <f t="shared" si="39"/>
        <v>24475 serie 002-26/04/2023-97434047000103-72085200-2657,16-18137,78</v>
      </c>
    </row>
    <row r="1250" spans="1:22" x14ac:dyDescent="0.25">
      <c r="A1250" s="91" t="s">
        <v>7438</v>
      </c>
      <c r="B1250" s="91" t="s">
        <v>8671</v>
      </c>
      <c r="C1250" s="91" t="s">
        <v>9919</v>
      </c>
      <c r="D1250" s="91" t="s">
        <v>8164</v>
      </c>
      <c r="E1250" s="90">
        <v>2907585000404</v>
      </c>
      <c r="F1250" s="92">
        <v>79031000</v>
      </c>
      <c r="G1250" s="92">
        <v>142</v>
      </c>
      <c r="H1250" s="93">
        <v>2272.1999999999998</v>
      </c>
      <c r="I1250">
        <v>1248</v>
      </c>
      <c r="K1250" s="82" t="str">
        <f t="shared" si="38"/>
        <v>00065183 SERIE 001-09/02/2023-02907585000404-79031000-142-2272,2</v>
      </c>
      <c r="L1250" t="str">
        <v>00065183 serie 001</v>
      </c>
      <c r="M1250" t="str">
        <v>00065183 serie 001-09/02/2023-02907585000404-79031000-142-2272,2</v>
      </c>
      <c r="O1250" t="str">
        <v>024474 serie 002</v>
      </c>
      <c r="P1250" s="57">
        <v>45042</v>
      </c>
      <c r="Q1250" t="str">
        <v>97434047000103</v>
      </c>
      <c r="R1250">
        <v>72085100</v>
      </c>
      <c r="S1250">
        <v>2562</v>
      </c>
      <c r="T1250">
        <v>19189.38</v>
      </c>
      <c r="V1250" t="str">
        <f t="shared" si="39"/>
        <v>024474 serie 002-26/04/2023-97434047000103-72085100-2562-19189,38</v>
      </c>
    </row>
    <row r="1251" spans="1:22" x14ac:dyDescent="0.25">
      <c r="A1251" s="91" t="s">
        <v>7439</v>
      </c>
      <c r="B1251" s="91" t="s">
        <v>8671</v>
      </c>
      <c r="C1251" s="91" t="s">
        <v>9920</v>
      </c>
      <c r="D1251" s="91" t="s">
        <v>8526</v>
      </c>
      <c r="E1251" s="90">
        <v>2907585000404</v>
      </c>
      <c r="F1251" s="92">
        <v>79031000</v>
      </c>
      <c r="G1251" s="92">
        <v>20.59</v>
      </c>
      <c r="H1251" s="92">
        <v>329.47</v>
      </c>
      <c r="I1251">
        <v>1249</v>
      </c>
      <c r="K1251" s="82" t="str">
        <f t="shared" si="38"/>
        <v>0062792 SERIE 001-16/11/2022-02907585000404-79031000-20,59-329,47</v>
      </c>
      <c r="L1251" t="str">
        <v>0062792 serie 001</v>
      </c>
      <c r="M1251" t="str">
        <v>0062792 serie 001-16/11/2022-02907585000404-79031000-20,59-329,47</v>
      </c>
      <c r="O1251" t="str">
        <v>24474 serie 002</v>
      </c>
      <c r="P1251" s="57">
        <v>45042</v>
      </c>
      <c r="Q1251" t="str">
        <v>97434047000103</v>
      </c>
      <c r="R1251">
        <v>72085200</v>
      </c>
      <c r="S1251">
        <v>6492</v>
      </c>
      <c r="T1251">
        <v>46689.959999999992</v>
      </c>
      <c r="V1251" t="str">
        <f t="shared" si="39"/>
        <v>24474 serie 002-26/04/2023-97434047000103-72085200-6492-46689,96</v>
      </c>
    </row>
    <row r="1252" spans="1:22" x14ac:dyDescent="0.25">
      <c r="A1252" s="91" t="s">
        <v>7440</v>
      </c>
      <c r="B1252" s="91" t="s">
        <v>8671</v>
      </c>
      <c r="C1252" s="91" t="s">
        <v>9921</v>
      </c>
      <c r="D1252" s="91" t="s">
        <v>8397</v>
      </c>
      <c r="E1252" s="90">
        <v>2907585000404</v>
      </c>
      <c r="F1252" s="92">
        <v>79031000</v>
      </c>
      <c r="G1252" s="92">
        <v>14.2</v>
      </c>
      <c r="H1252" s="92">
        <v>227.2</v>
      </c>
      <c r="I1252">
        <v>1250</v>
      </c>
      <c r="K1252" s="82" t="str">
        <f t="shared" si="38"/>
        <v>0077061 SERIE 001-29/02/2024-02907585000404-79031000-14,2-227,2</v>
      </c>
      <c r="L1252" t="str">
        <v>0077061 serie 001</v>
      </c>
      <c r="M1252" t="str">
        <v>0077061 serie 001-29/02/2024-02907585000404-79031000-14,2-227,2</v>
      </c>
      <c r="O1252" t="str">
        <v>24473 serie 002</v>
      </c>
      <c r="P1252" s="57">
        <v>45042</v>
      </c>
      <c r="Q1252" t="str">
        <v>97434047000103</v>
      </c>
      <c r="R1252">
        <v>72163100</v>
      </c>
      <c r="S1252">
        <v>3600</v>
      </c>
      <c r="T1252">
        <v>24948</v>
      </c>
      <c r="V1252" t="str">
        <f t="shared" si="39"/>
        <v>24473 serie 002-26/04/2023-97434047000103-72163100-3600-24948</v>
      </c>
    </row>
    <row r="1253" spans="1:22" x14ac:dyDescent="0.25">
      <c r="A1253" s="91" t="s">
        <v>7441</v>
      </c>
      <c r="B1253" s="91" t="s">
        <v>8671</v>
      </c>
      <c r="C1253" s="91" t="s">
        <v>9922</v>
      </c>
      <c r="D1253" s="91" t="s">
        <v>8346</v>
      </c>
      <c r="E1253" s="90">
        <v>2907585000404</v>
      </c>
      <c r="F1253" s="92">
        <v>79031000</v>
      </c>
      <c r="G1253" s="92">
        <v>12.07</v>
      </c>
      <c r="H1253" s="92">
        <v>193.12</v>
      </c>
      <c r="I1253">
        <v>1251</v>
      </c>
      <c r="K1253" s="82" t="str">
        <f t="shared" si="38"/>
        <v>00075552 SERIE 001-11/01/2024-02907585000404-79031000-12,07-193,12</v>
      </c>
      <c r="L1253" t="str">
        <v>00075552 serie 001</v>
      </c>
      <c r="M1253" t="str">
        <v>00075552 serie 001-11/01/2024-02907585000404-79031000-12,07-193,12</v>
      </c>
      <c r="O1253" t="str">
        <v>24194 serie 002</v>
      </c>
      <c r="P1253" s="57">
        <v>45030</v>
      </c>
      <c r="Q1253" t="str">
        <v>97434047000103</v>
      </c>
      <c r="R1253">
        <v>72085200</v>
      </c>
      <c r="S1253">
        <v>32.369999999999997</v>
      </c>
      <c r="T1253">
        <v>295687.5</v>
      </c>
      <c r="V1253" t="str">
        <f t="shared" si="39"/>
        <v>24194 serie 002-14/04/2023-97434047000103-72085200-32,37-295687,5</v>
      </c>
    </row>
    <row r="1254" spans="1:22" x14ac:dyDescent="0.25">
      <c r="A1254" s="91" t="s">
        <v>7442</v>
      </c>
      <c r="B1254" s="91" t="s">
        <v>8671</v>
      </c>
      <c r="C1254" s="91" t="s">
        <v>9923</v>
      </c>
      <c r="D1254" s="91" t="s">
        <v>8347</v>
      </c>
      <c r="E1254" s="90">
        <v>2907585000404</v>
      </c>
      <c r="F1254" s="92">
        <v>79031000</v>
      </c>
      <c r="G1254" s="92">
        <v>134.9</v>
      </c>
      <c r="H1254" s="93">
        <v>2158.4</v>
      </c>
      <c r="I1254">
        <v>1252</v>
      </c>
      <c r="K1254" s="82" t="str">
        <f t="shared" si="38"/>
        <v>0074343 SERIE 001-30/11/2023-02907585000404-79031000-134,9-2158,4</v>
      </c>
      <c r="L1254" t="str">
        <v>0074343 serie 001</v>
      </c>
      <c r="M1254" t="str">
        <v>0074343 serie 001-30/11/2023-02907585000404-79031000-134,9-2158,4</v>
      </c>
      <c r="O1254" t="str">
        <v>019981 serie 001</v>
      </c>
      <c r="P1254" s="57">
        <v>45092</v>
      </c>
      <c r="Q1254" t="str">
        <v>02677285000125</v>
      </c>
      <c r="R1254">
        <v>72201210</v>
      </c>
      <c r="S1254">
        <v>313.5</v>
      </c>
      <c r="T1254">
        <v>15660</v>
      </c>
      <c r="V1254" t="str">
        <f t="shared" si="39"/>
        <v>019981 serie 001-15/06/2023-02677285000125-72201210-313,5-15660</v>
      </c>
    </row>
    <row r="1255" spans="1:22" x14ac:dyDescent="0.25">
      <c r="A1255" s="91" t="s">
        <v>7443</v>
      </c>
      <c r="B1255" s="91" t="s">
        <v>8671</v>
      </c>
      <c r="C1255" s="91" t="s">
        <v>9924</v>
      </c>
      <c r="D1255" s="91" t="s">
        <v>8309</v>
      </c>
      <c r="E1255" s="90">
        <v>2907585000404</v>
      </c>
      <c r="F1255" s="92">
        <v>79031000</v>
      </c>
      <c r="G1255" s="92">
        <v>39.049999999999997</v>
      </c>
      <c r="H1255" s="93">
        <v>2829</v>
      </c>
      <c r="I1255">
        <v>1253</v>
      </c>
      <c r="K1255" s="82" t="str">
        <f t="shared" si="38"/>
        <v>00072389 SERIE 001-29/09/2023-02907585000404-79031000-39,05-2829</v>
      </c>
      <c r="L1255" t="str">
        <v>00072389 serie 001</v>
      </c>
      <c r="M1255" t="str">
        <v>00072389 serie 001-29/09/2023-02907585000404-79031000-39,05-2829</v>
      </c>
      <c r="O1255" t="str">
        <v>19981 serie 001</v>
      </c>
      <c r="P1255" s="57">
        <v>45092</v>
      </c>
      <c r="Q1255" t="str">
        <v>02677285000125</v>
      </c>
      <c r="R1255">
        <v>72202090</v>
      </c>
      <c r="S1255">
        <v>3</v>
      </c>
      <c r="T1255">
        <v>11900</v>
      </c>
      <c r="V1255" t="str">
        <f t="shared" si="39"/>
        <v>19981 serie 001-15/06/2023-02677285000125-72202090-3-11900</v>
      </c>
    </row>
    <row r="1256" spans="1:22" x14ac:dyDescent="0.25">
      <c r="A1256" s="91" t="s">
        <v>7444</v>
      </c>
      <c r="B1256" s="91" t="s">
        <v>8671</v>
      </c>
      <c r="C1256" s="91" t="s">
        <v>9925</v>
      </c>
      <c r="D1256" s="91" t="s">
        <v>8545</v>
      </c>
      <c r="E1256" s="90">
        <v>85027837000187</v>
      </c>
      <c r="F1256" s="92">
        <v>83100000</v>
      </c>
      <c r="G1256" s="92">
        <v>1</v>
      </c>
      <c r="H1256" s="92">
        <v>198</v>
      </c>
      <c r="I1256">
        <v>1254</v>
      </c>
      <c r="K1256" s="82" t="str">
        <f t="shared" si="38"/>
        <v>69599 SERIE 001-10/09/2024-85027837000187-83100000-1-198</v>
      </c>
      <c r="L1256" t="str">
        <v>69599 serie 001</v>
      </c>
      <c r="M1256" t="str">
        <v>69599 serie 001-10/09/2024-85027837000187-83100000-1-198</v>
      </c>
      <c r="O1256" t="str">
        <v>012935 serie 001</v>
      </c>
      <c r="P1256" s="57">
        <v>45015</v>
      </c>
      <c r="Q1256" t="str">
        <v>05755311000184</v>
      </c>
      <c r="R1256">
        <v>73041900</v>
      </c>
      <c r="S1256">
        <v>105</v>
      </c>
      <c r="T1256">
        <v>2209.1999999999998</v>
      </c>
      <c r="V1256" t="str">
        <f t="shared" si="39"/>
        <v>012935 serie 001-30/03/2023-05755311000184-73041900-105-2209,2</v>
      </c>
    </row>
    <row r="1257" spans="1:22" x14ac:dyDescent="0.25">
      <c r="A1257" s="91" t="s">
        <v>7445</v>
      </c>
      <c r="B1257" s="91" t="s">
        <v>8671</v>
      </c>
      <c r="C1257" s="91" t="s">
        <v>9926</v>
      </c>
      <c r="D1257" s="91" t="s">
        <v>8546</v>
      </c>
      <c r="E1257" s="90">
        <v>85027837000187</v>
      </c>
      <c r="F1257" s="92">
        <v>83100000</v>
      </c>
      <c r="G1257" s="92">
        <v>2</v>
      </c>
      <c r="H1257" s="92">
        <v>930</v>
      </c>
      <c r="I1257">
        <v>1255</v>
      </c>
      <c r="K1257" s="82" t="str">
        <f t="shared" si="38"/>
        <v>069595 SERIE 001-09/09/2024-85027837000187-83100000-2-930</v>
      </c>
      <c r="L1257" t="str">
        <v>069595 serie 001</v>
      </c>
      <c r="M1257" t="str">
        <v>069595 serie 001-09/09/2024-85027837000187-83100000-2-930</v>
      </c>
      <c r="O1257" t="str">
        <v>12935 serie 001</v>
      </c>
      <c r="P1257" s="57">
        <v>45015</v>
      </c>
      <c r="Q1257" t="str">
        <v>05755311000184</v>
      </c>
      <c r="R1257">
        <v>73063000</v>
      </c>
      <c r="S1257">
        <v>130</v>
      </c>
      <c r="T1257">
        <v>2925</v>
      </c>
      <c r="V1257" t="str">
        <f t="shared" si="39"/>
        <v>12935 serie 001-30/03/2023-05755311000184-73063000-130-2925</v>
      </c>
    </row>
    <row r="1258" spans="1:22" x14ac:dyDescent="0.25">
      <c r="A1258" s="91" t="s">
        <v>7446</v>
      </c>
      <c r="B1258" s="91" t="s">
        <v>8671</v>
      </c>
      <c r="C1258" s="91" t="s">
        <v>9927</v>
      </c>
      <c r="D1258" s="91" t="s">
        <v>8547</v>
      </c>
      <c r="E1258" s="90">
        <v>85027837000187</v>
      </c>
      <c r="F1258" s="92">
        <v>83100000</v>
      </c>
      <c r="G1258" s="92">
        <v>78</v>
      </c>
      <c r="H1258" s="93">
        <v>19164</v>
      </c>
      <c r="I1258">
        <v>1256</v>
      </c>
      <c r="K1258" s="82" t="str">
        <f t="shared" si="38"/>
        <v>69431 SERIE 001-03/09/2024-85027837000187-83100000-78-19164</v>
      </c>
      <c r="L1258" t="str">
        <v>69431 serie 001</v>
      </c>
      <c r="M1258" t="str">
        <v>69431 serie 001-03/09/2024-85027837000187-83100000-78-19164</v>
      </c>
      <c r="O1258" t="str">
        <v>10170 serie 001</v>
      </c>
      <c r="P1258" s="57">
        <v>45100</v>
      </c>
      <c r="Q1258" t="str">
        <v>13401034000130</v>
      </c>
      <c r="R1258">
        <v>73209000</v>
      </c>
      <c r="S1258">
        <v>6.9</v>
      </c>
      <c r="T1258">
        <v>4130.6499999999996</v>
      </c>
      <c r="V1258" t="str">
        <f t="shared" si="39"/>
        <v>10170 serie 001-23/06/2023-13401034000130-73209000-6,9-4130,65</v>
      </c>
    </row>
    <row r="1259" spans="1:22" x14ac:dyDescent="0.25">
      <c r="A1259" s="91" t="s">
        <v>7447</v>
      </c>
      <c r="B1259" s="91" t="s">
        <v>8671</v>
      </c>
      <c r="C1259" s="91" t="s">
        <v>9928</v>
      </c>
      <c r="D1259" s="91" t="s">
        <v>8531</v>
      </c>
      <c r="E1259" s="90">
        <v>61479002000523</v>
      </c>
      <c r="F1259" s="92">
        <v>83112000</v>
      </c>
      <c r="G1259" s="93">
        <v>2250</v>
      </c>
      <c r="H1259" s="93">
        <v>67275</v>
      </c>
      <c r="I1259">
        <v>1257</v>
      </c>
      <c r="K1259" s="82" t="str">
        <f t="shared" si="38"/>
        <v>72374 SERIE 001-02/09/2024-61479002000523-83112000-2250-67275</v>
      </c>
      <c r="L1259" t="str">
        <v>72374 serie 001</v>
      </c>
      <c r="M1259" t="str">
        <v>72374 serie 001-02/09/2024-61479002000523-83112000-2250-67275</v>
      </c>
      <c r="O1259" t="str">
        <v>370 serie 001</v>
      </c>
      <c r="P1259" s="57">
        <v>45077</v>
      </c>
      <c r="Q1259" t="str">
        <v>10371253000125</v>
      </c>
      <c r="R1259">
        <v>73089010</v>
      </c>
      <c r="S1259">
        <v>9550</v>
      </c>
      <c r="T1259">
        <v>275995</v>
      </c>
      <c r="V1259" t="str">
        <f t="shared" si="39"/>
        <v>370 serie 001-31/05/2023-10371253000125-73089010-9550-275995</v>
      </c>
    </row>
    <row r="1260" spans="1:22" x14ac:dyDescent="0.25">
      <c r="A1260" s="91" t="s">
        <v>7448</v>
      </c>
      <c r="B1260" s="91" t="s">
        <v>8671</v>
      </c>
      <c r="C1260" s="91" t="s">
        <v>9929</v>
      </c>
      <c r="D1260" s="91" t="s">
        <v>8535</v>
      </c>
      <c r="E1260" s="90">
        <v>61479002000523</v>
      </c>
      <c r="F1260" s="92">
        <v>83112000</v>
      </c>
      <c r="G1260" s="92">
        <v>750</v>
      </c>
      <c r="H1260" s="93">
        <v>22425</v>
      </c>
      <c r="I1260">
        <v>1258</v>
      </c>
      <c r="K1260" s="82" t="str">
        <f t="shared" si="38"/>
        <v>72373 SERIE 001-30/08/2024-61479002000523-83112000-750-22425</v>
      </c>
      <c r="L1260" t="str">
        <v>72373 serie 001</v>
      </c>
      <c r="M1260" t="str">
        <v>72373 serie 001-30/08/2024-61479002000523-83112000-750-22425</v>
      </c>
      <c r="O1260" t="str">
        <v>363 serie 001</v>
      </c>
      <c r="P1260" s="57">
        <v>45063</v>
      </c>
      <c r="Q1260" t="str">
        <v>10371253000125</v>
      </c>
      <c r="R1260">
        <v>73089010</v>
      </c>
      <c r="S1260">
        <v>10906.12</v>
      </c>
      <c r="T1260">
        <v>315186.87</v>
      </c>
      <c r="V1260" t="str">
        <f t="shared" si="39"/>
        <v>363 serie 001-17/05/2023-10371253000125-73089010-10906,12-315186,87</v>
      </c>
    </row>
    <row r="1261" spans="1:22" x14ac:dyDescent="0.25">
      <c r="A1261" s="91" t="s">
        <v>7449</v>
      </c>
      <c r="B1261" s="91" t="s">
        <v>8671</v>
      </c>
      <c r="C1261" s="91" t="s">
        <v>9930</v>
      </c>
      <c r="D1261" s="91" t="s">
        <v>8548</v>
      </c>
      <c r="E1261" s="90">
        <v>43887033000108</v>
      </c>
      <c r="F1261" s="92">
        <v>84198999</v>
      </c>
      <c r="G1261" s="92">
        <v>1</v>
      </c>
      <c r="H1261" s="93">
        <v>25554.79</v>
      </c>
      <c r="I1261">
        <v>1259</v>
      </c>
      <c r="K1261" s="82" t="str">
        <f t="shared" si="38"/>
        <v>110059 SERIE 001-24/09/2024-43887033000108-84198999-1-25554,79</v>
      </c>
      <c r="L1261" t="str">
        <v>110059 serie 001</v>
      </c>
      <c r="M1261" t="str">
        <v>110059 serie 001-24/09/2024-43887033000108-84198999-1-25554,79</v>
      </c>
      <c r="O1261" t="str">
        <v>361 serie 001</v>
      </c>
      <c r="P1261" s="57">
        <v>45063</v>
      </c>
      <c r="Q1261" t="str">
        <v>10371253000125</v>
      </c>
      <c r="R1261">
        <v>73089010</v>
      </c>
      <c r="S1261">
        <v>11260</v>
      </c>
      <c r="T1261">
        <v>325414</v>
      </c>
      <c r="V1261" t="str">
        <f t="shared" si="39"/>
        <v>361 serie 001-17/05/2023-10371253000125-73089010-11260-325414</v>
      </c>
    </row>
    <row r="1262" spans="1:22" x14ac:dyDescent="0.25">
      <c r="A1262" s="91" t="s">
        <v>7450</v>
      </c>
      <c r="B1262" s="91" t="s">
        <v>8671</v>
      </c>
      <c r="C1262" s="91" t="s">
        <v>9931</v>
      </c>
      <c r="D1262" s="91" t="s">
        <v>8543</v>
      </c>
      <c r="E1262" s="90">
        <v>54858055000166</v>
      </c>
      <c r="F1262" s="92">
        <v>84811000</v>
      </c>
      <c r="G1262" s="92">
        <v>3</v>
      </c>
      <c r="H1262" s="93">
        <v>47982.3</v>
      </c>
      <c r="I1262">
        <v>1260</v>
      </c>
      <c r="K1262" s="82" t="str">
        <f t="shared" si="38"/>
        <v>0003967 SERIE 001-20/09/2024-54858055000166-84811000-3-47982,3</v>
      </c>
      <c r="L1262" t="str">
        <v>0003967 serie 001</v>
      </c>
      <c r="M1262" t="str">
        <v>0003967 serie 001-20/09/2024-54858055000166-84811000-3-47982,3</v>
      </c>
      <c r="O1262" t="str">
        <v>67671 serie 001</v>
      </c>
      <c r="P1262" s="57">
        <v>44804</v>
      </c>
      <c r="Q1262" t="str">
        <v>88416482000106</v>
      </c>
      <c r="R1262">
        <v>73082000</v>
      </c>
      <c r="S1262">
        <v>17589.57</v>
      </c>
      <c r="T1262">
        <v>323167.65000000002</v>
      </c>
      <c r="V1262" t="str">
        <f t="shared" si="39"/>
        <v>67671 serie 001-31/08/2022-88416482000106-73082000-17589,57-323167,65</v>
      </c>
    </row>
    <row r="1263" spans="1:22" x14ac:dyDescent="0.25">
      <c r="A1263" s="91" t="s">
        <v>7451</v>
      </c>
      <c r="B1263" s="91" t="s">
        <v>8671</v>
      </c>
      <c r="C1263" s="91" t="s">
        <v>9932</v>
      </c>
      <c r="D1263" s="91" t="s">
        <v>8549</v>
      </c>
      <c r="E1263" s="90">
        <v>97533434000199</v>
      </c>
      <c r="F1263" s="92">
        <v>84818093</v>
      </c>
      <c r="G1263" s="92">
        <v>1</v>
      </c>
      <c r="H1263" s="93">
        <v>1830.64</v>
      </c>
      <c r="I1263">
        <v>1261</v>
      </c>
      <c r="K1263" s="82" t="str">
        <f t="shared" si="38"/>
        <v>4710 SERIE 000-18/09/2024-97533434000199-84818093-1-1830,64</v>
      </c>
      <c r="L1263" t="str">
        <v>4710 serie 000</v>
      </c>
      <c r="M1263" t="str">
        <v>4710 serie 000-18/09/2024-97533434000199-84818093-1-1830,64</v>
      </c>
      <c r="O1263" t="str">
        <v>0158735 serie 001</v>
      </c>
      <c r="P1263" s="57">
        <v>44966</v>
      </c>
      <c r="Q1263" t="str">
        <v>62312426000138</v>
      </c>
      <c r="R1263">
        <v>73043990</v>
      </c>
      <c r="S1263">
        <v>619.59</v>
      </c>
      <c r="T1263">
        <v>55849.780000000006</v>
      </c>
      <c r="V1263" t="str">
        <f t="shared" si="39"/>
        <v>0158735 serie 001-09/02/2023-62312426000138-73043990-619,59-55849,78</v>
      </c>
    </row>
    <row r="1264" spans="1:22" x14ac:dyDescent="0.25">
      <c r="A1264" s="91" t="s">
        <v>7452</v>
      </c>
      <c r="B1264" s="91" t="s">
        <v>8671</v>
      </c>
      <c r="C1264" s="91" t="s">
        <v>9933</v>
      </c>
      <c r="D1264" s="91" t="s">
        <v>8549</v>
      </c>
      <c r="E1264" s="90">
        <v>97533434000199</v>
      </c>
      <c r="F1264" s="92">
        <v>84818093</v>
      </c>
      <c r="G1264" s="92">
        <v>1</v>
      </c>
      <c r="H1264" s="93">
        <v>1881.8</v>
      </c>
      <c r="I1264">
        <v>1262</v>
      </c>
      <c r="K1264" s="82" t="str">
        <f t="shared" si="38"/>
        <v>4709 SERIE 000-18/09/2024-97533434000199-84818093-1-1881,8</v>
      </c>
      <c r="L1264" t="str">
        <v>4709 serie 000</v>
      </c>
      <c r="M1264" t="str">
        <v>4709 serie 000-18/09/2024-97533434000199-84818093-1-1881,8</v>
      </c>
      <c r="O1264" t="str">
        <v>158735 serie 001</v>
      </c>
      <c r="P1264" s="57">
        <v>44966</v>
      </c>
      <c r="Q1264" t="str">
        <v>62312426000138</v>
      </c>
      <c r="R1264">
        <v>73043910</v>
      </c>
      <c r="S1264">
        <v>1676.22</v>
      </c>
      <c r="T1264">
        <v>11782.199999999999</v>
      </c>
      <c r="V1264" t="str">
        <f t="shared" si="39"/>
        <v>158735 serie 001-09/02/2023-62312426000138-73043910-1676,22-11782,2</v>
      </c>
    </row>
    <row r="1265" spans="1:22" x14ac:dyDescent="0.25">
      <c r="A1265" s="91" t="s">
        <v>7453</v>
      </c>
      <c r="B1265" s="91" t="s">
        <v>8671</v>
      </c>
      <c r="C1265" s="91" t="s">
        <v>9934</v>
      </c>
      <c r="D1265" s="91" t="s">
        <v>8549</v>
      </c>
      <c r="E1265" s="90">
        <v>97533434000199</v>
      </c>
      <c r="F1265" s="92">
        <v>84818094</v>
      </c>
      <c r="G1265" s="92">
        <v>5</v>
      </c>
      <c r="H1265" s="93">
        <v>26950</v>
      </c>
      <c r="I1265">
        <v>1263</v>
      </c>
      <c r="K1265" s="82" t="str">
        <f t="shared" si="38"/>
        <v>04710 SERIE 000-18/09/2024-97533434000199-84818094-5-26950</v>
      </c>
      <c r="L1265" t="str">
        <v>04710 serie 000</v>
      </c>
      <c r="M1265" t="str">
        <v>04710 serie 000-18/09/2024-97533434000199-84818094-5-26950</v>
      </c>
      <c r="O1265" t="str">
        <v>2621093 serie 005</v>
      </c>
      <c r="P1265" s="57">
        <v>45014</v>
      </c>
      <c r="Q1265" t="str">
        <v>17227422000105</v>
      </c>
      <c r="R1265">
        <v>72163200</v>
      </c>
      <c r="S1265">
        <v>2330</v>
      </c>
      <c r="T1265">
        <v>19706.23</v>
      </c>
      <c r="V1265" t="str">
        <f t="shared" si="39"/>
        <v>2621093 serie 005-29/03/2023-17227422000105-72163200-2330-19706,23</v>
      </c>
    </row>
    <row r="1266" spans="1:22" x14ac:dyDescent="0.25">
      <c r="A1266" s="91" t="s">
        <v>7454</v>
      </c>
      <c r="B1266" s="91" t="s">
        <v>8671</v>
      </c>
      <c r="C1266" s="91" t="s">
        <v>9935</v>
      </c>
      <c r="D1266" s="91" t="s">
        <v>8549</v>
      </c>
      <c r="E1266" s="90">
        <v>97533434000199</v>
      </c>
      <c r="F1266" s="92">
        <v>84818095</v>
      </c>
      <c r="G1266" s="92">
        <v>41</v>
      </c>
      <c r="H1266" s="93">
        <v>172806.56</v>
      </c>
      <c r="I1266">
        <v>1264</v>
      </c>
      <c r="K1266" s="82" t="str">
        <f t="shared" si="38"/>
        <v>004710 SERIE 000-18/09/2024-97533434000199-84818095-41-172806,56</v>
      </c>
      <c r="L1266" t="str">
        <v>004710 serie 000</v>
      </c>
      <c r="M1266" t="str">
        <v>004710 serie 000-18/09/2024-97533434000199-84818095-41-172806,56</v>
      </c>
      <c r="O1266" t="str">
        <v>2612693 serie 005</v>
      </c>
      <c r="P1266" s="57">
        <v>45006</v>
      </c>
      <c r="Q1266" t="str">
        <v>17227422000105</v>
      </c>
      <c r="R1266">
        <v>72163200</v>
      </c>
      <c r="S1266">
        <v>15844</v>
      </c>
      <c r="T1266">
        <v>134002.37</v>
      </c>
      <c r="V1266" t="str">
        <f t="shared" si="39"/>
        <v>2612693 serie 005-21/03/2023-17227422000105-72163200-15844-134002,37</v>
      </c>
    </row>
    <row r="1267" spans="1:22" x14ac:dyDescent="0.25">
      <c r="A1267" s="91" t="s">
        <v>7455</v>
      </c>
      <c r="B1267" s="91" t="s">
        <v>8671</v>
      </c>
      <c r="C1267" s="91" t="s">
        <v>9936</v>
      </c>
      <c r="D1267" s="91" t="s">
        <v>8549</v>
      </c>
      <c r="E1267" s="90">
        <v>97533434000199</v>
      </c>
      <c r="F1267" s="92">
        <v>84818095</v>
      </c>
      <c r="G1267" s="92">
        <v>4</v>
      </c>
      <c r="H1267" s="93">
        <v>10864</v>
      </c>
      <c r="I1267">
        <v>1265</v>
      </c>
      <c r="K1267" s="82" t="str">
        <f t="shared" si="38"/>
        <v>04709 SERIE 000-18/09/2024-97533434000199-84818095-4-10864</v>
      </c>
      <c r="L1267" t="str">
        <v>04709 serie 000</v>
      </c>
      <c r="M1267" t="str">
        <v>04709 serie 000-18/09/2024-97533434000199-84818095-4-10864</v>
      </c>
      <c r="O1267" t="str">
        <v>2605484 serie 005</v>
      </c>
      <c r="P1267" s="57">
        <v>44996</v>
      </c>
      <c r="Q1267" t="str">
        <v>17227422000105</v>
      </c>
      <c r="R1267">
        <v>72163200</v>
      </c>
      <c r="S1267">
        <v>27960</v>
      </c>
      <c r="T1267">
        <v>236474.78</v>
      </c>
      <c r="V1267" t="str">
        <f t="shared" si="39"/>
        <v>2605484 serie 005-11/03/2023-17227422000105-72163200-27960-236474,78</v>
      </c>
    </row>
    <row r="1268" spans="1:22" x14ac:dyDescent="0.25">
      <c r="A1268" s="91" t="s">
        <v>7456</v>
      </c>
      <c r="B1268" s="91" t="s">
        <v>8671</v>
      </c>
      <c r="C1268" s="91" t="s">
        <v>9937</v>
      </c>
      <c r="D1268" s="91" t="s">
        <v>8550</v>
      </c>
      <c r="E1268" s="90">
        <v>62948658000187</v>
      </c>
      <c r="F1268" s="92">
        <v>84842000</v>
      </c>
      <c r="G1268" s="92">
        <v>8.8000000000000007</v>
      </c>
      <c r="H1268" s="93">
        <v>2648.68</v>
      </c>
      <c r="I1268">
        <v>1266</v>
      </c>
      <c r="K1268" s="82" t="str">
        <f t="shared" si="38"/>
        <v>238786 SERIE 001-22/08/2024-62948658000187-84842000-8,8-2648,68</v>
      </c>
      <c r="L1268" t="str">
        <v>238786 serie 001</v>
      </c>
      <c r="M1268" t="str">
        <v>238786 serie 001-22/08/2024-62948658000187-84842000-8,8-2648,68</v>
      </c>
      <c r="O1268" t="str">
        <v>2600124 serie 005</v>
      </c>
      <c r="P1268" s="57">
        <v>44989</v>
      </c>
      <c r="Q1268" t="str">
        <v>17227422000105</v>
      </c>
      <c r="R1268">
        <v>72163200</v>
      </c>
      <c r="S1268">
        <v>25060</v>
      </c>
      <c r="T1268">
        <v>208564.86</v>
      </c>
      <c r="V1268" t="str">
        <f t="shared" si="39"/>
        <v>2600124 serie 005-04/03/2023-17227422000105-72163200-25060-208564,86</v>
      </c>
    </row>
    <row r="1269" spans="1:22" x14ac:dyDescent="0.25">
      <c r="A1269" s="91" t="s">
        <v>7457</v>
      </c>
      <c r="B1269" s="91" t="s">
        <v>8671</v>
      </c>
      <c r="C1269" s="91" t="s">
        <v>9938</v>
      </c>
      <c r="D1269" s="91" t="s">
        <v>8544</v>
      </c>
      <c r="E1269" s="90">
        <v>57158057000130</v>
      </c>
      <c r="F1269" s="92">
        <v>85366910</v>
      </c>
      <c r="G1269" s="92">
        <v>2</v>
      </c>
      <c r="H1269" s="92">
        <v>38</v>
      </c>
      <c r="I1269">
        <v>1267</v>
      </c>
      <c r="K1269" s="82" t="str">
        <f t="shared" si="38"/>
        <v>497006 SERIE 002-12/09/2024-57158057000130-85366910-2-38</v>
      </c>
      <c r="L1269" t="str">
        <v>497006 serie 002</v>
      </c>
      <c r="M1269" t="str">
        <v>497006 serie 002-12/09/2024-57158057000130-85366910-2-38</v>
      </c>
      <c r="O1269" t="str">
        <v>2600085 serie 005</v>
      </c>
      <c r="P1269" s="57">
        <v>44989</v>
      </c>
      <c r="Q1269" t="str">
        <v>17227422000105</v>
      </c>
      <c r="R1269">
        <v>72163200</v>
      </c>
      <c r="S1269">
        <v>29140</v>
      </c>
      <c r="T1269">
        <v>242395.34</v>
      </c>
      <c r="V1269" t="str">
        <f t="shared" si="39"/>
        <v>2600085 serie 005-04/03/2023-17227422000105-72163200-29140-242395,34</v>
      </c>
    </row>
    <row r="1270" spans="1:22" x14ac:dyDescent="0.25">
      <c r="A1270" s="91" t="s">
        <v>7458</v>
      </c>
      <c r="B1270" s="91" t="s">
        <v>8671</v>
      </c>
      <c r="C1270" s="91" t="s">
        <v>9939</v>
      </c>
      <c r="D1270" s="91" t="s">
        <v>8543</v>
      </c>
      <c r="E1270" s="90">
        <v>54858055000166</v>
      </c>
      <c r="F1270" s="92">
        <v>90262010</v>
      </c>
      <c r="G1270" s="92">
        <v>2</v>
      </c>
      <c r="H1270" s="93">
        <v>15994.1</v>
      </c>
      <c r="I1270">
        <v>1268</v>
      </c>
      <c r="K1270" s="82" t="str">
        <f t="shared" si="38"/>
        <v>0000003967 SERIE 001-20/09/2024-54858055000166-90262010-2-15994,1</v>
      </c>
      <c r="L1270" t="str">
        <v>0000003967 serie 001</v>
      </c>
      <c r="M1270" t="str">
        <v>0000003967 serie 001-20/09/2024-54858055000166-90262010-2-15994,1</v>
      </c>
      <c r="O1270" t="str">
        <v>661576 serie 000</v>
      </c>
      <c r="P1270" s="57">
        <v>44958</v>
      </c>
      <c r="Q1270" t="str">
        <v>43919968000129</v>
      </c>
      <c r="R1270">
        <v>73041900</v>
      </c>
      <c r="S1270">
        <v>7032</v>
      </c>
      <c r="T1270">
        <v>111944.28</v>
      </c>
      <c r="V1270" t="str">
        <f t="shared" si="39"/>
        <v>661576 serie 000-01/02/2023-43919968000129-73041900-7032-111944,28</v>
      </c>
    </row>
    <row r="1271" spans="1:22" x14ac:dyDescent="0.25">
      <c r="A1271" s="91" t="s">
        <v>7459</v>
      </c>
      <c r="B1271" s="91" t="s">
        <v>8671</v>
      </c>
      <c r="C1271" s="91" t="s">
        <v>9940</v>
      </c>
      <c r="D1271" s="91" t="s">
        <v>8533</v>
      </c>
      <c r="E1271" s="90">
        <v>97434047000103</v>
      </c>
      <c r="F1271" s="92">
        <v>72162100</v>
      </c>
      <c r="G1271" s="92">
        <v>822.54</v>
      </c>
      <c r="H1271" s="93">
        <v>5323.8</v>
      </c>
      <c r="I1271">
        <v>1269</v>
      </c>
      <c r="K1271" s="82" t="str">
        <f t="shared" si="38"/>
        <v>033785 SERIE 002-01/02/2024-97434047000103-72162100-822,54-5323,8</v>
      </c>
      <c r="L1271" t="str">
        <v>033785 serie 002</v>
      </c>
      <c r="M1271" t="str">
        <v>033785 serie 002-01/02/2024-97434047000103-72162100-822,54-5323,8</v>
      </c>
      <c r="O1271" t="str">
        <v>661574 serie 000</v>
      </c>
      <c r="P1271" s="57">
        <v>44958</v>
      </c>
      <c r="Q1271" t="str">
        <v>43919968000129</v>
      </c>
      <c r="R1271">
        <v>73041900</v>
      </c>
      <c r="S1271">
        <v>9394</v>
      </c>
      <c r="T1271">
        <v>137986.72</v>
      </c>
      <c r="V1271" t="str">
        <f t="shared" si="39"/>
        <v>661574 serie 000-01/02/2023-43919968000129-73041900-9394-137986,72</v>
      </c>
    </row>
    <row r="1272" spans="1:22" x14ac:dyDescent="0.25">
      <c r="A1272" s="91" t="s">
        <v>7460</v>
      </c>
      <c r="B1272" s="91" t="s">
        <v>8671</v>
      </c>
      <c r="C1272" s="91" t="s">
        <v>9941</v>
      </c>
      <c r="D1272" s="91" t="s">
        <v>8533</v>
      </c>
      <c r="E1272" s="90">
        <v>97434047000103</v>
      </c>
      <c r="F1272" s="92">
        <v>72164010</v>
      </c>
      <c r="G1272" s="93">
        <v>11677.68</v>
      </c>
      <c r="H1272" s="93">
        <v>78762.600000000006</v>
      </c>
      <c r="I1272">
        <v>1270</v>
      </c>
      <c r="K1272" s="82" t="str">
        <f t="shared" si="38"/>
        <v>33785 SERIE 002-01/02/2024-97434047000103-72164010-11677,68-78762,6</v>
      </c>
      <c r="L1272" t="str">
        <v>33785 serie 002</v>
      </c>
      <c r="M1272" t="str">
        <v>33785 serie 002-01/02/2024-97434047000103-72164010-11677,68-78762,6</v>
      </c>
      <c r="O1272" t="str">
        <v>661572 serie 000</v>
      </c>
      <c r="P1272" s="57">
        <v>44958</v>
      </c>
      <c r="Q1272" t="str">
        <v>43919968000129</v>
      </c>
      <c r="R1272">
        <v>73041900</v>
      </c>
      <c r="S1272">
        <v>8298</v>
      </c>
      <c r="T1272">
        <v>124049.3</v>
      </c>
      <c r="V1272" t="str">
        <f t="shared" si="39"/>
        <v>661572 serie 000-01/02/2023-43919968000129-73041900-8298-124049,3</v>
      </c>
    </row>
    <row r="1273" spans="1:22" x14ac:dyDescent="0.25">
      <c r="A1273" s="91" t="s">
        <v>7461</v>
      </c>
      <c r="B1273" s="91" t="s">
        <v>8671</v>
      </c>
      <c r="C1273" s="91" t="s">
        <v>9942</v>
      </c>
      <c r="D1273" s="91" t="s">
        <v>8543</v>
      </c>
      <c r="E1273" s="90">
        <v>54858055000166</v>
      </c>
      <c r="F1273" s="92">
        <v>85318000</v>
      </c>
      <c r="G1273" s="92">
        <v>1</v>
      </c>
      <c r="H1273" s="93">
        <v>25947.06</v>
      </c>
      <c r="I1273">
        <v>1271</v>
      </c>
      <c r="K1273" s="82" t="str">
        <f t="shared" si="38"/>
        <v>000003967 SERIE 001-20/09/2024-54858055000166-85318000-1-25947,06</v>
      </c>
      <c r="L1273" t="str">
        <v>000003967 serie 001</v>
      </c>
      <c r="M1273" t="str">
        <v>000003967 serie 001-20/09/2024-54858055000166-85318000-1-25947,06</v>
      </c>
      <c r="O1273" t="str">
        <v>661134 serie 000</v>
      </c>
      <c r="P1273" s="57">
        <v>44954</v>
      </c>
      <c r="Q1273" t="str">
        <v>43919968000129</v>
      </c>
      <c r="R1273">
        <v>73041900</v>
      </c>
      <c r="S1273">
        <v>23802</v>
      </c>
      <c r="T1273">
        <v>347174.66</v>
      </c>
      <c r="V1273" t="str">
        <f t="shared" si="39"/>
        <v>661134 serie 000-28/01/2023-43919968000129-73041900-23802-347174,66</v>
      </c>
    </row>
    <row r="1274" spans="1:22" x14ac:dyDescent="0.25">
      <c r="A1274" s="91" t="s">
        <v>7462</v>
      </c>
      <c r="B1274" s="91" t="s">
        <v>8671</v>
      </c>
      <c r="C1274" s="91" t="s">
        <v>9943</v>
      </c>
      <c r="D1274" s="91" t="s">
        <v>8287</v>
      </c>
      <c r="E1274" s="90">
        <v>43996693000127</v>
      </c>
      <c r="F1274" s="92">
        <v>29024400</v>
      </c>
      <c r="G1274" s="92">
        <v>54.2</v>
      </c>
      <c r="H1274" s="93">
        <v>1436.48</v>
      </c>
      <c r="I1274">
        <v>1272</v>
      </c>
      <c r="K1274" s="82" t="str">
        <f t="shared" si="38"/>
        <v>0303306 SERIE 017-17/05/2023-43996693000127-29024400-54,2-1436,48</v>
      </c>
      <c r="L1274" t="str">
        <v>0303306 serie 017</v>
      </c>
      <c r="M1274" t="str">
        <v>0303306 serie 017-17/05/2023-43996693000127-29024400-54,2-1436,48</v>
      </c>
      <c r="O1274" t="str">
        <v>222003 serie 000</v>
      </c>
      <c r="P1274" s="57">
        <v>44998</v>
      </c>
      <c r="Q1274" t="str">
        <v>33150053000733</v>
      </c>
      <c r="R1274">
        <v>73044190</v>
      </c>
      <c r="S1274">
        <v>1217</v>
      </c>
      <c r="T1274">
        <v>65515.92</v>
      </c>
      <c r="V1274" t="str">
        <f t="shared" si="39"/>
        <v>222003 serie 000-13/03/2023-33150053000733-73044190-1217-65515,92</v>
      </c>
    </row>
    <row r="1275" spans="1:22" x14ac:dyDescent="0.25">
      <c r="A1275" s="91" t="s">
        <v>7463</v>
      </c>
      <c r="B1275" s="91" t="s">
        <v>8671</v>
      </c>
      <c r="C1275" s="91" t="s">
        <v>9944</v>
      </c>
      <c r="D1275" s="91" t="s">
        <v>8306</v>
      </c>
      <c r="E1275" s="90">
        <v>2907585000404</v>
      </c>
      <c r="F1275" s="92">
        <v>29051999</v>
      </c>
      <c r="G1275" s="92">
        <v>40.28</v>
      </c>
      <c r="H1275" s="93">
        <v>1404.41</v>
      </c>
      <c r="I1275">
        <v>1273</v>
      </c>
      <c r="K1275" s="82" t="str">
        <f t="shared" si="38"/>
        <v>071767 SERIE 001-12/09/2023-02907585000404-29051999-40,28-1404,41</v>
      </c>
      <c r="L1275" t="str">
        <v>071767 serie 001</v>
      </c>
      <c r="M1275" t="str">
        <v>071767 serie 001-12/09/2023-02907585000404-29051999-40,28-1404,41</v>
      </c>
      <c r="O1275" t="str">
        <v>222001 serie 000</v>
      </c>
      <c r="P1275" s="57">
        <v>44998</v>
      </c>
      <c r="Q1275" t="str">
        <v>33150053000733</v>
      </c>
      <c r="R1275">
        <v>72192200</v>
      </c>
      <c r="S1275">
        <v>916</v>
      </c>
      <c r="T1275">
        <v>44185.67</v>
      </c>
      <c r="V1275" t="str">
        <f t="shared" si="39"/>
        <v>222001 serie 000-13/03/2023-33150053000733-72192200-916-44185,67</v>
      </c>
    </row>
    <row r="1276" spans="1:22" x14ac:dyDescent="0.25">
      <c r="A1276" s="91" t="s">
        <v>7464</v>
      </c>
      <c r="B1276" s="91" t="s">
        <v>8671</v>
      </c>
      <c r="C1276" s="91" t="s">
        <v>9945</v>
      </c>
      <c r="D1276" s="91" t="s">
        <v>8286</v>
      </c>
      <c r="E1276" s="90">
        <v>2907585000404</v>
      </c>
      <c r="F1276" s="92">
        <v>29051999</v>
      </c>
      <c r="G1276" s="93">
        <v>1000</v>
      </c>
      <c r="H1276" s="92">
        <v>614.84</v>
      </c>
      <c r="I1276">
        <v>1274</v>
      </c>
      <c r="K1276" s="82" t="str">
        <f t="shared" si="38"/>
        <v>68127 SERIE 001-19/05/2023-02907585000404-29051999-1000-614,84</v>
      </c>
      <c r="L1276" t="str">
        <v>68127 serie 001</v>
      </c>
      <c r="M1276" t="str">
        <v>68127 serie 001-19/05/2023-02907585000404-29051999-1000-614,84</v>
      </c>
      <c r="O1276" t="str">
        <v>160767 serie 001</v>
      </c>
      <c r="P1276" s="57">
        <v>44999</v>
      </c>
      <c r="Q1276" t="str">
        <v>62312426000138</v>
      </c>
      <c r="R1276">
        <v>73045990</v>
      </c>
      <c r="S1276">
        <v>644.34</v>
      </c>
      <c r="T1276">
        <v>22006.32</v>
      </c>
      <c r="V1276" t="str">
        <f t="shared" si="39"/>
        <v>160767 serie 001-14/03/2023-62312426000138-73045990-644,34-22006,32</v>
      </c>
    </row>
    <row r="1277" spans="1:22" x14ac:dyDescent="0.25">
      <c r="A1277" s="91" t="s">
        <v>7465</v>
      </c>
      <c r="B1277" s="91" t="s">
        <v>8671</v>
      </c>
      <c r="C1277" s="91" t="s">
        <v>9946</v>
      </c>
      <c r="D1277" s="91" t="s">
        <v>8164</v>
      </c>
      <c r="E1277" s="90">
        <v>2907585000404</v>
      </c>
      <c r="F1277" s="92">
        <v>29051999</v>
      </c>
      <c r="G1277" s="92">
        <v>7.8</v>
      </c>
      <c r="H1277" s="93">
        <v>3235.76</v>
      </c>
      <c r="I1277">
        <v>1275</v>
      </c>
      <c r="K1277" s="82" t="str">
        <f t="shared" si="38"/>
        <v>65183 SERIE 001-09/02/2023-02907585000404-29051999-7,8-3235,76</v>
      </c>
      <c r="L1277" t="str">
        <v>65183 serie 001</v>
      </c>
      <c r="M1277" t="str">
        <v>65183 serie 001-09/02/2023-02907585000404-29051999-7,8-3235,76</v>
      </c>
      <c r="O1277" t="str">
        <v>160605 serie 025</v>
      </c>
      <c r="P1277" s="57">
        <v>44805</v>
      </c>
      <c r="Q1277" t="str">
        <v>60561719009775</v>
      </c>
      <c r="R1277">
        <v>32081010</v>
      </c>
      <c r="S1277">
        <v>60</v>
      </c>
      <c r="T1277">
        <v>4440.3100000000004</v>
      </c>
      <c r="V1277" t="str">
        <f t="shared" si="39"/>
        <v>160605 serie 025-01/09/2022-60561719009775-32081010-60-4440,31</v>
      </c>
    </row>
    <row r="1278" spans="1:22" x14ac:dyDescent="0.25">
      <c r="A1278" s="91" t="s">
        <v>7466</v>
      </c>
      <c r="B1278" s="91" t="s">
        <v>8671</v>
      </c>
      <c r="C1278" s="91" t="s">
        <v>9947</v>
      </c>
      <c r="D1278" s="91" t="s">
        <v>8526</v>
      </c>
      <c r="E1278" s="90">
        <v>2907585000404</v>
      </c>
      <c r="F1278" s="92">
        <v>29051999</v>
      </c>
      <c r="G1278" s="92">
        <v>1.1299999999999999</v>
      </c>
      <c r="H1278" s="92">
        <v>469.18</v>
      </c>
      <c r="I1278">
        <v>1276</v>
      </c>
      <c r="K1278" s="82" t="str">
        <f t="shared" si="38"/>
        <v>062792 SERIE 001-16/11/2022-02907585000404-29051999-1,13-469,18</v>
      </c>
      <c r="L1278" t="str">
        <v>062792 serie 001</v>
      </c>
      <c r="M1278" t="str">
        <v>062792 serie 001-16/11/2022-02907585000404-29051999-1,13-469,18</v>
      </c>
      <c r="O1278" t="str">
        <v>149107 serie 001</v>
      </c>
      <c r="P1278" s="57">
        <v>45016</v>
      </c>
      <c r="Q1278" t="str">
        <v>17227422015129</v>
      </c>
      <c r="R1278">
        <v>72085200</v>
      </c>
      <c r="S1278">
        <v>22056</v>
      </c>
      <c r="T1278">
        <v>210650.06</v>
      </c>
      <c r="V1278" t="str">
        <f t="shared" si="39"/>
        <v>149107 serie 001-31/03/2023-17227422015129-72085200-22056-210650,06</v>
      </c>
    </row>
    <row r="1279" spans="1:22" x14ac:dyDescent="0.25">
      <c r="A1279" s="91" t="s">
        <v>7467</v>
      </c>
      <c r="B1279" s="91" t="s">
        <v>8671</v>
      </c>
      <c r="C1279" s="91" t="s">
        <v>9948</v>
      </c>
      <c r="D1279" s="91" t="s">
        <v>8222</v>
      </c>
      <c r="E1279" s="90">
        <v>2907585000404</v>
      </c>
      <c r="F1279" s="92">
        <v>29051999</v>
      </c>
      <c r="G1279" s="92">
        <v>70.58</v>
      </c>
      <c r="H1279" s="92">
        <v>275.04000000000002</v>
      </c>
      <c r="I1279">
        <v>1277</v>
      </c>
      <c r="K1279" s="82" t="str">
        <f t="shared" si="38"/>
        <v>61503 SERIE 001-10/10/2022-02907585000404-29051999-70,58-275,04</v>
      </c>
      <c r="L1279" t="str">
        <v>61503 serie 001</v>
      </c>
      <c r="M1279" t="str">
        <v>61503 serie 001-10/10/2022-02907585000404-29051999-70,58-275,04</v>
      </c>
      <c r="O1279" t="str">
        <v>149102 serie 001</v>
      </c>
      <c r="P1279" s="57">
        <v>45016</v>
      </c>
      <c r="Q1279" t="str">
        <v>17227422015129</v>
      </c>
      <c r="R1279">
        <v>72085200</v>
      </c>
      <c r="S1279">
        <v>23894</v>
      </c>
      <c r="T1279">
        <v>228204.26</v>
      </c>
      <c r="V1279" t="str">
        <f t="shared" si="39"/>
        <v>149102 serie 001-31/03/2023-17227422015129-72085200-23894-228204,26</v>
      </c>
    </row>
    <row r="1280" spans="1:22" x14ac:dyDescent="0.25">
      <c r="A1280" s="91" t="s">
        <v>7468</v>
      </c>
      <c r="B1280" s="91" t="s">
        <v>8671</v>
      </c>
      <c r="C1280" s="91" t="s">
        <v>9949</v>
      </c>
      <c r="D1280" s="91" t="s">
        <v>8551</v>
      </c>
      <c r="E1280" s="90">
        <v>2907585000404</v>
      </c>
      <c r="F1280" s="92">
        <v>29051999</v>
      </c>
      <c r="G1280" s="92">
        <v>210.56</v>
      </c>
      <c r="H1280" s="92">
        <v>420.65</v>
      </c>
      <c r="I1280">
        <v>1278</v>
      </c>
      <c r="K1280" s="82" t="str">
        <f t="shared" si="38"/>
        <v>61026 SERIE 001-26/09/2022-02907585000404-29051999-210,56-420,65</v>
      </c>
      <c r="L1280" t="str">
        <v>61026 serie 001</v>
      </c>
      <c r="M1280" t="str">
        <v>61026 serie 001-26/09/2022-02907585000404-29051999-210,56-420,65</v>
      </c>
      <c r="O1280" t="str">
        <v>149101 serie 001</v>
      </c>
      <c r="P1280" s="57">
        <v>45016</v>
      </c>
      <c r="Q1280" t="str">
        <v>17227422015129</v>
      </c>
      <c r="R1280">
        <v>72085200</v>
      </c>
      <c r="S1280">
        <v>23894</v>
      </c>
      <c r="T1280">
        <v>228204.26</v>
      </c>
      <c r="V1280" t="str">
        <f t="shared" si="39"/>
        <v>149101 serie 001-31/03/2023-17227422015129-72085200-23894-228204,26</v>
      </c>
    </row>
    <row r="1281" spans="1:22" x14ac:dyDescent="0.25">
      <c r="A1281" s="91" t="s">
        <v>7469</v>
      </c>
      <c r="B1281" s="91" t="s">
        <v>8671</v>
      </c>
      <c r="C1281" s="91" t="s">
        <v>9950</v>
      </c>
      <c r="D1281" s="91" t="s">
        <v>8397</v>
      </c>
      <c r="E1281" s="90">
        <v>2907585000404</v>
      </c>
      <c r="F1281" s="92">
        <v>29051999</v>
      </c>
      <c r="G1281" s="92">
        <v>0.78</v>
      </c>
      <c r="H1281" s="92">
        <v>323.60000000000002</v>
      </c>
      <c r="I1281">
        <v>1279</v>
      </c>
      <c r="K1281" s="82" t="str">
        <f t="shared" si="38"/>
        <v>77061 SERIE 001-29/02/2024-02907585000404-29051999-0,78-323,6</v>
      </c>
      <c r="L1281" t="str">
        <v>77061 serie 001</v>
      </c>
      <c r="M1281" t="str">
        <v>77061 serie 001-29/02/2024-02907585000404-29051999-0,78-323,6</v>
      </c>
      <c r="O1281" t="str">
        <v>149097 serie 001</v>
      </c>
      <c r="P1281" s="57">
        <v>45016</v>
      </c>
      <c r="Q1281" t="str">
        <v>17227422015129</v>
      </c>
      <c r="R1281">
        <v>72085200</v>
      </c>
      <c r="S1281">
        <v>16542</v>
      </c>
      <c r="T1281">
        <v>157987.57</v>
      </c>
      <c r="V1281" t="str">
        <f t="shared" si="39"/>
        <v>149097 serie 001-31/03/2023-17227422015129-72085200-16542-157987,57</v>
      </c>
    </row>
    <row r="1282" spans="1:22" x14ac:dyDescent="0.25">
      <c r="A1282" s="91" t="s">
        <v>7470</v>
      </c>
      <c r="B1282" s="91" t="s">
        <v>8671</v>
      </c>
      <c r="C1282" s="91" t="s">
        <v>9951</v>
      </c>
      <c r="D1282" s="91" t="s">
        <v>8346</v>
      </c>
      <c r="E1282" s="90">
        <v>2907585000404</v>
      </c>
      <c r="F1282" s="92">
        <v>29051999</v>
      </c>
      <c r="G1282" s="92">
        <v>0.66</v>
      </c>
      <c r="H1282" s="92">
        <v>275.06</v>
      </c>
      <c r="I1282">
        <v>1280</v>
      </c>
      <c r="K1282" s="82" t="str">
        <f t="shared" si="38"/>
        <v>75552 SERIE 001-11/01/2024-02907585000404-29051999-0,66-275,06</v>
      </c>
      <c r="L1282" t="str">
        <v>75552 serie 001</v>
      </c>
      <c r="M1282" t="str">
        <v>75552 serie 001-11/01/2024-02907585000404-29051999-0,66-275,06</v>
      </c>
      <c r="O1282" t="str">
        <v>149096 serie 001</v>
      </c>
      <c r="P1282" s="57">
        <v>45016</v>
      </c>
      <c r="Q1282" t="str">
        <v>17227422015129</v>
      </c>
      <c r="R1282">
        <v>72085200</v>
      </c>
      <c r="S1282">
        <v>12866</v>
      </c>
      <c r="T1282">
        <v>122879.21</v>
      </c>
      <c r="V1282" t="str">
        <f t="shared" si="39"/>
        <v>149096 serie 001-31/03/2023-17227422015129-72085200-12866-122879,21</v>
      </c>
    </row>
    <row r="1283" spans="1:22" x14ac:dyDescent="0.25">
      <c r="A1283" s="91" t="s">
        <v>7471</v>
      </c>
      <c r="B1283" s="91" t="s">
        <v>8671</v>
      </c>
      <c r="C1283" s="91" t="s">
        <v>9952</v>
      </c>
      <c r="D1283" s="91" t="s">
        <v>8347</v>
      </c>
      <c r="E1283" s="90">
        <v>2907585000404</v>
      </c>
      <c r="F1283" s="92">
        <v>29051999</v>
      </c>
      <c r="G1283" s="92">
        <v>7.41</v>
      </c>
      <c r="H1283" s="93">
        <v>3074.2</v>
      </c>
      <c r="I1283">
        <v>1281</v>
      </c>
      <c r="K1283" s="82" t="str">
        <f t="shared" si="38"/>
        <v>074343 SERIE 001-30/11/2023-02907585000404-29051999-7,41-3074,2</v>
      </c>
      <c r="L1283" t="str">
        <v>074343 serie 001</v>
      </c>
      <c r="M1283" t="str">
        <v>074343 serie 001-30/11/2023-02907585000404-29051999-7,41-3074,2</v>
      </c>
      <c r="O1283" t="str">
        <v>149095 serie 001</v>
      </c>
      <c r="P1283" s="57">
        <v>45016</v>
      </c>
      <c r="Q1283" t="str">
        <v>17227422015129</v>
      </c>
      <c r="R1283">
        <v>72085200</v>
      </c>
      <c r="S1283">
        <v>31246</v>
      </c>
      <c r="T1283">
        <v>298420.96000000002</v>
      </c>
      <c r="V1283" t="str">
        <f t="shared" si="39"/>
        <v>149095 serie 001-31/03/2023-17227422015129-72085200-31246-298420,96</v>
      </c>
    </row>
    <row r="1284" spans="1:22" x14ac:dyDescent="0.25">
      <c r="A1284" s="91" t="s">
        <v>7472</v>
      </c>
      <c r="B1284" s="91" t="s">
        <v>8671</v>
      </c>
      <c r="C1284" s="91" t="s">
        <v>9953</v>
      </c>
      <c r="D1284" s="91" t="s">
        <v>8309</v>
      </c>
      <c r="E1284" s="90">
        <v>2907585000404</v>
      </c>
      <c r="F1284" s="92">
        <v>29051999</v>
      </c>
      <c r="G1284" s="92">
        <v>2.15</v>
      </c>
      <c r="H1284" s="93">
        <v>1016.35</v>
      </c>
      <c r="I1284">
        <v>1282</v>
      </c>
      <c r="K1284" s="82" t="str">
        <f t="shared" ref="K1284:K1347" si="40">_xlfn.CONCAT(A1284,"-",TEXT(D1284,"DD/MM/AAAA"),"-",TEXT(E1284,"00000000000000"),"-",F1284,"-",ROUND(G1284,2),"-",ROUND(H1284,2))</f>
        <v>72389 SERIE 001-29/09/2023-02907585000404-29051999-2,15-1016,35</v>
      </c>
      <c r="L1284" t="str">
        <v>72389 serie 001</v>
      </c>
      <c r="M1284" t="str">
        <v>72389 serie 001-29/09/2023-02907585000404-29051999-2,15-1016,35</v>
      </c>
      <c r="O1284" t="str">
        <v>147951 serie 001</v>
      </c>
      <c r="P1284" s="57">
        <v>44992</v>
      </c>
      <c r="Q1284" t="str">
        <v>17227422015129</v>
      </c>
      <c r="R1284">
        <v>72085200</v>
      </c>
      <c r="S1284">
        <v>34922</v>
      </c>
      <c r="T1284">
        <v>333694.25</v>
      </c>
      <c r="V1284" t="str">
        <f t="shared" ref="V1284:V1347" si="41">_xlfn.CONCAT(O1284,"-",TEXT(P1284,"DD/MM/AAAA"),"-",Q1284,"-",R1284,"-",ROUND(S1284,2),"-",ROUND(T1284,2))</f>
        <v>147951 serie 001-07/03/2023-17227422015129-72085200-34922-333694,25</v>
      </c>
    </row>
    <row r="1285" spans="1:22" x14ac:dyDescent="0.25">
      <c r="A1285" s="91" t="s">
        <v>7473</v>
      </c>
      <c r="B1285" s="91" t="s">
        <v>8671</v>
      </c>
      <c r="C1285" s="91" t="s">
        <v>9954</v>
      </c>
      <c r="D1285" s="91" t="s">
        <v>8307</v>
      </c>
      <c r="E1285" s="90">
        <v>2907585000404</v>
      </c>
      <c r="F1285" s="92">
        <v>29051999</v>
      </c>
      <c r="G1285" s="93">
        <v>2850</v>
      </c>
      <c r="H1285" s="92">
        <v>889.9</v>
      </c>
      <c r="I1285">
        <v>1283</v>
      </c>
      <c r="K1285" s="82" t="str">
        <f t="shared" si="40"/>
        <v>071244 SERIE 001-28/08/2023-02907585000404-29051999-2850-889,9</v>
      </c>
      <c r="L1285" t="str">
        <v>071244 serie 001</v>
      </c>
      <c r="M1285" t="str">
        <v>071244 serie 001-28/08/2023-02907585000404-29051999-2850-889,9</v>
      </c>
      <c r="O1285" t="str">
        <v>000000108447 serie 000</v>
      </c>
      <c r="P1285" s="57">
        <v>45001</v>
      </c>
      <c r="Q1285" t="str">
        <v>29799921000571</v>
      </c>
      <c r="R1285">
        <v>83111000</v>
      </c>
      <c r="S1285">
        <v>174.6</v>
      </c>
      <c r="T1285">
        <v>48259.119999999995</v>
      </c>
      <c r="V1285" t="str">
        <f t="shared" si="41"/>
        <v>000000108447 serie 000-16/03/2023-29799921000571-83111000-174,6-48259,12</v>
      </c>
    </row>
    <row r="1286" spans="1:22" x14ac:dyDescent="0.25">
      <c r="A1286" s="91" t="s">
        <v>7474</v>
      </c>
      <c r="B1286" s="91" t="s">
        <v>8671</v>
      </c>
      <c r="C1286" s="91" t="s">
        <v>9955</v>
      </c>
      <c r="D1286" s="91" t="s">
        <v>8264</v>
      </c>
      <c r="E1286" s="90">
        <v>2907585000404</v>
      </c>
      <c r="F1286" s="92">
        <v>29291090</v>
      </c>
      <c r="G1286" s="92">
        <v>520</v>
      </c>
      <c r="H1286" s="93">
        <v>73750</v>
      </c>
      <c r="I1286">
        <v>1284</v>
      </c>
      <c r="K1286" s="82" t="str">
        <f t="shared" si="40"/>
        <v>67481 SERIE 001-28/04/2023-02907585000404-29291090-520-73750</v>
      </c>
      <c r="L1286" t="str">
        <v>67481 serie 001</v>
      </c>
      <c r="M1286" t="str">
        <v>67481 serie 001-28/04/2023-02907585000404-29291090-520-73750</v>
      </c>
      <c r="O1286" t="str">
        <v>00000108447 serie 000</v>
      </c>
      <c r="P1286" s="57">
        <v>45001</v>
      </c>
      <c r="Q1286" t="str">
        <v>29799921000571</v>
      </c>
      <c r="R1286">
        <v>75052290</v>
      </c>
      <c r="S1286">
        <v>360</v>
      </c>
      <c r="T1286">
        <v>97200</v>
      </c>
      <c r="V1286" t="str">
        <f t="shared" si="41"/>
        <v>00000108447 serie 000-16/03/2023-29799921000571-75052290-360-97200</v>
      </c>
    </row>
    <row r="1287" spans="1:22" x14ac:dyDescent="0.25">
      <c r="A1287" s="91" t="s">
        <v>7475</v>
      </c>
      <c r="B1287" s="91" t="s">
        <v>8671</v>
      </c>
      <c r="C1287" s="91" t="s">
        <v>9956</v>
      </c>
      <c r="D1287" s="91" t="s">
        <v>8287</v>
      </c>
      <c r="E1287" s="90">
        <v>43996693000127</v>
      </c>
      <c r="F1287" s="92">
        <v>32082020</v>
      </c>
      <c r="G1287" s="92">
        <v>696.6</v>
      </c>
      <c r="H1287" s="93">
        <v>53375.040000000001</v>
      </c>
      <c r="I1287">
        <v>1285</v>
      </c>
      <c r="K1287" s="82" t="str">
        <f t="shared" si="40"/>
        <v>303306 SERIE 017-17/05/2023-43996693000127-32082020-696,6-53375,04</v>
      </c>
      <c r="L1287" t="str">
        <v>303306 serie 017</v>
      </c>
      <c r="M1287" t="str">
        <v>303306 serie 017-17/05/2023-43996693000127-32082020-696,6-53375,04</v>
      </c>
      <c r="O1287" t="str">
        <v>0000108447 serie 000</v>
      </c>
      <c r="P1287" s="57">
        <v>45001</v>
      </c>
      <c r="Q1287" t="str">
        <v>29799921000571</v>
      </c>
      <c r="R1287">
        <v>75051210</v>
      </c>
      <c r="S1287">
        <v>160</v>
      </c>
      <c r="T1287">
        <v>50304</v>
      </c>
      <c r="V1287" t="str">
        <f t="shared" si="41"/>
        <v>0000108447 serie 000-16/03/2023-29799921000571-75051210-160-50304</v>
      </c>
    </row>
    <row r="1288" spans="1:22" x14ac:dyDescent="0.25">
      <c r="A1288" s="91" t="s">
        <v>7476</v>
      </c>
      <c r="B1288" s="91" t="s">
        <v>8671</v>
      </c>
      <c r="C1288" s="91" t="s">
        <v>9957</v>
      </c>
      <c r="D1288" s="91" t="s">
        <v>8306</v>
      </c>
      <c r="E1288" s="90">
        <v>2907585000404</v>
      </c>
      <c r="F1288" s="92">
        <v>32089010</v>
      </c>
      <c r="G1288" s="92">
        <v>833.19</v>
      </c>
      <c r="H1288" s="93">
        <v>53645</v>
      </c>
      <c r="I1288">
        <v>1286</v>
      </c>
      <c r="K1288" s="82" t="str">
        <f t="shared" si="40"/>
        <v>71767 SERIE 001-12/09/2023-02907585000404-32089010-833,19-53645</v>
      </c>
      <c r="L1288" t="str">
        <v>71767 serie 001</v>
      </c>
      <c r="M1288" t="str">
        <v>71767 serie 001-12/09/2023-02907585000404-32089010-833,19-53645</v>
      </c>
      <c r="O1288" t="str">
        <v>000108447 serie 000</v>
      </c>
      <c r="P1288" s="57">
        <v>45001</v>
      </c>
      <c r="Q1288" t="str">
        <v>29799921000571</v>
      </c>
      <c r="R1288">
        <v>74081900</v>
      </c>
      <c r="S1288">
        <v>150</v>
      </c>
      <c r="T1288">
        <v>48600</v>
      </c>
      <c r="V1288" t="str">
        <f t="shared" si="41"/>
        <v>000108447 serie 000-16/03/2023-29799921000571-74081900-150-48600</v>
      </c>
    </row>
    <row r="1289" spans="1:22" x14ac:dyDescent="0.25">
      <c r="A1289" s="91" t="s">
        <v>7477</v>
      </c>
      <c r="B1289" s="91" t="s">
        <v>8671</v>
      </c>
      <c r="C1289" s="91" t="s">
        <v>9958</v>
      </c>
      <c r="D1289" s="91" t="s">
        <v>8307</v>
      </c>
      <c r="E1289" s="90">
        <v>2907585000404</v>
      </c>
      <c r="F1289" s="92">
        <v>32089010</v>
      </c>
      <c r="G1289" s="93">
        <v>6174.35</v>
      </c>
      <c r="H1289" s="93">
        <v>330416.59999999998</v>
      </c>
      <c r="I1289">
        <v>1287</v>
      </c>
      <c r="K1289" s="82" t="str">
        <f t="shared" si="40"/>
        <v>71244 SERIE 001-28/08/2023-02907585000404-32089010-6174,35-330416,6</v>
      </c>
      <c r="L1289" t="str">
        <v>71244 serie 001</v>
      </c>
      <c r="M1289" t="str">
        <v>71244 serie 001-28/08/2023-02907585000404-32089010-6174,35-330416,6</v>
      </c>
      <c r="O1289" t="str">
        <v>00108447 serie 000</v>
      </c>
      <c r="P1289" s="57">
        <v>45001</v>
      </c>
      <c r="Q1289" t="str">
        <v>29799921000571</v>
      </c>
      <c r="R1289">
        <v>74072910</v>
      </c>
      <c r="S1289">
        <v>80</v>
      </c>
      <c r="T1289">
        <v>24319.200000000001</v>
      </c>
      <c r="V1289" t="str">
        <f t="shared" si="41"/>
        <v>00108447 serie 000-16/03/2023-29799921000571-74072910-80-24319,2</v>
      </c>
    </row>
    <row r="1290" spans="1:22" x14ac:dyDescent="0.25">
      <c r="A1290" s="91" t="s">
        <v>7478</v>
      </c>
      <c r="B1290" s="91" t="s">
        <v>8671</v>
      </c>
      <c r="C1290" s="91" t="s">
        <v>9959</v>
      </c>
      <c r="D1290" s="91" t="s">
        <v>8287</v>
      </c>
      <c r="E1290" s="90">
        <v>43996693000127</v>
      </c>
      <c r="F1290" s="92">
        <v>32089010</v>
      </c>
      <c r="G1290" s="92">
        <v>696.52</v>
      </c>
      <c r="H1290" s="93">
        <v>23363.19</v>
      </c>
      <c r="I1290">
        <v>1288</v>
      </c>
      <c r="K1290" s="82" t="str">
        <f t="shared" si="40"/>
        <v>00303306 SERIE 017-17/05/2023-43996693000127-32089010-696,52-23363,19</v>
      </c>
      <c r="L1290" t="str">
        <v>00303306 serie 017</v>
      </c>
      <c r="M1290" t="str">
        <v>00303306 serie 017-17/05/2023-43996693000127-32089010-696,52-23363,19</v>
      </c>
      <c r="O1290" t="str">
        <v>0108447 serie 000</v>
      </c>
      <c r="P1290" s="57">
        <v>45001</v>
      </c>
      <c r="Q1290" t="str">
        <v>29799921000571</v>
      </c>
      <c r="R1290">
        <v>72230000</v>
      </c>
      <c r="S1290">
        <v>300</v>
      </c>
      <c r="T1290">
        <v>51678</v>
      </c>
      <c r="V1290" t="str">
        <f t="shared" si="41"/>
        <v>0108447 serie 000-16/03/2023-29799921000571-72230000-300-51678</v>
      </c>
    </row>
    <row r="1291" spans="1:22" x14ac:dyDescent="0.25">
      <c r="A1291" s="91" t="s">
        <v>7479</v>
      </c>
      <c r="B1291" s="91" t="s">
        <v>8671</v>
      </c>
      <c r="C1291" s="91" t="s">
        <v>9960</v>
      </c>
      <c r="D1291" s="91" t="s">
        <v>8286</v>
      </c>
      <c r="E1291" s="90">
        <v>2907585000404</v>
      </c>
      <c r="F1291" s="92">
        <v>32089010</v>
      </c>
      <c r="G1291" s="93">
        <v>8899.4699999999993</v>
      </c>
      <c r="H1291" s="93">
        <v>632550.82999999996</v>
      </c>
      <c r="I1291">
        <v>1289</v>
      </c>
      <c r="K1291" s="82" t="str">
        <f t="shared" si="40"/>
        <v>068127 SERIE 001-19/05/2023-02907585000404-32089010-8899,47-632550,83</v>
      </c>
      <c r="L1291" t="str">
        <v>068127 serie 001</v>
      </c>
      <c r="M1291" t="str">
        <v>068127 serie 001-19/05/2023-02907585000404-32089010-8899,47-632550,83</v>
      </c>
      <c r="O1291" t="str">
        <v>108447 serie 000</v>
      </c>
      <c r="P1291" s="57">
        <v>45001</v>
      </c>
      <c r="Q1291" t="str">
        <v>29799921000571</v>
      </c>
      <c r="R1291">
        <v>72222000</v>
      </c>
      <c r="S1291">
        <v>370</v>
      </c>
      <c r="T1291">
        <v>50847.5</v>
      </c>
      <c r="V1291" t="str">
        <f t="shared" si="41"/>
        <v>108447 serie 000-16/03/2023-29799921000571-72222000-370-50847,5</v>
      </c>
    </row>
    <row r="1292" spans="1:22" x14ac:dyDescent="0.25">
      <c r="A1292" s="91" t="s">
        <v>7480</v>
      </c>
      <c r="B1292" s="91" t="s">
        <v>8671</v>
      </c>
      <c r="C1292" s="91" t="s">
        <v>9961</v>
      </c>
      <c r="D1292" s="91" t="s">
        <v>8552</v>
      </c>
      <c r="E1292" s="90">
        <v>2907585000404</v>
      </c>
      <c r="F1292" s="92">
        <v>32089010</v>
      </c>
      <c r="G1292" s="93">
        <v>16195</v>
      </c>
      <c r="H1292" s="93">
        <v>540339.4</v>
      </c>
      <c r="I1292">
        <v>1290</v>
      </c>
      <c r="K1292" s="82" t="str">
        <f t="shared" si="40"/>
        <v>066458 SERIE 001-27/03/2023-02907585000404-32089010-16195-540339,4</v>
      </c>
      <c r="L1292" t="str">
        <v>066458 serie 001</v>
      </c>
      <c r="M1292" t="str">
        <v>066458 serie 001-27/03/2023-02907585000404-32089010-16195-540339,4</v>
      </c>
      <c r="O1292" t="str">
        <v>000000108087 serie 000</v>
      </c>
      <c r="P1292" s="57">
        <v>44973</v>
      </c>
      <c r="Q1292" t="str">
        <v>29799921000571</v>
      </c>
      <c r="R1292">
        <v>83111000</v>
      </c>
      <c r="S1292">
        <v>31.2</v>
      </c>
      <c r="T1292">
        <v>8634.34</v>
      </c>
      <c r="V1292" t="str">
        <f t="shared" si="41"/>
        <v>000000108087 serie 000-16/02/2023-29799921000571-83111000-31,2-8634,34</v>
      </c>
    </row>
    <row r="1293" spans="1:22" x14ac:dyDescent="0.25">
      <c r="A1293" s="91" t="s">
        <v>7481</v>
      </c>
      <c r="B1293" s="91" t="s">
        <v>8671</v>
      </c>
      <c r="C1293" s="91" t="s">
        <v>9962</v>
      </c>
      <c r="D1293" s="91" t="s">
        <v>8222</v>
      </c>
      <c r="E1293" s="90">
        <v>2907585000404</v>
      </c>
      <c r="F1293" s="92">
        <v>32089010</v>
      </c>
      <c r="G1293" s="93">
        <v>2425.11</v>
      </c>
      <c r="H1293" s="93">
        <v>88172.76</v>
      </c>
      <c r="I1293">
        <v>1291</v>
      </c>
      <c r="K1293" s="82" t="str">
        <f t="shared" si="40"/>
        <v>061503 SERIE 001-10/10/2022-02907585000404-32089010-2425,11-88172,76</v>
      </c>
      <c r="L1293" t="str">
        <v>061503 serie 001</v>
      </c>
      <c r="M1293" t="str">
        <v>061503 serie 001-10/10/2022-02907585000404-32089010-2425,11-88172,76</v>
      </c>
      <c r="O1293" t="str">
        <v>00000108087 serie 000</v>
      </c>
      <c r="P1293" s="57">
        <v>44973</v>
      </c>
      <c r="Q1293" t="str">
        <v>29799921000571</v>
      </c>
      <c r="R1293">
        <v>75052290</v>
      </c>
      <c r="S1293">
        <v>555</v>
      </c>
      <c r="T1293">
        <v>149850</v>
      </c>
      <c r="V1293" t="str">
        <f t="shared" si="41"/>
        <v>00000108087 serie 000-16/02/2023-29799921000571-75052290-555-149850</v>
      </c>
    </row>
    <row r="1294" spans="1:22" x14ac:dyDescent="0.25">
      <c r="A1294" s="91" t="s">
        <v>7482</v>
      </c>
      <c r="B1294" s="91" t="s">
        <v>8671</v>
      </c>
      <c r="C1294" s="91" t="s">
        <v>9963</v>
      </c>
      <c r="D1294" s="91" t="s">
        <v>8551</v>
      </c>
      <c r="E1294" s="90">
        <v>2907585000404</v>
      </c>
      <c r="F1294" s="92">
        <v>32089010</v>
      </c>
      <c r="G1294" s="92">
        <v>714.05</v>
      </c>
      <c r="H1294" s="93">
        <v>42396.23</v>
      </c>
      <c r="I1294">
        <v>1292</v>
      </c>
      <c r="K1294" s="82" t="str">
        <f t="shared" si="40"/>
        <v>061026 SERIE 001-26/09/2022-02907585000404-32089010-714,05-42396,23</v>
      </c>
      <c r="L1294" t="str">
        <v>061026 serie 001</v>
      </c>
      <c r="M1294" t="str">
        <v>061026 serie 001-26/09/2022-02907585000404-32089010-714,05-42396,23</v>
      </c>
      <c r="O1294" t="str">
        <v>0000108087 serie 000</v>
      </c>
      <c r="P1294" s="57">
        <v>44973</v>
      </c>
      <c r="Q1294" t="str">
        <v>29799921000571</v>
      </c>
      <c r="R1294">
        <v>75051210</v>
      </c>
      <c r="S1294">
        <v>200</v>
      </c>
      <c r="T1294">
        <v>62880</v>
      </c>
      <c r="V1294" t="str">
        <f t="shared" si="41"/>
        <v>0000108087 serie 000-16/02/2023-29799921000571-75051210-200-62880</v>
      </c>
    </row>
    <row r="1295" spans="1:22" x14ac:dyDescent="0.25">
      <c r="A1295" s="91" t="s">
        <v>7483</v>
      </c>
      <c r="B1295" s="91" t="s">
        <v>8671</v>
      </c>
      <c r="C1295" s="91" t="s">
        <v>9964</v>
      </c>
      <c r="D1295" s="91" t="s">
        <v>8553</v>
      </c>
      <c r="E1295" s="90">
        <v>2907585000404</v>
      </c>
      <c r="F1295" s="92">
        <v>32089010</v>
      </c>
      <c r="G1295" s="92">
        <v>787.5</v>
      </c>
      <c r="H1295" s="93">
        <v>39425.75</v>
      </c>
      <c r="I1295">
        <v>1293</v>
      </c>
      <c r="K1295" s="82" t="str">
        <f t="shared" si="40"/>
        <v>60468 SERIE 001-08/09/2022-02907585000404-32089010-787,5-39425,75</v>
      </c>
      <c r="L1295" t="str">
        <v>60468 serie 001</v>
      </c>
      <c r="M1295" t="str">
        <v>60468 serie 001-08/09/2022-02907585000404-32089010-787,5-39425,75</v>
      </c>
      <c r="O1295" t="str">
        <v>000108087 serie 000</v>
      </c>
      <c r="P1295" s="57">
        <v>44973</v>
      </c>
      <c r="Q1295" t="str">
        <v>29799921000571</v>
      </c>
      <c r="R1295">
        <v>74081900</v>
      </c>
      <c r="S1295">
        <v>50</v>
      </c>
      <c r="T1295">
        <v>16200</v>
      </c>
      <c r="V1295" t="str">
        <f t="shared" si="41"/>
        <v>000108087 serie 000-16/02/2023-29799921000571-74081900-50-16200</v>
      </c>
    </row>
    <row r="1296" spans="1:22" x14ac:dyDescent="0.25">
      <c r="A1296" s="91" t="s">
        <v>7484</v>
      </c>
      <c r="B1296" s="91" t="s">
        <v>8671</v>
      </c>
      <c r="C1296" s="91" t="s">
        <v>9965</v>
      </c>
      <c r="D1296" s="91" t="s">
        <v>8286</v>
      </c>
      <c r="E1296" s="90">
        <v>2907585000404</v>
      </c>
      <c r="F1296" s="92">
        <v>38140090</v>
      </c>
      <c r="G1296" s="93">
        <v>1805.45</v>
      </c>
      <c r="H1296" s="93">
        <v>28090</v>
      </c>
      <c r="I1296">
        <v>1294</v>
      </c>
      <c r="K1296" s="82" t="str">
        <f t="shared" si="40"/>
        <v>0068127 SERIE 001-19/05/2023-02907585000404-38140090-1805,45-28090</v>
      </c>
      <c r="L1296" t="str">
        <v>0068127 serie 001</v>
      </c>
      <c r="M1296" t="str">
        <v>0068127 serie 001-19/05/2023-02907585000404-38140090-1805,45-28090</v>
      </c>
      <c r="O1296" t="str">
        <v>00108087 serie 000</v>
      </c>
      <c r="P1296" s="57">
        <v>44973</v>
      </c>
      <c r="Q1296" t="str">
        <v>29799921000571</v>
      </c>
      <c r="R1296">
        <v>74072910</v>
      </c>
      <c r="S1296">
        <v>50</v>
      </c>
      <c r="T1296">
        <v>15199.5</v>
      </c>
      <c r="V1296" t="str">
        <f t="shared" si="41"/>
        <v>00108087 serie 000-16/02/2023-29799921000571-74072910-50-15199,5</v>
      </c>
    </row>
    <row r="1297" spans="1:22" x14ac:dyDescent="0.25">
      <c r="A1297" s="91" t="s">
        <v>7485</v>
      </c>
      <c r="B1297" s="91" t="s">
        <v>8671</v>
      </c>
      <c r="C1297" s="91" t="s">
        <v>9966</v>
      </c>
      <c r="D1297" s="91" t="s">
        <v>8552</v>
      </c>
      <c r="E1297" s="90">
        <v>2907585000404</v>
      </c>
      <c r="F1297" s="92">
        <v>38140090</v>
      </c>
      <c r="G1297" s="92">
        <v>617</v>
      </c>
      <c r="H1297" s="93">
        <v>13020</v>
      </c>
      <c r="I1297">
        <v>1295</v>
      </c>
      <c r="K1297" s="82" t="str">
        <f t="shared" si="40"/>
        <v>66458 SERIE 001-27/03/2023-02907585000404-38140090-617-13020</v>
      </c>
      <c r="L1297" t="str">
        <v>66458 serie 001</v>
      </c>
      <c r="M1297" t="str">
        <v>66458 serie 001-27/03/2023-02907585000404-38140090-617-13020</v>
      </c>
      <c r="O1297" t="str">
        <v>0108087 serie 000</v>
      </c>
      <c r="P1297" s="57">
        <v>44973</v>
      </c>
      <c r="Q1297" t="str">
        <v>29799921000571</v>
      </c>
      <c r="R1297">
        <v>72230000</v>
      </c>
      <c r="S1297">
        <v>510</v>
      </c>
      <c r="T1297">
        <v>87852.6</v>
      </c>
      <c r="V1297" t="str">
        <f t="shared" si="41"/>
        <v>0108087 serie 000-16/02/2023-29799921000571-72230000-510-87852,6</v>
      </c>
    </row>
    <row r="1298" spans="1:22" x14ac:dyDescent="0.25">
      <c r="A1298" s="91" t="s">
        <v>7486</v>
      </c>
      <c r="B1298" s="91" t="s">
        <v>8671</v>
      </c>
      <c r="C1298" s="91" t="s">
        <v>9967</v>
      </c>
      <c r="D1298" s="91" t="s">
        <v>8553</v>
      </c>
      <c r="E1298" s="90">
        <v>2907585000404</v>
      </c>
      <c r="F1298" s="92">
        <v>38140090</v>
      </c>
      <c r="G1298" s="92">
        <v>50.7</v>
      </c>
      <c r="H1298" s="93">
        <v>1274</v>
      </c>
      <c r="I1298">
        <v>1296</v>
      </c>
      <c r="K1298" s="82" t="str">
        <f t="shared" si="40"/>
        <v>060468 SERIE 001-08/09/2022-02907585000404-38140090-50,7-1274</v>
      </c>
      <c r="L1298" t="str">
        <v>060468 serie 001</v>
      </c>
      <c r="M1298" t="str">
        <v>060468 serie 001-08/09/2022-02907585000404-38140090-50,7-1274</v>
      </c>
      <c r="O1298" t="str">
        <v>108087 serie 000</v>
      </c>
      <c r="P1298" s="57">
        <v>44973</v>
      </c>
      <c r="Q1298" t="str">
        <v>29799921000571</v>
      </c>
      <c r="R1298">
        <v>72222000</v>
      </c>
      <c r="S1298">
        <v>250</v>
      </c>
      <c r="T1298">
        <v>33586</v>
      </c>
      <c r="V1298" t="str">
        <f t="shared" si="41"/>
        <v>108087 serie 000-16/02/2023-29799921000571-72222000-250-33586</v>
      </c>
    </row>
    <row r="1299" spans="1:22" x14ac:dyDescent="0.25">
      <c r="A1299" s="91" t="s">
        <v>7487</v>
      </c>
      <c r="B1299" s="91" t="s">
        <v>8671</v>
      </c>
      <c r="C1299" s="91" t="s">
        <v>9968</v>
      </c>
      <c r="D1299" s="91" t="s">
        <v>8353</v>
      </c>
      <c r="E1299" s="90">
        <v>59274316000467</v>
      </c>
      <c r="F1299" s="92">
        <v>39259090</v>
      </c>
      <c r="G1299" s="92">
        <v>5.53</v>
      </c>
      <c r="H1299" s="93">
        <v>1251.92</v>
      </c>
      <c r="I1299">
        <v>1297</v>
      </c>
      <c r="K1299" s="82" t="str">
        <f t="shared" si="40"/>
        <v>082486 SERIE 001-05/02/2024-59274316000467-39259090-5,53-1251,92</v>
      </c>
      <c r="L1299" t="str">
        <v>082486 serie 001</v>
      </c>
      <c r="M1299" t="str">
        <v>082486 serie 001-05/02/2024-59274316000467-39259090-5,53-1251,92</v>
      </c>
      <c r="O1299" t="str">
        <v>107235 serie 000</v>
      </c>
      <c r="P1299" s="57">
        <v>44896</v>
      </c>
      <c r="Q1299" t="str">
        <v>29799921000571</v>
      </c>
      <c r="R1299">
        <v>72230000</v>
      </c>
      <c r="S1299">
        <v>15</v>
      </c>
      <c r="T1299">
        <v>2583.9</v>
      </c>
      <c r="V1299" t="str">
        <f t="shared" si="41"/>
        <v>107235 serie 000-01/12/2022-29799921000571-72230000-15-2583,9</v>
      </c>
    </row>
    <row r="1300" spans="1:22" x14ac:dyDescent="0.25">
      <c r="A1300" s="91" t="s">
        <v>7488</v>
      </c>
      <c r="B1300" s="91" t="s">
        <v>8671</v>
      </c>
      <c r="C1300" s="91" t="s">
        <v>9969</v>
      </c>
      <c r="D1300" s="91" t="s">
        <v>8344</v>
      </c>
      <c r="E1300" s="90">
        <v>2677285000125</v>
      </c>
      <c r="F1300" s="92">
        <v>72201210</v>
      </c>
      <c r="G1300" s="92">
        <v>17</v>
      </c>
      <c r="H1300" s="93">
        <v>10044</v>
      </c>
      <c r="I1300">
        <v>1298</v>
      </c>
      <c r="K1300" s="82" t="str">
        <f t="shared" si="40"/>
        <v>020027 SERIE 001-04/07/2023-02677285000125-72201210-17-10044</v>
      </c>
      <c r="L1300" t="str">
        <v>020027 serie 001</v>
      </c>
      <c r="M1300" t="str">
        <v>020027 serie 001-04/07/2023-02677285000125-72201210-17-10044</v>
      </c>
      <c r="O1300" t="str">
        <v>0107225 serie 000</v>
      </c>
      <c r="P1300" s="57">
        <v>44895</v>
      </c>
      <c r="Q1300" t="str">
        <v>29799921000571</v>
      </c>
      <c r="R1300">
        <v>72173090</v>
      </c>
      <c r="S1300">
        <v>1080</v>
      </c>
      <c r="T1300">
        <v>16664.400000000001</v>
      </c>
      <c r="V1300" t="str">
        <f t="shared" si="41"/>
        <v>0107225 serie 000-30/11/2022-29799921000571-72173090-1080-16664,4</v>
      </c>
    </row>
    <row r="1301" spans="1:22" x14ac:dyDescent="0.25">
      <c r="A1301" s="91" t="s">
        <v>7489</v>
      </c>
      <c r="B1301" s="91" t="s">
        <v>8671</v>
      </c>
      <c r="C1301" s="91" t="s">
        <v>9970</v>
      </c>
      <c r="D1301" s="91" t="s">
        <v>8554</v>
      </c>
      <c r="E1301" s="90">
        <v>2677285000125</v>
      </c>
      <c r="F1301" s="92">
        <v>72201210</v>
      </c>
      <c r="G1301" s="92">
        <v>313.5</v>
      </c>
      <c r="H1301" s="93">
        <v>15660</v>
      </c>
      <c r="I1301">
        <v>1299</v>
      </c>
      <c r="K1301" s="82" t="str">
        <f t="shared" si="40"/>
        <v>019981 SERIE 001-15/06/2023-02677285000125-72201210-313,5-15660</v>
      </c>
      <c r="L1301" t="str">
        <v>019981 serie 001</v>
      </c>
      <c r="M1301" t="str">
        <v>019981 serie 001-15/06/2023-02677285000125-72201210-313,5-15660</v>
      </c>
      <c r="O1301" t="str">
        <v>107225 serie 000</v>
      </c>
      <c r="P1301" s="57">
        <v>44895</v>
      </c>
      <c r="Q1301" t="str">
        <v>29799921000571</v>
      </c>
      <c r="R1301">
        <v>38109000</v>
      </c>
      <c r="S1301">
        <v>1400</v>
      </c>
      <c r="T1301">
        <v>11284</v>
      </c>
      <c r="V1301" t="str">
        <f t="shared" si="41"/>
        <v>107225 serie 000-30/11/2022-29799921000571-38109000-1400-11284</v>
      </c>
    </row>
    <row r="1302" spans="1:22" x14ac:dyDescent="0.25">
      <c r="A1302" s="91" t="s">
        <v>7490</v>
      </c>
      <c r="B1302" s="91" t="s">
        <v>8671</v>
      </c>
      <c r="C1302" s="91" t="s">
        <v>9971</v>
      </c>
      <c r="D1302" s="91" t="s">
        <v>8168</v>
      </c>
      <c r="E1302" s="90">
        <v>2677285000125</v>
      </c>
      <c r="F1302" s="92">
        <v>72201210</v>
      </c>
      <c r="G1302" s="92">
        <v>802</v>
      </c>
      <c r="H1302" s="93">
        <v>18414</v>
      </c>
      <c r="I1302">
        <v>1300</v>
      </c>
      <c r="K1302" s="82" t="str">
        <f t="shared" si="40"/>
        <v>19454 SERIE 001-31/01/2023-02677285000125-72201210-802-18414</v>
      </c>
      <c r="L1302" t="str">
        <v>19454 serie 001</v>
      </c>
      <c r="M1302" t="str">
        <v>19454 serie 001-31/01/2023-02677285000125-72201210-802-18414</v>
      </c>
      <c r="O1302" t="str">
        <v>107224 serie 000</v>
      </c>
      <c r="P1302" s="57">
        <v>44895</v>
      </c>
      <c r="Q1302" t="str">
        <v>29799921000571</v>
      </c>
      <c r="R1302">
        <v>83111000</v>
      </c>
      <c r="S1302">
        <v>72</v>
      </c>
      <c r="T1302">
        <v>19525.68</v>
      </c>
      <c r="V1302" t="str">
        <f t="shared" si="41"/>
        <v>107224 serie 000-30/11/2022-29799921000571-83111000-72-19525,68</v>
      </c>
    </row>
    <row r="1303" spans="1:22" x14ac:dyDescent="0.25">
      <c r="A1303" s="91" t="s">
        <v>7491</v>
      </c>
      <c r="B1303" s="91" t="s">
        <v>8671</v>
      </c>
      <c r="C1303" s="91" t="s">
        <v>9972</v>
      </c>
      <c r="D1303" s="91" t="s">
        <v>8344</v>
      </c>
      <c r="E1303" s="90">
        <v>2677285000125</v>
      </c>
      <c r="F1303" s="92">
        <v>72202090</v>
      </c>
      <c r="G1303" s="92">
        <v>324</v>
      </c>
      <c r="H1303" s="93">
        <v>22795</v>
      </c>
      <c r="I1303">
        <v>1301</v>
      </c>
      <c r="K1303" s="82" t="str">
        <f t="shared" si="40"/>
        <v>20027 SERIE 001-04/07/2023-02677285000125-72202090-324-22795</v>
      </c>
      <c r="L1303" t="str">
        <v>20027 serie 001</v>
      </c>
      <c r="M1303" t="str">
        <v>20027 serie 001-04/07/2023-02677285000125-72202090-324-22795</v>
      </c>
      <c r="O1303" t="str">
        <v>106922 serie 000</v>
      </c>
      <c r="P1303" s="57">
        <v>44873</v>
      </c>
      <c r="Q1303" t="str">
        <v>29799921000571</v>
      </c>
      <c r="R1303">
        <v>75052290</v>
      </c>
      <c r="S1303">
        <v>840</v>
      </c>
      <c r="T1303">
        <v>272160</v>
      </c>
      <c r="V1303" t="str">
        <f t="shared" si="41"/>
        <v>106922 serie 000-08/11/2022-29799921000571-75052290-840-272160</v>
      </c>
    </row>
    <row r="1304" spans="1:22" x14ac:dyDescent="0.25">
      <c r="A1304" s="91" t="s">
        <v>7492</v>
      </c>
      <c r="B1304" s="91" t="s">
        <v>8671</v>
      </c>
      <c r="C1304" s="91" t="s">
        <v>9973</v>
      </c>
      <c r="D1304" s="91" t="s">
        <v>8554</v>
      </c>
      <c r="E1304" s="90">
        <v>2677285000125</v>
      </c>
      <c r="F1304" s="92">
        <v>72202090</v>
      </c>
      <c r="G1304" s="92">
        <v>3</v>
      </c>
      <c r="H1304" s="93">
        <v>11900</v>
      </c>
      <c r="I1304">
        <v>1302</v>
      </c>
      <c r="K1304" s="82" t="str">
        <f t="shared" si="40"/>
        <v>19981 SERIE 001-15/06/2023-02677285000125-72202090-3-11900</v>
      </c>
      <c r="L1304" t="str">
        <v>19981 serie 001</v>
      </c>
      <c r="M1304" t="str">
        <v>19981 serie 001-15/06/2023-02677285000125-72202090-3-11900</v>
      </c>
      <c r="O1304" t="str">
        <v>0000000000106896 serie 000</v>
      </c>
      <c r="P1304" s="57">
        <v>44873</v>
      </c>
      <c r="Q1304" t="str">
        <v>29799921000571</v>
      </c>
      <c r="R1304">
        <v>83112000</v>
      </c>
      <c r="S1304">
        <v>2010</v>
      </c>
      <c r="T1304">
        <v>44220</v>
      </c>
      <c r="V1304" t="str">
        <f t="shared" si="41"/>
        <v>0000000000106896 serie 000-08/11/2022-29799921000571-83112000-2010-44220</v>
      </c>
    </row>
    <row r="1305" spans="1:22" x14ac:dyDescent="0.25">
      <c r="A1305" s="91" t="s">
        <v>7493</v>
      </c>
      <c r="B1305" s="91" t="s">
        <v>8671</v>
      </c>
      <c r="C1305" s="91" t="s">
        <v>9974</v>
      </c>
      <c r="D1305" s="91" t="s">
        <v>8168</v>
      </c>
      <c r="E1305" s="90">
        <v>2677285000125</v>
      </c>
      <c r="F1305" s="92">
        <v>72202090</v>
      </c>
      <c r="G1305" s="92">
        <v>420</v>
      </c>
      <c r="H1305" s="93">
        <v>76600</v>
      </c>
      <c r="I1305">
        <v>1303</v>
      </c>
      <c r="K1305" s="82" t="str">
        <f t="shared" si="40"/>
        <v>019454 SERIE 001-31/01/2023-02677285000125-72202090-420-76600</v>
      </c>
      <c r="L1305" t="str">
        <v>019454 serie 001</v>
      </c>
      <c r="M1305" t="str">
        <v>019454 serie 001-31/01/2023-02677285000125-72202090-420-76600</v>
      </c>
      <c r="O1305" t="str">
        <v>0000000106896 serie 000</v>
      </c>
      <c r="P1305" s="57">
        <v>44873</v>
      </c>
      <c r="Q1305" t="str">
        <v>29799921000571</v>
      </c>
      <c r="R1305">
        <v>83111000</v>
      </c>
      <c r="S1305">
        <v>611.4</v>
      </c>
      <c r="T1305">
        <v>135312.53</v>
      </c>
      <c r="V1305" t="str">
        <f t="shared" si="41"/>
        <v>0000000106896 serie 000-08/11/2022-29799921000571-83111000-611,4-135312,53</v>
      </c>
    </row>
    <row r="1306" spans="1:22" x14ac:dyDescent="0.25">
      <c r="A1306" s="91" t="s">
        <v>7494</v>
      </c>
      <c r="B1306" s="91" t="s">
        <v>8671</v>
      </c>
      <c r="C1306" s="91" t="s">
        <v>9975</v>
      </c>
      <c r="D1306" s="91" t="s">
        <v>8319</v>
      </c>
      <c r="E1306" s="91">
        <v>866937000144</v>
      </c>
      <c r="F1306" s="92">
        <v>73181500</v>
      </c>
      <c r="G1306" s="92">
        <v>93.24</v>
      </c>
      <c r="H1306" s="93">
        <v>6737.68</v>
      </c>
      <c r="I1306">
        <v>1304</v>
      </c>
      <c r="K1306" s="82" t="str">
        <f t="shared" si="40"/>
        <v>20638 SERIE 001-29/08/2023-00866937000144-73181500-93,24-6737,68</v>
      </c>
      <c r="L1306" t="str">
        <v>20638 serie 001</v>
      </c>
      <c r="M1306" t="str">
        <v>20638 serie 001-29/08/2023-00866937000144-73181500-93,24-6737,68</v>
      </c>
      <c r="O1306" t="str">
        <v>000000106896 serie 000</v>
      </c>
      <c r="P1306" s="57">
        <v>44873</v>
      </c>
      <c r="Q1306" t="str">
        <v>29799921000571</v>
      </c>
      <c r="R1306">
        <v>75051210</v>
      </c>
      <c r="S1306">
        <v>520</v>
      </c>
      <c r="T1306">
        <v>163488</v>
      </c>
      <c r="V1306" t="str">
        <f t="shared" si="41"/>
        <v>000000106896 serie 000-08/11/2022-29799921000571-75051210-520-163488</v>
      </c>
    </row>
    <row r="1307" spans="1:22" x14ac:dyDescent="0.25">
      <c r="A1307" s="91" t="s">
        <v>7495</v>
      </c>
      <c r="B1307" s="91" t="s">
        <v>8671</v>
      </c>
      <c r="C1307" s="91" t="s">
        <v>9976</v>
      </c>
      <c r="D1307" s="91" t="s">
        <v>8390</v>
      </c>
      <c r="E1307" s="90">
        <v>96221486000167</v>
      </c>
      <c r="F1307" s="92">
        <v>73181500</v>
      </c>
      <c r="G1307" s="92">
        <v>253.14</v>
      </c>
      <c r="H1307" s="93">
        <v>22270.1</v>
      </c>
      <c r="I1307">
        <v>1305</v>
      </c>
      <c r="K1307" s="82" t="str">
        <f t="shared" si="40"/>
        <v>762383 SERIE 003-26/01/2024-96221486000167-73181500-253,14-22270,1</v>
      </c>
      <c r="L1307" t="str">
        <v>762383 serie 003</v>
      </c>
      <c r="M1307" t="str">
        <v>762383 serie 003-26/01/2024-96221486000167-73181500-253,14-22270,1</v>
      </c>
      <c r="O1307" t="str">
        <v>00000106896 serie 000</v>
      </c>
      <c r="P1307" s="57">
        <v>44873</v>
      </c>
      <c r="Q1307" t="str">
        <v>29799921000571</v>
      </c>
      <c r="R1307">
        <v>74081900</v>
      </c>
      <c r="S1307">
        <v>500</v>
      </c>
      <c r="T1307">
        <v>162000</v>
      </c>
      <c r="V1307" t="str">
        <f t="shared" si="41"/>
        <v>00000106896 serie 000-08/11/2022-29799921000571-74081900-500-162000</v>
      </c>
    </row>
    <row r="1308" spans="1:22" x14ac:dyDescent="0.25">
      <c r="A1308" s="91" t="s">
        <v>7496</v>
      </c>
      <c r="B1308" s="91" t="s">
        <v>8671</v>
      </c>
      <c r="C1308" s="91" t="s">
        <v>9977</v>
      </c>
      <c r="D1308" s="91" t="s">
        <v>8555</v>
      </c>
      <c r="E1308" s="90">
        <v>62821723000109</v>
      </c>
      <c r="F1308" s="92">
        <v>73181600</v>
      </c>
      <c r="G1308" s="92">
        <v>9.1999999999999993</v>
      </c>
      <c r="H1308" s="93">
        <v>4555.8999999999996</v>
      </c>
      <c r="I1308">
        <v>1306</v>
      </c>
      <c r="K1308" s="82" t="str">
        <f t="shared" si="40"/>
        <v>0021838 SERIE 001-07/08/2023-62821723000109-73181600-9,2-4555,9</v>
      </c>
      <c r="L1308" t="str">
        <v>0021838 serie 001</v>
      </c>
      <c r="M1308" t="str">
        <v>0021838 serie 001-07/08/2023-62821723000109-73181600-9,2-4555,9</v>
      </c>
      <c r="O1308" t="str">
        <v>0000106896 serie 000</v>
      </c>
      <c r="P1308" s="57">
        <v>44873</v>
      </c>
      <c r="Q1308" t="str">
        <v>29799921000571</v>
      </c>
      <c r="R1308">
        <v>74072910</v>
      </c>
      <c r="S1308">
        <v>250</v>
      </c>
      <c r="T1308">
        <v>75997.5</v>
      </c>
      <c r="V1308" t="str">
        <f t="shared" si="41"/>
        <v>0000106896 serie 000-08/11/2022-29799921000571-74072910-250-75997,5</v>
      </c>
    </row>
    <row r="1309" spans="1:22" x14ac:dyDescent="0.25">
      <c r="A1309" s="91" t="s">
        <v>7497</v>
      </c>
      <c r="B1309" s="91" t="s">
        <v>8671</v>
      </c>
      <c r="C1309" s="91" t="s">
        <v>9978</v>
      </c>
      <c r="D1309" s="91" t="s">
        <v>8390</v>
      </c>
      <c r="E1309" s="90">
        <v>96221486000167</v>
      </c>
      <c r="F1309" s="92">
        <v>73181600</v>
      </c>
      <c r="G1309" s="92">
        <v>196.86</v>
      </c>
      <c r="H1309" s="93">
        <v>48978.02</v>
      </c>
      <c r="I1309">
        <v>1307</v>
      </c>
      <c r="K1309" s="82" t="str">
        <f t="shared" si="40"/>
        <v>0762383 SERIE 003-26/01/2024-96221486000167-73181600-196,86-48978,02</v>
      </c>
      <c r="L1309" t="str">
        <v>0762383 serie 003</v>
      </c>
      <c r="M1309" t="str">
        <v>0762383 serie 003-26/01/2024-96221486000167-73181600-196,86-48978,02</v>
      </c>
      <c r="O1309" t="str">
        <v>000106896 serie 000</v>
      </c>
      <c r="P1309" s="57">
        <v>44873</v>
      </c>
      <c r="Q1309" t="str">
        <v>29799921000571</v>
      </c>
      <c r="R1309">
        <v>72292000</v>
      </c>
      <c r="S1309">
        <v>1692</v>
      </c>
      <c r="T1309">
        <v>21031.56</v>
      </c>
      <c r="V1309" t="str">
        <f t="shared" si="41"/>
        <v>000106896 serie 000-08/11/2022-29799921000571-72292000-1692-21031,56</v>
      </c>
    </row>
    <row r="1310" spans="1:22" x14ac:dyDescent="0.25">
      <c r="A1310" s="91" t="s">
        <v>7498</v>
      </c>
      <c r="B1310" s="91" t="s">
        <v>8671</v>
      </c>
      <c r="C1310" s="91" t="s">
        <v>9979</v>
      </c>
      <c r="D1310" s="91" t="s">
        <v>8555</v>
      </c>
      <c r="E1310" s="90">
        <v>62821723000109</v>
      </c>
      <c r="F1310" s="92">
        <v>73181900</v>
      </c>
      <c r="G1310" s="92">
        <v>41.3</v>
      </c>
      <c r="H1310" s="93">
        <v>5724.16</v>
      </c>
      <c r="I1310">
        <v>1308</v>
      </c>
      <c r="K1310" s="82" t="str">
        <f t="shared" si="40"/>
        <v>21838 SERIE 001-07/08/2023-62821723000109-73181900-41,3-5724,16</v>
      </c>
      <c r="L1310" t="str">
        <v>21838 serie 001</v>
      </c>
      <c r="M1310" t="str">
        <v>21838 serie 001-07/08/2023-62821723000109-73181900-41,3-5724,16</v>
      </c>
      <c r="O1310" t="str">
        <v>00106896 serie 000</v>
      </c>
      <c r="P1310" s="57">
        <v>44873</v>
      </c>
      <c r="Q1310" t="str">
        <v>29799921000571</v>
      </c>
      <c r="R1310">
        <v>72230000</v>
      </c>
      <c r="S1310">
        <v>420</v>
      </c>
      <c r="T1310">
        <v>59463.6</v>
      </c>
      <c r="V1310" t="str">
        <f t="shared" si="41"/>
        <v>00106896 serie 000-08/11/2022-29799921000571-72230000-420-59463,6</v>
      </c>
    </row>
    <row r="1311" spans="1:22" x14ac:dyDescent="0.25">
      <c r="A1311" s="91" t="s">
        <v>7499</v>
      </c>
      <c r="B1311" s="91" t="s">
        <v>8671</v>
      </c>
      <c r="C1311" s="91" t="s">
        <v>9980</v>
      </c>
      <c r="D1311" s="91" t="s">
        <v>8555</v>
      </c>
      <c r="E1311" s="90">
        <v>62821723000109</v>
      </c>
      <c r="F1311" s="92">
        <v>73182100</v>
      </c>
      <c r="G1311" s="92">
        <v>6.1</v>
      </c>
      <c r="H1311" s="92">
        <v>926.89</v>
      </c>
      <c r="I1311">
        <v>1309</v>
      </c>
      <c r="K1311" s="82" t="str">
        <f t="shared" si="40"/>
        <v>00021838 SERIE 001-07/08/2023-62821723000109-73182100-6,1-926,89</v>
      </c>
      <c r="L1311" t="str">
        <v>00021838 serie 001</v>
      </c>
      <c r="M1311" t="str">
        <v>00021838 serie 001-07/08/2023-62821723000109-73182100-6,1-926,89</v>
      </c>
      <c r="O1311" t="str">
        <v>0106896 serie 000</v>
      </c>
      <c r="P1311" s="57">
        <v>44873</v>
      </c>
      <c r="Q1311" t="str">
        <v>29799921000571</v>
      </c>
      <c r="R1311">
        <v>72222000</v>
      </c>
      <c r="S1311">
        <v>2470</v>
      </c>
      <c r="T1311">
        <v>357623.85</v>
      </c>
      <c r="V1311" t="str">
        <f t="shared" si="41"/>
        <v>0106896 serie 000-08/11/2022-29799921000571-72222000-2470-357623,85</v>
      </c>
    </row>
    <row r="1312" spans="1:22" x14ac:dyDescent="0.25">
      <c r="A1312" s="91" t="s">
        <v>7500</v>
      </c>
      <c r="B1312" s="91" t="s">
        <v>8671</v>
      </c>
      <c r="C1312" s="91" t="s">
        <v>9981</v>
      </c>
      <c r="D1312" s="91" t="s">
        <v>8555</v>
      </c>
      <c r="E1312" s="90">
        <v>62821723000109</v>
      </c>
      <c r="F1312" s="92">
        <v>73182200</v>
      </c>
      <c r="G1312" s="92">
        <v>30.4</v>
      </c>
      <c r="H1312" s="93">
        <v>2482.1799999999998</v>
      </c>
      <c r="I1312">
        <v>1310</v>
      </c>
      <c r="K1312" s="82" t="str">
        <f t="shared" si="40"/>
        <v>021838 SERIE 001-07/08/2023-62821723000109-73182200-30,4-2482,18</v>
      </c>
      <c r="L1312" t="str">
        <v>021838 serie 001</v>
      </c>
      <c r="M1312" t="str">
        <v>021838 serie 001-07/08/2023-62821723000109-73182200-30,4-2482,18</v>
      </c>
      <c r="O1312" t="str">
        <v>106896 serie 000</v>
      </c>
      <c r="P1312" s="57">
        <v>44873</v>
      </c>
      <c r="Q1312" t="str">
        <v>29799921000571</v>
      </c>
      <c r="R1312">
        <v>38109000</v>
      </c>
      <c r="S1312">
        <v>600</v>
      </c>
      <c r="T1312">
        <v>9348</v>
      </c>
      <c r="V1312" t="str">
        <f t="shared" si="41"/>
        <v>106896 serie 000-08/11/2022-29799921000571-38109000-600-9348</v>
      </c>
    </row>
    <row r="1313" spans="1:22" x14ac:dyDescent="0.25">
      <c r="A1313" s="91" t="s">
        <v>7501</v>
      </c>
      <c r="B1313" s="91" t="s">
        <v>8671</v>
      </c>
      <c r="C1313" s="91" t="s">
        <v>9982</v>
      </c>
      <c r="D1313" s="91" t="s">
        <v>8306</v>
      </c>
      <c r="E1313" s="90">
        <v>2907585000404</v>
      </c>
      <c r="F1313" s="92">
        <v>79031000</v>
      </c>
      <c r="G1313" s="92">
        <v>21.48</v>
      </c>
      <c r="H1313" s="93">
        <v>3909.16</v>
      </c>
      <c r="I1313">
        <v>1311</v>
      </c>
      <c r="K1313" s="82" t="str">
        <f t="shared" si="40"/>
        <v>0071767 SERIE 001-12/09/2023-02907585000404-79031000-21,48-3909,16</v>
      </c>
      <c r="L1313" t="str">
        <v>0071767 serie 001</v>
      </c>
      <c r="M1313" t="str">
        <v>0071767 serie 001-12/09/2023-02907585000404-79031000-21,48-3909,16</v>
      </c>
      <c r="O1313" t="str">
        <v>0106714 serie 000</v>
      </c>
      <c r="P1313" s="57">
        <v>44853</v>
      </c>
      <c r="Q1313" t="str">
        <v>29799921000571</v>
      </c>
      <c r="R1313">
        <v>83111000</v>
      </c>
      <c r="S1313">
        <v>147</v>
      </c>
      <c r="T1313">
        <v>15582.919999999998</v>
      </c>
      <c r="V1313" t="str">
        <f t="shared" si="41"/>
        <v>0106714 serie 000-19/10/2022-29799921000571-83111000-147-15582,92</v>
      </c>
    </row>
    <row r="1314" spans="1:22" x14ac:dyDescent="0.25">
      <c r="A1314" s="91" t="s">
        <v>7502</v>
      </c>
      <c r="B1314" s="91" t="s">
        <v>8671</v>
      </c>
      <c r="C1314" s="91" t="s">
        <v>9983</v>
      </c>
      <c r="D1314" s="91" t="s">
        <v>8307</v>
      </c>
      <c r="E1314" s="90">
        <v>2907585000404</v>
      </c>
      <c r="F1314" s="92">
        <v>79031000</v>
      </c>
      <c r="G1314" s="92">
        <v>687.67</v>
      </c>
      <c r="H1314" s="92">
        <v>624.79999999999995</v>
      </c>
      <c r="I1314">
        <v>1312</v>
      </c>
      <c r="K1314" s="82" t="str">
        <f t="shared" si="40"/>
        <v>0071244 SERIE 001-28/08/2023-02907585000404-79031000-687,67-624,8</v>
      </c>
      <c r="L1314" t="str">
        <v>0071244 serie 001</v>
      </c>
      <c r="M1314" t="str">
        <v>0071244 serie 001-28/08/2023-02907585000404-79031000-687,67-624,8</v>
      </c>
      <c r="O1314" t="str">
        <v>106714 serie 000</v>
      </c>
      <c r="P1314" s="57">
        <v>44853</v>
      </c>
      <c r="Q1314" t="str">
        <v>29799921000571</v>
      </c>
      <c r="R1314">
        <v>72222000</v>
      </c>
      <c r="S1314">
        <v>440</v>
      </c>
      <c r="T1314">
        <v>43542.400000000001</v>
      </c>
      <c r="V1314" t="str">
        <f t="shared" si="41"/>
        <v>106714 serie 000-19/10/2022-29799921000571-72222000-440-43542,4</v>
      </c>
    </row>
    <row r="1315" spans="1:22" x14ac:dyDescent="0.25">
      <c r="A1315" s="91" t="s">
        <v>7503</v>
      </c>
      <c r="B1315" s="91" t="s">
        <v>8671</v>
      </c>
      <c r="C1315" s="91" t="s">
        <v>9984</v>
      </c>
      <c r="D1315" s="91" t="s">
        <v>8286</v>
      </c>
      <c r="E1315" s="90">
        <v>2907585000404</v>
      </c>
      <c r="F1315" s="92">
        <v>79031000</v>
      </c>
      <c r="G1315" s="93">
        <v>9800</v>
      </c>
      <c r="H1315" s="92">
        <v>761.12</v>
      </c>
      <c r="I1315">
        <v>1313</v>
      </c>
      <c r="K1315" s="82" t="str">
        <f t="shared" si="40"/>
        <v>00068127 SERIE 001-19/05/2023-02907585000404-79031000-9800-761,12</v>
      </c>
      <c r="L1315" t="str">
        <v>00068127 serie 001</v>
      </c>
      <c r="M1315" t="str">
        <v>00068127 serie 001-19/05/2023-02907585000404-79031000-9800-761,12</v>
      </c>
      <c r="O1315" t="str">
        <v>000106713 serie 000</v>
      </c>
      <c r="P1315" s="57">
        <v>44853</v>
      </c>
      <c r="Q1315" t="str">
        <v>29799921000571</v>
      </c>
      <c r="R1315">
        <v>83111000</v>
      </c>
      <c r="S1315">
        <v>150</v>
      </c>
      <c r="T1315">
        <v>32273.59</v>
      </c>
      <c r="V1315" t="str">
        <f t="shared" si="41"/>
        <v>000106713 serie 000-19/10/2022-29799921000571-83111000-150-32273,59</v>
      </c>
    </row>
    <row r="1316" spans="1:22" x14ac:dyDescent="0.25">
      <c r="A1316" s="91" t="s">
        <v>7504</v>
      </c>
      <c r="B1316" s="91" t="s">
        <v>8671</v>
      </c>
      <c r="C1316" s="91" t="s">
        <v>9985</v>
      </c>
      <c r="D1316" s="91" t="s">
        <v>8222</v>
      </c>
      <c r="E1316" s="90">
        <v>2907585000404</v>
      </c>
      <c r="F1316" s="92">
        <v>79031000</v>
      </c>
      <c r="G1316" s="92">
        <v>86.37</v>
      </c>
      <c r="H1316" s="92">
        <v>193.14</v>
      </c>
      <c r="I1316">
        <v>1314</v>
      </c>
      <c r="K1316" s="82" t="str">
        <f t="shared" si="40"/>
        <v>0061503 SERIE 001-10/10/2022-02907585000404-79031000-86,37-193,14</v>
      </c>
      <c r="L1316" t="str">
        <v>0061503 serie 001</v>
      </c>
      <c r="M1316" t="str">
        <v>0061503 serie 001-10/10/2022-02907585000404-79031000-86,37-193,14</v>
      </c>
      <c r="O1316" t="str">
        <v>00106713 serie 000</v>
      </c>
      <c r="P1316" s="57">
        <v>44853</v>
      </c>
      <c r="Q1316" t="str">
        <v>29799921000571</v>
      </c>
      <c r="R1316">
        <v>75051210</v>
      </c>
      <c r="S1316">
        <v>250</v>
      </c>
      <c r="T1316">
        <v>78600</v>
      </c>
      <c r="V1316" t="str">
        <f t="shared" si="41"/>
        <v>00106713 serie 000-19/10/2022-29799921000571-75051210-250-78600</v>
      </c>
    </row>
    <row r="1317" spans="1:22" x14ac:dyDescent="0.25">
      <c r="A1317" s="91" t="s">
        <v>7505</v>
      </c>
      <c r="B1317" s="91" t="s">
        <v>8671</v>
      </c>
      <c r="C1317" s="91" t="s">
        <v>9986</v>
      </c>
      <c r="D1317" s="91" t="s">
        <v>8551</v>
      </c>
      <c r="E1317" s="90">
        <v>2907585000404</v>
      </c>
      <c r="F1317" s="92">
        <v>79031000</v>
      </c>
      <c r="G1317" s="92">
        <v>136.31</v>
      </c>
      <c r="H1317" s="92">
        <v>295.39</v>
      </c>
      <c r="I1317">
        <v>1315</v>
      </c>
      <c r="K1317" s="82" t="str">
        <f t="shared" si="40"/>
        <v>0061026 SERIE 001-26/09/2022-02907585000404-79031000-136,31-295,39</v>
      </c>
      <c r="L1317" t="str">
        <v>0061026 serie 001</v>
      </c>
      <c r="M1317" t="str">
        <v>0061026 serie 001-26/09/2022-02907585000404-79031000-136,31-295,39</v>
      </c>
      <c r="O1317" t="str">
        <v>0106713 serie 000</v>
      </c>
      <c r="P1317" s="57">
        <v>44853</v>
      </c>
      <c r="Q1317" t="str">
        <v>29799921000571</v>
      </c>
      <c r="R1317">
        <v>72230000</v>
      </c>
      <c r="S1317">
        <v>825</v>
      </c>
      <c r="T1317">
        <v>131929.35</v>
      </c>
      <c r="V1317" t="str">
        <f t="shared" si="41"/>
        <v>0106713 serie 000-19/10/2022-29799921000571-72230000-825-131929,35</v>
      </c>
    </row>
    <row r="1318" spans="1:22" x14ac:dyDescent="0.25">
      <c r="A1318" s="91" t="s">
        <v>7506</v>
      </c>
      <c r="B1318" s="91" t="s">
        <v>8671</v>
      </c>
      <c r="C1318" s="91" t="s">
        <v>9987</v>
      </c>
      <c r="D1318" s="91" t="s">
        <v>8556</v>
      </c>
      <c r="E1318" s="90">
        <v>88416482000106</v>
      </c>
      <c r="F1318" s="92">
        <v>73082000</v>
      </c>
      <c r="G1318" s="93">
        <v>17220.71</v>
      </c>
      <c r="H1318" s="93">
        <v>308694.65000000002</v>
      </c>
      <c r="I1318">
        <v>1316</v>
      </c>
      <c r="K1318" s="82" t="str">
        <f t="shared" si="40"/>
        <v>69045 SERIE 001-20/10/2022-88416482000106-73082000-17220,71-308694,65</v>
      </c>
      <c r="L1318" t="str">
        <v>69045 serie 001</v>
      </c>
      <c r="M1318" t="str">
        <v>69045 serie 001-20/10/2022-88416482000106-73082000-17220,71-308694,65</v>
      </c>
      <c r="O1318" t="str">
        <v>106713 serie 000</v>
      </c>
      <c r="P1318" s="57">
        <v>44853</v>
      </c>
      <c r="Q1318" t="str">
        <v>29799921000571</v>
      </c>
      <c r="R1318">
        <v>72222000</v>
      </c>
      <c r="S1318">
        <v>980</v>
      </c>
      <c r="T1318">
        <v>139903</v>
      </c>
      <c r="V1318" t="str">
        <f t="shared" si="41"/>
        <v>106713 serie 000-19/10/2022-29799921000571-72222000-980-139903</v>
      </c>
    </row>
    <row r="1319" spans="1:22" x14ac:dyDescent="0.25">
      <c r="A1319" s="91" t="s">
        <v>7507</v>
      </c>
      <c r="B1319" s="91" t="s">
        <v>8671</v>
      </c>
      <c r="C1319" s="91" t="s">
        <v>9988</v>
      </c>
      <c r="D1319" s="91" t="s">
        <v>8262</v>
      </c>
      <c r="E1319" s="90">
        <v>17227422015129</v>
      </c>
      <c r="F1319" s="92">
        <v>72085200</v>
      </c>
      <c r="G1319" s="93">
        <v>22056</v>
      </c>
      <c r="H1319" s="93">
        <v>210650.06</v>
      </c>
      <c r="I1319">
        <v>1317</v>
      </c>
      <c r="K1319" s="82" t="str">
        <f t="shared" si="40"/>
        <v>149107 SERIE 001-31/03/2023-17227422015129-72085200-22056-210650,06</v>
      </c>
      <c r="L1319" t="str">
        <v>149107 serie 001</v>
      </c>
      <c r="M1319" t="str">
        <v>149107 serie 001-31/03/2023-17227422015129-72085200-22056-210650,06</v>
      </c>
      <c r="O1319" t="str">
        <v>00106506 serie 000</v>
      </c>
      <c r="P1319" s="57">
        <v>44838</v>
      </c>
      <c r="Q1319" t="str">
        <v>29799921000571</v>
      </c>
      <c r="R1319">
        <v>83111000</v>
      </c>
      <c r="S1319">
        <v>23.4</v>
      </c>
      <c r="T1319">
        <v>6475.75</v>
      </c>
      <c r="V1319" t="str">
        <f t="shared" si="41"/>
        <v>00106506 serie 000-04/10/2022-29799921000571-83111000-23,4-6475,75</v>
      </c>
    </row>
    <row r="1320" spans="1:22" x14ac:dyDescent="0.25">
      <c r="A1320" s="91" t="s">
        <v>7508</v>
      </c>
      <c r="B1320" s="91" t="s">
        <v>8671</v>
      </c>
      <c r="C1320" s="91" t="s">
        <v>9989</v>
      </c>
      <c r="D1320" s="91" t="s">
        <v>8262</v>
      </c>
      <c r="E1320" s="90">
        <v>17227422015129</v>
      </c>
      <c r="F1320" s="92">
        <v>72085200</v>
      </c>
      <c r="G1320" s="93">
        <v>23894</v>
      </c>
      <c r="H1320" s="93">
        <v>228204.26</v>
      </c>
      <c r="I1320">
        <v>1318</v>
      </c>
      <c r="K1320" s="82" t="str">
        <f t="shared" si="40"/>
        <v>149102 SERIE 001-31/03/2023-17227422015129-72085200-23894-228204,26</v>
      </c>
      <c r="L1320" t="str">
        <v>149102 serie 001</v>
      </c>
      <c r="M1320" t="str">
        <v>149102 serie 001-31/03/2023-17227422015129-72085200-23894-228204,26</v>
      </c>
      <c r="O1320" t="str">
        <v>0106506 serie 000</v>
      </c>
      <c r="P1320" s="57">
        <v>44838</v>
      </c>
      <c r="Q1320" t="str">
        <v>29799921000571</v>
      </c>
      <c r="R1320">
        <v>75051210</v>
      </c>
      <c r="S1320">
        <v>10</v>
      </c>
      <c r="T1320">
        <v>2620</v>
      </c>
      <c r="V1320" t="str">
        <f t="shared" si="41"/>
        <v>0106506 serie 000-04/10/2022-29799921000571-75051210-10-2620</v>
      </c>
    </row>
    <row r="1321" spans="1:22" x14ac:dyDescent="0.25">
      <c r="A1321" s="91" t="s">
        <v>7509</v>
      </c>
      <c r="B1321" s="91" t="s">
        <v>8671</v>
      </c>
      <c r="C1321" s="91" t="s">
        <v>9990</v>
      </c>
      <c r="D1321" s="91" t="s">
        <v>8262</v>
      </c>
      <c r="E1321" s="90">
        <v>17227422015129</v>
      </c>
      <c r="F1321" s="92">
        <v>72085200</v>
      </c>
      <c r="G1321" s="93">
        <v>23894</v>
      </c>
      <c r="H1321" s="93">
        <v>228204.26</v>
      </c>
      <c r="I1321">
        <v>1319</v>
      </c>
      <c r="K1321" s="82" t="str">
        <f t="shared" si="40"/>
        <v>149101 SERIE 001-31/03/2023-17227422015129-72085200-23894-228204,26</v>
      </c>
      <c r="L1321" t="str">
        <v>149101 serie 001</v>
      </c>
      <c r="M1321" t="str">
        <v>149101 serie 001-31/03/2023-17227422015129-72085200-23894-228204,26</v>
      </c>
      <c r="O1321" t="str">
        <v>106506 serie 000</v>
      </c>
      <c r="P1321" s="57">
        <v>44838</v>
      </c>
      <c r="Q1321" t="str">
        <v>29799921000571</v>
      </c>
      <c r="R1321">
        <v>72222000</v>
      </c>
      <c r="S1321">
        <v>20</v>
      </c>
      <c r="T1321">
        <v>2780.5</v>
      </c>
      <c r="V1321" t="str">
        <f t="shared" si="41"/>
        <v>106506 serie 000-04/10/2022-29799921000571-72222000-20-2780,5</v>
      </c>
    </row>
    <row r="1322" spans="1:22" x14ac:dyDescent="0.25">
      <c r="A1322" s="91" t="s">
        <v>7510</v>
      </c>
      <c r="B1322" s="91" t="s">
        <v>8671</v>
      </c>
      <c r="C1322" s="91" t="s">
        <v>9991</v>
      </c>
      <c r="D1322" s="91" t="s">
        <v>8262</v>
      </c>
      <c r="E1322" s="90">
        <v>17227422015129</v>
      </c>
      <c r="F1322" s="92">
        <v>72085200</v>
      </c>
      <c r="G1322" s="93">
        <v>16542</v>
      </c>
      <c r="H1322" s="93">
        <v>157987.57</v>
      </c>
      <c r="I1322">
        <v>1320</v>
      </c>
      <c r="K1322" s="82" t="str">
        <f t="shared" si="40"/>
        <v>149097 SERIE 001-31/03/2023-17227422015129-72085200-16542-157987,57</v>
      </c>
      <c r="L1322" t="str">
        <v>149097 serie 001</v>
      </c>
      <c r="M1322" t="str">
        <v>149097 serie 001-31/03/2023-17227422015129-72085200-16542-157987,57</v>
      </c>
      <c r="O1322" t="str">
        <v>106318 serie 000</v>
      </c>
      <c r="P1322" s="57">
        <v>44818</v>
      </c>
      <c r="Q1322" t="str">
        <v>29799921000571</v>
      </c>
      <c r="R1322">
        <v>72282000</v>
      </c>
      <c r="S1322">
        <v>835</v>
      </c>
      <c r="T1322">
        <v>12583.45</v>
      </c>
      <c r="V1322" t="str">
        <f t="shared" si="41"/>
        <v>106318 serie 000-14/09/2022-29799921000571-72282000-835-12583,45</v>
      </c>
    </row>
    <row r="1323" spans="1:22" x14ac:dyDescent="0.25">
      <c r="A1323" s="91" t="s">
        <v>7511</v>
      </c>
      <c r="B1323" s="91" t="s">
        <v>8671</v>
      </c>
      <c r="C1323" s="91" t="s">
        <v>9992</v>
      </c>
      <c r="D1323" s="91" t="s">
        <v>8262</v>
      </c>
      <c r="E1323" s="90">
        <v>17227422015129</v>
      </c>
      <c r="F1323" s="92">
        <v>72085200</v>
      </c>
      <c r="G1323" s="93">
        <v>12866</v>
      </c>
      <c r="H1323" s="93">
        <v>122879.21</v>
      </c>
      <c r="I1323">
        <v>1321</v>
      </c>
      <c r="K1323" s="82" t="str">
        <f t="shared" si="40"/>
        <v>149096 SERIE 001-31/03/2023-17227422015129-72085200-12866-122879,21</v>
      </c>
      <c r="L1323" t="str">
        <v>149096 serie 001</v>
      </c>
      <c r="M1323" t="str">
        <v>149096 serie 001-31/03/2023-17227422015129-72085200-12866-122879,21</v>
      </c>
      <c r="O1323" t="str">
        <v>106317 serie 000</v>
      </c>
      <c r="P1323" s="57">
        <v>44818</v>
      </c>
      <c r="Q1323" t="str">
        <v>29799921000571</v>
      </c>
      <c r="R1323">
        <v>72282000</v>
      </c>
      <c r="S1323">
        <v>4000</v>
      </c>
      <c r="T1323">
        <v>57430</v>
      </c>
      <c r="V1323" t="str">
        <f t="shared" si="41"/>
        <v>106317 serie 000-14/09/2022-29799921000571-72282000-4000-57430</v>
      </c>
    </row>
    <row r="1324" spans="1:22" x14ac:dyDescent="0.25">
      <c r="A1324" s="91" t="s">
        <v>7512</v>
      </c>
      <c r="B1324" s="91" t="s">
        <v>8671</v>
      </c>
      <c r="C1324" s="91" t="s">
        <v>9993</v>
      </c>
      <c r="D1324" s="91" t="s">
        <v>8262</v>
      </c>
      <c r="E1324" s="90">
        <v>17227422015129</v>
      </c>
      <c r="F1324" s="92">
        <v>72085200</v>
      </c>
      <c r="G1324" s="93">
        <v>31246</v>
      </c>
      <c r="H1324" s="93">
        <v>298420.96000000002</v>
      </c>
      <c r="I1324">
        <v>1322</v>
      </c>
      <c r="K1324" s="82" t="str">
        <f t="shared" si="40"/>
        <v>149095 SERIE 001-31/03/2023-17227422015129-72085200-31246-298420,96</v>
      </c>
      <c r="L1324" t="str">
        <v>149095 serie 001</v>
      </c>
      <c r="M1324" t="str">
        <v>149095 serie 001-31/03/2023-17227422015129-72085200-31246-298420,96</v>
      </c>
      <c r="O1324" t="str">
        <v>0106260 serie 000</v>
      </c>
      <c r="P1324" s="57">
        <v>44813</v>
      </c>
      <c r="Q1324" t="str">
        <v>29799921000571</v>
      </c>
      <c r="R1324">
        <v>38109000</v>
      </c>
      <c r="S1324">
        <v>500</v>
      </c>
      <c r="T1324">
        <v>4030</v>
      </c>
      <c r="V1324" t="str">
        <f t="shared" si="41"/>
        <v>0106260 serie 000-09/09/2022-29799921000571-38109000-500-4030</v>
      </c>
    </row>
    <row r="1325" spans="1:22" x14ac:dyDescent="0.25">
      <c r="A1325" s="91" t="s">
        <v>7513</v>
      </c>
      <c r="B1325" s="91" t="s">
        <v>8671</v>
      </c>
      <c r="C1325" s="91" t="s">
        <v>9994</v>
      </c>
      <c r="D1325" s="91" t="s">
        <v>8153</v>
      </c>
      <c r="E1325" s="90">
        <v>17227422015129</v>
      </c>
      <c r="F1325" s="92">
        <v>72085200</v>
      </c>
      <c r="G1325" s="93">
        <v>34922</v>
      </c>
      <c r="H1325" s="93">
        <v>333694.25</v>
      </c>
      <c r="I1325">
        <v>1323</v>
      </c>
      <c r="K1325" s="82" t="str">
        <f t="shared" si="40"/>
        <v>147951 SERIE 001-07/03/2023-17227422015129-72085200-34922-333694,25</v>
      </c>
      <c r="L1325" t="str">
        <v>147951 serie 001</v>
      </c>
      <c r="M1325" t="str">
        <v>147951 serie 001-07/03/2023-17227422015129-72085200-34922-333694,25</v>
      </c>
      <c r="O1325" t="str">
        <v>106260 serie 000</v>
      </c>
      <c r="P1325" s="57">
        <v>44813</v>
      </c>
      <c r="Q1325" t="str">
        <v>29799921000571</v>
      </c>
      <c r="R1325">
        <v>72282000</v>
      </c>
      <c r="S1325">
        <v>1800</v>
      </c>
      <c r="T1325">
        <v>26271</v>
      </c>
      <c r="V1325" t="str">
        <f t="shared" si="41"/>
        <v>106260 serie 000-09/09/2022-29799921000571-72282000-1800-26271</v>
      </c>
    </row>
    <row r="1326" spans="1:22" x14ac:dyDescent="0.25">
      <c r="A1326" s="91" t="s">
        <v>7514</v>
      </c>
      <c r="B1326" s="91" t="s">
        <v>8671</v>
      </c>
      <c r="C1326" s="91" t="s">
        <v>9995</v>
      </c>
      <c r="D1326" s="91" t="s">
        <v>8296</v>
      </c>
      <c r="E1326" s="90">
        <v>17227422000105</v>
      </c>
      <c r="F1326" s="92">
        <v>72163200</v>
      </c>
      <c r="G1326" s="93">
        <v>2330</v>
      </c>
      <c r="H1326" s="93">
        <v>19706.23</v>
      </c>
      <c r="I1326">
        <v>1324</v>
      </c>
      <c r="K1326" s="82" t="str">
        <f t="shared" si="40"/>
        <v>2621093 SERIE 005-29/03/2023-17227422000105-72163200-2330-19706,23</v>
      </c>
      <c r="L1326" t="str">
        <v>2621093 serie 005</v>
      </c>
      <c r="M1326" t="str">
        <v>2621093 serie 005-29/03/2023-17227422000105-72163200-2330-19706,23</v>
      </c>
      <c r="O1326" t="str">
        <v>000106231 serie 000</v>
      </c>
      <c r="P1326" s="57">
        <v>44810</v>
      </c>
      <c r="Q1326" t="str">
        <v>29799921000571</v>
      </c>
      <c r="R1326">
        <v>72222000</v>
      </c>
      <c r="S1326">
        <v>320</v>
      </c>
      <c r="T1326">
        <v>21756.799999999999</v>
      </c>
      <c r="V1326" t="str">
        <f t="shared" si="41"/>
        <v>000106231 serie 000-06/09/2022-29799921000571-72222000-320-21756,8</v>
      </c>
    </row>
    <row r="1327" spans="1:22" x14ac:dyDescent="0.25">
      <c r="A1327" s="91" t="s">
        <v>7515</v>
      </c>
      <c r="B1327" s="91" t="s">
        <v>8671</v>
      </c>
      <c r="C1327" s="91" t="s">
        <v>9996</v>
      </c>
      <c r="D1327" s="91" t="s">
        <v>8149</v>
      </c>
      <c r="E1327" s="90">
        <v>17227422000105</v>
      </c>
      <c r="F1327" s="92">
        <v>72163200</v>
      </c>
      <c r="G1327" s="93">
        <v>15844</v>
      </c>
      <c r="H1327" s="93">
        <v>134002.37</v>
      </c>
      <c r="I1327">
        <v>1325</v>
      </c>
      <c r="K1327" s="82" t="str">
        <f t="shared" si="40"/>
        <v>2612693 SERIE 005-21/03/2023-17227422000105-72163200-15844-134002,37</v>
      </c>
      <c r="L1327" t="str">
        <v>2612693 serie 005</v>
      </c>
      <c r="M1327" t="str">
        <v>2612693 serie 005-21/03/2023-17227422000105-72163200-15844-134002,37</v>
      </c>
      <c r="O1327" t="str">
        <v>00106231 serie 000</v>
      </c>
      <c r="P1327" s="57">
        <v>44810</v>
      </c>
      <c r="Q1327" t="str">
        <v>29799921000571</v>
      </c>
      <c r="R1327">
        <v>72173090</v>
      </c>
      <c r="S1327">
        <v>480</v>
      </c>
      <c r="T1327">
        <v>7665.6</v>
      </c>
      <c r="V1327" t="str">
        <f t="shared" si="41"/>
        <v>00106231 serie 000-06/09/2022-29799921000571-72173090-480-7665,6</v>
      </c>
    </row>
    <row r="1328" spans="1:22" x14ac:dyDescent="0.25">
      <c r="A1328" s="91" t="s">
        <v>7516</v>
      </c>
      <c r="B1328" s="91" t="s">
        <v>8671</v>
      </c>
      <c r="C1328" s="91" t="s">
        <v>9997</v>
      </c>
      <c r="D1328" s="91" t="s">
        <v>8557</v>
      </c>
      <c r="E1328" s="90">
        <v>17227422000105</v>
      </c>
      <c r="F1328" s="92">
        <v>72163200</v>
      </c>
      <c r="G1328" s="93">
        <v>27960</v>
      </c>
      <c r="H1328" s="93">
        <v>236474.78</v>
      </c>
      <c r="I1328">
        <v>1326</v>
      </c>
      <c r="K1328" s="82" t="str">
        <f t="shared" si="40"/>
        <v>2605484 SERIE 005-11/03/2023-17227422000105-72163200-27960-236474,78</v>
      </c>
      <c r="L1328" t="str">
        <v>2605484 serie 005</v>
      </c>
      <c r="M1328" t="str">
        <v>2605484 serie 005-11/03/2023-17227422000105-72163200-27960-236474,78</v>
      </c>
      <c r="O1328" t="str">
        <v>0106231 serie 000</v>
      </c>
      <c r="P1328" s="57">
        <v>44810</v>
      </c>
      <c r="Q1328" t="str">
        <v>29799921000571</v>
      </c>
      <c r="R1328">
        <v>72282000</v>
      </c>
      <c r="S1328">
        <v>150</v>
      </c>
      <c r="T1328">
        <v>2260.5</v>
      </c>
      <c r="V1328" t="str">
        <f t="shared" si="41"/>
        <v>0106231 serie 000-06/09/2022-29799921000571-72282000-150-2260,5</v>
      </c>
    </row>
    <row r="1329" spans="1:22" x14ac:dyDescent="0.25">
      <c r="A1329" s="91" t="s">
        <v>7517</v>
      </c>
      <c r="B1329" s="91" t="s">
        <v>8671</v>
      </c>
      <c r="C1329" s="91" t="s">
        <v>9998</v>
      </c>
      <c r="D1329" s="91" t="s">
        <v>8558</v>
      </c>
      <c r="E1329" s="90">
        <v>17227422000105</v>
      </c>
      <c r="F1329" s="92">
        <v>72163200</v>
      </c>
      <c r="G1329" s="93">
        <v>25060</v>
      </c>
      <c r="H1329" s="93">
        <v>208564.86</v>
      </c>
      <c r="I1329">
        <v>1327</v>
      </c>
      <c r="K1329" s="82" t="str">
        <f t="shared" si="40"/>
        <v>2600124 SERIE 005-04/03/2023-17227422000105-72163200-25060-208564,86</v>
      </c>
      <c r="L1329" t="str">
        <v>2600124 serie 005</v>
      </c>
      <c r="M1329" t="str">
        <v>2600124 serie 005-04/03/2023-17227422000105-72163200-25060-208564,86</v>
      </c>
      <c r="O1329" t="str">
        <v>106231 serie 000</v>
      </c>
      <c r="P1329" s="57">
        <v>44810</v>
      </c>
      <c r="Q1329" t="str">
        <v>29799921000571</v>
      </c>
      <c r="R1329">
        <v>83111000</v>
      </c>
      <c r="S1329">
        <v>472</v>
      </c>
      <c r="T1329">
        <v>7040.3600000000006</v>
      </c>
      <c r="V1329" t="str">
        <f t="shared" si="41"/>
        <v>106231 serie 000-06/09/2022-29799921000571-83111000-472-7040,36</v>
      </c>
    </row>
    <row r="1330" spans="1:22" x14ac:dyDescent="0.25">
      <c r="A1330" s="91" t="s">
        <v>7518</v>
      </c>
      <c r="B1330" s="91" t="s">
        <v>8671</v>
      </c>
      <c r="C1330" s="91" t="s">
        <v>9999</v>
      </c>
      <c r="D1330" s="91" t="s">
        <v>8558</v>
      </c>
      <c r="E1330" s="90">
        <v>17227422000105</v>
      </c>
      <c r="F1330" s="92">
        <v>72163200</v>
      </c>
      <c r="G1330" s="93">
        <v>29140</v>
      </c>
      <c r="H1330" s="93">
        <v>242395.34</v>
      </c>
      <c r="I1330">
        <v>1328</v>
      </c>
      <c r="K1330" s="82" t="str">
        <f t="shared" si="40"/>
        <v>2600085 SERIE 005-04/03/2023-17227422000105-72163200-29140-242395,34</v>
      </c>
      <c r="L1330" t="str">
        <v>2600085 serie 005</v>
      </c>
      <c r="M1330" t="str">
        <v>2600085 serie 005-04/03/2023-17227422000105-72163200-29140-242395,34</v>
      </c>
      <c r="O1330" t="str">
        <v>106112 serie 000</v>
      </c>
      <c r="P1330" s="57">
        <v>44803</v>
      </c>
      <c r="Q1330" t="str">
        <v>29799921000571</v>
      </c>
      <c r="R1330">
        <v>83112000</v>
      </c>
      <c r="S1330">
        <v>2355</v>
      </c>
      <c r="T1330">
        <v>51810</v>
      </c>
      <c r="V1330" t="str">
        <f t="shared" si="41"/>
        <v>106112 serie 000-30/08/2022-29799921000571-83112000-2355-51810</v>
      </c>
    </row>
    <row r="1331" spans="1:22" x14ac:dyDescent="0.25">
      <c r="A1331" s="91" t="s">
        <v>7519</v>
      </c>
      <c r="B1331" s="91" t="s">
        <v>8671</v>
      </c>
      <c r="C1331" s="91" t="s">
        <v>10000</v>
      </c>
      <c r="D1331" s="91" t="s">
        <v>8273</v>
      </c>
      <c r="E1331" s="90">
        <v>17227422015129</v>
      </c>
      <c r="F1331" s="92">
        <v>72085200</v>
      </c>
      <c r="G1331" s="93">
        <v>20218</v>
      </c>
      <c r="H1331" s="93">
        <v>193095.92</v>
      </c>
      <c r="I1331">
        <v>1329</v>
      </c>
      <c r="K1331" s="82" t="str">
        <f t="shared" si="40"/>
        <v>150523 SERIE 001-05/05/2023-17227422015129-72085200-20218-193095,92</v>
      </c>
      <c r="L1331" t="str">
        <v>150523 serie 001</v>
      </c>
      <c r="M1331" t="str">
        <v>150523 serie 001-05/05/2023-17227422015129-72085200-20218-193095,92</v>
      </c>
      <c r="O1331" t="str">
        <v>106069 serie 000</v>
      </c>
      <c r="P1331" s="57">
        <v>44796</v>
      </c>
      <c r="Q1331" t="str">
        <v>29799921000571</v>
      </c>
      <c r="R1331">
        <v>83111000</v>
      </c>
      <c r="S1331">
        <v>120</v>
      </c>
      <c r="T1331">
        <v>12704.18</v>
      </c>
      <c r="V1331" t="str">
        <f t="shared" si="41"/>
        <v>106069 serie 000-23/08/2022-29799921000571-83111000-120-12704,18</v>
      </c>
    </row>
    <row r="1332" spans="1:22" x14ac:dyDescent="0.25">
      <c r="A1332" s="91" t="s">
        <v>7520</v>
      </c>
      <c r="B1332" s="91" t="s">
        <v>8671</v>
      </c>
      <c r="C1332" s="91" t="s">
        <v>10001</v>
      </c>
      <c r="D1332" s="91" t="s">
        <v>8273</v>
      </c>
      <c r="E1332" s="90">
        <v>17227422015129</v>
      </c>
      <c r="F1332" s="92">
        <v>72085200</v>
      </c>
      <c r="G1332" s="93">
        <v>5514</v>
      </c>
      <c r="H1332" s="93">
        <v>52662.53</v>
      </c>
      <c r="I1332">
        <v>1330</v>
      </c>
      <c r="K1332" s="82" t="str">
        <f t="shared" si="40"/>
        <v>150522 SERIE 001-05/05/2023-17227422015129-72085200-5514-52662,53</v>
      </c>
      <c r="L1332" t="str">
        <v>150522 serie 001</v>
      </c>
      <c r="M1332" t="str">
        <v>150522 serie 001-05/05/2023-17227422015129-72085200-5514-52662,53</v>
      </c>
      <c r="O1332" t="str">
        <v>106068 serie 000</v>
      </c>
      <c r="P1332" s="57">
        <v>44796</v>
      </c>
      <c r="Q1332" t="str">
        <v>29799921000571</v>
      </c>
      <c r="R1332">
        <v>83111000</v>
      </c>
      <c r="S1332">
        <v>129.30000000000001</v>
      </c>
      <c r="T1332">
        <v>13686.71</v>
      </c>
      <c r="V1332" t="str">
        <f t="shared" si="41"/>
        <v>106068 serie 000-23/08/2022-29799921000571-83111000-129,3-13686,71</v>
      </c>
    </row>
    <row r="1333" spans="1:22" x14ac:dyDescent="0.25">
      <c r="A1333" s="91" t="s">
        <v>7521</v>
      </c>
      <c r="B1333" s="91" t="s">
        <v>8671</v>
      </c>
      <c r="C1333" s="91" t="s">
        <v>10002</v>
      </c>
      <c r="D1333" s="91" t="s">
        <v>8272</v>
      </c>
      <c r="E1333" s="90">
        <v>17227422015129</v>
      </c>
      <c r="F1333" s="92">
        <v>72085200</v>
      </c>
      <c r="G1333" s="93">
        <v>22056</v>
      </c>
      <c r="H1333" s="93">
        <v>210650.06</v>
      </c>
      <c r="I1333">
        <v>1331</v>
      </c>
      <c r="K1333" s="82" t="str">
        <f t="shared" si="40"/>
        <v>150460 SERIE 001-04/05/2023-17227422015129-72085200-22056-210650,06</v>
      </c>
      <c r="L1333" t="str">
        <v>150460 serie 001</v>
      </c>
      <c r="M1333" t="str">
        <v>150460 serie 001-04/05/2023-17227422015129-72085200-22056-210650,06</v>
      </c>
      <c r="O1333" t="str">
        <v>106020 serie 000</v>
      </c>
      <c r="P1333" s="57">
        <v>44792</v>
      </c>
      <c r="Q1333" t="str">
        <v>29799921000571</v>
      </c>
      <c r="R1333">
        <v>83112000</v>
      </c>
      <c r="S1333">
        <v>630</v>
      </c>
      <c r="T1333">
        <v>13860</v>
      </c>
      <c r="V1333" t="str">
        <f t="shared" si="41"/>
        <v>106020 serie 000-19/08/2022-29799921000571-83112000-630-13860</v>
      </c>
    </row>
    <row r="1334" spans="1:22" x14ac:dyDescent="0.25">
      <c r="A1334" s="91" t="s">
        <v>7522</v>
      </c>
      <c r="B1334" s="91" t="s">
        <v>8671</v>
      </c>
      <c r="C1334" s="91" t="s">
        <v>10003</v>
      </c>
      <c r="D1334" s="91" t="s">
        <v>8264</v>
      </c>
      <c r="E1334" s="90">
        <v>17227422015129</v>
      </c>
      <c r="F1334" s="92">
        <v>72085200</v>
      </c>
      <c r="G1334" s="93">
        <v>23894</v>
      </c>
      <c r="H1334" s="93">
        <v>228204.26</v>
      </c>
      <c r="I1334">
        <v>1332</v>
      </c>
      <c r="K1334" s="82" t="str">
        <f t="shared" si="40"/>
        <v>150357 SERIE 001-28/04/2023-17227422015129-72085200-23894-228204,26</v>
      </c>
      <c r="L1334" t="str">
        <v>150357 serie 001</v>
      </c>
      <c r="M1334" t="str">
        <v>150357 serie 001-28/04/2023-17227422015129-72085200-23894-228204,26</v>
      </c>
      <c r="O1334" t="str">
        <v>105907 serie 000</v>
      </c>
      <c r="P1334" s="57">
        <v>44782</v>
      </c>
      <c r="Q1334" t="str">
        <v>29799921000571</v>
      </c>
      <c r="R1334">
        <v>75051210</v>
      </c>
      <c r="S1334">
        <v>260</v>
      </c>
      <c r="T1334">
        <v>68120</v>
      </c>
      <c r="V1334" t="str">
        <f t="shared" si="41"/>
        <v>105907 serie 000-09/08/2022-29799921000571-75051210-260-68120</v>
      </c>
    </row>
    <row r="1335" spans="1:22" x14ac:dyDescent="0.25">
      <c r="A1335" s="91" t="s">
        <v>7523</v>
      </c>
      <c r="B1335" s="91" t="s">
        <v>8671</v>
      </c>
      <c r="C1335" s="91" t="s">
        <v>10004</v>
      </c>
      <c r="D1335" s="91" t="s">
        <v>8264</v>
      </c>
      <c r="E1335" s="90">
        <v>17227422015129</v>
      </c>
      <c r="F1335" s="92">
        <v>72085200</v>
      </c>
      <c r="G1335" s="93">
        <v>20218</v>
      </c>
      <c r="H1335" s="93">
        <v>193095.92</v>
      </c>
      <c r="I1335">
        <v>1333</v>
      </c>
      <c r="K1335" s="82" t="str">
        <f t="shared" si="40"/>
        <v>150327 SERIE 001-28/04/2023-17227422015129-72085200-20218-193095,92</v>
      </c>
      <c r="L1335" t="str">
        <v>150327 serie 001</v>
      </c>
      <c r="M1335" t="str">
        <v>150327 serie 001-28/04/2023-17227422015129-72085200-20218-193095,92</v>
      </c>
      <c r="O1335" t="str">
        <v>105906 serie 000</v>
      </c>
      <c r="P1335" s="57">
        <v>44782</v>
      </c>
      <c r="Q1335" t="str">
        <v>29799921000571</v>
      </c>
      <c r="R1335">
        <v>72222000</v>
      </c>
      <c r="S1335">
        <v>740</v>
      </c>
      <c r="T1335">
        <v>82279</v>
      </c>
      <c r="V1335" t="str">
        <f t="shared" si="41"/>
        <v>105906 serie 000-09/08/2022-29799921000571-72222000-740-82279</v>
      </c>
    </row>
    <row r="1336" spans="1:22" x14ac:dyDescent="0.25">
      <c r="A1336" s="91" t="s">
        <v>7524</v>
      </c>
      <c r="B1336" s="91" t="s">
        <v>8671</v>
      </c>
      <c r="C1336" s="91" t="s">
        <v>10005</v>
      </c>
      <c r="D1336" s="91" t="s">
        <v>8264</v>
      </c>
      <c r="E1336" s="90">
        <v>17227422015129</v>
      </c>
      <c r="F1336" s="92">
        <v>72085200</v>
      </c>
      <c r="G1336" s="93">
        <v>7352</v>
      </c>
      <c r="H1336" s="93">
        <v>70216.69</v>
      </c>
      <c r="I1336">
        <v>1334</v>
      </c>
      <c r="K1336" s="82" t="str">
        <f t="shared" si="40"/>
        <v>150237 SERIE 001-28/04/2023-17227422015129-72085200-7352-70216,69</v>
      </c>
      <c r="L1336" t="str">
        <v>150237 serie 001</v>
      </c>
      <c r="M1336" t="str">
        <v>150237 serie 001-28/04/2023-17227422015129-72085200-7352-70216,69</v>
      </c>
      <c r="O1336" t="str">
        <v>72800 serie 001</v>
      </c>
      <c r="P1336" s="57">
        <v>45013</v>
      </c>
      <c r="Q1336" t="str">
        <v>88416482000106</v>
      </c>
      <c r="R1336">
        <v>73082000</v>
      </c>
      <c r="S1336">
        <v>24162.77</v>
      </c>
      <c r="T1336">
        <v>390347.96</v>
      </c>
      <c r="V1336" t="str">
        <f t="shared" si="41"/>
        <v>72800 serie 001-28/03/2023-88416482000106-73082000-24162,77-390347,96</v>
      </c>
    </row>
    <row r="1337" spans="1:22" x14ac:dyDescent="0.25">
      <c r="A1337" s="91" t="s">
        <v>7525</v>
      </c>
      <c r="B1337" s="91" t="s">
        <v>8671</v>
      </c>
      <c r="C1337" s="91" t="s">
        <v>10006</v>
      </c>
      <c r="D1337" s="91" t="s">
        <v>8264</v>
      </c>
      <c r="E1337" s="90">
        <v>17227422015129</v>
      </c>
      <c r="F1337" s="92">
        <v>72085200</v>
      </c>
      <c r="G1337" s="93">
        <v>20218</v>
      </c>
      <c r="H1337" s="93">
        <v>193095.92</v>
      </c>
      <c r="I1337">
        <v>1335</v>
      </c>
      <c r="K1337" s="82" t="str">
        <f t="shared" si="40"/>
        <v>150236 SERIE 001-28/04/2023-17227422015129-72085200-20218-193095,92</v>
      </c>
      <c r="L1337" t="str">
        <v>150236 serie 001</v>
      </c>
      <c r="M1337" t="str">
        <v>150236 serie 001-28/04/2023-17227422015129-72085200-20218-193095,92</v>
      </c>
      <c r="O1337" t="str">
        <v>072733 serie 001</v>
      </c>
      <c r="P1337" s="57">
        <v>45009</v>
      </c>
      <c r="Q1337" t="str">
        <v>88416482000106</v>
      </c>
      <c r="R1337">
        <v>73082000</v>
      </c>
      <c r="S1337">
        <v>15926.329999999998</v>
      </c>
      <c r="T1337">
        <v>266077.84999999998</v>
      </c>
      <c r="V1337" t="str">
        <f t="shared" si="41"/>
        <v>072733 serie 001-24/03/2023-88416482000106-73082000-15926,33-266077,85</v>
      </c>
    </row>
    <row r="1338" spans="1:22" x14ac:dyDescent="0.25">
      <c r="A1338" s="91" t="s">
        <v>7526</v>
      </c>
      <c r="B1338" s="91" t="s">
        <v>8671</v>
      </c>
      <c r="C1338" s="91" t="s">
        <v>10007</v>
      </c>
      <c r="D1338" s="91" t="s">
        <v>8264</v>
      </c>
      <c r="E1338" s="90">
        <v>17227422015129</v>
      </c>
      <c r="F1338" s="92">
        <v>72085200</v>
      </c>
      <c r="G1338" s="93">
        <v>12866</v>
      </c>
      <c r="H1338" s="93">
        <v>122879.21</v>
      </c>
      <c r="I1338">
        <v>1336</v>
      </c>
      <c r="K1338" s="82" t="str">
        <f t="shared" si="40"/>
        <v>150234 SERIE 001-28/04/2023-17227422015129-72085200-12866-122879,21</v>
      </c>
      <c r="L1338" t="str">
        <v>150234 serie 001</v>
      </c>
      <c r="M1338" t="str">
        <v>150234 serie 001-28/04/2023-17227422015129-72085200-12866-122879,21</v>
      </c>
      <c r="O1338" t="str">
        <v>72733 serie 001</v>
      </c>
      <c r="P1338" s="57">
        <v>45009</v>
      </c>
      <c r="Q1338" t="str">
        <v>88416482000106</v>
      </c>
      <c r="R1338">
        <v>73089010</v>
      </c>
      <c r="S1338">
        <v>7510.86</v>
      </c>
      <c r="T1338">
        <v>126890.1</v>
      </c>
      <c r="V1338" t="str">
        <f t="shared" si="41"/>
        <v>72733 serie 001-24/03/2023-88416482000106-73089010-7510,86-126890,1</v>
      </c>
    </row>
    <row r="1339" spans="1:22" x14ac:dyDescent="0.25">
      <c r="A1339" s="91" t="s">
        <v>7527</v>
      </c>
      <c r="B1339" s="91" t="s">
        <v>8671</v>
      </c>
      <c r="C1339" s="91" t="s">
        <v>10008</v>
      </c>
      <c r="D1339" s="91" t="s">
        <v>8319</v>
      </c>
      <c r="E1339" s="90">
        <v>1209357000228</v>
      </c>
      <c r="F1339" s="92">
        <v>85444900</v>
      </c>
      <c r="G1339" s="92">
        <v>591</v>
      </c>
      <c r="H1339" s="93">
        <v>56685.01</v>
      </c>
      <c r="I1339">
        <v>1337</v>
      </c>
      <c r="K1339" s="82" t="str">
        <f t="shared" si="40"/>
        <v>2074 SERIE 001-29/08/2023-01209357000228-85444900-591-56685,01</v>
      </c>
      <c r="L1339" t="str">
        <v>2074 serie 001</v>
      </c>
      <c r="M1339" t="str">
        <v>2074 serie 001-29/08/2023-01209357000228-85444900-591-56685,01</v>
      </c>
      <c r="O1339" t="str">
        <v>072692 serie 001</v>
      </c>
      <c r="P1339" s="57">
        <v>45006</v>
      </c>
      <c r="Q1339" t="str">
        <v>88416482000106</v>
      </c>
      <c r="R1339">
        <v>73082000</v>
      </c>
      <c r="S1339">
        <v>23392.670000000002</v>
      </c>
      <c r="T1339">
        <v>370717.01</v>
      </c>
      <c r="V1339" t="str">
        <f t="shared" si="41"/>
        <v>072692 serie 001-21/03/2023-88416482000106-73082000-23392,67-370717,01</v>
      </c>
    </row>
    <row r="1340" spans="1:22" x14ac:dyDescent="0.25">
      <c r="A1340" s="91" t="s">
        <v>7528</v>
      </c>
      <c r="B1340" s="91" t="s">
        <v>8671</v>
      </c>
      <c r="C1340" s="91" t="s">
        <v>10009</v>
      </c>
      <c r="D1340" s="91" t="s">
        <v>8559</v>
      </c>
      <c r="E1340" s="90">
        <v>61479002000523</v>
      </c>
      <c r="F1340" s="92">
        <v>83111000</v>
      </c>
      <c r="G1340" s="93">
        <v>1008</v>
      </c>
      <c r="H1340" s="93">
        <v>150740.35</v>
      </c>
      <c r="I1340">
        <v>1338</v>
      </c>
      <c r="K1340" s="82" t="str">
        <f t="shared" si="40"/>
        <v>70235 SERIE 001-08/12/2023-61479002000523-83111000-1008-150740,35</v>
      </c>
      <c r="L1340" t="str">
        <v>70235 serie 001</v>
      </c>
      <c r="M1340" t="str">
        <v>70235 serie 001-08/12/2023-61479002000523-83111000-1008-150740,35</v>
      </c>
      <c r="O1340" t="str">
        <v>72692 serie 001</v>
      </c>
      <c r="P1340" s="57">
        <v>45006</v>
      </c>
      <c r="Q1340" t="str">
        <v>88416482000106</v>
      </c>
      <c r="R1340">
        <v>73045990</v>
      </c>
      <c r="S1340">
        <v>102.32</v>
      </c>
      <c r="T1340">
        <v>1976.82</v>
      </c>
      <c r="V1340" t="str">
        <f t="shared" si="41"/>
        <v>72692 serie 001-21/03/2023-88416482000106-73045990-102,32-1976,82</v>
      </c>
    </row>
    <row r="1341" spans="1:22" x14ac:dyDescent="0.25">
      <c r="A1341" s="91" t="s">
        <v>7529</v>
      </c>
      <c r="B1341" s="91" t="s">
        <v>8671</v>
      </c>
      <c r="C1341" s="91" t="s">
        <v>10010</v>
      </c>
      <c r="D1341" s="91" t="s">
        <v>8532</v>
      </c>
      <c r="E1341" s="90">
        <v>61479002000523</v>
      </c>
      <c r="F1341" s="92">
        <v>83111000</v>
      </c>
      <c r="G1341" s="92">
        <v>415.2</v>
      </c>
      <c r="H1341" s="93">
        <v>70540.08</v>
      </c>
      <c r="I1341">
        <v>1339</v>
      </c>
      <c r="K1341" s="82" t="str">
        <f t="shared" si="40"/>
        <v>69784 SERIE 001-18/10/2023-61479002000523-83111000-415,2-70540,08</v>
      </c>
      <c r="L1341" t="str">
        <v>69784 serie 001</v>
      </c>
      <c r="M1341" t="str">
        <v>69784 serie 001-18/10/2023-61479002000523-83111000-415,2-70540,08</v>
      </c>
      <c r="O1341" t="str">
        <v>72639 serie 001</v>
      </c>
      <c r="P1341" s="57">
        <v>45002</v>
      </c>
      <c r="Q1341" t="str">
        <v>88416482000106</v>
      </c>
      <c r="R1341">
        <v>73082000</v>
      </c>
      <c r="S1341">
        <v>17961</v>
      </c>
      <c r="T1341">
        <v>276711.59000000003</v>
      </c>
      <c r="V1341" t="str">
        <f t="shared" si="41"/>
        <v>72639 serie 001-17/03/2023-88416482000106-73082000-17961-276711,59</v>
      </c>
    </row>
    <row r="1342" spans="1:22" x14ac:dyDescent="0.25">
      <c r="A1342" s="91" t="s">
        <v>7530</v>
      </c>
      <c r="B1342" s="91" t="s">
        <v>8671</v>
      </c>
      <c r="C1342" s="91" t="s">
        <v>10011</v>
      </c>
      <c r="D1342" s="91" t="s">
        <v>8395</v>
      </c>
      <c r="E1342" s="90">
        <v>94478518000189</v>
      </c>
      <c r="F1342" s="92">
        <v>35061090</v>
      </c>
      <c r="G1342" s="92">
        <v>450</v>
      </c>
      <c r="H1342" s="93">
        <v>15600</v>
      </c>
      <c r="I1342">
        <v>1340</v>
      </c>
      <c r="K1342" s="82" t="str">
        <f t="shared" si="40"/>
        <v>188465 SERIE 001-15/02/2024-94478518000189-35061090-450-15600</v>
      </c>
      <c r="L1342" t="str">
        <v>188465 serie 001</v>
      </c>
      <c r="M1342" t="str">
        <v>188465 serie 001-15/02/2024-94478518000189-35061090-450-15600</v>
      </c>
      <c r="O1342" t="str">
        <v>72633 serie 001</v>
      </c>
      <c r="P1342" s="57">
        <v>45002</v>
      </c>
      <c r="Q1342" t="str">
        <v>88416482000106</v>
      </c>
      <c r="R1342">
        <v>73082000</v>
      </c>
      <c r="S1342">
        <v>24558.62</v>
      </c>
      <c r="T1342">
        <v>374912.13</v>
      </c>
      <c r="V1342" t="str">
        <f t="shared" si="41"/>
        <v>72633 serie 001-17/03/2023-88416482000106-73082000-24558,62-374912,13</v>
      </c>
    </row>
    <row r="1343" spans="1:22" x14ac:dyDescent="0.25">
      <c r="A1343" s="91" t="s">
        <v>7531</v>
      </c>
      <c r="B1343" s="91" t="s">
        <v>8671</v>
      </c>
      <c r="C1343" s="91" t="s">
        <v>10012</v>
      </c>
      <c r="D1343" s="91" t="s">
        <v>8423</v>
      </c>
      <c r="E1343" s="90">
        <v>43919968000129</v>
      </c>
      <c r="F1343" s="92">
        <v>73041900</v>
      </c>
      <c r="G1343" s="93">
        <v>14220</v>
      </c>
      <c r="H1343" s="93">
        <v>212167.69</v>
      </c>
      <c r="I1343">
        <v>1341</v>
      </c>
      <c r="K1343" s="82" t="str">
        <f t="shared" si="40"/>
        <v>697933 SERIE 000-24/11/2023-43919968000129-73041900-14220-212167,69</v>
      </c>
      <c r="L1343" t="str">
        <v>697933 serie 000</v>
      </c>
      <c r="M1343" t="str">
        <v>697933 serie 000-24/11/2023-43919968000129-73041900-14220-212167,69</v>
      </c>
      <c r="O1343" t="str">
        <v>72592 serie 001</v>
      </c>
      <c r="P1343" s="57">
        <v>45001</v>
      </c>
      <c r="Q1343" t="str">
        <v>88416482000106</v>
      </c>
      <c r="R1343">
        <v>73082000</v>
      </c>
      <c r="S1343">
        <v>18263.580000000002</v>
      </c>
      <c r="T1343">
        <v>274214.18</v>
      </c>
      <c r="V1343" t="str">
        <f t="shared" si="41"/>
        <v>72592 serie 001-16/03/2023-88416482000106-73082000-18263,58-274214,18</v>
      </c>
    </row>
    <row r="1344" spans="1:22" x14ac:dyDescent="0.25">
      <c r="A1344" s="91" t="s">
        <v>7532</v>
      </c>
      <c r="B1344" s="91" t="s">
        <v>8671</v>
      </c>
      <c r="C1344" s="91" t="s">
        <v>10013</v>
      </c>
      <c r="D1344" s="91" t="s">
        <v>8389</v>
      </c>
      <c r="E1344" s="90">
        <v>57424244000119</v>
      </c>
      <c r="F1344" s="92">
        <v>73049090</v>
      </c>
      <c r="G1344" s="92">
        <v>395</v>
      </c>
      <c r="H1344" s="93">
        <v>8127.14</v>
      </c>
      <c r="I1344">
        <v>1342</v>
      </c>
      <c r="K1344" s="82" t="str">
        <f t="shared" si="40"/>
        <v>147190 SERIE 001-22/02/2024-57424244000119-73049090-395-8127,14</v>
      </c>
      <c r="L1344" t="str">
        <v>147190 serie 001</v>
      </c>
      <c r="M1344" t="str">
        <v>147190 serie 001-22/02/2024-57424244000119-73049090-395-8127,14</v>
      </c>
      <c r="O1344" t="str">
        <v>72538 serie 001</v>
      </c>
      <c r="P1344" s="57">
        <v>44999</v>
      </c>
      <c r="Q1344" t="str">
        <v>88416482000106</v>
      </c>
      <c r="R1344">
        <v>73082000</v>
      </c>
      <c r="S1344">
        <v>18655.63</v>
      </c>
      <c r="T1344">
        <v>275611.13</v>
      </c>
      <c r="V1344" t="str">
        <f t="shared" si="41"/>
        <v>72538 serie 001-14/03/2023-88416482000106-73082000-18655,63-275611,13</v>
      </c>
    </row>
    <row r="1345" spans="1:22" x14ac:dyDescent="0.25">
      <c r="A1345" s="91" t="s">
        <v>7533</v>
      </c>
      <c r="B1345" s="91" t="s">
        <v>8671</v>
      </c>
      <c r="C1345" s="91" t="s">
        <v>10014</v>
      </c>
      <c r="D1345" s="91" t="s">
        <v>8419</v>
      </c>
      <c r="E1345" s="90">
        <v>39875101000141</v>
      </c>
      <c r="F1345" s="92">
        <v>85444900</v>
      </c>
      <c r="G1345" s="92">
        <v>795</v>
      </c>
      <c r="H1345" s="93">
        <v>59644.33</v>
      </c>
      <c r="I1345">
        <v>1343</v>
      </c>
      <c r="K1345" s="82" t="str">
        <f t="shared" si="40"/>
        <v>782 SERIE 001-28/02/2024-39875101000141-85444900-795-59644,33</v>
      </c>
      <c r="L1345" t="str">
        <v>782 serie 001</v>
      </c>
      <c r="M1345" t="str">
        <v>782 serie 001-28/02/2024-39875101000141-85444900-795-59644,33</v>
      </c>
      <c r="O1345" t="str">
        <v>72476 serie 001</v>
      </c>
      <c r="P1345" s="57">
        <v>44994</v>
      </c>
      <c r="Q1345" t="str">
        <v>88416482000106</v>
      </c>
      <c r="R1345">
        <v>73082000</v>
      </c>
      <c r="S1345">
        <v>22450.66</v>
      </c>
      <c r="T1345">
        <v>357041.78</v>
      </c>
      <c r="V1345" t="str">
        <f t="shared" si="41"/>
        <v>72476 serie 001-09/03/2023-88416482000106-73082000-22450,66-357041,78</v>
      </c>
    </row>
    <row r="1346" spans="1:22" x14ac:dyDescent="0.25">
      <c r="A1346" s="91" t="s">
        <v>7534</v>
      </c>
      <c r="B1346" s="91" t="s">
        <v>8671</v>
      </c>
      <c r="C1346" s="91" t="s">
        <v>10015</v>
      </c>
      <c r="D1346" s="91" t="s">
        <v>8457</v>
      </c>
      <c r="E1346" s="90">
        <v>52285143000190</v>
      </c>
      <c r="F1346" s="92">
        <v>40082100</v>
      </c>
      <c r="G1346" s="92">
        <v>112</v>
      </c>
      <c r="H1346" s="93">
        <v>12240</v>
      </c>
      <c r="I1346">
        <v>1344</v>
      </c>
      <c r="K1346" s="82" t="str">
        <f t="shared" si="40"/>
        <v>1223 SERIE 001-27/06/2024-52285143000190-40082100-112-12240</v>
      </c>
      <c r="L1346" t="str">
        <v>1223 serie 001</v>
      </c>
      <c r="M1346" t="str">
        <v>1223 serie 001-27/06/2024-52285143000190-40082100-112-12240</v>
      </c>
      <c r="O1346" t="str">
        <v>72450 serie 001</v>
      </c>
      <c r="P1346" s="57">
        <v>44992</v>
      </c>
      <c r="Q1346" t="str">
        <v>88416482000106</v>
      </c>
      <c r="R1346">
        <v>73082000</v>
      </c>
      <c r="S1346">
        <v>19959.27</v>
      </c>
      <c r="T1346">
        <v>336865.21</v>
      </c>
      <c r="V1346" t="str">
        <f t="shared" si="41"/>
        <v>72450 serie 001-07/03/2023-88416482000106-73082000-19959,27-336865,21</v>
      </c>
    </row>
    <row r="1347" spans="1:22" x14ac:dyDescent="0.25">
      <c r="A1347" s="91" t="s">
        <v>7535</v>
      </c>
      <c r="B1347" s="91" t="s">
        <v>8671</v>
      </c>
      <c r="C1347" s="91" t="s">
        <v>10016</v>
      </c>
      <c r="D1347" s="91" t="s">
        <v>8457</v>
      </c>
      <c r="E1347" s="90">
        <v>52285143000190</v>
      </c>
      <c r="F1347" s="92">
        <v>40082100</v>
      </c>
      <c r="G1347" s="92">
        <v>37</v>
      </c>
      <c r="H1347" s="93">
        <v>4080</v>
      </c>
      <c r="I1347">
        <v>1345</v>
      </c>
      <c r="K1347" s="82" t="str">
        <f t="shared" si="40"/>
        <v>1222 SERIE 001-27/06/2024-52285143000190-40082100-37-4080</v>
      </c>
      <c r="L1347" t="str">
        <v>1222 serie 001</v>
      </c>
      <c r="M1347" t="str">
        <v>1222 serie 001-27/06/2024-52285143000190-40082100-37-4080</v>
      </c>
      <c r="O1347" t="str">
        <v>072448 serie 001</v>
      </c>
      <c r="P1347" s="57">
        <v>44992</v>
      </c>
      <c r="Q1347" t="str">
        <v>88416482000106</v>
      </c>
      <c r="R1347">
        <v>73089010</v>
      </c>
      <c r="S1347">
        <v>1725.5999999999985</v>
      </c>
      <c r="T1347">
        <v>29467.820000000007</v>
      </c>
      <c r="V1347" t="str">
        <f t="shared" si="41"/>
        <v>072448 serie 001-07/03/2023-88416482000106-73089010-1725,6-29467,82</v>
      </c>
    </row>
    <row r="1348" spans="1:22" x14ac:dyDescent="0.25">
      <c r="A1348" s="91" t="s">
        <v>7536</v>
      </c>
      <c r="B1348" s="91" t="s">
        <v>8671</v>
      </c>
      <c r="C1348" s="91" t="s">
        <v>10017</v>
      </c>
      <c r="D1348" s="91" t="s">
        <v>8457</v>
      </c>
      <c r="E1348" s="90">
        <v>52285143000190</v>
      </c>
      <c r="F1348" s="92">
        <v>40082100</v>
      </c>
      <c r="G1348" s="92">
        <v>150</v>
      </c>
      <c r="H1348" s="93">
        <v>16320</v>
      </c>
      <c r="I1348">
        <v>1346</v>
      </c>
      <c r="K1348" s="82" t="str">
        <f t="shared" ref="K1348:K1411" si="42">_xlfn.CONCAT(A1348,"-",TEXT(D1348,"DD/MM/AAAA"),"-",TEXT(E1348,"00000000000000"),"-",F1348,"-",ROUND(G1348,2),"-",ROUND(H1348,2))</f>
        <v>1221 SERIE 001-27/06/2024-52285143000190-40082100-150-16320</v>
      </c>
      <c r="L1348" t="str">
        <v>1221 serie 001</v>
      </c>
      <c r="M1348" t="str">
        <v>1221 serie 001-27/06/2024-52285143000190-40082100-150-16320</v>
      </c>
      <c r="O1348" t="str">
        <v>72448 serie 001</v>
      </c>
      <c r="P1348" s="57">
        <v>44992</v>
      </c>
      <c r="Q1348" t="str">
        <v>88416482000106</v>
      </c>
      <c r="R1348">
        <v>73082000</v>
      </c>
      <c r="S1348">
        <v>18343.5</v>
      </c>
      <c r="T1348">
        <v>271405.51</v>
      </c>
      <c r="V1348" t="str">
        <f t="shared" ref="V1348:V1411" si="43">_xlfn.CONCAT(O1348,"-",TEXT(P1348,"DD/MM/AAAA"),"-",Q1348,"-",R1348,"-",ROUND(S1348,2),"-",ROUND(T1348,2))</f>
        <v>72448 serie 001-07/03/2023-88416482000106-73082000-18343,5-271405,51</v>
      </c>
    </row>
    <row r="1349" spans="1:22" x14ac:dyDescent="0.25">
      <c r="A1349" s="91" t="s">
        <v>7537</v>
      </c>
      <c r="B1349" s="91" t="s">
        <v>8671</v>
      </c>
      <c r="C1349" s="91" t="s">
        <v>10018</v>
      </c>
      <c r="D1349" s="91" t="s">
        <v>8459</v>
      </c>
      <c r="E1349" s="90">
        <v>86532538003269</v>
      </c>
      <c r="F1349" s="92">
        <v>69074000</v>
      </c>
      <c r="G1349" s="92">
        <v>7.2</v>
      </c>
      <c r="H1349" s="93">
        <v>1650</v>
      </c>
      <c r="I1349">
        <v>1347</v>
      </c>
      <c r="K1349" s="82" t="str">
        <f t="shared" si="42"/>
        <v>1558117 SERIE 001-17/04/2024-86532538003269-69074000-7,2-1650</v>
      </c>
      <c r="L1349" t="str">
        <v>1558117 serie 001</v>
      </c>
      <c r="M1349" t="str">
        <v>1558117 serie 001-17/04/2024-86532538003269-69074000-7,2-1650</v>
      </c>
      <c r="O1349" t="str">
        <v>72304 serie 001</v>
      </c>
      <c r="P1349" s="57">
        <v>44985</v>
      </c>
      <c r="Q1349" t="str">
        <v>88416482000106</v>
      </c>
      <c r="R1349">
        <v>73082000</v>
      </c>
      <c r="S1349">
        <v>23612.22</v>
      </c>
      <c r="T1349">
        <v>451471.1</v>
      </c>
      <c r="V1349" t="str">
        <f t="shared" si="43"/>
        <v>72304 serie 001-28/02/2023-88416482000106-73082000-23612,22-451471,1</v>
      </c>
    </row>
    <row r="1350" spans="1:22" x14ac:dyDescent="0.25">
      <c r="A1350" s="91" t="s">
        <v>7538</v>
      </c>
      <c r="B1350" s="91" t="s">
        <v>8671</v>
      </c>
      <c r="C1350" s="91" t="s">
        <v>10019</v>
      </c>
      <c r="D1350" s="91" t="s">
        <v>8398</v>
      </c>
      <c r="E1350" s="90">
        <v>36193928000772</v>
      </c>
      <c r="F1350" s="92">
        <v>69149000</v>
      </c>
      <c r="G1350" s="92">
        <v>73.84</v>
      </c>
      <c r="H1350" s="93">
        <v>11643.07</v>
      </c>
      <c r="I1350">
        <v>1348</v>
      </c>
      <c r="K1350" s="82" t="str">
        <f t="shared" si="42"/>
        <v>13073 SERIE 001-25/01/2024-36193928000772-69149000-73,84-11643,07</v>
      </c>
      <c r="L1350" t="str">
        <v>13073 serie 001</v>
      </c>
      <c r="M1350" t="str">
        <v>13073 serie 001-25/01/2024-36193928000772-69149000-73,84-11643,07</v>
      </c>
      <c r="O1350" t="str">
        <v>72303 serie 001</v>
      </c>
      <c r="P1350" s="57">
        <v>44985</v>
      </c>
      <c r="Q1350" t="str">
        <v>88416482000106</v>
      </c>
      <c r="R1350">
        <v>73082000</v>
      </c>
      <c r="S1350">
        <v>26088.79</v>
      </c>
      <c r="T1350">
        <v>420716.87</v>
      </c>
      <c r="V1350" t="str">
        <f t="shared" si="43"/>
        <v>72303 serie 001-28/02/2023-88416482000106-73082000-26088,79-420716,87</v>
      </c>
    </row>
    <row r="1351" spans="1:22" x14ac:dyDescent="0.25">
      <c r="A1351" s="91" t="s">
        <v>7539</v>
      </c>
      <c r="B1351" s="91" t="s">
        <v>8671</v>
      </c>
      <c r="C1351" s="91" t="s">
        <v>10020</v>
      </c>
      <c r="D1351" s="91" t="s">
        <v>8384</v>
      </c>
      <c r="E1351" s="90">
        <v>36193928000772</v>
      </c>
      <c r="F1351" s="92">
        <v>70196900</v>
      </c>
      <c r="G1351" s="92">
        <v>17.57</v>
      </c>
      <c r="H1351" s="93">
        <v>2565.66</v>
      </c>
      <c r="I1351">
        <v>1349</v>
      </c>
      <c r="K1351" s="82" t="str">
        <f t="shared" si="42"/>
        <v>11991 SERIE 001-18/12/2023-36193928000772-70196900-17,57-2565,66</v>
      </c>
      <c r="L1351" t="str">
        <v>11991 serie 001</v>
      </c>
      <c r="M1351" t="str">
        <v>11991 serie 001-18/12/2023-36193928000772-70196900-17,57-2565,66</v>
      </c>
      <c r="O1351" t="str">
        <v>72301 serie 001</v>
      </c>
      <c r="P1351" s="57">
        <v>44985</v>
      </c>
      <c r="Q1351" t="str">
        <v>88416482000106</v>
      </c>
      <c r="R1351">
        <v>73082000</v>
      </c>
      <c r="S1351">
        <v>21655.77</v>
      </c>
      <c r="T1351">
        <v>317613.69</v>
      </c>
      <c r="V1351" t="str">
        <f t="shared" si="43"/>
        <v>72301 serie 001-28/02/2023-88416482000106-73082000-21655,77-317613,69</v>
      </c>
    </row>
    <row r="1352" spans="1:22" x14ac:dyDescent="0.25">
      <c r="A1352" s="91" t="s">
        <v>7540</v>
      </c>
      <c r="B1352" s="91" t="s">
        <v>8671</v>
      </c>
      <c r="C1352" s="91" t="s">
        <v>10021</v>
      </c>
      <c r="D1352" s="91" t="s">
        <v>8464</v>
      </c>
      <c r="E1352" s="90">
        <v>97533434000199</v>
      </c>
      <c r="F1352" s="92">
        <v>73072900</v>
      </c>
      <c r="G1352" s="92">
        <v>0.65</v>
      </c>
      <c r="H1352" s="92">
        <v>507.6</v>
      </c>
      <c r="I1352">
        <v>1350</v>
      </c>
      <c r="K1352" s="82" t="str">
        <f t="shared" si="42"/>
        <v>4425 SERIE 000-12/06/2024-97533434000199-73072900-0,65-507,6</v>
      </c>
      <c r="L1352" t="str">
        <v>4425 serie 000</v>
      </c>
      <c r="M1352" t="str">
        <v>4425 serie 000-12/06/2024-97533434000199-73072900-0,65-507,6</v>
      </c>
      <c r="O1352" t="str">
        <v>72298 serie 001</v>
      </c>
      <c r="P1352" s="57">
        <v>44985</v>
      </c>
      <c r="Q1352" t="str">
        <v>88416482000106</v>
      </c>
      <c r="R1352">
        <v>73082000</v>
      </c>
      <c r="S1352">
        <v>22690.49</v>
      </c>
      <c r="T1352">
        <v>448784.54</v>
      </c>
      <c r="V1352" t="str">
        <f t="shared" si="43"/>
        <v>72298 serie 001-28/02/2023-88416482000106-73082000-22690,49-448784,54</v>
      </c>
    </row>
    <row r="1353" spans="1:22" x14ac:dyDescent="0.25">
      <c r="A1353" s="91" t="s">
        <v>7541</v>
      </c>
      <c r="B1353" s="91" t="s">
        <v>8671</v>
      </c>
      <c r="C1353" s="91" t="s">
        <v>10022</v>
      </c>
      <c r="D1353" s="91" t="s">
        <v>8485</v>
      </c>
      <c r="E1353" s="90">
        <v>65000655001691</v>
      </c>
      <c r="F1353" s="92">
        <v>73181500</v>
      </c>
      <c r="G1353" s="92">
        <v>98.31</v>
      </c>
      <c r="H1353" s="93">
        <v>209790</v>
      </c>
      <c r="I1353">
        <v>1351</v>
      </c>
      <c r="K1353" s="82" t="str">
        <f t="shared" si="42"/>
        <v>196728 SERIE 001-28/03/2024-65000655001691-73181500-98,31-209790</v>
      </c>
      <c r="L1353" t="str">
        <v>196728 serie 001</v>
      </c>
      <c r="M1353" t="str">
        <v>196728 serie 001-28/03/2024-65000655001691-73181500-98,31-209790</v>
      </c>
      <c r="O1353" t="str">
        <v>72296 serie 001</v>
      </c>
      <c r="P1353" s="57">
        <v>44985</v>
      </c>
      <c r="Q1353" t="str">
        <v>88416482000106</v>
      </c>
      <c r="R1353">
        <v>73082000</v>
      </c>
      <c r="S1353">
        <v>20617.62</v>
      </c>
      <c r="T1353">
        <v>333422.63</v>
      </c>
      <c r="V1353" t="str">
        <f t="shared" si="43"/>
        <v>72296 serie 001-28/02/2023-88416482000106-73082000-20617,62-333422,63</v>
      </c>
    </row>
    <row r="1354" spans="1:22" x14ac:dyDescent="0.25">
      <c r="A1354" s="91" t="s">
        <v>7542</v>
      </c>
      <c r="B1354" s="91" t="s">
        <v>8671</v>
      </c>
      <c r="C1354" s="91" t="s">
        <v>10023</v>
      </c>
      <c r="D1354" s="91" t="s">
        <v>8495</v>
      </c>
      <c r="E1354" s="90">
        <v>65000655001934</v>
      </c>
      <c r="F1354" s="92">
        <v>73181900</v>
      </c>
      <c r="G1354" s="92">
        <v>12.36</v>
      </c>
      <c r="H1354" s="93">
        <v>75337.5</v>
      </c>
      <c r="I1354">
        <v>1352</v>
      </c>
      <c r="K1354" s="82" t="str">
        <f t="shared" si="42"/>
        <v>1726 SERIE 001-02/08/2024-65000655001934-73181900-12,36-75337,5</v>
      </c>
      <c r="L1354" t="str">
        <v>1726 serie 001</v>
      </c>
      <c r="M1354" t="str">
        <v>1726 serie 001-02/08/2024-65000655001934-73181900-12,36-75337,5</v>
      </c>
      <c r="O1354" t="str">
        <v>72284 serie 001</v>
      </c>
      <c r="P1354" s="57">
        <v>44984</v>
      </c>
      <c r="Q1354" t="str">
        <v>88416482000106</v>
      </c>
      <c r="R1354">
        <v>73082000</v>
      </c>
      <c r="S1354">
        <v>22982.52</v>
      </c>
      <c r="T1354">
        <v>364268.56</v>
      </c>
      <c r="V1354" t="str">
        <f t="shared" si="43"/>
        <v>72284 serie 001-27/02/2023-88416482000106-73082000-22982,52-364268,56</v>
      </c>
    </row>
    <row r="1355" spans="1:22" x14ac:dyDescent="0.25">
      <c r="A1355" s="91" t="s">
        <v>7543</v>
      </c>
      <c r="B1355" s="91" t="s">
        <v>8671</v>
      </c>
      <c r="C1355" s="91" t="s">
        <v>10024</v>
      </c>
      <c r="D1355" s="91" t="s">
        <v>8500</v>
      </c>
      <c r="E1355" s="90">
        <v>65000655001934</v>
      </c>
      <c r="F1355" s="92">
        <v>73181900</v>
      </c>
      <c r="G1355" s="92">
        <v>169.13</v>
      </c>
      <c r="H1355" s="93">
        <v>266899.08</v>
      </c>
      <c r="I1355">
        <v>1353</v>
      </c>
      <c r="K1355" s="82" t="str">
        <f t="shared" si="42"/>
        <v>1619 SERIE 001-31/07/2024-65000655001934-73181900-169,13-266899,08</v>
      </c>
      <c r="L1355" t="str">
        <v>1619 serie 001</v>
      </c>
      <c r="M1355" t="str">
        <v>1619 serie 001-31/07/2024-65000655001934-73181900-169,13-266899,08</v>
      </c>
      <c r="O1355" t="str">
        <v>72274 serie 001</v>
      </c>
      <c r="P1355" s="57">
        <v>44984</v>
      </c>
      <c r="Q1355" t="str">
        <v>88416482000106</v>
      </c>
      <c r="R1355">
        <v>73082000</v>
      </c>
      <c r="S1355">
        <v>22532.77</v>
      </c>
      <c r="T1355">
        <v>347776.54</v>
      </c>
      <c r="V1355" t="str">
        <f t="shared" si="43"/>
        <v>72274 serie 001-27/02/2023-88416482000106-73082000-22532,77-347776,54</v>
      </c>
    </row>
    <row r="1356" spans="1:22" x14ac:dyDescent="0.25">
      <c r="A1356" s="91" t="s">
        <v>7544</v>
      </c>
      <c r="B1356" s="91" t="s">
        <v>8671</v>
      </c>
      <c r="C1356" s="91" t="s">
        <v>10025</v>
      </c>
      <c r="D1356" s="91" t="s">
        <v>8458</v>
      </c>
      <c r="E1356" s="90">
        <v>1209357000228</v>
      </c>
      <c r="F1356" s="92">
        <v>85444900</v>
      </c>
      <c r="G1356" s="92">
        <v>107</v>
      </c>
      <c r="H1356" s="93">
        <v>10184</v>
      </c>
      <c r="I1356">
        <v>1354</v>
      </c>
      <c r="K1356" s="82" t="str">
        <f t="shared" si="42"/>
        <v>2953 SERIE 001-30/07/2024-01209357000228-85444900-107-10184</v>
      </c>
      <c r="L1356" t="str">
        <v>2953 serie 001</v>
      </c>
      <c r="M1356" t="str">
        <v>2953 serie 001-30/07/2024-01209357000228-85444900-107-10184</v>
      </c>
      <c r="O1356" t="str">
        <v>72273 serie 001</v>
      </c>
      <c r="P1356" s="57">
        <v>44984</v>
      </c>
      <c r="Q1356" t="str">
        <v>88416482000106</v>
      </c>
      <c r="R1356">
        <v>73082000</v>
      </c>
      <c r="S1356">
        <v>18289.060000000001</v>
      </c>
      <c r="T1356">
        <v>290503.40000000002</v>
      </c>
      <c r="V1356" t="str">
        <f t="shared" si="43"/>
        <v>72273 serie 001-27/02/2023-88416482000106-73082000-18289,06-290503,4</v>
      </c>
    </row>
    <row r="1357" spans="1:22" x14ac:dyDescent="0.25">
      <c r="A1357" s="91" t="s">
        <v>7545</v>
      </c>
      <c r="B1357" s="91" t="s">
        <v>8671</v>
      </c>
      <c r="C1357" s="91" t="s">
        <v>10026</v>
      </c>
      <c r="D1357" s="91" t="s">
        <v>8458</v>
      </c>
      <c r="E1357" s="90">
        <v>1209357000228</v>
      </c>
      <c r="F1357" s="92">
        <v>85444900</v>
      </c>
      <c r="G1357" s="92">
        <v>937</v>
      </c>
      <c r="H1357" s="93">
        <v>81571.8</v>
      </c>
      <c r="I1357">
        <v>1355</v>
      </c>
      <c r="K1357" s="82" t="str">
        <f t="shared" si="42"/>
        <v>2952 SERIE 001-30/07/2024-01209357000228-85444900-937-81571,8</v>
      </c>
      <c r="L1357" t="str">
        <v>2952 serie 001</v>
      </c>
      <c r="M1357" t="str">
        <v>2952 serie 001-30/07/2024-01209357000228-85444900-937-81571,8</v>
      </c>
      <c r="O1357" t="str">
        <v>72244 serie 001</v>
      </c>
      <c r="P1357" s="57">
        <v>44982</v>
      </c>
      <c r="Q1357" t="str">
        <v>88416482000106</v>
      </c>
      <c r="R1357">
        <v>73082000</v>
      </c>
      <c r="S1357">
        <v>19847.150000000001</v>
      </c>
      <c r="T1357">
        <v>304592.96000000002</v>
      </c>
      <c r="V1357" t="str">
        <f t="shared" si="43"/>
        <v>72244 serie 001-25/02/2023-88416482000106-73082000-19847,15-304592,96</v>
      </c>
    </row>
    <row r="1358" spans="1:22" x14ac:dyDescent="0.25">
      <c r="A1358" s="91" t="s">
        <v>7546</v>
      </c>
      <c r="B1358" s="91" t="s">
        <v>8671</v>
      </c>
      <c r="C1358" s="91" t="s">
        <v>10027</v>
      </c>
      <c r="D1358" s="91" t="s">
        <v>8560</v>
      </c>
      <c r="E1358" s="90">
        <v>1209357000228</v>
      </c>
      <c r="F1358" s="92">
        <v>85444900</v>
      </c>
      <c r="G1358" s="92">
        <v>963</v>
      </c>
      <c r="H1358" s="93">
        <v>85221.2</v>
      </c>
      <c r="I1358">
        <v>1356</v>
      </c>
      <c r="K1358" s="82" t="str">
        <f t="shared" si="42"/>
        <v>2918 SERIE 001-17/07/2024-01209357000228-85444900-963-85221,2</v>
      </c>
      <c r="L1358" t="str">
        <v>2918 serie 001</v>
      </c>
      <c r="M1358" t="str">
        <v>2918 serie 001-17/07/2024-01209357000228-85444900-963-85221,2</v>
      </c>
      <c r="O1358" t="str">
        <v>72241 serie 001</v>
      </c>
      <c r="P1358" s="57">
        <v>44981</v>
      </c>
      <c r="Q1358" t="str">
        <v>88416482000106</v>
      </c>
      <c r="R1358">
        <v>73082000</v>
      </c>
      <c r="S1358">
        <v>21645.23</v>
      </c>
      <c r="T1358">
        <v>340782.85</v>
      </c>
      <c r="V1358" t="str">
        <f t="shared" si="43"/>
        <v>72241 serie 001-24/02/2023-88416482000106-73082000-21645,23-340782,85</v>
      </c>
    </row>
    <row r="1359" spans="1:22" x14ac:dyDescent="0.25">
      <c r="A1359" s="91" t="s">
        <v>7547</v>
      </c>
      <c r="B1359" s="91" t="s">
        <v>8671</v>
      </c>
      <c r="C1359" s="91" t="s">
        <v>10028</v>
      </c>
      <c r="D1359" s="91" t="s">
        <v>8517</v>
      </c>
      <c r="E1359" s="90">
        <v>1209357000228</v>
      </c>
      <c r="F1359" s="92">
        <v>85444900</v>
      </c>
      <c r="G1359" s="92">
        <v>48</v>
      </c>
      <c r="H1359" s="93">
        <v>6252.22</v>
      </c>
      <c r="I1359">
        <v>1357</v>
      </c>
      <c r="K1359" s="82" t="str">
        <f t="shared" si="42"/>
        <v>2758 SERIE 001-21/05/2024-01209357000228-85444900-48-6252,22</v>
      </c>
      <c r="L1359" t="str">
        <v>2758 serie 001</v>
      </c>
      <c r="M1359" t="str">
        <v>2758 serie 001-21/05/2024-01209357000228-85444900-48-6252,22</v>
      </c>
      <c r="O1359" t="str">
        <v>72214 serie 001</v>
      </c>
      <c r="P1359" s="57">
        <v>44981</v>
      </c>
      <c r="Q1359" t="str">
        <v>88416482000106</v>
      </c>
      <c r="R1359">
        <v>73082000</v>
      </c>
      <c r="S1359">
        <v>23263.29</v>
      </c>
      <c r="T1359">
        <v>352036.34</v>
      </c>
      <c r="V1359" t="str">
        <f t="shared" si="43"/>
        <v>72214 serie 001-24/02/2023-88416482000106-73082000-23263,29-352036,34</v>
      </c>
    </row>
    <row r="1360" spans="1:22" x14ac:dyDescent="0.25">
      <c r="A1360" s="91" t="s">
        <v>7548</v>
      </c>
      <c r="B1360" s="91" t="s">
        <v>8671</v>
      </c>
      <c r="C1360" s="91" t="s">
        <v>10029</v>
      </c>
      <c r="D1360" s="91" t="s">
        <v>8517</v>
      </c>
      <c r="E1360" s="90">
        <v>1209357000228</v>
      </c>
      <c r="F1360" s="92">
        <v>85444900</v>
      </c>
      <c r="G1360" s="93">
        <v>1716</v>
      </c>
      <c r="H1360" s="93">
        <v>138248.76</v>
      </c>
      <c r="I1360">
        <v>1358</v>
      </c>
      <c r="K1360" s="82" t="str">
        <f t="shared" si="42"/>
        <v>2757 SERIE 001-21/05/2024-01209357000228-85444900-1716-138248,76</v>
      </c>
      <c r="L1360" t="str">
        <v>2757 serie 001</v>
      </c>
      <c r="M1360" t="str">
        <v>2757 serie 001-21/05/2024-01209357000228-85444900-1716-138248,76</v>
      </c>
      <c r="O1360" t="str">
        <v>72177 serie 001</v>
      </c>
      <c r="P1360" s="57">
        <v>44979</v>
      </c>
      <c r="Q1360" t="str">
        <v>88416482000106</v>
      </c>
      <c r="R1360">
        <v>73082000</v>
      </c>
      <c r="S1360">
        <v>23884.03</v>
      </c>
      <c r="T1360">
        <v>382472.07</v>
      </c>
      <c r="V1360" t="str">
        <f t="shared" si="43"/>
        <v>72177 serie 001-22/02/2023-88416482000106-73082000-23884,03-382472,07</v>
      </c>
    </row>
    <row r="1361" spans="1:22" x14ac:dyDescent="0.25">
      <c r="A1361" s="91" t="s">
        <v>7549</v>
      </c>
      <c r="B1361" s="91" t="s">
        <v>8671</v>
      </c>
      <c r="C1361" s="91" t="s">
        <v>10030</v>
      </c>
      <c r="D1361" s="91" t="s">
        <v>8485</v>
      </c>
      <c r="E1361" s="90">
        <v>1209357000228</v>
      </c>
      <c r="F1361" s="92">
        <v>85444900</v>
      </c>
      <c r="G1361" s="93">
        <v>3100</v>
      </c>
      <c r="H1361" s="93">
        <v>284844</v>
      </c>
      <c r="I1361">
        <v>1359</v>
      </c>
      <c r="K1361" s="82" t="str">
        <f t="shared" si="42"/>
        <v>2606 SERIE 001-28/03/2024-01209357000228-85444900-3100-284844</v>
      </c>
      <c r="L1361" t="str">
        <v>2606 serie 001</v>
      </c>
      <c r="M1361" t="str">
        <v>2606 serie 001-28/03/2024-01209357000228-85444900-3100-284844</v>
      </c>
      <c r="O1361" t="str">
        <v>72173 serie 001</v>
      </c>
      <c r="P1361" s="57">
        <v>44979</v>
      </c>
      <c r="Q1361" t="str">
        <v>88416482000106</v>
      </c>
      <c r="R1361">
        <v>73082000</v>
      </c>
      <c r="S1361">
        <v>16752.419999999998</v>
      </c>
      <c r="T1361">
        <v>296991.40999999997</v>
      </c>
      <c r="V1361" t="str">
        <f t="shared" si="43"/>
        <v>72173 serie 001-22/02/2023-88416482000106-73082000-16752,42-296991,41</v>
      </c>
    </row>
    <row r="1362" spans="1:22" x14ac:dyDescent="0.25">
      <c r="A1362" s="91" t="s">
        <v>7550</v>
      </c>
      <c r="B1362" s="91" t="s">
        <v>8671</v>
      </c>
      <c r="C1362" s="91" t="s">
        <v>10031</v>
      </c>
      <c r="D1362" s="91" t="s">
        <v>8535</v>
      </c>
      <c r="E1362" s="90">
        <v>65000655001934</v>
      </c>
      <c r="F1362" s="92">
        <v>73089090</v>
      </c>
      <c r="G1362" s="92">
        <v>91.76</v>
      </c>
      <c r="H1362" s="93">
        <v>207725</v>
      </c>
      <c r="I1362">
        <v>1360</v>
      </c>
      <c r="K1362" s="82" t="str">
        <f t="shared" si="42"/>
        <v>4368 SERIE 001-30/08/2024-65000655001934-73089090-91,76-207725</v>
      </c>
      <c r="L1362" t="str">
        <v>4368 serie 001</v>
      </c>
      <c r="M1362" t="str">
        <v>4368 serie 001-30/08/2024-65000655001934-73089090-91,76-207725</v>
      </c>
      <c r="O1362" t="str">
        <v>72147 serie 001</v>
      </c>
      <c r="P1362" s="57">
        <v>44978</v>
      </c>
      <c r="Q1362" t="str">
        <v>88416482000106</v>
      </c>
      <c r="R1362">
        <v>73082000</v>
      </c>
      <c r="S1362">
        <v>2712.79</v>
      </c>
      <c r="T1362">
        <v>40989.74</v>
      </c>
      <c r="V1362" t="str">
        <f t="shared" si="43"/>
        <v>72147 serie 001-21/02/2023-88416482000106-73082000-2712,79-40989,74</v>
      </c>
    </row>
    <row r="1363" spans="1:22" x14ac:dyDescent="0.25">
      <c r="A1363" s="91" t="s">
        <v>7551</v>
      </c>
      <c r="B1363" s="91" t="s">
        <v>8671</v>
      </c>
      <c r="C1363" s="91" t="s">
        <v>10032</v>
      </c>
      <c r="D1363" s="91" t="s">
        <v>8535</v>
      </c>
      <c r="E1363" s="90">
        <v>65000655001934</v>
      </c>
      <c r="F1363" s="92">
        <v>73181900</v>
      </c>
      <c r="G1363" s="92">
        <v>19.23</v>
      </c>
      <c r="H1363" s="93">
        <v>117191.67</v>
      </c>
      <c r="I1363">
        <v>1361</v>
      </c>
      <c r="K1363" s="82" t="str">
        <f t="shared" si="42"/>
        <v>4367 SERIE 001-30/08/2024-65000655001934-73181900-19,23-117191,67</v>
      </c>
      <c r="L1363" t="str">
        <v>4367 serie 001</v>
      </c>
      <c r="M1363" t="str">
        <v>4367 serie 001-30/08/2024-65000655001934-73181900-19,23-117191,67</v>
      </c>
      <c r="O1363" t="str">
        <v>72142 serie 001</v>
      </c>
      <c r="P1363" s="57">
        <v>44978</v>
      </c>
      <c r="Q1363" t="str">
        <v>88416482000106</v>
      </c>
      <c r="R1363">
        <v>73082000</v>
      </c>
      <c r="S1363">
        <v>3276.94</v>
      </c>
      <c r="T1363">
        <v>51551.65</v>
      </c>
      <c r="V1363" t="str">
        <f t="shared" si="43"/>
        <v>72142 serie 001-21/02/2023-88416482000106-73082000-3276,94-51551,65</v>
      </c>
    </row>
    <row r="1364" spans="1:22" x14ac:dyDescent="0.25">
      <c r="A1364" s="91" t="s">
        <v>7552</v>
      </c>
      <c r="B1364" s="91" t="s">
        <v>8671</v>
      </c>
      <c r="C1364" s="91" t="s">
        <v>10033</v>
      </c>
      <c r="D1364" s="91" t="s">
        <v>8446</v>
      </c>
      <c r="E1364" s="90">
        <v>94478518000189</v>
      </c>
      <c r="F1364" s="92">
        <v>32099019</v>
      </c>
      <c r="G1364" s="92">
        <v>10</v>
      </c>
      <c r="H1364" s="92">
        <v>295</v>
      </c>
      <c r="I1364">
        <v>1362</v>
      </c>
      <c r="K1364" s="82" t="str">
        <f t="shared" si="42"/>
        <v>196722 SERIE 001-08/08/2024-94478518000189-32099019-10-295</v>
      </c>
      <c r="L1364" t="str">
        <v>196722 serie 001</v>
      </c>
      <c r="M1364" t="str">
        <v>196722 serie 001-08/08/2024-94478518000189-32099019-10-295</v>
      </c>
      <c r="O1364" t="str">
        <v>72137 serie 001</v>
      </c>
      <c r="P1364" s="57">
        <v>44978</v>
      </c>
      <c r="Q1364" t="str">
        <v>88416482000106</v>
      </c>
      <c r="R1364">
        <v>73082000</v>
      </c>
      <c r="S1364">
        <v>9796.7099999999991</v>
      </c>
      <c r="T1364">
        <v>182230.08</v>
      </c>
      <c r="V1364" t="str">
        <f t="shared" si="43"/>
        <v>72137 serie 001-21/02/2023-88416482000106-73082000-9796,71-182230,08</v>
      </c>
    </row>
    <row r="1365" spans="1:22" x14ac:dyDescent="0.25">
      <c r="A1365" s="91" t="s">
        <v>7553</v>
      </c>
      <c r="B1365" s="91" t="s">
        <v>8671</v>
      </c>
      <c r="C1365" s="91" t="s">
        <v>10034</v>
      </c>
      <c r="D1365" s="91" t="s">
        <v>8353</v>
      </c>
      <c r="E1365" s="90">
        <v>59274316000467</v>
      </c>
      <c r="F1365" s="92">
        <v>85369090</v>
      </c>
      <c r="G1365" s="92">
        <v>6</v>
      </c>
      <c r="H1365" s="92">
        <v>392.66</v>
      </c>
      <c r="I1365">
        <v>1363</v>
      </c>
      <c r="K1365" s="82" t="str">
        <f t="shared" si="42"/>
        <v>0082486 SERIE 001-05/02/2024-59274316000467-85369090-6-392,66</v>
      </c>
      <c r="L1365" t="str">
        <v>0082486 serie 001</v>
      </c>
      <c r="M1365" t="str">
        <v>0082486 serie 001-05/02/2024-59274316000467-85369090-6-392,66</v>
      </c>
      <c r="O1365" t="str">
        <v>72108 serie 001</v>
      </c>
      <c r="P1365" s="57">
        <v>44974</v>
      </c>
      <c r="Q1365" t="str">
        <v>88416482000106</v>
      </c>
      <c r="R1365">
        <v>73082000</v>
      </c>
      <c r="S1365">
        <v>9891.0499999999993</v>
      </c>
      <c r="T1365">
        <v>137379.74</v>
      </c>
      <c r="V1365" t="str">
        <f t="shared" si="43"/>
        <v>72108 serie 001-17/02/2023-88416482000106-73082000-9891,05-137379,74</v>
      </c>
    </row>
    <row r="1366" spans="1:22" x14ac:dyDescent="0.25">
      <c r="A1366" s="91" t="s">
        <v>7554</v>
      </c>
      <c r="B1366" s="91" t="s">
        <v>8671</v>
      </c>
      <c r="C1366" s="91" t="s">
        <v>10035</v>
      </c>
      <c r="D1366" s="91" t="s">
        <v>8542</v>
      </c>
      <c r="E1366" s="90">
        <v>2907585000404</v>
      </c>
      <c r="F1366" s="92">
        <v>29051999</v>
      </c>
      <c r="G1366" s="92">
        <v>391.92</v>
      </c>
      <c r="H1366" s="92">
        <v>647.20000000000005</v>
      </c>
      <c r="I1366">
        <v>1364</v>
      </c>
      <c r="K1366" s="82" t="str">
        <f t="shared" si="42"/>
        <v>83691 SERIE 001-23/09/2024-02907585000404-29051999-391,92-647,2</v>
      </c>
      <c r="L1366" t="str">
        <v>83691 serie 001</v>
      </c>
      <c r="M1366" t="str">
        <v>83691 serie 001-23/09/2024-02907585000404-29051999-391,92-647,2</v>
      </c>
      <c r="O1366" t="str">
        <v>72075 serie 001</v>
      </c>
      <c r="P1366" s="57">
        <v>44973</v>
      </c>
      <c r="Q1366" t="str">
        <v>88416482000106</v>
      </c>
      <c r="R1366">
        <v>73082000</v>
      </c>
      <c r="S1366">
        <v>15262.46</v>
      </c>
      <c r="T1366">
        <v>258952.48</v>
      </c>
      <c r="V1366" t="str">
        <f t="shared" si="43"/>
        <v>72075 serie 001-16/02/2023-88416482000106-73082000-15262,46-258952,48</v>
      </c>
    </row>
    <row r="1367" spans="1:22" x14ac:dyDescent="0.25">
      <c r="A1367" s="91" t="s">
        <v>7555</v>
      </c>
      <c r="B1367" s="91" t="s">
        <v>8671</v>
      </c>
      <c r="C1367" s="91" t="s">
        <v>10036</v>
      </c>
      <c r="D1367" s="91" t="s">
        <v>8561</v>
      </c>
      <c r="E1367" s="90">
        <v>2907585000404</v>
      </c>
      <c r="F1367" s="92">
        <v>29051999</v>
      </c>
      <c r="G1367" s="92">
        <v>111.8</v>
      </c>
      <c r="H1367" s="92">
        <v>809</v>
      </c>
      <c r="I1367">
        <v>1365</v>
      </c>
      <c r="K1367" s="82" t="str">
        <f t="shared" si="42"/>
        <v>00083326 SERIE 001-11/09/2024-02907585000404-29051999-111,8-809</v>
      </c>
      <c r="L1367" t="str">
        <v>00083326 serie 001</v>
      </c>
      <c r="M1367" t="str">
        <v>00083326 serie 001-11/09/2024-02907585000404-29051999-111,8-809</v>
      </c>
      <c r="O1367" t="str">
        <v>72050 serie 001</v>
      </c>
      <c r="P1367" s="57">
        <v>44972</v>
      </c>
      <c r="Q1367" t="str">
        <v>88416482000106</v>
      </c>
      <c r="R1367">
        <v>73082000</v>
      </c>
      <c r="S1367">
        <v>10563.41</v>
      </c>
      <c r="T1367">
        <v>198283.79</v>
      </c>
      <c r="V1367" t="str">
        <f t="shared" si="43"/>
        <v>72050 serie 001-15/02/2023-88416482000106-73082000-10563,41-198283,79</v>
      </c>
    </row>
    <row r="1368" spans="1:22" x14ac:dyDescent="0.25">
      <c r="A1368" s="91" t="s">
        <v>7556</v>
      </c>
      <c r="B1368" s="91" t="s">
        <v>8671</v>
      </c>
      <c r="C1368" s="91" t="s">
        <v>10037</v>
      </c>
      <c r="D1368" s="91" t="s">
        <v>8539</v>
      </c>
      <c r="E1368" s="90">
        <v>2907585000404</v>
      </c>
      <c r="F1368" s="92">
        <v>29051999</v>
      </c>
      <c r="G1368" s="92">
        <v>250.94</v>
      </c>
      <c r="H1368" s="92">
        <v>242.7</v>
      </c>
      <c r="I1368">
        <v>1366</v>
      </c>
      <c r="K1368" s="82" t="str">
        <f t="shared" si="42"/>
        <v>82715 SERIE 001-23/08/2024-02907585000404-29051999-250,94-242,7</v>
      </c>
      <c r="L1368" t="str">
        <v>82715 serie 001</v>
      </c>
      <c r="M1368" t="str">
        <v>82715 serie 001-23/08/2024-02907585000404-29051999-250,94-242,7</v>
      </c>
      <c r="O1368" t="str">
        <v>72032 serie 001</v>
      </c>
      <c r="P1368" s="57">
        <v>44972</v>
      </c>
      <c r="Q1368" t="str">
        <v>88416482000106</v>
      </c>
      <c r="R1368">
        <v>73082000</v>
      </c>
      <c r="S1368">
        <v>14751.29</v>
      </c>
      <c r="T1368">
        <v>255220.59</v>
      </c>
      <c r="V1368" t="str">
        <f t="shared" si="43"/>
        <v>72032 serie 001-15/02/2023-88416482000106-73082000-14751,29-255220,59</v>
      </c>
    </row>
    <row r="1369" spans="1:22" x14ac:dyDescent="0.25">
      <c r="A1369" s="91" t="s">
        <v>7557</v>
      </c>
      <c r="B1369" s="91" t="s">
        <v>8671</v>
      </c>
      <c r="C1369" s="91" t="s">
        <v>10038</v>
      </c>
      <c r="D1369" s="91" t="s">
        <v>8488</v>
      </c>
      <c r="E1369" s="90">
        <v>2907585000404</v>
      </c>
      <c r="F1369" s="92">
        <v>29051999</v>
      </c>
      <c r="G1369" s="92">
        <v>417.8</v>
      </c>
      <c r="H1369" s="92">
        <v>323.60000000000002</v>
      </c>
      <c r="I1369">
        <v>1367</v>
      </c>
      <c r="K1369" s="82" t="str">
        <f t="shared" si="42"/>
        <v>82405 SERIE 001-13/08/2024-02907585000404-29051999-417,8-323,6</v>
      </c>
      <c r="L1369" t="str">
        <v>82405 serie 001</v>
      </c>
      <c r="M1369" t="str">
        <v>82405 serie 001-13/08/2024-02907585000404-29051999-417,8-323,6</v>
      </c>
      <c r="O1369" t="str">
        <v>71960 serie 001</v>
      </c>
      <c r="P1369" s="57">
        <v>44967</v>
      </c>
      <c r="Q1369" t="str">
        <v>88416482000106</v>
      </c>
      <c r="R1369">
        <v>73082000</v>
      </c>
      <c r="S1369">
        <v>16199.13</v>
      </c>
      <c r="T1369">
        <v>271213.14</v>
      </c>
      <c r="V1369" t="str">
        <f t="shared" si="43"/>
        <v>71960 serie 001-10/02/2023-88416482000106-73082000-16199,13-271213,14</v>
      </c>
    </row>
    <row r="1370" spans="1:22" x14ac:dyDescent="0.25">
      <c r="A1370" s="91" t="s">
        <v>7558</v>
      </c>
      <c r="B1370" s="91" t="s">
        <v>8671</v>
      </c>
      <c r="C1370" s="91" t="s">
        <v>10039</v>
      </c>
      <c r="D1370" s="91" t="s">
        <v>8480</v>
      </c>
      <c r="E1370" s="90">
        <v>2907585000404</v>
      </c>
      <c r="F1370" s="92">
        <v>29051999</v>
      </c>
      <c r="G1370" s="92">
        <v>826.18</v>
      </c>
      <c r="H1370" s="92">
        <v>614.84</v>
      </c>
      <c r="I1370">
        <v>1368</v>
      </c>
      <c r="K1370" s="82" t="str">
        <f t="shared" si="42"/>
        <v>80991 SERIE 001-28/06/2024-02907585000404-29051999-826,18-614,84</v>
      </c>
      <c r="L1370" t="str">
        <v>80991 serie 001</v>
      </c>
      <c r="M1370" t="str">
        <v>80991 serie 001-28/06/2024-02907585000404-29051999-826,18-614,84</v>
      </c>
      <c r="O1370" t="str">
        <v>71934 serie 001</v>
      </c>
      <c r="P1370" s="57">
        <v>44966</v>
      </c>
      <c r="Q1370" t="str">
        <v>88416482000106</v>
      </c>
      <c r="R1370">
        <v>73082000</v>
      </c>
      <c r="S1370">
        <v>3258.05</v>
      </c>
      <c r="T1370">
        <v>54995.88</v>
      </c>
      <c r="V1370" t="str">
        <f t="shared" si="43"/>
        <v>71934 serie 001-09/02/2023-88416482000106-73082000-3258,05-54995,88</v>
      </c>
    </row>
    <row r="1371" spans="1:22" x14ac:dyDescent="0.25">
      <c r="A1371" s="91" t="s">
        <v>7559</v>
      </c>
      <c r="B1371" s="91" t="s">
        <v>8671</v>
      </c>
      <c r="C1371" s="91" t="s">
        <v>10040</v>
      </c>
      <c r="D1371" s="91" t="s">
        <v>8525</v>
      </c>
      <c r="E1371" s="90">
        <v>2907585000404</v>
      </c>
      <c r="F1371" s="92">
        <v>29051999</v>
      </c>
      <c r="G1371" s="92">
        <v>529.47</v>
      </c>
      <c r="H1371" s="92">
        <v>323.60000000000002</v>
      </c>
      <c r="I1371">
        <v>1369</v>
      </c>
      <c r="K1371" s="82" t="str">
        <f t="shared" si="42"/>
        <v>80400 SERIE 001-11/06/2024-02907585000404-29051999-529,47-323,6</v>
      </c>
      <c r="L1371" t="str">
        <v>80400 serie 001</v>
      </c>
      <c r="M1371" t="str">
        <v>80400 serie 001-11/06/2024-02907585000404-29051999-529,47-323,6</v>
      </c>
      <c r="O1371" t="str">
        <v>71933 serie  001</v>
      </c>
      <c r="P1371" s="57">
        <v>44966</v>
      </c>
      <c r="Q1371" t="str">
        <v>88416482000106</v>
      </c>
      <c r="R1371">
        <v>73082000</v>
      </c>
      <c r="S1371">
        <v>19504.919999999998</v>
      </c>
      <c r="T1371">
        <v>322046.67</v>
      </c>
      <c r="V1371" t="str">
        <f t="shared" si="43"/>
        <v>71933 serie  001-09/02/2023-88416482000106-73082000-19504,92-322046,67</v>
      </c>
    </row>
    <row r="1372" spans="1:22" x14ac:dyDescent="0.25">
      <c r="A1372" s="91" t="s">
        <v>7560</v>
      </c>
      <c r="B1372" s="91" t="s">
        <v>8671</v>
      </c>
      <c r="C1372" s="91" t="s">
        <v>10041</v>
      </c>
      <c r="D1372" s="91" t="s">
        <v>8562</v>
      </c>
      <c r="E1372" s="90">
        <v>2907585000404</v>
      </c>
      <c r="F1372" s="92">
        <v>29051999</v>
      </c>
      <c r="G1372" s="92">
        <v>396.27</v>
      </c>
      <c r="H1372" s="92">
        <v>323.60000000000002</v>
      </c>
      <c r="I1372">
        <v>1370</v>
      </c>
      <c r="K1372" s="82" t="str">
        <f t="shared" si="42"/>
        <v>78659 SERIE 001-16/04/2024-02907585000404-29051999-396,27-323,6</v>
      </c>
      <c r="L1372" t="str">
        <v>78659 serie 001</v>
      </c>
      <c r="M1372" t="str">
        <v>78659 serie 001-16/04/2024-02907585000404-29051999-396,27-323,6</v>
      </c>
      <c r="O1372" t="str">
        <v>71912 serie 001</v>
      </c>
      <c r="P1372" s="57">
        <v>44966</v>
      </c>
      <c r="Q1372" t="str">
        <v>88416482000106</v>
      </c>
      <c r="R1372">
        <v>73082000</v>
      </c>
      <c r="S1372">
        <v>10395.59</v>
      </c>
      <c r="T1372">
        <v>198341.86</v>
      </c>
      <c r="V1372" t="str">
        <f t="shared" si="43"/>
        <v>71912 serie 001-09/02/2023-88416482000106-73082000-10395,59-198341,86</v>
      </c>
    </row>
    <row r="1373" spans="1:22" x14ac:dyDescent="0.25">
      <c r="A1373" s="91" t="s">
        <v>7561</v>
      </c>
      <c r="B1373" s="91" t="s">
        <v>8671</v>
      </c>
      <c r="C1373" s="91" t="s">
        <v>10042</v>
      </c>
      <c r="D1373" s="91" t="s">
        <v>8542</v>
      </c>
      <c r="E1373" s="90">
        <v>2907585000404</v>
      </c>
      <c r="F1373" s="92">
        <v>32089010</v>
      </c>
      <c r="G1373" s="93">
        <v>3527.32</v>
      </c>
      <c r="H1373" s="93">
        <v>198958</v>
      </c>
      <c r="I1373">
        <v>1371</v>
      </c>
      <c r="K1373" s="82" t="str">
        <f t="shared" si="42"/>
        <v>083691 SERIE 001-23/09/2024-02907585000404-32089010-3527,32-198958</v>
      </c>
      <c r="L1373" t="str">
        <v>083691 serie 001</v>
      </c>
      <c r="M1373" t="str">
        <v>083691 serie 001-23/09/2024-02907585000404-32089010-3527,32-198958</v>
      </c>
      <c r="O1373" t="str">
        <v>071882 serie 001</v>
      </c>
      <c r="P1373" s="57">
        <v>44964</v>
      </c>
      <c r="Q1373" t="str">
        <v>88416482000106</v>
      </c>
      <c r="R1373">
        <v>73082000</v>
      </c>
      <c r="S1373">
        <v>13263</v>
      </c>
      <c r="T1373">
        <v>207111.19</v>
      </c>
      <c r="V1373" t="str">
        <f t="shared" si="43"/>
        <v>071882 serie 001-07/02/2023-88416482000106-73082000-13263-207111,19</v>
      </c>
    </row>
    <row r="1374" spans="1:22" x14ac:dyDescent="0.25">
      <c r="A1374" s="91" t="s">
        <v>7562</v>
      </c>
      <c r="B1374" s="91" t="s">
        <v>8671</v>
      </c>
      <c r="C1374" s="91" t="s">
        <v>10043</v>
      </c>
      <c r="D1374" s="91" t="s">
        <v>8561</v>
      </c>
      <c r="E1374" s="90">
        <v>2907585000404</v>
      </c>
      <c r="F1374" s="92">
        <v>32089010</v>
      </c>
      <c r="G1374" s="92">
        <v>111.8</v>
      </c>
      <c r="H1374" s="93">
        <v>24994.2</v>
      </c>
      <c r="I1374">
        <v>1372</v>
      </c>
      <c r="K1374" s="82" t="str">
        <f t="shared" si="42"/>
        <v>0083326 SERIE 001-11/09/2024-02907585000404-32089010-111,8-24994,2</v>
      </c>
      <c r="L1374" t="str">
        <v>0083326 serie 001</v>
      </c>
      <c r="M1374" t="str">
        <v>0083326 serie 001-11/09/2024-02907585000404-32089010-111,8-24994,2</v>
      </c>
      <c r="O1374" t="str">
        <v>71882 serie 001</v>
      </c>
      <c r="P1374" s="57">
        <v>44964</v>
      </c>
      <c r="Q1374" t="str">
        <v>88416482000106</v>
      </c>
      <c r="R1374">
        <v>73045990</v>
      </c>
      <c r="S1374">
        <v>17.100000000000001</v>
      </c>
      <c r="T1374">
        <v>288.64999999999998</v>
      </c>
      <c r="V1374" t="str">
        <f t="shared" si="43"/>
        <v>71882 serie 001-07/02/2023-88416482000106-73045990-17,1-288,65</v>
      </c>
    </row>
    <row r="1375" spans="1:22" x14ac:dyDescent="0.25">
      <c r="A1375" s="91" t="s">
        <v>7563</v>
      </c>
      <c r="B1375" s="91" t="s">
        <v>8671</v>
      </c>
      <c r="C1375" s="91" t="s">
        <v>10044</v>
      </c>
      <c r="D1375" s="91" t="s">
        <v>8539</v>
      </c>
      <c r="E1375" s="90">
        <v>2907585000404</v>
      </c>
      <c r="F1375" s="92">
        <v>32089010</v>
      </c>
      <c r="G1375" s="93">
        <v>2509.41</v>
      </c>
      <c r="H1375" s="93">
        <v>147573.74</v>
      </c>
      <c r="I1375">
        <v>1373</v>
      </c>
      <c r="K1375" s="82" t="str">
        <f t="shared" si="42"/>
        <v>082715 SERIE 001-23/08/2024-02907585000404-32089010-2509,41-147573,74</v>
      </c>
      <c r="L1375" t="str">
        <v>082715 serie 001</v>
      </c>
      <c r="M1375" t="str">
        <v>082715 serie 001-23/08/2024-02907585000404-32089010-2509,41-147573,74</v>
      </c>
      <c r="O1375" t="str">
        <v>71850 serie 001</v>
      </c>
      <c r="P1375" s="57">
        <v>44964</v>
      </c>
      <c r="Q1375" t="str">
        <v>88416482000106</v>
      </c>
      <c r="R1375">
        <v>73082000</v>
      </c>
      <c r="S1375">
        <v>18387.8</v>
      </c>
      <c r="T1375">
        <v>160341.62</v>
      </c>
      <c r="V1375" t="str">
        <f t="shared" si="43"/>
        <v>71850 serie 001-07/02/2023-88416482000106-73082000-18387,8-160341,62</v>
      </c>
    </row>
    <row r="1376" spans="1:22" x14ac:dyDescent="0.25">
      <c r="A1376" s="91" t="s">
        <v>7564</v>
      </c>
      <c r="B1376" s="91" t="s">
        <v>8671</v>
      </c>
      <c r="C1376" s="91" t="s">
        <v>10045</v>
      </c>
      <c r="D1376" s="91" t="s">
        <v>8488</v>
      </c>
      <c r="E1376" s="90">
        <v>2907585000404</v>
      </c>
      <c r="F1376" s="92">
        <v>32089010</v>
      </c>
      <c r="G1376" s="93">
        <v>7938.27</v>
      </c>
      <c r="H1376" s="93">
        <v>221543.87</v>
      </c>
      <c r="I1376">
        <v>1374</v>
      </c>
      <c r="K1376" s="82" t="str">
        <f t="shared" si="42"/>
        <v>082405 SERIE 001-13/08/2024-02907585000404-32089010-7938,27-221543,87</v>
      </c>
      <c r="L1376" t="str">
        <v>082405 serie 001</v>
      </c>
      <c r="M1376" t="str">
        <v>082405 serie 001-13/08/2024-02907585000404-32089010-7938,27-221543,87</v>
      </c>
      <c r="O1376" t="str">
        <v>71848 serie 001</v>
      </c>
      <c r="P1376" s="57">
        <v>44964</v>
      </c>
      <c r="Q1376" t="str">
        <v>88416482000106</v>
      </c>
      <c r="R1376">
        <v>73082000</v>
      </c>
      <c r="S1376">
        <v>20226.580000000002</v>
      </c>
      <c r="T1376">
        <v>176375.78</v>
      </c>
      <c r="V1376" t="str">
        <f t="shared" si="43"/>
        <v>71848 serie 001-07/02/2023-88416482000106-73082000-20226,58-176375,78</v>
      </c>
    </row>
    <row r="1377" spans="1:22" x14ac:dyDescent="0.25">
      <c r="A1377" s="91" t="s">
        <v>7565</v>
      </c>
      <c r="B1377" s="91" t="s">
        <v>8671</v>
      </c>
      <c r="C1377" s="91" t="s">
        <v>10046</v>
      </c>
      <c r="D1377" s="91" t="s">
        <v>8563</v>
      </c>
      <c r="E1377" s="90">
        <v>2907585000404</v>
      </c>
      <c r="F1377" s="92">
        <v>32089010</v>
      </c>
      <c r="G1377" s="93">
        <v>6261</v>
      </c>
      <c r="H1377" s="93">
        <v>654750</v>
      </c>
      <c r="I1377">
        <v>1375</v>
      </c>
      <c r="K1377" s="82" t="str">
        <f t="shared" si="42"/>
        <v>82235 SERIE 001-07/08/2024-02907585000404-32089010-6261-654750</v>
      </c>
      <c r="L1377" t="str">
        <v>82235 serie 001</v>
      </c>
      <c r="M1377" t="str">
        <v>82235 serie 001-07/08/2024-02907585000404-32089010-6261-654750</v>
      </c>
      <c r="O1377" t="str">
        <v>71846 serie 001</v>
      </c>
      <c r="P1377" s="57">
        <v>44964</v>
      </c>
      <c r="Q1377" t="str">
        <v>88416482000106</v>
      </c>
      <c r="R1377">
        <v>73082000</v>
      </c>
      <c r="S1377">
        <v>20226.580000000002</v>
      </c>
      <c r="T1377">
        <v>176375.78</v>
      </c>
      <c r="V1377" t="str">
        <f t="shared" si="43"/>
        <v>71846 serie 001-07/02/2023-88416482000106-73082000-20226,58-176375,78</v>
      </c>
    </row>
    <row r="1378" spans="1:22" x14ac:dyDescent="0.25">
      <c r="A1378" s="91" t="s">
        <v>7566</v>
      </c>
      <c r="B1378" s="91" t="s">
        <v>8671</v>
      </c>
      <c r="C1378" s="91" t="s">
        <v>10047</v>
      </c>
      <c r="D1378" s="91" t="s">
        <v>8458</v>
      </c>
      <c r="E1378" s="90">
        <v>2907585000404</v>
      </c>
      <c r="F1378" s="92">
        <v>32089010</v>
      </c>
      <c r="G1378" s="93">
        <v>3003.8</v>
      </c>
      <c r="H1378" s="93">
        <v>122727.6</v>
      </c>
      <c r="I1378">
        <v>1376</v>
      </c>
      <c r="K1378" s="82" t="str">
        <f t="shared" si="42"/>
        <v>81963 SERIE 001-30/07/2024-02907585000404-32089010-3003,8-122727,6</v>
      </c>
      <c r="L1378" t="str">
        <v>81963 serie 001</v>
      </c>
      <c r="M1378" t="str">
        <v>81963 serie 001-30/07/2024-02907585000404-32089010-3003,8-122727,6</v>
      </c>
      <c r="O1378" t="str">
        <v>71839 serie 001</v>
      </c>
      <c r="P1378" s="57">
        <v>44963</v>
      </c>
      <c r="Q1378" t="str">
        <v>88416482000106</v>
      </c>
      <c r="R1378">
        <v>73082000</v>
      </c>
      <c r="S1378">
        <v>1010.88</v>
      </c>
      <c r="T1378">
        <v>15775.55</v>
      </c>
      <c r="V1378" t="str">
        <f t="shared" si="43"/>
        <v>71839 serie 001-06/02/2023-88416482000106-73082000-1010,88-15775,55</v>
      </c>
    </row>
    <row r="1379" spans="1:22" x14ac:dyDescent="0.25">
      <c r="A1379" s="91" t="s">
        <v>7567</v>
      </c>
      <c r="B1379" s="91" t="s">
        <v>8671</v>
      </c>
      <c r="C1379" s="91" t="s">
        <v>10048</v>
      </c>
      <c r="D1379" s="91" t="s">
        <v>8564</v>
      </c>
      <c r="E1379" s="90">
        <v>2907585000404</v>
      </c>
      <c r="F1379" s="92">
        <v>32089010</v>
      </c>
      <c r="G1379" s="93">
        <v>2782.67</v>
      </c>
      <c r="H1379" s="93">
        <v>291000</v>
      </c>
      <c r="I1379">
        <v>1377</v>
      </c>
      <c r="K1379" s="82" t="str">
        <f t="shared" si="42"/>
        <v>81727 SERIE 001-23/07/2024-02907585000404-32089010-2782,67-291000</v>
      </c>
      <c r="L1379" t="str">
        <v>81727 serie 001</v>
      </c>
      <c r="M1379" t="str">
        <v>81727 serie 001-23/07/2024-02907585000404-32089010-2782,67-291000</v>
      </c>
      <c r="O1379" t="str">
        <v>71819 serie 001</v>
      </c>
      <c r="P1379" s="57">
        <v>44960</v>
      </c>
      <c r="Q1379" t="str">
        <v>88416482000106</v>
      </c>
      <c r="R1379">
        <v>73082000</v>
      </c>
      <c r="S1379">
        <v>19835.95</v>
      </c>
      <c r="T1379">
        <v>383686.56</v>
      </c>
      <c r="V1379" t="str">
        <f t="shared" si="43"/>
        <v>71819 serie 001-03/02/2023-88416482000106-73082000-19835,95-383686,56</v>
      </c>
    </row>
    <row r="1380" spans="1:22" x14ac:dyDescent="0.25">
      <c r="A1380" s="91" t="s">
        <v>7568</v>
      </c>
      <c r="B1380" s="91" t="s">
        <v>8671</v>
      </c>
      <c r="C1380" s="91" t="s">
        <v>10049</v>
      </c>
      <c r="D1380" s="91" t="s">
        <v>8560</v>
      </c>
      <c r="E1380" s="90">
        <v>2907585000404</v>
      </c>
      <c r="F1380" s="92">
        <v>32089010</v>
      </c>
      <c r="G1380" s="93">
        <v>1677.54</v>
      </c>
      <c r="H1380" s="93">
        <v>62820.12</v>
      </c>
      <c r="I1380">
        <v>1378</v>
      </c>
      <c r="K1380" s="82" t="str">
        <f t="shared" si="42"/>
        <v>081561 SERIE 001-17/07/2024-02907585000404-32089010-1677,54-62820,12</v>
      </c>
      <c r="L1380" t="str">
        <v>081561 serie 001</v>
      </c>
      <c r="M1380" t="str">
        <v>081561 serie 001-17/07/2024-02907585000404-32089010-1677,54-62820,12</v>
      </c>
      <c r="O1380" t="str">
        <v>71808 serie 001</v>
      </c>
      <c r="P1380" s="57">
        <v>44960</v>
      </c>
      <c r="Q1380" t="str">
        <v>88416482000106</v>
      </c>
      <c r="R1380">
        <v>73082000</v>
      </c>
      <c r="S1380">
        <v>12740.58</v>
      </c>
      <c r="T1380">
        <v>210646.31</v>
      </c>
      <c r="V1380" t="str">
        <f t="shared" si="43"/>
        <v>71808 serie 001-03/02/2023-88416482000106-73082000-12740,58-210646,31</v>
      </c>
    </row>
    <row r="1381" spans="1:22" x14ac:dyDescent="0.25">
      <c r="A1381" s="91" t="s">
        <v>7569</v>
      </c>
      <c r="B1381" s="91" t="s">
        <v>8671</v>
      </c>
      <c r="C1381" s="91" t="s">
        <v>10050</v>
      </c>
      <c r="D1381" s="91" t="s">
        <v>8480</v>
      </c>
      <c r="E1381" s="90">
        <v>2907585000404</v>
      </c>
      <c r="F1381" s="92">
        <v>32089010</v>
      </c>
      <c r="G1381" s="93">
        <v>4957.08</v>
      </c>
      <c r="H1381" s="93">
        <v>203813.2</v>
      </c>
      <c r="I1381">
        <v>1379</v>
      </c>
      <c r="K1381" s="82" t="str">
        <f t="shared" si="42"/>
        <v>080991 SERIE 001-28/06/2024-02907585000404-32089010-4957,08-203813,2</v>
      </c>
      <c r="L1381" t="str">
        <v>080991 serie 001</v>
      </c>
      <c r="M1381" t="str">
        <v>080991 serie 001-28/06/2024-02907585000404-32089010-4957,08-203813,2</v>
      </c>
      <c r="O1381" t="str">
        <v>71759 serie 001</v>
      </c>
      <c r="P1381" s="57">
        <v>44957</v>
      </c>
      <c r="Q1381" t="str">
        <v>88416482000106</v>
      </c>
      <c r="R1381">
        <v>73082000</v>
      </c>
      <c r="S1381">
        <v>5145.8900000000003</v>
      </c>
      <c r="T1381">
        <v>77473.58</v>
      </c>
      <c r="V1381" t="str">
        <f t="shared" si="43"/>
        <v>71759 serie 001-31/01/2023-88416482000106-73082000-5145,89-77473,58</v>
      </c>
    </row>
    <row r="1382" spans="1:22" x14ac:dyDescent="0.25">
      <c r="A1382" s="91" t="s">
        <v>7570</v>
      </c>
      <c r="B1382" s="91" t="s">
        <v>8671</v>
      </c>
      <c r="C1382" s="91" t="s">
        <v>10051</v>
      </c>
      <c r="D1382" s="91" t="s">
        <v>8525</v>
      </c>
      <c r="E1382" s="90">
        <v>2907585000404</v>
      </c>
      <c r="F1382" s="92">
        <v>32089010</v>
      </c>
      <c r="G1382" s="93">
        <v>6353.67</v>
      </c>
      <c r="H1382" s="93">
        <v>237749.18</v>
      </c>
      <c r="I1382">
        <v>1380</v>
      </c>
      <c r="K1382" s="82" t="str">
        <f t="shared" si="42"/>
        <v>080400 SERIE 001-11/06/2024-02907585000404-32089010-6353,67-237749,18</v>
      </c>
      <c r="L1382" t="str">
        <v>080400 serie 001</v>
      </c>
      <c r="M1382" t="str">
        <v>080400 serie 001-11/06/2024-02907585000404-32089010-6353,67-237749,18</v>
      </c>
      <c r="O1382" t="str">
        <v>71755 serie 001</v>
      </c>
      <c r="P1382" s="57">
        <v>44957</v>
      </c>
      <c r="Q1382" t="str">
        <v>88416482000106</v>
      </c>
      <c r="R1382">
        <v>73082000</v>
      </c>
      <c r="S1382">
        <v>14584.11</v>
      </c>
      <c r="T1382">
        <v>306723.82</v>
      </c>
      <c r="V1382" t="str">
        <f t="shared" si="43"/>
        <v>71755 serie 001-31/01/2023-88416482000106-73082000-14584,11-306723,82</v>
      </c>
    </row>
    <row r="1383" spans="1:22" x14ac:dyDescent="0.25">
      <c r="A1383" s="91" t="s">
        <v>7571</v>
      </c>
      <c r="B1383" s="91" t="s">
        <v>8671</v>
      </c>
      <c r="C1383" s="91" t="s">
        <v>10052</v>
      </c>
      <c r="D1383" s="91" t="s">
        <v>8562</v>
      </c>
      <c r="E1383" s="90">
        <v>2907585000404</v>
      </c>
      <c r="F1383" s="92">
        <v>32089010</v>
      </c>
      <c r="G1383" s="93">
        <v>2377.62</v>
      </c>
      <c r="H1383" s="93">
        <v>158370.81</v>
      </c>
      <c r="I1383">
        <v>1381</v>
      </c>
      <c r="K1383" s="82" t="str">
        <f t="shared" si="42"/>
        <v>078659 SERIE 001-16/04/2024-02907585000404-32089010-2377,62-158370,81</v>
      </c>
      <c r="L1383" t="str">
        <v>078659 serie 001</v>
      </c>
      <c r="M1383" t="str">
        <v>078659 serie 001-16/04/2024-02907585000404-32089010-2377,62-158370,81</v>
      </c>
      <c r="O1383" t="str">
        <v>71712 serie 001</v>
      </c>
      <c r="P1383" s="57">
        <v>44956</v>
      </c>
      <c r="Q1383" t="str">
        <v>88416482000106</v>
      </c>
      <c r="R1383">
        <v>73082000</v>
      </c>
      <c r="S1383">
        <v>20187.830000000002</v>
      </c>
      <c r="T1383">
        <v>364285.87</v>
      </c>
      <c r="V1383" t="str">
        <f t="shared" si="43"/>
        <v>71712 serie 001-30/01/2023-88416482000106-73082000-20187,83-364285,87</v>
      </c>
    </row>
    <row r="1384" spans="1:22" x14ac:dyDescent="0.25">
      <c r="A1384" s="91" t="s">
        <v>7572</v>
      </c>
      <c r="B1384" s="91" t="s">
        <v>8671</v>
      </c>
      <c r="C1384" s="91" t="s">
        <v>10053</v>
      </c>
      <c r="D1384" s="91" t="s">
        <v>8562</v>
      </c>
      <c r="E1384" s="90">
        <v>2907585000404</v>
      </c>
      <c r="F1384" s="92">
        <v>32089010</v>
      </c>
      <c r="G1384" s="92">
        <v>29.29</v>
      </c>
      <c r="H1384" s="93">
        <v>3216.64</v>
      </c>
      <c r="I1384">
        <v>1382</v>
      </c>
      <c r="K1384" s="82" t="str">
        <f t="shared" si="42"/>
        <v>78652 SERIE 001-16/04/2024-02907585000404-32089010-29,29-3216,64</v>
      </c>
      <c r="L1384" t="str">
        <v>78652 serie 001</v>
      </c>
      <c r="M1384" t="str">
        <v>78652 serie 001-16/04/2024-02907585000404-32089010-29,29-3216,64</v>
      </c>
      <c r="O1384" t="str">
        <v>71681 serie 001</v>
      </c>
      <c r="P1384" s="57">
        <v>44953</v>
      </c>
      <c r="Q1384" t="str">
        <v>88416482000106</v>
      </c>
      <c r="R1384">
        <v>73082000</v>
      </c>
      <c r="S1384">
        <v>17790.48</v>
      </c>
      <c r="T1384">
        <v>293288.26</v>
      </c>
      <c r="V1384" t="str">
        <f t="shared" si="43"/>
        <v>71681 serie 001-27/01/2023-88416482000106-73082000-17790,48-293288,26</v>
      </c>
    </row>
    <row r="1385" spans="1:22" x14ac:dyDescent="0.25">
      <c r="A1385" s="91" t="s">
        <v>7573</v>
      </c>
      <c r="B1385" s="91" t="s">
        <v>8671</v>
      </c>
      <c r="C1385" s="91" t="s">
        <v>10054</v>
      </c>
      <c r="D1385" s="91" t="s">
        <v>8499</v>
      </c>
      <c r="E1385" s="90">
        <v>2907585000404</v>
      </c>
      <c r="F1385" s="92">
        <v>32089010</v>
      </c>
      <c r="G1385" s="93">
        <v>5835.2</v>
      </c>
      <c r="H1385" s="93">
        <v>356778</v>
      </c>
      <c r="I1385">
        <v>1383</v>
      </c>
      <c r="K1385" s="82" t="str">
        <f t="shared" si="42"/>
        <v>77735 SERIE 001-19/03/2024-02907585000404-32089010-5835,2-356778</v>
      </c>
      <c r="L1385" t="str">
        <v>77735 serie 001</v>
      </c>
      <c r="M1385" t="str">
        <v>77735 serie 001-19/03/2024-02907585000404-32089010-5835,2-356778</v>
      </c>
      <c r="O1385" t="str">
        <v>71658 serie 001</v>
      </c>
      <c r="P1385" s="57">
        <v>44952</v>
      </c>
      <c r="Q1385" t="str">
        <v>88416482000106</v>
      </c>
      <c r="R1385">
        <v>73082000</v>
      </c>
      <c r="S1385">
        <v>21980.35</v>
      </c>
      <c r="T1385">
        <v>386976.69</v>
      </c>
      <c r="V1385" t="str">
        <f t="shared" si="43"/>
        <v>71658 serie 001-26/01/2023-88416482000106-73082000-21980,35-386976,69</v>
      </c>
    </row>
    <row r="1386" spans="1:22" x14ac:dyDescent="0.25">
      <c r="A1386" s="91" t="s">
        <v>7574</v>
      </c>
      <c r="B1386" s="91" t="s">
        <v>8671</v>
      </c>
      <c r="C1386" s="91" t="s">
        <v>10055</v>
      </c>
      <c r="D1386" s="91" t="s">
        <v>8565</v>
      </c>
      <c r="E1386" s="90">
        <v>62978978000180</v>
      </c>
      <c r="F1386" s="92">
        <v>32141010</v>
      </c>
      <c r="G1386" s="92">
        <v>18</v>
      </c>
      <c r="H1386" s="92">
        <v>368.27</v>
      </c>
      <c r="I1386">
        <v>1384</v>
      </c>
      <c r="K1386" s="82" t="str">
        <f t="shared" si="42"/>
        <v>1050284 SERIE 001-23/04/2024-62978978000180-32141010-18-368,27</v>
      </c>
      <c r="L1386" t="str">
        <v>1050284 serie 001</v>
      </c>
      <c r="M1386" t="str">
        <v>1050284 serie 001-23/04/2024-62978978000180-32141010-18-368,27</v>
      </c>
      <c r="O1386" t="str">
        <v>71643 serie 001</v>
      </c>
      <c r="P1386" s="57">
        <v>44952</v>
      </c>
      <c r="Q1386" t="str">
        <v>88416482000106</v>
      </c>
      <c r="R1386">
        <v>73082000</v>
      </c>
      <c r="S1386">
        <v>16018.71</v>
      </c>
      <c r="T1386">
        <v>279452.64</v>
      </c>
      <c r="V1386" t="str">
        <f t="shared" si="43"/>
        <v>71643 serie 001-26/01/2023-88416482000106-73082000-16018,71-279452,64</v>
      </c>
    </row>
    <row r="1387" spans="1:22" x14ac:dyDescent="0.25">
      <c r="A1387" s="91" t="s">
        <v>7575</v>
      </c>
      <c r="B1387" s="91" t="s">
        <v>8671</v>
      </c>
      <c r="C1387" s="91" t="s">
        <v>10056</v>
      </c>
      <c r="D1387" s="91" t="s">
        <v>8542</v>
      </c>
      <c r="E1387" s="90">
        <v>2907585000404</v>
      </c>
      <c r="F1387" s="92">
        <v>38140090</v>
      </c>
      <c r="G1387" s="92">
        <v>783.85</v>
      </c>
      <c r="H1387" s="93">
        <v>7367.6</v>
      </c>
      <c r="I1387">
        <v>1385</v>
      </c>
      <c r="K1387" s="82" t="str">
        <f t="shared" si="42"/>
        <v>0083691 SERIE 001-23/09/2024-02907585000404-38140090-783,85-7367,6</v>
      </c>
      <c r="L1387" t="str">
        <v>0083691 serie 001</v>
      </c>
      <c r="M1387" t="str">
        <v>0083691 serie 001-23/09/2024-02907585000404-38140090-783,85-7367,6</v>
      </c>
      <c r="O1387" t="str">
        <v>71560 serie 001</v>
      </c>
      <c r="P1387" s="57">
        <v>44946</v>
      </c>
      <c r="Q1387" t="str">
        <v>88416482000106</v>
      </c>
      <c r="R1387">
        <v>73082000</v>
      </c>
      <c r="S1387">
        <v>22740.3</v>
      </c>
      <c r="T1387">
        <v>374325.91</v>
      </c>
      <c r="V1387" t="str">
        <f t="shared" si="43"/>
        <v>71560 serie 001-20/01/2023-88416482000106-73082000-22740,3-374325,91</v>
      </c>
    </row>
    <row r="1388" spans="1:22" x14ac:dyDescent="0.25">
      <c r="A1388" s="91" t="s">
        <v>7576</v>
      </c>
      <c r="B1388" s="91" t="s">
        <v>8671</v>
      </c>
      <c r="C1388" s="91" t="s">
        <v>10057</v>
      </c>
      <c r="D1388" s="91" t="s">
        <v>8561</v>
      </c>
      <c r="E1388" s="90">
        <v>2907585000404</v>
      </c>
      <c r="F1388" s="92">
        <v>38140090</v>
      </c>
      <c r="G1388" s="92">
        <v>111.8</v>
      </c>
      <c r="H1388" s="92">
        <v>497</v>
      </c>
      <c r="I1388">
        <v>1386</v>
      </c>
      <c r="K1388" s="82" t="str">
        <f t="shared" si="42"/>
        <v>083326 SERIE 001-11/09/2024-02907585000404-38140090-111,8-497</v>
      </c>
      <c r="L1388" t="str">
        <v>083326 serie 001</v>
      </c>
      <c r="M1388" t="str">
        <v>083326 serie 001-11/09/2024-02907585000404-38140090-111,8-497</v>
      </c>
      <c r="O1388" t="str">
        <v>71526 serie 001</v>
      </c>
      <c r="P1388" s="57">
        <v>44946</v>
      </c>
      <c r="Q1388" t="str">
        <v>88416482000106</v>
      </c>
      <c r="R1388">
        <v>73082000</v>
      </c>
      <c r="S1388">
        <v>12606.74</v>
      </c>
      <c r="T1388">
        <v>217349.21</v>
      </c>
      <c r="V1388" t="str">
        <f t="shared" si="43"/>
        <v>71526 serie 001-20/01/2023-88416482000106-73082000-12606,74-217349,21</v>
      </c>
    </row>
    <row r="1389" spans="1:22" x14ac:dyDescent="0.25">
      <c r="A1389" s="91" t="s">
        <v>7577</v>
      </c>
      <c r="B1389" s="91" t="s">
        <v>8671</v>
      </c>
      <c r="C1389" s="91" t="s">
        <v>10058</v>
      </c>
      <c r="D1389" s="91" t="s">
        <v>8539</v>
      </c>
      <c r="E1389" s="90">
        <v>2907585000404</v>
      </c>
      <c r="F1389" s="92">
        <v>38140090</v>
      </c>
      <c r="G1389" s="92">
        <v>250.94</v>
      </c>
      <c r="H1389" s="93">
        <v>1025</v>
      </c>
      <c r="I1389">
        <v>1387</v>
      </c>
      <c r="K1389" s="82" t="str">
        <f t="shared" si="42"/>
        <v>0082715 SERIE 001-23/08/2024-02907585000404-38140090-250,94-1025</v>
      </c>
      <c r="L1389" t="str">
        <v>0082715 serie 001</v>
      </c>
      <c r="M1389" t="str">
        <v>0082715 serie 001-23/08/2024-02907585000404-38140090-250,94-1025</v>
      </c>
      <c r="O1389" t="str">
        <v>71520 serie 001</v>
      </c>
      <c r="P1389" s="57">
        <v>44946</v>
      </c>
      <c r="Q1389" t="str">
        <v>88416482000106</v>
      </c>
      <c r="R1389">
        <v>73082000</v>
      </c>
      <c r="S1389">
        <v>15858.65</v>
      </c>
      <c r="T1389">
        <v>304521.39</v>
      </c>
      <c r="V1389" t="str">
        <f t="shared" si="43"/>
        <v>71520 serie 001-20/01/2023-88416482000106-73082000-15858,65-304521,39</v>
      </c>
    </row>
    <row r="1390" spans="1:22" x14ac:dyDescent="0.25">
      <c r="A1390" s="91" t="s">
        <v>7578</v>
      </c>
      <c r="B1390" s="91" t="s">
        <v>8671</v>
      </c>
      <c r="C1390" s="91" t="s">
        <v>10059</v>
      </c>
      <c r="D1390" s="91" t="s">
        <v>8488</v>
      </c>
      <c r="E1390" s="90">
        <v>2907585000404</v>
      </c>
      <c r="F1390" s="92">
        <v>38140090</v>
      </c>
      <c r="G1390" s="92">
        <v>835.61</v>
      </c>
      <c r="H1390" s="93">
        <v>3075</v>
      </c>
      <c r="I1390">
        <v>1388</v>
      </c>
      <c r="K1390" s="82" t="str">
        <f t="shared" si="42"/>
        <v>0082405 SERIE 001-13/08/2024-02907585000404-38140090-835,61-3075</v>
      </c>
      <c r="L1390" t="str">
        <v>0082405 serie 001</v>
      </c>
      <c r="M1390" t="str">
        <v>0082405 serie 001-13/08/2024-02907585000404-38140090-835,61-3075</v>
      </c>
      <c r="O1390" t="str">
        <v>71485 serie 001</v>
      </c>
      <c r="P1390" s="57">
        <v>44945</v>
      </c>
      <c r="Q1390" t="str">
        <v>88416482000106</v>
      </c>
      <c r="R1390">
        <v>73082000</v>
      </c>
      <c r="S1390">
        <v>18533.95</v>
      </c>
      <c r="T1390">
        <v>335224.64</v>
      </c>
      <c r="V1390" t="str">
        <f t="shared" si="43"/>
        <v>71485 serie 001-19/01/2023-88416482000106-73082000-18533,95-335224,64</v>
      </c>
    </row>
    <row r="1391" spans="1:22" x14ac:dyDescent="0.25">
      <c r="A1391" s="91" t="s">
        <v>7579</v>
      </c>
      <c r="B1391" s="91" t="s">
        <v>8671</v>
      </c>
      <c r="C1391" s="91" t="s">
        <v>10060</v>
      </c>
      <c r="D1391" s="91" t="s">
        <v>8563</v>
      </c>
      <c r="E1391" s="90">
        <v>2907585000404</v>
      </c>
      <c r="F1391" s="92">
        <v>38140090</v>
      </c>
      <c r="G1391" s="93">
        <v>3130.5</v>
      </c>
      <c r="H1391" s="93">
        <v>8946</v>
      </c>
      <c r="I1391">
        <v>1389</v>
      </c>
      <c r="K1391" s="82" t="str">
        <f t="shared" si="42"/>
        <v>082235 SERIE 001-07/08/2024-02907585000404-38140090-3130,5-8946</v>
      </c>
      <c r="L1391" t="str">
        <v>082235 serie 001</v>
      </c>
      <c r="M1391" t="str">
        <v>082235 serie 001-07/08/2024-02907585000404-38140090-3130,5-8946</v>
      </c>
      <c r="O1391" t="str">
        <v>71408 serie 001</v>
      </c>
      <c r="P1391" s="57">
        <v>44943</v>
      </c>
      <c r="Q1391" t="str">
        <v>88416482000106</v>
      </c>
      <c r="R1391">
        <v>73082000</v>
      </c>
      <c r="S1391">
        <v>17750.689999999999</v>
      </c>
      <c r="T1391">
        <v>350047.41</v>
      </c>
      <c r="V1391" t="str">
        <f t="shared" si="43"/>
        <v>71408 serie 001-17/01/2023-88416482000106-73082000-17750,69-350047,41</v>
      </c>
    </row>
    <row r="1392" spans="1:22" x14ac:dyDescent="0.25">
      <c r="A1392" s="91" t="s">
        <v>7580</v>
      </c>
      <c r="B1392" s="91" t="s">
        <v>8671</v>
      </c>
      <c r="C1392" s="91" t="s">
        <v>10061</v>
      </c>
      <c r="D1392" s="91" t="s">
        <v>8458</v>
      </c>
      <c r="E1392" s="90">
        <v>2907585000404</v>
      </c>
      <c r="F1392" s="92">
        <v>38140090</v>
      </c>
      <c r="G1392" s="92">
        <v>750.95</v>
      </c>
      <c r="H1392" s="93">
        <v>3690</v>
      </c>
      <c r="I1392">
        <v>1390</v>
      </c>
      <c r="K1392" s="82" t="str">
        <f t="shared" si="42"/>
        <v>081963 SERIE 001-30/07/2024-02907585000404-38140090-750,95-3690</v>
      </c>
      <c r="L1392" t="str">
        <v>081963 serie 001</v>
      </c>
      <c r="M1392" t="str">
        <v>081963 serie 001-30/07/2024-02907585000404-38140090-750,95-3690</v>
      </c>
      <c r="O1392" t="str">
        <v>71373 serie 001</v>
      </c>
      <c r="P1392" s="57">
        <v>44939</v>
      </c>
      <c r="Q1392" t="str">
        <v>88416482000106</v>
      </c>
      <c r="R1392">
        <v>73082000</v>
      </c>
      <c r="S1392">
        <v>26128.53</v>
      </c>
      <c r="T1392">
        <v>468867.05</v>
      </c>
      <c r="V1392" t="str">
        <f t="shared" si="43"/>
        <v>71373 serie 001-13/01/2023-88416482000106-73082000-26128,53-468867,05</v>
      </c>
    </row>
    <row r="1393" spans="1:22" x14ac:dyDescent="0.25">
      <c r="A1393" s="91" t="s">
        <v>7581</v>
      </c>
      <c r="B1393" s="91" t="s">
        <v>8671</v>
      </c>
      <c r="C1393" s="91" t="s">
        <v>10062</v>
      </c>
      <c r="D1393" s="91" t="s">
        <v>8564</v>
      </c>
      <c r="E1393" s="90">
        <v>2907585000404</v>
      </c>
      <c r="F1393" s="92">
        <v>38140090</v>
      </c>
      <c r="G1393" s="93">
        <v>1391.33</v>
      </c>
      <c r="H1393" s="93">
        <v>3976</v>
      </c>
      <c r="I1393">
        <v>1391</v>
      </c>
      <c r="K1393" s="82" t="str">
        <f t="shared" si="42"/>
        <v>081727 SERIE 001-23/07/2024-02907585000404-38140090-1391,33-3976</v>
      </c>
      <c r="L1393" t="str">
        <v>081727 serie 001</v>
      </c>
      <c r="M1393" t="str">
        <v>081727 serie 001-23/07/2024-02907585000404-38140090-1391,33-3976</v>
      </c>
      <c r="O1393" t="str">
        <v>71366 serie 001</v>
      </c>
      <c r="P1393" s="57">
        <v>44939</v>
      </c>
      <c r="Q1393" t="str">
        <v>88416482000106</v>
      </c>
      <c r="R1393">
        <v>73082000</v>
      </c>
      <c r="S1393">
        <v>10007.549999999999</v>
      </c>
      <c r="T1393">
        <v>180277.21</v>
      </c>
      <c r="V1393" t="str">
        <f t="shared" si="43"/>
        <v>71366 serie 001-13/01/2023-88416482000106-73082000-10007,55-180277,21</v>
      </c>
    </row>
    <row r="1394" spans="1:22" x14ac:dyDescent="0.25">
      <c r="A1394" s="91" t="s">
        <v>7582</v>
      </c>
      <c r="B1394" s="91" t="s">
        <v>8671</v>
      </c>
      <c r="C1394" s="91" t="s">
        <v>10063</v>
      </c>
      <c r="D1394" s="91" t="s">
        <v>8560</v>
      </c>
      <c r="E1394" s="90">
        <v>2907585000404</v>
      </c>
      <c r="F1394" s="92">
        <v>38140090</v>
      </c>
      <c r="G1394" s="92">
        <v>671.02</v>
      </c>
      <c r="H1394" s="93">
        <v>3690</v>
      </c>
      <c r="I1394">
        <v>1392</v>
      </c>
      <c r="K1394" s="82" t="str">
        <f t="shared" si="42"/>
        <v>81561 SERIE 001-17/07/2024-02907585000404-38140090-671,02-3690</v>
      </c>
      <c r="L1394" t="str">
        <v>81561 serie 001</v>
      </c>
      <c r="M1394" t="str">
        <v>81561 serie 001-17/07/2024-02907585000404-38140090-671,02-3690</v>
      </c>
      <c r="O1394" t="str">
        <v>71362 serie 001</v>
      </c>
      <c r="P1394" s="57">
        <v>44939</v>
      </c>
      <c r="Q1394" t="str">
        <v>88416482000106</v>
      </c>
      <c r="R1394">
        <v>73082000</v>
      </c>
      <c r="S1394">
        <v>22096.36</v>
      </c>
      <c r="T1394">
        <v>410041.36</v>
      </c>
      <c r="V1394" t="str">
        <f t="shared" si="43"/>
        <v>71362 serie 001-13/01/2023-88416482000106-73082000-22096,36-410041,36</v>
      </c>
    </row>
    <row r="1395" spans="1:22" x14ac:dyDescent="0.25">
      <c r="A1395" s="91" t="s">
        <v>7583</v>
      </c>
      <c r="B1395" s="91" t="s">
        <v>8671</v>
      </c>
      <c r="C1395" s="91" t="s">
        <v>10064</v>
      </c>
      <c r="D1395" s="91" t="s">
        <v>8480</v>
      </c>
      <c r="E1395" s="90">
        <v>2907585000404</v>
      </c>
      <c r="F1395" s="92">
        <v>38140090</v>
      </c>
      <c r="G1395" s="93">
        <v>2478.54</v>
      </c>
      <c r="H1395" s="93">
        <v>12915</v>
      </c>
      <c r="I1395">
        <v>1393</v>
      </c>
      <c r="K1395" s="82" t="str">
        <f t="shared" si="42"/>
        <v>0080991 SERIE 001-28/06/2024-02907585000404-38140090-2478,54-12915</v>
      </c>
      <c r="L1395" t="str">
        <v>0080991 serie 001</v>
      </c>
      <c r="M1395" t="str">
        <v>0080991 serie 001-28/06/2024-02907585000404-38140090-2478,54-12915</v>
      </c>
      <c r="O1395" t="str">
        <v>71330 serie 001</v>
      </c>
      <c r="P1395" s="57">
        <v>44938</v>
      </c>
      <c r="Q1395" t="str">
        <v>88416482000106</v>
      </c>
      <c r="R1395">
        <v>73082000</v>
      </c>
      <c r="S1395">
        <v>11640.09</v>
      </c>
      <c r="T1395">
        <v>191308.57</v>
      </c>
      <c r="V1395" t="str">
        <f t="shared" si="43"/>
        <v>71330 serie 001-12/01/2023-88416482000106-73082000-11640,09-191308,57</v>
      </c>
    </row>
    <row r="1396" spans="1:22" x14ac:dyDescent="0.25">
      <c r="A1396" s="91" t="s">
        <v>7584</v>
      </c>
      <c r="B1396" s="91" t="s">
        <v>8671</v>
      </c>
      <c r="C1396" s="91" t="s">
        <v>10065</v>
      </c>
      <c r="D1396" s="91" t="s">
        <v>8525</v>
      </c>
      <c r="E1396" s="90">
        <v>2907585000404</v>
      </c>
      <c r="F1396" s="92">
        <v>38140090</v>
      </c>
      <c r="G1396" s="93">
        <v>1588.42</v>
      </c>
      <c r="H1396" s="93">
        <v>4612.5</v>
      </c>
      <c r="I1396">
        <v>1394</v>
      </c>
      <c r="K1396" s="82" t="str">
        <f t="shared" si="42"/>
        <v>0080400 SERIE 001-11/06/2024-02907585000404-38140090-1588,42-4612,5</v>
      </c>
      <c r="L1396" t="str">
        <v>0080400 serie 001</v>
      </c>
      <c r="M1396" t="str">
        <v>0080400 serie 001-11/06/2024-02907585000404-38140090-1588,42-4612,5</v>
      </c>
      <c r="O1396" t="str">
        <v>71234 serie 001</v>
      </c>
      <c r="P1396" s="57">
        <v>44933</v>
      </c>
      <c r="Q1396" t="str">
        <v>88416482000106</v>
      </c>
      <c r="R1396">
        <v>73082000</v>
      </c>
      <c r="S1396">
        <v>8131.73</v>
      </c>
      <c r="T1396">
        <v>139728.16</v>
      </c>
      <c r="V1396" t="str">
        <f t="shared" si="43"/>
        <v>71234 serie 001-07/01/2023-88416482000106-73082000-8131,73-139728,16</v>
      </c>
    </row>
    <row r="1397" spans="1:22" x14ac:dyDescent="0.25">
      <c r="A1397" s="91" t="s">
        <v>7585</v>
      </c>
      <c r="B1397" s="91" t="s">
        <v>8671</v>
      </c>
      <c r="C1397" s="91" t="s">
        <v>10066</v>
      </c>
      <c r="D1397" s="91" t="s">
        <v>8562</v>
      </c>
      <c r="E1397" s="90">
        <v>2907585000404</v>
      </c>
      <c r="F1397" s="92">
        <v>38140090</v>
      </c>
      <c r="G1397" s="92">
        <v>792.54</v>
      </c>
      <c r="H1397" s="93">
        <v>4305</v>
      </c>
      <c r="I1397">
        <v>1395</v>
      </c>
      <c r="K1397" s="82" t="str">
        <f t="shared" si="42"/>
        <v>0078659 SERIE 001-16/04/2024-02907585000404-38140090-792,54-4305</v>
      </c>
      <c r="L1397" t="str">
        <v>0078659 serie 001</v>
      </c>
      <c r="M1397" t="str">
        <v>0078659 serie 001-16/04/2024-02907585000404-38140090-792,54-4305</v>
      </c>
      <c r="O1397" t="str">
        <v>71229 serie 001</v>
      </c>
      <c r="P1397" s="57">
        <v>44932</v>
      </c>
      <c r="Q1397" t="str">
        <v>88416482000106</v>
      </c>
      <c r="R1397">
        <v>73082000</v>
      </c>
      <c r="S1397">
        <v>15681.95</v>
      </c>
      <c r="T1397">
        <v>292567.21999999997</v>
      </c>
      <c r="V1397" t="str">
        <f t="shared" si="43"/>
        <v>71229 serie 001-06/01/2023-88416482000106-73082000-15681,95-292567,22</v>
      </c>
    </row>
    <row r="1398" spans="1:22" x14ac:dyDescent="0.25">
      <c r="A1398" s="91" t="s">
        <v>7586</v>
      </c>
      <c r="B1398" s="91" t="s">
        <v>8671</v>
      </c>
      <c r="C1398" s="91" t="s">
        <v>10067</v>
      </c>
      <c r="D1398" s="91" t="s">
        <v>8562</v>
      </c>
      <c r="E1398" s="90">
        <v>2907585000404</v>
      </c>
      <c r="F1398" s="92">
        <v>38140090</v>
      </c>
      <c r="G1398" s="92">
        <v>14.65</v>
      </c>
      <c r="H1398" s="92">
        <v>410</v>
      </c>
      <c r="I1398">
        <v>1396</v>
      </c>
      <c r="K1398" s="82" t="str">
        <f t="shared" si="42"/>
        <v>078652 SERIE 001-16/04/2024-02907585000404-38140090-14,65-410</v>
      </c>
      <c r="L1398" t="str">
        <v>078652 serie 001</v>
      </c>
      <c r="M1398" t="str">
        <v>078652 serie 001-16/04/2024-02907585000404-38140090-14,65-410</v>
      </c>
      <c r="O1398" t="str">
        <v>71220 serie 001</v>
      </c>
      <c r="P1398" s="57">
        <v>44932</v>
      </c>
      <c r="Q1398" t="str">
        <v>88416482000106</v>
      </c>
      <c r="R1398">
        <v>73082000</v>
      </c>
      <c r="S1398">
        <v>23904.14</v>
      </c>
      <c r="T1398">
        <v>208444.1</v>
      </c>
      <c r="V1398" t="str">
        <f t="shared" si="43"/>
        <v>71220 serie 001-06/01/2023-88416482000106-73082000-23904,14-208444,1</v>
      </c>
    </row>
    <row r="1399" spans="1:22" x14ac:dyDescent="0.25">
      <c r="A1399" s="91" t="s">
        <v>7587</v>
      </c>
      <c r="B1399" s="91" t="s">
        <v>8671</v>
      </c>
      <c r="C1399" s="91" t="s">
        <v>10068</v>
      </c>
      <c r="D1399" s="91" t="s">
        <v>8499</v>
      </c>
      <c r="E1399" s="90">
        <v>2907585000404</v>
      </c>
      <c r="F1399" s="92">
        <v>38140090</v>
      </c>
      <c r="G1399" s="93">
        <v>2917.6</v>
      </c>
      <c r="H1399" s="93">
        <v>3690</v>
      </c>
      <c r="I1399">
        <v>1397</v>
      </c>
      <c r="K1399" s="82" t="str">
        <f t="shared" si="42"/>
        <v>077735 SERIE 001-19/03/2024-02907585000404-38140090-2917,6-3690</v>
      </c>
      <c r="L1399" t="str">
        <v>077735 serie 001</v>
      </c>
      <c r="M1399" t="str">
        <v>077735 serie 001-19/03/2024-02907585000404-38140090-2917,6-3690</v>
      </c>
      <c r="O1399" t="str">
        <v>71204 serie 001</v>
      </c>
      <c r="P1399" s="57">
        <v>44932</v>
      </c>
      <c r="Q1399" t="str">
        <v>88416482000106</v>
      </c>
      <c r="R1399">
        <v>73082000</v>
      </c>
      <c r="S1399">
        <v>7596.48</v>
      </c>
      <c r="T1399">
        <v>58340.97</v>
      </c>
      <c r="V1399" t="str">
        <f t="shared" si="43"/>
        <v>71204 serie 001-06/01/2023-88416482000106-73082000-7596,48-58340,97</v>
      </c>
    </row>
    <row r="1400" spans="1:22" x14ac:dyDescent="0.25">
      <c r="A1400" s="91" t="s">
        <v>7588</v>
      </c>
      <c r="B1400" s="91" t="s">
        <v>8671</v>
      </c>
      <c r="C1400" s="91" t="s">
        <v>10069</v>
      </c>
      <c r="D1400" s="91" t="s">
        <v>8537</v>
      </c>
      <c r="E1400" s="90">
        <v>5461822000193</v>
      </c>
      <c r="F1400" s="92">
        <v>38249989</v>
      </c>
      <c r="G1400" s="92">
        <v>41.06</v>
      </c>
      <c r="H1400" s="93">
        <v>3473.96</v>
      </c>
      <c r="I1400">
        <v>1398</v>
      </c>
      <c r="K1400" s="82" t="str">
        <f t="shared" si="42"/>
        <v>11658 SERIE 001-05/08/2024-05461822000193-38249989-41,06-3473,96</v>
      </c>
      <c r="L1400" t="str">
        <v>11658 serie 001</v>
      </c>
      <c r="M1400" t="str">
        <v>11658 serie 001-05/08/2024-05461822000193-38249989-41,06-3473,96</v>
      </c>
      <c r="O1400" t="str">
        <v>71135 serie 001</v>
      </c>
      <c r="P1400" s="57">
        <v>44930</v>
      </c>
      <c r="Q1400" t="str">
        <v>88416482000106</v>
      </c>
      <c r="R1400">
        <v>73082000</v>
      </c>
      <c r="S1400">
        <v>999.52</v>
      </c>
      <c r="T1400">
        <v>15635.58</v>
      </c>
      <c r="V1400" t="str">
        <f t="shared" si="43"/>
        <v>71135 serie 001-04/01/2023-88416482000106-73082000-999,52-15635,58</v>
      </c>
    </row>
    <row r="1401" spans="1:22" x14ac:dyDescent="0.25">
      <c r="A1401" s="91" t="s">
        <v>7589</v>
      </c>
      <c r="B1401" s="91" t="s">
        <v>8671</v>
      </c>
      <c r="C1401" s="91" t="s">
        <v>10070</v>
      </c>
      <c r="D1401" s="91" t="s">
        <v>8566</v>
      </c>
      <c r="E1401" s="90">
        <v>5461822000193</v>
      </c>
      <c r="F1401" s="92">
        <v>38249989</v>
      </c>
      <c r="G1401" s="92">
        <v>5.7</v>
      </c>
      <c r="H1401" s="93">
        <v>1488.6</v>
      </c>
      <c r="I1401">
        <v>1399</v>
      </c>
      <c r="K1401" s="82" t="str">
        <f t="shared" si="42"/>
        <v>011588 SERIE 001-09/07/2024-05461822000193-38249989-5,7-1488,6</v>
      </c>
      <c r="L1401" t="str">
        <v>011588 serie 001</v>
      </c>
      <c r="M1401" t="str">
        <v>011588 serie 001-09/07/2024-05461822000193-38249989-5,7-1488,6</v>
      </c>
      <c r="O1401" t="str">
        <v>71077 serie 001</v>
      </c>
      <c r="P1401" s="57">
        <v>44925</v>
      </c>
      <c r="Q1401" t="str">
        <v>88416482000106</v>
      </c>
      <c r="R1401">
        <v>73082000</v>
      </c>
      <c r="S1401">
        <v>29797.26</v>
      </c>
      <c r="T1401">
        <v>620373.18000000005</v>
      </c>
      <c r="V1401" t="str">
        <f t="shared" si="43"/>
        <v>71077 serie 001-30/12/2022-88416482000106-73082000-29797,26-620373,18</v>
      </c>
    </row>
    <row r="1402" spans="1:22" x14ac:dyDescent="0.25">
      <c r="A1402" s="91" t="s">
        <v>7590</v>
      </c>
      <c r="B1402" s="91" t="s">
        <v>8671</v>
      </c>
      <c r="C1402" s="91" t="s">
        <v>10071</v>
      </c>
      <c r="D1402" s="91" t="s">
        <v>8567</v>
      </c>
      <c r="E1402" s="90">
        <v>5461822000193</v>
      </c>
      <c r="F1402" s="92">
        <v>38249989</v>
      </c>
      <c r="G1402" s="92">
        <v>6.38</v>
      </c>
      <c r="H1402" s="93">
        <v>2419</v>
      </c>
      <c r="I1402">
        <v>1400</v>
      </c>
      <c r="K1402" s="82" t="str">
        <f t="shared" si="42"/>
        <v>11151 SERIE 001-29/12/2023-05461822000193-38249989-6,38-2419</v>
      </c>
      <c r="L1402" t="str">
        <v>11151 serie 001</v>
      </c>
      <c r="M1402" t="str">
        <v>11151 serie 001-29/12/2023-05461822000193-38249989-6,38-2419</v>
      </c>
      <c r="O1402" t="str">
        <v>71066 serie 001</v>
      </c>
      <c r="P1402" s="57">
        <v>44924</v>
      </c>
      <c r="Q1402" t="str">
        <v>88416482000106</v>
      </c>
      <c r="R1402">
        <v>73082000</v>
      </c>
      <c r="S1402">
        <v>158.55000000000001</v>
      </c>
      <c r="T1402">
        <v>2676.32</v>
      </c>
      <c r="V1402" t="str">
        <f t="shared" si="43"/>
        <v>71066 serie 001-29/12/2022-88416482000106-73082000-158,55-2676,32</v>
      </c>
    </row>
    <row r="1403" spans="1:22" x14ac:dyDescent="0.25">
      <c r="A1403" s="91" t="s">
        <v>7591</v>
      </c>
      <c r="B1403" s="91" t="s">
        <v>8671</v>
      </c>
      <c r="C1403" s="91" t="s">
        <v>10072</v>
      </c>
      <c r="D1403" s="91" t="s">
        <v>8568</v>
      </c>
      <c r="E1403" s="90">
        <v>67859025000116</v>
      </c>
      <c r="F1403" s="92">
        <v>39161000</v>
      </c>
      <c r="G1403" s="92">
        <v>14</v>
      </c>
      <c r="H1403" s="93">
        <v>5499.66</v>
      </c>
      <c r="I1403">
        <v>1401</v>
      </c>
      <c r="K1403" s="82" t="str">
        <f t="shared" si="42"/>
        <v>0263016 SERIE 004-02/05/2024-67859025000116-39161000-14-5499,66</v>
      </c>
      <c r="L1403" t="str">
        <v>0263016 serie 004</v>
      </c>
      <c r="M1403" t="str">
        <v>0263016 serie 004-02/05/2024-67859025000116-39161000-14-5499,66</v>
      </c>
      <c r="O1403" t="str">
        <v>71064 serie 001</v>
      </c>
      <c r="P1403" s="57">
        <v>44924</v>
      </c>
      <c r="Q1403" t="str">
        <v>88416482000106</v>
      </c>
      <c r="R1403">
        <v>73082000</v>
      </c>
      <c r="S1403">
        <v>16796.36</v>
      </c>
      <c r="T1403">
        <v>337997.32</v>
      </c>
      <c r="V1403" t="str">
        <f t="shared" si="43"/>
        <v>71064 serie 001-29/12/2022-88416482000106-73082000-16796,36-337997,32</v>
      </c>
    </row>
    <row r="1404" spans="1:22" x14ac:dyDescent="0.25">
      <c r="A1404" s="91" t="s">
        <v>7592</v>
      </c>
      <c r="B1404" s="91" t="s">
        <v>8671</v>
      </c>
      <c r="C1404" s="91" t="s">
        <v>10073</v>
      </c>
      <c r="D1404" s="91" t="s">
        <v>8568</v>
      </c>
      <c r="E1404" s="90">
        <v>67859025000116</v>
      </c>
      <c r="F1404" s="92">
        <v>39162000</v>
      </c>
      <c r="G1404" s="92">
        <v>14</v>
      </c>
      <c r="H1404" s="92">
        <v>748.11</v>
      </c>
      <c r="I1404">
        <v>1402</v>
      </c>
      <c r="K1404" s="82" t="str">
        <f t="shared" si="42"/>
        <v>00263016 SERIE 004-02/05/2024-67859025000116-39162000-14-748,11</v>
      </c>
      <c r="L1404" t="str">
        <v>00263016 serie 004</v>
      </c>
      <c r="M1404" t="str">
        <v>00263016 serie 004-02/05/2024-67859025000116-39162000-14-748,11</v>
      </c>
      <c r="O1404" t="str">
        <v>71023 serie 001</v>
      </c>
      <c r="P1404" s="57">
        <v>44923</v>
      </c>
      <c r="Q1404" t="str">
        <v>88416482000106</v>
      </c>
      <c r="R1404">
        <v>73082000</v>
      </c>
      <c r="S1404">
        <v>15213.4</v>
      </c>
      <c r="T1404">
        <v>390796.63</v>
      </c>
      <c r="V1404" t="str">
        <f t="shared" si="43"/>
        <v>71023 serie 001-28/12/2022-88416482000106-73082000-15213,4-390796,63</v>
      </c>
    </row>
    <row r="1405" spans="1:22" x14ac:dyDescent="0.25">
      <c r="A1405" s="91" t="s">
        <v>7594</v>
      </c>
      <c r="B1405" s="91" t="s">
        <v>8671</v>
      </c>
      <c r="C1405" s="91" t="s">
        <v>10074</v>
      </c>
      <c r="D1405" s="91" t="s">
        <v>8544</v>
      </c>
      <c r="E1405" s="90">
        <v>62948658000187</v>
      </c>
      <c r="F1405" s="92">
        <v>39174090</v>
      </c>
      <c r="G1405" s="92">
        <v>66.989999999999995</v>
      </c>
      <c r="H1405" s="92">
        <v>53.69</v>
      </c>
      <c r="I1405">
        <v>1403</v>
      </c>
      <c r="K1405" s="82" t="str">
        <f t="shared" si="42"/>
        <v>239976 SERIE 001-12/09/2024-62948658000187-39174090-66,99-53,69</v>
      </c>
      <c r="L1405" t="str">
        <v>239976 serie 001</v>
      </c>
      <c r="M1405" t="str">
        <v>239976 serie 001-12/09/2024-62948658000187-39174090-66,99-53,69</v>
      </c>
      <c r="O1405" t="str">
        <v>71022 serie 022</v>
      </c>
      <c r="P1405" s="57">
        <v>44923</v>
      </c>
      <c r="Q1405" t="str">
        <v>88416482000106</v>
      </c>
      <c r="R1405">
        <v>73082000</v>
      </c>
      <c r="S1405">
        <v>27711.29</v>
      </c>
      <c r="T1405">
        <v>542693.88</v>
      </c>
      <c r="V1405" t="str">
        <f t="shared" si="43"/>
        <v>71022 serie 022-28/12/2022-88416482000106-73082000-27711,29-542693,88</v>
      </c>
    </row>
    <row r="1406" spans="1:22" x14ac:dyDescent="0.25">
      <c r="A1406" s="91" t="s">
        <v>7595</v>
      </c>
      <c r="B1406" s="91" t="s">
        <v>8671</v>
      </c>
      <c r="C1406" s="91" t="s">
        <v>10075</v>
      </c>
      <c r="D1406" s="91" t="s">
        <v>8401</v>
      </c>
      <c r="E1406" s="90">
        <v>62948658000187</v>
      </c>
      <c r="F1406" s="92">
        <v>39174090</v>
      </c>
      <c r="G1406" s="92">
        <v>66.31</v>
      </c>
      <c r="H1406" s="93">
        <v>127951.22</v>
      </c>
      <c r="I1406">
        <v>1404</v>
      </c>
      <c r="K1406" s="82" t="str">
        <f t="shared" si="42"/>
        <v>223424 SERIE 001-28/11/2023-62948658000187-39174090-66,31-127951,22</v>
      </c>
      <c r="L1406" t="str">
        <v>223424 serie 001</v>
      </c>
      <c r="M1406" t="str">
        <v>223424 serie 001-28/11/2023-62948658000187-39174090-66,31-127951,22</v>
      </c>
      <c r="O1406" t="str">
        <v>70946 serie 001</v>
      </c>
      <c r="P1406" s="57">
        <v>44922</v>
      </c>
      <c r="Q1406" t="str">
        <v>88416482000106</v>
      </c>
      <c r="R1406">
        <v>73082000</v>
      </c>
      <c r="S1406">
        <v>28159.24</v>
      </c>
      <c r="T1406">
        <v>625122.49</v>
      </c>
      <c r="V1406" t="str">
        <f t="shared" si="43"/>
        <v>70946 serie 001-27/12/2022-88416482000106-73082000-28159,24-625122,49</v>
      </c>
    </row>
    <row r="1407" spans="1:22" x14ac:dyDescent="0.25">
      <c r="A1407" s="91" t="s">
        <v>7596</v>
      </c>
      <c r="B1407" s="91" t="s">
        <v>8671</v>
      </c>
      <c r="C1407" s="91" t="s">
        <v>10076</v>
      </c>
      <c r="D1407" s="91" t="s">
        <v>8513</v>
      </c>
      <c r="E1407" s="90">
        <v>57158057000130</v>
      </c>
      <c r="F1407" s="92">
        <v>39174090</v>
      </c>
      <c r="G1407" s="92">
        <v>0.91</v>
      </c>
      <c r="H1407" s="92">
        <v>110.4</v>
      </c>
      <c r="I1407">
        <v>1405</v>
      </c>
      <c r="K1407" s="82" t="str">
        <f t="shared" si="42"/>
        <v>00461566 SERIE 002-09/05/2024-57158057000130-39174090-0,91-110,4</v>
      </c>
      <c r="L1407" t="str">
        <v>00461566 serie 002</v>
      </c>
      <c r="M1407" t="str">
        <v>00461566 serie 002-09/05/2024-57158057000130-39174090-0,91-110,4</v>
      </c>
      <c r="O1407" t="str">
        <v>70931 serie 001</v>
      </c>
      <c r="P1407" s="57">
        <v>44918</v>
      </c>
      <c r="Q1407" t="str">
        <v>88416482000106</v>
      </c>
      <c r="R1407">
        <v>73082000</v>
      </c>
      <c r="S1407">
        <v>8520.59</v>
      </c>
      <c r="T1407">
        <v>138112.68</v>
      </c>
      <c r="V1407" t="str">
        <f t="shared" si="43"/>
        <v>70931 serie 001-23/12/2022-88416482000106-73082000-8520,59-138112,68</v>
      </c>
    </row>
    <row r="1408" spans="1:22" x14ac:dyDescent="0.25">
      <c r="A1408" s="91" t="s">
        <v>7597</v>
      </c>
      <c r="B1408" s="91" t="s">
        <v>8671</v>
      </c>
      <c r="C1408" s="91" t="s">
        <v>10077</v>
      </c>
      <c r="D1408" s="91" t="s">
        <v>8487</v>
      </c>
      <c r="E1408" s="90">
        <v>57158057000130</v>
      </c>
      <c r="F1408" s="92">
        <v>39174090</v>
      </c>
      <c r="G1408" s="92">
        <v>0.5</v>
      </c>
      <c r="H1408" s="92">
        <v>30</v>
      </c>
      <c r="I1408">
        <v>1406</v>
      </c>
      <c r="K1408" s="82" t="str">
        <f t="shared" si="42"/>
        <v>0488593 SERIE 002-14/08/2024-57158057000130-39174090-0,5-30</v>
      </c>
      <c r="L1408" t="str">
        <v>0488593 serie 002</v>
      </c>
      <c r="M1408" t="str">
        <v>0488593 serie 002-14/08/2024-57158057000130-39174090-0,5-30</v>
      </c>
      <c r="O1408" t="str">
        <v>70910 serie 001</v>
      </c>
      <c r="P1408" s="57">
        <v>44918</v>
      </c>
      <c r="Q1408" t="str">
        <v>88416482000106</v>
      </c>
      <c r="R1408">
        <v>73082000</v>
      </c>
      <c r="S1408">
        <v>13938.72</v>
      </c>
      <c r="T1408">
        <v>256781.52</v>
      </c>
      <c r="V1408" t="str">
        <f t="shared" si="43"/>
        <v>70910 serie 001-23/12/2022-88416482000106-73082000-13938,72-256781,52</v>
      </c>
    </row>
    <row r="1409" spans="1:22" x14ac:dyDescent="0.25">
      <c r="A1409" s="91" t="s">
        <v>7598</v>
      </c>
      <c r="B1409" s="91" t="s">
        <v>8671</v>
      </c>
      <c r="C1409" s="91" t="s">
        <v>10078</v>
      </c>
      <c r="D1409" s="91" t="s">
        <v>8476</v>
      </c>
      <c r="E1409" s="90">
        <v>62948658000187</v>
      </c>
      <c r="F1409" s="92">
        <v>39174090</v>
      </c>
      <c r="G1409" s="92">
        <v>45.92</v>
      </c>
      <c r="H1409" s="93">
        <v>110080.73</v>
      </c>
      <c r="I1409">
        <v>1407</v>
      </c>
      <c r="K1409" s="82" t="str">
        <f t="shared" si="42"/>
        <v>238043 SERIE 001-09/08/2024-62948658000187-39174090-45,92-110080,73</v>
      </c>
      <c r="L1409" t="str">
        <v>238043 serie 001</v>
      </c>
      <c r="M1409" t="str">
        <v>238043 serie 001-09/08/2024-62948658000187-39174090-45,92-110080,73</v>
      </c>
      <c r="O1409" t="str">
        <v>70845 serie 001</v>
      </c>
      <c r="P1409" s="57">
        <v>44916</v>
      </c>
      <c r="Q1409" t="str">
        <v>88416482000106</v>
      </c>
      <c r="R1409">
        <v>73082000</v>
      </c>
      <c r="S1409">
        <v>7596.48</v>
      </c>
      <c r="T1409">
        <v>58340.97</v>
      </c>
      <c r="V1409" t="str">
        <f t="shared" si="43"/>
        <v>70845 serie 001-21/12/2022-88416482000106-73082000-7596,48-58340,97</v>
      </c>
    </row>
    <row r="1410" spans="1:22" x14ac:dyDescent="0.25">
      <c r="A1410" s="91" t="s">
        <v>7599</v>
      </c>
      <c r="B1410" s="91" t="s">
        <v>8671</v>
      </c>
      <c r="C1410" s="91" t="s">
        <v>10079</v>
      </c>
      <c r="D1410" s="91" t="s">
        <v>8495</v>
      </c>
      <c r="E1410" s="90">
        <v>62948658000187</v>
      </c>
      <c r="F1410" s="92">
        <v>39174090</v>
      </c>
      <c r="G1410" s="92">
        <v>0.08</v>
      </c>
      <c r="H1410" s="92">
        <v>107.38</v>
      </c>
      <c r="I1410">
        <v>1408</v>
      </c>
      <c r="K1410" s="82" t="str">
        <f t="shared" si="42"/>
        <v>0237666 SERIE 001-02/08/2024-62948658000187-39174090-0,08-107,38</v>
      </c>
      <c r="L1410" t="str">
        <v>0237666 serie 001</v>
      </c>
      <c r="M1410" t="str">
        <v>0237666 serie 001-02/08/2024-62948658000187-39174090-0,08-107,38</v>
      </c>
      <c r="O1410" t="str">
        <v>70843 serie 001</v>
      </c>
      <c r="P1410" s="57">
        <v>44916</v>
      </c>
      <c r="Q1410" t="str">
        <v>88416482000106</v>
      </c>
      <c r="R1410">
        <v>73082000</v>
      </c>
      <c r="S1410">
        <v>25742.92</v>
      </c>
      <c r="T1410">
        <v>224478.26</v>
      </c>
      <c r="V1410" t="str">
        <f t="shared" si="43"/>
        <v>70843 serie 001-21/12/2022-88416482000106-73082000-25742,92-224478,26</v>
      </c>
    </row>
    <row r="1411" spans="1:22" x14ac:dyDescent="0.25">
      <c r="A1411" s="91" t="s">
        <v>7600</v>
      </c>
      <c r="B1411" s="91" t="s">
        <v>8671</v>
      </c>
      <c r="C1411" s="91" t="s">
        <v>10080</v>
      </c>
      <c r="D1411" s="91" t="s">
        <v>8503</v>
      </c>
      <c r="E1411" s="90">
        <v>62948658000187</v>
      </c>
      <c r="F1411" s="92">
        <v>39174090</v>
      </c>
      <c r="G1411" s="92">
        <v>1.08</v>
      </c>
      <c r="H1411" s="92">
        <v>641.47</v>
      </c>
      <c r="I1411">
        <v>1409</v>
      </c>
      <c r="K1411" s="82" t="str">
        <f t="shared" si="42"/>
        <v>236656 SERIE 001-19/07/2024-62948658000187-39174090-1,08-641,47</v>
      </c>
      <c r="L1411" t="str">
        <v>236656 serie 001</v>
      </c>
      <c r="M1411" t="str">
        <v>236656 serie 001-19/07/2024-62948658000187-39174090-1,08-641,47</v>
      </c>
      <c r="O1411" t="str">
        <v>70834 serie 001</v>
      </c>
      <c r="P1411" s="57">
        <v>44916</v>
      </c>
      <c r="Q1411" t="str">
        <v>88416482000106</v>
      </c>
      <c r="R1411">
        <v>73082000</v>
      </c>
      <c r="S1411">
        <v>20226.580000000002</v>
      </c>
      <c r="T1411">
        <v>176375.78</v>
      </c>
      <c r="V1411" t="str">
        <f t="shared" si="43"/>
        <v>70834 serie 001-21/12/2022-88416482000106-73082000-20226,58-176375,78</v>
      </c>
    </row>
    <row r="1412" spans="1:22" x14ac:dyDescent="0.25">
      <c r="A1412" s="91" t="s">
        <v>7601</v>
      </c>
      <c r="B1412" s="91" t="s">
        <v>8671</v>
      </c>
      <c r="C1412" s="91" t="s">
        <v>10081</v>
      </c>
      <c r="D1412" s="91" t="s">
        <v>8464</v>
      </c>
      <c r="E1412" s="90">
        <v>62948658000187</v>
      </c>
      <c r="F1412" s="92">
        <v>39174090</v>
      </c>
      <c r="G1412" s="92">
        <v>0.21</v>
      </c>
      <c r="H1412" s="92">
        <v>75.36</v>
      </c>
      <c r="I1412">
        <v>1410</v>
      </c>
      <c r="K1412" s="82" t="str">
        <f t="shared" ref="K1412:K1475" si="44">_xlfn.CONCAT(A1412,"-",TEXT(D1412,"DD/MM/AAAA"),"-",TEXT(E1412,"00000000000000"),"-",F1412,"-",ROUND(G1412,2),"-",ROUND(H1412,2))</f>
        <v>0234559 SERIE 001-12/06/2024-62948658000187-39174090-0,21-75,36</v>
      </c>
      <c r="L1412" t="str">
        <v>0234559 serie 001</v>
      </c>
      <c r="M1412" t="str">
        <v>0234559 serie 001-12/06/2024-62948658000187-39174090-0,21-75,36</v>
      </c>
      <c r="O1412" t="str">
        <v>70833 serie 001</v>
      </c>
      <c r="P1412" s="57">
        <v>44916</v>
      </c>
      <c r="Q1412" t="str">
        <v>88416482000106</v>
      </c>
      <c r="R1412">
        <v>73082000</v>
      </c>
      <c r="S1412">
        <v>17954.150000000001</v>
      </c>
      <c r="T1412">
        <v>335919.13</v>
      </c>
      <c r="V1412" t="str">
        <f t="shared" ref="V1412:V1475" si="45">_xlfn.CONCAT(O1412,"-",TEXT(P1412,"DD/MM/AAAA"),"-",Q1412,"-",R1412,"-",ROUND(S1412,2),"-",ROUND(T1412,2))</f>
        <v>70833 serie 001-21/12/2022-88416482000106-73082000-17954,15-335919,13</v>
      </c>
    </row>
    <row r="1413" spans="1:22" x14ac:dyDescent="0.25">
      <c r="A1413" s="91" t="s">
        <v>7602</v>
      </c>
      <c r="B1413" s="91" t="s">
        <v>8671</v>
      </c>
      <c r="C1413" s="91" t="s">
        <v>10082</v>
      </c>
      <c r="D1413" s="91" t="s">
        <v>8489</v>
      </c>
      <c r="E1413" s="90">
        <v>62948658000187</v>
      </c>
      <c r="F1413" s="92">
        <v>39174090</v>
      </c>
      <c r="G1413" s="92">
        <v>0.28999999999999998</v>
      </c>
      <c r="H1413" s="92">
        <v>749.43</v>
      </c>
      <c r="I1413">
        <v>1411</v>
      </c>
      <c r="K1413" s="82" t="str">
        <f t="shared" si="44"/>
        <v>233106 SERIE 001-17/05/2024-62948658000187-39174090-0,29-749,43</v>
      </c>
      <c r="L1413" t="str">
        <v>233106 serie 001</v>
      </c>
      <c r="M1413" t="str">
        <v>233106 serie 001-17/05/2024-62948658000187-39174090-0,29-749,43</v>
      </c>
      <c r="O1413" t="str">
        <v>70831 serie 001</v>
      </c>
      <c r="P1413" s="57">
        <v>44916</v>
      </c>
      <c r="Q1413" t="str">
        <v>88416482000106</v>
      </c>
      <c r="R1413">
        <v>73082000</v>
      </c>
      <c r="S1413">
        <v>20226.580000000002</v>
      </c>
      <c r="T1413">
        <v>176375.78</v>
      </c>
      <c r="V1413" t="str">
        <f t="shared" si="45"/>
        <v>70831 serie 001-21/12/2022-88416482000106-73082000-20226,58-176375,78</v>
      </c>
    </row>
    <row r="1414" spans="1:22" x14ac:dyDescent="0.25">
      <c r="A1414" s="91" t="s">
        <v>7603</v>
      </c>
      <c r="B1414" s="91" t="s">
        <v>8671</v>
      </c>
      <c r="C1414" s="91" t="s">
        <v>10083</v>
      </c>
      <c r="D1414" s="91" t="s">
        <v>8489</v>
      </c>
      <c r="E1414" s="90">
        <v>62948658000187</v>
      </c>
      <c r="F1414" s="92">
        <v>39174090</v>
      </c>
      <c r="G1414" s="92">
        <v>0.96</v>
      </c>
      <c r="H1414" s="92">
        <v>870.71</v>
      </c>
      <c r="I1414">
        <v>1412</v>
      </c>
      <c r="K1414" s="82" t="str">
        <f t="shared" si="44"/>
        <v>233105 SERIE 001-17/05/2024-62948658000187-39174090-0,96-870,71</v>
      </c>
      <c r="L1414" t="str">
        <v>233105 serie 001</v>
      </c>
      <c r="M1414" t="str">
        <v>233105 serie 001-17/05/2024-62948658000187-39174090-0,96-870,71</v>
      </c>
      <c r="O1414" t="str">
        <v>70799 serie 001</v>
      </c>
      <c r="P1414" s="57">
        <v>44915</v>
      </c>
      <c r="Q1414" t="str">
        <v>88416482000106</v>
      </c>
      <c r="R1414">
        <v>73082000</v>
      </c>
      <c r="S1414">
        <v>20415.54</v>
      </c>
      <c r="T1414">
        <v>156791.35</v>
      </c>
      <c r="V1414" t="str">
        <f t="shared" si="45"/>
        <v>70799 serie 001-20/12/2022-88416482000106-73082000-20415,54-156791,35</v>
      </c>
    </row>
    <row r="1415" spans="1:22" x14ac:dyDescent="0.25">
      <c r="A1415" s="91" t="s">
        <v>7604</v>
      </c>
      <c r="B1415" s="91" t="s">
        <v>8671</v>
      </c>
      <c r="C1415" s="91" t="s">
        <v>10084</v>
      </c>
      <c r="D1415" s="91" t="s">
        <v>8569</v>
      </c>
      <c r="E1415" s="90">
        <v>62948658000187</v>
      </c>
      <c r="F1415" s="92">
        <v>39174090</v>
      </c>
      <c r="G1415" s="92">
        <v>0.62</v>
      </c>
      <c r="H1415" s="93">
        <v>1553.05</v>
      </c>
      <c r="I1415">
        <v>1413</v>
      </c>
      <c r="K1415" s="82" t="str">
        <f t="shared" si="44"/>
        <v>230680 SERIE 001-04/04/2024-62948658000187-39174090-0,62-1553,05</v>
      </c>
      <c r="L1415" t="str">
        <v>230680 serie 001</v>
      </c>
      <c r="M1415" t="str">
        <v>230680 serie 001-04/04/2024-62948658000187-39174090-0,62-1553,05</v>
      </c>
      <c r="O1415" t="str">
        <v>70797 serie 001</v>
      </c>
      <c r="P1415" s="57">
        <v>44915</v>
      </c>
      <c r="Q1415" t="str">
        <v>88416482000106</v>
      </c>
      <c r="R1415">
        <v>73082000</v>
      </c>
      <c r="S1415">
        <v>20423.29</v>
      </c>
      <c r="T1415">
        <v>536469</v>
      </c>
      <c r="V1415" t="str">
        <f t="shared" si="45"/>
        <v>70797 serie 001-20/12/2022-88416482000106-73082000-20423,29-536469</v>
      </c>
    </row>
    <row r="1416" spans="1:22" x14ac:dyDescent="0.25">
      <c r="A1416" s="91" t="s">
        <v>7605</v>
      </c>
      <c r="B1416" s="91" t="s">
        <v>8671</v>
      </c>
      <c r="C1416" s="91" t="s">
        <v>10085</v>
      </c>
      <c r="D1416" s="91" t="s">
        <v>8499</v>
      </c>
      <c r="E1416" s="90">
        <v>62948658000187</v>
      </c>
      <c r="F1416" s="92">
        <v>39174090</v>
      </c>
      <c r="G1416" s="92">
        <v>0.43</v>
      </c>
      <c r="H1416" s="92">
        <v>767.83</v>
      </c>
      <c r="I1416">
        <v>1414</v>
      </c>
      <c r="K1416" s="82" t="str">
        <f t="shared" si="44"/>
        <v>229690 SERIE 001-19/03/2024-62948658000187-39174090-0,43-767,83</v>
      </c>
      <c r="L1416" t="str">
        <v>229690 serie 001</v>
      </c>
      <c r="M1416" t="str">
        <v>229690 serie 001-19/03/2024-62948658000187-39174090-0,43-767,83</v>
      </c>
      <c r="O1416" t="str">
        <v>70712 serie 001</v>
      </c>
      <c r="P1416" s="57">
        <v>44911</v>
      </c>
      <c r="Q1416" t="str">
        <v>88416482000106</v>
      </c>
      <c r="R1416">
        <v>73082000</v>
      </c>
      <c r="S1416">
        <v>20226.580000000002</v>
      </c>
      <c r="T1416">
        <v>176375.78</v>
      </c>
      <c r="V1416" t="str">
        <f t="shared" si="45"/>
        <v>70712 serie 001-16/12/2022-88416482000106-73082000-20226,58-176375,78</v>
      </c>
    </row>
    <row r="1417" spans="1:22" x14ac:dyDescent="0.25">
      <c r="A1417" s="91" t="s">
        <v>7606</v>
      </c>
      <c r="B1417" s="91" t="s">
        <v>8671</v>
      </c>
      <c r="C1417" s="91" t="s">
        <v>10086</v>
      </c>
      <c r="D1417" s="91" t="s">
        <v>8398</v>
      </c>
      <c r="E1417" s="90">
        <v>62948658000187</v>
      </c>
      <c r="F1417" s="92">
        <v>39174090</v>
      </c>
      <c r="G1417" s="92">
        <v>6.27</v>
      </c>
      <c r="H1417" s="93">
        <v>14850.14</v>
      </c>
      <c r="I1417">
        <v>1415</v>
      </c>
      <c r="K1417" s="82" t="str">
        <f t="shared" si="44"/>
        <v>226227 SERIE 001-25/01/2024-62948658000187-39174090-6,27-14850,14</v>
      </c>
      <c r="L1417" t="str">
        <v>226227 serie 001</v>
      </c>
      <c r="M1417" t="str">
        <v>226227 serie 001-25/01/2024-62948658000187-39174090-6,27-14850,14</v>
      </c>
      <c r="O1417" t="str">
        <v>70709 serie 001</v>
      </c>
      <c r="P1417" s="57">
        <v>44911</v>
      </c>
      <c r="Q1417" t="str">
        <v>88416482000106</v>
      </c>
      <c r="R1417">
        <v>73082000</v>
      </c>
      <c r="S1417">
        <v>10084.19</v>
      </c>
      <c r="T1417">
        <v>209828.65</v>
      </c>
      <c r="V1417" t="str">
        <f t="shared" si="45"/>
        <v>70709 serie 001-16/12/2022-88416482000106-73082000-10084,19-209828,65</v>
      </c>
    </row>
    <row r="1418" spans="1:22" x14ac:dyDescent="0.25">
      <c r="A1418" s="91" t="s">
        <v>7607</v>
      </c>
      <c r="B1418" s="91" t="s">
        <v>8671</v>
      </c>
      <c r="C1418" s="91" t="s">
        <v>10087</v>
      </c>
      <c r="D1418" s="91" t="s">
        <v>8346</v>
      </c>
      <c r="E1418" s="90">
        <v>62948658000187</v>
      </c>
      <c r="F1418" s="92">
        <v>39174090</v>
      </c>
      <c r="G1418" s="92">
        <v>0.12</v>
      </c>
      <c r="H1418" s="92">
        <v>273.77999999999997</v>
      </c>
      <c r="I1418">
        <v>1416</v>
      </c>
      <c r="K1418" s="82" t="str">
        <f t="shared" si="44"/>
        <v>0225411 SERIE 001-11/01/2024-62948658000187-39174090-0,12-273,78</v>
      </c>
      <c r="L1418" t="str">
        <v>0225411 serie 001</v>
      </c>
      <c r="M1418" t="str">
        <v>0225411 serie 001-11/01/2024-62948658000187-39174090-0,12-273,78</v>
      </c>
      <c r="O1418" t="str">
        <v>070681 serie 001</v>
      </c>
      <c r="P1418" s="57">
        <v>44910</v>
      </c>
      <c r="Q1418" t="str">
        <v>88416482000106</v>
      </c>
      <c r="R1418">
        <v>73143900</v>
      </c>
      <c r="S1418">
        <v>123.7</v>
      </c>
      <c r="T1418">
        <v>3655.34</v>
      </c>
      <c r="V1418" t="str">
        <f t="shared" si="45"/>
        <v>070681 serie 001-15/12/2022-88416482000106-73143900-123,7-3655,34</v>
      </c>
    </row>
    <row r="1419" spans="1:22" x14ac:dyDescent="0.25">
      <c r="A1419" s="91" t="s">
        <v>7608</v>
      </c>
      <c r="B1419" s="91" t="s">
        <v>8671</v>
      </c>
      <c r="C1419" s="91" t="s">
        <v>10088</v>
      </c>
      <c r="D1419" s="91" t="s">
        <v>8346</v>
      </c>
      <c r="E1419" s="90">
        <v>62948658000187</v>
      </c>
      <c r="F1419" s="92">
        <v>39174090</v>
      </c>
      <c r="G1419" s="92">
        <v>0.44</v>
      </c>
      <c r="H1419" s="93">
        <v>1095.1199999999999</v>
      </c>
      <c r="I1419">
        <v>1417</v>
      </c>
      <c r="K1419" s="82" t="str">
        <f t="shared" si="44"/>
        <v>0225410 SERIE 001-11/01/2024-62948658000187-39174090-0,44-1095,12</v>
      </c>
      <c r="L1419" t="str">
        <v>0225410 serie 001</v>
      </c>
      <c r="M1419" t="str">
        <v>0225410 serie 001-11/01/2024-62948658000187-39174090-0,44-1095,12</v>
      </c>
      <c r="O1419" t="str">
        <v>70681 serie 001</v>
      </c>
      <c r="P1419" s="57">
        <v>44910</v>
      </c>
      <c r="Q1419" t="str">
        <v>88416482000106</v>
      </c>
      <c r="R1419">
        <v>73082000</v>
      </c>
      <c r="S1419">
        <v>25479.23</v>
      </c>
      <c r="T1419">
        <v>455319.89999999997</v>
      </c>
      <c r="V1419" t="str">
        <f t="shared" si="45"/>
        <v>70681 serie 001-15/12/2022-88416482000106-73082000-25479,23-455319,9</v>
      </c>
    </row>
    <row r="1420" spans="1:22" x14ac:dyDescent="0.25">
      <c r="A1420" s="91" t="s">
        <v>7609</v>
      </c>
      <c r="B1420" s="91" t="s">
        <v>8671</v>
      </c>
      <c r="C1420" s="91" t="s">
        <v>10089</v>
      </c>
      <c r="D1420" s="91" t="s">
        <v>8385</v>
      </c>
      <c r="E1420" s="90">
        <v>62948658000187</v>
      </c>
      <c r="F1420" s="92">
        <v>39174090</v>
      </c>
      <c r="G1420" s="92">
        <v>5.49</v>
      </c>
      <c r="H1420" s="93">
        <v>8450.15</v>
      </c>
      <c r="I1420">
        <v>1418</v>
      </c>
      <c r="K1420" s="82" t="str">
        <f t="shared" si="44"/>
        <v>224437 SERIE 001-15/12/2023-62948658000187-39174090-5,49-8450,15</v>
      </c>
      <c r="L1420" t="str">
        <v>224437 serie 001</v>
      </c>
      <c r="M1420" t="str">
        <v>224437 serie 001-15/12/2023-62948658000187-39174090-5,49-8450,15</v>
      </c>
      <c r="O1420" t="str">
        <v>70673 serie 001</v>
      </c>
      <c r="P1420" s="57">
        <v>44910</v>
      </c>
      <c r="Q1420" t="str">
        <v>88416482000106</v>
      </c>
      <c r="R1420">
        <v>73082000</v>
      </c>
      <c r="S1420">
        <v>20226.580000000002</v>
      </c>
      <c r="T1420">
        <v>176375.78</v>
      </c>
      <c r="V1420" t="str">
        <f t="shared" si="45"/>
        <v>70673 serie 001-15/12/2022-88416482000106-73082000-20226,58-176375,78</v>
      </c>
    </row>
    <row r="1421" spans="1:22" x14ac:dyDescent="0.25">
      <c r="A1421" s="91" t="s">
        <v>7610</v>
      </c>
      <c r="B1421" s="91" t="s">
        <v>8671</v>
      </c>
      <c r="C1421" s="91" t="s">
        <v>10090</v>
      </c>
      <c r="D1421" s="91" t="s">
        <v>8401</v>
      </c>
      <c r="E1421" s="90">
        <v>62948658000187</v>
      </c>
      <c r="F1421" s="92">
        <v>39174090</v>
      </c>
      <c r="G1421" s="92">
        <v>68.680000000000007</v>
      </c>
      <c r="H1421" s="93">
        <v>115367.48</v>
      </c>
      <c r="I1421">
        <v>1419</v>
      </c>
      <c r="K1421" s="82" t="str">
        <f t="shared" si="44"/>
        <v>223423 SERIE 001-28/11/2023-62948658000187-39174090-68,68-115367,48</v>
      </c>
      <c r="L1421" t="str">
        <v>223423 serie 001</v>
      </c>
      <c r="M1421" t="str">
        <v>223423 serie 001-28/11/2023-62948658000187-39174090-68,68-115367,48</v>
      </c>
      <c r="O1421" t="str">
        <v>70640 serie 001</v>
      </c>
      <c r="P1421" s="57">
        <v>44910</v>
      </c>
      <c r="Q1421" t="str">
        <v>88416482000106</v>
      </c>
      <c r="R1421">
        <v>73082000</v>
      </c>
      <c r="S1421">
        <v>21528.76</v>
      </c>
      <c r="T1421">
        <v>450826.04</v>
      </c>
      <c r="V1421" t="str">
        <f t="shared" si="45"/>
        <v>70640 serie 001-15/12/2022-88416482000106-73082000-21528,76-450826,04</v>
      </c>
    </row>
    <row r="1422" spans="1:22" x14ac:dyDescent="0.25">
      <c r="A1422" s="91" t="s">
        <v>7611</v>
      </c>
      <c r="B1422" s="91" t="s">
        <v>8671</v>
      </c>
      <c r="C1422" s="91" t="s">
        <v>10091</v>
      </c>
      <c r="D1422" s="91" t="s">
        <v>8389</v>
      </c>
      <c r="E1422" s="90">
        <v>23504631000143</v>
      </c>
      <c r="F1422" s="92">
        <v>39174090</v>
      </c>
      <c r="G1422" s="92">
        <v>1.25</v>
      </c>
      <c r="H1422" s="92">
        <v>61.54</v>
      </c>
      <c r="I1422">
        <v>1420</v>
      </c>
      <c r="K1422" s="82" t="str">
        <f t="shared" si="44"/>
        <v>04871 SERIE 001-22/02/2024-23504631000143-39174090-1,25-61,54</v>
      </c>
      <c r="L1422" t="str">
        <v>04871 serie 001</v>
      </c>
      <c r="M1422" t="str">
        <v>04871 serie 001-22/02/2024-23504631000143-39174090-1,25-61,54</v>
      </c>
      <c r="O1422" t="str">
        <v>70633 serie 001</v>
      </c>
      <c r="P1422" s="57">
        <v>44909</v>
      </c>
      <c r="Q1422" t="str">
        <v>88416482000106</v>
      </c>
      <c r="R1422">
        <v>73082000</v>
      </c>
      <c r="S1422">
        <v>20415.54</v>
      </c>
      <c r="T1422">
        <v>156791.35</v>
      </c>
      <c r="V1422" t="str">
        <f t="shared" si="45"/>
        <v>70633 serie 001-14/12/2022-88416482000106-73082000-20415,54-156791,35</v>
      </c>
    </row>
    <row r="1423" spans="1:22" x14ac:dyDescent="0.25">
      <c r="A1423" s="91" t="s">
        <v>7612</v>
      </c>
      <c r="B1423" s="91" t="s">
        <v>8671</v>
      </c>
      <c r="C1423" s="91" t="s">
        <v>10092</v>
      </c>
      <c r="D1423" s="91" t="s">
        <v>8427</v>
      </c>
      <c r="E1423" s="90">
        <v>62948658000187</v>
      </c>
      <c r="F1423" s="92">
        <v>39174090</v>
      </c>
      <c r="G1423" s="92">
        <v>4.2699999999999996</v>
      </c>
      <c r="H1423" s="93">
        <v>8669.67</v>
      </c>
      <c r="I1423">
        <v>1421</v>
      </c>
      <c r="K1423" s="82" t="str">
        <f t="shared" si="44"/>
        <v>228950 SERIE 001-07/03/2024-62948658000187-39174090-4,27-8669,67</v>
      </c>
      <c r="L1423" t="str">
        <v>228950 serie 001</v>
      </c>
      <c r="M1423" t="str">
        <v>228950 serie 001-07/03/2024-62948658000187-39174090-4,27-8669,67</v>
      </c>
      <c r="O1423" t="str">
        <v>70613 serie 001</v>
      </c>
      <c r="P1423" s="57">
        <v>44909</v>
      </c>
      <c r="Q1423" t="str">
        <v>88416482000106</v>
      </c>
      <c r="R1423">
        <v>73082000</v>
      </c>
      <c r="S1423">
        <v>10046.26</v>
      </c>
      <c r="T1423">
        <v>179158.57</v>
      </c>
      <c r="V1423" t="str">
        <f t="shared" si="45"/>
        <v>70613 serie 001-14/12/2022-88416482000106-73082000-10046,26-179158,57</v>
      </c>
    </row>
    <row r="1424" spans="1:22" x14ac:dyDescent="0.25">
      <c r="A1424" s="91" t="s">
        <v>7613</v>
      </c>
      <c r="B1424" s="91" t="s">
        <v>8671</v>
      </c>
      <c r="C1424" s="91" t="s">
        <v>10093</v>
      </c>
      <c r="D1424" s="91" t="s">
        <v>8392</v>
      </c>
      <c r="E1424" s="90">
        <v>62948658000187</v>
      </c>
      <c r="F1424" s="92">
        <v>39174090</v>
      </c>
      <c r="G1424" s="92">
        <v>0.98</v>
      </c>
      <c r="H1424" s="93">
        <v>1402.93</v>
      </c>
      <c r="I1424">
        <v>1422</v>
      </c>
      <c r="K1424" s="82" t="str">
        <f t="shared" si="44"/>
        <v>227652 SERIE 001-16/02/2024-62948658000187-39174090-0,98-1402,93</v>
      </c>
      <c r="L1424" t="str">
        <v>227652 serie 001</v>
      </c>
      <c r="M1424" t="str">
        <v>227652 serie 001-16/02/2024-62948658000187-39174090-0,98-1402,93</v>
      </c>
      <c r="O1424" t="str">
        <v>70524 serie 001</v>
      </c>
      <c r="P1424" s="57">
        <v>44904</v>
      </c>
      <c r="Q1424" t="str">
        <v>88416482000106</v>
      </c>
      <c r="R1424">
        <v>73082000</v>
      </c>
      <c r="S1424">
        <v>20143.12</v>
      </c>
      <c r="T1424">
        <v>352050.52</v>
      </c>
      <c r="V1424" t="str">
        <f t="shared" si="45"/>
        <v>70524 serie 001-09/12/2022-88416482000106-73082000-20143,12-352050,52</v>
      </c>
    </row>
    <row r="1425" spans="1:22" x14ac:dyDescent="0.25">
      <c r="A1425" s="91" t="s">
        <v>7614</v>
      </c>
      <c r="B1425" s="91" t="s">
        <v>8671</v>
      </c>
      <c r="C1425" s="91" t="s">
        <v>10094</v>
      </c>
      <c r="D1425" s="91" t="s">
        <v>8352</v>
      </c>
      <c r="E1425" s="90">
        <v>62948658000187</v>
      </c>
      <c r="F1425" s="92">
        <v>39174090</v>
      </c>
      <c r="G1425" s="92">
        <v>4.26</v>
      </c>
      <c r="H1425" s="93">
        <v>3982.28</v>
      </c>
      <c r="I1425">
        <v>1423</v>
      </c>
      <c r="K1425" s="82" t="str">
        <f t="shared" si="44"/>
        <v>226517 SEIRE 001-30/01/2024-62948658000187-39174090-4,26-3982,28</v>
      </c>
      <c r="L1425" t="str">
        <v>226517 seire 001</v>
      </c>
      <c r="M1425" t="str">
        <v>226517 seire 001-30/01/2024-62948658000187-39174090-4,26-3982,28</v>
      </c>
      <c r="O1425" t="str">
        <v>70520 serie 001</v>
      </c>
      <c r="P1425" s="57">
        <v>44904</v>
      </c>
      <c r="Q1425" t="str">
        <v>88416482000106</v>
      </c>
      <c r="R1425">
        <v>73082000</v>
      </c>
      <c r="S1425">
        <v>24733.02</v>
      </c>
      <c r="T1425">
        <v>439513.97</v>
      </c>
      <c r="V1425" t="str">
        <f t="shared" si="45"/>
        <v>70520 serie 001-09/12/2022-88416482000106-73082000-24733,02-439513,97</v>
      </c>
    </row>
    <row r="1426" spans="1:22" x14ac:dyDescent="0.25">
      <c r="A1426" s="91" t="s">
        <v>7615</v>
      </c>
      <c r="B1426" s="91" t="s">
        <v>8671</v>
      </c>
      <c r="C1426" s="91" t="s">
        <v>10095</v>
      </c>
      <c r="D1426" s="91" t="s">
        <v>8568</v>
      </c>
      <c r="E1426" s="90">
        <v>67859025000116</v>
      </c>
      <c r="F1426" s="92">
        <v>39199090</v>
      </c>
      <c r="G1426" s="92">
        <v>14</v>
      </c>
      <c r="H1426" s="92">
        <v>740</v>
      </c>
      <c r="I1426">
        <v>1424</v>
      </c>
      <c r="K1426" s="82" t="str">
        <f t="shared" si="44"/>
        <v>000263016 SERIE 004-02/05/2024-67859025000116-39199090-14-740</v>
      </c>
      <c r="L1426" t="str">
        <v>000263016 serie 004</v>
      </c>
      <c r="M1426" t="str">
        <v>000263016 serie 004-02/05/2024-67859025000116-39199090-14-740</v>
      </c>
      <c r="O1426" t="str">
        <v>70494 serie 001</v>
      </c>
      <c r="P1426" s="57">
        <v>44903</v>
      </c>
      <c r="Q1426" t="str">
        <v>88416482000106</v>
      </c>
      <c r="R1426">
        <v>73082000</v>
      </c>
      <c r="S1426">
        <v>21987.81</v>
      </c>
      <c r="T1426">
        <v>395719.11</v>
      </c>
      <c r="V1426" t="str">
        <f t="shared" si="45"/>
        <v>70494 serie 001-08/12/2022-88416482000106-73082000-21987,81-395719,11</v>
      </c>
    </row>
    <row r="1427" spans="1:22" x14ac:dyDescent="0.25">
      <c r="A1427" s="91" t="s">
        <v>7616</v>
      </c>
      <c r="B1427" s="91" t="s">
        <v>8671</v>
      </c>
      <c r="C1427" s="91" t="s">
        <v>10096</v>
      </c>
      <c r="D1427" s="91" t="s">
        <v>8513</v>
      </c>
      <c r="E1427" s="90">
        <v>57158057000130</v>
      </c>
      <c r="F1427" s="92">
        <v>39259090</v>
      </c>
      <c r="G1427" s="92">
        <v>10.96</v>
      </c>
      <c r="H1427" s="93">
        <v>1629.47</v>
      </c>
      <c r="I1427">
        <v>1425</v>
      </c>
      <c r="K1427" s="82" t="str">
        <f t="shared" si="44"/>
        <v>461566 SERIE 002-09/05/2024-57158057000130-39259090-10,96-1629,47</v>
      </c>
      <c r="L1427" t="str">
        <v>461566 serie 002</v>
      </c>
      <c r="M1427" t="str">
        <v>461566 serie 002-09/05/2024-57158057000130-39259090-10,96-1629,47</v>
      </c>
      <c r="O1427" t="str">
        <v>70425 serie 001</v>
      </c>
      <c r="P1427" s="57">
        <v>44901</v>
      </c>
      <c r="Q1427" t="str">
        <v>88416482000106</v>
      </c>
      <c r="R1427">
        <v>73082000</v>
      </c>
      <c r="S1427">
        <v>1081.77</v>
      </c>
      <c r="T1427">
        <v>21218.34</v>
      </c>
      <c r="V1427" t="str">
        <f t="shared" si="45"/>
        <v>70425 serie 001-06/12/2022-88416482000106-73082000-1081,77-21218,34</v>
      </c>
    </row>
    <row r="1428" spans="1:22" x14ac:dyDescent="0.25">
      <c r="A1428" s="91" t="s">
        <v>7617</v>
      </c>
      <c r="B1428" s="91" t="s">
        <v>8671</v>
      </c>
      <c r="C1428" s="91" t="s">
        <v>10097</v>
      </c>
      <c r="D1428" s="91" t="s">
        <v>8487</v>
      </c>
      <c r="E1428" s="90">
        <v>57158057000130</v>
      </c>
      <c r="F1428" s="92">
        <v>39259090</v>
      </c>
      <c r="G1428" s="92">
        <v>1</v>
      </c>
      <c r="H1428" s="92">
        <v>183</v>
      </c>
      <c r="I1428">
        <v>1426</v>
      </c>
      <c r="K1428" s="82" t="str">
        <f t="shared" si="44"/>
        <v>488593 SERIE 002-14/08/2024-57158057000130-39259090-1-183</v>
      </c>
      <c r="L1428" t="str">
        <v>488593 serie 002</v>
      </c>
      <c r="M1428" t="str">
        <v>488593 serie 002-14/08/2024-57158057000130-39259090-1-183</v>
      </c>
      <c r="O1428" t="str">
        <v>70380 serie 001</v>
      </c>
      <c r="P1428" s="57">
        <v>44900</v>
      </c>
      <c r="Q1428" t="str">
        <v>88416482000106</v>
      </c>
      <c r="R1428">
        <v>73082000</v>
      </c>
      <c r="S1428">
        <v>19556</v>
      </c>
      <c r="T1428">
        <v>349129.89</v>
      </c>
      <c r="V1428" t="str">
        <f t="shared" si="45"/>
        <v>70380 serie 001-05/12/2022-88416482000106-73082000-19556-349129,89</v>
      </c>
    </row>
    <row r="1429" spans="1:22" x14ac:dyDescent="0.25">
      <c r="A1429" s="91" t="s">
        <v>7619</v>
      </c>
      <c r="B1429" s="91" t="s">
        <v>8671</v>
      </c>
      <c r="C1429" s="91" t="s">
        <v>10098</v>
      </c>
      <c r="D1429" s="91" t="s">
        <v>8537</v>
      </c>
      <c r="E1429" s="90">
        <v>5461822000193</v>
      </c>
      <c r="F1429" s="92">
        <v>40069000</v>
      </c>
      <c r="G1429" s="92">
        <v>287.42</v>
      </c>
      <c r="H1429" s="93">
        <v>246664.63</v>
      </c>
      <c r="I1429">
        <v>1427</v>
      </c>
      <c r="K1429" s="82" t="str">
        <f t="shared" si="44"/>
        <v>011658 SERIE 001-05/08/2024-05461822000193-40069000-287,42-246664,63</v>
      </c>
      <c r="L1429" t="str">
        <v>011658 serie 001</v>
      </c>
      <c r="M1429" t="str">
        <v>011658 serie 001-05/08/2024-05461822000193-40069000-287,42-246664,63</v>
      </c>
      <c r="O1429" t="str">
        <v>70356 serie 001</v>
      </c>
      <c r="P1429" s="57">
        <v>44897</v>
      </c>
      <c r="Q1429" t="str">
        <v>88416482000106</v>
      </c>
      <c r="R1429">
        <v>73082000</v>
      </c>
      <c r="S1429">
        <v>6821.11</v>
      </c>
      <c r="T1429">
        <v>121279.59</v>
      </c>
      <c r="V1429" t="str">
        <f t="shared" si="45"/>
        <v>70356 serie 001-02/12/2022-88416482000106-73082000-6821,11-121279,59</v>
      </c>
    </row>
    <row r="1430" spans="1:22" x14ac:dyDescent="0.25">
      <c r="A1430" s="91" t="s">
        <v>7620</v>
      </c>
      <c r="B1430" s="91" t="s">
        <v>8671</v>
      </c>
      <c r="C1430" s="91" t="s">
        <v>10099</v>
      </c>
      <c r="D1430" s="91" t="s">
        <v>8566</v>
      </c>
      <c r="E1430" s="90">
        <v>5461822000193</v>
      </c>
      <c r="F1430" s="92">
        <v>40069000</v>
      </c>
      <c r="G1430" s="92">
        <v>57.01</v>
      </c>
      <c r="H1430" s="93">
        <v>55185.31</v>
      </c>
      <c r="I1430">
        <v>1428</v>
      </c>
      <c r="K1430" s="82" t="str">
        <f t="shared" si="44"/>
        <v>11588 SERIE 001-09/07/2024-05461822000193-40069000-57,01-55185,31</v>
      </c>
      <c r="L1430" t="str">
        <v>11588 serie 001</v>
      </c>
      <c r="M1430" t="str">
        <v>11588 serie 001-09/07/2024-05461822000193-40069000-57,01-55185,31</v>
      </c>
      <c r="O1430" t="str">
        <v>70348 serie 001</v>
      </c>
      <c r="P1430" s="57">
        <v>44896</v>
      </c>
      <c r="Q1430" t="str">
        <v>88416482000106</v>
      </c>
      <c r="R1430">
        <v>73082000</v>
      </c>
      <c r="S1430">
        <v>8884.06</v>
      </c>
      <c r="T1430">
        <v>135642.71</v>
      </c>
      <c r="V1430" t="str">
        <f t="shared" si="45"/>
        <v>70348 serie 001-01/12/2022-88416482000106-73082000-8884,06-135642,71</v>
      </c>
    </row>
    <row r="1431" spans="1:22" x14ac:dyDescent="0.25">
      <c r="A1431" s="91" t="s">
        <v>7621</v>
      </c>
      <c r="B1431" s="91" t="s">
        <v>8671</v>
      </c>
      <c r="C1431" s="91" t="s">
        <v>10100</v>
      </c>
      <c r="D1431" s="91" t="s">
        <v>8567</v>
      </c>
      <c r="E1431" s="90">
        <v>5461822000193</v>
      </c>
      <c r="F1431" s="92">
        <v>40069000</v>
      </c>
      <c r="G1431" s="92">
        <v>89.33</v>
      </c>
      <c r="H1431" s="93">
        <v>121872.95</v>
      </c>
      <c r="I1431">
        <v>1429</v>
      </c>
      <c r="K1431" s="82" t="str">
        <f t="shared" si="44"/>
        <v>011151 SERIE 001-29/12/2023-05461822000193-40069000-89,33-121872,95</v>
      </c>
      <c r="L1431" t="str">
        <v>011151 serie 001</v>
      </c>
      <c r="M1431" t="str">
        <v>011151 serie 001-29/12/2023-05461822000193-40069000-89,33-121872,95</v>
      </c>
      <c r="O1431" t="str">
        <v>70310 serie 001</v>
      </c>
      <c r="P1431" s="57">
        <v>44895</v>
      </c>
      <c r="Q1431" t="str">
        <v>88416482000106</v>
      </c>
      <c r="R1431">
        <v>73082000</v>
      </c>
      <c r="S1431">
        <v>17839.5</v>
      </c>
      <c r="T1431">
        <v>373704.29</v>
      </c>
      <c r="V1431" t="str">
        <f t="shared" si="45"/>
        <v>70310 serie 001-30/11/2022-88416482000106-73082000-17839,5-373704,29</v>
      </c>
    </row>
    <row r="1432" spans="1:22" x14ac:dyDescent="0.25">
      <c r="A1432" s="91" t="s">
        <v>7622</v>
      </c>
      <c r="B1432" s="91" t="s">
        <v>8671</v>
      </c>
      <c r="C1432" s="91" t="s">
        <v>10101</v>
      </c>
      <c r="D1432" s="91" t="s">
        <v>8568</v>
      </c>
      <c r="E1432" s="90">
        <v>67859025000116</v>
      </c>
      <c r="F1432" s="92">
        <v>40082100</v>
      </c>
      <c r="G1432" s="92">
        <v>14</v>
      </c>
      <c r="H1432" s="93">
        <v>30425.84</v>
      </c>
      <c r="I1432">
        <v>1430</v>
      </c>
      <c r="K1432" s="82" t="str">
        <f t="shared" si="44"/>
        <v>0000263016 SERIE 004-02/05/2024-67859025000116-40082100-14-30425,84</v>
      </c>
      <c r="L1432" t="str">
        <v>0000263016 serie 004</v>
      </c>
      <c r="M1432" t="str">
        <v>0000263016 serie 004-02/05/2024-67859025000116-40082100-14-30425,84</v>
      </c>
      <c r="O1432" t="str">
        <v>70302 serie 001</v>
      </c>
      <c r="P1432" s="57">
        <v>44895</v>
      </c>
      <c r="Q1432" t="str">
        <v>88416482000106</v>
      </c>
      <c r="R1432">
        <v>73082000</v>
      </c>
      <c r="S1432">
        <v>4452.16</v>
      </c>
      <c r="T1432">
        <v>79588.600000000006</v>
      </c>
      <c r="V1432" t="str">
        <f t="shared" si="45"/>
        <v>70302 serie 001-30/11/2022-88416482000106-73082000-4452,16-79588,6</v>
      </c>
    </row>
    <row r="1433" spans="1:22" x14ac:dyDescent="0.25">
      <c r="A1433" s="91" t="s">
        <v>7623</v>
      </c>
      <c r="B1433" s="91" t="s">
        <v>8671</v>
      </c>
      <c r="C1433" s="91" t="s">
        <v>10102</v>
      </c>
      <c r="D1433" s="91" t="s">
        <v>8470</v>
      </c>
      <c r="E1433" s="90">
        <v>54858055000166</v>
      </c>
      <c r="F1433" s="92">
        <v>40092290</v>
      </c>
      <c r="G1433" s="92">
        <v>22</v>
      </c>
      <c r="H1433" s="92">
        <v>396.48</v>
      </c>
      <c r="I1433">
        <v>1431</v>
      </c>
      <c r="K1433" s="82" t="str">
        <f t="shared" si="44"/>
        <v>3934 SERIE 001-01/07/2024-54858055000166-40092290-22-396,48</v>
      </c>
      <c r="L1433" t="str">
        <v>3934 serie 001</v>
      </c>
      <c r="M1433" t="str">
        <v>3934 serie 001-01/07/2024-54858055000166-40092290-22-396,48</v>
      </c>
      <c r="O1433" t="str">
        <v>70255 serie 001</v>
      </c>
      <c r="P1433" s="57">
        <v>44894</v>
      </c>
      <c r="Q1433" t="str">
        <v>88416482000106</v>
      </c>
      <c r="R1433">
        <v>73082000</v>
      </c>
      <c r="S1433">
        <v>13335.54</v>
      </c>
      <c r="T1433">
        <v>329737.51</v>
      </c>
      <c r="V1433" t="str">
        <f t="shared" si="45"/>
        <v>70255 serie 001-29/11/2022-88416482000106-73082000-13335,54-329737,51</v>
      </c>
    </row>
    <row r="1434" spans="1:22" x14ac:dyDescent="0.25">
      <c r="A1434" s="91" t="s">
        <v>7624</v>
      </c>
      <c r="B1434" s="91" t="s">
        <v>8671</v>
      </c>
      <c r="C1434" s="91" t="s">
        <v>10103</v>
      </c>
      <c r="D1434" s="91" t="s">
        <v>8541</v>
      </c>
      <c r="E1434" s="90">
        <v>56993074001011</v>
      </c>
      <c r="F1434" s="92">
        <v>40169300</v>
      </c>
      <c r="G1434" s="92">
        <v>442.44</v>
      </c>
      <c r="H1434" s="93">
        <v>6800</v>
      </c>
      <c r="I1434">
        <v>1432</v>
      </c>
      <c r="K1434" s="82" t="str">
        <f t="shared" si="44"/>
        <v>199956 SERIE 070-29/08/2024-56993074001011-40169300-442,44-6800</v>
      </c>
      <c r="L1434" t="str">
        <v>199956 serie 070</v>
      </c>
      <c r="M1434" t="str">
        <v>199956 serie 070-29/08/2024-56993074001011-40169300-442,44-6800</v>
      </c>
      <c r="O1434" t="str">
        <v>70225 serie 001</v>
      </c>
      <c r="P1434" s="57">
        <v>44894</v>
      </c>
      <c r="Q1434" t="str">
        <v>88416482000106</v>
      </c>
      <c r="R1434">
        <v>73082000</v>
      </c>
      <c r="S1434">
        <v>15096.6</v>
      </c>
      <c r="T1434">
        <v>354003.48</v>
      </c>
      <c r="V1434" t="str">
        <f t="shared" si="45"/>
        <v>70225 serie 001-29/11/2022-88416482000106-73082000-15096,6-354003,48</v>
      </c>
    </row>
    <row r="1435" spans="1:22" x14ac:dyDescent="0.25">
      <c r="A1435" s="91" t="s">
        <v>7625</v>
      </c>
      <c r="B1435" s="91" t="s">
        <v>8671</v>
      </c>
      <c r="C1435" s="91" t="s">
        <v>10104</v>
      </c>
      <c r="D1435" s="91" t="s">
        <v>8464</v>
      </c>
      <c r="E1435" s="90">
        <v>62948658000187</v>
      </c>
      <c r="F1435" s="92">
        <v>40169300</v>
      </c>
      <c r="G1435" s="92">
        <v>0.42</v>
      </c>
      <c r="H1435" s="92">
        <v>156.83000000000001</v>
      </c>
      <c r="I1435">
        <v>1433</v>
      </c>
      <c r="K1435" s="82" t="str">
        <f t="shared" si="44"/>
        <v>234559 SERIE 001-12/06/2024-62948658000187-40169300-0,42-156,83</v>
      </c>
      <c r="L1435" t="str">
        <v>234559 serie 001</v>
      </c>
      <c r="M1435" t="str">
        <v>234559 serie 001-12/06/2024-62948658000187-40169300-0,42-156,83</v>
      </c>
      <c r="O1435" t="str">
        <v>70163 serie 001</v>
      </c>
      <c r="P1435" s="57">
        <v>44890</v>
      </c>
      <c r="Q1435" t="str">
        <v>88416482000106</v>
      </c>
      <c r="R1435">
        <v>73082000</v>
      </c>
      <c r="S1435">
        <v>8367.7900000000009</v>
      </c>
      <c r="T1435">
        <v>157080.9</v>
      </c>
      <c r="V1435" t="str">
        <f t="shared" si="45"/>
        <v>70163 serie 001-25/11/2022-88416482000106-73082000-8367,79-157080,9</v>
      </c>
    </row>
    <row r="1436" spans="1:22" x14ac:dyDescent="0.25">
      <c r="A1436" s="91" t="s">
        <v>7626</v>
      </c>
      <c r="B1436" s="91" t="s">
        <v>8671</v>
      </c>
      <c r="C1436" s="91" t="s">
        <v>10105</v>
      </c>
      <c r="D1436" s="91" t="s">
        <v>8489</v>
      </c>
      <c r="E1436" s="90">
        <v>62948658000187</v>
      </c>
      <c r="F1436" s="92">
        <v>40169300</v>
      </c>
      <c r="G1436" s="92">
        <v>0.32</v>
      </c>
      <c r="H1436" s="92">
        <v>232.11</v>
      </c>
      <c r="I1436">
        <v>1434</v>
      </c>
      <c r="K1436" s="82" t="str">
        <f t="shared" si="44"/>
        <v>0233105 SERIE 001-17/05/2024-62948658000187-40169300-0,32-232,11</v>
      </c>
      <c r="L1436" t="str">
        <v>0233105 serie 001</v>
      </c>
      <c r="M1436" t="str">
        <v>0233105 serie 001-17/05/2024-62948658000187-40169300-0,32-232,11</v>
      </c>
      <c r="O1436" t="str">
        <v>70144 serie 001</v>
      </c>
      <c r="P1436" s="57">
        <v>44890</v>
      </c>
      <c r="Q1436" t="str">
        <v>88416482000106</v>
      </c>
      <c r="R1436">
        <v>73082000</v>
      </c>
      <c r="S1436">
        <v>16549.09</v>
      </c>
      <c r="T1436">
        <v>338013.5</v>
      </c>
      <c r="V1436" t="str">
        <f t="shared" si="45"/>
        <v>70144 serie 001-25/11/2022-88416482000106-73082000-16549,09-338013,5</v>
      </c>
    </row>
    <row r="1437" spans="1:22" x14ac:dyDescent="0.25">
      <c r="A1437" s="91" t="s">
        <v>7627</v>
      </c>
      <c r="B1437" s="91" t="s">
        <v>8671</v>
      </c>
      <c r="C1437" s="91" t="s">
        <v>10106</v>
      </c>
      <c r="D1437" s="91" t="s">
        <v>8398</v>
      </c>
      <c r="E1437" s="90">
        <v>62948658000187</v>
      </c>
      <c r="F1437" s="92">
        <v>40169300</v>
      </c>
      <c r="G1437" s="92">
        <v>1.57</v>
      </c>
      <c r="H1437" s="92">
        <v>477.86</v>
      </c>
      <c r="I1437">
        <v>1435</v>
      </c>
      <c r="K1437" s="82" t="str">
        <f t="shared" si="44"/>
        <v>0226227 SERIE 001-25/01/2024-62948658000187-40169300-1,57-477,86</v>
      </c>
      <c r="L1437" t="str">
        <v>0226227 serie 001</v>
      </c>
      <c r="M1437" t="str">
        <v>0226227 serie 001-25/01/2024-62948658000187-40169300-1,57-477,86</v>
      </c>
      <c r="O1437" t="str">
        <v>70091 serie 001</v>
      </c>
      <c r="P1437" s="57">
        <v>44889</v>
      </c>
      <c r="Q1437" t="str">
        <v>88416482000106</v>
      </c>
      <c r="R1437">
        <v>73082000</v>
      </c>
      <c r="S1437">
        <v>18030.39</v>
      </c>
      <c r="T1437">
        <v>313742.08000000002</v>
      </c>
      <c r="V1437" t="str">
        <f t="shared" si="45"/>
        <v>70091 serie 001-24/11/2022-88416482000106-73082000-18030,39-313742,08</v>
      </c>
    </row>
    <row r="1438" spans="1:22" x14ac:dyDescent="0.25">
      <c r="A1438" s="91" t="s">
        <v>7628</v>
      </c>
      <c r="B1438" s="91" t="s">
        <v>8671</v>
      </c>
      <c r="C1438" s="91" t="s">
        <v>10107</v>
      </c>
      <c r="D1438" s="91" t="s">
        <v>8346</v>
      </c>
      <c r="E1438" s="90">
        <v>62948658000187</v>
      </c>
      <c r="F1438" s="92">
        <v>40169300</v>
      </c>
      <c r="G1438" s="92">
        <v>0.23</v>
      </c>
      <c r="H1438" s="92">
        <v>43.7</v>
      </c>
      <c r="I1438">
        <v>1436</v>
      </c>
      <c r="K1438" s="82" t="str">
        <f t="shared" si="44"/>
        <v>225411 SERIE 001-11/01/2024-62948658000187-40169300-0,23-43,7</v>
      </c>
      <c r="L1438" t="str">
        <v>225411 serie 001</v>
      </c>
      <c r="M1438" t="str">
        <v>225411 serie 001-11/01/2024-62948658000187-40169300-0,23-43,7</v>
      </c>
      <c r="O1438" t="str">
        <v>70052 serie 001</v>
      </c>
      <c r="P1438" s="57">
        <v>44888</v>
      </c>
      <c r="Q1438" t="str">
        <v>88416482000106</v>
      </c>
      <c r="R1438">
        <v>73082000</v>
      </c>
      <c r="S1438">
        <v>27549.19</v>
      </c>
      <c r="T1438">
        <v>706114.59</v>
      </c>
      <c r="V1438" t="str">
        <f t="shared" si="45"/>
        <v>70052 serie 001-23/11/2022-88416482000106-73082000-27549,19-706114,59</v>
      </c>
    </row>
    <row r="1439" spans="1:22" x14ac:dyDescent="0.25">
      <c r="A1439" s="91" t="s">
        <v>7629</v>
      </c>
      <c r="B1439" s="91" t="s">
        <v>8671</v>
      </c>
      <c r="C1439" s="91" t="s">
        <v>10108</v>
      </c>
      <c r="D1439" s="91" t="s">
        <v>8346</v>
      </c>
      <c r="E1439" s="90">
        <v>62948658000187</v>
      </c>
      <c r="F1439" s="92">
        <v>40169300</v>
      </c>
      <c r="G1439" s="92">
        <v>0.88</v>
      </c>
      <c r="H1439" s="92">
        <v>152.97</v>
      </c>
      <c r="I1439">
        <v>1437</v>
      </c>
      <c r="K1439" s="82" t="str">
        <f t="shared" si="44"/>
        <v>225410 SERIE 001-11/01/2024-62948658000187-40169300-0,88-152,97</v>
      </c>
      <c r="L1439" t="str">
        <v>225410 serie 001</v>
      </c>
      <c r="M1439" t="str">
        <v>225410 serie 001-11/01/2024-62948658000187-40169300-0,88-152,97</v>
      </c>
      <c r="O1439" t="str">
        <v>69983 serie 001</v>
      </c>
      <c r="P1439" s="57">
        <v>44886</v>
      </c>
      <c r="Q1439" t="str">
        <v>88416482000106</v>
      </c>
      <c r="R1439">
        <v>73082000</v>
      </c>
      <c r="S1439">
        <v>14507.84</v>
      </c>
      <c r="T1439">
        <v>264798.12</v>
      </c>
      <c r="V1439" t="str">
        <f t="shared" si="45"/>
        <v>69983 serie 001-21/11/2022-88416482000106-73082000-14507,84-264798,12</v>
      </c>
    </row>
    <row r="1440" spans="1:22" x14ac:dyDescent="0.25">
      <c r="A1440" s="91" t="s">
        <v>7630</v>
      </c>
      <c r="B1440" s="91" t="s">
        <v>8671</v>
      </c>
      <c r="C1440" s="91" t="s">
        <v>10109</v>
      </c>
      <c r="D1440" s="91" t="s">
        <v>8385</v>
      </c>
      <c r="E1440" s="90">
        <v>62948658000187</v>
      </c>
      <c r="F1440" s="92">
        <v>40169300</v>
      </c>
      <c r="G1440" s="92">
        <v>0.92</v>
      </c>
      <c r="H1440" s="92">
        <v>420.69</v>
      </c>
      <c r="I1440">
        <v>1438</v>
      </c>
      <c r="K1440" s="82" t="str">
        <f t="shared" si="44"/>
        <v>0224437 SERIE 001-15/12/2023-62948658000187-40169300-0,92-420,69</v>
      </c>
      <c r="L1440" t="str">
        <v>0224437 serie 001</v>
      </c>
      <c r="M1440" t="str">
        <v>0224437 serie 001-15/12/2023-62948658000187-40169300-0,92-420,69</v>
      </c>
      <c r="O1440" t="str">
        <v>69959 serie 001</v>
      </c>
      <c r="P1440" s="57">
        <v>44883</v>
      </c>
      <c r="Q1440" t="str">
        <v>88416482000106</v>
      </c>
      <c r="R1440">
        <v>73082000</v>
      </c>
      <c r="S1440">
        <v>14710.24</v>
      </c>
      <c r="T1440">
        <v>128273.29</v>
      </c>
      <c r="V1440" t="str">
        <f t="shared" si="45"/>
        <v>69959 serie 001-18/11/2022-88416482000106-73082000-14710,24-128273,29</v>
      </c>
    </row>
    <row r="1441" spans="1:22" x14ac:dyDescent="0.25">
      <c r="A1441" s="91" t="s">
        <v>7631</v>
      </c>
      <c r="B1441" s="91" t="s">
        <v>8671</v>
      </c>
      <c r="C1441" s="91" t="s">
        <v>10110</v>
      </c>
      <c r="D1441" s="91" t="s">
        <v>8476</v>
      </c>
      <c r="E1441" s="90">
        <v>56993074001011</v>
      </c>
      <c r="F1441" s="92">
        <v>40169300</v>
      </c>
      <c r="G1441" s="92">
        <v>884.89</v>
      </c>
      <c r="H1441" s="93">
        <v>13600</v>
      </c>
      <c r="I1441">
        <v>1439</v>
      </c>
      <c r="K1441" s="82" t="str">
        <f t="shared" si="44"/>
        <v>198707 SERIE 070-09/08/2024-56993074001011-40169300-884,89-13600</v>
      </c>
      <c r="L1441" t="str">
        <v>198707 serie 070</v>
      </c>
      <c r="M1441" t="str">
        <v>198707 serie 070-09/08/2024-56993074001011-40169300-884,89-13600</v>
      </c>
      <c r="O1441" t="str">
        <v>69953 serie 001</v>
      </c>
      <c r="P1441" s="57">
        <v>44883</v>
      </c>
      <c r="Q1441" t="str">
        <v>88416482000106</v>
      </c>
      <c r="R1441">
        <v>73082000</v>
      </c>
      <c r="S1441">
        <v>19662.759999999998</v>
      </c>
      <c r="T1441">
        <v>162077.62</v>
      </c>
      <c r="V1441" t="str">
        <f t="shared" si="45"/>
        <v>69953 serie 001-18/11/2022-88416482000106-73082000-19662,76-162077,62</v>
      </c>
    </row>
    <row r="1442" spans="1:22" x14ac:dyDescent="0.25">
      <c r="A1442" s="91" t="s">
        <v>7632</v>
      </c>
      <c r="B1442" s="91" t="s">
        <v>8671</v>
      </c>
      <c r="C1442" s="91" t="s">
        <v>10111</v>
      </c>
      <c r="D1442" s="91" t="s">
        <v>8352</v>
      </c>
      <c r="E1442" s="90">
        <v>42623046000107</v>
      </c>
      <c r="F1442" s="92">
        <v>40169300</v>
      </c>
      <c r="G1442" s="92">
        <v>254</v>
      </c>
      <c r="H1442" s="93">
        <v>12840.79</v>
      </c>
      <c r="I1442">
        <v>1440</v>
      </c>
      <c r="K1442" s="82" t="str">
        <f t="shared" si="44"/>
        <v>6 SERIE 001-30/01/2024-42623046000107-40169300-254-12840,79</v>
      </c>
      <c r="L1442" t="str">
        <v>6 serie 001</v>
      </c>
      <c r="M1442" t="str">
        <v>6 serie 001-30/01/2024-42623046000107-40169300-254-12840,79</v>
      </c>
      <c r="O1442" t="str">
        <v>69939 serie 001</v>
      </c>
      <c r="P1442" s="57">
        <v>44883</v>
      </c>
      <c r="Q1442" t="str">
        <v>88416482000106</v>
      </c>
      <c r="R1442">
        <v>73082000</v>
      </c>
      <c r="S1442">
        <v>20226.580000000002</v>
      </c>
      <c r="T1442">
        <v>176375.78</v>
      </c>
      <c r="V1442" t="str">
        <f t="shared" si="45"/>
        <v>69939 serie 001-18/11/2022-88416482000106-73082000-20226,58-176375,78</v>
      </c>
    </row>
    <row r="1443" spans="1:22" x14ac:dyDescent="0.25">
      <c r="A1443" s="91" t="s">
        <v>7633</v>
      </c>
      <c r="B1443" s="91" t="s">
        <v>8671</v>
      </c>
      <c r="C1443" s="91" t="s">
        <v>10112</v>
      </c>
      <c r="D1443" s="91" t="s">
        <v>8392</v>
      </c>
      <c r="E1443" s="90">
        <v>62948658000187</v>
      </c>
      <c r="F1443" s="92">
        <v>40169300</v>
      </c>
      <c r="G1443" s="92">
        <v>0.49</v>
      </c>
      <c r="H1443" s="92">
        <v>224.36</v>
      </c>
      <c r="I1443">
        <v>1441</v>
      </c>
      <c r="K1443" s="82" t="str">
        <f t="shared" si="44"/>
        <v>0227652 SERIE 001-16/02/2024-62948658000187-40169300-0,49-224,36</v>
      </c>
      <c r="L1443" t="str">
        <v>0227652 serie 001</v>
      </c>
      <c r="M1443" t="str">
        <v>0227652 serie 001-16/02/2024-62948658000187-40169300-0,49-224,36</v>
      </c>
      <c r="O1443" t="str">
        <v>69926 serie 001</v>
      </c>
      <c r="P1443" s="57">
        <v>44883</v>
      </c>
      <c r="Q1443" t="str">
        <v>88416482000106</v>
      </c>
      <c r="R1443">
        <v>73082000</v>
      </c>
      <c r="S1443">
        <v>22187.63</v>
      </c>
      <c r="T1443">
        <v>383868.7</v>
      </c>
      <c r="V1443" t="str">
        <f t="shared" si="45"/>
        <v>69926 serie 001-18/11/2022-88416482000106-73082000-22187,63-383868,7</v>
      </c>
    </row>
    <row r="1444" spans="1:22" x14ac:dyDescent="0.25">
      <c r="A1444" s="91" t="s">
        <v>7634</v>
      </c>
      <c r="B1444" s="91" t="s">
        <v>8671</v>
      </c>
      <c r="C1444" s="91" t="s">
        <v>10113</v>
      </c>
      <c r="D1444" s="91" t="s">
        <v>8352</v>
      </c>
      <c r="E1444" s="90">
        <v>62948658000187</v>
      </c>
      <c r="F1444" s="92">
        <v>40169300</v>
      </c>
      <c r="G1444" s="92">
        <v>1.1599999999999999</v>
      </c>
      <c r="H1444" s="93">
        <v>1747.88</v>
      </c>
      <c r="I1444">
        <v>1442</v>
      </c>
      <c r="K1444" s="82" t="str">
        <f t="shared" si="44"/>
        <v>0226517 SERIE 001-30/01/2024-62948658000187-40169300-1,16-1747,88</v>
      </c>
      <c r="L1444" t="str">
        <v>0226517 serie 001</v>
      </c>
      <c r="M1444" t="str">
        <v>0226517 serie 001-30/01/2024-62948658000187-40169300-1,16-1747,88</v>
      </c>
      <c r="O1444" t="str">
        <v>69880 serie 001</v>
      </c>
      <c r="P1444" s="57">
        <v>44882</v>
      </c>
      <c r="Q1444" t="str">
        <v>88416482000106</v>
      </c>
      <c r="R1444">
        <v>73082000</v>
      </c>
      <c r="S1444">
        <v>24188.03</v>
      </c>
      <c r="T1444">
        <v>511278.86</v>
      </c>
      <c r="V1444" t="str">
        <f t="shared" si="45"/>
        <v>69880 serie 001-17/11/2022-88416482000106-73082000-24188,03-511278,86</v>
      </c>
    </row>
    <row r="1445" spans="1:22" x14ac:dyDescent="0.25">
      <c r="A1445" s="91" t="s">
        <v>7635</v>
      </c>
      <c r="B1445" s="91" t="s">
        <v>8671</v>
      </c>
      <c r="C1445" s="91" t="s">
        <v>10114</v>
      </c>
      <c r="D1445" s="91" t="s">
        <v>8544</v>
      </c>
      <c r="E1445" s="90">
        <v>22816984000116</v>
      </c>
      <c r="F1445" s="92">
        <v>48211000</v>
      </c>
      <c r="G1445" s="92">
        <v>11.46</v>
      </c>
      <c r="H1445" s="93">
        <v>15002</v>
      </c>
      <c r="I1445">
        <v>1443</v>
      </c>
      <c r="K1445" s="82" t="str">
        <f t="shared" si="44"/>
        <v>3686 SERIE 001-12/09/2024-22816984000116-48211000-11,46-15002</v>
      </c>
      <c r="L1445" t="str">
        <v>3686 serie 001</v>
      </c>
      <c r="M1445" t="str">
        <v>3686 serie 001-12/09/2024-22816984000116-48211000-11,46-15002</v>
      </c>
      <c r="O1445" t="str">
        <v>69825 serie 001</v>
      </c>
      <c r="P1445" s="57">
        <v>44879</v>
      </c>
      <c r="Q1445" t="str">
        <v>88416482000106</v>
      </c>
      <c r="R1445">
        <v>73082000</v>
      </c>
      <c r="S1445">
        <v>20277.009999999998</v>
      </c>
      <c r="T1445">
        <v>360869.2</v>
      </c>
      <c r="V1445" t="str">
        <f t="shared" si="45"/>
        <v>69825 serie 001-14/11/2022-88416482000106-73082000-20277,01-360869,2</v>
      </c>
    </row>
    <row r="1446" spans="1:22" x14ac:dyDescent="0.25">
      <c r="A1446" s="91" t="s">
        <v>7636</v>
      </c>
      <c r="B1446" s="91" t="s">
        <v>8671</v>
      </c>
      <c r="C1446" s="91" t="s">
        <v>10115</v>
      </c>
      <c r="D1446" s="91" t="s">
        <v>8547</v>
      </c>
      <c r="E1446" s="90">
        <v>22816984000116</v>
      </c>
      <c r="F1446" s="92">
        <v>48211000</v>
      </c>
      <c r="G1446" s="92">
        <v>0.17</v>
      </c>
      <c r="H1446" s="93">
        <v>31999.5</v>
      </c>
      <c r="I1446">
        <v>1444</v>
      </c>
      <c r="K1446" s="82" t="str">
        <f t="shared" si="44"/>
        <v>3672 SERIE 001-03/09/2024-22816984000116-48211000-0,17-31999,5</v>
      </c>
      <c r="L1446" t="str">
        <v>3672 serie 001</v>
      </c>
      <c r="M1446" t="str">
        <v>3672 serie 001-03/09/2024-22816984000116-48211000-0,17-31999,5</v>
      </c>
      <c r="O1446" t="str">
        <v>69779 serie 001</v>
      </c>
      <c r="P1446" s="57">
        <v>44876</v>
      </c>
      <c r="Q1446" t="str">
        <v>88416482000106</v>
      </c>
      <c r="R1446">
        <v>73082000</v>
      </c>
      <c r="S1446">
        <v>15858.47</v>
      </c>
      <c r="T1446">
        <v>340405.44</v>
      </c>
      <c r="V1446" t="str">
        <f t="shared" si="45"/>
        <v>69779 serie 001-11/11/2022-88416482000106-73082000-15858,47-340405,44</v>
      </c>
    </row>
    <row r="1447" spans="1:22" x14ac:dyDescent="0.25">
      <c r="A1447" s="91" t="s">
        <v>7637</v>
      </c>
      <c r="B1447" s="91" t="s">
        <v>8671</v>
      </c>
      <c r="C1447" s="91" t="s">
        <v>10116</v>
      </c>
      <c r="D1447" s="91" t="s">
        <v>8424</v>
      </c>
      <c r="E1447" s="91">
        <v>631494000102</v>
      </c>
      <c r="F1447" s="92">
        <v>68061000</v>
      </c>
      <c r="G1447" s="92">
        <v>192.4</v>
      </c>
      <c r="H1447" s="93">
        <v>13167.44</v>
      </c>
      <c r="I1447">
        <v>1445</v>
      </c>
      <c r="K1447" s="82" t="str">
        <f t="shared" si="44"/>
        <v>9695 SERIE 000-22/11/2023-00631494000102-68061000-192,4-13167,44</v>
      </c>
      <c r="L1447" t="str">
        <v>9695 serie 000</v>
      </c>
      <c r="M1447" t="str">
        <v>9695 serie 000-22/11/2023-00631494000102-68061000-192,4-13167,44</v>
      </c>
      <c r="O1447" t="str">
        <v>69710 serie 001</v>
      </c>
      <c r="P1447" s="57">
        <v>44875</v>
      </c>
      <c r="Q1447" t="str">
        <v>88416482000106</v>
      </c>
      <c r="R1447">
        <v>73082000</v>
      </c>
      <c r="S1447">
        <v>25511.71</v>
      </c>
      <c r="T1447">
        <v>460999.08</v>
      </c>
      <c r="V1447" t="str">
        <f t="shared" si="45"/>
        <v>69710 serie 001-10/11/2022-88416482000106-73082000-25511,71-460999,08</v>
      </c>
    </row>
    <row r="1448" spans="1:22" x14ac:dyDescent="0.25">
      <c r="A1448" s="91" t="s">
        <v>7638</v>
      </c>
      <c r="B1448" s="91" t="s">
        <v>8671</v>
      </c>
      <c r="C1448" s="91" t="s">
        <v>10117</v>
      </c>
      <c r="D1448" s="91" t="s">
        <v>8424</v>
      </c>
      <c r="E1448" s="91">
        <v>631494000102</v>
      </c>
      <c r="F1448" s="92">
        <v>68061000</v>
      </c>
      <c r="G1448" s="93">
        <v>2231.1</v>
      </c>
      <c r="H1448" s="93">
        <v>146408.79999999999</v>
      </c>
      <c r="I1448">
        <v>1446</v>
      </c>
      <c r="K1448" s="82" t="str">
        <f t="shared" si="44"/>
        <v>9694 SERIE 000-22/11/2023-00631494000102-68061000-2231,1-146408,8</v>
      </c>
      <c r="L1448" t="str">
        <v>9694 serie 000</v>
      </c>
      <c r="M1448" t="str">
        <v>9694 serie 000-22/11/2023-00631494000102-68061000-2231,1-146408,8</v>
      </c>
      <c r="O1448" t="str">
        <v>69649 serie 001</v>
      </c>
      <c r="P1448" s="57">
        <v>44874</v>
      </c>
      <c r="Q1448" t="str">
        <v>88416482000106</v>
      </c>
      <c r="R1448">
        <v>73082000</v>
      </c>
      <c r="S1448">
        <v>15785.02</v>
      </c>
      <c r="T1448">
        <v>284569.26</v>
      </c>
      <c r="V1448" t="str">
        <f t="shared" si="45"/>
        <v>69649 serie 001-09/11/2022-88416482000106-73082000-15785,02-284569,26</v>
      </c>
    </row>
    <row r="1449" spans="1:22" x14ac:dyDescent="0.25">
      <c r="A1449" s="91" t="s">
        <v>7639</v>
      </c>
      <c r="B1449" s="91" t="s">
        <v>8671</v>
      </c>
      <c r="C1449" s="91" t="s">
        <v>10118</v>
      </c>
      <c r="D1449" s="91" t="s">
        <v>8380</v>
      </c>
      <c r="E1449" s="91">
        <v>631494000102</v>
      </c>
      <c r="F1449" s="92">
        <v>68061000</v>
      </c>
      <c r="G1449" s="93">
        <v>1040.5999999999999</v>
      </c>
      <c r="H1449" s="93">
        <v>20706.73</v>
      </c>
      <c r="I1449">
        <v>1447</v>
      </c>
      <c r="K1449" s="82" t="str">
        <f t="shared" si="44"/>
        <v>9688 SERIE 000-20/11/2023-00631494000102-68061000-1040,6-20706,73</v>
      </c>
      <c r="L1449" t="str">
        <v>9688 serie 000</v>
      </c>
      <c r="M1449" t="str">
        <v>9688 serie 000-20/11/2023-00631494000102-68061000-1040,6-20706,73</v>
      </c>
      <c r="O1449" t="str">
        <v>69595 serie 001</v>
      </c>
      <c r="P1449" s="57">
        <v>44873</v>
      </c>
      <c r="Q1449" t="str">
        <v>88416482000106</v>
      </c>
      <c r="R1449">
        <v>73082000</v>
      </c>
      <c r="S1449">
        <v>21338.34</v>
      </c>
      <c r="T1449">
        <v>381727.47</v>
      </c>
      <c r="V1449" t="str">
        <f t="shared" si="45"/>
        <v>69595 serie 001-08/11/2022-88416482000106-73082000-21338,34-381727,47</v>
      </c>
    </row>
    <row r="1450" spans="1:22" x14ac:dyDescent="0.25">
      <c r="A1450" s="91" t="s">
        <v>7640</v>
      </c>
      <c r="B1450" s="91" t="s">
        <v>8671</v>
      </c>
      <c r="C1450" s="91" t="s">
        <v>10119</v>
      </c>
      <c r="D1450" s="91" t="s">
        <v>8471</v>
      </c>
      <c r="E1450" s="90">
        <v>1017274000156</v>
      </c>
      <c r="F1450" s="92">
        <v>68069090</v>
      </c>
      <c r="G1450" s="92">
        <v>2.15</v>
      </c>
      <c r="H1450" s="93">
        <v>101949.36</v>
      </c>
      <c r="I1450">
        <v>1448</v>
      </c>
      <c r="K1450" s="82" t="str">
        <f t="shared" si="44"/>
        <v>7436 SERIE 001-24/05/2024-01017274000156-68069090-2,15-101949,36</v>
      </c>
      <c r="L1450" t="str">
        <v>7436 serie 001</v>
      </c>
      <c r="M1450" t="str">
        <v>7436 serie 001-24/05/2024-01017274000156-68069090-2,15-101949,36</v>
      </c>
      <c r="O1450" t="str">
        <v>69589 serie 001</v>
      </c>
      <c r="P1450" s="57">
        <v>44873</v>
      </c>
      <c r="Q1450" t="str">
        <v>88416482000106</v>
      </c>
      <c r="R1450">
        <v>73082000</v>
      </c>
      <c r="S1450">
        <v>20594.400000000001</v>
      </c>
      <c r="T1450">
        <v>179583.17</v>
      </c>
      <c r="V1450" t="str">
        <f t="shared" si="45"/>
        <v>69589 serie 001-08/11/2022-88416482000106-73082000-20594,4-179583,17</v>
      </c>
    </row>
    <row r="1451" spans="1:22" x14ac:dyDescent="0.25">
      <c r="A1451" s="91" t="s">
        <v>7641</v>
      </c>
      <c r="B1451" s="91" t="s">
        <v>8671</v>
      </c>
      <c r="C1451" s="91" t="s">
        <v>10120</v>
      </c>
      <c r="D1451" s="91" t="s">
        <v>8565</v>
      </c>
      <c r="E1451" s="90">
        <v>62978978000180</v>
      </c>
      <c r="F1451" s="92">
        <v>68071000</v>
      </c>
      <c r="G1451" s="92">
        <v>18</v>
      </c>
      <c r="H1451" s="93">
        <v>1529.94</v>
      </c>
      <c r="I1451">
        <v>1449</v>
      </c>
      <c r="K1451" s="82" t="str">
        <f t="shared" si="44"/>
        <v>01050284 SERIE 001-23/04/2024-62978978000180-68071000-18-1529,94</v>
      </c>
      <c r="L1451" t="str">
        <v>01050284 serie 001</v>
      </c>
      <c r="M1451" t="str">
        <v>01050284 serie 001-23/04/2024-62978978000180-68071000-18-1529,94</v>
      </c>
      <c r="O1451" t="str">
        <v>69587 serie 001</v>
      </c>
      <c r="P1451" s="57">
        <v>44873</v>
      </c>
      <c r="Q1451" t="str">
        <v>88416482000106</v>
      </c>
      <c r="R1451">
        <v>73082000</v>
      </c>
      <c r="S1451">
        <v>19858.87</v>
      </c>
      <c r="T1451">
        <v>173169.35</v>
      </c>
      <c r="V1451" t="str">
        <f t="shared" si="45"/>
        <v>69587 serie 001-08/11/2022-88416482000106-73082000-19858,87-173169,35</v>
      </c>
    </row>
    <row r="1452" spans="1:22" x14ac:dyDescent="0.25">
      <c r="A1452" s="91" t="s">
        <v>7642</v>
      </c>
      <c r="B1452" s="91" t="s">
        <v>8671</v>
      </c>
      <c r="C1452" s="91" t="s">
        <v>10121</v>
      </c>
      <c r="D1452" s="91" t="s">
        <v>8401</v>
      </c>
      <c r="E1452" s="90">
        <v>62948658000187</v>
      </c>
      <c r="F1452" s="92">
        <v>68159990</v>
      </c>
      <c r="G1452" s="92">
        <v>20.58</v>
      </c>
      <c r="H1452" s="92">
        <v>908.44</v>
      </c>
      <c r="I1452">
        <v>1450</v>
      </c>
      <c r="K1452" s="82" t="str">
        <f t="shared" si="44"/>
        <v>0223424 SERIE 001-28/11/2023-62948658000187-68159990-20,58-908,44</v>
      </c>
      <c r="L1452" t="str">
        <v>0223424 serie 001</v>
      </c>
      <c r="M1452" t="str">
        <v>0223424 serie 001-28/11/2023-62948658000187-68159990-20,58-908,44</v>
      </c>
      <c r="O1452" t="str">
        <v>69585 serie 001</v>
      </c>
      <c r="P1452" s="57">
        <v>44873</v>
      </c>
      <c r="Q1452" t="str">
        <v>88416482000106</v>
      </c>
      <c r="R1452">
        <v>73082000</v>
      </c>
      <c r="S1452">
        <v>27581.7</v>
      </c>
      <c r="T1452">
        <v>240512.42</v>
      </c>
      <c r="V1452" t="str">
        <f t="shared" si="45"/>
        <v>69585 serie 001-08/11/2022-88416482000106-73082000-27581,7-240512,42</v>
      </c>
    </row>
    <row r="1453" spans="1:22" x14ac:dyDescent="0.25">
      <c r="A1453" s="91" t="s">
        <v>7643</v>
      </c>
      <c r="B1453" s="91" t="s">
        <v>8671</v>
      </c>
      <c r="C1453" s="91" t="s">
        <v>10122</v>
      </c>
      <c r="D1453" s="91" t="s">
        <v>8398</v>
      </c>
      <c r="E1453" s="90">
        <v>62948658000187</v>
      </c>
      <c r="F1453" s="92">
        <v>68159990</v>
      </c>
      <c r="G1453" s="92">
        <v>1.96</v>
      </c>
      <c r="H1453" s="92">
        <v>139.38</v>
      </c>
      <c r="I1453">
        <v>1451</v>
      </c>
      <c r="K1453" s="82" t="str">
        <f t="shared" si="44"/>
        <v>00226227 SERIE 001-25/01/2024-62948658000187-68159990-1,96-139,38</v>
      </c>
      <c r="L1453" t="str">
        <v>00226227 serie 001</v>
      </c>
      <c r="M1453" t="str">
        <v>00226227 serie 001-25/01/2024-62948658000187-68159990-1,96-139,38</v>
      </c>
      <c r="O1453" t="str">
        <v>69547 serie 001</v>
      </c>
      <c r="P1453" s="57">
        <v>44869</v>
      </c>
      <c r="Q1453" t="str">
        <v>88416482000106</v>
      </c>
      <c r="R1453">
        <v>73082000</v>
      </c>
      <c r="S1453">
        <v>29420.48</v>
      </c>
      <c r="T1453">
        <v>256546.59</v>
      </c>
      <c r="V1453" t="str">
        <f t="shared" si="45"/>
        <v>69547 serie 001-04/11/2022-88416482000106-73082000-29420,48-256546,59</v>
      </c>
    </row>
    <row r="1454" spans="1:22" x14ac:dyDescent="0.25">
      <c r="A1454" s="91" t="s">
        <v>7644</v>
      </c>
      <c r="B1454" s="91" t="s">
        <v>8671</v>
      </c>
      <c r="C1454" s="91" t="s">
        <v>10123</v>
      </c>
      <c r="D1454" s="91" t="s">
        <v>8401</v>
      </c>
      <c r="E1454" s="90">
        <v>62948658000187</v>
      </c>
      <c r="F1454" s="92">
        <v>68159990</v>
      </c>
      <c r="G1454" s="92">
        <v>19.37</v>
      </c>
      <c r="H1454" s="92">
        <v>467.46</v>
      </c>
      <c r="I1454">
        <v>1452</v>
      </c>
      <c r="K1454" s="82" t="str">
        <f t="shared" si="44"/>
        <v>0223423 SERIE 001-28/11/2023-62948658000187-68159990-19,37-467,46</v>
      </c>
      <c r="L1454" t="str">
        <v>0223423 serie 001</v>
      </c>
      <c r="M1454" t="str">
        <v>0223423 serie 001-28/11/2023-62948658000187-68159990-19,37-467,46</v>
      </c>
      <c r="O1454" t="str">
        <v>69481 serie 001</v>
      </c>
      <c r="P1454" s="57">
        <v>44865</v>
      </c>
      <c r="Q1454" t="str">
        <v>88416482000106</v>
      </c>
      <c r="R1454">
        <v>73082000</v>
      </c>
      <c r="S1454">
        <v>20725.72</v>
      </c>
      <c r="T1454">
        <v>560482.05000000005</v>
      </c>
      <c r="V1454" t="str">
        <f t="shared" si="45"/>
        <v>69481 serie 001-31/10/2022-88416482000106-73082000-20725,72-560482,05</v>
      </c>
    </row>
    <row r="1455" spans="1:22" x14ac:dyDescent="0.25">
      <c r="A1455" s="91" t="s">
        <v>7645</v>
      </c>
      <c r="B1455" s="91" t="s">
        <v>8671</v>
      </c>
      <c r="C1455" s="91" t="s">
        <v>10124</v>
      </c>
      <c r="D1455" s="91" t="s">
        <v>8352</v>
      </c>
      <c r="E1455" s="90">
        <v>62948658000187</v>
      </c>
      <c r="F1455" s="92">
        <v>68159990</v>
      </c>
      <c r="G1455" s="92">
        <v>0.39</v>
      </c>
      <c r="H1455" s="92">
        <v>6.1</v>
      </c>
      <c r="I1455">
        <v>1453</v>
      </c>
      <c r="K1455" s="82" t="str">
        <f t="shared" si="44"/>
        <v>00226517 SERIE 001-30/01/2024-62948658000187-68159990-0,39-6,1</v>
      </c>
      <c r="L1455" t="str">
        <v>00226517 serie 001</v>
      </c>
      <c r="M1455" t="str">
        <v>00226517 serie 001-30/01/2024-62948658000187-68159990-0,39-6,1</v>
      </c>
      <c r="O1455" t="str">
        <v>69471 serie 001</v>
      </c>
      <c r="P1455" s="57">
        <v>44865</v>
      </c>
      <c r="Q1455" t="str">
        <v>88416482000106</v>
      </c>
      <c r="R1455">
        <v>73082000</v>
      </c>
      <c r="S1455">
        <v>25447.95</v>
      </c>
      <c r="T1455">
        <v>453937.23</v>
      </c>
      <c r="V1455" t="str">
        <f t="shared" si="45"/>
        <v>69471 serie 001-31/10/2022-88416482000106-73082000-25447,95-453937,23</v>
      </c>
    </row>
    <row r="1456" spans="1:22" x14ac:dyDescent="0.25">
      <c r="A1456" s="91" t="s">
        <v>7646</v>
      </c>
      <c r="B1456" s="91" t="s">
        <v>8671</v>
      </c>
      <c r="C1456" s="91" t="s">
        <v>10125</v>
      </c>
      <c r="D1456" s="91" t="s">
        <v>8476</v>
      </c>
      <c r="E1456" s="90">
        <v>54858055000166</v>
      </c>
      <c r="F1456" s="92">
        <v>70191900</v>
      </c>
      <c r="G1456" s="92">
        <v>32</v>
      </c>
      <c r="H1456" s="93">
        <v>1599.42</v>
      </c>
      <c r="I1456">
        <v>1454</v>
      </c>
      <c r="K1456" s="82" t="str">
        <f t="shared" si="44"/>
        <v>3958 SERIE 001-09/08/2024-54858055000166-70191900-32-1599,42</v>
      </c>
      <c r="L1456" t="str">
        <v>3958 serie 001</v>
      </c>
      <c r="M1456" t="str">
        <v>3958 serie 001-09/08/2024-54858055000166-70191900-32-1599,42</v>
      </c>
      <c r="O1456" t="str">
        <v>69468 serie 001</v>
      </c>
      <c r="P1456" s="57">
        <v>44865</v>
      </c>
      <c r="Q1456" t="str">
        <v>88416482000106</v>
      </c>
      <c r="R1456">
        <v>73082000</v>
      </c>
      <c r="S1456">
        <v>15667.36</v>
      </c>
      <c r="T1456">
        <v>272068.42</v>
      </c>
      <c r="V1456" t="str">
        <f t="shared" si="45"/>
        <v>69468 serie 001-31/10/2022-88416482000106-73082000-15667,36-272068,42</v>
      </c>
    </row>
    <row r="1457" spans="1:22" x14ac:dyDescent="0.25">
      <c r="A1457" s="91" t="s">
        <v>7647</v>
      </c>
      <c r="B1457" s="91" t="s">
        <v>8671</v>
      </c>
      <c r="C1457" s="91" t="s">
        <v>10126</v>
      </c>
      <c r="D1457" s="91" t="s">
        <v>8380</v>
      </c>
      <c r="E1457" s="91">
        <v>631494000102</v>
      </c>
      <c r="F1457" s="92">
        <v>70199000</v>
      </c>
      <c r="G1457" s="93">
        <v>1040.5999999999999</v>
      </c>
      <c r="H1457" s="93">
        <v>6500</v>
      </c>
      <c r="I1457">
        <v>1455</v>
      </c>
      <c r="K1457" s="82" t="str">
        <f t="shared" si="44"/>
        <v>09688 SERIE 000-20/11/2023-00631494000102-70199000-1040,6-6500</v>
      </c>
      <c r="L1457" t="str">
        <v>09688 serie 000</v>
      </c>
      <c r="M1457" t="str">
        <v>09688 serie 000-20/11/2023-00631494000102-70199000-1040,6-6500</v>
      </c>
      <c r="O1457" t="str">
        <v>69439 serie 001</v>
      </c>
      <c r="P1457" s="57">
        <v>44865</v>
      </c>
      <c r="Q1457" t="str">
        <v>88416482000106</v>
      </c>
      <c r="R1457">
        <v>73082000</v>
      </c>
      <c r="S1457">
        <v>20854.240000000002</v>
      </c>
      <c r="T1457">
        <v>374980.63</v>
      </c>
      <c r="V1457" t="str">
        <f t="shared" si="45"/>
        <v>69439 serie 001-31/10/2022-88416482000106-73082000-20854,24-374980,63</v>
      </c>
    </row>
    <row r="1458" spans="1:22" x14ac:dyDescent="0.25">
      <c r="A1458" s="91" t="s">
        <v>7648</v>
      </c>
      <c r="B1458" s="91" t="s">
        <v>8671</v>
      </c>
      <c r="C1458" s="91" t="s">
        <v>10127</v>
      </c>
      <c r="D1458" s="91" t="s">
        <v>8570</v>
      </c>
      <c r="E1458" s="90">
        <v>97434047000103</v>
      </c>
      <c r="F1458" s="92">
        <v>72083700</v>
      </c>
      <c r="G1458" s="93">
        <v>2958.12</v>
      </c>
      <c r="H1458" s="93">
        <v>2327.39</v>
      </c>
      <c r="I1458">
        <v>1456</v>
      </c>
      <c r="K1458" s="82" t="str">
        <f t="shared" si="44"/>
        <v>041024 SERIE 002-06/09/2024-97434047000103-72083700-2958,12-2327,39</v>
      </c>
      <c r="L1458" t="str">
        <v>041024 serie 002</v>
      </c>
      <c r="M1458" t="str">
        <v>041024 serie 002-06/09/2024-97434047000103-72083700-2958,12-2327,39</v>
      </c>
      <c r="O1458" t="str">
        <v>69436 serie 001</v>
      </c>
      <c r="P1458" s="57">
        <v>44865</v>
      </c>
      <c r="Q1458" t="str">
        <v>88416482000106</v>
      </c>
      <c r="R1458">
        <v>73082000</v>
      </c>
      <c r="S1458">
        <v>27047.72</v>
      </c>
      <c r="T1458">
        <v>673189.91</v>
      </c>
      <c r="V1458" t="str">
        <f t="shared" si="45"/>
        <v>69436 serie 001-31/10/2022-88416482000106-73082000-27047,72-673189,91</v>
      </c>
    </row>
    <row r="1459" spans="1:22" x14ac:dyDescent="0.25">
      <c r="A1459" s="91" t="s">
        <v>7649</v>
      </c>
      <c r="B1459" s="91" t="s">
        <v>8671</v>
      </c>
      <c r="C1459" s="91" t="s">
        <v>10128</v>
      </c>
      <c r="D1459" s="91" t="s">
        <v>8419</v>
      </c>
      <c r="E1459" s="90">
        <v>97434047000103</v>
      </c>
      <c r="F1459" s="92">
        <v>72083700</v>
      </c>
      <c r="G1459" s="93">
        <v>2075</v>
      </c>
      <c r="H1459" s="93">
        <v>12208.42</v>
      </c>
      <c r="I1459">
        <v>1457</v>
      </c>
      <c r="K1459" s="82" t="str">
        <f t="shared" si="44"/>
        <v>34704 SERIE 002-28/02/2024-97434047000103-72083700-2075-12208,42</v>
      </c>
      <c r="L1459" t="str">
        <v>34704 serie 002</v>
      </c>
      <c r="M1459" t="str">
        <v>34704 serie 002-28/02/2024-97434047000103-72083700-2075-12208,42</v>
      </c>
      <c r="O1459" t="str">
        <v>69379 serie 001</v>
      </c>
      <c r="P1459" s="57">
        <v>44865</v>
      </c>
      <c r="Q1459" t="str">
        <v>88416482000106</v>
      </c>
      <c r="R1459">
        <v>73082000</v>
      </c>
      <c r="S1459">
        <v>263.5</v>
      </c>
      <c r="T1459">
        <v>4447.88</v>
      </c>
      <c r="V1459" t="str">
        <f t="shared" si="45"/>
        <v>69379 serie 001-31/10/2022-88416482000106-73082000-263,5-4447,88</v>
      </c>
    </row>
    <row r="1460" spans="1:22" x14ac:dyDescent="0.25">
      <c r="A1460" s="91" t="s">
        <v>7650</v>
      </c>
      <c r="B1460" s="91" t="s">
        <v>8671</v>
      </c>
      <c r="C1460" s="91" t="s">
        <v>10129</v>
      </c>
      <c r="D1460" s="91" t="s">
        <v>8538</v>
      </c>
      <c r="E1460" s="90">
        <v>97434047000103</v>
      </c>
      <c r="F1460" s="92">
        <v>72085100</v>
      </c>
      <c r="G1460" s="93">
        <v>1094.4000000000001</v>
      </c>
      <c r="H1460" s="93">
        <v>10431</v>
      </c>
      <c r="I1460">
        <v>1458</v>
      </c>
      <c r="K1460" s="82" t="str">
        <f t="shared" si="44"/>
        <v>40987 SERIE 002-05/09/2024-97434047000103-72085100-1094,4-10431</v>
      </c>
      <c r="L1460" t="str">
        <v>40987 serie 002</v>
      </c>
      <c r="M1460" t="str">
        <v>40987 serie 002-05/09/2024-97434047000103-72085100-1094,4-10431</v>
      </c>
      <c r="O1460" t="str">
        <v>69373 serie 001</v>
      </c>
      <c r="P1460" s="57">
        <v>44863</v>
      </c>
      <c r="Q1460" t="str">
        <v>88416482000106</v>
      </c>
      <c r="R1460">
        <v>73082000</v>
      </c>
      <c r="S1460">
        <v>16434.099999999999</v>
      </c>
      <c r="T1460">
        <v>291893.13</v>
      </c>
      <c r="V1460" t="str">
        <f t="shared" si="45"/>
        <v>69373 serie 001-29/10/2022-88416482000106-73082000-16434,1-291893,13</v>
      </c>
    </row>
    <row r="1461" spans="1:22" x14ac:dyDescent="0.25">
      <c r="A1461" s="91" t="s">
        <v>7651</v>
      </c>
      <c r="B1461" s="91" t="s">
        <v>8671</v>
      </c>
      <c r="C1461" s="91" t="s">
        <v>10130</v>
      </c>
      <c r="D1461" s="91" t="s">
        <v>8550</v>
      </c>
      <c r="E1461" s="90">
        <v>97434047000103</v>
      </c>
      <c r="F1461" s="92">
        <v>72085100</v>
      </c>
      <c r="G1461" s="93">
        <v>3308</v>
      </c>
      <c r="H1461" s="93">
        <v>7554.24</v>
      </c>
      <c r="I1461">
        <v>1459</v>
      </c>
      <c r="K1461" s="82" t="str">
        <f t="shared" si="44"/>
        <v>40547 SERIE 002-22/08/2024-97434047000103-72085100-3308-7554,24</v>
      </c>
      <c r="L1461" t="str">
        <v>40547 serie 002</v>
      </c>
      <c r="M1461" t="str">
        <v>40547 serie 002-22/08/2024-97434047000103-72085100-3308-7554,24</v>
      </c>
      <c r="O1461" t="str">
        <v>69352 serie 001</v>
      </c>
      <c r="P1461" s="57">
        <v>44862</v>
      </c>
      <c r="Q1461" t="str">
        <v>88416482000106</v>
      </c>
      <c r="R1461">
        <v>73082000</v>
      </c>
      <c r="S1461">
        <v>12434.99</v>
      </c>
      <c r="T1461">
        <v>224114.21</v>
      </c>
      <c r="V1461" t="str">
        <f t="shared" si="45"/>
        <v>69352 serie 001-28/10/2022-88416482000106-73082000-12434,99-224114,21</v>
      </c>
    </row>
    <row r="1462" spans="1:22" x14ac:dyDescent="0.25">
      <c r="A1462" s="91" t="s">
        <v>7652</v>
      </c>
      <c r="B1462" s="91" t="s">
        <v>8671</v>
      </c>
      <c r="C1462" s="91" t="s">
        <v>10131</v>
      </c>
      <c r="D1462" s="91" t="s">
        <v>8571</v>
      </c>
      <c r="E1462" s="90">
        <v>97434047000103</v>
      </c>
      <c r="F1462" s="92">
        <v>72085100</v>
      </c>
      <c r="G1462" s="93">
        <v>1094.4000000000001</v>
      </c>
      <c r="H1462" s="93">
        <v>9860.77</v>
      </c>
      <c r="I1462">
        <v>1460</v>
      </c>
      <c r="K1462" s="82" t="str">
        <f t="shared" si="44"/>
        <v>40438 SERIE 002-20/08/2024-97434047000103-72085100-1094,4-9860,77</v>
      </c>
      <c r="L1462" t="str">
        <v>40438 serie 002</v>
      </c>
      <c r="M1462" t="str">
        <v>40438 serie 002-20/08/2024-97434047000103-72085100-1094,4-9860,77</v>
      </c>
      <c r="O1462" t="str">
        <v>69347 serie 001</v>
      </c>
      <c r="P1462" s="57">
        <v>44862</v>
      </c>
      <c r="Q1462" t="str">
        <v>88416482000106</v>
      </c>
      <c r="R1462">
        <v>73082000</v>
      </c>
      <c r="S1462">
        <v>6045.43</v>
      </c>
      <c r="T1462">
        <v>131226.74</v>
      </c>
      <c r="V1462" t="str">
        <f t="shared" si="45"/>
        <v>69347 serie 001-28/10/2022-88416482000106-73082000-6045,43-131226,74</v>
      </c>
    </row>
    <row r="1463" spans="1:22" x14ac:dyDescent="0.25">
      <c r="A1463" s="91" t="s">
        <v>7653</v>
      </c>
      <c r="B1463" s="91" t="s">
        <v>8671</v>
      </c>
      <c r="C1463" s="91" t="s">
        <v>10132</v>
      </c>
      <c r="D1463" s="91" t="s">
        <v>8487</v>
      </c>
      <c r="E1463" s="90">
        <v>97434047000103</v>
      </c>
      <c r="F1463" s="92">
        <v>72085100</v>
      </c>
      <c r="G1463" s="93">
        <v>1824</v>
      </c>
      <c r="H1463" s="93">
        <v>11731.4</v>
      </c>
      <c r="I1463">
        <v>1461</v>
      </c>
      <c r="K1463" s="82" t="str">
        <f t="shared" si="44"/>
        <v>00040234 SERIE 002-14/08/2024-97434047000103-72085100-1824-11731,4</v>
      </c>
      <c r="L1463" t="str">
        <v>00040234 serie 002</v>
      </c>
      <c r="M1463" t="str">
        <v>00040234 serie 002-14/08/2024-97434047000103-72085100-1824-11731,4</v>
      </c>
      <c r="O1463" t="str">
        <v>69309 serie 001</v>
      </c>
      <c r="P1463" s="57">
        <v>44861</v>
      </c>
      <c r="Q1463" t="str">
        <v>88416482000106</v>
      </c>
      <c r="R1463">
        <v>73082000</v>
      </c>
      <c r="S1463">
        <v>21542.3</v>
      </c>
      <c r="T1463">
        <v>496704.99</v>
      </c>
      <c r="V1463" t="str">
        <f t="shared" si="45"/>
        <v>69309 serie 001-27/10/2022-88416482000106-73082000-21542,3-496704,99</v>
      </c>
    </row>
    <row r="1464" spans="1:22" x14ac:dyDescent="0.25">
      <c r="A1464" s="91" t="s">
        <v>7654</v>
      </c>
      <c r="B1464" s="91" t="s">
        <v>8671</v>
      </c>
      <c r="C1464" s="91" t="s">
        <v>10133</v>
      </c>
      <c r="D1464" s="91" t="s">
        <v>8454</v>
      </c>
      <c r="E1464" s="90">
        <v>97434047000103</v>
      </c>
      <c r="F1464" s="92">
        <v>72085100</v>
      </c>
      <c r="G1464" s="93">
        <v>1002.5</v>
      </c>
      <c r="H1464" s="93">
        <v>10675.34</v>
      </c>
      <c r="I1464">
        <v>1462</v>
      </c>
      <c r="K1464" s="82" t="str">
        <f t="shared" si="44"/>
        <v>039144 SERIE 002-08/07/2024-97434047000103-72085100-1002,5-10675,34</v>
      </c>
      <c r="L1464" t="str">
        <v>039144 serie 002</v>
      </c>
      <c r="M1464" t="str">
        <v>039144 serie 002-08/07/2024-97434047000103-72085100-1002,5-10675,34</v>
      </c>
      <c r="O1464" t="str">
        <v>69219 serie 001</v>
      </c>
      <c r="P1464" s="57">
        <v>44860</v>
      </c>
      <c r="Q1464" t="str">
        <v>88416482000106</v>
      </c>
      <c r="R1464">
        <v>73082000</v>
      </c>
      <c r="S1464">
        <v>1458.39</v>
      </c>
      <c r="T1464">
        <v>26822.85</v>
      </c>
      <c r="V1464" t="str">
        <f t="shared" si="45"/>
        <v>69219 serie 001-26/10/2022-88416482000106-73082000-1458,39-26822,85</v>
      </c>
    </row>
    <row r="1465" spans="1:22" x14ac:dyDescent="0.25">
      <c r="A1465" s="91" t="s">
        <v>7655</v>
      </c>
      <c r="B1465" s="91" t="s">
        <v>8671</v>
      </c>
      <c r="C1465" s="91" t="s">
        <v>10134</v>
      </c>
      <c r="D1465" s="91" t="s">
        <v>8514</v>
      </c>
      <c r="E1465" s="90">
        <v>97434047000103</v>
      </c>
      <c r="F1465" s="92">
        <v>72085100</v>
      </c>
      <c r="G1465" s="92">
        <v>700</v>
      </c>
      <c r="H1465" s="93">
        <v>9860.77</v>
      </c>
      <c r="I1465">
        <v>1463</v>
      </c>
      <c r="K1465" s="82" t="str">
        <f t="shared" si="44"/>
        <v>37976 SERIE 002-03/06/2024-97434047000103-72085100-700-9860,77</v>
      </c>
      <c r="L1465" t="str">
        <v>37976 serie 002</v>
      </c>
      <c r="M1465" t="str">
        <v>37976 serie 002-03/06/2024-97434047000103-72085100-700-9860,77</v>
      </c>
      <c r="O1465" t="str">
        <v>69196 serie 001</v>
      </c>
      <c r="P1465" s="57">
        <v>44859</v>
      </c>
      <c r="Q1465" t="str">
        <v>88416482000106</v>
      </c>
      <c r="R1465">
        <v>73082000</v>
      </c>
      <c r="S1465">
        <v>6990.75</v>
      </c>
      <c r="T1465">
        <v>123354.25</v>
      </c>
      <c r="V1465" t="str">
        <f t="shared" si="45"/>
        <v>69196 serie 001-25/10/2022-88416482000106-73082000-6990,75-123354,25</v>
      </c>
    </row>
    <row r="1466" spans="1:22" x14ac:dyDescent="0.25">
      <c r="A1466" s="91" t="s">
        <v>7656</v>
      </c>
      <c r="B1466" s="91" t="s">
        <v>8671</v>
      </c>
      <c r="C1466" s="91" t="s">
        <v>10135</v>
      </c>
      <c r="D1466" s="91" t="s">
        <v>8471</v>
      </c>
      <c r="E1466" s="90">
        <v>97434047000103</v>
      </c>
      <c r="F1466" s="92">
        <v>72085100</v>
      </c>
      <c r="G1466" s="93">
        <v>1000</v>
      </c>
      <c r="H1466" s="93">
        <v>2625.08</v>
      </c>
      <c r="I1466">
        <v>1464</v>
      </c>
      <c r="K1466" s="82" t="str">
        <f t="shared" si="44"/>
        <v>037742 SERIE 002-24/05/2024-97434047000103-72085100-1000-2625,08</v>
      </c>
      <c r="L1466" t="str">
        <v>037742 serie 002</v>
      </c>
      <c r="M1466" t="str">
        <v>037742 serie 002-24/05/2024-97434047000103-72085100-1000-2625,08</v>
      </c>
      <c r="O1466" t="str">
        <v>69191 serie 001</v>
      </c>
      <c r="P1466" s="57">
        <v>44859</v>
      </c>
      <c r="Q1466" t="str">
        <v>88416482000106</v>
      </c>
      <c r="R1466">
        <v>73082000</v>
      </c>
      <c r="S1466">
        <v>24745.439999999999</v>
      </c>
      <c r="T1466">
        <v>418968.64</v>
      </c>
      <c r="V1466" t="str">
        <f t="shared" si="45"/>
        <v>69191 serie 001-25/10/2022-88416482000106-73082000-24745,44-418968,64</v>
      </c>
    </row>
    <row r="1467" spans="1:22" x14ac:dyDescent="0.25">
      <c r="A1467" s="91" t="s">
        <v>7657</v>
      </c>
      <c r="B1467" s="91" t="s">
        <v>8671</v>
      </c>
      <c r="C1467" s="91" t="s">
        <v>10136</v>
      </c>
      <c r="D1467" s="91" t="s">
        <v>8471</v>
      </c>
      <c r="E1467" s="90">
        <v>97434047000103</v>
      </c>
      <c r="F1467" s="92">
        <v>72085100</v>
      </c>
      <c r="G1467" s="92">
        <v>990</v>
      </c>
      <c r="H1467" s="93">
        <v>2625.08</v>
      </c>
      <c r="I1467">
        <v>1465</v>
      </c>
      <c r="K1467" s="82" t="str">
        <f t="shared" si="44"/>
        <v>037740 SERIE 002-24/05/2024-97434047000103-72085100-990-2625,08</v>
      </c>
      <c r="L1467" t="str">
        <v>037740 serie 002</v>
      </c>
      <c r="M1467" t="str">
        <v>037740 serie 002-24/05/2024-97434047000103-72085100-990-2625,08</v>
      </c>
      <c r="O1467" t="str">
        <v>69143 serie 001</v>
      </c>
      <c r="P1467" s="57">
        <v>44858</v>
      </c>
      <c r="Q1467" t="str">
        <v>88416482000106</v>
      </c>
      <c r="R1467">
        <v>73082000</v>
      </c>
      <c r="S1467">
        <v>12214.03</v>
      </c>
      <c r="T1467">
        <v>248504.48</v>
      </c>
      <c r="V1467" t="str">
        <f t="shared" si="45"/>
        <v>69143 serie 001-24/10/2022-88416482000106-73082000-12214,03-248504,48</v>
      </c>
    </row>
    <row r="1468" spans="1:22" x14ac:dyDescent="0.25">
      <c r="A1468" s="91" t="s">
        <v>7658</v>
      </c>
      <c r="B1468" s="91" t="s">
        <v>8671</v>
      </c>
      <c r="C1468" s="91" t="s">
        <v>10137</v>
      </c>
      <c r="D1468" s="91" t="s">
        <v>8517</v>
      </c>
      <c r="E1468" s="90">
        <v>97434047000103</v>
      </c>
      <c r="F1468" s="92">
        <v>72085100</v>
      </c>
      <c r="G1468" s="92">
        <v>307.75</v>
      </c>
      <c r="H1468" s="93">
        <v>1007.23</v>
      </c>
      <c r="I1468">
        <v>1466</v>
      </c>
      <c r="K1468" s="82" t="str">
        <f t="shared" si="44"/>
        <v>037603 SERIE 002-21/05/2024-97434047000103-72085100-307,75-1007,23</v>
      </c>
      <c r="L1468" t="str">
        <v>037603 serie 002</v>
      </c>
      <c r="M1468" t="str">
        <v>037603 serie 002-21/05/2024-97434047000103-72085100-307,75-1007,23</v>
      </c>
      <c r="O1468" t="str">
        <v>69098 serie 001</v>
      </c>
      <c r="P1468" s="57">
        <v>44855</v>
      </c>
      <c r="Q1468" t="str">
        <v>88416482000106</v>
      </c>
      <c r="R1468">
        <v>73082000</v>
      </c>
      <c r="S1468">
        <v>5498.38</v>
      </c>
      <c r="T1468">
        <v>99063.46</v>
      </c>
      <c r="V1468" t="str">
        <f t="shared" si="45"/>
        <v>69098 serie 001-21/10/2022-88416482000106-73082000-5498,38-99063,46</v>
      </c>
    </row>
    <row r="1469" spans="1:22" x14ac:dyDescent="0.25">
      <c r="A1469" s="91" t="s">
        <v>7659</v>
      </c>
      <c r="B1469" s="91" t="s">
        <v>8671</v>
      </c>
      <c r="C1469" s="91" t="s">
        <v>10138</v>
      </c>
      <c r="D1469" s="91" t="s">
        <v>8517</v>
      </c>
      <c r="E1469" s="90">
        <v>97434047000103</v>
      </c>
      <c r="F1469" s="92">
        <v>72085100</v>
      </c>
      <c r="G1469" s="92">
        <v>461</v>
      </c>
      <c r="H1469" s="93">
        <v>5036.16</v>
      </c>
      <c r="I1469">
        <v>1467</v>
      </c>
      <c r="K1469" s="82" t="str">
        <f t="shared" si="44"/>
        <v>37602 SERIE 002-21/05/2024-97434047000103-72085100-461-5036,16</v>
      </c>
      <c r="L1469" t="str">
        <v>37602 serie 002</v>
      </c>
      <c r="M1469" t="str">
        <v>37602 serie 002-21/05/2024-97434047000103-72085100-461-5036,16</v>
      </c>
      <c r="O1469" t="str">
        <v>69094 serie 001</v>
      </c>
      <c r="P1469" s="57">
        <v>44855</v>
      </c>
      <c r="Q1469" t="str">
        <v>88416482000106</v>
      </c>
      <c r="R1469">
        <v>73082000</v>
      </c>
      <c r="S1469">
        <v>26897.16</v>
      </c>
      <c r="T1469">
        <v>716271.37</v>
      </c>
      <c r="V1469" t="str">
        <f t="shared" si="45"/>
        <v>69094 serie 001-21/10/2022-88416482000106-73082000-26897,16-716271,37</v>
      </c>
    </row>
    <row r="1470" spans="1:22" x14ac:dyDescent="0.25">
      <c r="A1470" s="91" t="s">
        <v>7660</v>
      </c>
      <c r="B1470" s="91" t="s">
        <v>8671</v>
      </c>
      <c r="C1470" s="91" t="s">
        <v>10139</v>
      </c>
      <c r="D1470" s="91" t="s">
        <v>8472</v>
      </c>
      <c r="E1470" s="90">
        <v>97434047000103</v>
      </c>
      <c r="F1470" s="92">
        <v>72085100</v>
      </c>
      <c r="G1470" s="93">
        <v>1433.33</v>
      </c>
      <c r="H1470" s="93">
        <v>15797.29</v>
      </c>
      <c r="I1470">
        <v>1468</v>
      </c>
      <c r="K1470" s="82" t="str">
        <f t="shared" si="44"/>
        <v>037142 SERIE 002-07/05/2024-97434047000103-72085100-1433,33-15797,29</v>
      </c>
      <c r="L1470" t="str">
        <v>037142 serie 002</v>
      </c>
      <c r="M1470" t="str">
        <v>037142 serie 002-07/05/2024-97434047000103-72085100-1433,33-15797,29</v>
      </c>
      <c r="O1470" t="str">
        <v>69069 serie 001</v>
      </c>
      <c r="P1470" s="57">
        <v>44855</v>
      </c>
      <c r="Q1470" t="str">
        <v>88416482000106</v>
      </c>
      <c r="R1470">
        <v>73082000</v>
      </c>
      <c r="S1470">
        <v>7422.22</v>
      </c>
      <c r="T1470">
        <v>123884.28</v>
      </c>
      <c r="V1470" t="str">
        <f t="shared" si="45"/>
        <v>69069 serie 001-21/10/2022-88416482000106-73082000-7422,22-123884,28</v>
      </c>
    </row>
    <row r="1471" spans="1:22" x14ac:dyDescent="0.25">
      <c r="A1471" s="91" t="s">
        <v>7661</v>
      </c>
      <c r="B1471" s="91" t="s">
        <v>8671</v>
      </c>
      <c r="C1471" s="91" t="s">
        <v>10140</v>
      </c>
      <c r="D1471" s="91" t="s">
        <v>8509</v>
      </c>
      <c r="E1471" s="90">
        <v>97434047000103</v>
      </c>
      <c r="F1471" s="92">
        <v>72085100</v>
      </c>
      <c r="G1471" s="93">
        <v>2736</v>
      </c>
      <c r="H1471" s="93">
        <v>6383.04</v>
      </c>
      <c r="I1471">
        <v>1469</v>
      </c>
      <c r="K1471" s="82" t="str">
        <f t="shared" si="44"/>
        <v>036842 SERIE 002-29/04/2024-97434047000103-72085100-2736-6383,04</v>
      </c>
      <c r="L1471" t="str">
        <v>036842 serie 002</v>
      </c>
      <c r="M1471" t="str">
        <v>036842 serie 002-29/04/2024-97434047000103-72085100-2736-6383,04</v>
      </c>
      <c r="O1471" t="str">
        <v>69045 serie 001</v>
      </c>
      <c r="P1471" s="57">
        <v>44854</v>
      </c>
      <c r="Q1471" t="str">
        <v>88416482000106</v>
      </c>
      <c r="R1471">
        <v>73082000</v>
      </c>
      <c r="S1471">
        <v>17220.71</v>
      </c>
      <c r="T1471">
        <v>308694.65000000002</v>
      </c>
      <c r="V1471" t="str">
        <f t="shared" si="45"/>
        <v>69045 serie 001-20/10/2022-88416482000106-73082000-17220,71-308694,65</v>
      </c>
    </row>
    <row r="1472" spans="1:22" x14ac:dyDescent="0.25">
      <c r="A1472" s="91" t="s">
        <v>7662</v>
      </c>
      <c r="B1472" s="91" t="s">
        <v>8671</v>
      </c>
      <c r="C1472" s="91" t="s">
        <v>10141</v>
      </c>
      <c r="D1472" s="91" t="s">
        <v>8437</v>
      </c>
      <c r="E1472" s="90">
        <v>97434047000103</v>
      </c>
      <c r="F1472" s="92">
        <v>72085100</v>
      </c>
      <c r="G1472" s="93">
        <v>9000</v>
      </c>
      <c r="H1472" s="93">
        <v>146212.98000000001</v>
      </c>
      <c r="I1472">
        <v>1470</v>
      </c>
      <c r="K1472" s="82" t="str">
        <f t="shared" si="44"/>
        <v>35111 SERIE 002-08/03/2024-97434047000103-72085100-9000-146212,98</v>
      </c>
      <c r="L1472" t="str">
        <v>35111 serie 002</v>
      </c>
      <c r="M1472" t="str">
        <v>35111 serie 002-08/03/2024-97434047000103-72085100-9000-146212,98</v>
      </c>
      <c r="O1472" t="str">
        <v>69002 serie 001</v>
      </c>
      <c r="P1472" s="57">
        <v>44853</v>
      </c>
      <c r="Q1472" t="str">
        <v>88416482000106</v>
      </c>
      <c r="R1472">
        <v>73082000</v>
      </c>
      <c r="S1472">
        <v>9277.16</v>
      </c>
      <c r="T1472">
        <v>163160.73000000001</v>
      </c>
      <c r="V1472" t="str">
        <f t="shared" si="45"/>
        <v>69002 serie 001-19/10/2022-88416482000106-73082000-9277,16-163160,73</v>
      </c>
    </row>
    <row r="1473" spans="1:22" x14ac:dyDescent="0.25">
      <c r="A1473" s="91" t="s">
        <v>7663</v>
      </c>
      <c r="B1473" s="91" t="s">
        <v>8671</v>
      </c>
      <c r="C1473" s="91" t="s">
        <v>10142</v>
      </c>
      <c r="D1473" s="91" t="s">
        <v>8348</v>
      </c>
      <c r="E1473" s="90">
        <v>97434047000103</v>
      </c>
      <c r="F1473" s="92">
        <v>72085100</v>
      </c>
      <c r="G1473" s="92">
        <v>925</v>
      </c>
      <c r="H1473" s="93">
        <v>4860.8500000000004</v>
      </c>
      <c r="I1473">
        <v>1471</v>
      </c>
      <c r="K1473" s="82" t="str">
        <f t="shared" si="44"/>
        <v>31504 SERIE 002-29/11/2023-97434047000103-72085100-925-4860,85</v>
      </c>
      <c r="L1473" t="str">
        <v>31504 serie 002</v>
      </c>
      <c r="M1473" t="str">
        <v>31504 serie 002-29/11/2023-97434047000103-72085100-925-4860,85</v>
      </c>
      <c r="O1473" t="str">
        <v>68991 serie 001</v>
      </c>
      <c r="P1473" s="57">
        <v>44853</v>
      </c>
      <c r="Q1473" t="str">
        <v>88416482000106</v>
      </c>
      <c r="R1473">
        <v>73082000</v>
      </c>
      <c r="S1473">
        <v>20659.45</v>
      </c>
      <c r="T1473">
        <v>435894.19</v>
      </c>
      <c r="V1473" t="str">
        <f t="shared" si="45"/>
        <v>68991 serie 001-19/10/2022-88416482000106-73082000-20659,45-435894,19</v>
      </c>
    </row>
    <row r="1474" spans="1:22" x14ac:dyDescent="0.25">
      <c r="A1474" s="91" t="s">
        <v>7664</v>
      </c>
      <c r="B1474" s="91" t="s">
        <v>8671</v>
      </c>
      <c r="C1474" s="91" t="s">
        <v>10143</v>
      </c>
      <c r="D1474" s="91" t="s">
        <v>8571</v>
      </c>
      <c r="E1474" s="90">
        <v>97434047000103</v>
      </c>
      <c r="F1474" s="92">
        <v>72085200</v>
      </c>
      <c r="G1474" s="93">
        <v>1094.4000000000001</v>
      </c>
      <c r="H1474" s="93">
        <v>2955.45</v>
      </c>
      <c r="I1474">
        <v>1472</v>
      </c>
      <c r="K1474" s="82" t="str">
        <f t="shared" si="44"/>
        <v>040438 SERIE 002-20/08/2024-97434047000103-72085200-1094,4-2955,45</v>
      </c>
      <c r="L1474" t="str">
        <v>040438 serie 002</v>
      </c>
      <c r="M1474" t="str">
        <v>040438 serie 002-20/08/2024-97434047000103-72085200-1094,4-2955,45</v>
      </c>
      <c r="O1474" t="str">
        <v>68974 serie 001</v>
      </c>
      <c r="P1474" s="57">
        <v>44853</v>
      </c>
      <c r="Q1474" t="str">
        <v>88416482000106</v>
      </c>
      <c r="R1474">
        <v>73082000</v>
      </c>
      <c r="S1474">
        <v>16017.87</v>
      </c>
      <c r="T1474">
        <v>288180.63</v>
      </c>
      <c r="V1474" t="str">
        <f t="shared" si="45"/>
        <v>68974 serie 001-19/10/2022-88416482000106-73082000-16017,87-288180,63</v>
      </c>
    </row>
    <row r="1475" spans="1:22" x14ac:dyDescent="0.25">
      <c r="A1475" s="91" t="s">
        <v>7665</v>
      </c>
      <c r="B1475" s="91" t="s">
        <v>8671</v>
      </c>
      <c r="C1475" s="91" t="s">
        <v>10144</v>
      </c>
      <c r="D1475" s="91" t="s">
        <v>8487</v>
      </c>
      <c r="E1475" s="90">
        <v>97434047000103</v>
      </c>
      <c r="F1475" s="92">
        <v>72085200</v>
      </c>
      <c r="G1475" s="93">
        <v>3648</v>
      </c>
      <c r="H1475" s="93">
        <v>9951.02</v>
      </c>
      <c r="I1475">
        <v>1473</v>
      </c>
      <c r="K1475" s="82" t="str">
        <f t="shared" si="44"/>
        <v>40234 SERIE 002-14/08/2024-97434047000103-72085200-3648-9951,02</v>
      </c>
      <c r="L1475" t="str">
        <v>40234 serie 002</v>
      </c>
      <c r="M1475" t="str">
        <v>40234 serie 002-14/08/2024-97434047000103-72085200-3648-9951,02</v>
      </c>
      <c r="O1475" t="str">
        <v>68938 serie 001</v>
      </c>
      <c r="P1475" s="57">
        <v>44851</v>
      </c>
      <c r="Q1475" t="str">
        <v>88416482000106</v>
      </c>
      <c r="R1475">
        <v>73082000</v>
      </c>
      <c r="S1475">
        <v>10031.459999999999</v>
      </c>
      <c r="T1475">
        <v>173735.07</v>
      </c>
      <c r="V1475" t="str">
        <f t="shared" si="45"/>
        <v>68938 serie 001-17/10/2022-88416482000106-73082000-10031,46-173735,07</v>
      </c>
    </row>
    <row r="1476" spans="1:22" x14ac:dyDescent="0.25">
      <c r="A1476" s="91" t="s">
        <v>7666</v>
      </c>
      <c r="B1476" s="91" t="s">
        <v>8671</v>
      </c>
      <c r="C1476" s="91" t="s">
        <v>10145</v>
      </c>
      <c r="D1476" s="91" t="s">
        <v>8446</v>
      </c>
      <c r="E1476" s="90">
        <v>97434047000103</v>
      </c>
      <c r="F1476" s="92">
        <v>72085200</v>
      </c>
      <c r="G1476" s="92">
        <v>480</v>
      </c>
      <c r="H1476" s="93">
        <v>2955.45</v>
      </c>
      <c r="I1476">
        <v>1474</v>
      </c>
      <c r="K1476" s="82" t="str">
        <f t="shared" ref="K1476:K1539" si="46">_xlfn.CONCAT(A1476,"-",TEXT(D1476,"DD/MM/AAAA"),"-",TEXT(E1476,"00000000000000"),"-",F1476,"-",ROUND(G1476,2),"-",ROUND(H1476,2))</f>
        <v>040089 SERIE 002-08/08/2024-97434047000103-72085200-480-2955,45</v>
      </c>
      <c r="L1476" t="str">
        <v>040089 serie 002</v>
      </c>
      <c r="M1476" t="str">
        <v>040089 serie 002-08/08/2024-97434047000103-72085200-480-2955,45</v>
      </c>
      <c r="O1476" t="str">
        <v>68895 serie 001</v>
      </c>
      <c r="P1476" s="57">
        <v>44848</v>
      </c>
      <c r="Q1476" t="str">
        <v>88416482000106</v>
      </c>
      <c r="R1476">
        <v>73082000</v>
      </c>
      <c r="S1476">
        <v>16007.08</v>
      </c>
      <c r="T1476">
        <v>283117.92</v>
      </c>
      <c r="V1476" t="str">
        <f t="shared" ref="V1476:V1539" si="47">_xlfn.CONCAT(O1476,"-",TEXT(P1476,"DD/MM/AAAA"),"-",Q1476,"-",R1476,"-",ROUND(S1476,2),"-",ROUND(T1476,2))</f>
        <v>68895 serie 001-14/10/2022-88416482000106-73082000-16007,08-283117,92</v>
      </c>
    </row>
    <row r="1477" spans="1:22" x14ac:dyDescent="0.25">
      <c r="A1477" s="91" t="s">
        <v>7667</v>
      </c>
      <c r="B1477" s="91" t="s">
        <v>8671</v>
      </c>
      <c r="C1477" s="91" t="s">
        <v>10146</v>
      </c>
      <c r="D1477" s="91" t="s">
        <v>8446</v>
      </c>
      <c r="E1477" s="90">
        <v>97434047000103</v>
      </c>
      <c r="F1477" s="92">
        <v>72085200</v>
      </c>
      <c r="G1477" s="92">
        <v>480</v>
      </c>
      <c r="H1477" s="93">
        <v>4172.3999999999996</v>
      </c>
      <c r="I1477">
        <v>1475</v>
      </c>
      <c r="K1477" s="82" t="str">
        <f t="shared" si="46"/>
        <v>40089 SERIE 002-08/08/2024-97434047000103-72085200-480-4172,4</v>
      </c>
      <c r="L1477" t="str">
        <v>40089 serie 002</v>
      </c>
      <c r="M1477" t="str">
        <v>40089 serie 002-08/08/2024-97434047000103-72085200-480-4172,4</v>
      </c>
      <c r="O1477" t="str">
        <v>068884 serie 001</v>
      </c>
      <c r="P1477" s="57">
        <v>44848</v>
      </c>
      <c r="Q1477" t="str">
        <v>88416482000106</v>
      </c>
      <c r="R1477">
        <v>73082000</v>
      </c>
      <c r="S1477">
        <v>17380.68</v>
      </c>
      <c r="T1477">
        <v>317927.13</v>
      </c>
      <c r="V1477" t="str">
        <f t="shared" si="47"/>
        <v>068884 serie 001-14/10/2022-88416482000106-73082000-17380,68-317927,13</v>
      </c>
    </row>
    <row r="1478" spans="1:22" x14ac:dyDescent="0.25">
      <c r="A1478" s="91" t="s">
        <v>7668</v>
      </c>
      <c r="B1478" s="91" t="s">
        <v>8671</v>
      </c>
      <c r="C1478" s="91" t="s">
        <v>10147</v>
      </c>
      <c r="D1478" s="91" t="s">
        <v>8454</v>
      </c>
      <c r="E1478" s="90">
        <v>97434047000103</v>
      </c>
      <c r="F1478" s="92">
        <v>72085200</v>
      </c>
      <c r="G1478" s="93">
        <v>1002.5</v>
      </c>
      <c r="H1478" s="93">
        <v>3597.93</v>
      </c>
      <c r="I1478">
        <v>1476</v>
      </c>
      <c r="K1478" s="82" t="str">
        <f t="shared" si="46"/>
        <v>39144 SERIE 002-08/07/2024-97434047000103-72085200-1002,5-3597,93</v>
      </c>
      <c r="L1478" t="str">
        <v>39144 serie 002</v>
      </c>
      <c r="M1478" t="str">
        <v>39144 serie 002-08/07/2024-97434047000103-72085200-1002,5-3597,93</v>
      </c>
      <c r="O1478" t="str">
        <v>68884 serie 001</v>
      </c>
      <c r="P1478" s="57">
        <v>44848</v>
      </c>
      <c r="Q1478" t="str">
        <v>88416482000106</v>
      </c>
      <c r="R1478">
        <v>73089010</v>
      </c>
      <c r="S1478">
        <v>134.47999999999999</v>
      </c>
      <c r="T1478">
        <v>2270.02</v>
      </c>
      <c r="V1478" t="str">
        <f t="shared" si="47"/>
        <v>68884 serie 001-14/10/2022-88416482000106-73089010-134,48-2270,02</v>
      </c>
    </row>
    <row r="1479" spans="1:22" x14ac:dyDescent="0.25">
      <c r="A1479" s="91" t="s">
        <v>7669</v>
      </c>
      <c r="B1479" s="91" t="s">
        <v>8671</v>
      </c>
      <c r="C1479" s="91" t="s">
        <v>10148</v>
      </c>
      <c r="D1479" s="91" t="s">
        <v>8460</v>
      </c>
      <c r="E1479" s="90">
        <v>97434047000103</v>
      </c>
      <c r="F1479" s="92">
        <v>72085200</v>
      </c>
      <c r="G1479" s="92">
        <v>127.8</v>
      </c>
      <c r="H1479" s="93">
        <v>2790</v>
      </c>
      <c r="I1479">
        <v>1477</v>
      </c>
      <c r="K1479" s="82" t="str">
        <f t="shared" si="46"/>
        <v>38056 SERIE 002-04/06/2024-97434047000103-72085200-127,8-2790</v>
      </c>
      <c r="L1479" t="str">
        <v>38056 serie 002</v>
      </c>
      <c r="M1479" t="str">
        <v>38056 serie 002-04/06/2024-97434047000103-72085200-127,8-2790</v>
      </c>
      <c r="O1479" t="str">
        <v>68837 serie 001</v>
      </c>
      <c r="P1479" s="57">
        <v>44848</v>
      </c>
      <c r="Q1479" t="str">
        <v>88416482000106</v>
      </c>
      <c r="R1479">
        <v>73082000</v>
      </c>
      <c r="S1479">
        <v>13670.81</v>
      </c>
      <c r="T1479">
        <v>243419.95</v>
      </c>
      <c r="V1479" t="str">
        <f t="shared" si="47"/>
        <v>68837 serie 001-14/10/2022-88416482000106-73082000-13670,81-243419,95</v>
      </c>
    </row>
    <row r="1480" spans="1:22" x14ac:dyDescent="0.25">
      <c r="A1480" s="91" t="s">
        <v>7670</v>
      </c>
      <c r="B1480" s="91" t="s">
        <v>8671</v>
      </c>
      <c r="C1480" s="91" t="s">
        <v>10149</v>
      </c>
      <c r="D1480" s="91" t="s">
        <v>8514</v>
      </c>
      <c r="E1480" s="90">
        <v>97434047000103</v>
      </c>
      <c r="F1480" s="92">
        <v>72085200</v>
      </c>
      <c r="G1480" s="93">
        <v>2100</v>
      </c>
      <c r="H1480" s="93">
        <v>16504.400000000001</v>
      </c>
      <c r="I1480">
        <v>1478</v>
      </c>
      <c r="K1480" s="82" t="str">
        <f t="shared" si="46"/>
        <v>0037976 SERIE 002-03/06/2024-97434047000103-72085200-2100-16504,4</v>
      </c>
      <c r="L1480" t="str">
        <v>0037976 serie 002</v>
      </c>
      <c r="M1480" t="str">
        <v>0037976 serie 002-03/06/2024-97434047000103-72085200-2100-16504,4</v>
      </c>
      <c r="O1480" t="str">
        <v>68774 serie 001</v>
      </c>
      <c r="P1480" s="57">
        <v>44845</v>
      </c>
      <c r="Q1480" t="str">
        <v>88416482000106</v>
      </c>
      <c r="R1480">
        <v>73082000</v>
      </c>
      <c r="S1480">
        <v>15298.33</v>
      </c>
      <c r="T1480">
        <v>268714.49</v>
      </c>
      <c r="V1480" t="str">
        <f t="shared" si="47"/>
        <v>68774 serie 001-11/10/2022-88416482000106-73082000-15298,33-268714,49</v>
      </c>
    </row>
    <row r="1481" spans="1:22" x14ac:dyDescent="0.25">
      <c r="A1481" s="91" t="s">
        <v>7671</v>
      </c>
      <c r="B1481" s="91" t="s">
        <v>8671</v>
      </c>
      <c r="C1481" s="91" t="s">
        <v>10150</v>
      </c>
      <c r="D1481" s="91" t="s">
        <v>8471</v>
      </c>
      <c r="E1481" s="90">
        <v>97434047000103</v>
      </c>
      <c r="F1481" s="92">
        <v>72085200</v>
      </c>
      <c r="G1481" s="93">
        <v>1000</v>
      </c>
      <c r="H1481" s="93">
        <v>11798.78</v>
      </c>
      <c r="I1481">
        <v>1479</v>
      </c>
      <c r="K1481" s="82" t="str">
        <f t="shared" si="46"/>
        <v>37742 SERIE 002-24/05/2024-97434047000103-72085200-1000-11798,78</v>
      </c>
      <c r="L1481" t="str">
        <v>37742 serie 002</v>
      </c>
      <c r="M1481" t="str">
        <v>37742 serie 002-24/05/2024-97434047000103-72085200-1000-11798,78</v>
      </c>
      <c r="O1481" t="str">
        <v>68773 serie 001</v>
      </c>
      <c r="P1481" s="57">
        <v>44845</v>
      </c>
      <c r="Q1481" t="str">
        <v>88416482000106</v>
      </c>
      <c r="R1481">
        <v>73082000</v>
      </c>
      <c r="S1481">
        <v>16718.150000000001</v>
      </c>
      <c r="T1481">
        <v>360264.56</v>
      </c>
      <c r="V1481" t="str">
        <f t="shared" si="47"/>
        <v>68773 serie 001-11/10/2022-88416482000106-73082000-16718,15-360264,56</v>
      </c>
    </row>
    <row r="1482" spans="1:22" x14ac:dyDescent="0.25">
      <c r="A1482" s="91" t="s">
        <v>7672</v>
      </c>
      <c r="B1482" s="91" t="s">
        <v>8671</v>
      </c>
      <c r="C1482" s="91" t="s">
        <v>10151</v>
      </c>
      <c r="D1482" s="91" t="s">
        <v>8471</v>
      </c>
      <c r="E1482" s="90">
        <v>97434047000103</v>
      </c>
      <c r="F1482" s="92">
        <v>72085200</v>
      </c>
      <c r="G1482" s="92">
        <v>990</v>
      </c>
      <c r="H1482" s="93">
        <v>11798.78</v>
      </c>
      <c r="I1482">
        <v>1480</v>
      </c>
      <c r="K1482" s="82" t="str">
        <f t="shared" si="46"/>
        <v>37740 SERIE 002-24/05/2024-97434047000103-72085200-990-11798,78</v>
      </c>
      <c r="L1482" t="str">
        <v>37740 serie 002</v>
      </c>
      <c r="M1482" t="str">
        <v>37740 serie 002-24/05/2024-97434047000103-72085200-990-11798,78</v>
      </c>
      <c r="O1482" t="str">
        <v>68768 serie 001</v>
      </c>
      <c r="P1482" s="57">
        <v>44845</v>
      </c>
      <c r="Q1482" t="str">
        <v>88416482000106</v>
      </c>
      <c r="R1482">
        <v>73082000</v>
      </c>
      <c r="S1482">
        <v>20226.580000000002</v>
      </c>
      <c r="T1482">
        <v>176375.78</v>
      </c>
      <c r="V1482" t="str">
        <f t="shared" si="47"/>
        <v>68768 serie 001-11/10/2022-88416482000106-73082000-20226,58-176375,78</v>
      </c>
    </row>
    <row r="1483" spans="1:22" x14ac:dyDescent="0.25">
      <c r="A1483" s="91" t="s">
        <v>7673</v>
      </c>
      <c r="B1483" s="91" t="s">
        <v>8671</v>
      </c>
      <c r="C1483" s="91" t="s">
        <v>10152</v>
      </c>
      <c r="D1483" s="91" t="s">
        <v>8517</v>
      </c>
      <c r="E1483" s="90">
        <v>97434047000103</v>
      </c>
      <c r="F1483" s="92">
        <v>72085200</v>
      </c>
      <c r="G1483" s="92">
        <v>615.5</v>
      </c>
      <c r="H1483" s="93">
        <v>4339.2</v>
      </c>
      <c r="I1483">
        <v>1481</v>
      </c>
      <c r="K1483" s="82" t="str">
        <f t="shared" si="46"/>
        <v>37603 SERIE 002-21/05/2024-97434047000103-72085200-615,5-4339,2</v>
      </c>
      <c r="L1483" t="str">
        <v>37603 serie 002</v>
      </c>
      <c r="M1483" t="str">
        <v>37603 serie 002-21/05/2024-97434047000103-72085200-615,5-4339,2</v>
      </c>
      <c r="O1483" t="str">
        <v>68766 serie 001</v>
      </c>
      <c r="P1483" s="57">
        <v>44845</v>
      </c>
      <c r="Q1483" t="str">
        <v>88416482000106</v>
      </c>
      <c r="R1483">
        <v>73082000</v>
      </c>
      <c r="S1483">
        <v>20226.580000000002</v>
      </c>
      <c r="T1483">
        <v>176375.78</v>
      </c>
      <c r="V1483" t="str">
        <f t="shared" si="47"/>
        <v>68766 serie 001-11/10/2022-88416482000106-73082000-20226,58-176375,78</v>
      </c>
    </row>
    <row r="1484" spans="1:22" x14ac:dyDescent="0.25">
      <c r="A1484" s="91" t="s">
        <v>7674</v>
      </c>
      <c r="B1484" s="91" t="s">
        <v>8671</v>
      </c>
      <c r="C1484" s="91" t="s">
        <v>10153</v>
      </c>
      <c r="D1484" s="91" t="s">
        <v>8517</v>
      </c>
      <c r="E1484" s="90">
        <v>97434047000103</v>
      </c>
      <c r="F1484" s="92">
        <v>72085200</v>
      </c>
      <c r="G1484" s="92">
        <v>461</v>
      </c>
      <c r="H1484" s="93">
        <v>2007</v>
      </c>
      <c r="I1484">
        <v>1482</v>
      </c>
      <c r="K1484" s="82" t="str">
        <f t="shared" si="46"/>
        <v>037602 SERIE 002-21/05/2024-97434047000103-72085200-461-2007</v>
      </c>
      <c r="L1484" t="str">
        <v>037602 serie 002</v>
      </c>
      <c r="M1484" t="str">
        <v>037602 serie 002-21/05/2024-97434047000103-72085200-461-2007</v>
      </c>
      <c r="O1484" t="str">
        <v>68764 serie 001</v>
      </c>
      <c r="P1484" s="57">
        <v>44845</v>
      </c>
      <c r="Q1484" t="str">
        <v>88416482000106</v>
      </c>
      <c r="R1484">
        <v>73082000</v>
      </c>
      <c r="S1484">
        <v>20226.580000000002</v>
      </c>
      <c r="T1484">
        <v>176375.78</v>
      </c>
      <c r="V1484" t="str">
        <f t="shared" si="47"/>
        <v>68764 serie 001-11/10/2022-88416482000106-73082000-20226,58-176375,78</v>
      </c>
    </row>
    <row r="1485" spans="1:22" x14ac:dyDescent="0.25">
      <c r="A1485" s="91" t="s">
        <v>7675</v>
      </c>
      <c r="B1485" s="91" t="s">
        <v>8671</v>
      </c>
      <c r="C1485" s="91" t="s">
        <v>10154</v>
      </c>
      <c r="D1485" s="91" t="s">
        <v>8472</v>
      </c>
      <c r="E1485" s="90">
        <v>97434047000103</v>
      </c>
      <c r="F1485" s="92">
        <v>72085200</v>
      </c>
      <c r="G1485" s="92">
        <v>716.67</v>
      </c>
      <c r="H1485" s="93">
        <v>3597.93</v>
      </c>
      <c r="I1485">
        <v>1483</v>
      </c>
      <c r="K1485" s="82" t="str">
        <f t="shared" si="46"/>
        <v>37142 SERIE 002-07/05/2024-97434047000103-72085200-716,67-3597,93</v>
      </c>
      <c r="L1485" t="str">
        <v>37142 serie 002</v>
      </c>
      <c r="M1485" t="str">
        <v>37142 serie 002-07/05/2024-97434047000103-72085200-716,67-3597,93</v>
      </c>
      <c r="O1485" t="str">
        <v>68734 serie 001</v>
      </c>
      <c r="P1485" s="57">
        <v>44844</v>
      </c>
      <c r="Q1485" t="str">
        <v>88416482000106</v>
      </c>
      <c r="R1485">
        <v>73082000</v>
      </c>
      <c r="S1485">
        <v>27912.44</v>
      </c>
      <c r="T1485">
        <v>694013.26</v>
      </c>
      <c r="V1485" t="str">
        <f t="shared" si="47"/>
        <v>68734 serie 001-10/10/2022-88416482000106-73082000-27912,44-694013,26</v>
      </c>
    </row>
    <row r="1486" spans="1:22" x14ac:dyDescent="0.25">
      <c r="A1486" s="91" t="s">
        <v>7676</v>
      </c>
      <c r="B1486" s="91" t="s">
        <v>8671</v>
      </c>
      <c r="C1486" s="91" t="s">
        <v>10155</v>
      </c>
      <c r="D1486" s="91" t="s">
        <v>8509</v>
      </c>
      <c r="E1486" s="90">
        <v>97434047000103</v>
      </c>
      <c r="F1486" s="92">
        <v>72085200</v>
      </c>
      <c r="G1486" s="93">
        <v>10944</v>
      </c>
      <c r="H1486" s="93">
        <v>21917.040000000001</v>
      </c>
      <c r="I1486">
        <v>1484</v>
      </c>
      <c r="K1486" s="82" t="str">
        <f t="shared" si="46"/>
        <v>36842 SERIE 002-29/04/2024-97434047000103-72085200-10944-21917,04</v>
      </c>
      <c r="L1486" t="str">
        <v>36842 serie 002</v>
      </c>
      <c r="M1486" t="str">
        <v>36842 serie 002-29/04/2024-97434047000103-72085200-10944-21917,04</v>
      </c>
      <c r="O1486" t="str">
        <v>68733 serie 001</v>
      </c>
      <c r="P1486" s="57">
        <v>44844</v>
      </c>
      <c r="Q1486" t="str">
        <v>88416482000106</v>
      </c>
      <c r="R1486">
        <v>73082000</v>
      </c>
      <c r="S1486">
        <v>20518.439999999999</v>
      </c>
      <c r="T1486">
        <v>364609.7</v>
      </c>
      <c r="V1486" t="str">
        <f t="shared" si="47"/>
        <v>68733 serie 001-10/10/2022-88416482000106-73082000-20518,44-364609,7</v>
      </c>
    </row>
    <row r="1487" spans="1:22" x14ac:dyDescent="0.25">
      <c r="A1487" s="91" t="s">
        <v>7677</v>
      </c>
      <c r="B1487" s="91" t="s">
        <v>8671</v>
      </c>
      <c r="C1487" s="91" t="s">
        <v>10156</v>
      </c>
      <c r="D1487" s="91" t="s">
        <v>8463</v>
      </c>
      <c r="E1487" s="90">
        <v>97434047000103</v>
      </c>
      <c r="F1487" s="92">
        <v>72085200</v>
      </c>
      <c r="G1487" s="92">
        <v>300</v>
      </c>
      <c r="H1487" s="93">
        <v>2496.12</v>
      </c>
      <c r="I1487">
        <v>1485</v>
      </c>
      <c r="K1487" s="82" t="str">
        <f t="shared" si="46"/>
        <v>36751 SERIE 002-25/04/2024-97434047000103-72085200-300-2496,12</v>
      </c>
      <c r="L1487" t="str">
        <v>36751 serie 002</v>
      </c>
      <c r="M1487" t="str">
        <v>36751 serie 002-25/04/2024-97434047000103-72085200-300-2496,12</v>
      </c>
      <c r="O1487" t="str">
        <v>68715 serie 001</v>
      </c>
      <c r="P1487" s="57">
        <v>44842</v>
      </c>
      <c r="Q1487" t="str">
        <v>88416482000106</v>
      </c>
      <c r="R1487">
        <v>73082000</v>
      </c>
      <c r="S1487">
        <v>9517.5</v>
      </c>
      <c r="T1487">
        <v>193130.47</v>
      </c>
      <c r="V1487" t="str">
        <f t="shared" si="47"/>
        <v>68715 serie 001-08/10/2022-88416482000106-73082000-9517,5-193130,47</v>
      </c>
    </row>
    <row r="1488" spans="1:22" x14ac:dyDescent="0.25">
      <c r="A1488" s="91" t="s">
        <v>7678</v>
      </c>
      <c r="B1488" s="91" t="s">
        <v>8671</v>
      </c>
      <c r="C1488" s="91" t="s">
        <v>10157</v>
      </c>
      <c r="D1488" s="91" t="s">
        <v>8484</v>
      </c>
      <c r="E1488" s="90">
        <v>97434047000103</v>
      </c>
      <c r="F1488" s="92">
        <v>72085200</v>
      </c>
      <c r="G1488" s="92">
        <v>846</v>
      </c>
      <c r="H1488" s="93">
        <v>3597.93</v>
      </c>
      <c r="I1488">
        <v>1486</v>
      </c>
      <c r="K1488" s="82" t="str">
        <f t="shared" si="46"/>
        <v>0036236 SERIE 002-11/04/2024-97434047000103-72085200-846-3597,93</v>
      </c>
      <c r="L1488" t="str">
        <v>0036236 serie 002</v>
      </c>
      <c r="M1488" t="str">
        <v>0036236 serie 002-11/04/2024-97434047000103-72085200-846-3597,93</v>
      </c>
      <c r="O1488" t="str">
        <v>68698 serie 001</v>
      </c>
      <c r="P1488" s="57">
        <v>44841</v>
      </c>
      <c r="Q1488" t="str">
        <v>88416482000106</v>
      </c>
      <c r="R1488">
        <v>73082000</v>
      </c>
      <c r="S1488">
        <v>20400</v>
      </c>
      <c r="T1488">
        <v>156672</v>
      </c>
      <c r="V1488" t="str">
        <f t="shared" si="47"/>
        <v>68698 serie 001-07/10/2022-88416482000106-73082000-20400-156672</v>
      </c>
    </row>
    <row r="1489" spans="1:22" x14ac:dyDescent="0.25">
      <c r="A1489" s="91" t="s">
        <v>7679</v>
      </c>
      <c r="B1489" s="91" t="s">
        <v>8671</v>
      </c>
      <c r="C1489" s="91" t="s">
        <v>10158</v>
      </c>
      <c r="D1489" s="91" t="s">
        <v>8348</v>
      </c>
      <c r="E1489" s="90">
        <v>97434047000103</v>
      </c>
      <c r="F1489" s="92">
        <v>72085200</v>
      </c>
      <c r="G1489" s="92">
        <v>925</v>
      </c>
      <c r="H1489" s="93">
        <v>7399.06</v>
      </c>
      <c r="I1489">
        <v>1487</v>
      </c>
      <c r="K1489" s="82" t="str">
        <f t="shared" si="46"/>
        <v>031504 SERIE 002-29/11/2023-97434047000103-72085200-925-7399,06</v>
      </c>
      <c r="L1489" t="str">
        <v>031504 serie 002</v>
      </c>
      <c r="M1489" t="str">
        <v>031504 serie 002-29/11/2023-97434047000103-72085200-925-7399,06</v>
      </c>
      <c r="O1489" t="str">
        <v>68695 serie 001</v>
      </c>
      <c r="P1489" s="57">
        <v>44841</v>
      </c>
      <c r="Q1489" t="str">
        <v>88416482000106</v>
      </c>
      <c r="R1489">
        <v>73082000</v>
      </c>
      <c r="S1489">
        <v>17028</v>
      </c>
      <c r="T1489">
        <v>130775.03999999999</v>
      </c>
      <c r="V1489" t="str">
        <f t="shared" si="47"/>
        <v>68695 serie 001-07/10/2022-88416482000106-73082000-17028-130775,04</v>
      </c>
    </row>
    <row r="1490" spans="1:22" x14ac:dyDescent="0.25">
      <c r="A1490" s="91" t="s">
        <v>7680</v>
      </c>
      <c r="B1490" s="91" t="s">
        <v>8671</v>
      </c>
      <c r="C1490" s="91" t="s">
        <v>10159</v>
      </c>
      <c r="D1490" s="91" t="s">
        <v>8512</v>
      </c>
      <c r="E1490" s="90">
        <v>97434047000103</v>
      </c>
      <c r="F1490" s="92">
        <v>72085300</v>
      </c>
      <c r="G1490" s="92">
        <v>273.39999999999998</v>
      </c>
      <c r="H1490" s="93">
        <v>1262.7</v>
      </c>
      <c r="I1490">
        <v>1488</v>
      </c>
      <c r="K1490" s="82" t="str">
        <f t="shared" si="46"/>
        <v>40394 SERIE 002-19/08/2024-97434047000103-72085300-273,4-1262,7</v>
      </c>
      <c r="L1490" t="str">
        <v>40394 serie 002</v>
      </c>
      <c r="M1490" t="str">
        <v>40394 serie 002-19/08/2024-97434047000103-72085300-273,4-1262,7</v>
      </c>
      <c r="O1490" t="str">
        <v>68692 serie 001</v>
      </c>
      <c r="P1490" s="57">
        <v>44841</v>
      </c>
      <c r="Q1490" t="str">
        <v>88416482000106</v>
      </c>
      <c r="R1490">
        <v>73082000</v>
      </c>
      <c r="S1490">
        <v>22704</v>
      </c>
      <c r="T1490">
        <v>174366.72</v>
      </c>
      <c r="V1490" t="str">
        <f t="shared" si="47"/>
        <v>68692 serie 001-07/10/2022-88416482000106-73082000-22704-174366,72</v>
      </c>
    </row>
    <row r="1491" spans="1:22" x14ac:dyDescent="0.25">
      <c r="A1491" s="91" t="s">
        <v>7681</v>
      </c>
      <c r="B1491" s="91" t="s">
        <v>8671</v>
      </c>
      <c r="C1491" s="91" t="s">
        <v>10160</v>
      </c>
      <c r="D1491" s="91" t="s">
        <v>8487</v>
      </c>
      <c r="E1491" s="90">
        <v>97434047000103</v>
      </c>
      <c r="F1491" s="92">
        <v>72085300</v>
      </c>
      <c r="G1491" s="93">
        <v>1824</v>
      </c>
      <c r="H1491" s="93">
        <v>1361.52</v>
      </c>
      <c r="I1491">
        <v>1489</v>
      </c>
      <c r="K1491" s="82" t="str">
        <f t="shared" si="46"/>
        <v>040234 SERIE 002-14/08/2024-97434047000103-72085300-1824-1361,52</v>
      </c>
      <c r="L1491" t="str">
        <v>040234 serie 002</v>
      </c>
      <c r="M1491" t="str">
        <v>040234 serie 002-14/08/2024-97434047000103-72085300-1824-1361,52</v>
      </c>
      <c r="O1491" t="str">
        <v>68683 serie 001</v>
      </c>
      <c r="P1491" s="57">
        <v>44841</v>
      </c>
      <c r="Q1491" t="str">
        <v>88416482000106</v>
      </c>
      <c r="R1491">
        <v>73082000</v>
      </c>
      <c r="S1491">
        <v>11263.41</v>
      </c>
      <c r="T1491">
        <v>243817.84</v>
      </c>
      <c r="V1491" t="str">
        <f t="shared" si="47"/>
        <v>68683 serie 001-07/10/2022-88416482000106-73082000-11263,41-243817,84</v>
      </c>
    </row>
    <row r="1492" spans="1:22" x14ac:dyDescent="0.25">
      <c r="A1492" s="91" t="s">
        <v>7682</v>
      </c>
      <c r="B1492" s="91" t="s">
        <v>8671</v>
      </c>
      <c r="C1492" s="91" t="s">
        <v>10161</v>
      </c>
      <c r="D1492" s="91" t="s">
        <v>8514</v>
      </c>
      <c r="E1492" s="90">
        <v>97434047000103</v>
      </c>
      <c r="F1492" s="92">
        <v>72085300</v>
      </c>
      <c r="G1492" s="92">
        <v>700</v>
      </c>
      <c r="H1492" s="93">
        <v>1361.52</v>
      </c>
      <c r="I1492">
        <v>1490</v>
      </c>
      <c r="K1492" s="82" t="str">
        <f t="shared" si="46"/>
        <v>037976 SERIE 002-03/06/2024-97434047000103-72085300-700-1361,52</v>
      </c>
      <c r="L1492" t="str">
        <v>037976 serie 002</v>
      </c>
      <c r="M1492" t="str">
        <v>037976 serie 002-03/06/2024-97434047000103-72085300-700-1361,52</v>
      </c>
      <c r="O1492" t="str">
        <v>68625 serie 001</v>
      </c>
      <c r="P1492" s="57">
        <v>44840</v>
      </c>
      <c r="Q1492" t="str">
        <v>88416482000106</v>
      </c>
      <c r="R1492">
        <v>73082000</v>
      </c>
      <c r="S1492">
        <v>17414.599999999999</v>
      </c>
      <c r="T1492">
        <v>315820.46000000002</v>
      </c>
      <c r="V1492" t="str">
        <f t="shared" si="47"/>
        <v>68625 serie 001-06/10/2022-88416482000106-73082000-17414,6-315820,46</v>
      </c>
    </row>
    <row r="1493" spans="1:22" x14ac:dyDescent="0.25">
      <c r="A1493" s="91" t="s">
        <v>7683</v>
      </c>
      <c r="B1493" s="91" t="s">
        <v>8671</v>
      </c>
      <c r="C1493" s="91" t="s">
        <v>10162</v>
      </c>
      <c r="D1493" s="91" t="s">
        <v>8509</v>
      </c>
      <c r="E1493" s="90">
        <v>97434047000103</v>
      </c>
      <c r="F1493" s="92">
        <v>72085300</v>
      </c>
      <c r="G1493" s="93">
        <v>2736</v>
      </c>
      <c r="H1493" s="93">
        <v>1281</v>
      </c>
      <c r="I1493">
        <v>1491</v>
      </c>
      <c r="K1493" s="82" t="str">
        <f t="shared" si="46"/>
        <v>0036842 SERIE 002-29/04/2024-97434047000103-72085300-2736-1281</v>
      </c>
      <c r="L1493" t="str">
        <v>0036842 serie 002</v>
      </c>
      <c r="M1493" t="str">
        <v>0036842 serie 002-29/04/2024-97434047000103-72085300-2736-1281</v>
      </c>
      <c r="O1493" t="str">
        <v>68624 serie 001</v>
      </c>
      <c r="P1493" s="57">
        <v>44840</v>
      </c>
      <c r="Q1493" t="str">
        <v>88416482000106</v>
      </c>
      <c r="R1493">
        <v>73082000</v>
      </c>
      <c r="S1493">
        <v>15252.08</v>
      </c>
      <c r="T1493">
        <v>268983.12</v>
      </c>
      <c r="V1493" t="str">
        <f t="shared" si="47"/>
        <v>68624 serie 001-06/10/2022-88416482000106-73082000-15252,08-268983,12</v>
      </c>
    </row>
    <row r="1494" spans="1:22" x14ac:dyDescent="0.25">
      <c r="A1494" s="91" t="s">
        <v>7684</v>
      </c>
      <c r="B1494" s="91" t="s">
        <v>8671</v>
      </c>
      <c r="C1494" s="91" t="s">
        <v>10163</v>
      </c>
      <c r="D1494" s="91" t="s">
        <v>8570</v>
      </c>
      <c r="E1494" s="90">
        <v>97434047000103</v>
      </c>
      <c r="F1494" s="92">
        <v>72085400</v>
      </c>
      <c r="G1494" s="93">
        <v>2958.12</v>
      </c>
      <c r="H1494" s="93">
        <v>9028.7999999999993</v>
      </c>
      <c r="I1494">
        <v>1492</v>
      </c>
      <c r="K1494" s="82" t="str">
        <f t="shared" si="46"/>
        <v>41024 SERIE 002-06/09/2024-97434047000103-72085400-2958,12-9028,8</v>
      </c>
      <c r="L1494" t="str">
        <v>41024 serie 002</v>
      </c>
      <c r="M1494" t="str">
        <v>41024 serie 002-06/09/2024-97434047000103-72085400-2958,12-9028,8</v>
      </c>
      <c r="O1494" t="str">
        <v>68511 serie 001</v>
      </c>
      <c r="P1494" s="57">
        <v>44834</v>
      </c>
      <c r="Q1494" t="str">
        <v>88416482000106</v>
      </c>
      <c r="R1494">
        <v>73082000</v>
      </c>
      <c r="S1494">
        <v>6464.41</v>
      </c>
      <c r="T1494">
        <v>114827.44</v>
      </c>
      <c r="V1494" t="str">
        <f t="shared" si="47"/>
        <v>68511 serie 001-30/09/2022-88416482000106-73082000-6464,41-114827,44</v>
      </c>
    </row>
    <row r="1495" spans="1:22" x14ac:dyDescent="0.25">
      <c r="A1495" s="91" t="s">
        <v>7685</v>
      </c>
      <c r="B1495" s="91" t="s">
        <v>8671</v>
      </c>
      <c r="C1495" s="91" t="s">
        <v>10164</v>
      </c>
      <c r="D1495" s="91" t="s">
        <v>8464</v>
      </c>
      <c r="E1495" s="90">
        <v>97533434000199</v>
      </c>
      <c r="F1495" s="92">
        <v>72089000</v>
      </c>
      <c r="G1495" s="92">
        <v>9.33</v>
      </c>
      <c r="H1495" s="93">
        <v>22780</v>
      </c>
      <c r="I1495">
        <v>1493</v>
      </c>
      <c r="K1495" s="82" t="str">
        <f t="shared" si="46"/>
        <v>4422 SERIE 000-12/06/2024-97533434000199-72089000-9,33-22780</v>
      </c>
      <c r="L1495" t="str">
        <v>4422 serie 000</v>
      </c>
      <c r="M1495" t="str">
        <v>4422 serie 000-12/06/2024-97533434000199-72089000-9,33-22780</v>
      </c>
      <c r="O1495" t="str">
        <v>68499 serie 001</v>
      </c>
      <c r="P1495" s="57">
        <v>44834</v>
      </c>
      <c r="Q1495" t="str">
        <v>88416482000106</v>
      </c>
      <c r="R1495">
        <v>73082000</v>
      </c>
      <c r="S1495">
        <v>23901.47</v>
      </c>
      <c r="T1495">
        <v>428675.09</v>
      </c>
      <c r="V1495" t="str">
        <f t="shared" si="47"/>
        <v>68499 serie 001-30/09/2022-88416482000106-73082000-23901,47-428675,09</v>
      </c>
    </row>
    <row r="1496" spans="1:22" x14ac:dyDescent="0.25">
      <c r="A1496" s="91" t="s">
        <v>7686</v>
      </c>
      <c r="B1496" s="91" t="s">
        <v>8671</v>
      </c>
      <c r="C1496" s="91" t="s">
        <v>10165</v>
      </c>
      <c r="D1496" s="91" t="s">
        <v>8419</v>
      </c>
      <c r="E1496" s="90">
        <v>97434047000103</v>
      </c>
      <c r="F1496" s="92">
        <v>72104910</v>
      </c>
      <c r="G1496" s="93">
        <v>4150</v>
      </c>
      <c r="H1496" s="93">
        <v>55527.65</v>
      </c>
      <c r="I1496">
        <v>1494</v>
      </c>
      <c r="K1496" s="82" t="str">
        <f t="shared" si="46"/>
        <v>034704 SERIE 002-28/02/2024-97434047000103-72104910-4150-55527,65</v>
      </c>
      <c r="L1496" t="str">
        <v>034704 serie 002</v>
      </c>
      <c r="M1496" t="str">
        <v>034704 serie 002-28/02/2024-97434047000103-72104910-4150-55527,65</v>
      </c>
      <c r="O1496" t="str">
        <v>68498 serie 001</v>
      </c>
      <c r="P1496" s="57">
        <v>44834</v>
      </c>
      <c r="Q1496" t="str">
        <v>88416482000106</v>
      </c>
      <c r="R1496">
        <v>73082000</v>
      </c>
      <c r="S1496">
        <v>24745.31</v>
      </c>
      <c r="T1496">
        <v>492809.21</v>
      </c>
      <c r="V1496" t="str">
        <f t="shared" si="47"/>
        <v>68498 serie 001-30/09/2022-88416482000106-73082000-24745,31-492809,21</v>
      </c>
    </row>
    <row r="1497" spans="1:22" x14ac:dyDescent="0.25">
      <c r="A1497" s="91" t="s">
        <v>7687</v>
      </c>
      <c r="B1497" s="91" t="s">
        <v>8671</v>
      </c>
      <c r="C1497" s="91" t="s">
        <v>10166</v>
      </c>
      <c r="D1497" s="91" t="s">
        <v>8571</v>
      </c>
      <c r="E1497" s="90">
        <v>97434047000103</v>
      </c>
      <c r="F1497" s="92">
        <v>72149100</v>
      </c>
      <c r="G1497" s="92">
        <v>11</v>
      </c>
      <c r="H1497" s="93">
        <v>1182</v>
      </c>
      <c r="I1497">
        <v>1495</v>
      </c>
      <c r="K1497" s="82" t="str">
        <f t="shared" si="46"/>
        <v>40436 SERIE 002-20/08/2024-97434047000103-72149100-11-1182</v>
      </c>
      <c r="L1497" t="str">
        <v>40436 serie 002</v>
      </c>
      <c r="M1497" t="str">
        <v>40436 serie 002-20/08/2024-97434047000103-72149100-11-1182</v>
      </c>
      <c r="O1497" t="str">
        <v>68496 serie 001</v>
      </c>
      <c r="P1497" s="57">
        <v>44834</v>
      </c>
      <c r="Q1497" t="str">
        <v>88416482000106</v>
      </c>
      <c r="R1497">
        <v>73082000</v>
      </c>
      <c r="S1497">
        <v>17408.36</v>
      </c>
      <c r="T1497">
        <v>311268.96999999997</v>
      </c>
      <c r="V1497" t="str">
        <f t="shared" si="47"/>
        <v>68496 serie 001-30/09/2022-88416482000106-73082000-17408,36-311268,97</v>
      </c>
    </row>
    <row r="1498" spans="1:22" x14ac:dyDescent="0.25">
      <c r="A1498" s="91" t="s">
        <v>7688</v>
      </c>
      <c r="B1498" s="91" t="s">
        <v>8671</v>
      </c>
      <c r="C1498" s="91" t="s">
        <v>10167</v>
      </c>
      <c r="D1498" s="91" t="s">
        <v>8460</v>
      </c>
      <c r="E1498" s="90">
        <v>97434047000103</v>
      </c>
      <c r="F1498" s="92">
        <v>72149100</v>
      </c>
      <c r="G1498" s="92">
        <v>127.8</v>
      </c>
      <c r="H1498" s="92">
        <v>582.6</v>
      </c>
      <c r="I1498">
        <v>1496</v>
      </c>
      <c r="K1498" s="82" t="str">
        <f t="shared" si="46"/>
        <v>038056 SERIE 002-04/06/2024-97434047000103-72149100-127,8-582,6</v>
      </c>
      <c r="L1498" t="str">
        <v>038056 serie 002</v>
      </c>
      <c r="M1498" t="str">
        <v>038056 serie 002-04/06/2024-97434047000103-72149100-127,8-582,6</v>
      </c>
      <c r="O1498" t="str">
        <v>68490 serie 001</v>
      </c>
      <c r="P1498" s="57">
        <v>44834</v>
      </c>
      <c r="Q1498" t="str">
        <v>88416482000106</v>
      </c>
      <c r="R1498">
        <v>73082000</v>
      </c>
      <c r="S1498">
        <v>11029.42</v>
      </c>
      <c r="T1498">
        <v>198681.15</v>
      </c>
      <c r="V1498" t="str">
        <f t="shared" si="47"/>
        <v>68490 serie 001-30/09/2022-88416482000106-73082000-11029,42-198681,15</v>
      </c>
    </row>
    <row r="1499" spans="1:22" x14ac:dyDescent="0.25">
      <c r="A1499" s="91" t="s">
        <v>7689</v>
      </c>
      <c r="B1499" s="91" t="s">
        <v>8671</v>
      </c>
      <c r="C1499" s="91" t="s">
        <v>10168</v>
      </c>
      <c r="D1499" s="91" t="s">
        <v>8572</v>
      </c>
      <c r="E1499" s="90">
        <v>97434047000103</v>
      </c>
      <c r="F1499" s="92">
        <v>72149100</v>
      </c>
      <c r="G1499" s="93">
        <v>3715.2</v>
      </c>
      <c r="H1499" s="93">
        <v>2310</v>
      </c>
      <c r="I1499">
        <v>1497</v>
      </c>
      <c r="K1499" s="82" t="str">
        <f t="shared" si="46"/>
        <v>00037273 SERIE 002-10/05/2024-97434047000103-72149100-3715,2-2310</v>
      </c>
      <c r="L1499" t="str">
        <v>00037273 serie 002</v>
      </c>
      <c r="M1499" t="str">
        <v>00037273 serie 002-10/05/2024-97434047000103-72149100-3715,2-2310</v>
      </c>
      <c r="O1499" t="str">
        <v>68417 serie 001</v>
      </c>
      <c r="P1499" s="57">
        <v>44833</v>
      </c>
      <c r="Q1499" t="str">
        <v>88416482000106</v>
      </c>
      <c r="R1499">
        <v>73082000</v>
      </c>
      <c r="S1499">
        <v>14884.07</v>
      </c>
      <c r="T1499">
        <v>264137.31</v>
      </c>
      <c r="V1499" t="str">
        <f t="shared" si="47"/>
        <v>68417 serie 001-29/09/2022-88416482000106-73082000-14884,07-264137,31</v>
      </c>
    </row>
    <row r="1500" spans="1:22" x14ac:dyDescent="0.25">
      <c r="A1500" s="91" t="s">
        <v>7690</v>
      </c>
      <c r="B1500" s="91" t="s">
        <v>8671</v>
      </c>
      <c r="C1500" s="91" t="s">
        <v>10169</v>
      </c>
      <c r="D1500" s="91" t="s">
        <v>8573</v>
      </c>
      <c r="E1500" s="90">
        <v>97434047000103</v>
      </c>
      <c r="F1500" s="92">
        <v>72149100</v>
      </c>
      <c r="G1500" s="92">
        <v>442.67</v>
      </c>
      <c r="H1500" s="92">
        <v>178.74</v>
      </c>
      <c r="I1500">
        <v>1498</v>
      </c>
      <c r="K1500" s="82" t="str">
        <f t="shared" si="46"/>
        <v>000036277 SERIE 002-12/04/2024-97434047000103-72149100-442,67-178,74</v>
      </c>
      <c r="L1500" t="str">
        <v>000036277 serie 002</v>
      </c>
      <c r="M1500" t="str">
        <v>000036277 serie 002-12/04/2024-97434047000103-72149100-442,67-178,74</v>
      </c>
      <c r="O1500" t="str">
        <v>68375 serie 001</v>
      </c>
      <c r="P1500" s="57">
        <v>44832</v>
      </c>
      <c r="Q1500" t="str">
        <v>88416482000106</v>
      </c>
      <c r="R1500">
        <v>73082000</v>
      </c>
      <c r="S1500">
        <v>19983.78</v>
      </c>
      <c r="T1500">
        <v>358295.79</v>
      </c>
      <c r="V1500" t="str">
        <f t="shared" si="47"/>
        <v>68375 serie 001-28/09/2022-88416482000106-73082000-19983,78-358295,79</v>
      </c>
    </row>
    <row r="1501" spans="1:22" x14ac:dyDescent="0.25">
      <c r="A1501" s="91" t="s">
        <v>7691</v>
      </c>
      <c r="B1501" s="91" t="s">
        <v>8671</v>
      </c>
      <c r="C1501" s="91" t="s">
        <v>10170</v>
      </c>
      <c r="D1501" s="91" t="s">
        <v>8537</v>
      </c>
      <c r="E1501" s="90">
        <v>97434047000103</v>
      </c>
      <c r="F1501" s="92">
        <v>72149910</v>
      </c>
      <c r="G1501" s="92">
        <v>25</v>
      </c>
      <c r="H1501" s="92">
        <v>45</v>
      </c>
      <c r="I1501">
        <v>1499</v>
      </c>
      <c r="K1501" s="82" t="str">
        <f t="shared" si="46"/>
        <v>039987 SERIE 002-05/08/2024-97434047000103-72149910-25-45</v>
      </c>
      <c r="L1501" t="str">
        <v>039987 serie 002</v>
      </c>
      <c r="M1501" t="str">
        <v>039987 serie 002-05/08/2024-97434047000103-72149910-25-45</v>
      </c>
      <c r="O1501" t="str">
        <v>68371 serie 001</v>
      </c>
      <c r="P1501" s="57">
        <v>44832</v>
      </c>
      <c r="Q1501" t="str">
        <v>88416482000106</v>
      </c>
      <c r="R1501">
        <v>73082000</v>
      </c>
      <c r="S1501">
        <v>3493.75</v>
      </c>
      <c r="T1501">
        <v>62730.14</v>
      </c>
      <c r="V1501" t="str">
        <f t="shared" si="47"/>
        <v>68371 serie 001-28/09/2022-88416482000106-73082000-3493,75-62730,14</v>
      </c>
    </row>
    <row r="1502" spans="1:22" x14ac:dyDescent="0.25">
      <c r="A1502" s="91" t="s">
        <v>7692</v>
      </c>
      <c r="B1502" s="91" t="s">
        <v>8671</v>
      </c>
      <c r="C1502" s="91" t="s">
        <v>10171</v>
      </c>
      <c r="D1502" s="91" t="s">
        <v>8448</v>
      </c>
      <c r="E1502" s="90">
        <v>97434047000103</v>
      </c>
      <c r="F1502" s="92">
        <v>72149910</v>
      </c>
      <c r="G1502" s="92">
        <v>88.84</v>
      </c>
      <c r="H1502" s="92">
        <v>79.2</v>
      </c>
      <c r="I1502">
        <v>1500</v>
      </c>
      <c r="K1502" s="82" t="str">
        <f t="shared" si="46"/>
        <v>038505 SERIE 002-19/06/2024-97434047000103-72149910-88,84-79,2</v>
      </c>
      <c r="L1502" t="str">
        <v>038505 serie 002</v>
      </c>
      <c r="M1502" t="str">
        <v>038505 serie 002-19/06/2024-97434047000103-72149910-88,84-79,2</v>
      </c>
      <c r="O1502" t="str">
        <v>68337 serie 001</v>
      </c>
      <c r="P1502" s="57">
        <v>44831</v>
      </c>
      <c r="Q1502" t="str">
        <v>88416482000106</v>
      </c>
      <c r="R1502">
        <v>73082000</v>
      </c>
      <c r="S1502">
        <v>21872.92</v>
      </c>
      <c r="T1502">
        <v>393703.33</v>
      </c>
      <c r="V1502" t="str">
        <f t="shared" si="47"/>
        <v>68337 serie 001-27/09/2022-88416482000106-73082000-21872,92-393703,33</v>
      </c>
    </row>
    <row r="1503" spans="1:22" x14ac:dyDescent="0.25">
      <c r="A1503" s="91" t="s">
        <v>7693</v>
      </c>
      <c r="B1503" s="91" t="s">
        <v>8671</v>
      </c>
      <c r="C1503" s="91" t="s">
        <v>10172</v>
      </c>
      <c r="D1503" s="91" t="s">
        <v>8474</v>
      </c>
      <c r="E1503" s="90">
        <v>3279094000178</v>
      </c>
      <c r="F1503" s="92">
        <v>72161000</v>
      </c>
      <c r="G1503" s="92">
        <v>46.5</v>
      </c>
      <c r="H1503" s="93">
        <v>48327.56</v>
      </c>
      <c r="I1503">
        <v>1501</v>
      </c>
      <c r="K1503" s="82" t="str">
        <f t="shared" si="46"/>
        <v>00139538 SERIE 003-10/07/2024-03279094000178-72161000-46,5-48327,56</v>
      </c>
      <c r="L1503" t="str">
        <v>00139538 serie 003</v>
      </c>
      <c r="M1503" t="str">
        <v>00139538 serie 003-10/07/2024-03279094000178-72161000-46,5-48327,56</v>
      </c>
      <c r="O1503" t="str">
        <v>68281 serie 001</v>
      </c>
      <c r="P1503" s="57">
        <v>44827</v>
      </c>
      <c r="Q1503" t="str">
        <v>88416482000106</v>
      </c>
      <c r="R1503">
        <v>73082000</v>
      </c>
      <c r="S1503">
        <v>26930.58</v>
      </c>
      <c r="T1503">
        <v>504841.72</v>
      </c>
      <c r="V1503" t="str">
        <f t="shared" si="47"/>
        <v>68281 serie 001-23/09/2022-88416482000106-73082000-26930,58-504841,72</v>
      </c>
    </row>
    <row r="1504" spans="1:22" x14ac:dyDescent="0.25">
      <c r="A1504" s="91" t="s">
        <v>7694</v>
      </c>
      <c r="B1504" s="91" t="s">
        <v>8671</v>
      </c>
      <c r="C1504" s="91" t="s">
        <v>10173</v>
      </c>
      <c r="D1504" s="91" t="s">
        <v>8514</v>
      </c>
      <c r="E1504" s="90">
        <v>97434047000103</v>
      </c>
      <c r="F1504" s="92">
        <v>72161000</v>
      </c>
      <c r="G1504" s="92">
        <v>375</v>
      </c>
      <c r="H1504" s="92">
        <v>371.1</v>
      </c>
      <c r="I1504">
        <v>1502</v>
      </c>
      <c r="K1504" s="82" t="str">
        <f t="shared" si="46"/>
        <v>37975 SERIE 002-03/06/2024-97434047000103-72161000-375-371,1</v>
      </c>
      <c r="L1504" t="str">
        <v>37975 serie 002</v>
      </c>
      <c r="M1504" t="str">
        <v>37975 serie 002-03/06/2024-97434047000103-72161000-375-371,1</v>
      </c>
      <c r="O1504" t="str">
        <v>68272 serie 001</v>
      </c>
      <c r="P1504" s="57">
        <v>44827</v>
      </c>
      <c r="Q1504" t="str">
        <v>88416482000106</v>
      </c>
      <c r="R1504">
        <v>73082000</v>
      </c>
      <c r="S1504">
        <v>15509.45</v>
      </c>
      <c r="T1504">
        <v>253517.16</v>
      </c>
      <c r="V1504" t="str">
        <f t="shared" si="47"/>
        <v>68272 serie 001-23/09/2022-88416482000106-73082000-15509,45-253517,16</v>
      </c>
    </row>
    <row r="1505" spans="1:22" x14ac:dyDescent="0.25">
      <c r="A1505" s="91" t="s">
        <v>7695</v>
      </c>
      <c r="B1505" s="91" t="s">
        <v>8671</v>
      </c>
      <c r="C1505" s="91" t="s">
        <v>10174</v>
      </c>
      <c r="D1505" s="91" t="s">
        <v>8566</v>
      </c>
      <c r="E1505" s="90">
        <v>97434047000103</v>
      </c>
      <c r="F1505" s="92">
        <v>72162100</v>
      </c>
      <c r="G1505" s="93">
        <v>1119.33</v>
      </c>
      <c r="H1505" s="93">
        <v>9145.44</v>
      </c>
      <c r="I1505">
        <v>1503</v>
      </c>
      <c r="K1505" s="82" t="str">
        <f t="shared" si="46"/>
        <v>39181 SERIE 002-09/07/2024-97434047000103-72162100-1119,33-9145,44</v>
      </c>
      <c r="L1505" t="str">
        <v>39181 serie 002</v>
      </c>
      <c r="M1505" t="str">
        <v>39181 serie 002-09/07/2024-97434047000103-72162100-1119,33-9145,44</v>
      </c>
      <c r="O1505" t="str">
        <v>68264 serie 001</v>
      </c>
      <c r="P1505" s="57">
        <v>44827</v>
      </c>
      <c r="Q1505" t="str">
        <v>88416482000106</v>
      </c>
      <c r="R1505">
        <v>73082000</v>
      </c>
      <c r="S1505">
        <v>23783.32</v>
      </c>
      <c r="T1505">
        <v>373241.24</v>
      </c>
      <c r="V1505" t="str">
        <f t="shared" si="47"/>
        <v>68264 serie 001-23/09/2022-88416482000106-73082000-23783,32-373241,24</v>
      </c>
    </row>
    <row r="1506" spans="1:22" x14ac:dyDescent="0.25">
      <c r="A1506" s="91" t="s">
        <v>7696</v>
      </c>
      <c r="B1506" s="91" t="s">
        <v>8671</v>
      </c>
      <c r="C1506" s="91" t="s">
        <v>10175</v>
      </c>
      <c r="D1506" s="91" t="s">
        <v>8571</v>
      </c>
      <c r="E1506" s="90">
        <v>97434047000103</v>
      </c>
      <c r="F1506" s="92">
        <v>72162100</v>
      </c>
      <c r="G1506" s="92">
        <v>11</v>
      </c>
      <c r="H1506" s="92">
        <v>276</v>
      </c>
      <c r="I1506">
        <v>1504</v>
      </c>
      <c r="K1506" s="82" t="str">
        <f t="shared" si="46"/>
        <v>040436 SERIE 002-20/08/2024-97434047000103-72162100-11-276</v>
      </c>
      <c r="L1506" t="str">
        <v>040436 serie 002</v>
      </c>
      <c r="M1506" t="str">
        <v>040436 serie 002-20/08/2024-97434047000103-72162100-11-276</v>
      </c>
      <c r="O1506" t="str">
        <v>68230 serie 001</v>
      </c>
      <c r="P1506" s="57">
        <v>44826</v>
      </c>
      <c r="Q1506" t="str">
        <v>88416482000106</v>
      </c>
      <c r="R1506">
        <v>73082000</v>
      </c>
      <c r="S1506">
        <v>25186.22</v>
      </c>
      <c r="T1506">
        <v>440410.36</v>
      </c>
      <c r="V1506" t="str">
        <f t="shared" si="47"/>
        <v>68230 serie 001-22/09/2022-88416482000106-73082000-25186,22-440410,36</v>
      </c>
    </row>
    <row r="1507" spans="1:22" x14ac:dyDescent="0.25">
      <c r="A1507" s="91" t="s">
        <v>7697</v>
      </c>
      <c r="B1507" s="91" t="s">
        <v>8671</v>
      </c>
      <c r="C1507" s="91" t="s">
        <v>10176</v>
      </c>
      <c r="D1507" s="91" t="s">
        <v>8476</v>
      </c>
      <c r="E1507" s="90">
        <v>97434047000103</v>
      </c>
      <c r="F1507" s="92">
        <v>72162100</v>
      </c>
      <c r="G1507" s="92">
        <v>8.0500000000000007</v>
      </c>
      <c r="H1507" s="93">
        <v>2907</v>
      </c>
      <c r="I1507">
        <v>1505</v>
      </c>
      <c r="K1507" s="82" t="str">
        <f t="shared" si="46"/>
        <v>040139 SERIE 002-09/08/2024-97434047000103-72162100-8,05-2907</v>
      </c>
      <c r="L1507" t="str">
        <v>040139 serie 002</v>
      </c>
      <c r="M1507" t="str">
        <v>040139 serie 002-09/08/2024-97434047000103-72162100-8,05-2907</v>
      </c>
      <c r="O1507" t="str">
        <v>68226 serie 001</v>
      </c>
      <c r="P1507" s="57">
        <v>44826</v>
      </c>
      <c r="Q1507" t="str">
        <v>88416482000106</v>
      </c>
      <c r="R1507">
        <v>73082000</v>
      </c>
      <c r="S1507">
        <v>12506.34</v>
      </c>
      <c r="T1507">
        <v>221220.31</v>
      </c>
      <c r="V1507" t="str">
        <f t="shared" si="47"/>
        <v>68226 serie 001-22/09/2022-88416482000106-73082000-12506,34-221220,31</v>
      </c>
    </row>
    <row r="1508" spans="1:22" x14ac:dyDescent="0.25">
      <c r="A1508" s="91" t="s">
        <v>7698</v>
      </c>
      <c r="B1508" s="91" t="s">
        <v>8671</v>
      </c>
      <c r="C1508" s="91" t="s">
        <v>10177</v>
      </c>
      <c r="D1508" s="91" t="s">
        <v>8474</v>
      </c>
      <c r="E1508" s="90">
        <v>97434047000103</v>
      </c>
      <c r="F1508" s="92">
        <v>72162100</v>
      </c>
      <c r="G1508" s="93">
        <v>11164.38</v>
      </c>
      <c r="H1508" s="93">
        <v>20383.5</v>
      </c>
      <c r="I1508">
        <v>1506</v>
      </c>
      <c r="K1508" s="82" t="str">
        <f t="shared" si="46"/>
        <v>39228 SERIE 002-10/07/2024-97434047000103-72162100-11164,38-20383,5</v>
      </c>
      <c r="L1508" t="str">
        <v>39228 serie 002</v>
      </c>
      <c r="M1508" t="str">
        <v>39228 serie 002-10/07/2024-97434047000103-72162100-11164,38-20383,5</v>
      </c>
      <c r="O1508" t="str">
        <v>68177 serie 001</v>
      </c>
      <c r="P1508" s="57">
        <v>44825</v>
      </c>
      <c r="Q1508" t="str">
        <v>88416482000106</v>
      </c>
      <c r="R1508">
        <v>73082000</v>
      </c>
      <c r="S1508">
        <v>16701.34</v>
      </c>
      <c r="T1508">
        <v>299931.71999999997</v>
      </c>
      <c r="V1508" t="str">
        <f t="shared" si="47"/>
        <v>68177 serie 001-21/09/2022-88416482000106-73082000-16701,34-299931,72</v>
      </c>
    </row>
    <row r="1509" spans="1:22" x14ac:dyDescent="0.25">
      <c r="A1509" s="91" t="s">
        <v>7699</v>
      </c>
      <c r="B1509" s="91" t="s">
        <v>8671</v>
      </c>
      <c r="C1509" s="91" t="s">
        <v>10178</v>
      </c>
      <c r="D1509" s="91" t="s">
        <v>8514</v>
      </c>
      <c r="E1509" s="90">
        <v>97434047000103</v>
      </c>
      <c r="F1509" s="92">
        <v>72162100</v>
      </c>
      <c r="G1509" s="93">
        <v>1125</v>
      </c>
      <c r="H1509" s="93">
        <v>12045.72</v>
      </c>
      <c r="I1509">
        <v>1507</v>
      </c>
      <c r="K1509" s="82" t="str">
        <f t="shared" si="46"/>
        <v>037975 SERIE 002-03/06/2024-97434047000103-72162100-1125-12045,72</v>
      </c>
      <c r="L1509" t="str">
        <v>037975 serie 002</v>
      </c>
      <c r="M1509" t="str">
        <v>037975 serie 002-03/06/2024-97434047000103-72162100-1125-12045,72</v>
      </c>
      <c r="O1509" t="str">
        <v>68139 serie 001</v>
      </c>
      <c r="P1509" s="57">
        <v>44823</v>
      </c>
      <c r="Q1509" t="str">
        <v>88416482000106</v>
      </c>
      <c r="R1509">
        <v>73082000</v>
      </c>
      <c r="S1509">
        <v>22925.98</v>
      </c>
      <c r="T1509">
        <v>406260.55</v>
      </c>
      <c r="V1509" t="str">
        <f t="shared" si="47"/>
        <v>68139 serie 001-19/09/2022-88416482000106-73082000-22925,98-406260,55</v>
      </c>
    </row>
    <row r="1510" spans="1:22" x14ac:dyDescent="0.25">
      <c r="A1510" s="91" t="s">
        <v>7700</v>
      </c>
      <c r="B1510" s="91" t="s">
        <v>8671</v>
      </c>
      <c r="C1510" s="91" t="s">
        <v>10179</v>
      </c>
      <c r="D1510" s="91" t="s">
        <v>8469</v>
      </c>
      <c r="E1510" s="90">
        <v>97434047000103</v>
      </c>
      <c r="F1510" s="92">
        <v>72162100</v>
      </c>
      <c r="G1510" s="92">
        <v>834.72</v>
      </c>
      <c r="H1510" s="93">
        <v>68935.98</v>
      </c>
      <c r="I1510">
        <v>1508</v>
      </c>
      <c r="K1510" s="82" t="str">
        <f t="shared" si="46"/>
        <v>37648 SERIE 002-22/05/2024-97434047000103-72162100-834,72-68935,98</v>
      </c>
      <c r="L1510" t="str">
        <v>37648 serie 002</v>
      </c>
      <c r="M1510" t="str">
        <v>37648 serie 002-22/05/2024-97434047000103-72162100-834,72-68935,98</v>
      </c>
      <c r="O1510" t="str">
        <v>68124 serie 001</v>
      </c>
      <c r="P1510" s="57">
        <v>44823</v>
      </c>
      <c r="Q1510" t="str">
        <v>88416482000106</v>
      </c>
      <c r="R1510">
        <v>73082000</v>
      </c>
      <c r="S1510">
        <v>23393.31</v>
      </c>
      <c r="T1510">
        <v>389972.97</v>
      </c>
      <c r="V1510" t="str">
        <f t="shared" si="47"/>
        <v>68124 serie 001-19/09/2022-88416482000106-73082000-23393,31-389972,97</v>
      </c>
    </row>
    <row r="1511" spans="1:22" x14ac:dyDescent="0.25">
      <c r="A1511" s="91" t="s">
        <v>7701</v>
      </c>
      <c r="B1511" s="91" t="s">
        <v>8671</v>
      </c>
      <c r="C1511" s="91" t="s">
        <v>10180</v>
      </c>
      <c r="D1511" s="91" t="s">
        <v>8517</v>
      </c>
      <c r="E1511" s="90">
        <v>97434047000103</v>
      </c>
      <c r="F1511" s="92">
        <v>72162100</v>
      </c>
      <c r="G1511" s="93">
        <v>1878.33</v>
      </c>
      <c r="H1511" s="93">
        <v>19008</v>
      </c>
      <c r="I1511">
        <v>1509</v>
      </c>
      <c r="K1511" s="82" t="str">
        <f t="shared" si="46"/>
        <v>0037575 SERIE 002-21/05/2024-97434047000103-72162100-1878,33-19008</v>
      </c>
      <c r="L1511" t="str">
        <v>0037575 serie 002</v>
      </c>
      <c r="M1511" t="str">
        <v>0037575 serie 002-21/05/2024-97434047000103-72162100-1878,33-19008</v>
      </c>
      <c r="O1511" t="str">
        <v>68115 serie 001</v>
      </c>
      <c r="P1511" s="57">
        <v>44823</v>
      </c>
      <c r="Q1511" t="str">
        <v>88416482000106</v>
      </c>
      <c r="R1511">
        <v>73082000</v>
      </c>
      <c r="S1511">
        <v>3327.53</v>
      </c>
      <c r="T1511">
        <v>62308.39</v>
      </c>
      <c r="V1511" t="str">
        <f t="shared" si="47"/>
        <v>68115 serie 001-19/09/2022-88416482000106-73082000-3327,53-62308,39</v>
      </c>
    </row>
    <row r="1512" spans="1:22" x14ac:dyDescent="0.25">
      <c r="A1512" s="91" t="s">
        <v>7702</v>
      </c>
      <c r="B1512" s="91" t="s">
        <v>8671</v>
      </c>
      <c r="C1512" s="91" t="s">
        <v>10181</v>
      </c>
      <c r="D1512" s="91" t="s">
        <v>8472</v>
      </c>
      <c r="E1512" s="90">
        <v>97434047000103</v>
      </c>
      <c r="F1512" s="92">
        <v>72162100</v>
      </c>
      <c r="G1512" s="92">
        <v>56.51</v>
      </c>
      <c r="H1512" s="93">
        <v>2105.1</v>
      </c>
      <c r="I1512">
        <v>1510</v>
      </c>
      <c r="K1512" s="82" t="str">
        <f t="shared" si="46"/>
        <v>37091 SERIE 002-07/05/2024-97434047000103-72162100-56,51-2105,1</v>
      </c>
      <c r="L1512" t="str">
        <v>37091 serie 002</v>
      </c>
      <c r="M1512" t="str">
        <v>37091 serie 002-07/05/2024-97434047000103-72162100-56,51-2105,1</v>
      </c>
      <c r="O1512" t="str">
        <v>68109 serie 001</v>
      </c>
      <c r="P1512" s="57">
        <v>44820</v>
      </c>
      <c r="Q1512" t="str">
        <v>88416482000106</v>
      </c>
      <c r="R1512">
        <v>73082000</v>
      </c>
      <c r="S1512">
        <v>19696.810000000001</v>
      </c>
      <c r="T1512">
        <v>513790.22</v>
      </c>
      <c r="V1512" t="str">
        <f t="shared" si="47"/>
        <v>68109 serie 001-16/09/2022-88416482000106-73082000-19696,81-513790,22</v>
      </c>
    </row>
    <row r="1513" spans="1:22" x14ac:dyDescent="0.25">
      <c r="A1513" s="91" t="s">
        <v>7703</v>
      </c>
      <c r="B1513" s="91" t="s">
        <v>8671</v>
      </c>
      <c r="C1513" s="91" t="s">
        <v>10182</v>
      </c>
      <c r="D1513" s="91" t="s">
        <v>8501</v>
      </c>
      <c r="E1513" s="90">
        <v>97434047000103</v>
      </c>
      <c r="F1513" s="92">
        <v>72162100</v>
      </c>
      <c r="G1513" s="92">
        <v>626.04</v>
      </c>
      <c r="H1513" s="93">
        <v>1751.04</v>
      </c>
      <c r="I1513">
        <v>1511</v>
      </c>
      <c r="K1513" s="82" t="str">
        <f t="shared" si="46"/>
        <v>36805 SERIE 002-26/04/2024-97434047000103-72162100-626,04-1751,04</v>
      </c>
      <c r="L1513" t="str">
        <v>36805 serie 002</v>
      </c>
      <c r="M1513" t="str">
        <v>36805 serie 002-26/04/2024-97434047000103-72162100-626,04-1751,04</v>
      </c>
      <c r="O1513" t="str">
        <v>68107 serie 001</v>
      </c>
      <c r="P1513" s="57">
        <v>45016</v>
      </c>
      <c r="Q1513" t="str">
        <v>61479002000523</v>
      </c>
      <c r="R1513">
        <v>83112000</v>
      </c>
      <c r="S1513">
        <v>11505</v>
      </c>
      <c r="T1513">
        <v>320874.45</v>
      </c>
      <c r="V1513" t="str">
        <f t="shared" si="47"/>
        <v>68107 serie 001-31/03/2023-61479002000523-83112000-11505-320874,45</v>
      </c>
    </row>
    <row r="1514" spans="1:22" x14ac:dyDescent="0.25">
      <c r="A1514" s="91" t="s">
        <v>7704</v>
      </c>
      <c r="B1514" s="91" t="s">
        <v>8671</v>
      </c>
      <c r="C1514" s="91" t="s">
        <v>10183</v>
      </c>
      <c r="D1514" s="91" t="s">
        <v>8501</v>
      </c>
      <c r="E1514" s="90">
        <v>97434047000103</v>
      </c>
      <c r="F1514" s="92">
        <v>72162100</v>
      </c>
      <c r="G1514" s="93">
        <v>9752.4</v>
      </c>
      <c r="H1514" s="93">
        <v>1523.7</v>
      </c>
      <c r="I1514">
        <v>1512</v>
      </c>
      <c r="K1514" s="82" t="str">
        <f t="shared" si="46"/>
        <v>0036803 SERIE 002-26/04/2024-97434047000103-72162100-9752,4-1523,7</v>
      </c>
      <c r="L1514" t="str">
        <v>0036803 serie 002</v>
      </c>
      <c r="M1514" t="str">
        <v>0036803 serie 002-26/04/2024-97434047000103-72162100-9752,4-1523,7</v>
      </c>
      <c r="O1514" t="str">
        <v>68023 serie 001</v>
      </c>
      <c r="P1514" s="57">
        <v>44819</v>
      </c>
      <c r="Q1514" t="str">
        <v>88416482000106</v>
      </c>
      <c r="R1514">
        <v>73082000</v>
      </c>
      <c r="S1514">
        <v>25653.79</v>
      </c>
      <c r="T1514">
        <v>469335.89</v>
      </c>
      <c r="V1514" t="str">
        <f t="shared" si="47"/>
        <v>68023 serie 001-15/09/2022-88416482000106-73082000-25653,79-469335,89</v>
      </c>
    </row>
    <row r="1515" spans="1:22" x14ac:dyDescent="0.25">
      <c r="A1515" s="91" t="s">
        <v>7705</v>
      </c>
      <c r="B1515" s="91" t="s">
        <v>8671</v>
      </c>
      <c r="C1515" s="91" t="s">
        <v>10184</v>
      </c>
      <c r="D1515" s="91" t="s">
        <v>8573</v>
      </c>
      <c r="E1515" s="90">
        <v>97434047000103</v>
      </c>
      <c r="F1515" s="92">
        <v>72162100</v>
      </c>
      <c r="G1515" s="92">
        <v>442.67</v>
      </c>
      <c r="H1515" s="92">
        <v>875.52</v>
      </c>
      <c r="I1515">
        <v>1513</v>
      </c>
      <c r="K1515" s="82" t="str">
        <f t="shared" si="46"/>
        <v>36277 SERIE 002-12/04/2024-97434047000103-72162100-442,67-875,52</v>
      </c>
      <c r="L1515" t="str">
        <v>36277 serie 002</v>
      </c>
      <c r="M1515" t="str">
        <v>36277 serie 002-12/04/2024-97434047000103-72162100-442,67-875,52</v>
      </c>
      <c r="O1515" t="str">
        <v>68005 serie 001</v>
      </c>
      <c r="P1515" s="57">
        <v>44818</v>
      </c>
      <c r="Q1515" t="str">
        <v>88416482000106</v>
      </c>
      <c r="R1515">
        <v>73082000</v>
      </c>
      <c r="S1515">
        <v>10110.23</v>
      </c>
      <c r="T1515">
        <v>180967.64</v>
      </c>
      <c r="V1515" t="str">
        <f t="shared" si="47"/>
        <v>68005 serie 001-14/09/2022-88416482000106-73082000-10110,23-180967,64</v>
      </c>
    </row>
    <row r="1516" spans="1:22" x14ac:dyDescent="0.25">
      <c r="A1516" s="91" t="s">
        <v>7706</v>
      </c>
      <c r="B1516" s="91" t="s">
        <v>8671</v>
      </c>
      <c r="C1516" s="91" t="s">
        <v>10185</v>
      </c>
      <c r="D1516" s="91" t="s">
        <v>8456</v>
      </c>
      <c r="E1516" s="90">
        <v>97434047000103</v>
      </c>
      <c r="F1516" s="92">
        <v>72162100</v>
      </c>
      <c r="G1516" s="93">
        <v>1946.8</v>
      </c>
      <c r="H1516" s="93">
        <v>7497.42</v>
      </c>
      <c r="I1516">
        <v>1514</v>
      </c>
      <c r="K1516" s="82" t="str">
        <f t="shared" si="46"/>
        <v>35657 SERIE 002-25/03/2024-97434047000103-72162100-1946,8-7497,42</v>
      </c>
      <c r="L1516" t="str">
        <v>35657 serie 002</v>
      </c>
      <c r="M1516" t="str">
        <v>35657 serie 002-25/03/2024-97434047000103-72162100-1946,8-7497,42</v>
      </c>
      <c r="O1516" t="str">
        <v>67997 serie 001</v>
      </c>
      <c r="P1516" s="57">
        <v>44818</v>
      </c>
      <c r="Q1516" t="str">
        <v>88416482000106</v>
      </c>
      <c r="R1516">
        <v>73082000</v>
      </c>
      <c r="S1516">
        <v>16596.2</v>
      </c>
      <c r="T1516">
        <v>297979.46000000002</v>
      </c>
      <c r="V1516" t="str">
        <f t="shared" si="47"/>
        <v>67997 serie 001-14/09/2022-88416482000106-73082000-16596,2-297979,46</v>
      </c>
    </row>
    <row r="1517" spans="1:22" x14ac:dyDescent="0.25">
      <c r="A1517" s="91" t="s">
        <v>7707</v>
      </c>
      <c r="B1517" s="91" t="s">
        <v>8671</v>
      </c>
      <c r="C1517" s="91" t="s">
        <v>10186</v>
      </c>
      <c r="D1517" s="91" t="s">
        <v>8395</v>
      </c>
      <c r="E1517" s="90">
        <v>97434047000103</v>
      </c>
      <c r="F1517" s="92">
        <v>72162100</v>
      </c>
      <c r="G1517" s="93">
        <v>1995.64</v>
      </c>
      <c r="H1517" s="93">
        <v>1772.58</v>
      </c>
      <c r="I1517">
        <v>1515</v>
      </c>
      <c r="K1517" s="82" t="str">
        <f t="shared" si="46"/>
        <v>34212 SERIE 002-15/02/2024-97434047000103-72162100-1995,64-1772,58</v>
      </c>
      <c r="L1517" t="str">
        <v>34212 serie 002</v>
      </c>
      <c r="M1517" t="str">
        <v>34212 serie 002-15/02/2024-97434047000103-72162100-1995,64-1772,58</v>
      </c>
      <c r="O1517" t="str">
        <v>67913 serie 001</v>
      </c>
      <c r="P1517" s="57">
        <v>44816</v>
      </c>
      <c r="Q1517" t="str">
        <v>88416482000106</v>
      </c>
      <c r="R1517">
        <v>73082000</v>
      </c>
      <c r="S1517">
        <v>21032.1</v>
      </c>
      <c r="T1517">
        <v>394634.02</v>
      </c>
      <c r="V1517" t="str">
        <f t="shared" si="47"/>
        <v>67913 serie 001-12/09/2022-88416482000106-73082000-21032,1-394634,02</v>
      </c>
    </row>
    <row r="1518" spans="1:22" x14ac:dyDescent="0.25">
      <c r="A1518" s="91" t="s">
        <v>7708</v>
      </c>
      <c r="B1518" s="91" t="s">
        <v>8671</v>
      </c>
      <c r="C1518" s="91" t="s">
        <v>10187</v>
      </c>
      <c r="D1518" s="91" t="s">
        <v>8358</v>
      </c>
      <c r="E1518" s="90">
        <v>97434047000103</v>
      </c>
      <c r="F1518" s="92">
        <v>72162100</v>
      </c>
      <c r="G1518" s="93">
        <v>4366.67</v>
      </c>
      <c r="H1518" s="93">
        <v>8755.2000000000007</v>
      </c>
      <c r="I1518">
        <v>1516</v>
      </c>
      <c r="K1518" s="82" t="str">
        <f t="shared" si="46"/>
        <v>34430 SERIE 002-20/02/2024-97434047000103-72162100-4366,67-8755,2</v>
      </c>
      <c r="L1518" t="str">
        <v>34430 serie 002</v>
      </c>
      <c r="M1518" t="str">
        <v>34430 serie 002-20/02/2024-97434047000103-72162100-4366,67-8755,2</v>
      </c>
      <c r="O1518" t="str">
        <v>67881 serie 001</v>
      </c>
      <c r="P1518" s="57">
        <v>44813</v>
      </c>
      <c r="Q1518" t="str">
        <v>88416482000106</v>
      </c>
      <c r="R1518">
        <v>73082000</v>
      </c>
      <c r="S1518">
        <v>27039.65</v>
      </c>
      <c r="T1518">
        <v>502142.41</v>
      </c>
      <c r="V1518" t="str">
        <f t="shared" si="47"/>
        <v>67881 serie 001-09/09/2022-88416482000106-73082000-27039,65-502142,41</v>
      </c>
    </row>
    <row r="1519" spans="1:22" x14ac:dyDescent="0.25">
      <c r="A1519" s="91" t="s">
        <v>7709</v>
      </c>
      <c r="B1519" s="91" t="s">
        <v>8671</v>
      </c>
      <c r="C1519" s="91" t="s">
        <v>10188</v>
      </c>
      <c r="D1519" s="91" t="s">
        <v>8421</v>
      </c>
      <c r="E1519" s="90">
        <v>97434047000103</v>
      </c>
      <c r="F1519" s="92">
        <v>72162100</v>
      </c>
      <c r="G1519" s="93">
        <v>2225.5</v>
      </c>
      <c r="H1519" s="93">
        <v>3210.24</v>
      </c>
      <c r="I1519">
        <v>1517</v>
      </c>
      <c r="K1519" s="82" t="str">
        <f t="shared" si="46"/>
        <v>033985 SERIE 002-07/02/2024-97434047000103-72162100-2225,5-3210,24</v>
      </c>
      <c r="L1519" t="str">
        <v>033985 serie 002</v>
      </c>
      <c r="M1519" t="str">
        <v>033985 serie 002-07/02/2024-97434047000103-72162100-2225,5-3210,24</v>
      </c>
      <c r="O1519" t="str">
        <v>67872 serie 001</v>
      </c>
      <c r="P1519" s="57">
        <v>44813</v>
      </c>
      <c r="Q1519" t="str">
        <v>88416482000106</v>
      </c>
      <c r="R1519">
        <v>73082000</v>
      </c>
      <c r="S1519">
        <v>24720.959999999999</v>
      </c>
      <c r="T1519">
        <v>465670.65</v>
      </c>
      <c r="V1519" t="str">
        <f t="shared" si="47"/>
        <v>67872 serie 001-09/09/2022-88416482000106-73082000-24720,96-465670,65</v>
      </c>
    </row>
    <row r="1520" spans="1:22" x14ac:dyDescent="0.25">
      <c r="A1520" s="91" t="s">
        <v>7710</v>
      </c>
      <c r="B1520" s="91" t="s">
        <v>8671</v>
      </c>
      <c r="C1520" s="91" t="s">
        <v>10189</v>
      </c>
      <c r="D1520" s="91" t="s">
        <v>8566</v>
      </c>
      <c r="E1520" s="90">
        <v>97434047000103</v>
      </c>
      <c r="F1520" s="92">
        <v>72163100</v>
      </c>
      <c r="G1520" s="93">
        <v>1119.33</v>
      </c>
      <c r="H1520" s="93">
        <v>11880</v>
      </c>
      <c r="I1520">
        <v>1518</v>
      </c>
      <c r="K1520" s="82" t="str">
        <f t="shared" si="46"/>
        <v>039181 SERIE 002-09/07/2024-97434047000103-72163100-1119,33-11880</v>
      </c>
      <c r="L1520" t="str">
        <v>039181 serie 002</v>
      </c>
      <c r="M1520" t="str">
        <v>039181 serie 002-09/07/2024-97434047000103-72163100-1119,33-11880</v>
      </c>
      <c r="O1520" t="str">
        <v>67823 serie 001</v>
      </c>
      <c r="P1520" s="57">
        <v>44985</v>
      </c>
      <c r="Q1520" t="str">
        <v>61479002000523</v>
      </c>
      <c r="R1520">
        <v>72285000</v>
      </c>
      <c r="S1520">
        <v>90</v>
      </c>
      <c r="T1520">
        <v>6833.7</v>
      </c>
      <c r="V1520" t="str">
        <f t="shared" si="47"/>
        <v>67823 serie 001-28/02/2023-61479002000523-72285000-90-6833,7</v>
      </c>
    </row>
    <row r="1521" spans="1:22" x14ac:dyDescent="0.25">
      <c r="A1521" s="91" t="s">
        <v>7711</v>
      </c>
      <c r="B1521" s="91" t="s">
        <v>8671</v>
      </c>
      <c r="C1521" s="91" t="s">
        <v>10190</v>
      </c>
      <c r="D1521" s="91" t="s">
        <v>8487</v>
      </c>
      <c r="E1521" s="90">
        <v>97434047000103</v>
      </c>
      <c r="F1521" s="92">
        <v>72163100</v>
      </c>
      <c r="G1521" s="92">
        <v>40.24</v>
      </c>
      <c r="H1521" s="93">
        <v>3599.1</v>
      </c>
      <c r="I1521">
        <v>1519</v>
      </c>
      <c r="K1521" s="82" t="str">
        <f t="shared" si="46"/>
        <v>40244 SERIE 002-14/08/2024-97434047000103-72163100-40,24-3599,1</v>
      </c>
      <c r="L1521" t="str">
        <v>40244 serie 002</v>
      </c>
      <c r="M1521" t="str">
        <v>40244 serie 002-14/08/2024-97434047000103-72163100-40,24-3599,1</v>
      </c>
      <c r="O1521" t="str">
        <v>67819 serie 001</v>
      </c>
      <c r="P1521" s="57">
        <v>44810</v>
      </c>
      <c r="Q1521" t="str">
        <v>88416482000106</v>
      </c>
      <c r="R1521">
        <v>73082000</v>
      </c>
      <c r="S1521">
        <v>19681.07</v>
      </c>
      <c r="T1521">
        <v>349949.01</v>
      </c>
      <c r="V1521" t="str">
        <f t="shared" si="47"/>
        <v>67819 serie 001-06/09/2022-88416482000106-73082000-19681,07-349949,01</v>
      </c>
    </row>
    <row r="1522" spans="1:22" x14ac:dyDescent="0.25">
      <c r="A1522" s="91" t="s">
        <v>7712</v>
      </c>
      <c r="B1522" s="91" t="s">
        <v>8671</v>
      </c>
      <c r="C1522" s="91" t="s">
        <v>10191</v>
      </c>
      <c r="D1522" s="91" t="s">
        <v>8571</v>
      </c>
      <c r="E1522" s="90">
        <v>97434047000103</v>
      </c>
      <c r="F1522" s="92">
        <v>72163100</v>
      </c>
      <c r="G1522" s="92">
        <v>33</v>
      </c>
      <c r="H1522" s="93">
        <v>3146.22</v>
      </c>
      <c r="I1522">
        <v>1520</v>
      </c>
      <c r="K1522" s="82" t="str">
        <f t="shared" si="46"/>
        <v>0040436 SERIE 002-20/08/2024-97434047000103-72163100-33-3146,22</v>
      </c>
      <c r="L1522" t="str">
        <v>0040436 serie 002</v>
      </c>
      <c r="M1522" t="str">
        <v>0040436 serie 002-20/08/2024-97434047000103-72163100-33-3146,22</v>
      </c>
      <c r="O1522" t="str">
        <v>67800 serie 001</v>
      </c>
      <c r="P1522" s="57">
        <v>44810</v>
      </c>
      <c r="Q1522" t="str">
        <v>88416482000106</v>
      </c>
      <c r="R1522">
        <v>73082000</v>
      </c>
      <c r="S1522">
        <v>25125.34</v>
      </c>
      <c r="T1522">
        <v>446300.61</v>
      </c>
      <c r="V1522" t="str">
        <f t="shared" si="47"/>
        <v>67800 serie 001-06/09/2022-88416482000106-73082000-25125,34-446300,61</v>
      </c>
    </row>
    <row r="1523" spans="1:22" x14ac:dyDescent="0.25">
      <c r="A1523" s="91" t="s">
        <v>7713</v>
      </c>
      <c r="B1523" s="91" t="s">
        <v>8671</v>
      </c>
      <c r="C1523" s="91" t="s">
        <v>10192</v>
      </c>
      <c r="D1523" s="91" t="s">
        <v>8571</v>
      </c>
      <c r="E1523" s="90">
        <v>97434047000103</v>
      </c>
      <c r="F1523" s="92">
        <v>72163100</v>
      </c>
      <c r="G1523" s="92">
        <v>8.0500000000000007</v>
      </c>
      <c r="H1523" s="92">
        <v>414</v>
      </c>
      <c r="I1523">
        <v>1521</v>
      </c>
      <c r="K1523" s="82" t="str">
        <f t="shared" si="46"/>
        <v>40419 SERIE 002-20/08/2024-97434047000103-72163100-8,05-414</v>
      </c>
      <c r="L1523" t="str">
        <v>40419 serie 002</v>
      </c>
      <c r="M1523" t="str">
        <v>40419 serie 002-20/08/2024-97434047000103-72163100-8,05-414</v>
      </c>
      <c r="O1523" t="str">
        <v>67776 serie 001</v>
      </c>
      <c r="P1523" s="57">
        <v>44809</v>
      </c>
      <c r="Q1523" t="str">
        <v>88416482000106</v>
      </c>
      <c r="R1523">
        <v>73082000</v>
      </c>
      <c r="S1523">
        <v>2373.11</v>
      </c>
      <c r="T1523">
        <v>53634.23</v>
      </c>
      <c r="V1523" t="str">
        <f t="shared" si="47"/>
        <v>67776 serie 001-05/09/2022-88416482000106-73082000-2373,11-53634,23</v>
      </c>
    </row>
    <row r="1524" spans="1:22" x14ac:dyDescent="0.25">
      <c r="A1524" s="91" t="s">
        <v>7714</v>
      </c>
      <c r="B1524" s="91" t="s">
        <v>8671</v>
      </c>
      <c r="C1524" s="91" t="s">
        <v>10193</v>
      </c>
      <c r="D1524" s="91" t="s">
        <v>8476</v>
      </c>
      <c r="E1524" s="90">
        <v>97434047000103</v>
      </c>
      <c r="F1524" s="92">
        <v>72163100</v>
      </c>
      <c r="G1524" s="92">
        <v>16.100000000000001</v>
      </c>
      <c r="H1524" s="93">
        <v>7220.16</v>
      </c>
      <c r="I1524">
        <v>1522</v>
      </c>
      <c r="K1524" s="82" t="str">
        <f t="shared" si="46"/>
        <v>40139 SERIE 002-09/08/2024-97434047000103-72163100-16,1-7220,16</v>
      </c>
      <c r="L1524" t="str">
        <v>40139 serie 002</v>
      </c>
      <c r="M1524" t="str">
        <v>40139 serie 002-09/08/2024-97434047000103-72163100-16,1-7220,16</v>
      </c>
      <c r="O1524" t="str">
        <v>67761 serie 001</v>
      </c>
      <c r="P1524" s="57">
        <v>44806</v>
      </c>
      <c r="Q1524" t="str">
        <v>88416482000106</v>
      </c>
      <c r="R1524">
        <v>73082000</v>
      </c>
      <c r="S1524">
        <v>19210.12</v>
      </c>
      <c r="T1524">
        <v>343445.2</v>
      </c>
      <c r="V1524" t="str">
        <f t="shared" si="47"/>
        <v>67761 serie 001-02/09/2022-88416482000106-73082000-19210,12-343445,2</v>
      </c>
    </row>
    <row r="1525" spans="1:22" x14ac:dyDescent="0.25">
      <c r="A1525" s="91" t="s">
        <v>7715</v>
      </c>
      <c r="B1525" s="91" t="s">
        <v>8671</v>
      </c>
      <c r="C1525" s="91" t="s">
        <v>10194</v>
      </c>
      <c r="D1525" s="91" t="s">
        <v>8452</v>
      </c>
      <c r="E1525" s="90">
        <v>97434047000103</v>
      </c>
      <c r="F1525" s="92">
        <v>72163100</v>
      </c>
      <c r="G1525" s="92">
        <v>372.5</v>
      </c>
      <c r="H1525" s="93">
        <v>1848</v>
      </c>
      <c r="I1525">
        <v>1523</v>
      </c>
      <c r="K1525" s="82" t="str">
        <f t="shared" si="46"/>
        <v>039287 SERIE 002-11/07/2024-97434047000103-72163100-372,5-1848</v>
      </c>
      <c r="L1525" t="str">
        <v>039287 serie 002</v>
      </c>
      <c r="M1525" t="str">
        <v>039287 serie 002-11/07/2024-97434047000103-72163100-372,5-1848</v>
      </c>
      <c r="O1525" t="str">
        <v>67736 serie 001</v>
      </c>
      <c r="P1525" s="57">
        <v>44806</v>
      </c>
      <c r="Q1525" t="str">
        <v>88416482000106</v>
      </c>
      <c r="R1525">
        <v>73082000</v>
      </c>
      <c r="S1525">
        <v>20849.98</v>
      </c>
      <c r="T1525">
        <v>399396.62</v>
      </c>
      <c r="V1525" t="str">
        <f t="shared" si="47"/>
        <v>67736 serie 001-02/09/2022-88416482000106-73082000-20849,98-399396,62</v>
      </c>
    </row>
    <row r="1526" spans="1:22" x14ac:dyDescent="0.25">
      <c r="A1526" s="91" t="s">
        <v>7716</v>
      </c>
      <c r="B1526" s="91" t="s">
        <v>8671</v>
      </c>
      <c r="C1526" s="91" t="s">
        <v>10195</v>
      </c>
      <c r="D1526" s="91" t="s">
        <v>8566</v>
      </c>
      <c r="E1526" s="90">
        <v>97434047000103</v>
      </c>
      <c r="F1526" s="92">
        <v>72163100</v>
      </c>
      <c r="G1526" s="93">
        <v>3620</v>
      </c>
      <c r="H1526" s="93">
        <v>5382</v>
      </c>
      <c r="I1526">
        <v>1524</v>
      </c>
      <c r="K1526" s="82" t="str">
        <f t="shared" si="46"/>
        <v>039184 SERIE 002-09/07/2024-97434047000103-72163100-3620-5382</v>
      </c>
      <c r="L1526" t="str">
        <v>039184 serie 002</v>
      </c>
      <c r="M1526" t="str">
        <v>039184 serie 002-09/07/2024-97434047000103-72163100-3620-5382</v>
      </c>
      <c r="O1526" t="str">
        <v>67676 serie 001</v>
      </c>
      <c r="P1526" s="57">
        <v>44804</v>
      </c>
      <c r="Q1526" t="str">
        <v>88416482000106</v>
      </c>
      <c r="R1526">
        <v>73082000</v>
      </c>
      <c r="S1526">
        <v>19686.169999999998</v>
      </c>
      <c r="T1526">
        <v>353217.06</v>
      </c>
      <c r="V1526" t="str">
        <f t="shared" si="47"/>
        <v>67676 serie 001-31/08/2022-88416482000106-73082000-19686,17-353217,06</v>
      </c>
    </row>
    <row r="1527" spans="1:22" x14ac:dyDescent="0.25">
      <c r="A1527" s="91" t="s">
        <v>7717</v>
      </c>
      <c r="B1527" s="91" t="s">
        <v>8671</v>
      </c>
      <c r="C1527" s="91" t="s">
        <v>10196</v>
      </c>
      <c r="D1527" s="91" t="s">
        <v>8454</v>
      </c>
      <c r="E1527" s="90">
        <v>97434047000103</v>
      </c>
      <c r="F1527" s="92">
        <v>72163100</v>
      </c>
      <c r="G1527" s="92">
        <v>696.6</v>
      </c>
      <c r="H1527" s="93">
        <v>7038</v>
      </c>
      <c r="I1527">
        <v>1525</v>
      </c>
      <c r="K1527" s="82" t="str">
        <f t="shared" si="46"/>
        <v>039140 SERIE 002-08/07/2024-97434047000103-72163100-696,6-7038</v>
      </c>
      <c r="L1527" t="str">
        <v>039140 serie 002</v>
      </c>
      <c r="M1527" t="str">
        <v>039140 serie 002-08/07/2024-97434047000103-72163100-696,6-7038</v>
      </c>
      <c r="O1527" t="str">
        <v>67623 serie 001</v>
      </c>
      <c r="P1527" s="57">
        <v>44803</v>
      </c>
      <c r="Q1527" t="str">
        <v>88416482000106</v>
      </c>
      <c r="R1527">
        <v>73082000</v>
      </c>
      <c r="S1527">
        <v>22492.06</v>
      </c>
      <c r="T1527">
        <v>616498.89</v>
      </c>
      <c r="V1527" t="str">
        <f t="shared" si="47"/>
        <v>67623 serie 001-30/08/2022-88416482000106-73082000-22492,06-616498,89</v>
      </c>
    </row>
    <row r="1528" spans="1:22" x14ac:dyDescent="0.25">
      <c r="A1528" s="91" t="s">
        <v>7718</v>
      </c>
      <c r="B1528" s="91" t="s">
        <v>8671</v>
      </c>
      <c r="C1528" s="91" t="s">
        <v>10197</v>
      </c>
      <c r="D1528" s="91" t="s">
        <v>8514</v>
      </c>
      <c r="E1528" s="90">
        <v>97434047000103</v>
      </c>
      <c r="F1528" s="92">
        <v>72163100</v>
      </c>
      <c r="G1528" s="93">
        <v>1125</v>
      </c>
      <c r="H1528" s="93">
        <v>4413.96</v>
      </c>
      <c r="I1528">
        <v>1526</v>
      </c>
      <c r="K1528" s="82" t="str">
        <f t="shared" si="46"/>
        <v>0037975 SERIE 002-03/06/2024-97434047000103-72163100-1125-4413,96</v>
      </c>
      <c r="L1528" t="str">
        <v>0037975 serie 002</v>
      </c>
      <c r="M1528" t="str">
        <v>0037975 serie 002-03/06/2024-97434047000103-72163100-1125-4413,96</v>
      </c>
      <c r="O1528" t="str">
        <v>67612 serie 001</v>
      </c>
      <c r="P1528" s="57">
        <v>44803</v>
      </c>
      <c r="Q1528" t="str">
        <v>88416482000106</v>
      </c>
      <c r="R1528">
        <v>73082000</v>
      </c>
      <c r="S1528">
        <v>2780.58</v>
      </c>
      <c r="T1528">
        <v>51584.39</v>
      </c>
      <c r="V1528" t="str">
        <f t="shared" si="47"/>
        <v>67612 serie 001-30/08/2022-88416482000106-73082000-2780,58-51584,39</v>
      </c>
    </row>
    <row r="1529" spans="1:22" x14ac:dyDescent="0.25">
      <c r="A1529" s="91" t="s">
        <v>7719</v>
      </c>
      <c r="B1529" s="91" t="s">
        <v>8671</v>
      </c>
      <c r="C1529" s="91" t="s">
        <v>10198</v>
      </c>
      <c r="D1529" s="91" t="s">
        <v>8493</v>
      </c>
      <c r="E1529" s="90">
        <v>97434047000103</v>
      </c>
      <c r="F1529" s="92">
        <v>72163100</v>
      </c>
      <c r="G1529" s="93">
        <v>1880</v>
      </c>
      <c r="H1529" s="93">
        <v>5181.72</v>
      </c>
      <c r="I1529">
        <v>1527</v>
      </c>
      <c r="K1529" s="82" t="str">
        <f t="shared" si="46"/>
        <v>037798 SERIE 002-27/05/2024-97434047000103-72163100-1880-5181,72</v>
      </c>
      <c r="L1529" t="str">
        <v>037798 serie 002</v>
      </c>
      <c r="M1529" t="str">
        <v>037798 serie 002-27/05/2024-97434047000103-72163100-1880-5181,72</v>
      </c>
      <c r="O1529" t="str">
        <v>67582 serie 001</v>
      </c>
      <c r="P1529" s="57">
        <v>44802</v>
      </c>
      <c r="Q1529" t="str">
        <v>88416482000106</v>
      </c>
      <c r="R1529">
        <v>73082000</v>
      </c>
      <c r="S1529">
        <v>22128.57</v>
      </c>
      <c r="T1529">
        <v>624093.92000000004</v>
      </c>
      <c r="V1529" t="str">
        <f t="shared" si="47"/>
        <v>67582 serie 001-29/08/2022-88416482000106-73082000-22128,57-624093,92</v>
      </c>
    </row>
    <row r="1530" spans="1:22" x14ac:dyDescent="0.25">
      <c r="A1530" s="91" t="s">
        <v>7720</v>
      </c>
      <c r="B1530" s="91" t="s">
        <v>8671</v>
      </c>
      <c r="C1530" s="91" t="s">
        <v>10199</v>
      </c>
      <c r="D1530" s="91" t="s">
        <v>8517</v>
      </c>
      <c r="E1530" s="90">
        <v>97434047000103</v>
      </c>
      <c r="F1530" s="92">
        <v>72163100</v>
      </c>
      <c r="G1530" s="92">
        <v>801</v>
      </c>
      <c r="H1530" s="92">
        <v>719.82</v>
      </c>
      <c r="I1530">
        <v>1528</v>
      </c>
      <c r="K1530" s="82" t="str">
        <f t="shared" si="46"/>
        <v>037581 SERIE 002-21/05/2024-97434047000103-72163100-801-719,82</v>
      </c>
      <c r="L1530" t="str">
        <v>037581 serie 002</v>
      </c>
      <c r="M1530" t="str">
        <v>037581 serie 002-21/05/2024-97434047000103-72163100-801-719,82</v>
      </c>
      <c r="O1530" t="str">
        <v>67573 serie 001</v>
      </c>
      <c r="P1530" s="57">
        <v>44802</v>
      </c>
      <c r="Q1530" t="str">
        <v>88416482000106</v>
      </c>
      <c r="R1530">
        <v>73082000</v>
      </c>
      <c r="S1530">
        <v>23057.25</v>
      </c>
      <c r="T1530">
        <v>653712.88</v>
      </c>
      <c r="V1530" t="str">
        <f t="shared" si="47"/>
        <v>67573 serie 001-29/08/2022-88416482000106-73082000-23057,25-653712,88</v>
      </c>
    </row>
    <row r="1531" spans="1:22" x14ac:dyDescent="0.25">
      <c r="A1531" s="91" t="s">
        <v>7721</v>
      </c>
      <c r="B1531" s="91" t="s">
        <v>8671</v>
      </c>
      <c r="C1531" s="91" t="s">
        <v>10200</v>
      </c>
      <c r="D1531" s="91" t="s">
        <v>8517</v>
      </c>
      <c r="E1531" s="90">
        <v>97434047000103</v>
      </c>
      <c r="F1531" s="92">
        <v>72163100</v>
      </c>
      <c r="G1531" s="93">
        <v>1878.33</v>
      </c>
      <c r="H1531" s="93">
        <v>61632</v>
      </c>
      <c r="I1531">
        <v>1529</v>
      </c>
      <c r="K1531" s="82" t="str">
        <f t="shared" si="46"/>
        <v>037575 SERIE 002-21/05/2024-97434047000103-72163100-1878,33-61632</v>
      </c>
      <c r="L1531" t="str">
        <v>037575 serie 002</v>
      </c>
      <c r="M1531" t="str">
        <v>037575 serie 002-21/05/2024-97434047000103-72163100-1878,33-61632</v>
      </c>
      <c r="O1531" t="str">
        <v>67550 serie 001</v>
      </c>
      <c r="P1531" s="57">
        <v>44799</v>
      </c>
      <c r="Q1531" t="str">
        <v>88416482000106</v>
      </c>
      <c r="R1531">
        <v>73082000</v>
      </c>
      <c r="S1531">
        <v>13286.89</v>
      </c>
      <c r="T1531">
        <v>237087.46</v>
      </c>
      <c r="V1531" t="str">
        <f t="shared" si="47"/>
        <v>67550 serie 001-26/08/2022-88416482000106-73082000-13286,89-237087,46</v>
      </c>
    </row>
    <row r="1532" spans="1:22" x14ac:dyDescent="0.25">
      <c r="A1532" s="91" t="s">
        <v>7722</v>
      </c>
      <c r="B1532" s="91" t="s">
        <v>8671</v>
      </c>
      <c r="C1532" s="91" t="s">
        <v>10201</v>
      </c>
      <c r="D1532" s="91" t="s">
        <v>8572</v>
      </c>
      <c r="E1532" s="90">
        <v>97434047000103</v>
      </c>
      <c r="F1532" s="92">
        <v>72163100</v>
      </c>
      <c r="G1532" s="93">
        <v>3715.2</v>
      </c>
      <c r="H1532" s="93">
        <v>1518</v>
      </c>
      <c r="I1532">
        <v>1530</v>
      </c>
      <c r="K1532" s="82" t="str">
        <f t="shared" si="46"/>
        <v>0037273 SERIE 002-10/05/2024-97434047000103-72163100-3715,2-1518</v>
      </c>
      <c r="L1532" t="str">
        <v>0037273 serie 002</v>
      </c>
      <c r="M1532" t="str">
        <v>0037273 serie 002-10/05/2024-97434047000103-72163100-3715,2-1518</v>
      </c>
      <c r="O1532" t="str">
        <v>67547 serie 001</v>
      </c>
      <c r="P1532" s="57">
        <v>44799</v>
      </c>
      <c r="Q1532" t="str">
        <v>88416482000106</v>
      </c>
      <c r="R1532">
        <v>73082000</v>
      </c>
      <c r="S1532">
        <v>22736.62</v>
      </c>
      <c r="T1532">
        <v>426111.59</v>
      </c>
      <c r="V1532" t="str">
        <f t="shared" si="47"/>
        <v>67547 serie 001-26/08/2022-88416482000106-73082000-22736,62-426111,59</v>
      </c>
    </row>
    <row r="1533" spans="1:22" x14ac:dyDescent="0.25">
      <c r="A1533" s="91" t="s">
        <v>7723</v>
      </c>
      <c r="B1533" s="91" t="s">
        <v>8671</v>
      </c>
      <c r="C1533" s="91" t="s">
        <v>10202</v>
      </c>
      <c r="D1533" s="91" t="s">
        <v>8472</v>
      </c>
      <c r="E1533" s="90">
        <v>97434047000103</v>
      </c>
      <c r="F1533" s="92">
        <v>72163100</v>
      </c>
      <c r="G1533" s="92">
        <v>56.51</v>
      </c>
      <c r="H1533" s="93">
        <v>4902.3599999999997</v>
      </c>
      <c r="I1533">
        <v>1531</v>
      </c>
      <c r="K1533" s="82" t="str">
        <f t="shared" si="46"/>
        <v>037091 SERIE 002-07/05/2024-97434047000103-72163100-56,51-4902,36</v>
      </c>
      <c r="L1533" t="str">
        <v>037091 serie 002</v>
      </c>
      <c r="M1533" t="str">
        <v>037091 serie 002-07/05/2024-97434047000103-72163100-56,51-4902,36</v>
      </c>
      <c r="O1533" t="str">
        <v>67542 serie 001</v>
      </c>
      <c r="P1533" s="57">
        <v>44799</v>
      </c>
      <c r="Q1533" t="str">
        <v>88416482000106</v>
      </c>
      <c r="R1533">
        <v>73082000</v>
      </c>
      <c r="S1533">
        <v>11028.26</v>
      </c>
      <c r="T1533">
        <v>198494.7</v>
      </c>
      <c r="V1533" t="str">
        <f t="shared" si="47"/>
        <v>67542 serie 001-26/08/2022-88416482000106-73082000-11028,26-198494,7</v>
      </c>
    </row>
    <row r="1534" spans="1:22" x14ac:dyDescent="0.25">
      <c r="A1534" s="91" t="s">
        <v>7724</v>
      </c>
      <c r="B1534" s="91" t="s">
        <v>8671</v>
      </c>
      <c r="C1534" s="91" t="s">
        <v>10203</v>
      </c>
      <c r="D1534" s="91" t="s">
        <v>8501</v>
      </c>
      <c r="E1534" s="90">
        <v>97434047000103</v>
      </c>
      <c r="F1534" s="92">
        <v>72163100</v>
      </c>
      <c r="G1534" s="93">
        <v>4876.2</v>
      </c>
      <c r="H1534" s="93">
        <v>4145.76</v>
      </c>
      <c r="I1534">
        <v>1532</v>
      </c>
      <c r="K1534" s="82" t="str">
        <f t="shared" si="46"/>
        <v>036803 SERIE 002-26/04/2024-97434047000103-72163100-4876,2-4145,76</v>
      </c>
      <c r="L1534" t="str">
        <v>036803 serie 002</v>
      </c>
      <c r="M1534" t="str">
        <v>036803 serie 002-26/04/2024-97434047000103-72163100-4876,2-4145,76</v>
      </c>
      <c r="O1534" t="str">
        <v>67515 serie 001</v>
      </c>
      <c r="P1534" s="57">
        <v>44798</v>
      </c>
      <c r="Q1534" t="str">
        <v>88416482000106</v>
      </c>
      <c r="R1534">
        <v>73082000</v>
      </c>
      <c r="S1534">
        <v>24820.41</v>
      </c>
      <c r="T1534">
        <v>445678.67</v>
      </c>
      <c r="V1534" t="str">
        <f t="shared" si="47"/>
        <v>67515 serie 001-25/08/2022-88416482000106-73082000-24820,41-445678,67</v>
      </c>
    </row>
    <row r="1535" spans="1:22" x14ac:dyDescent="0.25">
      <c r="A1535" s="91" t="s">
        <v>7725</v>
      </c>
      <c r="B1535" s="91" t="s">
        <v>8671</v>
      </c>
      <c r="C1535" s="91" t="s">
        <v>10204</v>
      </c>
      <c r="D1535" s="91" t="s">
        <v>8522</v>
      </c>
      <c r="E1535" s="90">
        <v>97434047000103</v>
      </c>
      <c r="F1535" s="92">
        <v>72163100</v>
      </c>
      <c r="G1535" s="92">
        <v>492.5</v>
      </c>
      <c r="H1535" s="93">
        <v>1676.16</v>
      </c>
      <c r="I1535">
        <v>1533</v>
      </c>
      <c r="K1535" s="82" t="str">
        <f t="shared" si="46"/>
        <v>036553 SERIE 002-19/04/2024-97434047000103-72163100-492,5-1676,16</v>
      </c>
      <c r="L1535" t="str">
        <v>036553 serie 002</v>
      </c>
      <c r="M1535" t="str">
        <v>036553 serie 002-19/04/2024-97434047000103-72163100-492,5-1676,16</v>
      </c>
      <c r="O1535" t="str">
        <v>67482 serie 001</v>
      </c>
      <c r="P1535" s="57">
        <v>44797</v>
      </c>
      <c r="Q1535" t="str">
        <v>88416482000106</v>
      </c>
      <c r="R1535">
        <v>73082000</v>
      </c>
      <c r="S1535">
        <v>12107.55</v>
      </c>
      <c r="T1535">
        <v>212836.31</v>
      </c>
      <c r="V1535" t="str">
        <f t="shared" si="47"/>
        <v>67482 serie 001-24/08/2022-88416482000106-73082000-12107,55-212836,31</v>
      </c>
    </row>
    <row r="1536" spans="1:22" x14ac:dyDescent="0.25">
      <c r="A1536" s="91" t="s">
        <v>7726</v>
      </c>
      <c r="B1536" s="91" t="s">
        <v>8671</v>
      </c>
      <c r="C1536" s="91" t="s">
        <v>10205</v>
      </c>
      <c r="D1536" s="91" t="s">
        <v>8573</v>
      </c>
      <c r="E1536" s="90">
        <v>97434047000103</v>
      </c>
      <c r="F1536" s="92">
        <v>72163100</v>
      </c>
      <c r="G1536" s="92">
        <v>442.67</v>
      </c>
      <c r="H1536" s="93">
        <v>9974.16</v>
      </c>
      <c r="I1536">
        <v>1534</v>
      </c>
      <c r="K1536" s="82" t="str">
        <f t="shared" si="46"/>
        <v>00036277 SERIE 002-12/04/2024-97434047000103-72163100-442,67-9974,16</v>
      </c>
      <c r="L1536" t="str">
        <v>00036277 serie 002</v>
      </c>
      <c r="M1536" t="str">
        <v>00036277 serie 002-12/04/2024-97434047000103-72163100-442,67-9974,16</v>
      </c>
      <c r="O1536" t="str">
        <v>67442 serie 001</v>
      </c>
      <c r="P1536" s="57">
        <v>44796</v>
      </c>
      <c r="Q1536" t="str">
        <v>88416482000106</v>
      </c>
      <c r="R1536">
        <v>73082000</v>
      </c>
      <c r="S1536">
        <v>24389.47</v>
      </c>
      <c r="T1536">
        <v>396161.52</v>
      </c>
      <c r="V1536" t="str">
        <f t="shared" si="47"/>
        <v>67442 serie 001-23/08/2022-88416482000106-73082000-24389,47-396161,52</v>
      </c>
    </row>
    <row r="1537" spans="1:22" x14ac:dyDescent="0.25">
      <c r="A1537" s="91" t="s">
        <v>7727</v>
      </c>
      <c r="B1537" s="91" t="s">
        <v>8671</v>
      </c>
      <c r="C1537" s="91" t="s">
        <v>10206</v>
      </c>
      <c r="D1537" s="91" t="s">
        <v>8456</v>
      </c>
      <c r="E1537" s="90">
        <v>97434047000103</v>
      </c>
      <c r="F1537" s="92">
        <v>72163100</v>
      </c>
      <c r="G1537" s="92">
        <v>973.4</v>
      </c>
      <c r="H1537" s="93">
        <v>2755.92</v>
      </c>
      <c r="I1537">
        <v>1535</v>
      </c>
      <c r="K1537" s="82" t="str">
        <f t="shared" si="46"/>
        <v>035657 SERIE 002-25/03/2024-97434047000103-72163100-973,4-2755,92</v>
      </c>
      <c r="L1537" t="str">
        <v>035657 serie 002</v>
      </c>
      <c r="M1537" t="str">
        <v>035657 serie 002-25/03/2024-97434047000103-72163100-973,4-2755,92</v>
      </c>
      <c r="O1537" t="str">
        <v>067410 serie 001</v>
      </c>
      <c r="P1537" s="57">
        <v>44795</v>
      </c>
      <c r="Q1537" t="str">
        <v>88416482000106</v>
      </c>
      <c r="R1537">
        <v>73089010</v>
      </c>
      <c r="S1537">
        <v>712.96</v>
      </c>
      <c r="T1537">
        <v>13310.96</v>
      </c>
      <c r="V1537" t="str">
        <f t="shared" si="47"/>
        <v>067410 serie 001-22/08/2022-88416482000106-73089010-712,96-13310,96</v>
      </c>
    </row>
    <row r="1538" spans="1:22" x14ac:dyDescent="0.25">
      <c r="A1538" s="91" t="s">
        <v>7728</v>
      </c>
      <c r="B1538" s="91" t="s">
        <v>8671</v>
      </c>
      <c r="C1538" s="91" t="s">
        <v>10207</v>
      </c>
      <c r="D1538" s="91" t="s">
        <v>8395</v>
      </c>
      <c r="E1538" s="90">
        <v>97434047000103</v>
      </c>
      <c r="F1538" s="92">
        <v>72163100</v>
      </c>
      <c r="G1538" s="93">
        <v>2660.86</v>
      </c>
      <c r="H1538" s="93">
        <v>12815.16</v>
      </c>
      <c r="I1538">
        <v>1536</v>
      </c>
      <c r="K1538" s="82" t="str">
        <f t="shared" si="46"/>
        <v>034212 SERIE 002-15/02/2024-97434047000103-72163100-2660,86-12815,16</v>
      </c>
      <c r="L1538" t="str">
        <v>034212 serie 002</v>
      </c>
      <c r="M1538" t="str">
        <v>034212 serie 002-15/02/2024-97434047000103-72163100-2660,86-12815,16</v>
      </c>
      <c r="O1538" t="str">
        <v>67410 serie 001</v>
      </c>
      <c r="P1538" s="57">
        <v>44795</v>
      </c>
      <c r="Q1538" t="str">
        <v>88416482000106</v>
      </c>
      <c r="R1538">
        <v>73082000</v>
      </c>
      <c r="S1538">
        <v>18126.920000000002</v>
      </c>
      <c r="T1538">
        <v>320511.25</v>
      </c>
      <c r="V1538" t="str">
        <f t="shared" si="47"/>
        <v>67410 serie 001-22/08/2022-88416482000106-73082000-18126,92-320511,25</v>
      </c>
    </row>
    <row r="1539" spans="1:22" x14ac:dyDescent="0.25">
      <c r="A1539" s="91" t="s">
        <v>7729</v>
      </c>
      <c r="B1539" s="91" t="s">
        <v>8671</v>
      </c>
      <c r="C1539" s="91" t="s">
        <v>10208</v>
      </c>
      <c r="D1539" s="91" t="s">
        <v>8488</v>
      </c>
      <c r="E1539" s="90">
        <v>97434047000103</v>
      </c>
      <c r="F1539" s="92">
        <v>72163200</v>
      </c>
      <c r="G1539" s="93">
        <v>1595.73</v>
      </c>
      <c r="H1539" s="93">
        <v>25794</v>
      </c>
      <c r="I1539">
        <v>1537</v>
      </c>
      <c r="K1539" s="82" t="str">
        <f t="shared" si="46"/>
        <v>040206 SERIE 002-13/08/2024-97434047000103-72163200-1595,73-25794</v>
      </c>
      <c r="L1539" t="str">
        <v>040206 serie 002</v>
      </c>
      <c r="M1539" t="str">
        <v>040206 serie 002-13/08/2024-97434047000103-72163200-1595,73-25794</v>
      </c>
      <c r="O1539" t="str">
        <v>67389 serie 001</v>
      </c>
      <c r="P1539" s="57">
        <v>44792</v>
      </c>
      <c r="Q1539" t="str">
        <v>88416482000106</v>
      </c>
      <c r="R1539">
        <v>73082000</v>
      </c>
      <c r="S1539">
        <v>3820.31</v>
      </c>
      <c r="T1539">
        <v>68269.33</v>
      </c>
      <c r="V1539" t="str">
        <f t="shared" si="47"/>
        <v>67389 serie 001-19/08/2022-88416482000106-73082000-3820,31-68269,33</v>
      </c>
    </row>
    <row r="1540" spans="1:22" x14ac:dyDescent="0.25">
      <c r="A1540" s="91" t="s">
        <v>7730</v>
      </c>
      <c r="B1540" s="91" t="s">
        <v>8671</v>
      </c>
      <c r="C1540" s="91" t="s">
        <v>10209</v>
      </c>
      <c r="D1540" s="91" t="s">
        <v>8571</v>
      </c>
      <c r="E1540" s="90">
        <v>97434047000103</v>
      </c>
      <c r="F1540" s="92">
        <v>72163200</v>
      </c>
      <c r="G1540" s="92">
        <v>22</v>
      </c>
      <c r="H1540" s="93">
        <v>6309</v>
      </c>
      <c r="I1540">
        <v>1538</v>
      </c>
      <c r="K1540" s="82" t="str">
        <f t="shared" ref="K1540:K1603" si="48">_xlfn.CONCAT(A1540,"-",TEXT(D1540,"DD/MM/AAAA"),"-",TEXT(E1540,"00000000000000"),"-",F1540,"-",ROUND(G1540,2),"-",ROUND(H1540,2))</f>
        <v>00040436 SERIE 002-20/08/2024-97434047000103-72163200-22-6309</v>
      </c>
      <c r="L1540" t="str">
        <v>00040436 serie 002</v>
      </c>
      <c r="M1540" t="str">
        <v>00040436 serie 002-20/08/2024-97434047000103-72163200-22-6309</v>
      </c>
      <c r="O1540" t="str">
        <v>066875 serie 001</v>
      </c>
      <c r="P1540" s="57">
        <v>44861</v>
      </c>
      <c r="Q1540" t="str">
        <v>61479002000523</v>
      </c>
      <c r="R1540">
        <v>83112000</v>
      </c>
      <c r="S1540">
        <v>16200</v>
      </c>
      <c r="T1540">
        <v>278478</v>
      </c>
      <c r="V1540" t="str">
        <f t="shared" ref="V1540:V1603" si="49">_xlfn.CONCAT(O1540,"-",TEXT(P1540,"DD/MM/AAAA"),"-",Q1540,"-",R1540,"-",ROUND(S1540,2),"-",ROUND(T1540,2))</f>
        <v>066875 serie 001-27/10/2022-61479002000523-83112000-16200-278478</v>
      </c>
    </row>
    <row r="1541" spans="1:22" x14ac:dyDescent="0.25">
      <c r="A1541" s="91" t="s">
        <v>7731</v>
      </c>
      <c r="B1541" s="91" t="s">
        <v>8671</v>
      </c>
      <c r="C1541" s="91" t="s">
        <v>10210</v>
      </c>
      <c r="D1541" s="91" t="s">
        <v>8474</v>
      </c>
      <c r="E1541" s="90">
        <v>97434047000103</v>
      </c>
      <c r="F1541" s="92">
        <v>72163200</v>
      </c>
      <c r="G1541" s="93">
        <v>22328.76</v>
      </c>
      <c r="H1541" s="93">
        <v>31524</v>
      </c>
      <c r="I1541">
        <v>1539</v>
      </c>
      <c r="K1541" s="82" t="str">
        <f t="shared" si="48"/>
        <v>039228 SERIE 002-10/07/2024-97434047000103-72163200-22328,76-31524</v>
      </c>
      <c r="L1541" t="str">
        <v>039228 serie 002</v>
      </c>
      <c r="M1541" t="str">
        <v>039228 serie 002-10/07/2024-97434047000103-72163200-22328,76-31524</v>
      </c>
      <c r="O1541" t="str">
        <v>66875 serie 001</v>
      </c>
      <c r="P1541" s="57">
        <v>44861</v>
      </c>
      <c r="Q1541" t="str">
        <v>61479002000523</v>
      </c>
      <c r="R1541">
        <v>72299000</v>
      </c>
      <c r="S1541">
        <v>3000</v>
      </c>
      <c r="T1541">
        <v>156420</v>
      </c>
      <c r="V1541" t="str">
        <f t="shared" si="49"/>
        <v>66875 serie 001-27/10/2022-61479002000523-72299000-3000-156420</v>
      </c>
    </row>
    <row r="1542" spans="1:22" x14ac:dyDescent="0.25">
      <c r="A1542" s="91" t="s">
        <v>7732</v>
      </c>
      <c r="B1542" s="91" t="s">
        <v>8671</v>
      </c>
      <c r="C1542" s="91" t="s">
        <v>10211</v>
      </c>
      <c r="D1542" s="91" t="s">
        <v>8454</v>
      </c>
      <c r="E1542" s="90">
        <v>97434047000103</v>
      </c>
      <c r="F1542" s="92">
        <v>72163200</v>
      </c>
      <c r="G1542" s="92">
        <v>696.6</v>
      </c>
      <c r="H1542" s="93">
        <v>2484.54</v>
      </c>
      <c r="I1542">
        <v>1540</v>
      </c>
      <c r="K1542" s="82" t="str">
        <f t="shared" si="48"/>
        <v>39140 SERIE 002-08/07/2024-97434047000103-72163200-696,6-2484,54</v>
      </c>
      <c r="L1542" t="str">
        <v>39140 serie 002</v>
      </c>
      <c r="M1542" t="str">
        <v>39140 serie 002-08/07/2024-97434047000103-72163200-696,6-2484,54</v>
      </c>
      <c r="O1542" t="str">
        <v>66768 serie 001</v>
      </c>
      <c r="P1542" s="57">
        <v>44852</v>
      </c>
      <c r="Q1542" t="str">
        <v>61479002000523</v>
      </c>
      <c r="R1542">
        <v>83112000</v>
      </c>
      <c r="S1542">
        <v>13080</v>
      </c>
      <c r="T1542">
        <v>364801.2</v>
      </c>
      <c r="V1542" t="str">
        <f t="shared" si="49"/>
        <v>66768 serie 001-18/10/2022-61479002000523-83112000-13080-364801,2</v>
      </c>
    </row>
    <row r="1543" spans="1:22" x14ac:dyDescent="0.25">
      <c r="A1543" s="91" t="s">
        <v>7733</v>
      </c>
      <c r="B1543" s="91" t="s">
        <v>8671</v>
      </c>
      <c r="C1543" s="91" t="s">
        <v>10212</v>
      </c>
      <c r="D1543" s="91" t="s">
        <v>8514</v>
      </c>
      <c r="E1543" s="90">
        <v>97434047000103</v>
      </c>
      <c r="F1543" s="92">
        <v>72163200</v>
      </c>
      <c r="G1543" s="92">
        <v>750</v>
      </c>
      <c r="H1543" s="93">
        <v>14662.5</v>
      </c>
      <c r="I1543">
        <v>1541</v>
      </c>
      <c r="K1543" s="82" t="str">
        <f t="shared" si="48"/>
        <v>00037975 SERIE 002-03/06/2024-97434047000103-72163200-750-14662,5</v>
      </c>
      <c r="L1543" t="str">
        <v>00037975 serie 002</v>
      </c>
      <c r="M1543" t="str">
        <v>00037975 serie 002-03/06/2024-97434047000103-72163200-750-14662,5</v>
      </c>
      <c r="O1543" t="str">
        <v>066458 serie 001</v>
      </c>
      <c r="P1543" s="57">
        <v>45012</v>
      </c>
      <c r="Q1543" t="str">
        <v>02907585000404</v>
      </c>
      <c r="R1543">
        <v>32089010</v>
      </c>
      <c r="S1543">
        <v>16195</v>
      </c>
      <c r="T1543">
        <v>540339.4</v>
      </c>
      <c r="V1543" t="str">
        <f t="shared" si="49"/>
        <v>066458 serie 001-27/03/2023-02907585000404-32089010-16195-540339,4</v>
      </c>
    </row>
    <row r="1544" spans="1:22" x14ac:dyDescent="0.25">
      <c r="A1544" s="91" t="s">
        <v>7734</v>
      </c>
      <c r="B1544" s="91" t="s">
        <v>8671</v>
      </c>
      <c r="C1544" s="91" t="s">
        <v>10213</v>
      </c>
      <c r="D1544" s="91" t="s">
        <v>8493</v>
      </c>
      <c r="E1544" s="90">
        <v>97434047000103</v>
      </c>
      <c r="F1544" s="92">
        <v>72163200</v>
      </c>
      <c r="G1544" s="93">
        <v>1880</v>
      </c>
      <c r="H1544" s="93">
        <v>51624.36</v>
      </c>
      <c r="I1544">
        <v>1542</v>
      </c>
      <c r="K1544" s="82" t="str">
        <f t="shared" si="48"/>
        <v>37798 SERIE 002-27/05/2024-97434047000103-72163200-1880-51624,36</v>
      </c>
      <c r="L1544" t="str">
        <v>37798 serie 002</v>
      </c>
      <c r="M1544" t="str">
        <v>37798 serie 002-27/05/2024-97434047000103-72163200-1880-51624,36</v>
      </c>
      <c r="O1544" t="str">
        <v>66458 serie 001</v>
      </c>
      <c r="P1544" s="57">
        <v>45012</v>
      </c>
      <c r="Q1544" t="str">
        <v>02907585000404</v>
      </c>
      <c r="R1544">
        <v>38140090</v>
      </c>
      <c r="S1544">
        <v>617</v>
      </c>
      <c r="T1544">
        <v>13020</v>
      </c>
      <c r="V1544" t="str">
        <f t="shared" si="49"/>
        <v>66458 serie 001-27/03/2023-02907585000404-38140090-617-13020</v>
      </c>
    </row>
    <row r="1545" spans="1:22" x14ac:dyDescent="0.25">
      <c r="A1545" s="91" t="s">
        <v>7735</v>
      </c>
      <c r="B1545" s="91" t="s">
        <v>8671</v>
      </c>
      <c r="C1545" s="91" t="s">
        <v>10214</v>
      </c>
      <c r="D1545" s="91" t="s">
        <v>8572</v>
      </c>
      <c r="E1545" s="90">
        <v>97434047000103</v>
      </c>
      <c r="F1545" s="92">
        <v>72163200</v>
      </c>
      <c r="G1545" s="93">
        <v>3715.2</v>
      </c>
      <c r="H1545" s="93">
        <v>13152</v>
      </c>
      <c r="I1545">
        <v>1543</v>
      </c>
      <c r="K1545" s="82" t="str">
        <f t="shared" si="48"/>
        <v>37273 SERIE 002-10/05/2024-97434047000103-72163200-3715,2-13152</v>
      </c>
      <c r="L1545" t="str">
        <v>37273 serie 002</v>
      </c>
      <c r="M1545" t="str">
        <v>37273 serie 002-10/05/2024-97434047000103-72163200-3715,2-13152</v>
      </c>
      <c r="O1545" t="str">
        <v>066424 serie 001</v>
      </c>
      <c r="P1545" s="57">
        <v>45009</v>
      </c>
      <c r="Q1545" t="str">
        <v>02907585000404</v>
      </c>
      <c r="R1545">
        <v>32089010</v>
      </c>
      <c r="S1545">
        <v>3521.55</v>
      </c>
      <c r="T1545">
        <v>149665.64000000001</v>
      </c>
      <c r="V1545" t="str">
        <f t="shared" si="49"/>
        <v>066424 serie 001-24/03/2023-02907585000404-32089010-3521,55-149665,64</v>
      </c>
    </row>
    <row r="1546" spans="1:22" x14ac:dyDescent="0.25">
      <c r="A1546" s="91" t="s">
        <v>7736</v>
      </c>
      <c r="B1546" s="91" t="s">
        <v>8671</v>
      </c>
      <c r="C1546" s="91" t="s">
        <v>10215</v>
      </c>
      <c r="D1546" s="91" t="s">
        <v>8472</v>
      </c>
      <c r="E1546" s="90">
        <v>97434047000103</v>
      </c>
      <c r="F1546" s="92">
        <v>72163200</v>
      </c>
      <c r="G1546" s="92">
        <v>37.67</v>
      </c>
      <c r="H1546" s="93">
        <v>13695.6</v>
      </c>
      <c r="I1546">
        <v>1544</v>
      </c>
      <c r="K1546" s="82" t="str">
        <f t="shared" si="48"/>
        <v>0037091 SERIE 002-07/05/2024-97434047000103-72163200-37,67-13695,6</v>
      </c>
      <c r="L1546" t="str">
        <v>0037091 serie 002</v>
      </c>
      <c r="M1546" t="str">
        <v>0037091 serie 002-07/05/2024-97434047000103-72163200-37,67-13695,6</v>
      </c>
      <c r="O1546" t="str">
        <v>66424 serie 001</v>
      </c>
      <c r="P1546" s="57">
        <v>45009</v>
      </c>
      <c r="Q1546" t="str">
        <v>02907585000404</v>
      </c>
      <c r="R1546">
        <v>38140090</v>
      </c>
      <c r="S1546">
        <v>87</v>
      </c>
      <c r="T1546">
        <v>2050</v>
      </c>
      <c r="V1546" t="str">
        <f t="shared" si="49"/>
        <v>66424 serie 001-24/03/2023-02907585000404-38140090-87-2050</v>
      </c>
    </row>
    <row r="1547" spans="1:22" x14ac:dyDescent="0.25">
      <c r="A1547" s="91" t="s">
        <v>7737</v>
      </c>
      <c r="B1547" s="91" t="s">
        <v>8671</v>
      </c>
      <c r="C1547" s="91" t="s">
        <v>10216</v>
      </c>
      <c r="D1547" s="91" t="s">
        <v>8501</v>
      </c>
      <c r="E1547" s="90">
        <v>97434047000103</v>
      </c>
      <c r="F1547" s="92">
        <v>72163200</v>
      </c>
      <c r="G1547" s="93">
        <v>1252.08</v>
      </c>
      <c r="H1547" s="93">
        <v>11886.18</v>
      </c>
      <c r="I1547">
        <v>1545</v>
      </c>
      <c r="K1547" s="82" t="str">
        <f t="shared" si="48"/>
        <v>0036805 SERIE 002-26/04/2024-97434047000103-72163200-1252,08-11886,18</v>
      </c>
      <c r="L1547" t="str">
        <v>0036805 serie 002</v>
      </c>
      <c r="M1547" t="str">
        <v>0036805 serie 002-26/04/2024-97434047000103-72163200-1252,08-11886,18</v>
      </c>
      <c r="O1547" t="str">
        <v>66365 serie 001</v>
      </c>
      <c r="P1547" s="57">
        <v>45008</v>
      </c>
      <c r="Q1547" t="str">
        <v>02907585000404</v>
      </c>
      <c r="R1547">
        <v>32089010</v>
      </c>
      <c r="S1547">
        <v>8382.4560000000001</v>
      </c>
      <c r="T1547">
        <v>266942.56</v>
      </c>
      <c r="V1547" t="str">
        <f t="shared" si="49"/>
        <v>66365 serie 001-23/03/2023-02907585000404-32089010-8382,46-266942,56</v>
      </c>
    </row>
    <row r="1548" spans="1:22" x14ac:dyDescent="0.25">
      <c r="A1548" s="91" t="s">
        <v>7738</v>
      </c>
      <c r="B1548" s="91" t="s">
        <v>8671</v>
      </c>
      <c r="C1548" s="91" t="s">
        <v>10217</v>
      </c>
      <c r="D1548" s="91" t="s">
        <v>8501</v>
      </c>
      <c r="E1548" s="90">
        <v>97434047000103</v>
      </c>
      <c r="F1548" s="92">
        <v>72163200</v>
      </c>
      <c r="G1548" s="93">
        <v>9752.4</v>
      </c>
      <c r="H1548" s="93">
        <v>22446</v>
      </c>
      <c r="I1548">
        <v>1546</v>
      </c>
      <c r="K1548" s="82" t="str">
        <f t="shared" si="48"/>
        <v>36803 SERIE 002-26/04/2024-97434047000103-72163200-9752,4-22446</v>
      </c>
      <c r="L1548" t="str">
        <v>36803 serie 002</v>
      </c>
      <c r="M1548" t="str">
        <v>36803 serie 002-26/04/2024-97434047000103-72163200-9752,4-22446</v>
      </c>
      <c r="O1548" t="str">
        <v>65187 serie 001</v>
      </c>
      <c r="P1548" s="57">
        <v>44966</v>
      </c>
      <c r="Q1548" t="str">
        <v>02907585000404</v>
      </c>
      <c r="R1548">
        <v>32089010</v>
      </c>
      <c r="S1548">
        <v>351.51</v>
      </c>
      <c r="T1548">
        <v>12168.65</v>
      </c>
      <c r="V1548" t="str">
        <f t="shared" si="49"/>
        <v>65187 serie 001-09/02/2023-02907585000404-32089010-351,51-12168,65</v>
      </c>
    </row>
    <row r="1549" spans="1:22" x14ac:dyDescent="0.25">
      <c r="A1549" s="91" t="s">
        <v>7739</v>
      </c>
      <c r="B1549" s="91" t="s">
        <v>8671</v>
      </c>
      <c r="C1549" s="91" t="s">
        <v>10218</v>
      </c>
      <c r="D1549" s="91" t="s">
        <v>8522</v>
      </c>
      <c r="E1549" s="90">
        <v>97434047000103</v>
      </c>
      <c r="F1549" s="92">
        <v>72163200</v>
      </c>
      <c r="G1549" s="92">
        <v>492.5</v>
      </c>
      <c r="H1549" s="93">
        <v>10632.96</v>
      </c>
      <c r="I1549">
        <v>1547</v>
      </c>
      <c r="K1549" s="82" t="str">
        <f t="shared" si="48"/>
        <v>36553 SERIE 002-19/04/2024-97434047000103-72163200-492,5-10632,96</v>
      </c>
      <c r="L1549" t="str">
        <v>36553 serie 002</v>
      </c>
      <c r="M1549" t="str">
        <v>36553 serie 002-19/04/2024-97434047000103-72163200-492,5-10632,96</v>
      </c>
      <c r="O1549" t="str">
        <v>00065183 serie 001</v>
      </c>
      <c r="P1549" s="57">
        <v>44966</v>
      </c>
      <c r="Q1549" t="str">
        <v>02907585000404</v>
      </c>
      <c r="R1549">
        <v>79031000</v>
      </c>
      <c r="S1549">
        <v>142</v>
      </c>
      <c r="T1549">
        <v>2272.1999999999998</v>
      </c>
      <c r="V1549" t="str">
        <f t="shared" si="49"/>
        <v>00065183 serie 001-09/02/2023-02907585000404-79031000-142-2272,2</v>
      </c>
    </row>
    <row r="1550" spans="1:22" x14ac:dyDescent="0.25">
      <c r="A1550" s="91" t="s">
        <v>7740</v>
      </c>
      <c r="B1550" s="91" t="s">
        <v>8671</v>
      </c>
      <c r="C1550" s="91" t="s">
        <v>10219</v>
      </c>
      <c r="D1550" s="91" t="s">
        <v>8573</v>
      </c>
      <c r="E1550" s="90">
        <v>97434047000103</v>
      </c>
      <c r="F1550" s="92">
        <v>72163200</v>
      </c>
      <c r="G1550" s="92">
        <v>885.33</v>
      </c>
      <c r="H1550" s="93">
        <v>8008.86</v>
      </c>
      <c r="I1550">
        <v>1548</v>
      </c>
      <c r="K1550" s="82" t="str">
        <f t="shared" si="48"/>
        <v>0036277 SERIE 002-12/04/2024-97434047000103-72163200-885,33-8008,86</v>
      </c>
      <c r="L1550" t="str">
        <v>0036277 serie 002</v>
      </c>
      <c r="M1550" t="str">
        <v>0036277 serie 002-12/04/2024-97434047000103-72163200-885,33-8008,86</v>
      </c>
      <c r="O1550" t="str">
        <v>0065183 serie 001</v>
      </c>
      <c r="P1550" s="57">
        <v>44966</v>
      </c>
      <c r="Q1550" t="str">
        <v>02907585000404</v>
      </c>
      <c r="R1550">
        <v>38140090</v>
      </c>
      <c r="S1550">
        <v>400.2</v>
      </c>
      <c r="T1550">
        <v>9080</v>
      </c>
      <c r="V1550" t="str">
        <f t="shared" si="49"/>
        <v>0065183 serie 001-09/02/2023-02907585000404-38140090-400,2-9080</v>
      </c>
    </row>
    <row r="1551" spans="1:22" x14ac:dyDescent="0.25">
      <c r="A1551" s="91" t="s">
        <v>7741</v>
      </c>
      <c r="B1551" s="91" t="s">
        <v>8671</v>
      </c>
      <c r="C1551" s="91" t="s">
        <v>10220</v>
      </c>
      <c r="D1551" s="91" t="s">
        <v>8456</v>
      </c>
      <c r="E1551" s="90">
        <v>97434047000103</v>
      </c>
      <c r="F1551" s="92">
        <v>72163200</v>
      </c>
      <c r="G1551" s="92">
        <v>973.4</v>
      </c>
      <c r="H1551" s="93">
        <v>27280.5</v>
      </c>
      <c r="I1551">
        <v>1549</v>
      </c>
      <c r="K1551" s="82" t="str">
        <f t="shared" si="48"/>
        <v>0035657 SERIE 002-25/03/2024-97434047000103-72163200-973,4-27280,5</v>
      </c>
      <c r="L1551" t="str">
        <v>0035657 serie 002</v>
      </c>
      <c r="M1551" t="str">
        <v>0035657 serie 002-25/03/2024-97434047000103-72163200-973,4-27280,5</v>
      </c>
      <c r="O1551" t="str">
        <v>065183 serie 001</v>
      </c>
      <c r="P1551" s="57">
        <v>44966</v>
      </c>
      <c r="Q1551" t="str">
        <v>02907585000404</v>
      </c>
      <c r="R1551">
        <v>32089010</v>
      </c>
      <c r="S1551">
        <v>7405</v>
      </c>
      <c r="T1551">
        <v>293709.8</v>
      </c>
      <c r="V1551" t="str">
        <f t="shared" si="49"/>
        <v>065183 serie 001-09/02/2023-02907585000404-32089010-7405-293709,8</v>
      </c>
    </row>
    <row r="1552" spans="1:22" x14ac:dyDescent="0.25">
      <c r="A1552" s="91" t="s">
        <v>7742</v>
      </c>
      <c r="B1552" s="91" t="s">
        <v>8671</v>
      </c>
      <c r="C1552" s="91" t="s">
        <v>10221</v>
      </c>
      <c r="D1552" s="91" t="s">
        <v>8395</v>
      </c>
      <c r="E1552" s="90">
        <v>97434047000103</v>
      </c>
      <c r="F1552" s="92">
        <v>72163200</v>
      </c>
      <c r="G1552" s="93">
        <v>1995.64</v>
      </c>
      <c r="H1552" s="93">
        <v>27211.8</v>
      </c>
      <c r="I1552">
        <v>1550</v>
      </c>
      <c r="K1552" s="82" t="str">
        <f t="shared" si="48"/>
        <v>0034212 SERIE 002-15/02/2024-97434047000103-72163200-1995,64-27211,8</v>
      </c>
      <c r="L1552" t="str">
        <v>0034212 serie 002</v>
      </c>
      <c r="M1552" t="str">
        <v>0034212 serie 002-15/02/2024-97434047000103-72163200-1995,64-27211,8</v>
      </c>
      <c r="O1552" t="str">
        <v>65183 serie 001</v>
      </c>
      <c r="P1552" s="57">
        <v>44966</v>
      </c>
      <c r="Q1552" t="str">
        <v>02907585000404</v>
      </c>
      <c r="R1552">
        <v>29051999</v>
      </c>
      <c r="S1552">
        <v>7.8</v>
      </c>
      <c r="T1552">
        <v>3235.76</v>
      </c>
      <c r="V1552" t="str">
        <f t="shared" si="49"/>
        <v>65183 serie 001-09/02/2023-02907585000404-29051999-7,8-3235,76</v>
      </c>
    </row>
    <row r="1553" spans="1:22" x14ac:dyDescent="0.25">
      <c r="A1553" s="91" t="s">
        <v>7743</v>
      </c>
      <c r="B1553" s="91" t="s">
        <v>8671</v>
      </c>
      <c r="C1553" s="91" t="s">
        <v>10222</v>
      </c>
      <c r="D1553" s="91" t="s">
        <v>8358</v>
      </c>
      <c r="E1553" s="90">
        <v>97434047000103</v>
      </c>
      <c r="F1553" s="92">
        <v>72163200</v>
      </c>
      <c r="G1553" s="93">
        <v>4366.67</v>
      </c>
      <c r="H1553" s="93">
        <v>4423.2</v>
      </c>
      <c r="I1553">
        <v>1551</v>
      </c>
      <c r="K1553" s="82" t="str">
        <f t="shared" si="48"/>
        <v>0034430 SERIE 002-20/02/2024-97434047000103-72163200-4366,67-4423,2</v>
      </c>
      <c r="L1553" t="str">
        <v>0034430 serie 002</v>
      </c>
      <c r="M1553" t="str">
        <v>0034430 serie 002-20/02/2024-97434047000103-72163200-4366,67-4423,2</v>
      </c>
      <c r="O1553" t="str">
        <v>65091 serie 001</v>
      </c>
      <c r="P1553" s="57">
        <v>44963</v>
      </c>
      <c r="Q1553" t="str">
        <v>02907585000404</v>
      </c>
      <c r="R1553">
        <v>32089010</v>
      </c>
      <c r="S1553">
        <v>503.38799999999998</v>
      </c>
      <c r="T1553">
        <v>18293.04</v>
      </c>
      <c r="V1553" t="str">
        <f t="shared" si="49"/>
        <v>65091 serie 001-06/02/2023-02907585000404-32089010-503,39-18293,04</v>
      </c>
    </row>
    <row r="1554" spans="1:22" x14ac:dyDescent="0.25">
      <c r="A1554" s="91" t="s">
        <v>7744</v>
      </c>
      <c r="B1554" s="91" t="s">
        <v>8671</v>
      </c>
      <c r="C1554" s="91" t="s">
        <v>10223</v>
      </c>
      <c r="D1554" s="91" t="s">
        <v>8421</v>
      </c>
      <c r="E1554" s="90">
        <v>97434047000103</v>
      </c>
      <c r="F1554" s="92">
        <v>72163200</v>
      </c>
      <c r="G1554" s="93">
        <v>2225.5</v>
      </c>
      <c r="H1554" s="93">
        <v>11058</v>
      </c>
      <c r="I1554">
        <v>1552</v>
      </c>
      <c r="K1554" s="82" t="str">
        <f t="shared" si="48"/>
        <v>33985 SERIE 002-07/02/2024-97434047000103-72163200-2225,5-11058</v>
      </c>
      <c r="L1554" t="str">
        <v>33985 serie 002</v>
      </c>
      <c r="M1554" t="str">
        <v>33985 serie 002-07/02/2024-97434047000103-72163200-2225,5-11058</v>
      </c>
      <c r="O1554" t="str">
        <v>63289 serie 001</v>
      </c>
      <c r="P1554" s="57">
        <v>44896</v>
      </c>
      <c r="Q1554" t="str">
        <v>02907585000404</v>
      </c>
      <c r="R1554">
        <v>32089010</v>
      </c>
      <c r="S1554">
        <v>12156.346</v>
      </c>
      <c r="T1554">
        <v>381728.58</v>
      </c>
      <c r="V1554" t="str">
        <f t="shared" si="49"/>
        <v>63289 serie 001-01/12/2022-02907585000404-32089010-12156,35-381728,58</v>
      </c>
    </row>
    <row r="1555" spans="1:22" x14ac:dyDescent="0.25">
      <c r="A1555" s="91" t="s">
        <v>7745</v>
      </c>
      <c r="B1555" s="91" t="s">
        <v>8671</v>
      </c>
      <c r="C1555" s="91" t="s">
        <v>10224</v>
      </c>
      <c r="D1555" s="91" t="s">
        <v>8488</v>
      </c>
      <c r="E1555" s="90">
        <v>97434047000103</v>
      </c>
      <c r="F1555" s="92">
        <v>72163300</v>
      </c>
      <c r="G1555" s="93">
        <v>1595.73</v>
      </c>
      <c r="H1555" s="93">
        <v>7180.08</v>
      </c>
      <c r="I1555">
        <v>1553</v>
      </c>
      <c r="K1555" s="82" t="str">
        <f t="shared" si="48"/>
        <v>40206 SERIE 002-13/08/2024-97434047000103-72163300-1595,73-7180,08</v>
      </c>
      <c r="L1555" t="str">
        <v>40206 serie 002</v>
      </c>
      <c r="M1555" t="str">
        <v>40206 serie 002-13/08/2024-97434047000103-72163300-1595,73-7180,08</v>
      </c>
      <c r="O1555" t="str">
        <v>0062792 serie 001</v>
      </c>
      <c r="P1555" s="57">
        <v>44881</v>
      </c>
      <c r="Q1555" t="str">
        <v>02907585000404</v>
      </c>
      <c r="R1555">
        <v>79031000</v>
      </c>
      <c r="S1555">
        <v>20.59</v>
      </c>
      <c r="T1555">
        <v>329.47</v>
      </c>
      <c r="V1555" t="str">
        <f t="shared" si="49"/>
        <v>0062792 serie 001-16/11/2022-02907585000404-79031000-20,59-329,47</v>
      </c>
    </row>
    <row r="1556" spans="1:22" x14ac:dyDescent="0.25">
      <c r="A1556" s="91" t="s">
        <v>7746</v>
      </c>
      <c r="B1556" s="91" t="s">
        <v>8671</v>
      </c>
      <c r="C1556" s="91" t="s">
        <v>10225</v>
      </c>
      <c r="D1556" s="91" t="s">
        <v>8571</v>
      </c>
      <c r="E1556" s="90">
        <v>97434047000103</v>
      </c>
      <c r="F1556" s="92">
        <v>72163300</v>
      </c>
      <c r="G1556" s="92">
        <v>33</v>
      </c>
      <c r="H1556" s="93">
        <v>44081.94</v>
      </c>
      <c r="I1556">
        <v>1554</v>
      </c>
      <c r="K1556" s="82" t="str">
        <f t="shared" si="48"/>
        <v>000040436 SERIE 002-20/08/2024-97434047000103-72163300-33-44081,94</v>
      </c>
      <c r="L1556" t="str">
        <v>000040436 serie 002</v>
      </c>
      <c r="M1556" t="str">
        <v>000040436 serie 002-20/08/2024-97434047000103-72163300-33-44081,94</v>
      </c>
      <c r="O1556" t="str">
        <v>062792 serie 001</v>
      </c>
      <c r="P1556" s="57">
        <v>44881</v>
      </c>
      <c r="Q1556" t="str">
        <v>02907585000404</v>
      </c>
      <c r="R1556">
        <v>29051999</v>
      </c>
      <c r="S1556">
        <v>1.131</v>
      </c>
      <c r="T1556">
        <v>469.18</v>
      </c>
      <c r="V1556" t="str">
        <f t="shared" si="49"/>
        <v>062792 serie 001-16/11/2022-02907585000404-29051999-1,13-469,18</v>
      </c>
    </row>
    <row r="1557" spans="1:22" x14ac:dyDescent="0.25">
      <c r="A1557" s="91" t="s">
        <v>7747</v>
      </c>
      <c r="B1557" s="91" t="s">
        <v>8671</v>
      </c>
      <c r="C1557" s="91" t="s">
        <v>10226</v>
      </c>
      <c r="D1557" s="91" t="s">
        <v>8452</v>
      </c>
      <c r="E1557" s="90">
        <v>97434047000103</v>
      </c>
      <c r="F1557" s="92">
        <v>72163300</v>
      </c>
      <c r="G1557" s="92">
        <v>372.5</v>
      </c>
      <c r="H1557" s="93">
        <v>6042.24</v>
      </c>
      <c r="I1557">
        <v>1555</v>
      </c>
      <c r="K1557" s="82" t="str">
        <f t="shared" si="48"/>
        <v>39287 SERIE 002-11/07/2024-97434047000103-72163300-372,5-6042,24</v>
      </c>
      <c r="L1557" t="str">
        <v>39287 serie 002</v>
      </c>
      <c r="M1557" t="str">
        <v>39287 serie 002-11/07/2024-97434047000103-72163300-372,5-6042,24</v>
      </c>
      <c r="O1557" t="str">
        <v>62792 serie 001</v>
      </c>
      <c r="P1557" s="57">
        <v>44881</v>
      </c>
      <c r="Q1557" t="str">
        <v>02907585000404</v>
      </c>
      <c r="R1557">
        <v>32089010</v>
      </c>
      <c r="S1557">
        <v>225.36</v>
      </c>
      <c r="T1557">
        <v>14496.630000000001</v>
      </c>
      <c r="V1557" t="str">
        <f t="shared" si="49"/>
        <v>62792 serie 001-16/11/2022-02907585000404-32089010-225,36-14496,63</v>
      </c>
    </row>
    <row r="1558" spans="1:22" x14ac:dyDescent="0.25">
      <c r="A1558" s="91" t="s">
        <v>7748</v>
      </c>
      <c r="B1558" s="91" t="s">
        <v>8671</v>
      </c>
      <c r="C1558" s="91" t="s">
        <v>10227</v>
      </c>
      <c r="D1558" s="91" t="s">
        <v>8514</v>
      </c>
      <c r="E1558" s="90">
        <v>97434047000103</v>
      </c>
      <c r="F1558" s="92">
        <v>72163300</v>
      </c>
      <c r="G1558" s="92">
        <v>375</v>
      </c>
      <c r="H1558" s="93">
        <v>2806.8</v>
      </c>
      <c r="I1558">
        <v>1556</v>
      </c>
      <c r="K1558" s="82" t="str">
        <f t="shared" si="48"/>
        <v>000037975 SERIE 002-03/06/2024-97434047000103-72163300-375-2806,8</v>
      </c>
      <c r="L1558" t="str">
        <v>000037975 serie 002</v>
      </c>
      <c r="M1558" t="str">
        <v>000037975 serie 002-03/06/2024-97434047000103-72163300-375-2806,8</v>
      </c>
      <c r="O1558" t="str">
        <v>62667 serie 001</v>
      </c>
      <c r="P1558" s="57">
        <v>44879</v>
      </c>
      <c r="Q1558" t="str">
        <v>02907585000404</v>
      </c>
      <c r="R1558">
        <v>32089010</v>
      </c>
      <c r="S1558">
        <v>4294.3050000000003</v>
      </c>
      <c r="T1558">
        <v>140857.68</v>
      </c>
      <c r="V1558" t="str">
        <f t="shared" si="49"/>
        <v>62667 serie 001-14/11/2022-02907585000404-32089010-4294,31-140857,68</v>
      </c>
    </row>
    <row r="1559" spans="1:22" x14ac:dyDescent="0.25">
      <c r="A1559" s="91" t="s">
        <v>7749</v>
      </c>
      <c r="B1559" s="91" t="s">
        <v>8671</v>
      </c>
      <c r="C1559" s="91" t="s">
        <v>10228</v>
      </c>
      <c r="D1559" s="91" t="s">
        <v>8517</v>
      </c>
      <c r="E1559" s="90">
        <v>97434047000103</v>
      </c>
      <c r="F1559" s="92">
        <v>72163300</v>
      </c>
      <c r="G1559" s="92">
        <v>801</v>
      </c>
      <c r="H1559" s="93">
        <v>16525.740000000002</v>
      </c>
      <c r="I1559">
        <v>1557</v>
      </c>
      <c r="K1559" s="82" t="str">
        <f t="shared" si="48"/>
        <v>37581 SERIE 002-21/05/2024-97434047000103-72163300-801-16525,74</v>
      </c>
      <c r="L1559" t="str">
        <v>37581 serie 002</v>
      </c>
      <c r="M1559" t="str">
        <v>37581 serie 002-21/05/2024-97434047000103-72163300-801-16525,74</v>
      </c>
      <c r="O1559" t="str">
        <v>61549 serie 001</v>
      </c>
      <c r="P1559" s="57">
        <v>44845</v>
      </c>
      <c r="Q1559" t="str">
        <v>02907585000404</v>
      </c>
      <c r="R1559">
        <v>32089010</v>
      </c>
      <c r="S1559">
        <v>922.5</v>
      </c>
      <c r="T1559">
        <v>46184.45</v>
      </c>
      <c r="V1559" t="str">
        <f t="shared" si="49"/>
        <v>61549 serie 001-11/10/2022-02907585000404-32089010-922,5-46184,45</v>
      </c>
    </row>
    <row r="1560" spans="1:22" x14ac:dyDescent="0.25">
      <c r="A1560" s="91" t="s">
        <v>7750</v>
      </c>
      <c r="B1560" s="91" t="s">
        <v>8671</v>
      </c>
      <c r="C1560" s="91" t="s">
        <v>10229</v>
      </c>
      <c r="D1560" s="91" t="s">
        <v>8517</v>
      </c>
      <c r="E1560" s="90">
        <v>97434047000103</v>
      </c>
      <c r="F1560" s="92">
        <v>72163300</v>
      </c>
      <c r="G1560" s="93">
        <v>1878.33</v>
      </c>
      <c r="H1560" s="93">
        <v>16525.740000000002</v>
      </c>
      <c r="I1560">
        <v>1558</v>
      </c>
      <c r="K1560" s="82" t="str">
        <f t="shared" si="48"/>
        <v>37575 SERIE 002-21/05/2024-97434047000103-72163300-1878,33-16525,74</v>
      </c>
      <c r="L1560" t="str">
        <v>37575 serie 002</v>
      </c>
      <c r="M1560" t="str">
        <v>37575 serie 002-21/05/2024-97434047000103-72163300-1878,33-16525,74</v>
      </c>
      <c r="O1560" t="str">
        <v>0061503 serie 001</v>
      </c>
      <c r="P1560" s="57">
        <v>44844</v>
      </c>
      <c r="Q1560" t="str">
        <v>02907585000404</v>
      </c>
      <c r="R1560">
        <v>79031000</v>
      </c>
      <c r="S1560">
        <v>86.37</v>
      </c>
      <c r="T1560">
        <v>193.14</v>
      </c>
      <c r="V1560" t="str">
        <f t="shared" si="49"/>
        <v>0061503 serie 001-10/10/2022-02907585000404-79031000-86,37-193,14</v>
      </c>
    </row>
    <row r="1561" spans="1:22" x14ac:dyDescent="0.25">
      <c r="A1561" s="91" t="s">
        <v>7751</v>
      </c>
      <c r="B1561" s="91" t="s">
        <v>8671</v>
      </c>
      <c r="C1561" s="91" t="s">
        <v>10230</v>
      </c>
      <c r="D1561" s="91" t="s">
        <v>8572</v>
      </c>
      <c r="E1561" s="90">
        <v>97434047000103</v>
      </c>
      <c r="F1561" s="92">
        <v>72163300</v>
      </c>
      <c r="G1561" s="93">
        <v>7430.4</v>
      </c>
      <c r="H1561" s="93">
        <v>16794</v>
      </c>
      <c r="I1561">
        <v>1559</v>
      </c>
      <c r="K1561" s="82" t="str">
        <f t="shared" si="48"/>
        <v>037273 SERIE 002-10/05/2024-97434047000103-72163300-7430,4-16794</v>
      </c>
      <c r="L1561" t="str">
        <v>037273 serie 002</v>
      </c>
      <c r="M1561" t="str">
        <v>037273 serie 002-10/05/2024-97434047000103-72163300-7430,4-16794</v>
      </c>
      <c r="O1561" t="str">
        <v>061503 serie 001</v>
      </c>
      <c r="P1561" s="57">
        <v>44844</v>
      </c>
      <c r="Q1561" t="str">
        <v>02907585000404</v>
      </c>
      <c r="R1561">
        <v>32089010</v>
      </c>
      <c r="S1561">
        <v>2425.1100000000006</v>
      </c>
      <c r="T1561">
        <v>88172.76</v>
      </c>
      <c r="V1561" t="str">
        <f t="shared" si="49"/>
        <v>061503 serie 001-10/10/2022-02907585000404-32089010-2425,11-88172,76</v>
      </c>
    </row>
    <row r="1562" spans="1:22" x14ac:dyDescent="0.25">
      <c r="A1562" s="91" t="s">
        <v>7752</v>
      </c>
      <c r="B1562" s="91" t="s">
        <v>8671</v>
      </c>
      <c r="C1562" s="91" t="s">
        <v>10231</v>
      </c>
      <c r="D1562" s="91" t="s">
        <v>8456</v>
      </c>
      <c r="E1562" s="90">
        <v>97434047000103</v>
      </c>
      <c r="F1562" s="92">
        <v>72163300</v>
      </c>
      <c r="G1562" s="92">
        <v>973.4</v>
      </c>
      <c r="H1562" s="93">
        <v>9507</v>
      </c>
      <c r="I1562">
        <v>1560</v>
      </c>
      <c r="K1562" s="82" t="str">
        <f t="shared" si="48"/>
        <v>00035657 SERIE 002-25/03/2024-97434047000103-72163300-973,4-9507</v>
      </c>
      <c r="L1562" t="str">
        <v>00035657 serie 002</v>
      </c>
      <c r="M1562" t="str">
        <v>00035657 serie 002-25/03/2024-97434047000103-72163300-973,4-9507</v>
      </c>
      <c r="O1562" t="str">
        <v>61503 serie 001</v>
      </c>
      <c r="P1562" s="57">
        <v>44844</v>
      </c>
      <c r="Q1562" t="str">
        <v>02907585000404</v>
      </c>
      <c r="R1562">
        <v>29051999</v>
      </c>
      <c r="S1562">
        <v>70.58</v>
      </c>
      <c r="T1562">
        <v>275.04000000000002</v>
      </c>
      <c r="V1562" t="str">
        <f t="shared" si="49"/>
        <v>61503 serie 001-10/10/2022-02907585000404-29051999-70,58-275,04</v>
      </c>
    </row>
    <row r="1563" spans="1:22" x14ac:dyDescent="0.25">
      <c r="A1563" s="91" t="s">
        <v>7753</v>
      </c>
      <c r="B1563" s="91" t="s">
        <v>8671</v>
      </c>
      <c r="C1563" s="91" t="s">
        <v>10232</v>
      </c>
      <c r="D1563" s="91" t="s">
        <v>8395</v>
      </c>
      <c r="E1563" s="90">
        <v>97434047000103</v>
      </c>
      <c r="F1563" s="92">
        <v>72163300</v>
      </c>
      <c r="G1563" s="93">
        <v>1995.64</v>
      </c>
      <c r="H1563" s="93">
        <v>59915.64</v>
      </c>
      <c r="I1563">
        <v>1561</v>
      </c>
      <c r="K1563" s="82" t="str">
        <f t="shared" si="48"/>
        <v>00034212 SERIE 002-15/02/2024-97434047000103-72163300-1995,64-59915,64</v>
      </c>
      <c r="L1563" t="str">
        <v>00034212 serie 002</v>
      </c>
      <c r="M1563" t="str">
        <v>00034212 serie 002-15/02/2024-97434047000103-72163300-1995,64-59915,64</v>
      </c>
      <c r="O1563" t="str">
        <v>23442 serie 002</v>
      </c>
      <c r="P1563" s="57">
        <v>44999</v>
      </c>
      <c r="Q1563" t="str">
        <v>97434047000103</v>
      </c>
      <c r="R1563">
        <v>72149100</v>
      </c>
      <c r="S1563">
        <v>320</v>
      </c>
      <c r="T1563">
        <v>4297.8</v>
      </c>
      <c r="V1563" t="str">
        <f t="shared" si="49"/>
        <v>23442 serie 002-14/03/2023-97434047000103-72149100-320-4297,8</v>
      </c>
    </row>
    <row r="1564" spans="1:22" x14ac:dyDescent="0.25">
      <c r="A1564" s="91" t="s">
        <v>7754</v>
      </c>
      <c r="B1564" s="91" t="s">
        <v>8671</v>
      </c>
      <c r="C1564" s="91" t="s">
        <v>10233</v>
      </c>
      <c r="D1564" s="91" t="s">
        <v>8571</v>
      </c>
      <c r="E1564" s="90">
        <v>97434047000103</v>
      </c>
      <c r="F1564" s="92">
        <v>72164010</v>
      </c>
      <c r="G1564" s="92">
        <v>11</v>
      </c>
      <c r="H1564" s="92">
        <v>718.2</v>
      </c>
      <c r="I1564">
        <v>1562</v>
      </c>
      <c r="K1564" s="82" t="str">
        <f t="shared" si="48"/>
        <v>0000040436 SERIE 002-20/08/2024-97434047000103-72164010-11-718,2</v>
      </c>
      <c r="L1564" t="str">
        <v>0000040436 serie 002</v>
      </c>
      <c r="M1564" t="str">
        <v>0000040436 serie 002-20/08/2024-97434047000103-72164010-11-718,2</v>
      </c>
      <c r="O1564" t="str">
        <v>023262 serie 002</v>
      </c>
      <c r="P1564" s="57">
        <v>44991</v>
      </c>
      <c r="Q1564" t="str">
        <v>97434047000103</v>
      </c>
      <c r="R1564">
        <v>72085200</v>
      </c>
      <c r="S1564">
        <v>3694.8</v>
      </c>
      <c r="T1564">
        <v>73434.240000000005</v>
      </c>
      <c r="V1564" t="str">
        <f t="shared" si="49"/>
        <v>023262 serie 002-06/03/2023-97434047000103-72085200-3694,8-73434,24</v>
      </c>
    </row>
    <row r="1565" spans="1:22" x14ac:dyDescent="0.25">
      <c r="A1565" s="91" t="s">
        <v>7755</v>
      </c>
      <c r="B1565" s="91" t="s">
        <v>8671</v>
      </c>
      <c r="C1565" s="91" t="s">
        <v>10234</v>
      </c>
      <c r="D1565" s="91" t="s">
        <v>8566</v>
      </c>
      <c r="E1565" s="90">
        <v>97434047000103</v>
      </c>
      <c r="F1565" s="92">
        <v>72164010</v>
      </c>
      <c r="G1565" s="93">
        <v>3620</v>
      </c>
      <c r="H1565" s="93">
        <v>46854</v>
      </c>
      <c r="I1565">
        <v>1563</v>
      </c>
      <c r="K1565" s="82" t="str">
        <f t="shared" si="48"/>
        <v>39184 SERIE 002-09/07/2024-97434047000103-72164010-3620-46854</v>
      </c>
      <c r="L1565" t="str">
        <v>39184 serie 002</v>
      </c>
      <c r="M1565" t="str">
        <v>39184 serie 002-09/07/2024-97434047000103-72164010-3620-46854</v>
      </c>
      <c r="O1565" t="str">
        <v>23262 serie 002</v>
      </c>
      <c r="P1565" s="57">
        <v>44991</v>
      </c>
      <c r="Q1565" t="str">
        <v>97434047000103</v>
      </c>
      <c r="R1565">
        <v>72085100</v>
      </c>
      <c r="S1565">
        <v>805.2</v>
      </c>
      <c r="T1565">
        <v>15298.8</v>
      </c>
      <c r="V1565" t="str">
        <f t="shared" si="49"/>
        <v>23262 serie 002-06/03/2023-97434047000103-72085100-805,2-15298,8</v>
      </c>
    </row>
    <row r="1566" spans="1:22" x14ac:dyDescent="0.25">
      <c r="A1566" s="91" t="s">
        <v>7756</v>
      </c>
      <c r="B1566" s="91" t="s">
        <v>8671</v>
      </c>
      <c r="C1566" s="91" t="s">
        <v>10235</v>
      </c>
      <c r="D1566" s="91" t="s">
        <v>8472</v>
      </c>
      <c r="E1566" s="90">
        <v>97434047000103</v>
      </c>
      <c r="F1566" s="92">
        <v>72164010</v>
      </c>
      <c r="G1566" s="92">
        <v>18.84</v>
      </c>
      <c r="H1566" s="92">
        <v>718.2</v>
      </c>
      <c r="I1566">
        <v>1564</v>
      </c>
      <c r="K1566" s="82" t="str">
        <f t="shared" si="48"/>
        <v>00037091 SERIE 002-07/05/2024-97434047000103-72164010-18,84-718,2</v>
      </c>
      <c r="L1566" t="str">
        <v>00037091 serie 002</v>
      </c>
      <c r="M1566" t="str">
        <v>00037091 serie 002-07/05/2024-97434047000103-72164010-18,84-718,2</v>
      </c>
      <c r="O1566" t="str">
        <v>23029 serie 002</v>
      </c>
      <c r="P1566" s="57">
        <v>44980</v>
      </c>
      <c r="Q1566" t="str">
        <v>97434047000103</v>
      </c>
      <c r="R1566">
        <v>72163200</v>
      </c>
      <c r="S1566">
        <v>1755</v>
      </c>
      <c r="T1566">
        <v>19636.5</v>
      </c>
      <c r="V1566" t="str">
        <f t="shared" si="49"/>
        <v>23029 serie 002-23/02/2023-97434047000103-72163200-1755-19636,5</v>
      </c>
    </row>
    <row r="1567" spans="1:22" x14ac:dyDescent="0.25">
      <c r="A1567" s="91" t="s">
        <v>7757</v>
      </c>
      <c r="B1567" s="91" t="s">
        <v>8671</v>
      </c>
      <c r="C1567" s="91" t="s">
        <v>10236</v>
      </c>
      <c r="D1567" s="91" t="s">
        <v>8501</v>
      </c>
      <c r="E1567" s="90">
        <v>97434047000103</v>
      </c>
      <c r="F1567" s="92">
        <v>72164010</v>
      </c>
      <c r="G1567" s="92">
        <v>626.04</v>
      </c>
      <c r="H1567" s="93">
        <v>29736.9</v>
      </c>
      <c r="I1567">
        <v>1565</v>
      </c>
      <c r="K1567" s="82" t="str">
        <f t="shared" si="48"/>
        <v>036805 SERIE 002-26/04/2024-97434047000103-72164010-626,04-29736,9</v>
      </c>
      <c r="L1567" t="str">
        <v>036805 serie 002</v>
      </c>
      <c r="M1567" t="str">
        <v>036805 serie 002-26/04/2024-97434047000103-72164010-626,04-29736,9</v>
      </c>
      <c r="O1567" t="str">
        <v>022482 serie 002</v>
      </c>
      <c r="P1567" s="57">
        <v>44957</v>
      </c>
      <c r="Q1567" t="str">
        <v>97434047000103</v>
      </c>
      <c r="R1567">
        <v>72163200</v>
      </c>
      <c r="S1567">
        <v>4320</v>
      </c>
      <c r="T1567">
        <v>48336</v>
      </c>
      <c r="V1567" t="str">
        <f t="shared" si="49"/>
        <v>022482 serie 002-31/01/2023-97434047000103-72163200-4320-48336</v>
      </c>
    </row>
    <row r="1568" spans="1:22" x14ac:dyDescent="0.25">
      <c r="A1568" s="91" t="s">
        <v>7758</v>
      </c>
      <c r="B1568" s="91" t="s">
        <v>8671</v>
      </c>
      <c r="C1568" s="91" t="s">
        <v>10237</v>
      </c>
      <c r="D1568" s="91" t="s">
        <v>8501</v>
      </c>
      <c r="E1568" s="90">
        <v>97434047000103</v>
      </c>
      <c r="F1568" s="92">
        <v>72164010</v>
      </c>
      <c r="G1568" s="93">
        <v>4876.2</v>
      </c>
      <c r="H1568" s="93">
        <v>2872.8</v>
      </c>
      <c r="I1568">
        <v>1566</v>
      </c>
      <c r="K1568" s="82" t="str">
        <f t="shared" si="48"/>
        <v>00036803 SERIE 002-26/04/2024-97434047000103-72164010-4876,2-2872,8</v>
      </c>
      <c r="L1568" t="str">
        <v>00036803 serie 002</v>
      </c>
      <c r="M1568" t="str">
        <v>00036803 serie 002-26/04/2024-97434047000103-72164010-4876,2-2872,8</v>
      </c>
      <c r="O1568" t="str">
        <v>22482 serie 002</v>
      </c>
      <c r="P1568" s="57">
        <v>44957</v>
      </c>
      <c r="Q1568" t="str">
        <v>97434047000103</v>
      </c>
      <c r="R1568">
        <v>72163300</v>
      </c>
      <c r="S1568">
        <v>20244</v>
      </c>
      <c r="T1568">
        <v>216486</v>
      </c>
      <c r="V1568" t="str">
        <f t="shared" si="49"/>
        <v>22482 serie 002-31/01/2023-97434047000103-72163300-20244-216486</v>
      </c>
    </row>
    <row r="1569" spans="1:22" x14ac:dyDescent="0.25">
      <c r="A1569" s="91" t="s">
        <v>7759</v>
      </c>
      <c r="B1569" s="91" t="s">
        <v>8671</v>
      </c>
      <c r="C1569" s="91" t="s">
        <v>10238</v>
      </c>
      <c r="D1569" s="91" t="s">
        <v>8573</v>
      </c>
      <c r="E1569" s="90">
        <v>97434047000103</v>
      </c>
      <c r="F1569" s="92">
        <v>72164010</v>
      </c>
      <c r="G1569" s="92">
        <v>442.67</v>
      </c>
      <c r="H1569" s="93">
        <v>7233.3</v>
      </c>
      <c r="I1569">
        <v>1567</v>
      </c>
      <c r="K1569" s="82" t="str">
        <f t="shared" si="48"/>
        <v>036277 SERIE 002-12/04/2024-97434047000103-72164010-442,67-7233,3</v>
      </c>
      <c r="L1569" t="str">
        <v>036277 serie 002</v>
      </c>
      <c r="M1569" t="str">
        <v>036277 serie 002-12/04/2024-97434047000103-72164010-442,67-7233,3</v>
      </c>
      <c r="O1569" t="str">
        <v>00022189 serie 002</v>
      </c>
      <c r="P1569" s="57">
        <v>44945</v>
      </c>
      <c r="Q1569" t="str">
        <v>97434047000103</v>
      </c>
      <c r="R1569">
        <v>72163300</v>
      </c>
      <c r="S1569">
        <v>2190.12</v>
      </c>
      <c r="T1569">
        <v>29652.9</v>
      </c>
      <c r="V1569" t="str">
        <f t="shared" si="49"/>
        <v>00022189 serie 002-19/01/2023-97434047000103-72163300-2190,12-29652,9</v>
      </c>
    </row>
    <row r="1570" spans="1:22" x14ac:dyDescent="0.25">
      <c r="A1570" s="91" t="s">
        <v>7760</v>
      </c>
      <c r="B1570" s="91" t="s">
        <v>8671</v>
      </c>
      <c r="C1570" s="91" t="s">
        <v>10239</v>
      </c>
      <c r="D1570" s="91" t="s">
        <v>8395</v>
      </c>
      <c r="E1570" s="90">
        <v>97434047000103</v>
      </c>
      <c r="F1570" s="92">
        <v>72164010</v>
      </c>
      <c r="G1570" s="92">
        <v>665.21</v>
      </c>
      <c r="H1570" s="92">
        <v>718.2</v>
      </c>
      <c r="I1570">
        <v>1568</v>
      </c>
      <c r="K1570" s="82" t="str">
        <f t="shared" si="48"/>
        <v>000034212 SERIE 002-15/02/2024-97434047000103-72164010-665,21-718,2</v>
      </c>
      <c r="L1570" t="str">
        <v>000034212 serie 002</v>
      </c>
      <c r="M1570" t="str">
        <v>000034212 serie 002-15/02/2024-97434047000103-72164010-665,21-718,2</v>
      </c>
      <c r="O1570" t="str">
        <v>0022189 serie 002</v>
      </c>
      <c r="P1570" s="57">
        <v>44945</v>
      </c>
      <c r="Q1570" t="str">
        <v>97434047000103</v>
      </c>
      <c r="R1570">
        <v>72163200</v>
      </c>
      <c r="S1570">
        <v>16318.8</v>
      </c>
      <c r="T1570">
        <v>182308.8</v>
      </c>
      <c r="V1570" t="str">
        <f t="shared" si="49"/>
        <v>0022189 serie 002-19/01/2023-97434047000103-72163200-16318,8-182308,8</v>
      </c>
    </row>
    <row r="1571" spans="1:22" x14ac:dyDescent="0.25">
      <c r="A1571" s="91" t="s">
        <v>7761</v>
      </c>
      <c r="B1571" s="91" t="s">
        <v>8671</v>
      </c>
      <c r="C1571" s="91" t="s">
        <v>10240</v>
      </c>
      <c r="D1571" s="91" t="s">
        <v>8373</v>
      </c>
      <c r="E1571" s="90">
        <v>97533434000199</v>
      </c>
      <c r="F1571" s="92">
        <v>72164010</v>
      </c>
      <c r="G1571" s="92">
        <v>8</v>
      </c>
      <c r="H1571" s="92">
        <v>720</v>
      </c>
      <c r="I1571">
        <v>1569</v>
      </c>
      <c r="K1571" s="82" t="str">
        <f t="shared" si="48"/>
        <v>04145 SERIE 000-15/03/2024-97533434000199-72164010-8-720</v>
      </c>
      <c r="L1571" t="str">
        <v>04145 serie 000</v>
      </c>
      <c r="M1571" t="str">
        <v>04145 serie 000-15/03/2024-97533434000199-72164010-8-720</v>
      </c>
      <c r="O1571" t="str">
        <v>022189 serie 002</v>
      </c>
      <c r="P1571" s="57">
        <v>44945</v>
      </c>
      <c r="Q1571" t="str">
        <v>97434047000103</v>
      </c>
      <c r="R1571">
        <v>72161000</v>
      </c>
      <c r="S1571">
        <v>48</v>
      </c>
      <c r="T1571">
        <v>371.1</v>
      </c>
      <c r="V1571" t="str">
        <f t="shared" si="49"/>
        <v>022189 serie 002-19/01/2023-97434047000103-72161000-48-371,1</v>
      </c>
    </row>
    <row r="1572" spans="1:22" x14ac:dyDescent="0.25">
      <c r="A1572" s="91" t="s">
        <v>7762</v>
      </c>
      <c r="B1572" s="91" t="s">
        <v>8671</v>
      </c>
      <c r="C1572" s="91" t="s">
        <v>10241</v>
      </c>
      <c r="D1572" s="91" t="s">
        <v>8358</v>
      </c>
      <c r="E1572" s="90">
        <v>97434047000103</v>
      </c>
      <c r="F1572" s="92">
        <v>72164010</v>
      </c>
      <c r="G1572" s="93">
        <v>4366.67</v>
      </c>
      <c r="H1572" s="93">
        <v>40185</v>
      </c>
      <c r="I1572">
        <v>1570</v>
      </c>
      <c r="K1572" s="82" t="str">
        <f t="shared" si="48"/>
        <v>034430 SERIE 002-20/02/2024-97434047000103-72164010-4366,67-40185</v>
      </c>
      <c r="L1572" t="str">
        <v>034430 serie 002</v>
      </c>
      <c r="M1572" t="str">
        <v>034430 serie 002-20/02/2024-97434047000103-72164010-4366,67-40185</v>
      </c>
      <c r="O1572" t="str">
        <v>22189 serie 002</v>
      </c>
      <c r="P1572" s="57">
        <v>44945</v>
      </c>
      <c r="Q1572" t="str">
        <v>97434047000103</v>
      </c>
      <c r="R1572">
        <v>72163100</v>
      </c>
      <c r="S1572">
        <v>5443.08</v>
      </c>
      <c r="T1572">
        <v>48974.400000000001</v>
      </c>
      <c r="V1572" t="str">
        <f t="shared" si="49"/>
        <v>22189 serie 002-19/01/2023-97434047000103-72163100-5443,08-48974,4</v>
      </c>
    </row>
    <row r="1573" spans="1:22" x14ac:dyDescent="0.25">
      <c r="A1573" s="91" t="s">
        <v>7763</v>
      </c>
      <c r="B1573" s="91" t="s">
        <v>8671</v>
      </c>
      <c r="C1573" s="91" t="s">
        <v>10242</v>
      </c>
      <c r="D1573" s="91" t="s">
        <v>8563</v>
      </c>
      <c r="E1573" s="90">
        <v>97434047000103</v>
      </c>
      <c r="F1573" s="92">
        <v>72166910</v>
      </c>
      <c r="G1573" s="93">
        <v>1998</v>
      </c>
      <c r="H1573" s="93">
        <v>17291.580000000002</v>
      </c>
      <c r="I1573">
        <v>1571</v>
      </c>
      <c r="K1573" s="82" t="str">
        <f t="shared" si="48"/>
        <v>40062 SERIE 002-07/08/2024-97434047000103-72166910-1998-17291,58</v>
      </c>
      <c r="L1573" t="str">
        <v>40062 serie 002</v>
      </c>
      <c r="M1573" t="str">
        <v>40062 serie 002-07/08/2024-97434047000103-72166910-1998-17291,58</v>
      </c>
      <c r="O1573" t="str">
        <v>0022185 serie 002</v>
      </c>
      <c r="P1573" s="57">
        <v>44945</v>
      </c>
      <c r="Q1573" t="str">
        <v>97434047000103</v>
      </c>
      <c r="R1573">
        <v>72191200</v>
      </c>
      <c r="S1573">
        <v>79.36</v>
      </c>
      <c r="T1573">
        <v>3675.36</v>
      </c>
      <c r="V1573" t="str">
        <f t="shared" si="49"/>
        <v>0022185 serie 002-19/01/2023-97434047000103-72191200-79,36-3675,36</v>
      </c>
    </row>
    <row r="1574" spans="1:22" x14ac:dyDescent="0.25">
      <c r="A1574" s="91" t="s">
        <v>7764</v>
      </c>
      <c r="B1574" s="91" t="s">
        <v>8671</v>
      </c>
      <c r="C1574" s="91" t="s">
        <v>10243</v>
      </c>
      <c r="D1574" s="91" t="s">
        <v>8397</v>
      </c>
      <c r="E1574" s="90">
        <v>33150053000733</v>
      </c>
      <c r="F1574" s="92">
        <v>72191300</v>
      </c>
      <c r="G1574" s="93">
        <v>1177.33</v>
      </c>
      <c r="H1574" s="93">
        <v>56873.34</v>
      </c>
      <c r="I1574">
        <v>1572</v>
      </c>
      <c r="K1574" s="82" t="str">
        <f t="shared" si="48"/>
        <v>0250045 SERIE 000-29/02/2024-33150053000733-72191300-1177,33-56873,34</v>
      </c>
      <c r="L1574" t="str">
        <v>0250045 serie 000</v>
      </c>
      <c r="M1574" t="str">
        <v>0250045 serie 000-29/02/2024-33150053000733-72191300-1177,33-56873,34</v>
      </c>
      <c r="O1574" t="str">
        <v>022185 serie 002</v>
      </c>
      <c r="P1574" s="57">
        <v>44945</v>
      </c>
      <c r="Q1574" t="str">
        <v>97434047000103</v>
      </c>
      <c r="R1574">
        <v>72192200</v>
      </c>
      <c r="S1574">
        <v>571.5</v>
      </c>
      <c r="T1574">
        <v>34200</v>
      </c>
      <c r="V1574" t="str">
        <f t="shared" si="49"/>
        <v>022185 serie 002-19/01/2023-97434047000103-72192200-571,5-34200</v>
      </c>
    </row>
    <row r="1575" spans="1:22" x14ac:dyDescent="0.25">
      <c r="A1575" s="91" t="s">
        <v>7765</v>
      </c>
      <c r="B1575" s="91" t="s">
        <v>8671</v>
      </c>
      <c r="C1575" s="91" t="s">
        <v>10244</v>
      </c>
      <c r="D1575" s="91" t="s">
        <v>8535</v>
      </c>
      <c r="E1575" s="90">
        <v>97434047000103</v>
      </c>
      <c r="F1575" s="92">
        <v>72192200</v>
      </c>
      <c r="G1575" s="92">
        <v>430</v>
      </c>
      <c r="H1575" s="93">
        <v>28328.400000000001</v>
      </c>
      <c r="I1575">
        <v>1573</v>
      </c>
      <c r="K1575" s="82" t="str">
        <f t="shared" si="48"/>
        <v>040748 SERIE 002-30/08/2024-97434047000103-72192200-430-28328,4</v>
      </c>
      <c r="L1575" t="str">
        <v>040748 serie 002</v>
      </c>
      <c r="M1575" t="str">
        <v>040748 serie 002-30/08/2024-97434047000103-72192200-430-28328,4</v>
      </c>
      <c r="O1575" t="str">
        <v>22185 serie 002</v>
      </c>
      <c r="P1575" s="57">
        <v>44945</v>
      </c>
      <c r="Q1575" t="str">
        <v>97434047000103</v>
      </c>
      <c r="R1575">
        <v>72201100</v>
      </c>
      <c r="S1575">
        <v>178.56</v>
      </c>
      <c r="T1575">
        <v>7739.46</v>
      </c>
      <c r="V1575" t="str">
        <f t="shared" si="49"/>
        <v>22185 serie 002-19/01/2023-97434047000103-72201100-178,56-7739,46</v>
      </c>
    </row>
    <row r="1576" spans="1:22" x14ac:dyDescent="0.25">
      <c r="A1576" s="91" t="s">
        <v>7766</v>
      </c>
      <c r="B1576" s="91" t="s">
        <v>8671</v>
      </c>
      <c r="C1576" s="91" t="s">
        <v>10245</v>
      </c>
      <c r="D1576" s="91" t="s">
        <v>8571</v>
      </c>
      <c r="E1576" s="90">
        <v>97434047000103</v>
      </c>
      <c r="F1576" s="92">
        <v>72192200</v>
      </c>
      <c r="G1576" s="93">
        <v>1094.4000000000001</v>
      </c>
      <c r="H1576" s="93">
        <v>13402.92</v>
      </c>
      <c r="I1576">
        <v>1574</v>
      </c>
      <c r="K1576" s="82" t="str">
        <f t="shared" si="48"/>
        <v>00040438 SERIE 002-20/08/2024-97434047000103-72192200-1094,4-13402,92</v>
      </c>
      <c r="L1576" t="str">
        <v>00040438 serie 002</v>
      </c>
      <c r="M1576" t="str">
        <v>00040438 serie 002-20/08/2024-97434047000103-72192200-1094,4-13402,92</v>
      </c>
      <c r="O1576" t="str">
        <v>0022160 serie 002</v>
      </c>
      <c r="P1576" s="57">
        <v>44945</v>
      </c>
      <c r="Q1576" t="str">
        <v>97434047000103</v>
      </c>
      <c r="R1576">
        <v>72085100</v>
      </c>
      <c r="S1576">
        <v>4113.3599999999997</v>
      </c>
      <c r="T1576">
        <v>32466.06</v>
      </c>
      <c r="V1576" t="str">
        <f t="shared" si="49"/>
        <v>0022160 serie 002-19/01/2023-97434047000103-72085100-4113,36-32466,06</v>
      </c>
    </row>
    <row r="1577" spans="1:22" x14ac:dyDescent="0.25">
      <c r="A1577" s="91" t="s">
        <v>7767</v>
      </c>
      <c r="B1577" s="91" t="s">
        <v>8671</v>
      </c>
      <c r="C1577" s="91" t="s">
        <v>10246</v>
      </c>
      <c r="D1577" s="91" t="s">
        <v>8469</v>
      </c>
      <c r="E1577" s="90">
        <v>97434047000103</v>
      </c>
      <c r="F1577" s="92">
        <v>72192200</v>
      </c>
      <c r="G1577" s="92">
        <v>423.33</v>
      </c>
      <c r="H1577" s="93">
        <v>21490.799999999999</v>
      </c>
      <c r="I1577">
        <v>1575</v>
      </c>
      <c r="K1577" s="82" t="str">
        <f t="shared" si="48"/>
        <v>37645 SERIE 002-22/05/2024-97434047000103-72192200-423,33-21490,8</v>
      </c>
      <c r="L1577" t="str">
        <v>37645 serie 002</v>
      </c>
      <c r="M1577" t="str">
        <v>37645 serie 002-22/05/2024-97434047000103-72192200-423,33-21490,8</v>
      </c>
      <c r="O1577" t="str">
        <v>022160 serie 002</v>
      </c>
      <c r="P1577" s="57">
        <v>44945</v>
      </c>
      <c r="Q1577" t="str">
        <v>97434047000103</v>
      </c>
      <c r="R1577">
        <v>72085200</v>
      </c>
      <c r="S1577">
        <v>10924.64</v>
      </c>
      <c r="T1577">
        <v>83449.06</v>
      </c>
      <c r="V1577" t="str">
        <f t="shared" si="49"/>
        <v>022160 serie 002-19/01/2023-97434047000103-72085200-10924,64-83449,06</v>
      </c>
    </row>
    <row r="1578" spans="1:22" x14ac:dyDescent="0.25">
      <c r="A1578" s="91" t="s">
        <v>7768</v>
      </c>
      <c r="B1578" s="91" t="s">
        <v>8671</v>
      </c>
      <c r="C1578" s="91" t="s">
        <v>10247</v>
      </c>
      <c r="D1578" s="91" t="s">
        <v>8535</v>
      </c>
      <c r="E1578" s="90">
        <v>97434047000103</v>
      </c>
      <c r="F1578" s="92">
        <v>72192300</v>
      </c>
      <c r="G1578" s="92">
        <v>430</v>
      </c>
      <c r="H1578" s="93">
        <v>12114.6</v>
      </c>
      <c r="I1578">
        <v>1576</v>
      </c>
      <c r="K1578" s="82" t="str">
        <f t="shared" si="48"/>
        <v>40748 SERIE 002-30/08/2024-97434047000103-72192300-430-12114,6</v>
      </c>
      <c r="L1578" t="str">
        <v>40748 serie 002</v>
      </c>
      <c r="M1578" t="str">
        <v>40748 serie 002-30/08/2024-97434047000103-72192300-430-12114,6</v>
      </c>
      <c r="O1578" t="str">
        <v>22160 serie 002</v>
      </c>
      <c r="P1578" s="57">
        <v>44945</v>
      </c>
      <c r="Q1578" t="str">
        <v>97434047000103</v>
      </c>
      <c r="R1578">
        <v>73066100</v>
      </c>
      <c r="S1578">
        <v>962</v>
      </c>
      <c r="T1578">
        <v>7634.58</v>
      </c>
      <c r="V1578" t="str">
        <f t="shared" si="49"/>
        <v>22160 serie 002-19/01/2023-97434047000103-73066100-962-7634,58</v>
      </c>
    </row>
    <row r="1579" spans="1:22" x14ac:dyDescent="0.25">
      <c r="A1579" s="91" t="s">
        <v>7769</v>
      </c>
      <c r="B1579" s="91" t="s">
        <v>8671</v>
      </c>
      <c r="C1579" s="91" t="s">
        <v>10248</v>
      </c>
      <c r="D1579" s="91" t="s">
        <v>8537</v>
      </c>
      <c r="E1579" s="90">
        <v>97434047000103</v>
      </c>
      <c r="F1579" s="92">
        <v>72193300</v>
      </c>
      <c r="G1579" s="92">
        <v>25</v>
      </c>
      <c r="H1579" s="93">
        <v>2404.8000000000002</v>
      </c>
      <c r="I1579">
        <v>1577</v>
      </c>
      <c r="K1579" s="82" t="str">
        <f t="shared" si="48"/>
        <v>39987 SERIE 002-05/08/2024-97434047000103-72193300-25-2404,8</v>
      </c>
      <c r="L1579" t="str">
        <v>39987 serie 002</v>
      </c>
      <c r="M1579" t="str">
        <v>39987 serie 002-05/08/2024-97434047000103-72193300-25-2404,8</v>
      </c>
      <c r="O1579" t="str">
        <v>22047 serie 002</v>
      </c>
      <c r="P1579" s="57">
        <v>44942</v>
      </c>
      <c r="Q1579" t="str">
        <v>97434047000103</v>
      </c>
      <c r="R1579">
        <v>72149100</v>
      </c>
      <c r="S1579">
        <v>186</v>
      </c>
      <c r="T1579">
        <v>2485.1999999999998</v>
      </c>
      <c r="V1579" t="str">
        <f t="shared" si="49"/>
        <v>22047 serie 002-16/01/2023-97434047000103-72149100-186-2485,2</v>
      </c>
    </row>
    <row r="1580" spans="1:22" x14ac:dyDescent="0.25">
      <c r="A1580" s="91" t="s">
        <v>7770</v>
      </c>
      <c r="B1580" s="91" t="s">
        <v>8671</v>
      </c>
      <c r="C1580" s="91" t="s">
        <v>10249</v>
      </c>
      <c r="D1580" s="91" t="s">
        <v>8397</v>
      </c>
      <c r="E1580" s="90">
        <v>33150053000733</v>
      </c>
      <c r="F1580" s="92">
        <v>72193400</v>
      </c>
      <c r="G1580" s="93">
        <v>1177.33</v>
      </c>
      <c r="H1580" s="93">
        <v>68301.48</v>
      </c>
      <c r="I1580">
        <v>1578</v>
      </c>
      <c r="K1580" s="82" t="str">
        <f t="shared" si="48"/>
        <v>250045 SERIE 000-29/02/2024-33150053000733-72193400-1177,33-68301,48</v>
      </c>
      <c r="L1580" t="str">
        <v>250045 serie 000</v>
      </c>
      <c r="M1580" t="str">
        <v>250045 serie 000-29/02/2024-33150053000733-72193400-1177,33-68301,48</v>
      </c>
      <c r="O1580" t="str">
        <v>021982 serie 002</v>
      </c>
      <c r="P1580" s="57">
        <v>44938</v>
      </c>
      <c r="Q1580" t="str">
        <v>97434047000103</v>
      </c>
      <c r="R1580">
        <v>72164010</v>
      </c>
      <c r="S1580">
        <v>74.58</v>
      </c>
      <c r="T1580">
        <v>7182</v>
      </c>
      <c r="V1580" t="str">
        <f t="shared" si="49"/>
        <v>021982 serie 002-12/01/2023-97434047000103-72164010-74,58-7182</v>
      </c>
    </row>
    <row r="1581" spans="1:22" x14ac:dyDescent="0.25">
      <c r="A1581" s="91" t="s">
        <v>7771</v>
      </c>
      <c r="B1581" s="91" t="s">
        <v>8671</v>
      </c>
      <c r="C1581" s="91" t="s">
        <v>10250</v>
      </c>
      <c r="D1581" s="91" t="s">
        <v>8373</v>
      </c>
      <c r="E1581" s="90">
        <v>97434047000103</v>
      </c>
      <c r="F1581" s="92">
        <v>72193400</v>
      </c>
      <c r="G1581" s="92">
        <v>32.24</v>
      </c>
      <c r="H1581" s="93">
        <v>292897.63</v>
      </c>
      <c r="I1581">
        <v>1579</v>
      </c>
      <c r="K1581" s="82" t="str">
        <f t="shared" si="48"/>
        <v>35345 SERIE 002-15/03/2024-97434047000103-72193400-32,24-292897,63</v>
      </c>
      <c r="L1581" t="str">
        <v>35345 serie 002</v>
      </c>
      <c r="M1581" t="str">
        <v>35345 serie 002-15/03/2024-97434047000103-72193400-32,24-292897,63</v>
      </c>
      <c r="O1581" t="str">
        <v>21982 serie 002</v>
      </c>
      <c r="P1581" s="57">
        <v>44938</v>
      </c>
      <c r="Q1581" t="str">
        <v>97434047000103</v>
      </c>
      <c r="R1581">
        <v>72162100</v>
      </c>
      <c r="S1581">
        <v>218.79</v>
      </c>
      <c r="T1581">
        <v>9957</v>
      </c>
      <c r="V1581" t="str">
        <f t="shared" si="49"/>
        <v>21982 serie 002-12/01/2023-97434047000103-72162100-218,79-9957</v>
      </c>
    </row>
    <row r="1582" spans="1:22" x14ac:dyDescent="0.25">
      <c r="A1582" s="91" t="s">
        <v>7772</v>
      </c>
      <c r="B1582" s="91" t="s">
        <v>8671</v>
      </c>
      <c r="C1582" s="91" t="s">
        <v>10251</v>
      </c>
      <c r="D1582" s="91" t="s">
        <v>8571</v>
      </c>
      <c r="E1582" s="90">
        <v>97434047000103</v>
      </c>
      <c r="F1582" s="92">
        <v>72201100</v>
      </c>
      <c r="G1582" s="93">
        <v>2188.8000000000002</v>
      </c>
      <c r="H1582" s="93">
        <v>36768.36</v>
      </c>
      <c r="I1582">
        <v>1580</v>
      </c>
      <c r="K1582" s="82" t="str">
        <f t="shared" si="48"/>
        <v>0040438 SERIE 002-20/08/2024-97434047000103-72201100-2188,8-36768,36</v>
      </c>
      <c r="L1582" t="str">
        <v>0040438 serie 002</v>
      </c>
      <c r="M1582" t="str">
        <v>0040438 serie 002-20/08/2024-97434047000103-72201100-2188,8-36768,36</v>
      </c>
      <c r="O1582" t="str">
        <v>000021290 serie 002</v>
      </c>
      <c r="P1582" s="57">
        <v>44907</v>
      </c>
      <c r="Q1582" t="str">
        <v>97434047000103</v>
      </c>
      <c r="R1582">
        <v>72191200</v>
      </c>
      <c r="S1582">
        <v>549</v>
      </c>
      <c r="T1582">
        <v>65089.440000000002</v>
      </c>
      <c r="V1582" t="str">
        <f t="shared" si="49"/>
        <v>000021290 serie 002-12/12/2022-97434047000103-72191200-549-65089,44</v>
      </c>
    </row>
    <row r="1583" spans="1:22" x14ac:dyDescent="0.25">
      <c r="A1583" s="91" t="s">
        <v>7773</v>
      </c>
      <c r="B1583" s="91" t="s">
        <v>8671</v>
      </c>
      <c r="C1583" s="91" t="s">
        <v>10252</v>
      </c>
      <c r="D1583" s="91" t="s">
        <v>8469</v>
      </c>
      <c r="E1583" s="90">
        <v>97434047000103</v>
      </c>
      <c r="F1583" s="92">
        <v>72201100</v>
      </c>
      <c r="G1583" s="92">
        <v>211.67</v>
      </c>
      <c r="H1583" s="93">
        <v>4161</v>
      </c>
      <c r="I1583">
        <v>1581</v>
      </c>
      <c r="K1583" s="82" t="str">
        <f t="shared" si="48"/>
        <v>037645 SERIE 002-22/05/2024-97434047000103-72201100-211,67-4161</v>
      </c>
      <c r="L1583" t="str">
        <v>037645 serie 002</v>
      </c>
      <c r="M1583" t="str">
        <v>037645 serie 002-22/05/2024-97434047000103-72201100-211,67-4161</v>
      </c>
      <c r="O1583" t="str">
        <v>00021290 serie 002</v>
      </c>
      <c r="P1583" s="57">
        <v>44907</v>
      </c>
      <c r="Q1583" t="str">
        <v>97434047000103</v>
      </c>
      <c r="R1583">
        <v>72192100</v>
      </c>
      <c r="S1583">
        <v>132.32</v>
      </c>
      <c r="T1583">
        <v>50451.27</v>
      </c>
      <c r="V1583" t="str">
        <f t="shared" si="49"/>
        <v>00021290 serie 002-12/12/2022-97434047000103-72192100-132,32-50451,27</v>
      </c>
    </row>
    <row r="1584" spans="1:22" x14ac:dyDescent="0.25">
      <c r="A1584" s="91" t="s">
        <v>7774</v>
      </c>
      <c r="B1584" s="91" t="s">
        <v>8671</v>
      </c>
      <c r="C1584" s="91" t="s">
        <v>10253</v>
      </c>
      <c r="D1584" s="91" t="s">
        <v>8470</v>
      </c>
      <c r="E1584" s="90">
        <v>2677285000125</v>
      </c>
      <c r="F1584" s="92">
        <v>72201210</v>
      </c>
      <c r="G1584" s="92">
        <v>322.20999999999998</v>
      </c>
      <c r="H1584" s="93">
        <v>15985</v>
      </c>
      <c r="I1584">
        <v>1582</v>
      </c>
      <c r="K1584" s="82" t="str">
        <f t="shared" si="48"/>
        <v>021225 SERIE 001-01/07/2024-02677285000125-72201210-322,21-15985</v>
      </c>
      <c r="L1584" t="str">
        <v>021225 serie 001</v>
      </c>
      <c r="M1584" t="str">
        <v>021225 serie 001-01/07/2024-02677285000125-72201210-322,21-15985</v>
      </c>
      <c r="O1584" t="str">
        <v>0021290 serie 002</v>
      </c>
      <c r="P1584" s="57">
        <v>44907</v>
      </c>
      <c r="Q1584" t="str">
        <v>97434047000103</v>
      </c>
      <c r="R1584">
        <v>72201100</v>
      </c>
      <c r="S1584">
        <v>57.32</v>
      </c>
      <c r="T1584">
        <v>16030.8</v>
      </c>
      <c r="V1584" t="str">
        <f t="shared" si="49"/>
        <v>0021290 serie 002-12/12/2022-97434047000103-72201100-57,32-16030,8</v>
      </c>
    </row>
    <row r="1585" spans="1:22" x14ac:dyDescent="0.25">
      <c r="A1585" s="91" t="s">
        <v>7775</v>
      </c>
      <c r="B1585" s="91" t="s">
        <v>8671</v>
      </c>
      <c r="C1585" s="91" t="s">
        <v>10254</v>
      </c>
      <c r="D1585" s="91" t="s">
        <v>8427</v>
      </c>
      <c r="E1585" s="90">
        <v>2677285000125</v>
      </c>
      <c r="F1585" s="92">
        <v>72201210</v>
      </c>
      <c r="G1585" s="92">
        <v>661.47</v>
      </c>
      <c r="H1585" s="93">
        <v>32700</v>
      </c>
      <c r="I1585">
        <v>1583</v>
      </c>
      <c r="K1585" s="82" t="str">
        <f t="shared" si="48"/>
        <v>020805 SERIE 001-07/03/2024-02677285000125-72201210-661,47-32700</v>
      </c>
      <c r="L1585" t="str">
        <v>020805 serie 001</v>
      </c>
      <c r="M1585" t="str">
        <v>020805 serie 001-07/03/2024-02677285000125-72201210-661,47-32700</v>
      </c>
      <c r="O1585" t="str">
        <v>021290 serie 002</v>
      </c>
      <c r="P1585" s="57">
        <v>44907</v>
      </c>
      <c r="Q1585" t="str">
        <v>97434047000103</v>
      </c>
      <c r="R1585">
        <v>72192200</v>
      </c>
      <c r="S1585">
        <v>1139.32</v>
      </c>
      <c r="T1585">
        <v>80110.079999999987</v>
      </c>
      <c r="V1585" t="str">
        <f t="shared" si="49"/>
        <v>021290 serie 002-12/12/2022-97434047000103-72192200-1139,32-80110,08</v>
      </c>
    </row>
    <row r="1586" spans="1:22" x14ac:dyDescent="0.25">
      <c r="A1586" s="91" t="s">
        <v>7776</v>
      </c>
      <c r="B1586" s="91" t="s">
        <v>8671</v>
      </c>
      <c r="C1586" s="91" t="s">
        <v>10255</v>
      </c>
      <c r="D1586" s="91" t="s">
        <v>8427</v>
      </c>
      <c r="E1586" s="90">
        <v>2677285000125</v>
      </c>
      <c r="F1586" s="92">
        <v>72201210</v>
      </c>
      <c r="G1586" s="93">
        <v>1122.49</v>
      </c>
      <c r="H1586" s="93">
        <v>34600</v>
      </c>
      <c r="I1586">
        <v>1584</v>
      </c>
      <c r="K1586" s="82" t="str">
        <f t="shared" si="48"/>
        <v>20804 SERIE 001-07/03/2024-02677285000125-72201210-1122,49-34600</v>
      </c>
      <c r="L1586" t="str">
        <v>20804 serie 001</v>
      </c>
      <c r="M1586" t="str">
        <v>20804 serie 001-07/03/2024-02677285000125-72201210-1122,49-34600</v>
      </c>
      <c r="O1586" t="str">
        <v>21290 serie 002</v>
      </c>
      <c r="P1586" s="57">
        <v>44907</v>
      </c>
      <c r="Q1586" t="str">
        <v>97434047000103</v>
      </c>
      <c r="R1586">
        <v>72192300</v>
      </c>
      <c r="S1586">
        <v>183</v>
      </c>
      <c r="T1586">
        <v>8337.48</v>
      </c>
      <c r="V1586" t="str">
        <f t="shared" si="49"/>
        <v>21290 serie 002-12/12/2022-97434047000103-72192300-183-8337,48</v>
      </c>
    </row>
    <row r="1587" spans="1:22" x14ac:dyDescent="0.25">
      <c r="A1587" s="91" t="s">
        <v>7777</v>
      </c>
      <c r="B1587" s="91" t="s">
        <v>8671</v>
      </c>
      <c r="C1587" s="91" t="s">
        <v>10256</v>
      </c>
      <c r="D1587" s="91" t="s">
        <v>8470</v>
      </c>
      <c r="E1587" s="90">
        <v>2677285000125</v>
      </c>
      <c r="F1587" s="92">
        <v>72202090</v>
      </c>
      <c r="G1587" s="92">
        <v>322.20999999999998</v>
      </c>
      <c r="H1587" s="93">
        <v>47984.9</v>
      </c>
      <c r="I1587">
        <v>1585</v>
      </c>
      <c r="K1587" s="82" t="str">
        <f t="shared" si="48"/>
        <v>21225 SERIE 001-01/07/2024-02677285000125-72202090-322,21-47984,9</v>
      </c>
      <c r="L1587" t="str">
        <v>21225 serie 001</v>
      </c>
      <c r="M1587" t="str">
        <v>21225 serie 001-01/07/2024-02677285000125-72202090-322,21-47984,9</v>
      </c>
      <c r="O1587" t="str">
        <v>21091 serie 002</v>
      </c>
      <c r="P1587" s="57">
        <v>44897</v>
      </c>
      <c r="Q1587" t="str">
        <v>97434047000103</v>
      </c>
      <c r="R1587">
        <v>72085200</v>
      </c>
      <c r="S1587">
        <v>26400</v>
      </c>
      <c r="T1587">
        <v>204948.29</v>
      </c>
      <c r="V1587" t="str">
        <f t="shared" si="49"/>
        <v>21091 serie 002-02/12/2022-97434047000103-72085200-26400-204948,29</v>
      </c>
    </row>
    <row r="1588" spans="1:22" x14ac:dyDescent="0.25">
      <c r="A1588" s="91" t="s">
        <v>7778</v>
      </c>
      <c r="B1588" s="91" t="s">
        <v>8671</v>
      </c>
      <c r="C1588" s="91" t="s">
        <v>10257</v>
      </c>
      <c r="D1588" s="91" t="s">
        <v>8427</v>
      </c>
      <c r="E1588" s="90">
        <v>2677285000125</v>
      </c>
      <c r="F1588" s="92">
        <v>72202090</v>
      </c>
      <c r="G1588" s="92">
        <v>661.47</v>
      </c>
      <c r="H1588" s="93">
        <v>63308</v>
      </c>
      <c r="I1588">
        <v>1586</v>
      </c>
      <c r="K1588" s="82" t="str">
        <f t="shared" si="48"/>
        <v>20805 SERIE 001-07/03/2024-02677285000125-72202090-661,47-63308</v>
      </c>
      <c r="L1588" t="str">
        <v>20805 serie 001</v>
      </c>
      <c r="M1588" t="str">
        <v>20805 serie 001-07/03/2024-02677285000125-72202090-661,47-63308</v>
      </c>
      <c r="O1588" t="str">
        <v>021089 serie 002</v>
      </c>
      <c r="P1588" s="57">
        <v>44897</v>
      </c>
      <c r="Q1588" t="str">
        <v>97434047000103</v>
      </c>
      <c r="R1588">
        <v>72085200</v>
      </c>
      <c r="S1588">
        <v>143.52000000000001</v>
      </c>
      <c r="T1588">
        <v>41536.239999999998</v>
      </c>
      <c r="V1588" t="str">
        <f t="shared" si="49"/>
        <v>021089 serie 002-02/12/2022-97434047000103-72085200-143,52-41536,24</v>
      </c>
    </row>
    <row r="1589" spans="1:22" x14ac:dyDescent="0.25">
      <c r="A1589" s="91" t="s">
        <v>7779</v>
      </c>
      <c r="B1589" s="91" t="s">
        <v>8671</v>
      </c>
      <c r="C1589" s="91" t="s">
        <v>10258</v>
      </c>
      <c r="D1589" s="91" t="s">
        <v>8427</v>
      </c>
      <c r="E1589" s="90">
        <v>2677285000125</v>
      </c>
      <c r="F1589" s="92">
        <v>72202090</v>
      </c>
      <c r="G1589" s="93">
        <v>1122.49</v>
      </c>
      <c r="H1589" s="93">
        <v>120785</v>
      </c>
      <c r="I1589">
        <v>1587</v>
      </c>
      <c r="K1589" s="82" t="str">
        <f t="shared" si="48"/>
        <v>020804 SERIE 001-07/03/2024-02677285000125-72202090-1122,49-120785</v>
      </c>
      <c r="L1589" t="str">
        <v>020804 serie 001</v>
      </c>
      <c r="M1589" t="str">
        <v>020804 serie 001-07/03/2024-02677285000125-72202090-1122,49-120785</v>
      </c>
      <c r="O1589" t="str">
        <v>21089 serie 002</v>
      </c>
      <c r="P1589" s="57">
        <v>44897</v>
      </c>
      <c r="Q1589" t="str">
        <v>97434047000103</v>
      </c>
      <c r="R1589">
        <v>72085100</v>
      </c>
      <c r="S1589">
        <v>637.28</v>
      </c>
      <c r="T1589">
        <v>134977.14000000001</v>
      </c>
      <c r="V1589" t="str">
        <f t="shared" si="49"/>
        <v>21089 serie 002-02/12/2022-97434047000103-72085100-637,28-134977,14</v>
      </c>
    </row>
    <row r="1590" spans="1:22" x14ac:dyDescent="0.25">
      <c r="A1590" s="91" t="s">
        <v>7780</v>
      </c>
      <c r="B1590" s="91" t="s">
        <v>8671</v>
      </c>
      <c r="C1590" s="91" t="s">
        <v>10259</v>
      </c>
      <c r="D1590" s="91" t="s">
        <v>8397</v>
      </c>
      <c r="E1590" s="90">
        <v>33150053000733</v>
      </c>
      <c r="F1590" s="92">
        <v>72222000</v>
      </c>
      <c r="G1590" s="93">
        <v>1177.33</v>
      </c>
      <c r="H1590" s="92">
        <v>368.28</v>
      </c>
      <c r="I1590">
        <v>1588</v>
      </c>
      <c r="K1590" s="82" t="str">
        <f t="shared" si="48"/>
        <v>00250045 SERIE 000-29/02/2024-33150053000733-72222000-1177,33-368,28</v>
      </c>
      <c r="L1590" t="str">
        <v>00250045 serie 000</v>
      </c>
      <c r="M1590" t="str">
        <v>00250045 serie 000-29/02/2024-33150053000733-72222000-1177,33-368,28</v>
      </c>
      <c r="O1590" t="str">
        <v>19455 serie 001</v>
      </c>
      <c r="P1590" s="57">
        <v>44957</v>
      </c>
      <c r="Q1590" t="str">
        <v>02677285000125</v>
      </c>
      <c r="R1590">
        <v>72202090</v>
      </c>
      <c r="S1590">
        <v>869.88</v>
      </c>
      <c r="T1590">
        <v>65530.27</v>
      </c>
      <c r="V1590" t="str">
        <f t="shared" si="49"/>
        <v>19455 serie 001-31/01/2023-02677285000125-72202090-869,88-65530,27</v>
      </c>
    </row>
    <row r="1591" spans="1:22" x14ac:dyDescent="0.25">
      <c r="A1591" s="91" t="s">
        <v>7781</v>
      </c>
      <c r="B1591" s="91" t="s">
        <v>8671</v>
      </c>
      <c r="C1591" s="91" t="s">
        <v>10260</v>
      </c>
      <c r="D1591" s="91" t="s">
        <v>8517</v>
      </c>
      <c r="E1591" s="90">
        <v>97434047000103</v>
      </c>
      <c r="F1591" s="92">
        <v>72254090</v>
      </c>
      <c r="G1591" s="92">
        <v>307.75</v>
      </c>
      <c r="H1591" s="93">
        <v>5801.03</v>
      </c>
      <c r="I1591">
        <v>1589</v>
      </c>
      <c r="K1591" s="82" t="str">
        <f t="shared" si="48"/>
        <v>0037603 SERIE 002-21/05/2024-97434047000103-72254090-307,75-5801,03</v>
      </c>
      <c r="L1591" t="str">
        <v>0037603 serie 002</v>
      </c>
      <c r="M1591" t="str">
        <v>0037603 serie 002-21/05/2024-97434047000103-72254090-307,75-5801,03</v>
      </c>
      <c r="O1591" t="str">
        <v>019454 serie 001</v>
      </c>
      <c r="P1591" s="57">
        <v>44957</v>
      </c>
      <c r="Q1591" t="str">
        <v>02677285000125</v>
      </c>
      <c r="R1591">
        <v>72202090</v>
      </c>
      <c r="S1591">
        <v>420</v>
      </c>
      <c r="T1591">
        <v>76600</v>
      </c>
      <c r="V1591" t="str">
        <f t="shared" si="49"/>
        <v>019454 serie 001-31/01/2023-02677285000125-72202090-420-76600</v>
      </c>
    </row>
    <row r="1592" spans="1:22" x14ac:dyDescent="0.25">
      <c r="A1592" s="91" t="s">
        <v>7782</v>
      </c>
      <c r="B1592" s="91" t="s">
        <v>8671</v>
      </c>
      <c r="C1592" s="91" t="s">
        <v>10261</v>
      </c>
      <c r="D1592" s="91" t="s">
        <v>8517</v>
      </c>
      <c r="E1592" s="90">
        <v>97434047000103</v>
      </c>
      <c r="F1592" s="92">
        <v>72254090</v>
      </c>
      <c r="G1592" s="92">
        <v>461</v>
      </c>
      <c r="H1592" s="93">
        <v>3747.75</v>
      </c>
      <c r="I1592">
        <v>1590</v>
      </c>
      <c r="K1592" s="82" t="str">
        <f t="shared" si="48"/>
        <v>0037602 SERIE 002-21/05/2024-97434047000103-72254090-461-3747,75</v>
      </c>
      <c r="L1592" t="str">
        <v>0037602 serie 002</v>
      </c>
      <c r="M1592" t="str">
        <v>0037602 serie 002-21/05/2024-97434047000103-72254090-461-3747,75</v>
      </c>
      <c r="O1592" t="str">
        <v>19454 serie 001</v>
      </c>
      <c r="P1592" s="57">
        <v>44957</v>
      </c>
      <c r="Q1592" t="str">
        <v>02677285000125</v>
      </c>
      <c r="R1592">
        <v>72201210</v>
      </c>
      <c r="S1592">
        <v>802</v>
      </c>
      <c r="T1592">
        <v>18414</v>
      </c>
      <c r="V1592" t="str">
        <f t="shared" si="49"/>
        <v>19454 serie 001-31/01/2023-02677285000125-72201210-802-18414</v>
      </c>
    </row>
    <row r="1593" spans="1:22" x14ac:dyDescent="0.25">
      <c r="A1593" s="91" t="s">
        <v>7783</v>
      </c>
      <c r="B1593" s="91" t="s">
        <v>8671</v>
      </c>
      <c r="C1593" s="91" t="s">
        <v>10262</v>
      </c>
      <c r="D1593" s="91" t="s">
        <v>8437</v>
      </c>
      <c r="E1593" s="90">
        <v>97434047000103</v>
      </c>
      <c r="F1593" s="92">
        <v>72254090</v>
      </c>
      <c r="G1593" s="93">
        <v>6000</v>
      </c>
      <c r="H1593" s="93">
        <v>13419.05</v>
      </c>
      <c r="I1593">
        <v>1591</v>
      </c>
      <c r="K1593" s="82" t="str">
        <f t="shared" si="48"/>
        <v>035111 SERIE 002-08/03/2024-97434047000103-72254090-6000-13419,05</v>
      </c>
      <c r="L1593" t="str">
        <v>035111 serie 002</v>
      </c>
      <c r="M1593" t="str">
        <v>035111 serie 002-08/03/2024-97434047000103-72254090-6000-13419,05</v>
      </c>
      <c r="O1593" t="str">
        <v>67357 serie 001</v>
      </c>
      <c r="P1593" s="57">
        <v>44791</v>
      </c>
      <c r="Q1593" t="str">
        <v>88416482000106</v>
      </c>
      <c r="R1593">
        <v>73082000</v>
      </c>
      <c r="S1593">
        <v>15879.23</v>
      </c>
      <c r="T1593">
        <v>282519.21000000002</v>
      </c>
      <c r="V1593" t="str">
        <f t="shared" si="49"/>
        <v>67357 serie 001-18/08/2022-88416482000106-73082000-15879,23-282519,21</v>
      </c>
    </row>
    <row r="1594" spans="1:22" x14ac:dyDescent="0.25">
      <c r="A1594" s="91" t="s">
        <v>7784</v>
      </c>
      <c r="B1594" s="91" t="s">
        <v>8671</v>
      </c>
      <c r="C1594" s="91" t="s">
        <v>10263</v>
      </c>
      <c r="D1594" s="91" t="s">
        <v>8574</v>
      </c>
      <c r="E1594" s="90">
        <v>18289917000113</v>
      </c>
      <c r="F1594" s="92">
        <v>72286000</v>
      </c>
      <c r="G1594" s="92">
        <v>2.57</v>
      </c>
      <c r="H1594" s="92">
        <v>353.5</v>
      </c>
      <c r="I1594">
        <v>1592</v>
      </c>
      <c r="K1594" s="82" t="str">
        <f t="shared" si="48"/>
        <v>17922 SERIE 001-19/09/2024-18289917000113-72286000-2,57-353,5</v>
      </c>
      <c r="L1594" t="str">
        <v>17922 serie 001</v>
      </c>
      <c r="M1594" t="str">
        <v>17922 serie 001-19/09/2024-18289917000113-72286000-2,57-353,5</v>
      </c>
      <c r="O1594" t="str">
        <v>67343 serie 001</v>
      </c>
      <c r="P1594" s="57">
        <v>44791</v>
      </c>
      <c r="Q1594" t="str">
        <v>88416482000106</v>
      </c>
      <c r="R1594">
        <v>73082000</v>
      </c>
      <c r="S1594">
        <v>24127.59</v>
      </c>
      <c r="T1594">
        <v>410260.77</v>
      </c>
      <c r="V1594" t="str">
        <f t="shared" si="49"/>
        <v>67343 serie 001-18/08/2022-88416482000106-73082000-24127,59-410260,77</v>
      </c>
    </row>
    <row r="1595" spans="1:22" x14ac:dyDescent="0.25">
      <c r="A1595" s="91" t="s">
        <v>7785</v>
      </c>
      <c r="B1595" s="91" t="s">
        <v>8671</v>
      </c>
      <c r="C1595" s="91" t="s">
        <v>10264</v>
      </c>
      <c r="D1595" s="91" t="s">
        <v>8458</v>
      </c>
      <c r="E1595" s="90">
        <v>23440235000108</v>
      </c>
      <c r="F1595" s="92">
        <v>73041100</v>
      </c>
      <c r="G1595" s="92">
        <v>18.32</v>
      </c>
      <c r="H1595" s="93">
        <v>1524.5</v>
      </c>
      <c r="I1595">
        <v>1593</v>
      </c>
      <c r="K1595" s="82" t="str">
        <f t="shared" si="48"/>
        <v>24087 SERIE 001-30/07/2024-23440235000108-73041100-18,32-1524,5</v>
      </c>
      <c r="L1595" t="str">
        <v>24087 serie 001</v>
      </c>
      <c r="M1595" t="str">
        <v>24087 serie 001-30/07/2024-23440235000108-73041100-18,32-1524,5</v>
      </c>
      <c r="O1595" t="str">
        <v>67326 serie 001</v>
      </c>
      <c r="P1595" s="57">
        <v>44790</v>
      </c>
      <c r="Q1595" t="str">
        <v>88416482000106</v>
      </c>
      <c r="R1595">
        <v>73082000</v>
      </c>
      <c r="S1595">
        <v>27274.04</v>
      </c>
      <c r="T1595">
        <v>486488.63</v>
      </c>
      <c r="V1595" t="str">
        <f t="shared" si="49"/>
        <v>67326 serie 001-17/08/2022-88416482000106-73082000-27274,04-486488,63</v>
      </c>
    </row>
    <row r="1596" spans="1:22" x14ac:dyDescent="0.25">
      <c r="A1596" s="91" t="s">
        <v>7786</v>
      </c>
      <c r="B1596" s="91" t="s">
        <v>8671</v>
      </c>
      <c r="C1596" s="91" t="s">
        <v>10265</v>
      </c>
      <c r="D1596" s="91" t="s">
        <v>8406</v>
      </c>
      <c r="E1596" s="90">
        <v>62312426000138</v>
      </c>
      <c r="F1596" s="92">
        <v>73041900</v>
      </c>
      <c r="G1596" s="92">
        <v>46.51</v>
      </c>
      <c r="H1596" s="92">
        <v>385.82</v>
      </c>
      <c r="I1596">
        <v>1594</v>
      </c>
      <c r="K1596" s="82" t="str">
        <f t="shared" si="48"/>
        <v>179642 SERIE 001-13/03/2024-62312426000138-73041900-46,51-385,82</v>
      </c>
      <c r="L1596" t="str">
        <v>179642 serie 001</v>
      </c>
      <c r="M1596" t="str">
        <v>179642 serie 001-13/03/2024-62312426000138-73041900-46,51-385,82</v>
      </c>
      <c r="O1596" t="str">
        <v>67321 serie 001</v>
      </c>
      <c r="P1596" s="57">
        <v>44790</v>
      </c>
      <c r="Q1596" t="str">
        <v>88416482000106</v>
      </c>
      <c r="R1596">
        <v>73082000</v>
      </c>
      <c r="S1596">
        <v>8282.3799999999992</v>
      </c>
      <c r="T1596">
        <v>147736.99</v>
      </c>
      <c r="V1596" t="str">
        <f t="shared" si="49"/>
        <v>67321 serie 001-17/08/2022-88416482000106-73082000-8282,38-147736,99</v>
      </c>
    </row>
    <row r="1597" spans="1:22" x14ac:dyDescent="0.25">
      <c r="A1597" s="91" t="s">
        <v>7787</v>
      </c>
      <c r="B1597" s="91" t="s">
        <v>8671</v>
      </c>
      <c r="C1597" s="91" t="s">
        <v>10266</v>
      </c>
      <c r="D1597" s="91" t="s">
        <v>8483</v>
      </c>
      <c r="E1597" s="90">
        <v>43919968000129</v>
      </c>
      <c r="F1597" s="92">
        <v>73041900</v>
      </c>
      <c r="G1597" s="93">
        <v>1670</v>
      </c>
      <c r="H1597" s="93">
        <v>23227.7</v>
      </c>
      <c r="I1597">
        <v>1595</v>
      </c>
      <c r="K1597" s="82" t="str">
        <f t="shared" si="48"/>
        <v>714566 SERIE 000-08/05/2024-43919968000129-73041900-1670-23227,7</v>
      </c>
      <c r="L1597" t="str">
        <v>714566 serie 000</v>
      </c>
      <c r="M1597" t="str">
        <v>714566 serie 000-08/05/2024-43919968000129-73041900-1670-23227,7</v>
      </c>
      <c r="O1597" t="str">
        <v>67293 serie 001</v>
      </c>
      <c r="P1597" s="57">
        <v>44789</v>
      </c>
      <c r="Q1597" t="str">
        <v>88416482000106</v>
      </c>
      <c r="R1597">
        <v>73082000</v>
      </c>
      <c r="S1597">
        <v>20851.25</v>
      </c>
      <c r="T1597">
        <v>370794.07</v>
      </c>
      <c r="V1597" t="str">
        <f t="shared" si="49"/>
        <v>67293 serie 001-16/08/2022-88416482000106-73082000-20851,25-370794,07</v>
      </c>
    </row>
    <row r="1598" spans="1:22" x14ac:dyDescent="0.25">
      <c r="A1598" s="91" t="s">
        <v>7788</v>
      </c>
      <c r="B1598" s="91" t="s">
        <v>8671</v>
      </c>
      <c r="C1598" s="91" t="s">
        <v>10267</v>
      </c>
      <c r="D1598" s="91" t="s">
        <v>8507</v>
      </c>
      <c r="E1598" s="90">
        <v>62312426000138</v>
      </c>
      <c r="F1598" s="92">
        <v>73041900</v>
      </c>
      <c r="G1598" s="92">
        <v>844</v>
      </c>
      <c r="H1598" s="93">
        <v>2048.34</v>
      </c>
      <c r="I1598">
        <v>1596</v>
      </c>
      <c r="K1598" s="82" t="str">
        <f t="shared" si="48"/>
        <v>0181813 SERIE 001-03/05/2024-62312426000138-73041900-844-2048,34</v>
      </c>
      <c r="L1598" t="str">
        <v>0181813 serie 001</v>
      </c>
      <c r="M1598" t="str">
        <v>0181813 serie 001-03/05/2024-62312426000138-73041900-844-2048,34</v>
      </c>
      <c r="O1598" t="str">
        <v>67238 serie 001</v>
      </c>
      <c r="P1598" s="57">
        <v>44785</v>
      </c>
      <c r="Q1598" t="str">
        <v>88416482000106</v>
      </c>
      <c r="R1598">
        <v>73082000</v>
      </c>
      <c r="S1598">
        <v>4198.41</v>
      </c>
      <c r="T1598">
        <v>72814.67</v>
      </c>
      <c r="V1598" t="str">
        <f t="shared" si="49"/>
        <v>67238 serie 001-12/08/2022-88416482000106-73082000-4198,41-72814,67</v>
      </c>
    </row>
    <row r="1599" spans="1:22" x14ac:dyDescent="0.25">
      <c r="A1599" s="91" t="s">
        <v>7789</v>
      </c>
      <c r="B1599" s="91" t="s">
        <v>8671</v>
      </c>
      <c r="C1599" s="91" t="s">
        <v>10268</v>
      </c>
      <c r="D1599" s="91" t="s">
        <v>8381</v>
      </c>
      <c r="E1599" s="90">
        <v>62312426000138</v>
      </c>
      <c r="F1599" s="92">
        <v>73041900</v>
      </c>
      <c r="G1599" s="92">
        <v>645.14</v>
      </c>
      <c r="H1599" s="93">
        <v>37319.230000000003</v>
      </c>
      <c r="I1599">
        <v>1597</v>
      </c>
      <c r="K1599" s="82" t="str">
        <f t="shared" si="48"/>
        <v>174215 SERIE 001-10/11/2023-62312426000138-73041900-645,14-37319,23</v>
      </c>
      <c r="L1599" t="str">
        <v>174215 serie 001</v>
      </c>
      <c r="M1599" t="str">
        <v>174215 serie 001-10/11/2023-62312426000138-73041900-645,14-37319,23</v>
      </c>
      <c r="O1599" t="str">
        <v>67235 serie 001</v>
      </c>
      <c r="P1599" s="57">
        <v>44785</v>
      </c>
      <c r="Q1599" t="str">
        <v>88416482000106</v>
      </c>
      <c r="R1599">
        <v>73082000</v>
      </c>
      <c r="S1599">
        <v>3562.79</v>
      </c>
      <c r="T1599">
        <v>63309.25</v>
      </c>
      <c r="V1599" t="str">
        <f t="shared" si="49"/>
        <v>67235 serie 001-12/08/2022-88416482000106-73082000-3562,79-63309,25</v>
      </c>
    </row>
    <row r="1600" spans="1:22" x14ac:dyDescent="0.25">
      <c r="A1600" s="91" t="s">
        <v>7790</v>
      </c>
      <c r="B1600" s="91" t="s">
        <v>8671</v>
      </c>
      <c r="C1600" s="91" t="s">
        <v>10269</v>
      </c>
      <c r="D1600" s="91" t="s">
        <v>8383</v>
      </c>
      <c r="E1600" s="90">
        <v>62312426000138</v>
      </c>
      <c r="F1600" s="92">
        <v>73041900</v>
      </c>
      <c r="G1600" s="92">
        <v>348.62</v>
      </c>
      <c r="H1600" s="93">
        <v>71018.36</v>
      </c>
      <c r="I1600">
        <v>1598</v>
      </c>
      <c r="K1600" s="82" t="str">
        <f t="shared" si="48"/>
        <v>173229 SERIE 001-23/10/2023-62312426000138-73041900-348,62-71018,36</v>
      </c>
      <c r="L1600" t="str">
        <v>173229 serie 001</v>
      </c>
      <c r="M1600" t="str">
        <v>173229 serie 001-23/10/2023-62312426000138-73041900-348,62-71018,36</v>
      </c>
      <c r="O1600" t="str">
        <v>67187 serie 001</v>
      </c>
      <c r="P1600" s="57">
        <v>44784</v>
      </c>
      <c r="Q1600" t="str">
        <v>88416482000106</v>
      </c>
      <c r="R1600">
        <v>73082000</v>
      </c>
      <c r="S1600">
        <v>27146.89</v>
      </c>
      <c r="T1600">
        <v>476903.43</v>
      </c>
      <c r="V1600" t="str">
        <f t="shared" si="49"/>
        <v>67187 serie 001-11/08/2022-88416482000106-73082000-27146,89-476903,43</v>
      </c>
    </row>
    <row r="1601" spans="1:22" x14ac:dyDescent="0.25">
      <c r="A1601" s="91" t="s">
        <v>7791</v>
      </c>
      <c r="B1601" s="91" t="s">
        <v>8671</v>
      </c>
      <c r="C1601" s="91" t="s">
        <v>10270</v>
      </c>
      <c r="D1601" s="91" t="s">
        <v>8494</v>
      </c>
      <c r="E1601" s="90">
        <v>97434047000103</v>
      </c>
      <c r="F1601" s="92">
        <v>73041900</v>
      </c>
      <c r="G1601" s="92">
        <v>250</v>
      </c>
      <c r="H1601" s="93">
        <v>10800</v>
      </c>
      <c r="I1601">
        <v>1599</v>
      </c>
      <c r="K1601" s="82" t="str">
        <f t="shared" si="48"/>
        <v>040175 SERIE 002-12/08/2024-97434047000103-73041900-250-10800</v>
      </c>
      <c r="L1601" t="str">
        <v>040175 serie 002</v>
      </c>
      <c r="M1601" t="str">
        <v>040175 serie 002-12/08/2024-97434047000103-73041900-250-10800</v>
      </c>
      <c r="O1601" t="str">
        <v>67151 serie 001</v>
      </c>
      <c r="P1601" s="57">
        <v>44783</v>
      </c>
      <c r="Q1601" t="str">
        <v>88416482000106</v>
      </c>
      <c r="R1601">
        <v>73082000</v>
      </c>
      <c r="S1601">
        <v>858.15</v>
      </c>
      <c r="T1601">
        <v>11473.47</v>
      </c>
      <c r="V1601" t="str">
        <f t="shared" si="49"/>
        <v>67151 serie 001-10/08/2022-88416482000106-73082000-858,15-11473,47</v>
      </c>
    </row>
    <row r="1602" spans="1:22" x14ac:dyDescent="0.25">
      <c r="A1602" s="91" t="s">
        <v>7792</v>
      </c>
      <c r="B1602" s="91" t="s">
        <v>8671</v>
      </c>
      <c r="C1602" s="91" t="s">
        <v>10271</v>
      </c>
      <c r="D1602" s="91" t="s">
        <v>8444</v>
      </c>
      <c r="E1602" s="90">
        <v>97434047000103</v>
      </c>
      <c r="F1602" s="92">
        <v>73041900</v>
      </c>
      <c r="G1602" s="92">
        <v>54</v>
      </c>
      <c r="H1602" s="93">
        <v>59898</v>
      </c>
      <c r="I1602">
        <v>1600</v>
      </c>
      <c r="K1602" s="82" t="str">
        <f t="shared" si="48"/>
        <v>38331 SERIE 002-13/06/2024-97434047000103-73041900-54-59898</v>
      </c>
      <c r="L1602" t="str">
        <v>38331 serie 002</v>
      </c>
      <c r="M1602" t="str">
        <v>38331 serie 002-13/06/2024-97434047000103-73041900-54-59898</v>
      </c>
      <c r="O1602" t="str">
        <v>66975 serie 001</v>
      </c>
      <c r="P1602" s="57">
        <v>44772</v>
      </c>
      <c r="Q1602" t="str">
        <v>88416482000106</v>
      </c>
      <c r="R1602">
        <v>73082000</v>
      </c>
      <c r="S1602">
        <v>20702.98</v>
      </c>
      <c r="T1602">
        <v>365725.46</v>
      </c>
      <c r="V1602" t="str">
        <f t="shared" si="49"/>
        <v>66975 serie 001-30/07/2022-88416482000106-73082000-20702,98-365725,46</v>
      </c>
    </row>
    <row r="1603" spans="1:22" x14ac:dyDescent="0.25">
      <c r="A1603" s="91" t="s">
        <v>7793</v>
      </c>
      <c r="B1603" s="91" t="s">
        <v>8671</v>
      </c>
      <c r="C1603" s="91" t="s">
        <v>10272</v>
      </c>
      <c r="D1603" s="91" t="s">
        <v>8487</v>
      </c>
      <c r="E1603" s="90">
        <v>6186188000190</v>
      </c>
      <c r="F1603" s="92">
        <v>73041900</v>
      </c>
      <c r="G1603" s="92">
        <v>154</v>
      </c>
      <c r="H1603" s="93">
        <v>60060</v>
      </c>
      <c r="I1603">
        <v>1601</v>
      </c>
      <c r="K1603" s="82" t="str">
        <f t="shared" si="48"/>
        <v>6943 SERIE 001-14/08/2024-06186188000190-73041900-154-60060</v>
      </c>
      <c r="L1603" t="str">
        <v>6943 serie 001</v>
      </c>
      <c r="M1603" t="str">
        <v>6943 serie 001-14/08/2024-06186188000190-73041900-154-60060</v>
      </c>
      <c r="O1603" t="str">
        <v>066647 serie 001</v>
      </c>
      <c r="P1603" s="57">
        <v>44837</v>
      </c>
      <c r="Q1603" t="str">
        <v>61479002000523</v>
      </c>
      <c r="R1603">
        <v>83112000</v>
      </c>
      <c r="S1603">
        <v>10800</v>
      </c>
      <c r="T1603">
        <v>185652</v>
      </c>
      <c r="V1603" t="str">
        <f t="shared" si="49"/>
        <v>066647 serie 001-03/10/2022-61479002000523-83112000-10800-185652</v>
      </c>
    </row>
    <row r="1604" spans="1:22" x14ac:dyDescent="0.25">
      <c r="A1604" s="91" t="s">
        <v>7794</v>
      </c>
      <c r="B1604" s="91" t="s">
        <v>8671</v>
      </c>
      <c r="C1604" s="91" t="s">
        <v>10273</v>
      </c>
      <c r="D1604" s="91" t="s">
        <v>8423</v>
      </c>
      <c r="E1604" s="90">
        <v>97434047000103</v>
      </c>
      <c r="F1604" s="92">
        <v>73041900</v>
      </c>
      <c r="G1604" s="92">
        <v>6</v>
      </c>
      <c r="H1604" s="93">
        <v>2028</v>
      </c>
      <c r="I1604">
        <v>1602</v>
      </c>
      <c r="K1604" s="82" t="str">
        <f t="shared" ref="K1604:K1667" si="50">_xlfn.CONCAT(A1604,"-",TEXT(D1604,"DD/MM/AAAA"),"-",TEXT(E1604,"00000000000000"),"-",F1604,"-",ROUND(G1604,2),"-",ROUND(H1604,2))</f>
        <v>31303 SERIE 002-24/11/2023-97434047000103-73041900-6-2028</v>
      </c>
      <c r="L1604" t="str">
        <v>31303 serie 002</v>
      </c>
      <c r="M1604" t="str">
        <v>31303 serie 002-24/11/2023-97434047000103-73041900-6-2028</v>
      </c>
      <c r="O1604" t="str">
        <v>66647 serie 001</v>
      </c>
      <c r="P1604" s="57">
        <v>44837</v>
      </c>
      <c r="Q1604" t="str">
        <v>61479002000523</v>
      </c>
      <c r="R1604">
        <v>83111000</v>
      </c>
      <c r="S1604">
        <v>410.7</v>
      </c>
      <c r="T1604">
        <v>24098.670000000013</v>
      </c>
      <c r="V1604" t="str">
        <f t="shared" ref="V1604:V1667" si="51">_xlfn.CONCAT(O1604,"-",TEXT(P1604,"DD/MM/AAAA"),"-",Q1604,"-",R1604,"-",ROUND(S1604,2),"-",ROUND(T1604,2))</f>
        <v>66647 serie 001-03/10/2022-61479002000523-83111000-410,7-24098,67</v>
      </c>
    </row>
    <row r="1605" spans="1:22" x14ac:dyDescent="0.25">
      <c r="A1605" s="91" t="s">
        <v>7795</v>
      </c>
      <c r="B1605" s="91" t="s">
        <v>8671</v>
      </c>
      <c r="C1605" s="91" t="s">
        <v>10274</v>
      </c>
      <c r="D1605" s="91" t="s">
        <v>8393</v>
      </c>
      <c r="E1605" s="90">
        <v>97434047000103</v>
      </c>
      <c r="F1605" s="92">
        <v>73041900</v>
      </c>
      <c r="G1605" s="92">
        <v>204</v>
      </c>
      <c r="H1605" s="93">
        <v>39450.239999999998</v>
      </c>
      <c r="I1605">
        <v>1603</v>
      </c>
      <c r="K1605" s="82" t="str">
        <f t="shared" si="50"/>
        <v>29693 SERIE 002-06/10/2023-97434047000103-73041900-204-39450,24</v>
      </c>
      <c r="L1605" t="str">
        <v>29693 serie 002</v>
      </c>
      <c r="M1605" t="str">
        <v>29693 serie 002-06/10/2023-97434047000103-73041900-204-39450,24</v>
      </c>
      <c r="O1605" t="str">
        <v>66501 serie 001</v>
      </c>
      <c r="P1605" s="57">
        <v>44820</v>
      </c>
      <c r="Q1605" t="str">
        <v>61479002000523</v>
      </c>
      <c r="R1605">
        <v>83112000</v>
      </c>
      <c r="S1605">
        <v>22650</v>
      </c>
      <c r="T1605">
        <v>429799.5</v>
      </c>
      <c r="V1605" t="str">
        <f t="shared" si="51"/>
        <v>66501 serie 001-16/09/2022-61479002000523-83112000-22650-429799,5</v>
      </c>
    </row>
    <row r="1606" spans="1:22" x14ac:dyDescent="0.25">
      <c r="A1606" s="91" t="s">
        <v>7796</v>
      </c>
      <c r="B1606" s="91" t="s">
        <v>8671</v>
      </c>
      <c r="C1606" s="91" t="s">
        <v>10275</v>
      </c>
      <c r="D1606" s="91" t="s">
        <v>8394</v>
      </c>
      <c r="E1606" s="90">
        <v>6186188000190</v>
      </c>
      <c r="F1606" s="92">
        <v>73041900</v>
      </c>
      <c r="G1606" s="92">
        <v>90</v>
      </c>
      <c r="H1606" s="93">
        <v>35970.300000000003</v>
      </c>
      <c r="I1606">
        <v>1604</v>
      </c>
      <c r="K1606" s="82" t="str">
        <f t="shared" si="50"/>
        <v>6859 SERIE 001-13/12/2023-06186188000190-73041900-90-35970,3</v>
      </c>
      <c r="L1606" t="str">
        <v>6859 serie 001</v>
      </c>
      <c r="M1606" t="str">
        <v>6859 serie 001-13/12/2023-06186188000190-73041900-90-35970,3</v>
      </c>
      <c r="O1606" t="str">
        <v>66377 serie 001</v>
      </c>
      <c r="P1606" s="57">
        <v>44806</v>
      </c>
      <c r="Q1606" t="str">
        <v>61479002000523</v>
      </c>
      <c r="R1606">
        <v>72222000</v>
      </c>
      <c r="S1606">
        <v>400</v>
      </c>
      <c r="T1606">
        <v>35245.5</v>
      </c>
      <c r="V1606" t="str">
        <f t="shared" si="51"/>
        <v>66377 serie 001-02/09/2022-61479002000523-72222000-400-35245,5</v>
      </c>
    </row>
    <row r="1607" spans="1:22" x14ac:dyDescent="0.25">
      <c r="A1607" s="91" t="s">
        <v>7797</v>
      </c>
      <c r="B1607" s="91" t="s">
        <v>8671</v>
      </c>
      <c r="C1607" s="91" t="s">
        <v>10276</v>
      </c>
      <c r="D1607" s="91" t="s">
        <v>8389</v>
      </c>
      <c r="E1607" s="90">
        <v>43919968000129</v>
      </c>
      <c r="F1607" s="92">
        <v>73041900</v>
      </c>
      <c r="G1607" s="93">
        <v>2436</v>
      </c>
      <c r="H1607" s="93">
        <v>34892.339999999997</v>
      </c>
      <c r="I1607">
        <v>1605</v>
      </c>
      <c r="K1607" s="82" t="str">
        <f t="shared" si="50"/>
        <v>0706163 SERIE 000-22/02/2024-43919968000129-73041900-2436-34892,34</v>
      </c>
      <c r="L1607" t="str">
        <v>0706163 serie 000</v>
      </c>
      <c r="M1607" t="str">
        <v>0706163 serie 000-22/02/2024-43919968000129-73041900-2436-34892,34</v>
      </c>
      <c r="O1607" t="str">
        <v>66324 serie 001</v>
      </c>
      <c r="P1607" s="57">
        <v>44742</v>
      </c>
      <c r="Q1607" t="str">
        <v>88416482000106</v>
      </c>
      <c r="R1607">
        <v>73082000</v>
      </c>
      <c r="S1607">
        <v>27629.61</v>
      </c>
      <c r="T1607">
        <v>540099.51</v>
      </c>
      <c r="V1607" t="str">
        <f t="shared" si="51"/>
        <v>66324 serie 001-30/06/2022-88416482000106-73082000-27629,61-540099,51</v>
      </c>
    </row>
    <row r="1608" spans="1:22" x14ac:dyDescent="0.25">
      <c r="A1608" s="91" t="s">
        <v>7798</v>
      </c>
      <c r="B1608" s="91" t="s">
        <v>8671</v>
      </c>
      <c r="C1608" s="91" t="s">
        <v>10277</v>
      </c>
      <c r="D1608" s="91" t="s">
        <v>8389</v>
      </c>
      <c r="E1608" s="90">
        <v>43919968000129</v>
      </c>
      <c r="F1608" s="92">
        <v>73041900</v>
      </c>
      <c r="G1608" s="92">
        <v>315</v>
      </c>
      <c r="H1608" s="93">
        <v>2729.88</v>
      </c>
      <c r="I1608">
        <v>1606</v>
      </c>
      <c r="K1608" s="82" t="str">
        <f t="shared" si="50"/>
        <v>0706157 SERIE 000-22/02/2024-43919968000129-73041900-315-2729,88</v>
      </c>
      <c r="L1608" t="str">
        <v>0706157 serie 000</v>
      </c>
      <c r="M1608" t="str">
        <v>0706157 serie 000-22/02/2024-43919968000129-73041900-315-2729,88</v>
      </c>
      <c r="O1608" t="str">
        <v>66280 serie 001</v>
      </c>
      <c r="P1608" s="57">
        <v>44797</v>
      </c>
      <c r="Q1608" t="str">
        <v>61479002000523</v>
      </c>
      <c r="R1608">
        <v>83112000</v>
      </c>
      <c r="S1608">
        <v>6480</v>
      </c>
      <c r="T1608">
        <v>111391.2</v>
      </c>
      <c r="V1608" t="str">
        <f t="shared" si="51"/>
        <v>66280 serie 001-24/08/2022-61479002000523-83112000-6480-111391,2</v>
      </c>
    </row>
    <row r="1609" spans="1:22" x14ac:dyDescent="0.25">
      <c r="A1609" s="91" t="s">
        <v>7799</v>
      </c>
      <c r="B1609" s="91" t="s">
        <v>8671</v>
      </c>
      <c r="C1609" s="91" t="s">
        <v>10278</v>
      </c>
      <c r="D1609" s="91" t="s">
        <v>8372</v>
      </c>
      <c r="E1609" s="90">
        <v>43919968000129</v>
      </c>
      <c r="F1609" s="92">
        <v>73041900</v>
      </c>
      <c r="G1609" s="93">
        <v>9608.6</v>
      </c>
      <c r="H1609" s="93">
        <v>179252.86</v>
      </c>
      <c r="I1609">
        <v>1607</v>
      </c>
      <c r="K1609" s="82" t="str">
        <f t="shared" si="50"/>
        <v>693804 SERIE 000-16/10/2023-43919968000129-73041900-9608,6-179252,86</v>
      </c>
      <c r="L1609" t="str">
        <v>693804 serie 000</v>
      </c>
      <c r="M1609" t="str">
        <v>693804 serie 000-16/10/2023-43919968000129-73041900-9608,6-179252,86</v>
      </c>
      <c r="O1609" t="str">
        <v>066279 serie 001</v>
      </c>
      <c r="P1609" s="57">
        <v>44797</v>
      </c>
      <c r="Q1609" t="str">
        <v>61479002000523</v>
      </c>
      <c r="R1609">
        <v>83112000</v>
      </c>
      <c r="S1609">
        <v>21195</v>
      </c>
      <c r="T1609">
        <v>487124.55</v>
      </c>
      <c r="V1609" t="str">
        <f t="shared" si="51"/>
        <v>066279 serie 001-24/08/2022-61479002000523-83112000-21195-487124,55</v>
      </c>
    </row>
    <row r="1610" spans="1:22" x14ac:dyDescent="0.25">
      <c r="A1610" s="91" t="s">
        <v>7800</v>
      </c>
      <c r="B1610" s="91" t="s">
        <v>8671</v>
      </c>
      <c r="C1610" s="91" t="s">
        <v>10279</v>
      </c>
      <c r="D1610" s="91" t="s">
        <v>8463</v>
      </c>
      <c r="E1610" s="90">
        <v>3872011000150</v>
      </c>
      <c r="F1610" s="92">
        <v>73042400</v>
      </c>
      <c r="G1610" s="92">
        <v>100</v>
      </c>
      <c r="H1610" s="93">
        <v>11200</v>
      </c>
      <c r="I1610">
        <v>1608</v>
      </c>
      <c r="K1610" s="82" t="str">
        <f t="shared" si="50"/>
        <v>17752 SERIE 001-25/04/2024-03872011000150-73042400-100-11200</v>
      </c>
      <c r="L1610" t="str">
        <v>17752 serie 001</v>
      </c>
      <c r="M1610" t="str">
        <v>17752 serie 001-25/04/2024-03872011000150-73042400-100-11200</v>
      </c>
      <c r="O1610" t="str">
        <v>66279 serie 001</v>
      </c>
      <c r="P1610" s="57">
        <v>44797</v>
      </c>
      <c r="Q1610" t="str">
        <v>61479002000523</v>
      </c>
      <c r="R1610">
        <v>83111000</v>
      </c>
      <c r="S1610">
        <v>855</v>
      </c>
      <c r="T1610">
        <v>29352.15</v>
      </c>
      <c r="V1610" t="str">
        <f t="shared" si="51"/>
        <v>66279 serie 001-24/08/2022-61479002000523-83111000-855-29352,15</v>
      </c>
    </row>
    <row r="1611" spans="1:22" x14ac:dyDescent="0.25">
      <c r="A1611" s="91" t="s">
        <v>7801</v>
      </c>
      <c r="B1611" s="91" t="s">
        <v>8671</v>
      </c>
      <c r="C1611" s="91" t="s">
        <v>10280</v>
      </c>
      <c r="D1611" s="91" t="s">
        <v>8410</v>
      </c>
      <c r="E1611" s="90">
        <v>3872011000150</v>
      </c>
      <c r="F1611" s="92">
        <v>73042400</v>
      </c>
      <c r="G1611" s="92">
        <v>8</v>
      </c>
      <c r="H1611" s="93">
        <v>10500</v>
      </c>
      <c r="I1611">
        <v>1609</v>
      </c>
      <c r="K1611" s="82" t="str">
        <f t="shared" si="50"/>
        <v>17370 SERIE 001-06/03/2024-03872011000150-73042400-8-10500</v>
      </c>
      <c r="L1611" t="str">
        <v>17370 serie 001</v>
      </c>
      <c r="M1611" t="str">
        <v>17370 serie 001-06/03/2024-03872011000150-73042400-8-10500</v>
      </c>
      <c r="O1611" t="str">
        <v>0061026 serie 001</v>
      </c>
      <c r="P1611" s="57">
        <v>44830</v>
      </c>
      <c r="Q1611" t="str">
        <v>02907585000404</v>
      </c>
      <c r="R1611">
        <v>79031000</v>
      </c>
      <c r="S1611">
        <v>136.31399999999999</v>
      </c>
      <c r="T1611">
        <v>295.39</v>
      </c>
      <c r="V1611" t="str">
        <f t="shared" si="51"/>
        <v>0061026 serie 001-26/09/2022-02907585000404-79031000-136,31-295,39</v>
      </c>
    </row>
    <row r="1612" spans="1:22" x14ac:dyDescent="0.25">
      <c r="A1612" s="91" t="s">
        <v>7802</v>
      </c>
      <c r="B1612" s="91" t="s">
        <v>8671</v>
      </c>
      <c r="C1612" s="91" t="s">
        <v>10281</v>
      </c>
      <c r="D1612" s="91" t="s">
        <v>8463</v>
      </c>
      <c r="E1612" s="90">
        <v>43919968000129</v>
      </c>
      <c r="F1612" s="92">
        <v>73043110</v>
      </c>
      <c r="G1612" s="92">
        <v>356</v>
      </c>
      <c r="H1612" s="93">
        <v>17390</v>
      </c>
      <c r="I1612">
        <v>1610</v>
      </c>
      <c r="K1612" s="82" t="str">
        <f t="shared" si="50"/>
        <v>713225 SERIE 000-25/04/2024-43919968000129-73043110-356-17390</v>
      </c>
      <c r="L1612" t="str">
        <v>713225 serie 000</v>
      </c>
      <c r="M1612" t="str">
        <v>713225 serie 000-25/04/2024-43919968000129-73043110-356-17390</v>
      </c>
      <c r="O1612" t="str">
        <v>061026 serie 001</v>
      </c>
      <c r="P1612" s="57">
        <v>44830</v>
      </c>
      <c r="Q1612" t="str">
        <v>02907585000404</v>
      </c>
      <c r="R1612">
        <v>32089010</v>
      </c>
      <c r="S1612">
        <v>714.04999999999984</v>
      </c>
      <c r="T1612">
        <v>42396.23</v>
      </c>
      <c r="V1612" t="str">
        <f t="shared" si="51"/>
        <v>061026 serie 001-26/09/2022-02907585000404-32089010-714,05-42396,23</v>
      </c>
    </row>
    <row r="1613" spans="1:22" x14ac:dyDescent="0.25">
      <c r="A1613" s="91" t="s">
        <v>7803</v>
      </c>
      <c r="B1613" s="91" t="s">
        <v>8671</v>
      </c>
      <c r="C1613" s="91" t="s">
        <v>10282</v>
      </c>
      <c r="D1613" s="91" t="s">
        <v>8383</v>
      </c>
      <c r="E1613" s="90">
        <v>62312426000138</v>
      </c>
      <c r="F1613" s="92">
        <v>73043110</v>
      </c>
      <c r="G1613" s="92">
        <v>58.1</v>
      </c>
      <c r="H1613" s="93">
        <v>1265.24</v>
      </c>
      <c r="I1613">
        <v>1611</v>
      </c>
      <c r="K1613" s="82" t="str">
        <f t="shared" si="50"/>
        <v>0173229 SERIE 001-23/10/2023-62312426000138-73043110-58,1-1265,24</v>
      </c>
      <c r="L1613" t="str">
        <v>0173229 serie 001</v>
      </c>
      <c r="M1613" t="str">
        <v>0173229 serie 001-23/10/2023-62312426000138-73043110-58,1-1265,24</v>
      </c>
      <c r="O1613" t="str">
        <v>61026 serie 001</v>
      </c>
      <c r="P1613" s="57">
        <v>44830</v>
      </c>
      <c r="Q1613" t="str">
        <v>02907585000404</v>
      </c>
      <c r="R1613">
        <v>29051999</v>
      </c>
      <c r="S1613">
        <v>210.56</v>
      </c>
      <c r="T1613">
        <v>420.65</v>
      </c>
      <c r="V1613" t="str">
        <f t="shared" si="51"/>
        <v>61026 serie 001-26/09/2022-02907585000404-29051999-210,56-420,65</v>
      </c>
    </row>
    <row r="1614" spans="1:22" x14ac:dyDescent="0.25">
      <c r="A1614" s="91" t="s">
        <v>7804</v>
      </c>
      <c r="B1614" s="91" t="s">
        <v>8671</v>
      </c>
      <c r="C1614" s="91" t="s">
        <v>10283</v>
      </c>
      <c r="D1614" s="91" t="s">
        <v>8394</v>
      </c>
      <c r="E1614" s="90">
        <v>43919968000129</v>
      </c>
      <c r="F1614" s="92">
        <v>73043110</v>
      </c>
      <c r="G1614" s="92">
        <v>165.33</v>
      </c>
      <c r="H1614" s="93">
        <v>5688.05</v>
      </c>
      <c r="I1614">
        <v>1612</v>
      </c>
      <c r="K1614" s="82" t="str">
        <f t="shared" si="50"/>
        <v>700123  AERIE 000-13/12/2023-43919968000129-73043110-165,33-5688,05</v>
      </c>
      <c r="L1614" t="str">
        <v>700123  aerie 000</v>
      </c>
      <c r="M1614" t="str">
        <v>700123  aerie 000-13/12/2023-43919968000129-73043110-165,33-5688,05</v>
      </c>
      <c r="O1614" t="str">
        <v>060468 serie 001</v>
      </c>
      <c r="P1614" s="57">
        <v>44812</v>
      </c>
      <c r="Q1614" t="str">
        <v>02907585000404</v>
      </c>
      <c r="R1614">
        <v>38140090</v>
      </c>
      <c r="S1614">
        <v>50.699999999999996</v>
      </c>
      <c r="T1614">
        <v>1274</v>
      </c>
      <c r="V1614" t="str">
        <f t="shared" si="51"/>
        <v>060468 serie 001-08/09/2022-02907585000404-38140090-50,7-1274</v>
      </c>
    </row>
    <row r="1615" spans="1:22" x14ac:dyDescent="0.25">
      <c r="A1615" s="91" t="s">
        <v>7805</v>
      </c>
      <c r="B1615" s="91" t="s">
        <v>8671</v>
      </c>
      <c r="C1615" s="91" t="s">
        <v>10284</v>
      </c>
      <c r="D1615" s="91" t="s">
        <v>8372</v>
      </c>
      <c r="E1615" s="90">
        <v>43919968000129</v>
      </c>
      <c r="F1615" s="92">
        <v>73043110</v>
      </c>
      <c r="G1615" s="93">
        <v>1067.6199999999999</v>
      </c>
      <c r="H1615" s="92">
        <v>390.39</v>
      </c>
      <c r="I1615">
        <v>1613</v>
      </c>
      <c r="K1615" s="82" t="str">
        <f t="shared" si="50"/>
        <v>0693804 SERIE 000-16/10/2023-43919968000129-73043110-1067,62-390,39</v>
      </c>
      <c r="L1615" t="str">
        <v>0693804 serie 000</v>
      </c>
      <c r="M1615" t="str">
        <v>0693804 serie 000-16/10/2023-43919968000129-73043110-1067,62-390,39</v>
      </c>
      <c r="O1615" t="str">
        <v>60468 serie 001</v>
      </c>
      <c r="P1615" s="57">
        <v>44812</v>
      </c>
      <c r="Q1615" t="str">
        <v>02907585000404</v>
      </c>
      <c r="R1615">
        <v>32089010</v>
      </c>
      <c r="S1615">
        <v>787.5</v>
      </c>
      <c r="T1615">
        <v>39425.75</v>
      </c>
      <c r="V1615" t="str">
        <f t="shared" si="51"/>
        <v>60468 serie 001-08/09/2022-02907585000404-32089010-787,5-39425,75</v>
      </c>
    </row>
    <row r="1616" spans="1:22" x14ac:dyDescent="0.25">
      <c r="A1616" s="91" t="s">
        <v>7806</v>
      </c>
      <c r="B1616" s="91" t="s">
        <v>8671</v>
      </c>
      <c r="C1616" s="91" t="s">
        <v>10285</v>
      </c>
      <c r="D1616" s="91" t="s">
        <v>8423</v>
      </c>
      <c r="E1616" s="90">
        <v>97434047000103</v>
      </c>
      <c r="F1616" s="92">
        <v>73043190</v>
      </c>
      <c r="G1616" s="92">
        <v>6</v>
      </c>
      <c r="H1616" s="93">
        <v>25200</v>
      </c>
      <c r="I1616">
        <v>1614</v>
      </c>
      <c r="K1616" s="82" t="str">
        <f t="shared" si="50"/>
        <v>0031303 SERIE 002-24/11/2023-97434047000103-73043190-6-25200</v>
      </c>
      <c r="L1616" t="str">
        <v>0031303 serie 002</v>
      </c>
      <c r="M1616" t="str">
        <v>0031303 serie 002-24/11/2023-97434047000103-73043190-6-25200</v>
      </c>
      <c r="O1616" t="str">
        <v>65734 serie 001</v>
      </c>
      <c r="P1616" s="57">
        <v>44712</v>
      </c>
      <c r="Q1616" t="str">
        <v>88416482000106</v>
      </c>
      <c r="R1616">
        <v>73082000</v>
      </c>
      <c r="S1616">
        <v>23416.95</v>
      </c>
      <c r="T1616">
        <v>421377.07</v>
      </c>
      <c r="V1616" t="str">
        <f t="shared" si="51"/>
        <v>65734 serie 001-31/05/2022-88416482000106-73082000-23416,95-421377,07</v>
      </c>
    </row>
    <row r="1617" spans="1:22" x14ac:dyDescent="0.25">
      <c r="A1617" s="91" t="s">
        <v>7807</v>
      </c>
      <c r="B1617" s="91" t="s">
        <v>8671</v>
      </c>
      <c r="C1617" s="91" t="s">
        <v>10286</v>
      </c>
      <c r="D1617" s="91" t="s">
        <v>8463</v>
      </c>
      <c r="E1617" s="90">
        <v>43919968000129</v>
      </c>
      <c r="F1617" s="92">
        <v>73043910</v>
      </c>
      <c r="G1617" s="92">
        <v>356</v>
      </c>
      <c r="H1617" s="93">
        <v>3097.38</v>
      </c>
      <c r="I1617">
        <v>1615</v>
      </c>
      <c r="K1617" s="82" t="str">
        <f t="shared" si="50"/>
        <v>0713225 SERIE 000-25/04/2024-43919968000129-73043910-356-3097,38</v>
      </c>
      <c r="L1617" t="str">
        <v>0713225 serie 000</v>
      </c>
      <c r="M1617" t="str">
        <v>0713225 serie 000-25/04/2024-43919968000129-73043910-356-3097,38</v>
      </c>
      <c r="O1617" t="str">
        <v>105400 serie 000</v>
      </c>
      <c r="P1617" s="57">
        <v>44714</v>
      </c>
      <c r="Q1617" t="str">
        <v>29799921000571</v>
      </c>
      <c r="R1617">
        <v>72282000</v>
      </c>
      <c r="S1617">
        <v>3995</v>
      </c>
      <c r="T1617">
        <v>216751.25</v>
      </c>
      <c r="V1617" t="str">
        <f t="shared" si="51"/>
        <v>105400 serie 000-02/06/2022-29799921000571-72282000-3995-216751,25</v>
      </c>
    </row>
    <row r="1618" spans="1:22" x14ac:dyDescent="0.25">
      <c r="A1618" s="91" t="s">
        <v>7808</v>
      </c>
      <c r="B1618" s="91" t="s">
        <v>8671</v>
      </c>
      <c r="C1618" s="91" t="s">
        <v>10287</v>
      </c>
      <c r="D1618" s="91" t="s">
        <v>8359</v>
      </c>
      <c r="E1618" s="90">
        <v>57424244000119</v>
      </c>
      <c r="F1618" s="92">
        <v>73043910</v>
      </c>
      <c r="G1618" s="92">
        <v>239</v>
      </c>
      <c r="H1618" s="93">
        <v>6751.8</v>
      </c>
      <c r="I1618">
        <v>1616</v>
      </c>
      <c r="K1618" s="82" t="str">
        <f t="shared" si="50"/>
        <v>00147542 SERIE 001-04/03/2024-57424244000119-73043910-239-6751,8</v>
      </c>
      <c r="L1618" t="str">
        <v>00147542 serie 001</v>
      </c>
      <c r="M1618" t="str">
        <v>00147542 serie 001-04/03/2024-57424244000119-73043910-239-6751,8</v>
      </c>
      <c r="O1618" t="str">
        <v>65894 serie 001</v>
      </c>
      <c r="P1618" s="57">
        <v>44722</v>
      </c>
      <c r="Q1618" t="str">
        <v>88416482000106</v>
      </c>
      <c r="R1618">
        <v>73082000</v>
      </c>
      <c r="S1618">
        <v>20788.36</v>
      </c>
      <c r="T1618">
        <v>277940.37</v>
      </c>
      <c r="V1618" t="str">
        <f t="shared" si="51"/>
        <v>65894 serie 001-10/06/2022-88416482000106-73082000-20788,36-277940,37</v>
      </c>
    </row>
    <row r="1619" spans="1:22" x14ac:dyDescent="0.25">
      <c r="A1619" s="91" t="s">
        <v>7809</v>
      </c>
      <c r="B1619" s="91" t="s">
        <v>8671</v>
      </c>
      <c r="C1619" s="91" t="s">
        <v>10288</v>
      </c>
      <c r="D1619" s="91" t="s">
        <v>8494</v>
      </c>
      <c r="E1619" s="90">
        <v>97434047000103</v>
      </c>
      <c r="F1619" s="92">
        <v>73043910</v>
      </c>
      <c r="G1619" s="92">
        <v>250</v>
      </c>
      <c r="H1619" s="93">
        <v>1215</v>
      </c>
      <c r="I1619">
        <v>1617</v>
      </c>
      <c r="K1619" s="82" t="str">
        <f t="shared" si="50"/>
        <v>40175 SERIE 002-12/08/2024-97434047000103-73043910-250-1215</v>
      </c>
      <c r="L1619" t="str">
        <v>40175 serie 002</v>
      </c>
      <c r="M1619" t="str">
        <v>40175 serie 002-12/08/2024-97434047000103-73043910-250-1215</v>
      </c>
      <c r="O1619" t="str">
        <v>65912 serie 001</v>
      </c>
      <c r="P1619" s="57">
        <v>44723</v>
      </c>
      <c r="Q1619" t="str">
        <v>88416482000106</v>
      </c>
      <c r="R1619">
        <v>73082000</v>
      </c>
      <c r="S1619">
        <v>4973.8599999999997</v>
      </c>
      <c r="T1619">
        <v>66500.509999999995</v>
      </c>
      <c r="V1619" t="str">
        <f t="shared" si="51"/>
        <v>65912 serie 001-11/06/2022-88416482000106-73082000-4973,86-66500,51</v>
      </c>
    </row>
    <row r="1620" spans="1:22" x14ac:dyDescent="0.25">
      <c r="A1620" s="91" t="s">
        <v>7810</v>
      </c>
      <c r="B1620" s="91" t="s">
        <v>8671</v>
      </c>
      <c r="C1620" s="91" t="s">
        <v>10289</v>
      </c>
      <c r="D1620" s="91" t="s">
        <v>8394</v>
      </c>
      <c r="E1620" s="90">
        <v>43919968000129</v>
      </c>
      <c r="F1620" s="92">
        <v>73043910</v>
      </c>
      <c r="G1620" s="92">
        <v>82.67</v>
      </c>
      <c r="H1620" s="92">
        <v>498.35</v>
      </c>
      <c r="I1620">
        <v>1618</v>
      </c>
      <c r="K1620" s="82" t="str">
        <f t="shared" si="50"/>
        <v>0700123 SERIE 000-13/12/2023-43919968000129-73043910-82,67-498,35</v>
      </c>
      <c r="L1620" t="str">
        <v>0700123 serie 000</v>
      </c>
      <c r="M1620" t="str">
        <v>0700123 serie 000-13/12/2023-43919968000129-73043910-82,67-498,35</v>
      </c>
      <c r="O1620" t="str">
        <v>65945 serie 001</v>
      </c>
      <c r="P1620" s="57">
        <v>44726</v>
      </c>
      <c r="Q1620" t="str">
        <v>88416482000106</v>
      </c>
      <c r="R1620">
        <v>73082000</v>
      </c>
      <c r="S1620">
        <v>5628.69</v>
      </c>
      <c r="T1620">
        <v>75255.59</v>
      </c>
      <c r="V1620" t="str">
        <f t="shared" si="51"/>
        <v>65945 serie 001-14/06/2022-88416482000106-73082000-5628,69-75255,59</v>
      </c>
    </row>
    <row r="1621" spans="1:22" x14ac:dyDescent="0.25">
      <c r="A1621" s="91" t="s">
        <v>7811</v>
      </c>
      <c r="B1621" s="91" t="s">
        <v>8671</v>
      </c>
      <c r="C1621" s="91" t="s">
        <v>10290</v>
      </c>
      <c r="D1621" s="91" t="s">
        <v>8424</v>
      </c>
      <c r="E1621" s="90">
        <v>43919968000129</v>
      </c>
      <c r="F1621" s="92">
        <v>73043910</v>
      </c>
      <c r="G1621" s="93">
        <v>2615.71</v>
      </c>
      <c r="H1621" s="93">
        <v>30149.83</v>
      </c>
      <c r="I1621">
        <v>1619</v>
      </c>
      <c r="K1621" s="82" t="str">
        <f t="shared" si="50"/>
        <v>697658 SERIE 000-22/11/2023-43919968000129-73043910-2615,71-30149,83</v>
      </c>
      <c r="L1621" t="str">
        <v>697658 serie 000</v>
      </c>
      <c r="M1621" t="str">
        <v>697658 serie 000-22/11/2023-43919968000129-73043910-2615,71-30149,83</v>
      </c>
      <c r="O1621" t="str">
        <v>65968 serie 001</v>
      </c>
      <c r="P1621" s="57">
        <v>44727</v>
      </c>
      <c r="Q1621" t="str">
        <v>88416482000106</v>
      </c>
      <c r="R1621">
        <v>73082000</v>
      </c>
      <c r="S1621">
        <v>15941.27</v>
      </c>
      <c r="T1621">
        <v>318341.46000000002</v>
      </c>
      <c r="V1621" t="str">
        <f t="shared" si="51"/>
        <v>65968 serie 001-15/06/2022-88416482000106-73082000-15941,27-318341,46</v>
      </c>
    </row>
    <row r="1622" spans="1:22" x14ac:dyDescent="0.25">
      <c r="A1622" s="91" t="s">
        <v>7812</v>
      </c>
      <c r="B1622" s="91" t="s">
        <v>8671</v>
      </c>
      <c r="C1622" s="91" t="s">
        <v>10291</v>
      </c>
      <c r="D1622" s="91" t="s">
        <v>8372</v>
      </c>
      <c r="E1622" s="90">
        <v>43919968000129</v>
      </c>
      <c r="F1622" s="92">
        <v>73043910</v>
      </c>
      <c r="G1622" s="93">
        <v>1067.6199999999999</v>
      </c>
      <c r="H1622" s="92">
        <v>419.79</v>
      </c>
      <c r="I1622">
        <v>1620</v>
      </c>
      <c r="K1622" s="82" t="str">
        <f t="shared" si="50"/>
        <v>00693804 SERIE 000-16/10/2023-43919968000129-73043910-1067,62-419,79</v>
      </c>
      <c r="L1622" t="str">
        <v>00693804 serie 000</v>
      </c>
      <c r="M1622" t="str">
        <v>00693804 serie 000-16/10/2023-43919968000129-73043910-1067,62-419,79</v>
      </c>
      <c r="O1622" t="str">
        <v>65601 serie 001</v>
      </c>
      <c r="P1622" s="57">
        <v>44727</v>
      </c>
      <c r="Q1622" t="str">
        <v>61479002000523</v>
      </c>
      <c r="R1622">
        <v>83112000</v>
      </c>
      <c r="S1622">
        <v>10125</v>
      </c>
      <c r="T1622">
        <v>224606.25</v>
      </c>
      <c r="V1622" t="str">
        <f t="shared" si="51"/>
        <v>65601 serie 001-15/06/2022-61479002000523-83112000-10125-224606,25</v>
      </c>
    </row>
    <row r="1623" spans="1:22" x14ac:dyDescent="0.25">
      <c r="A1623" s="91" t="s">
        <v>7813</v>
      </c>
      <c r="B1623" s="91" t="s">
        <v>8671</v>
      </c>
      <c r="C1623" s="91" t="s">
        <v>10292</v>
      </c>
      <c r="D1623" s="91" t="s">
        <v>8423</v>
      </c>
      <c r="E1623" s="90">
        <v>97434047000103</v>
      </c>
      <c r="F1623" s="92">
        <v>73043990</v>
      </c>
      <c r="G1623" s="92">
        <v>6</v>
      </c>
      <c r="H1623" s="93">
        <v>7794</v>
      </c>
      <c r="I1623">
        <v>1621</v>
      </c>
      <c r="K1623" s="82" t="str">
        <f t="shared" si="50"/>
        <v>031303 SERIE 002-24/11/2023-97434047000103-73043990-6-7794</v>
      </c>
      <c r="L1623" t="str">
        <v>031303 serie 002</v>
      </c>
      <c r="M1623" t="str">
        <v>031303 serie 002-24/11/2023-97434047000103-73043990-6-7794</v>
      </c>
      <c r="O1623" t="str">
        <v>065601 serie 001</v>
      </c>
      <c r="P1623" s="57">
        <v>44727</v>
      </c>
      <c r="Q1623" t="str">
        <v>61479002000523</v>
      </c>
      <c r="R1623">
        <v>83111000</v>
      </c>
      <c r="S1623">
        <v>855</v>
      </c>
      <c r="T1623">
        <v>29352.15</v>
      </c>
      <c r="V1623" t="str">
        <f t="shared" si="51"/>
        <v>065601 serie 001-15/06/2022-61479002000523-83111000-855-29352,15</v>
      </c>
    </row>
    <row r="1624" spans="1:22" x14ac:dyDescent="0.25">
      <c r="A1624" s="91" t="s">
        <v>7814</v>
      </c>
      <c r="B1624" s="91" t="s">
        <v>8671</v>
      </c>
      <c r="C1624" s="91" t="s">
        <v>10293</v>
      </c>
      <c r="D1624" s="91" t="s">
        <v>8424</v>
      </c>
      <c r="E1624" s="90">
        <v>43919968000129</v>
      </c>
      <c r="F1624" s="92">
        <v>73043990</v>
      </c>
      <c r="G1624" s="93">
        <v>3269.64</v>
      </c>
      <c r="H1624" s="93">
        <v>71531.72</v>
      </c>
      <c r="I1624">
        <v>1622</v>
      </c>
      <c r="K1624" s="82" t="str">
        <f t="shared" si="50"/>
        <v>0697658 SERIE 000-22/11/2023-43919968000129-73043990-3269,64-71531,72</v>
      </c>
      <c r="L1624" t="str">
        <v>0697658 serie 000</v>
      </c>
      <c r="M1624" t="str">
        <v>0697658 serie 000-22/11/2023-43919968000129-73043990-3269,64-71531,72</v>
      </c>
      <c r="O1624" t="str">
        <v>65998 serie 001</v>
      </c>
      <c r="P1624" s="57">
        <v>44729</v>
      </c>
      <c r="Q1624" t="str">
        <v>88416482000106</v>
      </c>
      <c r="R1624">
        <v>73082000</v>
      </c>
      <c r="S1624">
        <v>5241.08</v>
      </c>
      <c r="T1624">
        <v>93158.14</v>
      </c>
      <c r="V1624" t="str">
        <f t="shared" si="51"/>
        <v>65998 serie 001-17/06/2022-88416482000106-73082000-5241,08-93158,14</v>
      </c>
    </row>
    <row r="1625" spans="1:22" x14ac:dyDescent="0.25">
      <c r="A1625" s="91" t="s">
        <v>7815</v>
      </c>
      <c r="B1625" s="91" t="s">
        <v>8671</v>
      </c>
      <c r="C1625" s="91" t="s">
        <v>10294</v>
      </c>
      <c r="D1625" s="91" t="s">
        <v>6147</v>
      </c>
      <c r="E1625" s="90">
        <v>97434047000103</v>
      </c>
      <c r="F1625" s="92">
        <v>73044190</v>
      </c>
      <c r="G1625" s="92">
        <v>1.62</v>
      </c>
      <c r="H1625" s="93">
        <v>12606</v>
      </c>
      <c r="I1625">
        <v>1623</v>
      </c>
      <c r="K1625" s="82" t="str">
        <f t="shared" si="50"/>
        <v>40297 SERIE 002-15/08/2024-97434047000103-73044190-1,62-12606</v>
      </c>
      <c r="L1625" t="str">
        <v>40297 serie 002</v>
      </c>
      <c r="M1625" t="str">
        <v>40297 serie 002-15/08/2024-97434047000103-73044190-1,62-12606</v>
      </c>
      <c r="O1625" t="str">
        <v>66023 serie 001</v>
      </c>
      <c r="P1625" s="57">
        <v>44732</v>
      </c>
      <c r="Q1625" t="str">
        <v>88416482000106</v>
      </c>
      <c r="R1625">
        <v>73082000</v>
      </c>
      <c r="S1625">
        <v>8740.51</v>
      </c>
      <c r="T1625">
        <v>155891.31</v>
      </c>
      <c r="V1625" t="str">
        <f t="shared" si="51"/>
        <v>66023 serie 001-20/06/2022-88416482000106-73082000-8740,51-155891,31</v>
      </c>
    </row>
    <row r="1626" spans="1:22" x14ac:dyDescent="0.25">
      <c r="A1626" s="91" t="s">
        <v>7816</v>
      </c>
      <c r="B1626" s="91" t="s">
        <v>8671</v>
      </c>
      <c r="C1626" s="91" t="s">
        <v>10295</v>
      </c>
      <c r="D1626" s="91" t="s">
        <v>8507</v>
      </c>
      <c r="E1626" s="90">
        <v>62312426000138</v>
      </c>
      <c r="F1626" s="92">
        <v>73045990</v>
      </c>
      <c r="G1626" s="92">
        <v>844</v>
      </c>
      <c r="H1626" s="93">
        <v>114531.2</v>
      </c>
      <c r="I1626">
        <v>1624</v>
      </c>
      <c r="K1626" s="82" t="str">
        <f t="shared" si="50"/>
        <v>181813 SERIE 001-03/05/2024-62312426000138-73045990-844-114531,2</v>
      </c>
      <c r="L1626" t="str">
        <v>181813 serie 001</v>
      </c>
      <c r="M1626" t="str">
        <v>181813 serie 001-03/05/2024-62312426000138-73045990-844-114531,2</v>
      </c>
      <c r="O1626" t="str">
        <v>66187 serie 001</v>
      </c>
      <c r="P1626" s="57">
        <v>44739</v>
      </c>
      <c r="Q1626" t="str">
        <v>88416482000106</v>
      </c>
      <c r="R1626">
        <v>73082000</v>
      </c>
      <c r="S1626">
        <v>16421.560000000001</v>
      </c>
      <c r="T1626">
        <v>291446.92</v>
      </c>
      <c r="V1626" t="str">
        <f t="shared" si="51"/>
        <v>66187 serie 001-27/06/2022-88416482000106-73082000-16421,56-291446,92</v>
      </c>
    </row>
    <row r="1627" spans="1:22" x14ac:dyDescent="0.25">
      <c r="A1627" s="91" t="s">
        <v>7817</v>
      </c>
      <c r="B1627" s="91" t="s">
        <v>8671</v>
      </c>
      <c r="C1627" s="91" t="s">
        <v>10296</v>
      </c>
      <c r="D1627" s="91" t="s">
        <v>8381</v>
      </c>
      <c r="E1627" s="90">
        <v>62312426000138</v>
      </c>
      <c r="F1627" s="92">
        <v>73045990</v>
      </c>
      <c r="G1627" s="92">
        <v>322.57</v>
      </c>
      <c r="H1627" s="93">
        <v>10904.17</v>
      </c>
      <c r="I1627">
        <v>1625</v>
      </c>
      <c r="K1627" s="82" t="str">
        <f t="shared" si="50"/>
        <v>0174215 SERIE 001-10/11/2023-62312426000138-73045990-322,57-10904,17</v>
      </c>
      <c r="L1627" t="str">
        <v>0174215 serie 001</v>
      </c>
      <c r="M1627" t="str">
        <v>0174215 serie 001-10/11/2023-62312426000138-73045990-322,57-10904,17</v>
      </c>
      <c r="O1627" t="str">
        <v>66219 serie 001</v>
      </c>
      <c r="P1627" s="57">
        <v>44740</v>
      </c>
      <c r="Q1627" t="str">
        <v>88416482000106</v>
      </c>
      <c r="R1627">
        <v>73082000</v>
      </c>
      <c r="S1627">
        <v>6505.62</v>
      </c>
      <c r="T1627">
        <v>115907.2</v>
      </c>
      <c r="V1627" t="str">
        <f t="shared" si="51"/>
        <v>66219 serie 001-28/06/2022-88416482000106-73082000-6505,62-115907,2</v>
      </c>
    </row>
    <row r="1628" spans="1:22" x14ac:dyDescent="0.25">
      <c r="A1628" s="91" t="s">
        <v>7818</v>
      </c>
      <c r="B1628" s="91" t="s">
        <v>8671</v>
      </c>
      <c r="C1628" s="91" t="s">
        <v>10297</v>
      </c>
      <c r="D1628" s="91" t="s">
        <v>8383</v>
      </c>
      <c r="E1628" s="90">
        <v>62312426000138</v>
      </c>
      <c r="F1628" s="92">
        <v>73045990</v>
      </c>
      <c r="G1628" s="92">
        <v>116.21</v>
      </c>
      <c r="H1628" s="93">
        <v>11872</v>
      </c>
      <c r="I1628">
        <v>1626</v>
      </c>
      <c r="K1628" s="82" t="str">
        <f t="shared" si="50"/>
        <v>00173229 SERIE 001-23/10/2023-62312426000138-73045990-116,21-11872</v>
      </c>
      <c r="L1628" t="str">
        <v>00173229 serie 001</v>
      </c>
      <c r="M1628" t="str">
        <v>00173229 serie 001-23/10/2023-62312426000138-73045990-116,21-11872</v>
      </c>
      <c r="O1628" t="str">
        <v>66276 serie 001</v>
      </c>
      <c r="P1628" s="57">
        <v>44741</v>
      </c>
      <c r="Q1628" t="str">
        <v>88416482000106</v>
      </c>
      <c r="R1628">
        <v>73082000</v>
      </c>
      <c r="S1628">
        <v>14277.65</v>
      </c>
      <c r="T1628">
        <v>254565.26</v>
      </c>
      <c r="V1628" t="str">
        <f t="shared" si="51"/>
        <v>66276 serie 001-29/06/2022-88416482000106-73082000-14277,65-254565,26</v>
      </c>
    </row>
    <row r="1629" spans="1:22" x14ac:dyDescent="0.25">
      <c r="A1629" s="91" t="s">
        <v>7819</v>
      </c>
      <c r="B1629" s="91" t="s">
        <v>8671</v>
      </c>
      <c r="C1629" s="91" t="s">
        <v>10298</v>
      </c>
      <c r="D1629" s="91" t="s">
        <v>8543</v>
      </c>
      <c r="E1629" s="90">
        <v>54858055000166</v>
      </c>
      <c r="F1629" s="92">
        <v>73049019</v>
      </c>
      <c r="G1629" s="92">
        <v>27</v>
      </c>
      <c r="H1629" s="93">
        <v>14047.83</v>
      </c>
      <c r="I1629">
        <v>1627</v>
      </c>
      <c r="K1629" s="82" t="str">
        <f t="shared" si="50"/>
        <v>3967 SERIE 001-20/09/2024-54858055000166-73049019-27-14047,83</v>
      </c>
      <c r="L1629" t="str">
        <v>3967 serie 001</v>
      </c>
      <c r="M1629" t="str">
        <v>3967 serie 001-20/09/2024-54858055000166-73049019-27-14047,83</v>
      </c>
      <c r="O1629" t="str">
        <v>66281 serie 001</v>
      </c>
      <c r="P1629" s="57">
        <v>44741</v>
      </c>
      <c r="Q1629" t="str">
        <v>88416482000106</v>
      </c>
      <c r="R1629">
        <v>73082000</v>
      </c>
      <c r="S1629">
        <v>25402.84</v>
      </c>
      <c r="T1629">
        <v>498810.22</v>
      </c>
      <c r="V1629" t="str">
        <f t="shared" si="51"/>
        <v>66281 serie 001-29/06/2022-88416482000106-73082000-25402,84-498810,22</v>
      </c>
    </row>
    <row r="1630" spans="1:22" x14ac:dyDescent="0.25">
      <c r="A1630" s="91" t="s">
        <v>7820</v>
      </c>
      <c r="B1630" s="91" t="s">
        <v>8671</v>
      </c>
      <c r="C1630" s="91" t="s">
        <v>10299</v>
      </c>
      <c r="D1630" s="91" t="s">
        <v>8565</v>
      </c>
      <c r="E1630" s="90">
        <v>57424244000119</v>
      </c>
      <c r="F1630" s="92">
        <v>73049090</v>
      </c>
      <c r="G1630" s="92">
        <v>454</v>
      </c>
      <c r="H1630" s="93">
        <v>3127.8</v>
      </c>
      <c r="I1630">
        <v>1628</v>
      </c>
      <c r="K1630" s="82" t="str">
        <f t="shared" si="50"/>
        <v>149263 SERIE 001-23/04/2024-57424244000119-73049090-454-3127,8</v>
      </c>
      <c r="L1630" t="str">
        <v>149263 serie 001</v>
      </c>
      <c r="M1630" t="str">
        <v>149263 serie 001-23/04/2024-57424244000119-73049090-454-3127,8</v>
      </c>
      <c r="O1630" t="str">
        <v>105635 serie 000</v>
      </c>
      <c r="P1630" s="57">
        <v>44749</v>
      </c>
      <c r="Q1630" t="str">
        <v>29799921000571</v>
      </c>
      <c r="R1630">
        <v>74072910</v>
      </c>
      <c r="S1630">
        <v>700</v>
      </c>
      <c r="T1630">
        <v>183442</v>
      </c>
      <c r="V1630" t="str">
        <f t="shared" si="51"/>
        <v>105635 serie 000-07/07/2022-29799921000571-74072910-700-183442</v>
      </c>
    </row>
    <row r="1631" spans="1:22" x14ac:dyDescent="0.25">
      <c r="A1631" s="91" t="s">
        <v>7821</v>
      </c>
      <c r="B1631" s="91" t="s">
        <v>8671</v>
      </c>
      <c r="C1631" s="91" t="s">
        <v>10300</v>
      </c>
      <c r="D1631" s="91" t="s">
        <v>8359</v>
      </c>
      <c r="E1631" s="90">
        <v>57424244000119</v>
      </c>
      <c r="F1631" s="92">
        <v>73049090</v>
      </c>
      <c r="G1631" s="92">
        <v>239</v>
      </c>
      <c r="H1631" s="93">
        <v>2955</v>
      </c>
      <c r="I1631">
        <v>1629</v>
      </c>
      <c r="K1631" s="82" t="str">
        <f t="shared" si="50"/>
        <v>147542 SERIE 001-04/03/2024-57424244000119-73049090-239-2955</v>
      </c>
      <c r="L1631" t="str">
        <v>147542 serie 001</v>
      </c>
      <c r="M1631" t="str">
        <v>147542 serie 001-04/03/2024-57424244000119-73049090-239-2955</v>
      </c>
      <c r="O1631" t="str">
        <v>65939 serie 001</v>
      </c>
      <c r="P1631" s="57">
        <v>44763</v>
      </c>
      <c r="Q1631" t="str">
        <v>61479002000523</v>
      </c>
      <c r="R1631">
        <v>72299000</v>
      </c>
      <c r="S1631">
        <v>405</v>
      </c>
      <c r="T1631">
        <v>6147.9</v>
      </c>
      <c r="V1631" t="str">
        <f t="shared" si="51"/>
        <v>65939 serie 001-21/07/2022-61479002000523-72299000-405-6147,9</v>
      </c>
    </row>
    <row r="1632" spans="1:22" x14ac:dyDescent="0.25">
      <c r="A1632" s="91" t="s">
        <v>7822</v>
      </c>
      <c r="B1632" s="91" t="s">
        <v>8671</v>
      </c>
      <c r="C1632" s="91" t="s">
        <v>10301</v>
      </c>
      <c r="D1632" s="91" t="s">
        <v>8424</v>
      </c>
      <c r="E1632" s="90">
        <v>43919968000129</v>
      </c>
      <c r="F1632" s="92">
        <v>73051100</v>
      </c>
      <c r="G1632" s="93">
        <v>1307.8599999999999</v>
      </c>
      <c r="H1632" s="93">
        <v>38623.1</v>
      </c>
      <c r="I1632">
        <v>1630</v>
      </c>
      <c r="K1632" s="82" t="str">
        <f t="shared" si="50"/>
        <v>00697658 SERIE 000-22/11/2023-43919968000129-73051100-1307,86-38623,1</v>
      </c>
      <c r="L1632" t="str">
        <v>00697658 serie 000</v>
      </c>
      <c r="M1632" t="str">
        <v>00697658 serie 000-22/11/2023-43919968000129-73051100-1307,86-38623,1</v>
      </c>
      <c r="O1632" t="str">
        <v>065939 serie 001</v>
      </c>
      <c r="P1632" s="57">
        <v>44763</v>
      </c>
      <c r="Q1632" t="str">
        <v>61479002000523</v>
      </c>
      <c r="R1632">
        <v>83112000</v>
      </c>
      <c r="S1632">
        <v>2565</v>
      </c>
      <c r="T1632">
        <v>71537.850000000006</v>
      </c>
      <c r="V1632" t="str">
        <f t="shared" si="51"/>
        <v>065939 serie 001-21/07/2022-61479002000523-83112000-2565-71537,85</v>
      </c>
    </row>
    <row r="1633" spans="1:22" x14ac:dyDescent="0.25">
      <c r="A1633" s="91" t="s">
        <v>7823</v>
      </c>
      <c r="B1633" s="91" t="s">
        <v>8671</v>
      </c>
      <c r="C1633" s="91" t="s">
        <v>10302</v>
      </c>
      <c r="D1633" s="91" t="s">
        <v>8389</v>
      </c>
      <c r="E1633" s="90">
        <v>43919968000129</v>
      </c>
      <c r="F1633" s="92">
        <v>73051200</v>
      </c>
      <c r="G1633" s="92">
        <v>609</v>
      </c>
      <c r="H1633" s="93">
        <v>10444.19</v>
      </c>
      <c r="I1633">
        <v>1631</v>
      </c>
      <c r="K1633" s="82" t="str">
        <f t="shared" si="50"/>
        <v>706163 SEIRE 000-22/02/2024-43919968000129-73051200-609-10444,19</v>
      </c>
      <c r="L1633" t="str">
        <v>706163 seire 000</v>
      </c>
      <c r="M1633" t="str">
        <v>706163 seire 000-22/02/2024-43919968000129-73051200-609-10444,19</v>
      </c>
      <c r="O1633" t="str">
        <v>66284 serie 001</v>
      </c>
      <c r="P1633" s="57">
        <v>44741</v>
      </c>
      <c r="Q1633" t="str">
        <v>88416482000106</v>
      </c>
      <c r="R1633">
        <v>73082000</v>
      </c>
      <c r="S1633">
        <v>23463.78</v>
      </c>
      <c r="T1633">
        <v>460716.94</v>
      </c>
      <c r="V1633" t="str">
        <f t="shared" si="51"/>
        <v>66284 serie 001-29/06/2022-88416482000106-73082000-23463,78-460716,94</v>
      </c>
    </row>
    <row r="1634" spans="1:22" x14ac:dyDescent="0.25">
      <c r="A1634" s="91" t="s">
        <v>7824</v>
      </c>
      <c r="B1634" s="91" t="s">
        <v>8671</v>
      </c>
      <c r="C1634" s="91" t="s">
        <v>10303</v>
      </c>
      <c r="D1634" s="91" t="s">
        <v>8389</v>
      </c>
      <c r="E1634" s="90">
        <v>43919968000129</v>
      </c>
      <c r="F1634" s="92">
        <v>73051200</v>
      </c>
      <c r="G1634" s="92">
        <v>315</v>
      </c>
      <c r="H1634" s="93">
        <v>5484.08</v>
      </c>
      <c r="I1634">
        <v>1632</v>
      </c>
      <c r="K1634" s="82" t="str">
        <f t="shared" si="50"/>
        <v>706157 SERIE 000-22/02/2024-43919968000129-73051200-315-5484,08</v>
      </c>
      <c r="L1634" t="str">
        <v>706157 serie 000</v>
      </c>
      <c r="M1634" t="str">
        <v>706157 serie 000-22/02/2024-43919968000129-73051200-315-5484,08</v>
      </c>
      <c r="O1634" t="str">
        <v>66304 serie 001</v>
      </c>
      <c r="P1634" s="57">
        <v>44742</v>
      </c>
      <c r="Q1634" t="str">
        <v>88416482000106</v>
      </c>
      <c r="R1634">
        <v>73082000</v>
      </c>
      <c r="S1634">
        <v>25439.52</v>
      </c>
      <c r="T1634">
        <v>454948.04</v>
      </c>
      <c r="V1634" t="str">
        <f t="shared" si="51"/>
        <v>66304 serie 001-30/06/2022-88416482000106-73082000-25439,52-454948,04</v>
      </c>
    </row>
    <row r="1635" spans="1:22" x14ac:dyDescent="0.25">
      <c r="A1635" s="91" t="s">
        <v>7825</v>
      </c>
      <c r="B1635" s="91" t="s">
        <v>8671</v>
      </c>
      <c r="C1635" s="91" t="s">
        <v>10304</v>
      </c>
      <c r="D1635" s="91" t="s">
        <v>8543</v>
      </c>
      <c r="E1635" s="90">
        <v>54858055000166</v>
      </c>
      <c r="F1635" s="92">
        <v>73063000</v>
      </c>
      <c r="G1635" s="92">
        <v>3</v>
      </c>
      <c r="H1635" s="93">
        <v>31988.2</v>
      </c>
      <c r="I1635">
        <v>1633</v>
      </c>
      <c r="K1635" s="82" t="str">
        <f t="shared" si="50"/>
        <v>03967 SERIE 001-20/09/2024-54858055000166-73063000-3-31988,2</v>
      </c>
      <c r="L1635" t="str">
        <v>03967 serie 001</v>
      </c>
      <c r="M1635" t="str">
        <v>03967 serie 001-20/09/2024-54858055000166-73063000-3-31988,2</v>
      </c>
      <c r="O1635" t="str">
        <v>66305 serie 001</v>
      </c>
      <c r="P1635" s="57">
        <v>44742</v>
      </c>
      <c r="Q1635" t="str">
        <v>88416482000106</v>
      </c>
      <c r="R1635">
        <v>73082000</v>
      </c>
      <c r="S1635">
        <v>23337.759999999998</v>
      </c>
      <c r="T1635">
        <v>417066.43</v>
      </c>
      <c r="V1635" t="str">
        <f t="shared" si="51"/>
        <v>66305 serie 001-30/06/2022-88416482000106-73082000-23337,76-417066,43</v>
      </c>
    </row>
    <row r="1636" spans="1:22" x14ac:dyDescent="0.25">
      <c r="A1636" s="91" t="s">
        <v>7826</v>
      </c>
      <c r="B1636" s="91" t="s">
        <v>8671</v>
      </c>
      <c r="C1636" s="91" t="s">
        <v>10305</v>
      </c>
      <c r="D1636" s="91" t="s">
        <v>8444</v>
      </c>
      <c r="E1636" s="90">
        <v>97434047000103</v>
      </c>
      <c r="F1636" s="92">
        <v>73063000</v>
      </c>
      <c r="G1636" s="92">
        <v>18</v>
      </c>
      <c r="H1636" s="93">
        <v>10458</v>
      </c>
      <c r="I1636">
        <v>1634</v>
      </c>
      <c r="K1636" s="82" t="str">
        <f t="shared" si="50"/>
        <v>038331 SERIE 002-13/06/2024-97434047000103-73063000-18-10458</v>
      </c>
      <c r="L1636" t="str">
        <v>038331 serie 002</v>
      </c>
      <c r="M1636" t="str">
        <v>038331 serie 002-13/06/2024-97434047000103-73063000-18-10458</v>
      </c>
      <c r="O1636" t="str">
        <v>66314 serie 001</v>
      </c>
      <c r="P1636" s="57">
        <v>44742</v>
      </c>
      <c r="Q1636" t="str">
        <v>88416482000106</v>
      </c>
      <c r="R1636">
        <v>73082000</v>
      </c>
      <c r="S1636">
        <v>24969.279999999999</v>
      </c>
      <c r="T1636">
        <v>490678.16</v>
      </c>
      <c r="V1636" t="str">
        <f t="shared" si="51"/>
        <v>66314 serie 001-30/06/2022-88416482000106-73082000-24969,28-490678,16</v>
      </c>
    </row>
    <row r="1637" spans="1:22" x14ac:dyDescent="0.25">
      <c r="A1637" s="91" t="s">
        <v>7827</v>
      </c>
      <c r="B1637" s="91" t="s">
        <v>8671</v>
      </c>
      <c r="C1637" s="91" t="s">
        <v>10306</v>
      </c>
      <c r="D1637" s="91" t="s">
        <v>8389</v>
      </c>
      <c r="E1637" s="90">
        <v>97533434000199</v>
      </c>
      <c r="F1637" s="92">
        <v>73065000</v>
      </c>
      <c r="G1637" s="92">
        <v>60.42</v>
      </c>
      <c r="H1637" s="93">
        <v>29116.799999999999</v>
      </c>
      <c r="I1637">
        <v>1635</v>
      </c>
      <c r="K1637" s="82" t="str">
        <f t="shared" si="50"/>
        <v>4064 SERIE 000-22/02/2024-97533434000199-73065000-60,42-29116,8</v>
      </c>
      <c r="L1637" t="str">
        <v>4064 serie 000</v>
      </c>
      <c r="M1637" t="str">
        <v>4064 serie 000-22/02/2024-97533434000199-73065000-60,42-29116,8</v>
      </c>
      <c r="O1637" t="str">
        <v>66320 serie 001</v>
      </c>
      <c r="P1637" s="57">
        <v>44742</v>
      </c>
      <c r="Q1637" t="str">
        <v>88416482000106</v>
      </c>
      <c r="R1637">
        <v>73082000</v>
      </c>
      <c r="S1637">
        <v>26816.13</v>
      </c>
      <c r="T1637">
        <v>526719.49</v>
      </c>
      <c r="V1637" t="str">
        <f t="shared" si="51"/>
        <v>66320 serie 001-30/06/2022-88416482000106-73082000-26816,13-526719,49</v>
      </c>
    </row>
    <row r="1638" spans="1:22" x14ac:dyDescent="0.25">
      <c r="A1638" s="91" t="s">
        <v>7828</v>
      </c>
      <c r="B1638" s="91" t="s">
        <v>8671</v>
      </c>
      <c r="C1638" s="91" t="s">
        <v>10307</v>
      </c>
      <c r="D1638" s="91" t="s">
        <v>8565</v>
      </c>
      <c r="E1638" s="90">
        <v>57424244000119</v>
      </c>
      <c r="F1638" s="92">
        <v>73066100</v>
      </c>
      <c r="G1638" s="93">
        <v>1362</v>
      </c>
      <c r="H1638" s="93">
        <v>20149.8</v>
      </c>
      <c r="I1638">
        <v>1636</v>
      </c>
      <c r="K1638" s="82" t="str">
        <f t="shared" si="50"/>
        <v>0149263 SERIE 001-23/04/2024-57424244000119-73066100-1362-20149,8</v>
      </c>
      <c r="L1638" t="str">
        <v>0149263 serie 001</v>
      </c>
      <c r="M1638" t="str">
        <v>0149263 serie 001-23/04/2024-57424244000119-73066100-1362-20149,8</v>
      </c>
      <c r="O1638" t="str">
        <v>66459 serie 001</v>
      </c>
      <c r="P1638" s="57">
        <v>44750</v>
      </c>
      <c r="Q1638" t="str">
        <v>88416482000106</v>
      </c>
      <c r="R1638">
        <v>73082000</v>
      </c>
      <c r="S1638">
        <v>7867.37</v>
      </c>
      <c r="T1638">
        <v>153831.38</v>
      </c>
      <c r="V1638" t="str">
        <f t="shared" si="51"/>
        <v>66459 serie 001-08/07/2022-88416482000106-73082000-7867,37-153831,38</v>
      </c>
    </row>
    <row r="1639" spans="1:22" x14ac:dyDescent="0.25">
      <c r="A1639" s="91" t="s">
        <v>7829</v>
      </c>
      <c r="B1639" s="91" t="s">
        <v>8671</v>
      </c>
      <c r="C1639" s="91" t="s">
        <v>10308</v>
      </c>
      <c r="D1639" s="91" t="s">
        <v>8359</v>
      </c>
      <c r="E1639" s="90">
        <v>57424244000119</v>
      </c>
      <c r="F1639" s="92">
        <v>73066100</v>
      </c>
      <c r="G1639" s="92">
        <v>717</v>
      </c>
      <c r="H1639" s="93">
        <v>7663.02</v>
      </c>
      <c r="I1639">
        <v>1637</v>
      </c>
      <c r="K1639" s="82" t="str">
        <f t="shared" si="50"/>
        <v>0147542 SERIE 001-04/03/2024-57424244000119-73066100-717-7663,02</v>
      </c>
      <c r="L1639" t="str">
        <v>0147542 serie 001</v>
      </c>
      <c r="M1639" t="str">
        <v>0147542 serie 001-04/03/2024-57424244000119-73066100-717-7663,02</v>
      </c>
      <c r="O1639" t="str">
        <v>66591 serie 001</v>
      </c>
      <c r="P1639" s="57">
        <v>44757</v>
      </c>
      <c r="Q1639" t="str">
        <v>88416482000106</v>
      </c>
      <c r="R1639">
        <v>73082000</v>
      </c>
      <c r="S1639">
        <v>3347.92</v>
      </c>
      <c r="T1639">
        <v>61954.63</v>
      </c>
      <c r="V1639" t="str">
        <f t="shared" si="51"/>
        <v>66591 serie 001-15/07/2022-88416482000106-73082000-3347,92-61954,63</v>
      </c>
    </row>
    <row r="1640" spans="1:22" x14ac:dyDescent="0.25">
      <c r="A1640" s="91" t="s">
        <v>7830</v>
      </c>
      <c r="B1640" s="91" t="s">
        <v>8671</v>
      </c>
      <c r="C1640" s="91" t="s">
        <v>10309</v>
      </c>
      <c r="D1640" s="91" t="s">
        <v>8487</v>
      </c>
      <c r="E1640" s="90">
        <v>97434047000103</v>
      </c>
      <c r="F1640" s="92">
        <v>73066100</v>
      </c>
      <c r="G1640" s="93">
        <v>1824</v>
      </c>
      <c r="H1640" s="93">
        <v>3264.72</v>
      </c>
      <c r="I1640">
        <v>1638</v>
      </c>
      <c r="K1640" s="82" t="str">
        <f t="shared" si="50"/>
        <v>0040234 SERIE 002-14/08/2024-97434047000103-73066100-1824-3264,72</v>
      </c>
      <c r="L1640" t="str">
        <v>0040234 serie 002</v>
      </c>
      <c r="M1640" t="str">
        <v>0040234 serie 002-14/08/2024-97434047000103-73066100-1824-3264,72</v>
      </c>
      <c r="O1640" t="str">
        <v>66688 serie 001</v>
      </c>
      <c r="P1640" s="57">
        <v>44762</v>
      </c>
      <c r="Q1640" t="str">
        <v>88416482000106</v>
      </c>
      <c r="R1640">
        <v>73082000</v>
      </c>
      <c r="S1640">
        <v>5128.22</v>
      </c>
      <c r="T1640">
        <v>91655.94</v>
      </c>
      <c r="V1640" t="str">
        <f t="shared" si="51"/>
        <v>66688 serie 001-20/07/2022-88416482000106-73082000-5128,22-91655,94</v>
      </c>
    </row>
    <row r="1641" spans="1:22" x14ac:dyDescent="0.25">
      <c r="A1641" s="91" t="s">
        <v>7831</v>
      </c>
      <c r="B1641" s="91" t="s">
        <v>8671</v>
      </c>
      <c r="C1641" s="91" t="s">
        <v>10310</v>
      </c>
      <c r="D1641" s="91" t="s">
        <v>8463</v>
      </c>
      <c r="E1641" s="90">
        <v>97434047000103</v>
      </c>
      <c r="F1641" s="92">
        <v>73066100</v>
      </c>
      <c r="G1641" s="92">
        <v>300</v>
      </c>
      <c r="H1641" s="93">
        <v>1605.6</v>
      </c>
      <c r="I1641">
        <v>1639</v>
      </c>
      <c r="K1641" s="82" t="str">
        <f t="shared" si="50"/>
        <v>036751 SERIE 002-25/04/2024-97434047000103-73066100-300-1605,6</v>
      </c>
      <c r="L1641" t="str">
        <v>036751 serie 002</v>
      </c>
      <c r="M1641" t="str">
        <v>036751 serie 002-25/04/2024-97434047000103-73066100-300-1605,6</v>
      </c>
      <c r="O1641" t="str">
        <v>66727 serie 001</v>
      </c>
      <c r="P1641" s="57">
        <v>44763</v>
      </c>
      <c r="Q1641" t="str">
        <v>88416482000106</v>
      </c>
      <c r="R1641">
        <v>73082000</v>
      </c>
      <c r="S1641">
        <v>15656.44</v>
      </c>
      <c r="T1641">
        <v>282649.55</v>
      </c>
      <c r="V1641" t="str">
        <f t="shared" si="51"/>
        <v>66727 serie 001-21/07/2022-88416482000106-73082000-15656,44-282649,55</v>
      </c>
    </row>
    <row r="1642" spans="1:22" x14ac:dyDescent="0.25">
      <c r="A1642" s="91" t="s">
        <v>7832</v>
      </c>
      <c r="B1642" s="91" t="s">
        <v>8671</v>
      </c>
      <c r="C1642" s="91" t="s">
        <v>10311</v>
      </c>
      <c r="D1642" s="91" t="s">
        <v>8406</v>
      </c>
      <c r="E1642" s="90">
        <v>62312426000138</v>
      </c>
      <c r="F1642" s="92">
        <v>73071920</v>
      </c>
      <c r="G1642" s="92">
        <v>46.51</v>
      </c>
      <c r="H1642" s="92">
        <v>109.06</v>
      </c>
      <c r="I1642">
        <v>1640</v>
      </c>
      <c r="K1642" s="82" t="str">
        <f t="shared" si="50"/>
        <v>0179642 SERIE 001-13/03/2024-62312426000138-73071920-46,51-109,06</v>
      </c>
      <c r="L1642" t="str">
        <v>0179642 serie 001</v>
      </c>
      <c r="M1642" t="str">
        <v>0179642 serie 001-13/03/2024-62312426000138-73071920-46,51-109,06</v>
      </c>
      <c r="O1642" t="str">
        <v>66783 serie 001</v>
      </c>
      <c r="P1642" s="57">
        <v>44764</v>
      </c>
      <c r="Q1642" t="str">
        <v>88416482000106</v>
      </c>
      <c r="R1642">
        <v>73082000</v>
      </c>
      <c r="S1642">
        <v>2847.75</v>
      </c>
      <c r="T1642">
        <v>55800.01</v>
      </c>
      <c r="V1642" t="str">
        <f t="shared" si="51"/>
        <v>66783 serie 001-22/07/2022-88416482000106-73082000-2847,75-55800,01</v>
      </c>
    </row>
    <row r="1643" spans="1:22" x14ac:dyDescent="0.25">
      <c r="A1643" s="91" t="s">
        <v>7833</v>
      </c>
      <c r="B1643" s="91" t="s">
        <v>8671</v>
      </c>
      <c r="C1643" s="91" t="s">
        <v>10312</v>
      </c>
      <c r="D1643" s="91" t="s">
        <v>8507</v>
      </c>
      <c r="E1643" s="90">
        <v>62312426000138</v>
      </c>
      <c r="F1643" s="92">
        <v>73071920</v>
      </c>
      <c r="G1643" s="92">
        <v>24.33</v>
      </c>
      <c r="H1643" s="92">
        <v>165.8</v>
      </c>
      <c r="I1643">
        <v>1641</v>
      </c>
      <c r="K1643" s="82" t="str">
        <f t="shared" si="50"/>
        <v>181802 SERIE 001-03/05/2024-62312426000138-73071920-24,33-165,8</v>
      </c>
      <c r="L1643" t="str">
        <v>181802 serie 001</v>
      </c>
      <c r="M1643" t="str">
        <v>181802 serie 001-03/05/2024-62312426000138-73071920-24,33-165,8</v>
      </c>
      <c r="O1643" t="str">
        <v>66872 serie 001</v>
      </c>
      <c r="P1643" s="57">
        <v>44769</v>
      </c>
      <c r="Q1643" t="str">
        <v>88416482000106</v>
      </c>
      <c r="R1643">
        <v>73082000</v>
      </c>
      <c r="S1643">
        <v>17263.59</v>
      </c>
      <c r="T1643">
        <v>308245.51</v>
      </c>
      <c r="V1643" t="str">
        <f t="shared" si="51"/>
        <v>66872 serie 001-27/07/2022-88416482000106-73082000-17263,59-308245,51</v>
      </c>
    </row>
    <row r="1644" spans="1:22" x14ac:dyDescent="0.25">
      <c r="A1644" s="91" t="s">
        <v>7834</v>
      </c>
      <c r="B1644" s="91" t="s">
        <v>8671</v>
      </c>
      <c r="C1644" s="91" t="s">
        <v>10313</v>
      </c>
      <c r="D1644" s="91" t="s">
        <v>8474</v>
      </c>
      <c r="E1644" s="90">
        <v>97434047000103</v>
      </c>
      <c r="F1644" s="92">
        <v>73071920</v>
      </c>
      <c r="G1644" s="92">
        <v>755.76</v>
      </c>
      <c r="H1644" s="92">
        <v>643.20000000000005</v>
      </c>
      <c r="I1644">
        <v>1642</v>
      </c>
      <c r="K1644" s="82" t="str">
        <f t="shared" si="50"/>
        <v>39214 SERIE 002-10/07/2024-97434047000103-73071920-755,76-643,2</v>
      </c>
      <c r="L1644" t="str">
        <v>39214 serie 002</v>
      </c>
      <c r="M1644" t="str">
        <v>39214 serie 002-10/07/2024-97434047000103-73071920-755,76-643,2</v>
      </c>
      <c r="O1644" t="str">
        <v>66956 serie 001</v>
      </c>
      <c r="P1644" s="57">
        <v>44771</v>
      </c>
      <c r="Q1644" t="str">
        <v>88416482000106</v>
      </c>
      <c r="R1644">
        <v>73082000</v>
      </c>
      <c r="S1644">
        <v>21019.27</v>
      </c>
      <c r="T1644">
        <v>372748.07</v>
      </c>
      <c r="V1644" t="str">
        <f t="shared" si="51"/>
        <v>66956 serie 001-29/07/2022-88416482000106-73082000-21019,27-372748,07</v>
      </c>
    </row>
    <row r="1645" spans="1:22" x14ac:dyDescent="0.25">
      <c r="A1645" s="91" t="s">
        <v>7835</v>
      </c>
      <c r="B1645" s="91" t="s">
        <v>8671</v>
      </c>
      <c r="C1645" s="91" t="s">
        <v>10314</v>
      </c>
      <c r="D1645" s="91" t="s">
        <v>8491</v>
      </c>
      <c r="E1645" s="90">
        <v>97434047000103</v>
      </c>
      <c r="F1645" s="92">
        <v>73071920</v>
      </c>
      <c r="G1645" s="92">
        <v>439.92</v>
      </c>
      <c r="H1645" s="93">
        <v>1497.6</v>
      </c>
      <c r="I1645">
        <v>1643</v>
      </c>
      <c r="K1645" s="82" t="str">
        <f t="shared" si="50"/>
        <v>36704 SERIE 002-24/04/2024-97434047000103-73071920-439,92-1497,6</v>
      </c>
      <c r="L1645" t="str">
        <v>36704 serie 002</v>
      </c>
      <c r="M1645" t="str">
        <v>36704 serie 002-24/04/2024-97434047000103-73071920-439,92-1497,6</v>
      </c>
      <c r="O1645" t="str">
        <v>66960 serie 001</v>
      </c>
      <c r="P1645" s="57">
        <v>44771</v>
      </c>
      <c r="Q1645" t="str">
        <v>88416482000106</v>
      </c>
      <c r="R1645">
        <v>73082000</v>
      </c>
      <c r="S1645">
        <v>10057.540000000001</v>
      </c>
      <c r="T1645">
        <v>159422.79999999999</v>
      </c>
      <c r="V1645" t="str">
        <f t="shared" si="51"/>
        <v>66960 serie 001-29/07/2022-88416482000106-73082000-10057,54-159422,8</v>
      </c>
    </row>
    <row r="1646" spans="1:22" x14ac:dyDescent="0.25">
      <c r="A1646" s="91" t="s">
        <v>7836</v>
      </c>
      <c r="B1646" s="91" t="s">
        <v>8671</v>
      </c>
      <c r="C1646" s="91" t="s">
        <v>10315</v>
      </c>
      <c r="D1646" s="91" t="s">
        <v>8484</v>
      </c>
      <c r="E1646" s="90">
        <v>97434047000103</v>
      </c>
      <c r="F1646" s="92">
        <v>73071920</v>
      </c>
      <c r="G1646" s="93">
        <v>1692</v>
      </c>
      <c r="H1646" s="92">
        <v>988.8</v>
      </c>
      <c r="I1646">
        <v>1644</v>
      </c>
      <c r="K1646" s="82" t="str">
        <f t="shared" si="50"/>
        <v>36236 SERIE 002-11/04/2024-97434047000103-73071920-1692-988,8</v>
      </c>
      <c r="L1646" t="str">
        <v>36236 serie 002</v>
      </c>
      <c r="M1646" t="str">
        <v>36236 serie 002-11/04/2024-97434047000103-73071920-1692-988,8</v>
      </c>
      <c r="O1646" t="str">
        <v>66962 serie 001</v>
      </c>
      <c r="P1646" s="57">
        <v>44771</v>
      </c>
      <c r="Q1646" t="str">
        <v>88416482000106</v>
      </c>
      <c r="R1646">
        <v>73082000</v>
      </c>
      <c r="S1646">
        <v>20571.96</v>
      </c>
      <c r="T1646">
        <v>367232.97</v>
      </c>
      <c r="V1646" t="str">
        <f t="shared" si="51"/>
        <v>66962 serie 001-29/07/2022-88416482000106-73082000-20571,96-367232,97</v>
      </c>
    </row>
    <row r="1647" spans="1:22" x14ac:dyDescent="0.25">
      <c r="A1647" s="91" t="s">
        <v>7837</v>
      </c>
      <c r="B1647" s="91" t="s">
        <v>8671</v>
      </c>
      <c r="C1647" s="91" t="s">
        <v>10316</v>
      </c>
      <c r="D1647" s="91" t="s">
        <v>8393</v>
      </c>
      <c r="E1647" s="90">
        <v>97434047000103</v>
      </c>
      <c r="F1647" s="92">
        <v>73071920</v>
      </c>
      <c r="G1647" s="92">
        <v>204</v>
      </c>
      <c r="H1647" s="93">
        <v>1881.6</v>
      </c>
      <c r="I1647">
        <v>1645</v>
      </c>
      <c r="K1647" s="82" t="str">
        <f t="shared" si="50"/>
        <v>029693 SERIE 002-06/10/2023-97434047000103-73071920-204-1881,6</v>
      </c>
      <c r="L1647" t="str">
        <v>029693 serie 002</v>
      </c>
      <c r="M1647" t="str">
        <v>029693 serie 002-06/10/2023-97434047000103-73071920-204-1881,6</v>
      </c>
      <c r="O1647" t="str">
        <v>66974 serie 001</v>
      </c>
      <c r="P1647" s="57">
        <v>44772</v>
      </c>
      <c r="Q1647" t="str">
        <v>88416482000106</v>
      </c>
      <c r="R1647">
        <v>73082000</v>
      </c>
      <c r="S1647">
        <v>21644.94</v>
      </c>
      <c r="T1647">
        <v>386480.21</v>
      </c>
      <c r="V1647" t="str">
        <f t="shared" si="51"/>
        <v>66974 serie 001-30/07/2022-88416482000106-73082000-21644,94-386480,21</v>
      </c>
    </row>
    <row r="1648" spans="1:22" x14ac:dyDescent="0.25">
      <c r="A1648" s="91" t="s">
        <v>7838</v>
      </c>
      <c r="B1648" s="91" t="s">
        <v>8671</v>
      </c>
      <c r="C1648" s="91" t="s">
        <v>10317</v>
      </c>
      <c r="D1648" s="91" t="s">
        <v>8533</v>
      </c>
      <c r="E1648" s="90">
        <v>97434047000103</v>
      </c>
      <c r="F1648" s="92">
        <v>73071920</v>
      </c>
      <c r="G1648" s="93">
        <v>4086.84</v>
      </c>
      <c r="H1648" s="92">
        <v>413</v>
      </c>
      <c r="I1648">
        <v>1646</v>
      </c>
      <c r="K1648" s="82" t="str">
        <f t="shared" si="50"/>
        <v>33789 SERIE 002-01/02/2024-97434047000103-73071920-4086,84-413</v>
      </c>
      <c r="L1648" t="str">
        <v>33789 serie 002</v>
      </c>
      <c r="M1648" t="str">
        <v>33789 serie 002-01/02/2024-97434047000103-73071920-4086,84-413</v>
      </c>
      <c r="O1648" t="str">
        <v>66976 serie 001</v>
      </c>
      <c r="P1648" s="57">
        <v>44772</v>
      </c>
      <c r="Q1648" t="str">
        <v>88416482000106</v>
      </c>
      <c r="R1648">
        <v>73082000</v>
      </c>
      <c r="S1648">
        <v>19739.919999999998</v>
      </c>
      <c r="T1648">
        <v>355619.27</v>
      </c>
      <c r="V1648" t="str">
        <f t="shared" si="51"/>
        <v>66976 serie 001-30/07/2022-88416482000106-73082000-19739,92-355619,27</v>
      </c>
    </row>
    <row r="1649" spans="1:22" x14ac:dyDescent="0.25">
      <c r="A1649" s="91" t="s">
        <v>7839</v>
      </c>
      <c r="B1649" s="91" t="s">
        <v>8671</v>
      </c>
      <c r="C1649" s="91" t="s">
        <v>10318</v>
      </c>
      <c r="D1649" s="91" t="s">
        <v>8384</v>
      </c>
      <c r="E1649" s="90">
        <v>97434047000103</v>
      </c>
      <c r="F1649" s="92">
        <v>73071920</v>
      </c>
      <c r="G1649" s="93">
        <v>2752.32</v>
      </c>
      <c r="H1649" s="92">
        <v>921.6</v>
      </c>
      <c r="I1649">
        <v>1647</v>
      </c>
      <c r="K1649" s="82" t="str">
        <f t="shared" si="50"/>
        <v>032225 SERIE 002-18/12/2023-97434047000103-73071920-2752,32-921,6</v>
      </c>
      <c r="L1649" t="str">
        <v>032225 serie 002</v>
      </c>
      <c r="M1649" t="str">
        <v>032225 serie 002-18/12/2023-97434047000103-73071920-2752,32-921,6</v>
      </c>
      <c r="O1649" t="str">
        <v>106749 serie 001</v>
      </c>
      <c r="P1649" s="57">
        <v>45244</v>
      </c>
      <c r="Q1649" t="str">
        <v>03936142000153</v>
      </c>
      <c r="R1649">
        <v>73181500</v>
      </c>
      <c r="S1649">
        <v>3579.6840000000002</v>
      </c>
      <c r="T1649">
        <v>97999.98</v>
      </c>
      <c r="V1649" t="str">
        <f t="shared" si="51"/>
        <v>106749 serie 001-14/11/2023-03936142000153-73181500-3579,68-97999,98</v>
      </c>
    </row>
    <row r="1650" spans="1:22" x14ac:dyDescent="0.25">
      <c r="A1650" s="91" t="s">
        <v>7840</v>
      </c>
      <c r="B1650" s="91" t="s">
        <v>8671</v>
      </c>
      <c r="C1650" s="91" t="s">
        <v>10319</v>
      </c>
      <c r="D1650" s="91" t="s">
        <v>8384</v>
      </c>
      <c r="E1650" s="90">
        <v>97434047000103</v>
      </c>
      <c r="F1650" s="92">
        <v>73071920</v>
      </c>
      <c r="G1650" s="93">
        <v>2752.32</v>
      </c>
      <c r="H1650" s="93">
        <v>2342.4</v>
      </c>
      <c r="I1650">
        <v>1648</v>
      </c>
      <c r="K1650" s="82" t="str">
        <f t="shared" si="50"/>
        <v>32225 SERIE 002-18/12/2023-97434047000103-73071920-2752,32-2342,4</v>
      </c>
      <c r="L1650" t="str">
        <v>32225 serie 002</v>
      </c>
      <c r="M1650" t="str">
        <v>32225 serie 002-18/12/2023-97434047000103-73071920-2752,32-2342,4</v>
      </c>
      <c r="O1650" t="str">
        <v>111569 serie 000</v>
      </c>
      <c r="P1650" s="57">
        <v>45219</v>
      </c>
      <c r="Q1650" t="str">
        <v>29799921000571</v>
      </c>
      <c r="R1650">
        <v>72222000</v>
      </c>
      <c r="S1650">
        <v>200</v>
      </c>
      <c r="T1650">
        <v>23678</v>
      </c>
      <c r="V1650" t="str">
        <f t="shared" si="51"/>
        <v>111569 serie 000-20/10/2023-29799921000571-72222000-200-23678</v>
      </c>
    </row>
    <row r="1651" spans="1:22" x14ac:dyDescent="0.25">
      <c r="A1651" s="91" t="s">
        <v>7841</v>
      </c>
      <c r="B1651" s="91" t="s">
        <v>8671</v>
      </c>
      <c r="C1651" s="91" t="s">
        <v>10320</v>
      </c>
      <c r="D1651" s="91" t="s">
        <v>8406</v>
      </c>
      <c r="E1651" s="90">
        <v>62312426000138</v>
      </c>
      <c r="F1651" s="92">
        <v>73072100</v>
      </c>
      <c r="G1651" s="92">
        <v>93.02</v>
      </c>
      <c r="H1651" s="92">
        <v>933.36</v>
      </c>
      <c r="I1651">
        <v>1649</v>
      </c>
      <c r="K1651" s="82" t="str">
        <f t="shared" si="50"/>
        <v>00179642 SERIE 001-13/03/2024-62312426000138-73072100-93,02-933,36</v>
      </c>
      <c r="L1651" t="str">
        <v>00179642 serie 001</v>
      </c>
      <c r="M1651" t="str">
        <v>00179642 serie 001-13/03/2024-62312426000138-73072100-93,02-933,36</v>
      </c>
      <c r="O1651" t="str">
        <v>000111394 serie 000</v>
      </c>
      <c r="P1651" s="57">
        <v>45210</v>
      </c>
      <c r="Q1651" t="str">
        <v>29799921000571</v>
      </c>
      <c r="R1651">
        <v>75051210</v>
      </c>
      <c r="S1651">
        <v>5</v>
      </c>
      <c r="T1651">
        <v>1572</v>
      </c>
      <c r="V1651" t="str">
        <f t="shared" si="51"/>
        <v>000111394 serie 000-11/10/2023-29799921000571-75051210-5-1572</v>
      </c>
    </row>
    <row r="1652" spans="1:22" x14ac:dyDescent="0.25">
      <c r="A1652" s="91" t="s">
        <v>7842</v>
      </c>
      <c r="B1652" s="91" t="s">
        <v>8671</v>
      </c>
      <c r="C1652" s="91" t="s">
        <v>10321</v>
      </c>
      <c r="D1652" s="91" t="s">
        <v>8541</v>
      </c>
      <c r="E1652" s="90">
        <v>6186188000190</v>
      </c>
      <c r="F1652" s="92">
        <v>73072100</v>
      </c>
      <c r="G1652" s="92">
        <v>0.78</v>
      </c>
      <c r="H1652" s="93">
        <v>4589.46</v>
      </c>
      <c r="I1652">
        <v>1650</v>
      </c>
      <c r="K1652" s="82" t="str">
        <f t="shared" si="50"/>
        <v>006949 SERIE 001-29/08/2024-06186188000190-73072100-0,78-4589,46</v>
      </c>
      <c r="L1652" t="str">
        <v>006949 serie 001</v>
      </c>
      <c r="M1652" t="str">
        <v>006949 serie 001-29/08/2024-06186188000190-73072100-0,78-4589,46</v>
      </c>
      <c r="O1652" t="str">
        <v>00111394 serie 000</v>
      </c>
      <c r="P1652" s="57">
        <v>45210</v>
      </c>
      <c r="Q1652" t="str">
        <v>29799921000571</v>
      </c>
      <c r="R1652">
        <v>38109000</v>
      </c>
      <c r="S1652">
        <v>320</v>
      </c>
      <c r="T1652">
        <v>4985.6000000000004</v>
      </c>
      <c r="V1652" t="str">
        <f t="shared" si="51"/>
        <v>00111394 serie 000-11/10/2023-29799921000571-38109000-320-4985,6</v>
      </c>
    </row>
    <row r="1653" spans="1:22" x14ac:dyDescent="0.25">
      <c r="A1653" s="91" t="s">
        <v>7843</v>
      </c>
      <c r="B1653" s="91" t="s">
        <v>8671</v>
      </c>
      <c r="C1653" s="91" t="s">
        <v>10322</v>
      </c>
      <c r="D1653" s="91" t="s">
        <v>8374</v>
      </c>
      <c r="E1653" s="90">
        <v>62312426000138</v>
      </c>
      <c r="F1653" s="92">
        <v>73072100</v>
      </c>
      <c r="G1653" s="92">
        <v>28.42</v>
      </c>
      <c r="H1653" s="92">
        <v>161.69999999999999</v>
      </c>
      <c r="I1653">
        <v>1651</v>
      </c>
      <c r="K1653" s="82" t="str">
        <f t="shared" si="50"/>
        <v>177033 SERIE 001-12/01/2024-62312426000138-73072100-28,42-161,7</v>
      </c>
      <c r="L1653" t="str">
        <v>177033 serie 001</v>
      </c>
      <c r="M1653" t="str">
        <v>177033 serie 001-12/01/2024-62312426000138-73072100-28,42-161,7</v>
      </c>
      <c r="O1653" t="str">
        <v>0111394 serie 000</v>
      </c>
      <c r="P1653" s="57">
        <v>45210</v>
      </c>
      <c r="Q1653" t="str">
        <v>29799921000571</v>
      </c>
      <c r="R1653">
        <v>72292000</v>
      </c>
      <c r="S1653">
        <v>306</v>
      </c>
      <c r="T1653">
        <v>3803.58</v>
      </c>
      <c r="V1653" t="str">
        <f t="shared" si="51"/>
        <v>0111394 serie 000-11/10/2023-29799921000571-72292000-306-3803,58</v>
      </c>
    </row>
    <row r="1654" spans="1:22" x14ac:dyDescent="0.25">
      <c r="A1654" s="91" t="s">
        <v>7844</v>
      </c>
      <c r="B1654" s="91" t="s">
        <v>8671</v>
      </c>
      <c r="C1654" s="91" t="s">
        <v>10323</v>
      </c>
      <c r="D1654" s="91" t="s">
        <v>8383</v>
      </c>
      <c r="E1654" s="90">
        <v>62312426000138</v>
      </c>
      <c r="F1654" s="92">
        <v>73072100</v>
      </c>
      <c r="G1654" s="92">
        <v>58.1</v>
      </c>
      <c r="H1654" s="92">
        <v>577.85</v>
      </c>
      <c r="I1654">
        <v>1652</v>
      </c>
      <c r="K1654" s="82" t="str">
        <f t="shared" si="50"/>
        <v>000173229 SERIE 001-23/10/2023-62312426000138-73072100-58,1-577,85</v>
      </c>
      <c r="L1654" t="str">
        <v>000173229 serie 001</v>
      </c>
      <c r="M1654" t="str">
        <v>000173229 serie 001-23/10/2023-62312426000138-73072100-58,1-577,85</v>
      </c>
      <c r="O1654" t="str">
        <v>111394 seria 000</v>
      </c>
      <c r="P1654" s="57">
        <v>45210</v>
      </c>
      <c r="Q1654" t="str">
        <v>29799921000571</v>
      </c>
      <c r="R1654">
        <v>83111000</v>
      </c>
      <c r="S1654">
        <v>16.8</v>
      </c>
      <c r="T1654">
        <v>4729.2</v>
      </c>
      <c r="V1654" t="str">
        <f t="shared" si="51"/>
        <v>111394 seria 000-11/10/2023-29799921000571-83111000-16,8-4729,2</v>
      </c>
    </row>
    <row r="1655" spans="1:22" x14ac:dyDescent="0.25">
      <c r="A1655" s="91" t="s">
        <v>7845</v>
      </c>
      <c r="B1655" s="91" t="s">
        <v>8671</v>
      </c>
      <c r="C1655" s="91" t="s">
        <v>10324</v>
      </c>
      <c r="D1655" s="91" t="s">
        <v>8487</v>
      </c>
      <c r="E1655" s="90">
        <v>6186188000190</v>
      </c>
      <c r="F1655" s="92">
        <v>73072100</v>
      </c>
      <c r="G1655" s="92">
        <v>154</v>
      </c>
      <c r="H1655" s="93">
        <v>2342.6</v>
      </c>
      <c r="I1655">
        <v>1653</v>
      </c>
      <c r="K1655" s="82" t="str">
        <f t="shared" si="50"/>
        <v>0006943 SERIE 001-14/08/2024-06186188000190-73072100-154-2342,6</v>
      </c>
      <c r="L1655" t="str">
        <v>0006943 serie 001</v>
      </c>
      <c r="M1655" t="str">
        <v>0006943 serie 001-14/08/2024-06186188000190-73072100-154-2342,6</v>
      </c>
      <c r="O1655" t="str">
        <v>0082486 serie 001</v>
      </c>
      <c r="P1655" s="57">
        <v>45327</v>
      </c>
      <c r="Q1655" t="str">
        <v>59274316000467</v>
      </c>
      <c r="R1655">
        <v>85369090</v>
      </c>
      <c r="S1655">
        <v>6</v>
      </c>
      <c r="T1655">
        <v>392.66</v>
      </c>
      <c r="V1655" t="str">
        <f t="shared" si="51"/>
        <v>0082486 serie 001-05/02/2024-59274316000467-85369090-6-392,66</v>
      </c>
    </row>
    <row r="1656" spans="1:22" x14ac:dyDescent="0.25">
      <c r="A1656" s="91" t="s">
        <v>7846</v>
      </c>
      <c r="B1656" s="91" t="s">
        <v>8671</v>
      </c>
      <c r="C1656" s="91" t="s">
        <v>10325</v>
      </c>
      <c r="D1656" s="91" t="s">
        <v>8495</v>
      </c>
      <c r="E1656" s="90">
        <v>6186188000190</v>
      </c>
      <c r="F1656" s="92">
        <v>73072100</v>
      </c>
      <c r="G1656" s="92">
        <v>10.4</v>
      </c>
      <c r="H1656" s="93">
        <v>121380</v>
      </c>
      <c r="I1656">
        <v>1654</v>
      </c>
      <c r="K1656" s="82" t="str">
        <f t="shared" si="50"/>
        <v>06939 SERIE 001-02/08/2024-06186188000190-73072100-10,4-121380</v>
      </c>
      <c r="L1656" t="str">
        <v>06939 serie 001</v>
      </c>
      <c r="M1656" t="str">
        <v>06939 serie 001-02/08/2024-06186188000190-73072100-10,4-121380</v>
      </c>
      <c r="O1656" t="str">
        <v>082486 serie 001</v>
      </c>
      <c r="P1656" s="57">
        <v>45327</v>
      </c>
      <c r="Q1656" t="str">
        <v>59274316000467</v>
      </c>
      <c r="R1656">
        <v>39259090</v>
      </c>
      <c r="S1656">
        <v>5.53</v>
      </c>
      <c r="T1656">
        <v>1251.92</v>
      </c>
      <c r="V1656" t="str">
        <f t="shared" si="51"/>
        <v>082486 serie 001-05/02/2024-59274316000467-39259090-5,53-1251,92</v>
      </c>
    </row>
    <row r="1657" spans="1:22" x14ac:dyDescent="0.25">
      <c r="A1657" s="91" t="s">
        <v>7847</v>
      </c>
      <c r="B1657" s="91" t="s">
        <v>8671</v>
      </c>
      <c r="C1657" s="91" t="s">
        <v>10326</v>
      </c>
      <c r="D1657" s="91" t="s">
        <v>8446</v>
      </c>
      <c r="E1657" s="90">
        <v>97533434000199</v>
      </c>
      <c r="F1657" s="92">
        <v>73072100</v>
      </c>
      <c r="G1657" s="92">
        <v>8.19</v>
      </c>
      <c r="H1657" s="93">
        <v>47336</v>
      </c>
      <c r="I1657">
        <v>1655</v>
      </c>
      <c r="K1657" s="82" t="str">
        <f t="shared" si="50"/>
        <v>4605 SERIE 000-08/08/2024-97533434000199-73072100-8,19-47336</v>
      </c>
      <c r="L1657" t="str">
        <v>4605 serie 000</v>
      </c>
      <c r="M1657" t="str">
        <v>4605 serie 000-08/08/2024-97533434000199-73072100-8,19-47336</v>
      </c>
      <c r="O1657" t="str">
        <v>82486 serie 001</v>
      </c>
      <c r="P1657" s="57">
        <v>45327</v>
      </c>
      <c r="Q1657" t="str">
        <v>59274316000467</v>
      </c>
      <c r="R1657">
        <v>85366910</v>
      </c>
      <c r="S1657">
        <v>75</v>
      </c>
      <c r="T1657">
        <v>1971.16</v>
      </c>
      <c r="V1657" t="str">
        <f t="shared" si="51"/>
        <v>82486 serie 001-05/02/2024-59274316000467-85366910-75-1971,16</v>
      </c>
    </row>
    <row r="1658" spans="1:22" x14ac:dyDescent="0.25">
      <c r="A1658" s="91" t="s">
        <v>7848</v>
      </c>
      <c r="B1658" s="91" t="s">
        <v>8671</v>
      </c>
      <c r="C1658" s="91" t="s">
        <v>10327</v>
      </c>
      <c r="D1658" s="91" t="s">
        <v>8495</v>
      </c>
      <c r="E1658" s="90">
        <v>97533434000199</v>
      </c>
      <c r="F1658" s="92">
        <v>73072100</v>
      </c>
      <c r="G1658" s="92">
        <v>11.61</v>
      </c>
      <c r="H1658" s="93">
        <v>4597.8</v>
      </c>
      <c r="I1658">
        <v>1656</v>
      </c>
      <c r="K1658" s="82" t="str">
        <f t="shared" si="50"/>
        <v>4598 SERIE 000-02/08/2024-97533434000199-73072100-11,61-4597,8</v>
      </c>
      <c r="L1658" t="str">
        <v>4598 serie 000</v>
      </c>
      <c r="M1658" t="str">
        <v>4598 serie 000-02/08/2024-97533434000199-73072100-11,61-4597,8</v>
      </c>
      <c r="O1658" t="str">
        <v>77611 serie 000</v>
      </c>
      <c r="P1658" s="57">
        <v>45278</v>
      </c>
      <c r="Q1658" t="str">
        <v>08381863000168</v>
      </c>
      <c r="R1658">
        <v>85369090</v>
      </c>
      <c r="S1658">
        <v>1530</v>
      </c>
      <c r="T1658">
        <v>5003.1000000000004</v>
      </c>
      <c r="V1658" t="str">
        <f t="shared" si="51"/>
        <v>77611 serie 000-18/12/2023-08381863000168-85369090-1530-5003,1</v>
      </c>
    </row>
    <row r="1659" spans="1:22" x14ac:dyDescent="0.25">
      <c r="A1659" s="91" t="s">
        <v>7849</v>
      </c>
      <c r="B1659" s="91" t="s">
        <v>8671</v>
      </c>
      <c r="C1659" s="91" t="s">
        <v>10328</v>
      </c>
      <c r="D1659" s="91" t="s">
        <v>8495</v>
      </c>
      <c r="E1659" s="90">
        <v>97533434000199</v>
      </c>
      <c r="F1659" s="92">
        <v>73072100</v>
      </c>
      <c r="G1659" s="92">
        <v>25.48</v>
      </c>
      <c r="H1659" s="93">
        <v>2020.22</v>
      </c>
      <c r="I1659">
        <v>1657</v>
      </c>
      <c r="K1659" s="82" t="str">
        <f t="shared" si="50"/>
        <v>4597 SERIE 000-02/08/2024-97533434000199-73072100-25,48-2020,22</v>
      </c>
      <c r="L1659" t="str">
        <v>4597 serie 000</v>
      </c>
      <c r="M1659" t="str">
        <v>4597 serie 000-02/08/2024-97533434000199-73072100-25,48-2020,22</v>
      </c>
      <c r="O1659" t="str">
        <v>77599 serie 000</v>
      </c>
      <c r="P1659" s="57">
        <v>45278</v>
      </c>
      <c r="Q1659" t="str">
        <v>08381863000168</v>
      </c>
      <c r="R1659">
        <v>85369090</v>
      </c>
      <c r="S1659">
        <v>14740</v>
      </c>
      <c r="T1659">
        <v>3598.77</v>
      </c>
      <c r="V1659" t="str">
        <f t="shared" si="51"/>
        <v>77599 serie 000-18/12/2023-08381863000168-85369090-14740-3598,77</v>
      </c>
    </row>
    <row r="1660" spans="1:22" x14ac:dyDescent="0.25">
      <c r="A1660" s="91" t="s">
        <v>7850</v>
      </c>
      <c r="B1660" s="91" t="s">
        <v>8671</v>
      </c>
      <c r="C1660" s="91" t="s">
        <v>10329</v>
      </c>
      <c r="D1660" s="91" t="s">
        <v>8464</v>
      </c>
      <c r="E1660" s="90">
        <v>97533434000199</v>
      </c>
      <c r="F1660" s="92">
        <v>73072100</v>
      </c>
      <c r="G1660" s="92">
        <v>7.24</v>
      </c>
      <c r="H1660" s="92">
        <v>101.52</v>
      </c>
      <c r="I1660">
        <v>1658</v>
      </c>
      <c r="K1660" s="82" t="str">
        <f t="shared" si="50"/>
        <v>4426 SERIE 000-12/06/2024-97533434000199-73072100-7,24-101,52</v>
      </c>
      <c r="L1660" t="str">
        <v>4426 serie 000</v>
      </c>
      <c r="M1660" t="str">
        <v>4426 serie 000-12/06/2024-97533434000199-73072100-7,24-101,52</v>
      </c>
      <c r="O1660" t="str">
        <v>76810 serie 001</v>
      </c>
      <c r="P1660" s="57">
        <v>45230</v>
      </c>
      <c r="Q1660" t="str">
        <v>08381863000168</v>
      </c>
      <c r="R1660">
        <v>85369090</v>
      </c>
      <c r="S1660">
        <v>3142</v>
      </c>
      <c r="T1660">
        <v>6636.96</v>
      </c>
      <c r="V1660" t="str">
        <f t="shared" si="51"/>
        <v>76810 serie 001-31/10/2023-08381863000168-85369090-3142-6636,96</v>
      </c>
    </row>
    <row r="1661" spans="1:22" x14ac:dyDescent="0.25">
      <c r="A1661" s="91" t="s">
        <v>7851</v>
      </c>
      <c r="B1661" s="91" t="s">
        <v>8671</v>
      </c>
      <c r="C1661" s="91" t="s">
        <v>10330</v>
      </c>
      <c r="D1661" s="91" t="s">
        <v>8464</v>
      </c>
      <c r="E1661" s="90">
        <v>97533434000199</v>
      </c>
      <c r="F1661" s="92">
        <v>73072100</v>
      </c>
      <c r="G1661" s="92">
        <v>4.67</v>
      </c>
      <c r="H1661" s="93">
        <v>1800</v>
      </c>
      <c r="I1661">
        <v>1659</v>
      </c>
      <c r="K1661" s="82" t="str">
        <f t="shared" si="50"/>
        <v>04422 SERIE 000-12/06/2024-97533434000199-73072100-4,67-1800</v>
      </c>
      <c r="L1661" t="str">
        <v>04422 serie 000</v>
      </c>
      <c r="M1661" t="str">
        <v>04422 serie 000-12/06/2024-97533434000199-73072100-4,67-1800</v>
      </c>
      <c r="O1661" t="str">
        <v>77499 serie 001</v>
      </c>
      <c r="P1661" s="57">
        <v>45253</v>
      </c>
      <c r="Q1661" t="str">
        <v>88416482000106</v>
      </c>
      <c r="R1661">
        <v>73082000</v>
      </c>
      <c r="S1661">
        <v>46.24</v>
      </c>
      <c r="T1661">
        <v>672.4</v>
      </c>
      <c r="V1661" t="str">
        <f t="shared" si="51"/>
        <v>77499 serie 001-23/11/2023-88416482000106-73082000-46,24-672,4</v>
      </c>
    </row>
    <row r="1662" spans="1:22" x14ac:dyDescent="0.25">
      <c r="A1662" s="91" t="s">
        <v>7852</v>
      </c>
      <c r="B1662" s="91" t="s">
        <v>8671</v>
      </c>
      <c r="C1662" s="91" t="s">
        <v>10331</v>
      </c>
      <c r="D1662" s="91" t="s">
        <v>8491</v>
      </c>
      <c r="E1662" s="90">
        <v>97533434000199</v>
      </c>
      <c r="F1662" s="92">
        <v>73072100</v>
      </c>
      <c r="G1662" s="92">
        <v>36.47</v>
      </c>
      <c r="H1662" s="93">
        <v>2464.2800000000002</v>
      </c>
      <c r="I1662">
        <v>1660</v>
      </c>
      <c r="K1662" s="82" t="str">
        <f t="shared" si="50"/>
        <v>4272 SERIE 000-24/04/2024-97533434000199-73072100-36,47-2464,28</v>
      </c>
      <c r="L1662" t="str">
        <v>4272 serie 000</v>
      </c>
      <c r="M1662" t="str">
        <v>4272 serie 000-24/04/2024-97533434000199-73072100-36,47-2464,28</v>
      </c>
      <c r="O1662" t="str">
        <v>77498 serie 001</v>
      </c>
      <c r="P1662" s="57">
        <v>45253</v>
      </c>
      <c r="Q1662" t="str">
        <v>88416482000106</v>
      </c>
      <c r="R1662">
        <v>73082000</v>
      </c>
      <c r="S1662">
        <v>234.63</v>
      </c>
      <c r="T1662">
        <v>3716.5</v>
      </c>
      <c r="V1662" t="str">
        <f t="shared" si="51"/>
        <v>77498 serie 001-23/11/2023-88416482000106-73082000-234,63-3716,5</v>
      </c>
    </row>
    <row r="1663" spans="1:22" x14ac:dyDescent="0.25">
      <c r="A1663" s="91" t="s">
        <v>7853</v>
      </c>
      <c r="B1663" s="91" t="s">
        <v>8671</v>
      </c>
      <c r="C1663" s="91" t="s">
        <v>10332</v>
      </c>
      <c r="D1663" s="91" t="s">
        <v>8410</v>
      </c>
      <c r="E1663" s="90">
        <v>12143076000155</v>
      </c>
      <c r="F1663" s="92">
        <v>73072100</v>
      </c>
      <c r="G1663" s="92">
        <v>163.84</v>
      </c>
      <c r="H1663" s="92">
        <v>657.3</v>
      </c>
      <c r="I1663">
        <v>1661</v>
      </c>
      <c r="K1663" s="82" t="str">
        <f t="shared" si="50"/>
        <v>06033 SERIE 001-06/03/2024-12143076000155-73072100-163,84-657,3</v>
      </c>
      <c r="L1663" t="str">
        <v>06033 serie 001</v>
      </c>
      <c r="M1663" t="str">
        <v>06033 serie 001-06/03/2024-12143076000155-73072100-163,84-657,3</v>
      </c>
      <c r="O1663" t="str">
        <v>77497 serie 001</v>
      </c>
      <c r="P1663" s="57">
        <v>45253</v>
      </c>
      <c r="Q1663" t="str">
        <v>88416482000106</v>
      </c>
      <c r="R1663">
        <v>73082000</v>
      </c>
      <c r="S1663">
        <v>7601.89</v>
      </c>
      <c r="T1663">
        <v>117064.85</v>
      </c>
      <c r="V1663" t="str">
        <f t="shared" si="51"/>
        <v>77497 serie 001-23/11/2023-88416482000106-73082000-7601,89-117064,85</v>
      </c>
    </row>
    <row r="1664" spans="1:22" x14ac:dyDescent="0.25">
      <c r="A1664" s="91" t="s">
        <v>7854</v>
      </c>
      <c r="B1664" s="91" t="s">
        <v>8671</v>
      </c>
      <c r="C1664" s="91" t="s">
        <v>10333</v>
      </c>
      <c r="D1664" s="91" t="s">
        <v>8356</v>
      </c>
      <c r="E1664" s="90">
        <v>12143076000155</v>
      </c>
      <c r="F1664" s="92">
        <v>73072100</v>
      </c>
      <c r="G1664" s="92">
        <v>20</v>
      </c>
      <c r="H1664" s="93">
        <v>1245.4000000000001</v>
      </c>
      <c r="I1664">
        <v>1662</v>
      </c>
      <c r="K1664" s="82" t="str">
        <f t="shared" si="50"/>
        <v>05914 SERIE 001-20/12/2023-12143076000155-73072100-20-1245,4</v>
      </c>
      <c r="L1664" t="str">
        <v>05914 serie 001</v>
      </c>
      <c r="M1664" t="str">
        <v>05914 serie 001-20/12/2023-12143076000155-73072100-20-1245,4</v>
      </c>
      <c r="O1664" t="str">
        <v>77167 serie 001</v>
      </c>
      <c r="P1664" s="57">
        <v>45236</v>
      </c>
      <c r="Q1664" t="str">
        <v>88416482000106</v>
      </c>
      <c r="R1664">
        <v>73082000</v>
      </c>
      <c r="S1664">
        <v>25975</v>
      </c>
      <c r="T1664">
        <v>494704.7</v>
      </c>
      <c r="V1664" t="str">
        <f t="shared" si="51"/>
        <v>77167 serie 001-06/11/2023-88416482000106-73082000-25975-494704,7</v>
      </c>
    </row>
    <row r="1665" spans="1:22" x14ac:dyDescent="0.25">
      <c r="A1665" s="91" t="s">
        <v>7855</v>
      </c>
      <c r="B1665" s="91" t="s">
        <v>8671</v>
      </c>
      <c r="C1665" s="91" t="s">
        <v>10334</v>
      </c>
      <c r="D1665" s="91" t="s">
        <v>8373</v>
      </c>
      <c r="E1665" s="90">
        <v>97533434000199</v>
      </c>
      <c r="F1665" s="92">
        <v>73072100</v>
      </c>
      <c r="G1665" s="92">
        <v>8</v>
      </c>
      <c r="H1665" s="92">
        <v>330</v>
      </c>
      <c r="I1665">
        <v>1663</v>
      </c>
      <c r="K1665" s="82" t="str">
        <f t="shared" si="50"/>
        <v>4145 SERIE 000-15/03/2024-97533434000199-73072100-8-330</v>
      </c>
      <c r="L1665" t="str">
        <v>4145 serie 000</v>
      </c>
      <c r="M1665" t="str">
        <v>4145 serie 000-15/03/2024-97533434000199-73072100-8-330</v>
      </c>
      <c r="O1665" t="str">
        <v>77141 serie 001</v>
      </c>
      <c r="P1665" s="57">
        <v>45233</v>
      </c>
      <c r="Q1665" t="str">
        <v>88416482000106</v>
      </c>
      <c r="R1665">
        <v>73082000</v>
      </c>
      <c r="S1665">
        <v>22409.59</v>
      </c>
      <c r="T1665">
        <v>352916.4</v>
      </c>
      <c r="V1665" t="str">
        <f t="shared" si="51"/>
        <v>77141 serie 001-03/11/2023-88416482000106-73082000-22409,59-352916,4</v>
      </c>
    </row>
    <row r="1666" spans="1:22" x14ac:dyDescent="0.25">
      <c r="A1666" s="91" t="s">
        <v>7856</v>
      </c>
      <c r="B1666" s="91" t="s">
        <v>8671</v>
      </c>
      <c r="C1666" s="91" t="s">
        <v>10335</v>
      </c>
      <c r="D1666" s="91" t="s">
        <v>8389</v>
      </c>
      <c r="E1666" s="90">
        <v>97533434000199</v>
      </c>
      <c r="F1666" s="92">
        <v>73072100</v>
      </c>
      <c r="G1666" s="92">
        <v>120.85</v>
      </c>
      <c r="H1666" s="92">
        <v>555.4</v>
      </c>
      <c r="I1666">
        <v>1664</v>
      </c>
      <c r="K1666" s="82" t="str">
        <f t="shared" si="50"/>
        <v>04064 SERIE 000-22/02/2024-97533434000199-73072100-120,85-555,4</v>
      </c>
      <c r="L1666" t="str">
        <v>04064 serie 000</v>
      </c>
      <c r="M1666" t="str">
        <v>04064 serie 000-22/02/2024-97533434000199-73072100-120,85-555,4</v>
      </c>
      <c r="O1666" t="str">
        <v>77092 serie 001</v>
      </c>
      <c r="P1666" s="57">
        <v>45230</v>
      </c>
      <c r="Q1666" t="str">
        <v>88416482000106</v>
      </c>
      <c r="R1666">
        <v>73082000</v>
      </c>
      <c r="S1666">
        <v>14018.83</v>
      </c>
      <c r="T1666">
        <v>215151.31</v>
      </c>
      <c r="V1666" t="str">
        <f t="shared" si="51"/>
        <v>77092 serie 001-31/10/2023-88416482000106-73082000-14018,83-215151,31</v>
      </c>
    </row>
    <row r="1667" spans="1:22" x14ac:dyDescent="0.25">
      <c r="A1667" s="91" t="s">
        <v>7857</v>
      </c>
      <c r="B1667" s="91" t="s">
        <v>8671</v>
      </c>
      <c r="C1667" s="91" t="s">
        <v>10336</v>
      </c>
      <c r="D1667" s="91" t="s">
        <v>8405</v>
      </c>
      <c r="E1667" s="90">
        <v>97533434000199</v>
      </c>
      <c r="F1667" s="92">
        <v>73072100</v>
      </c>
      <c r="G1667" s="92">
        <v>2.88</v>
      </c>
      <c r="H1667" s="92">
        <v>190</v>
      </c>
      <c r="I1667">
        <v>1665</v>
      </c>
      <c r="K1667" s="82" t="str">
        <f t="shared" si="50"/>
        <v>3984 SERIE 000-29/01/2024-97533434000199-73072100-2,88-190</v>
      </c>
      <c r="L1667" t="str">
        <v>3984 serie 000</v>
      </c>
      <c r="M1667" t="str">
        <v>3984 serie 000-29/01/2024-97533434000199-73072100-2,88-190</v>
      </c>
      <c r="O1667" t="str">
        <v>76955 serie 001</v>
      </c>
      <c r="P1667" s="57">
        <v>45224</v>
      </c>
      <c r="Q1667" t="str">
        <v>88416482000106</v>
      </c>
      <c r="R1667">
        <v>73082000</v>
      </c>
      <c r="S1667">
        <v>12104.44</v>
      </c>
      <c r="T1667">
        <v>178393.36</v>
      </c>
      <c r="V1667" t="str">
        <f t="shared" si="51"/>
        <v>76955 serie 001-25/10/2023-88416482000106-73082000-12104,44-178393,36</v>
      </c>
    </row>
    <row r="1668" spans="1:22" x14ac:dyDescent="0.25">
      <c r="A1668" s="91" t="s">
        <v>7858</v>
      </c>
      <c r="B1668" s="91" t="s">
        <v>8671</v>
      </c>
      <c r="C1668" s="91" t="s">
        <v>10337</v>
      </c>
      <c r="D1668" s="91" t="s">
        <v>8575</v>
      </c>
      <c r="E1668" s="90">
        <v>97533434000199</v>
      </c>
      <c r="F1668" s="92">
        <v>73072100</v>
      </c>
      <c r="G1668" s="92">
        <v>55.09</v>
      </c>
      <c r="H1668" s="93">
        <v>36273.949999999997</v>
      </c>
      <c r="I1668">
        <v>1666</v>
      </c>
      <c r="K1668" s="82" t="str">
        <f t="shared" ref="K1668:K1731" si="52">_xlfn.CONCAT(A1668,"-",TEXT(D1668,"DD/MM/AAAA"),"-",TEXT(E1668,"00000000000000"),"-",F1668,"-",ROUND(G1668,2),"-",ROUND(H1668,2))</f>
        <v>3689 SERIE 000-10/10/2023-97533434000199-73072100-55,09-36273,95</v>
      </c>
      <c r="L1668" t="str">
        <v>3689 serie 000</v>
      </c>
      <c r="M1668" t="str">
        <v>3689 serie 000-10/10/2023-97533434000199-73072100-55,09-36273,95</v>
      </c>
      <c r="O1668" t="str">
        <v>76877 serie 001</v>
      </c>
      <c r="P1668" s="57">
        <v>45219</v>
      </c>
      <c r="Q1668" t="str">
        <v>88416482000106</v>
      </c>
      <c r="R1668">
        <v>73082000</v>
      </c>
      <c r="S1668">
        <v>14298.18</v>
      </c>
      <c r="T1668">
        <v>309309.53999999998</v>
      </c>
      <c r="V1668" t="str">
        <f t="shared" ref="V1668:V1731" si="53">_xlfn.CONCAT(O1668,"-",TEXT(P1668,"DD/MM/AAAA"),"-",Q1668,"-",R1668,"-",ROUND(S1668,2),"-",ROUND(T1668,2))</f>
        <v>76877 serie 001-20/10/2023-88416482000106-73082000-14298,18-309309,54</v>
      </c>
    </row>
    <row r="1669" spans="1:22" x14ac:dyDescent="0.25">
      <c r="A1669" s="91" t="s">
        <v>7859</v>
      </c>
      <c r="B1669" s="91" t="s">
        <v>8671</v>
      </c>
      <c r="C1669" s="91" t="s">
        <v>10338</v>
      </c>
      <c r="D1669" s="91" t="s">
        <v>8487</v>
      </c>
      <c r="E1669" s="90">
        <v>6186188000190</v>
      </c>
      <c r="F1669" s="92">
        <v>73072200</v>
      </c>
      <c r="G1669" s="92">
        <v>154</v>
      </c>
      <c r="H1669" s="92">
        <v>780</v>
      </c>
      <c r="I1669">
        <v>1667</v>
      </c>
      <c r="K1669" s="82" t="str">
        <f t="shared" si="52"/>
        <v>006943 SERIE 001-14/08/2024-06186188000190-73072200-154-780</v>
      </c>
      <c r="L1669" t="str">
        <v>006943 serie 001</v>
      </c>
      <c r="M1669" t="str">
        <v>006943 serie 001-14/08/2024-06186188000190-73072200-154-780</v>
      </c>
      <c r="O1669" t="str">
        <v>76876 serie 001</v>
      </c>
      <c r="P1669" s="57">
        <v>45219</v>
      </c>
      <c r="Q1669" t="str">
        <v>88416482000106</v>
      </c>
      <c r="R1669">
        <v>73082000</v>
      </c>
      <c r="S1669">
        <v>163.11000000000001</v>
      </c>
      <c r="T1669">
        <v>2482.5300000000002</v>
      </c>
      <c r="V1669" t="str">
        <f t="shared" si="53"/>
        <v>76876 serie 001-20/10/2023-88416482000106-73082000-163,11-2482,53</v>
      </c>
    </row>
    <row r="1670" spans="1:22" x14ac:dyDescent="0.25">
      <c r="A1670" s="91" t="s">
        <v>7860</v>
      </c>
      <c r="B1670" s="91" t="s">
        <v>8671</v>
      </c>
      <c r="C1670" s="91" t="s">
        <v>10339</v>
      </c>
      <c r="D1670" s="91" t="s">
        <v>8495</v>
      </c>
      <c r="E1670" s="90">
        <v>97533434000199</v>
      </c>
      <c r="F1670" s="92">
        <v>73072200</v>
      </c>
      <c r="G1670" s="92">
        <v>17.420000000000002</v>
      </c>
      <c r="H1670" s="93">
        <v>1932.24</v>
      </c>
      <c r="I1670">
        <v>1668</v>
      </c>
      <c r="K1670" s="82" t="str">
        <f t="shared" si="52"/>
        <v>04598 SERIE 000-02/08/2024-97533434000199-73072200-17,42-1932,24</v>
      </c>
      <c r="L1670" t="str">
        <v>04598 serie 000</v>
      </c>
      <c r="M1670" t="str">
        <v>04598 serie 000-02/08/2024-97533434000199-73072200-17,42-1932,24</v>
      </c>
      <c r="O1670" t="str">
        <v>76870 serie 001</v>
      </c>
      <c r="P1670" s="57">
        <v>45219</v>
      </c>
      <c r="Q1670" t="str">
        <v>88416482000106</v>
      </c>
      <c r="R1670">
        <v>73082000</v>
      </c>
      <c r="S1670">
        <v>9284.2199999999993</v>
      </c>
      <c r="T1670">
        <v>150622.68</v>
      </c>
      <c r="V1670" t="str">
        <f t="shared" si="53"/>
        <v>76870 serie 001-20/10/2023-88416482000106-73082000-9284,22-150622,68</v>
      </c>
    </row>
    <row r="1671" spans="1:22" x14ac:dyDescent="0.25">
      <c r="A1671" s="91" t="s">
        <v>7861</v>
      </c>
      <c r="B1671" s="91" t="s">
        <v>8671</v>
      </c>
      <c r="C1671" s="91" t="s">
        <v>10340</v>
      </c>
      <c r="D1671" s="91" t="s">
        <v>8495</v>
      </c>
      <c r="E1671" s="90">
        <v>97533434000199</v>
      </c>
      <c r="F1671" s="92">
        <v>73072200</v>
      </c>
      <c r="G1671" s="92">
        <v>25.48</v>
      </c>
      <c r="H1671" s="93">
        <v>3590.46</v>
      </c>
      <c r="I1671">
        <v>1669</v>
      </c>
      <c r="K1671" s="82" t="str">
        <f t="shared" si="52"/>
        <v>04597 SERIE 000-02/08/2024-97533434000199-73072200-25,48-3590,46</v>
      </c>
      <c r="L1671" t="str">
        <v>04597 serie 000</v>
      </c>
      <c r="M1671" t="str">
        <v>04597 serie 000-02/08/2024-97533434000199-73072200-25,48-3590,46</v>
      </c>
      <c r="O1671" t="str">
        <v>76786 serie 001</v>
      </c>
      <c r="P1671" s="57">
        <v>45215</v>
      </c>
      <c r="Q1671" t="str">
        <v>88416482000106</v>
      </c>
      <c r="R1671">
        <v>73082000</v>
      </c>
      <c r="S1671">
        <v>16070.82</v>
      </c>
      <c r="T1671">
        <v>248383.35999999999</v>
      </c>
      <c r="V1671" t="str">
        <f t="shared" si="53"/>
        <v>76786 serie 001-16/10/2023-88416482000106-73082000-16070,82-248383,36</v>
      </c>
    </row>
    <row r="1672" spans="1:22" x14ac:dyDescent="0.25">
      <c r="A1672" s="91" t="s">
        <v>7862</v>
      </c>
      <c r="B1672" s="91" t="s">
        <v>8671</v>
      </c>
      <c r="C1672" s="91" t="s">
        <v>10341</v>
      </c>
      <c r="D1672" s="91" t="s">
        <v>8464</v>
      </c>
      <c r="E1672" s="90">
        <v>97533434000199</v>
      </c>
      <c r="F1672" s="92">
        <v>73072200</v>
      </c>
      <c r="G1672" s="92">
        <v>21.71</v>
      </c>
      <c r="H1672" s="93">
        <v>2286.75</v>
      </c>
      <c r="I1672">
        <v>1670</v>
      </c>
      <c r="K1672" s="82" t="str">
        <f t="shared" si="52"/>
        <v>04426 SERIE 000-12/06/2024-97533434000199-73072200-21,71-2286,75</v>
      </c>
      <c r="L1672" t="str">
        <v>04426 serie 000</v>
      </c>
      <c r="M1672" t="str">
        <v>04426 serie 000-12/06/2024-97533434000199-73072200-21,71-2286,75</v>
      </c>
      <c r="O1672" t="str">
        <v>076685 serie 001</v>
      </c>
      <c r="P1672" s="57">
        <v>45205</v>
      </c>
      <c r="Q1672" t="str">
        <v>88416482000106</v>
      </c>
      <c r="R1672">
        <v>73089010</v>
      </c>
      <c r="S1672">
        <v>239.32</v>
      </c>
      <c r="T1672">
        <v>5279.4</v>
      </c>
      <c r="V1672" t="str">
        <f t="shared" si="53"/>
        <v>076685 serie 001-06/10/2023-88416482000106-73089010-239,32-5279,4</v>
      </c>
    </row>
    <row r="1673" spans="1:22" x14ac:dyDescent="0.25">
      <c r="A1673" s="91" t="s">
        <v>7863</v>
      </c>
      <c r="B1673" s="91" t="s">
        <v>8671</v>
      </c>
      <c r="C1673" s="91" t="s">
        <v>10342</v>
      </c>
      <c r="D1673" s="91" t="s">
        <v>8489</v>
      </c>
      <c r="E1673" s="90">
        <v>97533434000199</v>
      </c>
      <c r="F1673" s="92">
        <v>73072200</v>
      </c>
      <c r="G1673" s="92">
        <v>19.02</v>
      </c>
      <c r="H1673" s="93">
        <v>7222.88</v>
      </c>
      <c r="I1673">
        <v>1671</v>
      </c>
      <c r="K1673" s="82" t="str">
        <f t="shared" si="52"/>
        <v>4342 SERIE 000-17/05/2024-97533434000199-73072200-19,02-7222,88</v>
      </c>
      <c r="L1673" t="str">
        <v>4342 serie 000</v>
      </c>
      <c r="M1673" t="str">
        <v>4342 serie 000-17/05/2024-97533434000199-73072200-19,02-7222,88</v>
      </c>
      <c r="O1673" t="str">
        <v>76685 serie 001</v>
      </c>
      <c r="P1673" s="57">
        <v>45205</v>
      </c>
      <c r="Q1673" t="str">
        <v>88416482000106</v>
      </c>
      <c r="R1673">
        <v>73082000</v>
      </c>
      <c r="S1673">
        <v>24160.15</v>
      </c>
      <c r="T1673">
        <v>435353.83999999997</v>
      </c>
      <c r="V1673" t="str">
        <f t="shared" si="53"/>
        <v>76685 serie 001-06/10/2023-88416482000106-73082000-24160,15-435353,84</v>
      </c>
    </row>
    <row r="1674" spans="1:22" x14ac:dyDescent="0.25">
      <c r="A1674" s="91" t="s">
        <v>7864</v>
      </c>
      <c r="B1674" s="91" t="s">
        <v>8671</v>
      </c>
      <c r="C1674" s="91" t="s">
        <v>10343</v>
      </c>
      <c r="D1674" s="91" t="s">
        <v>8489</v>
      </c>
      <c r="E1674" s="90">
        <v>97533434000199</v>
      </c>
      <c r="F1674" s="92">
        <v>73072200</v>
      </c>
      <c r="G1674" s="92">
        <v>44.18</v>
      </c>
      <c r="H1674" s="93">
        <v>4735.9399999999996</v>
      </c>
      <c r="I1674">
        <v>1672</v>
      </c>
      <c r="K1674" s="82" t="str">
        <f t="shared" si="52"/>
        <v>4341 SERIE 000-17/05/2024-97533434000199-73072200-44,18-4735,94</v>
      </c>
      <c r="L1674" t="str">
        <v>4341 serie 000</v>
      </c>
      <c r="M1674" t="str">
        <v>4341 serie 000-17/05/2024-97533434000199-73072200-44,18-4735,94</v>
      </c>
      <c r="O1674" t="str">
        <v>76611 serie 001</v>
      </c>
      <c r="P1674" s="57">
        <v>45203</v>
      </c>
      <c r="Q1674" t="str">
        <v>88416482000106</v>
      </c>
      <c r="R1674">
        <v>73082000</v>
      </c>
      <c r="S1674">
        <v>19500.080000000002</v>
      </c>
      <c r="T1674">
        <v>284176.21000000002</v>
      </c>
      <c r="V1674" t="str">
        <f t="shared" si="53"/>
        <v>76611 serie 001-04/10/2023-88416482000106-73082000-19500,08-284176,21</v>
      </c>
    </row>
    <row r="1675" spans="1:22" x14ac:dyDescent="0.25">
      <c r="A1675" s="91" t="s">
        <v>7865</v>
      </c>
      <c r="B1675" s="91" t="s">
        <v>8671</v>
      </c>
      <c r="C1675" s="91" t="s">
        <v>10344</v>
      </c>
      <c r="D1675" s="91" t="s">
        <v>8491</v>
      </c>
      <c r="E1675" s="90">
        <v>97533434000199</v>
      </c>
      <c r="F1675" s="92">
        <v>73072200</v>
      </c>
      <c r="G1675" s="92">
        <v>54.71</v>
      </c>
      <c r="H1675" s="93">
        <v>5164.8100000000004</v>
      </c>
      <c r="I1675">
        <v>1673</v>
      </c>
      <c r="K1675" s="82" t="str">
        <f t="shared" si="52"/>
        <v>04272 SERIE 000-24/04/2024-97533434000199-73072200-54,71-5164,81</v>
      </c>
      <c r="L1675" t="str">
        <v>04272 serie 000</v>
      </c>
      <c r="M1675" t="str">
        <v>04272 serie 000-24/04/2024-97533434000199-73072200-54,71-5164,81</v>
      </c>
      <c r="O1675" t="str">
        <v>75296 serie 001</v>
      </c>
      <c r="P1675" s="57">
        <v>45133</v>
      </c>
      <c r="Q1675" t="str">
        <v>88416482000106</v>
      </c>
      <c r="R1675">
        <v>73082000</v>
      </c>
      <c r="S1675">
        <v>1432.62</v>
      </c>
      <c r="T1675">
        <v>25161.41</v>
      </c>
      <c r="V1675" t="str">
        <f t="shared" si="53"/>
        <v>75296 serie 001-26/07/2023-88416482000106-73082000-1432,62-25161,41</v>
      </c>
    </row>
    <row r="1676" spans="1:22" x14ac:dyDescent="0.25">
      <c r="A1676" s="91" t="s">
        <v>7866</v>
      </c>
      <c r="B1676" s="91" t="s">
        <v>8671</v>
      </c>
      <c r="C1676" s="91" t="s">
        <v>10345</v>
      </c>
      <c r="D1676" s="91" t="s">
        <v>8389</v>
      </c>
      <c r="E1676" s="90">
        <v>97533434000199</v>
      </c>
      <c r="F1676" s="92">
        <v>73072200</v>
      </c>
      <c r="G1676" s="92">
        <v>3.9</v>
      </c>
      <c r="H1676" s="93">
        <v>8955</v>
      </c>
      <c r="I1676">
        <v>1674</v>
      </c>
      <c r="K1676" s="82" t="str">
        <f t="shared" si="52"/>
        <v>4066 SERIE 000-22/02/2024-97533434000199-73072200-3,9-8955</v>
      </c>
      <c r="L1676" t="str">
        <v>4066 serie 000</v>
      </c>
      <c r="M1676" t="str">
        <v>4066 serie 000-22/02/2024-97533434000199-73072200-3,9-8955</v>
      </c>
      <c r="O1676" t="str">
        <v>0077061 serie 001</v>
      </c>
      <c r="P1676" s="57">
        <v>45351</v>
      </c>
      <c r="Q1676" t="str">
        <v>02907585000404</v>
      </c>
      <c r="R1676">
        <v>79031000</v>
      </c>
      <c r="S1676">
        <v>14.2</v>
      </c>
      <c r="T1676">
        <v>227.2</v>
      </c>
      <c r="V1676" t="str">
        <f t="shared" si="53"/>
        <v>0077061 serie 001-29/02/2024-02907585000404-79031000-14,2-227,2</v>
      </c>
    </row>
    <row r="1677" spans="1:22" x14ac:dyDescent="0.25">
      <c r="A1677" s="91" t="s">
        <v>7867</v>
      </c>
      <c r="B1677" s="91" t="s">
        <v>8671</v>
      </c>
      <c r="C1677" s="91" t="s">
        <v>10346</v>
      </c>
      <c r="D1677" s="91" t="s">
        <v>8389</v>
      </c>
      <c r="E1677" s="90">
        <v>97533434000199</v>
      </c>
      <c r="F1677" s="92">
        <v>73072200</v>
      </c>
      <c r="G1677" s="92">
        <v>1.04</v>
      </c>
      <c r="H1677" s="93">
        <v>1548</v>
      </c>
      <c r="I1677">
        <v>1675</v>
      </c>
      <c r="K1677" s="82" t="str">
        <f t="shared" si="52"/>
        <v>4065 SERIE 000-22/02/2024-97533434000199-73072200-1,04-1548</v>
      </c>
      <c r="L1677" t="str">
        <v>4065 serie 000</v>
      </c>
      <c r="M1677" t="str">
        <v>4065 serie 000-22/02/2024-97533434000199-73072200-1,04-1548</v>
      </c>
      <c r="O1677" t="str">
        <v>077061 serie 001</v>
      </c>
      <c r="P1677" s="57">
        <v>45351</v>
      </c>
      <c r="Q1677" t="str">
        <v>02907585000404</v>
      </c>
      <c r="R1677">
        <v>32089010</v>
      </c>
      <c r="S1677">
        <v>6646.15</v>
      </c>
      <c r="T1677">
        <v>180224.42</v>
      </c>
      <c r="V1677" t="str">
        <f t="shared" si="53"/>
        <v>077061 serie 001-29/02/2024-02907585000404-32089010-6646,15-180224,42</v>
      </c>
    </row>
    <row r="1678" spans="1:22" x14ac:dyDescent="0.25">
      <c r="A1678" s="91" t="s">
        <v>7868</v>
      </c>
      <c r="B1678" s="91" t="s">
        <v>8671</v>
      </c>
      <c r="C1678" s="91" t="s">
        <v>10347</v>
      </c>
      <c r="D1678" s="91" t="s">
        <v>8405</v>
      </c>
      <c r="E1678" s="90">
        <v>97533434000199</v>
      </c>
      <c r="F1678" s="92">
        <v>73072200</v>
      </c>
      <c r="G1678" s="92">
        <v>2.88</v>
      </c>
      <c r="H1678" s="92">
        <v>85</v>
      </c>
      <c r="I1678">
        <v>1676</v>
      </c>
      <c r="K1678" s="82" t="str">
        <f t="shared" si="52"/>
        <v>03984 SERIE 000-29/01/2024-97533434000199-73072200-2,88-85</v>
      </c>
      <c r="L1678" t="str">
        <v>03984 serie 000</v>
      </c>
      <c r="M1678" t="str">
        <v>03984 serie 000-29/01/2024-97533434000199-73072200-2,88-85</v>
      </c>
      <c r="O1678" t="str">
        <v>77061 serie 001</v>
      </c>
      <c r="P1678" s="57">
        <v>45351</v>
      </c>
      <c r="Q1678" t="str">
        <v>02907585000404</v>
      </c>
      <c r="R1678">
        <v>29051999</v>
      </c>
      <c r="S1678">
        <v>0.78</v>
      </c>
      <c r="T1678">
        <v>323.60000000000002</v>
      </c>
      <c r="V1678" t="str">
        <f t="shared" si="53"/>
        <v>77061 serie 001-29/02/2024-02907585000404-29051999-0,78-323,6</v>
      </c>
    </row>
    <row r="1679" spans="1:22" x14ac:dyDescent="0.25">
      <c r="A1679" s="91" t="s">
        <v>7869</v>
      </c>
      <c r="B1679" s="91" t="s">
        <v>8671</v>
      </c>
      <c r="C1679" s="91" t="s">
        <v>10348</v>
      </c>
      <c r="D1679" s="91" t="s">
        <v>8575</v>
      </c>
      <c r="E1679" s="90">
        <v>97533434000199</v>
      </c>
      <c r="F1679" s="92">
        <v>73072200</v>
      </c>
      <c r="G1679" s="92">
        <v>137.74</v>
      </c>
      <c r="H1679" s="93">
        <v>1358.72</v>
      </c>
      <c r="I1679">
        <v>1677</v>
      </c>
      <c r="K1679" s="82" t="str">
        <f t="shared" si="52"/>
        <v>03689 SERIE 000-10/10/2023-97533434000199-73072200-137,74-1358,72</v>
      </c>
      <c r="L1679" t="str">
        <v>03689 serie 000</v>
      </c>
      <c r="M1679" t="str">
        <v>03689 serie 000-10/10/2023-97533434000199-73072200-137,74-1358,72</v>
      </c>
      <c r="O1679" t="str">
        <v>00075552 serie 001</v>
      </c>
      <c r="P1679" s="57">
        <v>45302</v>
      </c>
      <c r="Q1679" t="str">
        <v>02907585000404</v>
      </c>
      <c r="R1679">
        <v>79031000</v>
      </c>
      <c r="S1679">
        <v>12.07</v>
      </c>
      <c r="T1679">
        <v>193.12</v>
      </c>
      <c r="V1679" t="str">
        <f t="shared" si="53"/>
        <v>00075552 serie 001-11/01/2024-02907585000404-79031000-12,07-193,12</v>
      </c>
    </row>
    <row r="1680" spans="1:22" x14ac:dyDescent="0.25">
      <c r="A1680" s="91" t="s">
        <v>7870</v>
      </c>
      <c r="B1680" s="91" t="s">
        <v>8671</v>
      </c>
      <c r="C1680" s="91" t="s">
        <v>10349</v>
      </c>
      <c r="D1680" s="91" t="s">
        <v>8406</v>
      </c>
      <c r="E1680" s="90">
        <v>62312426000138</v>
      </c>
      <c r="F1680" s="92">
        <v>73072300</v>
      </c>
      <c r="G1680" s="92">
        <v>46.51</v>
      </c>
      <c r="H1680" s="93">
        <v>6649.53</v>
      </c>
      <c r="I1680">
        <v>1678</v>
      </c>
      <c r="K1680" s="82" t="str">
        <f t="shared" si="52"/>
        <v>000179642 SERIE 001-13/03/2024-62312426000138-73072300-46,51-6649,53</v>
      </c>
      <c r="L1680" t="str">
        <v>000179642 serie 001</v>
      </c>
      <c r="M1680" t="str">
        <v>000179642 serie 001-13/03/2024-62312426000138-73072300-46,51-6649,53</v>
      </c>
      <c r="O1680" t="str">
        <v>0075552 serie 001</v>
      </c>
      <c r="P1680" s="57">
        <v>45302</v>
      </c>
      <c r="Q1680" t="str">
        <v>02907585000404</v>
      </c>
      <c r="R1680">
        <v>38140090</v>
      </c>
      <c r="S1680">
        <v>860</v>
      </c>
      <c r="T1680">
        <v>20500</v>
      </c>
      <c r="V1680" t="str">
        <f t="shared" si="53"/>
        <v>0075552 serie 001-11/01/2024-02907585000404-38140090-860-20500</v>
      </c>
    </row>
    <row r="1681" spans="1:22" x14ac:dyDescent="0.25">
      <c r="A1681" s="91" t="s">
        <v>7871</v>
      </c>
      <c r="B1681" s="91" t="s">
        <v>8671</v>
      </c>
      <c r="C1681" s="91" t="s">
        <v>10350</v>
      </c>
      <c r="D1681" s="91" t="s">
        <v>8541</v>
      </c>
      <c r="E1681" s="90">
        <v>6186188000190</v>
      </c>
      <c r="F1681" s="92">
        <v>73072300</v>
      </c>
      <c r="G1681" s="92">
        <v>0.26</v>
      </c>
      <c r="H1681" s="92">
        <v>600.92999999999995</v>
      </c>
      <c r="I1681">
        <v>1679</v>
      </c>
      <c r="K1681" s="82" t="str">
        <f t="shared" si="52"/>
        <v>0006949 SERIE 001-29/08/2024-06186188000190-73072300-0,26-600,93</v>
      </c>
      <c r="L1681" t="str">
        <v>0006949 serie 001</v>
      </c>
      <c r="M1681" t="str">
        <v>0006949 serie 001-29/08/2024-06186188000190-73072300-0,26-600,93</v>
      </c>
      <c r="O1681" t="str">
        <v>075552 serie 001</v>
      </c>
      <c r="P1681" s="57">
        <v>45302</v>
      </c>
      <c r="Q1681" t="str">
        <v>02907585000404</v>
      </c>
      <c r="R1681">
        <v>32089010</v>
      </c>
      <c r="S1681">
        <v>9277.11</v>
      </c>
      <c r="T1681">
        <v>193490.49000000002</v>
      </c>
      <c r="V1681" t="str">
        <f t="shared" si="53"/>
        <v>075552 serie 001-11/01/2024-02907585000404-32089010-9277,11-193490,49</v>
      </c>
    </row>
    <row r="1682" spans="1:22" x14ac:dyDescent="0.25">
      <c r="A1682" s="91" t="s">
        <v>7872</v>
      </c>
      <c r="B1682" s="91" t="s">
        <v>8671</v>
      </c>
      <c r="C1682" s="91" t="s">
        <v>10351</v>
      </c>
      <c r="D1682" s="91" t="s">
        <v>8487</v>
      </c>
      <c r="E1682" s="90">
        <v>6186188000190</v>
      </c>
      <c r="F1682" s="92">
        <v>73072300</v>
      </c>
      <c r="G1682" s="92">
        <v>154</v>
      </c>
      <c r="H1682" s="92">
        <v>980</v>
      </c>
      <c r="I1682">
        <v>1680</v>
      </c>
      <c r="K1682" s="82" t="str">
        <f t="shared" si="52"/>
        <v>06943 SERIE 001-14/08/2024-06186188000190-73072300-154-980</v>
      </c>
      <c r="L1682" t="str">
        <v>06943 serie 001</v>
      </c>
      <c r="M1682" t="str">
        <v>06943 serie 001-14/08/2024-06186188000190-73072300-154-980</v>
      </c>
      <c r="O1682" t="str">
        <v>75552 serie 001</v>
      </c>
      <c r="P1682" s="57">
        <v>45302</v>
      </c>
      <c r="Q1682" t="str">
        <v>02907585000404</v>
      </c>
      <c r="R1682">
        <v>29051999</v>
      </c>
      <c r="S1682">
        <v>0.66300000000000003</v>
      </c>
      <c r="T1682">
        <v>275.06</v>
      </c>
      <c r="V1682" t="str">
        <f t="shared" si="53"/>
        <v>75552 serie 001-11/01/2024-02907585000404-29051999-0,66-275,06</v>
      </c>
    </row>
    <row r="1683" spans="1:22" x14ac:dyDescent="0.25">
      <c r="A1683" s="91" t="s">
        <v>7873</v>
      </c>
      <c r="B1683" s="91" t="s">
        <v>8671</v>
      </c>
      <c r="C1683" s="91" t="s">
        <v>10352</v>
      </c>
      <c r="D1683" s="91" t="s">
        <v>8495</v>
      </c>
      <c r="E1683" s="90">
        <v>6186188000190</v>
      </c>
      <c r="F1683" s="92">
        <v>73072300</v>
      </c>
      <c r="G1683" s="92">
        <v>10.4</v>
      </c>
      <c r="H1683" s="93">
        <v>3192</v>
      </c>
      <c r="I1683">
        <v>1681</v>
      </c>
      <c r="K1683" s="82" t="str">
        <f t="shared" si="52"/>
        <v>006939 SERIE 001-02/08/2024-06186188000190-73072300-10,4-3192</v>
      </c>
      <c r="L1683" t="str">
        <v>006939 serie 001</v>
      </c>
      <c r="M1683" t="str">
        <v>006939 serie 001-02/08/2024-06186188000190-73072300-10,4-3192</v>
      </c>
      <c r="O1683" t="str">
        <v>75551 serie 001</v>
      </c>
      <c r="P1683" s="57">
        <v>45302</v>
      </c>
      <c r="Q1683" t="str">
        <v>02907585000404</v>
      </c>
      <c r="R1683">
        <v>32089010</v>
      </c>
      <c r="S1683">
        <v>549.67999999999995</v>
      </c>
      <c r="T1683">
        <v>19595.759999999998</v>
      </c>
      <c r="V1683" t="str">
        <f t="shared" si="53"/>
        <v>75551 serie 001-11/01/2024-02907585000404-32089010-549,68-19595,76</v>
      </c>
    </row>
    <row r="1684" spans="1:22" x14ac:dyDescent="0.25">
      <c r="A1684" s="91" t="s">
        <v>7874</v>
      </c>
      <c r="B1684" s="91" t="s">
        <v>8671</v>
      </c>
      <c r="C1684" s="91" t="s">
        <v>10353</v>
      </c>
      <c r="D1684" s="91" t="s">
        <v>8575</v>
      </c>
      <c r="E1684" s="90">
        <v>6186188000190</v>
      </c>
      <c r="F1684" s="92">
        <v>73072300</v>
      </c>
      <c r="G1684" s="92">
        <v>1.66</v>
      </c>
      <c r="H1684" s="93">
        <v>32148.65</v>
      </c>
      <c r="I1684">
        <v>1682</v>
      </c>
      <c r="K1684" s="82" t="str">
        <f t="shared" si="52"/>
        <v>06809 SERIE 001-10/10/2023-06186188000190-73072300-1,66-32148,65</v>
      </c>
      <c r="L1684" t="str">
        <v>06809 serie 001</v>
      </c>
      <c r="M1684" t="str">
        <v>06809 serie 001-10/10/2023-06186188000190-73072300-1,66-32148,65</v>
      </c>
      <c r="O1684" t="str">
        <v>74346 serie 001</v>
      </c>
      <c r="P1684" s="57">
        <v>45260</v>
      </c>
      <c r="Q1684" t="str">
        <v>02907585000404</v>
      </c>
      <c r="R1684">
        <v>32089010</v>
      </c>
      <c r="S1684">
        <v>3298.23</v>
      </c>
      <c r="T1684">
        <v>100934.33</v>
      </c>
      <c r="V1684" t="str">
        <f t="shared" si="53"/>
        <v>74346 serie 001-30/11/2023-02907585000404-32089010-3298,23-100934,33</v>
      </c>
    </row>
    <row r="1685" spans="1:22" x14ac:dyDescent="0.25">
      <c r="A1685" s="91" t="s">
        <v>7875</v>
      </c>
      <c r="B1685" s="91" t="s">
        <v>8671</v>
      </c>
      <c r="C1685" s="91" t="s">
        <v>10354</v>
      </c>
      <c r="D1685" s="91" t="s">
        <v>8406</v>
      </c>
      <c r="E1685" s="90">
        <v>62312426000138</v>
      </c>
      <c r="F1685" s="92">
        <v>73072900</v>
      </c>
      <c r="G1685" s="92">
        <v>697.68</v>
      </c>
      <c r="H1685" s="93">
        <v>12350.63</v>
      </c>
      <c r="I1685">
        <v>1683</v>
      </c>
      <c r="K1685" s="82" t="str">
        <f t="shared" si="52"/>
        <v>0000179642 SERIE 001-13/03/2024-62312426000138-73072900-697,68-12350,63</v>
      </c>
      <c r="L1685" t="str">
        <v>0000179642 serie 001</v>
      </c>
      <c r="M1685" t="str">
        <v>0000179642 serie 001-13/03/2024-62312426000138-73072900-697,68-12350,63</v>
      </c>
      <c r="O1685" t="str">
        <v>74336 serie 001</v>
      </c>
      <c r="P1685" s="57">
        <v>45259</v>
      </c>
      <c r="Q1685" t="str">
        <v>02907585000404</v>
      </c>
      <c r="R1685">
        <v>32089010</v>
      </c>
      <c r="S1685">
        <v>12873.272000000001</v>
      </c>
      <c r="T1685">
        <v>421347.62</v>
      </c>
      <c r="V1685" t="str">
        <f t="shared" si="53"/>
        <v>74336 serie 001-29/11/2023-02907585000404-32089010-12873,27-421347,62</v>
      </c>
    </row>
    <row r="1686" spans="1:22" x14ac:dyDescent="0.25">
      <c r="A1686" s="91" t="s">
        <v>7876</v>
      </c>
      <c r="B1686" s="91" t="s">
        <v>8671</v>
      </c>
      <c r="C1686" s="91" t="s">
        <v>10355</v>
      </c>
      <c r="D1686" s="91" t="s">
        <v>8545</v>
      </c>
      <c r="E1686" s="90">
        <v>97533434000199</v>
      </c>
      <c r="F1686" s="92">
        <v>73072900</v>
      </c>
      <c r="G1686" s="92">
        <v>8.89</v>
      </c>
      <c r="H1686" s="93">
        <v>3295</v>
      </c>
      <c r="I1686">
        <v>1684</v>
      </c>
      <c r="K1686" s="82" t="str">
        <f t="shared" si="52"/>
        <v>4688 SERIE 000-10/09/2024-97533434000199-73072900-8,89-3295</v>
      </c>
      <c r="L1686" t="str">
        <v>4688 serie 000</v>
      </c>
      <c r="M1686" t="str">
        <v>4688 serie 000-10/09/2024-97533434000199-73072900-8,89-3295</v>
      </c>
      <c r="O1686" t="str">
        <v>0074343 serie 001</v>
      </c>
      <c r="P1686" s="57">
        <v>45260</v>
      </c>
      <c r="Q1686" t="str">
        <v>02907585000404</v>
      </c>
      <c r="R1686">
        <v>79031000</v>
      </c>
      <c r="S1686">
        <v>134.9</v>
      </c>
      <c r="T1686">
        <v>2158.4</v>
      </c>
      <c r="V1686" t="str">
        <f t="shared" si="53"/>
        <v>0074343 serie 001-30/11/2023-02907585000404-79031000-134,9-2158,4</v>
      </c>
    </row>
    <row r="1687" spans="1:22" x14ac:dyDescent="0.25">
      <c r="A1687" s="91" t="s">
        <v>7877</v>
      </c>
      <c r="B1687" s="91" t="s">
        <v>8671</v>
      </c>
      <c r="C1687" s="91" t="s">
        <v>10356</v>
      </c>
      <c r="D1687" s="91" t="s">
        <v>8427</v>
      </c>
      <c r="E1687" s="90">
        <v>62312426000138</v>
      </c>
      <c r="F1687" s="92">
        <v>73072900</v>
      </c>
      <c r="G1687" s="92">
        <v>37.81</v>
      </c>
      <c r="H1687" s="92">
        <v>28.86</v>
      </c>
      <c r="I1687">
        <v>1685</v>
      </c>
      <c r="K1687" s="82" t="str">
        <f t="shared" si="52"/>
        <v>179406 SERIE 001-07/03/2024-62312426000138-73072900-37,81-28,86</v>
      </c>
      <c r="L1687" t="str">
        <v>179406 serie 001</v>
      </c>
      <c r="M1687" t="str">
        <v>179406 serie 001-07/03/2024-62312426000138-73072900-37,81-28,86</v>
      </c>
      <c r="O1687" t="str">
        <v>074343 serie 001</v>
      </c>
      <c r="P1687" s="57">
        <v>45260</v>
      </c>
      <c r="Q1687" t="str">
        <v>02907585000404</v>
      </c>
      <c r="R1687">
        <v>29051999</v>
      </c>
      <c r="S1687">
        <v>7.41</v>
      </c>
      <c r="T1687">
        <v>3074.2</v>
      </c>
      <c r="V1687" t="str">
        <f t="shared" si="53"/>
        <v>074343 serie 001-30/11/2023-02907585000404-29051999-7,41-3074,2</v>
      </c>
    </row>
    <row r="1688" spans="1:22" x14ac:dyDescent="0.25">
      <c r="A1688" s="91" t="s">
        <v>7878</v>
      </c>
      <c r="B1688" s="91" t="s">
        <v>8671</v>
      </c>
      <c r="C1688" s="91" t="s">
        <v>10357</v>
      </c>
      <c r="D1688" s="91" t="s">
        <v>8374</v>
      </c>
      <c r="E1688" s="90">
        <v>62312426000138</v>
      </c>
      <c r="F1688" s="92">
        <v>73072900</v>
      </c>
      <c r="G1688" s="92">
        <v>113.69</v>
      </c>
      <c r="H1688" s="93">
        <v>48400.84</v>
      </c>
      <c r="I1688">
        <v>1686</v>
      </c>
      <c r="K1688" s="82" t="str">
        <f t="shared" si="52"/>
        <v>0177033 SERIE 001-12/01/2024-62312426000138-73072900-113,69-48400,84</v>
      </c>
      <c r="L1688" t="str">
        <v>0177033 serie 001</v>
      </c>
      <c r="M1688" t="str">
        <v>0177033 serie 001-12/01/2024-62312426000138-73072900-113,69-48400,84</v>
      </c>
      <c r="O1688" t="str">
        <v>74343 serie 001</v>
      </c>
      <c r="P1688" s="57">
        <v>45260</v>
      </c>
      <c r="Q1688" t="str">
        <v>02907585000404</v>
      </c>
      <c r="R1688">
        <v>32089010</v>
      </c>
      <c r="S1688">
        <v>9321.68</v>
      </c>
      <c r="T1688">
        <v>440726.98000000004</v>
      </c>
      <c r="V1688" t="str">
        <f t="shared" si="53"/>
        <v>74343 serie 001-30/11/2023-02907585000404-32089010-9321,68-440726,98</v>
      </c>
    </row>
    <row r="1689" spans="1:22" x14ac:dyDescent="0.25">
      <c r="A1689" s="91" t="s">
        <v>7879</v>
      </c>
      <c r="B1689" s="91" t="s">
        <v>8671</v>
      </c>
      <c r="C1689" s="91" t="s">
        <v>10358</v>
      </c>
      <c r="D1689" s="91" t="s">
        <v>8383</v>
      </c>
      <c r="E1689" s="90">
        <v>62312426000138</v>
      </c>
      <c r="F1689" s="92">
        <v>73072900</v>
      </c>
      <c r="G1689" s="92">
        <v>58.1</v>
      </c>
      <c r="H1689" s="92">
        <v>144.30000000000001</v>
      </c>
      <c r="I1689">
        <v>1687</v>
      </c>
      <c r="K1689" s="82" t="str">
        <f t="shared" si="52"/>
        <v>0000173229 SERIE 001-23/10/2023-62312426000138-73072900-58,1-144,3</v>
      </c>
      <c r="L1689" t="str">
        <v>0000173229 serie 001</v>
      </c>
      <c r="M1689" t="str">
        <v>0000173229 serie 001-23/10/2023-62312426000138-73072900-58,1-144,3</v>
      </c>
      <c r="O1689" t="str">
        <v>74339 serie 001</v>
      </c>
      <c r="P1689" s="57">
        <v>45260</v>
      </c>
      <c r="Q1689" t="str">
        <v>02907585000404</v>
      </c>
      <c r="R1689">
        <v>38140090</v>
      </c>
      <c r="S1689">
        <v>3967.15</v>
      </c>
      <c r="T1689">
        <v>94557.7</v>
      </c>
      <c r="V1689" t="str">
        <f t="shared" si="53"/>
        <v>74339 serie 001-30/11/2023-02907585000404-38140090-3967,15-94557,7</v>
      </c>
    </row>
    <row r="1690" spans="1:22" x14ac:dyDescent="0.25">
      <c r="A1690" s="91" t="s">
        <v>7880</v>
      </c>
      <c r="B1690" s="91" t="s">
        <v>8671</v>
      </c>
      <c r="C1690" s="91" t="s">
        <v>10359</v>
      </c>
      <c r="D1690" s="91" t="s">
        <v>8458</v>
      </c>
      <c r="E1690" s="90">
        <v>23440235000108</v>
      </c>
      <c r="F1690" s="92">
        <v>73072900</v>
      </c>
      <c r="G1690" s="92">
        <v>9.16</v>
      </c>
      <c r="H1690" s="93">
        <v>2184.75</v>
      </c>
      <c r="I1690">
        <v>1688</v>
      </c>
      <c r="K1690" s="82" t="str">
        <f t="shared" si="52"/>
        <v>024087 SERIE 001-30/07/2024-23440235000108-73072900-9,16-2184,75</v>
      </c>
      <c r="L1690" t="str">
        <v>024087 serie 001</v>
      </c>
      <c r="M1690" t="str">
        <v>024087 serie 001-30/07/2024-23440235000108-73072900-9,16-2184,75</v>
      </c>
      <c r="O1690" t="str">
        <v>73102 serie 001</v>
      </c>
      <c r="P1690" s="57">
        <v>45219</v>
      </c>
      <c r="Q1690" t="str">
        <v>02907585000404</v>
      </c>
      <c r="R1690">
        <v>32089010</v>
      </c>
      <c r="S1690">
        <v>14780.99</v>
      </c>
      <c r="T1690">
        <v>419724.97</v>
      </c>
      <c r="V1690" t="str">
        <f t="shared" si="53"/>
        <v>73102 serie 001-20/10/2023-02907585000404-32089010-14780,99-419724,97</v>
      </c>
    </row>
    <row r="1691" spans="1:22" x14ac:dyDescent="0.25">
      <c r="A1691" s="91" t="s">
        <v>7881</v>
      </c>
      <c r="B1691" s="91" t="s">
        <v>8671</v>
      </c>
      <c r="C1691" s="91" t="s">
        <v>10360</v>
      </c>
      <c r="D1691" s="91" t="s">
        <v>8446</v>
      </c>
      <c r="E1691" s="90">
        <v>97533434000199</v>
      </c>
      <c r="F1691" s="92">
        <v>73072900</v>
      </c>
      <c r="G1691" s="92">
        <v>16.39</v>
      </c>
      <c r="H1691" s="93">
        <v>7178</v>
      </c>
      <c r="I1691">
        <v>1689</v>
      </c>
      <c r="K1691" s="82" t="str">
        <f t="shared" si="52"/>
        <v>004605 SERIE 000-08/08/2024-97533434000199-73072900-16,39-7178</v>
      </c>
      <c r="L1691" t="str">
        <v>004605 serie 000</v>
      </c>
      <c r="M1691" t="str">
        <v>004605 serie 000-08/08/2024-97533434000199-73072900-16,39-7178</v>
      </c>
      <c r="O1691" t="str">
        <v>72550 serie 001</v>
      </c>
      <c r="P1691" s="57">
        <v>45203</v>
      </c>
      <c r="Q1691" t="str">
        <v>02907585000404</v>
      </c>
      <c r="R1691">
        <v>32089010</v>
      </c>
      <c r="S1691">
        <v>239.31</v>
      </c>
      <c r="T1691">
        <v>17048.7</v>
      </c>
      <c r="V1691" t="str">
        <f t="shared" si="53"/>
        <v>72550 serie 001-04/10/2023-02907585000404-32089010-239,31-17048,7</v>
      </c>
    </row>
    <row r="1692" spans="1:22" x14ac:dyDescent="0.25">
      <c r="A1692" s="91" t="s">
        <v>7882</v>
      </c>
      <c r="B1692" s="91" t="s">
        <v>8671</v>
      </c>
      <c r="C1692" s="91" t="s">
        <v>10361</v>
      </c>
      <c r="D1692" s="91" t="s">
        <v>8495</v>
      </c>
      <c r="E1692" s="90">
        <v>97533434000199</v>
      </c>
      <c r="F1692" s="92">
        <v>73072900</v>
      </c>
      <c r="G1692" s="92">
        <v>69.66</v>
      </c>
      <c r="H1692" s="93">
        <v>19369.91</v>
      </c>
      <c r="I1692">
        <v>1690</v>
      </c>
      <c r="K1692" s="82" t="str">
        <f t="shared" si="52"/>
        <v>004598 SERIE 000-02/08/2024-97533434000199-73072900-69,66-19369,91</v>
      </c>
      <c r="L1692" t="str">
        <v>004598 serie 000</v>
      </c>
      <c r="M1692" t="str">
        <v>004598 serie 000-02/08/2024-97533434000199-73072900-69,66-19369,91</v>
      </c>
      <c r="O1692" t="str">
        <v>00072389 serie 001</v>
      </c>
      <c r="P1692" s="57">
        <v>45198</v>
      </c>
      <c r="Q1692" t="str">
        <v>02907585000404</v>
      </c>
      <c r="R1692">
        <v>79031000</v>
      </c>
      <c r="S1692">
        <v>39.049999999999997</v>
      </c>
      <c r="T1692">
        <v>2829</v>
      </c>
      <c r="V1692" t="str">
        <f t="shared" si="53"/>
        <v>00072389 serie 001-29/09/2023-02907585000404-79031000-39,05-2829</v>
      </c>
    </row>
    <row r="1693" spans="1:22" x14ac:dyDescent="0.25">
      <c r="A1693" s="91" t="s">
        <v>7883</v>
      </c>
      <c r="B1693" s="91" t="s">
        <v>8671</v>
      </c>
      <c r="C1693" s="91" t="s">
        <v>10362</v>
      </c>
      <c r="D1693" s="91" t="s">
        <v>8464</v>
      </c>
      <c r="E1693" s="90">
        <v>97533434000199</v>
      </c>
      <c r="F1693" s="92">
        <v>73072900</v>
      </c>
      <c r="G1693" s="92">
        <v>21.71</v>
      </c>
      <c r="H1693" s="93">
        <v>1387.44</v>
      </c>
      <c r="I1693">
        <v>1691</v>
      </c>
      <c r="K1693" s="82" t="str">
        <f t="shared" si="52"/>
        <v>004426 SERIE 000-12/06/2024-97533434000199-73072900-21,71-1387,44</v>
      </c>
      <c r="L1693" t="str">
        <v>004426 serie 000</v>
      </c>
      <c r="M1693" t="str">
        <v>004426 serie 000-12/06/2024-97533434000199-73072900-21,71-1387,44</v>
      </c>
      <c r="O1693" t="str">
        <v>0072389 serie 001</v>
      </c>
      <c r="P1693" s="57">
        <v>45198</v>
      </c>
      <c r="Q1693" t="str">
        <v>02907585000404</v>
      </c>
      <c r="R1693">
        <v>38140090</v>
      </c>
      <c r="S1693" t="str">
        <v>90,75</v>
      </c>
      <c r="T1693">
        <v>2315.1999999999998</v>
      </c>
      <c r="V1693" t="str">
        <f t="shared" si="53"/>
        <v>0072389 serie 001-29/09/2023-02907585000404-38140090-90,75-2315,2</v>
      </c>
    </row>
    <row r="1694" spans="1:22" x14ac:dyDescent="0.25">
      <c r="A1694" s="91" t="s">
        <v>7884</v>
      </c>
      <c r="B1694" s="91" t="s">
        <v>8671</v>
      </c>
      <c r="C1694" s="91" t="s">
        <v>10363</v>
      </c>
      <c r="D1694" s="91" t="s">
        <v>8464</v>
      </c>
      <c r="E1694" s="90">
        <v>97533434000199</v>
      </c>
      <c r="F1694" s="92">
        <v>73072900</v>
      </c>
      <c r="G1694" s="92">
        <v>3.57</v>
      </c>
      <c r="H1694" s="92">
        <v>71.91</v>
      </c>
      <c r="I1694">
        <v>1692</v>
      </c>
      <c r="K1694" s="82" t="str">
        <f t="shared" si="52"/>
        <v>00004424 SERIE 000-12/06/2024-97533434000199-73072900-3,57-71,91</v>
      </c>
      <c r="L1694" t="str">
        <v>00004424 serie 000</v>
      </c>
      <c r="M1694" t="str">
        <v>00004424 serie 000-12/06/2024-97533434000199-73072900-3,57-71,91</v>
      </c>
      <c r="O1694" t="str">
        <v>072389 serie 001</v>
      </c>
      <c r="P1694" s="57">
        <v>45198</v>
      </c>
      <c r="Q1694" t="str">
        <v>02907585000404</v>
      </c>
      <c r="R1694">
        <v>32089010</v>
      </c>
      <c r="S1694">
        <v>952.65</v>
      </c>
      <c r="T1694">
        <v>55207.26</v>
      </c>
      <c r="V1694" t="str">
        <f t="shared" si="53"/>
        <v>072389 serie 001-29/09/2023-02907585000404-32089010-952,65-55207,26</v>
      </c>
    </row>
    <row r="1695" spans="1:22" x14ac:dyDescent="0.25">
      <c r="A1695" s="91" t="s">
        <v>7885</v>
      </c>
      <c r="B1695" s="91" t="s">
        <v>8671</v>
      </c>
      <c r="C1695" s="91" t="s">
        <v>10364</v>
      </c>
      <c r="D1695" s="91" t="s">
        <v>8489</v>
      </c>
      <c r="E1695" s="90">
        <v>97533434000199</v>
      </c>
      <c r="F1695" s="92">
        <v>73072900</v>
      </c>
      <c r="G1695" s="92">
        <v>57.07</v>
      </c>
      <c r="H1695" s="93">
        <v>27211.32</v>
      </c>
      <c r="I1695">
        <v>1693</v>
      </c>
      <c r="K1695" s="82" t="str">
        <f t="shared" si="52"/>
        <v>04342 SERIE 000-17/05/2024-97533434000199-73072900-57,07-27211,32</v>
      </c>
      <c r="L1695" t="str">
        <v>04342 serie 000</v>
      </c>
      <c r="M1695" t="str">
        <v>04342 serie 000-17/05/2024-97533434000199-73072900-57,07-27211,32</v>
      </c>
      <c r="O1695" t="str">
        <v>72389 serie 001</v>
      </c>
      <c r="P1695" s="57">
        <v>45198</v>
      </c>
      <c r="Q1695" t="str">
        <v>02907585000404</v>
      </c>
      <c r="R1695">
        <v>29051999</v>
      </c>
      <c r="S1695">
        <v>2.145</v>
      </c>
      <c r="T1695">
        <v>1016.35</v>
      </c>
      <c r="V1695" t="str">
        <f t="shared" si="53"/>
        <v>72389 serie 001-29/09/2023-02907585000404-29051999-2,15-1016,35</v>
      </c>
    </row>
    <row r="1696" spans="1:22" x14ac:dyDescent="0.25">
      <c r="A1696" s="91" t="s">
        <v>7886</v>
      </c>
      <c r="B1696" s="91" t="s">
        <v>8671</v>
      </c>
      <c r="C1696" s="91" t="s">
        <v>10365</v>
      </c>
      <c r="D1696" s="91" t="s">
        <v>8491</v>
      </c>
      <c r="E1696" s="90">
        <v>97533434000199</v>
      </c>
      <c r="F1696" s="92">
        <v>73072900</v>
      </c>
      <c r="G1696" s="92">
        <v>109.42</v>
      </c>
      <c r="H1696" s="93">
        <v>10782</v>
      </c>
      <c r="I1696">
        <v>1694</v>
      </c>
      <c r="K1696" s="82" t="str">
        <f t="shared" si="52"/>
        <v>004272 SERIE 000-24/04/2024-97533434000199-73072900-109,42-10782</v>
      </c>
      <c r="L1696" t="str">
        <v>004272 serie 000</v>
      </c>
      <c r="M1696" t="str">
        <v>004272 serie 000-24/04/2024-97533434000199-73072900-109,42-10782</v>
      </c>
      <c r="O1696" t="str">
        <v>072382 serie 001</v>
      </c>
      <c r="P1696" s="57">
        <v>45198</v>
      </c>
      <c r="Q1696" t="str">
        <v>02907585000404</v>
      </c>
      <c r="R1696">
        <v>32089010</v>
      </c>
      <c r="S1696">
        <v>337.5</v>
      </c>
      <c r="T1696">
        <v>17472</v>
      </c>
      <c r="V1696" t="str">
        <f t="shared" si="53"/>
        <v>072382 serie 001-29/09/2023-02907585000404-32089010-337,5-17472</v>
      </c>
    </row>
    <row r="1697" spans="1:22" x14ac:dyDescent="0.25">
      <c r="A1697" s="91" t="s">
        <v>7887</v>
      </c>
      <c r="B1697" s="91" t="s">
        <v>8671</v>
      </c>
      <c r="C1697" s="91" t="s">
        <v>10366</v>
      </c>
      <c r="D1697" s="91" t="s">
        <v>8373</v>
      </c>
      <c r="E1697" s="90">
        <v>97533434000199</v>
      </c>
      <c r="F1697" s="92">
        <v>73072900</v>
      </c>
      <c r="G1697" s="92">
        <v>24</v>
      </c>
      <c r="H1697" s="93">
        <v>5925</v>
      </c>
      <c r="I1697">
        <v>1695</v>
      </c>
      <c r="K1697" s="82" t="str">
        <f t="shared" si="52"/>
        <v>004145 SERIE 000-15/03/2024-97533434000199-73072900-24-5925</v>
      </c>
      <c r="L1697" t="str">
        <v>004145 serie 000</v>
      </c>
      <c r="M1697" t="str">
        <v>004145 serie 000-15/03/2024-97533434000199-73072900-24-5925</v>
      </c>
      <c r="O1697" t="str">
        <v>72382 serie 001</v>
      </c>
      <c r="P1697" s="57">
        <v>45198</v>
      </c>
      <c r="Q1697" t="str">
        <v>02907585000404</v>
      </c>
      <c r="R1697">
        <v>38140090</v>
      </c>
      <c r="S1697">
        <v>19.5</v>
      </c>
      <c r="T1697">
        <v>609.5</v>
      </c>
      <c r="V1697" t="str">
        <f t="shared" si="53"/>
        <v>72382 serie 001-29/09/2023-02907585000404-38140090-19,5-609,5</v>
      </c>
    </row>
    <row r="1698" spans="1:22" x14ac:dyDescent="0.25">
      <c r="A1698" s="91" t="s">
        <v>7888</v>
      </c>
      <c r="B1698" s="91" t="s">
        <v>8671</v>
      </c>
      <c r="C1698" s="91" t="s">
        <v>10367</v>
      </c>
      <c r="D1698" s="91" t="s">
        <v>8389</v>
      </c>
      <c r="E1698" s="90">
        <v>97533434000199</v>
      </c>
      <c r="F1698" s="92">
        <v>73072900</v>
      </c>
      <c r="G1698" s="92">
        <v>2.08</v>
      </c>
      <c r="H1698" s="93">
        <v>7173.8</v>
      </c>
      <c r="I1698">
        <v>1696</v>
      </c>
      <c r="K1698" s="82" t="str">
        <f t="shared" si="52"/>
        <v>04066 SERIE 000-22/02/2024-97533434000199-73072900-2,08-7173,8</v>
      </c>
      <c r="L1698" t="str">
        <v>04066 serie 000</v>
      </c>
      <c r="M1698" t="str">
        <v>04066 serie 000-22/02/2024-97533434000199-73072900-2,08-7173,8</v>
      </c>
      <c r="O1698" t="str">
        <v>70758 serie 001</v>
      </c>
      <c r="P1698" s="57">
        <v>45341</v>
      </c>
      <c r="Q1698" t="str">
        <v>61479002000523</v>
      </c>
      <c r="R1698">
        <v>83112000</v>
      </c>
      <c r="S1698">
        <v>4620</v>
      </c>
      <c r="T1698">
        <v>132132</v>
      </c>
      <c r="V1698" t="str">
        <f t="shared" si="53"/>
        <v>70758 serie 001-19/02/2024-61479002000523-83112000-4620-132132</v>
      </c>
    </row>
    <row r="1699" spans="1:22" x14ac:dyDescent="0.25">
      <c r="A1699" s="91" t="s">
        <v>7889</v>
      </c>
      <c r="B1699" s="91" t="s">
        <v>8671</v>
      </c>
      <c r="C1699" s="91" t="s">
        <v>10368</v>
      </c>
      <c r="D1699" s="91" t="s">
        <v>8389</v>
      </c>
      <c r="E1699" s="90">
        <v>97533434000199</v>
      </c>
      <c r="F1699" s="92">
        <v>73072900</v>
      </c>
      <c r="G1699" s="92">
        <v>60.42</v>
      </c>
      <c r="H1699" s="93">
        <v>1540</v>
      </c>
      <c r="I1699">
        <v>1697</v>
      </c>
      <c r="K1699" s="82" t="str">
        <f t="shared" si="52"/>
        <v>004064 SERIE 000-22/02/2024-97533434000199-73072900-60,42-1540</v>
      </c>
      <c r="L1699" t="str">
        <v>004064 serie 000</v>
      </c>
      <c r="M1699" t="str">
        <v>004064 serie 000-22/02/2024-97533434000199-73072900-60,42-1540</v>
      </c>
      <c r="O1699" t="str">
        <v>70757 serie 001</v>
      </c>
      <c r="P1699" s="57">
        <v>45341</v>
      </c>
      <c r="Q1699" t="str">
        <v>61479002000523</v>
      </c>
      <c r="R1699">
        <v>72285000</v>
      </c>
      <c r="S1699">
        <v>250</v>
      </c>
      <c r="T1699">
        <v>21375</v>
      </c>
      <c r="V1699" t="str">
        <f t="shared" si="53"/>
        <v>70757 serie 001-19/02/2024-61479002000523-72285000-250-21375</v>
      </c>
    </row>
    <row r="1700" spans="1:22" x14ac:dyDescent="0.25">
      <c r="A1700" s="91" t="s">
        <v>7890</v>
      </c>
      <c r="B1700" s="91" t="s">
        <v>8671</v>
      </c>
      <c r="C1700" s="91" t="s">
        <v>10369</v>
      </c>
      <c r="D1700" s="91" t="s">
        <v>8405</v>
      </c>
      <c r="E1700" s="90">
        <v>97533434000199</v>
      </c>
      <c r="F1700" s="92">
        <v>73072900</v>
      </c>
      <c r="G1700" s="92">
        <v>5.76</v>
      </c>
      <c r="H1700" s="93">
        <v>2096</v>
      </c>
      <c r="I1700">
        <v>1698</v>
      </c>
      <c r="K1700" s="82" t="str">
        <f t="shared" si="52"/>
        <v>003984 SERIE 000-29/01/2024-97533434000199-73072900-5,76-2096</v>
      </c>
      <c r="L1700" t="str">
        <v>003984 serie 000</v>
      </c>
      <c r="M1700" t="str">
        <v>003984 serie 000-29/01/2024-97533434000199-73072900-5,76-2096</v>
      </c>
      <c r="O1700" t="str">
        <v>70756 serie 001</v>
      </c>
      <c r="P1700" s="57">
        <v>45341</v>
      </c>
      <c r="Q1700" t="str">
        <v>61479002000523</v>
      </c>
      <c r="R1700">
        <v>72285000</v>
      </c>
      <c r="S1700">
        <v>85</v>
      </c>
      <c r="T1700">
        <v>7267.5</v>
      </c>
      <c r="V1700" t="str">
        <f t="shared" si="53"/>
        <v>70756 serie 001-19/02/2024-61479002000523-72285000-85-7267,5</v>
      </c>
    </row>
    <row r="1701" spans="1:22" x14ac:dyDescent="0.25">
      <c r="A1701" s="91" t="s">
        <v>7891</v>
      </c>
      <c r="B1701" s="91" t="s">
        <v>8671</v>
      </c>
      <c r="C1701" s="91" t="s">
        <v>10370</v>
      </c>
      <c r="D1701" s="91" t="s">
        <v>8575</v>
      </c>
      <c r="E1701" s="90">
        <v>97533434000199</v>
      </c>
      <c r="F1701" s="92">
        <v>73072900</v>
      </c>
      <c r="G1701" s="92">
        <v>110.19</v>
      </c>
      <c r="H1701" s="93">
        <v>3142.06</v>
      </c>
      <c r="I1701">
        <v>1699</v>
      </c>
      <c r="K1701" s="82" t="str">
        <f t="shared" si="52"/>
        <v>003689 SERIE 000-10/10/2023-97533434000199-73072900-110,19-3142,06</v>
      </c>
      <c r="L1701" t="str">
        <v>003689 serie 000</v>
      </c>
      <c r="M1701" t="str">
        <v>003689 serie 000-10/10/2023-97533434000199-73072900-110,19-3142,06</v>
      </c>
      <c r="O1701" t="str">
        <v>70545 serie 001</v>
      </c>
      <c r="P1701" s="57">
        <v>45314</v>
      </c>
      <c r="Q1701" t="str">
        <v>61479002000523</v>
      </c>
      <c r="R1701">
        <v>83112000</v>
      </c>
      <c r="S1701">
        <v>9525</v>
      </c>
      <c r="T1701">
        <v>272415</v>
      </c>
      <c r="V1701" t="str">
        <f t="shared" si="53"/>
        <v>70545 serie 001-23/01/2024-61479002000523-83112000-9525-272415</v>
      </c>
    </row>
    <row r="1702" spans="1:22" x14ac:dyDescent="0.25">
      <c r="A1702" s="91" t="s">
        <v>7892</v>
      </c>
      <c r="B1702" s="91" t="s">
        <v>8671</v>
      </c>
      <c r="C1702" s="91" t="s">
        <v>10371</v>
      </c>
      <c r="D1702" s="91" t="s">
        <v>8495</v>
      </c>
      <c r="E1702" s="90">
        <v>97533434000199</v>
      </c>
      <c r="F1702" s="92">
        <v>73072900</v>
      </c>
      <c r="G1702" s="92">
        <v>121.05</v>
      </c>
      <c r="H1702" s="93">
        <v>119484.98</v>
      </c>
      <c r="I1702">
        <v>1700</v>
      </c>
      <c r="K1702" s="82" t="str">
        <f t="shared" si="52"/>
        <v>004597 SERIE 000-02/08/2024-97533434000199-73072900-121,05-119484,98</v>
      </c>
      <c r="L1702" t="str">
        <v>004597 serie 000</v>
      </c>
      <c r="M1702" t="str">
        <v>004597 serie 000-02/08/2024-97533434000199-73072900-121,05-119484,98</v>
      </c>
      <c r="O1702" t="str">
        <v>70491 serie 001</v>
      </c>
      <c r="P1702" s="57">
        <v>45307</v>
      </c>
      <c r="Q1702" t="str">
        <v>61479002000523</v>
      </c>
      <c r="R1702">
        <v>83112000</v>
      </c>
      <c r="S1702">
        <v>945</v>
      </c>
      <c r="T1702">
        <v>27027</v>
      </c>
      <c r="V1702" t="str">
        <f t="shared" si="53"/>
        <v>70491 serie 001-16/01/2024-61479002000523-83112000-945-27027</v>
      </c>
    </row>
    <row r="1703" spans="1:22" x14ac:dyDescent="0.25">
      <c r="A1703" s="91" t="s">
        <v>7893</v>
      </c>
      <c r="B1703" s="91" t="s">
        <v>8671</v>
      </c>
      <c r="C1703" s="91" t="s">
        <v>10372</v>
      </c>
      <c r="D1703" s="91" t="s">
        <v>8406</v>
      </c>
      <c r="E1703" s="90">
        <v>62312426000138</v>
      </c>
      <c r="F1703" s="92">
        <v>73079100</v>
      </c>
      <c r="G1703" s="93">
        <v>1441.86</v>
      </c>
      <c r="H1703" s="93">
        <v>56512.68</v>
      </c>
      <c r="I1703">
        <v>1701</v>
      </c>
      <c r="K1703" s="82" t="str">
        <f t="shared" si="52"/>
        <v>00000179642 SERIE 001-13/03/2024-62312426000138-73079100-1441,86-56512,68</v>
      </c>
      <c r="L1703" t="str">
        <v>00000179642 serie 001</v>
      </c>
      <c r="M1703" t="str">
        <v>00000179642 serie 001-13/03/2024-62312426000138-73079100-1441,86-56512,68</v>
      </c>
      <c r="O1703" t="str">
        <v>70490 serie 001</v>
      </c>
      <c r="P1703" s="57">
        <v>45307</v>
      </c>
      <c r="Q1703" t="str">
        <v>61479002000523</v>
      </c>
      <c r="R1703">
        <v>83112000</v>
      </c>
      <c r="S1703">
        <v>3960</v>
      </c>
      <c r="T1703">
        <v>113256</v>
      </c>
      <c r="V1703" t="str">
        <f t="shared" si="53"/>
        <v>70490 serie 001-16/01/2024-61479002000523-83112000-3960-113256</v>
      </c>
    </row>
    <row r="1704" spans="1:22" x14ac:dyDescent="0.25">
      <c r="A1704" s="91" t="s">
        <v>7894</v>
      </c>
      <c r="B1704" s="91" t="s">
        <v>8671</v>
      </c>
      <c r="C1704" s="91" t="s">
        <v>10373</v>
      </c>
      <c r="D1704" s="91" t="s">
        <v>8545</v>
      </c>
      <c r="E1704" s="90">
        <v>97533434000199</v>
      </c>
      <c r="F1704" s="92">
        <v>73079100</v>
      </c>
      <c r="G1704" s="92">
        <v>8.89</v>
      </c>
      <c r="H1704" s="93">
        <v>1935</v>
      </c>
      <c r="I1704">
        <v>1702</v>
      </c>
      <c r="K1704" s="82" t="str">
        <f t="shared" si="52"/>
        <v>04688 SERIE 000-10/09/2024-97533434000199-73079100-8,89-1935</v>
      </c>
      <c r="L1704" t="str">
        <v>04688 serie 000</v>
      </c>
      <c r="M1704" t="str">
        <v>04688 serie 000-10/09/2024-97533434000199-73079100-8,89-1935</v>
      </c>
      <c r="O1704" t="str">
        <v>70469 serie 001</v>
      </c>
      <c r="P1704" s="57">
        <v>45306</v>
      </c>
      <c r="Q1704" t="str">
        <v>61479002000523</v>
      </c>
      <c r="R1704">
        <v>72285000</v>
      </c>
      <c r="S1704">
        <v>80</v>
      </c>
      <c r="T1704">
        <v>6840</v>
      </c>
      <c r="V1704" t="str">
        <f t="shared" si="53"/>
        <v>70469 serie 001-15/01/2024-61479002000523-72285000-80-6840</v>
      </c>
    </row>
    <row r="1705" spans="1:22" x14ac:dyDescent="0.25">
      <c r="A1705" s="91" t="s">
        <v>7895</v>
      </c>
      <c r="B1705" s="91" t="s">
        <v>8671</v>
      </c>
      <c r="C1705" s="91" t="s">
        <v>10374</v>
      </c>
      <c r="D1705" s="91" t="s">
        <v>8541</v>
      </c>
      <c r="E1705" s="90">
        <v>6186188000190</v>
      </c>
      <c r="F1705" s="92">
        <v>73079100</v>
      </c>
      <c r="G1705" s="92">
        <v>0.26</v>
      </c>
      <c r="H1705" s="92">
        <v>929.26</v>
      </c>
      <c r="I1705">
        <v>1703</v>
      </c>
      <c r="K1705" s="82" t="str">
        <f t="shared" si="52"/>
        <v>06949 SERIE 001-29/08/2024-06186188000190-73079100-0,26-929,26</v>
      </c>
      <c r="L1705" t="str">
        <v>06949 serie 001</v>
      </c>
      <c r="M1705" t="str">
        <v>06949 serie 001-29/08/2024-06186188000190-73079100-0,26-929,26</v>
      </c>
      <c r="O1705" t="str">
        <v>70354 serie 001</v>
      </c>
      <c r="P1705" s="57">
        <v>45280</v>
      </c>
      <c r="Q1705" t="str">
        <v>61479002000523</v>
      </c>
      <c r="R1705">
        <v>83112000</v>
      </c>
      <c r="S1705">
        <v>14070</v>
      </c>
      <c r="T1705">
        <v>402402</v>
      </c>
      <c r="V1705" t="str">
        <f t="shared" si="53"/>
        <v>70354 serie 001-20/12/2023-61479002000523-83112000-14070-402402</v>
      </c>
    </row>
    <row r="1706" spans="1:22" x14ac:dyDescent="0.25">
      <c r="A1706" s="91" t="s">
        <v>7896</v>
      </c>
      <c r="B1706" s="91" t="s">
        <v>8671</v>
      </c>
      <c r="C1706" s="91" t="s">
        <v>10375</v>
      </c>
      <c r="D1706" s="91" t="s">
        <v>8539</v>
      </c>
      <c r="E1706" s="90">
        <v>97533434000199</v>
      </c>
      <c r="F1706" s="92">
        <v>73079100</v>
      </c>
      <c r="G1706" s="92">
        <v>1.19</v>
      </c>
      <c r="H1706" s="93">
        <v>8490</v>
      </c>
      <c r="I1706">
        <v>1704</v>
      </c>
      <c r="K1706" s="82" t="str">
        <f t="shared" si="52"/>
        <v>004652 SERIE 000-23/08/2024-97533434000199-73079100-1,19-8490</v>
      </c>
      <c r="L1706" t="str">
        <v>004652 serie 000</v>
      </c>
      <c r="M1706" t="str">
        <v>004652 serie 000-23/08/2024-97533434000199-73079100-1,19-8490</v>
      </c>
      <c r="O1706" t="str">
        <v>70342 serie 001</v>
      </c>
      <c r="P1706" s="57">
        <v>45279</v>
      </c>
      <c r="Q1706" t="str">
        <v>61479002000523</v>
      </c>
      <c r="R1706">
        <v>72285000</v>
      </c>
      <c r="S1706">
        <v>85</v>
      </c>
      <c r="T1706">
        <v>7267.5</v>
      </c>
      <c r="V1706" t="str">
        <f t="shared" si="53"/>
        <v>70342 serie 001-19/12/2023-61479002000523-72285000-85-7267,5</v>
      </c>
    </row>
    <row r="1707" spans="1:22" x14ac:dyDescent="0.25">
      <c r="A1707" s="91" t="s">
        <v>7897</v>
      </c>
      <c r="B1707" s="91" t="s">
        <v>8671</v>
      </c>
      <c r="C1707" s="91" t="s">
        <v>10376</v>
      </c>
      <c r="D1707" s="91" t="s">
        <v>8507</v>
      </c>
      <c r="E1707" s="90">
        <v>62312426000138</v>
      </c>
      <c r="F1707" s="92">
        <v>73079100</v>
      </c>
      <c r="G1707" s="92">
        <v>97.33</v>
      </c>
      <c r="H1707" s="93">
        <v>4158.2</v>
      </c>
      <c r="I1707">
        <v>1705</v>
      </c>
      <c r="K1707" s="82" t="str">
        <f t="shared" si="52"/>
        <v>0181802 SERIE 001-03/05/2024-62312426000138-73079100-97,33-4158,2</v>
      </c>
      <c r="L1707" t="str">
        <v>0181802 serie 001</v>
      </c>
      <c r="M1707" t="str">
        <v>0181802 serie 001-03/05/2024-62312426000138-73079100-97,33-4158,2</v>
      </c>
      <c r="O1707" t="str">
        <v>70341 serie 001</v>
      </c>
      <c r="P1707" s="57">
        <v>45279</v>
      </c>
      <c r="Q1707" t="str">
        <v>61479002000523</v>
      </c>
      <c r="R1707">
        <v>83112000</v>
      </c>
      <c r="S1707">
        <v>1890</v>
      </c>
      <c r="T1707">
        <v>54054</v>
      </c>
      <c r="V1707" t="str">
        <f t="shared" si="53"/>
        <v>70341 serie 001-19/12/2023-61479002000523-83112000-1890-54054</v>
      </c>
    </row>
    <row r="1708" spans="1:22" x14ac:dyDescent="0.25">
      <c r="A1708" s="91" t="s">
        <v>7898</v>
      </c>
      <c r="B1708" s="91" t="s">
        <v>8671</v>
      </c>
      <c r="C1708" s="91" t="s">
        <v>10377</v>
      </c>
      <c r="D1708" s="91" t="s">
        <v>8427</v>
      </c>
      <c r="E1708" s="90">
        <v>62312426000138</v>
      </c>
      <c r="F1708" s="92">
        <v>73079100</v>
      </c>
      <c r="G1708" s="92">
        <v>302.45999999999998</v>
      </c>
      <c r="H1708" s="93">
        <v>18192.12</v>
      </c>
      <c r="I1708">
        <v>1706</v>
      </c>
      <c r="K1708" s="82" t="str">
        <f t="shared" si="52"/>
        <v>0179406 SERIE 001-07/03/2024-62312426000138-73079100-302,46-18192,12</v>
      </c>
      <c r="L1708" t="str">
        <v>0179406 serie 001</v>
      </c>
      <c r="M1708" t="str">
        <v>0179406 serie 001-07/03/2024-62312426000138-73079100-302,46-18192,12</v>
      </c>
      <c r="O1708" t="str">
        <v>70340 serie 001</v>
      </c>
      <c r="P1708" s="57">
        <v>45279</v>
      </c>
      <c r="Q1708" t="str">
        <v>61479002000523</v>
      </c>
      <c r="R1708">
        <v>83112000</v>
      </c>
      <c r="S1708">
        <v>1050</v>
      </c>
      <c r="T1708">
        <v>30030</v>
      </c>
      <c r="V1708" t="str">
        <f t="shared" si="53"/>
        <v>70340 serie 001-19/12/2023-61479002000523-83112000-1050-30030</v>
      </c>
    </row>
    <row r="1709" spans="1:22" x14ac:dyDescent="0.25">
      <c r="A1709" s="91" t="s">
        <v>7899</v>
      </c>
      <c r="B1709" s="91" t="s">
        <v>8671</v>
      </c>
      <c r="C1709" s="91" t="s">
        <v>10378</v>
      </c>
      <c r="D1709" s="91" t="s">
        <v>8374</v>
      </c>
      <c r="E1709" s="90">
        <v>62312426000138</v>
      </c>
      <c r="F1709" s="92">
        <v>73079100</v>
      </c>
      <c r="G1709" s="92">
        <v>369.5</v>
      </c>
      <c r="H1709" s="93">
        <v>17085.63</v>
      </c>
      <c r="I1709">
        <v>1707</v>
      </c>
      <c r="K1709" s="82" t="str">
        <f t="shared" si="52"/>
        <v>00177033 SERIE 001-12/01/2024-62312426000138-73079100-369,5-17085,63</v>
      </c>
      <c r="L1709" t="str">
        <v>00177033 serie 001</v>
      </c>
      <c r="M1709" t="str">
        <v>00177033 serie 001-12/01/2024-62312426000138-73079100-369,5-17085,63</v>
      </c>
      <c r="O1709" t="str">
        <v>70235 serie 001</v>
      </c>
      <c r="P1709" s="57">
        <v>45268</v>
      </c>
      <c r="Q1709" t="str">
        <v>61479002000523</v>
      </c>
      <c r="R1709">
        <v>83111000</v>
      </c>
      <c r="S1709">
        <v>1008</v>
      </c>
      <c r="T1709">
        <v>150740.35</v>
      </c>
      <c r="V1709" t="str">
        <f t="shared" si="53"/>
        <v>70235 serie 001-08/12/2023-61479002000523-83111000-1008-150740,35</v>
      </c>
    </row>
    <row r="1710" spans="1:22" x14ac:dyDescent="0.25">
      <c r="A1710" s="91" t="s">
        <v>7900</v>
      </c>
      <c r="B1710" s="91" t="s">
        <v>8671</v>
      </c>
      <c r="C1710" s="91" t="s">
        <v>10379</v>
      </c>
      <c r="D1710" s="91" t="s">
        <v>8381</v>
      </c>
      <c r="E1710" s="90">
        <v>62312426000138</v>
      </c>
      <c r="F1710" s="92">
        <v>73079100</v>
      </c>
      <c r="G1710" s="92">
        <v>645.14</v>
      </c>
      <c r="H1710" s="93">
        <v>1038.02</v>
      </c>
      <c r="I1710">
        <v>1708</v>
      </c>
      <c r="K1710" s="82" t="str">
        <f t="shared" si="52"/>
        <v>00174215 SERIE 001-10/11/2023-62312426000138-73079100-645,14-1038,02</v>
      </c>
      <c r="L1710" t="str">
        <v>00174215 serie 001</v>
      </c>
      <c r="M1710" t="str">
        <v>00174215 serie 001-10/11/2023-62312426000138-73079100-645,14-1038,02</v>
      </c>
      <c r="O1710" t="str">
        <v>70162 serie 001</v>
      </c>
      <c r="P1710" s="57">
        <v>45260</v>
      </c>
      <c r="Q1710" t="str">
        <v>61479002000523</v>
      </c>
      <c r="R1710">
        <v>83112000</v>
      </c>
      <c r="S1710">
        <v>8565</v>
      </c>
      <c r="T1710">
        <v>244959</v>
      </c>
      <c r="V1710" t="str">
        <f t="shared" si="53"/>
        <v>70162 serie 001-30/11/2023-61479002000523-83112000-8565-244959</v>
      </c>
    </row>
    <row r="1711" spans="1:22" x14ac:dyDescent="0.25">
      <c r="A1711" s="91" t="s">
        <v>7901</v>
      </c>
      <c r="B1711" s="91" t="s">
        <v>8671</v>
      </c>
      <c r="C1711" s="91" t="s">
        <v>10380</v>
      </c>
      <c r="D1711" s="91" t="s">
        <v>8383</v>
      </c>
      <c r="E1711" s="90">
        <v>62312426000138</v>
      </c>
      <c r="F1711" s="92">
        <v>73079100</v>
      </c>
      <c r="G1711" s="92">
        <v>406.72</v>
      </c>
      <c r="H1711" s="93">
        <v>28340.46</v>
      </c>
      <c r="I1711">
        <v>1709</v>
      </c>
      <c r="K1711" s="82" t="str">
        <f t="shared" si="52"/>
        <v>00000173229 SERIE 001-23/10/2023-62312426000138-73079100-406,72-28340,46</v>
      </c>
      <c r="L1711" t="str">
        <v>00000173229 serie 001</v>
      </c>
      <c r="M1711" t="str">
        <v>00000173229 serie 001-23/10/2023-62312426000138-73079100-406,72-28340,46</v>
      </c>
      <c r="O1711" t="str">
        <v>70113 serie 001</v>
      </c>
      <c r="P1711" s="57">
        <v>45257</v>
      </c>
      <c r="Q1711" t="str">
        <v>61479002000523</v>
      </c>
      <c r="R1711">
        <v>83112000</v>
      </c>
      <c r="S1711">
        <v>5670</v>
      </c>
      <c r="T1711">
        <v>162162</v>
      </c>
      <c r="V1711" t="str">
        <f t="shared" si="53"/>
        <v>70113 serie 001-27/11/2023-61479002000523-83112000-5670-162162</v>
      </c>
    </row>
    <row r="1712" spans="1:22" x14ac:dyDescent="0.25">
      <c r="A1712" s="91" t="s">
        <v>7902</v>
      </c>
      <c r="B1712" s="91" t="s">
        <v>8671</v>
      </c>
      <c r="C1712" s="91" t="s">
        <v>10381</v>
      </c>
      <c r="D1712" s="91" t="s">
        <v>8448</v>
      </c>
      <c r="E1712" s="90">
        <v>97434047000103</v>
      </c>
      <c r="F1712" s="92">
        <v>73079100</v>
      </c>
      <c r="G1712" s="92">
        <v>88.84</v>
      </c>
      <c r="H1712" s="92">
        <v>500</v>
      </c>
      <c r="I1712">
        <v>1710</v>
      </c>
      <c r="K1712" s="82" t="str">
        <f t="shared" si="52"/>
        <v>38505 SERIE 002-19/06/2024-97434047000103-73079100-88,84-500</v>
      </c>
      <c r="L1712" t="str">
        <v>38505 serie 002</v>
      </c>
      <c r="M1712" t="str">
        <v>38505 serie 002-19/06/2024-97434047000103-73079100-88,84-500</v>
      </c>
      <c r="O1712" t="str">
        <v>70085 serie 001</v>
      </c>
      <c r="P1712" s="57">
        <v>45251</v>
      </c>
      <c r="Q1712" t="str">
        <v>61479002000523</v>
      </c>
      <c r="R1712">
        <v>83112000</v>
      </c>
      <c r="S1712">
        <v>945</v>
      </c>
      <c r="T1712">
        <v>27027</v>
      </c>
      <c r="V1712" t="str">
        <f t="shared" si="53"/>
        <v>70085 serie 001-21/11/2023-61479002000523-83112000-945-27027</v>
      </c>
    </row>
    <row r="1713" spans="1:22" x14ac:dyDescent="0.25">
      <c r="A1713" s="91" t="s">
        <v>7903</v>
      </c>
      <c r="B1713" s="91" t="s">
        <v>8671</v>
      </c>
      <c r="C1713" s="91" t="s">
        <v>10382</v>
      </c>
      <c r="D1713" s="91" t="s">
        <v>8459</v>
      </c>
      <c r="E1713" s="90">
        <v>43919968000129</v>
      </c>
      <c r="F1713" s="92">
        <v>73079100</v>
      </c>
      <c r="G1713" s="92">
        <v>6.4</v>
      </c>
      <c r="H1713" s="92">
        <v>304.64999999999998</v>
      </c>
      <c r="I1713">
        <v>1711</v>
      </c>
      <c r="K1713" s="82" t="str">
        <f t="shared" si="52"/>
        <v>15207 SERIE 001-17/04/2024-43919968000129-73079100-6,4-304,65</v>
      </c>
      <c r="L1713" t="str">
        <v>15207 serie 001</v>
      </c>
      <c r="M1713" t="str">
        <v>15207 serie 001-17/04/2024-43919968000129-73079100-6,4-304,65</v>
      </c>
      <c r="O1713" t="str">
        <v>70072 serie 001</v>
      </c>
      <c r="P1713" s="57">
        <v>45250</v>
      </c>
      <c r="Q1713" t="str">
        <v>61479002000523</v>
      </c>
      <c r="R1713">
        <v>83112000</v>
      </c>
      <c r="S1713">
        <v>3780</v>
      </c>
      <c r="T1713">
        <v>108108</v>
      </c>
      <c r="V1713" t="str">
        <f t="shared" si="53"/>
        <v>70072 serie 001-20/11/2023-61479002000523-83112000-3780-108108</v>
      </c>
    </row>
    <row r="1714" spans="1:22" x14ac:dyDescent="0.25">
      <c r="A1714" s="91" t="s">
        <v>7904</v>
      </c>
      <c r="B1714" s="91" t="s">
        <v>8671</v>
      </c>
      <c r="C1714" s="91" t="s">
        <v>10383</v>
      </c>
      <c r="D1714" s="91" t="s">
        <v>8495</v>
      </c>
      <c r="E1714" s="90">
        <v>97533434000199</v>
      </c>
      <c r="F1714" s="92">
        <v>73079100</v>
      </c>
      <c r="G1714" s="92">
        <v>13</v>
      </c>
      <c r="H1714" s="92">
        <v>727.5</v>
      </c>
      <c r="I1714">
        <v>1712</v>
      </c>
      <c r="K1714" s="82" t="str">
        <f t="shared" si="52"/>
        <v>04599 SERIE 000-02/08/2024-97533434000199-73079100-13-727,5</v>
      </c>
      <c r="L1714" t="str">
        <v>04599 serie 000</v>
      </c>
      <c r="M1714" t="str">
        <v>04599 serie 000-02/08/2024-97533434000199-73079100-13-727,5</v>
      </c>
      <c r="O1714" t="str">
        <v>70010 serie 001</v>
      </c>
      <c r="P1714" s="57">
        <v>45240</v>
      </c>
      <c r="Q1714" t="str">
        <v>61479002000523</v>
      </c>
      <c r="R1714">
        <v>83112000</v>
      </c>
      <c r="S1714">
        <v>2685</v>
      </c>
      <c r="T1714">
        <v>76791</v>
      </c>
      <c r="V1714" t="str">
        <f t="shared" si="53"/>
        <v>70010 serie 001-10/11/2023-61479002000523-83112000-2685-76791</v>
      </c>
    </row>
    <row r="1715" spans="1:22" x14ac:dyDescent="0.25">
      <c r="A1715" s="91" t="s">
        <v>7905</v>
      </c>
      <c r="B1715" s="91" t="s">
        <v>8671</v>
      </c>
      <c r="C1715" s="91" t="s">
        <v>10384</v>
      </c>
      <c r="D1715" s="91" t="s">
        <v>8495</v>
      </c>
      <c r="E1715" s="90">
        <v>97533434000199</v>
      </c>
      <c r="F1715" s="92">
        <v>73079100</v>
      </c>
      <c r="G1715" s="92">
        <v>29.03</v>
      </c>
      <c r="H1715" s="92">
        <v>842.64</v>
      </c>
      <c r="I1715">
        <v>1713</v>
      </c>
      <c r="K1715" s="82" t="str">
        <f t="shared" si="52"/>
        <v>0004598 SERIE 000-02/08/2024-97533434000199-73079100-29,03-842,64</v>
      </c>
      <c r="L1715" t="str">
        <v>0004598 serie 000</v>
      </c>
      <c r="M1715" t="str">
        <v>0004598 serie 000-02/08/2024-97533434000199-73079100-29,03-842,64</v>
      </c>
      <c r="O1715" t="str">
        <v>70000 serie 001</v>
      </c>
      <c r="P1715" s="57">
        <v>45239</v>
      </c>
      <c r="Q1715" t="str">
        <v>61479002000523</v>
      </c>
      <c r="R1715">
        <v>83112000</v>
      </c>
      <c r="S1715">
        <v>1890</v>
      </c>
      <c r="T1715">
        <v>54054</v>
      </c>
      <c r="V1715" t="str">
        <f t="shared" si="53"/>
        <v>70000 serie 001-09/11/2023-61479002000523-83112000-1890-54054</v>
      </c>
    </row>
    <row r="1716" spans="1:22" x14ac:dyDescent="0.25">
      <c r="A1716" s="91" t="s">
        <v>7906</v>
      </c>
      <c r="B1716" s="91" t="s">
        <v>8671</v>
      </c>
      <c r="C1716" s="91" t="s">
        <v>10385</v>
      </c>
      <c r="D1716" s="91" t="s">
        <v>8495</v>
      </c>
      <c r="E1716" s="90">
        <v>97533434000199</v>
      </c>
      <c r="F1716" s="92">
        <v>73079100</v>
      </c>
      <c r="G1716" s="92">
        <v>50.97</v>
      </c>
      <c r="H1716" s="93">
        <v>3242.42</v>
      </c>
      <c r="I1716">
        <v>1714</v>
      </c>
      <c r="K1716" s="82" t="str">
        <f t="shared" si="52"/>
        <v>0004597 SERIE 000-02/08/2024-97533434000199-73079100-50,97-3242,42</v>
      </c>
      <c r="L1716" t="str">
        <v>0004597 serie 000</v>
      </c>
      <c r="M1716" t="str">
        <v>0004597 serie 000-02/08/2024-97533434000199-73079100-50,97-3242,42</v>
      </c>
      <c r="O1716" t="str">
        <v>69822 serie 001</v>
      </c>
      <c r="P1716" s="57">
        <v>45222</v>
      </c>
      <c r="Q1716" t="str">
        <v>61479002000523</v>
      </c>
      <c r="R1716">
        <v>83112000</v>
      </c>
      <c r="S1716">
        <v>8430</v>
      </c>
      <c r="T1716">
        <v>241098</v>
      </c>
      <c r="V1716" t="str">
        <f t="shared" si="53"/>
        <v>69822 serie 001-23/10/2023-61479002000523-83112000-8430-241098</v>
      </c>
    </row>
    <row r="1717" spans="1:22" x14ac:dyDescent="0.25">
      <c r="A1717" s="91" t="s">
        <v>7907</v>
      </c>
      <c r="B1717" s="91" t="s">
        <v>8671</v>
      </c>
      <c r="C1717" s="91" t="s">
        <v>10386</v>
      </c>
      <c r="D1717" s="91" t="s">
        <v>8464</v>
      </c>
      <c r="E1717" s="90">
        <v>97533434000199</v>
      </c>
      <c r="F1717" s="92">
        <v>73079100</v>
      </c>
      <c r="G1717" s="92">
        <v>65.12</v>
      </c>
      <c r="H1717" s="93">
        <v>3253.73</v>
      </c>
      <c r="I1717">
        <v>1715</v>
      </c>
      <c r="K1717" s="82" t="str">
        <f t="shared" si="52"/>
        <v>0004426 SERIE 000-12/06/2024-97533434000199-73079100-65,12-3253,73</v>
      </c>
      <c r="L1717" t="str">
        <v>0004426 serie 000</v>
      </c>
      <c r="M1717" t="str">
        <v>0004426 serie 000-12/06/2024-97533434000199-73079100-65,12-3253,73</v>
      </c>
      <c r="O1717" t="str">
        <v>69784 serie 001</v>
      </c>
      <c r="P1717" s="57">
        <v>45217</v>
      </c>
      <c r="Q1717" t="str">
        <v>61479002000523</v>
      </c>
      <c r="R1717">
        <v>83111000</v>
      </c>
      <c r="S1717">
        <v>415.2</v>
      </c>
      <c r="T1717">
        <v>70540.08</v>
      </c>
      <c r="V1717" t="str">
        <f t="shared" si="53"/>
        <v>69784 serie 001-18/10/2023-61479002000523-83111000-415,2-70540,08</v>
      </c>
    </row>
    <row r="1718" spans="1:22" x14ac:dyDescent="0.25">
      <c r="A1718" s="91" t="s">
        <v>7908</v>
      </c>
      <c r="B1718" s="91" t="s">
        <v>8671</v>
      </c>
      <c r="C1718" s="91" t="s">
        <v>10387</v>
      </c>
      <c r="D1718" s="91" t="s">
        <v>8464</v>
      </c>
      <c r="E1718" s="90">
        <v>97533434000199</v>
      </c>
      <c r="F1718" s="92">
        <v>73079100</v>
      </c>
      <c r="G1718" s="92">
        <v>3.57</v>
      </c>
      <c r="H1718" s="92">
        <v>891.1</v>
      </c>
      <c r="I1718">
        <v>1716</v>
      </c>
      <c r="K1718" s="82" t="str">
        <f t="shared" si="52"/>
        <v>4424 SERIE 000-12/06/2024-97533434000199-73079100-3,57-891,1</v>
      </c>
      <c r="L1718" t="str">
        <v>4424 serie 000</v>
      </c>
      <c r="M1718" t="str">
        <v>4424 serie 000-12/06/2024-97533434000199-73079100-3,57-891,1</v>
      </c>
      <c r="O1718" t="str">
        <v>62179 serie 005</v>
      </c>
      <c r="P1718" s="57">
        <v>45352</v>
      </c>
      <c r="Q1718" t="str">
        <v>04425862000540</v>
      </c>
      <c r="R1718">
        <v>68069090</v>
      </c>
      <c r="S1718">
        <v>1365.098</v>
      </c>
      <c r="T1718">
        <v>202381.73</v>
      </c>
      <c r="V1718" t="str">
        <f t="shared" si="53"/>
        <v>62179 serie 005-01/03/2024-04425862000540-68069090-1365,1-202381,73</v>
      </c>
    </row>
    <row r="1719" spans="1:22" x14ac:dyDescent="0.25">
      <c r="A1719" s="91" t="s">
        <v>7909</v>
      </c>
      <c r="B1719" s="91" t="s">
        <v>8671</v>
      </c>
      <c r="C1719" s="91" t="s">
        <v>10388</v>
      </c>
      <c r="D1719" s="91" t="s">
        <v>8491</v>
      </c>
      <c r="E1719" s="90">
        <v>97533434000199</v>
      </c>
      <c r="F1719" s="92">
        <v>73079100</v>
      </c>
      <c r="G1719" s="92">
        <v>72.95</v>
      </c>
      <c r="H1719" s="93">
        <v>12367.09</v>
      </c>
      <c r="I1719">
        <v>1717</v>
      </c>
      <c r="K1719" s="82" t="str">
        <f t="shared" si="52"/>
        <v>0004272 SERIE 000-24/04/2024-97533434000199-73079100-72,95-12367,09</v>
      </c>
      <c r="L1719" t="str">
        <v>0004272 serie 000</v>
      </c>
      <c r="M1719" t="str">
        <v>0004272 serie 000-24/04/2024-97533434000199-73079100-72,95-12367,09</v>
      </c>
      <c r="O1719" t="str">
        <v>62175 serie 005</v>
      </c>
      <c r="P1719" s="57">
        <v>45352</v>
      </c>
      <c r="Q1719" t="str">
        <v>04425862000540</v>
      </c>
      <c r="R1719">
        <v>68069090</v>
      </c>
      <c r="S1719">
        <v>3699.855</v>
      </c>
      <c r="T1719">
        <v>656536.05000000005</v>
      </c>
      <c r="V1719" t="str">
        <f t="shared" si="53"/>
        <v>62175 serie 005-01/03/2024-04425862000540-68069090-3699,86-656536,05</v>
      </c>
    </row>
    <row r="1720" spans="1:22" x14ac:dyDescent="0.25">
      <c r="A1720" s="91" t="s">
        <v>7910</v>
      </c>
      <c r="B1720" s="91" t="s">
        <v>8671</v>
      </c>
      <c r="C1720" s="91" t="s">
        <v>10389</v>
      </c>
      <c r="D1720" s="91" t="s">
        <v>8410</v>
      </c>
      <c r="E1720" s="90">
        <v>12143076000155</v>
      </c>
      <c r="F1720" s="92">
        <v>73079100</v>
      </c>
      <c r="G1720" s="93">
        <v>2048</v>
      </c>
      <c r="H1720" s="93">
        <v>68087.210000000006</v>
      </c>
      <c r="I1720">
        <v>1718</v>
      </c>
      <c r="K1720" s="82" t="str">
        <f t="shared" si="52"/>
        <v>6033 SERIE 001-06/03/2024-12143076000155-73079100-2048-68087,21</v>
      </c>
      <c r="L1720" t="str">
        <v>6033 serie 001</v>
      </c>
      <c r="M1720" t="str">
        <v>6033 serie 001-06/03/2024-12143076000155-73079100-2048-68087,21</v>
      </c>
      <c r="O1720" t="str">
        <v>60967 serie 005</v>
      </c>
      <c r="P1720" s="57">
        <v>45321</v>
      </c>
      <c r="Q1720" t="str">
        <v>04425862000540</v>
      </c>
      <c r="R1720">
        <v>68069090</v>
      </c>
      <c r="S1720">
        <v>210.01499999999999</v>
      </c>
      <c r="T1720">
        <v>31135.65</v>
      </c>
      <c r="V1720" t="str">
        <f t="shared" si="53"/>
        <v>60967 serie 005-30/01/2024-04425862000540-68069090-210,02-31135,65</v>
      </c>
    </row>
    <row r="1721" spans="1:22" x14ac:dyDescent="0.25">
      <c r="A1721" s="91" t="s">
        <v>7911</v>
      </c>
      <c r="B1721" s="91" t="s">
        <v>8671</v>
      </c>
      <c r="C1721" s="91" t="s">
        <v>10390</v>
      </c>
      <c r="D1721" s="91" t="s">
        <v>8356</v>
      </c>
      <c r="E1721" s="90">
        <v>12143076000155</v>
      </c>
      <c r="F1721" s="92">
        <v>73079100</v>
      </c>
      <c r="G1721" s="92">
        <v>120</v>
      </c>
      <c r="H1721" s="93">
        <v>8380.91</v>
      </c>
      <c r="I1721">
        <v>1719</v>
      </c>
      <c r="K1721" s="82" t="str">
        <f t="shared" si="52"/>
        <v>5914 SERIE 001-20/12/2023-12143076000155-73079100-120-8380,91</v>
      </c>
      <c r="L1721" t="str">
        <v>5914 serie 001</v>
      </c>
      <c r="M1721" t="str">
        <v>5914 serie 001-20/12/2023-12143076000155-73079100-120-8380,91</v>
      </c>
      <c r="O1721" t="str">
        <v>56861 serie 005</v>
      </c>
      <c r="P1721" s="57">
        <v>45224</v>
      </c>
      <c r="Q1721" t="str">
        <v>04425862000540</v>
      </c>
      <c r="R1721">
        <v>68069090</v>
      </c>
      <c r="S1721">
        <v>397.50799999999998</v>
      </c>
      <c r="T1721">
        <v>62271.31</v>
      </c>
      <c r="V1721" t="str">
        <f t="shared" si="53"/>
        <v>56861 serie 005-25/10/2023-04425862000540-68069090-397,51-62271,31</v>
      </c>
    </row>
    <row r="1722" spans="1:22" x14ac:dyDescent="0.25">
      <c r="A1722" s="91" t="s">
        <v>7912</v>
      </c>
      <c r="B1722" s="91" t="s">
        <v>8671</v>
      </c>
      <c r="C1722" s="91" t="s">
        <v>10391</v>
      </c>
      <c r="D1722" s="91" t="s">
        <v>8373</v>
      </c>
      <c r="E1722" s="90">
        <v>97533434000199</v>
      </c>
      <c r="F1722" s="92">
        <v>73079100</v>
      </c>
      <c r="G1722" s="92">
        <v>24</v>
      </c>
      <c r="H1722" s="93">
        <v>5384.1</v>
      </c>
      <c r="I1722">
        <v>1720</v>
      </c>
      <c r="K1722" s="82" t="str">
        <f t="shared" si="52"/>
        <v>0004145 SERIE 000-15/03/2024-97533434000199-73079100-24-5384,1</v>
      </c>
      <c r="L1722" t="str">
        <v>0004145 serie 000</v>
      </c>
      <c r="M1722" t="str">
        <v>0004145 serie 000-15/03/2024-97533434000199-73079100-24-5384,1</v>
      </c>
      <c r="O1722" t="str">
        <v>38298 serie 001</v>
      </c>
      <c r="P1722" s="57">
        <v>45366</v>
      </c>
      <c r="Q1722" t="str">
        <v>62821723000109</v>
      </c>
      <c r="R1722">
        <v>73181500</v>
      </c>
      <c r="S1722">
        <v>80</v>
      </c>
      <c r="T1722">
        <v>2396.14</v>
      </c>
      <c r="V1722" t="str">
        <f t="shared" si="53"/>
        <v>38298 serie 001-15/03/2024-62821723000109-73181500-80-2396,14</v>
      </c>
    </row>
    <row r="1723" spans="1:22" x14ac:dyDescent="0.25">
      <c r="A1723" s="91" t="s">
        <v>7913</v>
      </c>
      <c r="B1723" s="91" t="s">
        <v>8671</v>
      </c>
      <c r="C1723" s="91" t="s">
        <v>10392</v>
      </c>
      <c r="D1723" s="91" t="s">
        <v>8389</v>
      </c>
      <c r="E1723" s="90">
        <v>97533434000199</v>
      </c>
      <c r="F1723" s="92">
        <v>73079100</v>
      </c>
      <c r="G1723" s="92">
        <v>864</v>
      </c>
      <c r="H1723" s="92">
        <v>164.99</v>
      </c>
      <c r="I1723">
        <v>1721</v>
      </c>
      <c r="K1723" s="82" t="str">
        <f t="shared" si="52"/>
        <v>4067 SERIE 000-22/02/2024-97533434000199-73079100-864-164,99</v>
      </c>
      <c r="L1723" t="str">
        <v>4067 serie 000</v>
      </c>
      <c r="M1723" t="str">
        <v>4067 serie 000-22/02/2024-97533434000199-73079100-864-164,99</v>
      </c>
      <c r="O1723" t="str">
        <v>38294 serie 001</v>
      </c>
      <c r="P1723" s="57">
        <v>45366</v>
      </c>
      <c r="Q1723" t="str">
        <v>62821723000109</v>
      </c>
      <c r="R1723">
        <v>73181900</v>
      </c>
      <c r="S1723">
        <v>417</v>
      </c>
      <c r="T1723">
        <v>143702.57</v>
      </c>
      <c r="V1723" t="str">
        <f t="shared" si="53"/>
        <v>38294 serie 001-15/03/2024-62821723000109-73181900-417-143702,57</v>
      </c>
    </row>
    <row r="1724" spans="1:22" x14ac:dyDescent="0.25">
      <c r="A1724" s="91" t="s">
        <v>7914</v>
      </c>
      <c r="B1724" s="91" t="s">
        <v>8671</v>
      </c>
      <c r="C1724" s="91" t="s">
        <v>10393</v>
      </c>
      <c r="D1724" s="91" t="s">
        <v>8405</v>
      </c>
      <c r="E1724" s="90">
        <v>97533434000199</v>
      </c>
      <c r="F1724" s="92">
        <v>73079100</v>
      </c>
      <c r="G1724" s="92">
        <v>2.88</v>
      </c>
      <c r="H1724" s="92">
        <v>170</v>
      </c>
      <c r="I1724">
        <v>1722</v>
      </c>
      <c r="K1724" s="82" t="str">
        <f t="shared" si="52"/>
        <v>0003984 SERIE 000-29/01/2024-97533434000199-73079100-2,88-170</v>
      </c>
      <c r="L1724" t="str">
        <v>0003984 serie 000</v>
      </c>
      <c r="M1724" t="str">
        <v>0003984 serie 000-29/01/2024-97533434000199-73079100-2,88-170</v>
      </c>
      <c r="O1724" t="str">
        <v>37054 serie 001</v>
      </c>
      <c r="P1724" s="57">
        <v>45352</v>
      </c>
      <c r="Q1724" t="str">
        <v>62821723000109</v>
      </c>
      <c r="R1724">
        <v>73181500</v>
      </c>
      <c r="S1724">
        <v>106</v>
      </c>
      <c r="T1724">
        <v>3048.17</v>
      </c>
      <c r="V1724" t="str">
        <f t="shared" si="53"/>
        <v>37054 serie 001-01/03/2024-62821723000109-73181500-106-3048,17</v>
      </c>
    </row>
    <row r="1725" spans="1:22" x14ac:dyDescent="0.25">
      <c r="A1725" s="91" t="s">
        <v>7915</v>
      </c>
      <c r="B1725" s="91" t="s">
        <v>8671</v>
      </c>
      <c r="C1725" s="91" t="s">
        <v>10394</v>
      </c>
      <c r="D1725" s="91" t="s">
        <v>8349</v>
      </c>
      <c r="E1725" s="90">
        <v>97533434000199</v>
      </c>
      <c r="F1725" s="92">
        <v>73079100</v>
      </c>
      <c r="G1725" s="93">
        <v>1550.25</v>
      </c>
      <c r="H1725" s="93">
        <v>82908.3</v>
      </c>
      <c r="I1725">
        <v>1723</v>
      </c>
      <c r="K1725" s="82" t="str">
        <f t="shared" si="52"/>
        <v>3725 SERIE 000-20/10/2023-97533434000199-73079100-1550,25-82908,3</v>
      </c>
      <c r="L1725" t="str">
        <v>3725 serie 000</v>
      </c>
      <c r="M1725" t="str">
        <v>3725 serie 000-20/10/2023-97533434000199-73079100-1550,25-82908,3</v>
      </c>
      <c r="O1725" t="str">
        <v>38240 serie 001</v>
      </c>
      <c r="P1725" s="57">
        <v>45365</v>
      </c>
      <c r="Q1725" t="str">
        <v>62821723000109</v>
      </c>
      <c r="R1725">
        <v>73181900</v>
      </c>
      <c r="S1725">
        <v>21</v>
      </c>
      <c r="T1725">
        <v>9763.77</v>
      </c>
      <c r="V1725" t="str">
        <f t="shared" si="53"/>
        <v>38240 serie 001-14/03/2024-62821723000109-73181900-21-9763,77</v>
      </c>
    </row>
    <row r="1726" spans="1:22" x14ac:dyDescent="0.25">
      <c r="A1726" s="91" t="s">
        <v>7916</v>
      </c>
      <c r="B1726" s="91" t="s">
        <v>8671</v>
      </c>
      <c r="C1726" s="91" t="s">
        <v>10395</v>
      </c>
      <c r="D1726" s="91" t="s">
        <v>8412</v>
      </c>
      <c r="E1726" s="90">
        <v>97533434000199</v>
      </c>
      <c r="F1726" s="92">
        <v>73079100</v>
      </c>
      <c r="G1726" s="92">
        <v>115</v>
      </c>
      <c r="H1726" s="93">
        <v>1380.65</v>
      </c>
      <c r="I1726">
        <v>1724</v>
      </c>
      <c r="K1726" s="82" t="str">
        <f t="shared" si="52"/>
        <v>3682 SERIE 000-09/10/2023-97533434000199-73079100-115-1380,65</v>
      </c>
      <c r="L1726" t="str">
        <v>3682 serie 000</v>
      </c>
      <c r="M1726" t="str">
        <v>3682 serie 000-09/10/2023-97533434000199-73079100-115-1380,65</v>
      </c>
      <c r="O1726" t="str">
        <v>36401 serie 001</v>
      </c>
      <c r="P1726" s="57">
        <v>45345</v>
      </c>
      <c r="Q1726" t="str">
        <v>62821723000109</v>
      </c>
      <c r="R1726">
        <v>73181400</v>
      </c>
      <c r="S1726">
        <v>36</v>
      </c>
      <c r="T1726">
        <v>9750.4</v>
      </c>
      <c r="V1726" t="str">
        <f t="shared" si="53"/>
        <v>36401 serie 001-23/02/2024-62821723000109-73181400-36-9750,4</v>
      </c>
    </row>
    <row r="1727" spans="1:22" x14ac:dyDescent="0.25">
      <c r="A1727" s="91" t="s">
        <v>7917</v>
      </c>
      <c r="B1727" s="91" t="s">
        <v>8671</v>
      </c>
      <c r="C1727" s="91" t="s">
        <v>10396</v>
      </c>
      <c r="D1727" s="91" t="s">
        <v>8533</v>
      </c>
      <c r="E1727" s="90">
        <v>97434047000103</v>
      </c>
      <c r="F1727" s="92">
        <v>73079100</v>
      </c>
      <c r="G1727" s="93">
        <v>6130.27</v>
      </c>
      <c r="H1727" s="93">
        <v>22346</v>
      </c>
      <c r="I1727">
        <v>1725</v>
      </c>
      <c r="K1727" s="82" t="str">
        <f t="shared" si="52"/>
        <v>033789 SERIE 002-01/02/2024-97434047000103-73079100-6130,27-22346</v>
      </c>
      <c r="L1727" t="str">
        <v>033789 serie 002</v>
      </c>
      <c r="M1727" t="str">
        <v>033789 serie 002-01/02/2024-97434047000103-73079100-6130,27-22346</v>
      </c>
      <c r="O1727" t="str">
        <v>35234 serie 002</v>
      </c>
      <c r="P1727" s="57">
        <v>45363</v>
      </c>
      <c r="Q1727" t="str">
        <v>97434047000103</v>
      </c>
      <c r="R1727">
        <v>72163100</v>
      </c>
      <c r="S1727">
        <v>1391</v>
      </c>
      <c r="T1727">
        <v>9846.18</v>
      </c>
      <c r="V1727" t="str">
        <f t="shared" si="53"/>
        <v>35234 serie 002-12/03/2024-97434047000103-72163100-1391-9846,18</v>
      </c>
    </row>
    <row r="1728" spans="1:22" x14ac:dyDescent="0.25">
      <c r="A1728" s="91" t="s">
        <v>7918</v>
      </c>
      <c r="B1728" s="91" t="s">
        <v>8671</v>
      </c>
      <c r="C1728" s="91" t="s">
        <v>10397</v>
      </c>
      <c r="D1728" s="91" t="s">
        <v>8406</v>
      </c>
      <c r="E1728" s="90">
        <v>62312426000138</v>
      </c>
      <c r="F1728" s="92">
        <v>73079200</v>
      </c>
      <c r="G1728" s="92">
        <v>46.51</v>
      </c>
      <c r="H1728" s="92">
        <v>477.88</v>
      </c>
      <c r="I1728">
        <v>1726</v>
      </c>
      <c r="K1728" s="82" t="str">
        <f t="shared" si="52"/>
        <v>000000179642 SERIE 001-13/03/2024-62312426000138-73079200-46,51-477,88</v>
      </c>
      <c r="L1728" t="str">
        <v>000000179642 serie 001</v>
      </c>
      <c r="M1728" t="str">
        <v>000000179642 serie 001-13/03/2024-62312426000138-73079200-46,51-477,88</v>
      </c>
      <c r="O1728" t="str">
        <v>00034946 serie 002</v>
      </c>
      <c r="P1728" s="57">
        <v>45356</v>
      </c>
      <c r="Q1728" t="str">
        <v>97434047000103</v>
      </c>
      <c r="R1728">
        <v>72162100</v>
      </c>
      <c r="S1728">
        <v>710.8</v>
      </c>
      <c r="T1728">
        <v>4905.84</v>
      </c>
      <c r="V1728" t="str">
        <f t="shared" si="53"/>
        <v>00034946 serie 002-05/03/2024-97434047000103-72162100-710,8-4905,84</v>
      </c>
    </row>
    <row r="1729" spans="1:22" x14ac:dyDescent="0.25">
      <c r="A1729" s="91" t="s">
        <v>7919</v>
      </c>
      <c r="B1729" s="91" t="s">
        <v>8671</v>
      </c>
      <c r="C1729" s="91" t="s">
        <v>10398</v>
      </c>
      <c r="D1729" s="91" t="s">
        <v>8507</v>
      </c>
      <c r="E1729" s="90">
        <v>62312426000138</v>
      </c>
      <c r="F1729" s="92">
        <v>73079200</v>
      </c>
      <c r="G1729" s="92">
        <v>24.33</v>
      </c>
      <c r="H1729" s="92">
        <v>66.319999999999993</v>
      </c>
      <c r="I1729">
        <v>1727</v>
      </c>
      <c r="K1729" s="82" t="str">
        <f t="shared" si="52"/>
        <v>00181802 SERIE 001-03/05/2024-62312426000138-73079200-24,33-66,32</v>
      </c>
      <c r="L1729" t="str">
        <v>00181802 serie 001</v>
      </c>
      <c r="M1729" t="str">
        <v>00181802 serie 001-03/05/2024-62312426000138-73079200-24,33-66,32</v>
      </c>
      <c r="O1729" t="str">
        <v>0034946 serie 002</v>
      </c>
      <c r="P1729" s="57">
        <v>45356</v>
      </c>
      <c r="Q1729" t="str">
        <v>97434047000103</v>
      </c>
      <c r="R1729">
        <v>72163100</v>
      </c>
      <c r="S1729">
        <v>369</v>
      </c>
      <c r="T1729">
        <v>4274.6400000000003</v>
      </c>
      <c r="V1729" t="str">
        <f t="shared" si="53"/>
        <v>0034946 serie 002-05/03/2024-97434047000103-72163100-369-4274,64</v>
      </c>
    </row>
    <row r="1730" spans="1:22" x14ac:dyDescent="0.25">
      <c r="A1730" s="91" t="s">
        <v>7920</v>
      </c>
      <c r="B1730" s="91" t="s">
        <v>8671</v>
      </c>
      <c r="C1730" s="91" t="s">
        <v>10399</v>
      </c>
      <c r="D1730" s="91" t="s">
        <v>8495</v>
      </c>
      <c r="E1730" s="90">
        <v>97533434000199</v>
      </c>
      <c r="F1730" s="92">
        <v>73079200</v>
      </c>
      <c r="G1730" s="92">
        <v>11.61</v>
      </c>
      <c r="H1730" s="92">
        <v>241.54</v>
      </c>
      <c r="I1730">
        <v>1728</v>
      </c>
      <c r="K1730" s="82" t="str">
        <f t="shared" si="52"/>
        <v>00004598 SERIE 000-02/08/2024-97533434000199-73079200-11,61-241,54</v>
      </c>
      <c r="L1730" t="str">
        <v>00004598 serie 000</v>
      </c>
      <c r="M1730" t="str">
        <v>00004598 serie 000-02/08/2024-97533434000199-73079200-11,61-241,54</v>
      </c>
      <c r="O1730" t="str">
        <v>034946 serie 002</v>
      </c>
      <c r="P1730" s="57">
        <v>45356</v>
      </c>
      <c r="Q1730" t="str">
        <v>97434047000103</v>
      </c>
      <c r="R1730">
        <v>72163200</v>
      </c>
      <c r="S1730">
        <v>3562.6</v>
      </c>
      <c r="T1730">
        <v>35385.599999999999</v>
      </c>
      <c r="V1730" t="str">
        <f t="shared" si="53"/>
        <v>034946 serie 002-05/03/2024-97434047000103-72163200-3562,6-35385,6</v>
      </c>
    </row>
    <row r="1731" spans="1:22" x14ac:dyDescent="0.25">
      <c r="A1731" s="91" t="s">
        <v>7921</v>
      </c>
      <c r="B1731" s="91" t="s">
        <v>8671</v>
      </c>
      <c r="C1731" s="91" t="s">
        <v>10400</v>
      </c>
      <c r="D1731" s="91" t="s">
        <v>8495</v>
      </c>
      <c r="E1731" s="90">
        <v>97533434000199</v>
      </c>
      <c r="F1731" s="92">
        <v>73079200</v>
      </c>
      <c r="G1731" s="92">
        <v>31.85</v>
      </c>
      <c r="H1731" s="92">
        <v>118.83</v>
      </c>
      <c r="I1731">
        <v>1729</v>
      </c>
      <c r="K1731" s="82" t="str">
        <f t="shared" si="52"/>
        <v>00004597 SERIE 000-02/08/2024-97533434000199-73079200-31,85-118,83</v>
      </c>
      <c r="L1731" t="str">
        <v>00004597 serie 000</v>
      </c>
      <c r="M1731" t="str">
        <v>00004597 serie 000-02/08/2024-97533434000199-73079200-31,85-118,83</v>
      </c>
      <c r="O1731" t="str">
        <v>34946 serie 002</v>
      </c>
      <c r="P1731" s="57">
        <v>45356</v>
      </c>
      <c r="Q1731" t="str">
        <v>97434047000103</v>
      </c>
      <c r="R1731">
        <v>72164010</v>
      </c>
      <c r="S1731">
        <v>4687.3</v>
      </c>
      <c r="T1731">
        <v>32951.699999999997</v>
      </c>
      <c r="V1731" t="str">
        <f t="shared" si="53"/>
        <v>34946 serie 002-05/03/2024-97434047000103-72164010-4687,3-32951,7</v>
      </c>
    </row>
    <row r="1732" spans="1:22" x14ac:dyDescent="0.25">
      <c r="A1732" s="91" t="s">
        <v>7922</v>
      </c>
      <c r="B1732" s="91" t="s">
        <v>8671</v>
      </c>
      <c r="C1732" s="91" t="s">
        <v>10401</v>
      </c>
      <c r="D1732" s="91" t="s">
        <v>8464</v>
      </c>
      <c r="E1732" s="90">
        <v>97533434000199</v>
      </c>
      <c r="F1732" s="92">
        <v>73079200</v>
      </c>
      <c r="G1732" s="92">
        <v>7.24</v>
      </c>
      <c r="H1732" s="92">
        <v>626.04999999999995</v>
      </c>
      <c r="I1732">
        <v>1730</v>
      </c>
      <c r="K1732" s="82" t="str">
        <f t="shared" ref="K1732:K1795" si="54">_xlfn.CONCAT(A1732,"-",TEXT(D1732,"DD/MM/AAAA"),"-",TEXT(E1732,"00000000000000"),"-",F1732,"-",ROUND(G1732,2),"-",ROUND(H1732,2))</f>
        <v>00004426 SERIE 000-12/06/2024-97533434000199-73079200-7,24-626,05</v>
      </c>
      <c r="L1732" t="str">
        <v>00004426 serie 000</v>
      </c>
      <c r="M1732" t="str">
        <v>00004426 serie 000-12/06/2024-97533434000199-73079200-7,24-626,05</v>
      </c>
      <c r="O1732" t="str">
        <v>0034921 serie 002</v>
      </c>
      <c r="P1732" s="57">
        <v>45355</v>
      </c>
      <c r="Q1732" t="str">
        <v>97434047000103</v>
      </c>
      <c r="R1732">
        <v>72162100</v>
      </c>
      <c r="S1732">
        <v>3237.6</v>
      </c>
      <c r="T1732">
        <v>18867</v>
      </c>
      <c r="V1732" t="str">
        <f t="shared" ref="V1732:V1795" si="55">_xlfn.CONCAT(O1732,"-",TEXT(P1732,"DD/MM/AAAA"),"-",Q1732,"-",R1732,"-",ROUND(S1732,2),"-",ROUND(T1732,2))</f>
        <v>0034921 serie 002-04/03/2024-97434047000103-72162100-3237,6-18867</v>
      </c>
    </row>
    <row r="1733" spans="1:22" x14ac:dyDescent="0.25">
      <c r="A1733" s="91" t="s">
        <v>7923</v>
      </c>
      <c r="B1733" s="91" t="s">
        <v>8671</v>
      </c>
      <c r="C1733" s="91" t="s">
        <v>10402</v>
      </c>
      <c r="D1733" s="91" t="s">
        <v>8464</v>
      </c>
      <c r="E1733" s="90">
        <v>97533434000199</v>
      </c>
      <c r="F1733" s="92">
        <v>73079200</v>
      </c>
      <c r="G1733" s="92">
        <v>3.57</v>
      </c>
      <c r="H1733" s="92">
        <v>51.9</v>
      </c>
      <c r="I1733">
        <v>1731</v>
      </c>
      <c r="K1733" s="82" t="str">
        <f t="shared" si="54"/>
        <v>0004424 SERIE 000-12/06/2024-97533434000199-73079200-3,57-51,9</v>
      </c>
      <c r="L1733" t="str">
        <v>0004424 serie 000</v>
      </c>
      <c r="M1733" t="str">
        <v>0004424 serie 000-12/06/2024-97533434000199-73079200-3,57-51,9</v>
      </c>
      <c r="O1733" t="str">
        <v>034921 serie 002</v>
      </c>
      <c r="P1733" s="57">
        <v>45355</v>
      </c>
      <c r="Q1733" t="str">
        <v>97434047000103</v>
      </c>
      <c r="R1733">
        <v>72163200</v>
      </c>
      <c r="S1733">
        <v>1339.2</v>
      </c>
      <c r="T1733">
        <v>13269.6</v>
      </c>
      <c r="V1733" t="str">
        <f t="shared" si="55"/>
        <v>034921 serie 002-04/03/2024-97434047000103-72163200-1339,2-13269,6</v>
      </c>
    </row>
    <row r="1734" spans="1:22" x14ac:dyDescent="0.25">
      <c r="A1734" s="91" t="s">
        <v>7924</v>
      </c>
      <c r="B1734" s="91" t="s">
        <v>8671</v>
      </c>
      <c r="C1734" s="91" t="s">
        <v>10403</v>
      </c>
      <c r="D1734" s="91" t="s">
        <v>8491</v>
      </c>
      <c r="E1734" s="90">
        <v>97533434000199</v>
      </c>
      <c r="F1734" s="92">
        <v>73079200</v>
      </c>
      <c r="G1734" s="92">
        <v>36.47</v>
      </c>
      <c r="H1734" s="93">
        <v>2573.6999999999998</v>
      </c>
      <c r="I1734">
        <v>1732</v>
      </c>
      <c r="K1734" s="82" t="str">
        <f t="shared" si="54"/>
        <v>00004272 SERIE 000-24/04/2024-97533434000199-73079200-36,47-2573,7</v>
      </c>
      <c r="L1734" t="str">
        <v>00004272 serie 000</v>
      </c>
      <c r="M1734" t="str">
        <v>00004272 serie 000-24/04/2024-97533434000199-73079200-36,47-2573,7</v>
      </c>
      <c r="O1734" t="str">
        <v>34921 serie 002</v>
      </c>
      <c r="P1734" s="57">
        <v>45355</v>
      </c>
      <c r="Q1734" t="str">
        <v>97434047000103</v>
      </c>
      <c r="R1734">
        <v>72164010</v>
      </c>
      <c r="S1734">
        <v>8572.5</v>
      </c>
      <c r="T1734">
        <v>60277.5</v>
      </c>
      <c r="V1734" t="str">
        <f t="shared" si="55"/>
        <v>34921 serie 002-04/03/2024-97434047000103-72164010-8572,5-60277,5</v>
      </c>
    </row>
    <row r="1735" spans="1:22" x14ac:dyDescent="0.25">
      <c r="A1735" s="91" t="s">
        <v>7925</v>
      </c>
      <c r="B1735" s="91" t="s">
        <v>8671</v>
      </c>
      <c r="C1735" s="91" t="s">
        <v>10404</v>
      </c>
      <c r="D1735" s="91" t="s">
        <v>8389</v>
      </c>
      <c r="E1735" s="90">
        <v>97533434000199</v>
      </c>
      <c r="F1735" s="92">
        <v>73079200</v>
      </c>
      <c r="G1735" s="92">
        <v>0.52</v>
      </c>
      <c r="H1735" s="92">
        <v>764</v>
      </c>
      <c r="I1735">
        <v>1733</v>
      </c>
      <c r="K1735" s="82" t="str">
        <f t="shared" si="54"/>
        <v>004066 SERIE 000-22/02/2024-97533434000199-73079200-0,52-764</v>
      </c>
      <c r="L1735" t="str">
        <v>004066 serie 000</v>
      </c>
      <c r="M1735" t="str">
        <v>004066 serie 000-22/02/2024-97533434000199-73079200-0,52-764</v>
      </c>
      <c r="O1735" t="str">
        <v>34914 serie 002</v>
      </c>
      <c r="P1735" s="57">
        <v>45355</v>
      </c>
      <c r="Q1735" t="str">
        <v>97434047000103</v>
      </c>
      <c r="R1735">
        <v>72164010</v>
      </c>
      <c r="S1735">
        <v>2857</v>
      </c>
      <c r="T1735">
        <v>20092.5</v>
      </c>
      <c r="V1735" t="str">
        <f t="shared" si="55"/>
        <v>34914 serie 002-04/03/2024-97434047000103-72164010-2857-20092,5</v>
      </c>
    </row>
    <row r="1736" spans="1:22" x14ac:dyDescent="0.25">
      <c r="A1736" s="91" t="s">
        <v>7926</v>
      </c>
      <c r="B1736" s="91" t="s">
        <v>8671</v>
      </c>
      <c r="C1736" s="91" t="s">
        <v>10405</v>
      </c>
      <c r="D1736" s="91" t="s">
        <v>8389</v>
      </c>
      <c r="E1736" s="90">
        <v>97533434000199</v>
      </c>
      <c r="F1736" s="92">
        <v>73079200</v>
      </c>
      <c r="G1736" s="92">
        <v>0.26</v>
      </c>
      <c r="H1736" s="92">
        <v>106.4</v>
      </c>
      <c r="I1736">
        <v>1734</v>
      </c>
      <c r="K1736" s="82" t="str">
        <f t="shared" si="54"/>
        <v>04065 SERIE 000-22/02/2024-97533434000199-73079200-0,26-106,4</v>
      </c>
      <c r="L1736" t="str">
        <v>04065 serie 000</v>
      </c>
      <c r="M1736" t="str">
        <v>04065 serie 000-22/02/2024-97533434000199-73079200-0,26-106,4</v>
      </c>
      <c r="O1736" t="str">
        <v>00034912 serie 002</v>
      </c>
      <c r="P1736" s="57">
        <v>45355</v>
      </c>
      <c r="Q1736" t="str">
        <v>97434047000103</v>
      </c>
      <c r="R1736">
        <v>72163300</v>
      </c>
      <c r="S1736">
        <v>355.2</v>
      </c>
      <c r="T1736">
        <v>3871.38</v>
      </c>
      <c r="V1736" t="str">
        <f t="shared" si="55"/>
        <v>00034912 serie 002-04/03/2024-97434047000103-72163300-355,2-3871,38</v>
      </c>
    </row>
    <row r="1737" spans="1:22" x14ac:dyDescent="0.25">
      <c r="A1737" s="91" t="s">
        <v>7927</v>
      </c>
      <c r="B1737" s="91" t="s">
        <v>8671</v>
      </c>
      <c r="C1737" s="91" t="s">
        <v>10406</v>
      </c>
      <c r="D1737" s="91" t="s">
        <v>8389</v>
      </c>
      <c r="E1737" s="90">
        <v>97533434000199</v>
      </c>
      <c r="F1737" s="92">
        <v>73079200</v>
      </c>
      <c r="G1737" s="92">
        <v>120.85</v>
      </c>
      <c r="H1737" s="93">
        <v>5618.5</v>
      </c>
      <c r="I1737">
        <v>1735</v>
      </c>
      <c r="K1737" s="82" t="str">
        <f t="shared" si="54"/>
        <v>0004064 SERIE 000-22/02/2024-97533434000199-73079200-120,85-5618,5</v>
      </c>
      <c r="L1737" t="str">
        <v>0004064 serie 000</v>
      </c>
      <c r="M1737" t="str">
        <v>0004064 serie 000-22/02/2024-97533434000199-73079200-120,85-5618,5</v>
      </c>
      <c r="O1737" t="str">
        <v>0034912 serie 002</v>
      </c>
      <c r="P1737" s="57">
        <v>45355</v>
      </c>
      <c r="Q1737" t="str">
        <v>97434047000103</v>
      </c>
      <c r="R1737">
        <v>72163100</v>
      </c>
      <c r="S1737">
        <v>288</v>
      </c>
      <c r="T1737">
        <v>2124</v>
      </c>
      <c r="V1737" t="str">
        <f t="shared" si="55"/>
        <v>0034912 serie 002-04/03/2024-97434047000103-72163100-288-2124</v>
      </c>
    </row>
    <row r="1738" spans="1:22" x14ac:dyDescent="0.25">
      <c r="A1738" s="91" t="s">
        <v>7928</v>
      </c>
      <c r="B1738" s="91" t="s">
        <v>8671</v>
      </c>
      <c r="C1738" s="91" t="s">
        <v>10407</v>
      </c>
      <c r="D1738" s="91" t="s">
        <v>8575</v>
      </c>
      <c r="E1738" s="90">
        <v>97533434000199</v>
      </c>
      <c r="F1738" s="92">
        <v>73079200</v>
      </c>
      <c r="G1738" s="92">
        <v>27.55</v>
      </c>
      <c r="H1738" s="93">
        <v>1312.4</v>
      </c>
      <c r="I1738">
        <v>1736</v>
      </c>
      <c r="K1738" s="82" t="str">
        <f t="shared" si="54"/>
        <v>0003689 SERIE 000-10/10/2023-97533434000199-73079200-27,55-1312,4</v>
      </c>
      <c r="L1738" t="str">
        <v>0003689 serie 000</v>
      </c>
      <c r="M1738" t="str">
        <v>0003689 serie 000-10/10/2023-97533434000199-73079200-27,55-1312,4</v>
      </c>
      <c r="O1738" t="str">
        <v>034912 serie 002</v>
      </c>
      <c r="P1738" s="57">
        <v>45355</v>
      </c>
      <c r="Q1738" t="str">
        <v>97434047000103</v>
      </c>
      <c r="R1738">
        <v>72163200</v>
      </c>
      <c r="S1738">
        <v>950.4</v>
      </c>
      <c r="T1738">
        <v>10478.16</v>
      </c>
      <c r="V1738" t="str">
        <f t="shared" si="55"/>
        <v>034912 serie 002-04/03/2024-97434047000103-72163200-950,4-10478,16</v>
      </c>
    </row>
    <row r="1739" spans="1:22" x14ac:dyDescent="0.25">
      <c r="A1739" s="91" t="s">
        <v>7929</v>
      </c>
      <c r="B1739" s="91" t="s">
        <v>8671</v>
      </c>
      <c r="C1739" s="91" t="s">
        <v>10408</v>
      </c>
      <c r="D1739" s="91" t="s">
        <v>8406</v>
      </c>
      <c r="E1739" s="90">
        <v>62312426000138</v>
      </c>
      <c r="F1739" s="92">
        <v>73079300</v>
      </c>
      <c r="G1739" s="92">
        <v>465.12</v>
      </c>
      <c r="H1739" s="93">
        <v>25173.66</v>
      </c>
      <c r="I1739">
        <v>1737</v>
      </c>
      <c r="K1739" s="82" t="str">
        <f t="shared" si="54"/>
        <v>0000000179642 SERIE 001-13/03/2024-62312426000138-73079300-465,12-25173,66</v>
      </c>
      <c r="L1739" t="str">
        <v>0000000179642 serie 001</v>
      </c>
      <c r="M1739" t="str">
        <v>0000000179642 serie 001-13/03/2024-62312426000138-73079300-465,12-25173,66</v>
      </c>
      <c r="O1739" t="str">
        <v>34912 serie 002</v>
      </c>
      <c r="P1739" s="57">
        <v>45355</v>
      </c>
      <c r="Q1739" t="str">
        <v>97434047000103</v>
      </c>
      <c r="R1739">
        <v>72162100</v>
      </c>
      <c r="S1739">
        <v>3106.8</v>
      </c>
      <c r="T1739">
        <v>26213.279999999999</v>
      </c>
      <c r="V1739" t="str">
        <f t="shared" si="55"/>
        <v>34912 serie 002-04/03/2024-97434047000103-72162100-3106,8-26213,28</v>
      </c>
    </row>
    <row r="1740" spans="1:22" x14ac:dyDescent="0.25">
      <c r="A1740" s="91" t="s">
        <v>7930</v>
      </c>
      <c r="B1740" s="91" t="s">
        <v>8671</v>
      </c>
      <c r="C1740" s="91" t="s">
        <v>10409</v>
      </c>
      <c r="D1740" s="91" t="s">
        <v>8546</v>
      </c>
      <c r="E1740" s="90">
        <v>97434047000103</v>
      </c>
      <c r="F1740" s="92">
        <v>73079300</v>
      </c>
      <c r="G1740" s="92">
        <v>0.66</v>
      </c>
      <c r="H1740" s="92">
        <v>212</v>
      </c>
      <c r="I1740">
        <v>1738</v>
      </c>
      <c r="K1740" s="82" t="str">
        <f t="shared" si="54"/>
        <v>41066 SERIE 002-09/09/2024-97434047000103-73079300-0,66-212</v>
      </c>
      <c r="L1740" t="str">
        <v>41066 serie 002</v>
      </c>
      <c r="M1740" t="str">
        <v>41066 serie 002-09/09/2024-97434047000103-73079300-0,66-212</v>
      </c>
      <c r="O1740" t="str">
        <v>34813 serie 002</v>
      </c>
      <c r="P1740" s="57">
        <v>45352</v>
      </c>
      <c r="Q1740" t="str">
        <v>97434047000103</v>
      </c>
      <c r="R1740">
        <v>72085400</v>
      </c>
      <c r="S1740">
        <v>703</v>
      </c>
      <c r="T1740">
        <v>5006.88</v>
      </c>
      <c r="V1740" t="str">
        <f t="shared" si="55"/>
        <v>34813 serie 002-01/03/2024-97434047000103-72085400-703-5006,88</v>
      </c>
    </row>
    <row r="1741" spans="1:22" x14ac:dyDescent="0.25">
      <c r="A1741" s="91" t="s">
        <v>7931</v>
      </c>
      <c r="B1741" s="91" t="s">
        <v>8671</v>
      </c>
      <c r="C1741" s="91" t="s">
        <v>10410</v>
      </c>
      <c r="D1741" s="91" t="s">
        <v>8545</v>
      </c>
      <c r="E1741" s="90">
        <v>97533434000199</v>
      </c>
      <c r="F1741" s="92">
        <v>73079300</v>
      </c>
      <c r="G1741" s="92">
        <v>13.33</v>
      </c>
      <c r="H1741" s="93">
        <v>6980</v>
      </c>
      <c r="I1741">
        <v>1739</v>
      </c>
      <c r="K1741" s="82" t="str">
        <f t="shared" si="54"/>
        <v>004688 SERIE 000-10/09/2024-97533434000199-73079300-13,33-6980</v>
      </c>
      <c r="L1741" t="str">
        <v>004688 serie 000</v>
      </c>
      <c r="M1741" t="str">
        <v>004688 serie 000-10/09/2024-97533434000199-73079300-13,33-6980</v>
      </c>
      <c r="O1741" t="str">
        <v>34849 serie 002</v>
      </c>
      <c r="P1741" s="57">
        <v>45352</v>
      </c>
      <c r="Q1741" t="str">
        <v>97434047000103</v>
      </c>
      <c r="R1741">
        <v>72163100</v>
      </c>
      <c r="S1741">
        <v>828</v>
      </c>
      <c r="T1741">
        <v>7580.16</v>
      </c>
      <c r="V1741" t="str">
        <f t="shared" si="55"/>
        <v>34849 serie 002-01/03/2024-97434047000103-72163100-828-7580,16</v>
      </c>
    </row>
    <row r="1742" spans="1:22" x14ac:dyDescent="0.25">
      <c r="A1742" s="91" t="s">
        <v>7932</v>
      </c>
      <c r="B1742" s="91" t="s">
        <v>8671</v>
      </c>
      <c r="C1742" s="91" t="s">
        <v>10411</v>
      </c>
      <c r="D1742" s="91" t="s">
        <v>8539</v>
      </c>
      <c r="E1742" s="90">
        <v>97533434000199</v>
      </c>
      <c r="F1742" s="92">
        <v>73079300</v>
      </c>
      <c r="G1742" s="92">
        <v>1.19</v>
      </c>
      <c r="H1742" s="92">
        <v>490</v>
      </c>
      <c r="I1742">
        <v>1740</v>
      </c>
      <c r="K1742" s="82" t="str">
        <f t="shared" si="54"/>
        <v>04652 SERIE 000-23/08/2024-97533434000199-73079300-1,19-490</v>
      </c>
      <c r="L1742" t="str">
        <v>04652 serie 000</v>
      </c>
      <c r="M1742" t="str">
        <v>04652 serie 000-23/08/2024-97533434000199-73079300-1,19-490</v>
      </c>
      <c r="O1742" t="str">
        <v>34611 serie 002</v>
      </c>
      <c r="P1742" s="57">
        <v>45345</v>
      </c>
      <c r="Q1742" t="str">
        <v>97434047000103</v>
      </c>
      <c r="R1742">
        <v>72085200</v>
      </c>
      <c r="S1742">
        <v>270</v>
      </c>
      <c r="T1742">
        <v>1880.09</v>
      </c>
      <c r="V1742" t="str">
        <f t="shared" si="55"/>
        <v>34611 serie 002-23/02/2024-97434047000103-72085200-270-1880,09</v>
      </c>
    </row>
    <row r="1743" spans="1:22" x14ac:dyDescent="0.25">
      <c r="A1743" s="91" t="s">
        <v>7933</v>
      </c>
      <c r="B1743" s="91" t="s">
        <v>8671</v>
      </c>
      <c r="C1743" s="91" t="s">
        <v>10412</v>
      </c>
      <c r="D1743" s="91" t="s">
        <v>8467</v>
      </c>
      <c r="E1743" s="90">
        <v>62312426000138</v>
      </c>
      <c r="F1743" s="92">
        <v>73079300</v>
      </c>
      <c r="G1743" s="92">
        <v>23.57</v>
      </c>
      <c r="H1743" s="93">
        <v>1188.3900000000001</v>
      </c>
      <c r="I1743">
        <v>1741</v>
      </c>
      <c r="K1743" s="82" t="str">
        <f t="shared" si="54"/>
        <v>180061 SERIE 001-22/03/2024-62312426000138-73079300-23,57-1188,39</v>
      </c>
      <c r="L1743" t="str">
        <v>180061 serie 001</v>
      </c>
      <c r="M1743" t="str">
        <v>180061 serie 001-22/03/2024-62312426000138-73079300-23,57-1188,39</v>
      </c>
      <c r="O1743" t="str">
        <v>0034495 serie 002</v>
      </c>
      <c r="P1743" s="57">
        <v>45343</v>
      </c>
      <c r="Q1743" t="str">
        <v>97434047000103</v>
      </c>
      <c r="R1743">
        <v>72192300</v>
      </c>
      <c r="S1743">
        <v>180</v>
      </c>
      <c r="T1743">
        <v>7948.88</v>
      </c>
      <c r="V1743" t="str">
        <f t="shared" si="55"/>
        <v>0034495 serie 002-21/02/2024-97434047000103-72192300-180-7948,88</v>
      </c>
    </row>
    <row r="1744" spans="1:22" x14ac:dyDescent="0.25">
      <c r="A1744" s="91" t="s">
        <v>7934</v>
      </c>
      <c r="B1744" s="91" t="s">
        <v>8671</v>
      </c>
      <c r="C1744" s="91" t="s">
        <v>10413</v>
      </c>
      <c r="D1744" s="91" t="s">
        <v>8427</v>
      </c>
      <c r="E1744" s="90">
        <v>62312426000138</v>
      </c>
      <c r="F1744" s="92">
        <v>73079300</v>
      </c>
      <c r="G1744" s="92">
        <v>453.69</v>
      </c>
      <c r="H1744" s="93">
        <v>5766.43</v>
      </c>
      <c r="I1744">
        <v>1742</v>
      </c>
      <c r="K1744" s="82" t="str">
        <f t="shared" si="54"/>
        <v>00179406 SERIE 001-07/03/2024-62312426000138-73079300-453,69-5766,43</v>
      </c>
      <c r="L1744" t="str">
        <v>00179406 serie 001</v>
      </c>
      <c r="M1744" t="str">
        <v>00179406 serie 001-07/03/2024-62312426000138-73079300-453,69-5766,43</v>
      </c>
      <c r="O1744" t="str">
        <v>034495 serie 002</v>
      </c>
      <c r="P1744" s="57">
        <v>45343</v>
      </c>
      <c r="Q1744" t="str">
        <v>97434047000103</v>
      </c>
      <c r="R1744">
        <v>72201100</v>
      </c>
      <c r="S1744">
        <v>360</v>
      </c>
      <c r="T1744">
        <v>15603.75</v>
      </c>
      <c r="V1744" t="str">
        <f t="shared" si="55"/>
        <v>034495 serie 002-21/02/2024-97434047000103-72201100-360-15603,75</v>
      </c>
    </row>
    <row r="1745" spans="1:22" x14ac:dyDescent="0.25">
      <c r="A1745" s="91" t="s">
        <v>7935</v>
      </c>
      <c r="B1745" s="91" t="s">
        <v>8671</v>
      </c>
      <c r="C1745" s="91" t="s">
        <v>10414</v>
      </c>
      <c r="D1745" s="91" t="s">
        <v>8381</v>
      </c>
      <c r="E1745" s="90">
        <v>62312426000138</v>
      </c>
      <c r="F1745" s="92">
        <v>73079300</v>
      </c>
      <c r="G1745" s="92">
        <v>645.14</v>
      </c>
      <c r="H1745" s="93">
        <v>1503.31</v>
      </c>
      <c r="I1745">
        <v>1743</v>
      </c>
      <c r="K1745" s="82" t="str">
        <f t="shared" si="54"/>
        <v>000174215 SERIE 001-10/11/2023-62312426000138-73079300-645,14-1503,31</v>
      </c>
      <c r="L1745" t="str">
        <v>000174215 serie 001</v>
      </c>
      <c r="M1745" t="str">
        <v>000174215 serie 001-10/11/2023-62312426000138-73079300-645,14-1503,31</v>
      </c>
      <c r="O1745" t="str">
        <v>34495 serie 002</v>
      </c>
      <c r="P1745" s="57">
        <v>45343</v>
      </c>
      <c r="Q1745" t="str">
        <v>97434047000103</v>
      </c>
      <c r="R1745">
        <v>72192200</v>
      </c>
      <c r="S1745">
        <v>594.36</v>
      </c>
      <c r="T1745">
        <v>35568</v>
      </c>
      <c r="V1745" t="str">
        <f t="shared" si="55"/>
        <v>34495 serie 002-21/02/2024-97434047000103-72192200-594,36-35568</v>
      </c>
    </row>
    <row r="1746" spans="1:22" x14ac:dyDescent="0.25">
      <c r="A1746" s="91" t="s">
        <v>7936</v>
      </c>
      <c r="B1746" s="91" t="s">
        <v>8671</v>
      </c>
      <c r="C1746" s="91" t="s">
        <v>10415</v>
      </c>
      <c r="D1746" s="91" t="s">
        <v>8383</v>
      </c>
      <c r="E1746" s="90">
        <v>62312426000138</v>
      </c>
      <c r="F1746" s="92">
        <v>73079300</v>
      </c>
      <c r="G1746" s="93">
        <v>1685</v>
      </c>
      <c r="H1746" s="93">
        <v>43180.9</v>
      </c>
      <c r="I1746">
        <v>1744</v>
      </c>
      <c r="K1746" s="82" t="str">
        <f t="shared" si="54"/>
        <v>000000173229 SERIE 001-23/10/2023-62312426000138-73079300-1685-43180,9</v>
      </c>
      <c r="L1746" t="str">
        <v>000000173229 serie 001</v>
      </c>
      <c r="M1746" t="str">
        <v>000000173229 serie 001-23/10/2023-62312426000138-73079300-1685-43180,9</v>
      </c>
      <c r="O1746" t="str">
        <v>034487 serie 002</v>
      </c>
      <c r="P1746" s="57">
        <v>45343</v>
      </c>
      <c r="Q1746" t="str">
        <v>97434047000103</v>
      </c>
      <c r="R1746">
        <v>72221100</v>
      </c>
      <c r="S1746">
        <v>21</v>
      </c>
      <c r="T1746">
        <v>858</v>
      </c>
      <c r="V1746" t="str">
        <f t="shared" si="55"/>
        <v>034487 serie 002-21/02/2024-97434047000103-72221100-21-858</v>
      </c>
    </row>
    <row r="1747" spans="1:22" x14ac:dyDescent="0.25">
      <c r="A1747" s="91" t="s">
        <v>7937</v>
      </c>
      <c r="B1747" s="91" t="s">
        <v>8671</v>
      </c>
      <c r="C1747" s="91" t="s">
        <v>10416</v>
      </c>
      <c r="D1747" s="91" t="s">
        <v>8491</v>
      </c>
      <c r="E1747" s="90">
        <v>97434047000103</v>
      </c>
      <c r="F1747" s="92">
        <v>73079300</v>
      </c>
      <c r="G1747" s="92">
        <v>439.92</v>
      </c>
      <c r="H1747" s="92">
        <v>122.88</v>
      </c>
      <c r="I1747">
        <v>1745</v>
      </c>
      <c r="K1747" s="82" t="str">
        <f t="shared" si="54"/>
        <v>036704 SERIE 002-24/04/2024-97434047000103-73079300-439,92-122,88</v>
      </c>
      <c r="L1747" t="str">
        <v>036704 serie 002</v>
      </c>
      <c r="M1747" t="str">
        <v>036704 serie 002-24/04/2024-97434047000103-73079300-439,92-122,88</v>
      </c>
      <c r="O1747" t="str">
        <v>34487 serie 002</v>
      </c>
      <c r="P1747" s="57">
        <v>45343</v>
      </c>
      <c r="Q1747" t="str">
        <v>97434047000103</v>
      </c>
      <c r="R1747">
        <v>72201100</v>
      </c>
      <c r="S1747">
        <v>199.11</v>
      </c>
      <c r="T1747">
        <v>9878.5</v>
      </c>
      <c r="V1747" t="str">
        <f t="shared" si="55"/>
        <v>34487 serie 002-21/02/2024-97434047000103-72201100-199,11-9878,5</v>
      </c>
    </row>
    <row r="1748" spans="1:22" x14ac:dyDescent="0.25">
      <c r="A1748" s="91" t="s">
        <v>7938</v>
      </c>
      <c r="B1748" s="91" t="s">
        <v>8671</v>
      </c>
      <c r="C1748" s="91" t="s">
        <v>10417</v>
      </c>
      <c r="D1748" s="91" t="s">
        <v>8484</v>
      </c>
      <c r="E1748" s="90">
        <v>97434047000103</v>
      </c>
      <c r="F1748" s="92">
        <v>73079300</v>
      </c>
      <c r="G1748" s="92">
        <v>846</v>
      </c>
      <c r="H1748" s="93">
        <v>1166</v>
      </c>
      <c r="I1748">
        <v>1746</v>
      </c>
      <c r="K1748" s="82" t="str">
        <f t="shared" si="54"/>
        <v>036236 SERIE 002-11/04/2024-97434047000103-73079300-846-1166</v>
      </c>
      <c r="L1748" t="str">
        <v>036236 serie 002</v>
      </c>
      <c r="M1748" t="str">
        <v>036236 serie 002-11/04/2024-97434047000103-73079300-846-1166</v>
      </c>
      <c r="O1748" t="str">
        <v>0034430 serie 002</v>
      </c>
      <c r="P1748" s="57">
        <v>45342</v>
      </c>
      <c r="Q1748" t="str">
        <v>97434047000103</v>
      </c>
      <c r="R1748">
        <v>72163200</v>
      </c>
      <c r="S1748">
        <v>4366.666666666667</v>
      </c>
      <c r="T1748">
        <v>4423.2</v>
      </c>
      <c r="V1748" t="str">
        <f t="shared" si="55"/>
        <v>0034430 serie 002-20/02/2024-97434047000103-72163200-4366,67-4423,2</v>
      </c>
    </row>
    <row r="1749" spans="1:22" x14ac:dyDescent="0.25">
      <c r="A1749" s="91" t="s">
        <v>7939</v>
      </c>
      <c r="B1749" s="91" t="s">
        <v>8671</v>
      </c>
      <c r="C1749" s="91" t="s">
        <v>10418</v>
      </c>
      <c r="D1749" s="91" t="s">
        <v>8459</v>
      </c>
      <c r="E1749" s="90">
        <v>43919968000129</v>
      </c>
      <c r="F1749" s="92">
        <v>73079300</v>
      </c>
      <c r="G1749" s="92">
        <v>11.29</v>
      </c>
      <c r="H1749" s="92">
        <v>757.07</v>
      </c>
      <c r="I1749">
        <v>1747</v>
      </c>
      <c r="K1749" s="82" t="str">
        <f t="shared" si="54"/>
        <v>015208 SERIE 001-17/04/2024-43919968000129-73079300-11,29-757,07</v>
      </c>
      <c r="L1749" t="str">
        <v>015208 serie 001</v>
      </c>
      <c r="M1749" t="str">
        <v>015208 serie 001-17/04/2024-43919968000129-73079300-11,29-757,07</v>
      </c>
      <c r="O1749" t="str">
        <v>034430 serie 002</v>
      </c>
      <c r="P1749" s="57">
        <v>45342</v>
      </c>
      <c r="Q1749" t="str">
        <v>97434047000103</v>
      </c>
      <c r="R1749">
        <v>72164010</v>
      </c>
      <c r="S1749">
        <v>4366.666666666667</v>
      </c>
      <c r="T1749">
        <v>40185</v>
      </c>
      <c r="V1749" t="str">
        <f t="shared" si="55"/>
        <v>034430 serie 002-20/02/2024-97434047000103-72164010-4366,67-40185</v>
      </c>
    </row>
    <row r="1750" spans="1:22" x14ac:dyDescent="0.25">
      <c r="A1750" s="91" t="s">
        <v>7940</v>
      </c>
      <c r="B1750" s="91" t="s">
        <v>8671</v>
      </c>
      <c r="C1750" s="91" t="s">
        <v>10419</v>
      </c>
      <c r="D1750" s="91" t="s">
        <v>8495</v>
      </c>
      <c r="E1750" s="90">
        <v>97533434000199</v>
      </c>
      <c r="F1750" s="92">
        <v>73079300</v>
      </c>
      <c r="G1750" s="92">
        <v>13</v>
      </c>
      <c r="H1750" s="93">
        <v>2900.3</v>
      </c>
      <c r="I1750">
        <v>1748</v>
      </c>
      <c r="K1750" s="82" t="str">
        <f t="shared" si="54"/>
        <v>4599 SERIE 000-02/08/2024-97533434000199-73079300-13-2900,3</v>
      </c>
      <c r="L1750" t="str">
        <v>4599 serie 000</v>
      </c>
      <c r="M1750" t="str">
        <v>4599 serie 000-02/08/2024-97533434000199-73079300-13-2900,3</v>
      </c>
      <c r="O1750" t="str">
        <v>34430 serie 002</v>
      </c>
      <c r="P1750" s="57">
        <v>45342</v>
      </c>
      <c r="Q1750" t="str">
        <v>97434047000103</v>
      </c>
      <c r="R1750">
        <v>72162100</v>
      </c>
      <c r="S1750">
        <v>4366.666666666667</v>
      </c>
      <c r="T1750">
        <v>8755.2000000000007</v>
      </c>
      <c r="V1750" t="str">
        <f t="shared" si="55"/>
        <v>34430 serie 002-20/02/2024-97434047000103-72162100-4366,67-8755,2</v>
      </c>
    </row>
    <row r="1751" spans="1:22" x14ac:dyDescent="0.25">
      <c r="A1751" s="91" t="s">
        <v>7941</v>
      </c>
      <c r="B1751" s="91" t="s">
        <v>8671</v>
      </c>
      <c r="C1751" s="91" t="s">
        <v>10420</v>
      </c>
      <c r="D1751" s="91" t="s">
        <v>8495</v>
      </c>
      <c r="E1751" s="90">
        <v>97533434000199</v>
      </c>
      <c r="F1751" s="92">
        <v>73079300</v>
      </c>
      <c r="G1751" s="92">
        <v>23.22</v>
      </c>
      <c r="H1751" s="93">
        <v>4025.5</v>
      </c>
      <c r="I1751">
        <v>1749</v>
      </c>
      <c r="K1751" s="82" t="str">
        <f t="shared" si="54"/>
        <v>000004598 SERIE 000-02/08/2024-97533434000199-73079300-23,22-4025,5</v>
      </c>
      <c r="L1751" t="str">
        <v>000004598 serie 000</v>
      </c>
      <c r="M1751" t="str">
        <v>000004598 serie 000-02/08/2024-97533434000199-73079300-23,22-4025,5</v>
      </c>
      <c r="O1751" t="str">
        <v>34404 serie 002</v>
      </c>
      <c r="P1751" s="57">
        <v>45342</v>
      </c>
      <c r="Q1751" t="str">
        <v>97434047000103</v>
      </c>
      <c r="R1751">
        <v>72163200</v>
      </c>
      <c r="S1751">
        <v>1872</v>
      </c>
      <c r="T1751">
        <v>19728</v>
      </c>
      <c r="V1751" t="str">
        <f t="shared" si="55"/>
        <v>34404 serie 002-20/02/2024-97434047000103-72163200-1872-19728</v>
      </c>
    </row>
    <row r="1752" spans="1:22" x14ac:dyDescent="0.25">
      <c r="A1752" s="91" t="s">
        <v>7942</v>
      </c>
      <c r="B1752" s="91" t="s">
        <v>8671</v>
      </c>
      <c r="C1752" s="91" t="s">
        <v>10421</v>
      </c>
      <c r="D1752" s="91" t="s">
        <v>8495</v>
      </c>
      <c r="E1752" s="90">
        <v>97533434000199</v>
      </c>
      <c r="F1752" s="92">
        <v>73079300</v>
      </c>
      <c r="G1752" s="92">
        <v>38.229999999999997</v>
      </c>
      <c r="H1752" s="93">
        <v>3618.1</v>
      </c>
      <c r="I1752">
        <v>1750</v>
      </c>
      <c r="K1752" s="82" t="str">
        <f t="shared" si="54"/>
        <v>000004597 SERIE 000-02/08/2024-97533434000199-73079300-38,23-3618,1</v>
      </c>
      <c r="L1752" t="str">
        <v>000004597 serie 000</v>
      </c>
      <c r="M1752" t="str">
        <v>000004597 serie 000-02/08/2024-97533434000199-73079300-38,23-3618,1</v>
      </c>
      <c r="O1752" t="str">
        <v>00034277 serie 002</v>
      </c>
      <c r="P1752" s="57">
        <v>45338</v>
      </c>
      <c r="Q1752" t="str">
        <v>97434047000103</v>
      </c>
      <c r="R1752">
        <v>72163100</v>
      </c>
      <c r="S1752">
        <v>205.2</v>
      </c>
      <c r="T1752">
        <v>2849.76</v>
      </c>
      <c r="V1752" t="str">
        <f t="shared" si="55"/>
        <v>00034277 serie 002-16/02/2024-97434047000103-72163100-205,2-2849,76</v>
      </c>
    </row>
    <row r="1753" spans="1:22" x14ac:dyDescent="0.25">
      <c r="A1753" s="91" t="s">
        <v>7943</v>
      </c>
      <c r="B1753" s="91" t="s">
        <v>8671</v>
      </c>
      <c r="C1753" s="91" t="s">
        <v>10422</v>
      </c>
      <c r="D1753" s="91" t="s">
        <v>8464</v>
      </c>
      <c r="E1753" s="90">
        <v>97533434000199</v>
      </c>
      <c r="F1753" s="92">
        <v>73079300</v>
      </c>
      <c r="G1753" s="92">
        <v>28.94</v>
      </c>
      <c r="H1753" s="93">
        <v>1926.18</v>
      </c>
      <c r="I1753">
        <v>1751</v>
      </c>
      <c r="K1753" s="82" t="str">
        <f t="shared" si="54"/>
        <v>000004426 SERIE 000-12/06/2024-97533434000199-73079300-28,94-1926,18</v>
      </c>
      <c r="L1753" t="str">
        <v>000004426 serie 000</v>
      </c>
      <c r="M1753" t="str">
        <v>000004426 serie 000-12/06/2024-97533434000199-73079300-28,94-1926,18</v>
      </c>
      <c r="O1753" t="str">
        <v>0034277 serie 002</v>
      </c>
      <c r="P1753" s="57">
        <v>45338</v>
      </c>
      <c r="Q1753" t="str">
        <v>97434047000103</v>
      </c>
      <c r="R1753">
        <v>72164010</v>
      </c>
      <c r="S1753">
        <v>2057.4</v>
      </c>
      <c r="T1753">
        <v>14434.2</v>
      </c>
      <c r="V1753" t="str">
        <f t="shared" si="55"/>
        <v>0034277 serie 002-16/02/2024-97434047000103-72164010-2057,4-14434,2</v>
      </c>
    </row>
    <row r="1754" spans="1:22" x14ac:dyDescent="0.25">
      <c r="A1754" s="91" t="s">
        <v>7944</v>
      </c>
      <c r="B1754" s="91" t="s">
        <v>8671</v>
      </c>
      <c r="C1754" s="91" t="s">
        <v>10423</v>
      </c>
      <c r="D1754" s="91" t="s">
        <v>8464</v>
      </c>
      <c r="E1754" s="90">
        <v>97533434000199</v>
      </c>
      <c r="F1754" s="92">
        <v>73079300</v>
      </c>
      <c r="G1754" s="92">
        <v>3.57</v>
      </c>
      <c r="H1754" s="92">
        <v>113.2</v>
      </c>
      <c r="I1754">
        <v>1752</v>
      </c>
      <c r="K1754" s="82" t="str">
        <f t="shared" si="54"/>
        <v>004424 SERIE 000-12/06/2024-97533434000199-73079300-3,57-113,2</v>
      </c>
      <c r="L1754" t="str">
        <v>004424 serie 000</v>
      </c>
      <c r="M1754" t="str">
        <v>004424 serie 000-12/06/2024-97533434000199-73079300-3,57-113,2</v>
      </c>
      <c r="O1754" t="str">
        <v>034277 serie 002</v>
      </c>
      <c r="P1754" s="57">
        <v>45338</v>
      </c>
      <c r="Q1754" t="str">
        <v>97434047000103</v>
      </c>
      <c r="R1754">
        <v>72162100</v>
      </c>
      <c r="S1754">
        <v>283.32</v>
      </c>
      <c r="T1754">
        <v>1932.3</v>
      </c>
      <c r="V1754" t="str">
        <f t="shared" si="55"/>
        <v>034277 serie 002-16/02/2024-97434047000103-72162100-283,32-1932,3</v>
      </c>
    </row>
    <row r="1755" spans="1:22" x14ac:dyDescent="0.25">
      <c r="A1755" s="91" t="s">
        <v>7945</v>
      </c>
      <c r="B1755" s="91" t="s">
        <v>8671</v>
      </c>
      <c r="C1755" s="91" t="s">
        <v>10424</v>
      </c>
      <c r="D1755" s="91" t="s">
        <v>8489</v>
      </c>
      <c r="E1755" s="90">
        <v>97533434000199</v>
      </c>
      <c r="F1755" s="92">
        <v>73079300</v>
      </c>
      <c r="G1755" s="92">
        <v>14.73</v>
      </c>
      <c r="H1755" s="93">
        <v>1093.95</v>
      </c>
      <c r="I1755">
        <v>1753</v>
      </c>
      <c r="K1755" s="82" t="str">
        <f t="shared" si="54"/>
        <v>04341 SERIE 000-17/05/2024-97533434000199-73079300-14,73-1093,95</v>
      </c>
      <c r="L1755" t="str">
        <v>04341 serie 000</v>
      </c>
      <c r="M1755" t="str">
        <v>04341 serie 000-17/05/2024-97533434000199-73079300-14,73-1093,95</v>
      </c>
      <c r="O1755" t="str">
        <v>34277 serie 002</v>
      </c>
      <c r="P1755" s="57">
        <v>45338</v>
      </c>
      <c r="Q1755" t="str">
        <v>97434047000103</v>
      </c>
      <c r="R1755">
        <v>72163200</v>
      </c>
      <c r="S1755">
        <v>2895</v>
      </c>
      <c r="T1755">
        <v>33152.1</v>
      </c>
      <c r="V1755" t="str">
        <f t="shared" si="55"/>
        <v>34277 serie 002-16/02/2024-97434047000103-72163200-2895-33152,1</v>
      </c>
    </row>
    <row r="1756" spans="1:22" x14ac:dyDescent="0.25">
      <c r="A1756" s="91" t="s">
        <v>7946</v>
      </c>
      <c r="B1756" s="91" t="s">
        <v>8671</v>
      </c>
      <c r="C1756" s="91" t="s">
        <v>10425</v>
      </c>
      <c r="D1756" s="91" t="s">
        <v>8491</v>
      </c>
      <c r="E1756" s="90">
        <v>97533434000199</v>
      </c>
      <c r="F1756" s="92">
        <v>73079300</v>
      </c>
      <c r="G1756" s="92">
        <v>145.9</v>
      </c>
      <c r="H1756" s="93">
        <v>19288.400000000001</v>
      </c>
      <c r="I1756">
        <v>1754</v>
      </c>
      <c r="K1756" s="82" t="str">
        <f t="shared" si="54"/>
        <v>000004272 SERIE 000-24/04/2024-97533434000199-73079300-145,9-19288,4</v>
      </c>
      <c r="L1756" t="str">
        <v>000004272 serie 000</v>
      </c>
      <c r="M1756" t="str">
        <v>000004272 serie 000-24/04/2024-97533434000199-73079300-145,9-19288,4</v>
      </c>
      <c r="O1756" t="str">
        <v>0034225 serie 002</v>
      </c>
      <c r="P1756" s="57">
        <v>45337</v>
      </c>
      <c r="Q1756" t="str">
        <v>97434047000103</v>
      </c>
      <c r="R1756">
        <v>72085100</v>
      </c>
      <c r="S1756">
        <v>732</v>
      </c>
      <c r="T1756">
        <v>6144.12</v>
      </c>
      <c r="V1756" t="str">
        <f t="shared" si="55"/>
        <v>0034225 serie 002-15/02/2024-97434047000103-72085100-732-6144,12</v>
      </c>
    </row>
    <row r="1757" spans="1:22" x14ac:dyDescent="0.25">
      <c r="A1757" s="91" t="s">
        <v>7947</v>
      </c>
      <c r="B1757" s="91" t="s">
        <v>8671</v>
      </c>
      <c r="C1757" s="91" t="s">
        <v>10426</v>
      </c>
      <c r="D1757" s="91" t="s">
        <v>8393</v>
      </c>
      <c r="E1757" s="90">
        <v>97434047000103</v>
      </c>
      <c r="F1757" s="92">
        <v>73079300</v>
      </c>
      <c r="G1757" s="92">
        <v>102</v>
      </c>
      <c r="H1757" s="92">
        <v>122.88</v>
      </c>
      <c r="I1757">
        <v>1755</v>
      </c>
      <c r="K1757" s="82" t="str">
        <f t="shared" si="54"/>
        <v>0029693 SERIE 002-06/10/2023-97434047000103-73079300-102-122,88</v>
      </c>
      <c r="L1757" t="str">
        <v>0029693 serie 002</v>
      </c>
      <c r="M1757" t="str">
        <v>0029693 serie 002-06/10/2023-97434047000103-73079300-102-122,88</v>
      </c>
      <c r="O1757" t="str">
        <v>034225 serie 002</v>
      </c>
      <c r="P1757" s="57">
        <v>45337</v>
      </c>
      <c r="Q1757" t="str">
        <v>97434047000103</v>
      </c>
      <c r="R1757">
        <v>72254090</v>
      </c>
      <c r="S1757">
        <v>461.16</v>
      </c>
      <c r="T1757">
        <v>3786.71</v>
      </c>
      <c r="V1757" t="str">
        <f t="shared" si="55"/>
        <v>034225 serie 002-15/02/2024-97434047000103-72254090-461,16-3786,71</v>
      </c>
    </row>
    <row r="1758" spans="1:22" x14ac:dyDescent="0.25">
      <c r="A1758" s="91" t="s">
        <v>7948</v>
      </c>
      <c r="B1758" s="91" t="s">
        <v>8671</v>
      </c>
      <c r="C1758" s="91" t="s">
        <v>10427</v>
      </c>
      <c r="D1758" s="91" t="s">
        <v>8394</v>
      </c>
      <c r="E1758" s="90">
        <v>6186188000190</v>
      </c>
      <c r="F1758" s="92">
        <v>73079300</v>
      </c>
      <c r="G1758" s="92">
        <v>90</v>
      </c>
      <c r="H1758" s="92">
        <v>171.69</v>
      </c>
      <c r="I1758">
        <v>1756</v>
      </c>
      <c r="K1758" s="82" t="str">
        <f t="shared" si="54"/>
        <v>06859 SERIE 001-13/12/2023-06186188000190-73079300-90-171,69</v>
      </c>
      <c r="L1758" t="str">
        <v>06859 serie 001</v>
      </c>
      <c r="M1758" t="str">
        <v>06859 serie 001-13/12/2023-06186188000190-73079300-90-171,69</v>
      </c>
      <c r="O1758" t="str">
        <v>34225 serie 002</v>
      </c>
      <c r="P1758" s="57">
        <v>45337</v>
      </c>
      <c r="Q1758" t="str">
        <v>97434047000103</v>
      </c>
      <c r="R1758">
        <v>72085200</v>
      </c>
      <c r="S1758">
        <v>366</v>
      </c>
      <c r="T1758">
        <v>3004.64</v>
      </c>
      <c r="V1758" t="str">
        <f t="shared" si="55"/>
        <v>34225 serie 002-15/02/2024-97434047000103-72085200-366-3004,64</v>
      </c>
    </row>
    <row r="1759" spans="1:22" x14ac:dyDescent="0.25">
      <c r="A1759" s="91" t="s">
        <v>7949</v>
      </c>
      <c r="B1759" s="91" t="s">
        <v>8671</v>
      </c>
      <c r="C1759" s="91" t="s">
        <v>10428</v>
      </c>
      <c r="D1759" s="91" t="s">
        <v>8575</v>
      </c>
      <c r="E1759" s="90">
        <v>6186188000190</v>
      </c>
      <c r="F1759" s="92">
        <v>73079300</v>
      </c>
      <c r="G1759" s="92">
        <v>1</v>
      </c>
      <c r="H1759" s="93">
        <v>8774.32</v>
      </c>
      <c r="I1759">
        <v>1757</v>
      </c>
      <c r="K1759" s="82" t="str">
        <f t="shared" si="54"/>
        <v>6809 SERIE 001-10/10/2023-06186188000190-73079300-1-8774,32</v>
      </c>
      <c r="L1759" t="str">
        <v>6809 serie 001</v>
      </c>
      <c r="M1759" t="str">
        <v>6809 serie 001-10/10/2023-06186188000190-73079300-1-8774,32</v>
      </c>
      <c r="O1759" t="str">
        <v>34177 serie 002</v>
      </c>
      <c r="P1759" s="57">
        <v>45336</v>
      </c>
      <c r="Q1759" t="str">
        <v>97434047000103</v>
      </c>
      <c r="R1759">
        <v>73041900</v>
      </c>
      <c r="S1759">
        <v>442</v>
      </c>
      <c r="T1759">
        <v>10062</v>
      </c>
      <c r="V1759" t="str">
        <f t="shared" si="55"/>
        <v>34177 serie 002-14/02/2024-97434047000103-73041900-442-10062</v>
      </c>
    </row>
    <row r="1760" spans="1:22" x14ac:dyDescent="0.25">
      <c r="A1760" s="91" t="s">
        <v>7950</v>
      </c>
      <c r="B1760" s="91" t="s">
        <v>8671</v>
      </c>
      <c r="C1760" s="91" t="s">
        <v>10429</v>
      </c>
      <c r="D1760" s="91" t="s">
        <v>8373</v>
      </c>
      <c r="E1760" s="90">
        <v>97533434000199</v>
      </c>
      <c r="F1760" s="92">
        <v>73079300</v>
      </c>
      <c r="G1760" s="92">
        <v>24</v>
      </c>
      <c r="H1760" s="93">
        <v>16293</v>
      </c>
      <c r="I1760">
        <v>1758</v>
      </c>
      <c r="K1760" s="82" t="str">
        <f t="shared" si="54"/>
        <v>00004145 SERIE 000-15/03/2024-97533434000199-73079300-24-16293</v>
      </c>
      <c r="L1760" t="str">
        <v>00004145 serie 000</v>
      </c>
      <c r="M1760" t="str">
        <v>00004145 serie 000-15/03/2024-97533434000199-73079300-24-16293</v>
      </c>
      <c r="O1760" t="str">
        <v>34155 serie 002</v>
      </c>
      <c r="P1760" s="57">
        <v>45336</v>
      </c>
      <c r="Q1760" t="str">
        <v>97434047000103</v>
      </c>
      <c r="R1760">
        <v>72164010</v>
      </c>
      <c r="S1760">
        <v>4451</v>
      </c>
      <c r="T1760">
        <v>20092.5</v>
      </c>
      <c r="V1760" t="str">
        <f t="shared" si="55"/>
        <v>34155 serie 002-14/02/2024-97434047000103-72164010-4451-20092,5</v>
      </c>
    </row>
    <row r="1761" spans="1:22" x14ac:dyDescent="0.25">
      <c r="A1761" s="91" t="s">
        <v>7951</v>
      </c>
      <c r="B1761" s="91" t="s">
        <v>8671</v>
      </c>
      <c r="C1761" s="91" t="s">
        <v>10430</v>
      </c>
      <c r="D1761" s="91" t="s">
        <v>8389</v>
      </c>
      <c r="E1761" s="90">
        <v>97533434000199</v>
      </c>
      <c r="F1761" s="92">
        <v>73079300</v>
      </c>
      <c r="G1761" s="93">
        <v>1728</v>
      </c>
      <c r="H1761" s="93">
        <v>3173.6</v>
      </c>
      <c r="I1761">
        <v>1759</v>
      </c>
      <c r="K1761" s="82" t="str">
        <f t="shared" si="54"/>
        <v>04067 SERIE 000-22/02/2024-97533434000199-73079300-1728-3173,6</v>
      </c>
      <c r="L1761" t="str">
        <v>04067 serie 000</v>
      </c>
      <c r="M1761" t="str">
        <v>04067 serie 000-22/02/2024-97533434000199-73079300-1728-3173,6</v>
      </c>
      <c r="O1761" t="str">
        <v>34136 serie 002</v>
      </c>
      <c r="P1761" s="57">
        <v>45331</v>
      </c>
      <c r="Q1761" t="str">
        <v>97434047000103</v>
      </c>
      <c r="R1761">
        <v>72085200</v>
      </c>
      <c r="S1761">
        <v>1100</v>
      </c>
      <c r="T1761">
        <v>7399.06</v>
      </c>
      <c r="V1761" t="str">
        <f t="shared" si="55"/>
        <v>34136 serie 002-09/02/2024-97434047000103-72085200-1100-7399,06</v>
      </c>
    </row>
    <row r="1762" spans="1:22" x14ac:dyDescent="0.25">
      <c r="A1762" s="91" t="s">
        <v>7952</v>
      </c>
      <c r="B1762" s="91" t="s">
        <v>8671</v>
      </c>
      <c r="C1762" s="91" t="s">
        <v>10431</v>
      </c>
      <c r="D1762" s="91" t="s">
        <v>8389</v>
      </c>
      <c r="E1762" s="90">
        <v>97533434000199</v>
      </c>
      <c r="F1762" s="92">
        <v>73079300</v>
      </c>
      <c r="G1762" s="92">
        <v>5.46</v>
      </c>
      <c r="H1762" s="93">
        <v>43509.599999999999</v>
      </c>
      <c r="I1762">
        <v>1760</v>
      </c>
      <c r="K1762" s="82" t="str">
        <f t="shared" si="54"/>
        <v>0004066 SERIE 000-22/02/2024-97533434000199-73079300-5,46-43509,6</v>
      </c>
      <c r="L1762" t="str">
        <v>0004066 serie 000</v>
      </c>
      <c r="M1762" t="str">
        <v>0004066 serie 000-22/02/2024-97533434000199-73079300-5,46-43509,6</v>
      </c>
      <c r="O1762" t="str">
        <v>34075 serie 002</v>
      </c>
      <c r="P1762" s="57">
        <v>45330</v>
      </c>
      <c r="Q1762" t="str">
        <v>97434047000103</v>
      </c>
      <c r="R1762">
        <v>72163200</v>
      </c>
      <c r="S1762">
        <v>675</v>
      </c>
      <c r="T1762">
        <v>7020</v>
      </c>
      <c r="V1762" t="str">
        <f t="shared" si="55"/>
        <v>34075 serie 002-08/02/2024-97434047000103-72163200-675-7020</v>
      </c>
    </row>
    <row r="1763" spans="1:22" x14ac:dyDescent="0.25">
      <c r="A1763" s="91" t="s">
        <v>7953</v>
      </c>
      <c r="B1763" s="91" t="s">
        <v>8671</v>
      </c>
      <c r="C1763" s="91" t="s">
        <v>10432</v>
      </c>
      <c r="D1763" s="91" t="s">
        <v>8389</v>
      </c>
      <c r="E1763" s="90">
        <v>97533434000199</v>
      </c>
      <c r="F1763" s="92">
        <v>73079300</v>
      </c>
      <c r="G1763" s="92">
        <v>8.06</v>
      </c>
      <c r="H1763" s="93">
        <v>56952</v>
      </c>
      <c r="I1763">
        <v>1761</v>
      </c>
      <c r="K1763" s="82" t="str">
        <f t="shared" si="54"/>
        <v>004065 SERIE 000-22/02/2024-97533434000199-73079300-8,06-56952</v>
      </c>
      <c r="L1763" t="str">
        <v>004065 serie 000</v>
      </c>
      <c r="M1763" t="str">
        <v>004065 serie 000-22/02/2024-97533434000199-73079300-8,06-56952</v>
      </c>
      <c r="O1763" t="str">
        <v>34070 serie 002</v>
      </c>
      <c r="P1763" s="57">
        <v>45330</v>
      </c>
      <c r="Q1763" t="str">
        <v>97434047000103</v>
      </c>
      <c r="R1763">
        <v>72164010</v>
      </c>
      <c r="S1763">
        <v>457</v>
      </c>
      <c r="T1763">
        <v>3214.8</v>
      </c>
      <c r="V1763" t="str">
        <f t="shared" si="55"/>
        <v>34070 serie 002-08/02/2024-97434047000103-72164010-457-3214,8</v>
      </c>
    </row>
    <row r="1764" spans="1:22" x14ac:dyDescent="0.25">
      <c r="A1764" s="91" t="s">
        <v>7954</v>
      </c>
      <c r="B1764" s="91" t="s">
        <v>8671</v>
      </c>
      <c r="C1764" s="91" t="s">
        <v>10433</v>
      </c>
      <c r="D1764" s="91" t="s">
        <v>8389</v>
      </c>
      <c r="E1764" s="90">
        <v>97533434000199</v>
      </c>
      <c r="F1764" s="92">
        <v>73079300</v>
      </c>
      <c r="G1764" s="92">
        <v>906.35</v>
      </c>
      <c r="H1764" s="93">
        <v>35931.4</v>
      </c>
      <c r="I1764">
        <v>1762</v>
      </c>
      <c r="K1764" s="82" t="str">
        <f t="shared" si="54"/>
        <v>00004064 SERIE 000-22/02/2024-97533434000199-73079300-906,35-35931,4</v>
      </c>
      <c r="L1764" t="str">
        <v>00004064 serie 000</v>
      </c>
      <c r="M1764" t="str">
        <v>00004064 serie 000-22/02/2024-97533434000199-73079300-906,35-35931,4</v>
      </c>
      <c r="O1764" t="str">
        <v>0034068 serie 002</v>
      </c>
      <c r="P1764" s="57">
        <v>45330</v>
      </c>
      <c r="Q1764" t="str">
        <v>97434047000103</v>
      </c>
      <c r="R1764">
        <v>72162100</v>
      </c>
      <c r="S1764">
        <v>1225.2</v>
      </c>
      <c r="T1764">
        <v>7973.4</v>
      </c>
      <c r="V1764" t="str">
        <f t="shared" si="55"/>
        <v>0034068 serie 002-08/02/2024-97434047000103-72162100-1225,2-7973,4</v>
      </c>
    </row>
    <row r="1765" spans="1:22" x14ac:dyDescent="0.25">
      <c r="A1765" s="91" t="s">
        <v>7955</v>
      </c>
      <c r="B1765" s="91" t="s">
        <v>8671</v>
      </c>
      <c r="C1765" s="91" t="s">
        <v>10434</v>
      </c>
      <c r="D1765" s="91" t="s">
        <v>8411</v>
      </c>
      <c r="E1765" s="90">
        <v>97533434000199</v>
      </c>
      <c r="F1765" s="92">
        <v>73079300</v>
      </c>
      <c r="G1765" s="92">
        <v>80</v>
      </c>
      <c r="H1765" s="92">
        <v>959.69</v>
      </c>
      <c r="I1765">
        <v>1763</v>
      </c>
      <c r="K1765" s="82" t="str">
        <f t="shared" si="54"/>
        <v>3789 SERIE 000-01/11/2023-97533434000199-73079300-80-959,69</v>
      </c>
      <c r="L1765" t="str">
        <v>3789 serie 000</v>
      </c>
      <c r="M1765" t="str">
        <v>3789 serie 000-01/11/2023-97533434000199-73079300-80-959,69</v>
      </c>
      <c r="O1765" t="str">
        <v>034068 serie 002</v>
      </c>
      <c r="P1765" s="57">
        <v>45330</v>
      </c>
      <c r="Q1765" t="str">
        <v>97434047000103</v>
      </c>
      <c r="R1765">
        <v>72149100</v>
      </c>
      <c r="S1765">
        <v>315.18</v>
      </c>
      <c r="T1765">
        <v>2033.16</v>
      </c>
      <c r="V1765" t="str">
        <f t="shared" si="55"/>
        <v>034068 serie 002-08/02/2024-97434047000103-72149100-315,18-2033,16</v>
      </c>
    </row>
    <row r="1766" spans="1:22" x14ac:dyDescent="0.25">
      <c r="A1766" s="91" t="s">
        <v>7956</v>
      </c>
      <c r="B1766" s="91" t="s">
        <v>8671</v>
      </c>
      <c r="C1766" s="91" t="s">
        <v>10435</v>
      </c>
      <c r="D1766" s="91" t="s">
        <v>8349</v>
      </c>
      <c r="E1766" s="90">
        <v>97533434000199</v>
      </c>
      <c r="F1766" s="92">
        <v>73079300</v>
      </c>
      <c r="G1766" s="92">
        <v>516.75</v>
      </c>
      <c r="H1766" s="93">
        <v>3100</v>
      </c>
      <c r="I1766">
        <v>1764</v>
      </c>
      <c r="K1766" s="82" t="str">
        <f t="shared" si="54"/>
        <v>03725 SERIE 000-20/10/2023-97533434000199-73079300-516,75-3100</v>
      </c>
      <c r="L1766" t="str">
        <v>03725 serie 000</v>
      </c>
      <c r="M1766" t="str">
        <v>03725 serie 000-20/10/2023-97533434000199-73079300-516,75-3100</v>
      </c>
      <c r="O1766" t="str">
        <v>34068 serie 002</v>
      </c>
      <c r="P1766" s="57">
        <v>45330</v>
      </c>
      <c r="Q1766" t="str">
        <v>97434047000103</v>
      </c>
      <c r="R1766">
        <v>72149910</v>
      </c>
      <c r="S1766">
        <v>13.2</v>
      </c>
      <c r="T1766">
        <v>109.44</v>
      </c>
      <c r="V1766" t="str">
        <f t="shared" si="55"/>
        <v>34068 serie 002-08/02/2024-97434047000103-72149910-13,2-109,44</v>
      </c>
    </row>
    <row r="1767" spans="1:22" x14ac:dyDescent="0.25">
      <c r="A1767" s="91" t="s">
        <v>7957</v>
      </c>
      <c r="B1767" s="91" t="s">
        <v>8671</v>
      </c>
      <c r="C1767" s="91" t="s">
        <v>10436</v>
      </c>
      <c r="D1767" s="91" t="s">
        <v>8349</v>
      </c>
      <c r="E1767" s="90">
        <v>97533434000199</v>
      </c>
      <c r="F1767" s="92">
        <v>73079300</v>
      </c>
      <c r="G1767" s="92">
        <v>176</v>
      </c>
      <c r="H1767" s="93">
        <v>10665.76</v>
      </c>
      <c r="I1767">
        <v>1765</v>
      </c>
      <c r="K1767" s="82" t="str">
        <f t="shared" si="54"/>
        <v>3724 SERIE 000-20/10/2023-97533434000199-73079300-176-10665,76</v>
      </c>
      <c r="L1767" t="str">
        <v>3724 serie 000</v>
      </c>
      <c r="M1767" t="str">
        <v>3724 serie 000-20/10/2023-97533434000199-73079300-176-10665,76</v>
      </c>
      <c r="O1767" t="str">
        <v>034066 serie 002</v>
      </c>
      <c r="P1767" s="57">
        <v>45330</v>
      </c>
      <c r="Q1767" t="str">
        <v>97434047000103</v>
      </c>
      <c r="R1767">
        <v>72085100</v>
      </c>
      <c r="S1767">
        <v>8054.64</v>
      </c>
      <c r="T1767">
        <v>50632.53</v>
      </c>
      <c r="V1767" t="str">
        <f t="shared" si="55"/>
        <v>034066 serie 002-08/02/2024-97434047000103-72085100-8054,64-50632,53</v>
      </c>
    </row>
    <row r="1768" spans="1:22" x14ac:dyDescent="0.25">
      <c r="A1768" s="91" t="s">
        <v>7958</v>
      </c>
      <c r="B1768" s="91" t="s">
        <v>8671</v>
      </c>
      <c r="C1768" s="91" t="s">
        <v>10437</v>
      </c>
      <c r="D1768" s="91" t="s">
        <v>8575</v>
      </c>
      <c r="E1768" s="90">
        <v>97533434000199</v>
      </c>
      <c r="F1768" s="92">
        <v>73079300</v>
      </c>
      <c r="G1768" s="92">
        <v>495.85</v>
      </c>
      <c r="H1768" s="93">
        <v>47828.27</v>
      </c>
      <c r="I1768">
        <v>1766</v>
      </c>
      <c r="K1768" s="82" t="str">
        <f t="shared" si="54"/>
        <v>00003689 SERIE 000-10/10/2023-97533434000199-73079300-495,85-47828,27</v>
      </c>
      <c r="L1768" t="str">
        <v>00003689 serie 000</v>
      </c>
      <c r="M1768" t="str">
        <v>00003689 serie 000-10/10/2023-97533434000199-73079300-495,85-47828,27</v>
      </c>
      <c r="O1768" t="str">
        <v>34066 serie 002</v>
      </c>
      <c r="P1768" s="57">
        <v>45330</v>
      </c>
      <c r="Q1768" t="str">
        <v>97434047000103</v>
      </c>
      <c r="R1768">
        <v>72085200</v>
      </c>
      <c r="S1768">
        <v>5445</v>
      </c>
      <c r="T1768">
        <v>50789.95</v>
      </c>
      <c r="V1768" t="str">
        <f t="shared" si="55"/>
        <v>34066 serie 002-08/02/2024-97434047000103-72085200-5445-50789,95</v>
      </c>
    </row>
    <row r="1769" spans="1:22" x14ac:dyDescent="0.25">
      <c r="A1769" s="91" t="s">
        <v>7959</v>
      </c>
      <c r="B1769" s="91" t="s">
        <v>8671</v>
      </c>
      <c r="C1769" s="91" t="s">
        <v>10438</v>
      </c>
      <c r="D1769" s="91" t="s">
        <v>8412</v>
      </c>
      <c r="E1769" s="90">
        <v>97533434000199</v>
      </c>
      <c r="F1769" s="92">
        <v>73079300</v>
      </c>
      <c r="G1769" s="92">
        <v>460</v>
      </c>
      <c r="H1769" s="93">
        <v>30741.3</v>
      </c>
      <c r="I1769">
        <v>1767</v>
      </c>
      <c r="K1769" s="82" t="str">
        <f t="shared" si="54"/>
        <v>03682 SERIE 000-09/10/2023-97533434000199-73079300-460-30741,3</v>
      </c>
      <c r="L1769" t="str">
        <v>03682 serie 000</v>
      </c>
      <c r="M1769" t="str">
        <v>03682 serie 000-09/10/2023-97533434000199-73079300-460-30741,3</v>
      </c>
      <c r="O1769" t="str">
        <v>033985 serie 002</v>
      </c>
      <c r="P1769" s="57">
        <v>45329</v>
      </c>
      <c r="Q1769" t="str">
        <v>97434047000103</v>
      </c>
      <c r="R1769">
        <v>72162100</v>
      </c>
      <c r="S1769">
        <v>2225.5</v>
      </c>
      <c r="T1769">
        <v>3210.24</v>
      </c>
      <c r="V1769" t="str">
        <f t="shared" si="55"/>
        <v>033985 serie 002-07/02/2024-97434047000103-72162100-2225,5-3210,24</v>
      </c>
    </row>
    <row r="1770" spans="1:22" x14ac:dyDescent="0.25">
      <c r="A1770" s="91" t="s">
        <v>7960</v>
      </c>
      <c r="B1770" s="91" t="s">
        <v>8671</v>
      </c>
      <c r="C1770" s="91" t="s">
        <v>10439</v>
      </c>
      <c r="D1770" s="91" t="s">
        <v>8384</v>
      </c>
      <c r="E1770" s="90">
        <v>97434047000103</v>
      </c>
      <c r="F1770" s="92">
        <v>73079300</v>
      </c>
      <c r="G1770" s="93">
        <v>2752.32</v>
      </c>
      <c r="H1770" s="93">
        <v>2120</v>
      </c>
      <c r="I1770">
        <v>1768</v>
      </c>
      <c r="K1770" s="82" t="str">
        <f t="shared" si="54"/>
        <v>00032225 SERIE 002-18/12/2023-97434047000103-73079300-2752,32-2120</v>
      </c>
      <c r="L1770" t="str">
        <v>00032225 serie 002</v>
      </c>
      <c r="M1770" t="str">
        <v>00032225 serie 002-18/12/2023-97434047000103-73079300-2752,32-2120</v>
      </c>
      <c r="O1770" t="str">
        <v>33985 serie 002</v>
      </c>
      <c r="P1770" s="57">
        <v>45329</v>
      </c>
      <c r="Q1770" t="str">
        <v>97434047000103</v>
      </c>
      <c r="R1770">
        <v>72163200</v>
      </c>
      <c r="S1770">
        <v>2225.5</v>
      </c>
      <c r="T1770">
        <v>11058</v>
      </c>
      <c r="V1770" t="str">
        <f t="shared" si="55"/>
        <v>33985 serie 002-07/02/2024-97434047000103-72163200-2225,5-11058</v>
      </c>
    </row>
    <row r="1771" spans="1:22" x14ac:dyDescent="0.25">
      <c r="A1771" s="91" t="s">
        <v>7961</v>
      </c>
      <c r="B1771" s="91" t="s">
        <v>8671</v>
      </c>
      <c r="C1771" s="91" t="s">
        <v>10440</v>
      </c>
      <c r="D1771" s="91" t="s">
        <v>8384</v>
      </c>
      <c r="E1771" s="90">
        <v>97434047000103</v>
      </c>
      <c r="F1771" s="92">
        <v>73079300</v>
      </c>
      <c r="G1771" s="93">
        <v>2752.32</v>
      </c>
      <c r="H1771" s="93">
        <v>7444.04</v>
      </c>
      <c r="I1771">
        <v>1769</v>
      </c>
      <c r="K1771" s="82" t="str">
        <f t="shared" si="54"/>
        <v>0032225 SERIE 002-18/12/2023-97434047000103-73079300-2752,32-7444,04</v>
      </c>
      <c r="L1771" t="str">
        <v>0032225 serie 002</v>
      </c>
      <c r="M1771" t="str">
        <v>0032225 serie 002-18/12/2023-97434047000103-73079300-2752,32-7444,04</v>
      </c>
      <c r="O1771" t="str">
        <v>33960 serie 002</v>
      </c>
      <c r="P1771" s="57">
        <v>45328</v>
      </c>
      <c r="Q1771" t="str">
        <v>97434047000103</v>
      </c>
      <c r="R1771">
        <v>73043910</v>
      </c>
      <c r="S1771">
        <v>516</v>
      </c>
      <c r="T1771">
        <v>8112</v>
      </c>
      <c r="V1771" t="str">
        <f t="shared" si="55"/>
        <v>33960 serie 002-06/02/2024-97434047000103-73043910-516-8112</v>
      </c>
    </row>
    <row r="1772" spans="1:22" x14ac:dyDescent="0.25">
      <c r="A1772" s="91" t="s">
        <v>7962</v>
      </c>
      <c r="B1772" s="91" t="s">
        <v>8671</v>
      </c>
      <c r="C1772" s="91" t="s">
        <v>10441</v>
      </c>
      <c r="D1772" s="91" t="s">
        <v>8406</v>
      </c>
      <c r="E1772" s="90">
        <v>62312426000138</v>
      </c>
      <c r="F1772" s="92">
        <v>73079900</v>
      </c>
      <c r="G1772" s="93">
        <v>1116.28</v>
      </c>
      <c r="H1772" s="93">
        <v>11635.77</v>
      </c>
      <c r="I1772">
        <v>1770</v>
      </c>
      <c r="K1772" s="82" t="str">
        <f t="shared" si="54"/>
        <v>00000000179642 SERIE 001-13/03/2024-62312426000138-73079900-1116,28-11635,77</v>
      </c>
      <c r="L1772" t="str">
        <v>00000000179642 serie 001</v>
      </c>
      <c r="M1772" t="str">
        <v>00000000179642 serie 001-13/03/2024-62312426000138-73079900-1116,28-11635,77</v>
      </c>
      <c r="O1772" t="str">
        <v>033958 serie 002</v>
      </c>
      <c r="P1772" s="57">
        <v>45328</v>
      </c>
      <c r="Q1772" t="str">
        <v>97434047000103</v>
      </c>
      <c r="R1772">
        <v>72163200</v>
      </c>
      <c r="S1772">
        <v>9744</v>
      </c>
      <c r="T1772">
        <v>107071.38</v>
      </c>
      <c r="V1772" t="str">
        <f t="shared" si="55"/>
        <v>033958 serie 002-06/02/2024-97434047000103-72163200-9744-107071,38</v>
      </c>
    </row>
    <row r="1773" spans="1:22" x14ac:dyDescent="0.25">
      <c r="A1773" s="91" t="s">
        <v>7963</v>
      </c>
      <c r="B1773" s="91" t="s">
        <v>8671</v>
      </c>
      <c r="C1773" s="91" t="s">
        <v>10442</v>
      </c>
      <c r="D1773" s="91" t="s">
        <v>8545</v>
      </c>
      <c r="E1773" s="90">
        <v>97533434000199</v>
      </c>
      <c r="F1773" s="92">
        <v>73079900</v>
      </c>
      <c r="G1773" s="92">
        <v>22.22</v>
      </c>
      <c r="H1773" s="93">
        <v>2389</v>
      </c>
      <c r="I1773">
        <v>1771</v>
      </c>
      <c r="K1773" s="82" t="str">
        <f t="shared" si="54"/>
        <v>0004688 SERIE 000-10/09/2024-97533434000199-73079900-22,22-2389</v>
      </c>
      <c r="L1773" t="str">
        <v>0004688 serie 000</v>
      </c>
      <c r="M1773" t="str">
        <v>0004688 serie 000-10/09/2024-97533434000199-73079900-22,22-2389</v>
      </c>
      <c r="O1773" t="str">
        <v>33958 serie 002</v>
      </c>
      <c r="P1773" s="57">
        <v>45328</v>
      </c>
      <c r="Q1773" t="str">
        <v>97434047000103</v>
      </c>
      <c r="R1773">
        <v>72163100</v>
      </c>
      <c r="S1773">
        <v>756</v>
      </c>
      <c r="T1773">
        <v>8549.2800000000007</v>
      </c>
      <c r="V1773" t="str">
        <f t="shared" si="55"/>
        <v>33958 serie 002-06/02/2024-97434047000103-72163100-756-8549,28</v>
      </c>
    </row>
    <row r="1774" spans="1:22" x14ac:dyDescent="0.25">
      <c r="A1774" s="91" t="s">
        <v>7964</v>
      </c>
      <c r="B1774" s="91" t="s">
        <v>8671</v>
      </c>
      <c r="C1774" s="91" t="s">
        <v>10443</v>
      </c>
      <c r="D1774" s="91" t="s">
        <v>8541</v>
      </c>
      <c r="E1774" s="90">
        <v>6186188000190</v>
      </c>
      <c r="F1774" s="92">
        <v>73079900</v>
      </c>
      <c r="G1774" s="92">
        <v>0.52</v>
      </c>
      <c r="H1774" s="93">
        <v>3485.72</v>
      </c>
      <c r="I1774">
        <v>1772</v>
      </c>
      <c r="K1774" s="82" t="str">
        <f t="shared" si="54"/>
        <v>6949 SERIE 001-29/08/2024-06186188000190-73079900-0,52-3485,72</v>
      </c>
      <c r="L1774" t="str">
        <v>6949 serie 001</v>
      </c>
      <c r="M1774" t="str">
        <v>6949 serie 001-29/08/2024-06186188000190-73079900-0,52-3485,72</v>
      </c>
      <c r="O1774" t="str">
        <v>33897 serie 002</v>
      </c>
      <c r="P1774" s="57">
        <v>45327</v>
      </c>
      <c r="Q1774" t="str">
        <v>97434047000103</v>
      </c>
      <c r="R1774">
        <v>72201100</v>
      </c>
      <c r="S1774">
        <v>1000</v>
      </c>
      <c r="T1774">
        <v>36483.379999999997</v>
      </c>
      <c r="V1774" t="str">
        <f t="shared" si="55"/>
        <v>33897 serie 002-05/02/2024-97434047000103-72201100-1000-36483,38</v>
      </c>
    </row>
    <row r="1775" spans="1:22" x14ac:dyDescent="0.25">
      <c r="A1775" s="91" t="s">
        <v>7965</v>
      </c>
      <c r="B1775" s="91" t="s">
        <v>8671</v>
      </c>
      <c r="C1775" s="91" t="s">
        <v>10444</v>
      </c>
      <c r="D1775" s="91" t="s">
        <v>8539</v>
      </c>
      <c r="E1775" s="90">
        <v>97533434000199</v>
      </c>
      <c r="F1775" s="92">
        <v>73079900</v>
      </c>
      <c r="G1775" s="92">
        <v>3.56</v>
      </c>
      <c r="H1775" s="93">
        <v>1856</v>
      </c>
      <c r="I1775">
        <v>1773</v>
      </c>
      <c r="K1775" s="82" t="str">
        <f t="shared" si="54"/>
        <v>4652 SERIE 000-23/08/2024-97533434000199-73079900-3,56-1856</v>
      </c>
      <c r="L1775" t="str">
        <v>4652 serie 000</v>
      </c>
      <c r="M1775" t="str">
        <v>4652 serie 000-23/08/2024-97533434000199-73079900-3,56-1856</v>
      </c>
      <c r="O1775" t="str">
        <v>33886 serie 002</v>
      </c>
      <c r="P1775" s="57">
        <v>45327</v>
      </c>
      <c r="Q1775" t="str">
        <v>97434047000103</v>
      </c>
      <c r="R1775">
        <v>72085100</v>
      </c>
      <c r="S1775">
        <v>732</v>
      </c>
      <c r="T1775">
        <v>4860.8500000000004</v>
      </c>
      <c r="V1775" t="str">
        <f t="shared" si="55"/>
        <v>33886 serie 002-05/02/2024-97434047000103-72085100-732-4860,85</v>
      </c>
    </row>
    <row r="1776" spans="1:22" x14ac:dyDescent="0.25">
      <c r="A1776" s="91" t="s">
        <v>7966</v>
      </c>
      <c r="B1776" s="91" t="s">
        <v>8671</v>
      </c>
      <c r="C1776" s="91" t="s">
        <v>10445</v>
      </c>
      <c r="D1776" s="91" t="s">
        <v>8499</v>
      </c>
      <c r="E1776" s="90">
        <v>62948658000187</v>
      </c>
      <c r="F1776" s="92">
        <v>73079900</v>
      </c>
      <c r="G1776" s="92">
        <v>0.21</v>
      </c>
      <c r="H1776" s="92">
        <v>115.06</v>
      </c>
      <c r="I1776">
        <v>1774</v>
      </c>
      <c r="K1776" s="82" t="str">
        <f t="shared" si="54"/>
        <v>00229690 SERIE 001-19/03/2024-62948658000187-73079900-0,21-115,06</v>
      </c>
      <c r="L1776" t="str">
        <v>00229690 serie 001</v>
      </c>
      <c r="M1776" t="str">
        <v>00229690 serie 001-19/03/2024-62948658000187-73079900-0,21-115,06</v>
      </c>
      <c r="O1776" t="str">
        <v>033789 serie 002</v>
      </c>
      <c r="P1776" s="57">
        <v>45323</v>
      </c>
      <c r="Q1776" t="str">
        <v>97434047000103</v>
      </c>
      <c r="R1776">
        <v>73079100</v>
      </c>
      <c r="S1776">
        <v>6130.2666666666664</v>
      </c>
      <c r="T1776">
        <v>22346</v>
      </c>
      <c r="V1776" t="str">
        <f t="shared" si="55"/>
        <v>033789 serie 002-01/02/2024-97434047000103-73079100-6130,27-22346</v>
      </c>
    </row>
    <row r="1777" spans="1:22" x14ac:dyDescent="0.25">
      <c r="A1777" s="91" t="s">
        <v>7967</v>
      </c>
      <c r="B1777" s="91" t="s">
        <v>8671</v>
      </c>
      <c r="C1777" s="91" t="s">
        <v>10446</v>
      </c>
      <c r="D1777" s="91" t="s">
        <v>8386</v>
      </c>
      <c r="E1777" s="90">
        <v>62948658000187</v>
      </c>
      <c r="F1777" s="92">
        <v>73079900</v>
      </c>
      <c r="G1777" s="92">
        <v>0.34</v>
      </c>
      <c r="H1777" s="92">
        <v>90.66</v>
      </c>
      <c r="I1777">
        <v>1775</v>
      </c>
      <c r="K1777" s="82" t="str">
        <f t="shared" si="54"/>
        <v>225779 SERIE 001-17/01/2024-62948658000187-73079900-0,34-90,66</v>
      </c>
      <c r="L1777" t="str">
        <v>225779 serie 001</v>
      </c>
      <c r="M1777" t="str">
        <v>225779 serie 001-17/01/2024-62948658000187-73079900-0,34-90,66</v>
      </c>
      <c r="O1777" t="str">
        <v>33789 serie 002</v>
      </c>
      <c r="P1777" s="57">
        <v>45323</v>
      </c>
      <c r="Q1777" t="str">
        <v>97434047000103</v>
      </c>
      <c r="R1777">
        <v>73071920</v>
      </c>
      <c r="S1777">
        <v>4086.8444444444444</v>
      </c>
      <c r="T1777">
        <v>413</v>
      </c>
      <c r="V1777" t="str">
        <f t="shared" si="55"/>
        <v>33789 serie 002-01/02/2024-97434047000103-73071920-4086,84-413</v>
      </c>
    </row>
    <row r="1778" spans="1:22" x14ac:dyDescent="0.25">
      <c r="A1778" s="91" t="s">
        <v>7968</v>
      </c>
      <c r="B1778" s="91" t="s">
        <v>8671</v>
      </c>
      <c r="C1778" s="91" t="s">
        <v>10447</v>
      </c>
      <c r="D1778" s="91" t="s">
        <v>8402</v>
      </c>
      <c r="E1778" s="90">
        <v>62948658000187</v>
      </c>
      <c r="F1778" s="92">
        <v>73079900</v>
      </c>
      <c r="G1778" s="92">
        <v>3.32</v>
      </c>
      <c r="H1778" s="92">
        <v>906.6</v>
      </c>
      <c r="I1778">
        <v>1776</v>
      </c>
      <c r="K1778" s="82" t="str">
        <f t="shared" si="54"/>
        <v>222736 SERIE 001-16/11/2023-62948658000187-73079900-3,32-906,6</v>
      </c>
      <c r="L1778" t="str">
        <v>222736 serie 001</v>
      </c>
      <c r="M1778" t="str">
        <v>222736 serie 001-16/11/2023-62948658000187-73079900-3,32-906,6</v>
      </c>
      <c r="O1778" t="str">
        <v>033785 serie 002</v>
      </c>
      <c r="P1778" s="57">
        <v>45323</v>
      </c>
      <c r="Q1778" t="str">
        <v>97434047000103</v>
      </c>
      <c r="R1778">
        <v>72162100</v>
      </c>
      <c r="S1778">
        <v>822.54</v>
      </c>
      <c r="T1778">
        <v>5323.8</v>
      </c>
      <c r="V1778" t="str">
        <f t="shared" si="55"/>
        <v>033785 serie 002-01/02/2024-97434047000103-72162100-822,54-5323,8</v>
      </c>
    </row>
    <row r="1779" spans="1:22" x14ac:dyDescent="0.25">
      <c r="A1779" s="91" t="s">
        <v>7969</v>
      </c>
      <c r="B1779" s="91" t="s">
        <v>8671</v>
      </c>
      <c r="C1779" s="91" t="s">
        <v>10448</v>
      </c>
      <c r="D1779" s="91" t="s">
        <v>8507</v>
      </c>
      <c r="E1779" s="90">
        <v>62312426000138</v>
      </c>
      <c r="F1779" s="92">
        <v>73079900</v>
      </c>
      <c r="G1779" s="92">
        <v>438</v>
      </c>
      <c r="H1779" s="93">
        <v>26345.25</v>
      </c>
      <c r="I1779">
        <v>1777</v>
      </c>
      <c r="K1779" s="82" t="str">
        <f t="shared" si="54"/>
        <v>000181802 SERIE 001-03/05/2024-62312426000138-73079900-438-26345,25</v>
      </c>
      <c r="L1779" t="str">
        <v>000181802 serie 001</v>
      </c>
      <c r="M1779" t="str">
        <v>000181802 serie 001-03/05/2024-62312426000138-73079900-438-26345,25</v>
      </c>
      <c r="O1779" t="str">
        <v>33785 serie 002</v>
      </c>
      <c r="P1779" s="57">
        <v>45323</v>
      </c>
      <c r="Q1779" t="str">
        <v>97434047000103</v>
      </c>
      <c r="R1779">
        <v>72164010</v>
      </c>
      <c r="S1779">
        <v>11677.68</v>
      </c>
      <c r="T1779">
        <v>78762.600000000006</v>
      </c>
      <c r="V1779" t="str">
        <f t="shared" si="55"/>
        <v>33785 serie 002-01/02/2024-97434047000103-72164010-11677,68-78762,6</v>
      </c>
    </row>
    <row r="1780" spans="1:22" x14ac:dyDescent="0.25">
      <c r="A1780" s="91" t="s">
        <v>7970</v>
      </c>
      <c r="B1780" s="91" t="s">
        <v>8671</v>
      </c>
      <c r="C1780" s="91" t="s">
        <v>10449</v>
      </c>
      <c r="D1780" s="91" t="s">
        <v>8467</v>
      </c>
      <c r="E1780" s="90">
        <v>62312426000138</v>
      </c>
      <c r="F1780" s="92">
        <v>73079900</v>
      </c>
      <c r="G1780" s="92">
        <v>141.43</v>
      </c>
      <c r="H1780" s="93">
        <v>3853.63</v>
      </c>
      <c r="I1780">
        <v>1778</v>
      </c>
      <c r="K1780" s="82" t="str">
        <f t="shared" si="54"/>
        <v>0180061 SERIE 001-22/03/2024-62312426000138-73079900-141,43-3853,63</v>
      </c>
      <c r="L1780" t="str">
        <v>0180061 serie 001</v>
      </c>
      <c r="M1780" t="str">
        <v>0180061 serie 001-22/03/2024-62312426000138-73079900-141,43-3853,63</v>
      </c>
      <c r="O1780" t="str">
        <v>033778 serie 002</v>
      </c>
      <c r="P1780" s="57">
        <v>45323</v>
      </c>
      <c r="Q1780" t="str">
        <v>97434047000103</v>
      </c>
      <c r="R1780">
        <v>72163100</v>
      </c>
      <c r="S1780">
        <v>2089.8000000000002</v>
      </c>
      <c r="T1780">
        <v>14514</v>
      </c>
      <c r="V1780" t="str">
        <f t="shared" si="55"/>
        <v>033778 serie 002-01/02/2024-97434047000103-72163100-2089,8-14514</v>
      </c>
    </row>
    <row r="1781" spans="1:22" x14ac:dyDescent="0.25">
      <c r="A1781" s="91" t="s">
        <v>7971</v>
      </c>
      <c r="B1781" s="91" t="s">
        <v>8671</v>
      </c>
      <c r="C1781" s="91" t="s">
        <v>10450</v>
      </c>
      <c r="D1781" s="91" t="s">
        <v>8427</v>
      </c>
      <c r="E1781" s="90">
        <v>62312426000138</v>
      </c>
      <c r="F1781" s="92">
        <v>73079900</v>
      </c>
      <c r="G1781" s="92">
        <v>151.22999999999999</v>
      </c>
      <c r="H1781" s="92">
        <v>402.1</v>
      </c>
      <c r="I1781">
        <v>1779</v>
      </c>
      <c r="K1781" s="82" t="str">
        <f t="shared" si="54"/>
        <v>000179406 SERIE 001-07/03/2024-62312426000138-73079900-151,23-402,1</v>
      </c>
      <c r="L1781" t="str">
        <v>000179406 serie 001</v>
      </c>
      <c r="M1781" t="str">
        <v>000179406 serie 001-07/03/2024-62312426000138-73079900-151,23-402,1</v>
      </c>
      <c r="O1781" t="str">
        <v>33778 serie 002</v>
      </c>
      <c r="P1781" s="57">
        <v>45323</v>
      </c>
      <c r="Q1781" t="str">
        <v>97434047000103</v>
      </c>
      <c r="R1781">
        <v>72161000</v>
      </c>
      <c r="S1781">
        <v>410.4</v>
      </c>
      <c r="T1781">
        <v>2808</v>
      </c>
      <c r="V1781" t="str">
        <f t="shared" si="55"/>
        <v>33778 serie 002-01/02/2024-97434047000103-72161000-410,4-2808</v>
      </c>
    </row>
    <row r="1782" spans="1:22" x14ac:dyDescent="0.25">
      <c r="A1782" s="91" t="s">
        <v>7972</v>
      </c>
      <c r="B1782" s="91" t="s">
        <v>8671</v>
      </c>
      <c r="C1782" s="91" t="s">
        <v>10451</v>
      </c>
      <c r="D1782" s="91" t="s">
        <v>8374</v>
      </c>
      <c r="E1782" s="90">
        <v>62312426000138</v>
      </c>
      <c r="F1782" s="92">
        <v>73079900</v>
      </c>
      <c r="G1782" s="92">
        <v>198.96</v>
      </c>
      <c r="H1782" s="93">
        <v>2179.6</v>
      </c>
      <c r="I1782">
        <v>1780</v>
      </c>
      <c r="K1782" s="82" t="str">
        <f t="shared" si="54"/>
        <v>000177033 SERIE 001-12/01/2024-62312426000138-73079900-198,96-2179,6</v>
      </c>
      <c r="L1782" t="str">
        <v>000177033 serie 001</v>
      </c>
      <c r="M1782" t="str">
        <v>000177033 serie 001-12/01/2024-62312426000138-73079900-198,96-2179,6</v>
      </c>
      <c r="O1782" t="str">
        <v>033774 serie 002</v>
      </c>
      <c r="P1782" s="57">
        <v>45323</v>
      </c>
      <c r="Q1782" t="str">
        <v>97434047000103</v>
      </c>
      <c r="R1782">
        <v>72085200</v>
      </c>
      <c r="S1782">
        <v>568</v>
      </c>
      <c r="T1782">
        <v>3699.53</v>
      </c>
      <c r="V1782" t="str">
        <f t="shared" si="55"/>
        <v>033774 serie 002-01/02/2024-97434047000103-72085200-568-3699,53</v>
      </c>
    </row>
    <row r="1783" spans="1:22" x14ac:dyDescent="0.25">
      <c r="A1783" s="91" t="s">
        <v>7973</v>
      </c>
      <c r="B1783" s="91" t="s">
        <v>8671</v>
      </c>
      <c r="C1783" s="91" t="s">
        <v>10452</v>
      </c>
      <c r="D1783" s="91" t="s">
        <v>8383</v>
      </c>
      <c r="E1783" s="90">
        <v>62312426000138</v>
      </c>
      <c r="F1783" s="92">
        <v>73079900</v>
      </c>
      <c r="G1783" s="92">
        <v>581.03</v>
      </c>
      <c r="H1783" s="93">
        <v>3422.5</v>
      </c>
      <c r="I1783">
        <v>1781</v>
      </c>
      <c r="K1783" s="82" t="str">
        <f t="shared" si="54"/>
        <v>0000000173229 SERIE 001-23/10/2023-62312426000138-73079900-581,03-3422,5</v>
      </c>
      <c r="L1783" t="str">
        <v>0000000173229 serie 001</v>
      </c>
      <c r="M1783" t="str">
        <v>0000000173229 serie 001-23/10/2023-62312426000138-73079900-581,03-3422,5</v>
      </c>
      <c r="O1783" t="str">
        <v>33774 serie 002</v>
      </c>
      <c r="P1783" s="57">
        <v>45323</v>
      </c>
      <c r="Q1783" t="str">
        <v>97434047000103</v>
      </c>
      <c r="R1783">
        <v>72085100</v>
      </c>
      <c r="S1783">
        <v>732</v>
      </c>
      <c r="T1783">
        <v>4860.8500000000004</v>
      </c>
      <c r="V1783" t="str">
        <f t="shared" si="55"/>
        <v>33774 serie 002-01/02/2024-97434047000103-72085100-732-4860,85</v>
      </c>
    </row>
    <row r="1784" spans="1:22" x14ac:dyDescent="0.25">
      <c r="A1784" s="91" t="s">
        <v>7974</v>
      </c>
      <c r="B1784" s="91" t="s">
        <v>8671</v>
      </c>
      <c r="C1784" s="91" t="s">
        <v>10453</v>
      </c>
      <c r="D1784" s="91" t="s">
        <v>8459</v>
      </c>
      <c r="E1784" s="90">
        <v>43919968000129</v>
      </c>
      <c r="F1784" s="92">
        <v>73079900</v>
      </c>
      <c r="G1784" s="92">
        <v>28.21</v>
      </c>
      <c r="H1784" s="92">
        <v>657.22</v>
      </c>
      <c r="I1784">
        <v>1782</v>
      </c>
      <c r="K1784" s="82" t="str">
        <f t="shared" si="54"/>
        <v>15208 SERIE 001-17/04/2024-43919968000129-73079900-28,21-657,22</v>
      </c>
      <c r="L1784" t="str">
        <v>15208 serie 001</v>
      </c>
      <c r="M1784" t="str">
        <v>15208 serie 001-17/04/2024-43919968000129-73079900-28,21-657,22</v>
      </c>
      <c r="O1784" t="str">
        <v>033543 serie 002</v>
      </c>
      <c r="P1784" s="57">
        <v>45317</v>
      </c>
      <c r="Q1784" t="str">
        <v>97434047000103</v>
      </c>
      <c r="R1784">
        <v>72085200</v>
      </c>
      <c r="S1784">
        <v>3725.88</v>
      </c>
      <c r="T1784">
        <v>24156</v>
      </c>
      <c r="V1784" t="str">
        <f t="shared" si="55"/>
        <v>033543 serie 002-26/01/2024-97434047000103-72085200-3725,88-24156</v>
      </c>
    </row>
    <row r="1785" spans="1:22" x14ac:dyDescent="0.25">
      <c r="A1785" s="91" t="s">
        <v>7975</v>
      </c>
      <c r="B1785" s="91" t="s">
        <v>8671</v>
      </c>
      <c r="C1785" s="91" t="s">
        <v>10454</v>
      </c>
      <c r="D1785" s="91" t="s">
        <v>8459</v>
      </c>
      <c r="E1785" s="90">
        <v>43919968000129</v>
      </c>
      <c r="F1785" s="92">
        <v>73079900</v>
      </c>
      <c r="G1785" s="92">
        <v>12.81</v>
      </c>
      <c r="H1785" s="92">
        <v>412.75</v>
      </c>
      <c r="I1785">
        <v>1783</v>
      </c>
      <c r="K1785" s="82" t="str">
        <f t="shared" si="54"/>
        <v>015207 SERIE 001-17/04/2024-43919968000129-73079900-12,81-412,75</v>
      </c>
      <c r="L1785" t="str">
        <v>015207 serie 001</v>
      </c>
      <c r="M1785" t="str">
        <v>015207 serie 001-17/04/2024-43919968000129-73079900-12,81-412,75</v>
      </c>
      <c r="O1785" t="str">
        <v>33543 serie 002</v>
      </c>
      <c r="P1785" s="57">
        <v>45317</v>
      </c>
      <c r="Q1785" t="str">
        <v>97434047000103</v>
      </c>
      <c r="R1785">
        <v>73066100</v>
      </c>
      <c r="S1785">
        <v>3274.2359999999999</v>
      </c>
      <c r="T1785">
        <v>22033.200000000001</v>
      </c>
      <c r="V1785" t="str">
        <f t="shared" si="55"/>
        <v>33543 serie 002-26/01/2024-97434047000103-73066100-3274,24-22033,2</v>
      </c>
    </row>
    <row r="1786" spans="1:22" x14ac:dyDescent="0.25">
      <c r="A1786" s="91" t="s">
        <v>7976</v>
      </c>
      <c r="B1786" s="91" t="s">
        <v>8671</v>
      </c>
      <c r="C1786" s="91" t="s">
        <v>10455</v>
      </c>
      <c r="D1786" s="91" t="s">
        <v>8446</v>
      </c>
      <c r="E1786" s="90">
        <v>97533434000199</v>
      </c>
      <c r="F1786" s="92">
        <v>73079900</v>
      </c>
      <c r="G1786" s="92">
        <v>8.19</v>
      </c>
      <c r="H1786" s="93">
        <v>10786.4</v>
      </c>
      <c r="I1786">
        <v>1784</v>
      </c>
      <c r="K1786" s="82" t="str">
        <f t="shared" si="54"/>
        <v>04605 SERIE 000-08/08/2024-97533434000199-73079900-8,19-10786,4</v>
      </c>
      <c r="L1786" t="str">
        <v>04605 serie 000</v>
      </c>
      <c r="M1786" t="str">
        <v>04605 serie 000-08/08/2024-97533434000199-73079900-8,19-10786,4</v>
      </c>
      <c r="O1786" t="str">
        <v>0033475 serie 002</v>
      </c>
      <c r="P1786" s="57">
        <v>45315</v>
      </c>
      <c r="Q1786" t="str">
        <v>97434047000103</v>
      </c>
      <c r="R1786">
        <v>72163200</v>
      </c>
      <c r="S1786">
        <v>588.79999999999995</v>
      </c>
      <c r="T1786">
        <v>6287.33</v>
      </c>
      <c r="V1786" t="str">
        <f t="shared" si="55"/>
        <v>0033475 serie 002-24/01/2024-97434047000103-72163200-588,8-6287,33</v>
      </c>
    </row>
    <row r="1787" spans="1:22" x14ac:dyDescent="0.25">
      <c r="A1787" s="91" t="s">
        <v>7977</v>
      </c>
      <c r="B1787" s="91" t="s">
        <v>8671</v>
      </c>
      <c r="C1787" s="91" t="s">
        <v>10456</v>
      </c>
      <c r="D1787" s="91" t="s">
        <v>8495</v>
      </c>
      <c r="E1787" s="90">
        <v>97533434000199</v>
      </c>
      <c r="F1787" s="92">
        <v>73079900</v>
      </c>
      <c r="G1787" s="92">
        <v>98.69</v>
      </c>
      <c r="H1787" s="93">
        <v>20725.75</v>
      </c>
      <c r="I1787">
        <v>1785</v>
      </c>
      <c r="K1787" s="82" t="str">
        <f t="shared" si="54"/>
        <v>0000004598 SERIE 000-02/08/2024-97533434000199-73079900-98,69-20725,75</v>
      </c>
      <c r="L1787" t="str">
        <v>0000004598 serie 000</v>
      </c>
      <c r="M1787" t="str">
        <v>0000004598 serie 000-02/08/2024-97533434000199-73079900-98,69-20725,75</v>
      </c>
      <c r="O1787" t="str">
        <v>033475 serie 002</v>
      </c>
      <c r="P1787" s="57">
        <v>45315</v>
      </c>
      <c r="Q1787" t="str">
        <v>97434047000103</v>
      </c>
      <c r="R1787">
        <v>72163100</v>
      </c>
      <c r="S1787">
        <v>206.2</v>
      </c>
      <c r="T1787">
        <v>1889.28</v>
      </c>
      <c r="V1787" t="str">
        <f t="shared" si="55"/>
        <v>033475 serie 002-24/01/2024-97434047000103-72163100-206,2-1889,28</v>
      </c>
    </row>
    <row r="1788" spans="1:22" x14ac:dyDescent="0.25">
      <c r="A1788" s="91" t="s">
        <v>7978</v>
      </c>
      <c r="B1788" s="91" t="s">
        <v>8671</v>
      </c>
      <c r="C1788" s="91" t="s">
        <v>10457</v>
      </c>
      <c r="D1788" s="91" t="s">
        <v>8495</v>
      </c>
      <c r="E1788" s="90">
        <v>97533434000199</v>
      </c>
      <c r="F1788" s="92">
        <v>73079900</v>
      </c>
      <c r="G1788" s="92">
        <v>50.97</v>
      </c>
      <c r="H1788" s="93">
        <v>11176.04</v>
      </c>
      <c r="I1788">
        <v>1786</v>
      </c>
      <c r="K1788" s="82" t="str">
        <f t="shared" si="54"/>
        <v>0000004597 SERIE 000-02/08/2024-97533434000199-73079900-50,97-11176,04</v>
      </c>
      <c r="L1788" t="str">
        <v>0000004597 serie 000</v>
      </c>
      <c r="M1788" t="str">
        <v>0000004597 serie 000-02/08/2024-97533434000199-73079900-50,97-11176,04</v>
      </c>
      <c r="O1788" t="str">
        <v>33475 serie 002</v>
      </c>
      <c r="P1788" s="57">
        <v>45315</v>
      </c>
      <c r="Q1788" t="str">
        <v>97434047000103</v>
      </c>
      <c r="R1788">
        <v>72162100</v>
      </c>
      <c r="S1788">
        <v>115.8</v>
      </c>
      <c r="T1788">
        <v>1306.02</v>
      </c>
      <c r="V1788" t="str">
        <f t="shared" si="55"/>
        <v>33475 serie 002-24/01/2024-97434047000103-72162100-115,8-1306,02</v>
      </c>
    </row>
    <row r="1789" spans="1:22" x14ac:dyDescent="0.25">
      <c r="A1789" s="91" t="s">
        <v>7979</v>
      </c>
      <c r="B1789" s="91" t="s">
        <v>8671</v>
      </c>
      <c r="C1789" s="91" t="s">
        <v>10458</v>
      </c>
      <c r="D1789" s="91" t="s">
        <v>8464</v>
      </c>
      <c r="E1789" s="90">
        <v>97533434000199</v>
      </c>
      <c r="F1789" s="92">
        <v>73079900</v>
      </c>
      <c r="G1789" s="92">
        <v>137.47</v>
      </c>
      <c r="H1789" s="93">
        <v>27543.22</v>
      </c>
      <c r="I1789">
        <v>1787</v>
      </c>
      <c r="K1789" s="82" t="str">
        <f t="shared" si="54"/>
        <v>0000004426 SERIE 000-12/06/2024-97533434000199-73079900-137,47-27543,22</v>
      </c>
      <c r="L1789" t="str">
        <v>0000004426 serie 000</v>
      </c>
      <c r="M1789" t="str">
        <v>0000004426 serie 000-12/06/2024-97533434000199-73079900-137,47-27543,22</v>
      </c>
      <c r="O1789" t="str">
        <v>033465 serie 002</v>
      </c>
      <c r="P1789" s="57">
        <v>45315</v>
      </c>
      <c r="Q1789" t="str">
        <v>97434047000103</v>
      </c>
      <c r="R1789">
        <v>72085100</v>
      </c>
      <c r="S1789">
        <v>124.08</v>
      </c>
      <c r="T1789">
        <v>1285.92</v>
      </c>
      <c r="V1789" t="str">
        <f t="shared" si="55"/>
        <v>033465 serie 002-24/01/2024-97434047000103-72085100-124,08-1285,92</v>
      </c>
    </row>
    <row r="1790" spans="1:22" x14ac:dyDescent="0.25">
      <c r="A1790" s="91" t="s">
        <v>7980</v>
      </c>
      <c r="B1790" s="91" t="s">
        <v>8671</v>
      </c>
      <c r="C1790" s="91" t="s">
        <v>10459</v>
      </c>
      <c r="D1790" s="91" t="s">
        <v>8464</v>
      </c>
      <c r="E1790" s="90">
        <v>97533434000199</v>
      </c>
      <c r="F1790" s="92">
        <v>73079900</v>
      </c>
      <c r="G1790" s="92">
        <v>10.71</v>
      </c>
      <c r="H1790" s="92">
        <v>941.2</v>
      </c>
      <c r="I1790">
        <v>1788</v>
      </c>
      <c r="K1790" s="82" t="str">
        <f t="shared" si="54"/>
        <v>04424 SERIE 000-12/06/2024-97533434000199-73079900-10,71-941,2</v>
      </c>
      <c r="L1790" t="str">
        <v>04424 serie 000</v>
      </c>
      <c r="M1790" t="str">
        <v>04424 serie 000-12/06/2024-97533434000199-73079900-10,71-941,2</v>
      </c>
      <c r="O1790" t="str">
        <v>33465 serie 002</v>
      </c>
      <c r="P1790" s="57">
        <v>45315</v>
      </c>
      <c r="Q1790" t="str">
        <v>97434047000103</v>
      </c>
      <c r="R1790">
        <v>72085200</v>
      </c>
      <c r="S1790">
        <v>13376</v>
      </c>
      <c r="T1790">
        <v>86507.520000000004</v>
      </c>
      <c r="V1790" t="str">
        <f t="shared" si="55"/>
        <v>33465 serie 002-24/01/2024-97434047000103-72085200-13376-86507,52</v>
      </c>
    </row>
    <row r="1791" spans="1:22" x14ac:dyDescent="0.25">
      <c r="A1791" s="91" t="s">
        <v>7981</v>
      </c>
      <c r="B1791" s="91" t="s">
        <v>8671</v>
      </c>
      <c r="C1791" s="91" t="s">
        <v>10460</v>
      </c>
      <c r="D1791" s="91" t="s">
        <v>8489</v>
      </c>
      <c r="E1791" s="90">
        <v>97533434000199</v>
      </c>
      <c r="F1791" s="92">
        <v>73079900</v>
      </c>
      <c r="G1791" s="92">
        <v>9.51</v>
      </c>
      <c r="H1791" s="92">
        <v>186.81</v>
      </c>
      <c r="I1791">
        <v>1789</v>
      </c>
      <c r="K1791" s="82" t="str">
        <f t="shared" si="54"/>
        <v>004342 SERIE 000-17/05/2024-97533434000199-73079900-9,51-186,81</v>
      </c>
      <c r="L1791" t="str">
        <v>004342 serie 000</v>
      </c>
      <c r="M1791" t="str">
        <v>004342 serie 000-17/05/2024-97533434000199-73079900-9,51-186,81</v>
      </c>
      <c r="O1791" t="str">
        <v>033412 serie 001</v>
      </c>
      <c r="P1791" s="57">
        <v>45310</v>
      </c>
      <c r="Q1791" t="str">
        <v>62821723000109</v>
      </c>
      <c r="R1791">
        <v>73181900</v>
      </c>
      <c r="S1791">
        <v>31.96153846153846</v>
      </c>
      <c r="T1791">
        <v>1191.5999999999999</v>
      </c>
      <c r="V1791" t="str">
        <f t="shared" si="55"/>
        <v>033412 serie 001-19/01/2024-62821723000109-73181900-31,96-1191,6</v>
      </c>
    </row>
    <row r="1792" spans="1:22" x14ac:dyDescent="0.25">
      <c r="A1792" s="91" t="s">
        <v>7982</v>
      </c>
      <c r="B1792" s="91" t="s">
        <v>8671</v>
      </c>
      <c r="C1792" s="91" t="s">
        <v>10461</v>
      </c>
      <c r="D1792" s="91" t="s">
        <v>8489</v>
      </c>
      <c r="E1792" s="90">
        <v>97533434000199</v>
      </c>
      <c r="F1792" s="92">
        <v>73079900</v>
      </c>
      <c r="G1792" s="92">
        <v>88.36</v>
      </c>
      <c r="H1792" s="93">
        <v>49965.48</v>
      </c>
      <c r="I1792">
        <v>1790</v>
      </c>
      <c r="K1792" s="82" t="str">
        <f t="shared" si="54"/>
        <v>004341 SERIE 000-17/05/2024-97533434000199-73079900-88,36-49965,48</v>
      </c>
      <c r="L1792" t="str">
        <v>004341 serie 000</v>
      </c>
      <c r="M1792" t="str">
        <v>004341 serie 000-17/05/2024-97533434000199-73079900-88,36-49965,48</v>
      </c>
      <c r="O1792" t="str">
        <v>33412 serie 001</v>
      </c>
      <c r="P1792" s="57">
        <v>45310</v>
      </c>
      <c r="Q1792" t="str">
        <v>62821723000109</v>
      </c>
      <c r="R1792">
        <v>73181500</v>
      </c>
      <c r="S1792">
        <v>767.07692307692309</v>
      </c>
      <c r="T1792">
        <v>21992.720000000001</v>
      </c>
      <c r="V1792" t="str">
        <f t="shared" si="55"/>
        <v>33412 serie 001-19/01/2024-62821723000109-73181500-767,08-21992,72</v>
      </c>
    </row>
    <row r="1793" spans="1:22" x14ac:dyDescent="0.25">
      <c r="A1793" s="91" t="s">
        <v>7983</v>
      </c>
      <c r="B1793" s="91" t="s">
        <v>8671</v>
      </c>
      <c r="C1793" s="91" t="s">
        <v>10462</v>
      </c>
      <c r="D1793" s="91" t="s">
        <v>8491</v>
      </c>
      <c r="E1793" s="90">
        <v>97533434000199</v>
      </c>
      <c r="F1793" s="92">
        <v>73079900</v>
      </c>
      <c r="G1793" s="92">
        <v>291.79000000000002</v>
      </c>
      <c r="H1793" s="93">
        <v>21015.87</v>
      </c>
      <c r="I1793">
        <v>1791</v>
      </c>
      <c r="K1793" s="82" t="str">
        <f t="shared" si="54"/>
        <v>0000004272 SERIE 000-24/04/2024-97533434000199-73079900-291,79-21015,87</v>
      </c>
      <c r="L1793" t="str">
        <v>0000004272 serie 000</v>
      </c>
      <c r="M1793" t="str">
        <v>0000004272 serie 000-24/04/2024-97533434000199-73079900-291,79-21015,87</v>
      </c>
      <c r="O1793" t="str">
        <v>033411 serie 001</v>
      </c>
      <c r="P1793" s="57">
        <v>45310</v>
      </c>
      <c r="Q1793" t="str">
        <v>62821723000109</v>
      </c>
      <c r="R1793">
        <v>73181500</v>
      </c>
      <c r="S1793">
        <v>1839.7560975609756</v>
      </c>
      <c r="T1793">
        <v>30355.88</v>
      </c>
      <c r="V1793" t="str">
        <f t="shared" si="55"/>
        <v>033411 serie 001-19/01/2024-62821723000109-73181500-1839,76-30355,88</v>
      </c>
    </row>
    <row r="1794" spans="1:22" x14ac:dyDescent="0.25">
      <c r="A1794" s="91" t="s">
        <v>7984</v>
      </c>
      <c r="B1794" s="91" t="s">
        <v>8671</v>
      </c>
      <c r="C1794" s="91" t="s">
        <v>10463</v>
      </c>
      <c r="D1794" s="91" t="s">
        <v>8373</v>
      </c>
      <c r="E1794" s="90">
        <v>97533434000199</v>
      </c>
      <c r="F1794" s="92">
        <v>73079900</v>
      </c>
      <c r="G1794" s="92">
        <v>32</v>
      </c>
      <c r="H1794" s="93">
        <v>10300</v>
      </c>
      <c r="I1794">
        <v>1792</v>
      </c>
      <c r="K1794" s="82" t="str">
        <f t="shared" si="54"/>
        <v>000004145 SERIE 000-15/03/2024-97533434000199-73079900-32-10300</v>
      </c>
      <c r="L1794" t="str">
        <v>000004145 serie 000</v>
      </c>
      <c r="M1794" t="str">
        <v>000004145 serie 000-15/03/2024-97533434000199-73079900-32-10300</v>
      </c>
      <c r="O1794" t="str">
        <v>33411 serie 001</v>
      </c>
      <c r="P1794" s="57">
        <v>45310</v>
      </c>
      <c r="Q1794" t="str">
        <v>62821723000109</v>
      </c>
      <c r="R1794">
        <v>73181900</v>
      </c>
      <c r="S1794">
        <v>145.2439024390244</v>
      </c>
      <c r="T1794">
        <v>4479.2</v>
      </c>
      <c r="V1794" t="str">
        <f t="shared" si="55"/>
        <v>33411 serie 001-19/01/2024-62821723000109-73181900-145,24-4479,2</v>
      </c>
    </row>
    <row r="1795" spans="1:22" x14ac:dyDescent="0.25">
      <c r="A1795" s="91" t="s">
        <v>7985</v>
      </c>
      <c r="B1795" s="91" t="s">
        <v>8671</v>
      </c>
      <c r="C1795" s="91" t="s">
        <v>10464</v>
      </c>
      <c r="D1795" s="91" t="s">
        <v>8389</v>
      </c>
      <c r="E1795" s="90">
        <v>97533434000199</v>
      </c>
      <c r="F1795" s="92">
        <v>73079900</v>
      </c>
      <c r="G1795" s="93">
        <v>5616</v>
      </c>
      <c r="H1795" s="93">
        <v>9558.69</v>
      </c>
      <c r="I1795">
        <v>1793</v>
      </c>
      <c r="K1795" s="82" t="str">
        <f t="shared" si="54"/>
        <v>004067 SERIE 000-22/02/2024-97533434000199-73079900-5616-9558,69</v>
      </c>
      <c r="L1795" t="str">
        <v>004067 serie 000</v>
      </c>
      <c r="M1795" t="str">
        <v>004067 serie 000-22/02/2024-97533434000199-73079900-5616-9558,69</v>
      </c>
      <c r="O1795" t="str">
        <v>32848 serie 001</v>
      </c>
      <c r="P1795" s="57">
        <v>45303</v>
      </c>
      <c r="Q1795" t="str">
        <v>62821723000109</v>
      </c>
      <c r="R1795">
        <v>73181500</v>
      </c>
      <c r="S1795">
        <v>296</v>
      </c>
      <c r="T1795">
        <v>8731.9599999999991</v>
      </c>
      <c r="V1795" t="str">
        <f t="shared" si="55"/>
        <v>32848 serie 001-12/01/2024-62821723000109-73181500-296-8731,96</v>
      </c>
    </row>
    <row r="1796" spans="1:22" x14ac:dyDescent="0.25">
      <c r="A1796" s="91" t="s">
        <v>7986</v>
      </c>
      <c r="B1796" s="91" t="s">
        <v>8671</v>
      </c>
      <c r="C1796" s="91" t="s">
        <v>10465</v>
      </c>
      <c r="D1796" s="91" t="s">
        <v>8389</v>
      </c>
      <c r="E1796" s="90">
        <v>97533434000199</v>
      </c>
      <c r="F1796" s="92">
        <v>73079900</v>
      </c>
      <c r="G1796" s="92">
        <v>5.72</v>
      </c>
      <c r="H1796" s="93">
        <v>24203.9</v>
      </c>
      <c r="I1796">
        <v>1794</v>
      </c>
      <c r="K1796" s="82" t="str">
        <f t="shared" ref="K1796:K1859" si="56">_xlfn.CONCAT(A1796,"-",TEXT(D1796,"DD/MM/AAAA"),"-",TEXT(E1796,"00000000000000"),"-",F1796,"-",ROUND(G1796,2),"-",ROUND(H1796,2))</f>
        <v>00004066 SERIE 000-22/02/2024-97533434000199-73079900-5,72-24203,9</v>
      </c>
      <c r="L1796" t="str">
        <v>00004066 serie 000</v>
      </c>
      <c r="M1796" t="str">
        <v>00004066 serie 000-22/02/2024-97533434000199-73079900-5,72-24203,9</v>
      </c>
      <c r="O1796" t="str">
        <v>0032580 serie 002</v>
      </c>
      <c r="P1796" s="57">
        <v>45288</v>
      </c>
      <c r="Q1796" t="str">
        <v>97434047000103</v>
      </c>
      <c r="R1796">
        <v>72163200</v>
      </c>
      <c r="S1796">
        <v>588</v>
      </c>
      <c r="T1796">
        <v>6549.3</v>
      </c>
      <c r="V1796" t="str">
        <f t="shared" ref="V1796:V1859" si="57">_xlfn.CONCAT(O1796,"-",TEXT(P1796,"DD/MM/AAAA"),"-",Q1796,"-",R1796,"-",ROUND(S1796,2),"-",ROUND(T1796,2))</f>
        <v>0032580 serie 002-28/12/2023-97434047000103-72163200-588-6549,3</v>
      </c>
    </row>
    <row r="1797" spans="1:22" x14ac:dyDescent="0.25">
      <c r="A1797" s="91" t="s">
        <v>7987</v>
      </c>
      <c r="B1797" s="91" t="s">
        <v>8671</v>
      </c>
      <c r="C1797" s="91" t="s">
        <v>10466</v>
      </c>
      <c r="D1797" s="91" t="s">
        <v>8389</v>
      </c>
      <c r="E1797" s="90">
        <v>97533434000199</v>
      </c>
      <c r="F1797" s="92">
        <v>73079900</v>
      </c>
      <c r="G1797" s="92">
        <v>7.54</v>
      </c>
      <c r="H1797" s="93">
        <v>29798.400000000001</v>
      </c>
      <c r="I1797">
        <v>1795</v>
      </c>
      <c r="K1797" s="82" t="str">
        <f t="shared" si="56"/>
        <v>0004065 SERIE 000-22/02/2024-97533434000199-73079900-7,54-29798,4</v>
      </c>
      <c r="L1797" t="str">
        <v>0004065 serie 000</v>
      </c>
      <c r="M1797" t="str">
        <v>0004065 serie 000-22/02/2024-97533434000199-73079900-7,54-29798,4</v>
      </c>
      <c r="O1797" t="str">
        <v>032580 serie 002</v>
      </c>
      <c r="P1797" s="57">
        <v>45288</v>
      </c>
      <c r="Q1797" t="str">
        <v>97434047000103</v>
      </c>
      <c r="R1797">
        <v>72163100</v>
      </c>
      <c r="S1797">
        <v>288</v>
      </c>
      <c r="T1797">
        <v>2615.7600000000002</v>
      </c>
      <c r="V1797" t="str">
        <f t="shared" si="57"/>
        <v>032580 serie 002-28/12/2023-97434047000103-72163100-288-2615,76</v>
      </c>
    </row>
    <row r="1798" spans="1:22" x14ac:dyDescent="0.25">
      <c r="A1798" s="91" t="s">
        <v>7988</v>
      </c>
      <c r="B1798" s="91" t="s">
        <v>8671</v>
      </c>
      <c r="C1798" s="91" t="s">
        <v>10467</v>
      </c>
      <c r="D1798" s="91" t="s">
        <v>8389</v>
      </c>
      <c r="E1798" s="90">
        <v>97533434000199</v>
      </c>
      <c r="F1798" s="92">
        <v>73079900</v>
      </c>
      <c r="G1798" s="92">
        <v>906.35</v>
      </c>
      <c r="H1798" s="93">
        <v>34660.5</v>
      </c>
      <c r="I1798">
        <v>1796</v>
      </c>
      <c r="K1798" s="82" t="str">
        <f t="shared" si="56"/>
        <v>000004064 SERIE 000-22/02/2024-97533434000199-73079900-906,35-34660,5</v>
      </c>
      <c r="L1798" t="str">
        <v>000004064 serie 000</v>
      </c>
      <c r="M1798" t="str">
        <v>000004064 serie 000-22/02/2024-97533434000199-73079900-906,35-34660,5</v>
      </c>
      <c r="O1798" t="str">
        <v>32580 serie 002</v>
      </c>
      <c r="P1798" s="57">
        <v>45288</v>
      </c>
      <c r="Q1798" t="str">
        <v>97434047000103</v>
      </c>
      <c r="R1798">
        <v>72163300</v>
      </c>
      <c r="S1798">
        <v>444</v>
      </c>
      <c r="T1798">
        <v>5930.58</v>
      </c>
      <c r="V1798" t="str">
        <f t="shared" si="57"/>
        <v>32580 serie 002-28/12/2023-97434047000103-72163300-444-5930,58</v>
      </c>
    </row>
    <row r="1799" spans="1:22" x14ac:dyDescent="0.25">
      <c r="A1799" s="91" t="s">
        <v>7989</v>
      </c>
      <c r="B1799" s="91" t="s">
        <v>8671</v>
      </c>
      <c r="C1799" s="91" t="s">
        <v>10468</v>
      </c>
      <c r="D1799" s="91" t="s">
        <v>8405</v>
      </c>
      <c r="E1799" s="90">
        <v>97533434000199</v>
      </c>
      <c r="F1799" s="92">
        <v>73079900</v>
      </c>
      <c r="G1799" s="92">
        <v>46.08</v>
      </c>
      <c r="H1799" s="93">
        <v>14342.8</v>
      </c>
      <c r="I1799">
        <v>1797</v>
      </c>
      <c r="K1799" s="82" t="str">
        <f t="shared" si="56"/>
        <v>00003984 SERIE 000-29/01/2024-97533434000199-73079900-46,08-14342,8</v>
      </c>
      <c r="L1799" t="str">
        <v>00003984 serie 000</v>
      </c>
      <c r="M1799" t="str">
        <v>00003984 serie 000-29/01/2024-97533434000199-73079900-46,08-14342,8</v>
      </c>
      <c r="O1799" t="str">
        <v>32489 serie 002</v>
      </c>
      <c r="P1799" s="57">
        <v>45286</v>
      </c>
      <c r="Q1799" t="str">
        <v>97434047000103</v>
      </c>
      <c r="R1799">
        <v>72164010</v>
      </c>
      <c r="S1799">
        <v>7550</v>
      </c>
      <c r="T1799">
        <v>53044.2</v>
      </c>
      <c r="V1799" t="str">
        <f t="shared" si="57"/>
        <v>32489 serie 002-26/12/2023-97434047000103-72164010-7550-53044,2</v>
      </c>
    </row>
    <row r="1800" spans="1:22" x14ac:dyDescent="0.25">
      <c r="A1800" s="91" t="s">
        <v>7990</v>
      </c>
      <c r="B1800" s="91" t="s">
        <v>8671</v>
      </c>
      <c r="C1800" s="91" t="s">
        <v>10469</v>
      </c>
      <c r="D1800" s="91" t="s">
        <v>8411</v>
      </c>
      <c r="E1800" s="90">
        <v>97533434000199</v>
      </c>
      <c r="F1800" s="92">
        <v>73079900</v>
      </c>
      <c r="G1800" s="92">
        <v>80</v>
      </c>
      <c r="H1800" s="93">
        <v>33145.24</v>
      </c>
      <c r="I1800">
        <v>1798</v>
      </c>
      <c r="K1800" s="82" t="str">
        <f t="shared" si="56"/>
        <v>03789 SERIE 000-01/11/2023-97533434000199-73079900-80-33145,24</v>
      </c>
      <c r="L1800" t="str">
        <v>03789 serie 000</v>
      </c>
      <c r="M1800" t="str">
        <v>03789 serie 000-01/11/2023-97533434000199-73079900-80-33145,24</v>
      </c>
      <c r="O1800" t="str">
        <v>32485 serie 002</v>
      </c>
      <c r="P1800" s="57">
        <v>45286</v>
      </c>
      <c r="Q1800" t="str">
        <v>97434047000103</v>
      </c>
      <c r="R1800">
        <v>72164010</v>
      </c>
      <c r="S1800">
        <v>10900</v>
      </c>
      <c r="T1800">
        <v>76351.5</v>
      </c>
      <c r="V1800" t="str">
        <f t="shared" si="57"/>
        <v>32485 serie 002-26/12/2023-97434047000103-72164010-10900-76351,5</v>
      </c>
    </row>
    <row r="1801" spans="1:22" x14ac:dyDescent="0.25">
      <c r="A1801" s="91" t="s">
        <v>7991</v>
      </c>
      <c r="B1801" s="91" t="s">
        <v>8671</v>
      </c>
      <c r="C1801" s="91" t="s">
        <v>10470</v>
      </c>
      <c r="D1801" s="91" t="s">
        <v>8575</v>
      </c>
      <c r="E1801" s="90">
        <v>97533434000199</v>
      </c>
      <c r="F1801" s="92">
        <v>73079900</v>
      </c>
      <c r="G1801" s="92">
        <v>606.04</v>
      </c>
      <c r="H1801" s="93">
        <v>166528.88</v>
      </c>
      <c r="I1801">
        <v>1799</v>
      </c>
      <c r="K1801" s="82" t="str">
        <f t="shared" si="56"/>
        <v>000003689 SERIE 000-10/10/2023-97533434000199-73079900-606,04-166528,88</v>
      </c>
      <c r="L1801" t="str">
        <v>000003689 serie 000</v>
      </c>
      <c r="M1801" t="str">
        <v>000003689 serie 000-10/10/2023-97533434000199-73079900-606,04-166528,88</v>
      </c>
      <c r="O1801" t="str">
        <v>32355 serie 002</v>
      </c>
      <c r="P1801" s="57">
        <v>45280</v>
      </c>
      <c r="Q1801" t="str">
        <v>97434047000103</v>
      </c>
      <c r="R1801">
        <v>72085200</v>
      </c>
      <c r="S1801">
        <v>1450</v>
      </c>
      <c r="T1801">
        <v>37310.04</v>
      </c>
      <c r="V1801" t="str">
        <f t="shared" si="57"/>
        <v>32355 serie 002-20/12/2023-97434047000103-72085200-1450-37310,04</v>
      </c>
    </row>
    <row r="1802" spans="1:22" x14ac:dyDescent="0.25">
      <c r="A1802" s="91" t="s">
        <v>7992</v>
      </c>
      <c r="B1802" s="91" t="s">
        <v>8671</v>
      </c>
      <c r="C1802" s="91" t="s">
        <v>10471</v>
      </c>
      <c r="D1802" s="91" t="s">
        <v>8412</v>
      </c>
      <c r="E1802" s="90">
        <v>97533434000199</v>
      </c>
      <c r="F1802" s="92">
        <v>73079900</v>
      </c>
      <c r="G1802" s="92">
        <v>230</v>
      </c>
      <c r="H1802" s="93">
        <v>8305</v>
      </c>
      <c r="I1802">
        <v>1800</v>
      </c>
      <c r="K1802" s="82" t="str">
        <f t="shared" si="56"/>
        <v>003682 SERIE 000-09/10/2023-97533434000199-73079900-230-8305</v>
      </c>
      <c r="L1802" t="str">
        <v>003682 serie 000</v>
      </c>
      <c r="M1802" t="str">
        <v>003682 serie 000-09/10/2023-97533434000199-73079900-230-8305</v>
      </c>
      <c r="O1802" t="str">
        <v>032344 serie 002</v>
      </c>
      <c r="P1802" s="57">
        <v>45280</v>
      </c>
      <c r="Q1802" t="str">
        <v>97434047000103</v>
      </c>
      <c r="R1802">
        <v>72162100</v>
      </c>
      <c r="S1802">
        <v>1839.6</v>
      </c>
      <c r="T1802">
        <v>12257.28</v>
      </c>
      <c r="V1802" t="str">
        <f t="shared" si="57"/>
        <v>032344 serie 002-20/12/2023-97434047000103-72162100-1839,6-12257,28</v>
      </c>
    </row>
    <row r="1803" spans="1:22" x14ac:dyDescent="0.25">
      <c r="A1803" s="91" t="s">
        <v>7993</v>
      </c>
      <c r="B1803" s="91" t="s">
        <v>8671</v>
      </c>
      <c r="C1803" s="91" t="s">
        <v>10472</v>
      </c>
      <c r="D1803" s="91" t="s">
        <v>8349</v>
      </c>
      <c r="E1803" s="90">
        <v>97533434000199</v>
      </c>
      <c r="F1803" s="92">
        <v>73079900</v>
      </c>
      <c r="G1803" s="92">
        <v>58.67</v>
      </c>
      <c r="H1803" s="92">
        <v>152.86000000000001</v>
      </c>
      <c r="I1803">
        <v>1801</v>
      </c>
      <c r="K1803" s="82" t="str">
        <f t="shared" si="56"/>
        <v>03724 SERIE 000-20/10/2023-97533434000199-73079900-58,67-152,86</v>
      </c>
      <c r="L1803" t="str">
        <v>03724 serie 000</v>
      </c>
      <c r="M1803" t="str">
        <v>03724 serie 000-20/10/2023-97533434000199-73079900-58,67-152,86</v>
      </c>
      <c r="O1803" t="str">
        <v>32344 serie 002</v>
      </c>
      <c r="P1803" s="57">
        <v>45280</v>
      </c>
      <c r="Q1803" t="str">
        <v>97434047000103</v>
      </c>
      <c r="R1803">
        <v>72163200</v>
      </c>
      <c r="S1803">
        <v>1113</v>
      </c>
      <c r="T1803">
        <v>11058</v>
      </c>
      <c r="V1803" t="str">
        <f t="shared" si="57"/>
        <v>32344 serie 002-20/12/2023-97434047000103-72163200-1113-11058</v>
      </c>
    </row>
    <row r="1804" spans="1:22" x14ac:dyDescent="0.25">
      <c r="A1804" s="91" t="s">
        <v>7994</v>
      </c>
      <c r="B1804" s="91" t="s">
        <v>8671</v>
      </c>
      <c r="C1804" s="91" t="s">
        <v>10473</v>
      </c>
      <c r="D1804" s="91" t="s">
        <v>8503</v>
      </c>
      <c r="E1804" s="90">
        <v>10464098000191</v>
      </c>
      <c r="F1804" s="92">
        <v>73089010</v>
      </c>
      <c r="G1804" s="93">
        <v>1597</v>
      </c>
      <c r="H1804" s="93">
        <v>30427.64</v>
      </c>
      <c r="I1804">
        <v>1802</v>
      </c>
      <c r="K1804" s="82" t="str">
        <f t="shared" si="56"/>
        <v>55878114 SERIE 890-19/07/2024-10464098000191-73089010-1597-30427,64</v>
      </c>
      <c r="L1804" t="str">
        <v>55878114 serie 890</v>
      </c>
      <c r="M1804" t="str">
        <v>55878114 serie 890-19/07/2024-10464098000191-73089010-1597-30427,64</v>
      </c>
      <c r="O1804" t="str">
        <v>032342 serie 002</v>
      </c>
      <c r="P1804" s="57">
        <v>45280</v>
      </c>
      <c r="Q1804" t="str">
        <v>97434047000103</v>
      </c>
      <c r="R1804">
        <v>72162100</v>
      </c>
      <c r="S1804">
        <v>1795.8</v>
      </c>
      <c r="T1804">
        <v>11965.44</v>
      </c>
      <c r="V1804" t="str">
        <f t="shared" si="57"/>
        <v>032342 serie 002-20/12/2023-97434047000103-72162100-1795,8-11965,44</v>
      </c>
    </row>
    <row r="1805" spans="1:22" x14ac:dyDescent="0.25">
      <c r="A1805" s="91" t="s">
        <v>7995</v>
      </c>
      <c r="B1805" s="91" t="s">
        <v>8671</v>
      </c>
      <c r="C1805" s="91" t="s">
        <v>10474</v>
      </c>
      <c r="D1805" s="91" t="s">
        <v>8576</v>
      </c>
      <c r="E1805" s="90">
        <v>10464098000191</v>
      </c>
      <c r="F1805" s="92">
        <v>73089010</v>
      </c>
      <c r="G1805" s="93">
        <v>20640</v>
      </c>
      <c r="H1805" s="93">
        <v>114952.81</v>
      </c>
      <c r="I1805">
        <v>1803</v>
      </c>
      <c r="K1805" s="82" t="str">
        <f t="shared" si="56"/>
        <v>55333357 SERIE 890-14/06/2024-10464098000191-73089010-20640-114952,81</v>
      </c>
      <c r="L1805" t="str">
        <v>55333357 serie 890</v>
      </c>
      <c r="M1805" t="str">
        <v>55333357 serie 890-14/06/2024-10464098000191-73089010-20640-114952,81</v>
      </c>
      <c r="O1805" t="str">
        <v>32342 serie 002</v>
      </c>
      <c r="P1805" s="57">
        <v>45280</v>
      </c>
      <c r="Q1805" t="str">
        <v>97434047000103</v>
      </c>
      <c r="R1805">
        <v>72163200</v>
      </c>
      <c r="S1805">
        <v>4904.46</v>
      </c>
      <c r="T1805">
        <v>48655.199999999997</v>
      </c>
      <c r="V1805" t="str">
        <f t="shared" si="57"/>
        <v>32342 serie 002-20/12/2023-97434047000103-72163200-4904,46-48655,2</v>
      </c>
    </row>
    <row r="1806" spans="1:22" x14ac:dyDescent="0.25">
      <c r="A1806" s="91" t="s">
        <v>7996</v>
      </c>
      <c r="B1806" s="91" t="s">
        <v>8671</v>
      </c>
      <c r="C1806" s="91" t="s">
        <v>10475</v>
      </c>
      <c r="D1806" s="91" t="s">
        <v>8576</v>
      </c>
      <c r="E1806" s="90">
        <v>10464098000191</v>
      </c>
      <c r="F1806" s="92">
        <v>73089010</v>
      </c>
      <c r="G1806" s="93">
        <v>3285</v>
      </c>
      <c r="H1806" s="93">
        <v>62203.76</v>
      </c>
      <c r="I1806">
        <v>1804</v>
      </c>
      <c r="K1806" s="82" t="str">
        <f t="shared" si="56"/>
        <v>55332437 SERIE 890-14/06/2024-10464098000191-73089010-3285-62203,76</v>
      </c>
      <c r="L1806" t="str">
        <v>55332437 serie 890</v>
      </c>
      <c r="M1806" t="str">
        <v>55332437 serie 890-14/06/2024-10464098000191-73089010-3285-62203,76</v>
      </c>
      <c r="O1806" t="str">
        <v>000000032263 serie 002</v>
      </c>
      <c r="P1806" s="57">
        <v>45279</v>
      </c>
      <c r="Q1806" t="str">
        <v>97434047000103</v>
      </c>
      <c r="R1806">
        <v>72085200</v>
      </c>
      <c r="S1806">
        <v>1229.76</v>
      </c>
      <c r="T1806">
        <v>7510.32</v>
      </c>
      <c r="V1806" t="str">
        <f t="shared" si="57"/>
        <v>000000032263 serie 002-19/12/2023-97434047000103-72085200-1229,76-7510,32</v>
      </c>
    </row>
    <row r="1807" spans="1:22" x14ac:dyDescent="0.25">
      <c r="A1807" s="91" t="s">
        <v>7997</v>
      </c>
      <c r="B1807" s="91" t="s">
        <v>8671</v>
      </c>
      <c r="C1807" s="91" t="s">
        <v>10476</v>
      </c>
      <c r="D1807" s="91" t="s">
        <v>8507</v>
      </c>
      <c r="E1807" s="90">
        <v>10464098000191</v>
      </c>
      <c r="F1807" s="92">
        <v>73089010</v>
      </c>
      <c r="G1807" s="92">
        <v>152</v>
      </c>
      <c r="H1807" s="93">
        <v>120717.64</v>
      </c>
      <c r="I1807">
        <v>1805</v>
      </c>
      <c r="K1807" s="82" t="str">
        <f t="shared" si="56"/>
        <v>53025227 SERIE 890-03/05/2024-10464098000191-73089010-152-120717,64</v>
      </c>
      <c r="L1807" t="str">
        <v>53025227 serie 890</v>
      </c>
      <c r="M1807" t="str">
        <v>53025227 serie 890-03/05/2024-10464098000191-73089010-152-120717,64</v>
      </c>
      <c r="O1807" t="str">
        <v>00000032263 serie 002</v>
      </c>
      <c r="P1807" s="57">
        <v>45279</v>
      </c>
      <c r="Q1807" t="str">
        <v>97434047000103</v>
      </c>
      <c r="R1807">
        <v>72192200</v>
      </c>
      <c r="S1807">
        <v>300.12</v>
      </c>
      <c r="T1807">
        <v>12370.8</v>
      </c>
      <c r="V1807" t="str">
        <f t="shared" si="57"/>
        <v>00000032263 serie 002-19/12/2023-97434047000103-72192200-300,12-12370,8</v>
      </c>
    </row>
    <row r="1808" spans="1:22" x14ac:dyDescent="0.25">
      <c r="A1808" s="91" t="s">
        <v>7998</v>
      </c>
      <c r="B1808" s="91" t="s">
        <v>8671</v>
      </c>
      <c r="C1808" s="91" t="s">
        <v>10477</v>
      </c>
      <c r="D1808" s="91" t="s">
        <v>8366</v>
      </c>
      <c r="E1808" s="90">
        <v>72797913000191</v>
      </c>
      <c r="F1808" s="92">
        <v>73089010</v>
      </c>
      <c r="G1808" s="93">
        <v>14405.69</v>
      </c>
      <c r="H1808" s="93">
        <v>1057860.81</v>
      </c>
      <c r="I1808">
        <v>1806</v>
      </c>
      <c r="K1808" s="82" t="str">
        <f t="shared" si="56"/>
        <v>121391 SERIE 001-19/12/2023-72797913000191-73089010-14405,69-1057860,81</v>
      </c>
      <c r="L1808" t="str">
        <v>121391 serie 001</v>
      </c>
      <c r="M1808" t="str">
        <v>121391 serie 001-19/12/2023-72797913000191-73089010-14405,69-1057860,81</v>
      </c>
      <c r="O1808" t="str">
        <v>0000032263 serie 002</v>
      </c>
      <c r="P1808" s="57">
        <v>45279</v>
      </c>
      <c r="Q1808" t="str">
        <v>97434047000103</v>
      </c>
      <c r="R1808">
        <v>72085300</v>
      </c>
      <c r="S1808">
        <v>267.18</v>
      </c>
      <c r="T1808">
        <v>1742.16</v>
      </c>
      <c r="V1808" t="str">
        <f t="shared" si="57"/>
        <v>0000032263 serie 002-19/12/2023-97434047000103-72085300-267,18-1742,16</v>
      </c>
    </row>
    <row r="1809" spans="1:22" x14ac:dyDescent="0.25">
      <c r="A1809" s="91" t="s">
        <v>7999</v>
      </c>
      <c r="B1809" s="91" t="s">
        <v>8671</v>
      </c>
      <c r="C1809" s="91" t="s">
        <v>10478</v>
      </c>
      <c r="D1809" s="91" t="s">
        <v>8458</v>
      </c>
      <c r="E1809" s="90">
        <v>23440235000108</v>
      </c>
      <c r="F1809" s="92">
        <v>73089010</v>
      </c>
      <c r="G1809" s="92">
        <v>18.32</v>
      </c>
      <c r="H1809" s="93">
        <v>6656.14</v>
      </c>
      <c r="I1809">
        <v>1807</v>
      </c>
      <c r="K1809" s="82" t="str">
        <f t="shared" si="56"/>
        <v>0024087 SERIE 001-30/07/2024-23440235000108-73089010-18,32-6656,14</v>
      </c>
      <c r="L1809" t="str">
        <v>0024087 serie 001</v>
      </c>
      <c r="M1809" t="str">
        <v>0024087 serie 001-30/07/2024-23440235000108-73089010-18,32-6656,14</v>
      </c>
      <c r="O1809" t="str">
        <v>000032263 serei 002</v>
      </c>
      <c r="P1809" s="57">
        <v>45279</v>
      </c>
      <c r="Q1809" t="str">
        <v>97434047000103</v>
      </c>
      <c r="R1809">
        <v>72085200</v>
      </c>
      <c r="S1809">
        <v>2196</v>
      </c>
      <c r="T1809">
        <v>14317.92</v>
      </c>
      <c r="V1809" t="str">
        <f t="shared" si="57"/>
        <v>000032263 serei 002-19/12/2023-97434047000103-72085200-2196-14317,92</v>
      </c>
    </row>
    <row r="1810" spans="1:22" x14ac:dyDescent="0.25">
      <c r="A1810" s="91" t="s">
        <v>8000</v>
      </c>
      <c r="B1810" s="91" t="s">
        <v>8671</v>
      </c>
      <c r="C1810" s="91" t="s">
        <v>10479</v>
      </c>
      <c r="D1810" s="91" t="s">
        <v>8577</v>
      </c>
      <c r="E1810" s="90">
        <v>65000655001934</v>
      </c>
      <c r="F1810" s="92">
        <v>73089090</v>
      </c>
      <c r="G1810" s="92">
        <v>1.99</v>
      </c>
      <c r="H1810" s="93">
        <v>7418.75</v>
      </c>
      <c r="I1810">
        <v>1808</v>
      </c>
      <c r="K1810" s="82" t="str">
        <f t="shared" si="56"/>
        <v>06443 SERIE 001-25/09/2024-65000655001934-73089090-1,99-7418,75</v>
      </c>
      <c r="L1810" t="str">
        <v>06443 serie 001</v>
      </c>
      <c r="M1810" t="str">
        <v>06443 serie 001-25/09/2024-65000655001934-73089090-1,99-7418,75</v>
      </c>
      <c r="O1810" t="str">
        <v>00032263 serie 002</v>
      </c>
      <c r="P1810" s="57">
        <v>45279</v>
      </c>
      <c r="Q1810" t="str">
        <v>97434047000103</v>
      </c>
      <c r="R1810">
        <v>72085200</v>
      </c>
      <c r="S1810">
        <v>285.48</v>
      </c>
      <c r="T1810">
        <v>1947.12</v>
      </c>
      <c r="V1810" t="str">
        <f t="shared" si="57"/>
        <v>00032263 serie 002-19/12/2023-97434047000103-72085200-285,48-1947,12</v>
      </c>
    </row>
    <row r="1811" spans="1:22" x14ac:dyDescent="0.25">
      <c r="A1811" s="91" t="s">
        <v>8001</v>
      </c>
      <c r="B1811" s="91" t="s">
        <v>8671</v>
      </c>
      <c r="C1811" s="91" t="s">
        <v>10480</v>
      </c>
      <c r="D1811" s="91" t="s">
        <v>6147</v>
      </c>
      <c r="E1811" s="90">
        <v>54858055000166</v>
      </c>
      <c r="F1811" s="92">
        <v>73101090</v>
      </c>
      <c r="G1811" s="92">
        <v>580</v>
      </c>
      <c r="H1811" s="93">
        <v>16918.11</v>
      </c>
      <c r="I1811">
        <v>1809</v>
      </c>
      <c r="K1811" s="82" t="str">
        <f t="shared" si="56"/>
        <v>3959 SERIE 001-15/08/2024-54858055000166-73101090-580-16918,11</v>
      </c>
      <c r="L1811" t="str">
        <v>3959 serie 001</v>
      </c>
      <c r="M1811" t="str">
        <v>3959 serie 001-15/08/2024-54858055000166-73101090-580-16918,11</v>
      </c>
      <c r="O1811" t="str">
        <v>0032263 serie 002</v>
      </c>
      <c r="P1811" s="57">
        <v>45279</v>
      </c>
      <c r="Q1811" t="str">
        <v>97434047000103</v>
      </c>
      <c r="R1811">
        <v>72085100</v>
      </c>
      <c r="S1811">
        <v>1105.32</v>
      </c>
      <c r="T1811">
        <v>10614</v>
      </c>
      <c r="V1811" t="str">
        <f t="shared" si="57"/>
        <v>0032263 serie 002-19/12/2023-97434047000103-72085100-1105,32-10614</v>
      </c>
    </row>
    <row r="1812" spans="1:22" x14ac:dyDescent="0.25">
      <c r="A1812" s="91" t="s">
        <v>8002</v>
      </c>
      <c r="B1812" s="91" t="s">
        <v>8671</v>
      </c>
      <c r="C1812" s="91" t="s">
        <v>10481</v>
      </c>
      <c r="D1812" s="91" t="s">
        <v>8537</v>
      </c>
      <c r="E1812" s="90">
        <v>5461822000193</v>
      </c>
      <c r="F1812" s="92">
        <v>73145000</v>
      </c>
      <c r="G1812" s="92">
        <v>82.12</v>
      </c>
      <c r="H1812" s="93">
        <v>17657.97</v>
      </c>
      <c r="I1812">
        <v>1810</v>
      </c>
      <c r="K1812" s="82" t="str">
        <f t="shared" si="56"/>
        <v>0011658 SERIE 001-05/08/2024-05461822000193-73145000-82,12-17657,97</v>
      </c>
      <c r="L1812" t="str">
        <v>0011658 serie 001</v>
      </c>
      <c r="M1812" t="str">
        <v>0011658 serie 001-05/08/2024-05461822000193-73145000-82,12-17657,97</v>
      </c>
      <c r="O1812" t="str">
        <v>032263 serei 002</v>
      </c>
      <c r="P1812" s="57">
        <v>45279</v>
      </c>
      <c r="Q1812" t="str">
        <v>97434047000103</v>
      </c>
      <c r="R1812">
        <v>72085300</v>
      </c>
      <c r="S1812">
        <v>186.66</v>
      </c>
      <c r="T1812">
        <v>1281</v>
      </c>
      <c r="V1812" t="str">
        <f t="shared" si="57"/>
        <v>032263 serei 002-19/12/2023-97434047000103-72085300-186,66-1281</v>
      </c>
    </row>
    <row r="1813" spans="1:22" x14ac:dyDescent="0.25">
      <c r="A1813" s="91" t="s">
        <v>8003</v>
      </c>
      <c r="B1813" s="91" t="s">
        <v>8671</v>
      </c>
      <c r="C1813" s="91" t="s">
        <v>10482</v>
      </c>
      <c r="D1813" s="91" t="s">
        <v>8566</v>
      </c>
      <c r="E1813" s="90">
        <v>5461822000193</v>
      </c>
      <c r="F1813" s="92">
        <v>73145000</v>
      </c>
      <c r="G1813" s="92">
        <v>11.4</v>
      </c>
      <c r="H1813" s="93">
        <v>13119.09</v>
      </c>
      <c r="I1813">
        <v>1811</v>
      </c>
      <c r="K1813" s="82" t="str">
        <f t="shared" si="56"/>
        <v>0011588 SERIE 001-09/07/2024-05461822000193-73145000-11,4-13119,09</v>
      </c>
      <c r="L1813" t="str">
        <v>0011588 serie 001</v>
      </c>
      <c r="M1813" t="str">
        <v>0011588 serie 001-09/07/2024-05461822000193-73145000-11,4-13119,09</v>
      </c>
      <c r="O1813" t="str">
        <v>32263 serie 002</v>
      </c>
      <c r="P1813" s="57">
        <v>45279</v>
      </c>
      <c r="Q1813" t="str">
        <v>97434047000103</v>
      </c>
      <c r="R1813">
        <v>72085100</v>
      </c>
      <c r="S1813">
        <v>929.64</v>
      </c>
      <c r="T1813">
        <v>6383.04</v>
      </c>
      <c r="V1813" t="str">
        <f t="shared" si="57"/>
        <v>32263 serie 002-19/12/2023-97434047000103-72085100-929,64-6383,04</v>
      </c>
    </row>
    <row r="1814" spans="1:22" x14ac:dyDescent="0.25">
      <c r="A1814" s="91" t="s">
        <v>8004</v>
      </c>
      <c r="B1814" s="91" t="s">
        <v>8671</v>
      </c>
      <c r="C1814" s="91" t="s">
        <v>10483</v>
      </c>
      <c r="D1814" s="91" t="s">
        <v>8567</v>
      </c>
      <c r="E1814" s="90">
        <v>5461822000193</v>
      </c>
      <c r="F1814" s="92">
        <v>73145000</v>
      </c>
      <c r="G1814" s="92">
        <v>25.52</v>
      </c>
      <c r="H1814" s="93">
        <v>23428.45</v>
      </c>
      <c r="I1814">
        <v>1812</v>
      </c>
      <c r="K1814" s="82" t="str">
        <f t="shared" si="56"/>
        <v>0011151 SERIE 001-29/12/2023-05461822000193-73145000-25,52-23428,45</v>
      </c>
      <c r="L1814" t="str">
        <v>0011151 serie 001</v>
      </c>
      <c r="M1814" t="str">
        <v>0011151 serie 001-29/12/2023-05461822000193-73145000-25,52-23428,45</v>
      </c>
      <c r="O1814" t="str">
        <v>00032225 serie 002</v>
      </c>
      <c r="P1814" s="57">
        <v>45278</v>
      </c>
      <c r="Q1814" t="str">
        <v>97434047000103</v>
      </c>
      <c r="R1814">
        <v>73079300</v>
      </c>
      <c r="S1814">
        <v>2752.3199999999997</v>
      </c>
      <c r="T1814">
        <v>2120</v>
      </c>
      <c r="V1814" t="str">
        <f t="shared" si="57"/>
        <v>00032225 serie 002-18/12/2023-97434047000103-73079300-2752,32-2120</v>
      </c>
    </row>
    <row r="1815" spans="1:22" x14ac:dyDescent="0.25">
      <c r="A1815" s="91" t="s">
        <v>8005</v>
      </c>
      <c r="B1815" s="91" t="s">
        <v>8671</v>
      </c>
      <c r="C1815" s="91" t="s">
        <v>10484</v>
      </c>
      <c r="D1815" s="91" t="s">
        <v>8545</v>
      </c>
      <c r="E1815" s="90">
        <v>41454106000142</v>
      </c>
      <c r="F1815" s="92">
        <v>73181400</v>
      </c>
      <c r="G1815" s="92">
        <v>6</v>
      </c>
      <c r="H1815" s="92">
        <v>420.5</v>
      </c>
      <c r="I1815">
        <v>1813</v>
      </c>
      <c r="K1815" s="82" t="str">
        <f t="shared" si="56"/>
        <v>3449 SERIE 001-10/09/2024-41454106000142-73181400-6-420,5</v>
      </c>
      <c r="L1815" t="str">
        <v>3449 serie 001</v>
      </c>
      <c r="M1815" t="str">
        <v>3449 serie 001-10/09/2024-41454106000142-73181400-6-420,5</v>
      </c>
      <c r="O1815" t="str">
        <v>0032225 serie 002</v>
      </c>
      <c r="P1815" s="57">
        <v>45278</v>
      </c>
      <c r="Q1815" t="str">
        <v>97434047000103</v>
      </c>
      <c r="R1815">
        <v>73079300</v>
      </c>
      <c r="S1815">
        <v>2752.3199999999997</v>
      </c>
      <c r="T1815">
        <v>7444.04</v>
      </c>
      <c r="V1815" t="str">
        <f t="shared" si="57"/>
        <v>0032225 serie 002-18/12/2023-97434047000103-73079300-2752,32-7444,04</v>
      </c>
    </row>
    <row r="1816" spans="1:22" x14ac:dyDescent="0.25">
      <c r="A1816" s="91" t="s">
        <v>8006</v>
      </c>
      <c r="B1816" s="91" t="s">
        <v>8671</v>
      </c>
      <c r="C1816" s="91" t="s">
        <v>10485</v>
      </c>
      <c r="D1816" s="91" t="s">
        <v>8547</v>
      </c>
      <c r="E1816" s="90">
        <v>89135073000366</v>
      </c>
      <c r="F1816" s="92">
        <v>73181400</v>
      </c>
      <c r="G1816" s="92">
        <v>9.23</v>
      </c>
      <c r="H1816" s="92">
        <v>443.1</v>
      </c>
      <c r="I1816">
        <v>1814</v>
      </c>
      <c r="K1816" s="82" t="str">
        <f t="shared" si="56"/>
        <v>58935 SERIE 006-03/09/2024-89135073000366-73181400-9,23-443,1</v>
      </c>
      <c r="L1816" t="str">
        <v>58935 serie 006</v>
      </c>
      <c r="M1816" t="str">
        <v>58935 serie 006-03/09/2024-89135073000366-73181400-9,23-443,1</v>
      </c>
      <c r="O1816" t="str">
        <v>032225 serie 002</v>
      </c>
      <c r="P1816" s="57">
        <v>45278</v>
      </c>
      <c r="Q1816" t="str">
        <v>97434047000103</v>
      </c>
      <c r="R1816">
        <v>73071920</v>
      </c>
      <c r="S1816">
        <v>2752.3199999999997</v>
      </c>
      <c r="T1816">
        <v>921.6</v>
      </c>
      <c r="V1816" t="str">
        <f t="shared" si="57"/>
        <v>032225 serie 002-18/12/2023-97434047000103-73071920-2752,32-921,6</v>
      </c>
    </row>
    <row r="1817" spans="1:22" x14ac:dyDescent="0.25">
      <c r="A1817" s="91" t="s">
        <v>8007</v>
      </c>
      <c r="B1817" s="91" t="s">
        <v>8671</v>
      </c>
      <c r="C1817" s="91" t="s">
        <v>10486</v>
      </c>
      <c r="D1817" s="91" t="s">
        <v>8489</v>
      </c>
      <c r="E1817" s="90">
        <v>62821723000109</v>
      </c>
      <c r="F1817" s="92">
        <v>73181400</v>
      </c>
      <c r="G1817" s="92">
        <v>11.63</v>
      </c>
      <c r="H1817" s="92">
        <v>216.31</v>
      </c>
      <c r="I1817">
        <v>1815</v>
      </c>
      <c r="K1817" s="82" t="str">
        <f t="shared" si="56"/>
        <v>43837 SERIE 001-17/05/2024-62821723000109-73181400-11,63-216,31</v>
      </c>
      <c r="L1817" t="str">
        <v>43837 serie 001</v>
      </c>
      <c r="M1817" t="str">
        <v>43837 serie 001-17/05/2024-62821723000109-73181400-11,63-216,31</v>
      </c>
      <c r="O1817" t="str">
        <v>32225 serie 002</v>
      </c>
      <c r="P1817" s="57">
        <v>45278</v>
      </c>
      <c r="Q1817" t="str">
        <v>97434047000103</v>
      </c>
      <c r="R1817">
        <v>73071920</v>
      </c>
      <c r="S1817">
        <v>2752.3199999999997</v>
      </c>
      <c r="T1817">
        <v>2342.4</v>
      </c>
      <c r="V1817" t="str">
        <f t="shared" si="57"/>
        <v>32225 serie 002-18/12/2023-97434047000103-73071920-2752,32-2342,4</v>
      </c>
    </row>
    <row r="1818" spans="1:22" x14ac:dyDescent="0.25">
      <c r="A1818" s="91" t="s">
        <v>8008</v>
      </c>
      <c r="B1818" s="91" t="s">
        <v>8671</v>
      </c>
      <c r="C1818" s="91" t="s">
        <v>10487</v>
      </c>
      <c r="D1818" s="91" t="s">
        <v>8578</v>
      </c>
      <c r="E1818" s="90">
        <v>62821723000109</v>
      </c>
      <c r="F1818" s="92">
        <v>73181500</v>
      </c>
      <c r="G1818" s="92">
        <v>22.22</v>
      </c>
      <c r="H1818" s="93">
        <v>8326.8799999999992</v>
      </c>
      <c r="I1818">
        <v>1816</v>
      </c>
      <c r="K1818" s="82" t="str">
        <f t="shared" si="56"/>
        <v>54320 SERIE 001-13/09/2024-62821723000109-73181500-22,22-8326,88</v>
      </c>
      <c r="L1818" t="str">
        <v>54320 serie 001</v>
      </c>
      <c r="M1818" t="str">
        <v>54320 serie 001-13/09/2024-62821723000109-73181500-22,22-8326,88</v>
      </c>
      <c r="O1818" t="str">
        <v>0032205 serie 002</v>
      </c>
      <c r="P1818" s="57">
        <v>45278</v>
      </c>
      <c r="Q1818" t="str">
        <v>97434047000103</v>
      </c>
      <c r="R1818">
        <v>72149100</v>
      </c>
      <c r="S1818">
        <v>42.48</v>
      </c>
      <c r="T1818">
        <v>1072.44</v>
      </c>
      <c r="V1818" t="str">
        <f t="shared" si="57"/>
        <v>0032205 serie 002-18/12/2023-97434047000103-72149100-42,48-1072,44</v>
      </c>
    </row>
    <row r="1819" spans="1:22" x14ac:dyDescent="0.25">
      <c r="A1819" s="91" t="s">
        <v>8009</v>
      </c>
      <c r="B1819" s="91" t="s">
        <v>8671</v>
      </c>
      <c r="C1819" s="91" t="s">
        <v>10488</v>
      </c>
      <c r="D1819" s="91" t="s">
        <v>8570</v>
      </c>
      <c r="E1819" s="90">
        <v>62821723000109</v>
      </c>
      <c r="F1819" s="92">
        <v>73181500</v>
      </c>
      <c r="G1819" s="92">
        <v>20</v>
      </c>
      <c r="H1819" s="93">
        <v>6431.48</v>
      </c>
      <c r="I1819">
        <v>1817</v>
      </c>
      <c r="K1819" s="82" t="str">
        <f t="shared" si="56"/>
        <v>53727 SERIE 001-06/09/2024-62821723000109-73181500-20-6431,48</v>
      </c>
      <c r="L1819" t="str">
        <v>53727 serie 001</v>
      </c>
      <c r="M1819" t="str">
        <v>53727 serie 001-06/09/2024-62821723000109-73181500-20-6431,48</v>
      </c>
      <c r="O1819" t="str">
        <v>032205 serie 002</v>
      </c>
      <c r="P1819" s="57">
        <v>45278</v>
      </c>
      <c r="Q1819" t="str">
        <v>97434047000103</v>
      </c>
      <c r="R1819">
        <v>72163100</v>
      </c>
      <c r="S1819">
        <v>1339.2</v>
      </c>
      <c r="T1819">
        <v>9936</v>
      </c>
      <c r="V1819" t="str">
        <f t="shared" si="57"/>
        <v>032205 serie 002-18/12/2023-97434047000103-72163100-1339,2-9936</v>
      </c>
    </row>
    <row r="1820" spans="1:22" x14ac:dyDescent="0.25">
      <c r="A1820" s="91" t="s">
        <v>8010</v>
      </c>
      <c r="B1820" s="91" t="s">
        <v>8671</v>
      </c>
      <c r="C1820" s="91" t="s">
        <v>10489</v>
      </c>
      <c r="D1820" s="91" t="s">
        <v>8538</v>
      </c>
      <c r="E1820" s="90">
        <v>62821723000109</v>
      </c>
      <c r="F1820" s="92">
        <v>73181500</v>
      </c>
      <c r="G1820" s="92">
        <v>4.33</v>
      </c>
      <c r="H1820" s="92">
        <v>528</v>
      </c>
      <c r="I1820">
        <v>1818</v>
      </c>
      <c r="K1820" s="82" t="str">
        <f t="shared" si="56"/>
        <v>0053648 SERIE 001-05/09/2024-62821723000109-73181500-4,33-528</v>
      </c>
      <c r="L1820" t="str">
        <v>0053648 serie 001</v>
      </c>
      <c r="M1820" t="str">
        <v>0053648 serie 001-05/09/2024-62821723000109-73181500-4,33-528</v>
      </c>
      <c r="O1820" t="str">
        <v>32205 serie 002</v>
      </c>
      <c r="P1820" s="57">
        <v>45278</v>
      </c>
      <c r="Q1820" t="str">
        <v>97434047000103</v>
      </c>
      <c r="R1820">
        <v>72162100</v>
      </c>
      <c r="S1820">
        <v>541.5</v>
      </c>
      <c r="T1820">
        <v>3573.9</v>
      </c>
      <c r="V1820" t="str">
        <f t="shared" si="57"/>
        <v>32205 serie 002-18/12/2023-97434047000103-72162100-541,5-3573,9</v>
      </c>
    </row>
    <row r="1821" spans="1:22" x14ac:dyDescent="0.25">
      <c r="A1821" s="91" t="s">
        <v>8011</v>
      </c>
      <c r="B1821" s="91" t="s">
        <v>8671</v>
      </c>
      <c r="C1821" s="91" t="s">
        <v>10490</v>
      </c>
      <c r="D1821" s="91" t="s">
        <v>8543</v>
      </c>
      <c r="E1821" s="90">
        <v>54858055000166</v>
      </c>
      <c r="F1821" s="92">
        <v>73181500</v>
      </c>
      <c r="G1821" s="92">
        <v>1.2</v>
      </c>
      <c r="H1821" s="93">
        <v>52212.07</v>
      </c>
      <c r="I1821">
        <v>1819</v>
      </c>
      <c r="K1821" s="82" t="str">
        <f t="shared" si="56"/>
        <v>003967 SERIE 001-20/09/2024-54858055000166-73181500-1,2-52212,07</v>
      </c>
      <c r="L1821" t="str">
        <v>003967 serie 001</v>
      </c>
      <c r="M1821" t="str">
        <v>003967 serie 001-20/09/2024-54858055000166-73181500-1,2-52212,07</v>
      </c>
      <c r="O1821" t="str">
        <v>32108 serie 002</v>
      </c>
      <c r="P1821" s="57">
        <v>45274</v>
      </c>
      <c r="Q1821" t="str">
        <v>97434047000103</v>
      </c>
      <c r="R1821">
        <v>72193400</v>
      </c>
      <c r="S1821">
        <v>580</v>
      </c>
      <c r="T1821">
        <v>27216</v>
      </c>
      <c r="V1821" t="str">
        <f t="shared" si="57"/>
        <v>32108 serie 002-14/12/2023-97434047000103-72193400-580-27216</v>
      </c>
    </row>
    <row r="1822" spans="1:22" x14ac:dyDescent="0.25">
      <c r="A1822" s="91" t="s">
        <v>8012</v>
      </c>
      <c r="B1822" s="91" t="s">
        <v>8671</v>
      </c>
      <c r="C1822" s="91" t="s">
        <v>10491</v>
      </c>
      <c r="D1822" s="91" t="s">
        <v>8545</v>
      </c>
      <c r="E1822" s="90">
        <v>41454106000142</v>
      </c>
      <c r="F1822" s="92">
        <v>73181500</v>
      </c>
      <c r="G1822" s="92">
        <v>12</v>
      </c>
      <c r="H1822" s="93">
        <v>4525</v>
      </c>
      <c r="I1822">
        <v>1820</v>
      </c>
      <c r="K1822" s="82" t="str">
        <f t="shared" si="56"/>
        <v>03449 SERIE 001-10/09/2024-41454106000142-73181500-12-4525</v>
      </c>
      <c r="L1822" t="str">
        <v>03449 serie 001</v>
      </c>
      <c r="M1822" t="str">
        <v>03449 serie 001-10/09/2024-41454106000142-73181500-12-4525</v>
      </c>
      <c r="O1822" t="str">
        <v>0762383 serie 003</v>
      </c>
      <c r="P1822" s="57">
        <v>45317</v>
      </c>
      <c r="Q1822" t="str">
        <v>96221486000167</v>
      </c>
      <c r="R1822">
        <v>73181600</v>
      </c>
      <c r="S1822">
        <v>196.86</v>
      </c>
      <c r="T1822">
        <v>48978.02</v>
      </c>
      <c r="V1822" t="str">
        <f t="shared" si="57"/>
        <v>0762383 serie 003-26/01/2024-96221486000167-73181600-196,86-48978,02</v>
      </c>
    </row>
    <row r="1823" spans="1:22" x14ac:dyDescent="0.25">
      <c r="A1823" s="91" t="s">
        <v>8013</v>
      </c>
      <c r="B1823" s="91" t="s">
        <v>8671</v>
      </c>
      <c r="C1823" s="91" t="s">
        <v>10492</v>
      </c>
      <c r="D1823" s="91" t="s">
        <v>8547</v>
      </c>
      <c r="E1823" s="90">
        <v>89135073000366</v>
      </c>
      <c r="F1823" s="92">
        <v>73181500</v>
      </c>
      <c r="G1823" s="92">
        <v>36.94</v>
      </c>
      <c r="H1823" s="92">
        <v>901.14</v>
      </c>
      <c r="I1823">
        <v>1821</v>
      </c>
      <c r="K1823" s="82" t="str">
        <f t="shared" si="56"/>
        <v>058935 SERIE 006-03/09/2024-89135073000366-73181500-36,94-901,14</v>
      </c>
      <c r="L1823" t="str">
        <v>058935 serie 006</v>
      </c>
      <c r="M1823" t="str">
        <v>058935 serie 006-03/09/2024-89135073000366-73181500-36,94-901,14</v>
      </c>
      <c r="O1823" t="str">
        <v>762383 serie 003</v>
      </c>
      <c r="P1823" s="57">
        <v>45317</v>
      </c>
      <c r="Q1823" t="str">
        <v>96221486000167</v>
      </c>
      <c r="R1823">
        <v>73181500</v>
      </c>
      <c r="S1823">
        <v>253.14</v>
      </c>
      <c r="T1823">
        <v>22270.1</v>
      </c>
      <c r="V1823" t="str">
        <f t="shared" si="57"/>
        <v>762383 serie 003-26/01/2024-96221486000167-73181500-253,14-22270,1</v>
      </c>
    </row>
    <row r="1824" spans="1:22" x14ac:dyDescent="0.25">
      <c r="A1824" s="91" t="s">
        <v>8014</v>
      </c>
      <c r="B1824" s="91" t="s">
        <v>8671</v>
      </c>
      <c r="C1824" s="91" t="s">
        <v>10493</v>
      </c>
      <c r="D1824" s="91" t="s">
        <v>8571</v>
      </c>
      <c r="E1824" s="90">
        <v>41454106000142</v>
      </c>
      <c r="F1824" s="92">
        <v>73181500</v>
      </c>
      <c r="G1824" s="92">
        <v>10.130000000000001</v>
      </c>
      <c r="H1824" s="93">
        <v>1503.8</v>
      </c>
      <c r="I1824">
        <v>1822</v>
      </c>
      <c r="K1824" s="82" t="str">
        <f t="shared" si="56"/>
        <v>3334 SERIE 001-20/08/2024-41454106000142-73181500-10,13-1503,8</v>
      </c>
      <c r="L1824" t="str">
        <v>3334 serie 001</v>
      </c>
      <c r="M1824" t="str">
        <v>3334 serie 001-20/08/2024-41454106000142-73181500-10,13-1503,8</v>
      </c>
      <c r="O1824" t="str">
        <v>707575 serie 000</v>
      </c>
      <c r="P1824" s="57">
        <v>45356</v>
      </c>
      <c r="Q1824" t="str">
        <v>43919968000129</v>
      </c>
      <c r="R1824">
        <v>73043910</v>
      </c>
      <c r="S1824">
        <v>659</v>
      </c>
      <c r="T1824">
        <v>9233.94</v>
      </c>
      <c r="V1824" t="str">
        <f t="shared" si="57"/>
        <v>707575 serie 000-05/03/2024-43919968000129-73043910-659-9233,94</v>
      </c>
    </row>
    <row r="1825" spans="1:22" x14ac:dyDescent="0.25">
      <c r="A1825" s="91" t="s">
        <v>8015</v>
      </c>
      <c r="B1825" s="91" t="s">
        <v>8671</v>
      </c>
      <c r="C1825" s="91" t="s">
        <v>10494</v>
      </c>
      <c r="D1825" s="91" t="s">
        <v>8480</v>
      </c>
      <c r="E1825" s="90">
        <v>65000655001691</v>
      </c>
      <c r="F1825" s="92">
        <v>73181500</v>
      </c>
      <c r="G1825" s="92">
        <v>43.6</v>
      </c>
      <c r="H1825" s="93">
        <v>163212.5</v>
      </c>
      <c r="I1825">
        <v>1823</v>
      </c>
      <c r="K1825" s="82" t="str">
        <f t="shared" si="56"/>
        <v>0204912 SERIE 001-28/06/2024-65000655001691-73181500-43,6-163212,5</v>
      </c>
      <c r="L1825" t="str">
        <v>0204912 serie 001</v>
      </c>
      <c r="M1825" t="str">
        <v>0204912 serie 001-28/06/2024-65000655001691-73181500-43,6-163212,5</v>
      </c>
      <c r="O1825" t="str">
        <v>707574 serie 000</v>
      </c>
      <c r="P1825" s="57">
        <v>45356</v>
      </c>
      <c r="Q1825" t="str">
        <v>43919968000129</v>
      </c>
      <c r="R1825">
        <v>73041900</v>
      </c>
      <c r="S1825">
        <v>137</v>
      </c>
      <c r="T1825">
        <v>2031.71</v>
      </c>
      <c r="V1825" t="str">
        <f t="shared" si="57"/>
        <v>707574 serie 000-05/03/2024-43919968000129-73041900-137-2031,71</v>
      </c>
    </row>
    <row r="1826" spans="1:22" x14ac:dyDescent="0.25">
      <c r="A1826" s="91" t="s">
        <v>8016</v>
      </c>
      <c r="B1826" s="91" t="s">
        <v>8671</v>
      </c>
      <c r="C1826" s="91" t="s">
        <v>10495</v>
      </c>
      <c r="D1826" s="91" t="s">
        <v>8352</v>
      </c>
      <c r="E1826" s="90">
        <v>65000655001691</v>
      </c>
      <c r="F1826" s="92">
        <v>73181500</v>
      </c>
      <c r="G1826" s="92">
        <v>14.26</v>
      </c>
      <c r="H1826" s="93">
        <v>13987.65</v>
      </c>
      <c r="I1826">
        <v>1824</v>
      </c>
      <c r="K1826" s="82" t="str">
        <f t="shared" si="56"/>
        <v>191192 SERIE 001-30/01/2024-65000655001691-73181500-14,26-13987,65</v>
      </c>
      <c r="L1826" t="str">
        <v>191192 serie 001</v>
      </c>
      <c r="M1826" t="str">
        <v>191192 serie 001-30/01/2024-65000655001691-73181500-14,26-13987,65</v>
      </c>
      <c r="O1826" t="str">
        <v>706165 serie 000</v>
      </c>
      <c r="P1826" s="57">
        <v>45344</v>
      </c>
      <c r="Q1826" t="str">
        <v>43919968000129</v>
      </c>
      <c r="R1826">
        <v>73041900</v>
      </c>
      <c r="S1826">
        <v>4898</v>
      </c>
      <c r="T1826">
        <v>71384.740000000005</v>
      </c>
      <c r="V1826" t="str">
        <f t="shared" si="57"/>
        <v>706165 serie 000-22/02/2024-43919968000129-73041900-4898-71384,74</v>
      </c>
    </row>
    <row r="1827" spans="1:22" x14ac:dyDescent="0.25">
      <c r="A1827" s="91" t="s">
        <v>8017</v>
      </c>
      <c r="B1827" s="91" t="s">
        <v>8671</v>
      </c>
      <c r="C1827" s="91" t="s">
        <v>10496</v>
      </c>
      <c r="D1827" s="91" t="s">
        <v>8468</v>
      </c>
      <c r="E1827" s="90">
        <v>62821723000109</v>
      </c>
      <c r="F1827" s="92">
        <v>73181500</v>
      </c>
      <c r="G1827" s="92">
        <v>230.83</v>
      </c>
      <c r="H1827" s="93">
        <v>7549.72</v>
      </c>
      <c r="I1827">
        <v>1825</v>
      </c>
      <c r="K1827" s="82" t="str">
        <f t="shared" si="56"/>
        <v>050339 SERIE 001-01/08/2024-62821723000109-73181500-230,83-7549,72</v>
      </c>
      <c r="L1827" t="str">
        <v>050339 serie 001</v>
      </c>
      <c r="M1827" t="str">
        <v>050339 serie 001-01/08/2024-62821723000109-73181500-230,83-7549,72</v>
      </c>
      <c r="O1827" t="str">
        <v>0706163 serie 000</v>
      </c>
      <c r="P1827" s="57">
        <v>45344</v>
      </c>
      <c r="Q1827" t="str">
        <v>43919968000129</v>
      </c>
      <c r="R1827">
        <v>73041900</v>
      </c>
      <c r="S1827">
        <v>2436</v>
      </c>
      <c r="T1827">
        <v>34892.339999999997</v>
      </c>
      <c r="V1827" t="str">
        <f t="shared" si="57"/>
        <v>0706163 serie 000-22/02/2024-43919968000129-73041900-2436-34892,34</v>
      </c>
    </row>
    <row r="1828" spans="1:22" x14ac:dyDescent="0.25">
      <c r="A1828" s="91" t="s">
        <v>8018</v>
      </c>
      <c r="B1828" s="91" t="s">
        <v>8671</v>
      </c>
      <c r="C1828" s="91" t="s">
        <v>10497</v>
      </c>
      <c r="D1828" s="91" t="s">
        <v>8468</v>
      </c>
      <c r="E1828" s="90">
        <v>62821723000109</v>
      </c>
      <c r="F1828" s="92">
        <v>73181500</v>
      </c>
      <c r="G1828" s="92">
        <v>57.33</v>
      </c>
      <c r="H1828" s="93">
        <v>38932.629999999997</v>
      </c>
      <c r="I1828">
        <v>1826</v>
      </c>
      <c r="K1828" s="82" t="str">
        <f t="shared" si="56"/>
        <v>50336 SERIE 001-01/08/2024-62821723000109-73181500-57,33-38932,63</v>
      </c>
      <c r="L1828" t="str">
        <v>50336 serie 001</v>
      </c>
      <c r="M1828" t="str">
        <v>50336 serie 001-01/08/2024-62821723000109-73181500-57,33-38932,63</v>
      </c>
      <c r="O1828" t="str">
        <v>706163 seire 000</v>
      </c>
      <c r="P1828" s="57">
        <v>45344</v>
      </c>
      <c r="Q1828" t="str">
        <v>43919968000129</v>
      </c>
      <c r="R1828">
        <v>73051200</v>
      </c>
      <c r="S1828">
        <v>609</v>
      </c>
      <c r="T1828">
        <v>10444.19</v>
      </c>
      <c r="V1828" t="str">
        <f t="shared" si="57"/>
        <v>706163 seire 000-22/02/2024-43919968000129-73051200-609-10444,19</v>
      </c>
    </row>
    <row r="1829" spans="1:22" x14ac:dyDescent="0.25">
      <c r="A1829" s="91" t="s">
        <v>8019</v>
      </c>
      <c r="B1829" s="91" t="s">
        <v>8671</v>
      </c>
      <c r="C1829" s="91" t="s">
        <v>10498</v>
      </c>
      <c r="D1829" s="91" t="s">
        <v>8442</v>
      </c>
      <c r="E1829" s="90">
        <v>62821723000109</v>
      </c>
      <c r="F1829" s="92">
        <v>73181500</v>
      </c>
      <c r="G1829" s="92">
        <v>96</v>
      </c>
      <c r="H1829" s="93">
        <v>39213.42</v>
      </c>
      <c r="I1829">
        <v>1827</v>
      </c>
      <c r="K1829" s="82" t="str">
        <f t="shared" si="56"/>
        <v>47783 SERIE 001-03/07/2024-62821723000109-73181500-96-39213,42</v>
      </c>
      <c r="L1829" t="str">
        <v>47783 serie 001</v>
      </c>
      <c r="M1829" t="str">
        <v>47783 serie 001-03/07/2024-62821723000109-73181500-96-39213,42</v>
      </c>
      <c r="O1829" t="str">
        <v>0706157 serie 000</v>
      </c>
      <c r="P1829" s="57">
        <v>45344</v>
      </c>
      <c r="Q1829" t="str">
        <v>43919968000129</v>
      </c>
      <c r="R1829">
        <v>73041900</v>
      </c>
      <c r="S1829">
        <v>315</v>
      </c>
      <c r="T1829">
        <v>2729.88</v>
      </c>
      <c r="V1829" t="str">
        <f t="shared" si="57"/>
        <v>0706157 serie 000-22/02/2024-43919968000129-73041900-315-2729,88</v>
      </c>
    </row>
    <row r="1830" spans="1:22" x14ac:dyDescent="0.25">
      <c r="A1830" s="91" t="s">
        <v>8020</v>
      </c>
      <c r="B1830" s="91" t="s">
        <v>8671</v>
      </c>
      <c r="C1830" s="91" t="s">
        <v>10499</v>
      </c>
      <c r="D1830" s="91" t="s">
        <v>8442</v>
      </c>
      <c r="E1830" s="90">
        <v>62821723000109</v>
      </c>
      <c r="F1830" s="92">
        <v>73181500</v>
      </c>
      <c r="G1830" s="92">
        <v>330</v>
      </c>
      <c r="H1830" s="93">
        <v>32552.26</v>
      </c>
      <c r="I1830">
        <v>1828</v>
      </c>
      <c r="K1830" s="82" t="str">
        <f t="shared" si="56"/>
        <v>47759 SERIE 001-03/07/2024-62821723000109-73181500-330-32552,26</v>
      </c>
      <c r="L1830" t="str">
        <v>47759 serie 001</v>
      </c>
      <c r="M1830" t="str">
        <v>47759 serie 001-03/07/2024-62821723000109-73181500-330-32552,26</v>
      </c>
      <c r="O1830" t="str">
        <v>706157 serie 000</v>
      </c>
      <c r="P1830" s="57">
        <v>45344</v>
      </c>
      <c r="Q1830" t="str">
        <v>43919968000129</v>
      </c>
      <c r="R1830">
        <v>73051200</v>
      </c>
      <c r="S1830">
        <v>315</v>
      </c>
      <c r="T1830">
        <v>5484.08</v>
      </c>
      <c r="V1830" t="str">
        <f t="shared" si="57"/>
        <v>706157 serie 000-22/02/2024-43919968000129-73051200-315-5484,08</v>
      </c>
    </row>
    <row r="1831" spans="1:22" x14ac:dyDescent="0.25">
      <c r="A1831" s="91" t="s">
        <v>8021</v>
      </c>
      <c r="B1831" s="91" t="s">
        <v>8671</v>
      </c>
      <c r="C1831" s="91" t="s">
        <v>10500</v>
      </c>
      <c r="D1831" s="91" t="s">
        <v>8480</v>
      </c>
      <c r="E1831" s="90">
        <v>62821723000109</v>
      </c>
      <c r="F1831" s="92">
        <v>73181500</v>
      </c>
      <c r="G1831" s="92">
        <v>57.33</v>
      </c>
      <c r="H1831" s="93">
        <v>18756</v>
      </c>
      <c r="I1831">
        <v>1829</v>
      </c>
      <c r="K1831" s="82" t="str">
        <f t="shared" si="56"/>
        <v>047474 SERIE 001-28/06/2024-62821723000109-73181500-57,33-18756</v>
      </c>
      <c r="L1831" t="str">
        <v>047474 serie 001</v>
      </c>
      <c r="M1831" t="str">
        <v>047474 serie 001-28/06/2024-62821723000109-73181500-57,33-18756</v>
      </c>
      <c r="O1831" t="str">
        <v>705542 serie 000</v>
      </c>
      <c r="P1831" s="57">
        <v>45338</v>
      </c>
      <c r="Q1831" t="str">
        <v>43919968000129</v>
      </c>
      <c r="R1831">
        <v>73041900</v>
      </c>
      <c r="S1831">
        <v>757</v>
      </c>
      <c r="T1831">
        <v>10448.200000000001</v>
      </c>
      <c r="V1831" t="str">
        <f t="shared" si="57"/>
        <v>705542 serie 000-16/02/2024-43919968000129-73041900-757-10448,2</v>
      </c>
    </row>
    <row r="1832" spans="1:22" x14ac:dyDescent="0.25">
      <c r="A1832" s="91" t="s">
        <v>8022</v>
      </c>
      <c r="B1832" s="91" t="s">
        <v>8671</v>
      </c>
      <c r="C1832" s="91" t="s">
        <v>10501</v>
      </c>
      <c r="D1832" s="91" t="s">
        <v>8504</v>
      </c>
      <c r="E1832" s="90">
        <v>62821723000109</v>
      </c>
      <c r="F1832" s="92">
        <v>73181500</v>
      </c>
      <c r="G1832" s="92">
        <v>83.33</v>
      </c>
      <c r="H1832" s="93">
        <v>52649.51</v>
      </c>
      <c r="I1832">
        <v>1830</v>
      </c>
      <c r="K1832" s="82" t="str">
        <f t="shared" si="56"/>
        <v>000044863 SERIE 001-29/05/2024-62821723000109-73181500-83,33-52649,51</v>
      </c>
      <c r="L1832" t="str">
        <v>000044863 serie 001</v>
      </c>
      <c r="M1832" t="str">
        <v>000044863 serie 001-29/05/2024-62821723000109-73181500-83,33-52649,51</v>
      </c>
      <c r="O1832" t="str">
        <v>704203 serie 000</v>
      </c>
      <c r="P1832" s="57">
        <v>45322</v>
      </c>
      <c r="Q1832" t="str">
        <v>43919968000129</v>
      </c>
      <c r="R1832">
        <v>73041900</v>
      </c>
      <c r="S1832">
        <v>1802</v>
      </c>
      <c r="T1832">
        <v>25097.98</v>
      </c>
      <c r="V1832" t="str">
        <f t="shared" si="57"/>
        <v>704203 serie 000-31/01/2024-43919968000129-73041900-1802-25097,98</v>
      </c>
    </row>
    <row r="1833" spans="1:22" x14ac:dyDescent="0.25">
      <c r="A1833" s="91" t="s">
        <v>8023</v>
      </c>
      <c r="B1833" s="91" t="s">
        <v>8671</v>
      </c>
      <c r="C1833" s="91" t="s">
        <v>10502</v>
      </c>
      <c r="D1833" s="91" t="s">
        <v>8489</v>
      </c>
      <c r="E1833" s="90">
        <v>62821723000109</v>
      </c>
      <c r="F1833" s="92">
        <v>73181500</v>
      </c>
      <c r="G1833" s="92">
        <v>69.75</v>
      </c>
      <c r="H1833" s="93">
        <v>28320.12</v>
      </c>
      <c r="I1833">
        <v>1831</v>
      </c>
      <c r="K1833" s="82" t="str">
        <f t="shared" si="56"/>
        <v>0043837 SERIE 001-17/05/2024-62821723000109-73181500-69,75-28320,12</v>
      </c>
      <c r="L1833" t="str">
        <v>0043837 serie 001</v>
      </c>
      <c r="M1833" t="str">
        <v>0043837 serie 001-17/05/2024-62821723000109-73181500-69,75-28320,12</v>
      </c>
      <c r="O1833" t="str">
        <v>704095 serie 000</v>
      </c>
      <c r="P1833" s="57">
        <v>45322</v>
      </c>
      <c r="Q1833" t="str">
        <v>43919968000129</v>
      </c>
      <c r="R1833">
        <v>73041900</v>
      </c>
      <c r="S1833">
        <v>6989</v>
      </c>
      <c r="T1833">
        <v>92589.41</v>
      </c>
      <c r="V1833" t="str">
        <f t="shared" si="57"/>
        <v>704095 serie 000-31/01/2024-43919968000129-73041900-6989-92589,41</v>
      </c>
    </row>
    <row r="1834" spans="1:22" x14ac:dyDescent="0.25">
      <c r="A1834" s="91" t="s">
        <v>8024</v>
      </c>
      <c r="B1834" s="91" t="s">
        <v>8671</v>
      </c>
      <c r="C1834" s="91" t="s">
        <v>10503</v>
      </c>
      <c r="D1834" s="91" t="s">
        <v>8451</v>
      </c>
      <c r="E1834" s="90">
        <v>62821723000109</v>
      </c>
      <c r="F1834" s="92">
        <v>73181500</v>
      </c>
      <c r="G1834" s="92">
        <v>32.5</v>
      </c>
      <c r="H1834" s="92">
        <v>697.4</v>
      </c>
      <c r="I1834">
        <v>1832</v>
      </c>
      <c r="K1834" s="82" t="str">
        <f t="shared" si="56"/>
        <v>42340 SERIE 001-30/04/2024-62821723000109-73181500-32,5-697,4</v>
      </c>
      <c r="L1834" t="str">
        <v>42340 serie 001</v>
      </c>
      <c r="M1834" t="str">
        <v>42340 serie 001-30/04/2024-62821723000109-73181500-32,5-697,4</v>
      </c>
      <c r="O1834" t="str">
        <v>704093 serie 000</v>
      </c>
      <c r="P1834" s="57">
        <v>45322</v>
      </c>
      <c r="Q1834" t="str">
        <v>43919968000129</v>
      </c>
      <c r="R1834">
        <v>73041900</v>
      </c>
      <c r="S1834">
        <v>1005</v>
      </c>
      <c r="T1834">
        <v>14043.35</v>
      </c>
      <c r="V1834" t="str">
        <f t="shared" si="57"/>
        <v>704093 serie 000-31/01/2024-43919968000129-73041900-1005-14043,35</v>
      </c>
    </row>
    <row r="1835" spans="1:22" x14ac:dyDescent="0.25">
      <c r="A1835" s="91" t="s">
        <v>8025</v>
      </c>
      <c r="B1835" s="91" t="s">
        <v>8671</v>
      </c>
      <c r="C1835" s="91" t="s">
        <v>10504</v>
      </c>
      <c r="D1835" s="91" t="s">
        <v>8506</v>
      </c>
      <c r="E1835" s="90">
        <v>18289917000113</v>
      </c>
      <c r="F1835" s="92">
        <v>73181500</v>
      </c>
      <c r="G1835" s="92">
        <v>14.44</v>
      </c>
      <c r="H1835" s="93">
        <v>3176.93</v>
      </c>
      <c r="I1835">
        <v>1833</v>
      </c>
      <c r="K1835" s="82" t="str">
        <f t="shared" si="56"/>
        <v>16882 SERIE 001-06/06/2024-18289917000113-73181500-14,44-3176,93</v>
      </c>
      <c r="L1835" t="str">
        <v>16882 serie 001</v>
      </c>
      <c r="M1835" t="str">
        <v>16882 serie 001-06/06/2024-18289917000113-73181500-14,44-3176,93</v>
      </c>
      <c r="O1835" t="str">
        <v>00704071 serie 000</v>
      </c>
      <c r="P1835" s="57">
        <v>45322</v>
      </c>
      <c r="Q1835" t="str">
        <v>43919968000129</v>
      </c>
      <c r="R1835">
        <v>73043110</v>
      </c>
      <c r="S1835">
        <v>591</v>
      </c>
      <c r="T1835">
        <v>14747.56</v>
      </c>
      <c r="V1835" t="str">
        <f t="shared" si="57"/>
        <v>00704071 serie 000-31/01/2024-43919968000129-73043110-591-14747,56</v>
      </c>
    </row>
    <row r="1836" spans="1:22" x14ac:dyDescent="0.25">
      <c r="A1836" s="91" t="s">
        <v>8026</v>
      </c>
      <c r="B1836" s="91" t="s">
        <v>8671</v>
      </c>
      <c r="C1836" s="91" t="s">
        <v>10505</v>
      </c>
      <c r="D1836" s="91" t="s">
        <v>8504</v>
      </c>
      <c r="E1836" s="90">
        <v>18289917000113</v>
      </c>
      <c r="F1836" s="92">
        <v>73181500</v>
      </c>
      <c r="G1836" s="92">
        <v>23.65</v>
      </c>
      <c r="H1836" s="93">
        <v>17564.400000000001</v>
      </c>
      <c r="I1836">
        <v>1834</v>
      </c>
      <c r="K1836" s="82" t="str">
        <f t="shared" si="56"/>
        <v>16797 SERIE 001-29/05/2024-18289917000113-73181500-23,65-17564,4</v>
      </c>
      <c r="L1836" t="str">
        <v>16797 serie 001</v>
      </c>
      <c r="M1836" t="str">
        <v>16797 serie 001-29/05/2024-18289917000113-73181500-23,65-17564,4</v>
      </c>
      <c r="O1836" t="str">
        <v>0704071 serie 000</v>
      </c>
      <c r="P1836" s="57">
        <v>45322</v>
      </c>
      <c r="Q1836" t="str">
        <v>43919968000129</v>
      </c>
      <c r="R1836">
        <v>73041900</v>
      </c>
      <c r="S1836">
        <v>560</v>
      </c>
      <c r="T1836">
        <v>7789.6</v>
      </c>
      <c r="V1836" t="str">
        <f t="shared" si="57"/>
        <v>0704071 serie 000-31/01/2024-43919968000129-73041900-560-7789,6</v>
      </c>
    </row>
    <row r="1837" spans="1:22" x14ac:dyDescent="0.25">
      <c r="A1837" s="91" t="s">
        <v>8027</v>
      </c>
      <c r="B1837" s="91" t="s">
        <v>8671</v>
      </c>
      <c r="C1837" s="91" t="s">
        <v>10506</v>
      </c>
      <c r="D1837" s="91" t="s">
        <v>8579</v>
      </c>
      <c r="E1837" s="90">
        <v>18289917000113</v>
      </c>
      <c r="F1837" s="92">
        <v>73181500</v>
      </c>
      <c r="G1837" s="92">
        <v>264</v>
      </c>
      <c r="H1837" s="93">
        <v>33796.620000000003</v>
      </c>
      <c r="I1837">
        <v>1835</v>
      </c>
      <c r="K1837" s="82" t="str">
        <f t="shared" si="56"/>
        <v>16305 SERIE 001-03/04/2024-18289917000113-73181500-264-33796,62</v>
      </c>
      <c r="L1837" t="str">
        <v>16305 serie 001</v>
      </c>
      <c r="M1837" t="str">
        <v>16305 serie 001-03/04/2024-18289917000113-73181500-264-33796,62</v>
      </c>
      <c r="O1837" t="str">
        <v>704071 serie 000</v>
      </c>
      <c r="P1837" s="57">
        <v>45322</v>
      </c>
      <c r="Q1837" t="str">
        <v>43919968000129</v>
      </c>
      <c r="R1837">
        <v>73051200</v>
      </c>
      <c r="S1837">
        <v>634</v>
      </c>
      <c r="T1837">
        <v>8350.2999999999993</v>
      </c>
      <c r="V1837" t="str">
        <f t="shared" si="57"/>
        <v>704071 serie 000-31/01/2024-43919968000129-73051200-634-8350,3</v>
      </c>
    </row>
    <row r="1838" spans="1:22" x14ac:dyDescent="0.25">
      <c r="A1838" s="91" t="s">
        <v>8028</v>
      </c>
      <c r="B1838" s="91" t="s">
        <v>8671</v>
      </c>
      <c r="C1838" s="91" t="s">
        <v>10507</v>
      </c>
      <c r="D1838" s="91" t="s">
        <v>8355</v>
      </c>
      <c r="E1838" s="91">
        <v>866937000144</v>
      </c>
      <c r="F1838" s="92">
        <v>73181500</v>
      </c>
      <c r="G1838" s="92">
        <v>224.88</v>
      </c>
      <c r="H1838" s="93">
        <v>141564.56</v>
      </c>
      <c r="I1838">
        <v>1836</v>
      </c>
      <c r="K1838" s="82" t="str">
        <f t="shared" si="56"/>
        <v>022545 SERIE 001-09/02/2024-00866937000144-73181500-224,88-141564,56</v>
      </c>
      <c r="L1838" t="str">
        <v>022545 serie 001</v>
      </c>
      <c r="M1838" t="str">
        <v>022545 serie 001-09/02/2024-00866937000144-73181500-224,88-141564,56</v>
      </c>
      <c r="O1838" t="str">
        <v>704061 serie 000</v>
      </c>
      <c r="P1838" s="57">
        <v>45322</v>
      </c>
      <c r="Q1838" t="str">
        <v>43919968000129</v>
      </c>
      <c r="R1838">
        <v>73041900</v>
      </c>
      <c r="S1838">
        <v>1094</v>
      </c>
      <c r="T1838">
        <v>15250.21</v>
      </c>
      <c r="V1838" t="str">
        <f t="shared" si="57"/>
        <v>704061 serie 000-31/01/2024-43919968000129-73041900-1094-15250,21</v>
      </c>
    </row>
    <row r="1839" spans="1:22" x14ac:dyDescent="0.25">
      <c r="A1839" s="91" t="s">
        <v>8029</v>
      </c>
      <c r="B1839" s="91" t="s">
        <v>8671</v>
      </c>
      <c r="C1839" s="91" t="s">
        <v>10508</v>
      </c>
      <c r="D1839" s="91" t="s">
        <v>8387</v>
      </c>
      <c r="E1839" s="91">
        <v>866937000144</v>
      </c>
      <c r="F1839" s="92">
        <v>73181500</v>
      </c>
      <c r="G1839" s="93">
        <v>1257.55</v>
      </c>
      <c r="H1839" s="93">
        <v>5411.28</v>
      </c>
      <c r="I1839">
        <v>1837</v>
      </c>
      <c r="K1839" s="82" t="str">
        <f t="shared" si="56"/>
        <v>22359 SERIE 001-31/01/2024-00866937000144-73181500-1257,55-5411,28</v>
      </c>
      <c r="L1839" t="str">
        <v>22359 serie 001</v>
      </c>
      <c r="M1839" t="str">
        <v>22359 serie 001-31/01/2024-00866937000144-73181500-1257,55-5411,28</v>
      </c>
      <c r="O1839" t="str">
        <v>700723 serie 000</v>
      </c>
      <c r="P1839" s="57">
        <v>45275</v>
      </c>
      <c r="Q1839" t="str">
        <v>43919968000129</v>
      </c>
      <c r="R1839">
        <v>73051100</v>
      </c>
      <c r="S1839">
        <v>4330</v>
      </c>
      <c r="T1839">
        <v>82055.179999999993</v>
      </c>
      <c r="V1839" t="str">
        <f t="shared" si="57"/>
        <v>700723 serie 000-15/12/2023-43919968000129-73051100-4330-82055,18</v>
      </c>
    </row>
    <row r="1840" spans="1:22" x14ac:dyDescent="0.25">
      <c r="A1840" s="91" t="s">
        <v>8030</v>
      </c>
      <c r="B1840" s="91" t="s">
        <v>8671</v>
      </c>
      <c r="C1840" s="91" t="s">
        <v>10509</v>
      </c>
      <c r="D1840" s="91" t="s">
        <v>8350</v>
      </c>
      <c r="E1840" s="90">
        <v>42623046000107</v>
      </c>
      <c r="F1840" s="92">
        <v>73181500</v>
      </c>
      <c r="G1840" s="92">
        <v>43</v>
      </c>
      <c r="H1840" s="93">
        <v>8740.7900000000009</v>
      </c>
      <c r="I1840">
        <v>1838</v>
      </c>
      <c r="K1840" s="82" t="str">
        <f t="shared" si="56"/>
        <v>8 SERIE 001-01/03/2024-42623046000107-73181500-43-8740,79</v>
      </c>
      <c r="L1840" t="str">
        <v>8 serie 001</v>
      </c>
      <c r="M1840" t="str">
        <v>8 serie 001-01/03/2024-42623046000107-73181500-43-8740,79</v>
      </c>
      <c r="O1840" t="str">
        <v>700722 serie 000</v>
      </c>
      <c r="P1840" s="57">
        <v>45275</v>
      </c>
      <c r="Q1840" t="str">
        <v>43919968000129</v>
      </c>
      <c r="R1840">
        <v>73051100</v>
      </c>
      <c r="S1840">
        <v>2435</v>
      </c>
      <c r="T1840">
        <v>45176.46</v>
      </c>
      <c r="V1840" t="str">
        <f t="shared" si="57"/>
        <v>700722 serie 000-15/12/2023-43919968000129-73051100-2435-45176,46</v>
      </c>
    </row>
    <row r="1841" spans="1:22" x14ac:dyDescent="0.25">
      <c r="A1841" s="91" t="s">
        <v>8031</v>
      </c>
      <c r="B1841" s="91" t="s">
        <v>8671</v>
      </c>
      <c r="C1841" s="91" t="s">
        <v>10510</v>
      </c>
      <c r="D1841" s="91" t="s">
        <v>8361</v>
      </c>
      <c r="E1841" s="90">
        <v>42623046000107</v>
      </c>
      <c r="F1841" s="92">
        <v>73181500</v>
      </c>
      <c r="G1841" s="93">
        <v>5918.11</v>
      </c>
      <c r="H1841" s="93">
        <v>3574.25</v>
      </c>
      <c r="I1841">
        <v>1839</v>
      </c>
      <c r="K1841" s="82" t="str">
        <f t="shared" si="56"/>
        <v>7 SERIE 001-08/02/2024-42623046000107-73181500-5918,11-3574,25</v>
      </c>
      <c r="L1841" t="str">
        <v>7 serie 001</v>
      </c>
      <c r="M1841" t="str">
        <v>7 serie 001-08/02/2024-42623046000107-73181500-5918,11-3574,25</v>
      </c>
      <c r="O1841" t="str">
        <v>700685 serie 000</v>
      </c>
      <c r="P1841" s="57">
        <v>45275</v>
      </c>
      <c r="Q1841" t="str">
        <v>43919968000129</v>
      </c>
      <c r="R1841">
        <v>73041900</v>
      </c>
      <c r="S1841">
        <v>68</v>
      </c>
      <c r="T1841">
        <v>1251.75</v>
      </c>
      <c r="V1841" t="str">
        <f t="shared" si="57"/>
        <v>700685 serie 000-15/12/2023-43919968000129-73041900-68-1251,75</v>
      </c>
    </row>
    <row r="1842" spans="1:22" x14ac:dyDescent="0.25">
      <c r="A1842" s="91" t="s">
        <v>8032</v>
      </c>
      <c r="B1842" s="91" t="s">
        <v>8671</v>
      </c>
      <c r="C1842" s="91" t="s">
        <v>10511</v>
      </c>
      <c r="D1842" s="91" t="s">
        <v>8352</v>
      </c>
      <c r="E1842" s="90">
        <v>42623046000107</v>
      </c>
      <c r="F1842" s="92">
        <v>73181500</v>
      </c>
      <c r="G1842" s="92">
        <v>254</v>
      </c>
      <c r="H1842" s="93">
        <v>55783.18</v>
      </c>
      <c r="I1842">
        <v>1840</v>
      </c>
      <c r="K1842" s="82" t="str">
        <f t="shared" si="56"/>
        <v>06 SERIE 001-30/01/2024-42623046000107-73181500-254-55783,18</v>
      </c>
      <c r="L1842" t="str">
        <v>06 serie 001</v>
      </c>
      <c r="M1842" t="str">
        <v>06 serie 001-30/01/2024-42623046000107-73181500-254-55783,18</v>
      </c>
      <c r="O1842" t="str">
        <v>700561 serie 000</v>
      </c>
      <c r="P1842" s="57">
        <v>45275</v>
      </c>
      <c r="Q1842" t="str">
        <v>43919968000129</v>
      </c>
      <c r="R1842">
        <v>73041900</v>
      </c>
      <c r="S1842">
        <v>4574</v>
      </c>
      <c r="T1842">
        <v>61125.3</v>
      </c>
      <c r="V1842" t="str">
        <f t="shared" si="57"/>
        <v>700561 serie 000-15/12/2023-43919968000129-73041900-4574-61125,3</v>
      </c>
    </row>
    <row r="1843" spans="1:22" x14ac:dyDescent="0.25">
      <c r="A1843" s="91" t="s">
        <v>8033</v>
      </c>
      <c r="B1843" s="91" t="s">
        <v>8671</v>
      </c>
      <c r="C1843" s="91" t="s">
        <v>10512</v>
      </c>
      <c r="D1843" s="91" t="s">
        <v>8580</v>
      </c>
      <c r="E1843" s="90">
        <v>62821723000109</v>
      </c>
      <c r="F1843" s="92">
        <v>73181500</v>
      </c>
      <c r="G1843" s="92">
        <v>767.08</v>
      </c>
      <c r="H1843" s="93">
        <v>21992.720000000001</v>
      </c>
      <c r="I1843">
        <v>1841</v>
      </c>
      <c r="K1843" s="82" t="str">
        <f t="shared" si="56"/>
        <v>33412 SERIE 001-19/01/2024-62821723000109-73181500-767,08-21992,72</v>
      </c>
      <c r="L1843" t="str">
        <v>33412 serie 001</v>
      </c>
      <c r="M1843" t="str">
        <v>33412 serie 001-19/01/2024-62821723000109-73181500-767,08-21992,72</v>
      </c>
      <c r="O1843" t="str">
        <v>700543 serie 000</v>
      </c>
      <c r="P1843" s="57">
        <v>45275</v>
      </c>
      <c r="Q1843" t="str">
        <v>43919968000129</v>
      </c>
      <c r="R1843">
        <v>73041900</v>
      </c>
      <c r="S1843">
        <v>466</v>
      </c>
      <c r="T1843">
        <v>6723.26</v>
      </c>
      <c r="V1843" t="str">
        <f t="shared" si="57"/>
        <v>700543 serie 000-15/12/2023-43919968000129-73041900-466-6723,26</v>
      </c>
    </row>
    <row r="1844" spans="1:22" x14ac:dyDescent="0.25">
      <c r="A1844" s="91" t="s">
        <v>8034</v>
      </c>
      <c r="B1844" s="91" t="s">
        <v>8671</v>
      </c>
      <c r="C1844" s="91" t="s">
        <v>10513</v>
      </c>
      <c r="D1844" s="91" t="s">
        <v>8580</v>
      </c>
      <c r="E1844" s="90">
        <v>62821723000109</v>
      </c>
      <c r="F1844" s="92">
        <v>73181500</v>
      </c>
      <c r="G1844" s="93">
        <v>1839.76</v>
      </c>
      <c r="H1844" s="93">
        <v>30355.88</v>
      </c>
      <c r="I1844">
        <v>1842</v>
      </c>
      <c r="K1844" s="82" t="str">
        <f t="shared" si="56"/>
        <v>033411 SERIE 001-19/01/2024-62821723000109-73181500-1839,76-30355,88</v>
      </c>
      <c r="L1844" t="str">
        <v>033411 serie 001</v>
      </c>
      <c r="M1844" t="str">
        <v>033411 serie 001-19/01/2024-62821723000109-73181500-1839,76-30355,88</v>
      </c>
      <c r="O1844" t="str">
        <v>0700123 serie 000</v>
      </c>
      <c r="P1844" s="57">
        <v>45273</v>
      </c>
      <c r="Q1844" t="str">
        <v>43919968000129</v>
      </c>
      <c r="R1844">
        <v>73043910</v>
      </c>
      <c r="S1844">
        <v>82.666666666666671</v>
      </c>
      <c r="T1844">
        <v>498.35</v>
      </c>
      <c r="V1844" t="str">
        <f t="shared" si="57"/>
        <v>0700123 serie 000-13/12/2023-43919968000129-73043910-82,67-498,35</v>
      </c>
    </row>
    <row r="1845" spans="1:22" x14ac:dyDescent="0.25">
      <c r="A1845" s="91" t="s">
        <v>8035</v>
      </c>
      <c r="B1845" s="91" t="s">
        <v>8671</v>
      </c>
      <c r="C1845" s="91" t="s">
        <v>10514</v>
      </c>
      <c r="D1845" s="91" t="s">
        <v>8441</v>
      </c>
      <c r="E1845" s="90">
        <v>41454106000142</v>
      </c>
      <c r="F1845" s="92">
        <v>73181500</v>
      </c>
      <c r="G1845" s="92">
        <v>32.46</v>
      </c>
      <c r="H1845" s="93">
        <v>2767.76</v>
      </c>
      <c r="I1845">
        <v>1843</v>
      </c>
      <c r="K1845" s="82" t="str">
        <f t="shared" si="56"/>
        <v>03146 SERIE 001-26/07/2024-41454106000142-73181500-32,46-2767,76</v>
      </c>
      <c r="L1845" t="str">
        <v>03146 serie 001</v>
      </c>
      <c r="M1845" t="str">
        <v>03146 serie 001-26/07/2024-41454106000142-73181500-32,46-2767,76</v>
      </c>
      <c r="O1845" t="str">
        <v>700123  aerie 000</v>
      </c>
      <c r="P1845" s="57">
        <v>45273</v>
      </c>
      <c r="Q1845" t="str">
        <v>43919968000129</v>
      </c>
      <c r="R1845">
        <v>73043110</v>
      </c>
      <c r="S1845">
        <v>165.33333333333334</v>
      </c>
      <c r="T1845">
        <v>5688.0499999999993</v>
      </c>
      <c r="V1845" t="str">
        <f t="shared" si="57"/>
        <v>700123  aerie 000-13/12/2023-43919968000129-73043110-165,33-5688,05</v>
      </c>
    </row>
    <row r="1846" spans="1:22" x14ac:dyDescent="0.25">
      <c r="A1846" s="91" t="s">
        <v>8036</v>
      </c>
      <c r="B1846" s="91" t="s">
        <v>8671</v>
      </c>
      <c r="C1846" s="91" t="s">
        <v>10515</v>
      </c>
      <c r="D1846" s="91" t="s">
        <v>8441</v>
      </c>
      <c r="E1846" s="90">
        <v>41454106000142</v>
      </c>
      <c r="F1846" s="92">
        <v>73181500</v>
      </c>
      <c r="G1846" s="92">
        <v>10.82</v>
      </c>
      <c r="H1846" s="93">
        <v>2165.4</v>
      </c>
      <c r="I1846">
        <v>1844</v>
      </c>
      <c r="K1846" s="82" t="str">
        <f t="shared" si="56"/>
        <v>3146 SERIE 001-26/07/2024-41454106000142-73181500-10,82-2165,4</v>
      </c>
      <c r="L1846" t="str">
        <v>3146 serie 001</v>
      </c>
      <c r="M1846" t="str">
        <v>3146 serie 001-26/07/2024-41454106000142-73181500-10,82-2165,4</v>
      </c>
      <c r="O1846" t="str">
        <v>699011 serie 000</v>
      </c>
      <c r="P1846" s="57">
        <v>45261</v>
      </c>
      <c r="Q1846" t="str">
        <v>43919968000129</v>
      </c>
      <c r="R1846">
        <v>73061900</v>
      </c>
      <c r="S1846">
        <v>1496</v>
      </c>
      <c r="T1846">
        <v>20883.29</v>
      </c>
      <c r="V1846" t="str">
        <f t="shared" si="57"/>
        <v>699011 serie 000-01/12/2023-43919968000129-73061900-1496-20883,29</v>
      </c>
    </row>
    <row r="1847" spans="1:22" x14ac:dyDescent="0.25">
      <c r="A1847" s="91" t="s">
        <v>8037</v>
      </c>
      <c r="B1847" s="91" t="s">
        <v>8671</v>
      </c>
      <c r="C1847" s="91" t="s">
        <v>10516</v>
      </c>
      <c r="D1847" s="91" t="s">
        <v>8522</v>
      </c>
      <c r="E1847" s="90">
        <v>41454106000142</v>
      </c>
      <c r="F1847" s="92">
        <v>73181500</v>
      </c>
      <c r="G1847" s="92">
        <v>38.4</v>
      </c>
      <c r="H1847" s="93">
        <v>6684.18</v>
      </c>
      <c r="I1847">
        <v>1845</v>
      </c>
      <c r="K1847" s="82" t="str">
        <f t="shared" si="56"/>
        <v>2516 SERIE 001-19/04/2024-41454106000142-73181500-38,4-6684,18</v>
      </c>
      <c r="L1847" t="str">
        <v>2516 serie 001</v>
      </c>
      <c r="M1847" t="str">
        <v>2516 serie 001-19/04/2024-41454106000142-73181500-38,4-6684,18</v>
      </c>
      <c r="O1847" t="str">
        <v>0698496 serie 000</v>
      </c>
      <c r="P1847" s="57">
        <v>45259</v>
      </c>
      <c r="Q1847" t="str">
        <v>43919968000129</v>
      </c>
      <c r="R1847">
        <v>73041900</v>
      </c>
      <c r="S1847">
        <v>1728</v>
      </c>
      <c r="T1847">
        <v>24546.45</v>
      </c>
      <c r="V1847" t="str">
        <f t="shared" si="57"/>
        <v>0698496 serie 000-29/11/2023-43919968000129-73041900-1728-24546,45</v>
      </c>
    </row>
    <row r="1848" spans="1:22" x14ac:dyDescent="0.25">
      <c r="A1848" s="91" t="s">
        <v>8038</v>
      </c>
      <c r="B1848" s="91" t="s">
        <v>8671</v>
      </c>
      <c r="C1848" s="91" t="s">
        <v>10517</v>
      </c>
      <c r="D1848" s="91" t="s">
        <v>8578</v>
      </c>
      <c r="E1848" s="90">
        <v>62821723000109</v>
      </c>
      <c r="F1848" s="92">
        <v>73181600</v>
      </c>
      <c r="G1848" s="92">
        <v>13.89</v>
      </c>
      <c r="H1848" s="93">
        <v>2043.74</v>
      </c>
      <c r="I1848">
        <v>1846</v>
      </c>
      <c r="K1848" s="82" t="str">
        <f t="shared" si="56"/>
        <v>054320 SERIE 001-13/09/2024-62821723000109-73181600-13,89-2043,74</v>
      </c>
      <c r="L1848" t="str">
        <v>054320 serie 001</v>
      </c>
      <c r="M1848" t="str">
        <v>054320 serie 001-13/09/2024-62821723000109-73181600-13,89-2043,74</v>
      </c>
      <c r="O1848" t="str">
        <v>698496 serie 000</v>
      </c>
      <c r="P1848" s="57">
        <v>45259</v>
      </c>
      <c r="Q1848" t="str">
        <v>43919968000129</v>
      </c>
      <c r="R1848">
        <v>73051100</v>
      </c>
      <c r="S1848">
        <v>934</v>
      </c>
      <c r="T1848">
        <v>17139.78</v>
      </c>
      <c r="V1848" t="str">
        <f t="shared" si="57"/>
        <v>698496 serie 000-29/11/2023-43919968000129-73051100-934-17139,78</v>
      </c>
    </row>
    <row r="1849" spans="1:22" x14ac:dyDescent="0.25">
      <c r="A1849" s="91" t="s">
        <v>8039</v>
      </c>
      <c r="B1849" s="91" t="s">
        <v>8671</v>
      </c>
      <c r="C1849" s="91" t="s">
        <v>10518</v>
      </c>
      <c r="D1849" s="91" t="s">
        <v>8570</v>
      </c>
      <c r="E1849" s="90">
        <v>62821723000109</v>
      </c>
      <c r="F1849" s="92">
        <v>73181600</v>
      </c>
      <c r="G1849" s="92">
        <v>15</v>
      </c>
      <c r="H1849" s="92">
        <v>543.08000000000004</v>
      </c>
      <c r="I1849">
        <v>1847</v>
      </c>
      <c r="K1849" s="82" t="str">
        <f t="shared" si="56"/>
        <v>053727 SERIE 001-06/09/2024-62821723000109-73181600-15-543,08</v>
      </c>
      <c r="L1849" t="str">
        <v>053727 serie 001</v>
      </c>
      <c r="M1849" t="str">
        <v>053727 serie 001-06/09/2024-62821723000109-73181600-15-543,08</v>
      </c>
      <c r="O1849" t="str">
        <v>697933 serie 000</v>
      </c>
      <c r="P1849" s="57">
        <v>45254</v>
      </c>
      <c r="Q1849" t="str">
        <v>43919968000129</v>
      </c>
      <c r="R1849">
        <v>73041900</v>
      </c>
      <c r="S1849">
        <v>14220</v>
      </c>
      <c r="T1849">
        <v>212167.69</v>
      </c>
      <c r="V1849" t="str">
        <f t="shared" si="57"/>
        <v>697933 serie 000-24/11/2023-43919968000129-73041900-14220-212167,69</v>
      </c>
    </row>
    <row r="1850" spans="1:22" x14ac:dyDescent="0.25">
      <c r="A1850" s="91" t="s">
        <v>8040</v>
      </c>
      <c r="B1850" s="91" t="s">
        <v>8671</v>
      </c>
      <c r="C1850" s="91" t="s">
        <v>10519</v>
      </c>
      <c r="D1850" s="91" t="s">
        <v>8538</v>
      </c>
      <c r="E1850" s="90">
        <v>62821723000109</v>
      </c>
      <c r="F1850" s="92">
        <v>73181600</v>
      </c>
      <c r="G1850" s="92">
        <v>4.33</v>
      </c>
      <c r="H1850" s="92">
        <v>110</v>
      </c>
      <c r="I1850">
        <v>1848</v>
      </c>
      <c r="K1850" s="82" t="str">
        <f t="shared" si="56"/>
        <v>053648 SERIE 001-05/09/2024-62821723000109-73181600-4,33-110</v>
      </c>
      <c r="L1850" t="str">
        <v>053648 serie 001</v>
      </c>
      <c r="M1850" t="str">
        <v>053648 serie 001-05/09/2024-62821723000109-73181600-4,33-110</v>
      </c>
      <c r="O1850" t="str">
        <v>00697659 serie 000</v>
      </c>
      <c r="P1850" s="57">
        <v>45252</v>
      </c>
      <c r="Q1850" t="str">
        <v>43919968000129</v>
      </c>
      <c r="R1850">
        <v>73043910</v>
      </c>
      <c r="S1850">
        <v>34</v>
      </c>
      <c r="T1850">
        <v>450.21</v>
      </c>
      <c r="V1850" t="str">
        <f t="shared" si="57"/>
        <v>00697659 serie 000-22/11/2023-43919968000129-73043910-34-450,21</v>
      </c>
    </row>
    <row r="1851" spans="1:22" x14ac:dyDescent="0.25">
      <c r="A1851" s="91" t="s">
        <v>8041</v>
      </c>
      <c r="B1851" s="91" t="s">
        <v>8671</v>
      </c>
      <c r="C1851" s="91" t="s">
        <v>10520</v>
      </c>
      <c r="D1851" s="91" t="s">
        <v>8574</v>
      </c>
      <c r="E1851" s="90">
        <v>18289917000113</v>
      </c>
      <c r="F1851" s="92">
        <v>73181600</v>
      </c>
      <c r="G1851" s="92">
        <v>12.86</v>
      </c>
      <c r="H1851" s="93">
        <v>16993.560000000001</v>
      </c>
      <c r="I1851">
        <v>1849</v>
      </c>
      <c r="K1851" s="82" t="str">
        <f t="shared" si="56"/>
        <v>0017922 SERIE 001-19/09/2024-18289917000113-73181600-12,86-16993,56</v>
      </c>
      <c r="L1851" t="str">
        <v>0017922 serie 001</v>
      </c>
      <c r="M1851" t="str">
        <v>0017922 serie 001-19/09/2024-18289917000113-73181600-12,86-16993,56</v>
      </c>
      <c r="O1851" t="str">
        <v>0697659 serie 000</v>
      </c>
      <c r="P1851" s="57">
        <v>45252</v>
      </c>
      <c r="Q1851" t="str">
        <v>43919968000129</v>
      </c>
      <c r="R1851">
        <v>73051100</v>
      </c>
      <c r="S1851">
        <v>1722</v>
      </c>
      <c r="T1851">
        <v>30861.58</v>
      </c>
      <c r="V1851" t="str">
        <f t="shared" si="57"/>
        <v>0697659 serie 000-22/11/2023-43919968000129-73051100-1722-30861,58</v>
      </c>
    </row>
    <row r="1852" spans="1:22" x14ac:dyDescent="0.25">
      <c r="A1852" s="91" t="s">
        <v>8042</v>
      </c>
      <c r="B1852" s="91" t="s">
        <v>8671</v>
      </c>
      <c r="C1852" s="91" t="s">
        <v>10521</v>
      </c>
      <c r="D1852" s="91" t="s">
        <v>8547</v>
      </c>
      <c r="E1852" s="90">
        <v>89135073000366</v>
      </c>
      <c r="F1852" s="92">
        <v>73181600</v>
      </c>
      <c r="G1852" s="92">
        <v>36.94</v>
      </c>
      <c r="H1852" s="92">
        <v>310.63</v>
      </c>
      <c r="I1852">
        <v>1850</v>
      </c>
      <c r="K1852" s="82" t="str">
        <f t="shared" si="56"/>
        <v>0058935 SERIE 006-03/09/2024-89135073000366-73181600-36,94-310,63</v>
      </c>
      <c r="L1852" t="str">
        <v>0058935 serie 006</v>
      </c>
      <c r="M1852" t="str">
        <v>0058935 serie 006-03/09/2024-89135073000366-73181600-36,94-310,63</v>
      </c>
      <c r="O1852" t="str">
        <v>697659 serie 000</v>
      </c>
      <c r="P1852" s="57">
        <v>45252</v>
      </c>
      <c r="Q1852" t="str">
        <v>43919968000129</v>
      </c>
      <c r="R1852">
        <v>73041900</v>
      </c>
      <c r="S1852">
        <v>4444</v>
      </c>
      <c r="T1852">
        <v>58874.07</v>
      </c>
      <c r="V1852" t="str">
        <f t="shared" si="57"/>
        <v>697659 serie 000-22/11/2023-43919968000129-73041900-4444-58874,07</v>
      </c>
    </row>
    <row r="1853" spans="1:22" x14ac:dyDescent="0.25">
      <c r="A1853" s="91" t="s">
        <v>8043</v>
      </c>
      <c r="B1853" s="91" t="s">
        <v>8671</v>
      </c>
      <c r="C1853" s="91" t="s">
        <v>10522</v>
      </c>
      <c r="D1853" s="91" t="s">
        <v>8571</v>
      </c>
      <c r="E1853" s="90">
        <v>41454106000142</v>
      </c>
      <c r="F1853" s="92">
        <v>73181600</v>
      </c>
      <c r="G1853" s="92">
        <v>6.75</v>
      </c>
      <c r="H1853" s="93">
        <v>1334.1</v>
      </c>
      <c r="I1853">
        <v>1851</v>
      </c>
      <c r="K1853" s="82" t="str">
        <f t="shared" si="56"/>
        <v>03334 SERIE 001-20/08/2024-41454106000142-73181600-6,75-1334,1</v>
      </c>
      <c r="L1853" t="str">
        <v>03334 serie 001</v>
      </c>
      <c r="M1853" t="str">
        <v>03334 serie 001-20/08/2024-41454106000142-73181600-6,75-1334,1</v>
      </c>
      <c r="O1853" t="str">
        <v>00697658 serie 000</v>
      </c>
      <c r="P1853" s="57">
        <v>45252</v>
      </c>
      <c r="Q1853" t="str">
        <v>43919968000129</v>
      </c>
      <c r="R1853">
        <v>73051100</v>
      </c>
      <c r="S1853">
        <v>1307.8571428571429</v>
      </c>
      <c r="T1853">
        <v>38623.1</v>
      </c>
      <c r="V1853" t="str">
        <f t="shared" si="57"/>
        <v>00697658 serie 000-22/11/2023-43919968000129-73051100-1307,86-38623,1</v>
      </c>
    </row>
    <row r="1854" spans="1:22" x14ac:dyDescent="0.25">
      <c r="A1854" s="91" t="s">
        <v>8044</v>
      </c>
      <c r="B1854" s="91" t="s">
        <v>8671</v>
      </c>
      <c r="C1854" s="91" t="s">
        <v>10523</v>
      </c>
      <c r="D1854" s="91" t="s">
        <v>8442</v>
      </c>
      <c r="E1854" s="90">
        <v>62821723000109</v>
      </c>
      <c r="F1854" s="92">
        <v>73181600</v>
      </c>
      <c r="G1854" s="92">
        <v>330</v>
      </c>
      <c r="H1854" s="93">
        <v>57063.360000000001</v>
      </c>
      <c r="I1854">
        <v>1852</v>
      </c>
      <c r="K1854" s="82" t="str">
        <f t="shared" si="56"/>
        <v>047759 SERIE 001-03/07/2024-62821723000109-73181600-330-57063,36</v>
      </c>
      <c r="L1854" t="str">
        <v>047759 serie 001</v>
      </c>
      <c r="M1854" t="str">
        <v>047759 serie 001-03/07/2024-62821723000109-73181600-330-57063,36</v>
      </c>
      <c r="O1854" t="str">
        <v>0697658 serie 000</v>
      </c>
      <c r="P1854" s="57">
        <v>45252</v>
      </c>
      <c r="Q1854" t="str">
        <v>43919968000129</v>
      </c>
      <c r="R1854">
        <v>73043990</v>
      </c>
      <c r="S1854">
        <v>3269.6428571428573</v>
      </c>
      <c r="T1854">
        <v>71531.72</v>
      </c>
      <c r="V1854" t="str">
        <f t="shared" si="57"/>
        <v>0697658 serie 000-22/11/2023-43919968000129-73043990-3269,64-71531,72</v>
      </c>
    </row>
    <row r="1855" spans="1:22" x14ac:dyDescent="0.25">
      <c r="A1855" s="91" t="s">
        <v>8045</v>
      </c>
      <c r="B1855" s="91" t="s">
        <v>8671</v>
      </c>
      <c r="C1855" s="91" t="s">
        <v>10524</v>
      </c>
      <c r="D1855" s="91" t="s">
        <v>8504</v>
      </c>
      <c r="E1855" s="90">
        <v>62821723000109</v>
      </c>
      <c r="F1855" s="92">
        <v>73181600</v>
      </c>
      <c r="G1855" s="92">
        <v>41.67</v>
      </c>
      <c r="H1855" s="93">
        <v>2409.9</v>
      </c>
      <c r="I1855">
        <v>1853</v>
      </c>
      <c r="K1855" s="82" t="str">
        <f t="shared" si="56"/>
        <v>044863 SERIE 001-29/05/2024-62821723000109-73181600-41,67-2409,9</v>
      </c>
      <c r="L1855" t="str">
        <v>044863 serie 001</v>
      </c>
      <c r="M1855" t="str">
        <v>044863 serie 001-29/05/2024-62821723000109-73181600-41,67-2409,9</v>
      </c>
      <c r="O1855" t="str">
        <v>697658 serie 000</v>
      </c>
      <c r="P1855" s="57">
        <v>45252</v>
      </c>
      <c r="Q1855" t="str">
        <v>43919968000129</v>
      </c>
      <c r="R1855">
        <v>73043910</v>
      </c>
      <c r="S1855">
        <v>2615.7142857142858</v>
      </c>
      <c r="T1855">
        <v>30149.83</v>
      </c>
      <c r="V1855" t="str">
        <f t="shared" si="57"/>
        <v>697658 serie 000-22/11/2023-43919968000129-73043910-2615,71-30149,83</v>
      </c>
    </row>
    <row r="1856" spans="1:22" x14ac:dyDescent="0.25">
      <c r="A1856" s="91" t="s">
        <v>8046</v>
      </c>
      <c r="B1856" s="91" t="s">
        <v>8671</v>
      </c>
      <c r="C1856" s="91" t="s">
        <v>10525</v>
      </c>
      <c r="D1856" s="91" t="s">
        <v>8373</v>
      </c>
      <c r="E1856" s="90">
        <v>62821723000109</v>
      </c>
      <c r="F1856" s="92">
        <v>73181600</v>
      </c>
      <c r="G1856" s="92">
        <v>5.67</v>
      </c>
      <c r="H1856" s="92">
        <v>701.8</v>
      </c>
      <c r="I1856">
        <v>1854</v>
      </c>
      <c r="K1856" s="82" t="str">
        <f t="shared" si="56"/>
        <v>38300 SERIE 001-15/03/2024-62821723000109-73181600-5,67-701,8</v>
      </c>
      <c r="L1856" t="str">
        <v>38300 serie 001</v>
      </c>
      <c r="M1856" t="str">
        <v>38300 serie 001-15/03/2024-62821723000109-73181600-5,67-701,8</v>
      </c>
      <c r="O1856" t="str">
        <v>0696954 serie 000</v>
      </c>
      <c r="P1856" s="57">
        <v>45244</v>
      </c>
      <c r="Q1856" t="str">
        <v>43919968000129</v>
      </c>
      <c r="R1856">
        <v>73061900</v>
      </c>
      <c r="S1856">
        <v>620</v>
      </c>
      <c r="T1856">
        <v>8990.23</v>
      </c>
      <c r="V1856" t="str">
        <f t="shared" si="57"/>
        <v>0696954 serie 000-14/11/2023-43919968000129-73061900-620-8990,23</v>
      </c>
    </row>
    <row r="1857" spans="1:22" x14ac:dyDescent="0.25">
      <c r="A1857" s="91" t="s">
        <v>8047</v>
      </c>
      <c r="B1857" s="91" t="s">
        <v>8671</v>
      </c>
      <c r="C1857" s="91" t="s">
        <v>10526</v>
      </c>
      <c r="D1857" s="91" t="s">
        <v>8506</v>
      </c>
      <c r="E1857" s="90">
        <v>18289917000113</v>
      </c>
      <c r="F1857" s="92">
        <v>73181600</v>
      </c>
      <c r="G1857" s="92">
        <v>28.89</v>
      </c>
      <c r="H1857" s="93">
        <v>17948.29</v>
      </c>
      <c r="I1857">
        <v>1855</v>
      </c>
      <c r="K1857" s="82" t="str">
        <f t="shared" si="56"/>
        <v>016882 SERIE 001-06/06/2024-18289917000113-73181600-28,89-17948,29</v>
      </c>
      <c r="L1857" t="str">
        <v>016882 serie 001</v>
      </c>
      <c r="M1857" t="str">
        <v>016882 serie 001-06/06/2024-18289917000113-73181600-28,89-17948,29</v>
      </c>
      <c r="O1857" t="str">
        <v>696954 serie 000</v>
      </c>
      <c r="P1857" s="57">
        <v>45244</v>
      </c>
      <c r="Q1857" t="str">
        <v>43919968000129</v>
      </c>
      <c r="R1857">
        <v>73041900</v>
      </c>
      <c r="S1857">
        <v>434</v>
      </c>
      <c r="T1857">
        <v>7704.55</v>
      </c>
      <c r="V1857" t="str">
        <f t="shared" si="57"/>
        <v>696954 serie 000-14/11/2023-43919968000129-73041900-434-7704,55</v>
      </c>
    </row>
    <row r="1858" spans="1:22" x14ac:dyDescent="0.25">
      <c r="A1858" s="91" t="s">
        <v>8048</v>
      </c>
      <c r="B1858" s="91" t="s">
        <v>8671</v>
      </c>
      <c r="C1858" s="91" t="s">
        <v>10527</v>
      </c>
      <c r="D1858" s="91" t="s">
        <v>8504</v>
      </c>
      <c r="E1858" s="90">
        <v>18289917000113</v>
      </c>
      <c r="F1858" s="92">
        <v>73181600</v>
      </c>
      <c r="G1858" s="92">
        <v>22.5</v>
      </c>
      <c r="H1858" s="93">
        <v>19972.8</v>
      </c>
      <c r="I1858">
        <v>1856</v>
      </c>
      <c r="K1858" s="82" t="str">
        <f t="shared" si="56"/>
        <v>16798 SERIE 001-29/05/2024-18289917000113-73181600-22,5-19972,8</v>
      </c>
      <c r="L1858" t="str">
        <v>16798 serie 001</v>
      </c>
      <c r="M1858" t="str">
        <v>16798 serie 001-29/05/2024-18289917000113-73181600-22,5-19972,8</v>
      </c>
      <c r="O1858" t="str">
        <v>00693804 serie 000</v>
      </c>
      <c r="P1858" s="57">
        <v>45215</v>
      </c>
      <c r="Q1858" t="str">
        <v>43919968000129</v>
      </c>
      <c r="R1858">
        <v>73043910</v>
      </c>
      <c r="S1858">
        <v>1067.6222222222223</v>
      </c>
      <c r="T1858">
        <v>419.79</v>
      </c>
      <c r="V1858" t="str">
        <f t="shared" si="57"/>
        <v>00693804 serie 000-16/10/2023-43919968000129-73043910-1067,62-419,79</v>
      </c>
    </row>
    <row r="1859" spans="1:22" x14ac:dyDescent="0.25">
      <c r="A1859" s="91" t="s">
        <v>8049</v>
      </c>
      <c r="B1859" s="91" t="s">
        <v>8671</v>
      </c>
      <c r="C1859" s="91" t="s">
        <v>10528</v>
      </c>
      <c r="D1859" s="91" t="s">
        <v>8504</v>
      </c>
      <c r="E1859" s="90">
        <v>18289917000113</v>
      </c>
      <c r="F1859" s="92">
        <v>73181600</v>
      </c>
      <c r="G1859" s="92">
        <v>59.12</v>
      </c>
      <c r="H1859" s="93">
        <v>57590.8</v>
      </c>
      <c r="I1859">
        <v>1857</v>
      </c>
      <c r="K1859" s="82" t="str">
        <f t="shared" si="56"/>
        <v>016797 SERIE 001-29/05/2024-18289917000113-73181600-59,12-57590,8</v>
      </c>
      <c r="L1859" t="str">
        <v>016797 serie 001</v>
      </c>
      <c r="M1859" t="str">
        <v>016797 serie 001-29/05/2024-18289917000113-73181600-59,12-57590,8</v>
      </c>
      <c r="O1859" t="str">
        <v>0693804 serie 000</v>
      </c>
      <c r="P1859" s="57">
        <v>45215</v>
      </c>
      <c r="Q1859" t="str">
        <v>43919968000129</v>
      </c>
      <c r="R1859">
        <v>73043110</v>
      </c>
      <c r="S1859">
        <v>1067.6222222222223</v>
      </c>
      <c r="T1859">
        <v>390.39</v>
      </c>
      <c r="V1859" t="str">
        <f t="shared" si="57"/>
        <v>0693804 serie 000-16/10/2023-43919968000129-73043110-1067,62-390,39</v>
      </c>
    </row>
    <row r="1860" spans="1:22" x14ac:dyDescent="0.25">
      <c r="A1860" s="91" t="s">
        <v>8050</v>
      </c>
      <c r="B1860" s="91" t="s">
        <v>8671</v>
      </c>
      <c r="C1860" s="91" t="s">
        <v>10529</v>
      </c>
      <c r="D1860" s="91" t="s">
        <v>8579</v>
      </c>
      <c r="E1860" s="90">
        <v>18289917000113</v>
      </c>
      <c r="F1860" s="92">
        <v>73181600</v>
      </c>
      <c r="G1860" s="92">
        <v>198</v>
      </c>
      <c r="H1860" s="93">
        <v>18886.21</v>
      </c>
      <c r="I1860">
        <v>1858</v>
      </c>
      <c r="K1860" s="82" t="str">
        <f t="shared" ref="K1860:K1923" si="58">_xlfn.CONCAT(A1860,"-",TEXT(D1860,"DD/MM/AAAA"),"-",TEXT(E1860,"00000000000000"),"-",F1860,"-",ROUND(G1860,2),"-",ROUND(H1860,2))</f>
        <v>016305 SERIE 001-03/04/2024-18289917000113-73181600-198-18886,21</v>
      </c>
      <c r="L1860" t="str">
        <v>016305 serie 001</v>
      </c>
      <c r="M1860" t="str">
        <v>016305 serie 001-03/04/2024-18289917000113-73181600-198-18886,21</v>
      </c>
      <c r="O1860" t="str">
        <v>693804 serie 000</v>
      </c>
      <c r="P1860" s="57">
        <v>45215</v>
      </c>
      <c r="Q1860" t="str">
        <v>43919968000129</v>
      </c>
      <c r="R1860">
        <v>73041900</v>
      </c>
      <c r="S1860">
        <v>9608.6</v>
      </c>
      <c r="T1860">
        <v>179252.86</v>
      </c>
      <c r="V1860" t="str">
        <f t="shared" ref="V1860:V1923" si="59">_xlfn.CONCAT(O1860,"-",TEXT(P1860,"DD/MM/AAAA"),"-",Q1860,"-",R1860,"-",ROUND(S1860,2),"-",ROUND(T1860,2))</f>
        <v>693804 serie 000-16/10/2023-43919968000129-73041900-9608,6-179252,86</v>
      </c>
    </row>
    <row r="1861" spans="1:22" x14ac:dyDescent="0.25">
      <c r="A1861" s="91" t="s">
        <v>8051</v>
      </c>
      <c r="B1861" s="91" t="s">
        <v>8671</v>
      </c>
      <c r="C1861" s="91" t="s">
        <v>10530</v>
      </c>
      <c r="D1861" s="91" t="s">
        <v>8355</v>
      </c>
      <c r="E1861" s="91">
        <v>866937000144</v>
      </c>
      <c r="F1861" s="92">
        <v>73181600</v>
      </c>
      <c r="G1861" s="92">
        <v>192.75</v>
      </c>
      <c r="H1861" s="93">
        <v>28706.34</v>
      </c>
      <c r="I1861">
        <v>1859</v>
      </c>
      <c r="K1861" s="82" t="str">
        <f t="shared" si="58"/>
        <v>22545 SERIE 001-09/02/2024-00866937000144-73181600-192,75-28706,34</v>
      </c>
      <c r="L1861" t="str">
        <v>22545 serie 001</v>
      </c>
      <c r="M1861" t="str">
        <v>22545 serie 001-09/02/2024-00866937000144-73181600-192,75-28706,34</v>
      </c>
      <c r="O1861" t="str">
        <v>551320 serie 001</v>
      </c>
      <c r="P1861" s="57">
        <v>45299</v>
      </c>
      <c r="Q1861" t="str">
        <v>93101343000123</v>
      </c>
      <c r="R1861">
        <v>39173290</v>
      </c>
      <c r="S1861">
        <v>26</v>
      </c>
      <c r="T1861">
        <v>140.94</v>
      </c>
      <c r="V1861" t="str">
        <f t="shared" si="59"/>
        <v>551320 serie 001-08/01/2024-93101343000123-39173290-26-140,94</v>
      </c>
    </row>
    <row r="1862" spans="1:22" x14ac:dyDescent="0.25">
      <c r="A1862" s="91" t="s">
        <v>8052</v>
      </c>
      <c r="B1862" s="91" t="s">
        <v>8671</v>
      </c>
      <c r="C1862" s="91" t="s">
        <v>10531</v>
      </c>
      <c r="D1862" s="91" t="s">
        <v>8355</v>
      </c>
      <c r="E1862" s="91">
        <v>866937000144</v>
      </c>
      <c r="F1862" s="92">
        <v>73181600</v>
      </c>
      <c r="G1862" s="92">
        <v>33.78</v>
      </c>
      <c r="H1862" s="92">
        <v>25.04</v>
      </c>
      <c r="I1862">
        <v>1860</v>
      </c>
      <c r="K1862" s="82" t="str">
        <f t="shared" si="58"/>
        <v>022544 SERIE 001-09/02/2024-00866937000144-73181600-33,78-25,04</v>
      </c>
      <c r="L1862" t="str">
        <v>022544 serie 001</v>
      </c>
      <c r="M1862" t="str">
        <v>022544 serie 001-09/02/2024-00866937000144-73181600-33,78-25,04</v>
      </c>
      <c r="O1862" t="str">
        <v>551291 serie 001</v>
      </c>
      <c r="P1862" s="57">
        <v>45299</v>
      </c>
      <c r="Q1862" t="str">
        <v>93101343000123</v>
      </c>
      <c r="R1862">
        <v>39173290</v>
      </c>
      <c r="S1862">
        <v>39</v>
      </c>
      <c r="T1862">
        <v>206.19</v>
      </c>
      <c r="V1862" t="str">
        <f t="shared" si="59"/>
        <v>551291 serie 001-08/01/2024-93101343000123-39173290-39-206,19</v>
      </c>
    </row>
    <row r="1863" spans="1:22" x14ac:dyDescent="0.25">
      <c r="A1863" s="91" t="s">
        <v>8053</v>
      </c>
      <c r="B1863" s="91" t="s">
        <v>8671</v>
      </c>
      <c r="C1863" s="91" t="s">
        <v>10532</v>
      </c>
      <c r="D1863" s="91" t="s">
        <v>8387</v>
      </c>
      <c r="E1863" s="91">
        <v>866937000144</v>
      </c>
      <c r="F1863" s="92">
        <v>73181600</v>
      </c>
      <c r="G1863" s="92">
        <v>34.520000000000003</v>
      </c>
      <c r="H1863" s="92">
        <v>539.24</v>
      </c>
      <c r="I1863">
        <v>1861</v>
      </c>
      <c r="K1863" s="82" t="str">
        <f t="shared" si="58"/>
        <v>22360 SERIE 001-31/01/2024-00866937000144-73181600-34,52-539,24</v>
      </c>
      <c r="L1863" t="str">
        <v>22360 serie 001</v>
      </c>
      <c r="M1863" t="str">
        <v>22360 serie 001-31/01/2024-00866937000144-73181600-34,52-539,24</v>
      </c>
      <c r="O1863" t="str">
        <v>0250714 serie 000</v>
      </c>
      <c r="P1863" s="57">
        <v>45359</v>
      </c>
      <c r="Q1863" t="str">
        <v>33150053000733</v>
      </c>
      <c r="R1863">
        <v>72221910</v>
      </c>
      <c r="S1863">
        <v>198</v>
      </c>
      <c r="T1863">
        <v>10347.9</v>
      </c>
      <c r="V1863" t="str">
        <f t="shared" si="59"/>
        <v>0250714 serie 000-08/03/2024-33150053000733-72221910-198-10347,9</v>
      </c>
    </row>
    <row r="1864" spans="1:22" x14ac:dyDescent="0.25">
      <c r="A1864" s="91" t="s">
        <v>8054</v>
      </c>
      <c r="B1864" s="91" t="s">
        <v>8671</v>
      </c>
      <c r="C1864" s="91" t="s">
        <v>10533</v>
      </c>
      <c r="D1864" s="91" t="s">
        <v>8522</v>
      </c>
      <c r="E1864" s="90">
        <v>41454106000142</v>
      </c>
      <c r="F1864" s="92">
        <v>73181600</v>
      </c>
      <c r="G1864" s="92">
        <v>25.6</v>
      </c>
      <c r="H1864" s="93">
        <v>11178.1</v>
      </c>
      <c r="I1864">
        <v>1862</v>
      </c>
      <c r="K1864" s="82" t="str">
        <f t="shared" si="58"/>
        <v>02516 SERIE 001-19/04/2024-41454106000142-73181600-25,6-11178,1</v>
      </c>
      <c r="L1864" t="str">
        <v>02516 serie 001</v>
      </c>
      <c r="M1864" t="str">
        <v>02516 serie 001-19/04/2024-41454106000142-73181600-25,6-11178,1</v>
      </c>
      <c r="O1864" t="str">
        <v>250714 serie 000</v>
      </c>
      <c r="P1864" s="57">
        <v>45359</v>
      </c>
      <c r="Q1864" t="str">
        <v>33150053000733</v>
      </c>
      <c r="R1864">
        <v>72224090</v>
      </c>
      <c r="S1864">
        <v>1966</v>
      </c>
      <c r="T1864">
        <v>110460.66</v>
      </c>
      <c r="V1864" t="str">
        <f t="shared" si="59"/>
        <v>250714 serie 000-08/03/2024-33150053000733-72224090-1966-110460,66</v>
      </c>
    </row>
    <row r="1865" spans="1:22" x14ac:dyDescent="0.25">
      <c r="A1865" s="91" t="s">
        <v>8055</v>
      </c>
      <c r="B1865" s="91" t="s">
        <v>8671</v>
      </c>
      <c r="C1865" s="91" t="s">
        <v>10534</v>
      </c>
      <c r="D1865" s="91" t="s">
        <v>8574</v>
      </c>
      <c r="E1865" s="90">
        <v>18289917000113</v>
      </c>
      <c r="F1865" s="92">
        <v>73181900</v>
      </c>
      <c r="G1865" s="92">
        <v>2.57</v>
      </c>
      <c r="H1865" s="93">
        <v>1417.2</v>
      </c>
      <c r="I1865">
        <v>1863</v>
      </c>
      <c r="K1865" s="82" t="str">
        <f t="shared" si="58"/>
        <v>017922 SERIE 001-19/09/2024-18289917000113-73181900-2,57-1417,2</v>
      </c>
      <c r="L1865" t="str">
        <v>017922 serie 001</v>
      </c>
      <c r="M1865" t="str">
        <v>017922 serie 001-19/09/2024-18289917000113-73181900-2,57-1417,2</v>
      </c>
      <c r="O1865" t="str">
        <v>247797 serie 000</v>
      </c>
      <c r="P1865" s="57">
        <v>45322</v>
      </c>
      <c r="Q1865" t="str">
        <v>33150053000733</v>
      </c>
      <c r="R1865">
        <v>72193400</v>
      </c>
      <c r="S1865">
        <v>17071</v>
      </c>
      <c r="T1865">
        <v>557368.15</v>
      </c>
      <c r="V1865" t="str">
        <f t="shared" si="59"/>
        <v>247797 serie 000-31/01/2024-33150053000733-72193400-17071-557368,15</v>
      </c>
    </row>
    <row r="1866" spans="1:22" x14ac:dyDescent="0.25">
      <c r="A1866" s="91" t="s">
        <v>8056</v>
      </c>
      <c r="B1866" s="91" t="s">
        <v>8671</v>
      </c>
      <c r="C1866" s="91" t="s">
        <v>10535</v>
      </c>
      <c r="D1866" s="91" t="s">
        <v>8577</v>
      </c>
      <c r="E1866" s="90">
        <v>65000655001934</v>
      </c>
      <c r="F1866" s="92">
        <v>73181900</v>
      </c>
      <c r="G1866" s="92">
        <v>1.99</v>
      </c>
      <c r="H1866" s="93">
        <v>4500</v>
      </c>
      <c r="I1866">
        <v>1864</v>
      </c>
      <c r="K1866" s="82" t="str">
        <f t="shared" si="58"/>
        <v>6443 SERIE 001-25/09/2024-65000655001934-73181900-1,99-4500</v>
      </c>
      <c r="L1866" t="str">
        <v>6443 serie 001</v>
      </c>
      <c r="M1866" t="str">
        <v>6443 serie 001-25/09/2024-65000655001934-73181900-1,99-4500</v>
      </c>
      <c r="O1866" t="str">
        <v>00245349 serie 000</v>
      </c>
      <c r="P1866" s="57">
        <v>45275</v>
      </c>
      <c r="Q1866" t="str">
        <v>33150053000733</v>
      </c>
      <c r="R1866">
        <v>73044190</v>
      </c>
      <c r="S1866">
        <v>424</v>
      </c>
      <c r="T1866">
        <v>18286.740000000002</v>
      </c>
      <c r="V1866" t="str">
        <f t="shared" si="59"/>
        <v>00245349 serie 000-15/12/2023-33150053000733-73044190-424-18286,74</v>
      </c>
    </row>
    <row r="1867" spans="1:22" x14ac:dyDescent="0.25">
      <c r="A1867" s="91" t="s">
        <v>8057</v>
      </c>
      <c r="B1867" s="91" t="s">
        <v>8671</v>
      </c>
      <c r="C1867" s="91" t="s">
        <v>10536</v>
      </c>
      <c r="D1867" s="91" t="s">
        <v>8366</v>
      </c>
      <c r="E1867" s="90">
        <v>72797913000191</v>
      </c>
      <c r="F1867" s="92">
        <v>73181900</v>
      </c>
      <c r="G1867" s="93">
        <v>4801.8999999999996</v>
      </c>
      <c r="H1867" s="92">
        <v>255.46</v>
      </c>
      <c r="I1867">
        <v>1865</v>
      </c>
      <c r="K1867" s="82" t="str">
        <f t="shared" si="58"/>
        <v>0121391 SERIE 001-19/12/2023-72797913000191-73181900-4801,9-255,46</v>
      </c>
      <c r="L1867" t="str">
        <v>0121391 serie 001</v>
      </c>
      <c r="M1867" t="str">
        <v>0121391 serie 001-19/12/2023-72797913000191-73181900-4801,9-255,46</v>
      </c>
      <c r="O1867" t="str">
        <v>0245349 serie 000</v>
      </c>
      <c r="P1867" s="57">
        <v>45275</v>
      </c>
      <c r="Q1867" t="str">
        <v>33150053000733</v>
      </c>
      <c r="R1867">
        <v>72192100</v>
      </c>
      <c r="S1867">
        <v>615</v>
      </c>
      <c r="T1867">
        <v>18094.740000000002</v>
      </c>
      <c r="V1867" t="str">
        <f t="shared" si="59"/>
        <v>0245349 serie 000-15/12/2023-33150053000733-72192100-615-18094,74</v>
      </c>
    </row>
    <row r="1868" spans="1:22" x14ac:dyDescent="0.25">
      <c r="A1868" s="91" t="s">
        <v>8058</v>
      </c>
      <c r="B1868" s="91" t="s">
        <v>8671</v>
      </c>
      <c r="C1868" s="91" t="s">
        <v>10537</v>
      </c>
      <c r="D1868" s="91" t="s">
        <v>8468</v>
      </c>
      <c r="E1868" s="90">
        <v>62821723000109</v>
      </c>
      <c r="F1868" s="92">
        <v>73181900</v>
      </c>
      <c r="G1868" s="92">
        <v>46.17</v>
      </c>
      <c r="H1868" s="92">
        <v>427.52</v>
      </c>
      <c r="I1868">
        <v>1866</v>
      </c>
      <c r="K1868" s="82" t="str">
        <f t="shared" si="58"/>
        <v>50339 SERIE 001-01/08/2024-62821723000109-73181900-46,17-427,52</v>
      </c>
      <c r="L1868" t="str">
        <v>50339 serie 001</v>
      </c>
      <c r="M1868" t="str">
        <v>50339 serie 001-01/08/2024-62821723000109-73181900-46,17-427,52</v>
      </c>
      <c r="O1868" t="str">
        <v>245349 serie 000</v>
      </c>
      <c r="P1868" s="57">
        <v>45275</v>
      </c>
      <c r="Q1868" t="str">
        <v>33150053000733</v>
      </c>
      <c r="R1868">
        <v>72192200</v>
      </c>
      <c r="S1868">
        <v>953</v>
      </c>
      <c r="T1868">
        <v>30825.56</v>
      </c>
      <c r="V1868" t="str">
        <f t="shared" si="59"/>
        <v>245349 serie 000-15/12/2023-33150053000733-72192200-953-30825,56</v>
      </c>
    </row>
    <row r="1869" spans="1:22" x14ac:dyDescent="0.25">
      <c r="A1869" s="91" t="s">
        <v>8059</v>
      </c>
      <c r="B1869" s="91" t="s">
        <v>8671</v>
      </c>
      <c r="C1869" s="91" t="s">
        <v>10538</v>
      </c>
      <c r="D1869" s="91" t="s">
        <v>8480</v>
      </c>
      <c r="E1869" s="90">
        <v>62821723000109</v>
      </c>
      <c r="F1869" s="92">
        <v>73181900</v>
      </c>
      <c r="G1869" s="92">
        <v>28.67</v>
      </c>
      <c r="H1869" s="93">
        <v>18199.75</v>
      </c>
      <c r="I1869">
        <v>1867</v>
      </c>
      <c r="K1869" s="82" t="str">
        <f t="shared" si="58"/>
        <v>47474 SERIE 001-28/06/2024-62821723000109-73181900-28,67-18199,75</v>
      </c>
      <c r="L1869" t="str">
        <v>47474 serie 001</v>
      </c>
      <c r="M1869" t="str">
        <v>47474 serie 001-28/06/2024-62821723000109-73181900-28,67-18199,75</v>
      </c>
      <c r="O1869" t="str">
        <v>245201 serie 000</v>
      </c>
      <c r="P1869" s="57">
        <v>45275</v>
      </c>
      <c r="Q1869" t="str">
        <v>33150053000733</v>
      </c>
      <c r="R1869">
        <v>73064000</v>
      </c>
      <c r="S1869">
        <v>400</v>
      </c>
      <c r="T1869">
        <v>19074.419999999998</v>
      </c>
      <c r="V1869" t="str">
        <f t="shared" si="59"/>
        <v>245201 serie 000-15/12/2023-33150053000733-73064000-400-19074,42</v>
      </c>
    </row>
    <row r="1870" spans="1:22" x14ac:dyDescent="0.25">
      <c r="A1870" s="91" t="s">
        <v>8060</v>
      </c>
      <c r="B1870" s="91" t="s">
        <v>8671</v>
      </c>
      <c r="C1870" s="91" t="s">
        <v>10539</v>
      </c>
      <c r="D1870" s="91" t="s">
        <v>8504</v>
      </c>
      <c r="E1870" s="90">
        <v>62821723000109</v>
      </c>
      <c r="F1870" s="92">
        <v>73181900</v>
      </c>
      <c r="G1870" s="92">
        <v>41.67</v>
      </c>
      <c r="H1870" s="93">
        <v>3328</v>
      </c>
      <c r="I1870">
        <v>1868</v>
      </c>
      <c r="K1870" s="82" t="str">
        <f t="shared" si="58"/>
        <v>00044863 SERIE 001-29/05/2024-62821723000109-73181900-41,67-3328</v>
      </c>
      <c r="L1870" t="str">
        <v>00044863 serie 001</v>
      </c>
      <c r="M1870" t="str">
        <v>00044863 serie 001-29/05/2024-62821723000109-73181900-41,67-3328</v>
      </c>
      <c r="O1870" t="str">
        <v>244874 serie 000</v>
      </c>
      <c r="P1870" s="57">
        <v>45273</v>
      </c>
      <c r="Q1870" t="str">
        <v>33150053000733</v>
      </c>
      <c r="R1870">
        <v>73044190</v>
      </c>
      <c r="S1870">
        <v>1347</v>
      </c>
      <c r="T1870">
        <v>66454.080000000002</v>
      </c>
      <c r="V1870" t="str">
        <f t="shared" si="59"/>
        <v>244874 serie 000-13/12/2023-33150053000733-73044190-1347-66454,08</v>
      </c>
    </row>
    <row r="1871" spans="1:22" x14ac:dyDescent="0.25">
      <c r="A1871" s="91" t="s">
        <v>8061</v>
      </c>
      <c r="B1871" s="91" t="s">
        <v>8671</v>
      </c>
      <c r="C1871" s="91" t="s">
        <v>10540</v>
      </c>
      <c r="D1871" s="91" t="s">
        <v>8489</v>
      </c>
      <c r="E1871" s="90">
        <v>62821723000109</v>
      </c>
      <c r="F1871" s="92">
        <v>73181900</v>
      </c>
      <c r="G1871" s="92">
        <v>11.63</v>
      </c>
      <c r="H1871" s="93">
        <v>7294.35</v>
      </c>
      <c r="I1871">
        <v>1869</v>
      </c>
      <c r="K1871" s="82" t="str">
        <f t="shared" si="58"/>
        <v>043837 SERIE 001-17/05/2024-62821723000109-73181900-11,63-7294,35</v>
      </c>
      <c r="L1871" t="str">
        <v>043837 serie 001</v>
      </c>
      <c r="M1871" t="str">
        <v>043837 serie 001-17/05/2024-62821723000109-73181900-11,63-7294,35</v>
      </c>
      <c r="O1871" t="str">
        <v>0228950 serie 001</v>
      </c>
      <c r="P1871" s="57">
        <v>45358</v>
      </c>
      <c r="Q1871" t="str">
        <v>62948658000187</v>
      </c>
      <c r="R1871">
        <v>84842000</v>
      </c>
      <c r="S1871">
        <v>1.0680000000000001</v>
      </c>
      <c r="T1871">
        <v>165.25</v>
      </c>
      <c r="V1871" t="str">
        <f t="shared" si="59"/>
        <v>0228950 serie 001-07/03/2024-62948658000187-84842000-1,07-165,25</v>
      </c>
    </row>
    <row r="1872" spans="1:22" x14ac:dyDescent="0.25">
      <c r="A1872" s="91" t="s">
        <v>8062</v>
      </c>
      <c r="B1872" s="91" t="s">
        <v>8671</v>
      </c>
      <c r="C1872" s="91" t="s">
        <v>10541</v>
      </c>
      <c r="D1872" s="91" t="s">
        <v>8451</v>
      </c>
      <c r="E1872" s="90">
        <v>62821723000109</v>
      </c>
      <c r="F1872" s="92">
        <v>73181900</v>
      </c>
      <c r="G1872" s="92">
        <v>6.5</v>
      </c>
      <c r="H1872" s="92">
        <v>427.52</v>
      </c>
      <c r="I1872">
        <v>1870</v>
      </c>
      <c r="K1872" s="82" t="str">
        <f t="shared" si="58"/>
        <v>042340 SERIE 001-30/04/2024-62821723000109-73181900-6,5-427,52</v>
      </c>
      <c r="L1872" t="str">
        <v>042340 serie 001</v>
      </c>
      <c r="M1872" t="str">
        <v>042340 serie 001-30/04/2024-62821723000109-73181900-6,5-427,52</v>
      </c>
      <c r="O1872" t="str">
        <v>228950 serie 001</v>
      </c>
      <c r="P1872" s="57">
        <v>45358</v>
      </c>
      <c r="Q1872" t="str">
        <v>62948658000187</v>
      </c>
      <c r="R1872">
        <v>39174090</v>
      </c>
      <c r="S1872">
        <v>4.2720000000000002</v>
      </c>
      <c r="T1872">
        <v>8669.67</v>
      </c>
      <c r="V1872" t="str">
        <f t="shared" si="59"/>
        <v>228950 serie 001-07/03/2024-62948658000187-39174090-4,27-8669,67</v>
      </c>
    </row>
    <row r="1873" spans="1:22" x14ac:dyDescent="0.25">
      <c r="A1873" s="91" t="s">
        <v>8063</v>
      </c>
      <c r="B1873" s="91" t="s">
        <v>8671</v>
      </c>
      <c r="C1873" s="91" t="s">
        <v>10542</v>
      </c>
      <c r="D1873" s="91" t="s">
        <v>8373</v>
      </c>
      <c r="E1873" s="90">
        <v>62821723000109</v>
      </c>
      <c r="F1873" s="92">
        <v>73181900</v>
      </c>
      <c r="G1873" s="92">
        <v>5.67</v>
      </c>
      <c r="H1873" s="93">
        <v>1530.88</v>
      </c>
      <c r="I1873">
        <v>1871</v>
      </c>
      <c r="K1873" s="82" t="str">
        <f t="shared" si="58"/>
        <v>0038300 SERIE 001-15/03/2024-62821723000109-73181900-5,67-1530,88</v>
      </c>
      <c r="L1873" t="str">
        <v>0038300 serie 001</v>
      </c>
      <c r="M1873" t="str">
        <v>0038300 serie 001-15/03/2024-62821723000109-73181900-5,67-1530,88</v>
      </c>
      <c r="O1873" t="str">
        <v>228522 seire 001</v>
      </c>
      <c r="P1873" s="57">
        <v>45351</v>
      </c>
      <c r="Q1873" t="str">
        <v>62948658000187</v>
      </c>
      <c r="R1873">
        <v>75089090</v>
      </c>
      <c r="S1873">
        <v>14.88</v>
      </c>
      <c r="T1873">
        <v>110875.2</v>
      </c>
      <c r="V1873" t="str">
        <f t="shared" si="59"/>
        <v>228522 seire 001-29/02/2024-62948658000187-75089090-14,88-110875,2</v>
      </c>
    </row>
    <row r="1874" spans="1:22" x14ac:dyDescent="0.25">
      <c r="A1874" s="91" t="s">
        <v>8064</v>
      </c>
      <c r="B1874" s="91" t="s">
        <v>8671</v>
      </c>
      <c r="C1874" s="91" t="s">
        <v>10543</v>
      </c>
      <c r="D1874" s="91" t="s">
        <v>8506</v>
      </c>
      <c r="E1874" s="90">
        <v>18289917000113</v>
      </c>
      <c r="F1874" s="92">
        <v>73181900</v>
      </c>
      <c r="G1874" s="92">
        <v>50.56</v>
      </c>
      <c r="H1874" s="93">
        <v>15427.13</v>
      </c>
      <c r="I1874">
        <v>1872</v>
      </c>
      <c r="K1874" s="82" t="str">
        <f t="shared" si="58"/>
        <v>0016882 SERIE 001-06/06/2024-18289917000113-73181900-50,56-15427,13</v>
      </c>
      <c r="L1874" t="str">
        <v>0016882 serie 001</v>
      </c>
      <c r="M1874" t="str">
        <v>0016882 serie 001-06/06/2024-18289917000113-73181900-50,56-15427,13</v>
      </c>
      <c r="O1874" t="str">
        <v>228499 serie 001</v>
      </c>
      <c r="P1874" s="57">
        <v>45351</v>
      </c>
      <c r="Q1874" t="str">
        <v>62948658000187</v>
      </c>
      <c r="R1874">
        <v>73079900</v>
      </c>
      <c r="S1874">
        <v>27.74</v>
      </c>
      <c r="T1874">
        <v>24249</v>
      </c>
      <c r="V1874" t="str">
        <f t="shared" si="59"/>
        <v>228499 serie 001-29/02/2024-62948658000187-73079900-27,74-24249</v>
      </c>
    </row>
    <row r="1875" spans="1:22" x14ac:dyDescent="0.25">
      <c r="A1875" s="91" t="s">
        <v>8065</v>
      </c>
      <c r="B1875" s="91" t="s">
        <v>8671</v>
      </c>
      <c r="C1875" s="91" t="s">
        <v>10544</v>
      </c>
      <c r="D1875" s="91" t="s">
        <v>8504</v>
      </c>
      <c r="E1875" s="90">
        <v>18289917000113</v>
      </c>
      <c r="F1875" s="92">
        <v>73181900</v>
      </c>
      <c r="G1875" s="92">
        <v>22.5</v>
      </c>
      <c r="H1875" s="93">
        <v>13110.8</v>
      </c>
      <c r="I1875">
        <v>1873</v>
      </c>
      <c r="K1875" s="82" t="str">
        <f t="shared" si="58"/>
        <v>016798 SERIE 001-29/05/2024-18289917000113-73181900-22,5-13110,8</v>
      </c>
      <c r="L1875" t="str">
        <v>016798 serie 001</v>
      </c>
      <c r="M1875" t="str">
        <v>016798 serie 001-29/05/2024-18289917000113-73181900-22,5-13110,8</v>
      </c>
      <c r="O1875" t="str">
        <v>228497 serie 001</v>
      </c>
      <c r="P1875" s="57">
        <v>45351</v>
      </c>
      <c r="Q1875" t="str">
        <v>62948658000187</v>
      </c>
      <c r="R1875">
        <v>73079900</v>
      </c>
      <c r="S1875">
        <v>0.99</v>
      </c>
      <c r="T1875">
        <v>1431.13</v>
      </c>
      <c r="V1875" t="str">
        <f t="shared" si="59"/>
        <v>228497 serie 001-29/02/2024-62948658000187-73079900-0,99-1431,13</v>
      </c>
    </row>
    <row r="1876" spans="1:22" x14ac:dyDescent="0.25">
      <c r="A1876" s="91" t="s">
        <v>8066</v>
      </c>
      <c r="B1876" s="91" t="s">
        <v>8671</v>
      </c>
      <c r="C1876" s="91" t="s">
        <v>10545</v>
      </c>
      <c r="D1876" s="91" t="s">
        <v>8504</v>
      </c>
      <c r="E1876" s="90">
        <v>18289917000113</v>
      </c>
      <c r="F1876" s="92">
        <v>73181900</v>
      </c>
      <c r="G1876" s="92">
        <v>82.76</v>
      </c>
      <c r="H1876" s="93">
        <v>59923.3</v>
      </c>
      <c r="I1876">
        <v>1874</v>
      </c>
      <c r="K1876" s="82" t="str">
        <f t="shared" si="58"/>
        <v>0016797 SERIE 001-29/05/2024-18289917000113-73181900-82,76-59923,3</v>
      </c>
      <c r="L1876" t="str">
        <v>0016797 serie 001</v>
      </c>
      <c r="M1876" t="str">
        <v>0016797 serie 001-29/05/2024-18289917000113-73181900-82,76-59923,3</v>
      </c>
      <c r="O1876" t="str">
        <v>227822 serie 001</v>
      </c>
      <c r="P1876" s="57">
        <v>45342</v>
      </c>
      <c r="Q1876" t="str">
        <v>62948658000187</v>
      </c>
      <c r="R1876">
        <v>73079900</v>
      </c>
      <c r="S1876">
        <v>3.43</v>
      </c>
      <c r="T1876">
        <v>2329.23</v>
      </c>
      <c r="V1876" t="str">
        <f t="shared" si="59"/>
        <v>227822 serie 001-20/02/2024-62948658000187-73079900-3,43-2329,23</v>
      </c>
    </row>
    <row r="1877" spans="1:22" x14ac:dyDescent="0.25">
      <c r="A1877" s="91" t="s">
        <v>8067</v>
      </c>
      <c r="B1877" s="91" t="s">
        <v>8671</v>
      </c>
      <c r="C1877" s="91" t="s">
        <v>10546</v>
      </c>
      <c r="D1877" s="91" t="s">
        <v>8579</v>
      </c>
      <c r="E1877" s="90">
        <v>18289917000113</v>
      </c>
      <c r="F1877" s="92">
        <v>73181900</v>
      </c>
      <c r="G1877" s="92">
        <v>66</v>
      </c>
      <c r="H1877" s="93">
        <v>2987.56</v>
      </c>
      <c r="I1877">
        <v>1875</v>
      </c>
      <c r="K1877" s="82" t="str">
        <f t="shared" si="58"/>
        <v>0016305 SERIE 001-03/04/2024-18289917000113-73181900-66-2987,56</v>
      </c>
      <c r="L1877" t="str">
        <v>0016305 serie 001</v>
      </c>
      <c r="M1877" t="str">
        <v>0016305 serie 001-03/04/2024-18289917000113-73181900-66-2987,56</v>
      </c>
      <c r="O1877" t="str">
        <v>00227652 seire 001</v>
      </c>
      <c r="P1877" s="57">
        <v>45338</v>
      </c>
      <c r="Q1877" t="str">
        <v>62948658000187</v>
      </c>
      <c r="R1877">
        <v>84842000</v>
      </c>
      <c r="S1877">
        <v>2.4555555555555557</v>
      </c>
      <c r="T1877">
        <v>483.24</v>
      </c>
      <c r="V1877" t="str">
        <f t="shared" si="59"/>
        <v>00227652 seire 001-16/02/2024-62948658000187-84842000-2,46-483,24</v>
      </c>
    </row>
    <row r="1878" spans="1:22" x14ac:dyDescent="0.25">
      <c r="A1878" s="91" t="s">
        <v>8068</v>
      </c>
      <c r="B1878" s="91" t="s">
        <v>8671</v>
      </c>
      <c r="C1878" s="91" t="s">
        <v>10547</v>
      </c>
      <c r="D1878" s="91" t="s">
        <v>8355</v>
      </c>
      <c r="E1878" s="91">
        <v>866937000144</v>
      </c>
      <c r="F1878" s="92">
        <v>73181900</v>
      </c>
      <c r="G1878" s="92">
        <v>135.11000000000001</v>
      </c>
      <c r="H1878" s="93">
        <v>6979.08</v>
      </c>
      <c r="I1878">
        <v>1876</v>
      </c>
      <c r="K1878" s="82" t="str">
        <f t="shared" si="58"/>
        <v>22544 SERIE 001-09/02/2024-00866937000144-73181900-135,11-6979,08</v>
      </c>
      <c r="L1878" t="str">
        <v>22544 serie 001</v>
      </c>
      <c r="M1878" t="str">
        <v>22544 serie 001-09/02/2024-00866937000144-73181900-135,11-6979,08</v>
      </c>
      <c r="O1878" t="str">
        <v>0227652 serie 001</v>
      </c>
      <c r="P1878" s="57">
        <v>45338</v>
      </c>
      <c r="Q1878" t="str">
        <v>62948658000187</v>
      </c>
      <c r="R1878">
        <v>40169300</v>
      </c>
      <c r="S1878">
        <v>0.49111111111111111</v>
      </c>
      <c r="T1878">
        <v>224.36</v>
      </c>
      <c r="V1878" t="str">
        <f t="shared" si="59"/>
        <v>0227652 serie 001-16/02/2024-62948658000187-40169300-0,49-224,36</v>
      </c>
    </row>
    <row r="1879" spans="1:22" x14ac:dyDescent="0.25">
      <c r="A1879" s="91" t="s">
        <v>8069</v>
      </c>
      <c r="B1879" s="91" t="s">
        <v>8671</v>
      </c>
      <c r="C1879" s="91" t="s">
        <v>10548</v>
      </c>
      <c r="D1879" s="91" t="s">
        <v>8350</v>
      </c>
      <c r="E1879" s="90">
        <v>42623046000107</v>
      </c>
      <c r="F1879" s="92">
        <v>73181900</v>
      </c>
      <c r="G1879" s="92">
        <v>43</v>
      </c>
      <c r="H1879" s="93">
        <v>14155</v>
      </c>
      <c r="I1879">
        <v>1877</v>
      </c>
      <c r="K1879" s="82" t="str">
        <f t="shared" si="58"/>
        <v>08 SERIE 001-01/03/2024-42623046000107-73181900-43-14155</v>
      </c>
      <c r="L1879" t="str">
        <v>08 serie 001</v>
      </c>
      <c r="M1879" t="str">
        <v>08 serie 001-01/03/2024-42623046000107-73181900-43-14155</v>
      </c>
      <c r="O1879" t="str">
        <v>227652 serie 001</v>
      </c>
      <c r="P1879" s="57">
        <v>45338</v>
      </c>
      <c r="Q1879" t="str">
        <v>62948658000187</v>
      </c>
      <c r="R1879">
        <v>39174090</v>
      </c>
      <c r="S1879">
        <v>0.98222222222222222</v>
      </c>
      <c r="T1879">
        <v>1402.93</v>
      </c>
      <c r="V1879" t="str">
        <f t="shared" si="59"/>
        <v>227652 serie 001-16/02/2024-62948658000187-39174090-0,98-1402,93</v>
      </c>
    </row>
    <row r="1880" spans="1:22" x14ac:dyDescent="0.25">
      <c r="A1880" s="91" t="s">
        <v>8070</v>
      </c>
      <c r="B1880" s="91" t="s">
        <v>8671</v>
      </c>
      <c r="C1880" s="91" t="s">
        <v>10549</v>
      </c>
      <c r="D1880" s="91" t="s">
        <v>8580</v>
      </c>
      <c r="E1880" s="90">
        <v>62821723000109</v>
      </c>
      <c r="F1880" s="92">
        <v>73181900</v>
      </c>
      <c r="G1880" s="92">
        <v>31.96</v>
      </c>
      <c r="H1880" s="93">
        <v>1191.5999999999999</v>
      </c>
      <c r="I1880">
        <v>1878</v>
      </c>
      <c r="K1880" s="82" t="str">
        <f t="shared" si="58"/>
        <v>033412 SERIE 001-19/01/2024-62821723000109-73181900-31,96-1191,6</v>
      </c>
      <c r="L1880" t="str">
        <v>033412 serie 001</v>
      </c>
      <c r="M1880" t="str">
        <v>033412 serie 001-19/01/2024-62821723000109-73181900-31,96-1191,6</v>
      </c>
      <c r="O1880" t="str">
        <v>227414 serie 001</v>
      </c>
      <c r="P1880" s="57">
        <v>45336</v>
      </c>
      <c r="Q1880" t="str">
        <v>62948658000187</v>
      </c>
      <c r="R1880">
        <v>75089090</v>
      </c>
      <c r="S1880">
        <v>27.47</v>
      </c>
      <c r="T1880">
        <v>131456.9</v>
      </c>
      <c r="V1880" t="str">
        <f t="shared" si="59"/>
        <v>227414 serie 001-14/02/2024-62948658000187-75089090-27,47-131456,9</v>
      </c>
    </row>
    <row r="1881" spans="1:22" x14ac:dyDescent="0.25">
      <c r="A1881" s="91" t="s">
        <v>8071</v>
      </c>
      <c r="B1881" s="91" t="s">
        <v>8671</v>
      </c>
      <c r="C1881" s="91" t="s">
        <v>10550</v>
      </c>
      <c r="D1881" s="91" t="s">
        <v>8580</v>
      </c>
      <c r="E1881" s="90">
        <v>62821723000109</v>
      </c>
      <c r="F1881" s="92">
        <v>73181900</v>
      </c>
      <c r="G1881" s="92">
        <v>145.24</v>
      </c>
      <c r="H1881" s="93">
        <v>4479.2</v>
      </c>
      <c r="I1881">
        <v>1879</v>
      </c>
      <c r="K1881" s="82" t="str">
        <f t="shared" si="58"/>
        <v>33411 SERIE 001-19/01/2024-62821723000109-73181900-145,24-4479,2</v>
      </c>
      <c r="L1881" t="str">
        <v>33411 serie 001</v>
      </c>
      <c r="M1881" t="str">
        <v>33411 serie 001-19/01/2024-62821723000109-73181900-145,24-4479,2</v>
      </c>
      <c r="O1881" t="str">
        <v>226518 serie 001</v>
      </c>
      <c r="P1881" s="57">
        <v>45321</v>
      </c>
      <c r="Q1881" t="str">
        <v>62948658000187</v>
      </c>
      <c r="R1881">
        <v>73079900</v>
      </c>
      <c r="S1881">
        <v>163.31</v>
      </c>
      <c r="T1881">
        <v>136513.4</v>
      </c>
      <c r="V1881" t="str">
        <f t="shared" si="59"/>
        <v>226518 serie 001-30/01/2024-62948658000187-73079900-163,31-136513,4</v>
      </c>
    </row>
    <row r="1882" spans="1:22" x14ac:dyDescent="0.25">
      <c r="A1882" s="91" t="s">
        <v>8072</v>
      </c>
      <c r="B1882" s="91" t="s">
        <v>8671</v>
      </c>
      <c r="C1882" s="91" t="s">
        <v>10551</v>
      </c>
      <c r="D1882" s="91" t="s">
        <v>8504</v>
      </c>
      <c r="E1882" s="90">
        <v>62821723000109</v>
      </c>
      <c r="F1882" s="92">
        <v>73182100</v>
      </c>
      <c r="G1882" s="92">
        <v>41.67</v>
      </c>
      <c r="H1882" s="92">
        <v>490.29</v>
      </c>
      <c r="I1882">
        <v>1880</v>
      </c>
      <c r="K1882" s="82" t="str">
        <f t="shared" si="58"/>
        <v>0044863 SERIE 001-29/05/2024-62821723000109-73182100-41,67-490,29</v>
      </c>
      <c r="L1882" t="str">
        <v>0044863 serie 001</v>
      </c>
      <c r="M1882" t="str">
        <v>0044863 serie 001-29/05/2024-62821723000109-73182100-41,67-490,29</v>
      </c>
      <c r="O1882" t="str">
        <v>00226517 serie 001</v>
      </c>
      <c r="P1882" s="57">
        <v>45321</v>
      </c>
      <c r="Q1882" t="str">
        <v>62948658000187</v>
      </c>
      <c r="R1882">
        <v>68159990</v>
      </c>
      <c r="S1882">
        <v>0.38733333333333331</v>
      </c>
      <c r="T1882">
        <v>6.1</v>
      </c>
      <c r="V1882" t="str">
        <f t="shared" si="59"/>
        <v>00226517 serie 001-30/01/2024-62948658000187-68159990-0,39-6,1</v>
      </c>
    </row>
    <row r="1883" spans="1:22" x14ac:dyDescent="0.25">
      <c r="A1883" s="91" t="s">
        <v>8073</v>
      </c>
      <c r="B1883" s="91" t="s">
        <v>8671</v>
      </c>
      <c r="C1883" s="91" t="s">
        <v>10552</v>
      </c>
      <c r="D1883" s="91" t="s">
        <v>8578</v>
      </c>
      <c r="E1883" s="90">
        <v>62821723000109</v>
      </c>
      <c r="F1883" s="92">
        <v>73182200</v>
      </c>
      <c r="G1883" s="92">
        <v>13.89</v>
      </c>
      <c r="H1883" s="93">
        <v>1578.5</v>
      </c>
      <c r="I1883">
        <v>1881</v>
      </c>
      <c r="K1883" s="82" t="str">
        <f t="shared" si="58"/>
        <v>0054320 SERIE 001-13/09/2024-62821723000109-73182200-13,89-1578,5</v>
      </c>
      <c r="L1883" t="str">
        <v>0054320 serie 001</v>
      </c>
      <c r="M1883" t="str">
        <v>0054320 serie 001-13/09/2024-62821723000109-73182200-13,89-1578,5</v>
      </c>
      <c r="O1883" t="str">
        <v>0226517 serie 001</v>
      </c>
      <c r="P1883" s="57">
        <v>45321</v>
      </c>
      <c r="Q1883" t="str">
        <v>62948658000187</v>
      </c>
      <c r="R1883">
        <v>40169300</v>
      </c>
      <c r="S1883">
        <v>1.1619999999999999</v>
      </c>
      <c r="T1883">
        <v>1747.88</v>
      </c>
      <c r="V1883" t="str">
        <f t="shared" si="59"/>
        <v>0226517 serie 001-30/01/2024-62948658000187-40169300-1,16-1747,88</v>
      </c>
    </row>
    <row r="1884" spans="1:22" x14ac:dyDescent="0.25">
      <c r="A1884" s="91" t="s">
        <v>8074</v>
      </c>
      <c r="B1884" s="91" t="s">
        <v>8671</v>
      </c>
      <c r="C1884" s="91" t="s">
        <v>10553</v>
      </c>
      <c r="D1884" s="91" t="s">
        <v>8538</v>
      </c>
      <c r="E1884" s="90">
        <v>62821723000109</v>
      </c>
      <c r="F1884" s="92">
        <v>73182200</v>
      </c>
      <c r="G1884" s="92">
        <v>4.33</v>
      </c>
      <c r="H1884" s="92">
        <v>110</v>
      </c>
      <c r="I1884">
        <v>1882</v>
      </c>
      <c r="K1884" s="82" t="str">
        <f t="shared" si="58"/>
        <v>53648 SERIE 001-05/09/2024-62821723000109-73182200-4,33-110</v>
      </c>
      <c r="L1884" t="str">
        <v>53648 serie 001</v>
      </c>
      <c r="M1884" t="str">
        <v>53648 serie 001-05/09/2024-62821723000109-73182200-4,33-110</v>
      </c>
      <c r="O1884" t="str">
        <v>226517 seire 001</v>
      </c>
      <c r="P1884" s="57">
        <v>45321</v>
      </c>
      <c r="Q1884" t="str">
        <v>62948658000187</v>
      </c>
      <c r="R1884">
        <v>39174090</v>
      </c>
      <c r="S1884">
        <v>4.2606666666666664</v>
      </c>
      <c r="T1884">
        <v>3982.28</v>
      </c>
      <c r="V1884" t="str">
        <f t="shared" si="59"/>
        <v>226517 seire 001-30/01/2024-62948658000187-39174090-4,26-3982,28</v>
      </c>
    </row>
    <row r="1885" spans="1:22" x14ac:dyDescent="0.25">
      <c r="A1885" s="91" t="s">
        <v>8075</v>
      </c>
      <c r="B1885" s="91" t="s">
        <v>8671</v>
      </c>
      <c r="C1885" s="91" t="s">
        <v>10554</v>
      </c>
      <c r="D1885" s="91" t="s">
        <v>8547</v>
      </c>
      <c r="E1885" s="90">
        <v>89135073000366</v>
      </c>
      <c r="F1885" s="92">
        <v>73182200</v>
      </c>
      <c r="G1885" s="92">
        <v>18.47</v>
      </c>
      <c r="H1885" s="92">
        <v>57.64</v>
      </c>
      <c r="I1885">
        <v>1883</v>
      </c>
      <c r="K1885" s="82" t="str">
        <f t="shared" si="58"/>
        <v>00058935 SERIE 006-03/09/2024-89135073000366-73182200-18,47-57,64</v>
      </c>
      <c r="L1885" t="str">
        <v>00058935 serie 006</v>
      </c>
      <c r="M1885" t="str">
        <v>00058935 serie 006-03/09/2024-89135073000366-73182200-18,47-57,64</v>
      </c>
      <c r="O1885" t="str">
        <v>226229 serie 001</v>
      </c>
      <c r="P1885" s="57">
        <v>45316</v>
      </c>
      <c r="Q1885" t="str">
        <v>62948658000187</v>
      </c>
      <c r="R1885">
        <v>73079900</v>
      </c>
      <c r="S1885">
        <v>15</v>
      </c>
      <c r="T1885">
        <v>4864.74</v>
      </c>
      <c r="V1885" t="str">
        <f t="shared" si="59"/>
        <v>226229 serie 001-25/01/2024-62948658000187-73079900-15-4864,74</v>
      </c>
    </row>
    <row r="1886" spans="1:22" x14ac:dyDescent="0.25">
      <c r="A1886" s="91" t="s">
        <v>8076</v>
      </c>
      <c r="B1886" s="91" t="s">
        <v>8671</v>
      </c>
      <c r="C1886" s="91" t="s">
        <v>10555</v>
      </c>
      <c r="D1886" s="91" t="s">
        <v>8571</v>
      </c>
      <c r="E1886" s="90">
        <v>41454106000142</v>
      </c>
      <c r="F1886" s="92">
        <v>73182200</v>
      </c>
      <c r="G1886" s="92">
        <v>10.130000000000001</v>
      </c>
      <c r="H1886" s="92">
        <v>473.3</v>
      </c>
      <c r="I1886">
        <v>1884</v>
      </c>
      <c r="K1886" s="82" t="str">
        <f t="shared" si="58"/>
        <v>003334 SERIE 001-20/08/2024-41454106000142-73182200-10,13-473,3</v>
      </c>
      <c r="L1886" t="str">
        <v>003334 serie 001</v>
      </c>
      <c r="M1886" t="str">
        <v>003334 serie 001-20/08/2024-41454106000142-73182200-10,13-473,3</v>
      </c>
      <c r="O1886" t="str">
        <v>226228 serie 001</v>
      </c>
      <c r="P1886" s="57">
        <v>45316</v>
      </c>
      <c r="Q1886" t="str">
        <v>62948658000187</v>
      </c>
      <c r="R1886">
        <v>84842000</v>
      </c>
      <c r="S1886">
        <v>74.239999999999995</v>
      </c>
      <c r="T1886">
        <v>29071.62</v>
      </c>
      <c r="V1886" t="str">
        <f t="shared" si="59"/>
        <v>226228 serie 001-25/01/2024-62948658000187-84842000-74,24-29071,62</v>
      </c>
    </row>
    <row r="1887" spans="1:22" x14ac:dyDescent="0.25">
      <c r="A1887" s="91" t="s">
        <v>8077</v>
      </c>
      <c r="B1887" s="91" t="s">
        <v>8671</v>
      </c>
      <c r="C1887" s="91" t="s">
        <v>10556</v>
      </c>
      <c r="D1887" s="91" t="s">
        <v>8468</v>
      </c>
      <c r="E1887" s="90">
        <v>62821723000109</v>
      </c>
      <c r="F1887" s="92">
        <v>73182200</v>
      </c>
      <c r="G1887" s="92">
        <v>28.67</v>
      </c>
      <c r="H1887" s="93">
        <v>2556</v>
      </c>
      <c r="I1887">
        <v>1885</v>
      </c>
      <c r="K1887" s="82" t="str">
        <f t="shared" si="58"/>
        <v>050336 SERIE 001-01/08/2024-62821723000109-73182200-28,67-2556</v>
      </c>
      <c r="L1887" t="str">
        <v>050336 serie 001</v>
      </c>
      <c r="M1887" t="str">
        <v>050336 serie 001-01/08/2024-62821723000109-73182200-28,67-2556</v>
      </c>
      <c r="O1887" t="str">
        <v>052018339 serie 890</v>
      </c>
      <c r="P1887" s="57">
        <v>45362</v>
      </c>
      <c r="Q1887" t="str">
        <v>10464098000191</v>
      </c>
      <c r="R1887">
        <v>73089010</v>
      </c>
      <c r="S1887">
        <v>158.5</v>
      </c>
      <c r="T1887">
        <v>144544.4</v>
      </c>
      <c r="V1887" t="str">
        <f t="shared" si="59"/>
        <v>052018339 serie 890-11/03/2024-10464098000191-73089010-158,5-144544,4</v>
      </c>
    </row>
    <row r="1888" spans="1:22" x14ac:dyDescent="0.25">
      <c r="A1888" s="91" t="s">
        <v>8078</v>
      </c>
      <c r="B1888" s="91" t="s">
        <v>8671</v>
      </c>
      <c r="C1888" s="91" t="s">
        <v>10557</v>
      </c>
      <c r="D1888" s="91" t="s">
        <v>8442</v>
      </c>
      <c r="E1888" s="90">
        <v>62821723000109</v>
      </c>
      <c r="F1888" s="92">
        <v>73182200</v>
      </c>
      <c r="G1888" s="92">
        <v>64</v>
      </c>
      <c r="H1888" s="93">
        <v>7378.31</v>
      </c>
      <c r="I1888">
        <v>1886</v>
      </c>
      <c r="K1888" s="82" t="str">
        <f t="shared" si="58"/>
        <v>047783 SERIE 001-03/07/2024-62821723000109-73182200-64-7378,31</v>
      </c>
      <c r="L1888" t="str">
        <v>047783 serie 001</v>
      </c>
      <c r="M1888" t="str">
        <v>047783 serie 001-03/07/2024-62821723000109-73182200-64-7378,31</v>
      </c>
      <c r="O1888" t="str">
        <v>051594613 serie 890</v>
      </c>
      <c r="P1888" s="57">
        <v>45338</v>
      </c>
      <c r="Q1888" t="str">
        <v>10464098000191</v>
      </c>
      <c r="R1888">
        <v>73089010</v>
      </c>
      <c r="S1888">
        <v>119</v>
      </c>
      <c r="T1888">
        <v>112775.69</v>
      </c>
      <c r="V1888" t="str">
        <f t="shared" si="59"/>
        <v>051594613 serie 890-16/02/2024-10464098000191-73089010-119-112775,69</v>
      </c>
    </row>
    <row r="1889" spans="1:22" x14ac:dyDescent="0.25">
      <c r="A1889" s="91" t="s">
        <v>8079</v>
      </c>
      <c r="B1889" s="91" t="s">
        <v>8671</v>
      </c>
      <c r="C1889" s="91" t="s">
        <v>10558</v>
      </c>
      <c r="D1889" s="91" t="s">
        <v>8504</v>
      </c>
      <c r="E1889" s="90">
        <v>62821723000109</v>
      </c>
      <c r="F1889" s="92">
        <v>73182200</v>
      </c>
      <c r="G1889" s="92">
        <v>125</v>
      </c>
      <c r="H1889" s="93">
        <v>15439.16</v>
      </c>
      <c r="I1889">
        <v>1887</v>
      </c>
      <c r="K1889" s="82" t="str">
        <f t="shared" si="58"/>
        <v>44863 SERIE 001-29/05/2024-62821723000109-73182200-125-15439,16</v>
      </c>
      <c r="L1889" t="str">
        <v>44863 serie 001</v>
      </c>
      <c r="M1889" t="str">
        <v>44863 serie 001-29/05/2024-62821723000109-73182200-125-15439,16</v>
      </c>
      <c r="O1889" t="str">
        <v>49500052 serie 890</v>
      </c>
      <c r="P1889" s="57">
        <v>45210</v>
      </c>
      <c r="Q1889" t="str">
        <v>10464098000191</v>
      </c>
      <c r="R1889">
        <v>73089010</v>
      </c>
      <c r="S1889">
        <v>197</v>
      </c>
      <c r="T1889">
        <v>98111.88</v>
      </c>
      <c r="V1889" t="str">
        <f t="shared" si="59"/>
        <v>49500052 serie 890-11/10/2023-10464098000191-73089010-197-98111,88</v>
      </c>
    </row>
    <row r="1890" spans="1:22" x14ac:dyDescent="0.25">
      <c r="A1890" s="91" t="s">
        <v>8080</v>
      </c>
      <c r="B1890" s="91" t="s">
        <v>8671</v>
      </c>
      <c r="C1890" s="91" t="s">
        <v>10559</v>
      </c>
      <c r="D1890" s="91" t="s">
        <v>8373</v>
      </c>
      <c r="E1890" s="90">
        <v>62821723000109</v>
      </c>
      <c r="F1890" s="92">
        <v>73182200</v>
      </c>
      <c r="G1890" s="92">
        <v>5.67</v>
      </c>
      <c r="H1890" s="92">
        <v>191.18</v>
      </c>
      <c r="I1890">
        <v>1888</v>
      </c>
      <c r="K1890" s="82" t="str">
        <f t="shared" si="58"/>
        <v>038300 SERIE 001-15/03/2024-62821723000109-73182200-5,67-191,18</v>
      </c>
      <c r="L1890" t="str">
        <v>038300 serie 001</v>
      </c>
      <c r="M1890" t="str">
        <v>038300 serie 001-15/03/2024-62821723000109-73182200-5,67-191,18</v>
      </c>
      <c r="O1890" t="str">
        <v>16304 serie 001</v>
      </c>
      <c r="P1890" s="57">
        <v>45384</v>
      </c>
      <c r="Q1890" t="str">
        <v>18289917000113</v>
      </c>
      <c r="R1890">
        <v>73181900</v>
      </c>
      <c r="S1890">
        <v>23</v>
      </c>
      <c r="T1890">
        <v>15578.66</v>
      </c>
      <c r="V1890" t="str">
        <f t="shared" si="59"/>
        <v>16304 serie 001-02/04/2024-18289917000113-73181900-23-15578,66</v>
      </c>
    </row>
    <row r="1891" spans="1:22" x14ac:dyDescent="0.25">
      <c r="A1891" s="91" t="s">
        <v>8081</v>
      </c>
      <c r="B1891" s="91" t="s">
        <v>8671</v>
      </c>
      <c r="C1891" s="91" t="s">
        <v>10560</v>
      </c>
      <c r="D1891" s="91" t="s">
        <v>8579</v>
      </c>
      <c r="E1891" s="90">
        <v>18289917000113</v>
      </c>
      <c r="F1891" s="92">
        <v>73182200</v>
      </c>
      <c r="G1891" s="92">
        <v>99</v>
      </c>
      <c r="H1891" s="93">
        <v>10700.39</v>
      </c>
      <c r="I1891">
        <v>1889</v>
      </c>
      <c r="K1891" s="82" t="str">
        <f t="shared" si="58"/>
        <v>00016305 SERIE 001-03/04/2024-18289917000113-73182200-99-10700,39</v>
      </c>
      <c r="L1891" t="str">
        <v>00016305 serie 001</v>
      </c>
      <c r="M1891" t="str">
        <v>00016305 serie 001-03/04/2024-18289917000113-73182200-99-10700,39</v>
      </c>
      <c r="O1891" t="str">
        <v>17307 serie 001</v>
      </c>
      <c r="P1891" s="57">
        <v>45492</v>
      </c>
      <c r="Q1891" t="str">
        <v>18289917000113</v>
      </c>
      <c r="R1891">
        <v>73181900</v>
      </c>
      <c r="S1891">
        <v>57</v>
      </c>
      <c r="T1891">
        <v>28972.2</v>
      </c>
      <c r="V1891" t="str">
        <f t="shared" si="59"/>
        <v>17307 serie 001-19/07/2024-18289917000113-73181900-57-28972,2</v>
      </c>
    </row>
    <row r="1892" spans="1:22" x14ac:dyDescent="0.25">
      <c r="A1892" s="91" t="s">
        <v>8082</v>
      </c>
      <c r="B1892" s="91" t="s">
        <v>8671</v>
      </c>
      <c r="C1892" s="91" t="s">
        <v>10561</v>
      </c>
      <c r="D1892" s="91" t="s">
        <v>8480</v>
      </c>
      <c r="E1892" s="90">
        <v>65000655001691</v>
      </c>
      <c r="F1892" s="92">
        <v>73182400</v>
      </c>
      <c r="G1892" s="92">
        <v>43.6</v>
      </c>
      <c r="H1892" s="93">
        <v>92079.17</v>
      </c>
      <c r="I1892">
        <v>1890</v>
      </c>
      <c r="K1892" s="82" t="str">
        <f t="shared" si="58"/>
        <v>204912 SERIE 001-28/06/2024-65000655001691-73182400-43,6-92079,17</v>
      </c>
      <c r="L1892" t="str">
        <v>204912 serie 001</v>
      </c>
      <c r="M1892" t="str">
        <v>204912 serie 001-28/06/2024-65000655001691-73182400-43,6-92079,17</v>
      </c>
      <c r="O1892" t="str">
        <v>4168 serie 001</v>
      </c>
      <c r="P1892" s="57">
        <v>45510</v>
      </c>
      <c r="Q1892" t="str">
        <v>07695648000179</v>
      </c>
      <c r="R1892">
        <v>84818095</v>
      </c>
      <c r="S1892">
        <v>2</v>
      </c>
      <c r="T1892">
        <v>6674</v>
      </c>
      <c r="V1892" t="str">
        <f t="shared" si="59"/>
        <v>4168 serie 001-06/08/2024-07695648000179-84818095-2-6674</v>
      </c>
    </row>
    <row r="1893" spans="1:22" x14ac:dyDescent="0.25">
      <c r="A1893" s="91" t="s">
        <v>8083</v>
      </c>
      <c r="B1893" s="91" t="s">
        <v>8671</v>
      </c>
      <c r="C1893" s="91" t="s">
        <v>10562</v>
      </c>
      <c r="D1893" s="91" t="s">
        <v>8352</v>
      </c>
      <c r="E1893" s="90">
        <v>65000655001691</v>
      </c>
      <c r="F1893" s="92">
        <v>73182400</v>
      </c>
      <c r="G1893" s="92">
        <v>14.26</v>
      </c>
      <c r="H1893" s="93">
        <v>126544</v>
      </c>
      <c r="I1893">
        <v>1891</v>
      </c>
      <c r="K1893" s="82" t="str">
        <f t="shared" si="58"/>
        <v>0191192 SERIE 001-30/01/2024-65000655001691-73182400-14,26-126544</v>
      </c>
      <c r="L1893" t="str">
        <v>0191192 serie 001</v>
      </c>
      <c r="M1893" t="str">
        <v>0191192 serie 001-30/01/2024-65000655001691-73182400-14,26-126544</v>
      </c>
      <c r="O1893" t="str">
        <v>0003959 serie 001</v>
      </c>
      <c r="P1893" s="57">
        <v>45519</v>
      </c>
      <c r="Q1893" t="str">
        <v>54858055000166</v>
      </c>
      <c r="R1893">
        <v>84243090</v>
      </c>
      <c r="S1893">
        <v>2</v>
      </c>
      <c r="T1893">
        <v>4540.0200000000004</v>
      </c>
      <c r="V1893" t="str">
        <f t="shared" si="59"/>
        <v>0003959 serie 001-15/08/2024-54858055000166-84243090-2-4540,02</v>
      </c>
    </row>
    <row r="1894" spans="1:22" x14ac:dyDescent="0.25">
      <c r="A1894" s="91" t="s">
        <v>8084</v>
      </c>
      <c r="B1894" s="91" t="s">
        <v>8671</v>
      </c>
      <c r="C1894" s="91" t="s">
        <v>10563</v>
      </c>
      <c r="D1894" s="91" t="s">
        <v>8470</v>
      </c>
      <c r="E1894" s="90">
        <v>54858055000166</v>
      </c>
      <c r="F1894" s="92">
        <v>73249000</v>
      </c>
      <c r="G1894" s="92">
        <v>88</v>
      </c>
      <c r="H1894" s="93">
        <v>21324.38</v>
      </c>
      <c r="I1894">
        <v>1892</v>
      </c>
      <c r="K1894" s="82" t="str">
        <f t="shared" si="58"/>
        <v>00003934 SERIE 001-01/07/2024-54858055000166-73249000-88-21324,38</v>
      </c>
      <c r="L1894" t="str">
        <v>00003934 serie 001</v>
      </c>
      <c r="M1894" t="str">
        <v>00003934 serie 001-01/07/2024-54858055000166-73249000-88-21324,38</v>
      </c>
      <c r="O1894" t="str">
        <v>003959 serie 001</v>
      </c>
      <c r="P1894" s="57">
        <v>45519</v>
      </c>
      <c r="Q1894" t="str">
        <v>54858055000166</v>
      </c>
      <c r="R1894">
        <v>84148090</v>
      </c>
      <c r="S1894">
        <v>2</v>
      </c>
      <c r="T1894">
        <v>53661.599999999999</v>
      </c>
      <c r="V1894" t="str">
        <f t="shared" si="59"/>
        <v>003959 serie 001-15/08/2024-54858055000166-84148090-2-53661,6</v>
      </c>
    </row>
    <row r="1895" spans="1:22" x14ac:dyDescent="0.25">
      <c r="A1895" s="91" t="s">
        <v>8085</v>
      </c>
      <c r="B1895" s="91" t="s">
        <v>8671</v>
      </c>
      <c r="C1895" s="91" t="s">
        <v>10564</v>
      </c>
      <c r="D1895" s="91" t="s">
        <v>8537</v>
      </c>
      <c r="E1895" s="90">
        <v>5461822000193</v>
      </c>
      <c r="F1895" s="92">
        <v>73269090</v>
      </c>
      <c r="G1895" s="92">
        <v>41.06</v>
      </c>
      <c r="H1895" s="93">
        <v>88732.28</v>
      </c>
      <c r="I1895">
        <v>1893</v>
      </c>
      <c r="K1895" s="82" t="str">
        <f t="shared" si="58"/>
        <v>00011658 SERIE 001-05/08/2024-05461822000193-73269090-41,06-88732,28</v>
      </c>
      <c r="L1895" t="str">
        <v>00011658 serie 001</v>
      </c>
      <c r="M1895" t="str">
        <v>00011658 serie 001-05/08/2024-05461822000193-73269090-41,06-88732,28</v>
      </c>
      <c r="O1895" t="str">
        <v>03959 serie 001</v>
      </c>
      <c r="P1895" s="57">
        <v>45519</v>
      </c>
      <c r="Q1895" t="str">
        <v>54858055000166</v>
      </c>
      <c r="R1895">
        <v>84148039</v>
      </c>
      <c r="S1895">
        <v>1</v>
      </c>
      <c r="T1895">
        <v>221957.64</v>
      </c>
      <c r="V1895" t="str">
        <f t="shared" si="59"/>
        <v>03959 serie 001-15/08/2024-54858055000166-84148039-1-221957,64</v>
      </c>
    </row>
    <row r="1896" spans="1:22" x14ac:dyDescent="0.25">
      <c r="A1896" s="91" t="s">
        <v>8086</v>
      </c>
      <c r="B1896" s="91" t="s">
        <v>8671</v>
      </c>
      <c r="C1896" s="91" t="s">
        <v>10565</v>
      </c>
      <c r="D1896" s="91" t="s">
        <v>8566</v>
      </c>
      <c r="E1896" s="90">
        <v>5461822000193</v>
      </c>
      <c r="F1896" s="92">
        <v>73269090</v>
      </c>
      <c r="G1896" s="92">
        <v>39.9</v>
      </c>
      <c r="H1896" s="93">
        <v>47233.3</v>
      </c>
      <c r="I1896">
        <v>1894</v>
      </c>
      <c r="K1896" s="82" t="str">
        <f t="shared" si="58"/>
        <v>00011588 SERIE 001-09/07/2024-05461822000193-73269090-39,9-47233,3</v>
      </c>
      <c r="L1896" t="str">
        <v>00011588 serie 001</v>
      </c>
      <c r="M1896" t="str">
        <v>00011588 serie 001-09/07/2024-05461822000193-73269090-39,9-47233,3</v>
      </c>
      <c r="O1896" t="str">
        <v>3959 serie 001</v>
      </c>
      <c r="P1896" s="57">
        <v>45519</v>
      </c>
      <c r="Q1896" t="str">
        <v>54858055000166</v>
      </c>
      <c r="R1896">
        <v>73101090</v>
      </c>
      <c r="S1896">
        <v>580</v>
      </c>
      <c r="T1896">
        <v>16918.11</v>
      </c>
      <c r="V1896" t="str">
        <f t="shared" si="59"/>
        <v>3959 serie 001-15/08/2024-54858055000166-73101090-580-16918,11</v>
      </c>
    </row>
    <row r="1897" spans="1:22" x14ac:dyDescent="0.25">
      <c r="A1897" s="91" t="s">
        <v>8087</v>
      </c>
      <c r="B1897" s="91" t="s">
        <v>8671</v>
      </c>
      <c r="C1897" s="91" t="s">
        <v>10566</v>
      </c>
      <c r="D1897" s="91" t="s">
        <v>8567</v>
      </c>
      <c r="E1897" s="90">
        <v>5461822000193</v>
      </c>
      <c r="F1897" s="92">
        <v>73269090</v>
      </c>
      <c r="G1897" s="92">
        <v>82.95</v>
      </c>
      <c r="H1897" s="93">
        <v>86537.67</v>
      </c>
      <c r="I1897">
        <v>1895</v>
      </c>
      <c r="K1897" s="82" t="str">
        <f t="shared" si="58"/>
        <v>00011151 SERIE 001-29/12/2023-05461822000193-73269090-82,95-86537,67</v>
      </c>
      <c r="L1897" t="str">
        <v>00011151 serie 001</v>
      </c>
      <c r="M1897" t="str">
        <v>00011151 serie 001-29/12/2023-05461822000193-73269090-82,95-86537,67</v>
      </c>
      <c r="O1897" t="str">
        <v>0003958 serie 001</v>
      </c>
      <c r="P1897" s="57">
        <v>45513</v>
      </c>
      <c r="Q1897" t="str">
        <v>54858055000166</v>
      </c>
      <c r="R1897">
        <v>84241000</v>
      </c>
      <c r="S1897">
        <v>6</v>
      </c>
      <c r="T1897">
        <v>5330.1</v>
      </c>
      <c r="V1897" t="str">
        <f t="shared" si="59"/>
        <v>0003958 serie 001-09/08/2024-54858055000166-84241000-6-5330,1</v>
      </c>
    </row>
    <row r="1898" spans="1:22" x14ac:dyDescent="0.25">
      <c r="A1898" s="91" t="s">
        <v>8088</v>
      </c>
      <c r="B1898" s="91" t="s">
        <v>8671</v>
      </c>
      <c r="C1898" s="91" t="s">
        <v>10567</v>
      </c>
      <c r="D1898" s="91" t="s">
        <v>8470</v>
      </c>
      <c r="E1898" s="90">
        <v>54858055000166</v>
      </c>
      <c r="F1898" s="92">
        <v>73269090</v>
      </c>
      <c r="G1898" s="92">
        <v>22</v>
      </c>
      <c r="H1898" s="93">
        <v>4193.76</v>
      </c>
      <c r="I1898">
        <v>1896</v>
      </c>
      <c r="K1898" s="82" t="str">
        <f t="shared" si="58"/>
        <v>000003934 SERIE 001-01/07/2024-54858055000166-73269090-22-4193,76</v>
      </c>
      <c r="L1898" t="str">
        <v>000003934 serie 001</v>
      </c>
      <c r="M1898" t="str">
        <v>000003934 serie 001-01/07/2024-54858055000166-73269090-22-4193,76</v>
      </c>
      <c r="O1898" t="str">
        <v>003958 serie 001</v>
      </c>
      <c r="P1898" s="57">
        <v>45513</v>
      </c>
      <c r="Q1898" t="str">
        <v>54858055000166</v>
      </c>
      <c r="R1898">
        <v>84212100</v>
      </c>
      <c r="S1898">
        <v>2</v>
      </c>
      <c r="T1898">
        <v>12515.86</v>
      </c>
      <c r="V1898" t="str">
        <f t="shared" si="59"/>
        <v>003958 serie 001-09/08/2024-54858055000166-84212100-2-12515,86</v>
      </c>
    </row>
    <row r="1899" spans="1:22" x14ac:dyDescent="0.25">
      <c r="A1899" s="91" t="s">
        <v>8089</v>
      </c>
      <c r="B1899" s="91" t="s">
        <v>8671</v>
      </c>
      <c r="C1899" s="91" t="s">
        <v>10568</v>
      </c>
      <c r="D1899" s="91" t="s">
        <v>8495</v>
      </c>
      <c r="E1899" s="90">
        <v>6186188000190</v>
      </c>
      <c r="F1899" s="92">
        <v>74122000</v>
      </c>
      <c r="G1899" s="92">
        <v>31.2</v>
      </c>
      <c r="H1899" s="93">
        <v>14712</v>
      </c>
      <c r="I1899">
        <v>1897</v>
      </c>
      <c r="K1899" s="82" t="str">
        <f t="shared" si="58"/>
        <v>6939 SERIE 001-02/08/2024-06186188000190-74122000-31,2-14712</v>
      </c>
      <c r="L1899" t="str">
        <v>6939 serie 001</v>
      </c>
      <c r="M1899" t="str">
        <v>6939 serie 001-02/08/2024-06186188000190-74122000-31,2-14712</v>
      </c>
      <c r="O1899" t="str">
        <v>03958 serie 001</v>
      </c>
      <c r="P1899" s="57">
        <v>45513</v>
      </c>
      <c r="Q1899" t="str">
        <v>54858055000166</v>
      </c>
      <c r="R1899">
        <v>84148039</v>
      </c>
      <c r="S1899">
        <v>2</v>
      </c>
      <c r="T1899">
        <v>251246.11</v>
      </c>
      <c r="V1899" t="str">
        <f t="shared" si="59"/>
        <v>03958 serie 001-09/08/2024-54858055000166-84148039-2-251246,11</v>
      </c>
    </row>
    <row r="1900" spans="1:22" x14ac:dyDescent="0.25">
      <c r="A1900" s="91" t="s">
        <v>8090</v>
      </c>
      <c r="B1900" s="91" t="s">
        <v>8671</v>
      </c>
      <c r="C1900" s="91" t="s">
        <v>10569</v>
      </c>
      <c r="D1900" s="91" t="s">
        <v>8470</v>
      </c>
      <c r="E1900" s="90">
        <v>54858055000166</v>
      </c>
      <c r="F1900" s="92">
        <v>74122000</v>
      </c>
      <c r="G1900" s="92">
        <v>22</v>
      </c>
      <c r="H1900" s="93">
        <v>1167.44</v>
      </c>
      <c r="I1900">
        <v>1898</v>
      </c>
      <c r="K1900" s="82" t="str">
        <f t="shared" si="58"/>
        <v>0000003934 SERIE 001-01/07/2024-54858055000166-74122000-22-1167,44</v>
      </c>
      <c r="L1900" t="str">
        <v>0000003934 serie 001</v>
      </c>
      <c r="M1900" t="str">
        <v>0000003934 serie 001-01/07/2024-54858055000166-74122000-22-1167,44</v>
      </c>
      <c r="O1900" t="str">
        <v>3958 serie 001</v>
      </c>
      <c r="P1900" s="57">
        <v>45513</v>
      </c>
      <c r="Q1900" t="str">
        <v>54858055000166</v>
      </c>
      <c r="R1900">
        <v>70191900</v>
      </c>
      <c r="S1900">
        <v>32</v>
      </c>
      <c r="T1900">
        <v>1599.42</v>
      </c>
      <c r="V1900" t="str">
        <f t="shared" si="59"/>
        <v>3958 serie 001-09/08/2024-54858055000166-70191900-32-1599,42</v>
      </c>
    </row>
    <row r="1901" spans="1:22" x14ac:dyDescent="0.25">
      <c r="A1901" s="91" t="s">
        <v>8091</v>
      </c>
      <c r="B1901" s="91" t="s">
        <v>8671</v>
      </c>
      <c r="C1901" s="91" t="s">
        <v>10570</v>
      </c>
      <c r="D1901" s="91" t="s">
        <v>8470</v>
      </c>
      <c r="E1901" s="90">
        <v>54858055000166</v>
      </c>
      <c r="F1901" s="92">
        <v>74182000</v>
      </c>
      <c r="G1901" s="92">
        <v>22</v>
      </c>
      <c r="H1901" s="93">
        <v>6383.64</v>
      </c>
      <c r="I1901">
        <v>1899</v>
      </c>
      <c r="K1901" s="82" t="str">
        <f t="shared" si="58"/>
        <v>00000003934 SERIE 001-01/07/2024-54858055000166-74182000-22-6383,64</v>
      </c>
      <c r="L1901" t="str">
        <v>00000003934 serie 001</v>
      </c>
      <c r="M1901" t="str">
        <v>00000003934 serie 001-01/07/2024-54858055000166-74182000-22-6383,64</v>
      </c>
      <c r="O1901" t="str">
        <v>0000000003934 serie 001</v>
      </c>
      <c r="P1901" s="57">
        <v>45474</v>
      </c>
      <c r="Q1901" t="str">
        <v>54858055000166</v>
      </c>
      <c r="R1901">
        <v>84818019</v>
      </c>
      <c r="S1901">
        <v>12</v>
      </c>
      <c r="T1901">
        <v>17939.740000000002</v>
      </c>
      <c r="V1901" t="str">
        <f t="shared" si="59"/>
        <v>0000000003934 serie 001-01/07/2024-54858055000166-84818019-12-17939,74</v>
      </c>
    </row>
    <row r="1902" spans="1:22" x14ac:dyDescent="0.25">
      <c r="A1902" s="91" t="s">
        <v>8092</v>
      </c>
      <c r="B1902" s="91" t="s">
        <v>8671</v>
      </c>
      <c r="C1902" s="91" t="s">
        <v>10571</v>
      </c>
      <c r="D1902" s="91" t="s">
        <v>8386</v>
      </c>
      <c r="E1902" s="90">
        <v>62948658000187</v>
      </c>
      <c r="F1902" s="92">
        <v>75089090</v>
      </c>
      <c r="G1902" s="92">
        <v>0.34</v>
      </c>
      <c r="H1902" s="92">
        <v>339.28</v>
      </c>
      <c r="I1902">
        <v>1900</v>
      </c>
      <c r="K1902" s="82" t="str">
        <f t="shared" si="58"/>
        <v>0225779 SERIE 001-17/01/2024-62948658000187-75089090-0,34-339,28</v>
      </c>
      <c r="L1902" t="str">
        <v>0225779 serie 001</v>
      </c>
      <c r="M1902" t="str">
        <v>0225779 serie 001-17/01/2024-62948658000187-75089090-0,34-339,28</v>
      </c>
      <c r="O1902" t="str">
        <v>000000003934 serie 001</v>
      </c>
      <c r="P1902" s="57">
        <v>45474</v>
      </c>
      <c r="Q1902" t="str">
        <v>54858055000166</v>
      </c>
      <c r="R1902">
        <v>84818011</v>
      </c>
      <c r="S1902">
        <v>2</v>
      </c>
      <c r="T1902">
        <v>457.72</v>
      </c>
      <c r="V1902" t="str">
        <f t="shared" si="59"/>
        <v>000000003934 serie 001-01/07/2024-54858055000166-84818011-2-457,72</v>
      </c>
    </row>
    <row r="1903" spans="1:22" x14ac:dyDescent="0.25">
      <c r="A1903" s="91" t="s">
        <v>8093</v>
      </c>
      <c r="B1903" s="91" t="s">
        <v>8671</v>
      </c>
      <c r="C1903" s="91" t="s">
        <v>10572</v>
      </c>
      <c r="D1903" s="91" t="s">
        <v>8402</v>
      </c>
      <c r="E1903" s="90">
        <v>62948658000187</v>
      </c>
      <c r="F1903" s="92">
        <v>75089090</v>
      </c>
      <c r="G1903" s="92">
        <v>3.32</v>
      </c>
      <c r="H1903" s="93">
        <v>2127.88</v>
      </c>
      <c r="I1903">
        <v>1901</v>
      </c>
      <c r="K1903" s="82" t="str">
        <f t="shared" si="58"/>
        <v>0222736 SERIE 001-16/11/2023-62948658000187-75089090-3,32-2127,88</v>
      </c>
      <c r="L1903" t="str">
        <v>0222736 serie 001</v>
      </c>
      <c r="M1903" t="str">
        <v>0222736 serie 001-16/11/2023-62948658000187-75089090-3,32-2127,88</v>
      </c>
      <c r="O1903" t="str">
        <v>00000003934 serie 001</v>
      </c>
      <c r="P1903" s="57">
        <v>45474</v>
      </c>
      <c r="Q1903" t="str">
        <v>54858055000166</v>
      </c>
      <c r="R1903">
        <v>74182000</v>
      </c>
      <c r="S1903">
        <v>22</v>
      </c>
      <c r="T1903">
        <v>6383.64</v>
      </c>
      <c r="V1903" t="str">
        <f t="shared" si="59"/>
        <v>00000003934 serie 001-01/07/2024-54858055000166-74182000-22-6383,64</v>
      </c>
    </row>
    <row r="1904" spans="1:22" x14ac:dyDescent="0.25">
      <c r="A1904" s="91" t="s">
        <v>8094</v>
      </c>
      <c r="B1904" s="91" t="s">
        <v>8671</v>
      </c>
      <c r="C1904" s="91" t="s">
        <v>10573</v>
      </c>
      <c r="D1904" s="91" t="s">
        <v>8516</v>
      </c>
      <c r="E1904" s="90">
        <v>23504631000143</v>
      </c>
      <c r="F1904" s="92">
        <v>76042919</v>
      </c>
      <c r="G1904" s="92">
        <v>1.6</v>
      </c>
      <c r="H1904" s="92">
        <v>514.23</v>
      </c>
      <c r="I1904">
        <v>1902</v>
      </c>
      <c r="K1904" s="82" t="str">
        <f t="shared" si="58"/>
        <v>05116 SERIE 001-05/07/2024-23504631000143-76042919-1,6-514,23</v>
      </c>
      <c r="L1904" t="str">
        <v>05116 serie 001</v>
      </c>
      <c r="M1904" t="str">
        <v>05116 serie 001-05/07/2024-23504631000143-76042919-1,6-514,23</v>
      </c>
      <c r="O1904" t="str">
        <v>0000003934 serie 001</v>
      </c>
      <c r="P1904" s="57">
        <v>45474</v>
      </c>
      <c r="Q1904" t="str">
        <v>54858055000166</v>
      </c>
      <c r="R1904">
        <v>74122000</v>
      </c>
      <c r="S1904">
        <v>22</v>
      </c>
      <c r="T1904">
        <v>1167.44</v>
      </c>
      <c r="V1904" t="str">
        <f t="shared" si="59"/>
        <v>0000003934 serie 001-01/07/2024-54858055000166-74122000-22-1167,44</v>
      </c>
    </row>
    <row r="1905" spans="1:22" x14ac:dyDescent="0.25">
      <c r="A1905" s="91" t="s">
        <v>8095</v>
      </c>
      <c r="B1905" s="91" t="s">
        <v>8671</v>
      </c>
      <c r="C1905" s="91" t="s">
        <v>10574</v>
      </c>
      <c r="D1905" s="91" t="s">
        <v>8389</v>
      </c>
      <c r="E1905" s="90">
        <v>23504631000143</v>
      </c>
      <c r="F1905" s="92">
        <v>76042919</v>
      </c>
      <c r="G1905" s="92">
        <v>6.25</v>
      </c>
      <c r="H1905" s="92">
        <v>698.86</v>
      </c>
      <c r="I1905">
        <v>1903</v>
      </c>
      <c r="K1905" s="82" t="str">
        <f t="shared" si="58"/>
        <v>004871 SERIE 001-22/02/2024-23504631000143-76042919-6,25-698,86</v>
      </c>
      <c r="L1905" t="str">
        <v>004871 serie 001</v>
      </c>
      <c r="M1905" t="str">
        <v>004871 serie 001-22/02/2024-23504631000143-76042919-6,25-698,86</v>
      </c>
      <c r="O1905" t="str">
        <v>000003934 serie 001</v>
      </c>
      <c r="P1905" s="57">
        <v>45474</v>
      </c>
      <c r="Q1905" t="str">
        <v>54858055000166</v>
      </c>
      <c r="R1905">
        <v>73269090</v>
      </c>
      <c r="S1905">
        <v>22</v>
      </c>
      <c r="T1905">
        <v>4193.76</v>
      </c>
      <c r="V1905" t="str">
        <f t="shared" si="59"/>
        <v>000003934 serie 001-01/07/2024-54858055000166-73269090-22-4193,76</v>
      </c>
    </row>
    <row r="1906" spans="1:22" x14ac:dyDescent="0.25">
      <c r="A1906" s="91" t="s">
        <v>8096</v>
      </c>
      <c r="B1906" s="91" t="s">
        <v>8671</v>
      </c>
      <c r="C1906" s="91" t="s">
        <v>10575</v>
      </c>
      <c r="D1906" s="91" t="s">
        <v>8516</v>
      </c>
      <c r="E1906" s="90">
        <v>23504631000143</v>
      </c>
      <c r="F1906" s="92">
        <v>76042920</v>
      </c>
      <c r="G1906" s="92">
        <v>0.8</v>
      </c>
      <c r="H1906" s="92">
        <v>208.09</v>
      </c>
      <c r="I1906">
        <v>1904</v>
      </c>
      <c r="K1906" s="82" t="str">
        <f t="shared" si="58"/>
        <v>5116 SERIE 001-05/07/2024-23504631000143-76042920-0,8-208,09</v>
      </c>
      <c r="L1906" t="str">
        <v>5116 serie 001</v>
      </c>
      <c r="M1906" t="str">
        <v>5116 serie 001-05/07/2024-23504631000143-76042920-0,8-208,09</v>
      </c>
      <c r="O1906" t="str">
        <v>00003934 serie 001</v>
      </c>
      <c r="P1906" s="57">
        <v>45474</v>
      </c>
      <c r="Q1906" t="str">
        <v>54858055000166</v>
      </c>
      <c r="R1906">
        <v>73249000</v>
      </c>
      <c r="S1906">
        <v>88</v>
      </c>
      <c r="T1906">
        <v>21324.379999999997</v>
      </c>
      <c r="V1906" t="str">
        <f t="shared" si="59"/>
        <v>00003934 serie 001-01/07/2024-54858055000166-73249000-88-21324,38</v>
      </c>
    </row>
    <row r="1907" spans="1:22" x14ac:dyDescent="0.25">
      <c r="A1907" s="91" t="s">
        <v>8097</v>
      </c>
      <c r="B1907" s="91" t="s">
        <v>8671</v>
      </c>
      <c r="C1907" s="91" t="s">
        <v>10576</v>
      </c>
      <c r="D1907" s="91" t="s">
        <v>8389</v>
      </c>
      <c r="E1907" s="90">
        <v>23504631000143</v>
      </c>
      <c r="F1907" s="92">
        <v>76042920</v>
      </c>
      <c r="G1907" s="92">
        <v>2.5</v>
      </c>
      <c r="H1907" s="92">
        <v>660.4</v>
      </c>
      <c r="I1907">
        <v>1905</v>
      </c>
      <c r="K1907" s="82" t="str">
        <f t="shared" si="58"/>
        <v>4871 SERIE 001-22/02/2024-23504631000143-76042920-2,5-660,4</v>
      </c>
      <c r="L1907" t="str">
        <v>4871 serie 001</v>
      </c>
      <c r="M1907" t="str">
        <v>4871 serie 001-22/02/2024-23504631000143-76042920-2,5-660,4</v>
      </c>
      <c r="O1907" t="str">
        <v>3934 serie 001</v>
      </c>
      <c r="P1907" s="57">
        <v>45474</v>
      </c>
      <c r="Q1907" t="str">
        <v>54858055000166</v>
      </c>
      <c r="R1907">
        <v>40092290</v>
      </c>
      <c r="S1907">
        <v>22</v>
      </c>
      <c r="T1907">
        <v>396.48</v>
      </c>
      <c r="V1907" t="str">
        <f t="shared" si="59"/>
        <v>3934 serie 001-01/07/2024-54858055000166-40092290-22-396,48</v>
      </c>
    </row>
    <row r="1908" spans="1:22" x14ac:dyDescent="0.25">
      <c r="A1908" s="91" t="s">
        <v>8098</v>
      </c>
      <c r="B1908" s="91" t="s">
        <v>8671</v>
      </c>
      <c r="C1908" s="91" t="s">
        <v>10577</v>
      </c>
      <c r="D1908" s="91" t="s">
        <v>8518</v>
      </c>
      <c r="E1908" s="90">
        <v>10464098000191</v>
      </c>
      <c r="F1908" s="92">
        <v>76109000</v>
      </c>
      <c r="G1908" s="92">
        <v>15</v>
      </c>
      <c r="H1908" s="92">
        <v>680</v>
      </c>
      <c r="I1908">
        <v>1906</v>
      </c>
      <c r="K1908" s="82" t="str">
        <f t="shared" si="58"/>
        <v>56326909 SERIE 890-16/08/2024-10464098000191-76109000-15-680</v>
      </c>
      <c r="L1908" t="str">
        <v>56326909 serie 890</v>
      </c>
      <c r="M1908" t="str">
        <v>56326909 serie 890-16/08/2024-10464098000191-76109000-15-680</v>
      </c>
      <c r="O1908" t="str">
        <v>03724 serie 000</v>
      </c>
      <c r="P1908" s="57">
        <v>45219</v>
      </c>
      <c r="Q1908" t="str">
        <v>97533434000199</v>
      </c>
      <c r="R1908">
        <v>73079900</v>
      </c>
      <c r="S1908">
        <v>58.666666666666664</v>
      </c>
      <c r="T1908">
        <v>152.86000000000001</v>
      </c>
      <c r="V1908" t="str">
        <f t="shared" si="59"/>
        <v>03724 serie 000-20/10/2023-97533434000199-73079900-58,67-152,86</v>
      </c>
    </row>
    <row r="1909" spans="1:22" x14ac:dyDescent="0.25">
      <c r="A1909" s="91" t="s">
        <v>8099</v>
      </c>
      <c r="B1909" s="91" t="s">
        <v>8671</v>
      </c>
      <c r="C1909" s="91" t="s">
        <v>10578</v>
      </c>
      <c r="D1909" s="91" t="s">
        <v>8474</v>
      </c>
      <c r="E1909" s="90">
        <v>3279094000178</v>
      </c>
      <c r="F1909" s="92">
        <v>76169900</v>
      </c>
      <c r="G1909" s="92">
        <v>46.5</v>
      </c>
      <c r="H1909" s="93">
        <v>210507.75</v>
      </c>
      <c r="I1909">
        <v>1907</v>
      </c>
      <c r="K1909" s="82" t="str">
        <f t="shared" si="58"/>
        <v>0139538 SERIE 003-10/07/2024-03279094000178-76169900-46,5-210507,75</v>
      </c>
      <c r="L1909" t="str">
        <v>0139538 serie 003</v>
      </c>
      <c r="M1909" t="str">
        <v>0139538 serie 003-10/07/2024-03279094000178-76169900-46,5-210507,75</v>
      </c>
      <c r="O1909" t="str">
        <v>03146 serie 001</v>
      </c>
      <c r="P1909" s="57">
        <v>45499</v>
      </c>
      <c r="Q1909" t="str">
        <v>41454106000142</v>
      </c>
      <c r="R1909">
        <v>73181500</v>
      </c>
      <c r="S1909">
        <v>32.46</v>
      </c>
      <c r="T1909">
        <v>2767.76</v>
      </c>
      <c r="V1909" t="str">
        <f t="shared" si="59"/>
        <v>03146 serie 001-26/07/2024-41454106000142-73181500-32,46-2767,76</v>
      </c>
    </row>
    <row r="1910" spans="1:22" x14ac:dyDescent="0.25">
      <c r="A1910" s="91" t="s">
        <v>8100</v>
      </c>
      <c r="B1910" s="91" t="s">
        <v>8671</v>
      </c>
      <c r="C1910" s="91" t="s">
        <v>10579</v>
      </c>
      <c r="D1910" s="91" t="s">
        <v>8542</v>
      </c>
      <c r="E1910" s="90">
        <v>2907585000404</v>
      </c>
      <c r="F1910" s="92">
        <v>79031000</v>
      </c>
      <c r="G1910" s="92">
        <v>391.92</v>
      </c>
      <c r="H1910" s="92">
        <v>454.4</v>
      </c>
      <c r="I1910">
        <v>1908</v>
      </c>
      <c r="K1910" s="82" t="str">
        <f t="shared" si="58"/>
        <v>00083691 SERIE 001-23/09/2024-02907585000404-79031000-391,92-454,4</v>
      </c>
      <c r="L1910" t="str">
        <v>00083691 serie 001</v>
      </c>
      <c r="M1910" t="str">
        <v>00083691 serie 001-23/09/2024-02907585000404-79031000-391,92-454,4</v>
      </c>
      <c r="O1910" t="str">
        <v>3146 serie 001</v>
      </c>
      <c r="P1910" s="57">
        <v>45499</v>
      </c>
      <c r="Q1910" t="str">
        <v>41454106000142</v>
      </c>
      <c r="R1910">
        <v>73181500</v>
      </c>
      <c r="S1910">
        <v>10.82</v>
      </c>
      <c r="T1910">
        <v>2165.4</v>
      </c>
      <c r="V1910" t="str">
        <f t="shared" si="59"/>
        <v>3146 serie 001-26/07/2024-41454106000142-73181500-10,82-2165,4</v>
      </c>
    </row>
    <row r="1911" spans="1:22" x14ac:dyDescent="0.25">
      <c r="A1911" s="91" t="s">
        <v>8101</v>
      </c>
      <c r="B1911" s="91" t="s">
        <v>8671</v>
      </c>
      <c r="C1911" s="91" t="s">
        <v>10580</v>
      </c>
      <c r="D1911" s="91" t="s">
        <v>8561</v>
      </c>
      <c r="E1911" s="90">
        <v>2907585000404</v>
      </c>
      <c r="F1911" s="92">
        <v>79031000</v>
      </c>
      <c r="G1911" s="92">
        <v>111.8</v>
      </c>
      <c r="H1911" s="92">
        <v>568</v>
      </c>
      <c r="I1911">
        <v>1909</v>
      </c>
      <c r="K1911" s="82" t="str">
        <f t="shared" si="58"/>
        <v>83326 SERIE 001-11/09/2024-02907585000404-79031000-111,8-568</v>
      </c>
      <c r="L1911" t="str">
        <v>83326 serie 001</v>
      </c>
      <c r="M1911" t="str">
        <v>83326 serie 001-11/09/2024-02907585000404-79031000-111,8-568</v>
      </c>
      <c r="O1911" t="str">
        <v>2953 serie 001</v>
      </c>
      <c r="P1911" s="57">
        <v>45503</v>
      </c>
      <c r="Q1911" t="str">
        <v>01209357000228</v>
      </c>
      <c r="R1911">
        <v>85444900</v>
      </c>
      <c r="S1911">
        <v>107</v>
      </c>
      <c r="T1911">
        <v>10184</v>
      </c>
      <c r="V1911" t="str">
        <f t="shared" si="59"/>
        <v>2953 serie 001-30/07/2024-01209357000228-85444900-107-10184</v>
      </c>
    </row>
    <row r="1912" spans="1:22" x14ac:dyDescent="0.25">
      <c r="A1912" s="91" t="s">
        <v>8102</v>
      </c>
      <c r="B1912" s="91" t="s">
        <v>8671</v>
      </c>
      <c r="C1912" s="91" t="s">
        <v>10581</v>
      </c>
      <c r="D1912" s="91" t="s">
        <v>8539</v>
      </c>
      <c r="E1912" s="90">
        <v>2907585000404</v>
      </c>
      <c r="F1912" s="92">
        <v>79031000</v>
      </c>
      <c r="G1912" s="92">
        <v>250.94</v>
      </c>
      <c r="H1912" s="92">
        <v>170.4</v>
      </c>
      <c r="I1912">
        <v>1910</v>
      </c>
      <c r="K1912" s="82" t="str">
        <f t="shared" si="58"/>
        <v>00082715 SERIE 001-23/08/2024-02907585000404-79031000-250,94-170,4</v>
      </c>
      <c r="L1912" t="str">
        <v>00082715 serie 001</v>
      </c>
      <c r="M1912" t="str">
        <v>00082715 serie 001-23/08/2024-02907585000404-79031000-250,94-170,4</v>
      </c>
      <c r="O1912" t="str">
        <v>2952 serie 001</v>
      </c>
      <c r="P1912" s="57">
        <v>45503</v>
      </c>
      <c r="Q1912" t="str">
        <v>01209357000228</v>
      </c>
      <c r="R1912">
        <v>85444900</v>
      </c>
      <c r="S1912">
        <v>937</v>
      </c>
      <c r="T1912">
        <v>81571.8</v>
      </c>
      <c r="V1912" t="str">
        <f t="shared" si="59"/>
        <v>2952 serie 001-30/07/2024-01209357000228-85444900-937-81571,8</v>
      </c>
    </row>
    <row r="1913" spans="1:22" x14ac:dyDescent="0.25">
      <c r="A1913" s="91" t="s">
        <v>8103</v>
      </c>
      <c r="B1913" s="91" t="s">
        <v>8671</v>
      </c>
      <c r="C1913" s="91" t="s">
        <v>10582</v>
      </c>
      <c r="D1913" s="91" t="s">
        <v>8488</v>
      </c>
      <c r="E1913" s="90">
        <v>2907585000404</v>
      </c>
      <c r="F1913" s="92">
        <v>79031000</v>
      </c>
      <c r="G1913" s="92">
        <v>417.8</v>
      </c>
      <c r="H1913" s="92">
        <v>227.2</v>
      </c>
      <c r="I1913">
        <v>1911</v>
      </c>
      <c r="K1913" s="82" t="str">
        <f t="shared" si="58"/>
        <v>00082405 SERIE 001-13/08/2024-02907585000404-79031000-417,8-227,2</v>
      </c>
      <c r="L1913" t="str">
        <v>00082405 serie 001</v>
      </c>
      <c r="M1913" t="str">
        <v>00082405 serie 001-13/08/2024-02907585000404-79031000-417,8-227,2</v>
      </c>
      <c r="O1913" t="str">
        <v>2918 serie 001</v>
      </c>
      <c r="P1913" s="57">
        <v>45490</v>
      </c>
      <c r="Q1913" t="str">
        <v>01209357000228</v>
      </c>
      <c r="R1913">
        <v>85444900</v>
      </c>
      <c r="S1913">
        <v>963</v>
      </c>
      <c r="T1913">
        <v>85221.2</v>
      </c>
      <c r="V1913" t="str">
        <f t="shared" si="59"/>
        <v>2918 serie 001-17/07/2024-01209357000228-85444900-963-85221,2</v>
      </c>
    </row>
    <row r="1914" spans="1:22" x14ac:dyDescent="0.25">
      <c r="A1914" s="91" t="s">
        <v>8104</v>
      </c>
      <c r="B1914" s="91" t="s">
        <v>8671</v>
      </c>
      <c r="C1914" s="91" t="s">
        <v>10583</v>
      </c>
      <c r="D1914" s="91" t="s">
        <v>8480</v>
      </c>
      <c r="E1914" s="90">
        <v>2907585000404</v>
      </c>
      <c r="F1914" s="92">
        <v>79031000</v>
      </c>
      <c r="G1914" s="92">
        <v>826.18</v>
      </c>
      <c r="H1914" s="92">
        <v>113.6</v>
      </c>
      <c r="I1914">
        <v>1912</v>
      </c>
      <c r="K1914" s="82" t="str">
        <f t="shared" si="58"/>
        <v>00080991 SERIE 001-28/06/2024-02907585000404-79031000-826,18-113,6</v>
      </c>
      <c r="L1914" t="str">
        <v>00080991 serie 001</v>
      </c>
      <c r="M1914" t="str">
        <v>00080991 serie 001-28/06/2024-02907585000404-79031000-826,18-113,6</v>
      </c>
      <c r="O1914" t="str">
        <v>2827 serie 001</v>
      </c>
      <c r="P1914" s="57">
        <v>45449</v>
      </c>
      <c r="Q1914" t="str">
        <v>41454106000142</v>
      </c>
      <c r="R1914">
        <v>73181500</v>
      </c>
      <c r="S1914">
        <v>47.6</v>
      </c>
      <c r="T1914">
        <v>6160</v>
      </c>
      <c r="V1914" t="str">
        <f t="shared" si="59"/>
        <v>2827 serie 001-06/06/2024-41454106000142-73181500-47,6-6160</v>
      </c>
    </row>
    <row r="1915" spans="1:22" x14ac:dyDescent="0.25">
      <c r="A1915" s="91" t="s">
        <v>8105</v>
      </c>
      <c r="B1915" s="91" t="s">
        <v>8671</v>
      </c>
      <c r="C1915" s="91" t="s">
        <v>10584</v>
      </c>
      <c r="D1915" s="91" t="s">
        <v>8525</v>
      </c>
      <c r="E1915" s="90">
        <v>2907585000404</v>
      </c>
      <c r="F1915" s="92">
        <v>79031000</v>
      </c>
      <c r="G1915" s="92">
        <v>529.47</v>
      </c>
      <c r="H1915" s="92">
        <v>227.2</v>
      </c>
      <c r="I1915">
        <v>1913</v>
      </c>
      <c r="K1915" s="82" t="str">
        <f t="shared" si="58"/>
        <v>00080400 SERIE 001-11/06/2024-02907585000404-79031000-529,47-227,2</v>
      </c>
      <c r="L1915" t="str">
        <v>00080400 serie 001</v>
      </c>
      <c r="M1915" t="str">
        <v>00080400 serie 001-11/06/2024-02907585000404-79031000-529,47-227,2</v>
      </c>
      <c r="O1915" t="str">
        <v>2758 serie 001</v>
      </c>
      <c r="P1915" s="57">
        <v>45433</v>
      </c>
      <c r="Q1915" t="str">
        <v>01209357000228</v>
      </c>
      <c r="R1915">
        <v>85444900</v>
      </c>
      <c r="S1915">
        <v>48</v>
      </c>
      <c r="T1915">
        <v>6252.22</v>
      </c>
      <c r="V1915" t="str">
        <f t="shared" si="59"/>
        <v>2758 serie 001-21/05/2024-01209357000228-85444900-48-6252,22</v>
      </c>
    </row>
    <row r="1916" spans="1:22" x14ac:dyDescent="0.25">
      <c r="A1916" s="91" t="s">
        <v>8106</v>
      </c>
      <c r="B1916" s="91" t="s">
        <v>8671</v>
      </c>
      <c r="C1916" s="91" t="s">
        <v>10585</v>
      </c>
      <c r="D1916" s="91" t="s">
        <v>8562</v>
      </c>
      <c r="E1916" s="90">
        <v>2907585000404</v>
      </c>
      <c r="F1916" s="92">
        <v>79031000</v>
      </c>
      <c r="G1916" s="92">
        <v>396.27</v>
      </c>
      <c r="H1916" s="92">
        <v>227.2</v>
      </c>
      <c r="I1916">
        <v>1914</v>
      </c>
      <c r="K1916" s="82" t="str">
        <f t="shared" si="58"/>
        <v>00078659 SERIE 001-16/04/2024-02907585000404-79031000-396,27-227,2</v>
      </c>
      <c r="L1916" t="str">
        <v>00078659 serie 001</v>
      </c>
      <c r="M1916" t="str">
        <v>00078659 serie 001-16/04/2024-02907585000404-79031000-396,27-227,2</v>
      </c>
      <c r="O1916" t="str">
        <v>2757 serie 001</v>
      </c>
      <c r="P1916" s="57">
        <v>45433</v>
      </c>
      <c r="Q1916" t="str">
        <v>01209357000228</v>
      </c>
      <c r="R1916">
        <v>85444900</v>
      </c>
      <c r="S1916">
        <v>1716</v>
      </c>
      <c r="T1916">
        <v>138248.76</v>
      </c>
      <c r="V1916" t="str">
        <f t="shared" si="59"/>
        <v>2757 serie 001-21/05/2024-01209357000228-85444900-1716-138248,76</v>
      </c>
    </row>
    <row r="1917" spans="1:22" x14ac:dyDescent="0.25">
      <c r="A1917" s="91" t="s">
        <v>8107</v>
      </c>
      <c r="B1917" s="91" t="s">
        <v>8671</v>
      </c>
      <c r="C1917" s="91" t="s">
        <v>10586</v>
      </c>
      <c r="D1917" s="91" t="s">
        <v>8543</v>
      </c>
      <c r="E1917" s="90">
        <v>54858055000166</v>
      </c>
      <c r="F1917" s="92">
        <v>84819090</v>
      </c>
      <c r="G1917" s="92">
        <v>3</v>
      </c>
      <c r="H1917" s="93">
        <v>108759.88</v>
      </c>
      <c r="I1917">
        <v>1915</v>
      </c>
      <c r="K1917" s="82" t="str">
        <f t="shared" si="58"/>
        <v>00003967 SERIE 001-20/09/2024-54858055000166-84819090-3-108759,88</v>
      </c>
      <c r="L1917" t="str">
        <v>00003967 serie 001</v>
      </c>
      <c r="M1917" t="str">
        <v>00003967 serie 001-20/09/2024-54858055000166-84819090-3-108759,88</v>
      </c>
      <c r="O1917" t="str">
        <v>2606 serie 001</v>
      </c>
      <c r="P1917" s="57">
        <v>45379</v>
      </c>
      <c r="Q1917" t="str">
        <v>01209357000228</v>
      </c>
      <c r="R1917">
        <v>85444900</v>
      </c>
      <c r="S1917">
        <v>3100</v>
      </c>
      <c r="T1917">
        <v>284844</v>
      </c>
      <c r="V1917" t="str">
        <f t="shared" si="59"/>
        <v>2606 serie 001-28/03/2024-01209357000228-85444900-3100-284844</v>
      </c>
    </row>
    <row r="1918" spans="1:22" x14ac:dyDescent="0.25">
      <c r="A1918" s="91" t="s">
        <v>8108</v>
      </c>
      <c r="B1918" s="91" t="s">
        <v>8671</v>
      </c>
      <c r="C1918" s="91" t="s">
        <v>10587</v>
      </c>
      <c r="D1918" s="91" t="s">
        <v>8544</v>
      </c>
      <c r="E1918" s="90">
        <v>62948658000187</v>
      </c>
      <c r="F1918" s="92">
        <v>84842000</v>
      </c>
      <c r="G1918" s="92">
        <v>53.69</v>
      </c>
      <c r="H1918" s="92">
        <v>66.989999999999995</v>
      </c>
      <c r="I1918">
        <v>1916</v>
      </c>
      <c r="K1918" s="82" t="str">
        <f t="shared" si="58"/>
        <v>0239976 SERIE 001-12/09/2024-62948658000187-84842000-53,69-66,99</v>
      </c>
      <c r="L1918" t="str">
        <v>0239976 serie 001</v>
      </c>
      <c r="M1918" t="str">
        <v>0239976 serie 001-12/09/2024-62948658000187-84842000-53,69-66,99</v>
      </c>
      <c r="O1918" t="str">
        <v>2595 serie 001</v>
      </c>
      <c r="P1918" s="57">
        <v>45415</v>
      </c>
      <c r="Q1918" t="str">
        <v>41454106000142</v>
      </c>
      <c r="R1918">
        <v>73181500</v>
      </c>
      <c r="S1918">
        <v>75</v>
      </c>
      <c r="T1918">
        <v>10120</v>
      </c>
      <c r="V1918" t="str">
        <f t="shared" si="59"/>
        <v>2595 serie 001-03/05/2024-41454106000142-73181500-75-10120</v>
      </c>
    </row>
    <row r="1919" spans="1:22" x14ac:dyDescent="0.25">
      <c r="A1919" s="91" t="s">
        <v>8109</v>
      </c>
      <c r="B1919" s="91" t="s">
        <v>8671</v>
      </c>
      <c r="C1919" s="91" t="s">
        <v>10588</v>
      </c>
      <c r="D1919" s="91" t="s">
        <v>8495</v>
      </c>
      <c r="E1919" s="90">
        <v>62948658000187</v>
      </c>
      <c r="F1919" s="92">
        <v>84842000</v>
      </c>
      <c r="G1919" s="92">
        <v>0.23</v>
      </c>
      <c r="H1919" s="92">
        <v>111.22</v>
      </c>
      <c r="I1919">
        <v>1917</v>
      </c>
      <c r="K1919" s="82" t="str">
        <f t="shared" si="58"/>
        <v>237666 SERIE 001-02/08/2024-62948658000187-84842000-0,23-111,22</v>
      </c>
      <c r="L1919" t="str">
        <v>237666 serie 001</v>
      </c>
      <c r="M1919" t="str">
        <v>237666 serie 001-02/08/2024-62948658000187-84842000-0,23-111,22</v>
      </c>
      <c r="O1919" t="str">
        <v>2560 serie 001</v>
      </c>
      <c r="P1919" s="57">
        <v>45408</v>
      </c>
      <c r="Q1919" t="str">
        <v>41454106000142</v>
      </c>
      <c r="R1919">
        <v>73181500</v>
      </c>
      <c r="S1919">
        <v>197</v>
      </c>
      <c r="T1919">
        <v>35890.400000000001</v>
      </c>
      <c r="V1919" t="str">
        <f t="shared" si="59"/>
        <v>2560 serie 001-26/04/2024-41454106000142-73181500-197-35890,4</v>
      </c>
    </row>
    <row r="1920" spans="1:22" x14ac:dyDescent="0.25">
      <c r="A1920" s="91" t="s">
        <v>8110</v>
      </c>
      <c r="B1920" s="91" t="s">
        <v>8671</v>
      </c>
      <c r="C1920" s="91" t="s">
        <v>10589</v>
      </c>
      <c r="D1920" s="91" t="s">
        <v>8503</v>
      </c>
      <c r="E1920" s="90">
        <v>62948658000187</v>
      </c>
      <c r="F1920" s="92">
        <v>84842000</v>
      </c>
      <c r="G1920" s="92">
        <v>1.08</v>
      </c>
      <c r="H1920" s="92">
        <v>761.2</v>
      </c>
      <c r="I1920">
        <v>1918</v>
      </c>
      <c r="K1920" s="82" t="str">
        <f t="shared" si="58"/>
        <v>0236656 SERIE 001-19/07/2024-62948658000187-84842000-1,08-761,2</v>
      </c>
      <c r="L1920" t="str">
        <v>0236656 serie 001</v>
      </c>
      <c r="M1920" t="str">
        <v>0236656 serie 001-19/07/2024-62948658000187-84842000-1,08-761,2</v>
      </c>
      <c r="O1920" t="str">
        <v>02516 serie 001</v>
      </c>
      <c r="P1920" s="57">
        <v>45401</v>
      </c>
      <c r="Q1920" t="str">
        <v>41454106000142</v>
      </c>
      <c r="R1920">
        <v>73181600</v>
      </c>
      <c r="S1920">
        <v>25.6</v>
      </c>
      <c r="T1920">
        <v>11178.1</v>
      </c>
      <c r="V1920" t="str">
        <f t="shared" si="59"/>
        <v>02516 serie 001-19/04/2024-41454106000142-73181600-25,6-11178,1</v>
      </c>
    </row>
    <row r="1921" spans="1:22" x14ac:dyDescent="0.25">
      <c r="A1921" s="91" t="s">
        <v>8111</v>
      </c>
      <c r="B1921" s="91" t="s">
        <v>8671</v>
      </c>
      <c r="C1921" s="91" t="s">
        <v>10590</v>
      </c>
      <c r="D1921" s="91" t="s">
        <v>8489</v>
      </c>
      <c r="E1921" s="90">
        <v>62948658000187</v>
      </c>
      <c r="F1921" s="92">
        <v>84842000</v>
      </c>
      <c r="G1921" s="92">
        <v>0.14000000000000001</v>
      </c>
      <c r="H1921" s="92">
        <v>29.23</v>
      </c>
      <c r="I1921">
        <v>1919</v>
      </c>
      <c r="K1921" s="82" t="str">
        <f t="shared" si="58"/>
        <v>0233106 SERIE 001-17/05/2024-62948658000187-84842000-0,14-29,23</v>
      </c>
      <c r="L1921" t="str">
        <v>0233106 serie 001</v>
      </c>
      <c r="M1921" t="str">
        <v>0233106 serie 001-17/05/2024-62948658000187-84842000-0,14-29,23</v>
      </c>
      <c r="O1921" t="str">
        <v>2516 serie 001</v>
      </c>
      <c r="P1921" s="57">
        <v>45401</v>
      </c>
      <c r="Q1921" t="str">
        <v>41454106000142</v>
      </c>
      <c r="R1921">
        <v>73181500</v>
      </c>
      <c r="S1921">
        <v>38.400000000000006</v>
      </c>
      <c r="T1921">
        <v>6684.18</v>
      </c>
      <c r="V1921" t="str">
        <f t="shared" si="59"/>
        <v>2516 serie 001-19/04/2024-41454106000142-73181500-38,4-6684,18</v>
      </c>
    </row>
    <row r="1922" spans="1:22" x14ac:dyDescent="0.25">
      <c r="A1922" s="91" t="s">
        <v>8112</v>
      </c>
      <c r="B1922" s="91" t="s">
        <v>8671</v>
      </c>
      <c r="C1922" s="91" t="s">
        <v>10591</v>
      </c>
      <c r="D1922" s="91" t="s">
        <v>8489</v>
      </c>
      <c r="E1922" s="90">
        <v>62948658000187</v>
      </c>
      <c r="F1922" s="92">
        <v>84842000</v>
      </c>
      <c r="G1922" s="92">
        <v>0.32</v>
      </c>
      <c r="H1922" s="92">
        <v>250.89</v>
      </c>
      <c r="I1922">
        <v>1920</v>
      </c>
      <c r="K1922" s="82" t="str">
        <f t="shared" si="58"/>
        <v>00233105 SERIE 001-17/05/2024-62948658000187-84842000-0,32-250,89</v>
      </c>
      <c r="L1922" t="str">
        <v>00233105 serie 001</v>
      </c>
      <c r="M1922" t="str">
        <v>00233105 serie 001-17/05/2024-62948658000187-84842000-0,32-250,89</v>
      </c>
      <c r="O1922" t="str">
        <v>2453 serie 001</v>
      </c>
      <c r="P1922" s="57">
        <v>45471</v>
      </c>
      <c r="Q1922" t="str">
        <v>14777639000192</v>
      </c>
      <c r="R1922">
        <v>73239300</v>
      </c>
      <c r="S1922">
        <v>11.4</v>
      </c>
      <c r="T1922">
        <v>33028.9</v>
      </c>
      <c r="V1922" t="str">
        <f t="shared" si="59"/>
        <v>2453 serie 001-28/06/2024-14777639000192-73239300-11,4-33028,9</v>
      </c>
    </row>
    <row r="1923" spans="1:22" x14ac:dyDescent="0.25">
      <c r="A1923" s="91" t="s">
        <v>8113</v>
      </c>
      <c r="B1923" s="91" t="s">
        <v>8671</v>
      </c>
      <c r="C1923" s="91" t="s">
        <v>10592</v>
      </c>
      <c r="D1923" s="91" t="s">
        <v>8569</v>
      </c>
      <c r="E1923" s="90">
        <v>62948658000187</v>
      </c>
      <c r="F1923" s="92">
        <v>84842000</v>
      </c>
      <c r="G1923" s="92">
        <v>0.92</v>
      </c>
      <c r="H1923" s="92">
        <v>294.2</v>
      </c>
      <c r="I1923">
        <v>1921</v>
      </c>
      <c r="K1923" s="82" t="str">
        <f t="shared" si="58"/>
        <v>0230680 SERIE 001-04/04/2024-62948658000187-84842000-0,92-294,2</v>
      </c>
      <c r="L1923" t="str">
        <v>0230680 serie 001</v>
      </c>
      <c r="M1923" t="str">
        <v>0230680 serie 001-04/04/2024-62948658000187-84842000-0,92-294,2</v>
      </c>
      <c r="O1923" t="str">
        <v>2426 serie 001</v>
      </c>
      <c r="P1923" s="57">
        <v>45425</v>
      </c>
      <c r="Q1923" t="str">
        <v>14777639000192</v>
      </c>
      <c r="R1923">
        <v>73239300</v>
      </c>
      <c r="S1923">
        <v>2</v>
      </c>
      <c r="T1923">
        <v>5941.4</v>
      </c>
      <c r="V1923" t="str">
        <f t="shared" si="59"/>
        <v>2426 serie 001-13/05/2024-14777639000192-73239300-2-5941,4</v>
      </c>
    </row>
    <row r="1924" spans="1:22" x14ac:dyDescent="0.25">
      <c r="A1924" s="91" t="s">
        <v>8114</v>
      </c>
      <c r="B1924" s="91" t="s">
        <v>8671</v>
      </c>
      <c r="C1924" s="91" t="s">
        <v>10593</v>
      </c>
      <c r="D1924" s="91" t="s">
        <v>8499</v>
      </c>
      <c r="E1924" s="90">
        <v>62948658000187</v>
      </c>
      <c r="F1924" s="92">
        <v>84842000</v>
      </c>
      <c r="G1924" s="92">
        <v>0.43</v>
      </c>
      <c r="H1924" s="92">
        <v>120.15</v>
      </c>
      <c r="I1924">
        <v>1922</v>
      </c>
      <c r="K1924" s="82" t="str">
        <f t="shared" ref="K1924:K1935" si="60">_xlfn.CONCAT(A1924,"-",TEXT(D1924,"DD/MM/AAAA"),"-",TEXT(E1924,"00000000000000"),"-",F1924,"-",ROUND(G1924,2),"-",ROUND(H1924,2))</f>
        <v>0229690 SERIE 001-19/03/2024-62948658000187-84842000-0,43-120,15</v>
      </c>
      <c r="L1924" t="str">
        <v>0229690 serie 001</v>
      </c>
      <c r="M1924" t="str">
        <v>0229690 serie 001-19/03/2024-62948658000187-84842000-0,43-120,15</v>
      </c>
      <c r="O1924" t="str">
        <v>2120 serie 001</v>
      </c>
      <c r="P1924" s="57">
        <v>45504</v>
      </c>
      <c r="Q1924" t="str">
        <v>34153937000119</v>
      </c>
      <c r="R1924">
        <v>73142000</v>
      </c>
      <c r="S1924">
        <v>411.3</v>
      </c>
      <c r="T1924">
        <v>5858.1</v>
      </c>
      <c r="V1924" t="str">
        <f t="shared" ref="V1924:V1944" si="61">_xlfn.CONCAT(O1924,"-",TEXT(P1924,"DD/MM/AAAA"),"-",Q1924,"-",R1924,"-",ROUND(S1924,2),"-",ROUND(T1924,2))</f>
        <v>2120 serie 001-31/07/2024-34153937000119-73142000-411,3-5858,1</v>
      </c>
    </row>
    <row r="1925" spans="1:22" x14ac:dyDescent="0.25">
      <c r="A1925" s="91" t="s">
        <v>8115</v>
      </c>
      <c r="B1925" s="91" t="s">
        <v>8671</v>
      </c>
      <c r="C1925" s="91" t="s">
        <v>10594</v>
      </c>
      <c r="D1925" s="91" t="s">
        <v>8427</v>
      </c>
      <c r="E1925" s="90">
        <v>62948658000187</v>
      </c>
      <c r="F1925" s="92">
        <v>84842000</v>
      </c>
      <c r="G1925" s="92">
        <v>1.07</v>
      </c>
      <c r="H1925" s="92">
        <v>165.25</v>
      </c>
      <c r="I1925">
        <v>1923</v>
      </c>
      <c r="K1925" s="82" t="str">
        <f t="shared" si="60"/>
        <v>0228950 SERIE 001-07/03/2024-62948658000187-84842000-1,07-165,25</v>
      </c>
      <c r="L1925" t="str">
        <v>0228950 serie 001</v>
      </c>
      <c r="M1925" t="str">
        <v>0228950 serie 001-07/03/2024-62948658000187-84842000-1,07-165,25</v>
      </c>
      <c r="O1925" t="str">
        <v>1726 serie 001</v>
      </c>
      <c r="P1925" s="57">
        <v>45506</v>
      </c>
      <c r="Q1925" t="str">
        <v>65000655001934</v>
      </c>
      <c r="R1925">
        <v>73181900</v>
      </c>
      <c r="S1925">
        <v>12.361000000000001</v>
      </c>
      <c r="T1925">
        <v>75337.5</v>
      </c>
      <c r="V1925" t="str">
        <f t="shared" si="61"/>
        <v>1726 serie 001-02/08/2024-65000655001934-73181900-12,36-75337,5</v>
      </c>
    </row>
    <row r="1926" spans="1:22" x14ac:dyDescent="0.25">
      <c r="A1926" s="91" t="s">
        <v>8116</v>
      </c>
      <c r="B1926" s="91" t="s">
        <v>8671</v>
      </c>
      <c r="C1926" s="91" t="s">
        <v>10595</v>
      </c>
      <c r="D1926" s="91" t="s">
        <v>8392</v>
      </c>
      <c r="E1926" s="90">
        <v>62948658000187</v>
      </c>
      <c r="F1926" s="92">
        <v>84842000</v>
      </c>
      <c r="G1926" s="92">
        <v>2.46</v>
      </c>
      <c r="H1926" s="92">
        <v>483.24</v>
      </c>
      <c r="I1926">
        <v>1924</v>
      </c>
      <c r="K1926" s="82" t="str">
        <f t="shared" si="60"/>
        <v>00227652 SEIRE 001-16/02/2024-62948658000187-84842000-2,46-483,24</v>
      </c>
      <c r="L1926" t="str">
        <v>00227652 seire 001</v>
      </c>
      <c r="M1926" t="str">
        <v>00227652 seire 001-16/02/2024-62948658000187-84842000-2,46-483,24</v>
      </c>
      <c r="O1926" t="str">
        <v>1619 serie 001</v>
      </c>
      <c r="P1926" s="57">
        <v>45504</v>
      </c>
      <c r="Q1926" t="str">
        <v>65000655001934</v>
      </c>
      <c r="R1926">
        <v>73181900</v>
      </c>
      <c r="S1926">
        <v>169.12799999999999</v>
      </c>
      <c r="T1926">
        <v>266899.08</v>
      </c>
      <c r="V1926" t="str">
        <f t="shared" si="61"/>
        <v>1619 serie 001-31/07/2024-65000655001934-73181900-169,13-266899,08</v>
      </c>
    </row>
    <row r="1927" spans="1:22" x14ac:dyDescent="0.25">
      <c r="A1927" s="91" t="s">
        <v>8117</v>
      </c>
      <c r="B1927" s="91" t="s">
        <v>8671</v>
      </c>
      <c r="C1927" s="91" t="s">
        <v>10596</v>
      </c>
      <c r="D1927" s="91" t="s">
        <v>8531</v>
      </c>
      <c r="E1927" s="90">
        <v>4039451000193</v>
      </c>
      <c r="F1927" s="92">
        <v>85371090</v>
      </c>
      <c r="G1927" s="92">
        <v>178.6</v>
      </c>
      <c r="H1927" s="93">
        <v>64196.77</v>
      </c>
      <c r="I1927">
        <v>1925</v>
      </c>
      <c r="K1927" s="82" t="str">
        <f t="shared" si="60"/>
        <v>5977 SERIE 000-02/09/2024-04039451000193-85371090-178,6-64196,77</v>
      </c>
      <c r="L1927" t="str">
        <v>5977 serie 000</v>
      </c>
      <c r="M1927" t="str">
        <v>5977 serie 000-02/09/2024-04039451000193-85371090-178,6-64196,77</v>
      </c>
      <c r="O1927" t="str">
        <v>1223 serie 001</v>
      </c>
      <c r="P1927" s="57">
        <v>45470</v>
      </c>
      <c r="Q1927" t="str">
        <v>52285143000190</v>
      </c>
      <c r="R1927">
        <v>40082100</v>
      </c>
      <c r="S1927">
        <v>112</v>
      </c>
      <c r="T1927">
        <v>12240</v>
      </c>
      <c r="V1927" t="str">
        <f t="shared" si="61"/>
        <v>1223 serie 001-27/06/2024-52285143000190-40082100-112-12240</v>
      </c>
    </row>
    <row r="1928" spans="1:22" x14ac:dyDescent="0.25">
      <c r="A1928" s="91" t="s">
        <v>8118</v>
      </c>
      <c r="B1928" s="91" t="s">
        <v>8671</v>
      </c>
      <c r="C1928" s="91" t="s">
        <v>10597</v>
      </c>
      <c r="D1928" s="91" t="s">
        <v>8452</v>
      </c>
      <c r="E1928" s="90">
        <v>4039451000193</v>
      </c>
      <c r="F1928" s="92">
        <v>85371090</v>
      </c>
      <c r="G1928" s="92">
        <v>535.79999999999995</v>
      </c>
      <c r="H1928" s="93">
        <v>60414.74</v>
      </c>
      <c r="I1928">
        <v>1926</v>
      </c>
      <c r="K1928" s="82" t="str">
        <f t="shared" si="60"/>
        <v>5906 SERIE 000-11/07/2024-04039451000193-85371090-535,8-60414,74</v>
      </c>
      <c r="L1928" t="str">
        <v>5906 serie 000</v>
      </c>
      <c r="M1928" t="str">
        <v>5906 serie 000-11/07/2024-04039451000193-85371090-535,8-60414,74</v>
      </c>
      <c r="O1928" t="str">
        <v>1222 serie 001</v>
      </c>
      <c r="P1928" s="57">
        <v>45470</v>
      </c>
      <c r="Q1928" t="str">
        <v>52285143000190</v>
      </c>
      <c r="R1928">
        <v>40082100</v>
      </c>
      <c r="S1928">
        <v>37</v>
      </c>
      <c r="T1928">
        <v>4080</v>
      </c>
      <c r="V1928" t="str">
        <f t="shared" si="61"/>
        <v>1222 serie 001-27/06/2024-52285143000190-40082100-37-4080</v>
      </c>
    </row>
    <row r="1929" spans="1:22" x14ac:dyDescent="0.25">
      <c r="A1929" s="91" t="s">
        <v>8119</v>
      </c>
      <c r="B1929" s="91" t="s">
        <v>8671</v>
      </c>
      <c r="C1929" s="91" t="s">
        <v>10598</v>
      </c>
      <c r="D1929" s="91" t="s">
        <v>8489</v>
      </c>
      <c r="E1929" s="90">
        <v>39875101000141</v>
      </c>
      <c r="F1929" s="92">
        <v>85444900</v>
      </c>
      <c r="G1929" s="92">
        <v>31.03</v>
      </c>
      <c r="H1929" s="93">
        <v>2910</v>
      </c>
      <c r="I1929">
        <v>1927</v>
      </c>
      <c r="K1929" s="82" t="str">
        <f t="shared" si="60"/>
        <v>892 SERIE 001-17/05/2024-39875101000141-85444900-31,03-2910</v>
      </c>
      <c r="L1929" t="str">
        <v>892 serie 001</v>
      </c>
      <c r="M1929" t="str">
        <v>892 serie 001-17/05/2024-39875101000141-85444900-31,03-2910</v>
      </c>
      <c r="O1929" t="str">
        <v>1221 serie 001</v>
      </c>
      <c r="P1929" s="57">
        <v>45470</v>
      </c>
      <c r="Q1929" t="str">
        <v>52285143000190</v>
      </c>
      <c r="R1929">
        <v>40082100</v>
      </c>
      <c r="S1929">
        <v>150</v>
      </c>
      <c r="T1929">
        <v>16320</v>
      </c>
      <c r="V1929" t="str">
        <f t="shared" si="61"/>
        <v>1221 serie 001-27/06/2024-52285143000190-40082100-150-16320</v>
      </c>
    </row>
    <row r="1930" spans="1:22" x14ac:dyDescent="0.25">
      <c r="A1930" s="91" t="s">
        <v>10599</v>
      </c>
      <c r="B1930" s="91" t="s">
        <v>8671</v>
      </c>
      <c r="C1930" s="91" t="s">
        <v>10600</v>
      </c>
      <c r="D1930" s="91" t="s">
        <v>8182</v>
      </c>
      <c r="E1930" s="90">
        <v>88416482000106</v>
      </c>
      <c r="F1930" s="92">
        <v>73082000</v>
      </c>
      <c r="G1930" s="93">
        <v>27711.29</v>
      </c>
      <c r="H1930" s="93">
        <v>542693.88</v>
      </c>
      <c r="I1930">
        <v>1928</v>
      </c>
      <c r="K1930" s="82" t="str">
        <f t="shared" si="60"/>
        <v>71022 SERIE 022-28/12/2022-88416482000106-73082000-27711,29-542693,88</v>
      </c>
      <c r="L1930" t="str">
        <v>71022 serie 022</v>
      </c>
      <c r="M1930" t="str">
        <v>71022 serie 022-28/12/2022-88416482000106-73082000-27711,29-542693,88</v>
      </c>
      <c r="O1930" t="str">
        <v>1220 serie 001</v>
      </c>
      <c r="P1930" s="57">
        <v>45470</v>
      </c>
      <c r="Q1930" t="str">
        <v>52285143000190</v>
      </c>
      <c r="R1930">
        <v>40082900</v>
      </c>
      <c r="S1930">
        <v>284</v>
      </c>
      <c r="T1930">
        <v>5095</v>
      </c>
      <c r="V1930" t="str">
        <f t="shared" si="61"/>
        <v>1220 serie 001-27/06/2024-52285143000190-40082900-284-5095</v>
      </c>
    </row>
    <row r="1931" spans="1:22" x14ac:dyDescent="0.25">
      <c r="A1931" s="91" t="s">
        <v>10601</v>
      </c>
      <c r="B1931" s="91" t="s">
        <v>8671</v>
      </c>
      <c r="C1931" s="91" t="s">
        <v>10602</v>
      </c>
      <c r="D1931" s="91" t="s">
        <v>8196</v>
      </c>
      <c r="E1931" s="90">
        <v>29799921000571</v>
      </c>
      <c r="F1931" s="92">
        <v>83111000</v>
      </c>
      <c r="G1931" s="92">
        <v>72</v>
      </c>
      <c r="H1931" s="93">
        <v>19525.68</v>
      </c>
      <c r="I1931">
        <v>1929</v>
      </c>
      <c r="K1931" s="82" t="str">
        <f t="shared" si="60"/>
        <v>107224 SERIE 000-30/11/2022-29799921000571-83111000-72-19525,68</v>
      </c>
      <c r="L1931" t="str">
        <v>107224 serie 000</v>
      </c>
      <c r="M1931" t="str">
        <v>107224 serie 000-30/11/2022-29799921000571-83111000-72-19525,68</v>
      </c>
      <c r="O1931" t="str">
        <v>892 serie 001</v>
      </c>
      <c r="P1931" s="57">
        <v>45429</v>
      </c>
      <c r="Q1931" t="str">
        <v>39875101000141</v>
      </c>
      <c r="R1931">
        <v>85444900</v>
      </c>
      <c r="S1931">
        <v>31.033746262281074</v>
      </c>
      <c r="T1931">
        <v>2910</v>
      </c>
      <c r="V1931" t="str">
        <f t="shared" si="61"/>
        <v>892 serie 001-17/05/2024-39875101000141-85444900-31,03-2910</v>
      </c>
    </row>
    <row r="1932" spans="1:22" x14ac:dyDescent="0.25">
      <c r="A1932" s="91" t="s">
        <v>7219</v>
      </c>
      <c r="B1932" s="91" t="s">
        <v>8671</v>
      </c>
      <c r="C1932" s="91" t="s">
        <v>10603</v>
      </c>
      <c r="D1932" s="91" t="s">
        <v>8398</v>
      </c>
      <c r="E1932" s="90">
        <v>62948658000187</v>
      </c>
      <c r="F1932" s="92">
        <v>75089090</v>
      </c>
      <c r="G1932" s="92">
        <v>0.86</v>
      </c>
      <c r="H1932" s="93">
        <v>1813.54</v>
      </c>
      <c r="I1932">
        <v>1930</v>
      </c>
      <c r="K1932" s="82" t="str">
        <f t="shared" si="60"/>
        <v>226224 SERIE 001-25/01/2024-62948658000187-75089090-0,86-1813,54</v>
      </c>
      <c r="L1932" t="str">
        <v>226224 serie 001</v>
      </c>
      <c r="M1932" t="str">
        <v>226224 serie 001-25/01/2024-62948658000187-75089090-0,86-1813,54</v>
      </c>
      <c r="O1932" t="str">
        <v>748 serie 001</v>
      </c>
      <c r="P1932" s="57">
        <v>45519</v>
      </c>
      <c r="Q1932" t="str">
        <v>10371253000125</v>
      </c>
      <c r="R1932">
        <v>73089010</v>
      </c>
      <c r="S1932">
        <v>5915</v>
      </c>
      <c r="T1932">
        <v>170943.5</v>
      </c>
      <c r="V1932" t="str">
        <f t="shared" si="61"/>
        <v>748 serie 001-15/08/2024-10371253000125-73089010-5915-170943,5</v>
      </c>
    </row>
    <row r="1933" spans="1:22" x14ac:dyDescent="0.25">
      <c r="A1933" s="91" t="s">
        <v>7080</v>
      </c>
      <c r="B1933" s="91" t="s">
        <v>8671</v>
      </c>
      <c r="C1933" s="91" t="s">
        <v>10604</v>
      </c>
      <c r="D1933" s="91" t="s">
        <v>8446</v>
      </c>
      <c r="E1933" s="90">
        <v>94478518000189</v>
      </c>
      <c r="F1933" s="92">
        <v>32149000</v>
      </c>
      <c r="G1933" s="93">
        <v>1063</v>
      </c>
      <c r="H1933" s="93">
        <v>13006.68</v>
      </c>
      <c r="I1933">
        <v>1931</v>
      </c>
      <c r="K1933" s="82" t="str">
        <f t="shared" si="60"/>
        <v>0196722 SERIE 001-08/08/2024-94478518000189-32149000-1063-13006,68</v>
      </c>
      <c r="L1933" t="str">
        <v>0196722 serie 001</v>
      </c>
      <c r="M1933" t="str">
        <v>0196722 serie 001-08/08/2024-94478518000189-32149000-1063-13006,68</v>
      </c>
      <c r="O1933" t="str">
        <v>737 serie 001</v>
      </c>
      <c r="P1933" s="57">
        <v>45513</v>
      </c>
      <c r="Q1933" t="str">
        <v>10371253000125</v>
      </c>
      <c r="R1933">
        <v>73089010</v>
      </c>
      <c r="S1933">
        <v>5980</v>
      </c>
      <c r="T1933">
        <v>186278.87</v>
      </c>
      <c r="V1933" t="str">
        <f t="shared" si="61"/>
        <v>737 serie 001-09/08/2024-10371253000125-73089010-5980-186278,87</v>
      </c>
    </row>
    <row r="1934" spans="1:22" x14ac:dyDescent="0.25">
      <c r="A1934" s="91" t="s">
        <v>7593</v>
      </c>
      <c r="B1934" s="91" t="s">
        <v>8671</v>
      </c>
      <c r="C1934" s="91" t="s">
        <v>10605</v>
      </c>
      <c r="D1934" s="91" t="s">
        <v>8510</v>
      </c>
      <c r="E1934" s="90">
        <v>57158057000130</v>
      </c>
      <c r="F1934" s="92">
        <v>39173210</v>
      </c>
      <c r="G1934" s="93">
        <v>1298.26</v>
      </c>
      <c r="H1934" s="93">
        <v>5830</v>
      </c>
      <c r="I1934">
        <v>1932</v>
      </c>
      <c r="K1934" s="82" t="str">
        <f t="shared" si="60"/>
        <v>0452338 SERIE 002-10/04/2024-57158057000130-39173210-1298,26-5830</v>
      </c>
      <c r="L1934" t="str">
        <v>0452338 serie 002</v>
      </c>
      <c r="M1934" t="str">
        <v>0452338 serie 002-10/04/2024-57158057000130-39173210-1298,26-5830</v>
      </c>
      <c r="O1934" t="str">
        <v>730 serie 001</v>
      </c>
      <c r="P1934" s="57">
        <v>45506</v>
      </c>
      <c r="Q1934" t="str">
        <v>10371253000125</v>
      </c>
      <c r="R1934">
        <v>73089010</v>
      </c>
      <c r="S1934">
        <v>5022.45</v>
      </c>
      <c r="T1934">
        <v>145148.81</v>
      </c>
      <c r="V1934" t="str">
        <f t="shared" si="61"/>
        <v>730 serie 001-02/08/2024-10371253000125-73089010-5022,45-145148,81</v>
      </c>
    </row>
    <row r="1935" spans="1:22" x14ac:dyDescent="0.25">
      <c r="A1935" s="91" t="s">
        <v>7618</v>
      </c>
      <c r="B1935" s="91" t="s">
        <v>8671</v>
      </c>
      <c r="C1935" s="91" t="s">
        <v>10606</v>
      </c>
      <c r="D1935" s="91" t="s">
        <v>8474</v>
      </c>
      <c r="E1935" s="90">
        <v>3279094000178</v>
      </c>
      <c r="F1935" s="92">
        <v>39269090</v>
      </c>
      <c r="G1935" s="92">
        <v>325.5</v>
      </c>
      <c r="H1935" s="93">
        <v>728800.15</v>
      </c>
      <c r="I1935">
        <v>1933</v>
      </c>
      <c r="K1935" s="82" t="str">
        <f t="shared" si="60"/>
        <v>139538 SERIE 003-10/07/2024-03279094000178-39269090-325,5-728800,15</v>
      </c>
      <c r="L1935" t="str">
        <v>139538 serie 003</v>
      </c>
      <c r="M1935" t="str">
        <v>139538 serie 003-10/07/2024-03279094000178-39269090-325,5-728800,15</v>
      </c>
      <c r="O1935" t="str">
        <v>705 serie 001</v>
      </c>
      <c r="P1935" s="57">
        <v>45483</v>
      </c>
      <c r="Q1935" t="str">
        <v>10371253000125</v>
      </c>
      <c r="R1935">
        <v>73089010</v>
      </c>
      <c r="S1935">
        <v>7402.08</v>
      </c>
      <c r="T1935">
        <v>213920.11</v>
      </c>
      <c r="V1935" t="str">
        <f t="shared" si="61"/>
        <v>705 serie 001-10/07/2024-10371253000125-73089010-7402,08-213920,11</v>
      </c>
    </row>
    <row r="1936" spans="1:22" x14ac:dyDescent="0.25">
      <c r="D1936" s="57"/>
      <c r="H1936" s="83"/>
      <c r="K1936" s="82"/>
      <c r="O1936" t="str">
        <v>682 serie 001</v>
      </c>
      <c r="P1936" s="57">
        <v>45472</v>
      </c>
      <c r="Q1936" t="str">
        <v>10371253000125</v>
      </c>
      <c r="R1936">
        <v>73089010</v>
      </c>
      <c r="S1936">
        <v>2520</v>
      </c>
      <c r="T1936">
        <v>72828</v>
      </c>
      <c r="V1936" t="str">
        <f t="shared" si="61"/>
        <v>682 serie 001-29/06/2024-10371253000125-73089010-2520-72828</v>
      </c>
    </row>
    <row r="1937" spans="4:22" x14ac:dyDescent="0.25">
      <c r="D1937" s="57"/>
      <c r="H1937" s="83"/>
      <c r="K1937" s="82"/>
      <c r="O1937" t="str">
        <v>639 serie 001</v>
      </c>
      <c r="P1937" s="57">
        <v>45458</v>
      </c>
      <c r="Q1937" t="str">
        <v>10371253000125</v>
      </c>
      <c r="R1937">
        <v>73089010</v>
      </c>
      <c r="S1937">
        <v>2014.65</v>
      </c>
      <c r="T1937">
        <v>58223.39</v>
      </c>
      <c r="V1937" t="str">
        <f t="shared" si="61"/>
        <v>639 serie 001-15/06/2024-10371253000125-73089010-2014,65-58223,39</v>
      </c>
    </row>
    <row r="1938" spans="4:22" x14ac:dyDescent="0.25">
      <c r="D1938" s="57"/>
      <c r="H1938" s="83"/>
      <c r="K1938" s="82"/>
      <c r="O1938" t="str">
        <v>552 serie 001</v>
      </c>
      <c r="P1938" s="57">
        <v>45434</v>
      </c>
      <c r="Q1938" t="str">
        <v>10371253000125</v>
      </c>
      <c r="R1938">
        <v>73089010</v>
      </c>
      <c r="S1938">
        <v>5887.43</v>
      </c>
      <c r="T1938">
        <v>170146.73</v>
      </c>
      <c r="V1938" t="str">
        <f t="shared" si="61"/>
        <v>552 serie 001-22/05/2024-10371253000125-73089010-5887,43-170146,73</v>
      </c>
    </row>
    <row r="1939" spans="4:22" x14ac:dyDescent="0.25">
      <c r="D1939" s="57"/>
      <c r="H1939" s="83"/>
      <c r="K1939" s="82"/>
      <c r="O1939" t="str">
        <v>503 serie 001</v>
      </c>
      <c r="P1939" s="57">
        <v>45413</v>
      </c>
      <c r="Q1939" t="str">
        <v>10371253000125</v>
      </c>
      <c r="R1939">
        <v>73089010</v>
      </c>
      <c r="S1939">
        <v>3584.58</v>
      </c>
      <c r="T1939">
        <v>103594.36</v>
      </c>
      <c r="V1939" t="str">
        <f t="shared" si="61"/>
        <v>503 serie 001-01/05/2024-10371253000125-73089010-3584,58-103594,36</v>
      </c>
    </row>
    <row r="1940" spans="4:22" x14ac:dyDescent="0.25">
      <c r="D1940" s="57"/>
      <c r="H1940" s="83"/>
      <c r="K1940" s="82"/>
      <c r="O1940" t="str">
        <v>488 serie 001</v>
      </c>
      <c r="P1940" s="57">
        <v>45406</v>
      </c>
      <c r="Q1940" t="str">
        <v>10371253000125</v>
      </c>
      <c r="R1940">
        <v>73089010</v>
      </c>
      <c r="S1940">
        <v>3321</v>
      </c>
      <c r="T1940">
        <v>95976.9</v>
      </c>
      <c r="V1940" t="str">
        <f t="shared" si="61"/>
        <v>488 serie 001-24/04/2024-10371253000125-73089010-3321-95976,9</v>
      </c>
    </row>
    <row r="1941" spans="4:22" x14ac:dyDescent="0.25">
      <c r="D1941" s="57"/>
      <c r="H1941" s="83"/>
      <c r="K1941" s="82"/>
      <c r="O1941" t="str">
        <v>436 serie 001</v>
      </c>
      <c r="P1941" s="57">
        <v>45370</v>
      </c>
      <c r="Q1941" t="str">
        <v>10371253000125</v>
      </c>
      <c r="R1941">
        <v>73089010</v>
      </c>
      <c r="S1941">
        <v>6780</v>
      </c>
      <c r="T1941">
        <v>195942</v>
      </c>
      <c r="V1941" t="str">
        <f t="shared" si="61"/>
        <v>436 serie 001-19/03/2024-10371253000125-73089010-6780-195942</v>
      </c>
    </row>
    <row r="1942" spans="4:22" x14ac:dyDescent="0.25">
      <c r="D1942" s="57"/>
      <c r="H1942" s="83"/>
      <c r="K1942" s="82"/>
      <c r="O1942" t="str">
        <v>14 serie 001</v>
      </c>
      <c r="P1942" s="57">
        <v>45411</v>
      </c>
      <c r="Q1942" t="str">
        <v>42623046000107</v>
      </c>
      <c r="R1942">
        <v>73181900</v>
      </c>
      <c r="S1942">
        <v>31.57</v>
      </c>
      <c r="T1942">
        <v>8369.33</v>
      </c>
      <c r="V1942" t="str">
        <f t="shared" si="61"/>
        <v>14 serie 001-29/04/2024-42623046000107-73181900-31,57-8369,33</v>
      </c>
    </row>
    <row r="1943" spans="4:22" x14ac:dyDescent="0.25">
      <c r="D1943" s="57"/>
      <c r="H1943" s="83"/>
      <c r="K1943" s="82"/>
      <c r="O1943" t="str">
        <v>11 serie 001</v>
      </c>
      <c r="P1943" s="57">
        <v>45392</v>
      </c>
      <c r="Q1943" t="str">
        <v>42623046000107</v>
      </c>
      <c r="R1943">
        <v>73181900</v>
      </c>
      <c r="S1943">
        <v>25</v>
      </c>
      <c r="T1943">
        <v>6541.1</v>
      </c>
      <c r="V1943" t="str">
        <f t="shared" si="61"/>
        <v>11 serie 001-10/04/2024-42623046000107-73181900-25-6541,1</v>
      </c>
    </row>
    <row r="1944" spans="4:22" x14ac:dyDescent="0.25">
      <c r="D1944" s="57"/>
      <c r="H1944" s="83"/>
      <c r="K1944" s="82"/>
      <c r="O1944" t="str">
        <v>9 serie 001</v>
      </c>
      <c r="P1944" s="57">
        <v>45363</v>
      </c>
      <c r="Q1944" t="str">
        <v>42623046000107</v>
      </c>
      <c r="R1944">
        <v>73181900</v>
      </c>
      <c r="S1944">
        <v>51.91</v>
      </c>
      <c r="T1944">
        <v>17480.439999999999</v>
      </c>
      <c r="V1944" t="str">
        <f t="shared" si="61"/>
        <v>9 serie 001-12/03/2024-42623046000107-73181900-51,91-17480,44</v>
      </c>
    </row>
    <row r="1945" spans="4:22" x14ac:dyDescent="0.25">
      <c r="D1945" s="57"/>
      <c r="H1945" s="83"/>
      <c r="K1945" s="82"/>
      <c r="P1945" s="57"/>
    </row>
    <row r="1946" spans="4:22" x14ac:dyDescent="0.25">
      <c r="D1946" s="57"/>
      <c r="H1946" s="83"/>
      <c r="K1946" s="82"/>
      <c r="P1946" s="57"/>
    </row>
    <row r="1947" spans="4:22" x14ac:dyDescent="0.25">
      <c r="D1947" s="57"/>
      <c r="K1947" s="82"/>
      <c r="P1947" s="57"/>
    </row>
    <row r="1948" spans="4:22" x14ac:dyDescent="0.25">
      <c r="D1948" s="57"/>
      <c r="H1948" s="83"/>
      <c r="K1948" s="82"/>
      <c r="P1948" s="57"/>
    </row>
    <row r="1949" spans="4:22" x14ac:dyDescent="0.25">
      <c r="D1949" s="57"/>
      <c r="K1949" s="82"/>
    </row>
    <row r="1950" spans="4:22" x14ac:dyDescent="0.25">
      <c r="D1950" s="57"/>
      <c r="K1950" s="82"/>
    </row>
    <row r="1951" spans="4:22" x14ac:dyDescent="0.25">
      <c r="D1951" s="57"/>
      <c r="K1951" s="82"/>
    </row>
    <row r="1952" spans="4:22" x14ac:dyDescent="0.25">
      <c r="D1952" s="57"/>
      <c r="K1952" s="82"/>
    </row>
    <row r="1953" spans="4:11" x14ac:dyDescent="0.25">
      <c r="D1953" s="57"/>
      <c r="K1953" s="82"/>
    </row>
    <row r="1954" spans="4:11" x14ac:dyDescent="0.25">
      <c r="D1954" s="57"/>
      <c r="H1954" s="83"/>
      <c r="K1954" s="82"/>
    </row>
    <row r="1955" spans="4:11" x14ac:dyDescent="0.25">
      <c r="D1955" s="57"/>
      <c r="K1955" s="82"/>
    </row>
    <row r="1956" spans="4:11" x14ac:dyDescent="0.25">
      <c r="D1956" s="57"/>
      <c r="K1956" s="82"/>
    </row>
    <row r="1957" spans="4:11" x14ac:dyDescent="0.25">
      <c r="D1957" s="57"/>
      <c r="K1957" s="82"/>
    </row>
    <row r="1958" spans="4:11" x14ac:dyDescent="0.25">
      <c r="D1958" s="57"/>
      <c r="K1958" s="82"/>
    </row>
    <row r="1959" spans="4:11" x14ac:dyDescent="0.25">
      <c r="D1959" s="57"/>
      <c r="K1959" s="82"/>
    </row>
    <row r="1960" spans="4:11" x14ac:dyDescent="0.25">
      <c r="D1960" s="57"/>
      <c r="K1960" s="82"/>
    </row>
    <row r="1961" spans="4:11" x14ac:dyDescent="0.25">
      <c r="D1961" s="57"/>
      <c r="K1961" s="82"/>
    </row>
    <row r="1962" spans="4:11" x14ac:dyDescent="0.25">
      <c r="D1962" s="57"/>
      <c r="H1962" s="83"/>
      <c r="K1962" s="82"/>
    </row>
    <row r="1963" spans="4:11" x14ac:dyDescent="0.25">
      <c r="D1963" s="57"/>
      <c r="K1963" s="82"/>
    </row>
    <row r="1964" spans="4:11" x14ac:dyDescent="0.25">
      <c r="D1964" s="57"/>
      <c r="K1964" s="82"/>
    </row>
    <row r="1965" spans="4:11" x14ac:dyDescent="0.25">
      <c r="D1965" s="57"/>
      <c r="K1965" s="82"/>
    </row>
    <row r="1966" spans="4:11" x14ac:dyDescent="0.25">
      <c r="D1966" s="57"/>
      <c r="K1966" s="82"/>
    </row>
    <row r="1967" spans="4:11" x14ac:dyDescent="0.25">
      <c r="D1967" s="57"/>
      <c r="K1967" s="82"/>
    </row>
    <row r="1968" spans="4:11" x14ac:dyDescent="0.25">
      <c r="D1968" s="57"/>
      <c r="K1968" s="82"/>
    </row>
    <row r="1969" spans="4:11" x14ac:dyDescent="0.25">
      <c r="D1969" s="57"/>
      <c r="K1969" s="82"/>
    </row>
    <row r="1970" spans="4:11" x14ac:dyDescent="0.25">
      <c r="D1970" s="57"/>
      <c r="K1970" s="82"/>
    </row>
    <row r="1971" spans="4:11" x14ac:dyDescent="0.25">
      <c r="D1971" s="57"/>
      <c r="K1971" s="82"/>
    </row>
    <row r="1972" spans="4:11" x14ac:dyDescent="0.25">
      <c r="D1972" s="57"/>
      <c r="H1972" s="83"/>
      <c r="K1972" s="82"/>
    </row>
    <row r="1973" spans="4:11" x14ac:dyDescent="0.25">
      <c r="D1973" s="57"/>
      <c r="H1973" s="83"/>
      <c r="K1973" s="82"/>
    </row>
    <row r="1974" spans="4:11" x14ac:dyDescent="0.25">
      <c r="D1974" s="57"/>
      <c r="H1974" s="83"/>
      <c r="K1974" s="82"/>
    </row>
  </sheetData>
  <autoFilter ref="A2:V1935" xr:uid="{9C7C7320-A0FA-4301-898D-8021A2A022AF}"/>
  <conditionalFormatting sqref="A3:H1974">
    <cfRule type="notContainsBlanks" dxfId="1" priority="2">
      <formula>LEN(TRIM(A3))&gt;0</formula>
    </cfRule>
  </conditionalFormatting>
  <conditionalFormatting sqref="O3:T1948">
    <cfRule type="notContainsBlanks" dxfId="0" priority="1">
      <formula>LEN(TRIM(O3))&gt;0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Main</vt:lpstr>
      <vt:lpstr>BRASLOG X EBR</vt:lpstr>
      <vt:lpstr>PLANILHA EBR</vt:lpstr>
      <vt:lpstr>PLANILHA X DRAWBACK</vt:lpstr>
      <vt:lpstr>Main!Area_de_impressao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ALVAROPINTO</dc:creator>
  <cp:lastModifiedBy>MARCUS VINICIUS</cp:lastModifiedBy>
  <cp:lastPrinted>2024-10-28T19:49:57Z</cp:lastPrinted>
  <dcterms:created xsi:type="dcterms:W3CDTF">2013-11-26T13:18:09Z</dcterms:created>
  <dcterms:modified xsi:type="dcterms:W3CDTF">2025-02-13T19:16:43Z</dcterms:modified>
</cp:coreProperties>
</file>